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orldbankgroup-my.sharepoint.com/personal/jortegahernandez_worldbank_org1/Documents/Documents/crm local/"/>
    </mc:Choice>
  </mc:AlternateContent>
  <xr:revisionPtr revIDLastSave="1" documentId="8_{D828B67D-5D15-469F-9F4B-BA604E632265}" xr6:coauthVersionLast="47" xr6:coauthVersionMax="47" xr10:uidLastSave="{382DB75E-2304-4299-ACAF-89DF9A44800C}"/>
  <bookViews>
    <workbookView xWindow="-120" yWindow="-120" windowWidth="29040" windowHeight="15720" activeTab="1" xr2:uid="{36762678-7B79-A141-9142-1B21A00D3579}"/>
  </bookViews>
  <sheets>
    <sheet name="Landing" sheetId="26" r:id="rId1"/>
    <sheet name="Dashboard" sheetId="28" r:id="rId2"/>
    <sheet name="Data Dictionary" sheetId="9" r:id="rId3"/>
    <sheet name="Compound Alert" sheetId="1" r:id="rId4"/>
    <sheet name="Health" sheetId="2" r:id="rId5"/>
    <sheet name="Food" sheetId="14" r:id="rId6"/>
    <sheet name="Macro" sheetId="17" r:id="rId7"/>
    <sheet name="Socioeconomic" sheetId="19" r:id="rId8"/>
    <sheet name="Natural Hazard" sheetId="18" r:id="rId9"/>
    <sheet name="Conflict" sheetId="16" r:id="rId10"/>
    <sheet name="Regional Sumaries" sheetId="29" r:id="rId11"/>
    <sheet name="Parameters" sheetId="8" r:id="rId12"/>
    <sheet name="Data Reliability" sheetId="27" r:id="rId13"/>
    <sheet name="Lookup" sheetId="30" r:id="rId14"/>
  </sheets>
  <definedNames>
    <definedName name="_xlnm._FilterDatabase" localSheetId="3" hidden="1">'Compound Alert'!$B$5:$AN$223</definedName>
    <definedName name="_xlnm._FilterDatabase" localSheetId="9" hidden="1">Conflict!$B$7:$T$197</definedName>
    <definedName name="_xlnm._FilterDatabase" localSheetId="1" hidden="1">Dashboard!$B$41:$O$231</definedName>
    <definedName name="_xlnm._FilterDatabase" localSheetId="2" hidden="1">'Data Dictionary'!$B$7:$M$7</definedName>
    <definedName name="_xlnm._FilterDatabase" localSheetId="5" hidden="1">Food!$B$7:$T$225</definedName>
    <definedName name="_xlnm._FilterDatabase" localSheetId="4" hidden="1">Health!$A$7:$R$225</definedName>
    <definedName name="_xlnm._FilterDatabase" localSheetId="6" hidden="1">Macro!$A$7:$R$225</definedName>
    <definedName name="_xlnm._FilterDatabase" localSheetId="8" hidden="1">'Natural Hazard'!$B$7:$V$197</definedName>
    <definedName name="_xlnm._FilterDatabase" localSheetId="7" hidden="1">Socioeconomic!$B$7:$U$197</definedName>
    <definedName name="_xlchart.v5.0" hidden="1">Dashboard!$C$41</definedName>
    <definedName name="_xlchart.v5.1" hidden="1">Dashboard!$C$42:$C$231</definedName>
    <definedName name="_xlchart.v5.2" hidden="1">Dashboard!$I$41</definedName>
    <definedName name="_xlchart.v5.3" hidden="1">Dashboard!$I$42:$I$231</definedName>
    <definedName name="conflict_and_fragility_1" localSheetId="9">Conflict!$J$7:$AA$225</definedName>
    <definedName name="food_security_1" localSheetId="5">Food!$J$7:$V$225</definedName>
    <definedName name="Health" localSheetId="9">Conflict!#REF!</definedName>
    <definedName name="Health" localSheetId="5">Food!#REF!</definedName>
    <definedName name="Health" localSheetId="6">Macro!#REF!</definedName>
    <definedName name="Health" localSheetId="8">'Natural Hazard'!#REF!</definedName>
    <definedName name="Health" localSheetId="7">Socioeconomic!#REF!</definedName>
    <definedName name="health_1" localSheetId="4">Health!$J$7:$R$225</definedName>
    <definedName name="indicators_list" localSheetId="2">'Data Dictionary'!$B$7:$R$35</definedName>
    <definedName name="macro_fiscal_1" localSheetId="6">Macro!$J$7:$P$225</definedName>
    <definedName name="natural_hazard_1" localSheetId="8">'Natural Hazard'!$J$7:$X$225</definedName>
    <definedName name="reliabilitysheet" localSheetId="3">'Compound Alert'!#REF!</definedName>
    <definedName name="reliabilitysheet_1" localSheetId="12">'Data Reliability'!$E$5:$T$223</definedName>
    <definedName name="socioeconomic_vulnerability_1" localSheetId="7">Socioeconomic!$J$7:$T$225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 i="1" l="1"/>
  <c r="Z4" i="16"/>
  <c r="Z5" i="16"/>
  <c r="Z6" i="16"/>
  <c r="T4" i="16"/>
  <c r="U4" i="16"/>
  <c r="V4" i="16"/>
  <c r="W4" i="16"/>
  <c r="X4" i="16"/>
  <c r="Y4" i="16"/>
  <c r="T5" i="16"/>
  <c r="U5" i="16"/>
  <c r="V5" i="16"/>
  <c r="W5" i="16"/>
  <c r="X5" i="16"/>
  <c r="Y5" i="16"/>
  <c r="T6" i="16"/>
  <c r="U6" i="16"/>
  <c r="V6" i="16"/>
  <c r="W6" i="16"/>
  <c r="X6" i="16"/>
  <c r="Y6" i="16"/>
  <c r="N4" i="16"/>
  <c r="O4" i="16"/>
  <c r="P4" i="16"/>
  <c r="Q4" i="16"/>
  <c r="R4" i="16"/>
  <c r="S4" i="16"/>
  <c r="N5" i="16"/>
  <c r="O5" i="16"/>
  <c r="P5" i="16"/>
  <c r="Q5" i="16"/>
  <c r="R5" i="16"/>
  <c r="S5" i="16"/>
  <c r="N6" i="16"/>
  <c r="O6" i="16"/>
  <c r="P6" i="16"/>
  <c r="Q6" i="16"/>
  <c r="R6" i="16"/>
  <c r="S6" i="16"/>
  <c r="O3" i="16" l="1"/>
  <c r="W2" i="16"/>
  <c r="Q3" i="16"/>
  <c r="Y3" i="16"/>
  <c r="P3" i="16"/>
  <c r="X2" i="16"/>
  <c r="T2" i="16"/>
  <c r="Y2" i="16"/>
  <c r="U2" i="16"/>
  <c r="O2" i="16"/>
  <c r="W3" i="16"/>
  <c r="S2" i="16"/>
  <c r="R3" i="16"/>
  <c r="N2" i="16"/>
  <c r="X3" i="16"/>
  <c r="V3" i="16"/>
  <c r="Z2" i="16"/>
  <c r="Z3" i="16"/>
  <c r="U3" i="16"/>
  <c r="T3" i="16"/>
  <c r="V2" i="16"/>
  <c r="N3" i="16"/>
  <c r="Q2" i="16"/>
  <c r="P2" i="16"/>
  <c r="S3" i="16"/>
  <c r="R2" i="16"/>
  <c r="AC2" i="16"/>
  <c r="AD2" i="16"/>
  <c r="T2" i="19"/>
  <c r="U2" i="19"/>
  <c r="Y2" i="19"/>
  <c r="Z2" i="19"/>
  <c r="AA2" i="19"/>
  <c r="AB2" i="19"/>
  <c r="AC2" i="19"/>
  <c r="AD2" i="19"/>
  <c r="AE2" i="19"/>
  <c r="T3" i="19"/>
  <c r="U3" i="19"/>
  <c r="Y3" i="19"/>
  <c r="Z3" i="19"/>
  <c r="AA3" i="19"/>
  <c r="M4" i="19"/>
  <c r="N4" i="19"/>
  <c r="O4" i="19"/>
  <c r="P4" i="19"/>
  <c r="Q4" i="19"/>
  <c r="R4" i="19"/>
  <c r="S4" i="19"/>
  <c r="M5" i="19"/>
  <c r="N5" i="19"/>
  <c r="O5" i="19"/>
  <c r="P5" i="19"/>
  <c r="Q5" i="19"/>
  <c r="R5" i="19"/>
  <c r="S5" i="19"/>
  <c r="M6" i="19"/>
  <c r="N6" i="19"/>
  <c r="O6" i="19"/>
  <c r="P6" i="19"/>
  <c r="Q6" i="19"/>
  <c r="R6" i="19"/>
  <c r="S6" i="19"/>
  <c r="T6" i="19"/>
  <c r="U6" i="19"/>
  <c r="AF6" i="19"/>
  <c r="AG6" i="19"/>
  <c r="AH6" i="19"/>
  <c r="AI6" i="19"/>
  <c r="AJ6" i="19"/>
  <c r="AK6" i="19"/>
  <c r="X6" i="2"/>
  <c r="W6" i="2"/>
  <c r="T6" i="2"/>
  <c r="S6" i="2"/>
  <c r="R6" i="2"/>
  <c r="Q6" i="2"/>
  <c r="P6" i="2"/>
  <c r="O6" i="2"/>
  <c r="N6" i="2"/>
  <c r="M6" i="2"/>
  <c r="S5" i="2"/>
  <c r="R5" i="2"/>
  <c r="Q5" i="2"/>
  <c r="P5" i="2"/>
  <c r="O5" i="2"/>
  <c r="N5" i="2"/>
  <c r="M5" i="2"/>
  <c r="S4" i="2"/>
  <c r="R4" i="2"/>
  <c r="Q4" i="2"/>
  <c r="P4" i="2"/>
  <c r="O4" i="2"/>
  <c r="N4" i="2"/>
  <c r="M4" i="2"/>
  <c r="Z3" i="2"/>
  <c r="Y3" i="2"/>
  <c r="X3" i="2"/>
  <c r="W3" i="2"/>
  <c r="T3" i="2"/>
  <c r="Z2" i="2"/>
  <c r="Y2" i="2"/>
  <c r="X2" i="2"/>
  <c r="W2" i="2"/>
  <c r="T2" i="2"/>
  <c r="R3" i="2" l="1"/>
  <c r="S2" i="2"/>
  <c r="R2" i="19"/>
  <c r="O2" i="2"/>
  <c r="P2" i="19"/>
  <c r="S2" i="19"/>
  <c r="S3" i="2"/>
  <c r="N3" i="2"/>
  <c r="M2" i="2"/>
  <c r="P3" i="2"/>
  <c r="Q3" i="2"/>
  <c r="R2" i="2"/>
  <c r="M3" i="2"/>
  <c r="Q2" i="19"/>
  <c r="N2" i="2"/>
  <c r="O3" i="2"/>
  <c r="R3" i="19"/>
  <c r="O2" i="19"/>
  <c r="N2" i="19"/>
  <c r="M2" i="19"/>
  <c r="S3" i="19"/>
  <c r="Q3" i="19"/>
  <c r="P3" i="19"/>
  <c r="O3" i="19"/>
  <c r="N3" i="19"/>
  <c r="M3" i="19"/>
  <c r="Q2" i="2"/>
  <c r="P2" i="2"/>
  <c r="M5" i="17" l="1"/>
  <c r="B146" i="28"/>
  <c r="C146" i="28"/>
  <c r="D146" i="28"/>
  <c r="E146" i="28"/>
  <c r="B57" i="28"/>
  <c r="C57" i="28"/>
  <c r="D57" i="28"/>
  <c r="E57" i="28"/>
  <c r="B134" i="28"/>
  <c r="C134" i="28"/>
  <c r="D134" i="28"/>
  <c r="E134" i="28"/>
  <c r="B148" i="28"/>
  <c r="C148" i="28"/>
  <c r="D148" i="28"/>
  <c r="E148" i="28"/>
  <c r="B63" i="28"/>
  <c r="C63" i="28"/>
  <c r="D63" i="28"/>
  <c r="E63" i="28"/>
  <c r="B198" i="28"/>
  <c r="C198" i="28"/>
  <c r="D198" i="28"/>
  <c r="E198" i="28"/>
  <c r="B101" i="28"/>
  <c r="C101" i="28"/>
  <c r="D101" i="28"/>
  <c r="E101" i="28"/>
  <c r="B167" i="28"/>
  <c r="C167" i="28"/>
  <c r="D167" i="28"/>
  <c r="E167" i="28"/>
  <c r="B74" i="28"/>
  <c r="C74" i="28"/>
  <c r="D74" i="28"/>
  <c r="E74" i="28"/>
  <c r="B122" i="28"/>
  <c r="C122" i="28"/>
  <c r="D122" i="28"/>
  <c r="E122" i="28"/>
  <c r="B128" i="28"/>
  <c r="C128" i="28"/>
  <c r="D128" i="28"/>
  <c r="E128" i="28"/>
  <c r="B79" i="28"/>
  <c r="C79" i="28"/>
  <c r="D79" i="28"/>
  <c r="E79" i="28"/>
  <c r="B259" i="28"/>
  <c r="C259" i="28"/>
  <c r="D259" i="28"/>
  <c r="E259" i="28"/>
  <c r="B187" i="28"/>
  <c r="C187" i="28"/>
  <c r="D187" i="28"/>
  <c r="E187" i="28"/>
  <c r="B254" i="28"/>
  <c r="C254" i="28"/>
  <c r="D254" i="28"/>
  <c r="E254" i="28"/>
  <c r="B145" i="28"/>
  <c r="C145" i="28"/>
  <c r="D145" i="28"/>
  <c r="E145" i="28"/>
  <c r="B60" i="28"/>
  <c r="C60" i="28"/>
  <c r="D60" i="28"/>
  <c r="E60" i="28"/>
  <c r="B92" i="28"/>
  <c r="C92" i="28"/>
  <c r="D92" i="28"/>
  <c r="E92" i="28"/>
  <c r="B186" i="28"/>
  <c r="C186" i="28"/>
  <c r="D186" i="28"/>
  <c r="E186" i="28"/>
  <c r="B137" i="28"/>
  <c r="C137" i="28"/>
  <c r="D137" i="28"/>
  <c r="E137" i="28"/>
  <c r="B100" i="28"/>
  <c r="C100" i="28"/>
  <c r="D100" i="28"/>
  <c r="E100" i="28"/>
  <c r="B182" i="28"/>
  <c r="C182" i="28"/>
  <c r="D182" i="28"/>
  <c r="E182" i="28"/>
  <c r="B91" i="28"/>
  <c r="C91" i="28"/>
  <c r="D91" i="28"/>
  <c r="E91" i="28"/>
  <c r="B255" i="28"/>
  <c r="C255" i="28"/>
  <c r="D255" i="28"/>
  <c r="E255" i="28"/>
  <c r="B194" i="28"/>
  <c r="C194" i="28"/>
  <c r="D194" i="28"/>
  <c r="E194" i="28"/>
  <c r="B87" i="28"/>
  <c r="C87" i="28"/>
  <c r="D87" i="28"/>
  <c r="E87" i="28"/>
  <c r="B86" i="28"/>
  <c r="C86" i="28"/>
  <c r="D86" i="28"/>
  <c r="E86" i="28"/>
  <c r="B256" i="28"/>
  <c r="C256" i="28"/>
  <c r="D256" i="28"/>
  <c r="E256" i="28"/>
  <c r="AM196" i="1"/>
  <c r="L196" i="1" s="1"/>
  <c r="AN196" i="1"/>
  <c r="AM197" i="1"/>
  <c r="L197" i="1" s="1"/>
  <c r="AN197" i="1"/>
  <c r="O197" i="1" s="1"/>
  <c r="AM198" i="1"/>
  <c r="AN198" i="1"/>
  <c r="O198" i="1" s="1"/>
  <c r="AM199" i="1"/>
  <c r="AN199" i="1"/>
  <c r="O199" i="1" s="1"/>
  <c r="AM200" i="1"/>
  <c r="AN200" i="1"/>
  <c r="O200" i="1" s="1"/>
  <c r="AM201" i="1"/>
  <c r="AN201" i="1"/>
  <c r="O201" i="1" s="1"/>
  <c r="AM202" i="1"/>
  <c r="AN202" i="1"/>
  <c r="O202" i="1" s="1"/>
  <c r="AM203" i="1"/>
  <c r="L203" i="1" s="1"/>
  <c r="AN203" i="1"/>
  <c r="O203" i="1" s="1"/>
  <c r="AM204" i="1"/>
  <c r="L204" i="1" s="1"/>
  <c r="AN204" i="1"/>
  <c r="O204" i="1" s="1"/>
  <c r="AM205" i="1"/>
  <c r="L205" i="1" s="1"/>
  <c r="AN205" i="1"/>
  <c r="O205" i="1" s="1"/>
  <c r="AM206" i="1"/>
  <c r="L206" i="1" s="1"/>
  <c r="AN206" i="1"/>
  <c r="AM207" i="1"/>
  <c r="L207" i="1" s="1"/>
  <c r="AN207" i="1"/>
  <c r="AM208" i="1"/>
  <c r="L208" i="1" s="1"/>
  <c r="AN208" i="1"/>
  <c r="AM209" i="1"/>
  <c r="L209" i="1" s="1"/>
  <c r="AN209" i="1"/>
  <c r="AM210" i="1"/>
  <c r="L210" i="1" s="1"/>
  <c r="AN210" i="1"/>
  <c r="AM211" i="1"/>
  <c r="L211" i="1" s="1"/>
  <c r="AN211" i="1"/>
  <c r="AM212" i="1"/>
  <c r="AN212" i="1"/>
  <c r="O212" i="1" s="1"/>
  <c r="AM213" i="1"/>
  <c r="AN213" i="1"/>
  <c r="O213" i="1" s="1"/>
  <c r="AM214" i="1"/>
  <c r="AN214" i="1"/>
  <c r="O214" i="1" s="1"/>
  <c r="AM215" i="1"/>
  <c r="L215" i="1" s="1"/>
  <c r="AN215" i="1"/>
  <c r="O215" i="1" s="1"/>
  <c r="AM216" i="1"/>
  <c r="L216" i="1" s="1"/>
  <c r="AN216" i="1"/>
  <c r="O216" i="1" s="1"/>
  <c r="AM217" i="1"/>
  <c r="L217" i="1" s="1"/>
  <c r="AN217" i="1"/>
  <c r="O217" i="1" s="1"/>
  <c r="AM218" i="1"/>
  <c r="L218" i="1" s="1"/>
  <c r="AN218" i="1"/>
  <c r="O218" i="1" s="1"/>
  <c r="AM219" i="1"/>
  <c r="L219" i="1" s="1"/>
  <c r="AN219" i="1"/>
  <c r="O219" i="1" s="1"/>
  <c r="AM220" i="1"/>
  <c r="L220" i="1" s="1"/>
  <c r="AN220" i="1"/>
  <c r="O220" i="1" s="1"/>
  <c r="AM221" i="1"/>
  <c r="L221" i="1" s="1"/>
  <c r="AN221" i="1"/>
  <c r="O221" i="1" s="1"/>
  <c r="AM222" i="1"/>
  <c r="AN222" i="1"/>
  <c r="O222" i="1" s="1"/>
  <c r="AM223" i="1"/>
  <c r="AN223" i="1"/>
  <c r="O223" i="1" s="1"/>
  <c r="I210" i="1" l="1"/>
  <c r="I208" i="1"/>
  <c r="I207" i="1"/>
  <c r="I206" i="1"/>
  <c r="I196" i="1"/>
  <c r="I201" i="1"/>
  <c r="I199" i="1"/>
  <c r="I212" i="1"/>
  <c r="I211" i="1"/>
  <c r="I202" i="1"/>
  <c r="I200" i="1"/>
  <c r="I198" i="1"/>
  <c r="I223" i="1"/>
  <c r="I221" i="1"/>
  <c r="I213" i="1"/>
  <c r="O206" i="1"/>
  <c r="I222" i="1"/>
  <c r="I209" i="1"/>
  <c r="I214" i="1"/>
  <c r="L214" i="1"/>
  <c r="I215" i="1"/>
  <c r="I219" i="1"/>
  <c r="I218" i="1"/>
  <c r="I217" i="1"/>
  <c r="I216" i="1"/>
  <c r="I220" i="1"/>
  <c r="L223" i="1"/>
  <c r="L222" i="1"/>
  <c r="L212" i="1"/>
  <c r="O211" i="1"/>
  <c r="L213" i="1"/>
  <c r="O210" i="1"/>
  <c r="L202" i="1"/>
  <c r="L201" i="1"/>
  <c r="L200" i="1"/>
  <c r="L199" i="1"/>
  <c r="L198" i="1"/>
  <c r="I197" i="1"/>
  <c r="O209" i="1"/>
  <c r="O208" i="1"/>
  <c r="O207" i="1"/>
  <c r="I205" i="1"/>
  <c r="I204" i="1"/>
  <c r="I203" i="1"/>
  <c r="O196" i="1"/>
  <c r="U233" i="19"/>
  <c r="U234" i="19"/>
  <c r="V234" i="19"/>
  <c r="V233" i="19"/>
  <c r="T233" i="19"/>
  <c r="S234" i="19"/>
  <c r="R234" i="19"/>
  <c r="R233" i="19"/>
  <c r="S233" i="19"/>
  <c r="Q233" i="19"/>
  <c r="Q234" i="19"/>
  <c r="T234" i="19"/>
  <c r="N233" i="19"/>
  <c r="O233" i="19"/>
  <c r="N234" i="19"/>
  <c r="O234" i="19"/>
  <c r="P233" i="19" l="1"/>
  <c r="P234" i="19"/>
  <c r="AA3" i="2"/>
  <c r="AB3" i="2"/>
  <c r="AC3" i="2"/>
  <c r="AD3" i="2"/>
  <c r="C8" i="14" a="1"/>
  <c r="C8" i="17" a="1"/>
  <c r="F214" i="17" s="1"/>
  <c r="C8" i="19" a="1"/>
  <c r="C8" i="18" a="1"/>
  <c r="C8" i="16" a="1"/>
  <c r="C8" i="2" a="1"/>
  <c r="F197" i="16" l="1"/>
  <c r="F215" i="16"/>
  <c r="F217" i="16"/>
  <c r="F219" i="16"/>
  <c r="F221" i="16"/>
  <c r="F223" i="16"/>
  <c r="F225" i="16"/>
  <c r="F208" i="16"/>
  <c r="F210" i="16"/>
  <c r="F212" i="16"/>
  <c r="F214" i="16"/>
  <c r="F216" i="16"/>
  <c r="F218" i="16"/>
  <c r="F220" i="16"/>
  <c r="F198" i="16"/>
  <c r="F200" i="16"/>
  <c r="F202" i="16"/>
  <c r="F204" i="16"/>
  <c r="F206" i="16"/>
  <c r="F222" i="16"/>
  <c r="F224" i="16"/>
  <c r="F199" i="16"/>
  <c r="F201" i="16"/>
  <c r="F203" i="16"/>
  <c r="F205" i="16"/>
  <c r="F207" i="16"/>
  <c r="F209" i="16"/>
  <c r="F211" i="16"/>
  <c r="F213" i="16"/>
  <c r="F197" i="18"/>
  <c r="F199" i="18"/>
  <c r="F201" i="18"/>
  <c r="F203" i="18"/>
  <c r="F205" i="18"/>
  <c r="F207" i="18"/>
  <c r="F209" i="18"/>
  <c r="F211" i="18"/>
  <c r="F221" i="18"/>
  <c r="F223" i="18"/>
  <c r="F225" i="18"/>
  <c r="F198" i="18"/>
  <c r="F200" i="18"/>
  <c r="F202" i="18"/>
  <c r="F204" i="18"/>
  <c r="F206" i="18"/>
  <c r="F216" i="18"/>
  <c r="F218" i="18"/>
  <c r="F220" i="18"/>
  <c r="F222" i="18"/>
  <c r="F224" i="18"/>
  <c r="F208" i="18"/>
  <c r="F210" i="18"/>
  <c r="F212" i="18"/>
  <c r="F214" i="18"/>
  <c r="F213" i="18"/>
  <c r="F215" i="18"/>
  <c r="F217" i="18"/>
  <c r="F219" i="18"/>
  <c r="F197" i="19"/>
  <c r="F199" i="19"/>
  <c r="F201" i="19"/>
  <c r="F203" i="19"/>
  <c r="F205" i="19"/>
  <c r="F207" i="19"/>
  <c r="F209" i="19"/>
  <c r="F211" i="19"/>
  <c r="F213" i="19"/>
  <c r="F215" i="19"/>
  <c r="F217" i="19"/>
  <c r="F219" i="19"/>
  <c r="F223" i="19"/>
  <c r="F225" i="19"/>
  <c r="F198" i="19"/>
  <c r="F204" i="19"/>
  <c r="F206" i="19"/>
  <c r="F212" i="19"/>
  <c r="F214" i="19"/>
  <c r="F218" i="19"/>
  <c r="F220" i="19"/>
  <c r="F222" i="19"/>
  <c r="F224" i="19"/>
  <c r="F200" i="19"/>
  <c r="F202" i="19"/>
  <c r="F208" i="19"/>
  <c r="F210" i="19"/>
  <c r="F216" i="19"/>
  <c r="F221" i="19"/>
  <c r="F197" i="14"/>
  <c r="F199" i="14"/>
  <c r="F203" i="14"/>
  <c r="F207" i="14"/>
  <c r="F209" i="14"/>
  <c r="F213" i="14"/>
  <c r="F221" i="14"/>
  <c r="F198" i="14"/>
  <c r="F202" i="14"/>
  <c r="F206" i="14"/>
  <c r="F208" i="14"/>
  <c r="F212" i="14"/>
  <c r="F216" i="14"/>
  <c r="F218" i="14"/>
  <c r="F220" i="14"/>
  <c r="F222" i="14"/>
  <c r="F224" i="14"/>
  <c r="F225" i="14"/>
  <c r="F200" i="14"/>
  <c r="F204" i="14"/>
  <c r="F210" i="14"/>
  <c r="F214" i="14"/>
  <c r="F201" i="14"/>
  <c r="F205" i="14"/>
  <c r="F211" i="14"/>
  <c r="F215" i="14"/>
  <c r="F217" i="14"/>
  <c r="F219" i="14"/>
  <c r="F223" i="14"/>
  <c r="F197" i="2"/>
  <c r="F198" i="2"/>
  <c r="F202" i="2"/>
  <c r="F206" i="2"/>
  <c r="F210" i="2"/>
  <c r="F214" i="2"/>
  <c r="F218" i="2"/>
  <c r="F222" i="2"/>
  <c r="F199" i="2"/>
  <c r="F203" i="2"/>
  <c r="F207" i="2"/>
  <c r="F211" i="2"/>
  <c r="F215" i="2"/>
  <c r="F219" i="2"/>
  <c r="F223" i="2"/>
  <c r="F225" i="2"/>
  <c r="F200" i="2"/>
  <c r="F204" i="2"/>
  <c r="F208" i="2"/>
  <c r="F212" i="2"/>
  <c r="F216" i="2"/>
  <c r="F220" i="2"/>
  <c r="F224" i="2"/>
  <c r="F201" i="2"/>
  <c r="F205" i="2"/>
  <c r="F209" i="2"/>
  <c r="F213" i="2"/>
  <c r="F217" i="2"/>
  <c r="F221" i="2"/>
  <c r="C8" i="2"/>
  <c r="F10" i="2"/>
  <c r="F14" i="2"/>
  <c r="F18" i="2"/>
  <c r="F22" i="2"/>
  <c r="F26" i="2"/>
  <c r="F30" i="2"/>
  <c r="F34" i="2"/>
  <c r="F38" i="2"/>
  <c r="F42" i="2"/>
  <c r="F46" i="2"/>
  <c r="F50" i="2"/>
  <c r="F54" i="2"/>
  <c r="F58" i="2"/>
  <c r="F62" i="2"/>
  <c r="F66" i="2"/>
  <c r="F70" i="2"/>
  <c r="F74" i="2"/>
  <c r="F78" i="2"/>
  <c r="F82" i="2"/>
  <c r="F86" i="2"/>
  <c r="F90" i="2"/>
  <c r="F94" i="2"/>
  <c r="F98" i="2"/>
  <c r="F102" i="2"/>
  <c r="F106" i="2"/>
  <c r="F110" i="2"/>
  <c r="F114" i="2"/>
  <c r="F118" i="2"/>
  <c r="F122" i="2"/>
  <c r="F126" i="2"/>
  <c r="F130" i="2"/>
  <c r="F134" i="2"/>
  <c r="F138" i="2"/>
  <c r="F142" i="2"/>
  <c r="F146" i="2"/>
  <c r="F150" i="2"/>
  <c r="F154" i="2"/>
  <c r="F158" i="2"/>
  <c r="F162" i="2"/>
  <c r="F166" i="2"/>
  <c r="F170" i="2"/>
  <c r="F174" i="2"/>
  <c r="F178" i="2"/>
  <c r="F182" i="2"/>
  <c r="F186" i="2"/>
  <c r="F190" i="2"/>
  <c r="F194" i="2"/>
  <c r="F89" i="2"/>
  <c r="F109" i="2"/>
  <c r="F121" i="2"/>
  <c r="F129" i="2"/>
  <c r="F137" i="2"/>
  <c r="F149" i="2"/>
  <c r="F161" i="2"/>
  <c r="F169" i="2"/>
  <c r="F177" i="2"/>
  <c r="F185" i="2"/>
  <c r="F11" i="2"/>
  <c r="F15" i="2"/>
  <c r="F19" i="2"/>
  <c r="F23" i="2"/>
  <c r="F27" i="2"/>
  <c r="F31" i="2"/>
  <c r="F35" i="2"/>
  <c r="F39" i="2"/>
  <c r="F43" i="2"/>
  <c r="F47" i="2"/>
  <c r="F51" i="2"/>
  <c r="F55" i="2"/>
  <c r="F59" i="2"/>
  <c r="F63" i="2"/>
  <c r="F67" i="2"/>
  <c r="F71" i="2"/>
  <c r="F75" i="2"/>
  <c r="F79" i="2"/>
  <c r="F83" i="2"/>
  <c r="F87" i="2"/>
  <c r="F91" i="2"/>
  <c r="F95" i="2"/>
  <c r="F99" i="2"/>
  <c r="F103" i="2"/>
  <c r="F107" i="2"/>
  <c r="F111" i="2"/>
  <c r="F115" i="2"/>
  <c r="F119" i="2"/>
  <c r="F123" i="2"/>
  <c r="F127" i="2"/>
  <c r="F131" i="2"/>
  <c r="F135" i="2"/>
  <c r="F139" i="2"/>
  <c r="F143" i="2"/>
  <c r="F147" i="2"/>
  <c r="F151" i="2"/>
  <c r="F155" i="2"/>
  <c r="F159" i="2"/>
  <c r="F163" i="2"/>
  <c r="F167" i="2"/>
  <c r="F171" i="2"/>
  <c r="F175" i="2"/>
  <c r="F179" i="2"/>
  <c r="F183" i="2"/>
  <c r="F187" i="2"/>
  <c r="F191" i="2"/>
  <c r="F195" i="2"/>
  <c r="F13" i="2"/>
  <c r="F17" i="2"/>
  <c r="F21" i="2"/>
  <c r="F25" i="2"/>
  <c r="F29" i="2"/>
  <c r="F33" i="2"/>
  <c r="F41" i="2"/>
  <c r="F45" i="2"/>
  <c r="F49" i="2"/>
  <c r="F57" i="2"/>
  <c r="F65" i="2"/>
  <c r="F69" i="2"/>
  <c r="F77" i="2"/>
  <c r="F85" i="2"/>
  <c r="F97" i="2"/>
  <c r="F105" i="2"/>
  <c r="F113" i="2"/>
  <c r="F125" i="2"/>
  <c r="F141" i="2"/>
  <c r="F153" i="2"/>
  <c r="F165" i="2"/>
  <c r="F181" i="2"/>
  <c r="F193" i="2"/>
  <c r="F12" i="2"/>
  <c r="F16" i="2"/>
  <c r="F20" i="2"/>
  <c r="F24" i="2"/>
  <c r="F28" i="2"/>
  <c r="F32" i="2"/>
  <c r="F36" i="2"/>
  <c r="F40" i="2"/>
  <c r="F44" i="2"/>
  <c r="F48" i="2"/>
  <c r="F52" i="2"/>
  <c r="F56" i="2"/>
  <c r="F60" i="2"/>
  <c r="F64" i="2"/>
  <c r="F68" i="2"/>
  <c r="F72" i="2"/>
  <c r="F76" i="2"/>
  <c r="F80" i="2"/>
  <c r="F84" i="2"/>
  <c r="F88" i="2"/>
  <c r="F92" i="2"/>
  <c r="F96" i="2"/>
  <c r="F100" i="2"/>
  <c r="F104" i="2"/>
  <c r="F108" i="2"/>
  <c r="F112" i="2"/>
  <c r="F116" i="2"/>
  <c r="F120" i="2"/>
  <c r="F124" i="2"/>
  <c r="F128" i="2"/>
  <c r="F132" i="2"/>
  <c r="F136" i="2"/>
  <c r="F140" i="2"/>
  <c r="F144" i="2"/>
  <c r="F148" i="2"/>
  <c r="F152" i="2"/>
  <c r="F156" i="2"/>
  <c r="F160" i="2"/>
  <c r="F164" i="2"/>
  <c r="F168" i="2"/>
  <c r="F172" i="2"/>
  <c r="F176" i="2"/>
  <c r="F180" i="2"/>
  <c r="F184" i="2"/>
  <c r="F188" i="2"/>
  <c r="F192" i="2"/>
  <c r="F196" i="2"/>
  <c r="F9" i="2"/>
  <c r="F37" i="2"/>
  <c r="F53" i="2"/>
  <c r="F61" i="2"/>
  <c r="F73" i="2"/>
  <c r="F81" i="2"/>
  <c r="F93" i="2"/>
  <c r="F101" i="2"/>
  <c r="F117" i="2"/>
  <c r="F133" i="2"/>
  <c r="F145" i="2"/>
  <c r="F157" i="2"/>
  <c r="F173" i="2"/>
  <c r="F189" i="2"/>
  <c r="C8" i="14"/>
  <c r="F9" i="14"/>
  <c r="F13" i="14"/>
  <c r="F17" i="14"/>
  <c r="F21" i="14"/>
  <c r="F25" i="14"/>
  <c r="F29" i="14"/>
  <c r="F33" i="14"/>
  <c r="F37" i="14"/>
  <c r="F41" i="14"/>
  <c r="F45" i="14"/>
  <c r="F49" i="14"/>
  <c r="F53" i="14"/>
  <c r="F57" i="14"/>
  <c r="F61" i="14"/>
  <c r="F65" i="14"/>
  <c r="F69" i="14"/>
  <c r="F73" i="14"/>
  <c r="F77" i="14"/>
  <c r="F81" i="14"/>
  <c r="F85" i="14"/>
  <c r="F89" i="14"/>
  <c r="F93" i="14"/>
  <c r="F97" i="14"/>
  <c r="F101" i="14"/>
  <c r="F105" i="14"/>
  <c r="F109" i="14"/>
  <c r="F113" i="14"/>
  <c r="F117" i="14"/>
  <c r="F121" i="14"/>
  <c r="F125" i="14"/>
  <c r="F129" i="14"/>
  <c r="F133" i="14"/>
  <c r="F137" i="14"/>
  <c r="F141" i="14"/>
  <c r="F145" i="14"/>
  <c r="F149" i="14"/>
  <c r="F153" i="14"/>
  <c r="F157" i="14"/>
  <c r="F161" i="14"/>
  <c r="F165" i="14"/>
  <c r="F169" i="14"/>
  <c r="F173" i="14"/>
  <c r="F177" i="14"/>
  <c r="F181" i="14"/>
  <c r="F185" i="14"/>
  <c r="F189" i="14"/>
  <c r="F193" i="14"/>
  <c r="F144" i="14"/>
  <c r="F156" i="14"/>
  <c r="F168" i="14"/>
  <c r="F176" i="14"/>
  <c r="F188" i="14"/>
  <c r="F192" i="14"/>
  <c r="F196" i="14"/>
  <c r="F10" i="14"/>
  <c r="F14" i="14"/>
  <c r="F18" i="14"/>
  <c r="F22" i="14"/>
  <c r="F26" i="14"/>
  <c r="F30" i="14"/>
  <c r="F34" i="14"/>
  <c r="F38" i="14"/>
  <c r="F42" i="14"/>
  <c r="F46" i="14"/>
  <c r="F50" i="14"/>
  <c r="F54" i="14"/>
  <c r="F58" i="14"/>
  <c r="F62" i="14"/>
  <c r="F66" i="14"/>
  <c r="F70" i="14"/>
  <c r="F74" i="14"/>
  <c r="F78" i="14"/>
  <c r="F82" i="14"/>
  <c r="F86" i="14"/>
  <c r="F90" i="14"/>
  <c r="F94" i="14"/>
  <c r="F98" i="14"/>
  <c r="F102" i="14"/>
  <c r="F106" i="14"/>
  <c r="F110" i="14"/>
  <c r="F114" i="14"/>
  <c r="F118" i="14"/>
  <c r="F122" i="14"/>
  <c r="F126" i="14"/>
  <c r="F130" i="14"/>
  <c r="F134" i="14"/>
  <c r="F138" i="14"/>
  <c r="F142" i="14"/>
  <c r="F146" i="14"/>
  <c r="F150" i="14"/>
  <c r="F154" i="14"/>
  <c r="F158" i="14"/>
  <c r="F162" i="14"/>
  <c r="F166" i="14"/>
  <c r="F170" i="14"/>
  <c r="F174" i="14"/>
  <c r="F178" i="14"/>
  <c r="F182" i="14"/>
  <c r="F186" i="14"/>
  <c r="F190" i="14"/>
  <c r="F194" i="14"/>
  <c r="F16" i="14"/>
  <c r="F32" i="14"/>
  <c r="F40" i="14"/>
  <c r="F48" i="14"/>
  <c r="F56" i="14"/>
  <c r="F60" i="14"/>
  <c r="F68" i="14"/>
  <c r="F76" i="14"/>
  <c r="F84" i="14"/>
  <c r="F96" i="14"/>
  <c r="F104" i="14"/>
  <c r="F108" i="14"/>
  <c r="F116" i="14"/>
  <c r="F128" i="14"/>
  <c r="F136" i="14"/>
  <c r="F148" i="14"/>
  <c r="F160" i="14"/>
  <c r="F180" i="14"/>
  <c r="F11" i="14"/>
  <c r="F15" i="14"/>
  <c r="F19" i="14"/>
  <c r="F23" i="14"/>
  <c r="F27" i="14"/>
  <c r="F31" i="14"/>
  <c r="F35" i="14"/>
  <c r="F39" i="14"/>
  <c r="F43" i="14"/>
  <c r="F47" i="14"/>
  <c r="F51" i="14"/>
  <c r="F55" i="14"/>
  <c r="F59" i="14"/>
  <c r="F63" i="14"/>
  <c r="F67" i="14"/>
  <c r="F71" i="14"/>
  <c r="F75" i="14"/>
  <c r="F79" i="14"/>
  <c r="F83" i="14"/>
  <c r="F87" i="14"/>
  <c r="F91" i="14"/>
  <c r="F95" i="14"/>
  <c r="F99" i="14"/>
  <c r="F103" i="14"/>
  <c r="F107" i="14"/>
  <c r="F111" i="14"/>
  <c r="F115" i="14"/>
  <c r="F119" i="14"/>
  <c r="F123" i="14"/>
  <c r="F127" i="14"/>
  <c r="F131" i="14"/>
  <c r="F135" i="14"/>
  <c r="F139" i="14"/>
  <c r="F143" i="14"/>
  <c r="F147" i="14"/>
  <c r="F151" i="14"/>
  <c r="F155" i="14"/>
  <c r="F159" i="14"/>
  <c r="F163" i="14"/>
  <c r="F167" i="14"/>
  <c r="F171" i="14"/>
  <c r="F175" i="14"/>
  <c r="F179" i="14"/>
  <c r="F183" i="14"/>
  <c r="F187" i="14"/>
  <c r="F191" i="14"/>
  <c r="F195" i="14"/>
  <c r="F12" i="14"/>
  <c r="F20" i="14"/>
  <c r="F24" i="14"/>
  <c r="F28" i="14"/>
  <c r="F36" i="14"/>
  <c r="F44" i="14"/>
  <c r="F52" i="14"/>
  <c r="F64" i="14"/>
  <c r="F72" i="14"/>
  <c r="F80" i="14"/>
  <c r="F88" i="14"/>
  <c r="F92" i="14"/>
  <c r="F100" i="14"/>
  <c r="F112" i="14"/>
  <c r="F120" i="14"/>
  <c r="F124" i="14"/>
  <c r="F132" i="14"/>
  <c r="F140" i="14"/>
  <c r="F152" i="14"/>
  <c r="F164" i="14"/>
  <c r="F172" i="14"/>
  <c r="F184" i="14"/>
  <c r="C8" i="17"/>
  <c r="F9" i="17"/>
  <c r="F13" i="17"/>
  <c r="F17" i="17"/>
  <c r="F21" i="17"/>
  <c r="F25" i="17"/>
  <c r="F29" i="17"/>
  <c r="F33" i="17"/>
  <c r="F37" i="17"/>
  <c r="F41" i="17"/>
  <c r="F45" i="17"/>
  <c r="F49" i="17"/>
  <c r="F53" i="17"/>
  <c r="F57" i="17"/>
  <c r="F61" i="17"/>
  <c r="F65" i="17"/>
  <c r="F69" i="17"/>
  <c r="F73" i="17"/>
  <c r="F77" i="17"/>
  <c r="F81" i="17"/>
  <c r="F85" i="17"/>
  <c r="F89" i="17"/>
  <c r="F93" i="17"/>
  <c r="F97" i="17"/>
  <c r="F101" i="17"/>
  <c r="F105" i="17"/>
  <c r="F109" i="17"/>
  <c r="F113" i="17"/>
  <c r="F117" i="17"/>
  <c r="F121" i="17"/>
  <c r="F125" i="17"/>
  <c r="F129" i="17"/>
  <c r="F133" i="17"/>
  <c r="F137" i="17"/>
  <c r="F141" i="17"/>
  <c r="F145" i="17"/>
  <c r="F149" i="17"/>
  <c r="F153" i="17"/>
  <c r="F157" i="17"/>
  <c r="F161" i="17"/>
  <c r="F165" i="17"/>
  <c r="F169" i="17"/>
  <c r="F173" i="17"/>
  <c r="F177" i="17"/>
  <c r="F181" i="17"/>
  <c r="F185" i="17"/>
  <c r="F189" i="17"/>
  <c r="F193" i="17"/>
  <c r="F10" i="17"/>
  <c r="F14" i="17"/>
  <c r="F18" i="17"/>
  <c r="F22" i="17"/>
  <c r="F26" i="17"/>
  <c r="F30" i="17"/>
  <c r="F34" i="17"/>
  <c r="F38" i="17"/>
  <c r="F42" i="17"/>
  <c r="F46" i="17"/>
  <c r="F50" i="17"/>
  <c r="F54" i="17"/>
  <c r="F58" i="17"/>
  <c r="F62" i="17"/>
  <c r="F66" i="17"/>
  <c r="F70" i="17"/>
  <c r="F74" i="17"/>
  <c r="F78" i="17"/>
  <c r="F86" i="17"/>
  <c r="F90" i="17"/>
  <c r="F94" i="17"/>
  <c r="F98" i="17"/>
  <c r="F102" i="17"/>
  <c r="F106" i="17"/>
  <c r="F110" i="17"/>
  <c r="F114" i="17"/>
  <c r="F122" i="17"/>
  <c r="F126" i="17"/>
  <c r="F134" i="17"/>
  <c r="F138" i="17"/>
  <c r="F150" i="17"/>
  <c r="F158" i="17"/>
  <c r="F166" i="17"/>
  <c r="F174" i="17"/>
  <c r="F182" i="17"/>
  <c r="F194" i="17"/>
  <c r="F15" i="17"/>
  <c r="F82" i="17"/>
  <c r="F118" i="17"/>
  <c r="F130" i="17"/>
  <c r="F142" i="17"/>
  <c r="F146" i="17"/>
  <c r="F154" i="17"/>
  <c r="F162" i="17"/>
  <c r="F170" i="17"/>
  <c r="F178" i="17"/>
  <c r="F186" i="17"/>
  <c r="F190" i="17"/>
  <c r="F11" i="17"/>
  <c r="F12" i="17"/>
  <c r="F23" i="17"/>
  <c r="F31" i="17"/>
  <c r="F39" i="17"/>
  <c r="F47" i="17"/>
  <c r="F55" i="17"/>
  <c r="F63" i="17"/>
  <c r="F71" i="17"/>
  <c r="F79" i="17"/>
  <c r="F87" i="17"/>
  <c r="F95" i="17"/>
  <c r="F103" i="17"/>
  <c r="F111" i="17"/>
  <c r="F119" i="17"/>
  <c r="F127" i="17"/>
  <c r="F135" i="17"/>
  <c r="F143" i="17"/>
  <c r="F151" i="17"/>
  <c r="F159" i="17"/>
  <c r="F167" i="17"/>
  <c r="F175" i="17"/>
  <c r="F183" i="17"/>
  <c r="F191" i="17"/>
  <c r="F16" i="17"/>
  <c r="F24" i="17"/>
  <c r="F32" i="17"/>
  <c r="F40" i="17"/>
  <c r="F48" i="17"/>
  <c r="F56" i="17"/>
  <c r="F64" i="17"/>
  <c r="F72" i="17"/>
  <c r="F80" i="17"/>
  <c r="F88" i="17"/>
  <c r="F96" i="17"/>
  <c r="F104" i="17"/>
  <c r="F112" i="17"/>
  <c r="F120" i="17"/>
  <c r="F128" i="17"/>
  <c r="F136" i="17"/>
  <c r="F144" i="17"/>
  <c r="F152" i="17"/>
  <c r="F160" i="17"/>
  <c r="F168" i="17"/>
  <c r="F176" i="17"/>
  <c r="F184" i="17"/>
  <c r="F192" i="17"/>
  <c r="F19" i="17"/>
  <c r="F27" i="17"/>
  <c r="F35" i="17"/>
  <c r="F43" i="17"/>
  <c r="F51" i="17"/>
  <c r="F59" i="17"/>
  <c r="F67" i="17"/>
  <c r="F75" i="17"/>
  <c r="F83" i="17"/>
  <c r="F91" i="17"/>
  <c r="F99" i="17"/>
  <c r="F107" i="17"/>
  <c r="F115" i="17"/>
  <c r="F123" i="17"/>
  <c r="F131" i="17"/>
  <c r="F139" i="17"/>
  <c r="F147" i="17"/>
  <c r="F155" i="17"/>
  <c r="F163" i="17"/>
  <c r="F171" i="17"/>
  <c r="F179" i="17"/>
  <c r="F187" i="17"/>
  <c r="F195" i="17"/>
  <c r="F164" i="17"/>
  <c r="F180" i="17"/>
  <c r="F213" i="17"/>
  <c r="F20" i="17"/>
  <c r="F28" i="17"/>
  <c r="F36" i="17"/>
  <c r="F44" i="17"/>
  <c r="F52" i="17"/>
  <c r="F60" i="17"/>
  <c r="F68" i="17"/>
  <c r="F76" i="17"/>
  <c r="F84" i="17"/>
  <c r="F92" i="17"/>
  <c r="F100" i="17"/>
  <c r="F108" i="17"/>
  <c r="F116" i="17"/>
  <c r="F124" i="17"/>
  <c r="F132" i="17"/>
  <c r="F140" i="17"/>
  <c r="F148" i="17"/>
  <c r="F156" i="17"/>
  <c r="F172" i="17"/>
  <c r="F188" i="17"/>
  <c r="C8" i="19"/>
  <c r="F9" i="19"/>
  <c r="F13" i="19"/>
  <c r="F17" i="19"/>
  <c r="F21" i="19"/>
  <c r="F25" i="19"/>
  <c r="F29" i="19"/>
  <c r="F33" i="19"/>
  <c r="F37" i="19"/>
  <c r="F41" i="19"/>
  <c r="F45" i="19"/>
  <c r="F49" i="19"/>
  <c r="F53" i="19"/>
  <c r="F57" i="19"/>
  <c r="F61" i="19"/>
  <c r="F65" i="19"/>
  <c r="F69" i="19"/>
  <c r="F73" i="19"/>
  <c r="F77" i="19"/>
  <c r="F81" i="19"/>
  <c r="F85" i="19"/>
  <c r="F89" i="19"/>
  <c r="F93" i="19"/>
  <c r="F97" i="19"/>
  <c r="F101" i="19"/>
  <c r="F105" i="19"/>
  <c r="F109" i="19"/>
  <c r="F113" i="19"/>
  <c r="F117" i="19"/>
  <c r="F121" i="19"/>
  <c r="F125" i="19"/>
  <c r="F129" i="19"/>
  <c r="F133" i="19"/>
  <c r="F137" i="19"/>
  <c r="F141" i="19"/>
  <c r="F145" i="19"/>
  <c r="F149" i="19"/>
  <c r="F153" i="19"/>
  <c r="F157" i="19"/>
  <c r="F161" i="19"/>
  <c r="F165" i="19"/>
  <c r="F169" i="19"/>
  <c r="F173" i="19"/>
  <c r="F177" i="19"/>
  <c r="F181" i="19"/>
  <c r="F185" i="19"/>
  <c r="F189" i="19"/>
  <c r="F193" i="19"/>
  <c r="F150" i="19"/>
  <c r="F154" i="19"/>
  <c r="F158" i="19"/>
  <c r="F162" i="19"/>
  <c r="F166" i="19"/>
  <c r="F170" i="19"/>
  <c r="F174" i="19"/>
  <c r="F178" i="19"/>
  <c r="F182" i="19"/>
  <c r="F186" i="19"/>
  <c r="F190" i="19"/>
  <c r="F194" i="19"/>
  <c r="F48" i="19"/>
  <c r="F60" i="19"/>
  <c r="F68" i="19"/>
  <c r="F76" i="19"/>
  <c r="F84" i="19"/>
  <c r="F92" i="19"/>
  <c r="F104" i="19"/>
  <c r="F112" i="19"/>
  <c r="F124" i="19"/>
  <c r="F136" i="19"/>
  <c r="F148" i="19"/>
  <c r="F160" i="19"/>
  <c r="F172" i="19"/>
  <c r="F184" i="19"/>
  <c r="F196" i="19"/>
  <c r="F10" i="19"/>
  <c r="F14" i="19"/>
  <c r="F18" i="19"/>
  <c r="F22" i="19"/>
  <c r="F26" i="19"/>
  <c r="F30" i="19"/>
  <c r="F34" i="19"/>
  <c r="F38" i="19"/>
  <c r="F42" i="19"/>
  <c r="F46" i="19"/>
  <c r="F50" i="19"/>
  <c r="F54" i="19"/>
  <c r="F58" i="19"/>
  <c r="F62" i="19"/>
  <c r="F66" i="19"/>
  <c r="F70" i="19"/>
  <c r="F74" i="19"/>
  <c r="F78" i="19"/>
  <c r="F82" i="19"/>
  <c r="F86" i="19"/>
  <c r="F90" i="19"/>
  <c r="F94" i="19"/>
  <c r="F98" i="19"/>
  <c r="F102" i="19"/>
  <c r="F106" i="19"/>
  <c r="F110" i="19"/>
  <c r="F114" i="19"/>
  <c r="F118" i="19"/>
  <c r="F122" i="19"/>
  <c r="F126" i="19"/>
  <c r="F130" i="19"/>
  <c r="F134" i="19"/>
  <c r="F138" i="19"/>
  <c r="F142" i="19"/>
  <c r="F146" i="19"/>
  <c r="F120" i="19"/>
  <c r="F140" i="19"/>
  <c r="F152" i="19"/>
  <c r="F164" i="19"/>
  <c r="F180" i="19"/>
  <c r="F192" i="19"/>
  <c r="F11" i="19"/>
  <c r="F15" i="19"/>
  <c r="F19" i="19"/>
  <c r="F23" i="19"/>
  <c r="F27" i="19"/>
  <c r="F31" i="19"/>
  <c r="F35" i="19"/>
  <c r="F39" i="19"/>
  <c r="F43" i="19"/>
  <c r="F47" i="19"/>
  <c r="F51" i="19"/>
  <c r="F55" i="19"/>
  <c r="F59" i="19"/>
  <c r="F63" i="19"/>
  <c r="F67" i="19"/>
  <c r="F71" i="19"/>
  <c r="F75" i="19"/>
  <c r="F79" i="19"/>
  <c r="F83" i="19"/>
  <c r="F87" i="19"/>
  <c r="F91" i="19"/>
  <c r="F95" i="19"/>
  <c r="F99" i="19"/>
  <c r="F103" i="19"/>
  <c r="F107" i="19"/>
  <c r="F111" i="19"/>
  <c r="F115" i="19"/>
  <c r="F119" i="19"/>
  <c r="F123" i="19"/>
  <c r="F127" i="19"/>
  <c r="F131" i="19"/>
  <c r="F135" i="19"/>
  <c r="F139" i="19"/>
  <c r="F143" i="19"/>
  <c r="F147" i="19"/>
  <c r="F151" i="19"/>
  <c r="F155" i="19"/>
  <c r="F159" i="19"/>
  <c r="F163" i="19"/>
  <c r="F167" i="19"/>
  <c r="F171" i="19"/>
  <c r="F175" i="19"/>
  <c r="F179" i="19"/>
  <c r="F183" i="19"/>
  <c r="F187" i="19"/>
  <c r="F191" i="19"/>
  <c r="F195" i="19"/>
  <c r="F12" i="19"/>
  <c r="F16" i="19"/>
  <c r="F20" i="19"/>
  <c r="F24" i="19"/>
  <c r="F28" i="19"/>
  <c r="F32" i="19"/>
  <c r="F36" i="19"/>
  <c r="F40" i="19"/>
  <c r="F44" i="19"/>
  <c r="F52" i="19"/>
  <c r="F56" i="19"/>
  <c r="F64" i="19"/>
  <c r="F72" i="19"/>
  <c r="F80" i="19"/>
  <c r="F88" i="19"/>
  <c r="F96" i="19"/>
  <c r="F100" i="19"/>
  <c r="F108" i="19"/>
  <c r="F116" i="19"/>
  <c r="F128" i="19"/>
  <c r="F132" i="19"/>
  <c r="F144" i="19"/>
  <c r="F156" i="19"/>
  <c r="F168" i="19"/>
  <c r="F176" i="19"/>
  <c r="F188" i="19"/>
  <c r="C8" i="18"/>
  <c r="F9" i="18"/>
  <c r="F13" i="18"/>
  <c r="F17" i="18"/>
  <c r="F21" i="18"/>
  <c r="F25" i="18"/>
  <c r="F29" i="18"/>
  <c r="F33" i="18"/>
  <c r="F37" i="18"/>
  <c r="F41" i="18"/>
  <c r="F45" i="18"/>
  <c r="F49" i="18"/>
  <c r="F53" i="18"/>
  <c r="F57" i="18"/>
  <c r="F61" i="18"/>
  <c r="F65" i="18"/>
  <c r="F69" i="18"/>
  <c r="F73" i="18"/>
  <c r="F77" i="18"/>
  <c r="F81" i="18"/>
  <c r="F85" i="18"/>
  <c r="F89" i="18"/>
  <c r="F93" i="18"/>
  <c r="F97" i="18"/>
  <c r="F101" i="18"/>
  <c r="F105" i="18"/>
  <c r="F109" i="18"/>
  <c r="F113" i="18"/>
  <c r="F117" i="18"/>
  <c r="F121" i="18"/>
  <c r="F125" i="18"/>
  <c r="F129" i="18"/>
  <c r="F133" i="18"/>
  <c r="F137" i="18"/>
  <c r="F141" i="18"/>
  <c r="F145" i="18"/>
  <c r="F149" i="18"/>
  <c r="F153" i="18"/>
  <c r="F157" i="18"/>
  <c r="F161" i="18"/>
  <c r="F165" i="18"/>
  <c r="F169" i="18"/>
  <c r="F173" i="18"/>
  <c r="F177" i="18"/>
  <c r="F181" i="18"/>
  <c r="F185" i="18"/>
  <c r="F189" i="18"/>
  <c r="F193" i="18"/>
  <c r="F150" i="18"/>
  <c r="F154" i="18"/>
  <c r="F158" i="18"/>
  <c r="F162" i="18"/>
  <c r="F166" i="18"/>
  <c r="F170" i="18"/>
  <c r="F174" i="18"/>
  <c r="F178" i="18"/>
  <c r="F182" i="18"/>
  <c r="F186" i="18"/>
  <c r="F190" i="18"/>
  <c r="F194" i="18"/>
  <c r="F64" i="18"/>
  <c r="F84" i="18"/>
  <c r="F96" i="18"/>
  <c r="F108" i="18"/>
  <c r="F112" i="18"/>
  <c r="F124" i="18"/>
  <c r="F128" i="18"/>
  <c r="F140" i="18"/>
  <c r="F152" i="18"/>
  <c r="F164" i="18"/>
  <c r="F176" i="18"/>
  <c r="F188" i="18"/>
  <c r="F196" i="18"/>
  <c r="F10" i="18"/>
  <c r="F14" i="18"/>
  <c r="F18" i="18"/>
  <c r="F22" i="18"/>
  <c r="F26" i="18"/>
  <c r="F30" i="18"/>
  <c r="F34" i="18"/>
  <c r="F38" i="18"/>
  <c r="F42" i="18"/>
  <c r="F46" i="18"/>
  <c r="F50" i="18"/>
  <c r="F54" i="18"/>
  <c r="F58" i="18"/>
  <c r="F62" i="18"/>
  <c r="F66" i="18"/>
  <c r="F70" i="18"/>
  <c r="F74" i="18"/>
  <c r="F78" i="18"/>
  <c r="F82" i="18"/>
  <c r="F86" i="18"/>
  <c r="F90" i="18"/>
  <c r="F94" i="18"/>
  <c r="F98" i="18"/>
  <c r="F102" i="18"/>
  <c r="F106" i="18"/>
  <c r="F110" i="18"/>
  <c r="F114" i="18"/>
  <c r="F118" i="18"/>
  <c r="F122" i="18"/>
  <c r="F126" i="18"/>
  <c r="F130" i="18"/>
  <c r="F134" i="18"/>
  <c r="F138" i="18"/>
  <c r="F142" i="18"/>
  <c r="F146" i="18"/>
  <c r="F72" i="18"/>
  <c r="F88" i="18"/>
  <c r="F100" i="18"/>
  <c r="F116" i="18"/>
  <c r="F132" i="18"/>
  <c r="F144" i="18"/>
  <c r="F156" i="18"/>
  <c r="F160" i="18"/>
  <c r="F172" i="18"/>
  <c r="F184" i="18"/>
  <c r="F192" i="18"/>
  <c r="F11" i="18"/>
  <c r="F15" i="18"/>
  <c r="F19" i="18"/>
  <c r="F23" i="18"/>
  <c r="F27" i="18"/>
  <c r="F31" i="18"/>
  <c r="F35" i="18"/>
  <c r="F39" i="18"/>
  <c r="F43" i="18"/>
  <c r="F47" i="18"/>
  <c r="F51" i="18"/>
  <c r="F55" i="18"/>
  <c r="F59" i="18"/>
  <c r="F63" i="18"/>
  <c r="F67" i="18"/>
  <c r="F71" i="18"/>
  <c r="F75" i="18"/>
  <c r="F79" i="18"/>
  <c r="F83" i="18"/>
  <c r="F87" i="18"/>
  <c r="F91" i="18"/>
  <c r="F95" i="18"/>
  <c r="F99" i="18"/>
  <c r="F103" i="18"/>
  <c r="F107" i="18"/>
  <c r="F111" i="18"/>
  <c r="F115" i="18"/>
  <c r="F119" i="18"/>
  <c r="F123" i="18"/>
  <c r="F127" i="18"/>
  <c r="F131" i="18"/>
  <c r="F135" i="18"/>
  <c r="F139" i="18"/>
  <c r="F143" i="18"/>
  <c r="F147" i="18"/>
  <c r="F151" i="18"/>
  <c r="F155" i="18"/>
  <c r="F159" i="18"/>
  <c r="F163" i="18"/>
  <c r="F167" i="18"/>
  <c r="F171" i="18"/>
  <c r="F175" i="18"/>
  <c r="F179" i="18"/>
  <c r="F183" i="18"/>
  <c r="F187" i="18"/>
  <c r="F191" i="18"/>
  <c r="F195" i="18"/>
  <c r="F12" i="18"/>
  <c r="F16" i="18"/>
  <c r="F20" i="18"/>
  <c r="F24" i="18"/>
  <c r="F28" i="18"/>
  <c r="F32" i="18"/>
  <c r="F36" i="18"/>
  <c r="F40" i="18"/>
  <c r="F44" i="18"/>
  <c r="F48" i="18"/>
  <c r="F52" i="18"/>
  <c r="F56" i="18"/>
  <c r="F60" i="18"/>
  <c r="F68" i="18"/>
  <c r="F76" i="18"/>
  <c r="F80" i="18"/>
  <c r="F92" i="18"/>
  <c r="F104" i="18"/>
  <c r="F120" i="18"/>
  <c r="F136" i="18"/>
  <c r="F148" i="18"/>
  <c r="F168" i="18"/>
  <c r="F180" i="18"/>
  <c r="C8" i="16"/>
  <c r="F9" i="16"/>
  <c r="F13" i="16"/>
  <c r="F17" i="16"/>
  <c r="F21" i="16"/>
  <c r="F25" i="16"/>
  <c r="F29" i="16"/>
  <c r="F33" i="16"/>
  <c r="F37" i="16"/>
  <c r="F41" i="16"/>
  <c r="F45" i="16"/>
  <c r="F49" i="16"/>
  <c r="F53" i="16"/>
  <c r="F57" i="16"/>
  <c r="F61" i="16"/>
  <c r="F65" i="16"/>
  <c r="F69" i="16"/>
  <c r="F73" i="16"/>
  <c r="F77" i="16"/>
  <c r="F81" i="16"/>
  <c r="F85" i="16"/>
  <c r="F89" i="16"/>
  <c r="F93" i="16"/>
  <c r="F97" i="16"/>
  <c r="F101" i="16"/>
  <c r="F105" i="16"/>
  <c r="F109" i="16"/>
  <c r="F113" i="16"/>
  <c r="F117" i="16"/>
  <c r="F121" i="16"/>
  <c r="F125" i="16"/>
  <c r="F129" i="16"/>
  <c r="F133" i="16"/>
  <c r="F137" i="16"/>
  <c r="F141" i="16"/>
  <c r="F145" i="16"/>
  <c r="F149" i="16"/>
  <c r="F153" i="16"/>
  <c r="F157" i="16"/>
  <c r="F161" i="16"/>
  <c r="F165" i="16"/>
  <c r="F169" i="16"/>
  <c r="F173" i="16"/>
  <c r="F177" i="16"/>
  <c r="F181" i="16"/>
  <c r="F185" i="16"/>
  <c r="F189" i="16"/>
  <c r="F193" i="16"/>
  <c r="F118" i="16"/>
  <c r="F130" i="16"/>
  <c r="F134" i="16"/>
  <c r="F142" i="16"/>
  <c r="F150" i="16"/>
  <c r="F158" i="16"/>
  <c r="F166" i="16"/>
  <c r="F174" i="16"/>
  <c r="F182" i="16"/>
  <c r="F190" i="16"/>
  <c r="F11" i="16"/>
  <c r="F27" i="16"/>
  <c r="F39" i="16"/>
  <c r="F51" i="16"/>
  <c r="F59" i="16"/>
  <c r="F71" i="16"/>
  <c r="F83" i="16"/>
  <c r="F91" i="16"/>
  <c r="F99" i="16"/>
  <c r="F107" i="16"/>
  <c r="F111" i="16"/>
  <c r="F119" i="16"/>
  <c r="F127" i="16"/>
  <c r="F139" i="16"/>
  <c r="F147" i="16"/>
  <c r="F155" i="16"/>
  <c r="F167" i="16"/>
  <c r="F175" i="16"/>
  <c r="F183" i="16"/>
  <c r="F191" i="16"/>
  <c r="F12" i="16"/>
  <c r="F24" i="16"/>
  <c r="F32" i="16"/>
  <c r="F40" i="16"/>
  <c r="F48" i="16"/>
  <c r="F56" i="16"/>
  <c r="F64" i="16"/>
  <c r="F10" i="16"/>
  <c r="F14" i="16"/>
  <c r="F18" i="16"/>
  <c r="F22" i="16"/>
  <c r="F26" i="16"/>
  <c r="F30" i="16"/>
  <c r="F34" i="16"/>
  <c r="F38" i="16"/>
  <c r="F42" i="16"/>
  <c r="F46" i="16"/>
  <c r="F50" i="16"/>
  <c r="F54" i="16"/>
  <c r="F58" i="16"/>
  <c r="F62" i="16"/>
  <c r="F66" i="16"/>
  <c r="F70" i="16"/>
  <c r="F74" i="16"/>
  <c r="F78" i="16"/>
  <c r="F82" i="16"/>
  <c r="F86" i="16"/>
  <c r="F90" i="16"/>
  <c r="F94" i="16"/>
  <c r="F98" i="16"/>
  <c r="F102" i="16"/>
  <c r="F106" i="16"/>
  <c r="F110" i="16"/>
  <c r="F114" i="16"/>
  <c r="F122" i="16"/>
  <c r="F126" i="16"/>
  <c r="F138" i="16"/>
  <c r="F146" i="16"/>
  <c r="F154" i="16"/>
  <c r="F162" i="16"/>
  <c r="F170" i="16"/>
  <c r="F178" i="16"/>
  <c r="F186" i="16"/>
  <c r="F194" i="16"/>
  <c r="F15" i="16"/>
  <c r="F19" i="16"/>
  <c r="F23" i="16"/>
  <c r="F31" i="16"/>
  <c r="F35" i="16"/>
  <c r="F43" i="16"/>
  <c r="F47" i="16"/>
  <c r="F55" i="16"/>
  <c r="F63" i="16"/>
  <c r="F67" i="16"/>
  <c r="F75" i="16"/>
  <c r="F79" i="16"/>
  <c r="F87" i="16"/>
  <c r="F95" i="16"/>
  <c r="F103" i="16"/>
  <c r="F115" i="16"/>
  <c r="F123" i="16"/>
  <c r="F131" i="16"/>
  <c r="F135" i="16"/>
  <c r="F143" i="16"/>
  <c r="F151" i="16"/>
  <c r="F159" i="16"/>
  <c r="F163" i="16"/>
  <c r="F171" i="16"/>
  <c r="F179" i="16"/>
  <c r="F187" i="16"/>
  <c r="F195" i="16"/>
  <c r="F16" i="16"/>
  <c r="F20" i="16"/>
  <c r="F28" i="16"/>
  <c r="F36" i="16"/>
  <c r="F44" i="16"/>
  <c r="F52" i="16"/>
  <c r="F60" i="16"/>
  <c r="F68" i="16"/>
  <c r="F72" i="16"/>
  <c r="F88" i="16"/>
  <c r="F104" i="16"/>
  <c r="F120" i="16"/>
  <c r="F136" i="16"/>
  <c r="F152" i="16"/>
  <c r="F168" i="16"/>
  <c r="F184" i="16"/>
  <c r="F76" i="16"/>
  <c r="F124" i="16"/>
  <c r="F156" i="16"/>
  <c r="F188" i="16"/>
  <c r="F80" i="16"/>
  <c r="F96" i="16"/>
  <c r="F112" i="16"/>
  <c r="F128" i="16"/>
  <c r="F144" i="16"/>
  <c r="F160" i="16"/>
  <c r="F176" i="16"/>
  <c r="F192" i="16"/>
  <c r="F100" i="16"/>
  <c r="F116" i="16"/>
  <c r="F132" i="16"/>
  <c r="F164" i="16"/>
  <c r="F180" i="16"/>
  <c r="F92" i="16"/>
  <c r="F140" i="16"/>
  <c r="F84" i="16"/>
  <c r="F148" i="16"/>
  <c r="F196" i="16"/>
  <c r="F108" i="16"/>
  <c r="F172" i="16"/>
  <c r="N232" i="16"/>
  <c r="AF202" i="16"/>
  <c r="AF201" i="16"/>
  <c r="AC6" i="16"/>
  <c r="AB6" i="16"/>
  <c r="M6" i="16"/>
  <c r="AB5" i="16"/>
  <c r="M5" i="16"/>
  <c r="AB4" i="16"/>
  <c r="M4" i="16"/>
  <c r="Z202" i="18"/>
  <c r="Y202" i="18"/>
  <c r="Z201" i="18"/>
  <c r="Y201" i="18"/>
  <c r="V6" i="18"/>
  <c r="U6" i="18"/>
  <c r="T6" i="18"/>
  <c r="S6" i="18"/>
  <c r="R6" i="18"/>
  <c r="Q6" i="18"/>
  <c r="P6" i="18"/>
  <c r="O6" i="18"/>
  <c r="N6" i="18"/>
  <c r="M6" i="18"/>
  <c r="S5" i="18"/>
  <c r="R5" i="18"/>
  <c r="Q5" i="18"/>
  <c r="P5" i="18"/>
  <c r="O5" i="18"/>
  <c r="N5" i="18"/>
  <c r="M5" i="18"/>
  <c r="S4" i="18"/>
  <c r="R4" i="18"/>
  <c r="Q4" i="18"/>
  <c r="P4" i="18"/>
  <c r="O4" i="18"/>
  <c r="N4" i="18"/>
  <c r="M4" i="18"/>
  <c r="AL202" i="19"/>
  <c r="AL201" i="19"/>
  <c r="Y202" i="17"/>
  <c r="X202" i="17"/>
  <c r="W202" i="17"/>
  <c r="V202" i="17"/>
  <c r="U202" i="17"/>
  <c r="Y201" i="17"/>
  <c r="X201" i="17"/>
  <c r="W201" i="17"/>
  <c r="V201" i="17"/>
  <c r="U201" i="17"/>
  <c r="V6" i="17"/>
  <c r="U6" i="17"/>
  <c r="T6" i="17"/>
  <c r="S6" i="17"/>
  <c r="P6" i="17"/>
  <c r="O6" i="17"/>
  <c r="N6" i="17"/>
  <c r="M6" i="17"/>
  <c r="U5" i="17"/>
  <c r="T5" i="17"/>
  <c r="S5" i="17"/>
  <c r="P5" i="17"/>
  <c r="O5" i="17"/>
  <c r="N5" i="17"/>
  <c r="U4" i="17"/>
  <c r="T4" i="17"/>
  <c r="S4" i="17"/>
  <c r="P4" i="17"/>
  <c r="O4" i="17"/>
  <c r="N4" i="17"/>
  <c r="M4" i="17"/>
  <c r="M3" i="17" s="1"/>
  <c r="X6" i="14"/>
  <c r="W6" i="14"/>
  <c r="T6" i="14"/>
  <c r="S6" i="14"/>
  <c r="R6" i="14"/>
  <c r="Q6" i="14"/>
  <c r="P6" i="14"/>
  <c r="O6" i="14"/>
  <c r="N6" i="14"/>
  <c r="M6" i="14"/>
  <c r="S5" i="14"/>
  <c r="R5" i="14"/>
  <c r="Q5" i="14"/>
  <c r="P5" i="14"/>
  <c r="O5" i="14"/>
  <c r="N5" i="14"/>
  <c r="M5" i="14"/>
  <c r="S4" i="14"/>
  <c r="R4" i="14"/>
  <c r="Q4" i="14"/>
  <c r="P4" i="14"/>
  <c r="O4" i="14"/>
  <c r="N4" i="14"/>
  <c r="M4" i="14"/>
  <c r="AJ6" i="2"/>
  <c r="AI6" i="2"/>
  <c r="AH6" i="2"/>
  <c r="AG6" i="2"/>
  <c r="AF6" i="2"/>
  <c r="AE6" i="2"/>
  <c r="AB6" i="2"/>
  <c r="AA6" i="2"/>
  <c r="D55" i="29"/>
  <c r="D54" i="29"/>
  <c r="D53" i="29"/>
  <c r="D52" i="29"/>
  <c r="D51" i="29"/>
  <c r="D50" i="29"/>
  <c r="D49" i="29"/>
  <c r="D34" i="29"/>
  <c r="D33" i="29"/>
  <c r="D32" i="29"/>
  <c r="D31" i="29"/>
  <c r="D30" i="29"/>
  <c r="D29" i="29"/>
  <c r="D28" i="29"/>
  <c r="D8" i="29"/>
  <c r="D9" i="29"/>
  <c r="D10" i="29"/>
  <c r="D11" i="29"/>
  <c r="D12" i="29"/>
  <c r="D13" i="29"/>
  <c r="D7" i="29"/>
  <c r="B244" i="28"/>
  <c r="C244" i="28"/>
  <c r="D244" i="28"/>
  <c r="E244" i="28"/>
  <c r="B85" i="28"/>
  <c r="C85" i="28"/>
  <c r="D85" i="28"/>
  <c r="E85" i="28"/>
  <c r="B64" i="28"/>
  <c r="C64" i="28"/>
  <c r="D64" i="28"/>
  <c r="E64" i="28"/>
  <c r="B218" i="28"/>
  <c r="C218" i="28"/>
  <c r="D218" i="28"/>
  <c r="E218" i="28"/>
  <c r="B245" i="28"/>
  <c r="C245" i="28"/>
  <c r="D245" i="28"/>
  <c r="E245" i="28"/>
  <c r="B155" i="28"/>
  <c r="C155" i="28"/>
  <c r="D155" i="28"/>
  <c r="E155" i="28"/>
  <c r="B156" i="28"/>
  <c r="C156" i="28"/>
  <c r="D156" i="28"/>
  <c r="E156" i="28"/>
  <c r="B183" i="28"/>
  <c r="C183" i="28"/>
  <c r="D183" i="28"/>
  <c r="E183" i="28"/>
  <c r="B178" i="28"/>
  <c r="C178" i="28"/>
  <c r="D178" i="28"/>
  <c r="E178" i="28"/>
  <c r="B44" i="28"/>
  <c r="C44" i="28"/>
  <c r="D44" i="28"/>
  <c r="E44" i="28"/>
  <c r="B95" i="28"/>
  <c r="C95" i="28"/>
  <c r="D95" i="28"/>
  <c r="E95" i="28"/>
  <c r="B248" i="28"/>
  <c r="C248" i="28"/>
  <c r="D248" i="28"/>
  <c r="E248" i="28"/>
  <c r="B252" i="28"/>
  <c r="C252" i="28"/>
  <c r="D252" i="28"/>
  <c r="E252" i="28"/>
  <c r="B119" i="28"/>
  <c r="C119" i="28"/>
  <c r="D119" i="28"/>
  <c r="E119" i="28"/>
  <c r="B113" i="28"/>
  <c r="C113" i="28"/>
  <c r="D113" i="28"/>
  <c r="E113" i="28"/>
  <c r="B190" i="28"/>
  <c r="C190" i="28"/>
  <c r="D190" i="28"/>
  <c r="E190" i="28"/>
  <c r="B43" i="28"/>
  <c r="C43" i="28"/>
  <c r="D43" i="28"/>
  <c r="E43" i="28"/>
  <c r="B246" i="28"/>
  <c r="C246" i="28"/>
  <c r="D246" i="28"/>
  <c r="E246" i="28"/>
  <c r="B59" i="28"/>
  <c r="C59" i="28"/>
  <c r="D59" i="28"/>
  <c r="E59" i="28"/>
  <c r="B157" i="28"/>
  <c r="C157" i="28"/>
  <c r="D157" i="28"/>
  <c r="E157" i="28"/>
  <c r="B93" i="28"/>
  <c r="C93" i="28"/>
  <c r="D93" i="28"/>
  <c r="E93" i="28"/>
  <c r="B250" i="28"/>
  <c r="C250" i="28"/>
  <c r="D250" i="28"/>
  <c r="E250" i="28"/>
  <c r="B251" i="28"/>
  <c r="C251" i="28"/>
  <c r="D251" i="28"/>
  <c r="E251" i="28"/>
  <c r="B158" i="28"/>
  <c r="C158" i="28"/>
  <c r="D158" i="28"/>
  <c r="E158" i="28"/>
  <c r="B173" i="28"/>
  <c r="C173" i="28"/>
  <c r="D173" i="28"/>
  <c r="E173" i="28"/>
  <c r="B249" i="28"/>
  <c r="C249" i="28"/>
  <c r="D249" i="28"/>
  <c r="E249" i="28"/>
  <c r="B247" i="28"/>
  <c r="C247" i="28"/>
  <c r="D247" i="28"/>
  <c r="E247" i="28"/>
  <c r="B50" i="28"/>
  <c r="C50" i="28"/>
  <c r="D50" i="28"/>
  <c r="E50" i="28"/>
  <c r="B144" i="28"/>
  <c r="C144" i="28"/>
  <c r="D144" i="28"/>
  <c r="E144" i="28"/>
  <c r="B42" i="28"/>
  <c r="C42" i="28"/>
  <c r="D42" i="28"/>
  <c r="E42" i="28"/>
  <c r="B193" i="28"/>
  <c r="C193" i="28"/>
  <c r="D193" i="28"/>
  <c r="E193" i="28"/>
  <c r="B241" i="28"/>
  <c r="C241" i="28"/>
  <c r="D241" i="28"/>
  <c r="E241" i="28"/>
  <c r="B49" i="28"/>
  <c r="C49" i="28"/>
  <c r="D49" i="28"/>
  <c r="E49" i="28"/>
  <c r="B192" i="28"/>
  <c r="C192" i="28"/>
  <c r="D192" i="28"/>
  <c r="E192" i="28"/>
  <c r="B118" i="28"/>
  <c r="C118" i="28"/>
  <c r="D118" i="28"/>
  <c r="E118" i="28"/>
  <c r="B104" i="28"/>
  <c r="C104" i="28"/>
  <c r="D104" i="28"/>
  <c r="E104" i="28"/>
  <c r="B242" i="28"/>
  <c r="C242" i="28"/>
  <c r="D242" i="28"/>
  <c r="E242" i="28"/>
  <c r="B75" i="28"/>
  <c r="C75" i="28"/>
  <c r="D75" i="28"/>
  <c r="E75" i="28"/>
  <c r="B243" i="28"/>
  <c r="C243" i="28"/>
  <c r="D243" i="28"/>
  <c r="E243" i="28"/>
  <c r="B126" i="28"/>
  <c r="C126" i="28"/>
  <c r="D126" i="28"/>
  <c r="E126" i="28"/>
  <c r="B73" i="28"/>
  <c r="C73" i="28"/>
  <c r="D73" i="28"/>
  <c r="E73" i="28"/>
  <c r="B159" i="28"/>
  <c r="C159" i="28"/>
  <c r="D159" i="28"/>
  <c r="E159" i="28"/>
  <c r="B150" i="28"/>
  <c r="C150" i="28"/>
  <c r="D150" i="28"/>
  <c r="E150" i="28"/>
  <c r="B203" i="28"/>
  <c r="C203" i="28"/>
  <c r="D203" i="28"/>
  <c r="E203" i="28"/>
  <c r="B149" i="28"/>
  <c r="C149" i="28"/>
  <c r="D149" i="28"/>
  <c r="E149" i="28"/>
  <c r="B55" i="28"/>
  <c r="C55" i="28"/>
  <c r="D55" i="28"/>
  <c r="E55" i="28"/>
  <c r="B205" i="28"/>
  <c r="C205" i="28"/>
  <c r="D205" i="28"/>
  <c r="E205" i="28"/>
  <c r="B185" i="28"/>
  <c r="C185" i="28"/>
  <c r="D185" i="28"/>
  <c r="E185" i="28"/>
  <c r="B53" i="28"/>
  <c r="C53" i="28"/>
  <c r="D53" i="28"/>
  <c r="E53" i="28"/>
  <c r="B65" i="28"/>
  <c r="C65" i="28"/>
  <c r="D65" i="28"/>
  <c r="E65" i="28"/>
  <c r="B208" i="28"/>
  <c r="C208" i="28"/>
  <c r="D208" i="28"/>
  <c r="E208" i="28"/>
  <c r="B169" i="28"/>
  <c r="C169" i="28"/>
  <c r="D169" i="28"/>
  <c r="E169" i="28"/>
  <c r="B204" i="28"/>
  <c r="C204" i="28"/>
  <c r="D204" i="28"/>
  <c r="E204" i="28"/>
  <c r="B130" i="28"/>
  <c r="C130" i="28"/>
  <c r="D130" i="28"/>
  <c r="E130" i="28"/>
  <c r="B161" i="28"/>
  <c r="C161" i="28"/>
  <c r="D161" i="28"/>
  <c r="E161" i="28"/>
  <c r="B138" i="28"/>
  <c r="C138" i="28"/>
  <c r="D138" i="28"/>
  <c r="E138" i="28"/>
  <c r="B206" i="28"/>
  <c r="C206" i="28"/>
  <c r="D206" i="28"/>
  <c r="E206" i="28"/>
  <c r="B72" i="28"/>
  <c r="C72" i="28"/>
  <c r="D72" i="28"/>
  <c r="E72" i="28"/>
  <c r="B109" i="28"/>
  <c r="C109" i="28"/>
  <c r="D109" i="28"/>
  <c r="E109" i="28"/>
  <c r="B160" i="28"/>
  <c r="C160" i="28"/>
  <c r="D160" i="28"/>
  <c r="E160" i="28"/>
  <c r="B168" i="28"/>
  <c r="C168" i="28"/>
  <c r="D168" i="28"/>
  <c r="E168" i="28"/>
  <c r="B136" i="28"/>
  <c r="C136" i="28"/>
  <c r="D136" i="28"/>
  <c r="E136" i="28"/>
  <c r="B207" i="28"/>
  <c r="C207" i="28"/>
  <c r="D207" i="28"/>
  <c r="E207" i="28"/>
  <c r="B81" i="28"/>
  <c r="C81" i="28"/>
  <c r="D81" i="28"/>
  <c r="E81" i="28"/>
  <c r="B209" i="28"/>
  <c r="C209" i="28"/>
  <c r="D209" i="28"/>
  <c r="E209" i="28"/>
  <c r="B253" i="28"/>
  <c r="C253" i="28"/>
  <c r="D253" i="28"/>
  <c r="E253" i="28"/>
  <c r="B210" i="28"/>
  <c r="C210" i="28"/>
  <c r="D210" i="28"/>
  <c r="E210" i="28"/>
  <c r="B111" i="28"/>
  <c r="C111" i="28"/>
  <c r="D111" i="28"/>
  <c r="E111" i="28"/>
  <c r="B98" i="28"/>
  <c r="C98" i="28"/>
  <c r="D98" i="28"/>
  <c r="E98" i="28"/>
  <c r="B94" i="28"/>
  <c r="C94" i="28"/>
  <c r="D94" i="28"/>
  <c r="E94" i="28"/>
  <c r="B67" i="28"/>
  <c r="C67" i="28"/>
  <c r="D67" i="28"/>
  <c r="E67" i="28"/>
  <c r="B58" i="28"/>
  <c r="C58" i="28"/>
  <c r="D58" i="28"/>
  <c r="E58" i="28"/>
  <c r="B62" i="28"/>
  <c r="C62" i="28"/>
  <c r="D62" i="28"/>
  <c r="E62" i="28"/>
  <c r="B112" i="28"/>
  <c r="C112" i="28"/>
  <c r="D112" i="28"/>
  <c r="E112" i="28"/>
  <c r="B179" i="28"/>
  <c r="C179" i="28"/>
  <c r="D179" i="28"/>
  <c r="E179" i="28"/>
  <c r="B176" i="28"/>
  <c r="C176" i="28"/>
  <c r="D176" i="28"/>
  <c r="E176" i="28"/>
  <c r="B142" i="28"/>
  <c r="C142" i="28"/>
  <c r="D142" i="28"/>
  <c r="E142" i="28"/>
  <c r="B77" i="28"/>
  <c r="C77" i="28"/>
  <c r="D77" i="28"/>
  <c r="E77" i="28"/>
  <c r="B212" i="28"/>
  <c r="C212" i="28"/>
  <c r="D212" i="28"/>
  <c r="E212" i="28"/>
  <c r="B143" i="28"/>
  <c r="C143" i="28"/>
  <c r="D143" i="28"/>
  <c r="E143" i="28"/>
  <c r="B171" i="28"/>
  <c r="C171" i="28"/>
  <c r="D171" i="28"/>
  <c r="E171" i="28"/>
  <c r="B213" i="28"/>
  <c r="C213" i="28"/>
  <c r="D213" i="28"/>
  <c r="E213" i="28"/>
  <c r="B151" i="28"/>
  <c r="C151" i="28"/>
  <c r="D151" i="28"/>
  <c r="E151" i="28"/>
  <c r="B76" i="28"/>
  <c r="C76" i="28"/>
  <c r="D76" i="28"/>
  <c r="E76" i="28"/>
  <c r="B162" i="28"/>
  <c r="C162" i="28"/>
  <c r="D162" i="28"/>
  <c r="E162" i="28"/>
  <c r="B214" i="28"/>
  <c r="C214" i="28"/>
  <c r="D214" i="28"/>
  <c r="E214" i="28"/>
  <c r="B129" i="28"/>
  <c r="C129" i="28"/>
  <c r="D129" i="28"/>
  <c r="E129" i="28"/>
  <c r="B96" i="28"/>
  <c r="C96" i="28"/>
  <c r="D96" i="28"/>
  <c r="E96" i="28"/>
  <c r="B172" i="28"/>
  <c r="C172" i="28"/>
  <c r="D172" i="28"/>
  <c r="E172" i="28"/>
  <c r="B71" i="28"/>
  <c r="C71" i="28"/>
  <c r="D71" i="28"/>
  <c r="E71" i="28"/>
  <c r="B114" i="28"/>
  <c r="C114" i="28"/>
  <c r="D114" i="28"/>
  <c r="E114" i="28"/>
  <c r="B120" i="28"/>
  <c r="C120" i="28"/>
  <c r="D120" i="28"/>
  <c r="E120" i="28"/>
  <c r="B215" i="28"/>
  <c r="C215" i="28"/>
  <c r="D215" i="28"/>
  <c r="E215" i="28"/>
  <c r="B56" i="28"/>
  <c r="C56" i="28"/>
  <c r="D56" i="28"/>
  <c r="E56" i="28"/>
  <c r="B217" i="28"/>
  <c r="C217" i="28"/>
  <c r="D217" i="28"/>
  <c r="E217" i="28"/>
  <c r="B195" i="28"/>
  <c r="C195" i="28"/>
  <c r="D195" i="28"/>
  <c r="E195" i="28"/>
  <c r="B163" i="28"/>
  <c r="C163" i="28"/>
  <c r="D163" i="28"/>
  <c r="E163" i="28"/>
  <c r="B216" i="28"/>
  <c r="C216" i="28"/>
  <c r="D216" i="28"/>
  <c r="E216" i="28"/>
  <c r="B199" i="28"/>
  <c r="C199" i="28"/>
  <c r="D199" i="28"/>
  <c r="E199" i="28"/>
  <c r="B78" i="28"/>
  <c r="C78" i="28"/>
  <c r="D78" i="28"/>
  <c r="E78" i="28"/>
  <c r="B258" i="28"/>
  <c r="C258" i="28"/>
  <c r="D258" i="28"/>
  <c r="E258" i="28"/>
  <c r="B219" i="28"/>
  <c r="C219" i="28"/>
  <c r="D219" i="28"/>
  <c r="E219" i="28"/>
  <c r="B83" i="28"/>
  <c r="C83" i="28"/>
  <c r="D83" i="28"/>
  <c r="E83" i="28"/>
  <c r="B196" i="28"/>
  <c r="C196" i="28"/>
  <c r="D196" i="28"/>
  <c r="E196" i="28"/>
  <c r="B80" i="28"/>
  <c r="C80" i="28"/>
  <c r="D80" i="28"/>
  <c r="E80" i="28"/>
  <c r="B82" i="28"/>
  <c r="C82" i="28"/>
  <c r="D82" i="28"/>
  <c r="E82" i="28"/>
  <c r="B115" i="28"/>
  <c r="C115" i="28"/>
  <c r="D115" i="28"/>
  <c r="E115" i="28"/>
  <c r="B135" i="28"/>
  <c r="C135" i="28"/>
  <c r="D135" i="28"/>
  <c r="E135" i="28"/>
  <c r="B123" i="28"/>
  <c r="C123" i="28"/>
  <c r="D123" i="28"/>
  <c r="E123" i="28"/>
  <c r="B164" i="28"/>
  <c r="C164" i="28"/>
  <c r="D164" i="28"/>
  <c r="E164" i="28"/>
  <c r="B220" i="28"/>
  <c r="C220" i="28"/>
  <c r="D220" i="28"/>
  <c r="E220" i="28"/>
  <c r="B68" i="28"/>
  <c r="C68" i="28"/>
  <c r="D68" i="28"/>
  <c r="E68" i="28"/>
  <c r="B124" i="28"/>
  <c r="C124" i="28"/>
  <c r="D124" i="28"/>
  <c r="E124" i="28"/>
  <c r="B116" i="28"/>
  <c r="C116" i="28"/>
  <c r="D116" i="28"/>
  <c r="E116" i="28"/>
  <c r="B221" i="28"/>
  <c r="C221" i="28"/>
  <c r="D221" i="28"/>
  <c r="E221" i="28"/>
  <c r="B139" i="28"/>
  <c r="C139" i="28"/>
  <c r="D139" i="28"/>
  <c r="E139" i="28"/>
  <c r="B211" i="28"/>
  <c r="C211" i="28"/>
  <c r="D211" i="28"/>
  <c r="E211" i="28"/>
  <c r="B52" i="28"/>
  <c r="C52" i="28"/>
  <c r="D52" i="28"/>
  <c r="E52" i="28"/>
  <c r="B222" i="28"/>
  <c r="C222" i="28"/>
  <c r="D222" i="28"/>
  <c r="E222" i="28"/>
  <c r="B90" i="28"/>
  <c r="C90" i="28"/>
  <c r="D90" i="28"/>
  <c r="E90" i="28"/>
  <c r="B225" i="28"/>
  <c r="C225" i="28"/>
  <c r="D225" i="28"/>
  <c r="E225" i="28"/>
  <c r="B97" i="28"/>
  <c r="C97" i="28"/>
  <c r="D97" i="28"/>
  <c r="E97" i="28"/>
  <c r="B224" i="28"/>
  <c r="C224" i="28"/>
  <c r="D224" i="28"/>
  <c r="E224" i="28"/>
  <c r="B99" i="28"/>
  <c r="C99" i="28"/>
  <c r="D99" i="28"/>
  <c r="E99" i="28"/>
  <c r="B152" i="28"/>
  <c r="C152" i="28"/>
  <c r="D152" i="28"/>
  <c r="E152" i="28"/>
  <c r="B223" i="28"/>
  <c r="C223" i="28"/>
  <c r="D223" i="28"/>
  <c r="E223" i="28"/>
  <c r="B153" i="28"/>
  <c r="C153" i="28"/>
  <c r="D153" i="28"/>
  <c r="E153" i="28"/>
  <c r="B125" i="28"/>
  <c r="C125" i="28"/>
  <c r="D125" i="28"/>
  <c r="E125" i="28"/>
  <c r="B131" i="28"/>
  <c r="C131" i="28"/>
  <c r="D131" i="28"/>
  <c r="E131" i="28"/>
  <c r="B227" i="28"/>
  <c r="C227" i="28"/>
  <c r="D227" i="28"/>
  <c r="E227" i="28"/>
  <c r="B226" i="28"/>
  <c r="C226" i="28"/>
  <c r="D226" i="28"/>
  <c r="E226" i="28"/>
  <c r="B189" i="28"/>
  <c r="C189" i="28"/>
  <c r="D189" i="28"/>
  <c r="E189" i="28"/>
  <c r="B66" i="28"/>
  <c r="C66" i="28"/>
  <c r="D66" i="28"/>
  <c r="E66" i="28"/>
  <c r="B103" i="28"/>
  <c r="C103" i="28"/>
  <c r="D103" i="28"/>
  <c r="E103" i="28"/>
  <c r="B110" i="28"/>
  <c r="C110" i="28"/>
  <c r="D110" i="28"/>
  <c r="E110" i="28"/>
  <c r="B132" i="28"/>
  <c r="C132" i="28"/>
  <c r="D132" i="28"/>
  <c r="E132" i="28"/>
  <c r="B165" i="28"/>
  <c r="C165" i="28"/>
  <c r="D165" i="28"/>
  <c r="E165" i="28"/>
  <c r="B177" i="28"/>
  <c r="C177" i="28"/>
  <c r="D177" i="28"/>
  <c r="E177" i="28"/>
  <c r="B174" i="28"/>
  <c r="C174" i="28"/>
  <c r="D174" i="28"/>
  <c r="E174" i="28"/>
  <c r="B107" i="28"/>
  <c r="C107" i="28"/>
  <c r="D107" i="28"/>
  <c r="E107" i="28"/>
  <c r="B69" i="28"/>
  <c r="C69" i="28"/>
  <c r="D69" i="28"/>
  <c r="E69" i="28"/>
  <c r="B105" i="28"/>
  <c r="C105" i="28"/>
  <c r="D105" i="28"/>
  <c r="E105" i="28"/>
  <c r="B106" i="28"/>
  <c r="C106" i="28"/>
  <c r="D106" i="28"/>
  <c r="E106" i="28"/>
  <c r="B166" i="28"/>
  <c r="C166" i="28"/>
  <c r="D166" i="28"/>
  <c r="E166" i="28"/>
  <c r="B229" i="28"/>
  <c r="C229" i="28"/>
  <c r="D229" i="28"/>
  <c r="E229" i="28"/>
  <c r="B88" i="28"/>
  <c r="C88" i="28"/>
  <c r="D88" i="28"/>
  <c r="E88" i="28"/>
  <c r="B154" i="28"/>
  <c r="C154" i="28"/>
  <c r="D154" i="28"/>
  <c r="E154" i="28"/>
  <c r="B230" i="28"/>
  <c r="C230" i="28"/>
  <c r="D230" i="28"/>
  <c r="E230" i="28"/>
  <c r="B231" i="28"/>
  <c r="C231" i="28"/>
  <c r="D231" i="28"/>
  <c r="E231" i="28"/>
  <c r="B228" i="28"/>
  <c r="C228" i="28"/>
  <c r="D228" i="28"/>
  <c r="E228" i="28"/>
  <c r="B232" i="28"/>
  <c r="C232" i="28"/>
  <c r="D232" i="28"/>
  <c r="E232" i="28"/>
  <c r="B127" i="28"/>
  <c r="C127" i="28"/>
  <c r="D127" i="28"/>
  <c r="E127" i="28"/>
  <c r="B84" i="28"/>
  <c r="C84" i="28"/>
  <c r="D84" i="28"/>
  <c r="E84" i="28"/>
  <c r="B235" i="28"/>
  <c r="C235" i="28"/>
  <c r="D235" i="28"/>
  <c r="E235" i="28"/>
  <c r="B234" i="28"/>
  <c r="C234" i="28"/>
  <c r="D234" i="28"/>
  <c r="E234" i="28"/>
  <c r="B102" i="28"/>
  <c r="C102" i="28"/>
  <c r="D102" i="28"/>
  <c r="E102" i="28"/>
  <c r="B188" i="28"/>
  <c r="C188" i="28"/>
  <c r="D188" i="28"/>
  <c r="E188" i="28"/>
  <c r="B140" i="28"/>
  <c r="C140" i="28"/>
  <c r="D140" i="28"/>
  <c r="E140" i="28"/>
  <c r="B197" i="28"/>
  <c r="C197" i="28"/>
  <c r="D197" i="28"/>
  <c r="E197" i="28"/>
  <c r="B239" i="28"/>
  <c r="C239" i="28"/>
  <c r="D239" i="28"/>
  <c r="E239" i="28"/>
  <c r="B47" i="28"/>
  <c r="C47" i="28"/>
  <c r="D47" i="28"/>
  <c r="E47" i="28"/>
  <c r="B233" i="28"/>
  <c r="C233" i="28"/>
  <c r="D233" i="28"/>
  <c r="E233" i="28"/>
  <c r="B45" i="28"/>
  <c r="C45" i="28"/>
  <c r="D45" i="28"/>
  <c r="E45" i="28"/>
  <c r="B170" i="28"/>
  <c r="C170" i="28"/>
  <c r="D170" i="28"/>
  <c r="E170" i="28"/>
  <c r="B200" i="28"/>
  <c r="C200" i="28"/>
  <c r="D200" i="28"/>
  <c r="E200" i="28"/>
  <c r="B181" i="28"/>
  <c r="C181" i="28"/>
  <c r="D181" i="28"/>
  <c r="E181" i="28"/>
  <c r="B70" i="28"/>
  <c r="C70" i="28"/>
  <c r="D70" i="28"/>
  <c r="E70" i="28"/>
  <c r="B191" i="28"/>
  <c r="C191" i="28"/>
  <c r="D191" i="28"/>
  <c r="E191" i="28"/>
  <c r="B184" i="28"/>
  <c r="C184" i="28"/>
  <c r="D184" i="28"/>
  <c r="E184" i="28"/>
  <c r="B54" i="28"/>
  <c r="C54" i="28"/>
  <c r="D54" i="28"/>
  <c r="E54" i="28"/>
  <c r="B133" i="28"/>
  <c r="C133" i="28"/>
  <c r="D133" i="28"/>
  <c r="E133" i="28"/>
  <c r="B117" i="28"/>
  <c r="C117" i="28"/>
  <c r="D117" i="28"/>
  <c r="E117" i="28"/>
  <c r="B141" i="28"/>
  <c r="C141" i="28"/>
  <c r="D141" i="28"/>
  <c r="E141" i="28"/>
  <c r="B48" i="28"/>
  <c r="C48" i="28"/>
  <c r="D48" i="28"/>
  <c r="E48" i="28"/>
  <c r="B46" i="28"/>
  <c r="C46" i="28"/>
  <c r="D46" i="28"/>
  <c r="E46" i="28"/>
  <c r="B89" i="28"/>
  <c r="C89" i="28"/>
  <c r="D89" i="28"/>
  <c r="E89" i="28"/>
  <c r="B237" i="28"/>
  <c r="C237" i="28"/>
  <c r="D237" i="28"/>
  <c r="E237" i="28"/>
  <c r="B240" i="28"/>
  <c r="C240" i="28"/>
  <c r="D240" i="28"/>
  <c r="E240" i="28"/>
  <c r="B147" i="28"/>
  <c r="C147" i="28"/>
  <c r="D147" i="28"/>
  <c r="E147" i="28"/>
  <c r="B236" i="28"/>
  <c r="C236" i="28"/>
  <c r="D236" i="28"/>
  <c r="E236" i="28"/>
  <c r="B238" i="28"/>
  <c r="C238" i="28"/>
  <c r="D238" i="28"/>
  <c r="E238" i="28"/>
  <c r="AM7" i="1"/>
  <c r="AN7" i="1"/>
  <c r="O7" i="1" s="1"/>
  <c r="AM8" i="1"/>
  <c r="AN8" i="1"/>
  <c r="O8" i="1" s="1"/>
  <c r="AM9" i="1"/>
  <c r="AN9" i="1"/>
  <c r="O9" i="1" s="1"/>
  <c r="AM10" i="1"/>
  <c r="L10" i="1" s="1"/>
  <c r="AN10" i="1"/>
  <c r="O10" i="1" s="1"/>
  <c r="AM11" i="1"/>
  <c r="AN11" i="1"/>
  <c r="O11" i="1" s="1"/>
  <c r="AM12" i="1"/>
  <c r="AN12" i="1"/>
  <c r="O12" i="1" s="1"/>
  <c r="AM13" i="1"/>
  <c r="L13" i="1" s="1"/>
  <c r="AN13" i="1"/>
  <c r="AM14" i="1"/>
  <c r="L14" i="1" s="1"/>
  <c r="AN14" i="1"/>
  <c r="O14" i="1" s="1"/>
  <c r="AM15" i="1"/>
  <c r="L15" i="1" s="1"/>
  <c r="AN15" i="1"/>
  <c r="O15" i="1" s="1"/>
  <c r="AM16" i="1"/>
  <c r="AN16" i="1"/>
  <c r="O16" i="1" s="1"/>
  <c r="AM17" i="1"/>
  <c r="L17" i="1" s="1"/>
  <c r="AN17" i="1"/>
  <c r="O17" i="1" s="1"/>
  <c r="AM18" i="1"/>
  <c r="AN18" i="1"/>
  <c r="O18" i="1" s="1"/>
  <c r="AM19" i="1"/>
  <c r="L19" i="1" s="1"/>
  <c r="AN19" i="1"/>
  <c r="O19" i="1" s="1"/>
  <c r="AM20" i="1"/>
  <c r="AN20" i="1"/>
  <c r="O20" i="1" s="1"/>
  <c r="AM21" i="1"/>
  <c r="L21" i="1" s="1"/>
  <c r="AN21" i="1"/>
  <c r="O21" i="1" s="1"/>
  <c r="AM22" i="1"/>
  <c r="L22" i="1" s="1"/>
  <c r="AN22" i="1"/>
  <c r="O22" i="1" s="1"/>
  <c r="AM23" i="1"/>
  <c r="L23" i="1" s="1"/>
  <c r="AN23" i="1"/>
  <c r="O23" i="1" s="1"/>
  <c r="AM24" i="1"/>
  <c r="AN24" i="1"/>
  <c r="O24" i="1" s="1"/>
  <c r="AM25" i="1"/>
  <c r="AN25" i="1"/>
  <c r="O25" i="1" s="1"/>
  <c r="AM26" i="1"/>
  <c r="L26" i="1" s="1"/>
  <c r="AN26" i="1"/>
  <c r="AM27" i="1"/>
  <c r="AN27" i="1"/>
  <c r="O27" i="1" s="1"/>
  <c r="AM28" i="1"/>
  <c r="L28" i="1" s="1"/>
  <c r="AN28" i="1"/>
  <c r="O28" i="1" s="1"/>
  <c r="AM29" i="1"/>
  <c r="AN29" i="1"/>
  <c r="O29" i="1" s="1"/>
  <c r="AM30" i="1"/>
  <c r="L30" i="1" s="1"/>
  <c r="AN30" i="1"/>
  <c r="O30" i="1" s="1"/>
  <c r="AM31" i="1"/>
  <c r="L31" i="1" s="1"/>
  <c r="AN31" i="1"/>
  <c r="O31" i="1" s="1"/>
  <c r="AM32" i="1"/>
  <c r="AN32" i="1"/>
  <c r="O32" i="1" s="1"/>
  <c r="AM33" i="1"/>
  <c r="AN33" i="1"/>
  <c r="O33" i="1" s="1"/>
  <c r="AM34" i="1"/>
  <c r="L34" i="1" s="1"/>
  <c r="AN34" i="1"/>
  <c r="AM35" i="1"/>
  <c r="L35" i="1" s="1"/>
  <c r="AN35" i="1"/>
  <c r="O35" i="1" s="1"/>
  <c r="AM36" i="1"/>
  <c r="L36" i="1" s="1"/>
  <c r="AN36" i="1"/>
  <c r="O36" i="1" s="1"/>
  <c r="AM37" i="1"/>
  <c r="AN37" i="1"/>
  <c r="O37" i="1" s="1"/>
  <c r="AM38" i="1"/>
  <c r="L38" i="1" s="1"/>
  <c r="AN38" i="1"/>
  <c r="O38" i="1" s="1"/>
  <c r="AM39" i="1"/>
  <c r="AN39" i="1"/>
  <c r="O39" i="1" s="1"/>
  <c r="AM40" i="1"/>
  <c r="AN40" i="1"/>
  <c r="O40" i="1" s="1"/>
  <c r="AM41" i="1"/>
  <c r="AN41" i="1"/>
  <c r="O41" i="1" s="1"/>
  <c r="AM42" i="1"/>
  <c r="L42" i="1" s="1"/>
  <c r="AN42" i="1"/>
  <c r="AM43" i="1"/>
  <c r="L43" i="1" s="1"/>
  <c r="AN43" i="1"/>
  <c r="AM44" i="1"/>
  <c r="AN44" i="1"/>
  <c r="O44" i="1" s="1"/>
  <c r="AM45" i="1"/>
  <c r="AN45" i="1"/>
  <c r="O45" i="1" s="1"/>
  <c r="AM46" i="1"/>
  <c r="AN46" i="1"/>
  <c r="O46" i="1" s="1"/>
  <c r="AM47" i="1"/>
  <c r="L47" i="1" s="1"/>
  <c r="AN47" i="1"/>
  <c r="O47" i="1" s="1"/>
  <c r="AM48" i="1"/>
  <c r="L48" i="1" s="1"/>
  <c r="AN48" i="1"/>
  <c r="O48" i="1" s="1"/>
  <c r="AM49" i="1"/>
  <c r="AN49" i="1"/>
  <c r="O49" i="1" s="1"/>
  <c r="AM50" i="1"/>
  <c r="AN50" i="1"/>
  <c r="O50" i="1" s="1"/>
  <c r="AM51" i="1"/>
  <c r="L51" i="1" s="1"/>
  <c r="AN51" i="1"/>
  <c r="O51" i="1" s="1"/>
  <c r="AM52" i="1"/>
  <c r="AN52" i="1"/>
  <c r="O52" i="1" s="1"/>
  <c r="AM53" i="1"/>
  <c r="L53" i="1" s="1"/>
  <c r="AN53" i="1"/>
  <c r="AM54" i="1"/>
  <c r="AN54" i="1"/>
  <c r="O54" i="1" s="1"/>
  <c r="AM55" i="1"/>
  <c r="L55" i="1" s="1"/>
  <c r="AN55" i="1"/>
  <c r="O55" i="1" s="1"/>
  <c r="AM56" i="1"/>
  <c r="AN56" i="1"/>
  <c r="O56" i="1" s="1"/>
  <c r="AM57" i="1"/>
  <c r="L57" i="1" s="1"/>
  <c r="AN57" i="1"/>
  <c r="AM58" i="1"/>
  <c r="AN58" i="1"/>
  <c r="O58" i="1" s="1"/>
  <c r="AM59" i="1"/>
  <c r="L59" i="1" s="1"/>
  <c r="AN59" i="1"/>
  <c r="O59" i="1" s="1"/>
  <c r="AM60" i="1"/>
  <c r="AN60" i="1"/>
  <c r="O60" i="1" s="1"/>
  <c r="AM61" i="1"/>
  <c r="L61" i="1" s="1"/>
  <c r="AN61" i="1"/>
  <c r="AM62" i="1"/>
  <c r="AN62" i="1"/>
  <c r="O62" i="1" s="1"/>
  <c r="AM63" i="1"/>
  <c r="L63" i="1" s="1"/>
  <c r="AN63" i="1"/>
  <c r="O63" i="1" s="1"/>
  <c r="AM64" i="1"/>
  <c r="AN64" i="1"/>
  <c r="O64" i="1" s="1"/>
  <c r="AM65" i="1"/>
  <c r="AN65" i="1"/>
  <c r="O65" i="1" s="1"/>
  <c r="AM66" i="1"/>
  <c r="L66" i="1" s="1"/>
  <c r="AN66" i="1"/>
  <c r="O66" i="1" s="1"/>
  <c r="AM67" i="1"/>
  <c r="L67" i="1" s="1"/>
  <c r="AN67" i="1"/>
  <c r="O67" i="1" s="1"/>
  <c r="AM68" i="1"/>
  <c r="AN68" i="1"/>
  <c r="O68" i="1" s="1"/>
  <c r="AM69" i="1"/>
  <c r="L69" i="1" s="1"/>
  <c r="AN69" i="1"/>
  <c r="AM70" i="1"/>
  <c r="L70" i="1" s="1"/>
  <c r="AN70" i="1"/>
  <c r="O70" i="1" s="1"/>
  <c r="AM71" i="1"/>
  <c r="L71" i="1" s="1"/>
  <c r="AN71" i="1"/>
  <c r="O71" i="1" s="1"/>
  <c r="AM72" i="1"/>
  <c r="AN72" i="1"/>
  <c r="O72" i="1" s="1"/>
  <c r="AM73" i="1"/>
  <c r="L73" i="1" s="1"/>
  <c r="AN73" i="1"/>
  <c r="O73" i="1" s="1"/>
  <c r="AM74" i="1"/>
  <c r="AN74" i="1"/>
  <c r="O74" i="1" s="1"/>
  <c r="AM75" i="1"/>
  <c r="AN75" i="1"/>
  <c r="O75" i="1" s="1"/>
  <c r="AM76" i="1"/>
  <c r="AN76" i="1"/>
  <c r="O76" i="1" s="1"/>
  <c r="AM77" i="1"/>
  <c r="AN77" i="1"/>
  <c r="O77" i="1" s="1"/>
  <c r="AM78" i="1"/>
  <c r="L78" i="1" s="1"/>
  <c r="AN78" i="1"/>
  <c r="AM79" i="1"/>
  <c r="AN79" i="1"/>
  <c r="O79" i="1" s="1"/>
  <c r="AM80" i="1"/>
  <c r="L80" i="1" s="1"/>
  <c r="AN80" i="1"/>
  <c r="AM81" i="1"/>
  <c r="AN81" i="1"/>
  <c r="O81" i="1" s="1"/>
  <c r="AM82" i="1"/>
  <c r="L82" i="1" s="1"/>
  <c r="AN82" i="1"/>
  <c r="AM83" i="1"/>
  <c r="AN83" i="1"/>
  <c r="O83" i="1" s="1"/>
  <c r="AM84" i="1"/>
  <c r="L84" i="1" s="1"/>
  <c r="AN84" i="1"/>
  <c r="O84" i="1" s="1"/>
  <c r="AM85" i="1"/>
  <c r="AN85" i="1"/>
  <c r="O85" i="1" s="1"/>
  <c r="AM86" i="1"/>
  <c r="AN86" i="1"/>
  <c r="O86" i="1" s="1"/>
  <c r="AM87" i="1"/>
  <c r="L87" i="1" s="1"/>
  <c r="AN87" i="1"/>
  <c r="O87" i="1" s="1"/>
  <c r="AM88" i="1"/>
  <c r="L88" i="1" s="1"/>
  <c r="AN88" i="1"/>
  <c r="O88" i="1" s="1"/>
  <c r="AM89" i="1"/>
  <c r="AN89" i="1"/>
  <c r="O89" i="1" s="1"/>
  <c r="AM90" i="1"/>
  <c r="AN90" i="1"/>
  <c r="O90" i="1" s="1"/>
  <c r="AM91" i="1"/>
  <c r="L91" i="1" s="1"/>
  <c r="AN91" i="1"/>
  <c r="O91" i="1" s="1"/>
  <c r="AM92" i="1"/>
  <c r="L92" i="1" s="1"/>
  <c r="AN92" i="1"/>
  <c r="O92" i="1" s="1"/>
  <c r="AM93" i="1"/>
  <c r="AN93" i="1"/>
  <c r="O93" i="1" s="1"/>
  <c r="AM94" i="1"/>
  <c r="L94" i="1" s="1"/>
  <c r="AN94" i="1"/>
  <c r="AM95" i="1"/>
  <c r="L95" i="1" s="1"/>
  <c r="AN95" i="1"/>
  <c r="O95" i="1" s="1"/>
  <c r="AM96" i="1"/>
  <c r="AN96" i="1"/>
  <c r="O96" i="1" s="1"/>
  <c r="AM97" i="1"/>
  <c r="AN97" i="1"/>
  <c r="O97" i="1" s="1"/>
  <c r="AM98" i="1"/>
  <c r="L98" i="1" s="1"/>
  <c r="AN98" i="1"/>
  <c r="AM99" i="1"/>
  <c r="L99" i="1" s="1"/>
  <c r="AN99" i="1"/>
  <c r="O99" i="1" s="1"/>
  <c r="AM100" i="1"/>
  <c r="L100" i="1" s="1"/>
  <c r="AN100" i="1"/>
  <c r="O100" i="1" s="1"/>
  <c r="AM101" i="1"/>
  <c r="AN101" i="1"/>
  <c r="O101" i="1" s="1"/>
  <c r="AM102" i="1"/>
  <c r="AN102" i="1"/>
  <c r="O102" i="1" s="1"/>
  <c r="AM103" i="1"/>
  <c r="L103" i="1" s="1"/>
  <c r="AN103" i="1"/>
  <c r="AM104" i="1"/>
  <c r="AN104" i="1"/>
  <c r="O104" i="1" s="1"/>
  <c r="AM105" i="1"/>
  <c r="L105" i="1" s="1"/>
  <c r="AN105" i="1"/>
  <c r="O105" i="1" s="1"/>
  <c r="AM106" i="1"/>
  <c r="AN106" i="1"/>
  <c r="O106" i="1" s="1"/>
  <c r="AM107" i="1"/>
  <c r="L107" i="1" s="1"/>
  <c r="AN107" i="1"/>
  <c r="AM108" i="1"/>
  <c r="L108" i="1" s="1"/>
  <c r="AN108" i="1"/>
  <c r="O108" i="1" s="1"/>
  <c r="AM109" i="1"/>
  <c r="AN109" i="1"/>
  <c r="O109" i="1" s="1"/>
  <c r="AM110" i="1"/>
  <c r="AN110" i="1"/>
  <c r="O110" i="1" s="1"/>
  <c r="AM111" i="1"/>
  <c r="L111" i="1" s="1"/>
  <c r="AN111" i="1"/>
  <c r="O111" i="1" s="1"/>
  <c r="AM112" i="1"/>
  <c r="L112" i="1" s="1"/>
  <c r="AN112" i="1"/>
  <c r="O112" i="1" s="1"/>
  <c r="AM113" i="1"/>
  <c r="L113" i="1" s="1"/>
  <c r="AN113" i="1"/>
  <c r="O113" i="1" s="1"/>
  <c r="AM114" i="1"/>
  <c r="AN114" i="1"/>
  <c r="O114" i="1" s="1"/>
  <c r="AM115" i="1"/>
  <c r="AN115" i="1"/>
  <c r="O115" i="1" s="1"/>
  <c r="AM116" i="1"/>
  <c r="L116" i="1" s="1"/>
  <c r="AN116" i="1"/>
  <c r="O116" i="1" s="1"/>
  <c r="AM117" i="1"/>
  <c r="L117" i="1" s="1"/>
  <c r="AN117" i="1"/>
  <c r="O117" i="1" s="1"/>
  <c r="AM118" i="1"/>
  <c r="AN118" i="1"/>
  <c r="O118" i="1" s="1"/>
  <c r="AM119" i="1"/>
  <c r="L119" i="1" s="1"/>
  <c r="AN119" i="1"/>
  <c r="AM120" i="1"/>
  <c r="L120" i="1" s="1"/>
  <c r="AN120" i="1"/>
  <c r="O120" i="1" s="1"/>
  <c r="AM121" i="1"/>
  <c r="L121" i="1" s="1"/>
  <c r="AN121" i="1"/>
  <c r="O121" i="1" s="1"/>
  <c r="AM122" i="1"/>
  <c r="AN122" i="1"/>
  <c r="O122" i="1" s="1"/>
  <c r="AM123" i="1"/>
  <c r="L123" i="1" s="1"/>
  <c r="AN123" i="1"/>
  <c r="O123" i="1" s="1"/>
  <c r="AM124" i="1"/>
  <c r="L124" i="1" s="1"/>
  <c r="AN124" i="1"/>
  <c r="O124" i="1" s="1"/>
  <c r="AM125" i="1"/>
  <c r="L125" i="1" s="1"/>
  <c r="AN125" i="1"/>
  <c r="O125" i="1" s="1"/>
  <c r="AM126" i="1"/>
  <c r="AN126" i="1"/>
  <c r="O126" i="1" s="1"/>
  <c r="AM127" i="1"/>
  <c r="L127" i="1" s="1"/>
  <c r="AN127" i="1"/>
  <c r="O127" i="1" s="1"/>
  <c r="AM128" i="1"/>
  <c r="AN128" i="1"/>
  <c r="O128" i="1" s="1"/>
  <c r="AM129" i="1"/>
  <c r="L129" i="1" s="1"/>
  <c r="AN129" i="1"/>
  <c r="O129" i="1" s="1"/>
  <c r="AM130" i="1"/>
  <c r="AN130" i="1"/>
  <c r="O130" i="1" s="1"/>
  <c r="AM131" i="1"/>
  <c r="L131" i="1" s="1"/>
  <c r="AN131" i="1"/>
  <c r="AM132" i="1"/>
  <c r="AN132" i="1"/>
  <c r="O132" i="1" s="1"/>
  <c r="AM133" i="1"/>
  <c r="L133" i="1" s="1"/>
  <c r="AN133" i="1"/>
  <c r="O133" i="1" s="1"/>
  <c r="AM134" i="1"/>
  <c r="AN134" i="1"/>
  <c r="O134" i="1" s="1"/>
  <c r="AM135" i="1"/>
  <c r="L135" i="1" s="1"/>
  <c r="AN135" i="1"/>
  <c r="AM136" i="1"/>
  <c r="AN136" i="1"/>
  <c r="O136" i="1" s="1"/>
  <c r="AM137" i="1"/>
  <c r="L137" i="1" s="1"/>
  <c r="AN137" i="1"/>
  <c r="O137" i="1" s="1"/>
  <c r="AM138" i="1"/>
  <c r="AN138" i="1"/>
  <c r="O138" i="1" s="1"/>
  <c r="AM139" i="1"/>
  <c r="L139" i="1" s="1"/>
  <c r="AN139" i="1"/>
  <c r="AM140" i="1"/>
  <c r="AN140" i="1"/>
  <c r="O140" i="1" s="1"/>
  <c r="AM141" i="1"/>
  <c r="L141" i="1" s="1"/>
  <c r="AN141" i="1"/>
  <c r="O141" i="1" s="1"/>
  <c r="AM142" i="1"/>
  <c r="AN142" i="1"/>
  <c r="O142" i="1" s="1"/>
  <c r="AM143" i="1"/>
  <c r="L143" i="1" s="1"/>
  <c r="AN143" i="1"/>
  <c r="AM144" i="1"/>
  <c r="AN144" i="1"/>
  <c r="O144" i="1" s="1"/>
  <c r="AM145" i="1"/>
  <c r="L145" i="1" s="1"/>
  <c r="AN145" i="1"/>
  <c r="O145" i="1" s="1"/>
  <c r="AM146" i="1"/>
  <c r="AN146" i="1"/>
  <c r="O146" i="1" s="1"/>
  <c r="AM147" i="1"/>
  <c r="L147" i="1" s="1"/>
  <c r="AN147" i="1"/>
  <c r="AM148" i="1"/>
  <c r="AN148" i="1"/>
  <c r="O148" i="1" s="1"/>
  <c r="AM149" i="1"/>
  <c r="AN149" i="1"/>
  <c r="O149" i="1" s="1"/>
  <c r="AM150" i="1"/>
  <c r="AN150" i="1"/>
  <c r="O150" i="1" s="1"/>
  <c r="AM151" i="1"/>
  <c r="L151" i="1" s="1"/>
  <c r="AN151" i="1"/>
  <c r="O151" i="1" s="1"/>
  <c r="AM152" i="1"/>
  <c r="AN152" i="1"/>
  <c r="O152" i="1" s="1"/>
  <c r="AM153" i="1"/>
  <c r="L153" i="1" s="1"/>
  <c r="AN153" i="1"/>
  <c r="O153" i="1" s="1"/>
  <c r="AM154" i="1"/>
  <c r="AN154" i="1"/>
  <c r="O154" i="1" s="1"/>
  <c r="AM155" i="1"/>
  <c r="L155" i="1" s="1"/>
  <c r="AN155" i="1"/>
  <c r="O155" i="1" s="1"/>
  <c r="AM156" i="1"/>
  <c r="L156" i="1" s="1"/>
  <c r="AN156" i="1"/>
  <c r="O156" i="1" s="1"/>
  <c r="AM157" i="1"/>
  <c r="L157" i="1" s="1"/>
  <c r="AN157" i="1"/>
  <c r="O157" i="1" s="1"/>
  <c r="AM158" i="1"/>
  <c r="AN158" i="1"/>
  <c r="O158" i="1" s="1"/>
  <c r="AM159" i="1"/>
  <c r="L159" i="1" s="1"/>
  <c r="AN159" i="1"/>
  <c r="AM160" i="1"/>
  <c r="L160" i="1" s="1"/>
  <c r="AN160" i="1"/>
  <c r="O160" i="1" s="1"/>
  <c r="AM161" i="1"/>
  <c r="L161" i="1" s="1"/>
  <c r="AN161" i="1"/>
  <c r="AM162" i="1"/>
  <c r="AN162" i="1"/>
  <c r="O162" i="1" s="1"/>
  <c r="AM163" i="1"/>
  <c r="L163" i="1" s="1"/>
  <c r="AN163" i="1"/>
  <c r="AM164" i="1"/>
  <c r="L164" i="1" s="1"/>
  <c r="AN164" i="1"/>
  <c r="O164" i="1" s="1"/>
  <c r="AM165" i="1"/>
  <c r="AN165" i="1"/>
  <c r="O165" i="1" s="1"/>
  <c r="AM166" i="1"/>
  <c r="AN166" i="1"/>
  <c r="O166" i="1" s="1"/>
  <c r="AM167" i="1"/>
  <c r="AN167" i="1"/>
  <c r="O167" i="1" s="1"/>
  <c r="AM168" i="1"/>
  <c r="L168" i="1" s="1"/>
  <c r="AN168" i="1"/>
  <c r="O168" i="1" s="1"/>
  <c r="AM169" i="1"/>
  <c r="L169" i="1" s="1"/>
  <c r="AN169" i="1"/>
  <c r="O169" i="1" s="1"/>
  <c r="AM170" i="1"/>
  <c r="AN170" i="1"/>
  <c r="O170" i="1" s="1"/>
  <c r="AM171" i="1"/>
  <c r="AN171" i="1"/>
  <c r="O171" i="1" s="1"/>
  <c r="AM172" i="1"/>
  <c r="L172" i="1" s="1"/>
  <c r="AN172" i="1"/>
  <c r="O172" i="1" s="1"/>
  <c r="AM173" i="1"/>
  <c r="L173" i="1" s="1"/>
  <c r="AN173" i="1"/>
  <c r="O173" i="1" s="1"/>
  <c r="AM174" i="1"/>
  <c r="AN174" i="1"/>
  <c r="O174" i="1" s="1"/>
  <c r="AM175" i="1"/>
  <c r="L175" i="1" s="1"/>
  <c r="AN175" i="1"/>
  <c r="AM176" i="1"/>
  <c r="L176" i="1" s="1"/>
  <c r="AN176" i="1"/>
  <c r="O176" i="1" s="1"/>
  <c r="AM177" i="1"/>
  <c r="L177" i="1" s="1"/>
  <c r="AN177" i="1"/>
  <c r="O177" i="1" s="1"/>
  <c r="AM178" i="1"/>
  <c r="AN178" i="1"/>
  <c r="O178" i="1" s="1"/>
  <c r="AM179" i="1"/>
  <c r="AN179" i="1"/>
  <c r="O179" i="1" s="1"/>
  <c r="AM180" i="1"/>
  <c r="AN180" i="1"/>
  <c r="O180" i="1" s="1"/>
  <c r="AM181" i="1"/>
  <c r="L181" i="1" s="1"/>
  <c r="AN181" i="1"/>
  <c r="AM182" i="1"/>
  <c r="L182" i="1" s="1"/>
  <c r="AN182" i="1"/>
  <c r="AM183" i="1"/>
  <c r="AN183" i="1"/>
  <c r="O183" i="1" s="1"/>
  <c r="AM184" i="1"/>
  <c r="AN184" i="1"/>
  <c r="O184" i="1" s="1"/>
  <c r="AM185" i="1"/>
  <c r="L185" i="1" s="1"/>
  <c r="AN185" i="1"/>
  <c r="AM186" i="1"/>
  <c r="L186" i="1" s="1"/>
  <c r="AN186" i="1"/>
  <c r="AM187" i="1"/>
  <c r="AN187" i="1"/>
  <c r="O187" i="1" s="1"/>
  <c r="AM188" i="1"/>
  <c r="AN188" i="1"/>
  <c r="O188" i="1" s="1"/>
  <c r="AM189" i="1"/>
  <c r="L189" i="1" s="1"/>
  <c r="AN189" i="1"/>
  <c r="AM190" i="1"/>
  <c r="L190" i="1" s="1"/>
  <c r="AN190" i="1"/>
  <c r="AM191" i="1"/>
  <c r="AN191" i="1"/>
  <c r="O191" i="1" s="1"/>
  <c r="AM192" i="1"/>
  <c r="AN192" i="1"/>
  <c r="O192" i="1" s="1"/>
  <c r="AM193" i="1"/>
  <c r="L193" i="1" s="1"/>
  <c r="AN193" i="1"/>
  <c r="AM194" i="1"/>
  <c r="L194" i="1" s="1"/>
  <c r="AN194" i="1"/>
  <c r="AM195" i="1"/>
  <c r="AN195" i="1"/>
  <c r="O195" i="1" s="1"/>
  <c r="N3" i="17" l="1"/>
  <c r="P3" i="17"/>
  <c r="S3" i="17"/>
  <c r="O3" i="17"/>
  <c r="I39" i="16" a="1"/>
  <c r="I39" i="16" s="1"/>
  <c r="I118" i="16" a="1"/>
  <c r="I118" i="16" s="1"/>
  <c r="AB2" i="16"/>
  <c r="I195" i="17" a="1"/>
  <c r="I195" i="17" s="1"/>
  <c r="I217" i="17" a="1"/>
  <c r="I217" i="17" s="1"/>
  <c r="AH215" i="1" s="1"/>
  <c r="I202" i="17" a="1"/>
  <c r="I202" i="17" s="1"/>
  <c r="AH200" i="1" s="1"/>
  <c r="I206" i="17" a="1"/>
  <c r="I206" i="17" s="1"/>
  <c r="AH204" i="1" s="1"/>
  <c r="I219" i="17" a="1"/>
  <c r="I219" i="17" s="1"/>
  <c r="AH217" i="1" s="1"/>
  <c r="I214" i="17" a="1"/>
  <c r="I214" i="17" s="1"/>
  <c r="AH212" i="1" s="1"/>
  <c r="I216" i="17" a="1"/>
  <c r="I216" i="17" s="1"/>
  <c r="AH214" i="1" s="1"/>
  <c r="I220" i="17" a="1"/>
  <c r="I220" i="17" s="1"/>
  <c r="AH218" i="1" s="1"/>
  <c r="I200" i="19" a="1"/>
  <c r="I200" i="19" s="1"/>
  <c r="AI198" i="1" s="1"/>
  <c r="I202" i="19" a="1"/>
  <c r="I202" i="19" s="1"/>
  <c r="AI200" i="1" s="1"/>
  <c r="I206" i="19" a="1"/>
  <c r="I206" i="19" s="1"/>
  <c r="AI204" i="1" s="1"/>
  <c r="I214" i="19" a="1"/>
  <c r="I214" i="19" s="1"/>
  <c r="AI212" i="1" s="1"/>
  <c r="I216" i="19" a="1"/>
  <c r="I216" i="19" s="1"/>
  <c r="AI214" i="1" s="1"/>
  <c r="I220" i="19" a="1"/>
  <c r="I220" i="19" s="1"/>
  <c r="AI218" i="1" s="1"/>
  <c r="I203" i="19" a="1"/>
  <c r="I203" i="19" s="1"/>
  <c r="AI201" i="1" s="1"/>
  <c r="I215" i="19" a="1"/>
  <c r="I215" i="19" s="1"/>
  <c r="AI213" i="1" s="1"/>
  <c r="I217" i="19" a="1"/>
  <c r="I217" i="19" s="1"/>
  <c r="AI215" i="1" s="1"/>
  <c r="I219" i="19" a="1"/>
  <c r="I219" i="19" s="1"/>
  <c r="AI217" i="1" s="1"/>
  <c r="I221" i="19" a="1"/>
  <c r="I221" i="19" s="1"/>
  <c r="AI219" i="1" s="1"/>
  <c r="H207" i="18" a="1"/>
  <c r="H207" i="18" s="1"/>
  <c r="H217" i="18" a="1"/>
  <c r="H217" i="18" s="1"/>
  <c r="H221" i="18" a="1"/>
  <c r="H221" i="18" s="1"/>
  <c r="H216" i="18" a="1"/>
  <c r="H216" i="18" s="1"/>
  <c r="H216" i="16" a="1"/>
  <c r="H216" i="16" s="1"/>
  <c r="H207" i="16" a="1"/>
  <c r="H207" i="16" s="1"/>
  <c r="H217" i="16" a="1"/>
  <c r="H217" i="16" s="1"/>
  <c r="H217" i="2" a="1"/>
  <c r="H217" i="2" s="1"/>
  <c r="H221" i="2" a="1"/>
  <c r="H221" i="2" s="1"/>
  <c r="H207" i="2" a="1"/>
  <c r="H207" i="2" s="1"/>
  <c r="H216" i="2" a="1"/>
  <c r="H216" i="2" s="1"/>
  <c r="H206" i="17" a="1"/>
  <c r="H206" i="17" s="1"/>
  <c r="H202" i="17" a="1"/>
  <c r="H202" i="17" s="1"/>
  <c r="H216" i="17" a="1"/>
  <c r="H216" i="17" s="1"/>
  <c r="H220" i="17" a="1"/>
  <c r="H220" i="17" s="1"/>
  <c r="H195" i="17" a="1"/>
  <c r="H195" i="17" s="1"/>
  <c r="H214" i="17" a="1"/>
  <c r="H214" i="17" s="1"/>
  <c r="H217" i="17" a="1"/>
  <c r="H217" i="17" s="1"/>
  <c r="H219" i="17" a="1"/>
  <c r="H219" i="17" s="1"/>
  <c r="H207" i="19" a="1"/>
  <c r="H207" i="19" s="1"/>
  <c r="H217" i="19" a="1"/>
  <c r="H217" i="19" s="1"/>
  <c r="H221" i="19" a="1"/>
  <c r="H221" i="19" s="1"/>
  <c r="H216" i="19" a="1"/>
  <c r="H216" i="19" s="1"/>
  <c r="I197" i="14" a="1"/>
  <c r="I197" i="14" s="1"/>
  <c r="I199" i="14" a="1"/>
  <c r="I199" i="14" s="1"/>
  <c r="I201" i="14" a="1"/>
  <c r="I201" i="14" s="1"/>
  <c r="I203" i="14" a="1"/>
  <c r="I203" i="14" s="1"/>
  <c r="I205" i="14" a="1"/>
  <c r="I205" i="14" s="1"/>
  <c r="I207" i="14" a="1"/>
  <c r="I207" i="14" s="1"/>
  <c r="AG205" i="1" s="1"/>
  <c r="I211" i="14" a="1"/>
  <c r="I211" i="14" s="1"/>
  <c r="I213" i="14" a="1"/>
  <c r="I213" i="14" s="1"/>
  <c r="I215" i="14" a="1"/>
  <c r="I215" i="14" s="1"/>
  <c r="I217" i="14" a="1"/>
  <c r="I217" i="14" s="1"/>
  <c r="AG215" i="1" s="1"/>
  <c r="I219" i="14" a="1"/>
  <c r="I219" i="14" s="1"/>
  <c r="I221" i="14" a="1"/>
  <c r="I221" i="14" s="1"/>
  <c r="AG219" i="1" s="1"/>
  <c r="I223" i="14" a="1"/>
  <c r="I223" i="14" s="1"/>
  <c r="I218" i="14" a="1"/>
  <c r="I218" i="14" s="1"/>
  <c r="I198" i="14" a="1"/>
  <c r="I198" i="14" s="1"/>
  <c r="I200" i="14" a="1"/>
  <c r="I200" i="14" s="1"/>
  <c r="I202" i="14" a="1"/>
  <c r="I202" i="14" s="1"/>
  <c r="I204" i="14" a="1"/>
  <c r="I204" i="14" s="1"/>
  <c r="I206" i="14" a="1"/>
  <c r="I206" i="14" s="1"/>
  <c r="I208" i="14" a="1"/>
  <c r="I208" i="14" s="1"/>
  <c r="I210" i="14" a="1"/>
  <c r="I210" i="14" s="1"/>
  <c r="I212" i="14" a="1"/>
  <c r="I212" i="14" s="1"/>
  <c r="I214" i="14" a="1"/>
  <c r="I214" i="14" s="1"/>
  <c r="I216" i="14" a="1"/>
  <c r="I216" i="14" s="1"/>
  <c r="AG214" i="1" s="1"/>
  <c r="I220" i="14" a="1"/>
  <c r="I220" i="14" s="1"/>
  <c r="I224" i="14" a="1"/>
  <c r="I224" i="14" s="1"/>
  <c r="H207" i="14" a="1"/>
  <c r="H207" i="14" s="1"/>
  <c r="H217" i="14" a="1"/>
  <c r="H217" i="14" s="1"/>
  <c r="H221" i="14" a="1"/>
  <c r="H221" i="14" s="1"/>
  <c r="H206" i="14" a="1"/>
  <c r="H206" i="14" s="1"/>
  <c r="H216" i="14" a="1"/>
  <c r="H216" i="14" s="1"/>
  <c r="F8" i="16"/>
  <c r="F8" i="19"/>
  <c r="F8" i="14"/>
  <c r="F8" i="18"/>
  <c r="F8" i="17"/>
  <c r="F8" i="2"/>
  <c r="I13" i="1"/>
  <c r="I43" i="1"/>
  <c r="I26" i="1"/>
  <c r="I181" i="1"/>
  <c r="I167" i="1"/>
  <c r="I165" i="1"/>
  <c r="I77" i="1"/>
  <c r="I161" i="1"/>
  <c r="I159" i="1"/>
  <c r="I128" i="1"/>
  <c r="I12" i="1"/>
  <c r="I152" i="1"/>
  <c r="I115" i="1"/>
  <c r="I109" i="1"/>
  <c r="I184" i="1"/>
  <c r="I180" i="1"/>
  <c r="I46" i="1"/>
  <c r="I44" i="1"/>
  <c r="I187" i="1"/>
  <c r="I140" i="1"/>
  <c r="L115" i="1"/>
  <c r="I104" i="1"/>
  <c r="I102" i="1"/>
  <c r="L77" i="1"/>
  <c r="I32" i="1"/>
  <c r="I191" i="1"/>
  <c r="I193" i="1"/>
  <c r="I90" i="1"/>
  <c r="I34" i="1"/>
  <c r="I183" i="1"/>
  <c r="I171" i="1"/>
  <c r="L165" i="1"/>
  <c r="I136" i="1"/>
  <c r="L102" i="1"/>
  <c r="I86" i="1"/>
  <c r="I83" i="1"/>
  <c r="I75" i="1"/>
  <c r="I65" i="1"/>
  <c r="I54" i="1"/>
  <c r="I50" i="1"/>
  <c r="I30" i="1"/>
  <c r="I192" i="1"/>
  <c r="I195" i="1"/>
  <c r="I189" i="1"/>
  <c r="I188" i="1"/>
  <c r="I179" i="1"/>
  <c r="I177" i="1"/>
  <c r="I149" i="1"/>
  <c r="I144" i="1"/>
  <c r="I132" i="1"/>
  <c r="I112" i="1"/>
  <c r="I80" i="1"/>
  <c r="L65" i="1"/>
  <c r="I58" i="1"/>
  <c r="I42" i="1"/>
  <c r="I185" i="1"/>
  <c r="I175" i="1"/>
  <c r="I111" i="1"/>
  <c r="I69" i="1"/>
  <c r="I57" i="1"/>
  <c r="I21" i="1"/>
  <c r="I18" i="1"/>
  <c r="I190" i="1"/>
  <c r="I182" i="1"/>
  <c r="L171" i="1"/>
  <c r="I168" i="1"/>
  <c r="L167" i="1"/>
  <c r="L149" i="1"/>
  <c r="I147" i="1"/>
  <c r="I139" i="1"/>
  <c r="I131" i="1"/>
  <c r="I125" i="1"/>
  <c r="L109" i="1"/>
  <c r="I100" i="1"/>
  <c r="I94" i="1"/>
  <c r="L90" i="1"/>
  <c r="I87" i="1"/>
  <c r="L86" i="1"/>
  <c r="I84" i="1"/>
  <c r="I79" i="1"/>
  <c r="L75" i="1"/>
  <c r="I73" i="1"/>
  <c r="I55" i="1"/>
  <c r="L50" i="1"/>
  <c r="I47" i="1"/>
  <c r="L46" i="1"/>
  <c r="L32" i="1"/>
  <c r="I8" i="1"/>
  <c r="O161" i="1"/>
  <c r="I123" i="1"/>
  <c r="I119" i="1"/>
  <c r="I99" i="1"/>
  <c r="O80" i="1"/>
  <c r="I78" i="1"/>
  <c r="I59" i="1"/>
  <c r="O43" i="1"/>
  <c r="I194" i="1"/>
  <c r="I186" i="1"/>
  <c r="I163" i="1"/>
  <c r="I155" i="1"/>
  <c r="L152" i="1"/>
  <c r="I151" i="1"/>
  <c r="I143" i="1"/>
  <c r="I135" i="1"/>
  <c r="I103" i="1"/>
  <c r="I98" i="1"/>
  <c r="I82" i="1"/>
  <c r="I53" i="1"/>
  <c r="L44" i="1"/>
  <c r="I38" i="1"/>
  <c r="I27" i="1"/>
  <c r="L18" i="1"/>
  <c r="I17" i="1"/>
  <c r="I9" i="1"/>
  <c r="O186" i="1"/>
  <c r="O193" i="1"/>
  <c r="O189" i="1"/>
  <c r="O185" i="1"/>
  <c r="O181" i="1"/>
  <c r="I178" i="1"/>
  <c r="L178" i="1"/>
  <c r="O163" i="1"/>
  <c r="O190" i="1"/>
  <c r="O182" i="1"/>
  <c r="I174" i="1"/>
  <c r="L174" i="1"/>
  <c r="L192" i="1"/>
  <c r="L188" i="1"/>
  <c r="L184" i="1"/>
  <c r="L180" i="1"/>
  <c r="I173" i="1"/>
  <c r="I158" i="1"/>
  <c r="L158" i="1"/>
  <c r="O194" i="1"/>
  <c r="I176" i="1"/>
  <c r="L195" i="1"/>
  <c r="L191" i="1"/>
  <c r="L187" i="1"/>
  <c r="L183" i="1"/>
  <c r="L179" i="1"/>
  <c r="O175" i="1"/>
  <c r="I164" i="1"/>
  <c r="I146" i="1"/>
  <c r="L146" i="1"/>
  <c r="I145" i="1"/>
  <c r="I142" i="1"/>
  <c r="L142" i="1"/>
  <c r="I141" i="1"/>
  <c r="I138" i="1"/>
  <c r="L138" i="1"/>
  <c r="I137" i="1"/>
  <c r="I134" i="1"/>
  <c r="L134" i="1"/>
  <c r="I133" i="1"/>
  <c r="I130" i="1"/>
  <c r="L130" i="1"/>
  <c r="I129" i="1"/>
  <c r="I107" i="1"/>
  <c r="O107" i="1"/>
  <c r="I170" i="1"/>
  <c r="L170" i="1"/>
  <c r="I160" i="1"/>
  <c r="O159" i="1"/>
  <c r="I157" i="1"/>
  <c r="I154" i="1"/>
  <c r="L154" i="1"/>
  <c r="I148" i="1"/>
  <c r="L148" i="1"/>
  <c r="I120" i="1"/>
  <c r="I117" i="1"/>
  <c r="I93" i="1"/>
  <c r="L93" i="1"/>
  <c r="I172" i="1"/>
  <c r="I169" i="1"/>
  <c r="I166" i="1"/>
  <c r="L166" i="1"/>
  <c r="I156" i="1"/>
  <c r="I153" i="1"/>
  <c r="I150" i="1"/>
  <c r="L150" i="1"/>
  <c r="I124" i="1"/>
  <c r="I118" i="1"/>
  <c r="L118" i="1"/>
  <c r="I162" i="1"/>
  <c r="L162" i="1"/>
  <c r="I121" i="1"/>
  <c r="I108" i="1"/>
  <c r="L96" i="1"/>
  <c r="I96" i="1"/>
  <c r="L144" i="1"/>
  <c r="L140" i="1"/>
  <c r="L136" i="1"/>
  <c r="L132" i="1"/>
  <c r="L128" i="1"/>
  <c r="I127" i="1"/>
  <c r="O119" i="1"/>
  <c r="I114" i="1"/>
  <c r="L114" i="1"/>
  <c r="I106" i="1"/>
  <c r="L106" i="1"/>
  <c r="I105" i="1"/>
  <c r="O147" i="1"/>
  <c r="O143" i="1"/>
  <c r="O139" i="1"/>
  <c r="O135" i="1"/>
  <c r="O131" i="1"/>
  <c r="I126" i="1"/>
  <c r="L126" i="1"/>
  <c r="I116" i="1"/>
  <c r="I113" i="1"/>
  <c r="I110" i="1"/>
  <c r="L110" i="1"/>
  <c r="L74" i="1"/>
  <c r="I74" i="1"/>
  <c r="I122" i="1"/>
  <c r="L122" i="1"/>
  <c r="O98" i="1"/>
  <c r="L104" i="1"/>
  <c r="I95" i="1"/>
  <c r="O94" i="1"/>
  <c r="I92" i="1"/>
  <c r="I89" i="1"/>
  <c r="L89" i="1"/>
  <c r="I68" i="1"/>
  <c r="L68" i="1"/>
  <c r="O103" i="1"/>
  <c r="I101" i="1"/>
  <c r="L101" i="1"/>
  <c r="I91" i="1"/>
  <c r="I88" i="1"/>
  <c r="I85" i="1"/>
  <c r="L85" i="1"/>
  <c r="I81" i="1"/>
  <c r="L81" i="1"/>
  <c r="I97" i="1"/>
  <c r="L97" i="1"/>
  <c r="I71" i="1"/>
  <c r="L83" i="1"/>
  <c r="L79" i="1"/>
  <c r="I70" i="1"/>
  <c r="O69" i="1"/>
  <c r="I67" i="1"/>
  <c r="I64" i="1"/>
  <c r="L64" i="1"/>
  <c r="I61" i="1"/>
  <c r="O61" i="1"/>
  <c r="O82" i="1"/>
  <c r="O78" i="1"/>
  <c r="I76" i="1"/>
  <c r="L76" i="1"/>
  <c r="I66" i="1"/>
  <c r="I63" i="1"/>
  <c r="O42" i="1"/>
  <c r="I72" i="1"/>
  <c r="L72" i="1"/>
  <c r="I62" i="1"/>
  <c r="L62" i="1"/>
  <c r="I60" i="1"/>
  <c r="L60" i="1"/>
  <c r="I56" i="1"/>
  <c r="L56" i="1"/>
  <c r="L52" i="1"/>
  <c r="I52" i="1"/>
  <c r="I40" i="1"/>
  <c r="L40" i="1"/>
  <c r="L39" i="1"/>
  <c r="I39" i="1"/>
  <c r="L58" i="1"/>
  <c r="L54" i="1"/>
  <c r="I49" i="1"/>
  <c r="L49" i="1"/>
  <c r="I33" i="1"/>
  <c r="L33" i="1"/>
  <c r="O57" i="1"/>
  <c r="O53" i="1"/>
  <c r="I51" i="1"/>
  <c r="I48" i="1"/>
  <c r="I45" i="1"/>
  <c r="L45" i="1"/>
  <c r="I41" i="1"/>
  <c r="L41" i="1"/>
  <c r="I36" i="1"/>
  <c r="I35" i="1"/>
  <c r="O34" i="1"/>
  <c r="I29" i="1"/>
  <c r="L29" i="1"/>
  <c r="I28" i="1"/>
  <c r="I31" i="1"/>
  <c r="I25" i="1"/>
  <c r="L25" i="1"/>
  <c r="I37" i="1"/>
  <c r="L37" i="1"/>
  <c r="L27" i="1"/>
  <c r="I24" i="1"/>
  <c r="L24" i="1"/>
  <c r="I23" i="1"/>
  <c r="I20" i="1"/>
  <c r="L20" i="1"/>
  <c r="O26" i="1"/>
  <c r="I22" i="1"/>
  <c r="I19" i="1"/>
  <c r="I7" i="1"/>
  <c r="L7" i="1"/>
  <c r="I16" i="1"/>
  <c r="L16" i="1"/>
  <c r="I14" i="1"/>
  <c r="I11" i="1"/>
  <c r="L11" i="1"/>
  <c r="I10" i="1"/>
  <c r="I15" i="1"/>
  <c r="O13" i="1"/>
  <c r="L9" i="1"/>
  <c r="L12" i="1"/>
  <c r="L8" i="1"/>
  <c r="G206" i="17" l="1"/>
  <c r="G202" i="17"/>
  <c r="G214" i="17"/>
  <c r="G219" i="17"/>
  <c r="G220" i="17"/>
  <c r="G216" i="17"/>
  <c r="G195" i="17"/>
  <c r="G217" i="17"/>
  <c r="AB214" i="1"/>
  <c r="G216" i="19"/>
  <c r="AB219" i="1"/>
  <c r="G221" i="19"/>
  <c r="AB215" i="1"/>
  <c r="G217" i="19"/>
  <c r="AB205" i="1"/>
  <c r="AC214" i="1"/>
  <c r="AC219" i="1"/>
  <c r="AC215" i="1"/>
  <c r="AC205" i="1"/>
  <c r="Y219" i="1"/>
  <c r="Y215" i="1"/>
  <c r="Y214" i="1"/>
  <c r="Y205" i="1"/>
  <c r="Z214" i="1"/>
  <c r="G216" i="14"/>
  <c r="Z204" i="1"/>
  <c r="G206" i="14"/>
  <c r="Z219" i="1"/>
  <c r="G221" i="14"/>
  <c r="Z215" i="1"/>
  <c r="G217" i="14"/>
  <c r="Z205" i="1"/>
  <c r="G207" i="14"/>
  <c r="AD215" i="1"/>
  <c r="AD205" i="1"/>
  <c r="AD214" i="1"/>
  <c r="AA212" i="1"/>
  <c r="AA218" i="1"/>
  <c r="AA214" i="1"/>
  <c r="AA200" i="1"/>
  <c r="AA204" i="1"/>
  <c r="AA217" i="1"/>
  <c r="AA215" i="1"/>
  <c r="AG222" i="1"/>
  <c r="AG218" i="1"/>
  <c r="AG206" i="1"/>
  <c r="AG198" i="1"/>
  <c r="AG211" i="1"/>
  <c r="AG203" i="1"/>
  <c r="AG212" i="1"/>
  <c r="AG204" i="1"/>
  <c r="AG196" i="1"/>
  <c r="AG217" i="1"/>
  <c r="AG209" i="1"/>
  <c r="AG201" i="1"/>
  <c r="AG210" i="1"/>
  <c r="AG202" i="1"/>
  <c r="AG216" i="1"/>
  <c r="AG199" i="1"/>
  <c r="AG208" i="1"/>
  <c r="AG200" i="1"/>
  <c r="AG221" i="1"/>
  <c r="AG213" i="1"/>
  <c r="AG197" i="1"/>
  <c r="B7" i="27"/>
  <c r="C7" i="27"/>
  <c r="B8" i="27"/>
  <c r="C8" i="27"/>
  <c r="B9" i="27"/>
  <c r="C9" i="27"/>
  <c r="B10" i="27"/>
  <c r="C10" i="27"/>
  <c r="B11" i="27"/>
  <c r="C11" i="27"/>
  <c r="B12" i="27"/>
  <c r="C12" i="27"/>
  <c r="B13" i="27"/>
  <c r="C13" i="27"/>
  <c r="B14" i="27"/>
  <c r="C14" i="27"/>
  <c r="B15" i="27"/>
  <c r="C15" i="27"/>
  <c r="B16" i="27"/>
  <c r="C16" i="27"/>
  <c r="B17" i="27"/>
  <c r="C17" i="27"/>
  <c r="B18" i="27"/>
  <c r="C18" i="27"/>
  <c r="B19" i="27"/>
  <c r="C19" i="27"/>
  <c r="B20" i="27"/>
  <c r="C20" i="27"/>
  <c r="B21" i="27"/>
  <c r="C21" i="27"/>
  <c r="B22" i="27"/>
  <c r="C22" i="27"/>
  <c r="B23" i="27"/>
  <c r="C23" i="27"/>
  <c r="B24" i="27"/>
  <c r="C24" i="27"/>
  <c r="B25" i="27"/>
  <c r="C25" i="27"/>
  <c r="B26" i="27"/>
  <c r="C26" i="27"/>
  <c r="B27" i="27"/>
  <c r="C27" i="27"/>
  <c r="B28" i="27"/>
  <c r="C28" i="27"/>
  <c r="B29" i="27"/>
  <c r="C29" i="27"/>
  <c r="B30" i="27"/>
  <c r="C30" i="27"/>
  <c r="B31" i="27"/>
  <c r="C31" i="27"/>
  <c r="B32" i="27"/>
  <c r="C32" i="27"/>
  <c r="B33" i="27"/>
  <c r="C33" i="27"/>
  <c r="B34" i="27"/>
  <c r="C34" i="27"/>
  <c r="B35" i="27"/>
  <c r="C35" i="27"/>
  <c r="B36" i="27"/>
  <c r="C36" i="27"/>
  <c r="B37" i="27"/>
  <c r="C37" i="27"/>
  <c r="B38" i="27"/>
  <c r="C38" i="27"/>
  <c r="B39" i="27"/>
  <c r="C39" i="27"/>
  <c r="B40" i="27"/>
  <c r="C40" i="27"/>
  <c r="B41" i="27"/>
  <c r="C41" i="27"/>
  <c r="B42" i="27"/>
  <c r="C42" i="27"/>
  <c r="B43" i="27"/>
  <c r="C43" i="27"/>
  <c r="B44" i="27"/>
  <c r="C44" i="27"/>
  <c r="B45" i="27"/>
  <c r="C45" i="27"/>
  <c r="B46" i="27"/>
  <c r="C46" i="27"/>
  <c r="B47" i="27"/>
  <c r="C47" i="27"/>
  <c r="B48" i="27"/>
  <c r="C48" i="27"/>
  <c r="B49" i="27"/>
  <c r="C49" i="27"/>
  <c r="B50" i="27"/>
  <c r="C50" i="27"/>
  <c r="B51" i="27"/>
  <c r="C51" i="27"/>
  <c r="B52" i="27"/>
  <c r="C52" i="27"/>
  <c r="B53" i="27"/>
  <c r="C53" i="27"/>
  <c r="B54" i="27"/>
  <c r="C54" i="27"/>
  <c r="B55" i="27"/>
  <c r="C55" i="27"/>
  <c r="B56" i="27"/>
  <c r="C56" i="27"/>
  <c r="B57" i="27"/>
  <c r="C57" i="27"/>
  <c r="B58" i="27"/>
  <c r="C58" i="27"/>
  <c r="B59" i="27"/>
  <c r="C59" i="27"/>
  <c r="B60" i="27"/>
  <c r="C60" i="27"/>
  <c r="B61" i="27"/>
  <c r="C61" i="27"/>
  <c r="B62" i="27"/>
  <c r="C62" i="27"/>
  <c r="B63" i="27"/>
  <c r="C63" i="27"/>
  <c r="B64" i="27"/>
  <c r="C64" i="27"/>
  <c r="B65" i="27"/>
  <c r="C65" i="27"/>
  <c r="B66" i="27"/>
  <c r="C66" i="27"/>
  <c r="B67" i="27"/>
  <c r="C67" i="27"/>
  <c r="B68" i="27"/>
  <c r="C68" i="27"/>
  <c r="B69" i="27"/>
  <c r="C69" i="27"/>
  <c r="B70" i="27"/>
  <c r="C70" i="27"/>
  <c r="B71" i="27"/>
  <c r="C71" i="27"/>
  <c r="B72" i="27"/>
  <c r="C72" i="27"/>
  <c r="B73" i="27"/>
  <c r="C73" i="27"/>
  <c r="B74" i="27"/>
  <c r="C74" i="27"/>
  <c r="B75" i="27"/>
  <c r="C75" i="27"/>
  <c r="B76" i="27"/>
  <c r="C76" i="27"/>
  <c r="B77" i="27"/>
  <c r="C77" i="27"/>
  <c r="B78" i="27"/>
  <c r="C78" i="27"/>
  <c r="B79" i="27"/>
  <c r="C79" i="27"/>
  <c r="B80" i="27"/>
  <c r="C80" i="27"/>
  <c r="B81" i="27"/>
  <c r="C81" i="27"/>
  <c r="B82" i="27"/>
  <c r="C82" i="27"/>
  <c r="B83" i="27"/>
  <c r="C83" i="27"/>
  <c r="B84" i="27"/>
  <c r="C84" i="27"/>
  <c r="B85" i="27"/>
  <c r="C85" i="27"/>
  <c r="B86" i="27"/>
  <c r="C86" i="27"/>
  <c r="B87" i="27"/>
  <c r="C87" i="27"/>
  <c r="B88" i="27"/>
  <c r="C88" i="27"/>
  <c r="B89" i="27"/>
  <c r="C89" i="27"/>
  <c r="B90" i="27"/>
  <c r="C90" i="27"/>
  <c r="B91" i="27"/>
  <c r="C91" i="27"/>
  <c r="B92" i="27"/>
  <c r="C92" i="27"/>
  <c r="B93" i="27"/>
  <c r="C93" i="27"/>
  <c r="B94" i="27"/>
  <c r="C94" i="27"/>
  <c r="B95" i="27"/>
  <c r="C95" i="27"/>
  <c r="B96" i="27"/>
  <c r="C96" i="27"/>
  <c r="B97" i="27"/>
  <c r="C97" i="27"/>
  <c r="B98" i="27"/>
  <c r="C98" i="27"/>
  <c r="B99" i="27"/>
  <c r="C99" i="27"/>
  <c r="B100" i="27"/>
  <c r="C100" i="27"/>
  <c r="B101" i="27"/>
  <c r="C101" i="27"/>
  <c r="B102" i="27"/>
  <c r="C102" i="27"/>
  <c r="B103" i="27"/>
  <c r="C103" i="27"/>
  <c r="B104" i="27"/>
  <c r="C104" i="27"/>
  <c r="B105" i="27"/>
  <c r="C105" i="27"/>
  <c r="B106" i="27"/>
  <c r="C106" i="27"/>
  <c r="B107" i="27"/>
  <c r="C107" i="27"/>
  <c r="B108" i="27"/>
  <c r="C108" i="27"/>
  <c r="B109" i="27"/>
  <c r="C109" i="27"/>
  <c r="B110" i="27"/>
  <c r="C110" i="27"/>
  <c r="B111" i="27"/>
  <c r="C111" i="27"/>
  <c r="B112" i="27"/>
  <c r="C112" i="27"/>
  <c r="B113" i="27"/>
  <c r="C113" i="27"/>
  <c r="B114" i="27"/>
  <c r="C114" i="27"/>
  <c r="B115" i="27"/>
  <c r="C115" i="27"/>
  <c r="B116" i="27"/>
  <c r="C116" i="27"/>
  <c r="B117" i="27"/>
  <c r="C117" i="27"/>
  <c r="B118" i="27"/>
  <c r="C118" i="27"/>
  <c r="B119" i="27"/>
  <c r="C119" i="27"/>
  <c r="B120" i="27"/>
  <c r="C120" i="27"/>
  <c r="B121" i="27"/>
  <c r="C121" i="27"/>
  <c r="B122" i="27"/>
  <c r="C122" i="27"/>
  <c r="B123" i="27"/>
  <c r="C123" i="27"/>
  <c r="B124" i="27"/>
  <c r="C124" i="27"/>
  <c r="B125" i="27"/>
  <c r="C125" i="27"/>
  <c r="B126" i="27"/>
  <c r="C126" i="27"/>
  <c r="B127" i="27"/>
  <c r="C127" i="27"/>
  <c r="B128" i="27"/>
  <c r="C128" i="27"/>
  <c r="B129" i="27"/>
  <c r="C129" i="27"/>
  <c r="B130" i="27"/>
  <c r="C130" i="27"/>
  <c r="B131" i="27"/>
  <c r="C131" i="27"/>
  <c r="B132" i="27"/>
  <c r="C132" i="27"/>
  <c r="B133" i="27"/>
  <c r="C133" i="27"/>
  <c r="B134" i="27"/>
  <c r="C134" i="27"/>
  <c r="B135" i="27"/>
  <c r="C135" i="27"/>
  <c r="B136" i="27"/>
  <c r="C136" i="27"/>
  <c r="B137" i="27"/>
  <c r="C137" i="27"/>
  <c r="B138" i="27"/>
  <c r="C138" i="27"/>
  <c r="B139" i="27"/>
  <c r="C139" i="27"/>
  <c r="B140" i="27"/>
  <c r="C140" i="27"/>
  <c r="B141" i="27"/>
  <c r="C141" i="27"/>
  <c r="B142" i="27"/>
  <c r="C142" i="27"/>
  <c r="B143" i="27"/>
  <c r="C143" i="27"/>
  <c r="B144" i="27"/>
  <c r="C144" i="27"/>
  <c r="B145" i="27"/>
  <c r="C145" i="27"/>
  <c r="B146" i="27"/>
  <c r="C146" i="27"/>
  <c r="B147" i="27"/>
  <c r="C147" i="27"/>
  <c r="B148" i="27"/>
  <c r="C148" i="27"/>
  <c r="B149" i="27"/>
  <c r="C149" i="27"/>
  <c r="B150" i="27"/>
  <c r="C150" i="27"/>
  <c r="B151" i="27"/>
  <c r="C151" i="27"/>
  <c r="B152" i="27"/>
  <c r="C152" i="27"/>
  <c r="B153" i="27"/>
  <c r="C153" i="27"/>
  <c r="B154" i="27"/>
  <c r="C154" i="27"/>
  <c r="B155" i="27"/>
  <c r="C155" i="27"/>
  <c r="B156" i="27"/>
  <c r="C156" i="27"/>
  <c r="B157" i="27"/>
  <c r="C157" i="27"/>
  <c r="B158" i="27"/>
  <c r="C158" i="27"/>
  <c r="B159" i="27"/>
  <c r="C159" i="27"/>
  <c r="B160" i="27"/>
  <c r="C160" i="27"/>
  <c r="B161" i="27"/>
  <c r="C161" i="27"/>
  <c r="B162" i="27"/>
  <c r="C162" i="27"/>
  <c r="B163" i="27"/>
  <c r="C163" i="27"/>
  <c r="B164" i="27"/>
  <c r="C164" i="27"/>
  <c r="B165" i="27"/>
  <c r="C165" i="27"/>
  <c r="B166" i="27"/>
  <c r="C166" i="27"/>
  <c r="B167" i="27"/>
  <c r="C167" i="27"/>
  <c r="B168" i="27"/>
  <c r="C168" i="27"/>
  <c r="B169" i="27"/>
  <c r="C169" i="27"/>
  <c r="B170" i="27"/>
  <c r="C170" i="27"/>
  <c r="B171" i="27"/>
  <c r="C171" i="27"/>
  <c r="B172" i="27"/>
  <c r="C172" i="27"/>
  <c r="B173" i="27"/>
  <c r="C173" i="27"/>
  <c r="B174" i="27"/>
  <c r="C174" i="27"/>
  <c r="B175" i="27"/>
  <c r="C175" i="27"/>
  <c r="B176" i="27"/>
  <c r="C176" i="27"/>
  <c r="B177" i="27"/>
  <c r="C177" i="27"/>
  <c r="B178" i="27"/>
  <c r="C178" i="27"/>
  <c r="B179" i="27"/>
  <c r="C179" i="27"/>
  <c r="B180" i="27"/>
  <c r="C180" i="27"/>
  <c r="B181" i="27"/>
  <c r="C181" i="27"/>
  <c r="B182" i="27"/>
  <c r="C182" i="27"/>
  <c r="B183" i="27"/>
  <c r="C183" i="27"/>
  <c r="B184" i="27"/>
  <c r="C184" i="27"/>
  <c r="B185" i="27"/>
  <c r="C185" i="27"/>
  <c r="B186" i="27"/>
  <c r="C186" i="27"/>
  <c r="B187" i="27"/>
  <c r="C187" i="27"/>
  <c r="B188" i="27"/>
  <c r="C188" i="27"/>
  <c r="B189" i="27"/>
  <c r="C189" i="27"/>
  <c r="B190" i="27"/>
  <c r="C190" i="27"/>
  <c r="B191" i="27"/>
  <c r="C191" i="27"/>
  <c r="B192" i="27"/>
  <c r="C192" i="27"/>
  <c r="B193" i="27"/>
  <c r="C193" i="27"/>
  <c r="B194" i="27"/>
  <c r="C194" i="27"/>
  <c r="B195" i="27"/>
  <c r="C195"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D58" i="27"/>
  <c r="D59" i="27"/>
  <c r="D60" i="27"/>
  <c r="D61" i="27"/>
  <c r="D62" i="27"/>
  <c r="D63" i="27"/>
  <c r="D64" i="27"/>
  <c r="D65" i="27"/>
  <c r="D66" i="27"/>
  <c r="D67" i="27"/>
  <c r="D68" i="27"/>
  <c r="D69" i="27"/>
  <c r="D70" i="27"/>
  <c r="D71" i="27"/>
  <c r="D72" i="27"/>
  <c r="D73" i="27"/>
  <c r="D74" i="27"/>
  <c r="D75" i="27"/>
  <c r="D76" i="27"/>
  <c r="D77" i="27"/>
  <c r="D78" i="27"/>
  <c r="D79" i="27"/>
  <c r="D80" i="27"/>
  <c r="D81" i="27"/>
  <c r="D82" i="27"/>
  <c r="D83" i="27"/>
  <c r="D84" i="27"/>
  <c r="D85" i="27"/>
  <c r="D86" i="27"/>
  <c r="D87" i="27"/>
  <c r="D88" i="27"/>
  <c r="D89" i="27"/>
  <c r="D90" i="27"/>
  <c r="D91" i="27"/>
  <c r="D92" i="27"/>
  <c r="D93" i="27"/>
  <c r="D94" i="27"/>
  <c r="D95" i="27"/>
  <c r="D96" i="27"/>
  <c r="D97" i="27"/>
  <c r="D98" i="27"/>
  <c r="D99" i="27"/>
  <c r="D100" i="27"/>
  <c r="D101" i="27"/>
  <c r="D102" i="27"/>
  <c r="D103" i="27"/>
  <c r="D104" i="27"/>
  <c r="D105" i="27"/>
  <c r="D106" i="27"/>
  <c r="D107" i="27"/>
  <c r="D108" i="27"/>
  <c r="D109" i="27"/>
  <c r="D110" i="27"/>
  <c r="D111" i="27"/>
  <c r="D112" i="27"/>
  <c r="D113" i="27"/>
  <c r="D114" i="27"/>
  <c r="D115" i="27"/>
  <c r="D116" i="27"/>
  <c r="D117" i="27"/>
  <c r="D118" i="27"/>
  <c r="D119" i="27"/>
  <c r="D120" i="27"/>
  <c r="D121" i="27"/>
  <c r="D122" i="27"/>
  <c r="D123" i="27"/>
  <c r="D124" i="27"/>
  <c r="D125" i="27"/>
  <c r="D126" i="27"/>
  <c r="D127" i="27"/>
  <c r="D128" i="27"/>
  <c r="D129" i="27"/>
  <c r="D130" i="27"/>
  <c r="D131" i="27"/>
  <c r="D132" i="27"/>
  <c r="D133" i="27"/>
  <c r="D134" i="27"/>
  <c r="D135" i="27"/>
  <c r="D136" i="27"/>
  <c r="D137" i="27"/>
  <c r="D138" i="27"/>
  <c r="D139" i="27"/>
  <c r="D140" i="27"/>
  <c r="D141" i="27"/>
  <c r="D142" i="27"/>
  <c r="D143" i="27"/>
  <c r="D144" i="27"/>
  <c r="D145" i="27"/>
  <c r="D146" i="27"/>
  <c r="D147" i="27"/>
  <c r="D148" i="27"/>
  <c r="D149" i="27"/>
  <c r="D150" i="27"/>
  <c r="D151" i="27"/>
  <c r="D152" i="27"/>
  <c r="D153" i="27"/>
  <c r="D154" i="27"/>
  <c r="D155" i="27"/>
  <c r="D156" i="27"/>
  <c r="D157" i="27"/>
  <c r="D158" i="27"/>
  <c r="D159" i="27"/>
  <c r="D160" i="27"/>
  <c r="D161" i="27"/>
  <c r="D162" i="27"/>
  <c r="D163" i="27"/>
  <c r="D164" i="27"/>
  <c r="D165" i="27"/>
  <c r="D166" i="27"/>
  <c r="D167" i="27"/>
  <c r="D168" i="27"/>
  <c r="D169" i="27"/>
  <c r="D170" i="27"/>
  <c r="D171" i="27"/>
  <c r="D172" i="27"/>
  <c r="D173" i="27"/>
  <c r="D174" i="27"/>
  <c r="D175" i="27"/>
  <c r="D176" i="27"/>
  <c r="D177" i="27"/>
  <c r="D178" i="27"/>
  <c r="D179" i="27"/>
  <c r="D180" i="27"/>
  <c r="D181" i="27"/>
  <c r="D182" i="27"/>
  <c r="D183" i="27"/>
  <c r="D184" i="27"/>
  <c r="D185" i="27"/>
  <c r="D186" i="27"/>
  <c r="D187" i="27"/>
  <c r="D188" i="27"/>
  <c r="D189" i="27"/>
  <c r="D190" i="27"/>
  <c r="D191" i="27"/>
  <c r="D192" i="27"/>
  <c r="D193" i="27"/>
  <c r="D194" i="27"/>
  <c r="D195" i="27"/>
  <c r="AN6" i="1"/>
  <c r="O6" i="1" s="1"/>
  <c r="AM6" i="1"/>
  <c r="L6" i="1" s="1"/>
  <c r="B61" i="28"/>
  <c r="C61" i="28"/>
  <c r="D61" i="28"/>
  <c r="E61" i="28"/>
  <c r="B51" i="28"/>
  <c r="C51" i="28"/>
  <c r="D51" i="28"/>
  <c r="E51" i="28"/>
  <c r="B175" i="28"/>
  <c r="C175" i="28"/>
  <c r="D175" i="28"/>
  <c r="E175" i="28"/>
  <c r="B201" i="28"/>
  <c r="C201" i="28"/>
  <c r="D201" i="28"/>
  <c r="E201" i="28"/>
  <c r="B257" i="28"/>
  <c r="C257" i="28"/>
  <c r="D257" i="28"/>
  <c r="E257" i="28"/>
  <c r="B108" i="28"/>
  <c r="C108" i="28"/>
  <c r="D108" i="28"/>
  <c r="E108" i="28"/>
  <c r="B202" i="28"/>
  <c r="C202" i="28"/>
  <c r="D202" i="28"/>
  <c r="E202" i="28"/>
  <c r="B180" i="28"/>
  <c r="C180" i="28"/>
  <c r="D180" i="28"/>
  <c r="E180" i="28"/>
  <c r="E121" i="28"/>
  <c r="D121" i="28"/>
  <c r="C121" i="28"/>
  <c r="B121" i="28"/>
  <c r="Z3" i="18"/>
  <c r="Y3" i="18"/>
  <c r="V3" i="18"/>
  <c r="U3" i="18"/>
  <c r="T3" i="18"/>
  <c r="Z3" i="17"/>
  <c r="Y3" i="17"/>
  <c r="X3" i="17"/>
  <c r="W3" i="17"/>
  <c r="V3" i="17"/>
  <c r="AD2" i="17"/>
  <c r="AC2" i="17"/>
  <c r="AB2" i="17"/>
  <c r="AA2" i="17"/>
  <c r="Z2" i="17"/>
  <c r="Y2" i="17"/>
  <c r="X2" i="17"/>
  <c r="W2" i="17"/>
  <c r="V2" i="17"/>
  <c r="AD2" i="18"/>
  <c r="AC2" i="18"/>
  <c r="AB2" i="18"/>
  <c r="AA2" i="18"/>
  <c r="Z2" i="18"/>
  <c r="Y2" i="18"/>
  <c r="V2" i="18"/>
  <c r="U2" i="18"/>
  <c r="T2" i="18"/>
  <c r="AG3" i="16"/>
  <c r="AF3" i="16"/>
  <c r="AE3" i="16"/>
  <c r="AD3" i="16"/>
  <c r="AC3" i="16"/>
  <c r="AK2" i="16"/>
  <c r="AJ2" i="16"/>
  <c r="AI2" i="16"/>
  <c r="AH2" i="16"/>
  <c r="AG2" i="16"/>
  <c r="AF2" i="16"/>
  <c r="AE2" i="16"/>
  <c r="Z3" i="14"/>
  <c r="Y3" i="14"/>
  <c r="X3" i="14"/>
  <c r="W3" i="14"/>
  <c r="T3" i="14"/>
  <c r="AD2" i="14"/>
  <c r="AC2" i="14"/>
  <c r="AB2" i="14"/>
  <c r="AA2" i="14"/>
  <c r="Z2" i="14"/>
  <c r="Y2" i="14"/>
  <c r="X2" i="14"/>
  <c r="W2" i="14"/>
  <c r="T2" i="14"/>
  <c r="AA2" i="2"/>
  <c r="AB2" i="2"/>
  <c r="AE2" i="2"/>
  <c r="AF2" i="2"/>
  <c r="I147" i="14" l="1" a="1"/>
  <c r="I147" i="14" s="1"/>
  <c r="I66" i="19" a="1"/>
  <c r="I66" i="19" s="1"/>
  <c r="I74" i="19" a="1"/>
  <c r="I74" i="19" s="1"/>
  <c r="I53" i="19" a="1"/>
  <c r="I53" i="19" s="1"/>
  <c r="I179" i="19" a="1"/>
  <c r="I179" i="19" s="1"/>
  <c r="M3" i="18"/>
  <c r="I182" i="17" a="1"/>
  <c r="I182" i="17" s="1"/>
  <c r="AH180" i="1" s="1"/>
  <c r="I192" i="17" a="1"/>
  <c r="I192" i="17" s="1"/>
  <c r="AH190" i="1" s="1"/>
  <c r="H192" i="17" a="1"/>
  <c r="H192" i="17" s="1"/>
  <c r="H182" i="17" a="1"/>
  <c r="H182" i="17" s="1"/>
  <c r="I22" i="14" a="1"/>
  <c r="I22" i="14" s="1"/>
  <c r="I26" i="14" a="1"/>
  <c r="I26" i="14" s="1"/>
  <c r="I28" i="14" a="1"/>
  <c r="I28" i="14" s="1"/>
  <c r="I30" i="14" a="1"/>
  <c r="I30" i="14" s="1"/>
  <c r="I34" i="14" a="1"/>
  <c r="I34" i="14" s="1"/>
  <c r="I36" i="14" a="1"/>
  <c r="I36" i="14" s="1"/>
  <c r="I50" i="14" a="1"/>
  <c r="I50" i="14" s="1"/>
  <c r="I52" i="14" a="1"/>
  <c r="I52" i="14" s="1"/>
  <c r="I54" i="14" a="1"/>
  <c r="I54" i="14" s="1"/>
  <c r="I56" i="14" a="1"/>
  <c r="I56" i="14" s="1"/>
  <c r="I137" i="14" a="1"/>
  <c r="I137" i="14" s="1"/>
  <c r="I141" i="14" a="1"/>
  <c r="I141" i="14" s="1"/>
  <c r="I148" i="14" a="1"/>
  <c r="I148" i="14" s="1"/>
  <c r="I64" i="14" a="1"/>
  <c r="I64" i="14" s="1"/>
  <c r="I83" i="14" a="1"/>
  <c r="I83" i="14" s="1"/>
  <c r="I85" i="14" a="1"/>
  <c r="I85" i="14" s="1"/>
  <c r="I105" i="14" a="1"/>
  <c r="I105" i="14" s="1"/>
  <c r="I23" i="14" a="1"/>
  <c r="I23" i="14" s="1"/>
  <c r="I25" i="14" a="1"/>
  <c r="I25" i="14" s="1"/>
  <c r="I27" i="14" a="1"/>
  <c r="I27" i="14" s="1"/>
  <c r="I29" i="14" a="1"/>
  <c r="I29" i="14" s="1"/>
  <c r="I31" i="14" a="1"/>
  <c r="I31" i="14" s="1"/>
  <c r="I37" i="14" a="1"/>
  <c r="I37" i="14" s="1"/>
  <c r="I45" i="14" a="1"/>
  <c r="I45" i="14" s="1"/>
  <c r="I49" i="14" a="1"/>
  <c r="I49" i="14" s="1"/>
  <c r="I51" i="14" a="1"/>
  <c r="I51" i="14" s="1"/>
  <c r="I53" i="14" a="1"/>
  <c r="I53" i="14" s="1"/>
  <c r="I55" i="14" a="1"/>
  <c r="I55" i="14" s="1"/>
  <c r="I57" i="14" a="1"/>
  <c r="I57" i="14" s="1"/>
  <c r="I61" i="14" a="1"/>
  <c r="I61" i="14" s="1"/>
  <c r="I134" i="14" a="1"/>
  <c r="I134" i="14" s="1"/>
  <c r="I164" i="14" a="1"/>
  <c r="I164" i="14" s="1"/>
  <c r="I168" i="14" a="1"/>
  <c r="I168" i="14" s="1"/>
  <c r="I170" i="14" a="1"/>
  <c r="I170" i="14" s="1"/>
  <c r="I174" i="14" a="1"/>
  <c r="I174" i="14" s="1"/>
  <c r="I178" i="14" a="1"/>
  <c r="I178" i="14" s="1"/>
  <c r="I180" i="14" a="1"/>
  <c r="I180" i="14" s="1"/>
  <c r="I188" i="14" a="1"/>
  <c r="I188" i="14" s="1"/>
  <c r="I190" i="14" a="1"/>
  <c r="I190" i="14" s="1"/>
  <c r="I192" i="14" a="1"/>
  <c r="I192" i="14" s="1"/>
  <c r="AG190" i="1" s="1"/>
  <c r="I13" i="14" a="1"/>
  <c r="I13" i="14" s="1"/>
  <c r="I80" i="14" a="1"/>
  <c r="I80" i="14" s="1"/>
  <c r="I88" i="14" a="1"/>
  <c r="I88" i="14" s="1"/>
  <c r="I129" i="14" a="1"/>
  <c r="I129" i="14" s="1"/>
  <c r="I133" i="14" a="1"/>
  <c r="I133" i="14" s="1"/>
  <c r="I12" i="14" a="1"/>
  <c r="I12" i="14" s="1"/>
  <c r="I63" i="14" a="1"/>
  <c r="I63" i="14" s="1"/>
  <c r="I106" i="14" a="1"/>
  <c r="I106" i="14" s="1"/>
  <c r="I157" i="14" a="1"/>
  <c r="I157" i="14" s="1"/>
  <c r="I165" i="14" a="1"/>
  <c r="I165" i="14" s="1"/>
  <c r="I167" i="14" a="1"/>
  <c r="I167" i="14" s="1"/>
  <c r="I169" i="14" a="1"/>
  <c r="I169" i="14" s="1"/>
  <c r="I175" i="14" a="1"/>
  <c r="I175" i="14" s="1"/>
  <c r="I177" i="14" a="1"/>
  <c r="I177" i="14" s="1"/>
  <c r="I187" i="14" a="1"/>
  <c r="I187" i="14" s="1"/>
  <c r="I189" i="14" a="1"/>
  <c r="I189" i="14" s="1"/>
  <c r="I191" i="14" a="1"/>
  <c r="I191" i="14" s="1"/>
  <c r="I193" i="14" a="1"/>
  <c r="I193" i="14" s="1"/>
  <c r="I195" i="14" a="1"/>
  <c r="I195" i="14" s="1"/>
  <c r="AG193" i="1" s="1"/>
  <c r="I15" i="14" a="1"/>
  <c r="I15" i="14" s="1"/>
  <c r="I84" i="14" a="1"/>
  <c r="I84" i="14" s="1"/>
  <c r="I92" i="14" a="1"/>
  <c r="I92" i="14" s="1"/>
  <c r="I127" i="14" a="1"/>
  <c r="I127" i="14" s="1"/>
  <c r="I10" i="14" a="1"/>
  <c r="I10" i="14" s="1"/>
  <c r="I11" i="14" a="1"/>
  <c r="I11" i="14" s="1"/>
  <c r="I14" i="14" a="1"/>
  <c r="I14" i="14" s="1"/>
  <c r="I156" i="14" a="1"/>
  <c r="I156" i="14" s="1"/>
  <c r="I135" i="14" a="1"/>
  <c r="I135" i="14" s="1"/>
  <c r="M3" i="14"/>
  <c r="S3" i="18"/>
  <c r="T2" i="17"/>
  <c r="P3" i="14"/>
  <c r="N2" i="17"/>
  <c r="O3" i="14"/>
  <c r="S3" i="14"/>
  <c r="Q3" i="14"/>
  <c r="U3" i="17"/>
  <c r="N3" i="14"/>
  <c r="R3" i="14"/>
  <c r="AB3" i="16"/>
  <c r="O3" i="18"/>
  <c r="T3" i="17"/>
  <c r="S2" i="14"/>
  <c r="P2" i="14"/>
  <c r="O2" i="17"/>
  <c r="U2" i="17"/>
  <c r="O2" i="14"/>
  <c r="M2" i="14"/>
  <c r="Q2" i="14"/>
  <c r="M2" i="16"/>
  <c r="M3" i="16"/>
  <c r="P2" i="17"/>
  <c r="Q3" i="18"/>
  <c r="N2" i="14"/>
  <c r="R2" i="14"/>
  <c r="M2" i="17"/>
  <c r="S2" i="17"/>
  <c r="N3" i="18"/>
  <c r="R3" i="18"/>
  <c r="I6" i="1"/>
  <c r="P3" i="18"/>
  <c r="G182" i="17" l="1"/>
  <c r="G192" i="17"/>
  <c r="AG10" i="1"/>
  <c r="AA180" i="1"/>
  <c r="AA190" i="1"/>
  <c r="AG24" i="1"/>
  <c r="AG78" i="1"/>
  <c r="AG48" i="1"/>
  <c r="AI64" i="1"/>
  <c r="AG26" i="1"/>
  <c r="AG54" i="1"/>
  <c r="AG8" i="1"/>
  <c r="AG28" i="1"/>
  <c r="AG11" i="1"/>
  <c r="AG146" i="1"/>
  <c r="AG20" i="1"/>
  <c r="AG52" i="1"/>
  <c r="AG168" i="1"/>
  <c r="AG191" i="1"/>
  <c r="AG154" i="1"/>
  <c r="AG175" i="1"/>
  <c r="AG186" i="1"/>
  <c r="AG55" i="1"/>
  <c r="AG47" i="1"/>
  <c r="AG21" i="1"/>
  <c r="AI177" i="1"/>
  <c r="AG167" i="1"/>
  <c r="AG189" i="1"/>
  <c r="AG173" i="1"/>
  <c r="AG9" i="1"/>
  <c r="AG178" i="1"/>
  <c r="AG90" i="1"/>
  <c r="AG165" i="1"/>
  <c r="AG187" i="1"/>
  <c r="AG155" i="1"/>
  <c r="AG176" i="1"/>
  <c r="AG25" i="1"/>
  <c r="AG163" i="1"/>
  <c r="AG185" i="1"/>
  <c r="AG166" i="1"/>
  <c r="AG188" i="1"/>
  <c r="AG172" i="1"/>
  <c r="AG43" i="1"/>
  <c r="AG23" i="1"/>
  <c r="E8" i="17" l="1" a="1"/>
  <c r="E8" i="17" s="1"/>
  <c r="E8" i="18" a="1"/>
  <c r="E8" i="18" s="1"/>
  <c r="D8" i="14" l="1" a="1"/>
  <c r="D8" i="14" s="1"/>
  <c r="E8" i="14" a="1"/>
  <c r="E8" i="14" s="1"/>
  <c r="D8" i="16" a="1"/>
  <c r="D8" i="16" s="1"/>
  <c r="E8" i="16" a="1"/>
  <c r="E8" i="16" s="1"/>
  <c r="D8" i="19" a="1"/>
  <c r="D8" i="19" s="1"/>
  <c r="E8" i="19" a="1"/>
  <c r="E8" i="19" s="1"/>
  <c r="D8" i="2" a="1"/>
  <c r="D8" i="2" s="1"/>
  <c r="E8" i="2" a="1"/>
  <c r="E8" i="2" s="1"/>
  <c r="D8" i="17" a="1"/>
  <c r="D8" i="17" s="1"/>
  <c r="D8" i="18" a="1"/>
  <c r="D8" i="18" s="1"/>
  <c r="B8" i="18" a="1"/>
  <c r="B8" i="18" s="1"/>
  <c r="B8" i="17" a="1"/>
  <c r="B8" i="17" s="1"/>
  <c r="B8" i="16" a="1"/>
  <c r="B8" i="16" s="1"/>
  <c r="F7" i="1"/>
  <c r="F11" i="1"/>
  <c r="F15" i="1"/>
  <c r="F8" i="1"/>
  <c r="F187" i="28" s="1"/>
  <c r="F12" i="1"/>
  <c r="F16" i="1"/>
  <c r="F74" i="28" s="1"/>
  <c r="F9" i="1"/>
  <c r="F148" i="28" s="1"/>
  <c r="F13" i="1"/>
  <c r="F128" i="28" s="1"/>
  <c r="F17" i="1"/>
  <c r="F20" i="1"/>
  <c r="F24" i="1"/>
  <c r="F10" i="1"/>
  <c r="F146" i="28" s="1"/>
  <c r="F14" i="1"/>
  <c r="F21" i="1"/>
  <c r="F25" i="1"/>
  <c r="F186" i="28" s="1"/>
  <c r="F29" i="1"/>
  <c r="F256" i="28" s="1"/>
  <c r="F33" i="1"/>
  <c r="F137" i="28" s="1"/>
  <c r="F37" i="1"/>
  <c r="F26" i="1"/>
  <c r="F18" i="1"/>
  <c r="F101" i="28" s="1"/>
  <c r="F19" i="1"/>
  <c r="F22" i="1"/>
  <c r="F27" i="1"/>
  <c r="F28" i="1"/>
  <c r="F30" i="1"/>
  <c r="F87" i="28" s="1"/>
  <c r="F36" i="1"/>
  <c r="F39" i="1"/>
  <c r="F41" i="1"/>
  <c r="F45" i="1"/>
  <c r="F49" i="1"/>
  <c r="F34" i="1"/>
  <c r="F23" i="1"/>
  <c r="F92" i="28" s="1"/>
  <c r="F31" i="1"/>
  <c r="F38" i="1"/>
  <c r="F32" i="1"/>
  <c r="F100" i="28" s="1"/>
  <c r="F35" i="1"/>
  <c r="F194" i="28" s="1"/>
  <c r="F43" i="1"/>
  <c r="F50" i="1"/>
  <c r="F56" i="1"/>
  <c r="F60" i="1"/>
  <c r="F64" i="1"/>
  <c r="F68" i="1"/>
  <c r="F72" i="1"/>
  <c r="F76" i="1"/>
  <c r="F40" i="1"/>
  <c r="F44" i="1"/>
  <c r="F47" i="1"/>
  <c r="F53" i="1"/>
  <c r="F57" i="1"/>
  <c r="F61" i="1"/>
  <c r="F42" i="1"/>
  <c r="F48" i="1"/>
  <c r="F51" i="1"/>
  <c r="F54" i="1"/>
  <c r="F58" i="1"/>
  <c r="F62" i="1"/>
  <c r="F65" i="1"/>
  <c r="F71" i="1"/>
  <c r="F74" i="1"/>
  <c r="F81" i="1"/>
  <c r="F85" i="1"/>
  <c r="F89" i="1"/>
  <c r="F93" i="1"/>
  <c r="F97" i="1"/>
  <c r="F101" i="1"/>
  <c r="F69" i="1"/>
  <c r="F75" i="1"/>
  <c r="F78" i="1"/>
  <c r="F82" i="1"/>
  <c r="F52" i="1"/>
  <c r="F63" i="1"/>
  <c r="F66" i="1"/>
  <c r="F73" i="1"/>
  <c r="F79" i="1"/>
  <c r="F83" i="1"/>
  <c r="F70" i="1"/>
  <c r="F80" i="1"/>
  <c r="F84" i="1"/>
  <c r="F90" i="1"/>
  <c r="F96" i="1"/>
  <c r="F99" i="1"/>
  <c r="F106" i="1"/>
  <c r="F110" i="1"/>
  <c r="F114" i="1"/>
  <c r="F118" i="1"/>
  <c r="F122" i="1"/>
  <c r="F126" i="1"/>
  <c r="F59" i="1"/>
  <c r="F67" i="1"/>
  <c r="F77" i="1"/>
  <c r="F87" i="1"/>
  <c r="F94" i="1"/>
  <c r="F100" i="1"/>
  <c r="F103" i="1"/>
  <c r="F107" i="1"/>
  <c r="F46" i="1"/>
  <c r="F55" i="1"/>
  <c r="F88" i="1"/>
  <c r="F91" i="1"/>
  <c r="F98" i="1"/>
  <c r="F104" i="1"/>
  <c r="F108" i="1"/>
  <c r="F115" i="1"/>
  <c r="F121" i="1"/>
  <c r="F124" i="1"/>
  <c r="F130" i="1"/>
  <c r="F134" i="1"/>
  <c r="F138" i="1"/>
  <c r="F142" i="1"/>
  <c r="F146" i="1"/>
  <c r="F150" i="1"/>
  <c r="F154" i="1"/>
  <c r="F158" i="1"/>
  <c r="F162" i="1"/>
  <c r="F166" i="1"/>
  <c r="F170" i="1"/>
  <c r="F174" i="1"/>
  <c r="F178" i="1"/>
  <c r="F95" i="1"/>
  <c r="F105" i="1"/>
  <c r="F109" i="1"/>
  <c r="F112" i="1"/>
  <c r="F119" i="1"/>
  <c r="F125" i="1"/>
  <c r="F131" i="1"/>
  <c r="F135" i="1"/>
  <c r="F139" i="1"/>
  <c r="F143" i="1"/>
  <c r="F147" i="1"/>
  <c r="F92" i="1"/>
  <c r="F102" i="1"/>
  <c r="F113" i="1"/>
  <c r="F116" i="1"/>
  <c r="F123" i="1"/>
  <c r="F128" i="1"/>
  <c r="F234" i="28" s="1"/>
  <c r="F132" i="1"/>
  <c r="F197" i="28" s="1"/>
  <c r="F136" i="1"/>
  <c r="F140" i="1"/>
  <c r="F144" i="1"/>
  <c r="F148" i="1"/>
  <c r="F111" i="1"/>
  <c r="F149" i="1"/>
  <c r="F155" i="1"/>
  <c r="F161" i="1"/>
  <c r="F164" i="1"/>
  <c r="F171" i="1"/>
  <c r="F177" i="1"/>
  <c r="F127" i="1"/>
  <c r="F152" i="1"/>
  <c r="F159" i="1"/>
  <c r="F165" i="1"/>
  <c r="F168" i="1"/>
  <c r="F86" i="1"/>
  <c r="F129" i="1"/>
  <c r="F133" i="1"/>
  <c r="F137" i="1"/>
  <c r="F141" i="1"/>
  <c r="F145" i="1"/>
  <c r="F153" i="1"/>
  <c r="F156" i="1"/>
  <c r="F163" i="1"/>
  <c r="F169" i="1"/>
  <c r="F172" i="1"/>
  <c r="F117" i="1"/>
  <c r="F166" i="28" s="1"/>
  <c r="F120" i="1"/>
  <c r="F151" i="1"/>
  <c r="F157" i="1"/>
  <c r="F167" i="1"/>
  <c r="F64" i="28" s="1"/>
  <c r="F179" i="1"/>
  <c r="F183" i="1"/>
  <c r="F187" i="1"/>
  <c r="F191" i="1"/>
  <c r="F195" i="1"/>
  <c r="F182" i="1"/>
  <c r="F186" i="1"/>
  <c r="F250" i="28" s="1"/>
  <c r="F190" i="1"/>
  <c r="F175" i="1"/>
  <c r="F176" i="1"/>
  <c r="F180" i="1"/>
  <c r="F184" i="1"/>
  <c r="F188" i="1"/>
  <c r="F192" i="1"/>
  <c r="F194" i="1"/>
  <c r="F181" i="1"/>
  <c r="F185" i="1"/>
  <c r="F189" i="1"/>
  <c r="F193" i="1"/>
  <c r="F160" i="1"/>
  <c r="F173" i="1"/>
  <c r="F178" i="28" s="1"/>
  <c r="B8" i="19" a="1"/>
  <c r="B8" i="19" s="1"/>
  <c r="B8" i="14" a="1"/>
  <c r="B8" i="14" s="1"/>
  <c r="F6" i="1"/>
  <c r="F122" i="28" s="1"/>
  <c r="B8" i="2" a="1"/>
  <c r="B8" i="2" s="1"/>
  <c r="F239" i="28" l="1"/>
  <c r="F52" i="28"/>
  <c r="F91" i="28"/>
  <c r="F198" i="28"/>
  <c r="F259" i="28"/>
  <c r="F248" i="28"/>
  <c r="F245" i="28"/>
  <c r="F134" i="28"/>
  <c r="F182" i="28"/>
  <c r="F86" i="28"/>
  <c r="F254" i="28"/>
  <c r="F255" i="28"/>
  <c r="F79" i="28"/>
  <c r="F63" i="28"/>
  <c r="F135" i="28"/>
  <c r="F145" i="28"/>
  <c r="F156" i="28"/>
  <c r="F48" i="28"/>
  <c r="F60" i="28"/>
  <c r="F57" i="28"/>
  <c r="F167" i="28"/>
  <c r="F69" i="28"/>
  <c r="F258" i="28"/>
  <c r="F246" i="28"/>
  <c r="F222" i="28"/>
  <c r="F221" i="28"/>
  <c r="F95" i="28"/>
  <c r="F155" i="28"/>
  <c r="F190" i="28"/>
  <c r="F244" i="28"/>
  <c r="F131" i="28"/>
  <c r="F252" i="28"/>
  <c r="F88" i="28"/>
  <c r="F165" i="28"/>
  <c r="F71" i="28"/>
  <c r="F158" i="28"/>
  <c r="F191" i="28"/>
  <c r="F73" i="28"/>
  <c r="F44" i="28"/>
  <c r="F242" i="28"/>
  <c r="F43" i="28"/>
  <c r="F157" i="28"/>
  <c r="F49" i="28"/>
  <c r="F75" i="28"/>
  <c r="F238" i="28"/>
  <c r="F224" i="28"/>
  <c r="F215" i="28"/>
  <c r="F172" i="28"/>
  <c r="F83" i="28"/>
  <c r="F129" i="28"/>
  <c r="F136" i="28"/>
  <c r="F93" i="28"/>
  <c r="F113" i="28"/>
  <c r="F177" i="28"/>
  <c r="F226" i="28"/>
  <c r="F213" i="28"/>
  <c r="F56" i="28"/>
  <c r="F78" i="28"/>
  <c r="F210" i="28"/>
  <c r="F114" i="28"/>
  <c r="F94" i="28"/>
  <c r="F55" i="28"/>
  <c r="F108" i="28"/>
  <c r="F42" i="28"/>
  <c r="F241" i="28"/>
  <c r="F181" i="28"/>
  <c r="F104" i="28"/>
  <c r="F233" i="28"/>
  <c r="F174" i="28"/>
  <c r="F243" i="28"/>
  <c r="F126" i="28"/>
  <c r="F147" i="28"/>
  <c r="F45" i="28"/>
  <c r="F106" i="28"/>
  <c r="F140" i="28"/>
  <c r="F132" i="28"/>
  <c r="F118" i="28"/>
  <c r="F184" i="28"/>
  <c r="F249" i="28"/>
  <c r="F161" i="28"/>
  <c r="F117" i="28"/>
  <c r="F188" i="28"/>
  <c r="F231" i="28"/>
  <c r="F212" i="28"/>
  <c r="F193" i="28"/>
  <c r="F232" i="28"/>
  <c r="F153" i="28"/>
  <c r="F229" i="28"/>
  <c r="F120" i="28"/>
  <c r="F76" i="28"/>
  <c r="F206" i="28"/>
  <c r="F160" i="28"/>
  <c r="F203" i="28"/>
  <c r="F154" i="28"/>
  <c r="F247" i="28"/>
  <c r="F218" i="28"/>
  <c r="F235" i="28"/>
  <c r="F107" i="28"/>
  <c r="F54" i="28"/>
  <c r="F127" i="28"/>
  <c r="F189" i="28"/>
  <c r="F200" i="28"/>
  <c r="F230" i="28"/>
  <c r="F152" i="28"/>
  <c r="F62" i="28"/>
  <c r="F225" i="28"/>
  <c r="F214" i="28"/>
  <c r="F163" i="28"/>
  <c r="F80" i="28"/>
  <c r="F99" i="28"/>
  <c r="F179" i="28"/>
  <c r="F143" i="28"/>
  <c r="F65" i="28"/>
  <c r="F111" i="28"/>
  <c r="F149" i="28"/>
  <c r="F138" i="28"/>
  <c r="F201" i="28"/>
  <c r="F202" i="28"/>
  <c r="F144" i="28"/>
  <c r="F251" i="28"/>
  <c r="F192" i="28"/>
  <c r="F183" i="28"/>
  <c r="F236" i="28"/>
  <c r="F133" i="28"/>
  <c r="F97" i="28"/>
  <c r="F85" i="28"/>
  <c r="F237" i="28"/>
  <c r="F47" i="28"/>
  <c r="F105" i="28"/>
  <c r="F103" i="28"/>
  <c r="F84" i="28"/>
  <c r="F164" i="28"/>
  <c r="F219" i="28"/>
  <c r="F90" i="28"/>
  <c r="F162" i="28"/>
  <c r="F98" i="28"/>
  <c r="F112" i="28"/>
  <c r="F199" i="28"/>
  <c r="F109" i="28"/>
  <c r="F168" i="28"/>
  <c r="F253" i="28"/>
  <c r="F130" i="28"/>
  <c r="F204" i="28"/>
  <c r="F169" i="28"/>
  <c r="F208" i="28"/>
  <c r="F159" i="28"/>
  <c r="F173" i="28"/>
  <c r="F59" i="28"/>
  <c r="F240" i="28"/>
  <c r="F102" i="28"/>
  <c r="F89" i="28"/>
  <c r="F70" i="28"/>
  <c r="F228" i="28"/>
  <c r="F141" i="28"/>
  <c r="F110" i="28"/>
  <c r="F196" i="28"/>
  <c r="F66" i="28"/>
  <c r="F82" i="28"/>
  <c r="F195" i="28"/>
  <c r="F139" i="28"/>
  <c r="F216" i="28"/>
  <c r="F96" i="28"/>
  <c r="F67" i="28"/>
  <c r="F217" i="28"/>
  <c r="F209" i="28"/>
  <c r="F176" i="28"/>
  <c r="F207" i="28"/>
  <c r="F81" i="28"/>
  <c r="F185" i="28"/>
  <c r="F205" i="28"/>
  <c r="F150" i="28"/>
  <c r="F257" i="28"/>
  <c r="F124" i="28"/>
  <c r="F115" i="28"/>
  <c r="F123" i="28"/>
  <c r="F68" i="28"/>
  <c r="F77" i="28"/>
  <c r="F72" i="28"/>
  <c r="F58" i="28"/>
  <c r="F180" i="28"/>
  <c r="F50" i="28"/>
  <c r="F220" i="28"/>
  <c r="F142" i="28"/>
  <c r="F223" i="28"/>
  <c r="F119" i="28"/>
  <c r="F170" i="28"/>
  <c r="F46" i="28"/>
  <c r="F116" i="28"/>
  <c r="F211" i="28"/>
  <c r="F151" i="28"/>
  <c r="F227" i="28"/>
  <c r="F171" i="28"/>
  <c r="F53" i="28"/>
  <c r="F125" i="28"/>
  <c r="F51" i="28"/>
  <c r="F61" i="28"/>
  <c r="F175" i="28"/>
  <c r="F121" i="28"/>
  <c r="D6" i="27" l="1"/>
  <c r="C6" i="27"/>
  <c r="B6" i="27"/>
  <c r="G40" i="28"/>
  <c r="B15" i="28"/>
  <c r="N2" i="18" l="1"/>
  <c r="M2" i="18"/>
  <c r="R2" i="18"/>
  <c r="P2" i="18"/>
  <c r="S2" i="18"/>
  <c r="O2" i="18"/>
  <c r="Q2" i="18"/>
  <c r="D22" i="8"/>
  <c r="D23" i="8"/>
  <c r="D24" i="8"/>
  <c r="D25" i="8"/>
  <c r="D26" i="8"/>
  <c r="D27" i="8"/>
  <c r="D21" i="8"/>
  <c r="D16" i="8"/>
  <c r="D17" i="8"/>
  <c r="D15" i="8"/>
  <c r="T180" i="1" l="1"/>
  <c r="T200" i="1"/>
  <c r="T204" i="1"/>
  <c r="T212" i="1"/>
  <c r="T214" i="1"/>
  <c r="T218" i="1"/>
  <c r="T190" i="1"/>
  <c r="T215" i="1"/>
  <c r="T193" i="1"/>
  <c r="T217" i="1"/>
  <c r="I209" i="14" a="1"/>
  <c r="I209" i="14" s="1"/>
  <c r="AG207" i="1" s="1"/>
  <c r="H221" i="16" a="1"/>
  <c r="H221" i="16" s="1"/>
  <c r="S214" i="1"/>
  <c r="S215" i="1"/>
  <c r="S219" i="1"/>
  <c r="S205" i="1"/>
  <c r="U214" i="1"/>
  <c r="S204" i="1"/>
  <c r="U219" i="1"/>
  <c r="U215" i="1"/>
  <c r="I208" i="17" a="1"/>
  <c r="I208" i="17" s="1"/>
  <c r="I225" i="17" a="1"/>
  <c r="I225" i="17" s="1"/>
  <c r="I205" i="17" a="1"/>
  <c r="I205" i="17" s="1"/>
  <c r="I223" i="17" a="1"/>
  <c r="I223" i="17" s="1"/>
  <c r="I218" i="17" a="1"/>
  <c r="I218" i="17" s="1"/>
  <c r="AH216" i="1" s="1"/>
  <c r="I215" i="17" a="1"/>
  <c r="I215" i="17" s="1"/>
  <c r="I208" i="19" a="1"/>
  <c r="I208" i="19" s="1"/>
  <c r="I224" i="19" a="1"/>
  <c r="I224" i="19" s="1"/>
  <c r="I211" i="19" a="1"/>
  <c r="I211" i="19" s="1"/>
  <c r="H197" i="18" a="1"/>
  <c r="H197" i="18" s="1"/>
  <c r="H205" i="18" a="1"/>
  <c r="H205" i="18" s="1"/>
  <c r="H213" i="18" a="1"/>
  <c r="H213" i="18" s="1"/>
  <c r="H210" i="18" a="1"/>
  <c r="H210" i="18" s="1"/>
  <c r="H212" i="18" a="1"/>
  <c r="H212" i="18" s="1"/>
  <c r="H214" i="18" a="1"/>
  <c r="H214" i="18" s="1"/>
  <c r="H200" i="16" a="1"/>
  <c r="H200" i="16" s="1"/>
  <c r="H208" i="16" a="1"/>
  <c r="H208" i="16" s="1"/>
  <c r="H224" i="16" a="1"/>
  <c r="H224" i="16" s="1"/>
  <c r="H223" i="16" a="1"/>
  <c r="H223" i="16" s="1"/>
  <c r="H225" i="16" a="1"/>
  <c r="H225" i="16" s="1"/>
  <c r="H205" i="16" a="1"/>
  <c r="H205" i="16" s="1"/>
  <c r="H220" i="2" a="1"/>
  <c r="H220" i="2" s="1"/>
  <c r="H206" i="2" a="1"/>
  <c r="H206" i="2" s="1"/>
  <c r="H222" i="2" a="1"/>
  <c r="H222" i="2" s="1"/>
  <c r="H210" i="2" a="1"/>
  <c r="H210" i="2" s="1"/>
  <c r="H225" i="2" a="1"/>
  <c r="H225" i="2" s="1"/>
  <c r="H212" i="2" a="1"/>
  <c r="H212" i="2" s="1"/>
  <c r="H211" i="2" a="1"/>
  <c r="H211" i="2" s="1"/>
  <c r="H201" i="17" a="1"/>
  <c r="H201" i="17" s="1"/>
  <c r="H211" i="17" a="1"/>
  <c r="H211" i="17" s="1"/>
  <c r="H199" i="17" a="1"/>
  <c r="H199" i="17" s="1"/>
  <c r="H198" i="17" a="1"/>
  <c r="H198" i="17" s="1"/>
  <c r="H222" i="17" a="1"/>
  <c r="H222" i="17" s="1"/>
  <c r="H224" i="17" a="1"/>
  <c r="H224" i="17" s="1"/>
  <c r="H201" i="19" a="1"/>
  <c r="H201" i="19" s="1"/>
  <c r="H209" i="19" a="1"/>
  <c r="H209" i="19" s="1"/>
  <c r="H225" i="19" a="1"/>
  <c r="H225" i="19" s="1"/>
  <c r="H198" i="19" a="1"/>
  <c r="H198" i="19" s="1"/>
  <c r="H200" i="19" a="1"/>
  <c r="H200" i="19" s="1"/>
  <c r="G200" i="19" s="1"/>
  <c r="H202" i="19" a="1"/>
  <c r="H202" i="19" s="1"/>
  <c r="I204" i="2" a="1"/>
  <c r="I204" i="2" s="1"/>
  <c r="I217" i="2" a="1"/>
  <c r="I217" i="2" s="1"/>
  <c r="I222" i="2" a="1"/>
  <c r="I222" i="2" s="1"/>
  <c r="I206" i="2" a="1"/>
  <c r="I206" i="2" s="1"/>
  <c r="I221" i="2" a="1"/>
  <c r="I221" i="2" s="1"/>
  <c r="I224" i="2" a="1"/>
  <c r="I224" i="2" s="1"/>
  <c r="I214" i="2" a="1"/>
  <c r="I214" i="2" s="1"/>
  <c r="I200" i="18" a="1"/>
  <c r="I200" i="18" s="1"/>
  <c r="I208" i="18" a="1"/>
  <c r="I208" i="18" s="1"/>
  <c r="I216" i="18" a="1"/>
  <c r="I216" i="18" s="1"/>
  <c r="I224" i="18" a="1"/>
  <c r="I224" i="18" s="1"/>
  <c r="I203" i="18" a="1"/>
  <c r="I203" i="18" s="1"/>
  <c r="I211" i="18" a="1"/>
  <c r="I211" i="18" s="1"/>
  <c r="I219" i="18" a="1"/>
  <c r="I219" i="18" s="1"/>
  <c r="I197" i="16" a="1"/>
  <c r="I197" i="16" s="1"/>
  <c r="I205" i="16" a="1"/>
  <c r="I205" i="16" s="1"/>
  <c r="I213" i="16" a="1"/>
  <c r="I213" i="16" s="1"/>
  <c r="I221" i="16" a="1"/>
  <c r="I221" i="16" s="1"/>
  <c r="AK219" i="1" s="1"/>
  <c r="I200" i="16" a="1"/>
  <c r="I200" i="16" s="1"/>
  <c r="I208" i="16" a="1"/>
  <c r="I208" i="16" s="1"/>
  <c r="I216" i="16" a="1"/>
  <c r="I216" i="16" s="1"/>
  <c r="I224" i="16" a="1"/>
  <c r="I224" i="16" s="1"/>
  <c r="I198" i="17" a="1"/>
  <c r="I198" i="17" s="1"/>
  <c r="I212" i="17" a="1"/>
  <c r="I212" i="17" s="1"/>
  <c r="I197" i="17" a="1"/>
  <c r="I197" i="17" s="1"/>
  <c r="I211" i="17" a="1"/>
  <c r="I211" i="17" s="1"/>
  <c r="I204" i="17" a="1"/>
  <c r="I204" i="17" s="1"/>
  <c r="I222" i="17" a="1"/>
  <c r="I222" i="17" s="1"/>
  <c r="AH220" i="1" s="1"/>
  <c r="I210" i="19" a="1"/>
  <c r="I210" i="19" s="1"/>
  <c r="I218" i="19" a="1"/>
  <c r="I218" i="19" s="1"/>
  <c r="I197" i="19" a="1"/>
  <c r="I197" i="19" s="1"/>
  <c r="I205" i="19" a="1"/>
  <c r="I205" i="19" s="1"/>
  <c r="I213" i="19" a="1"/>
  <c r="I213" i="19" s="1"/>
  <c r="H199" i="18" a="1"/>
  <c r="H199" i="18" s="1"/>
  <c r="H215" i="18" a="1"/>
  <c r="H215" i="18" s="1"/>
  <c r="H223" i="18" a="1"/>
  <c r="H223" i="18" s="1"/>
  <c r="H218" i="18" a="1"/>
  <c r="H218" i="18" s="1"/>
  <c r="H220" i="18" a="1"/>
  <c r="H220" i="18" s="1"/>
  <c r="H222" i="18" a="1"/>
  <c r="H222" i="18" s="1"/>
  <c r="H224" i="18" a="1"/>
  <c r="H224" i="18" s="1"/>
  <c r="H202" i="16" a="1"/>
  <c r="H202" i="16" s="1"/>
  <c r="H210" i="16" a="1"/>
  <c r="H210" i="16" s="1"/>
  <c r="H218" i="16" a="1"/>
  <c r="H218" i="16" s="1"/>
  <c r="H199" i="16" a="1"/>
  <c r="H199" i="16" s="1"/>
  <c r="H201" i="16" a="1"/>
  <c r="H201" i="16" s="1"/>
  <c r="H203" i="16" a="1"/>
  <c r="H203" i="16" s="1"/>
  <c r="H213" i="16" a="1"/>
  <c r="H213" i="16" s="1"/>
  <c r="H199" i="2" a="1"/>
  <c r="H199" i="2" s="1"/>
  <c r="H215" i="2" a="1"/>
  <c r="H215" i="2" s="1"/>
  <c r="H203" i="2" a="1"/>
  <c r="H203" i="2" s="1"/>
  <c r="H198" i="2" a="1"/>
  <c r="H198" i="2" s="1"/>
  <c r="H214" i="2" a="1"/>
  <c r="H214" i="2" s="1"/>
  <c r="H213" i="2" a="1"/>
  <c r="H213" i="2" s="1"/>
  <c r="H196" i="17" a="1"/>
  <c r="H196" i="17" s="1"/>
  <c r="H208" i="17" a="1"/>
  <c r="H208" i="17" s="1"/>
  <c r="H218" i="17" a="1"/>
  <c r="H218" i="17" s="1"/>
  <c r="H203" i="17" a="1"/>
  <c r="H203" i="17" s="1"/>
  <c r="H225" i="17" a="1"/>
  <c r="H225" i="17" s="1"/>
  <c r="G225" i="17" s="1"/>
  <c r="H203" i="19" a="1"/>
  <c r="H203" i="19" s="1"/>
  <c r="H211" i="19" a="1"/>
  <c r="H211" i="19" s="1"/>
  <c r="H219" i="19" a="1"/>
  <c r="H219" i="19" s="1"/>
  <c r="H204" i="19" a="1"/>
  <c r="H204" i="19" s="1"/>
  <c r="H206" i="19" a="1"/>
  <c r="H206" i="19" s="1"/>
  <c r="H208" i="19" a="1"/>
  <c r="H208" i="19" s="1"/>
  <c r="H210" i="19" a="1"/>
  <c r="H210" i="19" s="1"/>
  <c r="I208" i="2" a="1"/>
  <c r="I208" i="2" s="1"/>
  <c r="I202" i="2" a="1"/>
  <c r="I202" i="2" s="1"/>
  <c r="I220" i="2" a="1"/>
  <c r="I220" i="2" s="1"/>
  <c r="I213" i="2" a="1"/>
  <c r="I213" i="2" s="1"/>
  <c r="AF211" i="1" s="1"/>
  <c r="I201" i="2" a="1"/>
  <c r="I201" i="2" s="1"/>
  <c r="AF199" i="1" s="1"/>
  <c r="I198" i="2" a="1"/>
  <c r="I198" i="2" s="1"/>
  <c r="I219" i="2" a="1"/>
  <c r="I219" i="2" s="1"/>
  <c r="I202" i="18" a="1"/>
  <c r="I202" i="18" s="1"/>
  <c r="I210" i="18" a="1"/>
  <c r="I210" i="18" s="1"/>
  <c r="I218" i="18" a="1"/>
  <c r="I218" i="18" s="1"/>
  <c r="I197" i="18" a="1"/>
  <c r="I197" i="18" s="1"/>
  <c r="I205" i="18" a="1"/>
  <c r="I205" i="18" s="1"/>
  <c r="I213" i="18" a="1"/>
  <c r="I213" i="18" s="1"/>
  <c r="I221" i="18" a="1"/>
  <c r="I221" i="18" s="1"/>
  <c r="I199" i="16" a="1"/>
  <c r="I199" i="16" s="1"/>
  <c r="I207" i="16" a="1"/>
  <c r="I207" i="16" s="1"/>
  <c r="I215" i="16" a="1"/>
  <c r="I215" i="16" s="1"/>
  <c r="I223" i="16" a="1"/>
  <c r="I223" i="16" s="1"/>
  <c r="I202" i="16" a="1"/>
  <c r="I202" i="16" s="1"/>
  <c r="I210" i="16" a="1"/>
  <c r="I210" i="16" s="1"/>
  <c r="I218" i="16" a="1"/>
  <c r="I218" i="16" s="1"/>
  <c r="I199" i="17" a="1"/>
  <c r="I199" i="17" s="1"/>
  <c r="I201" i="17" a="1"/>
  <c r="I201" i="17" s="1"/>
  <c r="I210" i="17" a="1"/>
  <c r="I210" i="17" s="1"/>
  <c r="AH208" i="1" s="1"/>
  <c r="I209" i="17" a="1"/>
  <c r="I209" i="17" s="1"/>
  <c r="I200" i="17" a="1"/>
  <c r="I200" i="17" s="1"/>
  <c r="I224" i="17" a="1"/>
  <c r="I224" i="17" s="1"/>
  <c r="I204" i="19" a="1"/>
  <c r="I204" i="19" s="1"/>
  <c r="I212" i="19" a="1"/>
  <c r="I212" i="19" s="1"/>
  <c r="I199" i="19" a="1"/>
  <c r="I199" i="19" s="1"/>
  <c r="I207" i="19" a="1"/>
  <c r="I207" i="19" s="1"/>
  <c r="I223" i="19" a="1"/>
  <c r="I223" i="19" s="1"/>
  <c r="H201" i="18" a="1"/>
  <c r="H201" i="18" s="1"/>
  <c r="H209" i="18" a="1"/>
  <c r="H209" i="18" s="1"/>
  <c r="H225" i="18" a="1"/>
  <c r="H225" i="18" s="1"/>
  <c r="H196" i="18" a="1"/>
  <c r="H196" i="18" s="1"/>
  <c r="H198" i="18" a="1"/>
  <c r="H198" i="18" s="1"/>
  <c r="H200" i="18" a="1"/>
  <c r="H200" i="18" s="1"/>
  <c r="H197" i="16" a="1"/>
  <c r="H197" i="16" s="1"/>
  <c r="H204" i="16" a="1"/>
  <c r="H204" i="16" s="1"/>
  <c r="H212" i="16" a="1"/>
  <c r="H212" i="16" s="1"/>
  <c r="H220" i="16" a="1"/>
  <c r="H220" i="16" s="1"/>
  <c r="H209" i="16" a="1"/>
  <c r="H209" i="16" s="1"/>
  <c r="H211" i="16" a="1"/>
  <c r="H211" i="16" s="1"/>
  <c r="H201" i="2" a="1"/>
  <c r="H201" i="2" s="1"/>
  <c r="H218" i="2" a="1"/>
  <c r="H218" i="2" s="1"/>
  <c r="H205" i="2" a="1"/>
  <c r="H205" i="2" s="1"/>
  <c r="H224" i="2" a="1"/>
  <c r="H224" i="2" s="1"/>
  <c r="H200" i="2" a="1"/>
  <c r="H200" i="2" s="1"/>
  <c r="H207" i="17" a="1"/>
  <c r="H207" i="17" s="1"/>
  <c r="H200" i="17" a="1"/>
  <c r="H200" i="17" s="1"/>
  <c r="H209" i="17" a="1"/>
  <c r="H209" i="17" s="1"/>
  <c r="H221" i="17" a="1"/>
  <c r="H221" i="17" s="1"/>
  <c r="H213" i="17" a="1"/>
  <c r="H213" i="17" s="1"/>
  <c r="H212" i="17" a="1"/>
  <c r="H212" i="17" s="1"/>
  <c r="G212" i="17" s="1"/>
  <c r="H205" i="17" a="1"/>
  <c r="H205" i="17" s="1"/>
  <c r="H197" i="19" a="1"/>
  <c r="H197" i="19" s="1"/>
  <c r="H205" i="19" a="1"/>
  <c r="H205" i="19" s="1"/>
  <c r="H213" i="19" a="1"/>
  <c r="H213" i="19" s="1"/>
  <c r="H212" i="19" a="1"/>
  <c r="H212" i="19" s="1"/>
  <c r="H214" i="19" a="1"/>
  <c r="H214" i="19" s="1"/>
  <c r="H218" i="19" a="1"/>
  <c r="H218" i="19" s="1"/>
  <c r="I212" i="2" a="1"/>
  <c r="I212" i="2" s="1"/>
  <c r="I209" i="2" a="1"/>
  <c r="I209" i="2" s="1"/>
  <c r="AF207" i="1" s="1"/>
  <c r="I225" i="2" a="1"/>
  <c r="I225" i="2" s="1"/>
  <c r="AF223" i="1" s="1"/>
  <c r="I215" i="2" a="1"/>
  <c r="I215" i="2" s="1"/>
  <c r="I203" i="2" a="1"/>
  <c r="I203" i="2" s="1"/>
  <c r="I205" i="2" a="1"/>
  <c r="I205" i="2" s="1"/>
  <c r="AF203" i="1" s="1"/>
  <c r="I223" i="2" a="1"/>
  <c r="I223" i="2" s="1"/>
  <c r="I204" i="18" a="1"/>
  <c r="I204" i="18" s="1"/>
  <c r="I212" i="18" a="1"/>
  <c r="I212" i="18" s="1"/>
  <c r="I220" i="18" a="1"/>
  <c r="I220" i="18" s="1"/>
  <c r="I199" i="18" a="1"/>
  <c r="I199" i="18" s="1"/>
  <c r="I207" i="18" a="1"/>
  <c r="I207" i="18" s="1"/>
  <c r="I215" i="18" a="1"/>
  <c r="I215" i="18" s="1"/>
  <c r="I223" i="18" a="1"/>
  <c r="I223" i="18" s="1"/>
  <c r="I201" i="16" a="1"/>
  <c r="I201" i="16" s="1"/>
  <c r="I209" i="16" a="1"/>
  <c r="I209" i="16" s="1"/>
  <c r="I217" i="16" a="1"/>
  <c r="I217" i="16" s="1"/>
  <c r="I225" i="16" a="1"/>
  <c r="I225" i="16" s="1"/>
  <c r="I204" i="16" a="1"/>
  <c r="I204" i="16" s="1"/>
  <c r="I212" i="16" a="1"/>
  <c r="I212" i="16" s="1"/>
  <c r="I220" i="16" a="1"/>
  <c r="I220" i="16" s="1"/>
  <c r="I203" i="17" a="1"/>
  <c r="I203" i="17" s="1"/>
  <c r="I221" i="17" a="1"/>
  <c r="I221" i="17" s="1"/>
  <c r="AH219" i="1" s="1"/>
  <c r="I196" i="17" a="1"/>
  <c r="I196" i="17" s="1"/>
  <c r="I213" i="17" a="1"/>
  <c r="I213" i="17" s="1"/>
  <c r="I207" i="17" a="1"/>
  <c r="I207" i="17" s="1"/>
  <c r="AH205" i="1" s="1"/>
  <c r="I198" i="19" a="1"/>
  <c r="I198" i="19" s="1"/>
  <c r="I222" i="19" a="1"/>
  <c r="I222" i="19" s="1"/>
  <c r="I201" i="19" a="1"/>
  <c r="I201" i="19" s="1"/>
  <c r="I209" i="19" a="1"/>
  <c r="I209" i="19" s="1"/>
  <c r="I225" i="19" a="1"/>
  <c r="I225" i="19" s="1"/>
  <c r="H203" i="18" a="1"/>
  <c r="H203" i="18" s="1"/>
  <c r="H211" i="18" a="1"/>
  <c r="H211" i="18" s="1"/>
  <c r="H219" i="18" a="1"/>
  <c r="H219" i="18" s="1"/>
  <c r="H202" i="18" a="1"/>
  <c r="H202" i="18" s="1"/>
  <c r="H204" i="18" a="1"/>
  <c r="H204" i="18" s="1"/>
  <c r="H206" i="18" a="1"/>
  <c r="H206" i="18" s="1"/>
  <c r="H208" i="18" a="1"/>
  <c r="H208" i="18" s="1"/>
  <c r="H198" i="16" a="1"/>
  <c r="H198" i="16" s="1"/>
  <c r="H206" i="16" a="1"/>
  <c r="H206" i="16" s="1"/>
  <c r="H214" i="16" a="1"/>
  <c r="H214" i="16" s="1"/>
  <c r="H222" i="16" a="1"/>
  <c r="H222" i="16" s="1"/>
  <c r="H215" i="16" a="1"/>
  <c r="H215" i="16" s="1"/>
  <c r="H219" i="16" a="1"/>
  <c r="H219" i="16" s="1"/>
  <c r="H219" i="2" a="1"/>
  <c r="H219" i="2" s="1"/>
  <c r="H204" i="2" a="1"/>
  <c r="H204" i="2" s="1"/>
  <c r="H223" i="2" a="1"/>
  <c r="H223" i="2" s="1"/>
  <c r="H208" i="2" a="1"/>
  <c r="H208" i="2" s="1"/>
  <c r="H209" i="2" a="1"/>
  <c r="H209" i="2" s="1"/>
  <c r="H202" i="2" a="1"/>
  <c r="H202" i="2" s="1"/>
  <c r="H197" i="17" a="1"/>
  <c r="H197" i="17" s="1"/>
  <c r="H210" i="17" a="1"/>
  <c r="H210" i="17" s="1"/>
  <c r="H204" i="17" a="1"/>
  <c r="H204" i="17" s="1"/>
  <c r="H223" i="17" a="1"/>
  <c r="H223" i="17" s="1"/>
  <c r="H215" i="17" a="1"/>
  <c r="H215" i="17" s="1"/>
  <c r="H199" i="19" a="1"/>
  <c r="H199" i="19" s="1"/>
  <c r="H215" i="19" a="1"/>
  <c r="H215" i="19" s="1"/>
  <c r="H223" i="19" a="1"/>
  <c r="H223" i="19" s="1"/>
  <c r="H220" i="19" a="1"/>
  <c r="H220" i="19" s="1"/>
  <c r="H222" i="19" a="1"/>
  <c r="H222" i="19" s="1"/>
  <c r="H224" i="19" a="1"/>
  <c r="H224" i="19" s="1"/>
  <c r="I200" i="2" a="1"/>
  <c r="I200" i="2" s="1"/>
  <c r="I216" i="2" a="1"/>
  <c r="I216" i="2" s="1"/>
  <c r="I211" i="2" a="1"/>
  <c r="I211" i="2" s="1"/>
  <c r="I199" i="2" a="1"/>
  <c r="I199" i="2" s="1"/>
  <c r="I218" i="2" a="1"/>
  <c r="I218" i="2" s="1"/>
  <c r="I210" i="2" a="1"/>
  <c r="I210" i="2" s="1"/>
  <c r="I207" i="2" a="1"/>
  <c r="I207" i="2" s="1"/>
  <c r="I198" i="18" a="1"/>
  <c r="I198" i="18" s="1"/>
  <c r="I206" i="18" a="1"/>
  <c r="I206" i="18" s="1"/>
  <c r="I214" i="18" a="1"/>
  <c r="I214" i="18" s="1"/>
  <c r="I222" i="18" a="1"/>
  <c r="I222" i="18" s="1"/>
  <c r="I201" i="18" a="1"/>
  <c r="I201" i="18" s="1"/>
  <c r="I209" i="18" a="1"/>
  <c r="I209" i="18" s="1"/>
  <c r="I217" i="18" a="1"/>
  <c r="I217" i="18" s="1"/>
  <c r="I225" i="18" a="1"/>
  <c r="I225" i="18" s="1"/>
  <c r="I203" i="16" a="1"/>
  <c r="I203" i="16" s="1"/>
  <c r="I211" i="16" a="1"/>
  <c r="I211" i="16" s="1"/>
  <c r="I219" i="16" a="1"/>
  <c r="I219" i="16" s="1"/>
  <c r="I198" i="16" a="1"/>
  <c r="I198" i="16" s="1"/>
  <c r="I206" i="16" a="1"/>
  <c r="I206" i="16" s="1"/>
  <c r="I214" i="16" a="1"/>
  <c r="I214" i="16" s="1"/>
  <c r="I222" i="16" a="1"/>
  <c r="I222" i="16" s="1"/>
  <c r="H199" i="14" a="1"/>
  <c r="H199" i="14" s="1"/>
  <c r="H215" i="14" a="1"/>
  <c r="H215" i="14" s="1"/>
  <c r="H223" i="14" a="1"/>
  <c r="H223" i="14" s="1"/>
  <c r="H202" i="14" a="1"/>
  <c r="H202" i="14" s="1"/>
  <c r="G202" i="14" s="1"/>
  <c r="H210" i="14" a="1"/>
  <c r="H210" i="14" s="1"/>
  <c r="G210" i="14" s="1"/>
  <c r="H218" i="14" a="1"/>
  <c r="H218" i="14" s="1"/>
  <c r="I225" i="14" a="1"/>
  <c r="I225" i="14" s="1"/>
  <c r="H201" i="14" a="1"/>
  <c r="H201" i="14" s="1"/>
  <c r="H209" i="14" a="1"/>
  <c r="H209" i="14" s="1"/>
  <c r="H225" i="14" a="1"/>
  <c r="H225" i="14" s="1"/>
  <c r="H204" i="14" a="1"/>
  <c r="H204" i="14" s="1"/>
  <c r="H212" i="14" a="1"/>
  <c r="H212" i="14" s="1"/>
  <c r="H220" i="14" a="1"/>
  <c r="H220" i="14" s="1"/>
  <c r="I222" i="14" a="1"/>
  <c r="I222" i="14" s="1"/>
  <c r="H203" i="14" a="1"/>
  <c r="H203" i="14" s="1"/>
  <c r="H211" i="14" a="1"/>
  <c r="H211" i="14" s="1"/>
  <c r="H219" i="14" a="1"/>
  <c r="H219" i="14" s="1"/>
  <c r="H198" i="14" a="1"/>
  <c r="H198" i="14" s="1"/>
  <c r="G198" i="14" s="1"/>
  <c r="H214" i="14" a="1"/>
  <c r="H214" i="14" s="1"/>
  <c r="G214" i="14" s="1"/>
  <c r="H222" i="14" a="1"/>
  <c r="H222" i="14" s="1"/>
  <c r="H197" i="14" a="1"/>
  <c r="H197" i="14" s="1"/>
  <c r="G197" i="14" s="1"/>
  <c r="H205" i="14" a="1"/>
  <c r="H205" i="14" s="1"/>
  <c r="H213" i="14" a="1"/>
  <c r="H213" i="14" s="1"/>
  <c r="H200" i="14" a="1"/>
  <c r="H200" i="14" s="1"/>
  <c r="G200" i="14" s="1"/>
  <c r="H208" i="14" a="1"/>
  <c r="H208" i="14" s="1"/>
  <c r="G208" i="14" s="1"/>
  <c r="H224" i="14" a="1"/>
  <c r="H224" i="14" s="1"/>
  <c r="I116" i="19" a="1"/>
  <c r="I116" i="19" s="1"/>
  <c r="I78" i="19" a="1"/>
  <c r="I78" i="19" s="1"/>
  <c r="H193" i="17" a="1"/>
  <c r="H193" i="17" s="1"/>
  <c r="I24" i="14" a="1"/>
  <c r="I24" i="14" s="1"/>
  <c r="I136" i="14" a="1"/>
  <c r="I136" i="14" s="1"/>
  <c r="I47" i="14" a="1"/>
  <c r="I47" i="14" s="1"/>
  <c r="I189" i="19" a="1"/>
  <c r="I189" i="19" s="1"/>
  <c r="I97" i="19" a="1"/>
  <c r="I97" i="19" s="1"/>
  <c r="I145" i="19" a="1"/>
  <c r="I145" i="19" s="1"/>
  <c r="I98" i="19" a="1"/>
  <c r="I98" i="19" s="1"/>
  <c r="I14" i="19" a="1"/>
  <c r="I14" i="19" s="1"/>
  <c r="I178" i="17" a="1"/>
  <c r="I178" i="17" s="1"/>
  <c r="I193" i="17" a="1"/>
  <c r="I193" i="17" s="1"/>
  <c r="I158" i="14" a="1"/>
  <c r="I158" i="14" s="1"/>
  <c r="I190" i="19" a="1"/>
  <c r="I190" i="19" s="1"/>
  <c r="I137" i="19" a="1"/>
  <c r="I137" i="19" s="1"/>
  <c r="I11" i="19" a="1"/>
  <c r="I11" i="19" s="1"/>
  <c r="I189" i="17" a="1"/>
  <c r="I189" i="17" s="1"/>
  <c r="H178" i="17" a="1"/>
  <c r="H178" i="17" s="1"/>
  <c r="I46" i="14" a="1"/>
  <c r="I46" i="14" s="1"/>
  <c r="I176" i="19" a="1"/>
  <c r="I176" i="19" s="1"/>
  <c r="I48" i="19" a="1"/>
  <c r="I48" i="19" s="1"/>
  <c r="I76" i="19" a="1"/>
  <c r="I76" i="19" s="1"/>
  <c r="I59" i="19" a="1"/>
  <c r="I59" i="19" s="1"/>
  <c r="H189" i="17" a="1"/>
  <c r="H189" i="17" s="1"/>
  <c r="I48" i="14" a="1"/>
  <c r="I48" i="14" s="1"/>
  <c r="I91" i="14" a="1"/>
  <c r="I91" i="14" s="1"/>
  <c r="I100" i="14" a="1"/>
  <c r="I100" i="14" s="1"/>
  <c r="I138" i="14" a="1"/>
  <c r="I138" i="14" s="1"/>
  <c r="I142" i="14" a="1"/>
  <c r="I142" i="14" s="1"/>
  <c r="I101" i="19" a="1"/>
  <c r="I101" i="19" s="1"/>
  <c r="I8" i="19" a="1"/>
  <c r="I8" i="19" s="1"/>
  <c r="I103" i="19" a="1"/>
  <c r="I103" i="19" s="1"/>
  <c r="I87" i="19" a="1"/>
  <c r="I87" i="19" s="1"/>
  <c r="I91" i="19" a="1"/>
  <c r="I91" i="19" s="1"/>
  <c r="I105" i="19" a="1"/>
  <c r="I105" i="19" s="1"/>
  <c r="I140" i="14" a="1"/>
  <c r="I140" i="14" s="1"/>
  <c r="I65" i="14" a="1"/>
  <c r="I65" i="14" s="1"/>
  <c r="I130" i="14" a="1"/>
  <c r="I130" i="14" s="1"/>
  <c r="I101" i="14" a="1"/>
  <c r="I101" i="14" s="1"/>
  <c r="AG86" i="1" s="1"/>
  <c r="I74" i="14" a="1"/>
  <c r="I74" i="14" s="1"/>
  <c r="I60" i="14" a="1"/>
  <c r="I60" i="14" s="1"/>
  <c r="AG51" i="1" s="1"/>
  <c r="I153" i="14" a="1"/>
  <c r="I153" i="14" s="1"/>
  <c r="I186" i="14" a="1"/>
  <c r="I186" i="14" s="1"/>
  <c r="I124" i="14" a="1"/>
  <c r="I124" i="14" s="1"/>
  <c r="I145" i="14" a="1"/>
  <c r="I145" i="14" s="1"/>
  <c r="I162" i="14" a="1"/>
  <c r="I162" i="14" s="1"/>
  <c r="I183" i="14" a="1"/>
  <c r="I183" i="14" s="1"/>
  <c r="I173" i="14" a="1"/>
  <c r="I173" i="14" s="1"/>
  <c r="I182" i="14" a="1"/>
  <c r="I182" i="14" s="1"/>
  <c r="AG180" i="1" s="1"/>
  <c r="I150" i="14" a="1"/>
  <c r="I150" i="14" s="1"/>
  <c r="I90" i="14" a="1"/>
  <c r="I90" i="14" s="1"/>
  <c r="I152" i="14" a="1"/>
  <c r="I152" i="14" s="1"/>
  <c r="AG132" i="1" s="1"/>
  <c r="I69" i="14" a="1"/>
  <c r="I69" i="14" s="1"/>
  <c r="I108" i="14" a="1"/>
  <c r="I108" i="14" s="1"/>
  <c r="I113" i="14" a="1"/>
  <c r="I113" i="14" s="1"/>
  <c r="I185" i="14" a="1"/>
  <c r="I185" i="14" s="1"/>
  <c r="I123" i="14" a="1"/>
  <c r="I123" i="14" s="1"/>
  <c r="I119" i="14" a="1"/>
  <c r="I119" i="14" s="1"/>
  <c r="I99" i="14" a="1"/>
  <c r="I99" i="14" s="1"/>
  <c r="I59" i="14" a="1"/>
  <c r="I59" i="14" s="1"/>
  <c r="AG50" i="1" s="1"/>
  <c r="I76" i="14" a="1"/>
  <c r="I76" i="14" s="1"/>
  <c r="I82" i="14" a="1"/>
  <c r="I82" i="14" s="1"/>
  <c r="I89" i="14" a="1"/>
  <c r="I89" i="14" s="1"/>
  <c r="I75" i="14" a="1"/>
  <c r="I75" i="14" s="1"/>
  <c r="I160" i="14" a="1"/>
  <c r="I160" i="14" s="1"/>
  <c r="I68" i="14" a="1"/>
  <c r="I68" i="14" s="1"/>
  <c r="AG59" i="1" s="1"/>
  <c r="I116" i="14" a="1"/>
  <c r="I116" i="14" s="1"/>
  <c r="I143" i="14" a="1"/>
  <c r="I143" i="14" s="1"/>
  <c r="I159" i="14" a="1"/>
  <c r="I159" i="14" s="1"/>
  <c r="I96" i="14" a="1"/>
  <c r="I96" i="14" s="1"/>
  <c r="I32" i="14" a="1"/>
  <c r="I32" i="14" s="1"/>
  <c r="AG30" i="1" s="1"/>
  <c r="I16" i="14" a="1"/>
  <c r="I16" i="14" s="1"/>
  <c r="I121" i="14" a="1"/>
  <c r="I121" i="14" s="1"/>
  <c r="I98" i="14" a="1"/>
  <c r="I98" i="14" s="1"/>
  <c r="AG83" i="1" s="1"/>
  <c r="I181" i="14" a="1"/>
  <c r="I181" i="14" s="1"/>
  <c r="I151" i="14" a="1"/>
  <c r="I151" i="14" s="1"/>
  <c r="AG131" i="1" s="1"/>
  <c r="I110" i="14" a="1"/>
  <c r="I110" i="14" s="1"/>
  <c r="I149" i="14" a="1"/>
  <c r="I149" i="14" s="1"/>
  <c r="I97" i="14" a="1"/>
  <c r="I97" i="14" s="1"/>
  <c r="AG82" i="1" s="1"/>
  <c r="I19" i="14" a="1"/>
  <c r="I19" i="14" s="1"/>
  <c r="I71" i="14" a="1"/>
  <c r="I71" i="14" s="1"/>
  <c r="I194" i="19" a="1"/>
  <c r="I194" i="19" s="1"/>
  <c r="I182" i="19" a="1"/>
  <c r="I182" i="19" s="1"/>
  <c r="AI180" i="1" s="1"/>
  <c r="I122" i="19" a="1"/>
  <c r="I122" i="19" s="1"/>
  <c r="I139" i="19" a="1"/>
  <c r="I139" i="19" s="1"/>
  <c r="I147" i="19" a="1"/>
  <c r="I147" i="19" s="1"/>
  <c r="I144" i="19" a="1"/>
  <c r="I144" i="19" s="1"/>
  <c r="I116" i="17" a="1"/>
  <c r="I116" i="17" s="1"/>
  <c r="I45" i="17" a="1"/>
  <c r="I45" i="17" s="1"/>
  <c r="I99" i="17" a="1"/>
  <c r="I99" i="17" s="1"/>
  <c r="I118" i="17" a="1"/>
  <c r="I118" i="17" s="1"/>
  <c r="H144" i="17" a="1"/>
  <c r="H144" i="17" s="1"/>
  <c r="H118" i="17" a="1"/>
  <c r="H118" i="17" s="1"/>
  <c r="H45" i="17" a="1"/>
  <c r="H45" i="17" s="1"/>
  <c r="H64" i="17" a="1"/>
  <c r="H64" i="17" s="1"/>
  <c r="I40" i="14" a="1"/>
  <c r="I40" i="14" s="1"/>
  <c r="I107" i="14" a="1"/>
  <c r="I107" i="14" s="1"/>
  <c r="I94" i="14" a="1"/>
  <c r="I94" i="14" s="1"/>
  <c r="I166" i="14" a="1"/>
  <c r="I166" i="14" s="1"/>
  <c r="I176" i="14" a="1"/>
  <c r="I176" i="14" s="1"/>
  <c r="I179" i="14" a="1"/>
  <c r="I179" i="14" s="1"/>
  <c r="H137" i="14" a="1"/>
  <c r="H137" i="14" s="1"/>
  <c r="H14" i="14" a="1"/>
  <c r="H14" i="14" s="1"/>
  <c r="G14" i="14" s="1"/>
  <c r="S12" i="1" s="1"/>
  <c r="I192" i="19" a="1"/>
  <c r="I192" i="19" s="1"/>
  <c r="AI190" i="1" s="1"/>
  <c r="I178" i="19" a="1"/>
  <c r="I178" i="19" s="1"/>
  <c r="I53" i="17" a="1"/>
  <c r="I53" i="17" s="1"/>
  <c r="I144" i="17" a="1"/>
  <c r="I144" i="17" s="1"/>
  <c r="H116" i="17" a="1"/>
  <c r="H116" i="17" s="1"/>
  <c r="H76" i="17" a="1"/>
  <c r="H76" i="17" s="1"/>
  <c r="I17" i="14" a="1"/>
  <c r="I17" i="14" s="1"/>
  <c r="AG12" i="1" s="1"/>
  <c r="I118" i="14" a="1"/>
  <c r="I118" i="14" s="1"/>
  <c r="I117" i="14" a="1"/>
  <c r="I117" i="14" s="1"/>
  <c r="H76" i="14" a="1"/>
  <c r="H76" i="14" s="1"/>
  <c r="I171" i="19" a="1"/>
  <c r="I171" i="19" s="1"/>
  <c r="I118" i="19" a="1"/>
  <c r="I118" i="19" s="1"/>
  <c r="I64" i="17" a="1"/>
  <c r="I64" i="17" s="1"/>
  <c r="I76" i="17" a="1"/>
  <c r="I76" i="17" s="1"/>
  <c r="I158" i="17" a="1"/>
  <c r="I158" i="17" s="1"/>
  <c r="I163" i="17" a="1"/>
  <c r="I163" i="17" s="1"/>
  <c r="I73" i="17" a="1"/>
  <c r="I73" i="17" s="1"/>
  <c r="H163" i="17" a="1"/>
  <c r="H163" i="17" s="1"/>
  <c r="H98" i="17" a="1"/>
  <c r="H98" i="17" s="1"/>
  <c r="H53" i="17" a="1"/>
  <c r="H53" i="17" s="1"/>
  <c r="H73" i="17" a="1"/>
  <c r="H73" i="17" s="1"/>
  <c r="H158" i="17" a="1"/>
  <c r="H158" i="17" s="1"/>
  <c r="I20" i="14" a="1"/>
  <c r="I20" i="14" s="1"/>
  <c r="I70" i="14" a="1"/>
  <c r="I70" i="14" s="1"/>
  <c r="AG61" i="1" s="1"/>
  <c r="I67" i="14" a="1"/>
  <c r="I67" i="14" s="1"/>
  <c r="I111" i="14" a="1"/>
  <c r="I111" i="14" s="1"/>
  <c r="I78" i="14" a="1"/>
  <c r="I78" i="14" s="1"/>
  <c r="I146" i="14" a="1"/>
  <c r="I146" i="14" s="1"/>
  <c r="I114" i="14" a="1"/>
  <c r="I114" i="14" s="1"/>
  <c r="H182" i="14" a="1"/>
  <c r="H182" i="14" s="1"/>
  <c r="H107" i="14" a="1"/>
  <c r="H107" i="14" s="1"/>
  <c r="H118" i="14" a="1"/>
  <c r="H118" i="14" s="1"/>
  <c r="I14" i="17" a="1"/>
  <c r="I14" i="17" s="1"/>
  <c r="H14" i="17" a="1"/>
  <c r="H14" i="17" s="1"/>
  <c r="H66" i="17" a="1"/>
  <c r="H66" i="17" s="1"/>
  <c r="I109" i="14" a="1"/>
  <c r="I109" i="14" s="1"/>
  <c r="I139" i="14" a="1"/>
  <c r="I139" i="14" s="1"/>
  <c r="I193" i="19" a="1"/>
  <c r="I193" i="19" s="1"/>
  <c r="I188" i="19" a="1"/>
  <c r="I188" i="19" s="1"/>
  <c r="I99" i="19" a="1"/>
  <c r="I99" i="19" s="1"/>
  <c r="I107" i="19" a="1"/>
  <c r="I107" i="19" s="1"/>
  <c r="I136" i="19" a="1"/>
  <c r="I136" i="19" s="1"/>
  <c r="I123" i="19" a="1"/>
  <c r="I123" i="19" s="1"/>
  <c r="I98" i="17" a="1"/>
  <c r="I98" i="17" s="1"/>
  <c r="I66" i="17" a="1"/>
  <c r="I66" i="17" s="1"/>
  <c r="I137" i="17" a="1"/>
  <c r="I137" i="17" s="1"/>
  <c r="H106" i="17" a="1"/>
  <c r="H106" i="17" s="1"/>
  <c r="H137" i="17" a="1"/>
  <c r="H137" i="17" s="1"/>
  <c r="H99" i="17" a="1"/>
  <c r="H99" i="17" s="1"/>
  <c r="I38" i="14" a="1"/>
  <c r="I38" i="14" s="1"/>
  <c r="AG32" i="1" s="1"/>
  <c r="I58" i="14" a="1"/>
  <c r="I58" i="14" s="1"/>
  <c r="AG49" i="1" s="1"/>
  <c r="I144" i="14" a="1"/>
  <c r="I144" i="14" s="1"/>
  <c r="AG125" i="1" s="1"/>
  <c r="I93" i="14" a="1"/>
  <c r="I93" i="14" s="1"/>
  <c r="I39" i="14" a="1"/>
  <c r="I39" i="14" s="1"/>
  <c r="I86" i="14" a="1"/>
  <c r="I86" i="14" s="1"/>
  <c r="I112" i="14" a="1"/>
  <c r="I112" i="14" s="1"/>
  <c r="I154" i="14" a="1"/>
  <c r="I154" i="14" s="1"/>
  <c r="H144" i="14" a="1"/>
  <c r="H144" i="14" s="1"/>
  <c r="H66" i="14" a="1"/>
  <c r="H66" i="14" s="1"/>
  <c r="I158" i="19" a="1"/>
  <c r="I158" i="19" s="1"/>
  <c r="I106" i="17" a="1"/>
  <c r="I106" i="17" s="1"/>
  <c r="I33" i="14" a="1"/>
  <c r="I33" i="14" s="1"/>
  <c r="I66" i="14" a="1"/>
  <c r="I66" i="14" s="1"/>
  <c r="H106" i="14" a="1"/>
  <c r="H106" i="14" s="1"/>
  <c r="G106" i="14" s="1"/>
  <c r="S104" i="1" s="1"/>
  <c r="H39" i="17" a="1"/>
  <c r="H39" i="17" s="1"/>
  <c r="H161" i="16" a="1"/>
  <c r="H161" i="16" s="1"/>
  <c r="I154" i="19" a="1"/>
  <c r="I154" i="19" s="1"/>
  <c r="I77" i="16" a="1"/>
  <c r="I77" i="16" s="1"/>
  <c r="I183" i="19" a="1"/>
  <c r="I183" i="19" s="1"/>
  <c r="I16" i="19" a="1"/>
  <c r="I16" i="19" s="1"/>
  <c r="H189" i="19" a="1"/>
  <c r="H189" i="19" s="1"/>
  <c r="H181" i="19" a="1"/>
  <c r="H181" i="19" s="1"/>
  <c r="H173" i="19" a="1"/>
  <c r="H173" i="19" s="1"/>
  <c r="I165" i="19" a="1"/>
  <c r="I165" i="19" s="1"/>
  <c r="H157" i="19" a="1"/>
  <c r="H157" i="19" s="1"/>
  <c r="I187" i="19" a="1"/>
  <c r="I187" i="19" s="1"/>
  <c r="H163" i="19" a="1"/>
  <c r="H163" i="19" s="1"/>
  <c r="H38" i="19" a="1"/>
  <c r="H38" i="19" s="1"/>
  <c r="H48" i="19" a="1"/>
  <c r="H48" i="19" s="1"/>
  <c r="H60" i="19" a="1"/>
  <c r="H60" i="19" s="1"/>
  <c r="H124" i="19" a="1"/>
  <c r="H124" i="19" s="1"/>
  <c r="H145" i="19" a="1"/>
  <c r="H145" i="19" s="1"/>
  <c r="H20" i="19" a="1"/>
  <c r="H20" i="19" s="1"/>
  <c r="H37" i="19" a="1"/>
  <c r="H37" i="19" s="1"/>
  <c r="H53" i="19" a="1"/>
  <c r="H53" i="19" s="1"/>
  <c r="H65" i="19" a="1"/>
  <c r="H65" i="19" s="1"/>
  <c r="H80" i="19" a="1"/>
  <c r="H80" i="19" s="1"/>
  <c r="H88" i="19" a="1"/>
  <c r="H88" i="19" s="1"/>
  <c r="H96" i="19" a="1"/>
  <c r="H96" i="19" s="1"/>
  <c r="H104" i="19" a="1"/>
  <c r="H104" i="19" s="1"/>
  <c r="H113" i="19" a="1"/>
  <c r="H113" i="19" s="1"/>
  <c r="H123" i="19" a="1"/>
  <c r="H123" i="19" s="1"/>
  <c r="H134" i="19" a="1"/>
  <c r="H134" i="19" s="1"/>
  <c r="H144" i="19" a="1"/>
  <c r="H144" i="19" s="1"/>
  <c r="H24" i="19" a="1"/>
  <c r="H24" i="19" s="1"/>
  <c r="H39" i="19" a="1"/>
  <c r="H39" i="19" s="1"/>
  <c r="H58" i="19" a="1"/>
  <c r="H58" i="19" s="1"/>
  <c r="H70" i="19" a="1"/>
  <c r="H70" i="19" s="1"/>
  <c r="H128" i="19" a="1"/>
  <c r="H128" i="19" s="1"/>
  <c r="H150" i="19" a="1"/>
  <c r="H150" i="19" s="1"/>
  <c r="H26" i="19" a="1"/>
  <c r="H26" i="19" s="1"/>
  <c r="H46" i="19" a="1"/>
  <c r="H46" i="19" s="1"/>
  <c r="H66" i="19" a="1"/>
  <c r="H66" i="19" s="1"/>
  <c r="G66" i="19" s="1"/>
  <c r="U64" i="1" s="1"/>
  <c r="H77" i="19" a="1"/>
  <c r="H77" i="19" s="1"/>
  <c r="H85" i="19" a="1"/>
  <c r="H85" i="19" s="1"/>
  <c r="H93" i="19" a="1"/>
  <c r="H93" i="19" s="1"/>
  <c r="H101" i="19" a="1"/>
  <c r="H101" i="19" s="1"/>
  <c r="H109" i="19" a="1"/>
  <c r="H109" i="19" s="1"/>
  <c r="H119" i="19" a="1"/>
  <c r="H119" i="19" s="1"/>
  <c r="H130" i="19" a="1"/>
  <c r="H130" i="19" s="1"/>
  <c r="I12" i="19" a="1"/>
  <c r="I12" i="19" s="1"/>
  <c r="I186" i="19" a="1"/>
  <c r="I186" i="19" s="1"/>
  <c r="I170" i="19" a="1"/>
  <c r="I170" i="19" s="1"/>
  <c r="I160" i="19" a="1"/>
  <c r="I160" i="19" s="1"/>
  <c r="I19" i="19" a="1"/>
  <c r="I19" i="19" s="1"/>
  <c r="I33" i="19" a="1"/>
  <c r="I33" i="19" s="1"/>
  <c r="I52" i="19" a="1"/>
  <c r="I52" i="19" s="1"/>
  <c r="I67" i="19" a="1"/>
  <c r="I67" i="19" s="1"/>
  <c r="I79" i="19" a="1"/>
  <c r="I79" i="19" s="1"/>
  <c r="I95" i="19" a="1"/>
  <c r="I95" i="19" s="1"/>
  <c r="I114" i="19" a="1"/>
  <c r="I114" i="19" s="1"/>
  <c r="I130" i="19" a="1"/>
  <c r="I130" i="19" s="1"/>
  <c r="I146" i="19" a="1"/>
  <c r="I146" i="19" s="1"/>
  <c r="I156" i="19" a="1"/>
  <c r="I156" i="19" s="1"/>
  <c r="I25" i="19" a="1"/>
  <c r="I25" i="19" s="1"/>
  <c r="I43" i="19" a="1"/>
  <c r="I43" i="19" s="1"/>
  <c r="I60" i="19" a="1"/>
  <c r="I60" i="19" s="1"/>
  <c r="AI51" i="1" s="1"/>
  <c r="I132" i="19" a="1"/>
  <c r="I132" i="19" s="1"/>
  <c r="I20" i="19" a="1"/>
  <c r="I20" i="19" s="1"/>
  <c r="I42" i="19" a="1"/>
  <c r="I42" i="19" s="1"/>
  <c r="I51" i="19" a="1"/>
  <c r="I51" i="19" s="1"/>
  <c r="I68" i="19" a="1"/>
  <c r="I68" i="19" s="1"/>
  <c r="I80" i="19" a="1"/>
  <c r="I80" i="19" s="1"/>
  <c r="I88" i="19" a="1"/>
  <c r="I88" i="19" s="1"/>
  <c r="I96" i="19" a="1"/>
  <c r="I96" i="19" s="1"/>
  <c r="I104" i="19" a="1"/>
  <c r="I104" i="19" s="1"/>
  <c r="I113" i="19" a="1"/>
  <c r="I113" i="19" s="1"/>
  <c r="I129" i="19" a="1"/>
  <c r="I129" i="19" s="1"/>
  <c r="I24" i="19" a="1"/>
  <c r="I24" i="19" s="1"/>
  <c r="I39" i="19" a="1"/>
  <c r="I39" i="19" s="1"/>
  <c r="I55" i="19" a="1"/>
  <c r="I55" i="19" s="1"/>
  <c r="I70" i="19" a="1"/>
  <c r="I70" i="19" s="1"/>
  <c r="I120" i="19" a="1"/>
  <c r="I120" i="19" s="1"/>
  <c r="I138" i="19" a="1"/>
  <c r="I138" i="19" s="1"/>
  <c r="I185" i="19" a="1"/>
  <c r="I185" i="19" s="1"/>
  <c r="I161" i="19" a="1"/>
  <c r="I161" i="19" s="1"/>
  <c r="H160" i="19" a="1"/>
  <c r="H160" i="19" s="1"/>
  <c r="H9" i="17" a="1"/>
  <c r="H9" i="17" s="1"/>
  <c r="H153" i="19" a="1"/>
  <c r="H153" i="19" s="1"/>
  <c r="I40" i="18" a="1"/>
  <c r="I40" i="18" s="1"/>
  <c r="H14" i="19" a="1"/>
  <c r="H14" i="19" s="1"/>
  <c r="I177" i="19" a="1"/>
  <c r="I177" i="19" s="1"/>
  <c r="H15" i="19" a="1"/>
  <c r="H15" i="19" s="1"/>
  <c r="H195" i="19" a="1"/>
  <c r="H195" i="19" s="1"/>
  <c r="H187" i="19" a="1"/>
  <c r="H187" i="19" s="1"/>
  <c r="H179" i="19" a="1"/>
  <c r="H179" i="19" s="1"/>
  <c r="G179" i="19" s="1"/>
  <c r="H171" i="19" a="1"/>
  <c r="H171" i="19" s="1"/>
  <c r="H164" i="19" a="1"/>
  <c r="H164" i="19" s="1"/>
  <c r="I155" i="19" a="1"/>
  <c r="I155" i="19" s="1"/>
  <c r="I181" i="19" a="1"/>
  <c r="I181" i="19" s="1"/>
  <c r="H23" i="19" a="1"/>
  <c r="H23" i="19" s="1"/>
  <c r="H40" i="19" a="1"/>
  <c r="H40" i="19" s="1"/>
  <c r="H51" i="19" a="1"/>
  <c r="H51" i="19" s="1"/>
  <c r="G51" i="19" s="1"/>
  <c r="H71" i="19" a="1"/>
  <c r="H71" i="19" s="1"/>
  <c r="H132" i="19" a="1"/>
  <c r="H132" i="19" s="1"/>
  <c r="H148" i="19" a="1"/>
  <c r="H148" i="19" s="1"/>
  <c r="H30" i="19" a="1"/>
  <c r="H30" i="19" s="1"/>
  <c r="H42" i="19" a="1"/>
  <c r="H42" i="19" s="1"/>
  <c r="H56" i="19" a="1"/>
  <c r="H56" i="19" s="1"/>
  <c r="H68" i="19" a="1"/>
  <c r="H68" i="19" s="1"/>
  <c r="H82" i="19" a="1"/>
  <c r="H82" i="19" s="1"/>
  <c r="H90" i="19" a="1"/>
  <c r="H90" i="19" s="1"/>
  <c r="H98" i="19" a="1"/>
  <c r="H98" i="19" s="1"/>
  <c r="H146" i="14" a="1"/>
  <c r="H146" i="14" s="1"/>
  <c r="H140" i="16" a="1"/>
  <c r="H140" i="16" s="1"/>
  <c r="H45" i="16" a="1"/>
  <c r="H45" i="16" s="1"/>
  <c r="I192" i="16" a="1"/>
  <c r="I192" i="16" s="1"/>
  <c r="I195" i="19" a="1"/>
  <c r="I195" i="19" s="1"/>
  <c r="H11" i="19" a="1"/>
  <c r="H11" i="19" s="1"/>
  <c r="H193" i="19" a="1"/>
  <c r="H193" i="19" s="1"/>
  <c r="H185" i="19" a="1"/>
  <c r="H185" i="19" s="1"/>
  <c r="H177" i="19" a="1"/>
  <c r="H177" i="19" s="1"/>
  <c r="H169" i="19" a="1"/>
  <c r="H169" i="19" s="1"/>
  <c r="I162" i="19" a="1"/>
  <c r="I162" i="19" s="1"/>
  <c r="H10" i="19" a="1"/>
  <c r="H10" i="19" s="1"/>
  <c r="I175" i="19" a="1"/>
  <c r="I175" i="19" s="1"/>
  <c r="H25" i="19" a="1"/>
  <c r="H25" i="19" s="1"/>
  <c r="H43" i="19" a="1"/>
  <c r="H43" i="19" s="1"/>
  <c r="H54" i="19" a="1"/>
  <c r="H54" i="19" s="1"/>
  <c r="H74" i="19" a="1"/>
  <c r="H74" i="19" s="1"/>
  <c r="H139" i="19" a="1"/>
  <c r="H139" i="19" s="1"/>
  <c r="H152" i="19" a="1"/>
  <c r="H152" i="19" s="1"/>
  <c r="H32" i="19" a="1"/>
  <c r="H32" i="19" s="1"/>
  <c r="H47" i="19" a="1"/>
  <c r="H47" i="19" s="1"/>
  <c r="H59" i="19" a="1"/>
  <c r="H59" i="19" s="1"/>
  <c r="H76" i="19" a="1"/>
  <c r="H76" i="19" s="1"/>
  <c r="H84" i="19" a="1"/>
  <c r="H84" i="19" s="1"/>
  <c r="H92" i="19" a="1"/>
  <c r="H92" i="19" s="1"/>
  <c r="H100" i="19" a="1"/>
  <c r="H100" i="19" s="1"/>
  <c r="H108" i="19" a="1"/>
  <c r="H108" i="19" s="1"/>
  <c r="H118" i="19" a="1"/>
  <c r="H118" i="19" s="1"/>
  <c r="H129" i="19" a="1"/>
  <c r="H129" i="19" s="1"/>
  <c r="G129" i="19" s="1"/>
  <c r="H138" i="19" a="1"/>
  <c r="H138" i="19" s="1"/>
  <c r="H19" i="19" a="1"/>
  <c r="H19" i="19" s="1"/>
  <c r="H29" i="19" a="1"/>
  <c r="H29" i="19" s="1"/>
  <c r="H44" i="19" a="1"/>
  <c r="H44" i="19" s="1"/>
  <c r="H64" i="19" a="1"/>
  <c r="H64" i="19" s="1"/>
  <c r="H112" i="19" a="1"/>
  <c r="H112" i="19" s="1"/>
  <c r="H143" i="19" a="1"/>
  <c r="H143" i="19" s="1"/>
  <c r="H18" i="19" a="1"/>
  <c r="H18" i="19" s="1"/>
  <c r="H33" i="19" a="1"/>
  <c r="H33" i="19" s="1"/>
  <c r="H52" i="19" a="1"/>
  <c r="H52" i="19" s="1"/>
  <c r="H72" i="19" a="1"/>
  <c r="H72" i="19" s="1"/>
  <c r="H81" i="19" a="1"/>
  <c r="H81" i="19" s="1"/>
  <c r="H89" i="19" a="1"/>
  <c r="H89" i="19" s="1"/>
  <c r="H97" i="19" a="1"/>
  <c r="H97" i="19" s="1"/>
  <c r="H105" i="19" a="1"/>
  <c r="H105" i="19" s="1"/>
  <c r="H114" i="19" a="1"/>
  <c r="H114" i="19" s="1"/>
  <c r="H125" i="19" a="1"/>
  <c r="H125" i="19" s="1"/>
  <c r="H135" i="19" a="1"/>
  <c r="H135" i="19" s="1"/>
  <c r="H12" i="19" a="1"/>
  <c r="H12" i="19" s="1"/>
  <c r="I174" i="19" a="1"/>
  <c r="I174" i="19" s="1"/>
  <c r="I166" i="19" a="1"/>
  <c r="I166" i="19" s="1"/>
  <c r="H158" i="19" a="1"/>
  <c r="H158" i="19" s="1"/>
  <c r="I29" i="19" a="1"/>
  <c r="I29" i="19" s="1"/>
  <c r="I46" i="19" a="1"/>
  <c r="I46" i="19" s="1"/>
  <c r="I63" i="19" a="1"/>
  <c r="I63" i="19" s="1"/>
  <c r="I75" i="19" a="1"/>
  <c r="I75" i="19" s="1"/>
  <c r="I83" i="19" a="1"/>
  <c r="I83" i="19" s="1"/>
  <c r="AI72" i="1" s="1"/>
  <c r="I135" i="19" a="1"/>
  <c r="I135" i="19" s="1"/>
  <c r="I150" i="19" a="1"/>
  <c r="I150" i="19" s="1"/>
  <c r="I21" i="19" a="1"/>
  <c r="I21" i="19" s="1"/>
  <c r="I38" i="19" a="1"/>
  <c r="I38" i="19" s="1"/>
  <c r="I54" i="19" a="1"/>
  <c r="I54" i="19" s="1"/>
  <c r="I71" i="19" a="1"/>
  <c r="I71" i="19" s="1"/>
  <c r="I124" i="19" a="1"/>
  <c r="I124" i="19" s="1"/>
  <c r="I142" i="19" a="1"/>
  <c r="I142" i="19" s="1"/>
  <c r="I32" i="19" a="1"/>
  <c r="I32" i="19" s="1"/>
  <c r="I47" i="19" a="1"/>
  <c r="I47" i="19" s="1"/>
  <c r="I62" i="19" a="1"/>
  <c r="I62" i="19" s="1"/>
  <c r="I84" i="19" a="1"/>
  <c r="I84" i="19" s="1"/>
  <c r="I92" i="19" a="1"/>
  <c r="I92" i="19" s="1"/>
  <c r="I100" i="19" a="1"/>
  <c r="I100" i="19" s="1"/>
  <c r="I108" i="19" a="1"/>
  <c r="I108" i="19" s="1"/>
  <c r="I121" i="19" a="1"/>
  <c r="I121" i="19" s="1"/>
  <c r="I152" i="19" a="1"/>
  <c r="I152" i="19" s="1"/>
  <c r="I34" i="19" a="1"/>
  <c r="I34" i="19" s="1"/>
  <c r="I44" i="19" a="1"/>
  <c r="I44" i="19" s="1"/>
  <c r="I112" i="19" a="1"/>
  <c r="I112" i="19" s="1"/>
  <c r="I128" i="19" a="1"/>
  <c r="I128" i="19" s="1"/>
  <c r="I173" i="19" a="1"/>
  <c r="I173" i="19" s="1"/>
  <c r="I13" i="19" a="1"/>
  <c r="I13" i="19" s="1"/>
  <c r="H194" i="19" a="1"/>
  <c r="H194" i="19" s="1"/>
  <c r="H186" i="19" a="1"/>
  <c r="H186" i="19" s="1"/>
  <c r="H178" i="19" a="1"/>
  <c r="H178" i="19" s="1"/>
  <c r="H170" i="19" a="1"/>
  <c r="H170" i="19" s="1"/>
  <c r="H178" i="16" a="1"/>
  <c r="H178" i="16" s="1"/>
  <c r="I15" i="16" a="1"/>
  <c r="I15" i="16" s="1"/>
  <c r="H167" i="16" a="1"/>
  <c r="H167" i="16" s="1"/>
  <c r="I27" i="17" a="1"/>
  <c r="I27" i="17" s="1"/>
  <c r="I164" i="19" a="1"/>
  <c r="I164" i="19" s="1"/>
  <c r="I9" i="19" a="1"/>
  <c r="I9" i="19" s="1"/>
  <c r="H191" i="19" a="1"/>
  <c r="H191" i="19" s="1"/>
  <c r="H183" i="19" a="1"/>
  <c r="H183" i="19" s="1"/>
  <c r="H175" i="19" a="1"/>
  <c r="H175" i="19" s="1"/>
  <c r="H167" i="19" a="1"/>
  <c r="H167" i="19" s="1"/>
  <c r="H161" i="19" a="1"/>
  <c r="H161" i="19" s="1"/>
  <c r="I167" i="19" a="1"/>
  <c r="I167" i="19" s="1"/>
  <c r="H28" i="19" a="1"/>
  <c r="H28" i="19" s="1"/>
  <c r="H45" i="19" a="1"/>
  <c r="H45" i="19" s="1"/>
  <c r="H57" i="19" a="1"/>
  <c r="H57" i="19" s="1"/>
  <c r="H116" i="19" a="1"/>
  <c r="H116" i="19" s="1"/>
  <c r="H142" i="19" a="1"/>
  <c r="H142" i="19" s="1"/>
  <c r="H155" i="19" a="1"/>
  <c r="H155" i="19" s="1"/>
  <c r="H35" i="19" a="1"/>
  <c r="H35" i="19" s="1"/>
  <c r="H50" i="19" a="1"/>
  <c r="H50" i="19" s="1"/>
  <c r="H62" i="19" a="1"/>
  <c r="H62" i="19" s="1"/>
  <c r="H78" i="19" a="1"/>
  <c r="H78" i="19" s="1"/>
  <c r="H86" i="19" a="1"/>
  <c r="H86" i="19" s="1"/>
  <c r="H94" i="19" a="1"/>
  <c r="H94" i="19" s="1"/>
  <c r="H102" i="19" a="1"/>
  <c r="H102" i="19" s="1"/>
  <c r="H110" i="19" a="1"/>
  <c r="H110" i="19" s="1"/>
  <c r="H121" i="19" a="1"/>
  <c r="H121" i="19" s="1"/>
  <c r="H131" i="19" a="1"/>
  <c r="H131" i="19" s="1"/>
  <c r="H141" i="19" a="1"/>
  <c r="H141" i="19" s="1"/>
  <c r="H22" i="19" a="1"/>
  <c r="H22" i="19" s="1"/>
  <c r="H34" i="19" a="1"/>
  <c r="H34" i="19" s="1"/>
  <c r="H55" i="19" a="1"/>
  <c r="H55" i="19" s="1"/>
  <c r="H67" i="19" a="1"/>
  <c r="H67" i="19" s="1"/>
  <c r="H120" i="19" a="1"/>
  <c r="H120" i="19" s="1"/>
  <c r="H146" i="19" a="1"/>
  <c r="H146" i="19" s="1"/>
  <c r="H21" i="19" a="1"/>
  <c r="H21" i="19" s="1"/>
  <c r="H36" i="19" a="1"/>
  <c r="H36" i="19" s="1"/>
  <c r="H63" i="19" a="1"/>
  <c r="H63" i="19" s="1"/>
  <c r="H75" i="19" a="1"/>
  <c r="H75" i="19" s="1"/>
  <c r="H83" i="19" a="1"/>
  <c r="H83" i="19" s="1"/>
  <c r="H91" i="19" a="1"/>
  <c r="H91" i="19" s="1"/>
  <c r="H99" i="19" a="1"/>
  <c r="H99" i="19" s="1"/>
  <c r="H107" i="19" a="1"/>
  <c r="H107" i="19" s="1"/>
  <c r="H117" i="19" a="1"/>
  <c r="H117" i="19" s="1"/>
  <c r="H127" i="19" a="1"/>
  <c r="H127" i="19" s="1"/>
  <c r="H137" i="19" a="1"/>
  <c r="H137" i="19" s="1"/>
  <c r="I196" i="19" a="1"/>
  <c r="I196" i="19" s="1"/>
  <c r="I180" i="19" a="1"/>
  <c r="I180" i="19" s="1"/>
  <c r="I172" i="19" a="1"/>
  <c r="I172" i="19" s="1"/>
  <c r="H165" i="19" a="1"/>
  <c r="H165" i="19" s="1"/>
  <c r="I18" i="19" a="1"/>
  <c r="I18" i="19" s="1"/>
  <c r="I31" i="19" a="1"/>
  <c r="I31" i="19" s="1"/>
  <c r="I49" i="19" a="1"/>
  <c r="I49" i="19" s="1"/>
  <c r="I77" i="19" a="1"/>
  <c r="I77" i="19" s="1"/>
  <c r="I85" i="19" a="1"/>
  <c r="I85" i="19" s="1"/>
  <c r="I93" i="19" a="1"/>
  <c r="I93" i="19" s="1"/>
  <c r="I109" i="19" a="1"/>
  <c r="I109" i="19" s="1"/>
  <c r="I125" i="19" a="1"/>
  <c r="I125" i="19" s="1"/>
  <c r="I153" i="19" a="1"/>
  <c r="I153" i="19" s="1"/>
  <c r="I23" i="19" a="1"/>
  <c r="I23" i="19" s="1"/>
  <c r="I40" i="19" a="1"/>
  <c r="I40" i="19" s="1"/>
  <c r="I57" i="19" a="1"/>
  <c r="I57" i="19" s="1"/>
  <c r="I111" i="19" a="1"/>
  <c r="I111" i="19" s="1"/>
  <c r="I127" i="19" a="1"/>
  <c r="I127" i="19" s="1"/>
  <c r="H115" i="19" a="1"/>
  <c r="H115" i="19" s="1"/>
  <c r="H27" i="19" a="1"/>
  <c r="H27" i="19" s="1"/>
  <c r="H140" i="19" a="1"/>
  <c r="H140" i="19" s="1"/>
  <c r="H69" i="19" a="1"/>
  <c r="H69" i="19" s="1"/>
  <c r="H103" i="19" a="1"/>
  <c r="H103" i="19" s="1"/>
  <c r="H16" i="19" a="1"/>
  <c r="H16" i="19" s="1"/>
  <c r="G16" i="19" s="1"/>
  <c r="I36" i="19" a="1"/>
  <c r="I36" i="19" s="1"/>
  <c r="I81" i="19" a="1"/>
  <c r="I81" i="19" s="1"/>
  <c r="I133" i="19" a="1"/>
  <c r="I133" i="19" s="1"/>
  <c r="I28" i="19" a="1"/>
  <c r="I28" i="19" s="1"/>
  <c r="I119" i="19" a="1"/>
  <c r="I119" i="19" s="1"/>
  <c r="I35" i="19" a="1"/>
  <c r="I35" i="19" s="1"/>
  <c r="I65" i="19" a="1"/>
  <c r="I65" i="19" s="1"/>
  <c r="I82" i="19" a="1"/>
  <c r="I82" i="19" s="1"/>
  <c r="I141" i="19" a="1"/>
  <c r="I141" i="19" s="1"/>
  <c r="I27" i="19" a="1"/>
  <c r="I27" i="19" s="1"/>
  <c r="I58" i="19" a="1"/>
  <c r="I58" i="19" s="1"/>
  <c r="I115" i="19" a="1"/>
  <c r="I115" i="19" s="1"/>
  <c r="H126" i="19" a="1"/>
  <c r="H126" i="19" s="1"/>
  <c r="H41" i="19" a="1"/>
  <c r="H41" i="19" s="1"/>
  <c r="H17" i="19" a="1"/>
  <c r="H17" i="19" s="1"/>
  <c r="H79" i="19" a="1"/>
  <c r="H79" i="19" s="1"/>
  <c r="H111" i="19" a="1"/>
  <c r="H111" i="19" s="1"/>
  <c r="I184" i="19" a="1"/>
  <c r="I184" i="19" s="1"/>
  <c r="AI160" i="1" s="1"/>
  <c r="I168" i="19" a="1"/>
  <c r="I168" i="19" s="1"/>
  <c r="I61" i="19" a="1"/>
  <c r="I61" i="19" s="1"/>
  <c r="I45" i="19" a="1"/>
  <c r="I45" i="19" s="1"/>
  <c r="I86" i="19" a="1"/>
  <c r="I86" i="19" s="1"/>
  <c r="I102" i="19" a="1"/>
  <c r="I102" i="19" s="1"/>
  <c r="I126" i="19" a="1"/>
  <c r="I126" i="19" s="1"/>
  <c r="I37" i="19" a="1"/>
  <c r="I37" i="19" s="1"/>
  <c r="H9" i="19" a="1"/>
  <c r="H9" i="19" s="1"/>
  <c r="H188" i="19" a="1"/>
  <c r="H188" i="19" s="1"/>
  <c r="H176" i="19" a="1"/>
  <c r="H176" i="19" s="1"/>
  <c r="H166" i="19" a="1"/>
  <c r="H166" i="19" s="1"/>
  <c r="H156" i="19" a="1"/>
  <c r="H156" i="19" s="1"/>
  <c r="H154" i="19" a="1"/>
  <c r="H154" i="19" s="1"/>
  <c r="H12" i="18" a="1"/>
  <c r="H12" i="18" s="1"/>
  <c r="H125" i="18" a="1"/>
  <c r="H125" i="18" s="1"/>
  <c r="H15" i="18" a="1"/>
  <c r="H15" i="18" s="1"/>
  <c r="H167" i="18" a="1"/>
  <c r="H167" i="18" s="1"/>
  <c r="H175" i="18" a="1"/>
  <c r="H175" i="18" s="1"/>
  <c r="H189" i="18" a="1"/>
  <c r="H189" i="18" s="1"/>
  <c r="H128" i="18" a="1"/>
  <c r="H128" i="18" s="1"/>
  <c r="I43" i="18" a="1"/>
  <c r="I43" i="18" s="1"/>
  <c r="I9" i="18" a="1"/>
  <c r="I9" i="18" s="1"/>
  <c r="I12" i="18" a="1"/>
  <c r="I12" i="18" s="1"/>
  <c r="I185" i="18" a="1"/>
  <c r="I185" i="18" s="1"/>
  <c r="H152" i="18" a="1"/>
  <c r="H152" i="18" s="1"/>
  <c r="I183" i="18" a="1"/>
  <c r="I183" i="18" s="1"/>
  <c r="H149" i="18" a="1"/>
  <c r="H149" i="18" s="1"/>
  <c r="I189" i="18" a="1"/>
  <c r="I189" i="18" s="1"/>
  <c r="H156" i="18" a="1"/>
  <c r="H156" i="18" s="1"/>
  <c r="I195" i="18" a="1"/>
  <c r="I195" i="18" s="1"/>
  <c r="I163" i="18" a="1"/>
  <c r="I163" i="18" s="1"/>
  <c r="H161" i="18" a="1"/>
  <c r="H161" i="18" s="1"/>
  <c r="H151" i="18" a="1"/>
  <c r="H151" i="18" s="1"/>
  <c r="I140" i="18" a="1"/>
  <c r="I140" i="18" s="1"/>
  <c r="H130" i="18" a="1"/>
  <c r="H130" i="18" s="1"/>
  <c r="I116" i="18" a="1"/>
  <c r="I116" i="18" s="1"/>
  <c r="H98" i="18" a="1"/>
  <c r="H98" i="18" s="1"/>
  <c r="H68" i="18" a="1"/>
  <c r="H68" i="18" s="1"/>
  <c r="H42" i="18" a="1"/>
  <c r="H42" i="18" s="1"/>
  <c r="I196" i="18" a="1"/>
  <c r="I196" i="18" s="1"/>
  <c r="I174" i="18" a="1"/>
  <c r="I174" i="18" s="1"/>
  <c r="I164" i="18" a="1"/>
  <c r="I164" i="18" s="1"/>
  <c r="H155" i="18" a="1"/>
  <c r="H155" i="18" s="1"/>
  <c r="H145" i="18" a="1"/>
  <c r="H145" i="18" s="1"/>
  <c r="I134" i="18" a="1"/>
  <c r="I134" i="18" s="1"/>
  <c r="H124" i="18" a="1"/>
  <c r="H124" i="18" s="1"/>
  <c r="H108" i="18" a="1"/>
  <c r="H108" i="18" s="1"/>
  <c r="I66" i="18" a="1"/>
  <c r="I66" i="18" s="1"/>
  <c r="I20" i="18" a="1"/>
  <c r="I20" i="18" s="1"/>
  <c r="I42" i="18" a="1"/>
  <c r="I42" i="18" s="1"/>
  <c r="I52" i="18" a="1"/>
  <c r="I52" i="18" s="1"/>
  <c r="I69" i="18" a="1"/>
  <c r="I69" i="18" s="1"/>
  <c r="I90" i="18" a="1"/>
  <c r="I90" i="18" s="1"/>
  <c r="I107" i="18" a="1"/>
  <c r="I107" i="18" s="1"/>
  <c r="I27" i="18" a="1"/>
  <c r="I27" i="18" s="1"/>
  <c r="I41" i="18" a="1"/>
  <c r="I41" i="18" s="1"/>
  <c r="I59" i="18" a="1"/>
  <c r="I59" i="18" s="1"/>
  <c r="I74" i="18" a="1"/>
  <c r="I74" i="18" s="1"/>
  <c r="I92" i="18" a="1"/>
  <c r="I92" i="18" s="1"/>
  <c r="I103" i="18" a="1"/>
  <c r="I103" i="18" s="1"/>
  <c r="I115" i="18" a="1"/>
  <c r="I115" i="18" s="1"/>
  <c r="I123" i="18" a="1"/>
  <c r="I123" i="18" s="1"/>
  <c r="I131" i="18" a="1"/>
  <c r="I131" i="18" s="1"/>
  <c r="I139" i="18" a="1"/>
  <c r="I139" i="18" s="1"/>
  <c r="I147" i="18" a="1"/>
  <c r="I147" i="18" s="1"/>
  <c r="I156" i="18" a="1"/>
  <c r="I156" i="18" s="1"/>
  <c r="I26" i="18" a="1"/>
  <c r="I26" i="18" s="1"/>
  <c r="I36" i="18" a="1"/>
  <c r="I36" i="18" s="1"/>
  <c r="I58" i="18" a="1"/>
  <c r="I58" i="18" s="1"/>
  <c r="I79" i="18" a="1"/>
  <c r="I79" i="18" s="1"/>
  <c r="I100" i="18" a="1"/>
  <c r="I100" i="18" s="1"/>
  <c r="I194" i="18" a="1"/>
  <c r="I194" i="18" s="1"/>
  <c r="I182" i="18" a="1"/>
  <c r="I182" i="18" s="1"/>
  <c r="H27" i="18" a="1"/>
  <c r="H27" i="18" s="1"/>
  <c r="H41" i="18" a="1"/>
  <c r="H41" i="18" s="1"/>
  <c r="H59" i="18" a="1"/>
  <c r="H59" i="18" s="1"/>
  <c r="H136" i="19" a="1"/>
  <c r="H136" i="19" s="1"/>
  <c r="H61" i="19" a="1"/>
  <c r="H61" i="19" s="1"/>
  <c r="H31" i="19" a="1"/>
  <c r="H31" i="19" s="1"/>
  <c r="H87" i="19" a="1"/>
  <c r="H87" i="19" s="1"/>
  <c r="H122" i="19" a="1"/>
  <c r="H122" i="19" s="1"/>
  <c r="I159" i="19" a="1"/>
  <c r="I159" i="19" s="1"/>
  <c r="I89" i="19" a="1"/>
  <c r="I89" i="19" s="1"/>
  <c r="I117" i="19" a="1"/>
  <c r="I117" i="19" s="1"/>
  <c r="I149" i="19" a="1"/>
  <c r="I149" i="19" s="1"/>
  <c r="I69" i="19" a="1"/>
  <c r="I69" i="19" s="1"/>
  <c r="I50" i="19" a="1"/>
  <c r="I50" i="19" s="1"/>
  <c r="I90" i="19" a="1"/>
  <c r="I90" i="19" s="1"/>
  <c r="I106" i="19" a="1"/>
  <c r="I106" i="19" s="1"/>
  <c r="I134" i="19" a="1"/>
  <c r="I134" i="19" s="1"/>
  <c r="I151" i="19" a="1"/>
  <c r="I151" i="19" s="1"/>
  <c r="I41" i="19" a="1"/>
  <c r="I41" i="19" s="1"/>
  <c r="I64" i="19" a="1"/>
  <c r="I64" i="19" s="1"/>
  <c r="I131" i="19" a="1"/>
  <c r="I131" i="19" s="1"/>
  <c r="I169" i="19" a="1"/>
  <c r="I169" i="19" s="1"/>
  <c r="H13" i="19" a="1"/>
  <c r="H13" i="19" s="1"/>
  <c r="H196" i="19" a="1"/>
  <c r="H196" i="19" s="1"/>
  <c r="H184" i="19" a="1"/>
  <c r="H184" i="19" s="1"/>
  <c r="H174" i="19" a="1"/>
  <c r="H174" i="19" s="1"/>
  <c r="I163" i="19" a="1"/>
  <c r="I163" i="19" s="1"/>
  <c r="H149" i="19" a="1"/>
  <c r="H149" i="19" s="1"/>
  <c r="H151" i="19" a="1"/>
  <c r="H151" i="19" s="1"/>
  <c r="H183" i="18" a="1"/>
  <c r="H183" i="18" s="1"/>
  <c r="H11" i="18" a="1"/>
  <c r="H11" i="18" s="1"/>
  <c r="H16" i="18" a="1"/>
  <c r="H16" i="18" s="1"/>
  <c r="H37" i="18" a="1"/>
  <c r="H37" i="18" s="1"/>
  <c r="H169" i="18" a="1"/>
  <c r="H169" i="18" s="1"/>
  <c r="H177" i="18" a="1"/>
  <c r="H177" i="18" s="1"/>
  <c r="H195" i="18" a="1"/>
  <c r="H195" i="18" s="1"/>
  <c r="I13" i="18" a="1"/>
  <c r="I13" i="18" s="1"/>
  <c r="I50" i="18" a="1"/>
  <c r="I50" i="18" s="1"/>
  <c r="I75" i="18" a="1"/>
  <c r="I75" i="18" s="1"/>
  <c r="I57" i="18" a="1"/>
  <c r="I57" i="18" s="1"/>
  <c r="H106" i="19" a="1"/>
  <c r="H106" i="19" s="1"/>
  <c r="H147" i="19" a="1"/>
  <c r="H147" i="19" s="1"/>
  <c r="H73" i="19" a="1"/>
  <c r="H73" i="19" s="1"/>
  <c r="H49" i="19" a="1"/>
  <c r="H49" i="19" s="1"/>
  <c r="H95" i="19" a="1"/>
  <c r="H95" i="19" s="1"/>
  <c r="H133" i="19" a="1"/>
  <c r="H133" i="19" s="1"/>
  <c r="I26" i="19" a="1"/>
  <c r="I26" i="19" s="1"/>
  <c r="I72" i="19" a="1"/>
  <c r="I72" i="19" s="1"/>
  <c r="I17" i="19" a="1"/>
  <c r="I17" i="19" s="1"/>
  <c r="I30" i="19" a="1"/>
  <c r="I30" i="19" s="1"/>
  <c r="I56" i="19" a="1"/>
  <c r="I56" i="19" s="1"/>
  <c r="I94" i="19" a="1"/>
  <c r="I94" i="19" s="1"/>
  <c r="I110" i="19" a="1"/>
  <c r="I110" i="19" s="1"/>
  <c r="I22" i="19" a="1"/>
  <c r="I22" i="19" s="1"/>
  <c r="I73" i="19" a="1"/>
  <c r="I73" i="19" s="1"/>
  <c r="I140" i="19" a="1"/>
  <c r="I140" i="19" s="1"/>
  <c r="H192" i="19" a="1"/>
  <c r="H192" i="19" s="1"/>
  <c r="H182" i="19" a="1"/>
  <c r="H182" i="19" s="1"/>
  <c r="H172" i="19" a="1"/>
  <c r="H172" i="19" s="1"/>
  <c r="H162" i="19" a="1"/>
  <c r="H162" i="19" s="1"/>
  <c r="I148" i="19" a="1"/>
  <c r="I148" i="19" s="1"/>
  <c r="H187" i="18" a="1"/>
  <c r="H187" i="18" s="1"/>
  <c r="H110" i="18" a="1"/>
  <c r="H110" i="18" s="1"/>
  <c r="H185" i="18" a="1"/>
  <c r="H185" i="18" s="1"/>
  <c r="H122" i="18" a="1"/>
  <c r="H122" i="18" s="1"/>
  <c r="H171" i="18" a="1"/>
  <c r="H171" i="18" s="1"/>
  <c r="H179" i="18" a="1"/>
  <c r="H179" i="18" s="1"/>
  <c r="H30" i="18" a="1"/>
  <c r="H30" i="18" s="1"/>
  <c r="I16" i="18" a="1"/>
  <c r="I16" i="18" s="1"/>
  <c r="I81" i="18" a="1"/>
  <c r="I81" i="18" s="1"/>
  <c r="I99" i="18" a="1"/>
  <c r="I99" i="18" s="1"/>
  <c r="I93" i="18" a="1"/>
  <c r="I93" i="18" s="1"/>
  <c r="I169" i="18" a="1"/>
  <c r="I169" i="18" s="1"/>
  <c r="H10" i="18" a="1"/>
  <c r="H10" i="18" s="1"/>
  <c r="I167" i="18" a="1"/>
  <c r="I167" i="18" s="1"/>
  <c r="H14" i="18" a="1"/>
  <c r="H14" i="18" s="1"/>
  <c r="I173" i="18" a="1"/>
  <c r="I173" i="18" s="1"/>
  <c r="H136" i="18" a="1"/>
  <c r="H136" i="18" s="1"/>
  <c r="I179" i="18" a="1"/>
  <c r="I179" i="18" s="1"/>
  <c r="H133" i="18" a="1"/>
  <c r="H133" i="18" s="1"/>
  <c r="I155" i="18" a="1"/>
  <c r="I155" i="18" s="1"/>
  <c r="H146" i="18" a="1"/>
  <c r="H146" i="18" s="1"/>
  <c r="H135" i="18" a="1"/>
  <c r="H135" i="18" s="1"/>
  <c r="I124" i="18" a="1"/>
  <c r="I124" i="18" s="1"/>
  <c r="I108" i="18" a="1"/>
  <c r="I108" i="18" s="1"/>
  <c r="H86" i="18" a="1"/>
  <c r="H86" i="18" s="1"/>
  <c r="I55" i="18" a="1"/>
  <c r="I55" i="18" s="1"/>
  <c r="I28" i="18" a="1"/>
  <c r="I28" i="18" s="1"/>
  <c r="I184" i="18" a="1"/>
  <c r="I184" i="18" s="1"/>
  <c r="I168" i="18" a="1"/>
  <c r="I168" i="18" s="1"/>
  <c r="H160" i="18" a="1"/>
  <c r="H160" i="18" s="1"/>
  <c r="I150" i="18" a="1"/>
  <c r="I150" i="18" s="1"/>
  <c r="H140" i="18" a="1"/>
  <c r="H140" i="18" s="1"/>
  <c r="H129" i="18" a="1"/>
  <c r="H129" i="18" s="1"/>
  <c r="H116" i="18" a="1"/>
  <c r="H116" i="18" s="1"/>
  <c r="I78" i="18" a="1"/>
  <c r="I78" i="18" s="1"/>
  <c r="I53" i="18" a="1"/>
  <c r="I53" i="18" s="1"/>
  <c r="I32" i="18" a="1"/>
  <c r="I32" i="18" s="1"/>
  <c r="I47" i="18" a="1"/>
  <c r="I47" i="18" s="1"/>
  <c r="I65" i="18" a="1"/>
  <c r="I65" i="18" s="1"/>
  <c r="I86" i="18" a="1"/>
  <c r="I86" i="18" s="1"/>
  <c r="I101" i="18" a="1"/>
  <c r="I101" i="18" s="1"/>
  <c r="I22" i="18" a="1"/>
  <c r="I22" i="18" s="1"/>
  <c r="I37" i="18" a="1"/>
  <c r="I37" i="18" s="1"/>
  <c r="I54" i="18" a="1"/>
  <c r="I54" i="18" s="1"/>
  <c r="I71" i="18" a="1"/>
  <c r="I71" i="18" s="1"/>
  <c r="I80" i="18" a="1"/>
  <c r="I80" i="18" s="1"/>
  <c r="I97" i="18" a="1"/>
  <c r="I97" i="18" s="1"/>
  <c r="I111" i="18" a="1"/>
  <c r="I111" i="18" s="1"/>
  <c r="I119" i="18" a="1"/>
  <c r="I119" i="18" s="1"/>
  <c r="I127" i="18" a="1"/>
  <c r="I127" i="18" s="1"/>
  <c r="I135" i="18" a="1"/>
  <c r="I135" i="18" s="1"/>
  <c r="I143" i="18" a="1"/>
  <c r="I143" i="18" s="1"/>
  <c r="I151" i="18" a="1"/>
  <c r="I151" i="18" s="1"/>
  <c r="I160" i="18" a="1"/>
  <c r="I160" i="18" s="1"/>
  <c r="I31" i="18" a="1"/>
  <c r="I31" i="18" s="1"/>
  <c r="I48" i="18" a="1"/>
  <c r="I48" i="18" s="1"/>
  <c r="I67" i="18" a="1"/>
  <c r="I67" i="18" s="1"/>
  <c r="I88" i="18" a="1"/>
  <c r="I88" i="18" s="1"/>
  <c r="I105" i="18" a="1"/>
  <c r="I105" i="18" s="1"/>
  <c r="I188" i="18" a="1"/>
  <c r="I188" i="18" s="1"/>
  <c r="I176" i="18" a="1"/>
  <c r="I176" i="18" s="1"/>
  <c r="H22" i="18" a="1"/>
  <c r="H22" i="18" s="1"/>
  <c r="H34" i="18" a="1"/>
  <c r="H34" i="18" s="1"/>
  <c r="H168" i="19" a="1"/>
  <c r="H168" i="19" s="1"/>
  <c r="I143" i="19" a="1"/>
  <c r="I143" i="19" s="1"/>
  <c r="H165" i="18" a="1"/>
  <c r="H165" i="18" s="1"/>
  <c r="I23" i="18" a="1"/>
  <c r="I23" i="18" s="1"/>
  <c r="I177" i="18" a="1"/>
  <c r="I177" i="18" s="1"/>
  <c r="I175" i="18" a="1"/>
  <c r="I175" i="18" s="1"/>
  <c r="I181" i="18" a="1"/>
  <c r="I181" i="18" s="1"/>
  <c r="I187" i="18" a="1"/>
  <c r="I187" i="18" s="1"/>
  <c r="H158" i="18" a="1"/>
  <c r="H158" i="18" s="1"/>
  <c r="H138" i="18" a="1"/>
  <c r="H138" i="18" s="1"/>
  <c r="I112" i="18" a="1"/>
  <c r="I112" i="18" s="1"/>
  <c r="I61" i="18" a="1"/>
  <c r="I61" i="18" s="1"/>
  <c r="I190" i="18" a="1"/>
  <c r="I190" i="18" s="1"/>
  <c r="I162" i="18" a="1"/>
  <c r="I162" i="18" s="1"/>
  <c r="I142" i="18" a="1"/>
  <c r="I142" i="18" s="1"/>
  <c r="H120" i="18" a="1"/>
  <c r="H120" i="18" s="1"/>
  <c r="I60" i="18" a="1"/>
  <c r="I60" i="18" s="1"/>
  <c r="I45" i="18" a="1"/>
  <c r="I45" i="18" s="1"/>
  <c r="I84" i="18" a="1"/>
  <c r="I84" i="18" s="1"/>
  <c r="AJ73" i="1" s="1"/>
  <c r="I17" i="18" a="1"/>
  <c r="I17" i="18" s="1"/>
  <c r="I44" i="18" a="1"/>
  <c r="I44" i="18" s="1"/>
  <c r="I77" i="18" a="1"/>
  <c r="I77" i="18" s="1"/>
  <c r="I109" i="18" a="1"/>
  <c r="I109" i="18" s="1"/>
  <c r="I125" i="18" a="1"/>
  <c r="I125" i="18" s="1"/>
  <c r="I141" i="18" a="1"/>
  <c r="I141" i="18" s="1"/>
  <c r="I158" i="18" a="1"/>
  <c r="I158" i="18" s="1"/>
  <c r="I46" i="18" a="1"/>
  <c r="I46" i="18" s="1"/>
  <c r="I85" i="18" a="1"/>
  <c r="I85" i="18" s="1"/>
  <c r="I192" i="18" a="1"/>
  <c r="I192" i="18" s="1"/>
  <c r="H39" i="18" a="1"/>
  <c r="H39" i="18" s="1"/>
  <c r="H62" i="18" a="1"/>
  <c r="H62" i="18" s="1"/>
  <c r="H83" i="18" a="1"/>
  <c r="H83" i="18" s="1"/>
  <c r="H103" i="18" a="1"/>
  <c r="H103" i="18" s="1"/>
  <c r="H113" i="18" a="1"/>
  <c r="H113" i="18" s="1"/>
  <c r="H121" i="18" a="1"/>
  <c r="H121" i="18" s="1"/>
  <c r="H26" i="18" a="1"/>
  <c r="H26" i="18" s="1"/>
  <c r="H46" i="18" a="1"/>
  <c r="H46" i="18" s="1"/>
  <c r="H58" i="18" a="1"/>
  <c r="H58" i="18" s="1"/>
  <c r="H70" i="18" a="1"/>
  <c r="H70" i="18" s="1"/>
  <c r="H85" i="18" a="1"/>
  <c r="H85" i="18" s="1"/>
  <c r="H105" i="18" a="1"/>
  <c r="H105" i="18" s="1"/>
  <c r="H25" i="18" a="1"/>
  <c r="H25" i="18" s="1"/>
  <c r="H43" i="18" a="1"/>
  <c r="H43" i="18" s="1"/>
  <c r="H57" i="18" a="1"/>
  <c r="H57" i="18" s="1"/>
  <c r="G57" i="18" s="1"/>
  <c r="H69" i="18" a="1"/>
  <c r="H69" i="18" s="1"/>
  <c r="H81" i="18" a="1"/>
  <c r="H81" i="18" s="1"/>
  <c r="H93" i="18" a="1"/>
  <c r="H93" i="18" s="1"/>
  <c r="I14" i="18" a="1"/>
  <c r="I14" i="18" s="1"/>
  <c r="H9" i="18" a="1"/>
  <c r="H9" i="18" s="1"/>
  <c r="G9" i="18" s="1"/>
  <c r="H190" i="18" a="1"/>
  <c r="H190" i="18" s="1"/>
  <c r="H182" i="18" a="1"/>
  <c r="H182" i="18" s="1"/>
  <c r="H174" i="18" a="1"/>
  <c r="H174" i="18" s="1"/>
  <c r="H166" i="18" a="1"/>
  <c r="H166" i="18" s="1"/>
  <c r="H157" i="18" a="1"/>
  <c r="H157" i="18" s="1"/>
  <c r="I144" i="18" a="1"/>
  <c r="I144" i="18" s="1"/>
  <c r="H134" i="18" a="1"/>
  <c r="H134" i="18" s="1"/>
  <c r="I122" i="18" a="1"/>
  <c r="I122" i="18" s="1"/>
  <c r="H107" i="18" a="1"/>
  <c r="H107" i="18" s="1"/>
  <c r="I82" i="18" a="1"/>
  <c r="I82" i="18" s="1"/>
  <c r="H52" i="18" a="1"/>
  <c r="H52" i="18" s="1"/>
  <c r="I18" i="18" a="1"/>
  <c r="I18" i="18" s="1"/>
  <c r="I140" i="17" a="1"/>
  <c r="I140" i="17" s="1"/>
  <c r="I25" i="17" a="1"/>
  <c r="I25" i="17" s="1"/>
  <c r="I49" i="17" a="1"/>
  <c r="I49" i="17" s="1"/>
  <c r="I68" i="17" a="1"/>
  <c r="I68" i="17" s="1"/>
  <c r="I83" i="17" a="1"/>
  <c r="I83" i="17" s="1"/>
  <c r="I117" i="17" a="1"/>
  <c r="I117" i="17" s="1"/>
  <c r="I29" i="17" a="1"/>
  <c r="I29" i="17" s="1"/>
  <c r="I46" i="17" a="1"/>
  <c r="I46" i="17" s="1"/>
  <c r="I58" i="17" a="1"/>
  <c r="I58" i="17" s="1"/>
  <c r="I24" i="17" a="1"/>
  <c r="I24" i="17" s="1"/>
  <c r="I38" i="17" a="1"/>
  <c r="I38" i="17" s="1"/>
  <c r="I63" i="17" a="1"/>
  <c r="I63" i="17" s="1"/>
  <c r="I81" i="17" a="1"/>
  <c r="I81" i="17" s="1"/>
  <c r="I40" i="17" a="1"/>
  <c r="I40" i="17" s="1"/>
  <c r="I74" i="17" a="1"/>
  <c r="I74" i="17" s="1"/>
  <c r="I95" i="17" a="1"/>
  <c r="I95" i="17" s="1"/>
  <c r="I111" i="17" a="1"/>
  <c r="I111" i="17" s="1"/>
  <c r="I151" i="17" a="1"/>
  <c r="I151" i="17" s="1"/>
  <c r="I170" i="17" a="1"/>
  <c r="I170" i="17" s="1"/>
  <c r="I70" i="17" a="1"/>
  <c r="I70" i="17" s="1"/>
  <c r="I123" i="17" a="1"/>
  <c r="I123" i="17" s="1"/>
  <c r="I130" i="17" a="1"/>
  <c r="I130" i="17" s="1"/>
  <c r="I138" i="17" a="1"/>
  <c r="I138" i="17" s="1"/>
  <c r="I10" i="19" a="1"/>
  <c r="I10" i="19" s="1"/>
  <c r="H159" i="19" a="1"/>
  <c r="H159" i="19" s="1"/>
  <c r="H193" i="18" a="1"/>
  <c r="H193" i="18" s="1"/>
  <c r="H173" i="18" a="1"/>
  <c r="H173" i="18" s="1"/>
  <c r="I87" i="18" a="1"/>
  <c r="I87" i="18" s="1"/>
  <c r="I161" i="18" a="1"/>
  <c r="I161" i="18" s="1"/>
  <c r="H159" i="18" a="1"/>
  <c r="H159" i="18" s="1"/>
  <c r="I165" i="18" a="1"/>
  <c r="I165" i="18" s="1"/>
  <c r="I171" i="18" a="1"/>
  <c r="I171" i="18" s="1"/>
  <c r="I153" i="18" a="1"/>
  <c r="I153" i="18" s="1"/>
  <c r="I132" i="18" a="1"/>
  <c r="I132" i="18" s="1"/>
  <c r="AJ114" i="1" s="1"/>
  <c r="H104" i="18" a="1"/>
  <c r="H104" i="18" s="1"/>
  <c r="H49" i="18" a="1"/>
  <c r="H49" i="18" s="1"/>
  <c r="I178" i="18" a="1"/>
  <c r="I178" i="18" s="1"/>
  <c r="I157" i="18" a="1"/>
  <c r="I157" i="18" s="1"/>
  <c r="H137" i="18" a="1"/>
  <c r="H137" i="18" s="1"/>
  <c r="H112" i="18" a="1"/>
  <c r="H112" i="18" s="1"/>
  <c r="H47" i="18" a="1"/>
  <c r="H47" i="18" s="1"/>
  <c r="I49" i="18" a="1"/>
  <c r="I49" i="18" s="1"/>
  <c r="I89" i="18" a="1"/>
  <c r="I89" i="18" s="1"/>
  <c r="I24" i="18" a="1"/>
  <c r="I24" i="18" s="1"/>
  <c r="I56" i="18" a="1"/>
  <c r="I56" i="18" s="1"/>
  <c r="I83" i="18" a="1"/>
  <c r="I83" i="18" s="1"/>
  <c r="I113" i="18" a="1"/>
  <c r="I113" i="18" s="1"/>
  <c r="I129" i="18" a="1"/>
  <c r="I129" i="18" s="1"/>
  <c r="I145" i="18" a="1"/>
  <c r="I145" i="18" s="1"/>
  <c r="I19" i="18" a="1"/>
  <c r="I19" i="18" s="1"/>
  <c r="I51" i="18" a="1"/>
  <c r="I51" i="18" s="1"/>
  <c r="I91" i="18" a="1"/>
  <c r="I91" i="18" s="1"/>
  <c r="AJ77" i="1" s="1"/>
  <c r="I186" i="18" a="1"/>
  <c r="I186" i="18" s="1"/>
  <c r="H17" i="18" a="1"/>
  <c r="H17" i="18" s="1"/>
  <c r="H44" i="18" a="1"/>
  <c r="H44" i="18" s="1"/>
  <c r="H73" i="18" a="1"/>
  <c r="H73" i="18" s="1"/>
  <c r="H94" i="18" a="1"/>
  <c r="H94" i="18" s="1"/>
  <c r="H106" i="18" a="1"/>
  <c r="H106" i="18" s="1"/>
  <c r="H115" i="18" a="1"/>
  <c r="H115" i="18" s="1"/>
  <c r="G115" i="18" s="1"/>
  <c r="H123" i="18" a="1"/>
  <c r="H123" i="18" s="1"/>
  <c r="G123" i="18" s="1"/>
  <c r="H31" i="18" a="1"/>
  <c r="H31" i="18" s="1"/>
  <c r="H48" i="18" a="1"/>
  <c r="H48" i="18" s="1"/>
  <c r="H61" i="18" a="1"/>
  <c r="H61" i="18" s="1"/>
  <c r="H76" i="18" a="1"/>
  <c r="H76" i="18" s="1"/>
  <c r="H88" i="18" a="1"/>
  <c r="H88" i="18" s="1"/>
  <c r="H153" i="18" a="1"/>
  <c r="H153" i="18" s="1"/>
  <c r="H28" i="18" a="1"/>
  <c r="H28" i="18" s="1"/>
  <c r="H45" i="18" a="1"/>
  <c r="H45" i="18" s="1"/>
  <c r="H60" i="18" a="1"/>
  <c r="H60" i="18" s="1"/>
  <c r="H72" i="18" a="1"/>
  <c r="H72" i="18" s="1"/>
  <c r="H84" i="18" a="1"/>
  <c r="H84" i="18" s="1"/>
  <c r="H96" i="18" a="1"/>
  <c r="H96" i="18" s="1"/>
  <c r="H13" i="18" a="1"/>
  <c r="H13" i="18" s="1"/>
  <c r="H188" i="18" a="1"/>
  <c r="H188" i="18" s="1"/>
  <c r="H180" i="18" a="1"/>
  <c r="H180" i="18" s="1"/>
  <c r="H172" i="18" a="1"/>
  <c r="H172" i="18" s="1"/>
  <c r="H164" i="18" a="1"/>
  <c r="H164" i="18" s="1"/>
  <c r="H154" i="18" a="1"/>
  <c r="H154" i="18" s="1"/>
  <c r="H142" i="18" a="1"/>
  <c r="H142" i="18" s="1"/>
  <c r="H131" i="18" a="1"/>
  <c r="H131" i="18" s="1"/>
  <c r="I118" i="18" a="1"/>
  <c r="I118" i="18" s="1"/>
  <c r="H101" i="18" a="1"/>
  <c r="H101" i="18" s="1"/>
  <c r="I76" i="18" a="1"/>
  <c r="I76" i="18" s="1"/>
  <c r="I38" i="18" a="1"/>
  <c r="I38" i="18" s="1"/>
  <c r="H10" i="17" a="1"/>
  <c r="H10" i="17" s="1"/>
  <c r="H120" i="17" a="1"/>
  <c r="H120" i="17" s="1"/>
  <c r="I32" i="17" a="1"/>
  <c r="I32" i="17" s="1"/>
  <c r="I56" i="17" a="1"/>
  <c r="I56" i="17" s="1"/>
  <c r="I69" i="17" a="1"/>
  <c r="I69" i="17" s="1"/>
  <c r="I84" i="17" a="1"/>
  <c r="I84" i="17" s="1"/>
  <c r="I101" i="17" a="1"/>
  <c r="I101" i="17" s="1"/>
  <c r="I19" i="17" a="1"/>
  <c r="I19" i="17" s="1"/>
  <c r="I39" i="17" a="1"/>
  <c r="I39" i="17" s="1"/>
  <c r="I48" i="17" a="1"/>
  <c r="I48" i="17" s="1"/>
  <c r="I15" i="19" a="1"/>
  <c r="I15" i="19" s="1"/>
  <c r="H190" i="19" a="1"/>
  <c r="H190" i="19" s="1"/>
  <c r="H114" i="18" a="1"/>
  <c r="H114" i="18" s="1"/>
  <c r="H181" i="18" a="1"/>
  <c r="H181" i="18" s="1"/>
  <c r="I130" i="18" a="1"/>
  <c r="I130" i="18" s="1"/>
  <c r="H141" i="18" a="1"/>
  <c r="H141" i="18" s="1"/>
  <c r="I138" i="18" a="1"/>
  <c r="I138" i="18" s="1"/>
  <c r="I146" i="18" a="1"/>
  <c r="I146" i="18" s="1"/>
  <c r="H144" i="18" a="1"/>
  <c r="H144" i="18" s="1"/>
  <c r="I148" i="18" a="1"/>
  <c r="I148" i="18" s="1"/>
  <c r="H127" i="18" a="1"/>
  <c r="H127" i="18" s="1"/>
  <c r="H92" i="18" a="1"/>
  <c r="H92" i="18" s="1"/>
  <c r="H35" i="18" a="1"/>
  <c r="H35" i="18" s="1"/>
  <c r="I170" i="18" a="1"/>
  <c r="I170" i="18" s="1"/>
  <c r="I152" i="18" a="1"/>
  <c r="I152" i="18" s="1"/>
  <c r="H132" i="18" a="1"/>
  <c r="H132" i="18" s="1"/>
  <c r="I96" i="18" a="1"/>
  <c r="I96" i="18" s="1"/>
  <c r="I30" i="18" a="1"/>
  <c r="I30" i="18" s="1"/>
  <c r="I63" i="18" a="1"/>
  <c r="I63" i="18" s="1"/>
  <c r="I95" i="18" a="1"/>
  <c r="I95" i="18" s="1"/>
  <c r="I34" i="18" a="1"/>
  <c r="I34" i="18" s="1"/>
  <c r="I62" i="18" a="1"/>
  <c r="I62" i="18" s="1"/>
  <c r="I94" i="18" a="1"/>
  <c r="I94" i="18" s="1"/>
  <c r="I117" i="18" a="1"/>
  <c r="I117" i="18" s="1"/>
  <c r="I133" i="18" a="1"/>
  <c r="I133" i="18" s="1"/>
  <c r="I149" i="18" a="1"/>
  <c r="I149" i="18" s="1"/>
  <c r="I29" i="18" a="1"/>
  <c r="I29" i="18" s="1"/>
  <c r="I64" i="18" a="1"/>
  <c r="I64" i="18" s="1"/>
  <c r="I102" i="18" a="1"/>
  <c r="I102" i="18" s="1"/>
  <c r="I180" i="18" a="1"/>
  <c r="I180" i="18" s="1"/>
  <c r="H24" i="18" a="1"/>
  <c r="H24" i="18" s="1"/>
  <c r="H54" i="18" a="1"/>
  <c r="H54" i="18" s="1"/>
  <c r="H77" i="18" a="1"/>
  <c r="H77" i="18" s="1"/>
  <c r="H97" i="18" a="1"/>
  <c r="H97" i="18" s="1"/>
  <c r="H109" i="18" a="1"/>
  <c r="H109" i="18" s="1"/>
  <c r="H117" i="18" a="1"/>
  <c r="H117" i="18" s="1"/>
  <c r="H19" i="18" a="1"/>
  <c r="H19" i="18" s="1"/>
  <c r="H33" i="18" a="1"/>
  <c r="H33" i="18" s="1"/>
  <c r="H51" i="18" a="1"/>
  <c r="H51" i="18" s="1"/>
  <c r="H64" i="18" a="1"/>
  <c r="H64" i="18" s="1"/>
  <c r="H79" i="18" a="1"/>
  <c r="H79" i="18" s="1"/>
  <c r="H91" i="18" a="1"/>
  <c r="H91" i="18" s="1"/>
  <c r="H18" i="18" a="1"/>
  <c r="H18" i="18" s="1"/>
  <c r="H38" i="18" a="1"/>
  <c r="H38" i="18" s="1"/>
  <c r="H50" i="18" a="1"/>
  <c r="H50" i="18" s="1"/>
  <c r="H63" i="18" a="1"/>
  <c r="H63" i="18" s="1"/>
  <c r="H75" i="18" a="1"/>
  <c r="H75" i="18" s="1"/>
  <c r="H87" i="18" a="1"/>
  <c r="H87" i="18" s="1"/>
  <c r="H99" i="18" a="1"/>
  <c r="H99" i="18" s="1"/>
  <c r="I11" i="18" a="1"/>
  <c r="I11" i="18" s="1"/>
  <c r="H194" i="18" a="1"/>
  <c r="H194" i="18" s="1"/>
  <c r="H186" i="18" a="1"/>
  <c r="H186" i="18" s="1"/>
  <c r="H178" i="18" a="1"/>
  <c r="H178" i="18" s="1"/>
  <c r="H170" i="18" a="1"/>
  <c r="H170" i="18" s="1"/>
  <c r="H162" i="18" a="1"/>
  <c r="H162" i="18" s="1"/>
  <c r="H150" i="18" a="1"/>
  <c r="H150" i="18" s="1"/>
  <c r="H139" i="18" a="1"/>
  <c r="H139" i="18" s="1"/>
  <c r="I128" i="18" a="1"/>
  <c r="I128" i="18" s="1"/>
  <c r="I114" i="18" a="1"/>
  <c r="I114" i="18" s="1"/>
  <c r="H95" i="18" a="1"/>
  <c r="H95" i="18" s="1"/>
  <c r="H71" i="18" a="1"/>
  <c r="H71" i="18" s="1"/>
  <c r="H32" i="18" a="1"/>
  <c r="H32" i="18" s="1"/>
  <c r="I183" i="17" a="1"/>
  <c r="I183" i="17" s="1"/>
  <c r="I17" i="17" a="1"/>
  <c r="I17" i="17" s="1"/>
  <c r="I36" i="17" a="1"/>
  <c r="I36" i="17" s="1"/>
  <c r="I59" i="17" a="1"/>
  <c r="I59" i="17" s="1"/>
  <c r="I72" i="17" a="1"/>
  <c r="I72" i="17" s="1"/>
  <c r="I94" i="17" a="1"/>
  <c r="I94" i="17" s="1"/>
  <c r="I104" i="17" a="1"/>
  <c r="I104" i="17" s="1"/>
  <c r="I22" i="17" a="1"/>
  <c r="I22" i="17" s="1"/>
  <c r="AH17" i="1" s="1"/>
  <c r="I42" i="17" a="1"/>
  <c r="I42" i="17" s="1"/>
  <c r="I52" i="17" a="1"/>
  <c r="I52" i="17" s="1"/>
  <c r="I71" i="17" a="1"/>
  <c r="I71" i="17" s="1"/>
  <c r="I89" i="17" a="1"/>
  <c r="I89" i="17" s="1"/>
  <c r="I34" i="17" a="1"/>
  <c r="I34" i="17" s="1"/>
  <c r="I55" i="17" a="1"/>
  <c r="I55" i="17" s="1"/>
  <c r="I67" i="17" a="1"/>
  <c r="I67" i="17" s="1"/>
  <c r="I21" i="17" a="1"/>
  <c r="I21" i="17" s="1"/>
  <c r="I51" i="17" a="1"/>
  <c r="I51" i="17" s="1"/>
  <c r="I91" i="17" a="1"/>
  <c r="I91" i="17" s="1"/>
  <c r="I102" i="17" a="1"/>
  <c r="I102" i="17" s="1"/>
  <c r="I120" i="17" a="1"/>
  <c r="I120" i="17" s="1"/>
  <c r="I162" i="17" a="1"/>
  <c r="I162" i="17" s="1"/>
  <c r="I176" i="17" a="1"/>
  <c r="I176" i="17" s="1"/>
  <c r="I47" i="17" a="1"/>
  <c r="I47" i="17" s="1"/>
  <c r="I114" i="17" a="1"/>
  <c r="I114" i="17" s="1"/>
  <c r="I128" i="17" a="1"/>
  <c r="I128" i="17" s="1"/>
  <c r="I134" i="17" a="1"/>
  <c r="I134" i="17" s="1"/>
  <c r="I142" i="17" a="1"/>
  <c r="I142" i="17" s="1"/>
  <c r="I150" i="17" a="1"/>
  <c r="I150" i="17" s="1"/>
  <c r="I191" i="19" a="1"/>
  <c r="I191" i="19" s="1"/>
  <c r="H180" i="19" a="1"/>
  <c r="H180" i="19" s="1"/>
  <c r="I157" i="19" a="1"/>
  <c r="I157" i="19" s="1"/>
  <c r="H191" i="18" a="1"/>
  <c r="H191" i="18" s="1"/>
  <c r="H118" i="18" a="1"/>
  <c r="H118" i="18" s="1"/>
  <c r="I193" i="18" a="1"/>
  <c r="I193" i="18" s="1"/>
  <c r="I191" i="18" a="1"/>
  <c r="I191" i="18" s="1"/>
  <c r="H20" i="18" a="1"/>
  <c r="H20" i="18" s="1"/>
  <c r="H163" i="18" a="1"/>
  <c r="H163" i="18" s="1"/>
  <c r="H143" i="18" a="1"/>
  <c r="H143" i="18" s="1"/>
  <c r="I120" i="18" a="1"/>
  <c r="I120" i="18" s="1"/>
  <c r="H74" i="18" a="1"/>
  <c r="H74" i="18" s="1"/>
  <c r="I21" i="18" a="1"/>
  <c r="I21" i="18" s="1"/>
  <c r="I166" i="18" a="1"/>
  <c r="I166" i="18" s="1"/>
  <c r="H148" i="18" a="1"/>
  <c r="H148" i="18" s="1"/>
  <c r="I126" i="18" a="1"/>
  <c r="I126" i="18" s="1"/>
  <c r="I72" i="18" a="1"/>
  <c r="I72" i="18" s="1"/>
  <c r="I35" i="18" a="1"/>
  <c r="I35" i="18" s="1"/>
  <c r="I68" i="18" a="1"/>
  <c r="I68" i="18" s="1"/>
  <c r="I104" i="18" a="1"/>
  <c r="I104" i="18" s="1"/>
  <c r="I121" i="18" a="1"/>
  <c r="I121" i="18" s="1"/>
  <c r="I70" i="18" a="1"/>
  <c r="I70" i="18" s="1"/>
  <c r="H29" i="18" a="1"/>
  <c r="H29" i="18" s="1"/>
  <c r="H111" i="18" a="1"/>
  <c r="H111" i="18" s="1"/>
  <c r="H53" i="18" a="1"/>
  <c r="H53" i="18" s="1"/>
  <c r="H23" i="18" a="1"/>
  <c r="H23" i="18" s="1"/>
  <c r="H78" i="18" a="1"/>
  <c r="H78" i="18" s="1"/>
  <c r="H192" i="18" a="1"/>
  <c r="H192" i="18" s="1"/>
  <c r="I159" i="18" a="1"/>
  <c r="I159" i="18" s="1"/>
  <c r="I110" i="18" a="1"/>
  <c r="I110" i="18" s="1"/>
  <c r="I161" i="17" a="1"/>
  <c r="I161" i="17" s="1"/>
  <c r="I79" i="17" a="1"/>
  <c r="I79" i="17" s="1"/>
  <c r="I28" i="17" a="1"/>
  <c r="I28" i="17" s="1"/>
  <c r="I75" i="17" a="1"/>
  <c r="I75" i="17" s="1"/>
  <c r="I31" i="17" a="1"/>
  <c r="I31" i="17" s="1"/>
  <c r="I100" i="17" a="1"/>
  <c r="I100" i="17" s="1"/>
  <c r="I12" i="17" a="1"/>
  <c r="I12" i="17" s="1"/>
  <c r="I166" i="17" a="1"/>
  <c r="I166" i="17" s="1"/>
  <c r="I30" i="17" a="1"/>
  <c r="I30" i="17" s="1"/>
  <c r="I103" i="17" a="1"/>
  <c r="I103" i="17" s="1"/>
  <c r="I127" i="17" a="1"/>
  <c r="I127" i="17" s="1"/>
  <c r="I139" i="17" a="1"/>
  <c r="I139" i="17" s="1"/>
  <c r="I154" i="17" a="1"/>
  <c r="I154" i="17" s="1"/>
  <c r="I168" i="17" a="1"/>
  <c r="I168" i="17" s="1"/>
  <c r="I54" i="17" a="1"/>
  <c r="I54" i="17" s="1"/>
  <c r="I88" i="17" a="1"/>
  <c r="I88" i="17" s="1"/>
  <c r="I109" i="17" a="1"/>
  <c r="I109" i="17" s="1"/>
  <c r="I126" i="17" a="1"/>
  <c r="I126" i="17" s="1"/>
  <c r="I191" i="17" a="1"/>
  <c r="I191" i="17" s="1"/>
  <c r="I165" i="17" a="1"/>
  <c r="I165" i="17" s="1"/>
  <c r="H124" i="17" a="1"/>
  <c r="H124" i="17" s="1"/>
  <c r="H86" i="17" a="1"/>
  <c r="H86" i="17" s="1"/>
  <c r="I171" i="17" a="1"/>
  <c r="I171" i="17" s="1"/>
  <c r="H143" i="17" a="1"/>
  <c r="H143" i="17" s="1"/>
  <c r="I112" i="17" a="1"/>
  <c r="I112" i="17" s="1"/>
  <c r="H12" i="17" a="1"/>
  <c r="H12" i="17" s="1"/>
  <c r="I156" i="17" a="1"/>
  <c r="I156" i="17" s="1"/>
  <c r="H110" i="17" a="1"/>
  <c r="H110" i="17" s="1"/>
  <c r="I186" i="17" a="1"/>
  <c r="I186" i="17" s="1"/>
  <c r="H165" i="17" a="1"/>
  <c r="H165" i="17" s="1"/>
  <c r="I141" i="17" a="1"/>
  <c r="I141" i="17" s="1"/>
  <c r="I33" i="17" a="1"/>
  <c r="I33" i="17" s="1"/>
  <c r="H177" i="17" a="1"/>
  <c r="H177" i="17" s="1"/>
  <c r="H169" i="17" a="1"/>
  <c r="H169" i="17" s="1"/>
  <c r="H156" i="17" a="1"/>
  <c r="H156" i="17" s="1"/>
  <c r="H140" i="17" a="1"/>
  <c r="H140" i="17" s="1"/>
  <c r="H121" i="17" a="1"/>
  <c r="H121" i="17" s="1"/>
  <c r="H107" i="17" a="1"/>
  <c r="H107" i="17" s="1"/>
  <c r="H61" i="17" a="1"/>
  <c r="H61" i="17" s="1"/>
  <c r="H149" i="17" a="1"/>
  <c r="H149" i="17" s="1"/>
  <c r="H133" i="17" a="1"/>
  <c r="H133" i="17" s="1"/>
  <c r="H117" i="17" a="1"/>
  <c r="H117" i="17" s="1"/>
  <c r="H101" i="17" a="1"/>
  <c r="H101" i="17" s="1"/>
  <c r="H22" i="17" a="1"/>
  <c r="H22" i="17" s="1"/>
  <c r="H42" i="17" a="1"/>
  <c r="H42" i="17" s="1"/>
  <c r="H55" i="17" a="1"/>
  <c r="H55" i="17" s="1"/>
  <c r="H71" i="17" a="1"/>
  <c r="H71" i="17" s="1"/>
  <c r="H89" i="17" a="1"/>
  <c r="H89" i="17" s="1"/>
  <c r="H103" i="17" a="1"/>
  <c r="H103" i="17" s="1"/>
  <c r="H27" i="17" a="1"/>
  <c r="H27" i="17" s="1"/>
  <c r="H74" i="17" a="1"/>
  <c r="H74" i="17" s="1"/>
  <c r="H20" i="17" a="1"/>
  <c r="H20" i="17" s="1"/>
  <c r="H33" i="17" a="1"/>
  <c r="H33" i="17" s="1"/>
  <c r="H47" i="17" a="1"/>
  <c r="H47" i="17" s="1"/>
  <c r="H59" i="17" a="1"/>
  <c r="H59" i="17" s="1"/>
  <c r="H70" i="17" a="1"/>
  <c r="H70" i="17" s="1"/>
  <c r="H17" i="17" a="1"/>
  <c r="H17" i="17" s="1"/>
  <c r="H194" i="17" a="1"/>
  <c r="H194" i="17" s="1"/>
  <c r="H186" i="17" a="1"/>
  <c r="H186" i="17" s="1"/>
  <c r="H170" i="17" a="1"/>
  <c r="H170" i="17" s="1"/>
  <c r="H142" i="17" a="1"/>
  <c r="H142" i="17" s="1"/>
  <c r="H123" i="17" a="1"/>
  <c r="H123" i="17" s="1"/>
  <c r="H186" i="14" a="1"/>
  <c r="H186" i="14" s="1"/>
  <c r="H134" i="14" a="1"/>
  <c r="H134" i="14" s="1"/>
  <c r="I39" i="18" a="1"/>
  <c r="I39" i="18" s="1"/>
  <c r="I137" i="18" a="1"/>
  <c r="I137" i="18" s="1"/>
  <c r="I106" i="18" a="1"/>
  <c r="I106" i="18" s="1"/>
  <c r="H56" i="18" a="1"/>
  <c r="H56" i="18" s="1"/>
  <c r="H119" i="18" a="1"/>
  <c r="H119" i="18" s="1"/>
  <c r="H67" i="18" a="1"/>
  <c r="H67" i="18" s="1"/>
  <c r="H40" i="18" a="1"/>
  <c r="H40" i="18" s="1"/>
  <c r="H90" i="18" a="1"/>
  <c r="H90" i="18" s="1"/>
  <c r="H184" i="18" a="1"/>
  <c r="H184" i="18" s="1"/>
  <c r="H147" i="18" a="1"/>
  <c r="H147" i="18" s="1"/>
  <c r="H89" i="18" a="1"/>
  <c r="H89" i="18" s="1"/>
  <c r="I23" i="17" a="1"/>
  <c r="I23" i="17" s="1"/>
  <c r="I97" i="17" a="1"/>
  <c r="I97" i="17" s="1"/>
  <c r="I43" i="17" a="1"/>
  <c r="I43" i="17" s="1"/>
  <c r="I35" i="17" a="1"/>
  <c r="I35" i="17" s="1"/>
  <c r="I78" i="17" a="1"/>
  <c r="I78" i="17" s="1"/>
  <c r="I57" i="17" a="1"/>
  <c r="I57" i="17" s="1"/>
  <c r="I107" i="17" a="1"/>
  <c r="I107" i="17" s="1"/>
  <c r="I174" i="17" a="1"/>
  <c r="I174" i="17" s="1"/>
  <c r="I65" i="17" a="1"/>
  <c r="I65" i="17" s="1"/>
  <c r="I129" i="17" a="1"/>
  <c r="I129" i="17" s="1"/>
  <c r="I143" i="17" a="1"/>
  <c r="I143" i="17" s="1"/>
  <c r="I155" i="17" a="1"/>
  <c r="I155" i="17" s="1"/>
  <c r="I172" i="17" a="1"/>
  <c r="I172" i="17" s="1"/>
  <c r="I77" i="17" a="1"/>
  <c r="I77" i="17" s="1"/>
  <c r="I90" i="17" a="1"/>
  <c r="I90" i="17" s="1"/>
  <c r="I113" i="17" a="1"/>
  <c r="I113" i="17" s="1"/>
  <c r="I10" i="17" a="1"/>
  <c r="I10" i="17" s="1"/>
  <c r="I187" i="17" a="1"/>
  <c r="I187" i="17" s="1"/>
  <c r="I160" i="17" a="1"/>
  <c r="I160" i="17" s="1"/>
  <c r="H139" i="17" a="1"/>
  <c r="H139" i="17" s="1"/>
  <c r="H114" i="17" a="1"/>
  <c r="H114" i="17" s="1"/>
  <c r="H68" i="17" a="1"/>
  <c r="H68" i="17" s="1"/>
  <c r="I175" i="17" a="1"/>
  <c r="I175" i="17" s="1"/>
  <c r="I13" i="17" a="1"/>
  <c r="I13" i="17" s="1"/>
  <c r="H159" i="17" a="1"/>
  <c r="H159" i="17" s="1"/>
  <c r="I92" i="17" a="1"/>
  <c r="I92" i="17" s="1"/>
  <c r="I145" i="17" a="1"/>
  <c r="I145" i="17" s="1"/>
  <c r="H104" i="17" a="1"/>
  <c r="H104" i="17" s="1"/>
  <c r="H36" i="17" a="1"/>
  <c r="H36" i="17" s="1"/>
  <c r="I164" i="17" a="1"/>
  <c r="I164" i="17" s="1"/>
  <c r="H153" i="17" a="1"/>
  <c r="H153" i="17" s="1"/>
  <c r="H191" i="17" a="1"/>
  <c r="H191" i="17" s="1"/>
  <c r="I15" i="17" a="1"/>
  <c r="I15" i="17" s="1"/>
  <c r="I185" i="17" a="1"/>
  <c r="I185" i="17" s="1"/>
  <c r="I157" i="17" a="1"/>
  <c r="I157" i="17" s="1"/>
  <c r="I136" i="17" a="1"/>
  <c r="I136" i="17" s="1"/>
  <c r="H91" i="17" a="1"/>
  <c r="H91" i="17" s="1"/>
  <c r="H183" i="17" a="1"/>
  <c r="H183" i="17" s="1"/>
  <c r="H175" i="17" a="1"/>
  <c r="H175" i="17" s="1"/>
  <c r="H167" i="17" a="1"/>
  <c r="H167" i="17" s="1"/>
  <c r="H152" i="17" a="1"/>
  <c r="H152" i="17" s="1"/>
  <c r="H136" i="17" a="1"/>
  <c r="H136" i="17" s="1"/>
  <c r="H102" i="17" a="1"/>
  <c r="H102" i="17" s="1"/>
  <c r="H49" i="17" a="1"/>
  <c r="H49" i="17" s="1"/>
  <c r="H145" i="17" a="1"/>
  <c r="H145" i="17" s="1"/>
  <c r="H126" i="17" a="1"/>
  <c r="H126" i="17" s="1"/>
  <c r="H112" i="17" a="1"/>
  <c r="H112" i="17" s="1"/>
  <c r="H94" i="17" a="1"/>
  <c r="H94" i="17" s="1"/>
  <c r="H28" i="17" a="1"/>
  <c r="H28" i="17" s="1"/>
  <c r="H46" i="17" a="1"/>
  <c r="H46" i="17" s="1"/>
  <c r="H58" i="17" a="1"/>
  <c r="H58" i="17" s="1"/>
  <c r="H75" i="17" a="1"/>
  <c r="H75" i="17" s="1"/>
  <c r="H93" i="17" a="1"/>
  <c r="H93" i="17" s="1"/>
  <c r="H18" i="17" a="1"/>
  <c r="H18" i="17" s="1"/>
  <c r="H34" i="17" a="1"/>
  <c r="H34" i="17" s="1"/>
  <c r="H51" i="17" a="1"/>
  <c r="H51" i="17" s="1"/>
  <c r="H81" i="17" a="1"/>
  <c r="H81" i="17" s="1"/>
  <c r="H23" i="17" a="1"/>
  <c r="H23" i="17" s="1"/>
  <c r="H37" i="17" a="1"/>
  <c r="H37" i="17" s="1"/>
  <c r="H50" i="17" a="1"/>
  <c r="H50" i="17" s="1"/>
  <c r="H62" i="17" a="1"/>
  <c r="H62" i="17" s="1"/>
  <c r="H25" i="17" a="1"/>
  <c r="H25" i="17" s="1"/>
  <c r="H184" i="17" a="1"/>
  <c r="H184" i="17" s="1"/>
  <c r="H176" i="17" a="1"/>
  <c r="H176" i="17" s="1"/>
  <c r="H168" i="17" a="1"/>
  <c r="H168" i="17" s="1"/>
  <c r="H154" i="17" a="1"/>
  <c r="H154" i="17" s="1"/>
  <c r="G154" i="17" s="1"/>
  <c r="H138" i="17" a="1"/>
  <c r="H138" i="17" s="1"/>
  <c r="H119" i="17" a="1"/>
  <c r="H119" i="17" s="1"/>
  <c r="H97" i="17" a="1"/>
  <c r="H97" i="17" s="1"/>
  <c r="H29" i="17" a="1"/>
  <c r="H29" i="17" s="1"/>
  <c r="G29" i="17" s="1"/>
  <c r="I73" i="18" a="1"/>
  <c r="I73" i="18" s="1"/>
  <c r="I154" i="18" a="1"/>
  <c r="I154" i="18" s="1"/>
  <c r="I172" i="18" a="1"/>
  <c r="I172" i="18" s="1"/>
  <c r="H80" i="18" a="1"/>
  <c r="H80" i="18" s="1"/>
  <c r="H21" i="18" a="1"/>
  <c r="H21" i="18" s="1"/>
  <c r="H82" i="18" a="1"/>
  <c r="H82" i="18" s="1"/>
  <c r="H55" i="18" a="1"/>
  <c r="H55" i="18" s="1"/>
  <c r="G55" i="18" s="1"/>
  <c r="I15" i="18" a="1"/>
  <c r="I15" i="18" s="1"/>
  <c r="H176" i="18" a="1"/>
  <c r="H176" i="18" s="1"/>
  <c r="I136" i="18" a="1"/>
  <c r="I136" i="18" s="1"/>
  <c r="H65" i="18" a="1"/>
  <c r="H65" i="18" s="1"/>
  <c r="I37" i="17" a="1"/>
  <c r="I37" i="17" s="1"/>
  <c r="I86" i="17" a="1"/>
  <c r="I86" i="17" s="1"/>
  <c r="I41" i="17" a="1"/>
  <c r="I41" i="17" s="1"/>
  <c r="I20" i="17" a="1"/>
  <c r="I20" i="17" s="1"/>
  <c r="I80" i="17" a="1"/>
  <c r="I80" i="17" s="1"/>
  <c r="I115" i="17" a="1"/>
  <c r="I115" i="17" s="1"/>
  <c r="I16" i="17" a="1"/>
  <c r="I16" i="17" s="1"/>
  <c r="I180" i="17" a="1"/>
  <c r="I180" i="17" s="1"/>
  <c r="I87" i="17" a="1"/>
  <c r="I87" i="17" s="1"/>
  <c r="I110" i="17" a="1"/>
  <c r="I110" i="17" s="1"/>
  <c r="I131" i="17" a="1"/>
  <c r="I131" i="17" s="1"/>
  <c r="I146" i="17" a="1"/>
  <c r="I146" i="17" s="1"/>
  <c r="I159" i="17" a="1"/>
  <c r="I159" i="17" s="1"/>
  <c r="I82" i="17" a="1"/>
  <c r="I82" i="17" s="1"/>
  <c r="I96" i="17" a="1"/>
  <c r="I96" i="17" s="1"/>
  <c r="I11" i="17" a="1"/>
  <c r="I11" i="17" s="1"/>
  <c r="I181" i="17" a="1"/>
  <c r="I181" i="17" s="1"/>
  <c r="H155" i="17" a="1"/>
  <c r="H155" i="17" s="1"/>
  <c r="I133" i="17" a="1"/>
  <c r="I133" i="17" s="1"/>
  <c r="I108" i="17" a="1"/>
  <c r="I108" i="17" s="1"/>
  <c r="I44" i="17" a="1"/>
  <c r="I44" i="17" s="1"/>
  <c r="H151" i="17" a="1"/>
  <c r="H151" i="17" s="1"/>
  <c r="I190" i="17" a="1"/>
  <c r="I190" i="17" s="1"/>
  <c r="I153" i="17" a="1"/>
  <c r="I153" i="17" s="1"/>
  <c r="I132" i="17" a="1"/>
  <c r="I132" i="17" s="1"/>
  <c r="H83" i="17" a="1"/>
  <c r="H83" i="17" s="1"/>
  <c r="I188" i="17" a="1"/>
  <c r="I188" i="17" s="1"/>
  <c r="H135" i="17" a="1"/>
  <c r="H135" i="17" s="1"/>
  <c r="I50" i="17" a="1"/>
  <c r="I50" i="17" s="1"/>
  <c r="H16" i="17" a="1"/>
  <c r="H16" i="17" s="1"/>
  <c r="H157" i="17" a="1"/>
  <c r="H157" i="17" s="1"/>
  <c r="H185" i="17" a="1"/>
  <c r="H185" i="17" s="1"/>
  <c r="H13" i="17" a="1"/>
  <c r="H13" i="17" s="1"/>
  <c r="I177" i="17" a="1"/>
  <c r="I177" i="17" s="1"/>
  <c r="I152" i="17" a="1"/>
  <c r="I152" i="17" s="1"/>
  <c r="H131" i="17" a="1"/>
  <c r="H131" i="17" s="1"/>
  <c r="H79" i="17" a="1"/>
  <c r="H79" i="17" s="1"/>
  <c r="H181" i="17" a="1"/>
  <c r="H181" i="17" s="1"/>
  <c r="H173" i="17" a="1"/>
  <c r="H173" i="17" s="1"/>
  <c r="H164" i="17" a="1"/>
  <c r="H164" i="17" s="1"/>
  <c r="H148" i="17" a="1"/>
  <c r="H148" i="17" s="1"/>
  <c r="H132" i="17" a="1"/>
  <c r="H132" i="17" s="1"/>
  <c r="H115" i="17" a="1"/>
  <c r="H115" i="17" s="1"/>
  <c r="H43" i="17" a="1"/>
  <c r="H43" i="17" s="1"/>
  <c r="H141" i="17" a="1"/>
  <c r="H141" i="17" s="1"/>
  <c r="H122" i="17" a="1"/>
  <c r="H122" i="17" s="1"/>
  <c r="H108" i="17" a="1"/>
  <c r="H108" i="17" s="1"/>
  <c r="H92" i="17" a="1"/>
  <c r="H92" i="17" s="1"/>
  <c r="H31" i="17" a="1"/>
  <c r="H31" i="17" s="1"/>
  <c r="H48" i="17" a="1"/>
  <c r="H48" i="17" s="1"/>
  <c r="H63" i="17" a="1"/>
  <c r="H63" i="17" s="1"/>
  <c r="H78" i="17" a="1"/>
  <c r="H78" i="17" s="1"/>
  <c r="H96" i="17" a="1"/>
  <c r="H96" i="17" s="1"/>
  <c r="H21" i="17" a="1"/>
  <c r="H21" i="17" s="1"/>
  <c r="H38" i="17" a="1"/>
  <c r="H38" i="17" s="1"/>
  <c r="H60" i="17" a="1"/>
  <c r="H60" i="17" s="1"/>
  <c r="H85" i="17" a="1"/>
  <c r="H85" i="17" s="1"/>
  <c r="H26" i="17" a="1"/>
  <c r="H26" i="17" s="1"/>
  <c r="H40" i="17" a="1"/>
  <c r="H40" i="17" s="1"/>
  <c r="H54" i="17" a="1"/>
  <c r="H54" i="17" s="1"/>
  <c r="H65" i="17" a="1"/>
  <c r="H65" i="17" s="1"/>
  <c r="H77" i="17" a="1"/>
  <c r="H77" i="17" s="1"/>
  <c r="H11" i="17" a="1"/>
  <c r="H11" i="17" s="1"/>
  <c r="H190" i="17" a="1"/>
  <c r="H190" i="17" s="1"/>
  <c r="H174" i="17" a="1"/>
  <c r="H174" i="17" s="1"/>
  <c r="H166" i="17" a="1"/>
  <c r="H166" i="17" s="1"/>
  <c r="H150" i="17" a="1"/>
  <c r="H150" i="17" s="1"/>
  <c r="H134" i="17" a="1"/>
  <c r="H134" i="17" s="1"/>
  <c r="G134" i="17" s="1"/>
  <c r="H113" i="17" a="1"/>
  <c r="H113" i="17" s="1"/>
  <c r="H87" i="17" a="1"/>
  <c r="H87" i="17" s="1"/>
  <c r="H13" i="14" a="1"/>
  <c r="H13" i="14" s="1"/>
  <c r="G13" i="14" s="1"/>
  <c r="H170" i="14" a="1"/>
  <c r="H170" i="14" s="1"/>
  <c r="G170" i="14" s="1"/>
  <c r="I18" i="14" a="1"/>
  <c r="I18" i="14" s="1"/>
  <c r="AG13" i="1" s="1"/>
  <c r="I42" i="14" a="1"/>
  <c r="I42" i="14" s="1"/>
  <c r="I98" i="18" a="1"/>
  <c r="I98" i="18" s="1"/>
  <c r="I33" i="18" a="1"/>
  <c r="I33" i="18" s="1"/>
  <c r="H100" i="18" a="1"/>
  <c r="H100" i="18" s="1"/>
  <c r="H36" i="18" a="1"/>
  <c r="H36" i="18" s="1"/>
  <c r="H102" i="18" a="1"/>
  <c r="H102" i="18" s="1"/>
  <c r="H66" i="18" a="1"/>
  <c r="H66" i="18" s="1"/>
  <c r="I10" i="18" a="1"/>
  <c r="I10" i="18" s="1"/>
  <c r="H168" i="18" a="1"/>
  <c r="H168" i="18" s="1"/>
  <c r="H126" i="18" a="1"/>
  <c r="H126" i="18" s="1"/>
  <c r="I25" i="18" a="1"/>
  <c r="I25" i="18" s="1"/>
  <c r="I61" i="17" a="1"/>
  <c r="I61" i="17" s="1"/>
  <c r="I18" i="17" a="1"/>
  <c r="I18" i="17" s="1"/>
  <c r="I60" i="17" a="1"/>
  <c r="I60" i="17" s="1"/>
  <c r="AH51" i="1" s="1"/>
  <c r="I26" i="17" a="1"/>
  <c r="I26" i="17" s="1"/>
  <c r="I93" i="17" a="1"/>
  <c r="I93" i="17" s="1"/>
  <c r="I124" i="17" a="1"/>
  <c r="I124" i="17" s="1"/>
  <c r="I119" i="17" a="1"/>
  <c r="I119" i="17" s="1"/>
  <c r="I135" i="17" a="1"/>
  <c r="I135" i="17" s="1"/>
  <c r="I147" i="17" a="1"/>
  <c r="I147" i="17" s="1"/>
  <c r="I184" i="17" a="1"/>
  <c r="I184" i="17" s="1"/>
  <c r="I85" i="17" a="1"/>
  <c r="I85" i="17" s="1"/>
  <c r="I105" i="17" a="1"/>
  <c r="I105" i="17" s="1"/>
  <c r="I122" i="17" a="1"/>
  <c r="I122" i="17" s="1"/>
  <c r="I9" i="17" a="1"/>
  <c r="I9" i="17" s="1"/>
  <c r="I173" i="17" a="1"/>
  <c r="I173" i="17" s="1"/>
  <c r="I149" i="17" a="1"/>
  <c r="I149" i="17" s="1"/>
  <c r="H130" i="17" a="1"/>
  <c r="H130" i="17" s="1"/>
  <c r="I167" i="17" a="1"/>
  <c r="I167" i="17" s="1"/>
  <c r="H161" i="17" a="1"/>
  <c r="H161" i="17" s="1"/>
  <c r="H56" i="17" a="1"/>
  <c r="H56" i="17" s="1"/>
  <c r="H52" i="17" a="1"/>
  <c r="H52" i="17" s="1"/>
  <c r="H24" i="17" a="1"/>
  <c r="H24" i="17" s="1"/>
  <c r="H88" i="17" a="1"/>
  <c r="H88" i="17" s="1"/>
  <c r="H69" i="17" a="1"/>
  <c r="H69" i="17" s="1"/>
  <c r="H146" i="17" a="1"/>
  <c r="H146" i="17" s="1"/>
  <c r="H84" i="17" a="1"/>
  <c r="H84" i="17" s="1"/>
  <c r="H162" i="14" a="1"/>
  <c r="H162" i="14" s="1"/>
  <c r="I79" i="14" a="1"/>
  <c r="I79" i="14" s="1"/>
  <c r="I87" i="14" a="1"/>
  <c r="I87" i="14" s="1"/>
  <c r="I95" i="14" a="1"/>
  <c r="I95" i="14" s="1"/>
  <c r="AG81" i="1" s="1"/>
  <c r="I103" i="14" a="1"/>
  <c r="I103" i="14" s="1"/>
  <c r="I41" i="14" a="1"/>
  <c r="I41" i="14" s="1"/>
  <c r="AG35" i="1" s="1"/>
  <c r="I104" i="14" a="1"/>
  <c r="I104" i="14" s="1"/>
  <c r="I120" i="14" a="1"/>
  <c r="I120" i="14" s="1"/>
  <c r="I184" i="14" a="1"/>
  <c r="I184" i="14" s="1"/>
  <c r="I9" i="14" a="1"/>
  <c r="I9" i="14" s="1"/>
  <c r="I161" i="14" a="1"/>
  <c r="I161" i="14" s="1"/>
  <c r="H192" i="14" a="1"/>
  <c r="H192" i="14" s="1"/>
  <c r="G192" i="14" s="1"/>
  <c r="H160" i="14" a="1"/>
  <c r="H160" i="14" s="1"/>
  <c r="H126" i="14" a="1"/>
  <c r="H126" i="14" s="1"/>
  <c r="H174" i="14" a="1"/>
  <c r="H174" i="14" s="1"/>
  <c r="G174" i="14" s="1"/>
  <c r="H172" i="14" a="1"/>
  <c r="H172" i="14" s="1"/>
  <c r="H58" i="14" a="1"/>
  <c r="H58" i="14" s="1"/>
  <c r="G58" i="14" s="1"/>
  <c r="H26" i="14" a="1"/>
  <c r="H26" i="14" s="1"/>
  <c r="G26" i="14" s="1"/>
  <c r="H69" i="14" a="1"/>
  <c r="H69" i="14" s="1"/>
  <c r="H77" i="14" a="1"/>
  <c r="H77" i="14" s="1"/>
  <c r="H85" i="14" a="1"/>
  <c r="H85" i="14" s="1"/>
  <c r="G85" i="14" s="1"/>
  <c r="H93" i="14" a="1"/>
  <c r="H93" i="14" s="1"/>
  <c r="H101" i="14" a="1"/>
  <c r="H101" i="14" s="1"/>
  <c r="H109" i="14" a="1"/>
  <c r="H109" i="14" s="1"/>
  <c r="H117" i="14" a="1"/>
  <c r="H117" i="14" s="1"/>
  <c r="H143" i="14" a="1"/>
  <c r="H143" i="14" s="1"/>
  <c r="H19" i="14" a="1"/>
  <c r="H19" i="14" s="1"/>
  <c r="H27" i="14" a="1"/>
  <c r="H27" i="14" s="1"/>
  <c r="G27" i="14" s="1"/>
  <c r="H35" i="14" a="1"/>
  <c r="H35" i="14" s="1"/>
  <c r="H43" i="14" a="1"/>
  <c r="H43" i="14" s="1"/>
  <c r="H51" i="14" a="1"/>
  <c r="H51" i="14" s="1"/>
  <c r="G51" i="14" s="1"/>
  <c r="H59" i="14" a="1"/>
  <c r="H59" i="14" s="1"/>
  <c r="H17" i="14" a="1"/>
  <c r="H17" i="14" s="1"/>
  <c r="H68" i="14" a="1"/>
  <c r="H68" i="14" s="1"/>
  <c r="H80" i="14" a="1"/>
  <c r="H80" i="14" s="1"/>
  <c r="G80" i="14" s="1"/>
  <c r="H88" i="14" a="1"/>
  <c r="H88" i="14" s="1"/>
  <c r="G88" i="14" s="1"/>
  <c r="H96" i="14" a="1"/>
  <c r="H96" i="14" s="1"/>
  <c r="H156" i="14" a="1"/>
  <c r="H156" i="14" s="1"/>
  <c r="G156" i="14" s="1"/>
  <c r="H135" i="14" a="1"/>
  <c r="H135" i="14" s="1"/>
  <c r="G135" i="14" s="1"/>
  <c r="H114" i="14" a="1"/>
  <c r="H114" i="14" s="1"/>
  <c r="H40" i="14" a="1"/>
  <c r="H40" i="14" s="1"/>
  <c r="H189" i="14" a="1"/>
  <c r="H189" i="14" s="1"/>
  <c r="G189" i="14" s="1"/>
  <c r="H181" i="14" a="1"/>
  <c r="H181" i="14" s="1"/>
  <c r="H173" i="14" a="1"/>
  <c r="H173" i="14" s="1"/>
  <c r="H165" i="14" a="1"/>
  <c r="H165" i="14" s="1"/>
  <c r="G165" i="14" s="1"/>
  <c r="H157" i="14" a="1"/>
  <c r="H157" i="14" s="1"/>
  <c r="G157" i="14" s="1"/>
  <c r="H138" i="14" a="1"/>
  <c r="H138" i="14" s="1"/>
  <c r="H124" i="14" a="1"/>
  <c r="H124" i="14" s="1"/>
  <c r="G124" i="14" s="1"/>
  <c r="H102" i="14" a="1"/>
  <c r="H102" i="14" s="1"/>
  <c r="H38" i="14" a="1"/>
  <c r="H38" i="14" s="1"/>
  <c r="H150" i="14" a="1"/>
  <c r="H150" i="14" s="1"/>
  <c r="H129" i="14" a="1"/>
  <c r="H129" i="14" s="1"/>
  <c r="G129" i="14" s="1"/>
  <c r="H52" i="14" a="1"/>
  <c r="H52" i="14" s="1"/>
  <c r="G52" i="14" s="1"/>
  <c r="H20" i="14" a="1"/>
  <c r="H20" i="14" s="1"/>
  <c r="H134" i="16" a="1"/>
  <c r="H134" i="16" s="1"/>
  <c r="I196" i="16" a="1"/>
  <c r="I196" i="16" s="1"/>
  <c r="I131" i="16" a="1"/>
  <c r="I131" i="16" s="1"/>
  <c r="H11" i="16" a="1"/>
  <c r="H11" i="16" s="1"/>
  <c r="H13" i="16" a="1"/>
  <c r="H13" i="16" s="1"/>
  <c r="I30" i="16" a="1"/>
  <c r="I30" i="16" s="1"/>
  <c r="H170" i="16" a="1"/>
  <c r="H170" i="16" s="1"/>
  <c r="I145" i="16" a="1"/>
  <c r="I145" i="16" s="1"/>
  <c r="I21" i="16" a="1"/>
  <c r="I21" i="16" s="1"/>
  <c r="I162" i="16" a="1"/>
  <c r="I162" i="16" s="1"/>
  <c r="H136" i="16" a="1"/>
  <c r="H136" i="16" s="1"/>
  <c r="I103" i="16" a="1"/>
  <c r="I103" i="16" s="1"/>
  <c r="I187" i="16" a="1"/>
  <c r="I187" i="16" s="1"/>
  <c r="H183" i="16" a="1"/>
  <c r="H183" i="16" s="1"/>
  <c r="I177" i="16" a="1"/>
  <c r="I177" i="16" s="1"/>
  <c r="I172" i="16" a="1"/>
  <c r="I172" i="16" s="1"/>
  <c r="I165" i="16" a="1"/>
  <c r="I165" i="16" s="1"/>
  <c r="H156" i="16" a="1"/>
  <c r="H156" i="16" s="1"/>
  <c r="H150" i="16" a="1"/>
  <c r="H150" i="16" s="1"/>
  <c r="I135" i="16" a="1"/>
  <c r="I135" i="16" s="1"/>
  <c r="H121" i="16" a="1"/>
  <c r="H121" i="16" s="1"/>
  <c r="H113" i="16" a="1"/>
  <c r="H113" i="16" s="1"/>
  <c r="H105" i="16" a="1"/>
  <c r="H105" i="16" s="1"/>
  <c r="H89" i="16" a="1"/>
  <c r="H89" i="16" s="1"/>
  <c r="I58" i="16" a="1"/>
  <c r="I58" i="16" s="1"/>
  <c r="H35" i="16" a="1"/>
  <c r="H35" i="16" s="1"/>
  <c r="I191" i="16" a="1"/>
  <c r="I191" i="16" s="1"/>
  <c r="H176" i="16" a="1"/>
  <c r="H176" i="16" s="1"/>
  <c r="H165" i="16" a="1"/>
  <c r="H165" i="16" s="1"/>
  <c r="I155" i="16" a="1"/>
  <c r="I155" i="16" s="1"/>
  <c r="I146" i="16" a="1"/>
  <c r="I146" i="16" s="1"/>
  <c r="H139" i="16" a="1"/>
  <c r="H139" i="16" s="1"/>
  <c r="H125" i="16" a="1"/>
  <c r="H125" i="16" s="1"/>
  <c r="I110" i="16" a="1"/>
  <c r="I110" i="16" s="1"/>
  <c r="I102" i="16" a="1"/>
  <c r="I102" i="16" s="1"/>
  <c r="I68" i="16" a="1"/>
  <c r="I68" i="16" s="1"/>
  <c r="I17" i="16" a="1"/>
  <c r="I17" i="16" s="1"/>
  <c r="I32" i="16" a="1"/>
  <c r="I32" i="16" s="1"/>
  <c r="I48" i="16" a="1"/>
  <c r="I48" i="16" s="1"/>
  <c r="I64" i="16" a="1"/>
  <c r="I64" i="16" s="1"/>
  <c r="I74" i="16" a="1"/>
  <c r="I74" i="16" s="1"/>
  <c r="I95" i="16" a="1"/>
  <c r="I95" i="16" s="1"/>
  <c r="I112" i="16" a="1"/>
  <c r="I112" i="16" s="1"/>
  <c r="I127" i="16" a="1"/>
  <c r="I127" i="16" s="1"/>
  <c r="I144" i="16" a="1"/>
  <c r="I144" i="16" s="1"/>
  <c r="I34" i="16" a="1"/>
  <c r="I34" i="16" s="1"/>
  <c r="I50" i="16" a="1"/>
  <c r="I50" i="16" s="1"/>
  <c r="I66" i="16" a="1"/>
  <c r="I66" i="16" s="1"/>
  <c r="I80" i="16" a="1"/>
  <c r="I80" i="16" s="1"/>
  <c r="I89" i="16" a="1"/>
  <c r="I89" i="16" s="1"/>
  <c r="I24" i="16" a="1"/>
  <c r="I24" i="16" s="1"/>
  <c r="I40" i="16" a="1"/>
  <c r="I40" i="16" s="1"/>
  <c r="I56" i="16" a="1"/>
  <c r="I56" i="16" s="1"/>
  <c r="I72" i="16" a="1"/>
  <c r="I72" i="16" s="1"/>
  <c r="I93" i="16" a="1"/>
  <c r="I93" i="16" s="1"/>
  <c r="H19" i="16" a="1"/>
  <c r="H19" i="16" s="1"/>
  <c r="H34" i="16" a="1"/>
  <c r="H34" i="16" s="1"/>
  <c r="H50" i="16" a="1"/>
  <c r="H50" i="16" s="1"/>
  <c r="H66" i="16" a="1"/>
  <c r="H66" i="16" s="1"/>
  <c r="H80" i="16" a="1"/>
  <c r="H80" i="16" s="1"/>
  <c r="H94" i="16" a="1"/>
  <c r="H94" i="16" s="1"/>
  <c r="H106" i="16" a="1"/>
  <c r="H106" i="16" s="1"/>
  <c r="H126" i="16" a="1"/>
  <c r="H126" i="16" s="1"/>
  <c r="H138" i="16" a="1"/>
  <c r="H138" i="16" s="1"/>
  <c r="H27" i="16" a="1"/>
  <c r="H27" i="16" s="1"/>
  <c r="H43" i="16" a="1"/>
  <c r="H43" i="16" s="1"/>
  <c r="H59" i="16" a="1"/>
  <c r="H59" i="16" s="1"/>
  <c r="H75" i="16" a="1"/>
  <c r="H75" i="16" s="1"/>
  <c r="H17" i="16" a="1"/>
  <c r="H17" i="16" s="1"/>
  <c r="G17" i="16" s="1"/>
  <c r="H36" i="16" a="1"/>
  <c r="H36" i="16" s="1"/>
  <c r="H52" i="16" a="1"/>
  <c r="H52" i="16" s="1"/>
  <c r="H68" i="16" a="1"/>
  <c r="H68" i="16" s="1"/>
  <c r="H79" i="16" a="1"/>
  <c r="H79" i="16" s="1"/>
  <c r="H90" i="16" a="1"/>
  <c r="H90" i="16" s="1"/>
  <c r="H12" i="16" a="1"/>
  <c r="H12" i="16" s="1"/>
  <c r="H190" i="16" a="1"/>
  <c r="H190" i="16" s="1"/>
  <c r="H186" i="16" a="1"/>
  <c r="H186" i="16" s="1"/>
  <c r="H181" i="16" a="1"/>
  <c r="H181" i="16" s="1"/>
  <c r="I175" i="16" a="1"/>
  <c r="I175" i="16" s="1"/>
  <c r="I170" i="16" a="1"/>
  <c r="I170" i="16" s="1"/>
  <c r="H129" i="17" a="1"/>
  <c r="H129" i="17" s="1"/>
  <c r="H128" i="17" a="1"/>
  <c r="H128" i="17" s="1"/>
  <c r="I125" i="17" a="1"/>
  <c r="I125" i="17" s="1"/>
  <c r="H187" i="17" a="1"/>
  <c r="H187" i="17" s="1"/>
  <c r="H147" i="17" a="1"/>
  <c r="H147" i="17" s="1"/>
  <c r="H179" i="17" a="1"/>
  <c r="H179" i="17" s="1"/>
  <c r="H125" i="17" a="1"/>
  <c r="H125" i="17" s="1"/>
  <c r="H72" i="17" a="1"/>
  <c r="H72" i="17" s="1"/>
  <c r="H105" i="17" a="1"/>
  <c r="H105" i="17" s="1"/>
  <c r="H67" i="17" a="1"/>
  <c r="H67" i="17" s="1"/>
  <c r="H41" i="17" a="1"/>
  <c r="H41" i="17" s="1"/>
  <c r="H30" i="17" a="1"/>
  <c r="H30" i="17" s="1"/>
  <c r="H188" i="17" a="1"/>
  <c r="H188" i="17" s="1"/>
  <c r="H172" i="17" a="1"/>
  <c r="H172" i="17" s="1"/>
  <c r="H127" i="17" a="1"/>
  <c r="H127" i="17" s="1"/>
  <c r="I44" i="14" a="1"/>
  <c r="I44" i="14" s="1"/>
  <c r="I73" i="14" a="1"/>
  <c r="I73" i="14" s="1"/>
  <c r="I81" i="14" a="1"/>
  <c r="I81" i="14" s="1"/>
  <c r="I35" i="14" a="1"/>
  <c r="I35" i="14" s="1"/>
  <c r="AG29" i="1" s="1"/>
  <c r="I43" i="14" a="1"/>
  <c r="I43" i="14" s="1"/>
  <c r="I122" i="14" a="1"/>
  <c r="I122" i="14" s="1"/>
  <c r="I194" i="14" a="1"/>
  <c r="I194" i="14" s="1"/>
  <c r="I128" i="14" a="1"/>
  <c r="I128" i="14" s="1"/>
  <c r="I163" i="14" a="1"/>
  <c r="I163" i="14" s="1"/>
  <c r="I171" i="14" a="1"/>
  <c r="I171" i="14" s="1"/>
  <c r="H12" i="14" a="1"/>
  <c r="H12" i="14" s="1"/>
  <c r="G12" i="14" s="1"/>
  <c r="H184" i="14" a="1"/>
  <c r="H184" i="14" s="1"/>
  <c r="H153" i="14" a="1"/>
  <c r="H153" i="14" s="1"/>
  <c r="H120" i="14" a="1"/>
  <c r="H120" i="14" s="1"/>
  <c r="H9" i="14" a="1"/>
  <c r="H9" i="14" s="1"/>
  <c r="H166" i="14" a="1"/>
  <c r="H166" i="14" s="1"/>
  <c r="H196" i="14" a="1"/>
  <c r="H196" i="14" s="1"/>
  <c r="H164" i="14" a="1"/>
  <c r="H164" i="14" s="1"/>
  <c r="G164" i="14" s="1"/>
  <c r="H108" i="14" a="1"/>
  <c r="H108" i="14" s="1"/>
  <c r="H50" i="14" a="1"/>
  <c r="H50" i="14" s="1"/>
  <c r="G50" i="14" s="1"/>
  <c r="H72" i="14" a="1"/>
  <c r="H72" i="14" s="1"/>
  <c r="H79" i="14" a="1"/>
  <c r="H79" i="14" s="1"/>
  <c r="H87" i="14" a="1"/>
  <c r="H87" i="14" s="1"/>
  <c r="H95" i="14" a="1"/>
  <c r="H95" i="14" s="1"/>
  <c r="H103" i="14" a="1"/>
  <c r="H103" i="14" s="1"/>
  <c r="H111" i="14" a="1"/>
  <c r="H111" i="14" s="1"/>
  <c r="H119" i="14" a="1"/>
  <c r="H119" i="14" s="1"/>
  <c r="H147" i="14" a="1"/>
  <c r="H147" i="14" s="1"/>
  <c r="G147" i="14" s="1"/>
  <c r="H21" i="14" a="1"/>
  <c r="H21" i="14" s="1"/>
  <c r="H29" i="14" a="1"/>
  <c r="H29" i="14" s="1"/>
  <c r="G29" i="14" s="1"/>
  <c r="H37" i="14" a="1"/>
  <c r="H37" i="14" s="1"/>
  <c r="G37" i="14" s="1"/>
  <c r="H45" i="14" a="1"/>
  <c r="H45" i="14" s="1"/>
  <c r="G45" i="14" s="1"/>
  <c r="H53" i="14" a="1"/>
  <c r="H53" i="14" s="1"/>
  <c r="G53" i="14" s="1"/>
  <c r="H61" i="14" a="1"/>
  <c r="H61" i="14" s="1"/>
  <c r="G61" i="14" s="1"/>
  <c r="H18" i="14" a="1"/>
  <c r="H18" i="14" s="1"/>
  <c r="H71" i="14" a="1"/>
  <c r="H71" i="14" s="1"/>
  <c r="H82" i="14" a="1"/>
  <c r="H82" i="14" s="1"/>
  <c r="H90" i="14" a="1"/>
  <c r="H90" i="14" s="1"/>
  <c r="H98" i="14" a="1"/>
  <c r="H98" i="14" s="1"/>
  <c r="H149" i="14" a="1"/>
  <c r="H149" i="14" s="1"/>
  <c r="H131" i="14" a="1"/>
  <c r="H131" i="14" s="1"/>
  <c r="H70" i="14" a="1"/>
  <c r="H70" i="14" s="1"/>
  <c r="H32" i="14" a="1"/>
  <c r="H32" i="14" s="1"/>
  <c r="H195" i="14" a="1"/>
  <c r="H195" i="14" s="1"/>
  <c r="G195" i="14" s="1"/>
  <c r="H187" i="14" a="1"/>
  <c r="H187" i="14" s="1"/>
  <c r="G187" i="14" s="1"/>
  <c r="H179" i="14" a="1"/>
  <c r="H179" i="14" s="1"/>
  <c r="H171" i="14" a="1"/>
  <c r="H171" i="14" s="1"/>
  <c r="H163" i="14" a="1"/>
  <c r="H163" i="14" s="1"/>
  <c r="H154" i="14" a="1"/>
  <c r="H154" i="14" s="1"/>
  <c r="H136" i="14" a="1"/>
  <c r="H136" i="14" s="1"/>
  <c r="H116" i="14" a="1"/>
  <c r="H116" i="14" s="1"/>
  <c r="H62" i="14" a="1"/>
  <c r="H62" i="14" s="1"/>
  <c r="H30" i="14" a="1"/>
  <c r="H30" i="14" s="1"/>
  <c r="G30" i="14" s="1"/>
  <c r="H148" i="14" a="1"/>
  <c r="H148" i="14" s="1"/>
  <c r="G148" i="14" s="1"/>
  <c r="H125" i="14" a="1"/>
  <c r="H125" i="14" s="1"/>
  <c r="H44" i="14" a="1"/>
  <c r="H44" i="14" s="1"/>
  <c r="H155" i="16" a="1"/>
  <c r="H155" i="16" s="1"/>
  <c r="I101" i="16" a="1"/>
  <c r="I101" i="16" s="1"/>
  <c r="H191" i="16" a="1"/>
  <c r="H191" i="16" s="1"/>
  <c r="I123" i="16" a="1"/>
  <c r="I123" i="16" s="1"/>
  <c r="H15" i="16" a="1"/>
  <c r="H15" i="16" s="1"/>
  <c r="H192" i="16" a="1"/>
  <c r="H192" i="16" s="1"/>
  <c r="I53" i="16" a="1"/>
  <c r="I53" i="16" s="1"/>
  <c r="H164" i="16" a="1"/>
  <c r="H164" i="16" s="1"/>
  <c r="I137" i="16" a="1"/>
  <c r="I137" i="16" s="1"/>
  <c r="H10" i="16" a="1"/>
  <c r="H10" i="16" s="1"/>
  <c r="I156" i="16" a="1"/>
  <c r="I156" i="16" s="1"/>
  <c r="H128" i="16" a="1"/>
  <c r="H128" i="16" s="1"/>
  <c r="I90" i="16" a="1"/>
  <c r="I90" i="16" s="1"/>
  <c r="I186" i="16" a="1"/>
  <c r="I186" i="16" s="1"/>
  <c r="I181" i="16" a="1"/>
  <c r="I181" i="16" s="1"/>
  <c r="I176" i="16" a="1"/>
  <c r="I176" i="16" s="1"/>
  <c r="H171" i="16" a="1"/>
  <c r="H171" i="16" s="1"/>
  <c r="I163" i="16" a="1"/>
  <c r="I163" i="16" s="1"/>
  <c r="I154" i="16" a="1"/>
  <c r="I154" i="16" s="1"/>
  <c r="I148" i="16" a="1"/>
  <c r="I148" i="16" s="1"/>
  <c r="I133" i="16" a="1"/>
  <c r="I133" i="16" s="1"/>
  <c r="H119" i="16" a="1"/>
  <c r="H119" i="16" s="1"/>
  <c r="H111" i="16" a="1"/>
  <c r="H111" i="16" s="1"/>
  <c r="H101" i="16" a="1"/>
  <c r="H101" i="16" s="1"/>
  <c r="H83" i="16" a="1"/>
  <c r="H83" i="16" s="1"/>
  <c r="I52" i="16" a="1"/>
  <c r="I52" i="16" s="1"/>
  <c r="H29" i="16" a="1"/>
  <c r="H29" i="16" s="1"/>
  <c r="I195" i="16" a="1"/>
  <c r="I195" i="16" s="1"/>
  <c r="I190" i="16" a="1"/>
  <c r="I190" i="16" s="1"/>
  <c r="H172" i="16" a="1"/>
  <c r="H172" i="16" s="1"/>
  <c r="I161" i="16" a="1"/>
  <c r="I161" i="16" s="1"/>
  <c r="H154" i="16" a="1"/>
  <c r="H154" i="16" s="1"/>
  <c r="H145" i="16" a="1"/>
  <c r="H145" i="16" s="1"/>
  <c r="G145" i="16" s="1"/>
  <c r="H137" i="16" a="1"/>
  <c r="H137" i="16" s="1"/>
  <c r="I122" i="16" a="1"/>
  <c r="I122" i="16" s="1"/>
  <c r="I108" i="16" a="1"/>
  <c r="I108" i="16" s="1"/>
  <c r="I100" i="16" a="1"/>
  <c r="I100" i="16" s="1"/>
  <c r="I62" i="16" a="1"/>
  <c r="I62" i="16" s="1"/>
  <c r="I20" i="16" a="1"/>
  <c r="I20" i="16" s="1"/>
  <c r="I35" i="16" a="1"/>
  <c r="I35" i="16" s="1"/>
  <c r="I51" i="16" a="1"/>
  <c r="I51" i="16" s="1"/>
  <c r="I67" i="16" a="1"/>
  <c r="I67" i="16" s="1"/>
  <c r="I81" i="16" a="1"/>
  <c r="I81" i="16" s="1"/>
  <c r="I98" i="16" a="1"/>
  <c r="I98" i="16" s="1"/>
  <c r="I113" i="16" a="1"/>
  <c r="I113" i="16" s="1"/>
  <c r="I130" i="16" a="1"/>
  <c r="I130" i="16" s="1"/>
  <c r="I22" i="16" a="1"/>
  <c r="I22" i="16" s="1"/>
  <c r="I38" i="16" a="1"/>
  <c r="I38" i="16" s="1"/>
  <c r="I54" i="16" a="1"/>
  <c r="I54" i="16" s="1"/>
  <c r="I70" i="16" a="1"/>
  <c r="I70" i="16" s="1"/>
  <c r="I83" i="16" a="1"/>
  <c r="I83" i="16" s="1"/>
  <c r="I94" i="16" a="1"/>
  <c r="I94" i="16" s="1"/>
  <c r="I27" i="16" a="1"/>
  <c r="I27" i="16" s="1"/>
  <c r="I43" i="16" a="1"/>
  <c r="I43" i="16" s="1"/>
  <c r="I59" i="16" a="1"/>
  <c r="I59" i="16" s="1"/>
  <c r="I75" i="16" a="1"/>
  <c r="I75" i="16" s="1"/>
  <c r="I96" i="16" a="1"/>
  <c r="I96" i="16" s="1"/>
  <c r="H22" i="16" a="1"/>
  <c r="H22" i="16" s="1"/>
  <c r="H38" i="16" a="1"/>
  <c r="H38" i="16" s="1"/>
  <c r="H54" i="16" a="1"/>
  <c r="H54" i="16" s="1"/>
  <c r="H70" i="16" a="1"/>
  <c r="H70" i="16" s="1"/>
  <c r="H85" i="16" a="1"/>
  <c r="H85" i="16" s="1"/>
  <c r="H97" i="16" a="1"/>
  <c r="H97" i="16" s="1"/>
  <c r="H117" i="16" a="1"/>
  <c r="H117" i="16" s="1"/>
  <c r="H129" i="16" a="1"/>
  <c r="H129" i="16" s="1"/>
  <c r="H18" i="16" a="1"/>
  <c r="H18" i="16" s="1"/>
  <c r="H33" i="16" a="1"/>
  <c r="H33" i="16" s="1"/>
  <c r="H49" i="16" a="1"/>
  <c r="H49" i="16" s="1"/>
  <c r="H65" i="16" a="1"/>
  <c r="H65" i="16" s="1"/>
  <c r="H82" i="16" a="1"/>
  <c r="H82" i="16" s="1"/>
  <c r="H23" i="16" a="1"/>
  <c r="H23" i="16" s="1"/>
  <c r="H39" i="16" a="1"/>
  <c r="H39" i="16" s="1"/>
  <c r="G39" i="16" s="1"/>
  <c r="H55" i="16" a="1"/>
  <c r="H55" i="16" s="1"/>
  <c r="H71" i="16" a="1"/>
  <c r="H71" i="16" s="1"/>
  <c r="H81" i="16" a="1"/>
  <c r="H81" i="16" s="1"/>
  <c r="G81" i="16" s="1"/>
  <c r="I14" i="16" a="1"/>
  <c r="I14" i="16" s="1"/>
  <c r="I10" i="16" a="1"/>
  <c r="I10" i="16" s="1"/>
  <c r="H189" i="16" a="1"/>
  <c r="H189" i="16" s="1"/>
  <c r="H185" i="16" a="1"/>
  <c r="H185" i="16" s="1"/>
  <c r="I179" i="16" a="1"/>
  <c r="I179" i="16" s="1"/>
  <c r="I174" i="16" a="1"/>
  <c r="I174" i="16" s="1"/>
  <c r="H169" i="16" a="1"/>
  <c r="H169" i="16" s="1"/>
  <c r="H163" i="16" a="1"/>
  <c r="H163" i="16" s="1"/>
  <c r="I153" i="16" a="1"/>
  <c r="I153" i="16" s="1"/>
  <c r="H146" i="16" a="1"/>
  <c r="H146" i="16" s="1"/>
  <c r="I136" i="16" a="1"/>
  <c r="I136" i="16" s="1"/>
  <c r="I128" i="16" a="1"/>
  <c r="I128" i="16" s="1"/>
  <c r="I120" i="16" a="1"/>
  <c r="I120" i="16" s="1"/>
  <c r="H112" i="16" a="1"/>
  <c r="H112" i="16" s="1"/>
  <c r="H104" i="16" a="1"/>
  <c r="H104" i="16" s="1"/>
  <c r="H95" i="17" a="1"/>
  <c r="H95" i="17" s="1"/>
  <c r="I179" i="17" a="1"/>
  <c r="I179" i="17" s="1"/>
  <c r="I62" i="17" a="1"/>
  <c r="I62" i="17" s="1"/>
  <c r="AH53" i="1" s="1"/>
  <c r="I121" i="17" a="1"/>
  <c r="I121" i="17" s="1"/>
  <c r="H171" i="17" a="1"/>
  <c r="H171" i="17" s="1"/>
  <c r="H32" i="17" a="1"/>
  <c r="H32" i="17" s="1"/>
  <c r="H90" i="17" a="1"/>
  <c r="H90" i="17" s="1"/>
  <c r="H19" i="17" a="1"/>
  <c r="H19" i="17" s="1"/>
  <c r="H82" i="17" a="1"/>
  <c r="H82" i="17" s="1"/>
  <c r="G82" i="17" s="1"/>
  <c r="H44" i="17" a="1"/>
  <c r="H44" i="17" s="1"/>
  <c r="H80" i="17" a="1"/>
  <c r="H80" i="17" s="1"/>
  <c r="H162" i="17" a="1"/>
  <c r="H162" i="17" s="1"/>
  <c r="H109" i="17" a="1"/>
  <c r="H109" i="17" s="1"/>
  <c r="H194" i="14" a="1"/>
  <c r="H194" i="14" s="1"/>
  <c r="I62" i="14" a="1"/>
  <c r="I62" i="14" s="1"/>
  <c r="AG53" i="1" s="1"/>
  <c r="I72" i="14" a="1"/>
  <c r="I72" i="14" s="1"/>
  <c r="I21" i="14" a="1"/>
  <c r="I21" i="14" s="1"/>
  <c r="I126" i="14" a="1"/>
  <c r="I126" i="14" s="1"/>
  <c r="I172" i="14" a="1"/>
  <c r="I172" i="14" s="1"/>
  <c r="I196" i="14" a="1"/>
  <c r="I196" i="14" s="1"/>
  <c r="I125" i="14" a="1"/>
  <c r="I125" i="14" s="1"/>
  <c r="I131" i="14" a="1"/>
  <c r="I131" i="14" s="1"/>
  <c r="I132" i="14" a="1"/>
  <c r="I132" i="14" s="1"/>
  <c r="H16" i="14" a="1"/>
  <c r="H16" i="14" s="1"/>
  <c r="H176" i="14" a="1"/>
  <c r="H176" i="14" s="1"/>
  <c r="H130" i="14" a="1"/>
  <c r="H130" i="14" s="1"/>
  <c r="H122" i="14" a="1"/>
  <c r="H122" i="14" s="1"/>
  <c r="H190" i="14" a="1"/>
  <c r="H190" i="14" s="1"/>
  <c r="G190" i="14" s="1"/>
  <c r="H158" i="14" a="1"/>
  <c r="H158" i="14" s="1"/>
  <c r="H188" i="14" a="1"/>
  <c r="H188" i="14" s="1"/>
  <c r="H104" i="14" a="1"/>
  <c r="H104" i="14" s="1"/>
  <c r="H42" i="14" a="1"/>
  <c r="H42" i="14" s="1"/>
  <c r="H64" i="14" a="1"/>
  <c r="H64" i="14" s="1"/>
  <c r="G64" i="14" s="1"/>
  <c r="H75" i="14" a="1"/>
  <c r="H75" i="14" s="1"/>
  <c r="H81" i="14" a="1"/>
  <c r="H81" i="14" s="1"/>
  <c r="H89" i="14" a="1"/>
  <c r="H89" i="14" s="1"/>
  <c r="H97" i="14" a="1"/>
  <c r="H97" i="14" s="1"/>
  <c r="H105" i="14" a="1"/>
  <c r="H105" i="14" s="1"/>
  <c r="G105" i="14" s="1"/>
  <c r="H113" i="14" a="1"/>
  <c r="H113" i="14" s="1"/>
  <c r="H121" i="14" a="1"/>
  <c r="H121" i="14" s="1"/>
  <c r="H151" i="14" a="1"/>
  <c r="H151" i="14" s="1"/>
  <c r="G151" i="14" s="1"/>
  <c r="H23" i="14" a="1"/>
  <c r="H23" i="14" s="1"/>
  <c r="G23" i="14" s="1"/>
  <c r="H31" i="14" a="1"/>
  <c r="H31" i="14" s="1"/>
  <c r="G31" i="14" s="1"/>
  <c r="H39" i="14" a="1"/>
  <c r="H39" i="14" s="1"/>
  <c r="H47" i="14" a="1"/>
  <c r="H47" i="14" s="1"/>
  <c r="G47" i="14" s="1"/>
  <c r="H55" i="14" a="1"/>
  <c r="H55" i="14" s="1"/>
  <c r="G55" i="14" s="1"/>
  <c r="H63" i="14" a="1"/>
  <c r="H63" i="14" s="1"/>
  <c r="G63" i="14" s="1"/>
  <c r="H73" i="14" a="1"/>
  <c r="H73" i="14" s="1"/>
  <c r="G73" i="14" s="1"/>
  <c r="H84" i="14" a="1"/>
  <c r="H84" i="14" s="1"/>
  <c r="G84" i="14" s="1"/>
  <c r="H92" i="14" a="1"/>
  <c r="H92" i="14" s="1"/>
  <c r="G92" i="14" s="1"/>
  <c r="H142" i="14" a="1"/>
  <c r="H142" i="14" s="1"/>
  <c r="H127" i="14" a="1"/>
  <c r="H127" i="14" s="1"/>
  <c r="G127" i="14" s="1"/>
  <c r="H56" i="14" a="1"/>
  <c r="H56" i="14" s="1"/>
  <c r="G56" i="14" s="1"/>
  <c r="H24" i="14" a="1"/>
  <c r="H24" i="14" s="1"/>
  <c r="H193" i="14" a="1"/>
  <c r="H193" i="14" s="1"/>
  <c r="G193" i="14" s="1"/>
  <c r="H185" i="14" a="1"/>
  <c r="H185" i="14" s="1"/>
  <c r="H177" i="14" a="1"/>
  <c r="H177" i="14" s="1"/>
  <c r="G177" i="14" s="1"/>
  <c r="H169" i="14" a="1"/>
  <c r="H169" i="14" s="1"/>
  <c r="G169" i="14" s="1"/>
  <c r="H161" i="14" a="1"/>
  <c r="H161" i="14" s="1"/>
  <c r="H152" i="14" a="1"/>
  <c r="H152" i="14" s="1"/>
  <c r="H132" i="14" a="1"/>
  <c r="H132" i="14" s="1"/>
  <c r="H110" i="14" a="1"/>
  <c r="H110" i="14" s="1"/>
  <c r="H54" i="14" a="1"/>
  <c r="H54" i="14" s="1"/>
  <c r="G54" i="14" s="1"/>
  <c r="H22" i="14" a="1"/>
  <c r="H22" i="14" s="1"/>
  <c r="G22" i="14" s="1"/>
  <c r="H141" i="14" a="1"/>
  <c r="H141" i="14" s="1"/>
  <c r="G141" i="14" s="1"/>
  <c r="H36" i="14" a="1"/>
  <c r="H36" i="14" s="1"/>
  <c r="G36" i="14" s="1"/>
  <c r="H149" i="16" a="1"/>
  <c r="H149" i="16" s="1"/>
  <c r="I84" i="16" a="1"/>
  <c r="I84" i="16" s="1"/>
  <c r="H182" i="16" a="1"/>
  <c r="H182" i="16" s="1"/>
  <c r="I115" i="16" a="1"/>
  <c r="I115" i="16" s="1"/>
  <c r="H25" i="16" a="1"/>
  <c r="H25" i="16" s="1"/>
  <c r="I42" i="16" a="1"/>
  <c r="I42" i="16" s="1"/>
  <c r="I11" i="16" a="1"/>
  <c r="I11" i="16" s="1"/>
  <c r="H158" i="16" a="1"/>
  <c r="H158" i="16" s="1"/>
  <c r="I129" i="16" a="1"/>
  <c r="I129" i="16" s="1"/>
  <c r="I193" i="16" a="1"/>
  <c r="I193" i="16" s="1"/>
  <c r="I150" i="16" a="1"/>
  <c r="I150" i="16" s="1"/>
  <c r="I119" i="16" a="1"/>
  <c r="I119" i="16" s="1"/>
  <c r="I9" i="16" a="1"/>
  <c r="I9" i="16" s="1"/>
  <c r="I185" i="16" a="1"/>
  <c r="I185" i="16" s="1"/>
  <c r="I180" i="16" a="1"/>
  <c r="I180" i="16" s="1"/>
  <c r="H175" i="16" a="1"/>
  <c r="H175" i="16" s="1"/>
  <c r="I169" i="16" a="1"/>
  <c r="I169" i="16" s="1"/>
  <c r="H162" i="16" a="1"/>
  <c r="H162" i="16" s="1"/>
  <c r="H153" i="16" a="1"/>
  <c r="H153" i="16" s="1"/>
  <c r="H147" i="16" a="1"/>
  <c r="H147" i="16" s="1"/>
  <c r="H127" i="16" a="1"/>
  <c r="H127" i="16" s="1"/>
  <c r="I117" i="16" a="1"/>
  <c r="I117" i="16" s="1"/>
  <c r="H109" i="16" a="1"/>
  <c r="H109" i="16" s="1"/>
  <c r="H99" i="16" a="1"/>
  <c r="H99" i="16" s="1"/>
  <c r="I69" i="16" a="1"/>
  <c r="I69" i="16" s="1"/>
  <c r="I46" i="16" a="1"/>
  <c r="I46" i="16" s="1"/>
  <c r="I16" i="16" a="1"/>
  <c r="I16" i="16" s="1"/>
  <c r="I194" i="16" a="1"/>
  <c r="I194" i="16" s="1"/>
  <c r="H184" i="16" a="1"/>
  <c r="H184" i="16" s="1"/>
  <c r="H168" i="16" a="1"/>
  <c r="H168" i="16" s="1"/>
  <c r="I160" i="16" a="1"/>
  <c r="I160" i="16" s="1"/>
  <c r="H151" i="16" a="1"/>
  <c r="H151" i="16" s="1"/>
  <c r="H143" i="16" a="1"/>
  <c r="H143" i="16" s="1"/>
  <c r="H133" i="16" a="1"/>
  <c r="H133" i="16" s="1"/>
  <c r="I116" i="16" a="1"/>
  <c r="I116" i="16" s="1"/>
  <c r="I106" i="16" a="1"/>
  <c r="I106" i="16" s="1"/>
  <c r="H98" i="16" a="1"/>
  <c r="H98" i="16" s="1"/>
  <c r="H57" i="16" a="1"/>
  <c r="H57" i="16" s="1"/>
  <c r="I23" i="16" a="1"/>
  <c r="I23" i="16" s="1"/>
  <c r="I55" i="16" a="1"/>
  <c r="I55" i="16" s="1"/>
  <c r="I71" i="16" a="1"/>
  <c r="I71" i="16" s="1"/>
  <c r="I86" i="16" a="1"/>
  <c r="I86" i="16" s="1"/>
  <c r="I107" i="16" a="1"/>
  <c r="I107" i="16" s="1"/>
  <c r="I139" i="16" a="1"/>
  <c r="I139" i="16" s="1"/>
  <c r="I28" i="16" a="1"/>
  <c r="I28" i="16" s="1"/>
  <c r="I44" i="16" a="1"/>
  <c r="I44" i="16" s="1"/>
  <c r="I60" i="16" a="1"/>
  <c r="I60" i="16" s="1"/>
  <c r="I76" i="16" a="1"/>
  <c r="I76" i="16" s="1"/>
  <c r="I85" i="16" a="1"/>
  <c r="I85" i="16" s="1"/>
  <c r="I18" i="16" a="1"/>
  <c r="I18" i="16" s="1"/>
  <c r="I31" i="16" a="1"/>
  <c r="I31" i="16" s="1"/>
  <c r="I47" i="16" a="1"/>
  <c r="I47" i="16" s="1"/>
  <c r="I63" i="16" a="1"/>
  <c r="I63" i="16" s="1"/>
  <c r="I82" i="16" a="1"/>
  <c r="I82" i="16" s="1"/>
  <c r="I97" i="16" a="1"/>
  <c r="I97" i="16" s="1"/>
  <c r="H28" i="16" a="1"/>
  <c r="H28" i="16" s="1"/>
  <c r="H44" i="16" a="1"/>
  <c r="H44" i="16" s="1"/>
  <c r="H60" i="16" a="1"/>
  <c r="H60" i="16" s="1"/>
  <c r="H76" i="16" a="1"/>
  <c r="H76" i="16" s="1"/>
  <c r="H88" i="16" a="1"/>
  <c r="H88" i="16" s="1"/>
  <c r="H100" i="16" a="1"/>
  <c r="H100" i="16" s="1"/>
  <c r="H120" i="16" a="1"/>
  <c r="H120" i="16" s="1"/>
  <c r="H132" i="16" a="1"/>
  <c r="H132" i="16" s="1"/>
  <c r="H21" i="16" a="1"/>
  <c r="H21" i="16" s="1"/>
  <c r="H37" i="16" a="1"/>
  <c r="H37" i="16" s="1"/>
  <c r="H53" i="16" a="1"/>
  <c r="H53" i="16" s="1"/>
  <c r="H69" i="16" a="1"/>
  <c r="H69" i="16" s="1"/>
  <c r="H93" i="16" a="1"/>
  <c r="H93" i="16" s="1"/>
  <c r="G93" i="16" s="1"/>
  <c r="H26" i="16" a="1"/>
  <c r="H26" i="16" s="1"/>
  <c r="H42" i="16" a="1"/>
  <c r="H42" i="16" s="1"/>
  <c r="G42" i="16" s="1"/>
  <c r="H58" i="16" a="1"/>
  <c r="H58" i="16" s="1"/>
  <c r="H74" i="16" a="1"/>
  <c r="H74" i="16" s="1"/>
  <c r="H84" i="16" a="1"/>
  <c r="H84" i="16" s="1"/>
  <c r="H16" i="16" a="1"/>
  <c r="H16" i="16" s="1"/>
  <c r="H9" i="16" a="1"/>
  <c r="H9" i="16" s="1"/>
  <c r="H188" i="16" a="1"/>
  <c r="H188" i="16" s="1"/>
  <c r="I183" i="16" a="1"/>
  <c r="I183" i="16" s="1"/>
  <c r="I178" i="16" a="1"/>
  <c r="I178" i="16" s="1"/>
  <c r="H173" i="16" a="1"/>
  <c r="H173" i="16" s="1"/>
  <c r="I167" i="16" a="1"/>
  <c r="I167" i="16" s="1"/>
  <c r="H160" i="16" a="1"/>
  <c r="H160" i="16" s="1"/>
  <c r="I152" i="16" a="1"/>
  <c r="I152" i="16" s="1"/>
  <c r="I142" i="16" a="1"/>
  <c r="I142" i="16" s="1"/>
  <c r="I134" i="16" a="1"/>
  <c r="I134" i="16" s="1"/>
  <c r="I126" i="16" a="1"/>
  <c r="I126" i="16" s="1"/>
  <c r="H118" i="16" a="1"/>
  <c r="H118" i="16" s="1"/>
  <c r="G118" i="16" s="1"/>
  <c r="H110" i="16" a="1"/>
  <c r="H110" i="16" s="1"/>
  <c r="G110" i="16" s="1"/>
  <c r="H102" i="16" a="1"/>
  <c r="H102" i="16" s="1"/>
  <c r="G102" i="16" s="1"/>
  <c r="I79" i="16" a="1"/>
  <c r="I79" i="16" s="1"/>
  <c r="I37" i="16" a="1"/>
  <c r="I37" i="16" s="1"/>
  <c r="H15" i="17" a="1"/>
  <c r="H15" i="17" s="1"/>
  <c r="I148" i="17" a="1"/>
  <c r="I148" i="17" s="1"/>
  <c r="I194" i="17" a="1"/>
  <c r="I194" i="17" s="1"/>
  <c r="I169" i="17" a="1"/>
  <c r="I169" i="17" s="1"/>
  <c r="H160" i="17" a="1"/>
  <c r="H160" i="17" s="1"/>
  <c r="H111" i="17" a="1"/>
  <c r="H111" i="17" s="1"/>
  <c r="H35" i="17" a="1"/>
  <c r="H35" i="17" s="1"/>
  <c r="H100" i="17" a="1"/>
  <c r="H100" i="17" s="1"/>
  <c r="H57" i="17" a="1"/>
  <c r="H57" i="17" s="1"/>
  <c r="H180" i="17" a="1"/>
  <c r="H180" i="17" s="1"/>
  <c r="H178" i="14" a="1"/>
  <c r="H178" i="14" s="1"/>
  <c r="G178" i="14" s="1"/>
  <c r="I77" i="14" a="1"/>
  <c r="I77" i="14" s="1"/>
  <c r="I115" i="14" a="1"/>
  <c r="I115" i="14" s="1"/>
  <c r="I155" i="14" a="1"/>
  <c r="I155" i="14" s="1"/>
  <c r="AG135" i="1" s="1"/>
  <c r="I102" i="14" a="1"/>
  <c r="I102" i="14" s="1"/>
  <c r="H112" i="14" a="1"/>
  <c r="H112" i="14" s="1"/>
  <c r="H91" i="14" a="1"/>
  <c r="H91" i="14" s="1"/>
  <c r="H139" i="14" a="1"/>
  <c r="H139" i="14" s="1"/>
  <c r="H41" i="14" a="1"/>
  <c r="H41" i="14" s="1"/>
  <c r="G41" i="14" s="1"/>
  <c r="H74" i="14" a="1"/>
  <c r="H74" i="14" s="1"/>
  <c r="H94" i="14" a="1"/>
  <c r="H94" i="14" s="1"/>
  <c r="H123" i="14" a="1"/>
  <c r="H123" i="14" s="1"/>
  <c r="H183" i="14" a="1"/>
  <c r="H183" i="14" s="1"/>
  <c r="H145" i="14" a="1"/>
  <c r="H145" i="14" s="1"/>
  <c r="H11" i="14" a="1"/>
  <c r="H11" i="14" s="1"/>
  <c r="G11" i="14" s="1"/>
  <c r="H28" i="14" a="1"/>
  <c r="H28" i="14" s="1"/>
  <c r="G28" i="14" s="1"/>
  <c r="H196" i="16" a="1"/>
  <c r="H196" i="16" s="1"/>
  <c r="H152" i="16" a="1"/>
  <c r="H152" i="16" s="1"/>
  <c r="I111" i="16" a="1"/>
  <c r="I111" i="16" s="1"/>
  <c r="I173" i="16" a="1"/>
  <c r="I173" i="16" s="1"/>
  <c r="I143" i="16" a="1"/>
  <c r="I143" i="16" s="1"/>
  <c r="H95" i="16" a="1"/>
  <c r="H95" i="16" s="1"/>
  <c r="H193" i="16" a="1"/>
  <c r="H193" i="16" s="1"/>
  <c r="H148" i="16" a="1"/>
  <c r="H148" i="16" s="1"/>
  <c r="I104" i="16" a="1"/>
  <c r="I104" i="16" s="1"/>
  <c r="I41" i="16" a="1"/>
  <c r="I41" i="16" s="1"/>
  <c r="I109" i="16" a="1"/>
  <c r="I109" i="16" s="1"/>
  <c r="I45" i="16" a="1"/>
  <c r="I45" i="16" s="1"/>
  <c r="I19" i="16" a="1"/>
  <c r="I19" i="16" s="1"/>
  <c r="I91" i="16" a="1"/>
  <c r="I91" i="16" s="1"/>
  <c r="H63" i="16" a="1"/>
  <c r="H63" i="16" s="1"/>
  <c r="H123" i="16" a="1"/>
  <c r="H123" i="16" s="1"/>
  <c r="H56" i="16" a="1"/>
  <c r="H56" i="16" s="1"/>
  <c r="H46" i="16" a="1"/>
  <c r="H46" i="16" s="1"/>
  <c r="H14" i="16" a="1"/>
  <c r="H14" i="16" s="1"/>
  <c r="H177" i="16" a="1"/>
  <c r="H177" i="16" s="1"/>
  <c r="I158" i="16" a="1"/>
  <c r="I158" i="16" s="1"/>
  <c r="I140" i="16" a="1"/>
  <c r="I140" i="16" s="1"/>
  <c r="H124" i="16" a="1"/>
  <c r="H124" i="16" s="1"/>
  <c r="H108" i="16" a="1"/>
  <c r="H108" i="16" s="1"/>
  <c r="H86" i="16" a="1"/>
  <c r="H86" i="16" s="1"/>
  <c r="H32" i="16" a="1"/>
  <c r="H32" i="16" s="1"/>
  <c r="H8" i="14" a="1"/>
  <c r="H8" i="14" s="1"/>
  <c r="I61" i="16" a="1"/>
  <c r="I61" i="16" s="1"/>
  <c r="I189" i="16" a="1"/>
  <c r="I189" i="16" s="1"/>
  <c r="H135" i="16" a="1"/>
  <c r="H135" i="16" s="1"/>
  <c r="H62" i="16" a="1"/>
  <c r="H62" i="16" s="1"/>
  <c r="I171" i="16" a="1"/>
  <c r="I171" i="16" s="1"/>
  <c r="I138" i="16" a="1"/>
  <c r="I138" i="16" s="1"/>
  <c r="I105" i="16" a="1"/>
  <c r="I105" i="16" s="1"/>
  <c r="I26" i="16" a="1"/>
  <c r="I26" i="16" s="1"/>
  <c r="H67" i="14" a="1"/>
  <c r="H67" i="14" s="1"/>
  <c r="G67" i="14" s="1"/>
  <c r="H99" i="14" a="1"/>
  <c r="H99" i="14" s="1"/>
  <c r="G99" i="14" s="1"/>
  <c r="H155" i="14" a="1"/>
  <c r="H155" i="14" s="1"/>
  <c r="H49" i="14" a="1"/>
  <c r="H49" i="14" s="1"/>
  <c r="G49" i="14" s="1"/>
  <c r="H65" i="14" a="1"/>
  <c r="H65" i="14" s="1"/>
  <c r="H48" i="14" a="1"/>
  <c r="H48" i="14" s="1"/>
  <c r="G48" i="14" s="1"/>
  <c r="H175" i="14" a="1"/>
  <c r="H175" i="14" s="1"/>
  <c r="G175" i="14" s="1"/>
  <c r="H128" i="14" a="1"/>
  <c r="H128" i="14" s="1"/>
  <c r="H133" i="14" a="1"/>
  <c r="H133" i="14" s="1"/>
  <c r="G133" i="14" s="1"/>
  <c r="H142" i="16" a="1"/>
  <c r="H142" i="16" s="1"/>
  <c r="H48" i="16" a="1"/>
  <c r="H48" i="16" s="1"/>
  <c r="I121" i="16" a="1"/>
  <c r="I121" i="16" s="1"/>
  <c r="I188" i="16" a="1"/>
  <c r="I188" i="16" s="1"/>
  <c r="I168" i="16" a="1"/>
  <c r="I168" i="16" s="1"/>
  <c r="I125" i="16" a="1"/>
  <c r="I125" i="16" s="1"/>
  <c r="H64" i="16" a="1"/>
  <c r="H64" i="16" s="1"/>
  <c r="H180" i="16" a="1"/>
  <c r="H180" i="16" s="1"/>
  <c r="H141" i="16" a="1"/>
  <c r="H141" i="16" s="1"/>
  <c r="I87" i="16" a="1"/>
  <c r="I87" i="16" s="1"/>
  <c r="I57" i="16" a="1"/>
  <c r="I57" i="16" s="1"/>
  <c r="I124" i="16" a="1"/>
  <c r="I124" i="16" s="1"/>
  <c r="I33" i="16" a="1"/>
  <c r="I33" i="16" s="1"/>
  <c r="H78" i="16" a="1"/>
  <c r="H78" i="16" s="1"/>
  <c r="H72" i="16" a="1"/>
  <c r="H72" i="16" s="1"/>
  <c r="H194" i="16" a="1"/>
  <c r="H194" i="16" s="1"/>
  <c r="H157" i="16" a="1"/>
  <c r="H157" i="16" s="1"/>
  <c r="H122" i="16" a="1"/>
  <c r="H122" i="16" s="1"/>
  <c r="H73" i="16" a="1"/>
  <c r="H73" i="16" s="1"/>
  <c r="I8" i="17" a="1"/>
  <c r="I8" i="17" s="1"/>
  <c r="H180" i="14" a="1"/>
  <c r="H180" i="14" s="1"/>
  <c r="G180" i="14" s="1"/>
  <c r="H100" i="14" a="1"/>
  <c r="H100" i="14" s="1"/>
  <c r="H25" i="14" a="1"/>
  <c r="H25" i="14" s="1"/>
  <c r="G25" i="14" s="1"/>
  <c r="H57" i="14" a="1"/>
  <c r="H57" i="14" s="1"/>
  <c r="G57" i="14" s="1"/>
  <c r="H78" i="14" a="1"/>
  <c r="H78" i="14" s="1"/>
  <c r="H10" i="14" a="1"/>
  <c r="H10" i="14" s="1"/>
  <c r="G10" i="14" s="1"/>
  <c r="H15" i="14" a="1"/>
  <c r="H15" i="14" s="1"/>
  <c r="G15" i="14" s="1"/>
  <c r="H167" i="14" a="1"/>
  <c r="H167" i="14" s="1"/>
  <c r="G167" i="14" s="1"/>
  <c r="I13" i="16" a="1"/>
  <c r="I13" i="16" s="1"/>
  <c r="I36" i="16" a="1"/>
  <c r="I36" i="16" s="1"/>
  <c r="H174" i="16" a="1"/>
  <c r="H174" i="16" s="1"/>
  <c r="I184" i="16" a="1"/>
  <c r="I184" i="16" s="1"/>
  <c r="H159" i="16" a="1"/>
  <c r="H159" i="16" s="1"/>
  <c r="H115" i="16" a="1"/>
  <c r="H115" i="16" s="1"/>
  <c r="H41" i="16" a="1"/>
  <c r="H41" i="16" s="1"/>
  <c r="I166" i="16" a="1"/>
  <c r="I166" i="16" s="1"/>
  <c r="H131" i="16" a="1"/>
  <c r="H131" i="16" s="1"/>
  <c r="H51" i="16" a="1"/>
  <c r="H51" i="16" s="1"/>
  <c r="I73" i="16" a="1"/>
  <c r="I73" i="16" s="1"/>
  <c r="I141" i="16" a="1"/>
  <c r="I141" i="16" s="1"/>
  <c r="I78" i="16" a="1"/>
  <c r="I78" i="16" s="1"/>
  <c r="I49" i="16" a="1"/>
  <c r="I49" i="16" s="1"/>
  <c r="H31" i="16" a="1"/>
  <c r="H31" i="16" s="1"/>
  <c r="H91" i="16" a="1"/>
  <c r="H91" i="16" s="1"/>
  <c r="H24" i="16" a="1"/>
  <c r="H24" i="16" s="1"/>
  <c r="H96" i="16" a="1"/>
  <c r="H96" i="16" s="1"/>
  <c r="H77" i="16" a="1"/>
  <c r="H77" i="16" s="1"/>
  <c r="H187" i="16" a="1"/>
  <c r="H187" i="16" s="1"/>
  <c r="H166" i="16" a="1"/>
  <c r="H166" i="16" s="1"/>
  <c r="I149" i="16" a="1"/>
  <c r="I149" i="16" s="1"/>
  <c r="I132" i="16" a="1"/>
  <c r="I132" i="16" s="1"/>
  <c r="H116" i="16" a="1"/>
  <c r="H116" i="16" s="1"/>
  <c r="I99" i="16" a="1"/>
  <c r="I99" i="16" s="1"/>
  <c r="H67" i="16" a="1"/>
  <c r="H67" i="16" s="1"/>
  <c r="G67" i="16" s="1"/>
  <c r="H20" i="16" a="1"/>
  <c r="H20" i="16" s="1"/>
  <c r="I8" i="14" a="1"/>
  <c r="I8" i="14" s="1"/>
  <c r="I147" i="16" a="1"/>
  <c r="I147" i="16" s="1"/>
  <c r="H130" i="16" a="1"/>
  <c r="H130" i="16" s="1"/>
  <c r="G130" i="16" s="1"/>
  <c r="H114" i="16" a="1"/>
  <c r="H114" i="16" s="1"/>
  <c r="H92" i="16" a="1"/>
  <c r="H92" i="16" s="1"/>
  <c r="H61" i="16" a="1"/>
  <c r="H61" i="16" s="1"/>
  <c r="H8" i="17" a="1"/>
  <c r="H8" i="17" s="1"/>
  <c r="H168" i="14" a="1"/>
  <c r="H168" i="14" s="1"/>
  <c r="G168" i="14" s="1"/>
  <c r="H34" i="14" a="1"/>
  <c r="H34" i="14" s="1"/>
  <c r="G34" i="14" s="1"/>
  <c r="H83" i="14" a="1"/>
  <c r="H83" i="14" s="1"/>
  <c r="G83" i="14" s="1"/>
  <c r="H115" i="14" a="1"/>
  <c r="H115" i="14" s="1"/>
  <c r="H33" i="14" a="1"/>
  <c r="H33" i="14" s="1"/>
  <c r="H86" i="14" a="1"/>
  <c r="H86" i="14" s="1"/>
  <c r="G86" i="14" s="1"/>
  <c r="H140" i="14" a="1"/>
  <c r="H140" i="14" s="1"/>
  <c r="H191" i="14" a="1"/>
  <c r="H191" i="14" s="1"/>
  <c r="G191" i="14" s="1"/>
  <c r="H159" i="14" a="1"/>
  <c r="H159" i="14" s="1"/>
  <c r="H46" i="14" a="1"/>
  <c r="H46" i="14" s="1"/>
  <c r="H60" i="14" a="1"/>
  <c r="H60" i="14" s="1"/>
  <c r="G60" i="14" s="1"/>
  <c r="I159" i="16" a="1"/>
  <c r="I159" i="16" s="1"/>
  <c r="H195" i="16" a="1"/>
  <c r="H195" i="16" s="1"/>
  <c r="H144" i="16" a="1"/>
  <c r="H144" i="16" s="1"/>
  <c r="H179" i="16" a="1"/>
  <c r="H179" i="16" s="1"/>
  <c r="I151" i="16" a="1"/>
  <c r="I151" i="16" s="1"/>
  <c r="H107" i="16" a="1"/>
  <c r="H107" i="16" s="1"/>
  <c r="I12" i="16" a="1"/>
  <c r="I12" i="16" s="1"/>
  <c r="I157" i="16" a="1"/>
  <c r="I157" i="16" s="1"/>
  <c r="I114" i="16" a="1"/>
  <c r="I114" i="16" s="1"/>
  <c r="I25" i="16" a="1"/>
  <c r="I25" i="16" s="1"/>
  <c r="I92" i="16" a="1"/>
  <c r="I92" i="16" s="1"/>
  <c r="I29" i="16" a="1"/>
  <c r="I29" i="16" s="1"/>
  <c r="I88" i="16" a="1"/>
  <c r="I88" i="16" s="1"/>
  <c r="I65" i="16" a="1"/>
  <c r="I65" i="16" s="1"/>
  <c r="H47" i="16" a="1"/>
  <c r="H47" i="16" s="1"/>
  <c r="H103" i="16" a="1"/>
  <c r="H103" i="16" s="1"/>
  <c r="G103" i="16" s="1"/>
  <c r="H40" i="16" a="1"/>
  <c r="H40" i="16" s="1"/>
  <c r="H30" i="16" a="1"/>
  <c r="H30" i="16" s="1"/>
  <c r="H87" i="16" a="1"/>
  <c r="H87" i="16" s="1"/>
  <c r="I182" i="16" a="1"/>
  <c r="I182" i="16" s="1"/>
  <c r="I164" i="16" a="1"/>
  <c r="I164" i="16" s="1"/>
  <c r="I9" i="2" a="1"/>
  <c r="I9" i="2" s="1"/>
  <c r="I30" i="2" a="1"/>
  <c r="I30" i="2" s="1"/>
  <c r="I62" i="2" a="1"/>
  <c r="I62" i="2" s="1"/>
  <c r="I94" i="2" a="1"/>
  <c r="I94" i="2" s="1"/>
  <c r="I21" i="2" a="1"/>
  <c r="I21" i="2" s="1"/>
  <c r="I35" i="2" a="1"/>
  <c r="I35" i="2" s="1"/>
  <c r="I44" i="2" a="1"/>
  <c r="I44" i="2" s="1"/>
  <c r="I53" i="2" a="1"/>
  <c r="I53" i="2" s="1"/>
  <c r="I11" i="2" a="1"/>
  <c r="I11" i="2" s="1"/>
  <c r="I34" i="2" a="1"/>
  <c r="I34" i="2" s="1"/>
  <c r="I66" i="2" a="1"/>
  <c r="I66" i="2" s="1"/>
  <c r="I98" i="2" a="1"/>
  <c r="I98" i="2" s="1"/>
  <c r="I39" i="2" a="1"/>
  <c r="I39" i="2" s="1"/>
  <c r="I75" i="2" a="1"/>
  <c r="I75" i="2" s="1"/>
  <c r="I93" i="2" a="1"/>
  <c r="I93" i="2" s="1"/>
  <c r="I112" i="2" a="1"/>
  <c r="I112" i="2" s="1"/>
  <c r="I121" i="2" a="1"/>
  <c r="I121" i="2" s="1"/>
  <c r="I131" i="2" a="1"/>
  <c r="I131" i="2" s="1"/>
  <c r="I142" i="2" a="1"/>
  <c r="I142" i="2" s="1"/>
  <c r="I153" i="2" a="1"/>
  <c r="I153" i="2" s="1"/>
  <c r="I31" i="2" a="1"/>
  <c r="I31" i="2" s="1"/>
  <c r="I71" i="2" a="1"/>
  <c r="I71" i="2" s="1"/>
  <c r="I89" i="2" a="1"/>
  <c r="I89" i="2" s="1"/>
  <c r="I115" i="2" a="1"/>
  <c r="I115" i="2" s="1"/>
  <c r="I136" i="2" a="1"/>
  <c r="I136" i="2" s="1"/>
  <c r="I41" i="2" a="1"/>
  <c r="I41" i="2" s="1"/>
  <c r="I69" i="2" a="1"/>
  <c r="I69" i="2" s="1"/>
  <c r="I92" i="2" a="1"/>
  <c r="I92" i="2" s="1"/>
  <c r="I108" i="2" a="1"/>
  <c r="I108" i="2" s="1"/>
  <c r="I122" i="2" a="1"/>
  <c r="I122" i="2" s="1"/>
  <c r="I124" i="2" a="1"/>
  <c r="I124" i="2" s="1"/>
  <c r="I156" i="2" a="1"/>
  <c r="I156" i="2" s="1"/>
  <c r="I172" i="2" a="1"/>
  <c r="I172" i="2" s="1"/>
  <c r="I193" i="2" a="1"/>
  <c r="I193" i="2" s="1"/>
  <c r="I170" i="2" a="1"/>
  <c r="I170" i="2" s="1"/>
  <c r="I47" i="2" a="1"/>
  <c r="I47" i="2" s="1"/>
  <c r="I143" i="2" a="1"/>
  <c r="I143" i="2" s="1"/>
  <c r="I169" i="2" a="1"/>
  <c r="I169" i="2" s="1"/>
  <c r="I79" i="2" a="1"/>
  <c r="I79" i="2" s="1"/>
  <c r="I125" i="2" a="1"/>
  <c r="I125" i="2" s="1"/>
  <c r="I148" i="2" a="1"/>
  <c r="I148" i="2" s="1"/>
  <c r="I195" i="2" a="1"/>
  <c r="I195" i="2" s="1"/>
  <c r="I174" i="2" a="1"/>
  <c r="I174" i="2" s="1"/>
  <c r="I81" i="2" a="1"/>
  <c r="I81" i="2" s="1"/>
  <c r="I151" i="2" a="1"/>
  <c r="I151" i="2" s="1"/>
  <c r="I171" i="2" a="1"/>
  <c r="I171" i="2" s="1"/>
  <c r="I188" i="2" a="1"/>
  <c r="I188" i="2" s="1"/>
  <c r="I180" i="2" a="1"/>
  <c r="I180" i="2" s="1"/>
  <c r="H35" i="2" a="1"/>
  <c r="H35" i="2" s="1"/>
  <c r="H51" i="2" a="1"/>
  <c r="H51" i="2" s="1"/>
  <c r="H67" i="2" a="1"/>
  <c r="H67" i="2" s="1"/>
  <c r="H83" i="2" a="1"/>
  <c r="H83" i="2" s="1"/>
  <c r="H99" i="2" a="1"/>
  <c r="H99" i="2" s="1"/>
  <c r="H15" i="2" a="1"/>
  <c r="H15" i="2" s="1"/>
  <c r="H25" i="2" a="1"/>
  <c r="H25" i="2" s="1"/>
  <c r="H41" i="2" a="1"/>
  <c r="H41" i="2" s="1"/>
  <c r="H57" i="2" a="1"/>
  <c r="H57" i="2" s="1"/>
  <c r="H23" i="2" a="1"/>
  <c r="H23" i="2" s="1"/>
  <c r="H39" i="2" a="1"/>
  <c r="H39" i="2" s="1"/>
  <c r="H55" i="2" a="1"/>
  <c r="H55" i="2" s="1"/>
  <c r="H71" i="2" a="1"/>
  <c r="H71" i="2" s="1"/>
  <c r="H87" i="2" a="1"/>
  <c r="H87" i="2" s="1"/>
  <c r="H103" i="2" a="1"/>
  <c r="H103" i="2" s="1"/>
  <c r="H53" i="2" a="1"/>
  <c r="H53" i="2" s="1"/>
  <c r="H96" i="2" a="1"/>
  <c r="H96" i="2" s="1"/>
  <c r="H119" i="2" a="1"/>
  <c r="H119" i="2" s="1"/>
  <c r="H136" i="2" a="1"/>
  <c r="H136" i="2" s="1"/>
  <c r="H152" i="2" a="1"/>
  <c r="H152" i="2" s="1"/>
  <c r="H163" i="2" a="1"/>
  <c r="H163" i="2" s="1"/>
  <c r="H171" i="2" a="1"/>
  <c r="H171" i="2" s="1"/>
  <c r="H186" i="2" a="1"/>
  <c r="H186" i="2" s="1"/>
  <c r="H36" i="2" a="1"/>
  <c r="H36" i="2" s="1"/>
  <c r="H85" i="2" a="1"/>
  <c r="H85" i="2" s="1"/>
  <c r="H118" i="2" a="1"/>
  <c r="H118" i="2" s="1"/>
  <c r="H135" i="2" a="1"/>
  <c r="H135" i="2" s="1"/>
  <c r="H60" i="2" a="1"/>
  <c r="H60" i="2" s="1"/>
  <c r="H97" i="2" a="1"/>
  <c r="H97" i="2" s="1"/>
  <c r="H112" i="2" a="1"/>
  <c r="H112" i="2" s="1"/>
  <c r="H121" i="2" a="1"/>
  <c r="H121" i="2" s="1"/>
  <c r="H77" i="2" a="1"/>
  <c r="H77" i="2" s="1"/>
  <c r="H148" i="2" a="1"/>
  <c r="H148" i="2" s="1"/>
  <c r="H175" i="2" a="1"/>
  <c r="H175" i="2" s="1"/>
  <c r="H190" i="2" a="1"/>
  <c r="H190" i="2" s="1"/>
  <c r="H160" i="2" a="1"/>
  <c r="H160" i="2" s="1"/>
  <c r="H197" i="2" a="1"/>
  <c r="H197" i="2" s="1"/>
  <c r="H154" i="2" a="1"/>
  <c r="H154" i="2" s="1"/>
  <c r="H20" i="2" a="1"/>
  <c r="H20" i="2" s="1"/>
  <c r="H138" i="2" a="1"/>
  <c r="H138" i="2" s="1"/>
  <c r="H155" i="2" a="1"/>
  <c r="H155" i="2" s="1"/>
  <c r="H93" i="2" a="1"/>
  <c r="H93" i="2" s="1"/>
  <c r="H61" i="2" a="1"/>
  <c r="H61" i="2" s="1"/>
  <c r="H116" i="2" a="1"/>
  <c r="H116" i="2" s="1"/>
  <c r="H147" i="2" a="1"/>
  <c r="H147" i="2" s="1"/>
  <c r="H176" i="2" a="1"/>
  <c r="H176" i="2" s="1"/>
  <c r="H164" i="2" a="1"/>
  <c r="H164" i="2" s="1"/>
  <c r="I13" i="2" a="1"/>
  <c r="I13" i="2" s="1"/>
  <c r="I38" i="2" a="1"/>
  <c r="I38" i="2" s="1"/>
  <c r="I70" i="2" a="1"/>
  <c r="I70" i="2" s="1"/>
  <c r="I12" i="2" a="1"/>
  <c r="I12" i="2" s="1"/>
  <c r="I27" i="2" a="1"/>
  <c r="I27" i="2" s="1"/>
  <c r="I36" i="2" a="1"/>
  <c r="I36" i="2" s="1"/>
  <c r="I45" i="2" a="1"/>
  <c r="I45" i="2" s="1"/>
  <c r="I59" i="2" a="1"/>
  <c r="I59" i="2" s="1"/>
  <c r="I15" i="2" a="1"/>
  <c r="I15" i="2" s="1"/>
  <c r="I42" i="2" a="1"/>
  <c r="I42" i="2" s="1"/>
  <c r="I74" i="2" a="1"/>
  <c r="I74" i="2" s="1"/>
  <c r="I106" i="2" a="1"/>
  <c r="I106" i="2" s="1"/>
  <c r="I48" i="2" a="1"/>
  <c r="I48" i="2" s="1"/>
  <c r="I77" i="2" a="1"/>
  <c r="I77" i="2" s="1"/>
  <c r="I101" i="2" a="1"/>
  <c r="I101" i="2" s="1"/>
  <c r="I113" i="2" a="1"/>
  <c r="I113" i="2" s="1"/>
  <c r="I123" i="2" a="1"/>
  <c r="I123" i="2" s="1"/>
  <c r="I134" i="2" a="1"/>
  <c r="I134" i="2" s="1"/>
  <c r="I145" i="2" a="1"/>
  <c r="I145" i="2" s="1"/>
  <c r="I155" i="2" a="1"/>
  <c r="I155" i="2" s="1"/>
  <c r="I40" i="2" a="1"/>
  <c r="I40" i="2" s="1"/>
  <c r="I73" i="2" a="1"/>
  <c r="I73" i="2" s="1"/>
  <c r="I96" i="2" a="1"/>
  <c r="I96" i="2" s="1"/>
  <c r="I116" i="2" a="1"/>
  <c r="I116" i="2" s="1"/>
  <c r="I18" i="2" a="1"/>
  <c r="I18" i="2" s="1"/>
  <c r="I55" i="2" a="1"/>
  <c r="I55" i="2" s="1"/>
  <c r="I76" i="2" a="1"/>
  <c r="I76" i="2" s="1"/>
  <c r="I99" i="2" a="1"/>
  <c r="I99" i="2" s="1"/>
  <c r="I109" i="2" a="1"/>
  <c r="I109" i="2" s="1"/>
  <c r="I14" i="2" a="1"/>
  <c r="I14" i="2" s="1"/>
  <c r="I141" i="2" a="1"/>
  <c r="I141" i="2" s="1"/>
  <c r="I159" i="2" a="1"/>
  <c r="I159" i="2" s="1"/>
  <c r="I181" i="2" a="1"/>
  <c r="I181" i="2" s="1"/>
  <c r="I196" i="2" a="1"/>
  <c r="I196" i="2" s="1"/>
  <c r="I173" i="2" a="1"/>
  <c r="I173" i="2" s="1"/>
  <c r="I65" i="2" a="1"/>
  <c r="I65" i="2" s="1"/>
  <c r="I149" i="2" a="1"/>
  <c r="I149" i="2" s="1"/>
  <c r="I189" i="2" a="1"/>
  <c r="I189" i="2" s="1"/>
  <c r="I88" i="2" a="1"/>
  <c r="I88" i="2" s="1"/>
  <c r="I135" i="2" a="1"/>
  <c r="I135" i="2" s="1"/>
  <c r="I162" i="2" a="1"/>
  <c r="I162" i="2" s="1"/>
  <c r="I192" i="2" a="1"/>
  <c r="I192" i="2" s="1"/>
  <c r="I176" i="2" a="1"/>
  <c r="I176" i="2" s="1"/>
  <c r="I132" i="2" a="1"/>
  <c r="I132" i="2" s="1"/>
  <c r="I160" i="2" a="1"/>
  <c r="I160" i="2" s="1"/>
  <c r="I178" i="2" a="1"/>
  <c r="I178" i="2" s="1"/>
  <c r="I194" i="2" a="1"/>
  <c r="I194" i="2" s="1"/>
  <c r="AF169" i="1" s="1"/>
  <c r="H26" i="2" a="1"/>
  <c r="H26" i="2" s="1"/>
  <c r="H42" i="2" a="1"/>
  <c r="H42" i="2" s="1"/>
  <c r="H58" i="2" a="1"/>
  <c r="H58" i="2" s="1"/>
  <c r="H74" i="2" a="1"/>
  <c r="H74" i="2" s="1"/>
  <c r="H90" i="2" a="1"/>
  <c r="H90" i="2" s="1"/>
  <c r="H10" i="2" a="1"/>
  <c r="H10" i="2" s="1"/>
  <c r="H18" i="2" a="1"/>
  <c r="H18" i="2" s="1"/>
  <c r="H32" i="2" a="1"/>
  <c r="H32" i="2" s="1"/>
  <c r="H48" i="2" a="1"/>
  <c r="H48" i="2" s="1"/>
  <c r="H64" i="2" a="1"/>
  <c r="H64" i="2" s="1"/>
  <c r="H30" i="2" a="1"/>
  <c r="H30" i="2" s="1"/>
  <c r="H46" i="2" a="1"/>
  <c r="H46" i="2" s="1"/>
  <c r="H62" i="2" a="1"/>
  <c r="H62" i="2" s="1"/>
  <c r="H78" i="2" a="1"/>
  <c r="H78" i="2" s="1"/>
  <c r="H94" i="2" a="1"/>
  <c r="H94" i="2" s="1"/>
  <c r="H16" i="2" a="1"/>
  <c r="H16" i="2" s="1"/>
  <c r="H73" i="2" a="1"/>
  <c r="H73" i="2" s="1"/>
  <c r="H108" i="2" a="1"/>
  <c r="H108" i="2" s="1"/>
  <c r="H125" i="2" a="1"/>
  <c r="H125" i="2" s="1"/>
  <c r="H141" i="2" a="1"/>
  <c r="H141" i="2" s="1"/>
  <c r="H157" i="2" a="1"/>
  <c r="H157" i="2" s="1"/>
  <c r="H165" i="2" a="1"/>
  <c r="H165" i="2" s="1"/>
  <c r="H173" i="2" a="1"/>
  <c r="H173" i="2" s="1"/>
  <c r="H189" i="2" a="1"/>
  <c r="H189" i="2" s="1"/>
  <c r="H45" i="2" a="1"/>
  <c r="H45" i="2" s="1"/>
  <c r="H92" i="2" a="1"/>
  <c r="H92" i="2" s="1"/>
  <c r="H122" i="2" a="1"/>
  <c r="H122" i="2" s="1"/>
  <c r="H13" i="2" a="1"/>
  <c r="H13" i="2" s="1"/>
  <c r="H72" i="2" a="1"/>
  <c r="H72" i="2" s="1"/>
  <c r="H101" i="2" a="1"/>
  <c r="H101" i="2" s="1"/>
  <c r="H113" i="2" a="1"/>
  <c r="H113" i="2" s="1"/>
  <c r="H124" i="2" a="1"/>
  <c r="H124" i="2" s="1"/>
  <c r="H131" i="2" a="1"/>
  <c r="H131" i="2" s="1"/>
  <c r="H150" i="2" a="1"/>
  <c r="H150" i="2" s="1"/>
  <c r="H177" i="2" a="1"/>
  <c r="H177" i="2" s="1"/>
  <c r="H192" i="2" a="1"/>
  <c r="H192" i="2" s="1"/>
  <c r="H182" i="2" a="1"/>
  <c r="H182" i="2" s="1"/>
  <c r="H191" i="2" a="1"/>
  <c r="H191" i="2" s="1"/>
  <c r="H172" i="2" a="1"/>
  <c r="H172" i="2" s="1"/>
  <c r="H110" i="2" a="1"/>
  <c r="H110" i="2" s="1"/>
  <c r="H140" i="2" a="1"/>
  <c r="H140" i="2" s="1"/>
  <c r="H168" i="2" a="1"/>
  <c r="H168" i="2" s="1"/>
  <c r="H137" i="2" a="1"/>
  <c r="H137" i="2" s="1"/>
  <c r="H100" i="2" a="1"/>
  <c r="H100" i="2" s="1"/>
  <c r="H126" i="2" a="1"/>
  <c r="H126" i="2" s="1"/>
  <c r="H158" i="2" a="1"/>
  <c r="H158" i="2" s="1"/>
  <c r="H29" i="2" a="1"/>
  <c r="H29" i="2" s="1"/>
  <c r="H187" i="2" a="1"/>
  <c r="H187" i="2" s="1"/>
  <c r="I17" i="2" a="1"/>
  <c r="I17" i="2" s="1"/>
  <c r="I46" i="2" a="1"/>
  <c r="I46" i="2" s="1"/>
  <c r="I78" i="2" a="1"/>
  <c r="I78" i="2" s="1"/>
  <c r="I16" i="2" a="1"/>
  <c r="I16" i="2" s="1"/>
  <c r="I28" i="2" a="1"/>
  <c r="I28" i="2" s="1"/>
  <c r="I37" i="2" a="1"/>
  <c r="I37" i="2" s="1"/>
  <c r="I51" i="2" a="1"/>
  <c r="I51" i="2" s="1"/>
  <c r="I60" i="2" a="1"/>
  <c r="I60" i="2" s="1"/>
  <c r="I19" i="2" a="1"/>
  <c r="I19" i="2" s="1"/>
  <c r="I50" i="2" a="1"/>
  <c r="I50" i="2" s="1"/>
  <c r="I82" i="2" a="1"/>
  <c r="I82" i="2" s="1"/>
  <c r="I10" i="2" a="1"/>
  <c r="I10" i="2" s="1"/>
  <c r="I57" i="2" a="1"/>
  <c r="I57" i="2" s="1"/>
  <c r="I84" i="2" a="1"/>
  <c r="I84" i="2" s="1"/>
  <c r="I103" i="2" a="1"/>
  <c r="I103" i="2" s="1"/>
  <c r="I117" i="2" a="1"/>
  <c r="I117" i="2" s="1"/>
  <c r="I126" i="2" a="1"/>
  <c r="I126" i="2" s="1"/>
  <c r="I137" i="2" a="1"/>
  <c r="I137" i="2" s="1"/>
  <c r="I147" i="2" a="1"/>
  <c r="I147" i="2" s="1"/>
  <c r="I179" i="2" a="1"/>
  <c r="I179" i="2" s="1"/>
  <c r="I49" i="2" a="1"/>
  <c r="I49" i="2" s="1"/>
  <c r="I80" i="2" a="1"/>
  <c r="I80" i="2" s="1"/>
  <c r="I100" i="2" a="1"/>
  <c r="I100" i="2" s="1"/>
  <c r="I119" i="2" a="1"/>
  <c r="I119" i="2" s="1"/>
  <c r="I23" i="2" a="1"/>
  <c r="I23" i="2" s="1"/>
  <c r="I64" i="2" a="1"/>
  <c r="I64" i="2" s="1"/>
  <c r="I83" i="2" a="1"/>
  <c r="I83" i="2" s="1"/>
  <c r="I102" i="2" a="1"/>
  <c r="I102" i="2" s="1"/>
  <c r="I114" i="2" a="1"/>
  <c r="I114" i="2" s="1"/>
  <c r="I33" i="2" a="1"/>
  <c r="I33" i="2" s="1"/>
  <c r="I152" i="2" a="1"/>
  <c r="I152" i="2" s="1"/>
  <c r="I164" i="2" a="1"/>
  <c r="I164" i="2" s="1"/>
  <c r="I183" i="2" a="1"/>
  <c r="I183" i="2" s="1"/>
  <c r="I157" i="2" a="1"/>
  <c r="I157" i="2" s="1"/>
  <c r="I177" i="2" a="1"/>
  <c r="I177" i="2" s="1"/>
  <c r="I127" i="2" a="1"/>
  <c r="I127" i="2" s="1"/>
  <c r="I161" i="2" a="1"/>
  <c r="I161" i="2" s="1"/>
  <c r="I191" i="2" a="1"/>
  <c r="I191" i="2" s="1"/>
  <c r="I97" i="2" a="1"/>
  <c r="I97" i="2" s="1"/>
  <c r="I144" i="2" a="1"/>
  <c r="I144" i="2" s="1"/>
  <c r="I175" i="2" a="1"/>
  <c r="I175" i="2" s="1"/>
  <c r="I197" i="2" a="1"/>
  <c r="I197" i="2" s="1"/>
  <c r="I24" i="2" a="1"/>
  <c r="I24" i="2" s="1"/>
  <c r="I138" i="2" a="1"/>
  <c r="I138" i="2" s="1"/>
  <c r="I163" i="2" a="1"/>
  <c r="I163" i="2" s="1"/>
  <c r="I182" i="2" a="1"/>
  <c r="I182" i="2" s="1"/>
  <c r="I107" i="2" a="1"/>
  <c r="I107" i="2" s="1"/>
  <c r="H27" i="2" a="1"/>
  <c r="H27" i="2" s="1"/>
  <c r="H43" i="2" a="1"/>
  <c r="H43" i="2" s="1"/>
  <c r="H59" i="2" a="1"/>
  <c r="H59" i="2" s="1"/>
  <c r="H75" i="2" a="1"/>
  <c r="H75" i="2" s="1"/>
  <c r="H91" i="2" a="1"/>
  <c r="H91" i="2" s="1"/>
  <c r="H11" i="2" a="1"/>
  <c r="H11" i="2" s="1"/>
  <c r="H19" i="2" a="1"/>
  <c r="H19" i="2" s="1"/>
  <c r="H33" i="2" a="1"/>
  <c r="H33" i="2" s="1"/>
  <c r="H49" i="2" a="1"/>
  <c r="H49" i="2" s="1"/>
  <c r="H65" i="2" a="1"/>
  <c r="H65" i="2" s="1"/>
  <c r="H31" i="2" a="1"/>
  <c r="H31" i="2" s="1"/>
  <c r="H47" i="2" a="1"/>
  <c r="H47" i="2" s="1"/>
  <c r="H63" i="2" a="1"/>
  <c r="H63" i="2" s="1"/>
  <c r="H79" i="2" a="1"/>
  <c r="H79" i="2" s="1"/>
  <c r="H95" i="2" a="1"/>
  <c r="H95" i="2" s="1"/>
  <c r="H21" i="2" a="1"/>
  <c r="H21" i="2" s="1"/>
  <c r="H80" i="2" a="1"/>
  <c r="H80" i="2" s="1"/>
  <c r="H109" i="2" a="1"/>
  <c r="H109" i="2" s="1"/>
  <c r="H128" i="2" a="1"/>
  <c r="H128" i="2" s="1"/>
  <c r="H144" i="2" a="1"/>
  <c r="H144" i="2" s="1"/>
  <c r="H159" i="2" a="1"/>
  <c r="H159" i="2" s="1"/>
  <c r="H167" i="2" a="1"/>
  <c r="H167" i="2" s="1"/>
  <c r="H178" i="2" a="1"/>
  <c r="H178" i="2" s="1"/>
  <c r="H12" i="2" a="1"/>
  <c r="H12" i="2" s="1"/>
  <c r="H69" i="2" a="1"/>
  <c r="H69" i="2" s="1"/>
  <c r="H105" i="2" a="1"/>
  <c r="H105" i="2" s="1"/>
  <c r="H127" i="2" a="1"/>
  <c r="H127" i="2" s="1"/>
  <c r="H28" i="2" a="1"/>
  <c r="H28" i="2" s="1"/>
  <c r="H81" i="2" a="1"/>
  <c r="H81" i="2" s="1"/>
  <c r="H104" i="2" a="1"/>
  <c r="H104" i="2" s="1"/>
  <c r="H117" i="2" a="1"/>
  <c r="H117" i="2" s="1"/>
  <c r="H52" i="2" a="1"/>
  <c r="H52" i="2" s="1"/>
  <c r="H134" i="2" a="1"/>
  <c r="H134" i="2" s="1"/>
  <c r="H162" i="2" a="1"/>
  <c r="H162" i="2" s="1"/>
  <c r="H179" i="2" a="1"/>
  <c r="H179" i="2" s="1"/>
  <c r="H195" i="2" a="1"/>
  <c r="H195" i="2" s="1"/>
  <c r="H184" i="2" a="1"/>
  <c r="H184" i="2" s="1"/>
  <c r="H196" i="2" a="1"/>
  <c r="H196" i="2" s="1"/>
  <c r="H183" i="2" a="1"/>
  <c r="H183" i="2" s="1"/>
  <c r="H129" i="2" a="1"/>
  <c r="H129" i="2" s="1"/>
  <c r="H142" i="2" a="1"/>
  <c r="H142" i="2" s="1"/>
  <c r="H180" i="2" a="1"/>
  <c r="H180" i="2" s="1"/>
  <c r="H156" i="2" a="1"/>
  <c r="H156" i="2" s="1"/>
  <c r="H106" i="2" a="1"/>
  <c r="H106" i="2" s="1"/>
  <c r="H143" i="2" a="1"/>
  <c r="H143" i="2" s="1"/>
  <c r="H166" i="2" a="1"/>
  <c r="H166" i="2" s="1"/>
  <c r="H123" i="2" a="1"/>
  <c r="H123" i="2" s="1"/>
  <c r="I22" i="2" a="1"/>
  <c r="I22" i="2" s="1"/>
  <c r="I54" i="2" a="1"/>
  <c r="I54" i="2" s="1"/>
  <c r="I86" i="2" a="1"/>
  <c r="I86" i="2" s="1"/>
  <c r="I20" i="2" a="1"/>
  <c r="I20" i="2" s="1"/>
  <c r="I29" i="2" a="1"/>
  <c r="I29" i="2" s="1"/>
  <c r="I43" i="2" a="1"/>
  <c r="I43" i="2" s="1"/>
  <c r="I52" i="2" a="1"/>
  <c r="I52" i="2" s="1"/>
  <c r="I61" i="2" a="1"/>
  <c r="I61" i="2" s="1"/>
  <c r="I26" i="2" a="1"/>
  <c r="I26" i="2" s="1"/>
  <c r="I58" i="2" a="1"/>
  <c r="I58" i="2" s="1"/>
  <c r="I90" i="2" a="1"/>
  <c r="I90" i="2" s="1"/>
  <c r="I25" i="2" a="1"/>
  <c r="I25" i="2" s="1"/>
  <c r="I68" i="2" a="1"/>
  <c r="I68" i="2" s="1"/>
  <c r="I91" i="2" a="1"/>
  <c r="I91" i="2" s="1"/>
  <c r="I111" i="2" a="1"/>
  <c r="I111" i="2" s="1"/>
  <c r="I120" i="2" a="1"/>
  <c r="I120" i="2" s="1"/>
  <c r="I129" i="2" a="1"/>
  <c r="I129" i="2" s="1"/>
  <c r="I139" i="2" a="1"/>
  <c r="I139" i="2" s="1"/>
  <c r="I150" i="2" a="1"/>
  <c r="I150" i="2" s="1"/>
  <c r="I187" i="2" a="1"/>
  <c r="I187" i="2" s="1"/>
  <c r="I63" i="2" a="1"/>
  <c r="I63" i="2" s="1"/>
  <c r="I87" i="2" a="1"/>
  <c r="I87" i="2" s="1"/>
  <c r="I110" i="2" a="1"/>
  <c r="I110" i="2" s="1"/>
  <c r="I128" i="2" a="1"/>
  <c r="I128" i="2" s="1"/>
  <c r="I32" i="2" a="1"/>
  <c r="I32" i="2" s="1"/>
  <c r="I67" i="2" a="1"/>
  <c r="I67" i="2" s="1"/>
  <c r="I85" i="2" a="1"/>
  <c r="I85" i="2" s="1"/>
  <c r="I105" i="2" a="1"/>
  <c r="I105" i="2" s="1"/>
  <c r="I118" i="2" a="1"/>
  <c r="I118" i="2" s="1"/>
  <c r="I95" i="2" a="1"/>
  <c r="I95" i="2" s="1"/>
  <c r="I154" i="2" a="1"/>
  <c r="I154" i="2" s="1"/>
  <c r="I167" i="2" a="1"/>
  <c r="I167" i="2" s="1"/>
  <c r="I185" i="2" a="1"/>
  <c r="I185" i="2" s="1"/>
  <c r="I165" i="2" a="1"/>
  <c r="I165" i="2" s="1"/>
  <c r="I190" i="2" a="1"/>
  <c r="I190" i="2" s="1"/>
  <c r="I133" i="2" a="1"/>
  <c r="I133" i="2" s="1"/>
  <c r="I166" i="2" a="1"/>
  <c r="I166" i="2" s="1"/>
  <c r="I56" i="2" a="1"/>
  <c r="I56" i="2" s="1"/>
  <c r="I104" i="2" a="1"/>
  <c r="I104" i="2" s="1"/>
  <c r="I146" i="2" a="1"/>
  <c r="I146" i="2" s="1"/>
  <c r="I186" i="2" a="1"/>
  <c r="I186" i="2" s="1"/>
  <c r="I130" i="2" a="1"/>
  <c r="I130" i="2" s="1"/>
  <c r="I72" i="2" a="1"/>
  <c r="I72" i="2" s="1"/>
  <c r="I140" i="2" a="1"/>
  <c r="I140" i="2" s="1"/>
  <c r="I168" i="2" a="1"/>
  <c r="I168" i="2" s="1"/>
  <c r="I184" i="2" a="1"/>
  <c r="I184" i="2" s="1"/>
  <c r="I158" i="2" a="1"/>
  <c r="I158" i="2" s="1"/>
  <c r="H34" i="2" a="1"/>
  <c r="H34" i="2" s="1"/>
  <c r="H50" i="2" a="1"/>
  <c r="H50" i="2" s="1"/>
  <c r="H66" i="2" a="1"/>
  <c r="H66" i="2" s="1"/>
  <c r="H82" i="2" a="1"/>
  <c r="H82" i="2" s="1"/>
  <c r="H98" i="2" a="1"/>
  <c r="H98" i="2" s="1"/>
  <c r="H14" i="2" a="1"/>
  <c r="H14" i="2" s="1"/>
  <c r="H24" i="2" a="1"/>
  <c r="H24" i="2" s="1"/>
  <c r="H40" i="2" a="1"/>
  <c r="H40" i="2" s="1"/>
  <c r="H56" i="2" a="1"/>
  <c r="H56" i="2" s="1"/>
  <c r="H22" i="2" a="1"/>
  <c r="H22" i="2" s="1"/>
  <c r="H38" i="2" a="1"/>
  <c r="H38" i="2" s="1"/>
  <c r="H54" i="2" a="1"/>
  <c r="H54" i="2" s="1"/>
  <c r="H70" i="2" a="1"/>
  <c r="H70" i="2" s="1"/>
  <c r="H86" i="2" a="1"/>
  <c r="H86" i="2" s="1"/>
  <c r="H102" i="2" a="1"/>
  <c r="H102" i="2" s="1"/>
  <c r="H44" i="2" a="1"/>
  <c r="H44" i="2" s="1"/>
  <c r="H89" i="2" a="1"/>
  <c r="H89" i="2" s="1"/>
  <c r="H115" i="2" a="1"/>
  <c r="H115" i="2" s="1"/>
  <c r="H133" i="2" a="1"/>
  <c r="H133" i="2" s="1"/>
  <c r="H149" i="2" a="1"/>
  <c r="H149" i="2" s="1"/>
  <c r="H161" i="2" a="1"/>
  <c r="H161" i="2" s="1"/>
  <c r="H169" i="2" a="1"/>
  <c r="H169" i="2" s="1"/>
  <c r="H181" i="2" a="1"/>
  <c r="H181" i="2" s="1"/>
  <c r="H17" i="2" a="1"/>
  <c r="H17" i="2" s="1"/>
  <c r="H76" i="2" a="1"/>
  <c r="H76" i="2" s="1"/>
  <c r="H114" i="2" a="1"/>
  <c r="H114" i="2" s="1"/>
  <c r="H130" i="2" a="1"/>
  <c r="H130" i="2" s="1"/>
  <c r="H37" i="2" a="1"/>
  <c r="H37" i="2" s="1"/>
  <c r="H88" i="2" a="1"/>
  <c r="H88" i="2" s="1"/>
  <c r="H107" i="2" a="1"/>
  <c r="H107" i="2" s="1"/>
  <c r="H120" i="2" a="1"/>
  <c r="H120" i="2" s="1"/>
  <c r="H68" i="2" a="1"/>
  <c r="H68" i="2" s="1"/>
  <c r="H146" i="2" a="1"/>
  <c r="H146" i="2" s="1"/>
  <c r="G146" i="2" s="1"/>
  <c r="H170" i="2" a="1"/>
  <c r="H170" i="2" s="1"/>
  <c r="H188" i="2" a="1"/>
  <c r="H188" i="2" s="1"/>
  <c r="H151" i="2" a="1"/>
  <c r="H151" i="2" s="1"/>
  <c r="H194" i="2" a="1"/>
  <c r="H194" i="2" s="1"/>
  <c r="H84" i="2" a="1"/>
  <c r="H84" i="2" s="1"/>
  <c r="H193" i="2" a="1"/>
  <c r="H193" i="2" s="1"/>
  <c r="H132" i="2" a="1"/>
  <c r="H132" i="2" s="1"/>
  <c r="H153" i="2" a="1"/>
  <c r="H153" i="2" s="1"/>
  <c r="G153" i="2" s="1"/>
  <c r="H9" i="2" a="1"/>
  <c r="H9" i="2" s="1"/>
  <c r="H185" i="2" a="1"/>
  <c r="H185" i="2" s="1"/>
  <c r="H111" i="2" a="1"/>
  <c r="H111" i="2" s="1"/>
  <c r="H145" i="2" a="1"/>
  <c r="H145" i="2" s="1"/>
  <c r="H174" i="2" a="1"/>
  <c r="H174" i="2" s="1"/>
  <c r="H139" i="2" a="1"/>
  <c r="H139" i="2" s="1"/>
  <c r="I8" i="16" a="1"/>
  <c r="I8" i="16" s="1"/>
  <c r="H8" i="16" a="1"/>
  <c r="H8" i="16" s="1"/>
  <c r="H8" i="19" a="1"/>
  <c r="H8" i="19" s="1"/>
  <c r="I8" i="18" a="1"/>
  <c r="I8" i="18" s="1"/>
  <c r="I8" i="2" a="1"/>
  <c r="I8" i="2" s="1"/>
  <c r="H8" i="2" a="1"/>
  <c r="H8" i="2" s="1"/>
  <c r="H8" i="18" a="1"/>
  <c r="H8" i="18" s="1"/>
  <c r="D32" i="8"/>
  <c r="D31" i="8"/>
  <c r="AJ87" i="1" l="1"/>
  <c r="G134" i="18"/>
  <c r="AJ97" i="1"/>
  <c r="G25" i="17"/>
  <c r="G191" i="17"/>
  <c r="T126" i="1"/>
  <c r="G128" i="17"/>
  <c r="G31" i="17"/>
  <c r="AH30" i="1"/>
  <c r="G78" i="17"/>
  <c r="G185" i="14"/>
  <c r="G96" i="14"/>
  <c r="G158" i="14"/>
  <c r="G123" i="14"/>
  <c r="G102" i="2"/>
  <c r="G33" i="14"/>
  <c r="G173" i="14"/>
  <c r="AJ56" i="1"/>
  <c r="AH21" i="1"/>
  <c r="G156" i="19"/>
  <c r="U154" i="1" s="1"/>
  <c r="G111" i="17"/>
  <c r="T109" i="1" s="1"/>
  <c r="G75" i="14"/>
  <c r="G146" i="19"/>
  <c r="AG105" i="1"/>
  <c r="AJ154" i="1"/>
  <c r="G136" i="14"/>
  <c r="AJ18" i="1"/>
  <c r="G154" i="14"/>
  <c r="AJ20" i="1"/>
  <c r="G91" i="17"/>
  <c r="T89" i="1" s="1"/>
  <c r="AI145" i="1"/>
  <c r="G62" i="2"/>
  <c r="R60" i="1" s="1"/>
  <c r="G113" i="14"/>
  <c r="S111" i="1" s="1"/>
  <c r="G156" i="2"/>
  <c r="R154" i="1" s="1"/>
  <c r="G22" i="2"/>
  <c r="G152" i="14"/>
  <c r="S150" i="1" s="1"/>
  <c r="G61" i="18"/>
  <c r="G24" i="14"/>
  <c r="S22" i="1" s="1"/>
  <c r="G46" i="14"/>
  <c r="S44" i="1" s="1"/>
  <c r="G74" i="2"/>
  <c r="R72" i="1" s="1"/>
  <c r="AJ24" i="1"/>
  <c r="G16" i="14"/>
  <c r="S14" i="1" s="1"/>
  <c r="AI142" i="1"/>
  <c r="G165" i="19"/>
  <c r="U163" i="1" s="1"/>
  <c r="AF60" i="1"/>
  <c r="G176" i="14"/>
  <c r="S174" i="1" s="1"/>
  <c r="AI52" i="1"/>
  <c r="AJ39" i="1"/>
  <c r="G149" i="14"/>
  <c r="AI74" i="1"/>
  <c r="G193" i="2"/>
  <c r="G74" i="14"/>
  <c r="AH69" i="1"/>
  <c r="G174" i="18"/>
  <c r="G95" i="18"/>
  <c r="V93" i="1" s="1"/>
  <c r="G77" i="16"/>
  <c r="W75" i="1" s="1"/>
  <c r="G201" i="2"/>
  <c r="G59" i="14"/>
  <c r="S57" i="1" s="1"/>
  <c r="G141" i="18"/>
  <c r="V139" i="1" s="1"/>
  <c r="G97" i="17"/>
  <c r="T95" i="1" s="1"/>
  <c r="G49" i="17"/>
  <c r="T47" i="1" s="1"/>
  <c r="G146" i="17"/>
  <c r="T144" i="1" s="1"/>
  <c r="G132" i="2"/>
  <c r="G71" i="17"/>
  <c r="T69" i="1" s="1"/>
  <c r="G44" i="17"/>
  <c r="T42" i="1" s="1"/>
  <c r="G175" i="17"/>
  <c r="T173" i="1" s="1"/>
  <c r="G10" i="17"/>
  <c r="T8" i="1" s="1"/>
  <c r="G45" i="17"/>
  <c r="G207" i="17"/>
  <c r="G160" i="17"/>
  <c r="T158" i="1" s="1"/>
  <c r="G218" i="17"/>
  <c r="T216" i="1" s="1"/>
  <c r="G198" i="17"/>
  <c r="T196" i="1" s="1"/>
  <c r="G95" i="17"/>
  <c r="T93" i="1" s="1"/>
  <c r="G133" i="17"/>
  <c r="T131" i="1" s="1"/>
  <c r="G223" i="17"/>
  <c r="T221" i="1" s="1"/>
  <c r="G31" i="16"/>
  <c r="W29" i="1" s="1"/>
  <c r="G118" i="14"/>
  <c r="S116" i="1" s="1"/>
  <c r="G105" i="19"/>
  <c r="U103" i="1" s="1"/>
  <c r="AJ137" i="1"/>
  <c r="G100" i="14"/>
  <c r="G116" i="19"/>
  <c r="U114" i="1" s="1"/>
  <c r="G57" i="17"/>
  <c r="T55" i="1" s="1"/>
  <c r="G192" i="16"/>
  <c r="G103" i="19"/>
  <c r="U101" i="1" s="1"/>
  <c r="G215" i="17"/>
  <c r="G118" i="19"/>
  <c r="G40" i="18"/>
  <c r="V38" i="1" s="1"/>
  <c r="G130" i="2"/>
  <c r="G109" i="17"/>
  <c r="T107" i="1" s="1"/>
  <c r="AH15" i="1"/>
  <c r="G65" i="14"/>
  <c r="S63" i="1" s="1"/>
  <c r="G110" i="14"/>
  <c r="S108" i="1" s="1"/>
  <c r="G93" i="14"/>
  <c r="S91" i="1" s="1"/>
  <c r="G139" i="14"/>
  <c r="S137" i="1" s="1"/>
  <c r="G38" i="14"/>
  <c r="G71" i="14"/>
  <c r="S69" i="1" s="1"/>
  <c r="G121" i="14"/>
  <c r="S119" i="1" s="1"/>
  <c r="G138" i="14"/>
  <c r="G163" i="18"/>
  <c r="G77" i="17"/>
  <c r="T75" i="1" s="1"/>
  <c r="G112" i="17"/>
  <c r="G147" i="18"/>
  <c r="G20" i="18"/>
  <c r="AJ89" i="1"/>
  <c r="G156" i="17"/>
  <c r="G13" i="19"/>
  <c r="G158" i="19"/>
  <c r="U156" i="1" s="1"/>
  <c r="G31" i="19"/>
  <c r="U29" i="1" s="1"/>
  <c r="G75" i="19"/>
  <c r="U73" i="1" s="1"/>
  <c r="G33" i="19"/>
  <c r="U31" i="1" s="1"/>
  <c r="G187" i="19"/>
  <c r="U185" i="1" s="1"/>
  <c r="G180" i="17"/>
  <c r="G75" i="17"/>
  <c r="G32" i="17"/>
  <c r="G139" i="17"/>
  <c r="G161" i="17"/>
  <c r="G74" i="17"/>
  <c r="T72" i="1" s="1"/>
  <c r="G114" i="19"/>
  <c r="G145" i="19"/>
  <c r="U143" i="1" s="1"/>
  <c r="G53" i="2"/>
  <c r="G59" i="19"/>
  <c r="G8" i="19"/>
  <c r="G103" i="18"/>
  <c r="V101" i="1" s="1"/>
  <c r="G36" i="18"/>
  <c r="V34" i="1" s="1"/>
  <c r="G69" i="18"/>
  <c r="V67" i="1" s="1"/>
  <c r="G17" i="18"/>
  <c r="V15" i="1" s="1"/>
  <c r="G182" i="18"/>
  <c r="V180" i="1" s="1"/>
  <c r="G133" i="19"/>
  <c r="U131" i="1" s="1"/>
  <c r="G168" i="18"/>
  <c r="V166" i="1" s="1"/>
  <c r="G138" i="17"/>
  <c r="T136" i="1" s="1"/>
  <c r="G58" i="17"/>
  <c r="T56" i="1" s="1"/>
  <c r="G102" i="17"/>
  <c r="T100" i="1" s="1"/>
  <c r="G105" i="18"/>
  <c r="G168" i="19"/>
  <c r="G172" i="19"/>
  <c r="G58" i="16"/>
  <c r="G34" i="17"/>
  <c r="G163" i="16"/>
  <c r="G30" i="16"/>
  <c r="W28" i="1" s="1"/>
  <c r="AK28" i="1"/>
  <c r="G91" i="14"/>
  <c r="S89" i="1" s="1"/>
  <c r="G98" i="14"/>
  <c r="S96" i="1" s="1"/>
  <c r="G150" i="14"/>
  <c r="S148" i="1" s="1"/>
  <c r="G78" i="14"/>
  <c r="G153" i="14"/>
  <c r="G68" i="14"/>
  <c r="G94" i="14"/>
  <c r="G119" i="14"/>
  <c r="S117" i="1" s="1"/>
  <c r="G33" i="2"/>
  <c r="G113" i="2"/>
  <c r="G94" i="2"/>
  <c r="R92" i="1" s="1"/>
  <c r="G47" i="2"/>
  <c r="G98" i="2"/>
  <c r="R96" i="1" s="1"/>
  <c r="G92" i="2"/>
  <c r="R90" i="1" s="1"/>
  <c r="G204" i="2"/>
  <c r="R202" i="1" s="1"/>
  <c r="G49" i="19"/>
  <c r="U47" i="1" s="1"/>
  <c r="G75" i="18"/>
  <c r="V73" i="1" s="1"/>
  <c r="G127" i="18"/>
  <c r="V125" i="1" s="1"/>
  <c r="G176" i="18"/>
  <c r="G112" i="18"/>
  <c r="V110" i="1" s="1"/>
  <c r="G82" i="18"/>
  <c r="V80" i="1" s="1"/>
  <c r="G139" i="18"/>
  <c r="G99" i="18"/>
  <c r="V97" i="1" s="1"/>
  <c r="G15" i="17"/>
  <c r="G24" i="17"/>
  <c r="G84" i="17"/>
  <c r="T82" i="1" s="1"/>
  <c r="G151" i="17"/>
  <c r="G27" i="17"/>
  <c r="T25" i="1" s="1"/>
  <c r="G37" i="2"/>
  <c r="R35" i="1" s="1"/>
  <c r="G109" i="2"/>
  <c r="R107" i="1" s="1"/>
  <c r="G56" i="16"/>
  <c r="W54" i="1" s="1"/>
  <c r="G36" i="17"/>
  <c r="T34" i="1" s="1"/>
  <c r="G83" i="19"/>
  <c r="U81" i="1" s="1"/>
  <c r="G183" i="19"/>
  <c r="U181" i="1" s="1"/>
  <c r="AK78" i="1"/>
  <c r="G104" i="17"/>
  <c r="G57" i="19"/>
  <c r="G139" i="19"/>
  <c r="U137" i="1" s="1"/>
  <c r="G80" i="19"/>
  <c r="G48" i="19"/>
  <c r="U46" i="1" s="1"/>
  <c r="G210" i="17"/>
  <c r="T208" i="1" s="1"/>
  <c r="G191" i="18"/>
  <c r="G115" i="2"/>
  <c r="G147" i="17"/>
  <c r="T145" i="1" s="1"/>
  <c r="G149" i="19"/>
  <c r="G40" i="2"/>
  <c r="R38" i="1" s="1"/>
  <c r="G80" i="17"/>
  <c r="T78" i="1" s="1"/>
  <c r="G30" i="17"/>
  <c r="T28" i="1" s="1"/>
  <c r="G143" i="14"/>
  <c r="G164" i="17"/>
  <c r="T162" i="1" s="1"/>
  <c r="G23" i="18"/>
  <c r="V21" i="1" s="1"/>
  <c r="G93" i="18"/>
  <c r="V91" i="1" s="1"/>
  <c r="G59" i="18"/>
  <c r="V57" i="1" s="1"/>
  <c r="G52" i="19"/>
  <c r="U50" i="1" s="1"/>
  <c r="G81" i="2"/>
  <c r="R79" i="1" s="1"/>
  <c r="G187" i="16"/>
  <c r="G74" i="16"/>
  <c r="G21" i="16"/>
  <c r="W19" i="1" s="1"/>
  <c r="G121" i="19"/>
  <c r="G25" i="19"/>
  <c r="G148" i="2"/>
  <c r="R146" i="1" s="1"/>
  <c r="G122" i="19"/>
  <c r="U120" i="1" s="1"/>
  <c r="G171" i="2"/>
  <c r="R169" i="1" s="1"/>
  <c r="G180" i="2"/>
  <c r="R178" i="1" s="1"/>
  <c r="G48" i="2"/>
  <c r="R46" i="1" s="1"/>
  <c r="G122" i="14"/>
  <c r="S120" i="1" s="1"/>
  <c r="G18" i="14"/>
  <c r="S16" i="1" s="1"/>
  <c r="G114" i="14"/>
  <c r="G111" i="19"/>
  <c r="G95" i="19"/>
  <c r="U93" i="1" s="1"/>
  <c r="G137" i="19"/>
  <c r="G162" i="19"/>
  <c r="G180" i="19"/>
  <c r="G21" i="19"/>
  <c r="G99" i="19"/>
  <c r="G90" i="18"/>
  <c r="V88" i="1" s="1"/>
  <c r="G43" i="18"/>
  <c r="G51" i="18"/>
  <c r="V49" i="1" s="1"/>
  <c r="G60" i="18"/>
  <c r="V58" i="1" s="1"/>
  <c r="G31" i="18"/>
  <c r="V29" i="1" s="1"/>
  <c r="G107" i="18"/>
  <c r="V105" i="1" s="1"/>
  <c r="G187" i="18"/>
  <c r="V185" i="1" s="1"/>
  <c r="G65" i="18"/>
  <c r="V63" i="1" s="1"/>
  <c r="G22" i="18"/>
  <c r="V20" i="1" s="1"/>
  <c r="G135" i="18"/>
  <c r="V133" i="1" s="1"/>
  <c r="G89" i="18"/>
  <c r="G58" i="18"/>
  <c r="V56" i="1" s="1"/>
  <c r="G97" i="18"/>
  <c r="V95" i="1" s="1"/>
  <c r="G137" i="17"/>
  <c r="T135" i="1" s="1"/>
  <c r="G204" i="17"/>
  <c r="G63" i="17"/>
  <c r="G100" i="17"/>
  <c r="G168" i="17"/>
  <c r="T166" i="1" s="1"/>
  <c r="G21" i="17"/>
  <c r="G19" i="17"/>
  <c r="T17" i="1" s="1"/>
  <c r="G16" i="17"/>
  <c r="T14" i="1" s="1"/>
  <c r="G179" i="16"/>
  <c r="W177" i="1" s="1"/>
  <c r="G54" i="17"/>
  <c r="T52" i="1" s="1"/>
  <c r="G55" i="17"/>
  <c r="T53" i="1" s="1"/>
  <c r="G49" i="18"/>
  <c r="G177" i="19"/>
  <c r="G144" i="19"/>
  <c r="AH150" i="1"/>
  <c r="G78" i="18"/>
  <c r="G50" i="18"/>
  <c r="G28" i="18"/>
  <c r="G62" i="19"/>
  <c r="U60" i="1" s="1"/>
  <c r="G185" i="19"/>
  <c r="U183" i="1" s="1"/>
  <c r="G132" i="19"/>
  <c r="G68" i="2"/>
  <c r="G196" i="2"/>
  <c r="R194" i="1" s="1"/>
  <c r="G136" i="2"/>
  <c r="G11" i="2"/>
  <c r="R9" i="1" s="1"/>
  <c r="G24" i="2"/>
  <c r="R22" i="1" s="1"/>
  <c r="G192" i="2"/>
  <c r="G47" i="16"/>
  <c r="W45" i="1" s="1"/>
  <c r="G194" i="16"/>
  <c r="W192" i="1" s="1"/>
  <c r="G177" i="16"/>
  <c r="G176" i="17"/>
  <c r="T174" i="1" s="1"/>
  <c r="G94" i="17"/>
  <c r="T92" i="1" s="1"/>
  <c r="G109" i="18"/>
  <c r="G47" i="18"/>
  <c r="G140" i="19"/>
  <c r="G107" i="19"/>
  <c r="G138" i="19"/>
  <c r="G11" i="19"/>
  <c r="U9" i="1" s="1"/>
  <c r="G194" i="2"/>
  <c r="R192" i="1" s="1"/>
  <c r="G88" i="2"/>
  <c r="R86" i="1" s="1"/>
  <c r="G112" i="2"/>
  <c r="R110" i="1" s="1"/>
  <c r="G209" i="2"/>
  <c r="R207" i="1" s="1"/>
  <c r="G71" i="2"/>
  <c r="R69" i="1" s="1"/>
  <c r="G18" i="2"/>
  <c r="G50" i="2"/>
  <c r="G166" i="2"/>
  <c r="G157" i="2"/>
  <c r="G139" i="2"/>
  <c r="G63" i="2"/>
  <c r="G13" i="2"/>
  <c r="G141" i="2"/>
  <c r="G46" i="2"/>
  <c r="G133" i="2"/>
  <c r="G181" i="2"/>
  <c r="R179" i="1" s="1"/>
  <c r="G8" i="2"/>
  <c r="G169" i="2"/>
  <c r="R167" i="1" s="1"/>
  <c r="G144" i="2"/>
  <c r="R142" i="1" s="1"/>
  <c r="G75" i="2"/>
  <c r="R73" i="1" s="1"/>
  <c r="G122" i="2"/>
  <c r="R120" i="1" s="1"/>
  <c r="G125" i="2"/>
  <c r="R123" i="1" s="1"/>
  <c r="G35" i="2"/>
  <c r="R33" i="1" s="1"/>
  <c r="G104" i="14"/>
  <c r="G166" i="14"/>
  <c r="S164" i="1" s="1"/>
  <c r="G186" i="14"/>
  <c r="S184" i="1" s="1"/>
  <c r="G171" i="14"/>
  <c r="S169" i="1" s="1"/>
  <c r="G146" i="14"/>
  <c r="S144" i="1" s="1"/>
  <c r="G90" i="14"/>
  <c r="S88" i="1" s="1"/>
  <c r="G181" i="14"/>
  <c r="G19" i="14"/>
  <c r="S17" i="1" s="1"/>
  <c r="G40" i="14"/>
  <c r="S38" i="1" s="1"/>
  <c r="G117" i="14"/>
  <c r="S115" i="1" s="1"/>
  <c r="G116" i="14"/>
  <c r="S114" i="1" s="1"/>
  <c r="G109" i="14"/>
  <c r="S107" i="1" s="1"/>
  <c r="G151" i="16"/>
  <c r="W149" i="1" s="1"/>
  <c r="G67" i="18"/>
  <c r="V65" i="1" s="1"/>
  <c r="G131" i="18"/>
  <c r="G96" i="18"/>
  <c r="G175" i="16"/>
  <c r="G189" i="19"/>
  <c r="U187" i="1" s="1"/>
  <c r="G9" i="19"/>
  <c r="G79" i="19"/>
  <c r="G135" i="19"/>
  <c r="G76" i="19"/>
  <c r="U74" i="1" s="1"/>
  <c r="G43" i="19"/>
  <c r="U41" i="1" s="1"/>
  <c r="G193" i="19"/>
  <c r="U191" i="1" s="1"/>
  <c r="G174" i="19"/>
  <c r="U172" i="1" s="1"/>
  <c r="G166" i="19"/>
  <c r="U164" i="1" s="1"/>
  <c r="G126" i="19"/>
  <c r="G35" i="19"/>
  <c r="U33" i="1" s="1"/>
  <c r="G82" i="19"/>
  <c r="U80" i="1" s="1"/>
  <c r="G101" i="19"/>
  <c r="U99" i="1" s="1"/>
  <c r="G113" i="19"/>
  <c r="U111" i="1" s="1"/>
  <c r="G20" i="19"/>
  <c r="U18" i="1" s="1"/>
  <c r="G69" i="19"/>
  <c r="U67" i="1" s="1"/>
  <c r="G190" i="19"/>
  <c r="U188" i="1" s="1"/>
  <c r="G184" i="19"/>
  <c r="U182" i="1" s="1"/>
  <c r="G27" i="19"/>
  <c r="G120" i="19"/>
  <c r="G110" i="19"/>
  <c r="G155" i="19"/>
  <c r="G167" i="19"/>
  <c r="U165" i="1" s="1"/>
  <c r="G18" i="19"/>
  <c r="U16" i="1" s="1"/>
  <c r="G47" i="19"/>
  <c r="G68" i="19"/>
  <c r="U66" i="1" s="1"/>
  <c r="G40" i="19"/>
  <c r="U38" i="1" s="1"/>
  <c r="G93" i="19"/>
  <c r="U91" i="1" s="1"/>
  <c r="G70" i="19"/>
  <c r="U68" i="1" s="1"/>
  <c r="G104" i="19"/>
  <c r="G198" i="19"/>
  <c r="U196" i="1" s="1"/>
  <c r="G73" i="19"/>
  <c r="G147" i="19"/>
  <c r="G196" i="19"/>
  <c r="U194" i="1" s="1"/>
  <c r="G188" i="19"/>
  <c r="G67" i="19"/>
  <c r="G142" i="19"/>
  <c r="G86" i="18"/>
  <c r="V84" i="1" s="1"/>
  <c r="G173" i="18"/>
  <c r="V171" i="1" s="1"/>
  <c r="G195" i="18"/>
  <c r="V193" i="1" s="1"/>
  <c r="G101" i="18"/>
  <c r="V99" i="1" s="1"/>
  <c r="G179" i="18"/>
  <c r="V177" i="1" s="1"/>
  <c r="G21" i="18"/>
  <c r="G33" i="18"/>
  <c r="V31" i="1" s="1"/>
  <c r="G45" i="18"/>
  <c r="V43" i="1" s="1"/>
  <c r="G186" i="18"/>
  <c r="V184" i="1" s="1"/>
  <c r="G13" i="18"/>
  <c r="V11" i="1" s="1"/>
  <c r="G88" i="18"/>
  <c r="G94" i="18"/>
  <c r="V92" i="1" s="1"/>
  <c r="G157" i="18"/>
  <c r="V155" i="1" s="1"/>
  <c r="G81" i="18"/>
  <c r="G39" i="18"/>
  <c r="G146" i="18"/>
  <c r="G10" i="18"/>
  <c r="G41" i="18"/>
  <c r="G130" i="18"/>
  <c r="V128" i="1" s="1"/>
  <c r="G189" i="18"/>
  <c r="G56" i="18"/>
  <c r="V54" i="1" s="1"/>
  <c r="G117" i="18"/>
  <c r="V115" i="1" s="1"/>
  <c r="G111" i="18"/>
  <c r="V109" i="1" s="1"/>
  <c r="G166" i="18"/>
  <c r="V164" i="1" s="1"/>
  <c r="G46" i="18"/>
  <c r="G122" i="18"/>
  <c r="V120" i="1" s="1"/>
  <c r="G37" i="18"/>
  <c r="G27" i="18"/>
  <c r="G175" i="18"/>
  <c r="V173" i="1" s="1"/>
  <c r="G170" i="18"/>
  <c r="G119" i="18"/>
  <c r="V117" i="1" s="1"/>
  <c r="G91" i="18"/>
  <c r="V89" i="1" s="1"/>
  <c r="G76" i="18"/>
  <c r="G100" i="18"/>
  <c r="G79" i="18"/>
  <c r="V77" i="1" s="1"/>
  <c r="G144" i="18"/>
  <c r="G142" i="18"/>
  <c r="V140" i="1" s="1"/>
  <c r="G84" i="18"/>
  <c r="V82" i="1" s="1"/>
  <c r="G185" i="18"/>
  <c r="V183" i="1" s="1"/>
  <c r="G16" i="18"/>
  <c r="V14" i="1" s="1"/>
  <c r="G83" i="17"/>
  <c r="T81" i="1" s="1"/>
  <c r="G165" i="17"/>
  <c r="T163" i="1" s="1"/>
  <c r="G205" i="17"/>
  <c r="T203" i="1" s="1"/>
  <c r="G11" i="17"/>
  <c r="T9" i="1" s="1"/>
  <c r="G178" i="17"/>
  <c r="G106" i="17"/>
  <c r="T104" i="1" s="1"/>
  <c r="G40" i="17"/>
  <c r="T38" i="1" s="1"/>
  <c r="G171" i="17"/>
  <c r="T169" i="1" s="1"/>
  <c r="G172" i="17"/>
  <c r="G166" i="17"/>
  <c r="T164" i="1" s="1"/>
  <c r="G48" i="17"/>
  <c r="T46" i="1" s="1"/>
  <c r="G132" i="17"/>
  <c r="T130" i="1" s="1"/>
  <c r="G155" i="17"/>
  <c r="T153" i="1" s="1"/>
  <c r="G37" i="17"/>
  <c r="T35" i="1" s="1"/>
  <c r="G123" i="17"/>
  <c r="T121" i="1" s="1"/>
  <c r="G47" i="17"/>
  <c r="T45" i="1" s="1"/>
  <c r="G197" i="17"/>
  <c r="G187" i="17"/>
  <c r="G92" i="17"/>
  <c r="G185" i="17"/>
  <c r="G81" i="17"/>
  <c r="T79" i="1" s="1"/>
  <c r="G152" i="17"/>
  <c r="T150" i="1" s="1"/>
  <c r="G159" i="17"/>
  <c r="T157" i="1" s="1"/>
  <c r="G170" i="17"/>
  <c r="T168" i="1" s="1"/>
  <c r="G20" i="17"/>
  <c r="G88" i="17"/>
  <c r="T86" i="1" s="1"/>
  <c r="G188" i="17"/>
  <c r="G35" i="17"/>
  <c r="T33" i="1" s="1"/>
  <c r="G41" i="17"/>
  <c r="T39" i="1" s="1"/>
  <c r="G38" i="17"/>
  <c r="T36" i="1" s="1"/>
  <c r="G108" i="17"/>
  <c r="T106" i="1" s="1"/>
  <c r="G173" i="17"/>
  <c r="T171" i="1" s="1"/>
  <c r="G157" i="17"/>
  <c r="T155" i="1" s="1"/>
  <c r="G51" i="17"/>
  <c r="T49" i="1" s="1"/>
  <c r="G186" i="17"/>
  <c r="T184" i="1" s="1"/>
  <c r="G101" i="17"/>
  <c r="T99" i="1" s="1"/>
  <c r="G66" i="17"/>
  <c r="T64" i="1" s="1"/>
  <c r="G98" i="17"/>
  <c r="G193" i="17"/>
  <c r="T191" i="1" s="1"/>
  <c r="G213" i="17"/>
  <c r="T211" i="1" s="1"/>
  <c r="G208" i="17"/>
  <c r="T206" i="1" s="1"/>
  <c r="G52" i="17"/>
  <c r="T50" i="1" s="1"/>
  <c r="G67" i="17"/>
  <c r="T65" i="1" s="1"/>
  <c r="G87" i="17"/>
  <c r="T85" i="1" s="1"/>
  <c r="G122" i="17"/>
  <c r="T120" i="1" s="1"/>
  <c r="G181" i="17"/>
  <c r="T179" i="1" s="1"/>
  <c r="G153" i="17"/>
  <c r="T151" i="1" s="1"/>
  <c r="G194" i="17"/>
  <c r="T192" i="1" s="1"/>
  <c r="G117" i="17"/>
  <c r="G169" i="17"/>
  <c r="T167" i="1" s="1"/>
  <c r="G12" i="17"/>
  <c r="G14" i="17"/>
  <c r="T12" i="1" s="1"/>
  <c r="G163" i="17"/>
  <c r="T161" i="1" s="1"/>
  <c r="G211" i="17"/>
  <c r="T209" i="1" s="1"/>
  <c r="G129" i="17"/>
  <c r="T127" i="1" s="1"/>
  <c r="G130" i="17"/>
  <c r="T128" i="1" s="1"/>
  <c r="G141" i="17"/>
  <c r="T139" i="1" s="1"/>
  <c r="G183" i="17"/>
  <c r="T181" i="1" s="1"/>
  <c r="G17" i="17"/>
  <c r="G209" i="17"/>
  <c r="T207" i="1" s="1"/>
  <c r="G15" i="16"/>
  <c r="W13" i="1" s="1"/>
  <c r="G56" i="17"/>
  <c r="AC57" i="1"/>
  <c r="G66" i="18"/>
  <c r="V64" i="1" s="1"/>
  <c r="G190" i="17"/>
  <c r="T188" i="1" s="1"/>
  <c r="G60" i="17"/>
  <c r="T58" i="1" s="1"/>
  <c r="G28" i="17"/>
  <c r="T26" i="1" s="1"/>
  <c r="G22" i="17"/>
  <c r="T20" i="1" s="1"/>
  <c r="G140" i="17"/>
  <c r="T138" i="1" s="1"/>
  <c r="G110" i="17"/>
  <c r="G143" i="18"/>
  <c r="G38" i="18"/>
  <c r="G92" i="18"/>
  <c r="AC158" i="1"/>
  <c r="G181" i="18"/>
  <c r="V179" i="1" s="1"/>
  <c r="G188" i="18"/>
  <c r="V186" i="1" s="1"/>
  <c r="AC133" i="1"/>
  <c r="G153" i="18"/>
  <c r="V151" i="1" s="1"/>
  <c r="AC91" i="1"/>
  <c r="G106" i="18"/>
  <c r="V104" i="1" s="1"/>
  <c r="G193" i="18"/>
  <c r="G70" i="18"/>
  <c r="G62" i="18"/>
  <c r="G160" i="18"/>
  <c r="V158" i="1" s="1"/>
  <c r="G177" i="18"/>
  <c r="V175" i="1" s="1"/>
  <c r="AC126" i="1"/>
  <c r="G145" i="18"/>
  <c r="G128" i="18"/>
  <c r="V126" i="1" s="1"/>
  <c r="AB35" i="1"/>
  <c r="G41" i="19"/>
  <c r="U39" i="1" s="1"/>
  <c r="G117" i="19"/>
  <c r="U115" i="1" s="1"/>
  <c r="G131" i="19"/>
  <c r="U129" i="1" s="1"/>
  <c r="G50" i="19"/>
  <c r="U48" i="1" s="1"/>
  <c r="G19" i="19"/>
  <c r="U17" i="1" s="1"/>
  <c r="G90" i="19"/>
  <c r="U88" i="1" s="1"/>
  <c r="G71" i="19"/>
  <c r="U69" i="1" s="1"/>
  <c r="G9" i="17"/>
  <c r="T7" i="1" s="1"/>
  <c r="G109" i="19"/>
  <c r="U107" i="1" s="1"/>
  <c r="G150" i="19"/>
  <c r="U148" i="1" s="1"/>
  <c r="G123" i="19"/>
  <c r="U121" i="1" s="1"/>
  <c r="G37" i="19"/>
  <c r="G53" i="17"/>
  <c r="AB213" i="1"/>
  <c r="G215" i="19"/>
  <c r="AC209" i="1"/>
  <c r="G211" i="18"/>
  <c r="G205" i="2"/>
  <c r="R203" i="1" s="1"/>
  <c r="AI205" i="1"/>
  <c r="G207" i="19"/>
  <c r="U205" i="1" s="1"/>
  <c r="AB206" i="1"/>
  <c r="G208" i="19"/>
  <c r="U206" i="1" s="1"/>
  <c r="AC222" i="1"/>
  <c r="G224" i="18"/>
  <c r="AB200" i="1"/>
  <c r="G202" i="19"/>
  <c r="G180" i="16"/>
  <c r="G158" i="16"/>
  <c r="AC87" i="1"/>
  <c r="G102" i="18"/>
  <c r="G167" i="17"/>
  <c r="T165" i="1" s="1"/>
  <c r="G53" i="18"/>
  <c r="V51" i="1" s="1"/>
  <c r="AC169" i="1"/>
  <c r="G194" i="18"/>
  <c r="V192" i="1" s="1"/>
  <c r="G18" i="18"/>
  <c r="V16" i="1" s="1"/>
  <c r="G114" i="18"/>
  <c r="V112" i="1" s="1"/>
  <c r="G159" i="19"/>
  <c r="U157" i="1" s="1"/>
  <c r="G171" i="18"/>
  <c r="V169" i="1" s="1"/>
  <c r="G182" i="19"/>
  <c r="U180" i="1" s="1"/>
  <c r="G169" i="18"/>
  <c r="V167" i="1" s="1"/>
  <c r="G155" i="18"/>
  <c r="V153" i="1" s="1"/>
  <c r="G149" i="18"/>
  <c r="G161" i="19"/>
  <c r="U159" i="1" s="1"/>
  <c r="G125" i="19"/>
  <c r="U123" i="1" s="1"/>
  <c r="G160" i="19"/>
  <c r="G128" i="19"/>
  <c r="G157" i="19"/>
  <c r="AB197" i="1"/>
  <c r="G199" i="19"/>
  <c r="AC201" i="1"/>
  <c r="G203" i="18"/>
  <c r="V201" i="1" s="1"/>
  <c r="AB216" i="1"/>
  <c r="G218" i="19"/>
  <c r="U216" i="1" s="1"/>
  <c r="AC198" i="1"/>
  <c r="G200" i="18"/>
  <c r="V198" i="1" s="1"/>
  <c r="AJ219" i="1"/>
  <c r="G221" i="18"/>
  <c r="V219" i="1" s="1"/>
  <c r="AB204" i="1"/>
  <c r="G206" i="19"/>
  <c r="U204" i="1" s="1"/>
  <c r="AC220" i="1"/>
  <c r="G222" i="18"/>
  <c r="G199" i="17"/>
  <c r="T197" i="1" s="1"/>
  <c r="AC212" i="1"/>
  <c r="G214" i="18"/>
  <c r="V212" i="1" s="1"/>
  <c r="AB212" i="1"/>
  <c r="G214" i="19"/>
  <c r="U212" i="1" s="1"/>
  <c r="G221" i="17"/>
  <c r="T219" i="1" s="1"/>
  <c r="AC196" i="1"/>
  <c r="G198" i="18"/>
  <c r="V196" i="1" s="1"/>
  <c r="AB202" i="1"/>
  <c r="G204" i="19"/>
  <c r="U202" i="1" s="1"/>
  <c r="G196" i="17"/>
  <c r="T194" i="1" s="1"/>
  <c r="AC218" i="1"/>
  <c r="G220" i="18"/>
  <c r="AC210" i="1"/>
  <c r="G212" i="18"/>
  <c r="V210" i="1" s="1"/>
  <c r="G184" i="17"/>
  <c r="T182" i="1" s="1"/>
  <c r="AB91" i="1"/>
  <c r="G106" i="19"/>
  <c r="G42" i="2"/>
  <c r="R40" i="1" s="1"/>
  <c r="G8" i="17"/>
  <c r="T6" i="1" s="1"/>
  <c r="G111" i="14"/>
  <c r="S109" i="1" s="1"/>
  <c r="G105" i="17"/>
  <c r="T103" i="1" s="1"/>
  <c r="G113" i="17"/>
  <c r="T111" i="1" s="1"/>
  <c r="G65" i="17"/>
  <c r="T63" i="1" s="1"/>
  <c r="G96" i="17"/>
  <c r="T94" i="1" s="1"/>
  <c r="G79" i="17"/>
  <c r="T77" i="1" s="1"/>
  <c r="G18" i="17"/>
  <c r="G126" i="17"/>
  <c r="T124" i="1" s="1"/>
  <c r="G68" i="17"/>
  <c r="G184" i="18"/>
  <c r="G103" i="17"/>
  <c r="T101" i="1" s="1"/>
  <c r="G177" i="17"/>
  <c r="T175" i="1" s="1"/>
  <c r="AC24" i="1"/>
  <c r="G29" i="18"/>
  <c r="V27" i="1" s="1"/>
  <c r="G148" i="18"/>
  <c r="G77" i="18"/>
  <c r="V75" i="1" s="1"/>
  <c r="G44" i="18"/>
  <c r="V42" i="1" s="1"/>
  <c r="G137" i="18"/>
  <c r="V135" i="1" s="1"/>
  <c r="G52" i="18"/>
  <c r="V50" i="1" s="1"/>
  <c r="G26" i="18"/>
  <c r="V24" i="1" s="1"/>
  <c r="G133" i="18"/>
  <c r="V131" i="1" s="1"/>
  <c r="G151" i="18"/>
  <c r="V149" i="1" s="1"/>
  <c r="G152" i="18"/>
  <c r="V150" i="1" s="1"/>
  <c r="G167" i="18"/>
  <c r="V165" i="1" s="1"/>
  <c r="AB100" i="1"/>
  <c r="G115" i="19"/>
  <c r="U113" i="1" s="1"/>
  <c r="G91" i="19"/>
  <c r="U89" i="1" s="1"/>
  <c r="G102" i="19"/>
  <c r="G175" i="19"/>
  <c r="G143" i="19"/>
  <c r="U141" i="1" s="1"/>
  <c r="G32" i="19"/>
  <c r="G10" i="19"/>
  <c r="U8" i="1" s="1"/>
  <c r="G56" i="19"/>
  <c r="U54" i="1" s="1"/>
  <c r="G23" i="19"/>
  <c r="U21" i="1" s="1"/>
  <c r="G15" i="19"/>
  <c r="U13" i="1" s="1"/>
  <c r="G85" i="19"/>
  <c r="U83" i="1" s="1"/>
  <c r="G58" i="19"/>
  <c r="U56" i="1" s="1"/>
  <c r="G96" i="19"/>
  <c r="U94" i="1" s="1"/>
  <c r="G124" i="19"/>
  <c r="U122" i="1" s="1"/>
  <c r="G173" i="19"/>
  <c r="U171" i="1" s="1"/>
  <c r="G39" i="17"/>
  <c r="G99" i="17"/>
  <c r="T97" i="1" s="1"/>
  <c r="G189" i="17"/>
  <c r="T187" i="1" s="1"/>
  <c r="AC206" i="1"/>
  <c r="G208" i="18"/>
  <c r="AB210" i="1"/>
  <c r="G212" i="19"/>
  <c r="G196" i="18"/>
  <c r="AB217" i="1"/>
  <c r="G219" i="19"/>
  <c r="U217" i="1" s="1"/>
  <c r="AC216" i="1"/>
  <c r="G218" i="18"/>
  <c r="V216" i="1" s="1"/>
  <c r="AB223" i="1"/>
  <c r="G225" i="19"/>
  <c r="G201" i="17"/>
  <c r="T199" i="1" s="1"/>
  <c r="AC208" i="1"/>
  <c r="G210" i="18"/>
  <c r="G73" i="18"/>
  <c r="G192" i="19"/>
  <c r="U190" i="1" s="1"/>
  <c r="AB153" i="1"/>
  <c r="G176" i="19"/>
  <c r="G195" i="19"/>
  <c r="U193" i="1" s="1"/>
  <c r="G8" i="16"/>
  <c r="G151" i="2"/>
  <c r="R149" i="1" s="1"/>
  <c r="G54" i="2"/>
  <c r="R52" i="1" s="1"/>
  <c r="G162" i="2"/>
  <c r="R160" i="1" s="1"/>
  <c r="G105" i="2"/>
  <c r="R103" i="1" s="1"/>
  <c r="G45" i="2"/>
  <c r="R43" i="1" s="1"/>
  <c r="G73" i="2"/>
  <c r="R71" i="1" s="1"/>
  <c r="G121" i="2"/>
  <c r="R119" i="1" s="1"/>
  <c r="G196" i="16"/>
  <c r="G100" i="16"/>
  <c r="G127" i="16"/>
  <c r="W125" i="1" s="1"/>
  <c r="G25" i="16"/>
  <c r="G90" i="17"/>
  <c r="T88" i="1" s="1"/>
  <c r="G129" i="16"/>
  <c r="W127" i="1" s="1"/>
  <c r="G83" i="16"/>
  <c r="G72" i="17"/>
  <c r="T70" i="1" s="1"/>
  <c r="G68" i="16"/>
  <c r="G69" i="17"/>
  <c r="T67" i="1" s="1"/>
  <c r="G43" i="17"/>
  <c r="T41" i="1" s="1"/>
  <c r="G131" i="17"/>
  <c r="G135" i="17"/>
  <c r="T133" i="1" s="1"/>
  <c r="G62" i="17"/>
  <c r="T60" i="1" s="1"/>
  <c r="G93" i="17"/>
  <c r="T91" i="1" s="1"/>
  <c r="G145" i="17"/>
  <c r="T143" i="1" s="1"/>
  <c r="G114" i="17"/>
  <c r="T112" i="1" s="1"/>
  <c r="G70" i="17"/>
  <c r="T68" i="1" s="1"/>
  <c r="G89" i="17"/>
  <c r="T87" i="1" s="1"/>
  <c r="G149" i="17"/>
  <c r="T147" i="1" s="1"/>
  <c r="G143" i="17"/>
  <c r="T141" i="1" s="1"/>
  <c r="AC130" i="1"/>
  <c r="G150" i="18"/>
  <c r="G87" i="18"/>
  <c r="G64" i="18"/>
  <c r="G54" i="18"/>
  <c r="V52" i="1" s="1"/>
  <c r="AC114" i="1"/>
  <c r="G132" i="18"/>
  <c r="V130" i="1" s="1"/>
  <c r="G120" i="17"/>
  <c r="T118" i="1" s="1"/>
  <c r="G154" i="18"/>
  <c r="V152" i="1" s="1"/>
  <c r="G72" i="18"/>
  <c r="AC41" i="1"/>
  <c r="G48" i="18"/>
  <c r="G159" i="18"/>
  <c r="V157" i="1" s="1"/>
  <c r="G121" i="18"/>
  <c r="G165" i="18"/>
  <c r="G116" i="18"/>
  <c r="G110" i="18"/>
  <c r="V108" i="1" s="1"/>
  <c r="G11" i="18"/>
  <c r="V9" i="1" s="1"/>
  <c r="AB75" i="1"/>
  <c r="G87" i="19"/>
  <c r="U85" i="1" s="1"/>
  <c r="G161" i="18"/>
  <c r="G15" i="18"/>
  <c r="V13" i="1" s="1"/>
  <c r="G55" i="19"/>
  <c r="U53" i="1" s="1"/>
  <c r="G94" i="19"/>
  <c r="G170" i="19"/>
  <c r="U168" i="1" s="1"/>
  <c r="G97" i="19"/>
  <c r="U95" i="1" s="1"/>
  <c r="G112" i="19"/>
  <c r="U110" i="1" s="1"/>
  <c r="G108" i="19"/>
  <c r="U106" i="1" s="1"/>
  <c r="G152" i="19"/>
  <c r="U150" i="1" s="1"/>
  <c r="G42" i="19"/>
  <c r="U40" i="1" s="1"/>
  <c r="G77" i="19"/>
  <c r="U75" i="1" s="1"/>
  <c r="G39" i="19"/>
  <c r="U37" i="1" s="1"/>
  <c r="G88" i="19"/>
  <c r="G60" i="19"/>
  <c r="U58" i="1" s="1"/>
  <c r="G181" i="19"/>
  <c r="G64" i="17"/>
  <c r="T62" i="1" s="1"/>
  <c r="AB222" i="1"/>
  <c r="G224" i="19"/>
  <c r="U222" i="1" s="1"/>
  <c r="AC204" i="1"/>
  <c r="G206" i="18"/>
  <c r="V204" i="1" s="1"/>
  <c r="AB211" i="1"/>
  <c r="G213" i="19"/>
  <c r="U211" i="1" s="1"/>
  <c r="G200" i="17"/>
  <c r="T198" i="1" s="1"/>
  <c r="AC223" i="1"/>
  <c r="G225" i="18"/>
  <c r="V223" i="1" s="1"/>
  <c r="AB209" i="1"/>
  <c r="G211" i="19"/>
  <c r="U209" i="1" s="1"/>
  <c r="AC221" i="1"/>
  <c r="G223" i="18"/>
  <c r="V221" i="1" s="1"/>
  <c r="AB207" i="1"/>
  <c r="G209" i="19"/>
  <c r="U207" i="1" s="1"/>
  <c r="AC211" i="1"/>
  <c r="G213" i="18"/>
  <c r="G38" i="2"/>
  <c r="R36" i="1" s="1"/>
  <c r="G134" i="2"/>
  <c r="R132" i="1" s="1"/>
  <c r="G194" i="14"/>
  <c r="S192" i="1" s="1"/>
  <c r="G95" i="14"/>
  <c r="S93" i="1" s="1"/>
  <c r="G127" i="17"/>
  <c r="T125" i="1" s="1"/>
  <c r="G125" i="17"/>
  <c r="T123" i="1" s="1"/>
  <c r="G35" i="14"/>
  <c r="S33" i="1" s="1"/>
  <c r="G160" i="14"/>
  <c r="S158" i="1" s="1"/>
  <c r="G126" i="18"/>
  <c r="G150" i="17"/>
  <c r="T148" i="1" s="1"/>
  <c r="G115" i="17"/>
  <c r="T113" i="1" s="1"/>
  <c r="G119" i="17"/>
  <c r="G50" i="17"/>
  <c r="T48" i="1" s="1"/>
  <c r="G59" i="17"/>
  <c r="T57" i="1" s="1"/>
  <c r="G61" i="17"/>
  <c r="T59" i="1" s="1"/>
  <c r="G118" i="18"/>
  <c r="G162" i="18"/>
  <c r="V160" i="1" s="1"/>
  <c r="G24" i="18"/>
  <c r="V22" i="1" s="1"/>
  <c r="G164" i="18"/>
  <c r="V162" i="1" s="1"/>
  <c r="G190" i="18"/>
  <c r="V188" i="1" s="1"/>
  <c r="G25" i="18"/>
  <c r="V23" i="1" s="1"/>
  <c r="G113" i="18"/>
  <c r="V111" i="1" s="1"/>
  <c r="G138" i="18"/>
  <c r="G129" i="18"/>
  <c r="V127" i="1" s="1"/>
  <c r="G136" i="18"/>
  <c r="G183" i="18"/>
  <c r="V181" i="1" s="1"/>
  <c r="G108" i="18"/>
  <c r="V106" i="1" s="1"/>
  <c r="G42" i="18"/>
  <c r="V40" i="1" s="1"/>
  <c r="G125" i="18"/>
  <c r="V123" i="1" s="1"/>
  <c r="AB28" i="1"/>
  <c r="G34" i="19"/>
  <c r="G86" i="19"/>
  <c r="U84" i="1" s="1"/>
  <c r="AB167" i="1"/>
  <c r="G191" i="19"/>
  <c r="U189" i="1" s="1"/>
  <c r="G178" i="19"/>
  <c r="U176" i="1" s="1"/>
  <c r="G89" i="19"/>
  <c r="U87" i="1" s="1"/>
  <c r="G64" i="19"/>
  <c r="U62" i="1" s="1"/>
  <c r="G100" i="19"/>
  <c r="U98" i="1" s="1"/>
  <c r="G169" i="19"/>
  <c r="U167" i="1" s="1"/>
  <c r="G30" i="19"/>
  <c r="U28" i="1" s="1"/>
  <c r="G14" i="19"/>
  <c r="G24" i="19"/>
  <c r="U22" i="1" s="1"/>
  <c r="G107" i="14"/>
  <c r="S105" i="1" s="1"/>
  <c r="AB220" i="1"/>
  <c r="G222" i="19"/>
  <c r="U220" i="1" s="1"/>
  <c r="AC202" i="1"/>
  <c r="G204" i="18"/>
  <c r="AJ205" i="1"/>
  <c r="G207" i="18"/>
  <c r="V205" i="1" s="1"/>
  <c r="AB203" i="1"/>
  <c r="G205" i="19"/>
  <c r="U203" i="1" s="1"/>
  <c r="AC207" i="1"/>
  <c r="G209" i="18"/>
  <c r="V207" i="1" s="1"/>
  <c r="AB201" i="1"/>
  <c r="G203" i="19"/>
  <c r="U201" i="1" s="1"/>
  <c r="AC213" i="1"/>
  <c r="G215" i="18"/>
  <c r="V213" i="1" s="1"/>
  <c r="AB199" i="1"/>
  <c r="G201" i="19"/>
  <c r="U199" i="1" s="1"/>
  <c r="AC203" i="1"/>
  <c r="G205" i="18"/>
  <c r="V203" i="1" s="1"/>
  <c r="G9" i="14"/>
  <c r="S7" i="1" s="1"/>
  <c r="G179" i="17"/>
  <c r="T177" i="1" s="1"/>
  <c r="G26" i="17"/>
  <c r="T24" i="1" s="1"/>
  <c r="G107" i="17"/>
  <c r="T105" i="1" s="1"/>
  <c r="G86" i="17"/>
  <c r="T84" i="1" s="1"/>
  <c r="G192" i="18"/>
  <c r="V190" i="1" s="1"/>
  <c r="G74" i="18"/>
  <c r="V72" i="1" s="1"/>
  <c r="G32" i="18"/>
  <c r="V30" i="1" s="1"/>
  <c r="G63" i="18"/>
  <c r="V61" i="1" s="1"/>
  <c r="G172" i="18"/>
  <c r="V170" i="1" s="1"/>
  <c r="AC138" i="1"/>
  <c r="G158" i="18"/>
  <c r="AC122" i="1"/>
  <c r="G140" i="18"/>
  <c r="V138" i="1" s="1"/>
  <c r="G151" i="19"/>
  <c r="U149" i="1" s="1"/>
  <c r="G61" i="19"/>
  <c r="U59" i="1" s="1"/>
  <c r="G124" i="18"/>
  <c r="V122" i="1" s="1"/>
  <c r="G68" i="18"/>
  <c r="G12" i="18"/>
  <c r="G63" i="19"/>
  <c r="U61" i="1" s="1"/>
  <c r="G22" i="19"/>
  <c r="U20" i="1" s="1"/>
  <c r="G78" i="19"/>
  <c r="U76" i="1" s="1"/>
  <c r="G45" i="19"/>
  <c r="U43" i="1" s="1"/>
  <c r="AB162" i="1"/>
  <c r="G186" i="19"/>
  <c r="U184" i="1" s="1"/>
  <c r="G81" i="19"/>
  <c r="G44" i="19"/>
  <c r="U42" i="1" s="1"/>
  <c r="G92" i="19"/>
  <c r="U90" i="1" s="1"/>
  <c r="G74" i="19"/>
  <c r="U72" i="1" s="1"/>
  <c r="G148" i="19"/>
  <c r="U146" i="1" s="1"/>
  <c r="G164" i="19"/>
  <c r="U162" i="1" s="1"/>
  <c r="G130" i="19"/>
  <c r="U128" i="1" s="1"/>
  <c r="G46" i="19"/>
  <c r="U44" i="1" s="1"/>
  <c r="G65" i="19"/>
  <c r="U63" i="1" s="1"/>
  <c r="G38" i="19"/>
  <c r="U36" i="1" s="1"/>
  <c r="G182" i="14"/>
  <c r="G158" i="17"/>
  <c r="T156" i="1" s="1"/>
  <c r="G76" i="17"/>
  <c r="T74" i="1" s="1"/>
  <c r="G118" i="17"/>
  <c r="T116" i="1" s="1"/>
  <c r="AJ215" i="1"/>
  <c r="G217" i="18"/>
  <c r="V215" i="1" s="1"/>
  <c r="AB218" i="1"/>
  <c r="G220" i="19"/>
  <c r="U218" i="1" s="1"/>
  <c r="AC200" i="1"/>
  <c r="G202" i="18"/>
  <c r="V200" i="1" s="1"/>
  <c r="G197" i="19"/>
  <c r="U195" i="1" s="1"/>
  <c r="AC199" i="1"/>
  <c r="G201" i="18"/>
  <c r="AC197" i="1"/>
  <c r="G199" i="18"/>
  <c r="AJ214" i="1"/>
  <c r="G216" i="18"/>
  <c r="V214" i="1" s="1"/>
  <c r="G224" i="17"/>
  <c r="T222" i="1" s="1"/>
  <c r="G197" i="18"/>
  <c r="V195" i="1" s="1"/>
  <c r="G9" i="2"/>
  <c r="R7" i="1" s="1"/>
  <c r="G172" i="2"/>
  <c r="R170" i="1" s="1"/>
  <c r="G8" i="18"/>
  <c r="G123" i="2"/>
  <c r="G117" i="2"/>
  <c r="G101" i="2"/>
  <c r="R99" i="1" s="1"/>
  <c r="G40" i="16"/>
  <c r="G115" i="14"/>
  <c r="S113" i="1" s="1"/>
  <c r="G122" i="16"/>
  <c r="W120" i="1" s="1"/>
  <c r="G135" i="16"/>
  <c r="G95" i="16"/>
  <c r="G133" i="16"/>
  <c r="G162" i="16"/>
  <c r="G162" i="17"/>
  <c r="T160" i="1" s="1"/>
  <c r="G79" i="14"/>
  <c r="S77" i="1" s="1"/>
  <c r="G120" i="14"/>
  <c r="S118" i="1" s="1"/>
  <c r="G174" i="17"/>
  <c r="T172" i="1" s="1"/>
  <c r="G85" i="17"/>
  <c r="T83" i="1" s="1"/>
  <c r="G148" i="17"/>
  <c r="T146" i="1" s="1"/>
  <c r="G13" i="17"/>
  <c r="T11" i="1" s="1"/>
  <c r="AC69" i="1"/>
  <c r="G80" i="18"/>
  <c r="V78" i="1" s="1"/>
  <c r="G23" i="17"/>
  <c r="T21" i="1" s="1"/>
  <c r="G46" i="17"/>
  <c r="T44" i="1" s="1"/>
  <c r="G136" i="17"/>
  <c r="T134" i="1" s="1"/>
  <c r="G142" i="17"/>
  <c r="T140" i="1" s="1"/>
  <c r="G33" i="17"/>
  <c r="T31" i="1" s="1"/>
  <c r="G42" i="17"/>
  <c r="T40" i="1" s="1"/>
  <c r="G121" i="17"/>
  <c r="T119" i="1" s="1"/>
  <c r="G124" i="17"/>
  <c r="T122" i="1" s="1"/>
  <c r="G71" i="18"/>
  <c r="V69" i="1" s="1"/>
  <c r="G178" i="18"/>
  <c r="V176" i="1" s="1"/>
  <c r="G19" i="18"/>
  <c r="V17" i="1" s="1"/>
  <c r="G35" i="18"/>
  <c r="V33" i="1" s="1"/>
  <c r="G180" i="18"/>
  <c r="V178" i="1" s="1"/>
  <c r="G104" i="18"/>
  <c r="V102" i="1" s="1"/>
  <c r="G85" i="18"/>
  <c r="V83" i="1" s="1"/>
  <c r="G83" i="18"/>
  <c r="V81" i="1" s="1"/>
  <c r="G120" i="18"/>
  <c r="AC28" i="1"/>
  <c r="G34" i="18"/>
  <c r="V32" i="1" s="1"/>
  <c r="G14" i="18"/>
  <c r="V12" i="1" s="1"/>
  <c r="G30" i="18"/>
  <c r="V28" i="1" s="1"/>
  <c r="G136" i="19"/>
  <c r="G98" i="18"/>
  <c r="V96" i="1" s="1"/>
  <c r="G156" i="18"/>
  <c r="V154" i="1" s="1"/>
  <c r="G154" i="19"/>
  <c r="G17" i="19"/>
  <c r="U15" i="1" s="1"/>
  <c r="G127" i="19"/>
  <c r="U125" i="1" s="1"/>
  <c r="G36" i="19"/>
  <c r="U34" i="1" s="1"/>
  <c r="G141" i="19"/>
  <c r="U139" i="1" s="1"/>
  <c r="G28" i="19"/>
  <c r="U26" i="1" s="1"/>
  <c r="G194" i="19"/>
  <c r="U192" i="1" s="1"/>
  <c r="G12" i="19"/>
  <c r="U10" i="1" s="1"/>
  <c r="G72" i="19"/>
  <c r="U70" i="1" s="1"/>
  <c r="AB24" i="1"/>
  <c r="G29" i="19"/>
  <c r="U27" i="1" s="1"/>
  <c r="G84" i="19"/>
  <c r="U82" i="1" s="1"/>
  <c r="G54" i="19"/>
  <c r="U52" i="1" s="1"/>
  <c r="G98" i="19"/>
  <c r="U96" i="1" s="1"/>
  <c r="G171" i="19"/>
  <c r="U169" i="1" s="1"/>
  <c r="G153" i="19"/>
  <c r="U151" i="1" s="1"/>
  <c r="G119" i="19"/>
  <c r="U117" i="1" s="1"/>
  <c r="G26" i="19"/>
  <c r="U24" i="1" s="1"/>
  <c r="G134" i="19"/>
  <c r="U132" i="1" s="1"/>
  <c r="G53" i="19"/>
  <c r="U51" i="1" s="1"/>
  <c r="G163" i="19"/>
  <c r="U161" i="1" s="1"/>
  <c r="G73" i="17"/>
  <c r="T71" i="1" s="1"/>
  <c r="G116" i="17"/>
  <c r="T114" i="1" s="1"/>
  <c r="G144" i="17"/>
  <c r="T142" i="1" s="1"/>
  <c r="AB221" i="1"/>
  <c r="G223" i="19"/>
  <c r="U221" i="1" s="1"/>
  <c r="AC217" i="1"/>
  <c r="G219" i="18"/>
  <c r="V217" i="1" s="1"/>
  <c r="AB208" i="1"/>
  <c r="G210" i="19"/>
  <c r="G203" i="17"/>
  <c r="T201" i="1" s="1"/>
  <c r="G222" i="17"/>
  <c r="T220" i="1" s="1"/>
  <c r="G174" i="2"/>
  <c r="R172" i="1" s="1"/>
  <c r="G106" i="2"/>
  <c r="R104" i="1" s="1"/>
  <c r="G195" i="2"/>
  <c r="R193" i="1" s="1"/>
  <c r="G30" i="2"/>
  <c r="R28" i="1" s="1"/>
  <c r="G145" i="2"/>
  <c r="R143" i="1" s="1"/>
  <c r="G70" i="2"/>
  <c r="R68" i="1" s="1"/>
  <c r="G65" i="2"/>
  <c r="R63" i="1" s="1"/>
  <c r="G43" i="2"/>
  <c r="R41" i="1" s="1"/>
  <c r="G140" i="2"/>
  <c r="R138" i="1" s="1"/>
  <c r="G131" i="2"/>
  <c r="R129" i="1" s="1"/>
  <c r="G164" i="2"/>
  <c r="R162" i="1" s="1"/>
  <c r="G20" i="2"/>
  <c r="R18" i="1" s="1"/>
  <c r="G25" i="2"/>
  <c r="R23" i="1" s="1"/>
  <c r="G142" i="2"/>
  <c r="R140" i="1" s="1"/>
  <c r="G69" i="2"/>
  <c r="R67" i="1" s="1"/>
  <c r="G111" i="2"/>
  <c r="R109" i="1" s="1"/>
  <c r="G66" i="2"/>
  <c r="R64" i="1" s="1"/>
  <c r="G170" i="2"/>
  <c r="R168" i="1" s="1"/>
  <c r="G52" i="2"/>
  <c r="R50" i="1" s="1"/>
  <c r="G12" i="2"/>
  <c r="R10" i="1" s="1"/>
  <c r="G29" i="2"/>
  <c r="R27" i="1" s="1"/>
  <c r="G173" i="2"/>
  <c r="G147" i="2"/>
  <c r="G197" i="2"/>
  <c r="R195" i="1" s="1"/>
  <c r="G163" i="2"/>
  <c r="G99" i="2"/>
  <c r="R97" i="1" s="1"/>
  <c r="G200" i="2"/>
  <c r="G114" i="2"/>
  <c r="R112" i="1" s="1"/>
  <c r="G76" i="2"/>
  <c r="R74" i="1" s="1"/>
  <c r="G56" i="2"/>
  <c r="G34" i="2"/>
  <c r="R32" i="1" s="1"/>
  <c r="G165" i="2"/>
  <c r="R163" i="1" s="1"/>
  <c r="G78" i="2"/>
  <c r="R76" i="1" s="1"/>
  <c r="G55" i="2"/>
  <c r="Y209" i="1"/>
  <c r="G211" i="2"/>
  <c r="R209" i="1" s="1"/>
  <c r="G26" i="2"/>
  <c r="R24" i="1" s="1"/>
  <c r="G186" i="2"/>
  <c r="R184" i="1" s="1"/>
  <c r="G103" i="2"/>
  <c r="R101" i="1" s="1"/>
  <c r="Y217" i="1"/>
  <c r="G219" i="2"/>
  <c r="R217" i="1" s="1"/>
  <c r="Y212" i="1"/>
  <c r="G214" i="2"/>
  <c r="R212" i="1" s="1"/>
  <c r="G185" i="2"/>
  <c r="R183" i="1" s="1"/>
  <c r="G188" i="2"/>
  <c r="R186" i="1" s="1"/>
  <c r="G80" i="2"/>
  <c r="R78" i="1" s="1"/>
  <c r="G49" i="2"/>
  <c r="R47" i="1" s="1"/>
  <c r="G27" i="2"/>
  <c r="R25" i="1" s="1"/>
  <c r="G187" i="2"/>
  <c r="R185" i="1" s="1"/>
  <c r="G110" i="2"/>
  <c r="R108" i="1" s="1"/>
  <c r="G124" i="2"/>
  <c r="R122" i="1" s="1"/>
  <c r="G189" i="2"/>
  <c r="R187" i="1" s="1"/>
  <c r="G16" i="2"/>
  <c r="G32" i="2"/>
  <c r="G176" i="2"/>
  <c r="R174" i="1" s="1"/>
  <c r="G154" i="2"/>
  <c r="R152" i="1" s="1"/>
  <c r="G87" i="2"/>
  <c r="G15" i="2"/>
  <c r="AF205" i="1"/>
  <c r="G207" i="2"/>
  <c r="R205" i="1" s="1"/>
  <c r="Y196" i="1"/>
  <c r="G198" i="2"/>
  <c r="R196" i="1" s="1"/>
  <c r="G212" i="2"/>
  <c r="R210" i="1" s="1"/>
  <c r="Y201" i="1"/>
  <c r="G203" i="2"/>
  <c r="R201" i="1" s="1"/>
  <c r="AF215" i="1"/>
  <c r="G217" i="2"/>
  <c r="R215" i="1" s="1"/>
  <c r="G225" i="2"/>
  <c r="R223" i="1" s="1"/>
  <c r="Y129" i="1"/>
  <c r="G149" i="2"/>
  <c r="G178" i="2"/>
  <c r="R176" i="1" s="1"/>
  <c r="Y81" i="1"/>
  <c r="G95" i="2"/>
  <c r="R93" i="1" s="1"/>
  <c r="G19" i="2"/>
  <c r="R17" i="1" s="1"/>
  <c r="G158" i="2"/>
  <c r="R156" i="1" s="1"/>
  <c r="G191" i="2"/>
  <c r="R189" i="1" s="1"/>
  <c r="G10" i="2"/>
  <c r="R8" i="1" s="1"/>
  <c r="G116" i="2"/>
  <c r="R114" i="1" s="1"/>
  <c r="G160" i="2"/>
  <c r="R158" i="1" s="1"/>
  <c r="G60" i="2"/>
  <c r="R58" i="1" s="1"/>
  <c r="G152" i="2"/>
  <c r="R150" i="1" s="1"/>
  <c r="G83" i="2"/>
  <c r="R81" i="1" s="1"/>
  <c r="Y200" i="1"/>
  <c r="G202" i="2"/>
  <c r="R200" i="1" s="1"/>
  <c r="Y222" i="1"/>
  <c r="G224" i="2"/>
  <c r="Y213" i="1"/>
  <c r="G215" i="2"/>
  <c r="R213" i="1" s="1"/>
  <c r="Y208" i="1"/>
  <c r="G210" i="2"/>
  <c r="R208" i="1" s="1"/>
  <c r="Y71" i="1"/>
  <c r="G82" i="2"/>
  <c r="R80" i="1" s="1"/>
  <c r="G17" i="2"/>
  <c r="R15" i="1" s="1"/>
  <c r="G104" i="2"/>
  <c r="R102" i="1" s="1"/>
  <c r="G126" i="2"/>
  <c r="R124" i="1" s="1"/>
  <c r="G182" i="2"/>
  <c r="R180" i="1" s="1"/>
  <c r="G72" i="2"/>
  <c r="R70" i="1" s="1"/>
  <c r="G90" i="2"/>
  <c r="R88" i="1" s="1"/>
  <c r="G61" i="2"/>
  <c r="R59" i="1" s="1"/>
  <c r="G190" i="2"/>
  <c r="R188" i="1" s="1"/>
  <c r="G135" i="2"/>
  <c r="G39" i="2"/>
  <c r="G67" i="2"/>
  <c r="R65" i="1" s="1"/>
  <c r="Y197" i="1"/>
  <c r="G199" i="2"/>
  <c r="G222" i="2"/>
  <c r="R220" i="1" s="1"/>
  <c r="Y76" i="1"/>
  <c r="G89" i="2"/>
  <c r="R87" i="1" s="1"/>
  <c r="G143" i="2"/>
  <c r="R141" i="1" s="1"/>
  <c r="G93" i="2"/>
  <c r="R91" i="1" s="1"/>
  <c r="G175" i="2"/>
  <c r="R173" i="1" s="1"/>
  <c r="G118" i="2"/>
  <c r="R116" i="1" s="1"/>
  <c r="G119" i="2"/>
  <c r="R117" i="1" s="1"/>
  <c r="G23" i="2"/>
  <c r="R21" i="1" s="1"/>
  <c r="G51" i="2"/>
  <c r="R49" i="1" s="1"/>
  <c r="G208" i="2"/>
  <c r="R206" i="1" s="1"/>
  <c r="G218" i="2"/>
  <c r="R216" i="1" s="1"/>
  <c r="Y204" i="1"/>
  <c r="G206" i="2"/>
  <c r="R204" i="1" s="1"/>
  <c r="G167" i="2"/>
  <c r="R165" i="1" s="1"/>
  <c r="G79" i="2"/>
  <c r="G120" i="2"/>
  <c r="R118" i="1" s="1"/>
  <c r="G184" i="2"/>
  <c r="R182" i="1" s="1"/>
  <c r="Y139" i="1"/>
  <c r="G159" i="2"/>
  <c r="G91" i="2"/>
  <c r="G107" i="2"/>
  <c r="R105" i="1" s="1"/>
  <c r="G86" i="2"/>
  <c r="R84" i="1" s="1"/>
  <c r="G14" i="2"/>
  <c r="G28" i="2"/>
  <c r="R26" i="1" s="1"/>
  <c r="G137" i="2"/>
  <c r="R135" i="1" s="1"/>
  <c r="G177" i="2"/>
  <c r="R175" i="1" s="1"/>
  <c r="G58" i="2"/>
  <c r="R56" i="1" s="1"/>
  <c r="G155" i="2"/>
  <c r="R153" i="1" s="1"/>
  <c r="G85" i="2"/>
  <c r="R83" i="1" s="1"/>
  <c r="G96" i="2"/>
  <c r="R94" i="1" s="1"/>
  <c r="G57" i="2"/>
  <c r="R55" i="1" s="1"/>
  <c r="AF214" i="1"/>
  <c r="G216" i="2"/>
  <c r="R214" i="1" s="1"/>
  <c r="Y221" i="1"/>
  <c r="G223" i="2"/>
  <c r="R221" i="1" s="1"/>
  <c r="Y218" i="1"/>
  <c r="G220" i="2"/>
  <c r="R218" i="1" s="1"/>
  <c r="G129" i="2"/>
  <c r="R127" i="1" s="1"/>
  <c r="Y16" i="1"/>
  <c r="G21" i="2"/>
  <c r="R19" i="1" s="1"/>
  <c r="G97" i="2"/>
  <c r="R95" i="1" s="1"/>
  <c r="G183" i="2"/>
  <c r="R181" i="1" s="1"/>
  <c r="Y37" i="1"/>
  <c r="G44" i="2"/>
  <c r="G100" i="2"/>
  <c r="R98" i="1" s="1"/>
  <c r="G84" i="2"/>
  <c r="R82" i="1" s="1"/>
  <c r="G161" i="2"/>
  <c r="G179" i="2"/>
  <c r="R177" i="1" s="1"/>
  <c r="G127" i="2"/>
  <c r="R125" i="1" s="1"/>
  <c r="G128" i="2"/>
  <c r="R126" i="1" s="1"/>
  <c r="G31" i="2"/>
  <c r="G59" i="2"/>
  <c r="G168" i="2"/>
  <c r="R166" i="1" s="1"/>
  <c r="G150" i="2"/>
  <c r="R148" i="1" s="1"/>
  <c r="G108" i="2"/>
  <c r="R106" i="1" s="1"/>
  <c r="G64" i="2"/>
  <c r="R62" i="1" s="1"/>
  <c r="G138" i="2"/>
  <c r="R136" i="1" s="1"/>
  <c r="G77" i="2"/>
  <c r="R75" i="1" s="1"/>
  <c r="G36" i="2"/>
  <c r="R34" i="1" s="1"/>
  <c r="G41" i="2"/>
  <c r="R39" i="1" s="1"/>
  <c r="G213" i="2"/>
  <c r="R211" i="1" s="1"/>
  <c r="AF219" i="1"/>
  <c r="G221" i="2"/>
  <c r="R219" i="1" s="1"/>
  <c r="G196" i="14"/>
  <c r="S194" i="1" s="1"/>
  <c r="G43" i="14"/>
  <c r="S41" i="1" s="1"/>
  <c r="G145" i="14"/>
  <c r="S143" i="1" s="1"/>
  <c r="G142" i="14"/>
  <c r="S140" i="1" s="1"/>
  <c r="G144" i="14"/>
  <c r="S142" i="1" s="1"/>
  <c r="G159" i="14"/>
  <c r="S157" i="1" s="1"/>
  <c r="G69" i="16"/>
  <c r="W67" i="1" s="1"/>
  <c r="G115" i="16"/>
  <c r="W113" i="1" s="1"/>
  <c r="G48" i="16"/>
  <c r="W46" i="1" s="1"/>
  <c r="G60" i="16"/>
  <c r="W58" i="1" s="1"/>
  <c r="G165" i="16"/>
  <c r="W163" i="1" s="1"/>
  <c r="G146" i="16"/>
  <c r="W144" i="1" s="1"/>
  <c r="G28" i="16"/>
  <c r="W26" i="1" s="1"/>
  <c r="G155" i="16"/>
  <c r="G116" i="16"/>
  <c r="W114" i="1" s="1"/>
  <c r="G131" i="16"/>
  <c r="W129" i="1" s="1"/>
  <c r="G16" i="16"/>
  <c r="W14" i="1" s="1"/>
  <c r="G53" i="16"/>
  <c r="W51" i="1" s="1"/>
  <c r="G189" i="16"/>
  <c r="G82" i="16"/>
  <c r="W80" i="1" s="1"/>
  <c r="G85" i="16"/>
  <c r="W83" i="1" s="1"/>
  <c r="G172" i="16"/>
  <c r="W170" i="1" s="1"/>
  <c r="G119" i="16"/>
  <c r="W117" i="1" s="1"/>
  <c r="G186" i="16"/>
  <c r="W184" i="1" s="1"/>
  <c r="G121" i="16"/>
  <c r="G166" i="16"/>
  <c r="W164" i="1" s="1"/>
  <c r="G142" i="16"/>
  <c r="W140" i="1" s="1"/>
  <c r="G99" i="16"/>
  <c r="W97" i="1" s="1"/>
  <c r="G54" i="16"/>
  <c r="W52" i="1" s="1"/>
  <c r="G128" i="16"/>
  <c r="W126" i="1" s="1"/>
  <c r="G59" i="16"/>
  <c r="W57" i="1" s="1"/>
  <c r="G66" i="16"/>
  <c r="G150" i="16"/>
  <c r="W148" i="1" s="1"/>
  <c r="G107" i="16"/>
  <c r="G20" i="16"/>
  <c r="W18" i="1" s="1"/>
  <c r="G174" i="16"/>
  <c r="G72" i="16"/>
  <c r="G64" i="16"/>
  <c r="G132" i="16"/>
  <c r="W130" i="1" s="1"/>
  <c r="G38" i="16"/>
  <c r="W36" i="1" s="1"/>
  <c r="G90" i="16"/>
  <c r="W88" i="1" s="1"/>
  <c r="G50" i="16"/>
  <c r="W48" i="1" s="1"/>
  <c r="G96" i="16"/>
  <c r="W94" i="1" s="1"/>
  <c r="G51" i="16"/>
  <c r="W49" i="1" s="1"/>
  <c r="G78" i="16"/>
  <c r="W76" i="1" s="1"/>
  <c r="G32" i="16"/>
  <c r="W30" i="1" s="1"/>
  <c r="G120" i="16"/>
  <c r="W118" i="1" s="1"/>
  <c r="G57" i="16"/>
  <c r="G169" i="16"/>
  <c r="W167" i="1" s="1"/>
  <c r="G71" i="16"/>
  <c r="W69" i="1" s="1"/>
  <c r="G22" i="16"/>
  <c r="G10" i="16"/>
  <c r="G27" i="16"/>
  <c r="W25" i="1" s="1"/>
  <c r="G34" i="16"/>
  <c r="W32" i="1" s="1"/>
  <c r="G44" i="14"/>
  <c r="S42" i="1" s="1"/>
  <c r="G132" i="14"/>
  <c r="S130" i="1" s="1"/>
  <c r="G97" i="14"/>
  <c r="S95" i="1" s="1"/>
  <c r="G125" i="14"/>
  <c r="S123" i="1" s="1"/>
  <c r="G77" i="14"/>
  <c r="S75" i="1" s="1"/>
  <c r="G112" i="14"/>
  <c r="G89" i="14"/>
  <c r="S87" i="1" s="1"/>
  <c r="G183" i="14"/>
  <c r="S181" i="1" s="1"/>
  <c r="AG87" i="1"/>
  <c r="G82" i="14"/>
  <c r="S80" i="1" s="1"/>
  <c r="G163" i="14"/>
  <c r="S161" i="1" s="1"/>
  <c r="G130" i="14"/>
  <c r="S128" i="1" s="1"/>
  <c r="G32" i="14"/>
  <c r="S30" i="1" s="1"/>
  <c r="G108" i="14"/>
  <c r="S106" i="1" s="1"/>
  <c r="G70" i="14"/>
  <c r="S68" i="1" s="1"/>
  <c r="G101" i="14"/>
  <c r="S99" i="1" s="1"/>
  <c r="Z122" i="1"/>
  <c r="G140" i="14"/>
  <c r="G131" i="14"/>
  <c r="S129" i="1" s="1"/>
  <c r="G103" i="14"/>
  <c r="S101" i="1" s="1"/>
  <c r="G20" i="14"/>
  <c r="S18" i="1" s="1"/>
  <c r="G126" i="14"/>
  <c r="S124" i="1" s="1"/>
  <c r="Z116" i="1"/>
  <c r="G134" i="14"/>
  <c r="S132" i="1" s="1"/>
  <c r="Z222" i="1"/>
  <c r="G224" i="14"/>
  <c r="Z223" i="1"/>
  <c r="G225" i="14"/>
  <c r="Z213" i="1"/>
  <c r="G215" i="14"/>
  <c r="S213" i="1" s="1"/>
  <c r="G137" i="14"/>
  <c r="S135" i="1" s="1"/>
  <c r="Z217" i="1"/>
  <c r="G219" i="14"/>
  <c r="S217" i="1" s="1"/>
  <c r="Z207" i="1"/>
  <c r="G209" i="14"/>
  <c r="S207" i="1" s="1"/>
  <c r="Z197" i="1"/>
  <c r="G199" i="14"/>
  <c r="S197" i="1" s="1"/>
  <c r="Z209" i="1"/>
  <c r="G211" i="14"/>
  <c r="S209" i="1" s="1"/>
  <c r="Z199" i="1"/>
  <c r="G201" i="14"/>
  <c r="S199" i="1" s="1"/>
  <c r="Z135" i="1"/>
  <c r="G155" i="14"/>
  <c r="S153" i="1" s="1"/>
  <c r="G39" i="14"/>
  <c r="S37" i="1" s="1"/>
  <c r="G179" i="14"/>
  <c r="S177" i="1" s="1"/>
  <c r="G69" i="14"/>
  <c r="S67" i="1" s="1"/>
  <c r="Z211" i="1"/>
  <c r="G213" i="14"/>
  <c r="S211" i="1" s="1"/>
  <c r="Z201" i="1"/>
  <c r="G203" i="14"/>
  <c r="S201" i="1" s="1"/>
  <c r="Z164" i="1"/>
  <c r="G188" i="14"/>
  <c r="S186" i="1" s="1"/>
  <c r="Z141" i="1"/>
  <c r="G161" i="14"/>
  <c r="S159" i="1" s="1"/>
  <c r="Z70" i="1"/>
  <c r="G81" i="14"/>
  <c r="G21" i="14"/>
  <c r="S19" i="1" s="1"/>
  <c r="G72" i="14"/>
  <c r="Z203" i="1"/>
  <c r="G205" i="14"/>
  <c r="Z216" i="1"/>
  <c r="G218" i="14"/>
  <c r="S216" i="1" s="1"/>
  <c r="G62" i="14"/>
  <c r="S60" i="1" s="1"/>
  <c r="Z160" i="1"/>
  <c r="G184" i="14"/>
  <c r="S182" i="1" s="1"/>
  <c r="G102" i="14"/>
  <c r="S100" i="1" s="1"/>
  <c r="G17" i="14"/>
  <c r="S15" i="1" s="1"/>
  <c r="G162" i="14"/>
  <c r="S160" i="1" s="1"/>
  <c r="G66" i="14"/>
  <c r="S64" i="1" s="1"/>
  <c r="Z218" i="1"/>
  <c r="G220" i="14"/>
  <c r="S218" i="1" s="1"/>
  <c r="G128" i="14"/>
  <c r="S126" i="1" s="1"/>
  <c r="G172" i="14"/>
  <c r="S170" i="1" s="1"/>
  <c r="G76" i="14"/>
  <c r="S74" i="1" s="1"/>
  <c r="Z220" i="1"/>
  <c r="G222" i="14"/>
  <c r="S220" i="1" s="1"/>
  <c r="Z210" i="1"/>
  <c r="G212" i="14"/>
  <c r="S210" i="1" s="1"/>
  <c r="Z75" i="1"/>
  <c r="G87" i="14"/>
  <c r="S85" i="1" s="1"/>
  <c r="G8" i="14"/>
  <c r="AG67" i="1"/>
  <c r="G42" i="14"/>
  <c r="S40" i="1" s="1"/>
  <c r="Z202" i="1"/>
  <c r="G204" i="14"/>
  <c r="S202" i="1" s="1"/>
  <c r="Z221" i="1"/>
  <c r="G223" i="14"/>
  <c r="S221" i="1" s="1"/>
  <c r="G94" i="16"/>
  <c r="W92" i="1" s="1"/>
  <c r="G13" i="16"/>
  <c r="W11" i="1" s="1"/>
  <c r="AD220" i="1"/>
  <c r="G222" i="16"/>
  <c r="W220" i="1" s="1"/>
  <c r="AD202" i="1"/>
  <c r="G204" i="16"/>
  <c r="W202" i="1" s="1"/>
  <c r="AK205" i="1"/>
  <c r="G207" i="16"/>
  <c r="W205" i="1" s="1"/>
  <c r="AD200" i="1"/>
  <c r="G202" i="16"/>
  <c r="W200" i="1" s="1"/>
  <c r="AD206" i="1"/>
  <c r="G208" i="16"/>
  <c r="W206" i="1" s="1"/>
  <c r="AD139" i="1"/>
  <c r="G159" i="16"/>
  <c r="W157" i="1" s="1"/>
  <c r="G157" i="16"/>
  <c r="W155" i="1" s="1"/>
  <c r="G141" i="16"/>
  <c r="W139" i="1" s="1"/>
  <c r="G160" i="16"/>
  <c r="W158" i="1" s="1"/>
  <c r="G84" i="16"/>
  <c r="W82" i="1" s="1"/>
  <c r="G37" i="16"/>
  <c r="W35" i="1" s="1"/>
  <c r="G44" i="16"/>
  <c r="W42" i="1" s="1"/>
  <c r="G143" i="16"/>
  <c r="W141" i="1" s="1"/>
  <c r="G149" i="16"/>
  <c r="W147" i="1" s="1"/>
  <c r="G65" i="16"/>
  <c r="G70" i="16"/>
  <c r="G190" i="16"/>
  <c r="W188" i="1" s="1"/>
  <c r="G75" i="16"/>
  <c r="W73" i="1" s="1"/>
  <c r="G80" i="16"/>
  <c r="W78" i="1" s="1"/>
  <c r="G176" i="16"/>
  <c r="W174" i="1" s="1"/>
  <c r="G11" i="16"/>
  <c r="W9" i="1" s="1"/>
  <c r="AD212" i="1"/>
  <c r="G214" i="16"/>
  <c r="W212" i="1" s="1"/>
  <c r="AK215" i="1"/>
  <c r="G217" i="16"/>
  <c r="W215" i="1" s="1"/>
  <c r="G197" i="16"/>
  <c r="W195" i="1" s="1"/>
  <c r="AD198" i="1"/>
  <c r="G200" i="16"/>
  <c r="W198" i="1" s="1"/>
  <c r="G136" i="16"/>
  <c r="G167" i="16"/>
  <c r="W165" i="1" s="1"/>
  <c r="AD204" i="1"/>
  <c r="G206" i="16"/>
  <c r="W204" i="1" s="1"/>
  <c r="AD211" i="1"/>
  <c r="G213" i="16"/>
  <c r="W211" i="1" s="1"/>
  <c r="G12" i="16"/>
  <c r="W10" i="1" s="1"/>
  <c r="G14" i="16"/>
  <c r="W12" i="1" s="1"/>
  <c r="G173" i="16"/>
  <c r="W171" i="1" s="1"/>
  <c r="G109" i="16"/>
  <c r="W107" i="1" s="1"/>
  <c r="G33" i="16"/>
  <c r="W31" i="1" s="1"/>
  <c r="G29" i="16"/>
  <c r="W27" i="1" s="1"/>
  <c r="G191" i="16"/>
  <c r="G43" i="16"/>
  <c r="W41" i="1" s="1"/>
  <c r="G35" i="16"/>
  <c r="W33" i="1" s="1"/>
  <c r="G156" i="16"/>
  <c r="W154" i="1" s="1"/>
  <c r="G161" i="16"/>
  <c r="AD196" i="1"/>
  <c r="G198" i="16"/>
  <c r="W196" i="1" s="1"/>
  <c r="AD201" i="1"/>
  <c r="G203" i="16"/>
  <c r="W201" i="1" s="1"/>
  <c r="G49" i="16"/>
  <c r="W47" i="1" s="1"/>
  <c r="G46" i="16"/>
  <c r="W44" i="1" s="1"/>
  <c r="G152" i="16"/>
  <c r="W150" i="1" s="1"/>
  <c r="G168" i="16"/>
  <c r="W166" i="1" s="1"/>
  <c r="G104" i="16"/>
  <c r="W102" i="1" s="1"/>
  <c r="G18" i="16"/>
  <c r="W16" i="1" s="1"/>
  <c r="G137" i="16"/>
  <c r="W135" i="1" s="1"/>
  <c r="G79" i="16"/>
  <c r="G125" i="16"/>
  <c r="W123" i="1" s="1"/>
  <c r="G134" i="16"/>
  <c r="G178" i="16"/>
  <c r="W176" i="1" s="1"/>
  <c r="AD209" i="1"/>
  <c r="G211" i="16"/>
  <c r="W209" i="1" s="1"/>
  <c r="AD199" i="1"/>
  <c r="G201" i="16"/>
  <c r="W199" i="1" s="1"/>
  <c r="AK214" i="1"/>
  <c r="G216" i="16"/>
  <c r="W214" i="1" s="1"/>
  <c r="AD203" i="1"/>
  <c r="G205" i="16"/>
  <c r="W203" i="1" s="1"/>
  <c r="AD219" i="1"/>
  <c r="G221" i="16"/>
  <c r="W219" i="1" s="1"/>
  <c r="G61" i="16"/>
  <c r="W59" i="1" s="1"/>
  <c r="G112" i="16"/>
  <c r="W110" i="1" s="1"/>
  <c r="G55" i="16"/>
  <c r="W53" i="1" s="1"/>
  <c r="G171" i="16"/>
  <c r="W169" i="1" s="1"/>
  <c r="G138" i="16"/>
  <c r="W136" i="1" s="1"/>
  <c r="G19" i="16"/>
  <c r="W17" i="1" s="1"/>
  <c r="G139" i="16"/>
  <c r="W137" i="1" s="1"/>
  <c r="G89" i="16"/>
  <c r="W87" i="1" s="1"/>
  <c r="G45" i="16"/>
  <c r="AD207" i="1"/>
  <c r="G209" i="16"/>
  <c r="W207" i="1" s="1"/>
  <c r="AD197" i="1"/>
  <c r="G199" i="16"/>
  <c r="W197" i="1" s="1"/>
  <c r="AD223" i="1"/>
  <c r="G225" i="16"/>
  <c r="W223" i="1" s="1"/>
  <c r="G98" i="16"/>
  <c r="W96" i="1" s="1"/>
  <c r="G87" i="16"/>
  <c r="W85" i="1" s="1"/>
  <c r="G144" i="16"/>
  <c r="W142" i="1" s="1"/>
  <c r="G92" i="16"/>
  <c r="W90" i="1" s="1"/>
  <c r="AD77" i="1"/>
  <c r="G91" i="16"/>
  <c r="G108" i="16"/>
  <c r="G123" i="16"/>
  <c r="W121" i="1" s="1"/>
  <c r="G148" i="16"/>
  <c r="W146" i="1" s="1"/>
  <c r="G188" i="16"/>
  <c r="W186" i="1" s="1"/>
  <c r="G88" i="16"/>
  <c r="W86" i="1" s="1"/>
  <c r="G147" i="16"/>
  <c r="W145" i="1" s="1"/>
  <c r="G117" i="16"/>
  <c r="W115" i="1" s="1"/>
  <c r="G154" i="16"/>
  <c r="W152" i="1" s="1"/>
  <c r="G101" i="16"/>
  <c r="W99" i="1" s="1"/>
  <c r="G164" i="16"/>
  <c r="W162" i="1" s="1"/>
  <c r="G52" i="16"/>
  <c r="W50" i="1" s="1"/>
  <c r="G126" i="16"/>
  <c r="W124" i="1" s="1"/>
  <c r="G105" i="16"/>
  <c r="W103" i="1" s="1"/>
  <c r="G170" i="16"/>
  <c r="W168" i="1" s="1"/>
  <c r="G140" i="16"/>
  <c r="W138" i="1" s="1"/>
  <c r="AD217" i="1"/>
  <c r="G219" i="16"/>
  <c r="W217" i="1" s="1"/>
  <c r="AD218" i="1"/>
  <c r="G220" i="16"/>
  <c r="W218" i="1" s="1"/>
  <c r="AD216" i="1"/>
  <c r="G218" i="16"/>
  <c r="W216" i="1" s="1"/>
  <c r="AD221" i="1"/>
  <c r="G223" i="16"/>
  <c r="W221" i="1" s="1"/>
  <c r="G24" i="16"/>
  <c r="W22" i="1" s="1"/>
  <c r="G86" i="16"/>
  <c r="W84" i="1" s="1"/>
  <c r="G26" i="16"/>
  <c r="W24" i="1" s="1"/>
  <c r="G184" i="16"/>
  <c r="W182" i="1" s="1"/>
  <c r="G195" i="16"/>
  <c r="W193" i="1" s="1"/>
  <c r="G114" i="16"/>
  <c r="W112" i="1" s="1"/>
  <c r="G41" i="16"/>
  <c r="W39" i="1" s="1"/>
  <c r="G73" i="16"/>
  <c r="W71" i="1" s="1"/>
  <c r="G62" i="16"/>
  <c r="G124" i="16"/>
  <c r="W122" i="1" s="1"/>
  <c r="G63" i="16"/>
  <c r="W61" i="1" s="1"/>
  <c r="G193" i="16"/>
  <c r="W191" i="1" s="1"/>
  <c r="G9" i="16"/>
  <c r="G76" i="16"/>
  <c r="W74" i="1" s="1"/>
  <c r="G153" i="16"/>
  <c r="W151" i="1" s="1"/>
  <c r="G182" i="16"/>
  <c r="W180" i="1" s="1"/>
  <c r="G185" i="16"/>
  <c r="W183" i="1" s="1"/>
  <c r="G23" i="16"/>
  <c r="W21" i="1" s="1"/>
  <c r="G97" i="16"/>
  <c r="W95" i="1" s="1"/>
  <c r="G111" i="16"/>
  <c r="W109" i="1" s="1"/>
  <c r="G181" i="16"/>
  <c r="W179" i="1" s="1"/>
  <c r="G36" i="16"/>
  <c r="W34" i="1" s="1"/>
  <c r="G106" i="16"/>
  <c r="W104" i="1" s="1"/>
  <c r="G113" i="16"/>
  <c r="W111" i="1" s="1"/>
  <c r="G183" i="16"/>
  <c r="AD213" i="1"/>
  <c r="G215" i="16"/>
  <c r="W213" i="1" s="1"/>
  <c r="AD210" i="1"/>
  <c r="G212" i="16"/>
  <c r="W210" i="1" s="1"/>
  <c r="AD208" i="1"/>
  <c r="G210" i="16"/>
  <c r="W208" i="1" s="1"/>
  <c r="AD222" i="1"/>
  <c r="G224" i="16"/>
  <c r="W222" i="1" s="1"/>
  <c r="AA201" i="1"/>
  <c r="AA210" i="1"/>
  <c r="AA142" i="1"/>
  <c r="AA166" i="1"/>
  <c r="AA206" i="1"/>
  <c r="AA197" i="1"/>
  <c r="AJ158" i="1"/>
  <c r="T80" i="1"/>
  <c r="T110" i="1"/>
  <c r="T10" i="1"/>
  <c r="T213" i="1"/>
  <c r="AA219" i="1"/>
  <c r="AA209" i="1"/>
  <c r="T29" i="1"/>
  <c r="AA51" i="1"/>
  <c r="T27" i="1"/>
  <c r="T23" i="1"/>
  <c r="T15" i="1"/>
  <c r="AA199" i="1"/>
  <c r="AA60" i="1"/>
  <c r="AA68" i="1"/>
  <c r="AA202" i="1"/>
  <c r="T90" i="1"/>
  <c r="T30" i="1"/>
  <c r="AA104" i="1"/>
  <c r="AA43" i="1"/>
  <c r="AD66" i="1"/>
  <c r="AA156" i="1"/>
  <c r="T195" i="1"/>
  <c r="AA223" i="1"/>
  <c r="T223" i="1"/>
  <c r="AA222" i="1"/>
  <c r="T189" i="1"/>
  <c r="AD163" i="1"/>
  <c r="AD53" i="1"/>
  <c r="AA196" i="1"/>
  <c r="AA205" i="1"/>
  <c r="J205" i="1" s="1" a="1"/>
  <c r="J205" i="1" s="1"/>
  <c r="K205" i="1" s="1"/>
  <c r="T205" i="1"/>
  <c r="Y27" i="1"/>
  <c r="Z80" i="1"/>
  <c r="Z167" i="1"/>
  <c r="Z64" i="1"/>
  <c r="AD63" i="1"/>
  <c r="AF11" i="1"/>
  <c r="AK40" i="1"/>
  <c r="AD27" i="1"/>
  <c r="AF28" i="1"/>
  <c r="AG141" i="1"/>
  <c r="AD138" i="1"/>
  <c r="AH156" i="1"/>
  <c r="AH114" i="1"/>
  <c r="Y59" i="1"/>
  <c r="AH61" i="1"/>
  <c r="AF90" i="1"/>
  <c r="AI102" i="1"/>
  <c r="AI93" i="1"/>
  <c r="AD44" i="1"/>
  <c r="AK37" i="1"/>
  <c r="AH74" i="1"/>
  <c r="AA116" i="1"/>
  <c r="AF145" i="1"/>
  <c r="AG114" i="1"/>
  <c r="Y92" i="1"/>
  <c r="Y10" i="1"/>
  <c r="AF19" i="1"/>
  <c r="AD67" i="1"/>
  <c r="AA147" i="1"/>
  <c r="Z35" i="1"/>
  <c r="AD21" i="1"/>
  <c r="AK18" i="1"/>
  <c r="AK70" i="1"/>
  <c r="AC30" i="1"/>
  <c r="T19" i="1"/>
  <c r="AC66" i="1"/>
  <c r="T61" i="1"/>
  <c r="AK98" i="1"/>
  <c r="AF63" i="1"/>
  <c r="AF170" i="1"/>
  <c r="AG140" i="1"/>
  <c r="AA134" i="1"/>
  <c r="AH62" i="1"/>
  <c r="AH64" i="1"/>
  <c r="U23" i="1"/>
  <c r="AB169" i="1"/>
  <c r="AB111" i="1"/>
  <c r="AI7" i="1"/>
  <c r="AB146" i="1"/>
  <c r="AI103" i="1"/>
  <c r="AB166" i="1"/>
  <c r="AH8" i="1"/>
  <c r="AI29" i="1"/>
  <c r="T154" i="1"/>
  <c r="AA81" i="1"/>
  <c r="T98" i="1"/>
  <c r="T185" i="1"/>
  <c r="Y116" i="1"/>
  <c r="Z146" i="1"/>
  <c r="Z17" i="1"/>
  <c r="AD119" i="1"/>
  <c r="Z118" i="1"/>
  <c r="AI63" i="1"/>
  <c r="AF130" i="1"/>
  <c r="T102" i="1"/>
  <c r="AF13" i="1"/>
  <c r="AF110" i="1"/>
  <c r="Y126" i="1"/>
  <c r="AD127" i="1"/>
  <c r="U116" i="1"/>
  <c r="AJ81" i="1"/>
  <c r="AJ125" i="1"/>
  <c r="AH116" i="1"/>
  <c r="T54" i="1"/>
  <c r="AA161" i="1"/>
  <c r="Y156" i="1"/>
  <c r="AD58" i="1"/>
  <c r="AD103" i="1"/>
  <c r="AK33" i="1"/>
  <c r="AD152" i="1"/>
  <c r="T159" i="1"/>
  <c r="AA8" i="1"/>
  <c r="AA137" i="1"/>
  <c r="AI167" i="1"/>
  <c r="AJ99" i="1"/>
  <c r="AJ54" i="1"/>
  <c r="AC40" i="1"/>
  <c r="AG80" i="1"/>
  <c r="AA149" i="1"/>
  <c r="AB68" i="1"/>
  <c r="AF120" i="1"/>
  <c r="Y85" i="1"/>
  <c r="AA128" i="1"/>
  <c r="AH107" i="1"/>
  <c r="AH75" i="1"/>
  <c r="AJ59" i="1"/>
  <c r="AC14" i="1"/>
  <c r="AJ76" i="1"/>
  <c r="AC150" i="1"/>
  <c r="AB30" i="1"/>
  <c r="AB83" i="1"/>
  <c r="Z111" i="1"/>
  <c r="Z124" i="1"/>
  <c r="AD16" i="1"/>
  <c r="AD88" i="1"/>
  <c r="AD159" i="1"/>
  <c r="T51" i="1"/>
  <c r="Y73" i="1"/>
  <c r="Y136" i="1"/>
  <c r="T13" i="1"/>
  <c r="Z168" i="1"/>
  <c r="AH149" i="1"/>
  <c r="AI21" i="1"/>
  <c r="AI37" i="1"/>
  <c r="AI154" i="1"/>
  <c r="AG97" i="1"/>
  <c r="AG98" i="1"/>
  <c r="Y45" i="1"/>
  <c r="Z100" i="1"/>
  <c r="AK92" i="1"/>
  <c r="AD134" i="1"/>
  <c r="Z38" i="1"/>
  <c r="AC144" i="1"/>
  <c r="AI17" i="1"/>
  <c r="AI43" i="1"/>
  <c r="AB155" i="1"/>
  <c r="Y51" i="1"/>
  <c r="AF42" i="1"/>
  <c r="AF114" i="1"/>
  <c r="AF91" i="1"/>
  <c r="AD31" i="1"/>
  <c r="Z114" i="1"/>
  <c r="AA19" i="1"/>
  <c r="AH124" i="1"/>
  <c r="AJ51" i="1"/>
  <c r="AI113" i="1"/>
  <c r="AB38" i="1"/>
  <c r="AF132" i="1"/>
  <c r="AJ26" i="1"/>
  <c r="AJ83" i="1"/>
  <c r="T73" i="1"/>
  <c r="T137" i="1"/>
  <c r="T149" i="1"/>
  <c r="T32" i="1"/>
  <c r="T115" i="1"/>
  <c r="T178" i="1"/>
  <c r="AA74" i="1"/>
  <c r="AH43" i="1"/>
  <c r="T66" i="1"/>
  <c r="T129" i="1"/>
  <c r="T186" i="1"/>
  <c r="T18" i="1"/>
  <c r="T108" i="1"/>
  <c r="T96" i="1"/>
  <c r="T43" i="1"/>
  <c r="T176" i="1"/>
  <c r="T16" i="1"/>
  <c r="T37" i="1"/>
  <c r="T210" i="1"/>
  <c r="T170" i="1"/>
  <c r="T183" i="1"/>
  <c r="T22" i="1"/>
  <c r="T152" i="1"/>
  <c r="T132" i="1"/>
  <c r="T202" i="1"/>
  <c r="T117" i="1"/>
  <c r="T76" i="1"/>
  <c r="AG63" i="1"/>
  <c r="Z144" i="1"/>
  <c r="AG143" i="1"/>
  <c r="AG36" i="1"/>
  <c r="U142" i="1"/>
  <c r="AG149" i="1"/>
  <c r="Z78" i="1"/>
  <c r="U112" i="1"/>
  <c r="U65" i="1"/>
  <c r="U102" i="1"/>
  <c r="AI137" i="1"/>
  <c r="AA140" i="1"/>
  <c r="AA37" i="1"/>
  <c r="AA71" i="1"/>
  <c r="AA114" i="1"/>
  <c r="AH71" i="1"/>
  <c r="AA97" i="1"/>
  <c r="AA75" i="1"/>
  <c r="AA12" i="1"/>
  <c r="AD132" i="1"/>
  <c r="AG111" i="1"/>
  <c r="Z12" i="1"/>
  <c r="Z74" i="1"/>
  <c r="AG88" i="1"/>
  <c r="Z142" i="1"/>
  <c r="AG110" i="1"/>
  <c r="AF71" i="1"/>
  <c r="AH104" i="1"/>
  <c r="AH110" i="1"/>
  <c r="AD137" i="1"/>
  <c r="Z41" i="1"/>
  <c r="Z132" i="1"/>
  <c r="AA7" i="1"/>
  <c r="AA62" i="1"/>
  <c r="AH142" i="1"/>
  <c r="AH96" i="1"/>
  <c r="AA157" i="1"/>
  <c r="AA141" i="1"/>
  <c r="Z104" i="1"/>
  <c r="AD43" i="1"/>
  <c r="AA135" i="1"/>
  <c r="AG107" i="1"/>
  <c r="AH128" i="1"/>
  <c r="AH161" i="1"/>
  <c r="AH25" i="1"/>
  <c r="AK20" i="1"/>
  <c r="Z147" i="1"/>
  <c r="AD99" i="1"/>
  <c r="Z11" i="1"/>
  <c r="AD109" i="1"/>
  <c r="AD10" i="1"/>
  <c r="AD168" i="1"/>
  <c r="AA48" i="1"/>
  <c r="Z107" i="1"/>
  <c r="AA69" i="1"/>
  <c r="AA25" i="1"/>
  <c r="AA163" i="1"/>
  <c r="AJ27" i="1"/>
  <c r="AC56" i="1"/>
  <c r="AJ149" i="1"/>
  <c r="AH56" i="1"/>
  <c r="AB9" i="1"/>
  <c r="AI12" i="1"/>
  <c r="AI152" i="1"/>
  <c r="AG96" i="1"/>
  <c r="Y121" i="1"/>
  <c r="Y158" i="1"/>
  <c r="Y115" i="1"/>
  <c r="Y87" i="1"/>
  <c r="Y32" i="1"/>
  <c r="Y57" i="1"/>
  <c r="AF160" i="1"/>
  <c r="AF121" i="1"/>
  <c r="AF51" i="1"/>
  <c r="Y163" i="1"/>
  <c r="Y39" i="1"/>
  <c r="AF38" i="1"/>
  <c r="Y75" i="1"/>
  <c r="AF113" i="1"/>
  <c r="AD40" i="1"/>
  <c r="Z48" i="1"/>
  <c r="Z115" i="1"/>
  <c r="Z56" i="1"/>
  <c r="AD93" i="1"/>
  <c r="Z108" i="1"/>
  <c r="AA96" i="1"/>
  <c r="AK146" i="1"/>
  <c r="AD64" i="1"/>
  <c r="AK121" i="1"/>
  <c r="AD115" i="1"/>
  <c r="AK73" i="1"/>
  <c r="Z161" i="1"/>
  <c r="Z33" i="1"/>
  <c r="AD165" i="1"/>
  <c r="Z105" i="1"/>
  <c r="AG148" i="1"/>
  <c r="AG89" i="1"/>
  <c r="AH79" i="1"/>
  <c r="AH52" i="1"/>
  <c r="AH37" i="1"/>
  <c r="AH139" i="1"/>
  <c r="AA59" i="1"/>
  <c r="AH67" i="1"/>
  <c r="AC160" i="1"/>
  <c r="AH97" i="1"/>
  <c r="AH40" i="1"/>
  <c r="AD95" i="1"/>
  <c r="Z123" i="1"/>
  <c r="AH93" i="1"/>
  <c r="AB102" i="1"/>
  <c r="AI89" i="1"/>
  <c r="Y161" i="1"/>
  <c r="Y168" i="1"/>
  <c r="Y105" i="1"/>
  <c r="Y112" i="1"/>
  <c r="Y19" i="1"/>
  <c r="AF81" i="1"/>
  <c r="AF75" i="1"/>
  <c r="AF77" i="1"/>
  <c r="AF49" i="1"/>
  <c r="AF36" i="1"/>
  <c r="Y123" i="1"/>
  <c r="Y69" i="1"/>
  <c r="AF87" i="1"/>
  <c r="AF7" i="1"/>
  <c r="AA9" i="1"/>
  <c r="Y99" i="1"/>
  <c r="Y17" i="1"/>
  <c r="AF147" i="1"/>
  <c r="AF92" i="1"/>
  <c r="AF154" i="1"/>
  <c r="Z139" i="1"/>
  <c r="AK114" i="1"/>
  <c r="AD35" i="1"/>
  <c r="AD151" i="1"/>
  <c r="AK21" i="1"/>
  <c r="AA11" i="1"/>
  <c r="Z54" i="1"/>
  <c r="Z25" i="1"/>
  <c r="Z16" i="1"/>
  <c r="Z170" i="1"/>
  <c r="AH27" i="1"/>
  <c r="AH121" i="1"/>
  <c r="AJ95" i="1"/>
  <c r="AJ61" i="1"/>
  <c r="AJ29" i="1"/>
  <c r="AJ145" i="1"/>
  <c r="AB157" i="1"/>
  <c r="AH12" i="1"/>
  <c r="AC81" i="1"/>
  <c r="AC162" i="1"/>
  <c r="AC32" i="1"/>
  <c r="AJ55" i="1"/>
  <c r="AC86" i="1"/>
  <c r="AC134" i="1"/>
  <c r="AC12" i="1"/>
  <c r="AC79" i="1"/>
  <c r="AC106" i="1"/>
  <c r="AI47" i="1"/>
  <c r="AC154" i="1"/>
  <c r="AI143" i="1"/>
  <c r="AJ88" i="1"/>
  <c r="AJ35" i="1"/>
  <c r="AJ57" i="1"/>
  <c r="AI22" i="1"/>
  <c r="AI70" i="1"/>
  <c r="AB60" i="1"/>
  <c r="AI18" i="1"/>
  <c r="AB113" i="1"/>
  <c r="AB101" i="1"/>
  <c r="AI9" i="1"/>
  <c r="AI53" i="1"/>
  <c r="AB117" i="1"/>
  <c r="AB82" i="1"/>
  <c r="AB132" i="1"/>
  <c r="AI120" i="1"/>
  <c r="AI114" i="1"/>
  <c r="AI81" i="1"/>
  <c r="AI27" i="1"/>
  <c r="AI162" i="1"/>
  <c r="AB94" i="1"/>
  <c r="AB130" i="1"/>
  <c r="AB51" i="1"/>
  <c r="AG94" i="1"/>
  <c r="AG76" i="1"/>
  <c r="AG84" i="1"/>
  <c r="AI119" i="1"/>
  <c r="AI82" i="1"/>
  <c r="AJ118" i="1"/>
  <c r="AJ91" i="1"/>
  <c r="AH136" i="1"/>
  <c r="AJ63" i="1"/>
  <c r="AJ132" i="1"/>
  <c r="AJ103" i="1"/>
  <c r="AJ133" i="1"/>
  <c r="AB139" i="1"/>
  <c r="AB151" i="1"/>
  <c r="AI131" i="1"/>
  <c r="AB26" i="1"/>
  <c r="AJ113" i="1"/>
  <c r="AC165" i="1"/>
  <c r="AI38" i="1"/>
  <c r="AB96" i="1"/>
  <c r="AI104" i="1"/>
  <c r="AB122" i="1"/>
  <c r="AI170" i="1"/>
  <c r="AB65" i="1"/>
  <c r="AB141" i="1"/>
  <c r="AI62" i="1"/>
  <c r="AB27" i="1"/>
  <c r="AB120" i="1"/>
  <c r="AB8" i="1"/>
  <c r="AB10" i="1"/>
  <c r="AB140" i="1"/>
  <c r="AI105" i="1"/>
  <c r="AB15" i="1"/>
  <c r="AG92" i="1"/>
  <c r="AI121" i="1"/>
  <c r="AG56" i="1"/>
  <c r="Y54" i="1"/>
  <c r="AF144" i="1"/>
  <c r="AF112" i="1"/>
  <c r="AF47" i="1"/>
  <c r="AF58" i="1"/>
  <c r="Y70" i="1"/>
  <c r="Y60" i="1"/>
  <c r="Y77" i="1"/>
  <c r="AF125" i="1"/>
  <c r="AF104" i="1"/>
  <c r="AF156" i="1"/>
  <c r="Y43" i="1"/>
  <c r="AF17" i="1"/>
  <c r="Y65" i="1"/>
  <c r="AF88" i="1"/>
  <c r="Y24" i="1"/>
  <c r="Y149" i="1"/>
  <c r="Y107" i="1"/>
  <c r="Y80" i="1"/>
  <c r="AF10" i="1"/>
  <c r="AF67" i="1"/>
  <c r="AF124" i="1"/>
  <c r="AF26" i="1"/>
  <c r="AD54" i="1"/>
  <c r="AG100" i="1"/>
  <c r="AD129" i="1"/>
  <c r="Z46" i="1"/>
  <c r="AK57" i="1"/>
  <c r="AK126" i="1"/>
  <c r="Y164" i="1"/>
  <c r="Y124" i="1"/>
  <c r="Y160" i="1"/>
  <c r="Y42" i="1"/>
  <c r="AF102" i="1"/>
  <c r="AF161" i="1"/>
  <c r="AF21" i="1"/>
  <c r="Y23" i="1"/>
  <c r="Y119" i="1"/>
  <c r="Y133" i="1"/>
  <c r="Y127" i="1"/>
  <c r="Y66" i="1"/>
  <c r="Y83" i="1"/>
  <c r="Y28" i="1"/>
  <c r="AF122" i="1"/>
  <c r="AF127" i="1"/>
  <c r="AF146" i="1"/>
  <c r="AF111" i="1"/>
  <c r="AF105" i="1"/>
  <c r="AF20" i="1"/>
  <c r="AF15" i="1"/>
  <c r="Y102" i="1"/>
  <c r="Y155" i="1"/>
  <c r="Y111" i="1"/>
  <c r="Y26" i="1"/>
  <c r="Y50" i="1"/>
  <c r="AF27" i="1"/>
  <c r="AF55" i="1"/>
  <c r="AF119" i="1"/>
  <c r="Y138" i="1"/>
  <c r="Y147" i="1"/>
  <c r="Y130" i="1"/>
  <c r="Y55" i="1"/>
  <c r="AF140" i="1"/>
  <c r="AF34" i="1"/>
  <c r="AF108" i="1"/>
  <c r="AF22" i="1"/>
  <c r="AF9" i="1"/>
  <c r="Y101" i="1"/>
  <c r="Y120" i="1"/>
  <c r="Y46" i="1"/>
  <c r="Y35" i="1"/>
  <c r="AF157" i="1"/>
  <c r="AF70" i="1"/>
  <c r="AF40" i="1"/>
  <c r="AF133" i="1"/>
  <c r="AF97" i="1"/>
  <c r="AF83" i="1"/>
  <c r="AD34" i="1"/>
  <c r="AD112" i="1"/>
  <c r="Y95" i="1"/>
  <c r="Y109" i="1"/>
  <c r="Y9" i="1"/>
  <c r="Y165" i="1"/>
  <c r="AF153" i="1"/>
  <c r="AF150" i="1"/>
  <c r="AF66" i="1"/>
  <c r="AF126" i="1"/>
  <c r="AF64" i="1"/>
  <c r="AF61" i="1"/>
  <c r="Y153" i="1"/>
  <c r="Y134" i="1"/>
  <c r="Y152" i="1"/>
  <c r="Y97" i="1"/>
  <c r="Y103" i="1"/>
  <c r="Y148" i="1"/>
  <c r="Y104" i="1"/>
  <c r="Y18" i="1"/>
  <c r="AF148" i="1"/>
  <c r="AF168" i="1"/>
  <c r="AF107" i="1"/>
  <c r="AF35" i="1"/>
  <c r="AF62" i="1"/>
  <c r="AF29" i="1"/>
  <c r="AF25" i="1"/>
  <c r="AD75" i="1"/>
  <c r="AD125" i="1"/>
  <c r="Z39" i="1"/>
  <c r="Z28" i="1"/>
  <c r="AD78" i="1"/>
  <c r="AD101" i="1"/>
  <c r="AA82" i="1"/>
  <c r="AA53" i="1"/>
  <c r="AA126" i="1"/>
  <c r="AH7" i="1"/>
  <c r="AH68" i="1"/>
  <c r="AC47" i="1"/>
  <c r="AC18" i="1"/>
  <c r="AJ168" i="1"/>
  <c r="AH77" i="1"/>
  <c r="AH80" i="1"/>
  <c r="AJ102" i="1"/>
  <c r="AJ127" i="1"/>
  <c r="AH41" i="1"/>
  <c r="AA105" i="1"/>
  <c r="AC164" i="1"/>
  <c r="AJ14" i="1"/>
  <c r="AJ72" i="1"/>
  <c r="AJ42" i="1"/>
  <c r="AC139" i="1"/>
  <c r="AC168" i="1"/>
  <c r="AH112" i="1"/>
  <c r="AH19" i="1"/>
  <c r="AH20" i="1"/>
  <c r="AJ71" i="1"/>
  <c r="AC61" i="1"/>
  <c r="AJ40" i="1"/>
  <c r="AC101" i="1"/>
  <c r="AJ146" i="1"/>
  <c r="AJ84" i="1"/>
  <c r="AC156" i="1"/>
  <c r="AC95" i="1"/>
  <c r="AB149" i="1"/>
  <c r="AJ169" i="1"/>
  <c r="AJ121" i="1"/>
  <c r="AJ60" i="1"/>
  <c r="AI26" i="1"/>
  <c r="AI157" i="1"/>
  <c r="Z7" i="1"/>
  <c r="Z85" i="1"/>
  <c r="AD107" i="1"/>
  <c r="AD68" i="1"/>
  <c r="AD41" i="1"/>
  <c r="Z152" i="1"/>
  <c r="AD39" i="1"/>
  <c r="AD81" i="1"/>
  <c r="Z126" i="1"/>
  <c r="Z97" i="1"/>
  <c r="AA85" i="1"/>
  <c r="AK31" i="1"/>
  <c r="AK155" i="1"/>
  <c r="AD105" i="1"/>
  <c r="AK71" i="1"/>
  <c r="AD84" i="1"/>
  <c r="Z30" i="1"/>
  <c r="Z95" i="1"/>
  <c r="Z19" i="1"/>
  <c r="Z18" i="1"/>
  <c r="Z112" i="1"/>
  <c r="AG113" i="1"/>
  <c r="Z169" i="1"/>
  <c r="AK133" i="1"/>
  <c r="AK156" i="1"/>
  <c r="AD33" i="1"/>
  <c r="AD42" i="1"/>
  <c r="AK32" i="1"/>
  <c r="AK83" i="1"/>
  <c r="AK29" i="1"/>
  <c r="AK93" i="1"/>
  <c r="AD111" i="1"/>
  <c r="AD144" i="1"/>
  <c r="AK108" i="1"/>
  <c r="Z129" i="1"/>
  <c r="Z62" i="1"/>
  <c r="Z81" i="1"/>
  <c r="AA35" i="1"/>
  <c r="AA110" i="1"/>
  <c r="AK152" i="1"/>
  <c r="AK79" i="1"/>
  <c r="AK97" i="1"/>
  <c r="AK87" i="1"/>
  <c r="AK127" i="1"/>
  <c r="AK167" i="1"/>
  <c r="Z45" i="1"/>
  <c r="Z102" i="1"/>
  <c r="AA130" i="1"/>
  <c r="AA34" i="1"/>
  <c r="AA32" i="1"/>
  <c r="AA54" i="1"/>
  <c r="AA93" i="1"/>
  <c r="AA100" i="1"/>
  <c r="AA150" i="1"/>
  <c r="AH132" i="1"/>
  <c r="AH164" i="1"/>
  <c r="AH166" i="1"/>
  <c r="AH115" i="1"/>
  <c r="AH113" i="1"/>
  <c r="AC71" i="1"/>
  <c r="AA153" i="1"/>
  <c r="AA65" i="1"/>
  <c r="AA80" i="1"/>
  <c r="AH118" i="1"/>
  <c r="AA167" i="1"/>
  <c r="AD169" i="1"/>
  <c r="AK109" i="1"/>
  <c r="AD157" i="1"/>
  <c r="Z58" i="1"/>
  <c r="AD154" i="1"/>
  <c r="AD108" i="1"/>
  <c r="AK38" i="1"/>
  <c r="Z23" i="1"/>
  <c r="Z121" i="1"/>
  <c r="AD87" i="1"/>
  <c r="AD164" i="1"/>
  <c r="AD79" i="1"/>
  <c r="AD23" i="1"/>
  <c r="AK66" i="1"/>
  <c r="AK62" i="1"/>
  <c r="AD48" i="1"/>
  <c r="AD147" i="1"/>
  <c r="Z106" i="1"/>
  <c r="Z76" i="1"/>
  <c r="Z166" i="1"/>
  <c r="AA14" i="1"/>
  <c r="AH106" i="1"/>
  <c r="AK118" i="1"/>
  <c r="AD62" i="1"/>
  <c r="AD71" i="1"/>
  <c r="AD13" i="1"/>
  <c r="AD74" i="1"/>
  <c r="AD17" i="1"/>
  <c r="AK61" i="1"/>
  <c r="AK112" i="1"/>
  <c r="AK53" i="1"/>
  <c r="AD149" i="1"/>
  <c r="AD104" i="1"/>
  <c r="AK143" i="1"/>
  <c r="AD7" i="1"/>
  <c r="Z156" i="1"/>
  <c r="Z61" i="1"/>
  <c r="Z52" i="1"/>
  <c r="Z24" i="1"/>
  <c r="Z96" i="1"/>
  <c r="AA164" i="1"/>
  <c r="AA90" i="1"/>
  <c r="AD162" i="1"/>
  <c r="AD12" i="1"/>
  <c r="AD22" i="1"/>
  <c r="AD28" i="1"/>
  <c r="AK125" i="1"/>
  <c r="AK64" i="1"/>
  <c r="AK12" i="1"/>
  <c r="AD110" i="1"/>
  <c r="AK49" i="1"/>
  <c r="AD9" i="1"/>
  <c r="Z120" i="1"/>
  <c r="Z158" i="1"/>
  <c r="Z117" i="1"/>
  <c r="Z69" i="1"/>
  <c r="Z86" i="1"/>
  <c r="Z60" i="1"/>
  <c r="Z151" i="1"/>
  <c r="AA45" i="1"/>
  <c r="AA112" i="1"/>
  <c r="AJ7" i="1"/>
  <c r="AC85" i="1"/>
  <c r="AA151" i="1"/>
  <c r="AA56" i="1"/>
  <c r="AA26" i="1"/>
  <c r="AH158" i="1"/>
  <c r="AH31" i="1"/>
  <c r="AJ11" i="1"/>
  <c r="AA24" i="1"/>
  <c r="AA20" i="1"/>
  <c r="AA18" i="1"/>
  <c r="AA118" i="1"/>
  <c r="AA159" i="1"/>
  <c r="AH144" i="1"/>
  <c r="AH163" i="1"/>
  <c r="AH82" i="1"/>
  <c r="AC104" i="1"/>
  <c r="AJ33" i="1"/>
  <c r="AA115" i="1"/>
  <c r="AH141" i="1"/>
  <c r="AC68" i="1"/>
  <c r="AJ105" i="1"/>
  <c r="AJ167" i="1"/>
  <c r="AH87" i="1"/>
  <c r="AB72" i="1"/>
  <c r="AB16" i="1"/>
  <c r="AB43" i="1"/>
  <c r="AI146" i="1"/>
  <c r="AI65" i="1"/>
  <c r="AB45" i="1"/>
  <c r="AB97" i="1"/>
  <c r="AB14" i="1"/>
  <c r="AB93" i="1"/>
  <c r="AB66" i="1"/>
  <c r="AB36" i="1"/>
  <c r="AI158" i="1"/>
  <c r="AI59" i="1"/>
  <c r="AB108" i="1"/>
  <c r="AI163" i="1"/>
  <c r="AI90" i="1"/>
  <c r="AA89" i="1"/>
  <c r="AH9" i="1"/>
  <c r="AA121" i="1"/>
  <c r="AH98" i="1"/>
  <c r="AH135" i="1"/>
  <c r="AH151" i="1"/>
  <c r="AH29" i="1"/>
  <c r="AC76" i="1"/>
  <c r="AC34" i="1"/>
  <c r="AA162" i="1"/>
  <c r="AA52" i="1"/>
  <c r="AA136" i="1"/>
  <c r="AH148" i="1"/>
  <c r="AH23" i="1"/>
  <c r="AJ139" i="1"/>
  <c r="AC46" i="1"/>
  <c r="AJ106" i="1"/>
  <c r="AJ16" i="1"/>
  <c r="AC143" i="1"/>
  <c r="AC103" i="1"/>
  <c r="AH44" i="1"/>
  <c r="AC65" i="1"/>
  <c r="AC13" i="1"/>
  <c r="AC44" i="1"/>
  <c r="AC94" i="1"/>
  <c r="AC19" i="1"/>
  <c r="AJ80" i="1"/>
  <c r="AJ120" i="1"/>
  <c r="AC9" i="1"/>
  <c r="AJ162" i="1"/>
  <c r="AJ126" i="1"/>
  <c r="AJ141" i="1"/>
  <c r="AH108" i="1"/>
  <c r="AH122" i="1"/>
  <c r="AC166" i="1"/>
  <c r="AC20" i="1"/>
  <c r="AJ138" i="1"/>
  <c r="AJ67" i="1"/>
  <c r="AJ38" i="1"/>
  <c r="AC120" i="1"/>
  <c r="AI124" i="1"/>
  <c r="AJ153" i="1"/>
  <c r="AJ58" i="1"/>
  <c r="AJ86" i="1"/>
  <c r="AJ147" i="1"/>
  <c r="AC7" i="1"/>
  <c r="AI25" i="1"/>
  <c r="AB115" i="1"/>
  <c r="AB128" i="1"/>
  <c r="AC159" i="1"/>
  <c r="AI76" i="1"/>
  <c r="AC35" i="1"/>
  <c r="AJ85" i="1"/>
  <c r="AJ22" i="1"/>
  <c r="AC129" i="1"/>
  <c r="AC110" i="1"/>
  <c r="AI31" i="1"/>
  <c r="AI30" i="1"/>
  <c r="AI96" i="1"/>
  <c r="AI133" i="1"/>
  <c r="AB92" i="1"/>
  <c r="AB127" i="1"/>
  <c r="AB106" i="1"/>
  <c r="AB48" i="1"/>
  <c r="AI150" i="1"/>
  <c r="AI85" i="1"/>
  <c r="AI40" i="1"/>
  <c r="AI130" i="1"/>
  <c r="AB110" i="1"/>
  <c r="AB76" i="1"/>
  <c r="AB50" i="1"/>
  <c r="AB121" i="1"/>
  <c r="AB20" i="1"/>
  <c r="AB25" i="1"/>
  <c r="AB44" i="1"/>
  <c r="AI135" i="1"/>
  <c r="AB163" i="1"/>
  <c r="AI19" i="1"/>
  <c r="AI44" i="1"/>
  <c r="AI127" i="1"/>
  <c r="AI14" i="1"/>
  <c r="AB86" i="1"/>
  <c r="AB69" i="1"/>
  <c r="AB41" i="1"/>
  <c r="AB165" i="1"/>
  <c r="AH89" i="1"/>
  <c r="AC62" i="1"/>
  <c r="AC121" i="1"/>
  <c r="AC155" i="1"/>
  <c r="AC84" i="1"/>
  <c r="AC43" i="1"/>
  <c r="AC67" i="1"/>
  <c r="AJ115" i="1"/>
  <c r="AJ28" i="1"/>
  <c r="AC29" i="1"/>
  <c r="AC125" i="1"/>
  <c r="AJ112" i="1"/>
  <c r="AI11" i="1"/>
  <c r="AH86" i="1"/>
  <c r="AC123" i="1"/>
  <c r="AC157" i="1"/>
  <c r="AC73" i="1"/>
  <c r="AC23" i="1"/>
  <c r="AC52" i="1"/>
  <c r="AC37" i="1"/>
  <c r="AJ44" i="1"/>
  <c r="AJ98" i="1"/>
  <c r="AC119" i="1"/>
  <c r="AC89" i="1"/>
  <c r="AC45" i="1"/>
  <c r="AC151" i="1"/>
  <c r="AJ10" i="1"/>
  <c r="AC74" i="1"/>
  <c r="AC72" i="1"/>
  <c r="AJ110" i="1"/>
  <c r="AC105" i="1"/>
  <c r="AJ52" i="1"/>
  <c r="AJ109" i="1"/>
  <c r="AC10" i="1"/>
  <c r="AC25" i="1"/>
  <c r="AB142" i="1"/>
  <c r="AI122" i="1"/>
  <c r="AI80" i="1"/>
  <c r="AB42" i="1"/>
  <c r="AI55" i="1"/>
  <c r="AI129" i="1"/>
  <c r="AB107" i="1"/>
  <c r="AB118" i="1"/>
  <c r="AJ36" i="1"/>
  <c r="AB77" i="1"/>
  <c r="AB58" i="1"/>
  <c r="AI123" i="1"/>
  <c r="AB90" i="1"/>
  <c r="AB63" i="1"/>
  <c r="AI99" i="1"/>
  <c r="AB143" i="1"/>
  <c r="AI159" i="1"/>
  <c r="AG58" i="1"/>
  <c r="AG109" i="1"/>
  <c r="AI126" i="1"/>
  <c r="Y22" i="1"/>
  <c r="Y151" i="1"/>
  <c r="Y6" i="1"/>
  <c r="Y100" i="1"/>
  <c r="AF162" i="1"/>
  <c r="AF103" i="1"/>
  <c r="AF54" i="1"/>
  <c r="AF59" i="1"/>
  <c r="AF24" i="1"/>
  <c r="Y91" i="1"/>
  <c r="Y125" i="1"/>
  <c r="Y40" i="1"/>
  <c r="AF82" i="1"/>
  <c r="AF72" i="1"/>
  <c r="AF85" i="1"/>
  <c r="AF128" i="1"/>
  <c r="AF44" i="1"/>
  <c r="AF68" i="1"/>
  <c r="Y154" i="1"/>
  <c r="Y98" i="1"/>
  <c r="Y150" i="1"/>
  <c r="Y110" i="1"/>
  <c r="Y25" i="1"/>
  <c r="Y13" i="1"/>
  <c r="Y49" i="1"/>
  <c r="AF155" i="1"/>
  <c r="AF165" i="1"/>
  <c r="AF116" i="1"/>
  <c r="AF30" i="1"/>
  <c r="AF32" i="1"/>
  <c r="Y128" i="1"/>
  <c r="Y135" i="1"/>
  <c r="Y171" i="1"/>
  <c r="Y82" i="1"/>
  <c r="Y74" i="1"/>
  <c r="Y143" i="1"/>
  <c r="Y62" i="1"/>
  <c r="Y48" i="1"/>
  <c r="Y84" i="1"/>
  <c r="Y29" i="1"/>
  <c r="AF131" i="1"/>
  <c r="AF149" i="1"/>
  <c r="AF93" i="1"/>
  <c r="AF118" i="1"/>
  <c r="AF106" i="1"/>
  <c r="AF33" i="1"/>
  <c r="AF8" i="1"/>
  <c r="AF16" i="1"/>
  <c r="AF6" i="1"/>
  <c r="AD25" i="1"/>
  <c r="AD92" i="1"/>
  <c r="Z27" i="1"/>
  <c r="AD15" i="1"/>
  <c r="AD26" i="1"/>
  <c r="Z20" i="1"/>
  <c r="AD55" i="1"/>
  <c r="Z42" i="1"/>
  <c r="AK96" i="1"/>
  <c r="Z8" i="1"/>
  <c r="Z77" i="1"/>
  <c r="AD150" i="1"/>
  <c r="AD6" i="1"/>
  <c r="AD49" i="1"/>
  <c r="AD60" i="1"/>
  <c r="AD114" i="1"/>
  <c r="AD83" i="1"/>
  <c r="AD124" i="1"/>
  <c r="AD160" i="1"/>
  <c r="AD20" i="1"/>
  <c r="Z26" i="1"/>
  <c r="Z98" i="1"/>
  <c r="Z89" i="1"/>
  <c r="AD97" i="1"/>
  <c r="AK7" i="1"/>
  <c r="AD56" i="1"/>
  <c r="Y79" i="1"/>
  <c r="Y11" i="1"/>
  <c r="J214" i="1" a="1"/>
  <c r="J214" i="1" s="1"/>
  <c r="K214" i="1" s="1"/>
  <c r="J215" i="1" a="1"/>
  <c r="J215" i="1" s="1"/>
  <c r="K215" i="1" s="1"/>
  <c r="Y169" i="1"/>
  <c r="Y47" i="1"/>
  <c r="Y108" i="1"/>
  <c r="Y159" i="1"/>
  <c r="Y14" i="1"/>
  <c r="AF171" i="1"/>
  <c r="AF137" i="1"/>
  <c r="AF43" i="1"/>
  <c r="AF39" i="1"/>
  <c r="Y78" i="1"/>
  <c r="Y68" i="1"/>
  <c r="Y7" i="1"/>
  <c r="AF142" i="1"/>
  <c r="AF158" i="1"/>
  <c r="AF41" i="1"/>
  <c r="Y140" i="1"/>
  <c r="Y67" i="1"/>
  <c r="Y30" i="1"/>
  <c r="Y132" i="1"/>
  <c r="Y72" i="1"/>
  <c r="AF136" i="1"/>
  <c r="AF78" i="1"/>
  <c r="AF100" i="1"/>
  <c r="AF80" i="1"/>
  <c r="AK90" i="1"/>
  <c r="AK122" i="1"/>
  <c r="AK132" i="1"/>
  <c r="AK80" i="1"/>
  <c r="Z37" i="1"/>
  <c r="Z53" i="1"/>
  <c r="Z143" i="1"/>
  <c r="Z128" i="1"/>
  <c r="Z43" i="1"/>
  <c r="Z145" i="1"/>
  <c r="AD45" i="1"/>
  <c r="AD50" i="1"/>
  <c r="AD57" i="1"/>
  <c r="AK19" i="1"/>
  <c r="AK43" i="1"/>
  <c r="AK41" i="1"/>
  <c r="AD90" i="1"/>
  <c r="AD130" i="1"/>
  <c r="AD118" i="1"/>
  <c r="AK113" i="1"/>
  <c r="Z87" i="1"/>
  <c r="Z34" i="1"/>
  <c r="Z29" i="1"/>
  <c r="Z49" i="1"/>
  <c r="Z140" i="1"/>
  <c r="AG160" i="1"/>
  <c r="AG182" i="1"/>
  <c r="Z9" i="1"/>
  <c r="Y64" i="1"/>
  <c r="Y44" i="1"/>
  <c r="AF65" i="1"/>
  <c r="Y141" i="1"/>
  <c r="Y61" i="1"/>
  <c r="AF115" i="1"/>
  <c r="AF163" i="1"/>
  <c r="AF52" i="1"/>
  <c r="AF167" i="1"/>
  <c r="AF69" i="1"/>
  <c r="AF73" i="1"/>
  <c r="AF31" i="1"/>
  <c r="Y167" i="1"/>
  <c r="Y86" i="1"/>
  <c r="Y93" i="1"/>
  <c r="AF129" i="1"/>
  <c r="AF94" i="1"/>
  <c r="AF46" i="1"/>
  <c r="AD100" i="1"/>
  <c r="AD117" i="1"/>
  <c r="AD46" i="1"/>
  <c r="AD51" i="1"/>
  <c r="AD131" i="1"/>
  <c r="AD128" i="1"/>
  <c r="Z90" i="1"/>
  <c r="Z65" i="1"/>
  <c r="AK105" i="1"/>
  <c r="AK10" i="1"/>
  <c r="AD102" i="1"/>
  <c r="AK65" i="1"/>
  <c r="AD86" i="1"/>
  <c r="Y96" i="1"/>
  <c r="Y114" i="1"/>
  <c r="Y131" i="1"/>
  <c r="Y31" i="1"/>
  <c r="Y12" i="1"/>
  <c r="Y34" i="1"/>
  <c r="AF138" i="1"/>
  <c r="AF89" i="1"/>
  <c r="AF166" i="1"/>
  <c r="AF134" i="1"/>
  <c r="AF74" i="1"/>
  <c r="AF95" i="1"/>
  <c r="AF96" i="1"/>
  <c r="AF45" i="1"/>
  <c r="Y145" i="1"/>
  <c r="Y157" i="1"/>
  <c r="Y170" i="1"/>
  <c r="Y142" i="1"/>
  <c r="Y89" i="1"/>
  <c r="Y90" i="1"/>
  <c r="Y146" i="1"/>
  <c r="Y94" i="1"/>
  <c r="Y56" i="1"/>
  <c r="Y8" i="1"/>
  <c r="Y36" i="1"/>
  <c r="AF143" i="1"/>
  <c r="AF152" i="1"/>
  <c r="AF141" i="1"/>
  <c r="AF159" i="1"/>
  <c r="AF99" i="1"/>
  <c r="AF18" i="1"/>
  <c r="AF48" i="1"/>
  <c r="AF86" i="1"/>
  <c r="AD142" i="1"/>
  <c r="AG170" i="1"/>
  <c r="AG194" i="1"/>
  <c r="AD89" i="1"/>
  <c r="AK86" i="1"/>
  <c r="AD80" i="1"/>
  <c r="AK47" i="1"/>
  <c r="AK69" i="1"/>
  <c r="AD106" i="1"/>
  <c r="AK16" i="1"/>
  <c r="AD116" i="1"/>
  <c r="Z44" i="1"/>
  <c r="Z14" i="1"/>
  <c r="AG75" i="1"/>
  <c r="AA127" i="1"/>
  <c r="AA98" i="1"/>
  <c r="AA13" i="1"/>
  <c r="AA39" i="1"/>
  <c r="AH78" i="1"/>
  <c r="AH48" i="1"/>
  <c r="AH35" i="1"/>
  <c r="AJ134" i="1"/>
  <c r="AA44" i="1"/>
  <c r="AA42" i="1"/>
  <c r="AA146" i="1"/>
  <c r="Z162" i="1"/>
  <c r="AA50" i="1"/>
  <c r="AA86" i="1"/>
  <c r="AH167" i="1"/>
  <c r="AH111" i="1"/>
  <c r="AH28" i="1"/>
  <c r="AH63" i="1"/>
  <c r="AH159" i="1"/>
  <c r="AC142" i="1"/>
  <c r="AC99" i="1"/>
  <c r="AH33" i="1"/>
  <c r="AH60" i="1"/>
  <c r="AC51" i="1"/>
  <c r="AC26" i="1"/>
  <c r="AC80" i="1"/>
  <c r="AJ47" i="1"/>
  <c r="AJ155" i="1"/>
  <c r="AH70" i="1"/>
  <c r="AH49" i="1"/>
  <c r="AH72" i="1"/>
  <c r="AC92" i="1"/>
  <c r="AC137" i="1"/>
  <c r="AC70" i="1"/>
  <c r="AC49" i="1"/>
  <c r="AC98" i="1"/>
  <c r="AC33" i="1"/>
  <c r="AJ142" i="1"/>
  <c r="AJ152" i="1"/>
  <c r="AJ131" i="1"/>
  <c r="AJ104" i="1"/>
  <c r="AJ62" i="1"/>
  <c r="AC127" i="1"/>
  <c r="AC118" i="1"/>
  <c r="AJ70" i="1"/>
  <c r="AC148" i="1"/>
  <c r="AC163" i="1"/>
  <c r="AJ43" i="1"/>
  <c r="AJ21" i="1"/>
  <c r="AJ78" i="1"/>
  <c r="AJ45" i="1"/>
  <c r="AC93" i="1"/>
  <c r="AC135" i="1"/>
  <c r="AC112" i="1"/>
  <c r="AJ143" i="1"/>
  <c r="AB145" i="1"/>
  <c r="AI13" i="1"/>
  <c r="AB29" i="1"/>
  <c r="AD146" i="1"/>
  <c r="AI28" i="1"/>
  <c r="AI54" i="1"/>
  <c r="AB55" i="1"/>
  <c r="AB85" i="1"/>
  <c r="AD122" i="1"/>
  <c r="AB71" i="1"/>
  <c r="AB57" i="1"/>
  <c r="AB19" i="1"/>
  <c r="AB98" i="1"/>
  <c r="AB137" i="1"/>
  <c r="Z91" i="1"/>
  <c r="AI138" i="1"/>
  <c r="AI156" i="1"/>
  <c r="AA119" i="1"/>
  <c r="AH83" i="1"/>
  <c r="AI84" i="1"/>
  <c r="Z103" i="1"/>
  <c r="AG127" i="1"/>
  <c r="AG144" i="1"/>
  <c r="AF14" i="1"/>
  <c r="AF23" i="1"/>
  <c r="AF12" i="1"/>
  <c r="Y122" i="1"/>
  <c r="Y113" i="1"/>
  <c r="Y63" i="1"/>
  <c r="Y38" i="1"/>
  <c r="Y137" i="1"/>
  <c r="Y53" i="1"/>
  <c r="Y41" i="1"/>
  <c r="Y21" i="1"/>
  <c r="AF117" i="1"/>
  <c r="AF56" i="1"/>
  <c r="AF139" i="1"/>
  <c r="AF84" i="1"/>
  <c r="AF101" i="1"/>
  <c r="AF135" i="1"/>
  <c r="AF98" i="1"/>
  <c r="AF50" i="1"/>
  <c r="Y144" i="1"/>
  <c r="Y52" i="1"/>
  <c r="Y15" i="1"/>
  <c r="Y166" i="1"/>
  <c r="Y106" i="1"/>
  <c r="Y117" i="1"/>
  <c r="Y162" i="1"/>
  <c r="Y118" i="1"/>
  <c r="Y88" i="1"/>
  <c r="Y33" i="1"/>
  <c r="Y20" i="1"/>
  <c r="Y58" i="1"/>
  <c r="AF164" i="1"/>
  <c r="AF151" i="1"/>
  <c r="AF109" i="1"/>
  <c r="AF76" i="1"/>
  <c r="AF123" i="1"/>
  <c r="AF79" i="1"/>
  <c r="AF57" i="1"/>
  <c r="AF37" i="1"/>
  <c r="AF53" i="1"/>
  <c r="AD156" i="1"/>
  <c r="Z51" i="1"/>
  <c r="Z72" i="1"/>
  <c r="AD52" i="1"/>
  <c r="AK128" i="1"/>
  <c r="AD145" i="1"/>
  <c r="AD19" i="1"/>
  <c r="AD113" i="1"/>
  <c r="Z68" i="1"/>
  <c r="Z157" i="1"/>
  <c r="AK147" i="1"/>
  <c r="AD123" i="1"/>
  <c r="Z84" i="1"/>
  <c r="AK138" i="1"/>
  <c r="AD47" i="1"/>
  <c r="AK89" i="1"/>
  <c r="AD170" i="1"/>
  <c r="Z159" i="1"/>
  <c r="Z155" i="1"/>
  <c r="AA29" i="1"/>
  <c r="AH169" i="1"/>
  <c r="AD140" i="1"/>
  <c r="AD73" i="1"/>
  <c r="AD85" i="1"/>
  <c r="AD37" i="1"/>
  <c r="AK54" i="1"/>
  <c r="AK23" i="1"/>
  <c r="AK101" i="1"/>
  <c r="AD94" i="1"/>
  <c r="AD133" i="1"/>
  <c r="AK130" i="1"/>
  <c r="AK8" i="1"/>
  <c r="Z154" i="1"/>
  <c r="Z47" i="1"/>
  <c r="Z73" i="1"/>
  <c r="Z40" i="1"/>
  <c r="Z131" i="1"/>
  <c r="Z82" i="1"/>
  <c r="Z55" i="1"/>
  <c r="Z138" i="1"/>
  <c r="Z153" i="1"/>
  <c r="AG16" i="1"/>
  <c r="AA94" i="1"/>
  <c r="AA148" i="1"/>
  <c r="AK111" i="1"/>
  <c r="AD143" i="1"/>
  <c r="AD161" i="1"/>
  <c r="AD70" i="1"/>
  <c r="AD18" i="1"/>
  <c r="AD82" i="1"/>
  <c r="AD32" i="1"/>
  <c r="AK17" i="1"/>
  <c r="AK15" i="1"/>
  <c r="AK107" i="1"/>
  <c r="AK141" i="1"/>
  <c r="AD24" i="1"/>
  <c r="AD96" i="1"/>
  <c r="AK134" i="1"/>
  <c r="AK46" i="1"/>
  <c r="AD167" i="1"/>
  <c r="Z110" i="1"/>
  <c r="Z101" i="1"/>
  <c r="Z148" i="1"/>
  <c r="Z83" i="1"/>
  <c r="Z13" i="1"/>
  <c r="Z31" i="1"/>
  <c r="Z93" i="1"/>
  <c r="Z6" i="1"/>
  <c r="AG169" i="1"/>
  <c r="AG70" i="1"/>
  <c r="AA58" i="1"/>
  <c r="AA111" i="1"/>
  <c r="AD158" i="1"/>
  <c r="AD30" i="1"/>
  <c r="AD36" i="1"/>
  <c r="AD91" i="1"/>
  <c r="AK63" i="1"/>
  <c r="AK76" i="1"/>
  <c r="AK81" i="1"/>
  <c r="AK95" i="1"/>
  <c r="AK135" i="1"/>
  <c r="AD29" i="1"/>
  <c r="AD98" i="1"/>
  <c r="AD136" i="1"/>
  <c r="AK142" i="1"/>
  <c r="AK25" i="1"/>
  <c r="Z109" i="1"/>
  <c r="Z150" i="1"/>
  <c r="Z99" i="1"/>
  <c r="Z50" i="1"/>
  <c r="Z94" i="1"/>
  <c r="Z67" i="1"/>
  <c r="Z149" i="1"/>
  <c r="AA73" i="1"/>
  <c r="AH146" i="1"/>
  <c r="AH6" i="1"/>
  <c r="AH160" i="1"/>
  <c r="AH109" i="1"/>
  <c r="AH13" i="1"/>
  <c r="AC147" i="1"/>
  <c r="AA145" i="1"/>
  <c r="AA67" i="1"/>
  <c r="AA21" i="1"/>
  <c r="AA41" i="1"/>
  <c r="AA107" i="1"/>
  <c r="AA158" i="1"/>
  <c r="AH154" i="1"/>
  <c r="AA72" i="1"/>
  <c r="AA131" i="1"/>
  <c r="AH95" i="1"/>
  <c r="AH100" i="1"/>
  <c r="AC153" i="1"/>
  <c r="AC16" i="1"/>
  <c r="AA120" i="1"/>
  <c r="AA160" i="1"/>
  <c r="AP157" i="1" s="1"/>
  <c r="AA31" i="1"/>
  <c r="AA28" i="1"/>
  <c r="AA49" i="1"/>
  <c r="AA87" i="1"/>
  <c r="AA152" i="1"/>
  <c r="AH137" i="1"/>
  <c r="AA133" i="1"/>
  <c r="AH126" i="1"/>
  <c r="AH152" i="1"/>
  <c r="AH140" i="1"/>
  <c r="AH92" i="1"/>
  <c r="AH36" i="1"/>
  <c r="AC128" i="1"/>
  <c r="AC58" i="1"/>
  <c r="AJ119" i="1"/>
  <c r="AA123" i="1"/>
  <c r="AA27" i="1"/>
  <c r="AA88" i="1"/>
  <c r="AA106" i="1"/>
  <c r="AA154" i="1"/>
  <c r="AH162" i="1"/>
  <c r="AA109" i="1"/>
  <c r="AH94" i="1"/>
  <c r="AH134" i="1"/>
  <c r="AH26" i="1"/>
  <c r="AH123" i="1"/>
  <c r="AH58" i="1"/>
  <c r="AJ66" i="1"/>
  <c r="AC100" i="1"/>
  <c r="AH120" i="1"/>
  <c r="AH32" i="1"/>
  <c r="AH24" i="1"/>
  <c r="AH42" i="1"/>
  <c r="AC116" i="1"/>
  <c r="AC48" i="1"/>
  <c r="AC21" i="1"/>
  <c r="AJ74" i="1"/>
  <c r="AJ12" i="1"/>
  <c r="AJ163" i="1"/>
  <c r="AJ90" i="1"/>
  <c r="AJ117" i="1"/>
  <c r="AJ82" i="1"/>
  <c r="AJ31" i="1"/>
  <c r="AJ68" i="1"/>
  <c r="AJ130" i="1"/>
  <c r="AJ23" i="1"/>
  <c r="AC115" i="1"/>
  <c r="AJ79" i="1"/>
  <c r="AC161" i="1"/>
  <c r="AJ48" i="1"/>
  <c r="AB129" i="1"/>
  <c r="AB170" i="1"/>
  <c r="AI91" i="1"/>
  <c r="AJ49" i="1"/>
  <c r="AJ128" i="1"/>
  <c r="AJ100" i="1"/>
  <c r="AJ50" i="1"/>
  <c r="AJ15" i="1"/>
  <c r="AJ116" i="1"/>
  <c r="AJ151" i="1"/>
  <c r="AD61" i="1"/>
  <c r="AK22" i="1"/>
  <c r="AK85" i="1"/>
  <c r="AD126" i="1"/>
  <c r="AD72" i="1"/>
  <c r="AK115" i="1"/>
  <c r="AD148" i="1"/>
  <c r="AK119" i="1"/>
  <c r="AD11" i="1"/>
  <c r="AD135" i="1"/>
  <c r="Z134" i="1"/>
  <c r="Z163" i="1"/>
  <c r="Z113" i="1"/>
  <c r="Z71" i="1"/>
  <c r="Z88" i="1"/>
  <c r="Z63" i="1"/>
  <c r="Z133" i="1"/>
  <c r="AG37" i="1"/>
  <c r="AG42" i="1"/>
  <c r="AA63" i="1"/>
  <c r="AD166" i="1"/>
  <c r="AD59" i="1"/>
  <c r="AD65" i="1"/>
  <c r="AD120" i="1"/>
  <c r="AD69" i="1"/>
  <c r="AD14" i="1"/>
  <c r="AK34" i="1"/>
  <c r="AK55" i="1"/>
  <c r="AK59" i="1"/>
  <c r="AD121" i="1"/>
  <c r="AD153" i="1"/>
  <c r="AD76" i="1"/>
  <c r="AK117" i="1"/>
  <c r="AK88" i="1"/>
  <c r="AD8" i="1"/>
  <c r="Z15" i="1"/>
  <c r="Z32" i="1"/>
  <c r="Z137" i="1"/>
  <c r="Z165" i="1"/>
  <c r="Z136" i="1"/>
  <c r="Z59" i="1"/>
  <c r="Z36" i="1"/>
  <c r="Z79" i="1"/>
  <c r="Z21" i="1"/>
  <c r="AG6" i="1"/>
  <c r="AG7" i="1"/>
  <c r="AA47" i="1"/>
  <c r="AH129" i="1"/>
  <c r="AH90" i="1"/>
  <c r="AH117" i="1"/>
  <c r="AA78" i="1"/>
  <c r="AA36" i="1"/>
  <c r="AA144" i="1"/>
  <c r="AA113" i="1"/>
  <c r="AA117" i="1"/>
  <c r="AH133" i="1"/>
  <c r="AH127" i="1"/>
  <c r="AH157" i="1"/>
  <c r="AA70" i="1"/>
  <c r="AA79" i="1"/>
  <c r="AA23" i="1"/>
  <c r="AA132" i="1"/>
  <c r="AA77" i="1"/>
  <c r="AH11" i="1"/>
  <c r="AA30" i="1"/>
  <c r="AA139" i="1"/>
  <c r="AA99" i="1"/>
  <c r="AH18" i="1"/>
  <c r="AA61" i="1"/>
  <c r="AA15" i="1"/>
  <c r="AA76" i="1"/>
  <c r="AA17" i="1"/>
  <c r="AA129" i="1"/>
  <c r="AA122" i="1"/>
  <c r="AA95" i="1"/>
  <c r="AA124" i="1"/>
  <c r="AH145" i="1"/>
  <c r="AH65" i="1"/>
  <c r="AC124" i="1"/>
  <c r="AH153" i="1"/>
  <c r="AH45" i="1"/>
  <c r="AC75" i="1"/>
  <c r="AC55" i="1"/>
  <c r="AC102" i="1"/>
  <c r="AC78" i="1"/>
  <c r="AH73" i="1"/>
  <c r="AC63" i="1"/>
  <c r="AH131" i="1"/>
  <c r="AH34" i="1"/>
  <c r="AH102" i="1"/>
  <c r="AC36" i="1"/>
  <c r="AC53" i="1"/>
  <c r="AJ94" i="1"/>
  <c r="AJ123" i="1"/>
  <c r="AC17" i="1"/>
  <c r="AJ140" i="1"/>
  <c r="AJ69" i="1"/>
  <c r="AJ17" i="1"/>
  <c r="AC140" i="1"/>
  <c r="AC117" i="1"/>
  <c r="AJ156" i="1"/>
  <c r="AJ65" i="1"/>
  <c r="AC8" i="1"/>
  <c r="AI35" i="1"/>
  <c r="AC50" i="1"/>
  <c r="AJ30" i="1"/>
  <c r="AJ170" i="1"/>
  <c r="AJ101" i="1"/>
  <c r="AC141" i="1"/>
  <c r="AJ165" i="1"/>
  <c r="AJ161" i="1"/>
  <c r="AC111" i="1"/>
  <c r="AC11" i="1"/>
  <c r="AB136" i="1"/>
  <c r="AB6" i="1"/>
  <c r="AI79" i="1"/>
  <c r="AB80" i="1"/>
  <c r="AB159" i="1"/>
  <c r="AH22" i="1"/>
  <c r="AI109" i="1"/>
  <c r="AI16" i="1"/>
  <c r="AB138" i="1"/>
  <c r="AA46" i="1"/>
  <c r="AH143" i="1"/>
  <c r="AG103" i="1"/>
  <c r="AG116" i="1"/>
  <c r="AH125" i="1"/>
  <c r="Z10" i="1"/>
  <c r="AG145" i="1"/>
  <c r="AG164" i="1"/>
  <c r="AA55" i="1"/>
  <c r="AH103" i="1"/>
  <c r="AI125" i="1"/>
  <c r="AG158" i="1"/>
  <c r="AG179" i="1"/>
  <c r="AG101" i="1"/>
  <c r="AG159" i="1"/>
  <c r="AG181" i="1"/>
  <c r="AG162" i="1"/>
  <c r="AG184" i="1"/>
  <c r="AG85" i="1"/>
  <c r="AI50" i="1"/>
  <c r="AI57" i="1"/>
  <c r="AG39" i="1"/>
  <c r="AG44" i="1"/>
  <c r="AH155" i="1"/>
  <c r="AH176" i="1"/>
  <c r="AA108" i="1"/>
  <c r="AA169" i="1"/>
  <c r="AA40" i="1"/>
  <c r="AA22" i="1"/>
  <c r="AA102" i="1"/>
  <c r="AA92" i="1"/>
  <c r="AH147" i="1"/>
  <c r="AH88" i="1"/>
  <c r="AH85" i="1"/>
  <c r="AC96" i="1"/>
  <c r="AC64" i="1"/>
  <c r="AC15" i="1"/>
  <c r="AC167" i="1"/>
  <c r="AH130" i="1"/>
  <c r="AH99" i="1"/>
  <c r="AH105" i="1"/>
  <c r="AH16" i="1"/>
  <c r="AH76" i="1"/>
  <c r="AH50" i="1"/>
  <c r="AJ111" i="1"/>
  <c r="AJ8" i="1"/>
  <c r="AC54" i="1"/>
  <c r="AC77" i="1"/>
  <c r="AC27" i="1"/>
  <c r="AC82" i="1"/>
  <c r="AJ157" i="1"/>
  <c r="AJ129" i="1"/>
  <c r="AJ53" i="1"/>
  <c r="AJ25" i="1"/>
  <c r="AH14" i="1"/>
  <c r="AH47" i="1"/>
  <c r="AJ32" i="1"/>
  <c r="AC113" i="1"/>
  <c r="AC149" i="1"/>
  <c r="AC38" i="1"/>
  <c r="AC108" i="1"/>
  <c r="AJ19" i="1"/>
  <c r="AC97" i="1"/>
  <c r="AC42" i="1"/>
  <c r="AJ148" i="1"/>
  <c r="AJ75" i="1"/>
  <c r="AH81" i="1"/>
  <c r="AH54" i="1"/>
  <c r="AH39" i="1"/>
  <c r="AH59" i="1"/>
  <c r="AJ13" i="1"/>
  <c r="AJ107" i="1"/>
  <c r="AC145" i="1"/>
  <c r="AC6" i="1"/>
  <c r="AC60" i="1"/>
  <c r="AC90" i="1"/>
  <c r="AC39" i="1"/>
  <c r="AC88" i="1"/>
  <c r="AJ37" i="1"/>
  <c r="AJ166" i="1"/>
  <c r="AB147" i="1"/>
  <c r="AJ164" i="1"/>
  <c r="AJ41" i="1"/>
  <c r="AJ124" i="1"/>
  <c r="AJ96" i="1"/>
  <c r="AJ46" i="1"/>
  <c r="AJ160" i="1"/>
  <c r="AJ93" i="1"/>
  <c r="AJ135" i="1"/>
  <c r="AJ150" i="1"/>
  <c r="AC107" i="1"/>
  <c r="AI95" i="1"/>
  <c r="AB81" i="1"/>
  <c r="AJ9" i="1"/>
  <c r="AC31" i="1"/>
  <c r="AB131" i="1"/>
  <c r="AB160" i="1"/>
  <c r="AI116" i="1"/>
  <c r="AI60" i="1"/>
  <c r="AI139" i="1"/>
  <c r="AB52" i="1"/>
  <c r="AC22" i="1"/>
  <c r="AJ136" i="1"/>
  <c r="AJ108" i="1"/>
  <c r="AJ64" i="1"/>
  <c r="AJ92" i="1"/>
  <c r="AC109" i="1"/>
  <c r="AJ144" i="1"/>
  <c r="AC59" i="1"/>
  <c r="AJ122" i="1"/>
  <c r="AJ159" i="1"/>
  <c r="AJ6" i="1"/>
  <c r="AC152" i="1"/>
  <c r="AI100" i="1"/>
  <c r="AI71" i="1"/>
  <c r="AI23" i="1"/>
  <c r="AB22" i="1"/>
  <c r="AI48" i="1"/>
  <c r="AI110" i="1"/>
  <c r="AI67" i="1"/>
  <c r="AB119" i="1"/>
  <c r="AB84" i="1"/>
  <c r="AB54" i="1"/>
  <c r="AB105" i="1"/>
  <c r="AB17" i="1"/>
  <c r="AB95" i="1"/>
  <c r="AB135" i="1"/>
  <c r="AI6" i="1"/>
  <c r="AK11" i="1"/>
  <c r="AI111" i="1"/>
  <c r="AI132" i="1"/>
  <c r="AI78" i="1"/>
  <c r="AI117" i="1"/>
  <c r="AI39" i="1"/>
  <c r="AI151" i="1"/>
  <c r="AB99" i="1"/>
  <c r="AB70" i="1"/>
  <c r="AB13" i="1"/>
  <c r="AB37" i="1"/>
  <c r="AB78" i="1"/>
  <c r="AB40" i="1"/>
  <c r="AB64" i="1"/>
  <c r="AB154" i="1"/>
  <c r="Z127" i="1"/>
  <c r="AB59" i="1"/>
  <c r="AB34" i="1"/>
  <c r="AB144" i="1"/>
  <c r="AJ34" i="1"/>
  <c r="AI141" i="1"/>
  <c r="AI61" i="1"/>
  <c r="AI36" i="1"/>
  <c r="AI112" i="1"/>
  <c r="AI58" i="1"/>
  <c r="AI140" i="1"/>
  <c r="AC83" i="1"/>
  <c r="AC131" i="1"/>
  <c r="AC136" i="1"/>
  <c r="AC132" i="1"/>
  <c r="AC146" i="1"/>
  <c r="AB134" i="1"/>
  <c r="AB164" i="1"/>
  <c r="AI87" i="1"/>
  <c r="AI147" i="1"/>
  <c r="AB12" i="1"/>
  <c r="AI49" i="1"/>
  <c r="AI56" i="1"/>
  <c r="AI115" i="1"/>
  <c r="AB88" i="1"/>
  <c r="AI34" i="1"/>
  <c r="AI94" i="1"/>
  <c r="AI42" i="1"/>
  <c r="AI149" i="1"/>
  <c r="AB87" i="1"/>
  <c r="AB53" i="1"/>
  <c r="AB123" i="1"/>
  <c r="AB23" i="1"/>
  <c r="AB152" i="1"/>
  <c r="AI144" i="1"/>
  <c r="AD155" i="1"/>
  <c r="AI97" i="1"/>
  <c r="AI106" i="1"/>
  <c r="AI73" i="1"/>
  <c r="AI32" i="1"/>
  <c r="AI24" i="1"/>
  <c r="AB124" i="1"/>
  <c r="AB103" i="1"/>
  <c r="AB73" i="1"/>
  <c r="AB7" i="1"/>
  <c r="AB47" i="1"/>
  <c r="AB114" i="1"/>
  <c r="AB18" i="1"/>
  <c r="AB11" i="1"/>
  <c r="AB133" i="1"/>
  <c r="AI161" i="1"/>
  <c r="AI98" i="1"/>
  <c r="AI69" i="1"/>
  <c r="AI15" i="1"/>
  <c r="AI20" i="1"/>
  <c r="AI45" i="1"/>
  <c r="AB104" i="1"/>
  <c r="AB74" i="1"/>
  <c r="AB21" i="1"/>
  <c r="AB49" i="1"/>
  <c r="AB116" i="1"/>
  <c r="AB46" i="1"/>
  <c r="AB109" i="1"/>
  <c r="AB150" i="1"/>
  <c r="AD141" i="1"/>
  <c r="AG27" i="1"/>
  <c r="AG31" i="1"/>
  <c r="Z125" i="1"/>
  <c r="AG33" i="1"/>
  <c r="AH119" i="1"/>
  <c r="AI118" i="1"/>
  <c r="AI168" i="1"/>
  <c r="AI191" i="1"/>
  <c r="AA10" i="1"/>
  <c r="S180" i="1"/>
  <c r="Z180" i="1"/>
  <c r="AA138" i="1"/>
  <c r="AA143" i="1"/>
  <c r="AH66" i="1"/>
  <c r="AI155" i="1"/>
  <c r="AI176" i="1"/>
  <c r="AG156" i="1"/>
  <c r="AG177" i="1"/>
  <c r="AA103" i="1"/>
  <c r="AH38" i="1"/>
  <c r="AG62" i="1"/>
  <c r="AG69" i="1"/>
  <c r="AG95" i="1"/>
  <c r="AG106" i="1"/>
  <c r="AG119" i="1"/>
  <c r="AG139" i="1"/>
  <c r="AG157" i="1"/>
  <c r="AG66" i="1"/>
  <c r="AG74" i="1"/>
  <c r="AG108" i="1"/>
  <c r="AG60" i="1"/>
  <c r="AG126" i="1"/>
  <c r="AI75" i="1"/>
  <c r="AG123" i="1"/>
  <c r="AG41" i="1"/>
  <c r="AG46" i="1"/>
  <c r="AI41" i="1"/>
  <c r="AI46" i="1"/>
  <c r="AH165" i="1"/>
  <c r="AH187" i="1"/>
  <c r="AG138" i="1"/>
  <c r="AD38" i="1"/>
  <c r="AB62" i="1"/>
  <c r="AA6" i="1"/>
  <c r="AI33" i="1"/>
  <c r="AI136" i="1"/>
  <c r="AB67" i="1"/>
  <c r="AB33" i="1"/>
  <c r="AB31" i="1"/>
  <c r="AB158" i="1"/>
  <c r="AK67" i="1"/>
  <c r="AA33" i="1"/>
  <c r="AH91" i="1"/>
  <c r="AG134" i="1"/>
  <c r="AG152" i="1"/>
  <c r="AG79" i="1"/>
  <c r="AG91" i="1"/>
  <c r="AH57" i="1"/>
  <c r="AI92" i="1"/>
  <c r="AG121" i="1"/>
  <c r="AG137" i="1"/>
  <c r="AH10" i="1"/>
  <c r="AG99" i="1"/>
  <c r="AH55" i="1"/>
  <c r="AG102" i="1"/>
  <c r="AG115" i="1"/>
  <c r="AA101" i="1"/>
  <c r="AG153" i="1"/>
  <c r="AG174" i="1"/>
  <c r="AG34" i="1"/>
  <c r="AG38" i="1"/>
  <c r="AA125" i="1"/>
  <c r="AH101" i="1"/>
  <c r="AI107" i="1"/>
  <c r="AG14" i="1"/>
  <c r="AG17" i="1"/>
  <c r="AG124" i="1"/>
  <c r="AG65" i="1"/>
  <c r="AG73" i="1"/>
  <c r="AG161" i="1"/>
  <c r="AG183" i="1"/>
  <c r="AG150" i="1"/>
  <c r="AG171" i="1"/>
  <c r="AG64" i="1"/>
  <c r="AG72" i="1"/>
  <c r="AG122" i="1"/>
  <c r="AI88" i="1"/>
  <c r="AG120" i="1"/>
  <c r="AG136" i="1"/>
  <c r="AA165" i="1"/>
  <c r="AA187" i="1"/>
  <c r="AI153" i="1"/>
  <c r="AI174" i="1"/>
  <c r="AI8" i="1"/>
  <c r="AH168" i="1"/>
  <c r="AH191" i="1"/>
  <c r="AG118" i="1"/>
  <c r="AI101" i="1"/>
  <c r="Z187" i="1"/>
  <c r="Z212" i="1"/>
  <c r="AG195" i="1"/>
  <c r="AG223" i="1"/>
  <c r="AK187" i="1"/>
  <c r="AK212" i="1"/>
  <c r="AK184" i="1"/>
  <c r="AK209" i="1"/>
  <c r="AJ182" i="1"/>
  <c r="AJ207" i="1"/>
  <c r="AJ180" i="1"/>
  <c r="AJ204" i="1"/>
  <c r="AF189" i="1"/>
  <c r="AF216" i="1"/>
  <c r="AF174" i="1"/>
  <c r="AF198" i="1"/>
  <c r="AA193" i="1"/>
  <c r="AA221" i="1"/>
  <c r="Y178" i="1"/>
  <c r="Y202" i="1"/>
  <c r="AI182" i="1"/>
  <c r="AI207" i="1"/>
  <c r="AH177" i="1"/>
  <c r="AH201" i="1"/>
  <c r="AK195" i="1"/>
  <c r="AK223" i="1"/>
  <c r="AJ193" i="1"/>
  <c r="AJ221" i="1"/>
  <c r="AJ191" i="1"/>
  <c r="AJ218" i="1"/>
  <c r="AA179" i="1"/>
  <c r="AA203" i="1"/>
  <c r="AA182" i="1"/>
  <c r="AA207" i="1"/>
  <c r="AC170" i="1"/>
  <c r="AI193" i="1"/>
  <c r="AI221" i="1"/>
  <c r="AI178" i="1"/>
  <c r="AI202" i="1"/>
  <c r="AK183" i="1"/>
  <c r="AK208" i="1"/>
  <c r="AJ179" i="1"/>
  <c r="AJ203" i="1"/>
  <c r="AJ176" i="1"/>
  <c r="AJ200" i="1"/>
  <c r="Y186" i="1"/>
  <c r="Y211" i="1"/>
  <c r="AI186" i="1"/>
  <c r="AI211" i="1"/>
  <c r="AI183" i="1"/>
  <c r="AI208" i="1"/>
  <c r="AH171" i="1"/>
  <c r="AG19" i="1"/>
  <c r="AG22" i="1"/>
  <c r="Z172" i="1"/>
  <c r="Z196" i="1"/>
  <c r="AG192" i="1"/>
  <c r="AG220" i="1"/>
  <c r="AK180" i="1"/>
  <c r="AK204" i="1"/>
  <c r="AK177" i="1"/>
  <c r="AK201" i="1"/>
  <c r="AJ175" i="1"/>
  <c r="AJ199" i="1"/>
  <c r="AJ172" i="1"/>
  <c r="AJ196" i="1"/>
  <c r="AF173" i="1"/>
  <c r="AF197" i="1"/>
  <c r="Y182" i="1"/>
  <c r="Y207" i="1"/>
  <c r="AI175" i="1"/>
  <c r="AI199" i="1"/>
  <c r="AH186" i="1"/>
  <c r="AH211" i="1"/>
  <c r="AK191" i="1"/>
  <c r="AK218" i="1"/>
  <c r="AJ188" i="1"/>
  <c r="AJ213" i="1"/>
  <c r="AJ185" i="1"/>
  <c r="AJ210" i="1"/>
  <c r="AF177" i="1"/>
  <c r="AF201" i="1"/>
  <c r="AF185" i="1"/>
  <c r="AF210" i="1"/>
  <c r="AA174" i="1"/>
  <c r="AA198" i="1"/>
  <c r="Y179" i="1"/>
  <c r="Y203" i="1"/>
  <c r="AH194" i="1"/>
  <c r="AH222" i="1"/>
  <c r="AH175" i="1"/>
  <c r="AH199" i="1"/>
  <c r="AK176" i="1"/>
  <c r="AK200" i="1"/>
  <c r="AK173" i="1"/>
  <c r="AK197" i="1"/>
  <c r="AJ171" i="1"/>
  <c r="AF190" i="1"/>
  <c r="AF217" i="1"/>
  <c r="AF191" i="1"/>
  <c r="AF218" i="1"/>
  <c r="AA189" i="1"/>
  <c r="AA216" i="1"/>
  <c r="AI179" i="1"/>
  <c r="AI203" i="1"/>
  <c r="AH185" i="1"/>
  <c r="AH210" i="1"/>
  <c r="AK181" i="1"/>
  <c r="AK206" i="1"/>
  <c r="AK179" i="1"/>
  <c r="AK203" i="1"/>
  <c r="AJ177" i="1"/>
  <c r="AJ201" i="1"/>
  <c r="AJ174" i="1"/>
  <c r="AJ198" i="1"/>
  <c r="AF180" i="1"/>
  <c r="AF204" i="1"/>
  <c r="Y192" i="1"/>
  <c r="Y220" i="1"/>
  <c r="AI194" i="1"/>
  <c r="AI222" i="1"/>
  <c r="AH193" i="1"/>
  <c r="AH221" i="1"/>
  <c r="AB112" i="1"/>
  <c r="AB79" i="1"/>
  <c r="AB39" i="1"/>
  <c r="AB61" i="1"/>
  <c r="AB125" i="1"/>
  <c r="AB89" i="1"/>
  <c r="AB56" i="1"/>
  <c r="AB126" i="1"/>
  <c r="AB32" i="1"/>
  <c r="AI134" i="1"/>
  <c r="AG57" i="1"/>
  <c r="Z57" i="1"/>
  <c r="AA91" i="1"/>
  <c r="AI108" i="1"/>
  <c r="AI164" i="1"/>
  <c r="AA57" i="1"/>
  <c r="Z92" i="1"/>
  <c r="AG68" i="1"/>
  <c r="AG15" i="1"/>
  <c r="AG18" i="1"/>
  <c r="AA83" i="1"/>
  <c r="AH138" i="1"/>
  <c r="AI148" i="1"/>
  <c r="AH46" i="1"/>
  <c r="Z119" i="1"/>
  <c r="AA38" i="1"/>
  <c r="AH84" i="1"/>
  <c r="AI128" i="1"/>
  <c r="AI169" i="1"/>
  <c r="AG129" i="1"/>
  <c r="AG147" i="1"/>
  <c r="AG71" i="1"/>
  <c r="AG104" i="1"/>
  <c r="AG117" i="1"/>
  <c r="AG93" i="1"/>
  <c r="AG130" i="1"/>
  <c r="AG142" i="1"/>
  <c r="AG133" i="1"/>
  <c r="AG151" i="1"/>
  <c r="AG112" i="1"/>
  <c r="AG128" i="1"/>
  <c r="AI77" i="1"/>
  <c r="AI86" i="1"/>
  <c r="AG77" i="1"/>
  <c r="AI66" i="1"/>
  <c r="AA155" i="1"/>
  <c r="AA176" i="1"/>
  <c r="AI166" i="1"/>
  <c r="AI188" i="1"/>
  <c r="AI10" i="1"/>
  <c r="AI165" i="1"/>
  <c r="AI187" i="1"/>
  <c r="AA168" i="1"/>
  <c r="AA191" i="1"/>
  <c r="Z181" i="1"/>
  <c r="Z206" i="1"/>
  <c r="Z183" i="1"/>
  <c r="Z208" i="1"/>
  <c r="AK172" i="1"/>
  <c r="AK196" i="1"/>
  <c r="AJ195" i="1"/>
  <c r="AJ223" i="1"/>
  <c r="AJ192" i="1"/>
  <c r="AJ220" i="1"/>
  <c r="AF184" i="1"/>
  <c r="AF209" i="1"/>
  <c r="AA183" i="1"/>
  <c r="AA208" i="1"/>
  <c r="Y181" i="1"/>
  <c r="Y206" i="1"/>
  <c r="AI192" i="1"/>
  <c r="AI220" i="1"/>
  <c r="AH170" i="1"/>
  <c r="AK185" i="1"/>
  <c r="AK210" i="1"/>
  <c r="AK182" i="1"/>
  <c r="AK207" i="1"/>
  <c r="AJ178" i="1"/>
  <c r="AJ202" i="1"/>
  <c r="AF188" i="1"/>
  <c r="AF213" i="1"/>
  <c r="AA186" i="1"/>
  <c r="AA211" i="1"/>
  <c r="Y189" i="1"/>
  <c r="Y216" i="1"/>
  <c r="AI173" i="1"/>
  <c r="AI197" i="1"/>
  <c r="AH174" i="1"/>
  <c r="AH198" i="1"/>
  <c r="AH173" i="1"/>
  <c r="AH197" i="1"/>
  <c r="AK193" i="1"/>
  <c r="AK221" i="1"/>
  <c r="AJ189" i="1"/>
  <c r="AJ216" i="1"/>
  <c r="AF172" i="1"/>
  <c r="AF196" i="1"/>
  <c r="AF176" i="1"/>
  <c r="AF200" i="1"/>
  <c r="AI171" i="1"/>
  <c r="AH178" i="1"/>
  <c r="AH202" i="1"/>
  <c r="AH172" i="1"/>
  <c r="AH196" i="1"/>
  <c r="AK174" i="1"/>
  <c r="AK198" i="1"/>
  <c r="AK171" i="1"/>
  <c r="AJ194" i="1"/>
  <c r="AJ222" i="1"/>
  <c r="AF187" i="1"/>
  <c r="AF212" i="1"/>
  <c r="AF192" i="1"/>
  <c r="AF220" i="1"/>
  <c r="AB174" i="1"/>
  <c r="AB198" i="1"/>
  <c r="Y185" i="1"/>
  <c r="Y210" i="1"/>
  <c r="AI181" i="1"/>
  <c r="AI206" i="1"/>
  <c r="AH179" i="1"/>
  <c r="AH203" i="1"/>
  <c r="AI83" i="1"/>
  <c r="AG40" i="1"/>
  <c r="AG45" i="1"/>
  <c r="AI68" i="1"/>
  <c r="Z174" i="1"/>
  <c r="Z198" i="1"/>
  <c r="Z176" i="1"/>
  <c r="Z200" i="1"/>
  <c r="AK192" i="1"/>
  <c r="AK220" i="1"/>
  <c r="AK190" i="1"/>
  <c r="AK217" i="1"/>
  <c r="AJ187" i="1"/>
  <c r="AJ212" i="1"/>
  <c r="AF183" i="1"/>
  <c r="AF208" i="1"/>
  <c r="AA188" i="1"/>
  <c r="AA213" i="1"/>
  <c r="AI195" i="1"/>
  <c r="AI223" i="1"/>
  <c r="AI172" i="1"/>
  <c r="AI196" i="1"/>
  <c r="AK178" i="1"/>
  <c r="AK202" i="1"/>
  <c r="AK175" i="1"/>
  <c r="AK199" i="1"/>
  <c r="AJ173" i="1"/>
  <c r="AJ197" i="1"/>
  <c r="AF193" i="1"/>
  <c r="AF221" i="1"/>
  <c r="Y174" i="1"/>
  <c r="Y198" i="1"/>
  <c r="Y175" i="1"/>
  <c r="Y199" i="1"/>
  <c r="AI185" i="1"/>
  <c r="AI210" i="1"/>
  <c r="AH182" i="1"/>
  <c r="AH207" i="1"/>
  <c r="AK189" i="1"/>
  <c r="AK216" i="1"/>
  <c r="AK188" i="1"/>
  <c r="AK213" i="1"/>
  <c r="AJ186" i="1"/>
  <c r="AJ211" i="1"/>
  <c r="AJ183" i="1"/>
  <c r="AJ208" i="1"/>
  <c r="AF181" i="1"/>
  <c r="AF206" i="1"/>
  <c r="AA170" i="1"/>
  <c r="AI189" i="1"/>
  <c r="AI216" i="1"/>
  <c r="AH184" i="1"/>
  <c r="AH209" i="1"/>
  <c r="AK194" i="1"/>
  <c r="AK222" i="1"/>
  <c r="AJ190" i="1"/>
  <c r="AJ217" i="1"/>
  <c r="AF194" i="1"/>
  <c r="AF222" i="1"/>
  <c r="AB172" i="1"/>
  <c r="AB196" i="1"/>
  <c r="Y195" i="1"/>
  <c r="Y223" i="1"/>
  <c r="AC171" i="1"/>
  <c r="AH188" i="1"/>
  <c r="AH213" i="1"/>
  <c r="AH195" i="1"/>
  <c r="AH223" i="1"/>
  <c r="AK186" i="1"/>
  <c r="AK211" i="1"/>
  <c r="AJ184" i="1"/>
  <c r="AJ209" i="1"/>
  <c r="AJ181" i="1"/>
  <c r="AJ206" i="1"/>
  <c r="AF178" i="1"/>
  <c r="AF202" i="1"/>
  <c r="AA192" i="1"/>
  <c r="AA220" i="1"/>
  <c r="AI184" i="1"/>
  <c r="AI209" i="1"/>
  <c r="AH181" i="1"/>
  <c r="AH206" i="1"/>
  <c r="AK56" i="1"/>
  <c r="AK48" i="1"/>
  <c r="AK106" i="1"/>
  <c r="AK94" i="1"/>
  <c r="AK123" i="1"/>
  <c r="AK82" i="1"/>
  <c r="AK26" i="1"/>
  <c r="AK51" i="1"/>
  <c r="AK103" i="1"/>
  <c r="AK60" i="1"/>
  <c r="AK6" i="1"/>
  <c r="AK151" i="1"/>
  <c r="AK44" i="1"/>
  <c r="AK166" i="1"/>
  <c r="AK149" i="1"/>
  <c r="AB168" i="1"/>
  <c r="U177" i="1"/>
  <c r="AB156" i="1"/>
  <c r="AA84" i="1"/>
  <c r="Z186" i="1"/>
  <c r="Z177" i="1"/>
  <c r="Z178" i="1"/>
  <c r="Z193" i="1"/>
  <c r="AB193" i="1"/>
  <c r="Y176" i="1"/>
  <c r="AD192" i="1"/>
  <c r="V206" i="1"/>
  <c r="AC181" i="1"/>
  <c r="AC190" i="1"/>
  <c r="AF179" i="1"/>
  <c r="AF182" i="1"/>
  <c r="U210" i="1"/>
  <c r="AB185" i="1"/>
  <c r="R222" i="1"/>
  <c r="Y194" i="1"/>
  <c r="AD184" i="1"/>
  <c r="AD178" i="1"/>
  <c r="AH183" i="1"/>
  <c r="AF186" i="1"/>
  <c r="U208" i="1"/>
  <c r="AB183" i="1"/>
  <c r="AB190" i="1"/>
  <c r="AA177" i="1"/>
  <c r="Y188" i="1"/>
  <c r="AD175" i="1"/>
  <c r="AD176" i="1"/>
  <c r="AC189" i="1"/>
  <c r="U223" i="1"/>
  <c r="AB195" i="1"/>
  <c r="AA175" i="1"/>
  <c r="Y183" i="1"/>
  <c r="AD179" i="1"/>
  <c r="AD181" i="1"/>
  <c r="V208" i="1"/>
  <c r="AC183" i="1"/>
  <c r="AH189" i="1"/>
  <c r="S200" i="1"/>
  <c r="S208" i="1"/>
  <c r="AK144" i="1"/>
  <c r="AK99" i="1"/>
  <c r="AK131" i="1"/>
  <c r="AK139" i="1"/>
  <c r="AK129" i="1"/>
  <c r="AK42" i="1"/>
  <c r="AK30" i="1"/>
  <c r="AK75" i="1"/>
  <c r="AK110" i="1"/>
  <c r="AK77" i="1"/>
  <c r="AK35" i="1"/>
  <c r="AK13" i="1"/>
  <c r="AK91" i="1"/>
  <c r="AK169" i="1"/>
  <c r="AK104" i="1"/>
  <c r="AK100" i="1"/>
  <c r="AK153" i="1"/>
  <c r="AK154" i="1"/>
  <c r="AA64" i="1"/>
  <c r="S222" i="1"/>
  <c r="Z194" i="1"/>
  <c r="S203" i="1"/>
  <c r="Z179" i="1"/>
  <c r="S223" i="1"/>
  <c r="Z195" i="1"/>
  <c r="Z189" i="1"/>
  <c r="Z188" i="1"/>
  <c r="AB194" i="1"/>
  <c r="U213" i="1"/>
  <c r="AB188" i="1"/>
  <c r="AA178" i="1"/>
  <c r="Y190" i="1"/>
  <c r="AD187" i="1"/>
  <c r="AC180" i="1"/>
  <c r="V209" i="1"/>
  <c r="AC184" i="1"/>
  <c r="AB186" i="1"/>
  <c r="AA185" i="1"/>
  <c r="AD182" i="1"/>
  <c r="AD171" i="1"/>
  <c r="AC195" i="1"/>
  <c r="AB181" i="1"/>
  <c r="AB184" i="1"/>
  <c r="Y187" i="1"/>
  <c r="R197" i="1"/>
  <c r="Y173" i="1"/>
  <c r="AD173" i="1"/>
  <c r="V222" i="1"/>
  <c r="AC194" i="1"/>
  <c r="AC193" i="1"/>
  <c r="AH192" i="1"/>
  <c r="U200" i="1"/>
  <c r="AB176" i="1"/>
  <c r="AB182" i="1"/>
  <c r="AA172" i="1"/>
  <c r="Y184" i="1"/>
  <c r="AD195" i="1"/>
  <c r="AD174" i="1"/>
  <c r="V211" i="1"/>
  <c r="AC186" i="1"/>
  <c r="S206" i="1"/>
  <c r="AK24" i="1"/>
  <c r="AK137" i="1"/>
  <c r="AK84" i="1"/>
  <c r="AK68" i="1"/>
  <c r="AK9" i="1"/>
  <c r="AK27" i="1"/>
  <c r="AK120" i="1"/>
  <c r="AK165" i="1"/>
  <c r="AK14" i="1"/>
  <c r="AK124" i="1"/>
  <c r="AK159" i="1"/>
  <c r="AK74" i="1"/>
  <c r="AK140" i="1"/>
  <c r="AK157" i="1"/>
  <c r="AK50" i="1"/>
  <c r="AK72" i="1"/>
  <c r="AK158" i="1"/>
  <c r="AK136" i="1"/>
  <c r="AK170" i="1"/>
  <c r="S25" i="1"/>
  <c r="Z22" i="1"/>
  <c r="AA16" i="1"/>
  <c r="S195" i="1"/>
  <c r="Z171" i="1"/>
  <c r="Z190" i="1"/>
  <c r="Z191" i="1"/>
  <c r="Z182" i="1"/>
  <c r="Z173" i="1"/>
  <c r="AB192" i="1"/>
  <c r="U197" i="1"/>
  <c r="AB173" i="1"/>
  <c r="AD190" i="1"/>
  <c r="AD180" i="1"/>
  <c r="V202" i="1"/>
  <c r="AC178" i="1"/>
  <c r="AC177" i="1"/>
  <c r="AB189" i="1"/>
  <c r="AB179" i="1"/>
  <c r="AD191" i="1"/>
  <c r="AC174" i="1"/>
  <c r="AC182" i="1"/>
  <c r="AB180" i="1"/>
  <c r="AB177" i="1"/>
  <c r="AA181" i="1"/>
  <c r="Y172" i="1"/>
  <c r="AD186" i="1"/>
  <c r="AD189" i="1"/>
  <c r="V220" i="1"/>
  <c r="AC192" i="1"/>
  <c r="AC188" i="1"/>
  <c r="AB175" i="1"/>
  <c r="AA173" i="1"/>
  <c r="Y180" i="1"/>
  <c r="AD193" i="1"/>
  <c r="AC187" i="1"/>
  <c r="AC179" i="1"/>
  <c r="U198" i="1"/>
  <c r="AK145" i="1"/>
  <c r="AK160" i="1"/>
  <c r="AK164" i="1"/>
  <c r="AK148" i="1"/>
  <c r="AK52" i="1"/>
  <c r="AK150" i="1"/>
  <c r="AK116" i="1"/>
  <c r="AK39" i="1"/>
  <c r="AK102" i="1"/>
  <c r="AK161" i="1"/>
  <c r="AK168" i="1"/>
  <c r="AK36" i="1"/>
  <c r="AK58" i="1"/>
  <c r="AK45" i="1"/>
  <c r="AK162" i="1"/>
  <c r="AK163" i="1"/>
  <c r="Z130" i="1"/>
  <c r="AB161" i="1"/>
  <c r="AB148" i="1"/>
  <c r="Z66" i="1"/>
  <c r="AA66" i="1"/>
  <c r="Z192" i="1"/>
  <c r="Z184" i="1"/>
  <c r="Z185" i="1"/>
  <c r="Z175" i="1"/>
  <c r="AB191" i="1"/>
  <c r="AA171" i="1"/>
  <c r="Y193" i="1"/>
  <c r="AD188" i="1"/>
  <c r="AD172" i="1"/>
  <c r="AC176" i="1"/>
  <c r="AF195" i="1"/>
  <c r="AB187" i="1"/>
  <c r="AB171" i="1"/>
  <c r="AD185" i="1"/>
  <c r="AC172" i="1"/>
  <c r="V199" i="1"/>
  <c r="AC175" i="1"/>
  <c r="R199" i="1"/>
  <c r="AF175" i="1"/>
  <c r="AB178" i="1"/>
  <c r="AA195" i="1"/>
  <c r="Y177" i="1"/>
  <c r="AD177" i="1"/>
  <c r="AD183" i="1"/>
  <c r="V218" i="1"/>
  <c r="AC191" i="1"/>
  <c r="V197" i="1"/>
  <c r="AC173" i="1"/>
  <c r="AA194" i="1"/>
  <c r="AA184" i="1"/>
  <c r="Y191" i="1"/>
  <c r="AD194" i="1"/>
  <c r="AC185" i="1"/>
  <c r="S196" i="1"/>
  <c r="S212" i="1"/>
  <c r="S198" i="1"/>
  <c r="R198" i="1"/>
  <c r="U105" i="1"/>
  <c r="U130" i="1"/>
  <c r="U179" i="1"/>
  <c r="U109" i="1"/>
  <c r="U86" i="1"/>
  <c r="U19" i="1"/>
  <c r="U145" i="1"/>
  <c r="U78" i="1"/>
  <c r="U155" i="1"/>
  <c r="V10" i="1"/>
  <c r="V172" i="1"/>
  <c r="U178" i="1"/>
  <c r="U119" i="1"/>
  <c r="U35" i="1"/>
  <c r="S11" i="1"/>
  <c r="U55" i="1"/>
  <c r="U118" i="1"/>
  <c r="U174" i="1"/>
  <c r="V116" i="1"/>
  <c r="S190" i="1"/>
  <c r="V8" i="1"/>
  <c r="S134" i="1"/>
  <c r="V189" i="1"/>
  <c r="V147" i="1"/>
  <c r="V187" i="1"/>
  <c r="W15" i="1"/>
  <c r="V47" i="1"/>
  <c r="V79" i="1"/>
  <c r="V74" i="1"/>
  <c r="S151" i="1"/>
  <c r="S156" i="1"/>
  <c r="W40" i="1"/>
  <c r="W187" i="1"/>
  <c r="V19" i="1"/>
  <c r="W56" i="1"/>
  <c r="U186" i="1"/>
  <c r="U71" i="1"/>
  <c r="U11" i="1"/>
  <c r="U126" i="1"/>
  <c r="V113" i="1"/>
  <c r="V156" i="1"/>
  <c r="R89" i="1"/>
  <c r="S125" i="1"/>
  <c r="S53" i="1"/>
  <c r="S34" i="1"/>
  <c r="S154" i="1"/>
  <c r="W38" i="1"/>
  <c r="W7" i="1"/>
  <c r="W181" i="1"/>
  <c r="R54" i="1"/>
  <c r="S76" i="1"/>
  <c r="V35" i="1"/>
  <c r="V132" i="1"/>
  <c r="V18" i="1"/>
  <c r="V100" i="1"/>
  <c r="V103" i="1"/>
  <c r="V70" i="1"/>
  <c r="V191" i="1"/>
  <c r="V136" i="1"/>
  <c r="V134" i="1"/>
  <c r="S49" i="1"/>
  <c r="S82" i="1"/>
  <c r="S172" i="1"/>
  <c r="S175" i="1"/>
  <c r="S155" i="1"/>
  <c r="S84" i="1"/>
  <c r="S54" i="1"/>
  <c r="S36" i="1"/>
  <c r="S187" i="1"/>
  <c r="S78" i="1"/>
  <c r="S43" i="1"/>
  <c r="S121" i="1"/>
  <c r="W8" i="1"/>
  <c r="W156" i="1"/>
  <c r="W185" i="1"/>
  <c r="W37" i="1"/>
  <c r="W153" i="1"/>
  <c r="W98" i="1"/>
  <c r="W143" i="1"/>
  <c r="W108" i="1"/>
  <c r="W101" i="1"/>
  <c r="V119" i="1"/>
  <c r="V124" i="1"/>
  <c r="V194" i="1"/>
  <c r="V145" i="1"/>
  <c r="V76" i="1"/>
  <c r="V146" i="1"/>
  <c r="V174" i="1"/>
  <c r="R85" i="1"/>
  <c r="R14" i="1"/>
  <c r="S28" i="1"/>
  <c r="S103" i="1"/>
  <c r="S39" i="1"/>
  <c r="S176" i="1"/>
  <c r="S73" i="1"/>
  <c r="S21" i="1"/>
  <c r="S139" i="1"/>
  <c r="S65" i="1"/>
  <c r="S32" i="1"/>
  <c r="S112" i="1"/>
  <c r="S86" i="1"/>
  <c r="S97" i="1"/>
  <c r="S62" i="1"/>
  <c r="S136" i="1"/>
  <c r="S58" i="1"/>
  <c r="S179" i="1"/>
  <c r="S81" i="1"/>
  <c r="S51" i="1"/>
  <c r="S131" i="1"/>
  <c r="S167" i="1"/>
  <c r="S26" i="1"/>
  <c r="S55" i="1"/>
  <c r="S45" i="1"/>
  <c r="S138" i="1"/>
  <c r="W175" i="1"/>
  <c r="S50" i="1"/>
  <c r="S188" i="1"/>
  <c r="S66" i="1"/>
  <c r="S163" i="1"/>
  <c r="S35" i="1"/>
  <c r="S183" i="1"/>
  <c r="S70" i="1"/>
  <c r="S79" i="1"/>
  <c r="S178" i="1"/>
  <c r="U134" i="1"/>
  <c r="U97" i="1"/>
  <c r="U7" i="1"/>
  <c r="U57" i="1"/>
  <c r="U45" i="1"/>
  <c r="U32" i="1"/>
  <c r="U79" i="1"/>
  <c r="U135" i="1"/>
  <c r="U140" i="1"/>
  <c r="U25" i="1"/>
  <c r="U49" i="1"/>
  <c r="U136" i="1"/>
  <c r="U173" i="1"/>
  <c r="U127" i="1"/>
  <c r="U12" i="1"/>
  <c r="U138" i="1"/>
  <c r="U144" i="1"/>
  <c r="U133" i="1"/>
  <c r="U100" i="1"/>
  <c r="U170" i="1"/>
  <c r="U158" i="1"/>
  <c r="U166" i="1"/>
  <c r="U104" i="1"/>
  <c r="U77" i="1"/>
  <c r="V36" i="1"/>
  <c r="V26" i="1"/>
  <c r="V7" i="1"/>
  <c r="V90" i="1"/>
  <c r="V163" i="1"/>
  <c r="V53" i="1"/>
  <c r="V87" i="1"/>
  <c r="V143" i="1"/>
  <c r="V71" i="1"/>
  <c r="V114" i="1"/>
  <c r="V44" i="1"/>
  <c r="V141" i="1"/>
  <c r="V182" i="1"/>
  <c r="R42" i="1"/>
  <c r="S29" i="1"/>
  <c r="S122" i="1"/>
  <c r="S27" i="1"/>
  <c r="S110" i="1"/>
  <c r="S59" i="1"/>
  <c r="S61" i="1"/>
  <c r="S72" i="1"/>
  <c r="S94" i="1"/>
  <c r="S162" i="1"/>
  <c r="S191" i="1"/>
  <c r="S71" i="1"/>
  <c r="S171" i="1"/>
  <c r="S83" i="1"/>
  <c r="S102" i="1"/>
  <c r="S168" i="1"/>
  <c r="W172" i="1"/>
  <c r="W91" i="1"/>
  <c r="W132" i="1"/>
  <c r="W81" i="1"/>
  <c r="W93" i="1"/>
  <c r="W20" i="1"/>
  <c r="W65" i="1"/>
  <c r="W133" i="1"/>
  <c r="R113" i="1"/>
  <c r="R30" i="1"/>
  <c r="R61" i="1"/>
  <c r="W63" i="1"/>
  <c r="W70" i="1"/>
  <c r="S23" i="1"/>
  <c r="R147" i="1"/>
  <c r="S47" i="1"/>
  <c r="W131" i="1"/>
  <c r="S166" i="1"/>
  <c r="W23" i="1"/>
  <c r="W119" i="1"/>
  <c r="R137" i="1"/>
  <c r="R191" i="1"/>
  <c r="R128" i="1"/>
  <c r="R131" i="1"/>
  <c r="R100" i="1"/>
  <c r="R157" i="1"/>
  <c r="R190" i="1"/>
  <c r="R11" i="1"/>
  <c r="R139" i="1"/>
  <c r="R44" i="1"/>
  <c r="R13" i="1"/>
  <c r="W89" i="1"/>
  <c r="S165" i="1"/>
  <c r="W178" i="1"/>
  <c r="W106" i="1"/>
  <c r="W43" i="1"/>
  <c r="S149" i="1"/>
  <c r="S193" i="1"/>
  <c r="S147" i="1"/>
  <c r="S145" i="1"/>
  <c r="S48" i="1"/>
  <c r="W173" i="1"/>
  <c r="W64" i="1"/>
  <c r="W189" i="1"/>
  <c r="S133" i="1"/>
  <c r="V66" i="1"/>
  <c r="V118" i="1"/>
  <c r="V168" i="1"/>
  <c r="V129" i="1"/>
  <c r="V86" i="1"/>
  <c r="V45" i="1"/>
  <c r="V159" i="1"/>
  <c r="V142" i="1"/>
  <c r="V41" i="1"/>
  <c r="V60" i="1"/>
  <c r="U152" i="1"/>
  <c r="U30" i="1"/>
  <c r="U175" i="1"/>
  <c r="R12" i="1"/>
  <c r="R31" i="1"/>
  <c r="R161" i="1"/>
  <c r="S13" i="1"/>
  <c r="W60" i="1"/>
  <c r="S9" i="1"/>
  <c r="S20" i="1"/>
  <c r="W161" i="1"/>
  <c r="W79" i="1"/>
  <c r="W159" i="1"/>
  <c r="S10" i="1"/>
  <c r="S141" i="1"/>
  <c r="S24" i="1"/>
  <c r="V98" i="1"/>
  <c r="V68" i="1"/>
  <c r="V137" i="1"/>
  <c r="V48" i="1"/>
  <c r="V94" i="1"/>
  <c r="V121" i="1"/>
  <c r="V37" i="1"/>
  <c r="V144" i="1"/>
  <c r="V39" i="1"/>
  <c r="R20" i="1"/>
  <c r="R48" i="1"/>
  <c r="R45" i="1"/>
  <c r="R111" i="1"/>
  <c r="R171" i="1"/>
  <c r="R145" i="1"/>
  <c r="W105" i="1"/>
  <c r="R66" i="1"/>
  <c r="R164" i="1"/>
  <c r="S31" i="1"/>
  <c r="S92" i="1"/>
  <c r="W100" i="1"/>
  <c r="W55" i="1"/>
  <c r="R151" i="1"/>
  <c r="R144" i="1"/>
  <c r="R159" i="1"/>
  <c r="R121" i="1"/>
  <c r="R115" i="1"/>
  <c r="R29" i="1"/>
  <c r="R57" i="1"/>
  <c r="R51" i="1"/>
  <c r="R53" i="1"/>
  <c r="S189" i="1"/>
  <c r="W128" i="1"/>
  <c r="S8" i="1"/>
  <c r="S98" i="1"/>
  <c r="S173" i="1"/>
  <c r="S52" i="1"/>
  <c r="W134" i="1"/>
  <c r="W190" i="1"/>
  <c r="S146" i="1"/>
  <c r="W77" i="1"/>
  <c r="W72" i="1"/>
  <c r="W160" i="1"/>
  <c r="S127" i="1"/>
  <c r="S56" i="1"/>
  <c r="V161" i="1"/>
  <c r="V148" i="1"/>
  <c r="V85" i="1"/>
  <c r="V62" i="1"/>
  <c r="V59" i="1"/>
  <c r="U108" i="1"/>
  <c r="V25" i="1"/>
  <c r="R16" i="1"/>
  <c r="R130" i="1"/>
  <c r="R77" i="1"/>
  <c r="R155" i="1"/>
  <c r="R133" i="1"/>
  <c r="R134" i="1"/>
  <c r="R37" i="1"/>
  <c r="S46" i="1"/>
  <c r="W194" i="1"/>
  <c r="W116" i="1"/>
  <c r="S90" i="1"/>
  <c r="W68" i="1"/>
  <c r="S152" i="1"/>
  <c r="S185" i="1"/>
  <c r="W66" i="1"/>
  <c r="W62" i="1"/>
  <c r="V107" i="1"/>
  <c r="V46" i="1"/>
  <c r="V55" i="1"/>
  <c r="U160" i="1"/>
  <c r="U92" i="1"/>
  <c r="U147" i="1"/>
  <c r="U124" i="1"/>
  <c r="U14" i="1"/>
  <c r="U153" i="1"/>
  <c r="D22" i="29"/>
  <c r="D18" i="29"/>
  <c r="D62" i="29"/>
  <c r="D58" i="29"/>
  <c r="D21" i="29"/>
  <c r="D17" i="29"/>
  <c r="D61" i="29"/>
  <c r="D20" i="29"/>
  <c r="D16" i="29"/>
  <c r="D64" i="29"/>
  <c r="D60" i="29"/>
  <c r="D19" i="29"/>
  <c r="D63" i="29"/>
  <c r="D59" i="29"/>
  <c r="D42" i="29"/>
  <c r="D40" i="29"/>
  <c r="D38" i="29"/>
  <c r="D39" i="29"/>
  <c r="D37" i="29"/>
  <c r="D43" i="29"/>
  <c r="D41" i="29"/>
  <c r="M219" i="1" l="1" a="1"/>
  <c r="M219" i="1" s="1"/>
  <c r="N219" i="1" s="1"/>
  <c r="M205" i="1" a="1"/>
  <c r="M205" i="1" s="1"/>
  <c r="N205" i="1" s="1"/>
  <c r="J217" i="1" a="1"/>
  <c r="J217" i="1" s="1"/>
  <c r="K217" i="1" s="1"/>
  <c r="M214" i="1" a="1"/>
  <c r="M214" i="1" s="1"/>
  <c r="N214" i="1" s="1"/>
  <c r="J219" i="1" a="1"/>
  <c r="J219" i="1" s="1"/>
  <c r="K219" i="1" s="1"/>
  <c r="J204" i="1" a="1"/>
  <c r="J204" i="1" s="1"/>
  <c r="K204" i="1" s="1"/>
  <c r="M215" i="1" a="1"/>
  <c r="M215" i="1" s="1"/>
  <c r="N215" i="1" s="1"/>
  <c r="J197" i="1" a="1"/>
  <c r="J197" i="1" s="1"/>
  <c r="K197" i="1" s="1"/>
  <c r="J222" i="1" a="1"/>
  <c r="J222" i="1" s="1"/>
  <c r="K222" i="1" s="1"/>
  <c r="J218" i="1" a="1"/>
  <c r="J218" i="1" s="1"/>
  <c r="K218" i="1" s="1"/>
  <c r="J209" i="1" a="1"/>
  <c r="J209" i="1" s="1"/>
  <c r="K209" i="1" s="1"/>
  <c r="J202" i="1" a="1"/>
  <c r="J202" i="1" s="1"/>
  <c r="K202" i="1" s="1"/>
  <c r="J221" i="1" a="1"/>
  <c r="J221" i="1" s="1"/>
  <c r="K221" i="1" s="1"/>
  <c r="J201" i="1" a="1"/>
  <c r="J201" i="1" s="1"/>
  <c r="K201" i="1" s="1"/>
  <c r="I32" i="29"/>
  <c r="M167" i="28"/>
  <c r="K86" i="28"/>
  <c r="K92" i="28"/>
  <c r="M145" i="28"/>
  <c r="M92" i="28"/>
  <c r="G215" i="1" a="1"/>
  <c r="G215" i="1" s="1"/>
  <c r="H215" i="1" s="1"/>
  <c r="K87" i="28"/>
  <c r="G214" i="1" a="1"/>
  <c r="G214" i="1" s="1"/>
  <c r="N220" i="28"/>
  <c r="O44" i="28"/>
  <c r="N191" i="28"/>
  <c r="N166" i="28"/>
  <c r="N110" i="28"/>
  <c r="N70" i="28"/>
  <c r="N222" i="28"/>
  <c r="N212" i="28"/>
  <c r="N168" i="28"/>
  <c r="N226" i="28"/>
  <c r="N144" i="28"/>
  <c r="O156" i="28"/>
  <c r="N101" i="28"/>
  <c r="O137" i="28"/>
  <c r="O100" i="28"/>
  <c r="N57" i="28"/>
  <c r="N213" i="28"/>
  <c r="N87" i="28"/>
  <c r="N140" i="28"/>
  <c r="N211" i="28"/>
  <c r="N114" i="28"/>
  <c r="N106" i="28"/>
  <c r="N126" i="28"/>
  <c r="N176" i="28"/>
  <c r="O131" i="28"/>
  <c r="N146" i="28"/>
  <c r="N65" i="28"/>
  <c r="N172" i="28"/>
  <c r="N136" i="28"/>
  <c r="N227" i="28"/>
  <c r="N62" i="28"/>
  <c r="O53" i="28"/>
  <c r="O226" i="28"/>
  <c r="O65" i="28"/>
  <c r="O245" i="28"/>
  <c r="N109" i="28"/>
  <c r="N242" i="28"/>
  <c r="O218" i="28"/>
  <c r="O223" i="28"/>
  <c r="O94" i="28"/>
  <c r="O255" i="28"/>
  <c r="N60" i="28"/>
  <c r="M146" i="28"/>
  <c r="O145" i="28"/>
  <c r="N141" i="28"/>
  <c r="N72" i="28"/>
  <c r="N171" i="28"/>
  <c r="N224" i="28"/>
  <c r="N48" i="28"/>
  <c r="O45" i="28"/>
  <c r="O208" i="28"/>
  <c r="O228" i="28"/>
  <c r="O212" i="28"/>
  <c r="N46" i="28"/>
  <c r="O195" i="28"/>
  <c r="O139" i="28"/>
  <c r="O204" i="28"/>
  <c r="O169" i="28"/>
  <c r="N85" i="28"/>
  <c r="N128" i="28"/>
  <c r="O179" i="28"/>
  <c r="O133" i="28"/>
  <c r="N49" i="28"/>
  <c r="N112" i="28"/>
  <c r="O171" i="28"/>
  <c r="N47" i="28"/>
  <c r="N243" i="28"/>
  <c r="O240" i="28"/>
  <c r="O97" i="28"/>
  <c r="O146" i="28"/>
  <c r="N137" i="28"/>
  <c r="N194" i="28"/>
  <c r="O71" i="28"/>
  <c r="N197" i="28"/>
  <c r="N177" i="28"/>
  <c r="N143" i="28"/>
  <c r="O83" i="28"/>
  <c r="O207" i="28"/>
  <c r="O75" i="28"/>
  <c r="N233" i="28"/>
  <c r="O112" i="28"/>
  <c r="O140" i="28"/>
  <c r="O153" i="28"/>
  <c r="O58" i="28"/>
  <c r="O237" i="28"/>
  <c r="N258" i="28"/>
  <c r="N192" i="28"/>
  <c r="N104" i="28"/>
  <c r="N55" i="28"/>
  <c r="N120" i="28"/>
  <c r="N68" i="28"/>
  <c r="O143" i="28"/>
  <c r="O258" i="28"/>
  <c r="O73" i="28"/>
  <c r="O192" i="28"/>
  <c r="O177" i="28"/>
  <c r="O220" i="28"/>
  <c r="O135" i="28"/>
  <c r="N96" i="28"/>
  <c r="O174" i="28"/>
  <c r="N66" i="28"/>
  <c r="O136" i="28"/>
  <c r="O244" i="28"/>
  <c r="O105" i="28"/>
  <c r="O92" i="28"/>
  <c r="O221" i="28"/>
  <c r="N74" i="28"/>
  <c r="O56" i="28"/>
  <c r="N148" i="28"/>
  <c r="M204" i="28"/>
  <c r="L187" i="28"/>
  <c r="F53" i="29"/>
  <c r="L137" i="28"/>
  <c r="J85" i="28"/>
  <c r="M55" i="28"/>
  <c r="K53" i="29"/>
  <c r="J54" i="28"/>
  <c r="J149" i="28"/>
  <c r="M187" i="28"/>
  <c r="J203" i="28"/>
  <c r="M100" i="28"/>
  <c r="G219" i="1" a="1"/>
  <c r="G219" i="1" s="1"/>
  <c r="M134" i="28"/>
  <c r="O235" i="28"/>
  <c r="L146" i="28"/>
  <c r="F32" i="29"/>
  <c r="J93" i="28"/>
  <c r="M78" i="1" a="1"/>
  <c r="M78" i="1" s="1"/>
  <c r="N78" i="1" s="1"/>
  <c r="M204" i="1" a="1"/>
  <c r="M204" i="1" s="1"/>
  <c r="N204" i="1" s="1"/>
  <c r="G205" i="1" a="1"/>
  <c r="G205" i="1" s="1"/>
  <c r="O72" i="28"/>
  <c r="M218" i="1" a="1"/>
  <c r="M218" i="1" s="1"/>
  <c r="N218" i="1" s="1"/>
  <c r="J193" i="28"/>
  <c r="M207" i="1" a="1"/>
  <c r="M207" i="1" s="1"/>
  <c r="N207" i="1" s="1"/>
  <c r="M201" i="1" a="1"/>
  <c r="M201" i="1" s="1"/>
  <c r="N201" i="1" s="1"/>
  <c r="M222" i="1" a="1"/>
  <c r="M222" i="1" s="1"/>
  <c r="N222" i="1" s="1"/>
  <c r="M206" i="1" a="1"/>
  <c r="M206" i="1" s="1"/>
  <c r="N206" i="1" s="1"/>
  <c r="M220" i="1" a="1"/>
  <c r="M220" i="1" s="1"/>
  <c r="N220" i="1" s="1"/>
  <c r="M200" i="1" a="1"/>
  <c r="M200" i="1" s="1"/>
  <c r="N200" i="1" s="1"/>
  <c r="M213" i="1" a="1"/>
  <c r="M213" i="1" s="1"/>
  <c r="N213" i="1" s="1"/>
  <c r="M197" i="1" a="1"/>
  <c r="M197" i="1" s="1"/>
  <c r="N197" i="1" s="1"/>
  <c r="M216" i="1" a="1"/>
  <c r="M216" i="1" s="1"/>
  <c r="N216" i="1" s="1"/>
  <c r="O211" i="28"/>
  <c r="M208" i="1" a="1"/>
  <c r="M208" i="1" s="1"/>
  <c r="N208" i="1" s="1"/>
  <c r="M196" i="1" a="1"/>
  <c r="M196" i="1" s="1"/>
  <c r="N196" i="1" s="1"/>
  <c r="M199" i="1" a="1"/>
  <c r="M199" i="1" s="1"/>
  <c r="N199" i="1" s="1"/>
  <c r="M198" i="1" a="1"/>
  <c r="M198" i="1" s="1"/>
  <c r="N198" i="1" s="1"/>
  <c r="M223" i="1" a="1"/>
  <c r="M223" i="1" s="1"/>
  <c r="N223" i="1" s="1"/>
  <c r="M211" i="1" a="1"/>
  <c r="M211" i="1" s="1"/>
  <c r="N211" i="1" s="1"/>
  <c r="M202" i="1" a="1"/>
  <c r="M202" i="1" s="1"/>
  <c r="N202" i="1" s="1"/>
  <c r="M221" i="1" a="1"/>
  <c r="M221" i="1" s="1"/>
  <c r="N221" i="1" s="1"/>
  <c r="M203" i="1" a="1"/>
  <c r="M203" i="1" s="1"/>
  <c r="N203" i="1" s="1"/>
  <c r="M209" i="1" a="1"/>
  <c r="M209" i="1" s="1"/>
  <c r="N209" i="1" s="1"/>
  <c r="M217" i="1" a="1"/>
  <c r="M217" i="1" s="1"/>
  <c r="N217" i="1" s="1"/>
  <c r="M210" i="1" a="1"/>
  <c r="M210" i="1" s="1"/>
  <c r="N210" i="1" s="1"/>
  <c r="J223" i="1" a="1"/>
  <c r="J223" i="1" s="1"/>
  <c r="K223" i="1" s="1"/>
  <c r="J212" i="1" a="1"/>
  <c r="J212" i="1" s="1"/>
  <c r="K212" i="1" s="1"/>
  <c r="J207" i="1" a="1"/>
  <c r="J207" i="1" s="1"/>
  <c r="K207" i="1" s="1"/>
  <c r="J199" i="1" a="1"/>
  <c r="J199" i="1" s="1"/>
  <c r="K199" i="1" s="1"/>
  <c r="M212" i="1" a="1"/>
  <c r="M212" i="1" s="1"/>
  <c r="N212" i="1" s="1"/>
  <c r="J198" i="1" a="1"/>
  <c r="J198" i="1" s="1"/>
  <c r="K198" i="1" s="1"/>
  <c r="J210" i="1" a="1"/>
  <c r="J210" i="1" s="1"/>
  <c r="K210" i="1" s="1"/>
  <c r="J200" i="1" a="1"/>
  <c r="J200" i="1" s="1"/>
  <c r="K200" i="1" s="1"/>
  <c r="J206" i="1" a="1"/>
  <c r="J206" i="1" s="1"/>
  <c r="K206" i="1" s="1"/>
  <c r="J203" i="1" a="1"/>
  <c r="J203" i="1" s="1"/>
  <c r="K203" i="1" s="1"/>
  <c r="J211" i="1" a="1"/>
  <c r="J211" i="1" s="1"/>
  <c r="K211" i="1" s="1"/>
  <c r="J213" i="1" a="1"/>
  <c r="J213" i="1" s="1"/>
  <c r="K213" i="1" s="1"/>
  <c r="J208" i="1" a="1"/>
  <c r="J208" i="1" s="1"/>
  <c r="K208" i="1" s="1"/>
  <c r="J220" i="1" a="1"/>
  <c r="J220" i="1" s="1"/>
  <c r="K220" i="1" s="1"/>
  <c r="J216" i="1" a="1"/>
  <c r="J216" i="1" s="1"/>
  <c r="K216" i="1" s="1"/>
  <c r="J196" i="1" a="1"/>
  <c r="J196" i="1" s="1"/>
  <c r="K196" i="1" s="1"/>
  <c r="J32" i="29"/>
  <c r="M118" i="28"/>
  <c r="M11" i="1" a="1"/>
  <c r="M11" i="1" s="1"/>
  <c r="N11" i="1" s="1"/>
  <c r="N210" i="28"/>
  <c r="J230" i="28"/>
  <c r="J141" i="28"/>
  <c r="J185" i="28"/>
  <c r="J170" i="28"/>
  <c r="N69" i="28"/>
  <c r="J216" i="28"/>
  <c r="J156" i="28"/>
  <c r="J102" i="28"/>
  <c r="J212" i="28"/>
  <c r="J136" i="28"/>
  <c r="J189" i="28"/>
  <c r="N116" i="28"/>
  <c r="M59" i="1" a="1"/>
  <c r="M59" i="1" s="1"/>
  <c r="N59" i="1" s="1"/>
  <c r="M76" i="1" a="1"/>
  <c r="M76" i="1" s="1"/>
  <c r="N76" i="1" s="1"/>
  <c r="N200" i="28"/>
  <c r="M49" i="1" a="1"/>
  <c r="M49" i="1" s="1"/>
  <c r="N49" i="1" s="1"/>
  <c r="N78" i="28"/>
  <c r="J206" i="28"/>
  <c r="K100" i="28"/>
  <c r="N154" i="28"/>
  <c r="N185" i="28"/>
  <c r="N188" i="28"/>
  <c r="J77" i="28"/>
  <c r="J169" i="28"/>
  <c r="M147" i="1" a="1"/>
  <c r="M147" i="1" s="1"/>
  <c r="N147" i="1" s="1"/>
  <c r="M9" i="1" a="1"/>
  <c r="M9" i="1" s="1"/>
  <c r="N9" i="1" s="1"/>
  <c r="J239" i="28"/>
  <c r="J196" i="28"/>
  <c r="J237" i="28"/>
  <c r="J133" i="28"/>
  <c r="M54" i="1" a="1"/>
  <c r="M54" i="1" s="1"/>
  <c r="N54" i="1" s="1"/>
  <c r="L103" i="28"/>
  <c r="J112" i="28"/>
  <c r="J146" i="28"/>
  <c r="J215" i="28"/>
  <c r="M71" i="1" a="1"/>
  <c r="M71" i="1" s="1"/>
  <c r="N71" i="1" s="1"/>
  <c r="J235" i="28"/>
  <c r="F54" i="29"/>
  <c r="J69" i="28"/>
  <c r="J96" i="28"/>
  <c r="J135" i="28"/>
  <c r="J154" i="28"/>
  <c r="J78" i="28"/>
  <c r="J56" i="28"/>
  <c r="J210" i="28"/>
  <c r="J47" i="28"/>
  <c r="J107" i="28"/>
  <c r="F51" i="29"/>
  <c r="F52" i="29"/>
  <c r="J176" i="28"/>
  <c r="J114" i="28"/>
  <c r="J125" i="28"/>
  <c r="J191" i="28"/>
  <c r="J207" i="28"/>
  <c r="J160" i="28"/>
  <c r="J177" i="28"/>
  <c r="F50" i="29"/>
  <c r="J81" i="28"/>
  <c r="J70" i="28"/>
  <c r="J195" i="28"/>
  <c r="J245" i="28"/>
  <c r="J181" i="28"/>
  <c r="M89" i="1" a="1"/>
  <c r="M89" i="1" s="1"/>
  <c r="N89" i="1" s="1"/>
  <c r="N170" i="28"/>
  <c r="M29" i="1" a="1"/>
  <c r="M29" i="1" s="1"/>
  <c r="N29" i="1" s="1"/>
  <c r="M8" i="1" a="1"/>
  <c r="M8" i="1" s="1"/>
  <c r="N8" i="1" s="1"/>
  <c r="M33" i="1" a="1"/>
  <c r="M33" i="1" s="1"/>
  <c r="N33" i="1" s="1"/>
  <c r="M35" i="1" a="1"/>
  <c r="M35" i="1" s="1"/>
  <c r="N35" i="1" s="1"/>
  <c r="N133" i="28"/>
  <c r="M46" i="1" a="1"/>
  <c r="M46" i="1" s="1"/>
  <c r="N46" i="1" s="1"/>
  <c r="N84" i="28"/>
  <c r="N99" i="28"/>
  <c r="N52" i="28"/>
  <c r="M91" i="1" a="1"/>
  <c r="M91" i="1" s="1"/>
  <c r="N91" i="1" s="1"/>
  <c r="N245" i="28"/>
  <c r="N195" i="28"/>
  <c r="M50" i="1" a="1"/>
  <c r="M50" i="1" s="1"/>
  <c r="N50" i="1" s="1"/>
  <c r="M83" i="1" a="1"/>
  <c r="M83" i="1" s="1"/>
  <c r="N83" i="1" s="1"/>
  <c r="M24" i="1" a="1"/>
  <c r="M24" i="1" s="1"/>
  <c r="N24" i="1" s="1"/>
  <c r="M26" i="1" a="1"/>
  <c r="M26" i="1" s="1"/>
  <c r="N26" i="1" s="1"/>
  <c r="N196" i="28"/>
  <c r="N142" i="28"/>
  <c r="M161" i="1" a="1"/>
  <c r="M161" i="1" s="1"/>
  <c r="N161" i="1" s="1"/>
  <c r="M16" i="1" a="1"/>
  <c r="M16" i="1" s="1"/>
  <c r="N16" i="1" s="1"/>
  <c r="M105" i="1" a="1"/>
  <c r="M105" i="1" s="1"/>
  <c r="N105" i="1" s="1"/>
  <c r="M47" i="1" a="1"/>
  <c r="M47" i="1" s="1"/>
  <c r="N47" i="1" s="1"/>
  <c r="M55" i="1" a="1"/>
  <c r="M55" i="1" s="1"/>
  <c r="N55" i="1" s="1"/>
  <c r="M154" i="1" a="1"/>
  <c r="M154" i="1" s="1"/>
  <c r="N154" i="1" s="1"/>
  <c r="N253" i="28"/>
  <c r="N205" i="28"/>
  <c r="K101" i="28"/>
  <c r="J54" i="29"/>
  <c r="N97" i="28"/>
  <c r="M10" i="1" a="1"/>
  <c r="M10" i="1" s="1"/>
  <c r="N10" i="1" s="1"/>
  <c r="M85" i="1" a="1"/>
  <c r="M85" i="1" s="1"/>
  <c r="N85" i="1" s="1"/>
  <c r="M39" i="1" a="1"/>
  <c r="M39" i="1" s="1"/>
  <c r="N39" i="1" s="1"/>
  <c r="M157" i="1" a="1"/>
  <c r="M157" i="1" s="1"/>
  <c r="N157" i="1" s="1"/>
  <c r="M155" i="1" a="1"/>
  <c r="M155" i="1" s="1"/>
  <c r="N155" i="1" s="1"/>
  <c r="M75" i="1" a="1"/>
  <c r="M75" i="1" s="1"/>
  <c r="N75" i="1" s="1"/>
  <c r="N238" i="28"/>
  <c r="N231" i="28"/>
  <c r="M67" i="1" a="1"/>
  <c r="M67" i="1" s="1"/>
  <c r="N67" i="1" s="1"/>
  <c r="M128" i="28"/>
  <c r="N206" i="28"/>
  <c r="M88" i="1" a="1"/>
  <c r="M88" i="1" s="1"/>
  <c r="N88" i="1" s="1"/>
  <c r="K259" i="28"/>
  <c r="M15" i="1" a="1"/>
  <c r="M15" i="1" s="1"/>
  <c r="N15" i="1" s="1"/>
  <c r="M97" i="1" a="1"/>
  <c r="M97" i="1" s="1"/>
  <c r="N97" i="1" s="1"/>
  <c r="M144" i="1" a="1"/>
  <c r="M144" i="1" s="1"/>
  <c r="N144" i="1" s="1"/>
  <c r="M255" i="28"/>
  <c r="M18" i="1" a="1"/>
  <c r="M18" i="1" s="1"/>
  <c r="N18" i="1" s="1"/>
  <c r="N239" i="28"/>
  <c r="N204" i="28"/>
  <c r="N76" i="28"/>
  <c r="N111" i="28"/>
  <c r="I53" i="29"/>
  <c r="M57" i="1" a="1"/>
  <c r="M57" i="1" s="1"/>
  <c r="N57" i="1" s="1"/>
  <c r="N223" i="28"/>
  <c r="N139" i="28"/>
  <c r="M77" i="1" a="1"/>
  <c r="M77" i="1" s="1"/>
  <c r="N77" i="1" s="1"/>
  <c r="J126" i="1" a="1"/>
  <c r="J126" i="1" s="1"/>
  <c r="K126" i="1" s="1"/>
  <c r="M111" i="1" a="1"/>
  <c r="M111" i="1" s="1"/>
  <c r="N111" i="1" s="1"/>
  <c r="M52" i="1" a="1"/>
  <c r="M52" i="1" s="1"/>
  <c r="N52" i="1" s="1"/>
  <c r="M28" i="1" a="1"/>
  <c r="M28" i="1" s="1"/>
  <c r="N28" i="1" s="1"/>
  <c r="M74" i="1" a="1"/>
  <c r="M74" i="1" s="1"/>
  <c r="N74" i="1" s="1"/>
  <c r="M53" i="1" a="1"/>
  <c r="M53" i="1" s="1"/>
  <c r="N53" i="1" s="1"/>
  <c r="M87" i="28"/>
  <c r="J53" i="29"/>
  <c r="M14" i="1" a="1"/>
  <c r="M14" i="1" s="1"/>
  <c r="N14" i="1" s="1"/>
  <c r="M21" i="1" a="1"/>
  <c r="M21" i="1" s="1"/>
  <c r="N21" i="1" s="1"/>
  <c r="M149" i="28"/>
  <c r="M82" i="1" a="1"/>
  <c r="M82" i="1" s="1"/>
  <c r="N82" i="1" s="1"/>
  <c r="N214" i="28"/>
  <c r="M61" i="1" a="1"/>
  <c r="M61" i="1" s="1"/>
  <c r="N61" i="1" s="1"/>
  <c r="M25" i="1" a="1"/>
  <c r="M25" i="1" s="1"/>
  <c r="N25" i="1" s="1"/>
  <c r="M106" i="1" a="1"/>
  <c r="M106" i="1" s="1"/>
  <c r="N106" i="1" s="1"/>
  <c r="G53" i="29"/>
  <c r="N215" i="28"/>
  <c r="M23" i="1" a="1"/>
  <c r="M23" i="1" s="1"/>
  <c r="N23" i="1" s="1"/>
  <c r="M13" i="1" a="1"/>
  <c r="M13" i="1" s="1"/>
  <c r="N13" i="1" s="1"/>
  <c r="M31" i="1" a="1"/>
  <c r="M31" i="1" s="1"/>
  <c r="N31" i="1" s="1"/>
  <c r="M79" i="28"/>
  <c r="N156" i="28"/>
  <c r="N149" i="28"/>
  <c r="M69" i="1" a="1"/>
  <c r="M69" i="1" s="1"/>
  <c r="N69" i="1" s="1"/>
  <c r="N155" i="28"/>
  <c r="M65" i="28"/>
  <c r="J71" i="28"/>
  <c r="J161" i="28"/>
  <c r="J155" i="28"/>
  <c r="N161" i="28"/>
  <c r="J45" i="28"/>
  <c r="N135" i="28"/>
  <c r="J130" i="28"/>
  <c r="M185" i="28"/>
  <c r="J219" i="28"/>
  <c r="J98" i="28"/>
  <c r="J150" i="28"/>
  <c r="O88" i="28"/>
  <c r="J106" i="28"/>
  <c r="J52" i="28"/>
  <c r="J225" i="28"/>
  <c r="K169" i="28"/>
  <c r="N237" i="28"/>
  <c r="K65" i="28"/>
  <c r="N164" i="28"/>
  <c r="N77" i="28"/>
  <c r="J49" i="28"/>
  <c r="N83" i="28"/>
  <c r="K204" i="28"/>
  <c r="N151" i="28"/>
  <c r="J68" i="28"/>
  <c r="J211" i="28"/>
  <c r="M191" i="1" a="1"/>
  <c r="M191" i="1" s="1"/>
  <c r="N191" i="1" s="1"/>
  <c r="K206" i="28"/>
  <c r="M185" i="1" a="1"/>
  <c r="M185" i="1" s="1"/>
  <c r="N185" i="1" s="1"/>
  <c r="K95" i="28"/>
  <c r="M179" i="1" a="1"/>
  <c r="M179" i="1" s="1"/>
  <c r="N179" i="1" s="1"/>
  <c r="M117" i="1" a="1"/>
  <c r="M117" i="1" s="1"/>
  <c r="N117" i="1" s="1"/>
  <c r="K228" i="28"/>
  <c r="M115" i="1" a="1"/>
  <c r="M115" i="1" s="1"/>
  <c r="N115" i="1" s="1"/>
  <c r="M58" i="1" a="1"/>
  <c r="M58" i="1" s="1"/>
  <c r="N58" i="1" s="1"/>
  <c r="M90" i="1" a="1"/>
  <c r="M90" i="1" s="1"/>
  <c r="N90" i="1" s="1"/>
  <c r="M232" i="28"/>
  <c r="K127" i="28"/>
  <c r="M146" i="1" a="1"/>
  <c r="M146" i="1" s="1"/>
  <c r="N146" i="1" s="1"/>
  <c r="K123" i="28"/>
  <c r="M121" i="1" a="1"/>
  <c r="M121" i="1" s="1"/>
  <c r="N121" i="1" s="1"/>
  <c r="M172" i="1" a="1"/>
  <c r="M172" i="1" s="1"/>
  <c r="N172" i="1" s="1"/>
  <c r="M107" i="1" a="1"/>
  <c r="M107" i="1" s="1"/>
  <c r="N107" i="1" s="1"/>
  <c r="M98" i="1" a="1"/>
  <c r="M98" i="1" s="1"/>
  <c r="N98" i="1" s="1"/>
  <c r="K178" i="28"/>
  <c r="K236" i="28"/>
  <c r="K115" i="28"/>
  <c r="M136" i="1" a="1"/>
  <c r="M136" i="1" s="1"/>
  <c r="N136" i="1" s="1"/>
  <c r="M122" i="1" a="1"/>
  <c r="M122" i="1" s="1"/>
  <c r="N122" i="1" s="1"/>
  <c r="M80" i="1" a="1"/>
  <c r="M80" i="1" s="1"/>
  <c r="N80" i="1" s="1"/>
  <c r="M190" i="1" a="1"/>
  <c r="M190" i="1" s="1"/>
  <c r="N190" i="1" s="1"/>
  <c r="K88" i="28"/>
  <c r="M137" i="1" a="1"/>
  <c r="M137" i="1" s="1"/>
  <c r="N137" i="1" s="1"/>
  <c r="M73" i="1" a="1"/>
  <c r="M73" i="1" s="1"/>
  <c r="N73" i="1" s="1"/>
  <c r="M81" i="1" a="1"/>
  <c r="M81" i="1" s="1"/>
  <c r="N81" i="1" s="1"/>
  <c r="M65" i="1" a="1"/>
  <c r="M65" i="1" s="1"/>
  <c r="N65" i="1" s="1"/>
  <c r="M155" i="28"/>
  <c r="M156" i="28"/>
  <c r="M47" i="28"/>
  <c r="J7" i="1" a="1"/>
  <c r="J7" i="1" s="1"/>
  <c r="K7" i="1" s="1"/>
  <c r="M95" i="1" a="1"/>
  <c r="M95" i="1" s="1"/>
  <c r="N95" i="1" s="1"/>
  <c r="M149" i="1" a="1"/>
  <c r="M149" i="1" s="1"/>
  <c r="N149" i="1" s="1"/>
  <c r="L141" i="28"/>
  <c r="M7" i="1" a="1"/>
  <c r="M7" i="1" s="1"/>
  <c r="N7" i="1" s="1"/>
  <c r="M153" i="1" a="1"/>
  <c r="M153" i="1" s="1"/>
  <c r="N153" i="1" s="1"/>
  <c r="M242" i="28"/>
  <c r="M109" i="1" a="1"/>
  <c r="M109" i="1" s="1"/>
  <c r="N109" i="1" s="1"/>
  <c r="M170" i="1" a="1"/>
  <c r="M170" i="1" s="1"/>
  <c r="N170" i="1" s="1"/>
  <c r="M93" i="1" a="1"/>
  <c r="M93" i="1" s="1"/>
  <c r="N93" i="1" s="1"/>
  <c r="M101" i="1" a="1"/>
  <c r="M101" i="1" s="1"/>
  <c r="N101" i="1" s="1"/>
  <c r="M248" i="28"/>
  <c r="M119" i="1" a="1"/>
  <c r="M119" i="1" s="1"/>
  <c r="N119" i="1" s="1"/>
  <c r="M45" i="1" a="1"/>
  <c r="M45" i="1" s="1"/>
  <c r="N45" i="1" s="1"/>
  <c r="M123" i="1" a="1"/>
  <c r="M123" i="1" s="1"/>
  <c r="N123" i="1" s="1"/>
  <c r="K212" i="28"/>
  <c r="L55" i="28"/>
  <c r="M152" i="1" a="1"/>
  <c r="M152" i="1" s="1"/>
  <c r="N152" i="1" s="1"/>
  <c r="M174" i="28"/>
  <c r="M110" i="1" a="1"/>
  <c r="M110" i="1" s="1"/>
  <c r="N110" i="1" s="1"/>
  <c r="M162" i="1" a="1"/>
  <c r="M162" i="1" s="1"/>
  <c r="N162" i="1" s="1"/>
  <c r="M243" i="28"/>
  <c r="K254" i="28"/>
  <c r="J83" i="1" a="1"/>
  <c r="J83" i="1" s="1"/>
  <c r="K83" i="1" s="1"/>
  <c r="L149" i="28"/>
  <c r="L229" i="28"/>
  <c r="M156" i="1" a="1"/>
  <c r="M156" i="1" s="1"/>
  <c r="N156" i="1" s="1"/>
  <c r="K182" i="28"/>
  <c r="M51" i="1" a="1"/>
  <c r="M51" i="1" s="1"/>
  <c r="N51" i="1" s="1"/>
  <c r="M183" i="1" a="1"/>
  <c r="M183" i="1" s="1"/>
  <c r="N183" i="1" s="1"/>
  <c r="L167" i="28"/>
  <c r="M163" i="1" a="1"/>
  <c r="M163" i="1" s="1"/>
  <c r="N163" i="1" s="1"/>
  <c r="M116" i="1" a="1"/>
  <c r="M116" i="1" s="1"/>
  <c r="N116" i="1" s="1"/>
  <c r="M135" i="1" a="1"/>
  <c r="M135" i="1" s="1"/>
  <c r="N135" i="1" s="1"/>
  <c r="M114" i="1" a="1"/>
  <c r="M114" i="1" s="1"/>
  <c r="N114" i="1" s="1"/>
  <c r="M143" i="1" a="1"/>
  <c r="M143" i="1" s="1"/>
  <c r="N143" i="1" s="1"/>
  <c r="M126" i="28"/>
  <c r="M139" i="1" a="1"/>
  <c r="M139" i="1" s="1"/>
  <c r="N139" i="1" s="1"/>
  <c r="L107" i="28"/>
  <c r="M63" i="1" a="1"/>
  <c r="M63" i="1" s="1"/>
  <c r="N63" i="1" s="1"/>
  <c r="L118" i="28"/>
  <c r="M184" i="1" a="1"/>
  <c r="M184" i="1" s="1"/>
  <c r="N184" i="1" s="1"/>
  <c r="M167" i="1" a="1"/>
  <c r="M167" i="1" s="1"/>
  <c r="N167" i="1" s="1"/>
  <c r="M239" i="28"/>
  <c r="M99" i="1" a="1"/>
  <c r="M99" i="1" s="1"/>
  <c r="N99" i="1" s="1"/>
  <c r="M245" i="28"/>
  <c r="L242" i="28"/>
  <c r="M131" i="1" a="1"/>
  <c r="M131" i="1" s="1"/>
  <c r="N131" i="1" s="1"/>
  <c r="M95" i="28"/>
  <c r="L87" i="28"/>
  <c r="G51" i="29"/>
  <c r="J180" i="1" a="1"/>
  <c r="J180" i="1" s="1"/>
  <c r="K180" i="1" s="1"/>
  <c r="M127" i="1" a="1"/>
  <c r="M127" i="1" s="1"/>
  <c r="N127" i="1" s="1"/>
  <c r="L67" i="28"/>
  <c r="M140" i="1" a="1"/>
  <c r="M140" i="1" s="1"/>
  <c r="N140" i="1" s="1"/>
  <c r="M84" i="1" a="1"/>
  <c r="M84" i="1" s="1"/>
  <c r="N84" i="1" s="1"/>
  <c r="M133" i="1" a="1"/>
  <c r="M133" i="1" s="1"/>
  <c r="N133" i="1" s="1"/>
  <c r="L92" i="28"/>
  <c r="K245" i="28"/>
  <c r="M113" i="1" a="1"/>
  <c r="M113" i="1" s="1"/>
  <c r="N113" i="1" s="1"/>
  <c r="M164" i="1" a="1"/>
  <c r="M164" i="1" s="1"/>
  <c r="N164" i="1" s="1"/>
  <c r="M64" i="28"/>
  <c r="K60" i="28"/>
  <c r="I51" i="29"/>
  <c r="K141" i="28"/>
  <c r="J138" i="1" a="1"/>
  <c r="J138" i="1" s="1"/>
  <c r="K138" i="1" s="1"/>
  <c r="M36" i="1" a="1"/>
  <c r="M36" i="1" s="1"/>
  <c r="N36" i="1" s="1"/>
  <c r="M125" i="1" a="1"/>
  <c r="M125" i="1" s="1"/>
  <c r="N125" i="1" s="1"/>
  <c r="M175" i="1" a="1"/>
  <c r="M175" i="1" s="1"/>
  <c r="N175" i="1" s="1"/>
  <c r="M168" i="1" a="1"/>
  <c r="M168" i="1" s="1"/>
  <c r="N168" i="1" s="1"/>
  <c r="M194" i="28"/>
  <c r="M145" i="1" a="1"/>
  <c r="M145" i="1" s="1"/>
  <c r="N145" i="1" s="1"/>
  <c r="M178" i="1" a="1"/>
  <c r="M178" i="1" s="1"/>
  <c r="N178" i="1" s="1"/>
  <c r="H52" i="29"/>
  <c r="L254" i="28"/>
  <c r="M182" i="1" a="1"/>
  <c r="M182" i="1" s="1"/>
  <c r="N182" i="1" s="1"/>
  <c r="M192" i="1" a="1"/>
  <c r="M192" i="1" s="1"/>
  <c r="N192" i="1" s="1"/>
  <c r="M32" i="1" a="1"/>
  <c r="M32" i="1" s="1"/>
  <c r="N32" i="1" s="1"/>
  <c r="M20" i="1" a="1"/>
  <c r="M20" i="1" s="1"/>
  <c r="N20" i="1" s="1"/>
  <c r="M186" i="1" a="1"/>
  <c r="M186" i="1" s="1"/>
  <c r="N186" i="1" s="1"/>
  <c r="I54" i="29"/>
  <c r="M105" i="28"/>
  <c r="G52" i="29"/>
  <c r="L172" i="28"/>
  <c r="J102" i="1" a="1"/>
  <c r="J102" i="1" s="1"/>
  <c r="K102" i="1" s="1"/>
  <c r="J182" i="1" a="1"/>
  <c r="J182" i="1" s="1"/>
  <c r="K182" i="1" s="1"/>
  <c r="M193" i="1" a="1"/>
  <c r="M193" i="1" s="1"/>
  <c r="N193" i="1" s="1"/>
  <c r="H53" i="29"/>
  <c r="M44" i="28"/>
  <c r="H51" i="29"/>
  <c r="M64" i="1" a="1"/>
  <c r="M64" i="1" s="1"/>
  <c r="N64" i="1" s="1"/>
  <c r="M17" i="1" a="1"/>
  <c r="M17" i="1" s="1"/>
  <c r="N17" i="1" s="1"/>
  <c r="M180" i="1" a="1"/>
  <c r="M180" i="1" s="1"/>
  <c r="N180" i="1" s="1"/>
  <c r="M94" i="1" a="1"/>
  <c r="M94" i="1" s="1"/>
  <c r="N94" i="1" s="1"/>
  <c r="L44" i="28"/>
  <c r="M42" i="1" a="1"/>
  <c r="M42" i="1" s="1"/>
  <c r="N42" i="1" s="1"/>
  <c r="M171" i="1" a="1"/>
  <c r="M171" i="1" s="1"/>
  <c r="N171" i="1" s="1"/>
  <c r="M40" i="1" a="1"/>
  <c r="M40" i="1" s="1"/>
  <c r="N40" i="1" s="1"/>
  <c r="M148" i="1" a="1"/>
  <c r="M148" i="1" s="1"/>
  <c r="N148" i="1" s="1"/>
  <c r="M34" i="1" a="1"/>
  <c r="M34" i="1" s="1"/>
  <c r="N34" i="1" s="1"/>
  <c r="M27" i="1" a="1"/>
  <c r="M27" i="1" s="1"/>
  <c r="N27" i="1" s="1"/>
  <c r="L98" i="28"/>
  <c r="M174" i="1" a="1"/>
  <c r="M174" i="1" s="1"/>
  <c r="N174" i="1" s="1"/>
  <c r="H54" i="29"/>
  <c r="M183" i="28"/>
  <c r="M100" i="1" a="1"/>
  <c r="M100" i="1" s="1"/>
  <c r="N100" i="1" s="1"/>
  <c r="L113" i="28"/>
  <c r="M187" i="1" a="1"/>
  <c r="M187" i="1" s="1"/>
  <c r="N187" i="1" s="1"/>
  <c r="M177" i="28"/>
  <c r="K246" i="28"/>
  <c r="M188" i="1" a="1"/>
  <c r="M188" i="1" s="1"/>
  <c r="N188" i="1" s="1"/>
  <c r="L226" i="28"/>
  <c r="L49" i="28"/>
  <c r="L222" i="28"/>
  <c r="M120" i="1" a="1"/>
  <c r="M120" i="1" s="1"/>
  <c r="N120" i="1" s="1"/>
  <c r="M192" i="28"/>
  <c r="L48" i="28"/>
  <c r="M218" i="28"/>
  <c r="M54" i="28"/>
  <c r="M60" i="1" a="1"/>
  <c r="M60" i="1" s="1"/>
  <c r="N60" i="1" s="1"/>
  <c r="M132" i="1" a="1"/>
  <c r="M132" i="1" s="1"/>
  <c r="N132" i="1" s="1"/>
  <c r="I33" i="29"/>
  <c r="L153" i="28"/>
  <c r="K198" i="28"/>
  <c r="G49" i="29"/>
  <c r="K82" i="28"/>
  <c r="K69" i="28"/>
  <c r="M141" i="1" a="1"/>
  <c r="M141" i="1" s="1"/>
  <c r="N141" i="1" s="1"/>
  <c r="M129" i="1" a="1"/>
  <c r="M129" i="1" s="1"/>
  <c r="N129" i="1" s="1"/>
  <c r="M251" i="28"/>
  <c r="M223" i="28"/>
  <c r="M184" i="28"/>
  <c r="M44" i="1" a="1"/>
  <c r="M44" i="1" s="1"/>
  <c r="N44" i="1" s="1"/>
  <c r="M130" i="1" a="1"/>
  <c r="M130" i="1" s="1"/>
  <c r="N130" i="1" s="1"/>
  <c r="L245" i="28"/>
  <c r="K174" i="28"/>
  <c r="L259" i="28"/>
  <c r="M79" i="1" a="1"/>
  <c r="M79" i="1" s="1"/>
  <c r="N79" i="1" s="1"/>
  <c r="L143" i="28"/>
  <c r="L199" i="28"/>
  <c r="M41" i="1" a="1"/>
  <c r="M41" i="1" s="1"/>
  <c r="N41" i="1" s="1"/>
  <c r="J108" i="1" a="1"/>
  <c r="J108" i="1" s="1"/>
  <c r="K108" i="1" s="1"/>
  <c r="J156" i="1" a="1"/>
  <c r="J156" i="1" s="1"/>
  <c r="K156" i="1" s="1"/>
  <c r="L70" i="28"/>
  <c r="L247" i="28"/>
  <c r="L50" i="28"/>
  <c r="G54" i="29"/>
  <c r="K196" i="28"/>
  <c r="K47" i="28"/>
  <c r="K197" i="28"/>
  <c r="K114" i="28"/>
  <c r="K119" i="28"/>
  <c r="K215" i="28"/>
  <c r="G50" i="29"/>
  <c r="O162" i="28"/>
  <c r="O107" i="28"/>
  <c r="O82" i="28"/>
  <c r="O231" i="28"/>
  <c r="O126" i="28"/>
  <c r="O109" i="28"/>
  <c r="O233" i="28"/>
  <c r="O67" i="28"/>
  <c r="J34" i="1" a="1"/>
  <c r="J34" i="1" s="1"/>
  <c r="K34" i="1" s="1"/>
  <c r="O149" i="28"/>
  <c r="O215" i="28"/>
  <c r="O196" i="28"/>
  <c r="O147" i="28"/>
  <c r="O47" i="28"/>
  <c r="O200" i="28"/>
  <c r="M86" i="1" a="1"/>
  <c r="M86" i="1" s="1"/>
  <c r="N86" i="1" s="1"/>
  <c r="O116" i="28"/>
  <c r="O227" i="28"/>
  <c r="M166" i="1" a="1"/>
  <c r="M166" i="1" s="1"/>
  <c r="N166" i="1" s="1"/>
  <c r="O104" i="28"/>
  <c r="O229" i="28"/>
  <c r="J30" i="1" a="1"/>
  <c r="J30" i="1" s="1"/>
  <c r="K30" i="1" s="1"/>
  <c r="J41" i="1" a="1"/>
  <c r="J41" i="1" s="1"/>
  <c r="K41" i="1" s="1"/>
  <c r="J84" i="1" a="1"/>
  <c r="J84" i="1" s="1"/>
  <c r="K84" i="1" s="1"/>
  <c r="M128" i="1" a="1"/>
  <c r="M128" i="1" s="1"/>
  <c r="N128" i="1" s="1"/>
  <c r="I31" i="29"/>
  <c r="M68" i="1" a="1"/>
  <c r="M68" i="1" s="1"/>
  <c r="N68" i="1" s="1"/>
  <c r="M165" i="1" a="1"/>
  <c r="M165" i="1" s="1"/>
  <c r="N165" i="1" s="1"/>
  <c r="J114" i="1" a="1"/>
  <c r="J114" i="1" s="1"/>
  <c r="K114" i="1" s="1"/>
  <c r="M70" i="1" a="1"/>
  <c r="M70" i="1" s="1"/>
  <c r="N70" i="1" s="1"/>
  <c r="J19" i="1" a="1"/>
  <c r="J19" i="1" s="1"/>
  <c r="K19" i="1" s="1"/>
  <c r="M12" i="1" a="1"/>
  <c r="M12" i="1" s="1"/>
  <c r="N12" i="1" s="1"/>
  <c r="J191" i="1" a="1"/>
  <c r="J191" i="1" s="1"/>
  <c r="K191" i="1" s="1"/>
  <c r="M151" i="1" a="1"/>
  <c r="M151" i="1" s="1"/>
  <c r="N151" i="1" s="1"/>
  <c r="M158" i="1" a="1"/>
  <c r="M158" i="1" s="1"/>
  <c r="N158" i="1" s="1"/>
  <c r="J27" i="1" a="1"/>
  <c r="J27" i="1" s="1"/>
  <c r="K27" i="1" s="1"/>
  <c r="J120" i="1" a="1"/>
  <c r="J120" i="1" s="1"/>
  <c r="K120" i="1" s="1"/>
  <c r="J118" i="1" a="1"/>
  <c r="J118" i="1" s="1"/>
  <c r="K118" i="1" s="1"/>
  <c r="J168" i="1" a="1"/>
  <c r="J168" i="1" s="1"/>
  <c r="K168" i="1" s="1"/>
  <c r="J91" i="1" a="1"/>
  <c r="J91" i="1" s="1"/>
  <c r="K91" i="1" s="1"/>
  <c r="J10" i="1" a="1"/>
  <c r="J10" i="1" s="1"/>
  <c r="K10" i="1" s="1"/>
  <c r="F49" i="29"/>
  <c r="J165" i="1" a="1"/>
  <c r="J165" i="1" s="1"/>
  <c r="K165" i="1" s="1"/>
  <c r="J55" i="29"/>
  <c r="J35" i="1" a="1"/>
  <c r="J35" i="1" s="1"/>
  <c r="K35" i="1" s="1"/>
  <c r="J175" i="1" a="1"/>
  <c r="J175" i="1" s="1"/>
  <c r="K175" i="1" s="1"/>
  <c r="J131" i="1" a="1"/>
  <c r="J131" i="1" s="1"/>
  <c r="K131" i="1" s="1"/>
  <c r="J42" i="1" a="1"/>
  <c r="J42" i="1" s="1"/>
  <c r="K42" i="1" s="1"/>
  <c r="J183" i="1" a="1"/>
  <c r="J183" i="1" s="1"/>
  <c r="K183" i="1" s="1"/>
  <c r="H50" i="29"/>
  <c r="J69" i="1" a="1"/>
  <c r="J69" i="1" s="1"/>
  <c r="K69" i="1" s="1"/>
  <c r="I55" i="29"/>
  <c r="J122" i="1" a="1"/>
  <c r="J122" i="1" s="1"/>
  <c r="K122" i="1" s="1"/>
  <c r="J50" i="1" a="1"/>
  <c r="J50" i="1" s="1"/>
  <c r="K50" i="1" s="1"/>
  <c r="M43" i="1" a="1"/>
  <c r="M43" i="1" s="1"/>
  <c r="N43" i="1" s="1"/>
  <c r="J89" i="1" a="1"/>
  <c r="J89" i="1" s="1"/>
  <c r="K89" i="1" s="1"/>
  <c r="J187" i="1" a="1"/>
  <c r="J187" i="1" s="1"/>
  <c r="K187" i="1" s="1"/>
  <c r="M38" i="1" a="1"/>
  <c r="M38" i="1" s="1"/>
  <c r="N38" i="1" s="1"/>
  <c r="M102" i="1" a="1"/>
  <c r="M102" i="1" s="1"/>
  <c r="N102" i="1" s="1"/>
  <c r="J174" i="1" a="1"/>
  <c r="J174" i="1" s="1"/>
  <c r="K174" i="1" s="1"/>
  <c r="J21" i="1" a="1"/>
  <c r="J21" i="1" s="1"/>
  <c r="K21" i="1" s="1"/>
  <c r="J109" i="1" a="1"/>
  <c r="J109" i="1" s="1"/>
  <c r="K109" i="1" s="1"/>
  <c r="J18" i="1" a="1"/>
  <c r="J18" i="1" s="1"/>
  <c r="K18" i="1" s="1"/>
  <c r="J80" i="1" a="1"/>
  <c r="J80" i="1" s="1"/>
  <c r="K80" i="1" s="1"/>
  <c r="J13" i="1" a="1"/>
  <c r="J13" i="1" s="1"/>
  <c r="K13" i="1" s="1"/>
  <c r="J65" i="1" a="1"/>
  <c r="J65" i="1" s="1"/>
  <c r="K65" i="1" s="1"/>
  <c r="M169" i="1" a="1"/>
  <c r="M169" i="1" s="1"/>
  <c r="N169" i="1" s="1"/>
  <c r="J67" i="1" a="1"/>
  <c r="J67" i="1" s="1"/>
  <c r="K67" i="1" s="1"/>
  <c r="J106" i="1" a="1"/>
  <c r="J106" i="1" s="1"/>
  <c r="K106" i="1" s="1"/>
  <c r="M177" i="1" a="1"/>
  <c r="M177" i="1" s="1"/>
  <c r="N177" i="1" s="1"/>
  <c r="J167" i="1" a="1"/>
  <c r="J167" i="1" s="1"/>
  <c r="K167" i="1" s="1"/>
  <c r="M118" i="1" a="1"/>
  <c r="M118" i="1" s="1"/>
  <c r="N118" i="1" s="1"/>
  <c r="M189" i="1" a="1"/>
  <c r="M189" i="1" s="1"/>
  <c r="N189" i="1" s="1"/>
  <c r="M173" i="1" a="1"/>
  <c r="M173" i="1" s="1"/>
  <c r="N173" i="1" s="1"/>
  <c r="J132" i="1" a="1"/>
  <c r="J132" i="1" s="1"/>
  <c r="K132" i="1" s="1"/>
  <c r="M195" i="1" a="1"/>
  <c r="M195" i="1" s="1"/>
  <c r="N195" i="1" s="1"/>
  <c r="M126" i="1" a="1"/>
  <c r="M126" i="1" s="1"/>
  <c r="N126" i="1" s="1"/>
  <c r="J12" i="1" a="1"/>
  <c r="J12" i="1" s="1"/>
  <c r="K12" i="1" s="1"/>
  <c r="J169" i="1" a="1"/>
  <c r="J169" i="1" s="1"/>
  <c r="K169" i="1" s="1"/>
  <c r="I28" i="29"/>
  <c r="J172" i="1" a="1"/>
  <c r="J172" i="1" s="1"/>
  <c r="K172" i="1" s="1"/>
  <c r="M66" i="1" a="1"/>
  <c r="M66" i="1" s="1"/>
  <c r="N66" i="1" s="1"/>
  <c r="M159" i="1" a="1"/>
  <c r="M159" i="1" s="1"/>
  <c r="N159" i="1" s="1"/>
  <c r="J110" i="1" a="1"/>
  <c r="J110" i="1" s="1"/>
  <c r="K110" i="1" s="1"/>
  <c r="J157" i="1" a="1"/>
  <c r="J157" i="1" s="1"/>
  <c r="K157" i="1" s="1"/>
  <c r="J136" i="1" a="1"/>
  <c r="J136" i="1" s="1"/>
  <c r="K136" i="1" s="1"/>
  <c r="J86" i="1" a="1"/>
  <c r="J86" i="1" s="1"/>
  <c r="K86" i="1" s="1"/>
  <c r="J36" i="1" a="1"/>
  <c r="J36" i="1" s="1"/>
  <c r="K36" i="1" s="1"/>
  <c r="J97" i="1" a="1"/>
  <c r="J97" i="1" s="1"/>
  <c r="K97" i="1" s="1"/>
  <c r="J63" i="1" a="1"/>
  <c r="J63" i="1" s="1"/>
  <c r="K63" i="1" s="1"/>
  <c r="M56" i="1" a="1"/>
  <c r="M56" i="1" s="1"/>
  <c r="N56" i="1" s="1"/>
  <c r="J24" i="1" a="1"/>
  <c r="J24" i="1" s="1"/>
  <c r="K24" i="1" s="1"/>
  <c r="J148" i="1" a="1"/>
  <c r="J148" i="1" s="1"/>
  <c r="K148" i="1" s="1"/>
  <c r="J40" i="1" a="1"/>
  <c r="J40" i="1" s="1"/>
  <c r="K40" i="1" s="1"/>
  <c r="J101" i="1" a="1"/>
  <c r="J101" i="1" s="1"/>
  <c r="K101" i="1" s="1"/>
  <c r="J11" i="1" a="1"/>
  <c r="J11" i="1" s="1"/>
  <c r="K11" i="1" s="1"/>
  <c r="M48" i="1" a="1"/>
  <c r="M48" i="1" s="1"/>
  <c r="N48" i="1" s="1"/>
  <c r="J39" i="1" a="1"/>
  <c r="J39" i="1" s="1"/>
  <c r="K39" i="1" s="1"/>
  <c r="J23" i="1" a="1"/>
  <c r="J23" i="1" s="1"/>
  <c r="K23" i="1" s="1"/>
  <c r="J94" i="1" a="1"/>
  <c r="J94" i="1" s="1"/>
  <c r="K94" i="1" s="1"/>
  <c r="J31" i="1" a="1"/>
  <c r="J31" i="1" s="1"/>
  <c r="K31" i="1" s="1"/>
  <c r="J15" i="1" a="1"/>
  <c r="J15" i="1" s="1"/>
  <c r="K15" i="1" s="1"/>
  <c r="J14" i="1" a="1"/>
  <c r="J14" i="1" s="1"/>
  <c r="K14" i="1" s="1"/>
  <c r="J33" i="29"/>
  <c r="K28" i="29"/>
  <c r="M87" i="1" a="1"/>
  <c r="M87" i="1" s="1"/>
  <c r="N87" i="1" s="1"/>
  <c r="J139" i="1" a="1"/>
  <c r="J139" i="1" s="1"/>
  <c r="K139" i="1" s="1"/>
  <c r="J166" i="1" a="1"/>
  <c r="J166" i="1" s="1"/>
  <c r="K166" i="1" s="1"/>
  <c r="J44" i="1" a="1"/>
  <c r="J44" i="1" s="1"/>
  <c r="K44" i="1" s="1"/>
  <c r="J124" i="1" a="1"/>
  <c r="J124" i="1" s="1"/>
  <c r="K124" i="1" s="1"/>
  <c r="J100" i="1" a="1"/>
  <c r="J100" i="1" s="1"/>
  <c r="K100" i="1" s="1"/>
  <c r="I49" i="29"/>
  <c r="F55" i="29"/>
  <c r="I52" i="29"/>
  <c r="K29" i="29"/>
  <c r="K34" i="29"/>
  <c r="G29" i="29"/>
  <c r="K187" i="28"/>
  <c r="F29" i="29"/>
  <c r="M96" i="1" a="1"/>
  <c r="M96" i="1" s="1"/>
  <c r="N96" i="1" s="1"/>
  <c r="J43" i="1" a="1"/>
  <c r="J43" i="1" s="1"/>
  <c r="K43" i="1" s="1"/>
  <c r="J33" i="1" a="1"/>
  <c r="J33" i="1" s="1"/>
  <c r="K33" i="1" s="1"/>
  <c r="M142" i="1" a="1"/>
  <c r="M142" i="1" s="1"/>
  <c r="N142" i="1" s="1"/>
  <c r="J103" i="1" a="1"/>
  <c r="J103" i="1" s="1"/>
  <c r="K103" i="1" s="1"/>
  <c r="M22" i="1" a="1"/>
  <c r="M22" i="1" s="1"/>
  <c r="N22" i="1" s="1"/>
  <c r="J64" i="1" a="1"/>
  <c r="J64" i="1" s="1"/>
  <c r="K64" i="1" s="1"/>
  <c r="J53" i="1" a="1"/>
  <c r="J53" i="1" s="1"/>
  <c r="K53" i="1" s="1"/>
  <c r="J188" i="1" a="1"/>
  <c r="J188" i="1" s="1"/>
  <c r="K188" i="1" s="1"/>
  <c r="M138" i="1" a="1"/>
  <c r="M138" i="1" s="1"/>
  <c r="N138" i="1" s="1"/>
  <c r="J146" i="1" a="1"/>
  <c r="J146" i="1" s="1"/>
  <c r="K146" i="1" s="1"/>
  <c r="J164" i="1" a="1"/>
  <c r="J164" i="1" s="1"/>
  <c r="K164" i="1" s="1"/>
  <c r="J105" i="1" a="1"/>
  <c r="J105" i="1" s="1"/>
  <c r="K105" i="1" s="1"/>
  <c r="J66" i="1" a="1"/>
  <c r="J66" i="1" s="1"/>
  <c r="K66" i="1" s="1"/>
  <c r="M181" i="1" a="1"/>
  <c r="M181" i="1" s="1"/>
  <c r="N181" i="1" s="1"/>
  <c r="J29" i="1" a="1"/>
  <c r="J29" i="1" s="1"/>
  <c r="K29" i="1" s="1"/>
  <c r="J152" i="1" a="1"/>
  <c r="J152" i="1" s="1"/>
  <c r="K152" i="1" s="1"/>
  <c r="J93" i="1" a="1"/>
  <c r="J93" i="1" s="1"/>
  <c r="K93" i="1" s="1"/>
  <c r="J72" i="1" a="1"/>
  <c r="J72" i="1" s="1"/>
  <c r="K72" i="1" s="1"/>
  <c r="J189" i="1" a="1"/>
  <c r="J189" i="1" s="1"/>
  <c r="K189" i="1" s="1"/>
  <c r="J48" i="1" a="1"/>
  <c r="J48" i="1" s="1"/>
  <c r="K48" i="1" s="1"/>
  <c r="J71" i="1" a="1"/>
  <c r="J71" i="1" s="1"/>
  <c r="K71" i="1" s="1"/>
  <c r="J99" i="1" a="1"/>
  <c r="J99" i="1" s="1"/>
  <c r="K99" i="1" s="1"/>
  <c r="J134" i="1" a="1"/>
  <c r="J134" i="1" s="1"/>
  <c r="K134" i="1" s="1"/>
  <c r="M176" i="1" a="1"/>
  <c r="M176" i="1" s="1"/>
  <c r="N176" i="1" s="1"/>
  <c r="J8" i="1" a="1"/>
  <c r="J8" i="1" s="1"/>
  <c r="J68" i="1" a="1"/>
  <c r="J68" i="1" s="1"/>
  <c r="K68" i="1" s="1"/>
  <c r="J116" i="1" a="1"/>
  <c r="J116" i="1" s="1"/>
  <c r="K116" i="1" s="1"/>
  <c r="J173" i="1" a="1"/>
  <c r="J173" i="1" s="1"/>
  <c r="K173" i="1" s="1"/>
  <c r="J170" i="1" a="1"/>
  <c r="J170" i="1" s="1"/>
  <c r="K170" i="1" s="1"/>
  <c r="M37" i="1" a="1"/>
  <c r="M37" i="1" s="1"/>
  <c r="N37" i="1" s="1"/>
  <c r="J176" i="1" a="1"/>
  <c r="J176" i="1" s="1"/>
  <c r="K176" i="1" s="1"/>
  <c r="J74" i="1" a="1"/>
  <c r="J74" i="1" s="1"/>
  <c r="K74" i="1" s="1"/>
  <c r="M103" i="1" a="1"/>
  <c r="M103" i="1" s="1"/>
  <c r="N103" i="1" s="1"/>
  <c r="J121" i="1" a="1"/>
  <c r="J121" i="1" s="1"/>
  <c r="K121" i="1" s="1"/>
  <c r="J190" i="1" a="1"/>
  <c r="J190" i="1" s="1"/>
  <c r="K190" i="1" s="1"/>
  <c r="I30" i="29"/>
  <c r="J50" i="29"/>
  <c r="K32" i="29"/>
  <c r="G30" i="29"/>
  <c r="G31" i="29"/>
  <c r="K54" i="29"/>
  <c r="F33" i="29"/>
  <c r="F31" i="29"/>
  <c r="K55" i="29"/>
  <c r="J17" i="1" a="1"/>
  <c r="J17" i="1" s="1"/>
  <c r="K17" i="1" s="1"/>
  <c r="J25" i="1" a="1"/>
  <c r="J25" i="1" s="1"/>
  <c r="K25" i="1" s="1"/>
  <c r="J9" i="1" a="1"/>
  <c r="J9" i="1" s="1"/>
  <c r="J57" i="1" a="1"/>
  <c r="J57" i="1" s="1"/>
  <c r="K57" i="1" s="1"/>
  <c r="J125" i="1" a="1"/>
  <c r="J125" i="1" s="1"/>
  <c r="K125" i="1" s="1"/>
  <c r="J193" i="1" a="1"/>
  <c r="J193" i="1" s="1"/>
  <c r="K193" i="1" s="1"/>
  <c r="J123" i="1" a="1"/>
  <c r="J123" i="1" s="1"/>
  <c r="K123" i="1" s="1"/>
  <c r="J145" i="1" a="1"/>
  <c r="J145" i="1" s="1"/>
  <c r="K145" i="1" s="1"/>
  <c r="J88" i="1" a="1"/>
  <c r="J88" i="1" s="1"/>
  <c r="K88" i="1" s="1"/>
  <c r="J171" i="1" a="1"/>
  <c r="J171" i="1" s="1"/>
  <c r="K171" i="1" s="1"/>
  <c r="M160" i="1" a="1"/>
  <c r="M160" i="1" s="1"/>
  <c r="N160" i="1" s="1"/>
  <c r="J38" i="1" a="1"/>
  <c r="J38" i="1" s="1"/>
  <c r="K38" i="1" s="1"/>
  <c r="J61" i="1" a="1"/>
  <c r="J61" i="1" s="1"/>
  <c r="K61" i="1" s="1"/>
  <c r="J115" i="1" a="1"/>
  <c r="J115" i="1" s="1"/>
  <c r="K115" i="1" s="1"/>
  <c r="J178" i="1" a="1"/>
  <c r="J178" i="1" s="1"/>
  <c r="K178" i="1" s="1"/>
  <c r="M62" i="1" a="1"/>
  <c r="M62" i="1" s="1"/>
  <c r="N62" i="1" s="1"/>
  <c r="J154" i="1" a="1"/>
  <c r="J154" i="1" s="1"/>
  <c r="K154" i="1" s="1"/>
  <c r="G55" i="29"/>
  <c r="F30" i="29"/>
  <c r="H55" i="29"/>
  <c r="K52" i="29"/>
  <c r="F28" i="29"/>
  <c r="J128" i="28"/>
  <c r="F34" i="29"/>
  <c r="H28" i="29"/>
  <c r="L128" i="28"/>
  <c r="J194" i="1" a="1"/>
  <c r="J194" i="1" s="1"/>
  <c r="K194" i="1" s="1"/>
  <c r="J185" i="1" a="1"/>
  <c r="J185" i="1" s="1"/>
  <c r="K185" i="1" s="1"/>
  <c r="J107" i="1" a="1"/>
  <c r="J107" i="1" s="1"/>
  <c r="K107" i="1" s="1"/>
  <c r="J78" i="1" a="1"/>
  <c r="J78" i="1" s="1"/>
  <c r="K78" i="1" s="1"/>
  <c r="J47" i="1" a="1"/>
  <c r="J47" i="1" s="1"/>
  <c r="K47" i="1" s="1"/>
  <c r="J73" i="1" a="1"/>
  <c r="J73" i="1" s="1"/>
  <c r="K73" i="1" s="1"/>
  <c r="J37" i="1" a="1"/>
  <c r="J37" i="1" s="1"/>
  <c r="K37" i="1" s="1"/>
  <c r="J127" i="1" a="1"/>
  <c r="J127" i="1" s="1"/>
  <c r="K127" i="1" s="1"/>
  <c r="J30" i="29"/>
  <c r="G32" i="29"/>
  <c r="H34" i="29"/>
  <c r="H32" i="29"/>
  <c r="H33" i="29"/>
  <c r="M150" i="1" a="1"/>
  <c r="M150" i="1" s="1"/>
  <c r="N150" i="1" s="1"/>
  <c r="J159" i="1" a="1"/>
  <c r="J159" i="1" s="1"/>
  <c r="K159" i="1" s="1"/>
  <c r="J151" i="1" a="1"/>
  <c r="J151" i="1" s="1"/>
  <c r="K151" i="1" s="1"/>
  <c r="J147" i="1" a="1"/>
  <c r="J147" i="1" s="1"/>
  <c r="K147" i="1" s="1"/>
  <c r="J113" i="1" a="1"/>
  <c r="J113" i="1" s="1"/>
  <c r="K113" i="1" s="1"/>
  <c r="J81" i="1" a="1"/>
  <c r="J81" i="1" s="1"/>
  <c r="K81" i="1" s="1"/>
  <c r="J45" i="1" a="1"/>
  <c r="J45" i="1" s="1"/>
  <c r="K45" i="1" s="1"/>
  <c r="J75" i="1" a="1"/>
  <c r="J75" i="1" s="1"/>
  <c r="K75" i="1" s="1"/>
  <c r="J77" i="1" a="1"/>
  <c r="J77" i="1" s="1"/>
  <c r="K77" i="1" s="1"/>
  <c r="J181" i="1" a="1"/>
  <c r="J181" i="1" s="1"/>
  <c r="K181" i="1" s="1"/>
  <c r="J129" i="1" a="1"/>
  <c r="J129" i="1" s="1"/>
  <c r="K129" i="1" s="1"/>
  <c r="J26" i="1" a="1"/>
  <c r="J26" i="1" s="1"/>
  <c r="K26" i="1" s="1"/>
  <c r="J119" i="1" a="1"/>
  <c r="J119" i="1" s="1"/>
  <c r="K119" i="1" s="1"/>
  <c r="J184" i="1" a="1"/>
  <c r="J184" i="1" s="1"/>
  <c r="K184" i="1" s="1"/>
  <c r="J22" i="1" a="1"/>
  <c r="J22" i="1" s="1"/>
  <c r="K22" i="1" s="1"/>
  <c r="J52" i="1" a="1"/>
  <c r="J52" i="1" s="1"/>
  <c r="K52" i="1" s="1"/>
  <c r="J87" i="1" a="1"/>
  <c r="J87" i="1" s="1"/>
  <c r="K87" i="1" s="1"/>
  <c r="J58" i="1" a="1"/>
  <c r="J58" i="1" s="1"/>
  <c r="K58" i="1" s="1"/>
  <c r="J149" i="1" a="1"/>
  <c r="J149" i="1" s="1"/>
  <c r="K149" i="1" s="1"/>
  <c r="J143" i="1" a="1"/>
  <c r="J143" i="1" s="1"/>
  <c r="K143" i="1" s="1"/>
  <c r="J130" i="1" a="1"/>
  <c r="J130" i="1" s="1"/>
  <c r="K130" i="1" s="1"/>
  <c r="M124" i="1" a="1"/>
  <c r="M124" i="1" s="1"/>
  <c r="N124" i="1" s="1"/>
  <c r="J162" i="1" a="1"/>
  <c r="J162" i="1" s="1"/>
  <c r="K162" i="1" s="1"/>
  <c r="M92" i="1" a="1"/>
  <c r="M92" i="1" s="1"/>
  <c r="N92" i="1" s="1"/>
  <c r="J49" i="1" a="1"/>
  <c r="J49" i="1" s="1"/>
  <c r="K49" i="1" s="1"/>
  <c r="J96" i="1" a="1"/>
  <c r="J96" i="1" s="1"/>
  <c r="K96" i="1" s="1"/>
  <c r="J195" i="1" a="1"/>
  <c r="J195" i="1" s="1"/>
  <c r="K195" i="1" s="1"/>
  <c r="J59" i="1" a="1"/>
  <c r="J59" i="1" s="1"/>
  <c r="K59" i="1" s="1"/>
  <c r="J95" i="1" a="1"/>
  <c r="J95" i="1" s="1"/>
  <c r="K95" i="1" s="1"/>
  <c r="J144" i="1" a="1"/>
  <c r="J144" i="1" s="1"/>
  <c r="K144" i="1" s="1"/>
  <c r="J46" i="1" a="1"/>
  <c r="J46" i="1" s="1"/>
  <c r="K46" i="1" s="1"/>
  <c r="J62" i="1" a="1"/>
  <c r="J62" i="1" s="1"/>
  <c r="K62" i="1" s="1"/>
  <c r="M30" i="1" a="1"/>
  <c r="M30" i="1" s="1"/>
  <c r="N30" i="1" s="1"/>
  <c r="J82" i="1" a="1"/>
  <c r="J82" i="1" s="1"/>
  <c r="K82" i="1" s="1"/>
  <c r="J111" i="1" a="1"/>
  <c r="J111" i="1" s="1"/>
  <c r="K111" i="1" s="1"/>
  <c r="J192" i="1" a="1"/>
  <c r="J192" i="1" s="1"/>
  <c r="K192" i="1" s="1"/>
  <c r="J51" i="29"/>
  <c r="G34" i="29"/>
  <c r="G33" i="29"/>
  <c r="J28" i="29"/>
  <c r="J31" i="29"/>
  <c r="K31" i="29"/>
  <c r="K30" i="29"/>
  <c r="K51" i="29"/>
  <c r="H30" i="29"/>
  <c r="J150" i="1" a="1"/>
  <c r="J150" i="1" s="1"/>
  <c r="K150" i="1" s="1"/>
  <c r="J155" i="1" a="1"/>
  <c r="J155" i="1" s="1"/>
  <c r="K155" i="1" s="1"/>
  <c r="K49" i="29"/>
  <c r="H29" i="29"/>
  <c r="H31" i="29"/>
  <c r="K50" i="29"/>
  <c r="J34" i="29"/>
  <c r="H49" i="29"/>
  <c r="M19" i="1" a="1"/>
  <c r="M19" i="1" s="1"/>
  <c r="N19" i="1" s="1"/>
  <c r="J186" i="1" a="1"/>
  <c r="J186" i="1" s="1"/>
  <c r="K186" i="1" s="1"/>
  <c r="J20" i="1" a="1"/>
  <c r="J20" i="1" s="1"/>
  <c r="K20" i="1" s="1"/>
  <c r="J54" i="1" a="1"/>
  <c r="J54" i="1" s="1"/>
  <c r="K54" i="1" s="1"/>
  <c r="J79" i="1" a="1"/>
  <c r="J79" i="1" s="1"/>
  <c r="K79" i="1" s="1"/>
  <c r="J160" i="1" a="1"/>
  <c r="J160" i="1" s="1"/>
  <c r="K160" i="1" s="1"/>
  <c r="J98" i="1" a="1"/>
  <c r="J98" i="1" s="1"/>
  <c r="K98" i="1" s="1"/>
  <c r="J158" i="1" a="1"/>
  <c r="J158" i="1" s="1"/>
  <c r="K158" i="1" s="1"/>
  <c r="M134" i="1" a="1"/>
  <c r="M134" i="1" s="1"/>
  <c r="N134" i="1" s="1"/>
  <c r="J117" i="1" a="1"/>
  <c r="J117" i="1" s="1"/>
  <c r="K117" i="1" s="1"/>
  <c r="J133" i="1" a="1"/>
  <c r="J133" i="1" s="1"/>
  <c r="K133" i="1" s="1"/>
  <c r="J70" i="1" a="1"/>
  <c r="J70" i="1" s="1"/>
  <c r="K70" i="1" s="1"/>
  <c r="J16" i="1" a="1"/>
  <c r="J16" i="1" s="1"/>
  <c r="K16" i="1" s="1"/>
  <c r="J90" i="1" a="1"/>
  <c r="J90" i="1" s="1"/>
  <c r="K90" i="1" s="1"/>
  <c r="J128" i="1" a="1"/>
  <c r="J128" i="1" s="1"/>
  <c r="K128" i="1" s="1"/>
  <c r="J153" i="1" a="1"/>
  <c r="J153" i="1" s="1"/>
  <c r="K153" i="1" s="1"/>
  <c r="J179" i="1" a="1"/>
  <c r="J179" i="1" s="1"/>
  <c r="K179" i="1" s="1"/>
  <c r="J55" i="1" a="1"/>
  <c r="J55" i="1" s="1"/>
  <c r="K55" i="1" s="1"/>
  <c r="J85" i="1" a="1"/>
  <c r="J85" i="1" s="1"/>
  <c r="K85" i="1" s="1"/>
  <c r="J28" i="1" a="1"/>
  <c r="J28" i="1" s="1"/>
  <c r="K28" i="1" s="1"/>
  <c r="J142" i="1" a="1"/>
  <c r="J142" i="1" s="1"/>
  <c r="K142" i="1" s="1"/>
  <c r="M194" i="1" a="1"/>
  <c r="M194" i="1" s="1"/>
  <c r="N194" i="1" s="1"/>
  <c r="J104" i="1" a="1"/>
  <c r="J104" i="1" s="1"/>
  <c r="K104" i="1" s="1"/>
  <c r="J60" i="1" a="1"/>
  <c r="J60" i="1" s="1"/>
  <c r="K60" i="1" s="1"/>
  <c r="J140" i="1" a="1"/>
  <c r="J140" i="1" s="1"/>
  <c r="K140" i="1" s="1"/>
  <c r="J177" i="1" a="1"/>
  <c r="J177" i="1" s="1"/>
  <c r="K177" i="1" s="1"/>
  <c r="M112" i="1" a="1"/>
  <c r="M112" i="1" s="1"/>
  <c r="N112" i="1" s="1"/>
  <c r="M108" i="1" a="1"/>
  <c r="M108" i="1" s="1"/>
  <c r="N108" i="1" s="1"/>
  <c r="M72" i="1" a="1"/>
  <c r="M72" i="1" s="1"/>
  <c r="N72" i="1" s="1"/>
  <c r="M104" i="1" a="1"/>
  <c r="M104" i="1" s="1"/>
  <c r="N104" i="1" s="1"/>
  <c r="J112" i="1" a="1"/>
  <c r="J112" i="1" s="1"/>
  <c r="K112" i="1" s="1"/>
  <c r="J56" i="1" a="1"/>
  <c r="J56" i="1" s="1"/>
  <c r="K56" i="1" s="1"/>
  <c r="J141" i="1" a="1"/>
  <c r="J141" i="1" s="1"/>
  <c r="K141" i="1" s="1"/>
  <c r="J32" i="1" a="1"/>
  <c r="J32" i="1" s="1"/>
  <c r="K32" i="1" s="1"/>
  <c r="J76" i="1" a="1"/>
  <c r="J76" i="1" s="1"/>
  <c r="K76" i="1" s="1"/>
  <c r="J135" i="1" a="1"/>
  <c r="J135" i="1" s="1"/>
  <c r="K135" i="1" s="1"/>
  <c r="J137" i="1" a="1"/>
  <c r="J137" i="1" s="1"/>
  <c r="K137" i="1" s="1"/>
  <c r="J161" i="1" a="1"/>
  <c r="J161" i="1" s="1"/>
  <c r="K161" i="1" s="1"/>
  <c r="J51" i="1" a="1"/>
  <c r="J51" i="1" s="1"/>
  <c r="K51" i="1" s="1"/>
  <c r="J92" i="1" a="1"/>
  <c r="J92" i="1" s="1"/>
  <c r="K92" i="1" s="1"/>
  <c r="J163" i="1" a="1"/>
  <c r="J163" i="1" s="1"/>
  <c r="K163" i="1" s="1"/>
  <c r="I29" i="29"/>
  <c r="I34" i="29"/>
  <c r="J29" i="29"/>
  <c r="I50" i="29"/>
  <c r="J49" i="29"/>
  <c r="G28" i="29"/>
  <c r="K128" i="28"/>
  <c r="J52" i="29"/>
  <c r="K33" i="29"/>
  <c r="AR202" i="19"/>
  <c r="AQ202" i="19"/>
  <c r="AP202" i="19"/>
  <c r="AO202" i="19"/>
  <c r="AN202" i="19"/>
  <c r="AM202" i="19"/>
  <c r="AR201" i="19"/>
  <c r="AQ201" i="19"/>
  <c r="AP201" i="19"/>
  <c r="AO201" i="19"/>
  <c r="AN201" i="19"/>
  <c r="AM201" i="19"/>
  <c r="AE202" i="18"/>
  <c r="AD202" i="18"/>
  <c r="AC202" i="18"/>
  <c r="AB202" i="18"/>
  <c r="AA202" i="18"/>
  <c r="AE201" i="18"/>
  <c r="AD201" i="18"/>
  <c r="AC201" i="18"/>
  <c r="AB201" i="18"/>
  <c r="AA201" i="18"/>
  <c r="AB202" i="17"/>
  <c r="AA202" i="17"/>
  <c r="Z202" i="17"/>
  <c r="AB201" i="17"/>
  <c r="AA201" i="17"/>
  <c r="Z201" i="17"/>
  <c r="AG201" i="16"/>
  <c r="AH201" i="16"/>
  <c r="AI201" i="16"/>
  <c r="AG202" i="16"/>
  <c r="AH202" i="16"/>
  <c r="AI202" i="16"/>
  <c r="M139" i="28" l="1"/>
  <c r="N81" i="28"/>
  <c r="O232" i="28"/>
  <c r="M73" i="28"/>
  <c r="J48" i="28"/>
  <c r="N86" i="28"/>
  <c r="O213" i="28"/>
  <c r="O76" i="28"/>
  <c r="O242" i="28"/>
  <c r="O206" i="28"/>
  <c r="O163" i="28"/>
  <c r="L230" i="28"/>
  <c r="M131" i="28"/>
  <c r="L200" i="28"/>
  <c r="K49" i="28"/>
  <c r="K250" i="28"/>
  <c r="L106" i="28"/>
  <c r="J174" i="28"/>
  <c r="J224" i="28"/>
  <c r="J42" i="28"/>
  <c r="M137" i="28"/>
  <c r="M259" i="28"/>
  <c r="O243" i="28"/>
  <c r="O63" i="28"/>
  <c r="O90" i="28"/>
  <c r="N181" i="28"/>
  <c r="O238" i="28"/>
  <c r="O214" i="28"/>
  <c r="O86" i="28"/>
  <c r="O157" i="28"/>
  <c r="N123" i="28"/>
  <c r="N252" i="28"/>
  <c r="O152" i="28"/>
  <c r="O160" i="28"/>
  <c r="K112" i="28"/>
  <c r="M69" i="28"/>
  <c r="M67" i="28"/>
  <c r="J144" i="28"/>
  <c r="J198" i="28"/>
  <c r="J252" i="28"/>
  <c r="J132" i="28"/>
  <c r="J229" i="28"/>
  <c r="J65" i="28"/>
  <c r="M186" i="28"/>
  <c r="O68" i="28"/>
  <c r="N182" i="28"/>
  <c r="O79" i="28"/>
  <c r="N230" i="28"/>
  <c r="N44" i="28"/>
  <c r="N174" i="28"/>
  <c r="N130" i="28"/>
  <c r="N160" i="28"/>
  <c r="M86" i="28"/>
  <c r="L218" i="28"/>
  <c r="L215" i="28"/>
  <c r="L255" i="28"/>
  <c r="K129" i="28"/>
  <c r="J139" i="28"/>
  <c r="M136" i="28"/>
  <c r="J67" i="28"/>
  <c r="J138" i="28"/>
  <c r="J97" i="28"/>
  <c r="O217" i="28"/>
  <c r="N241" i="28"/>
  <c r="O189" i="28"/>
  <c r="N240" i="28"/>
  <c r="O70" i="28"/>
  <c r="O120" i="28"/>
  <c r="N157" i="28"/>
  <c r="N244" i="28"/>
  <c r="O250" i="28"/>
  <c r="O96" i="28"/>
  <c r="N117" i="28"/>
  <c r="K186" i="28"/>
  <c r="K137" i="28"/>
  <c r="L93" i="28"/>
  <c r="K111" i="28"/>
  <c r="M166" i="28"/>
  <c r="L213" i="28"/>
  <c r="L145" i="28"/>
  <c r="M141" i="28"/>
  <c r="K134" i="28"/>
  <c r="K79" i="28"/>
  <c r="M148" i="28"/>
  <c r="M163" i="28"/>
  <c r="J129" i="28"/>
  <c r="J164" i="28"/>
  <c r="J242" i="28"/>
  <c r="M179" i="28"/>
  <c r="J91" i="28"/>
  <c r="J173" i="28"/>
  <c r="J246" i="28"/>
  <c r="J119" i="28"/>
  <c r="M224" i="28"/>
  <c r="J115" i="28"/>
  <c r="O185" i="28"/>
  <c r="N73" i="28"/>
  <c r="N259" i="28"/>
  <c r="O128" i="28"/>
  <c r="O60" i="28"/>
  <c r="O249" i="28"/>
  <c r="N152" i="28"/>
  <c r="N42" i="28"/>
  <c r="O43" i="28"/>
  <c r="L79" i="28"/>
  <c r="L148" i="28"/>
  <c r="M197" i="28"/>
  <c r="L185" i="28"/>
  <c r="L69" i="28"/>
  <c r="K184" i="28"/>
  <c r="K181" i="28"/>
  <c r="M178" i="28"/>
  <c r="K45" i="28"/>
  <c r="K188" i="28"/>
  <c r="K208" i="28"/>
  <c r="M57" i="28"/>
  <c r="J94" i="28"/>
  <c r="M130" i="28"/>
  <c r="M75" i="28"/>
  <c r="J143" i="28"/>
  <c r="O205" i="28"/>
  <c r="O106" i="28"/>
  <c r="N187" i="28"/>
  <c r="N75" i="28"/>
  <c r="N80" i="28"/>
  <c r="N94" i="28"/>
  <c r="O176" i="28"/>
  <c r="O225" i="28"/>
  <c r="O103" i="28"/>
  <c r="N256" i="28"/>
  <c r="O187" i="28"/>
  <c r="N145" i="28"/>
  <c r="O125" i="28"/>
  <c r="N228" i="28"/>
  <c r="O236" i="28"/>
  <c r="O158" i="28"/>
  <c r="N131" i="28"/>
  <c r="N246" i="28"/>
  <c r="N71" i="28"/>
  <c r="M129" i="28"/>
  <c r="M165" i="28"/>
  <c r="M240" i="28"/>
  <c r="M236" i="28"/>
  <c r="M46" i="28"/>
  <c r="K253" i="28"/>
  <c r="M188" i="28"/>
  <c r="K78" i="28"/>
  <c r="K126" i="28"/>
  <c r="L219" i="28"/>
  <c r="K194" i="28"/>
  <c r="J184" i="28"/>
  <c r="J197" i="28"/>
  <c r="J166" i="28"/>
  <c r="M60" i="28"/>
  <c r="J240" i="28"/>
  <c r="J74" i="28"/>
  <c r="J158" i="28"/>
  <c r="J258" i="28"/>
  <c r="J89" i="28"/>
  <c r="J140" i="28"/>
  <c r="J66" i="28"/>
  <c r="J238" i="28"/>
  <c r="O132" i="28"/>
  <c r="O159" i="28"/>
  <c r="O142" i="28"/>
  <c r="O114" i="28"/>
  <c r="O173" i="28"/>
  <c r="O117" i="28"/>
  <c r="O77" i="28"/>
  <c r="N198" i="28"/>
  <c r="O101" i="28"/>
  <c r="O124" i="28"/>
  <c r="O95" i="28"/>
  <c r="N107" i="28"/>
  <c r="N89" i="28"/>
  <c r="N158" i="28"/>
  <c r="N229" i="28"/>
  <c r="L57" i="28"/>
  <c r="L131" i="28"/>
  <c r="M241" i="28"/>
  <c r="K241" i="28"/>
  <c r="M252" i="28"/>
  <c r="K57" i="28"/>
  <c r="J188" i="28"/>
  <c r="J165" i="28"/>
  <c r="M102" i="28"/>
  <c r="J163" i="28"/>
  <c r="J95" i="28"/>
  <c r="J183" i="28"/>
  <c r="L248" i="28"/>
  <c r="J59" i="28"/>
  <c r="J217" i="28"/>
  <c r="J253" i="28"/>
  <c r="L204" i="28"/>
  <c r="J221" i="28"/>
  <c r="J103" i="28"/>
  <c r="O122" i="28"/>
  <c r="O134" i="28"/>
  <c r="O164" i="28"/>
  <c r="N102" i="28"/>
  <c r="N234" i="28"/>
  <c r="M85" i="28"/>
  <c r="O167" i="28"/>
  <c r="O219" i="28"/>
  <c r="O48" i="28"/>
  <c r="N165" i="28"/>
  <c r="O151" i="28"/>
  <c r="O184" i="28"/>
  <c r="O118" i="28"/>
  <c r="N167" i="28"/>
  <c r="O256" i="28"/>
  <c r="N179" i="28"/>
  <c r="O251" i="28"/>
  <c r="N236" i="28"/>
  <c r="O254" i="28"/>
  <c r="O222" i="28"/>
  <c r="K155" i="28"/>
  <c r="M103" i="28"/>
  <c r="L83" i="28"/>
  <c r="K217" i="28"/>
  <c r="K72" i="28"/>
  <c r="M157" i="28"/>
  <c r="J208" i="28"/>
  <c r="J244" i="28"/>
  <c r="O52" i="28"/>
  <c r="N91" i="28"/>
  <c r="N186" i="28"/>
  <c r="O46" i="28"/>
  <c r="N103" i="28"/>
  <c r="N59" i="28"/>
  <c r="N218" i="28"/>
  <c r="O80" i="28"/>
  <c r="O241" i="28"/>
  <c r="N254" i="28"/>
  <c r="K142" i="28"/>
  <c r="K148" i="28"/>
  <c r="L193" i="28"/>
  <c r="M49" i="28"/>
  <c r="M258" i="28"/>
  <c r="L110" i="28"/>
  <c r="K75" i="28"/>
  <c r="L157" i="28"/>
  <c r="L169" i="28"/>
  <c r="L186" i="28"/>
  <c r="L45" i="28"/>
  <c r="L120" i="28"/>
  <c r="L250" i="28"/>
  <c r="L166" i="28"/>
  <c r="L239" i="28"/>
  <c r="K90" i="28"/>
  <c r="J127" i="28"/>
  <c r="M238" i="28"/>
  <c r="M193" i="28"/>
  <c r="M161" i="28"/>
  <c r="L138" i="28"/>
  <c r="L256" i="28"/>
  <c r="M104" i="28"/>
  <c r="M217" i="28"/>
  <c r="K185" i="28"/>
  <c r="K146" i="28"/>
  <c r="K150" i="28"/>
  <c r="K74" i="28"/>
  <c r="L130" i="28"/>
  <c r="L91" i="28"/>
  <c r="L168" i="28"/>
  <c r="K203" i="28"/>
  <c r="K167" i="28"/>
  <c r="L97" i="28"/>
  <c r="L152" i="28"/>
  <c r="L53" i="28"/>
  <c r="L109" i="28"/>
  <c r="L100" i="28"/>
  <c r="M110" i="28"/>
  <c r="K71" i="28"/>
  <c r="K89" i="28"/>
  <c r="K135" i="28"/>
  <c r="M88" i="28"/>
  <c r="M94" i="28"/>
  <c r="K133" i="28"/>
  <c r="L90" i="28"/>
  <c r="L81" i="28"/>
  <c r="L82" i="28"/>
  <c r="M233" i="28"/>
  <c r="L221" i="28"/>
  <c r="M153" i="28"/>
  <c r="K199" i="28"/>
  <c r="K103" i="28"/>
  <c r="L135" i="28"/>
  <c r="M231" i="28"/>
  <c r="M83" i="28"/>
  <c r="M111" i="28"/>
  <c r="K218" i="28"/>
  <c r="M209" i="28"/>
  <c r="J131" i="28"/>
  <c r="J223" i="28"/>
  <c r="L136" i="28"/>
  <c r="J46" i="28"/>
  <c r="L234" i="28"/>
  <c r="M138" i="28"/>
  <c r="M256" i="28"/>
  <c r="J153" i="28"/>
  <c r="J57" i="28"/>
  <c r="J134" i="28"/>
  <c r="L74" i="28"/>
  <c r="M173" i="28"/>
  <c r="J43" i="28"/>
  <c r="M78" i="28"/>
  <c r="M150" i="28"/>
  <c r="M74" i="28"/>
  <c r="J249" i="28"/>
  <c r="J190" i="28"/>
  <c r="M115" i="28"/>
  <c r="J162" i="28"/>
  <c r="M56" i="28"/>
  <c r="J151" i="28"/>
  <c r="M123" i="28"/>
  <c r="K83" i="28"/>
  <c r="J120" i="28"/>
  <c r="M205" i="28"/>
  <c r="M254" i="28"/>
  <c r="J147" i="28"/>
  <c r="J192" i="28"/>
  <c r="M112" i="28"/>
  <c r="J72" i="28"/>
  <c r="J226" i="28"/>
  <c r="N216" i="28"/>
  <c r="N118" i="28"/>
  <c r="O230" i="28"/>
  <c r="O253" i="28"/>
  <c r="N134" i="28"/>
  <c r="O130" i="28"/>
  <c r="O181" i="28"/>
  <c r="O42" i="28"/>
  <c r="N82" i="28"/>
  <c r="O110" i="28"/>
  <c r="O188" i="28"/>
  <c r="O123" i="28"/>
  <c r="N232" i="28"/>
  <c r="O119" i="28"/>
  <c r="N58" i="28"/>
  <c r="O138" i="28"/>
  <c r="N45" i="28"/>
  <c r="O59" i="28"/>
  <c r="N183" i="28"/>
  <c r="O93" i="28"/>
  <c r="N93" i="28"/>
  <c r="O183" i="28"/>
  <c r="N113" i="28"/>
  <c r="N207" i="28"/>
  <c r="N138" i="28"/>
  <c r="N115" i="28"/>
  <c r="N132" i="28"/>
  <c r="L194" i="28"/>
  <c r="J214" i="28"/>
  <c r="M101" i="28"/>
  <c r="M198" i="28"/>
  <c r="K106" i="28"/>
  <c r="K147" i="28"/>
  <c r="K161" i="28"/>
  <c r="M81" i="28"/>
  <c r="M106" i="28"/>
  <c r="K168" i="28"/>
  <c r="K58" i="28"/>
  <c r="M97" i="28"/>
  <c r="K132" i="28"/>
  <c r="L192" i="28"/>
  <c r="J117" i="28"/>
  <c r="M71" i="28"/>
  <c r="J110" i="28"/>
  <c r="J113" i="28"/>
  <c r="J50" i="28"/>
  <c r="J182" i="28"/>
  <c r="J105" i="28"/>
  <c r="J213" i="28"/>
  <c r="J220" i="28"/>
  <c r="M221" i="28"/>
  <c r="J152" i="28"/>
  <c r="J111" i="28"/>
  <c r="J99" i="28"/>
  <c r="J53" i="28"/>
  <c r="J168" i="28"/>
  <c r="J227" i="28"/>
  <c r="M120" i="28"/>
  <c r="J236" i="28"/>
  <c r="J209" i="28"/>
  <c r="O154" i="28"/>
  <c r="O141" i="28"/>
  <c r="O111" i="28"/>
  <c r="O203" i="28"/>
  <c r="N163" i="28"/>
  <c r="O199" i="28"/>
  <c r="M237" i="28"/>
  <c r="O216" i="28"/>
  <c r="O155" i="28"/>
  <c r="N219" i="28"/>
  <c r="O194" i="28"/>
  <c r="O182" i="28"/>
  <c r="O144" i="28"/>
  <c r="O102" i="28"/>
  <c r="O259" i="28"/>
  <c r="N250" i="28"/>
  <c r="O91" i="28"/>
  <c r="O165" i="28"/>
  <c r="N225" i="28"/>
  <c r="N169" i="28"/>
  <c r="N203" i="28"/>
  <c r="N193" i="28"/>
  <c r="O172" i="28"/>
  <c r="O234" i="28"/>
  <c r="N173" i="28"/>
  <c r="N184" i="28"/>
  <c r="N50" i="28"/>
  <c r="N129" i="28"/>
  <c r="N249" i="28"/>
  <c r="N178" i="28"/>
  <c r="O252" i="28"/>
  <c r="N190" i="28"/>
  <c r="N64" i="28"/>
  <c r="N56" i="28"/>
  <c r="N199" i="28"/>
  <c r="J62" i="28"/>
  <c r="K130" i="28"/>
  <c r="K91" i="28"/>
  <c r="J231" i="28"/>
  <c r="M207" i="28"/>
  <c r="O197" i="28"/>
  <c r="N221" i="28"/>
  <c r="J101" i="28"/>
  <c r="K145" i="28"/>
  <c r="J83" i="28"/>
  <c r="M91" i="28"/>
  <c r="K240" i="28"/>
  <c r="K221" i="28"/>
  <c r="K234" i="28"/>
  <c r="M114" i="28"/>
  <c r="M164" i="28"/>
  <c r="M212" i="28"/>
  <c r="K81" i="28"/>
  <c r="K209" i="28"/>
  <c r="K258" i="28"/>
  <c r="K157" i="28"/>
  <c r="K48" i="28"/>
  <c r="K138" i="28"/>
  <c r="K256" i="28"/>
  <c r="K54" i="28"/>
  <c r="J205" i="28"/>
  <c r="J254" i="28"/>
  <c r="M222" i="28"/>
  <c r="M226" i="28"/>
  <c r="M249" i="28"/>
  <c r="L134" i="28"/>
  <c r="J148" i="28"/>
  <c r="J248" i="28"/>
  <c r="J157" i="28"/>
  <c r="M171" i="28"/>
  <c r="M215" i="28"/>
  <c r="J178" i="28"/>
  <c r="J247" i="28"/>
  <c r="J250" i="28"/>
  <c r="J75" i="28"/>
  <c r="J90" i="28"/>
  <c r="J251" i="28"/>
  <c r="J82" i="28"/>
  <c r="J179" i="28"/>
  <c r="K52" i="28"/>
  <c r="M135" i="28"/>
  <c r="L181" i="28"/>
  <c r="J241" i="28"/>
  <c r="J64" i="28"/>
  <c r="J228" i="28"/>
  <c r="O55" i="28"/>
  <c r="O89" i="28"/>
  <c r="O166" i="28"/>
  <c r="M172" i="28"/>
  <c r="N67" i="28"/>
  <c r="O62" i="28"/>
  <c r="N79" i="28"/>
  <c r="O186" i="28"/>
  <c r="O57" i="28"/>
  <c r="O87" i="28"/>
  <c r="N92" i="28"/>
  <c r="O127" i="28"/>
  <c r="N251" i="28"/>
  <c r="O84" i="28"/>
  <c r="O113" i="28"/>
  <c r="O248" i="28"/>
  <c r="N247" i="28"/>
  <c r="O193" i="28"/>
  <c r="O246" i="28"/>
  <c r="N162" i="28"/>
  <c r="N189" i="28"/>
  <c r="N150" i="28"/>
  <c r="O115" i="28"/>
  <c r="O239" i="28"/>
  <c r="O170" i="28"/>
  <c r="O49" i="28"/>
  <c r="O54" i="28"/>
  <c r="J232" i="28"/>
  <c r="O64" i="28"/>
  <c r="N53" i="28"/>
  <c r="J167" i="28"/>
  <c r="N208" i="28"/>
  <c r="O161" i="28"/>
  <c r="K255" i="28"/>
  <c r="O81" i="28"/>
  <c r="J60" i="28"/>
  <c r="L195" i="28"/>
  <c r="M98" i="28"/>
  <c r="K165" i="28"/>
  <c r="J243" i="28"/>
  <c r="J126" i="28"/>
  <c r="L197" i="28"/>
  <c r="L184" i="28"/>
  <c r="K222" i="28"/>
  <c r="J233" i="28"/>
  <c r="J88" i="28"/>
  <c r="M52" i="28"/>
  <c r="J84" i="28"/>
  <c r="L101" i="28"/>
  <c r="J44" i="28"/>
  <c r="M168" i="28"/>
  <c r="M82" i="28"/>
  <c r="J171" i="28"/>
  <c r="J234" i="28"/>
  <c r="L154" i="28"/>
  <c r="M213" i="28"/>
  <c r="J200" i="28"/>
  <c r="J218" i="28"/>
  <c r="J172" i="28"/>
  <c r="L164" i="28"/>
  <c r="M142" i="28"/>
  <c r="J76" i="28"/>
  <c r="J123" i="28"/>
  <c r="J109" i="28"/>
  <c r="J204" i="28"/>
  <c r="N153" i="28"/>
  <c r="N255" i="28"/>
  <c r="N125" i="28"/>
  <c r="N235" i="28"/>
  <c r="O224" i="28"/>
  <c r="O198" i="28"/>
  <c r="O247" i="28"/>
  <c r="O150" i="28"/>
  <c r="N88" i="28"/>
  <c r="O148" i="28"/>
  <c r="O74" i="28"/>
  <c r="N100" i="28"/>
  <c r="O178" i="28"/>
  <c r="N95" i="28"/>
  <c r="N217" i="28"/>
  <c r="O129" i="28"/>
  <c r="N90" i="28"/>
  <c r="O50" i="28"/>
  <c r="O99" i="28"/>
  <c r="N54" i="28"/>
  <c r="N43" i="28"/>
  <c r="J80" i="28"/>
  <c r="N147" i="28"/>
  <c r="N119" i="28"/>
  <c r="O190" i="28"/>
  <c r="N209" i="28"/>
  <c r="N248" i="28"/>
  <c r="O191" i="28"/>
  <c r="N105" i="28"/>
  <c r="O78" i="28"/>
  <c r="N98" i="28"/>
  <c r="J73" i="28"/>
  <c r="J199" i="28"/>
  <c r="O209" i="28"/>
  <c r="L198" i="28"/>
  <c r="M182" i="28"/>
  <c r="J86" i="28"/>
  <c r="O210" i="28"/>
  <c r="N127" i="28"/>
  <c r="K238" i="28"/>
  <c r="J222" i="28"/>
  <c r="J142" i="28"/>
  <c r="H214" i="1"/>
  <c r="L66" i="28"/>
  <c r="K13" i="29"/>
  <c r="L139" i="28"/>
  <c r="J118" i="28"/>
  <c r="G212" i="1" a="1"/>
  <c r="G212" i="1" s="1"/>
  <c r="H212" i="1" s="1"/>
  <c r="G199" i="1" a="1"/>
  <c r="G199" i="1" s="1"/>
  <c r="H199" i="1" s="1"/>
  <c r="K10" i="29"/>
  <c r="K7" i="29"/>
  <c r="G11" i="1" a="1"/>
  <c r="G11" i="1" s="1"/>
  <c r="H11" i="1" s="1"/>
  <c r="J104" i="28"/>
  <c r="L196" i="28"/>
  <c r="G54" i="1" a="1"/>
  <c r="G54" i="1" s="1"/>
  <c r="H54" i="1" s="1"/>
  <c r="M246" i="28"/>
  <c r="L42" i="28"/>
  <c r="G53" i="1" a="1"/>
  <c r="G53" i="1" s="1"/>
  <c r="H53" i="1" s="1"/>
  <c r="G62" i="1" a="1"/>
  <c r="G62" i="1" s="1"/>
  <c r="H62" i="1" s="1"/>
  <c r="G211" i="1" a="1"/>
  <c r="G211" i="1" s="1"/>
  <c r="G210" i="1" a="1"/>
  <c r="G210" i="1" s="1"/>
  <c r="G131" i="1" a="1"/>
  <c r="G131" i="1" s="1"/>
  <c r="H131" i="1" s="1"/>
  <c r="H219" i="1"/>
  <c r="G222" i="1" a="1"/>
  <c r="G222" i="1" s="1"/>
  <c r="G220" i="1" a="1"/>
  <c r="G220" i="1" s="1"/>
  <c r="G223" i="1" a="1"/>
  <c r="G223" i="1" s="1"/>
  <c r="F11" i="29"/>
  <c r="J11" i="29"/>
  <c r="G218" i="1" a="1"/>
  <c r="G218" i="1" s="1"/>
  <c r="J187" i="28"/>
  <c r="G217" i="1" a="1"/>
  <c r="G217" i="1" s="1"/>
  <c r="J259" i="28"/>
  <c r="G216" i="1" a="1"/>
  <c r="G216" i="1" s="1"/>
  <c r="J79" i="28"/>
  <c r="G206" i="1" a="1"/>
  <c r="G206" i="1" s="1"/>
  <c r="J145" i="28"/>
  <c r="G209" i="1" a="1"/>
  <c r="G209" i="1" s="1"/>
  <c r="J186" i="28"/>
  <c r="G207" i="1" a="1"/>
  <c r="G207" i="1" s="1"/>
  <c r="L60" i="28"/>
  <c r="G221" i="1" a="1"/>
  <c r="G221" i="1" s="1"/>
  <c r="G208" i="1" a="1"/>
  <c r="G208" i="1" s="1"/>
  <c r="J92" i="28"/>
  <c r="H205" i="1"/>
  <c r="G198" i="1" a="1"/>
  <c r="G198" i="1" s="1"/>
  <c r="L182" i="28"/>
  <c r="G196" i="1" a="1"/>
  <c r="G196" i="1" s="1"/>
  <c r="J137" i="28"/>
  <c r="G204" i="1" a="1"/>
  <c r="G204" i="1" s="1"/>
  <c r="J256" i="28"/>
  <c r="G197" i="1" a="1"/>
  <c r="G197" i="1" s="1"/>
  <c r="J100" i="28"/>
  <c r="G201" i="1" a="1"/>
  <c r="G201" i="1" s="1"/>
  <c r="J194" i="28"/>
  <c r="G200" i="1" a="1"/>
  <c r="G200" i="1" s="1"/>
  <c r="J255" i="28"/>
  <c r="G203" i="1" a="1"/>
  <c r="G203" i="1" s="1"/>
  <c r="L86" i="28"/>
  <c r="G202" i="1" a="1"/>
  <c r="G202" i="1" s="1"/>
  <c r="J87" i="28"/>
  <c r="G213" i="1" a="1"/>
  <c r="G213" i="1" s="1"/>
  <c r="G49" i="1" a="1"/>
  <c r="G49" i="1" s="1"/>
  <c r="H49" i="1" s="1"/>
  <c r="G51" i="1" a="1"/>
  <c r="G51" i="1" s="1"/>
  <c r="H51" i="1" s="1"/>
  <c r="G35" i="1" a="1"/>
  <c r="G35" i="1" s="1"/>
  <c r="H35" i="1" s="1"/>
  <c r="G56" i="1" a="1"/>
  <c r="G56" i="1" s="1"/>
  <c r="H56" i="1" s="1"/>
  <c r="L56" i="28"/>
  <c r="K172" i="28"/>
  <c r="K136" i="28"/>
  <c r="M80" i="28"/>
  <c r="G46" i="1" a="1"/>
  <c r="G46" i="1" s="1"/>
  <c r="H46" i="1" s="1"/>
  <c r="G78" i="1" a="1"/>
  <c r="G78" i="1" s="1"/>
  <c r="H78" i="1" s="1"/>
  <c r="G67" i="1" a="1"/>
  <c r="G67" i="1" s="1"/>
  <c r="H67" i="1" s="1"/>
  <c r="G122" i="1" a="1"/>
  <c r="G122" i="1" s="1"/>
  <c r="H122" i="1" s="1"/>
  <c r="G91" i="1" a="1"/>
  <c r="G91" i="1" s="1"/>
  <c r="H91" i="1" s="1"/>
  <c r="G45" i="1" a="1"/>
  <c r="G45" i="1" s="1"/>
  <c r="H45" i="1" s="1"/>
  <c r="J58" i="28"/>
  <c r="G14" i="1" a="1"/>
  <c r="G14" i="1" s="1"/>
  <c r="H14" i="1" s="1"/>
  <c r="G74" i="1" a="1"/>
  <c r="G74" i="1" s="1"/>
  <c r="H74" i="1" s="1"/>
  <c r="L111" i="28"/>
  <c r="G26" i="1" a="1"/>
  <c r="G26" i="1" s="1"/>
  <c r="G12" i="1" a="1"/>
  <c r="G12" i="1" s="1"/>
  <c r="H12" i="1" s="1"/>
  <c r="G60" i="1" a="1"/>
  <c r="G60" i="1" s="1"/>
  <c r="H60" i="1" s="1"/>
  <c r="K104" i="28"/>
  <c r="J13" i="29"/>
  <c r="G31" i="1" a="1"/>
  <c r="G31" i="1" s="1"/>
  <c r="H31" i="1" s="1"/>
  <c r="J10" i="29"/>
  <c r="J8" i="29"/>
  <c r="G57" i="1" a="1"/>
  <c r="G57" i="1" s="1"/>
  <c r="H57" i="1" s="1"/>
  <c r="K118" i="28"/>
  <c r="G83" i="1" a="1"/>
  <c r="G83" i="1" s="1"/>
  <c r="H83" i="1" s="1"/>
  <c r="J7" i="29"/>
  <c r="G69" i="1" a="1"/>
  <c r="G69" i="1" s="1"/>
  <c r="H69" i="1" s="1"/>
  <c r="M228" i="28"/>
  <c r="G96" i="1" a="1"/>
  <c r="G96" i="1" s="1"/>
  <c r="H96" i="1" s="1"/>
  <c r="K251" i="28"/>
  <c r="K233" i="28"/>
  <c r="K191" i="28"/>
  <c r="M230" i="28"/>
  <c r="L253" i="28"/>
  <c r="K42" i="28"/>
  <c r="L205" i="28"/>
  <c r="K190" i="28"/>
  <c r="M235" i="28"/>
  <c r="M70" i="28"/>
  <c r="L64" i="28"/>
  <c r="K219" i="28"/>
  <c r="K84" i="28"/>
  <c r="L206" i="28"/>
  <c r="K93" i="28"/>
  <c r="G11" i="29"/>
  <c r="K193" i="28"/>
  <c r="M59" i="28"/>
  <c r="L132" i="28"/>
  <c r="L116" i="28"/>
  <c r="L243" i="28"/>
  <c r="L209" i="28"/>
  <c r="K70" i="28"/>
  <c r="K131" i="28"/>
  <c r="M93" i="28"/>
  <c r="L158" i="28"/>
  <c r="K235" i="28"/>
  <c r="K207" i="28"/>
  <c r="L119" i="28"/>
  <c r="K205" i="28"/>
  <c r="K67" i="28"/>
  <c r="L240" i="28"/>
  <c r="K158" i="28"/>
  <c r="L114" i="28"/>
  <c r="L47" i="28"/>
  <c r="L225" i="28"/>
  <c r="K98" i="28"/>
  <c r="M127" i="28"/>
  <c r="K154" i="28"/>
  <c r="K244" i="28"/>
  <c r="K173" i="28"/>
  <c r="K94" i="28"/>
  <c r="L96" i="28"/>
  <c r="L102" i="28"/>
  <c r="L203" i="28"/>
  <c r="L174" i="28"/>
  <c r="L252" i="28"/>
  <c r="K210" i="28"/>
  <c r="M158" i="28"/>
  <c r="L178" i="28"/>
  <c r="K107" i="28"/>
  <c r="L191" i="28"/>
  <c r="L161" i="28"/>
  <c r="L190" i="28"/>
  <c r="K248" i="28"/>
  <c r="L144" i="28"/>
  <c r="K247" i="28"/>
  <c r="M66" i="28"/>
  <c r="M199" i="28"/>
  <c r="L210" i="28"/>
  <c r="L207" i="28"/>
  <c r="L94" i="28"/>
  <c r="L232" i="28"/>
  <c r="M116" i="28"/>
  <c r="M196" i="28"/>
  <c r="M43" i="28"/>
  <c r="L212" i="28"/>
  <c r="L246" i="28"/>
  <c r="L54" i="28"/>
  <c r="K216" i="28"/>
  <c r="M244" i="28"/>
  <c r="M76" i="28"/>
  <c r="M200" i="28"/>
  <c r="K192" i="28"/>
  <c r="K200" i="28"/>
  <c r="L179" i="28"/>
  <c r="K170" i="28"/>
  <c r="M107" i="28"/>
  <c r="L72" i="28"/>
  <c r="L244" i="28"/>
  <c r="K43" i="28"/>
  <c r="M176" i="28"/>
  <c r="M42" i="28"/>
  <c r="M210" i="28"/>
  <c r="K166" i="28"/>
  <c r="M132" i="28"/>
  <c r="M45" i="28"/>
  <c r="L95" i="28"/>
  <c r="K189" i="28"/>
  <c r="M117" i="28"/>
  <c r="L162" i="28"/>
  <c r="K226" i="28"/>
  <c r="K59" i="28"/>
  <c r="M162" i="28"/>
  <c r="K149" i="28"/>
  <c r="K109" i="28"/>
  <c r="L251" i="28"/>
  <c r="M225" i="28"/>
  <c r="L80" i="28"/>
  <c r="K68" i="28"/>
  <c r="L127" i="28"/>
  <c r="K55" i="28"/>
  <c r="M50" i="28"/>
  <c r="L117" i="28"/>
  <c r="L99" i="28"/>
  <c r="L233" i="28"/>
  <c r="M84" i="28"/>
  <c r="K160" i="28"/>
  <c r="M152" i="28"/>
  <c r="M96" i="28"/>
  <c r="M191" i="28"/>
  <c r="M77" i="28"/>
  <c r="L235" i="28"/>
  <c r="L216" i="28"/>
  <c r="L78" i="28"/>
  <c r="L59" i="28"/>
  <c r="L73" i="28"/>
  <c r="L173" i="28"/>
  <c r="M144" i="28"/>
  <c r="L104" i="28"/>
  <c r="M234" i="28"/>
  <c r="M143" i="28"/>
  <c r="K220" i="28"/>
  <c r="L133" i="28"/>
  <c r="K229" i="28"/>
  <c r="K73" i="28"/>
  <c r="K249" i="28"/>
  <c r="K139" i="28"/>
  <c r="K230" i="28"/>
  <c r="K113" i="28"/>
  <c r="K214" i="28"/>
  <c r="K96" i="28"/>
  <c r="K163" i="28"/>
  <c r="L77" i="28"/>
  <c r="K176" i="28"/>
  <c r="M208" i="28"/>
  <c r="L176" i="28"/>
  <c r="K97" i="28"/>
  <c r="M140" i="28"/>
  <c r="L217" i="28"/>
  <c r="L214" i="28"/>
  <c r="M195" i="28"/>
  <c r="M203" i="28"/>
  <c r="M247" i="28"/>
  <c r="K77" i="28"/>
  <c r="K183" i="28"/>
  <c r="K224" i="28"/>
  <c r="M214" i="28"/>
  <c r="K56" i="28"/>
  <c r="M189" i="28"/>
  <c r="K156" i="28"/>
  <c r="M181" i="28"/>
  <c r="L231" i="28"/>
  <c r="K62" i="28"/>
  <c r="L249" i="28"/>
  <c r="L85" i="28"/>
  <c r="L123" i="28"/>
  <c r="K153" i="28"/>
  <c r="L126" i="28"/>
  <c r="L188" i="28"/>
  <c r="L52" i="28"/>
  <c r="K117" i="28"/>
  <c r="L112" i="28"/>
  <c r="L163" i="28"/>
  <c r="L228" i="28"/>
  <c r="L208" i="28"/>
  <c r="L75" i="28"/>
  <c r="L89" i="28"/>
  <c r="K120" i="28"/>
  <c r="K152" i="28"/>
  <c r="K231" i="28"/>
  <c r="K110" i="28"/>
  <c r="K162" i="28"/>
  <c r="K239" i="28"/>
  <c r="L224" i="28"/>
  <c r="K85" i="28"/>
  <c r="M68" i="28"/>
  <c r="K140" i="28"/>
  <c r="L71" i="28"/>
  <c r="K225" i="28"/>
  <c r="L160" i="28"/>
  <c r="L58" i="28"/>
  <c r="M190" i="28"/>
  <c r="M90" i="28"/>
  <c r="M154" i="28"/>
  <c r="K66" i="28"/>
  <c r="M253" i="28"/>
  <c r="M72" i="28"/>
  <c r="L129" i="28"/>
  <c r="L156" i="28"/>
  <c r="L76" i="28"/>
  <c r="K195" i="28"/>
  <c r="K232" i="28"/>
  <c r="M160" i="28"/>
  <c r="L62" i="28"/>
  <c r="K213" i="28"/>
  <c r="M113" i="28"/>
  <c r="K143" i="28"/>
  <c r="M219" i="28"/>
  <c r="M206" i="28"/>
  <c r="K76" i="28"/>
  <c r="K50" i="28"/>
  <c r="L43" i="28"/>
  <c r="L65" i="28"/>
  <c r="M89" i="28"/>
  <c r="M62" i="28"/>
  <c r="L189" i="28"/>
  <c r="L142" i="28"/>
  <c r="L115" i="28"/>
  <c r="L165" i="28"/>
  <c r="L155" i="28"/>
  <c r="L237" i="28"/>
  <c r="M229" i="28"/>
  <c r="M48" i="28"/>
  <c r="K99" i="28"/>
  <c r="K105" i="28"/>
  <c r="M133" i="28"/>
  <c r="K64" i="28"/>
  <c r="K44" i="28"/>
  <c r="M99" i="28"/>
  <c r="L140" i="28"/>
  <c r="K242" i="28"/>
  <c r="M169" i="28"/>
  <c r="M109" i="28"/>
  <c r="K179" i="28"/>
  <c r="L150" i="28"/>
  <c r="L241" i="28"/>
  <c r="K164" i="28"/>
  <c r="M250" i="28"/>
  <c r="K102" i="28"/>
  <c r="K243" i="28"/>
  <c r="M216" i="28"/>
  <c r="K144" i="28"/>
  <c r="L236" i="28"/>
  <c r="L105" i="28"/>
  <c r="L258" i="28"/>
  <c r="K80" i="28"/>
  <c r="L84" i="28"/>
  <c r="M58" i="28"/>
  <c r="K237" i="28"/>
  <c r="J55" i="28"/>
  <c r="K252" i="28"/>
  <c r="L183" i="28"/>
  <c r="L238" i="28"/>
  <c r="J116" i="28"/>
  <c r="K151" i="28"/>
  <c r="L125" i="28"/>
  <c r="K177" i="28"/>
  <c r="M220" i="28"/>
  <c r="L220" i="28"/>
  <c r="K125" i="28"/>
  <c r="M151" i="28"/>
  <c r="L223" i="28"/>
  <c r="K223" i="28"/>
  <c r="M227" i="28"/>
  <c r="L211" i="28"/>
  <c r="K46" i="28"/>
  <c r="K53" i="28"/>
  <c r="M170" i="28"/>
  <c r="L170" i="28"/>
  <c r="M147" i="28"/>
  <c r="L227" i="28"/>
  <c r="L147" i="28"/>
  <c r="L88" i="28"/>
  <c r="K211" i="28"/>
  <c r="K227" i="28"/>
  <c r="K171" i="28"/>
  <c r="K116" i="28"/>
  <c r="L151" i="28"/>
  <c r="L171" i="28"/>
  <c r="L46" i="28"/>
  <c r="M119" i="28"/>
  <c r="M125" i="28"/>
  <c r="L177" i="28"/>
  <c r="M211" i="28"/>
  <c r="L68" i="28"/>
  <c r="G59" i="1" a="1"/>
  <c r="G59" i="1" s="1"/>
  <c r="H59" i="1" s="1"/>
  <c r="G68" i="1" a="1"/>
  <c r="G68" i="1" s="1"/>
  <c r="H68" i="1" s="1"/>
  <c r="G81" i="1" a="1"/>
  <c r="G81" i="1" s="1"/>
  <c r="G58" i="1" a="1"/>
  <c r="G58" i="1" s="1"/>
  <c r="H58" i="1" s="1"/>
  <c r="G116" i="1" a="1"/>
  <c r="G116" i="1" s="1"/>
  <c r="H116" i="1" s="1"/>
  <c r="G150" i="1" a="1"/>
  <c r="G150" i="1" s="1"/>
  <c r="H150" i="1" s="1"/>
  <c r="G147" i="1" a="1"/>
  <c r="G147" i="1" s="1"/>
  <c r="G171" i="1" a="1"/>
  <c r="G171" i="1" s="1"/>
  <c r="G63" i="1" a="1"/>
  <c r="G63" i="1" s="1"/>
  <c r="G139" i="1" a="1"/>
  <c r="G139" i="1" s="1"/>
  <c r="G76" i="1" a="1"/>
  <c r="G76" i="1" s="1"/>
  <c r="G89" i="1" a="1"/>
  <c r="G89" i="1" s="1"/>
  <c r="H89" i="1" s="1"/>
  <c r="G144" i="1" a="1"/>
  <c r="G144" i="1" s="1"/>
  <c r="G118" i="1" a="1"/>
  <c r="G118" i="1" s="1"/>
  <c r="G48" i="1" a="1"/>
  <c r="G48" i="1" s="1"/>
  <c r="G120" i="1" a="1"/>
  <c r="G120" i="1" s="1"/>
  <c r="H120" i="1" s="1"/>
  <c r="G71" i="1" a="1"/>
  <c r="G71" i="1" s="1"/>
  <c r="H71" i="1" s="1"/>
  <c r="G24" i="1" a="1"/>
  <c r="G24" i="1" s="1"/>
  <c r="G84" i="1" a="1"/>
  <c r="G84" i="1" s="1"/>
  <c r="G50" i="1" a="1"/>
  <c r="G50" i="1" s="1"/>
  <c r="G107" i="1" a="1"/>
  <c r="G107" i="1" s="1"/>
  <c r="H107" i="1" s="1"/>
  <c r="G165" i="1" a="1"/>
  <c r="G165" i="1" s="1"/>
  <c r="H165" i="1" s="1"/>
  <c r="G38" i="1" a="1"/>
  <c r="G38" i="1" s="1"/>
  <c r="G189" i="1" a="1"/>
  <c r="G189" i="1" s="1"/>
  <c r="G73" i="1" a="1"/>
  <c r="G73" i="1" s="1"/>
  <c r="H73" i="1" s="1"/>
  <c r="G128" i="1" a="1"/>
  <c r="G128" i="1" s="1"/>
  <c r="G80" i="1" a="1"/>
  <c r="G80" i="1" s="1"/>
  <c r="H80" i="1" s="1"/>
  <c r="G173" i="1" a="1"/>
  <c r="G173" i="1" s="1"/>
  <c r="G22" i="1" a="1"/>
  <c r="G22" i="1" s="1"/>
  <c r="G159" i="1" a="1"/>
  <c r="G159" i="1" s="1"/>
  <c r="H159" i="1" s="1"/>
  <c r="G95" i="1" a="1"/>
  <c r="G95" i="1" s="1"/>
  <c r="H95" i="1" s="1"/>
  <c r="G164" i="1" a="1"/>
  <c r="G164" i="1" s="1"/>
  <c r="G18" i="1" a="1"/>
  <c r="G18" i="1" s="1"/>
  <c r="G176" i="1" a="1"/>
  <c r="G176" i="1" s="1"/>
  <c r="G52" i="1" a="1"/>
  <c r="G52" i="1" s="1"/>
  <c r="H52" i="1" s="1"/>
  <c r="G133" i="1" a="1"/>
  <c r="G133" i="1" s="1"/>
  <c r="H133" i="1" s="1"/>
  <c r="G32" i="1" a="1"/>
  <c r="G32" i="1" s="1"/>
  <c r="H32" i="1" s="1"/>
  <c r="G47" i="1" a="1"/>
  <c r="G47" i="1" s="1"/>
  <c r="G123" i="1" a="1"/>
  <c r="G123" i="1" s="1"/>
  <c r="H123" i="1" s="1"/>
  <c r="G55" i="1" a="1"/>
  <c r="G55" i="1" s="1"/>
  <c r="G70" i="1" a="1"/>
  <c r="G70" i="1" s="1"/>
  <c r="G115" i="1" a="1"/>
  <c r="G115" i="1" s="1"/>
  <c r="H115" i="1" s="1"/>
  <c r="G155" i="1" a="1"/>
  <c r="G155" i="1" s="1"/>
  <c r="G28" i="1" a="1"/>
  <c r="G28" i="1" s="1"/>
  <c r="H28" i="1" s="1"/>
  <c r="G88" i="1" a="1"/>
  <c r="G88" i="1" s="1"/>
  <c r="G90" i="1" a="1"/>
  <c r="G90" i="1" s="1"/>
  <c r="G158" i="1" a="1"/>
  <c r="G158" i="1" s="1"/>
  <c r="H158" i="1" s="1"/>
  <c r="G61" i="1" a="1"/>
  <c r="G61" i="1" s="1"/>
  <c r="G105" i="1" a="1"/>
  <c r="G105" i="1" s="1"/>
  <c r="H105" i="1" s="1"/>
  <c r="G148" i="1" a="1"/>
  <c r="G148" i="1" s="1"/>
  <c r="H148" i="1" s="1"/>
  <c r="G146" i="1" a="1"/>
  <c r="G146" i="1" s="1"/>
  <c r="H146" i="1" s="1"/>
  <c r="G179" i="1" a="1"/>
  <c r="G179" i="1" s="1"/>
  <c r="H179" i="1" s="1"/>
  <c r="G25" i="1" a="1"/>
  <c r="G25" i="1" s="1"/>
  <c r="G136" i="1" a="1"/>
  <c r="G136" i="1" s="1"/>
  <c r="G40" i="1" a="1"/>
  <c r="G40" i="1" s="1"/>
  <c r="H40" i="1" s="1"/>
  <c r="G124" i="1" a="1"/>
  <c r="G124" i="1" s="1"/>
  <c r="G193" i="1" a="1"/>
  <c r="G193" i="1" s="1"/>
  <c r="G98" i="1" a="1"/>
  <c r="G98" i="1" s="1"/>
  <c r="H98" i="1" s="1"/>
  <c r="G33" i="1" a="1"/>
  <c r="G33" i="1" s="1"/>
  <c r="G75" i="1" a="1"/>
  <c r="G75" i="1" s="1"/>
  <c r="H75" i="1" s="1"/>
  <c r="G185" i="1" a="1"/>
  <c r="G185" i="1" s="1"/>
  <c r="G126" i="1" a="1"/>
  <c r="G126" i="1" s="1"/>
  <c r="H126" i="1" s="1"/>
  <c r="G170" i="1" a="1"/>
  <c r="G170" i="1" s="1"/>
  <c r="H170" i="1" s="1"/>
  <c r="G138" i="1" a="1"/>
  <c r="G138" i="1" s="1"/>
  <c r="H138" i="1" s="1"/>
  <c r="G121" i="1" a="1"/>
  <c r="G121" i="1" s="1"/>
  <c r="G17" i="1" a="1"/>
  <c r="G17" i="1" s="1"/>
  <c r="E53" i="29"/>
  <c r="G145" i="1" a="1"/>
  <c r="G145" i="1" s="1"/>
  <c r="H145" i="1" s="1"/>
  <c r="G92" i="1" a="1"/>
  <c r="G92" i="1" s="1"/>
  <c r="H92" i="1" s="1"/>
  <c r="G19" i="1" a="1"/>
  <c r="G19" i="1" s="1"/>
  <c r="H19" i="1" s="1"/>
  <c r="E62" i="29"/>
  <c r="G37" i="1" a="1"/>
  <c r="G37" i="1" s="1"/>
  <c r="G192" i="1" a="1"/>
  <c r="G192" i="1" s="1"/>
  <c r="G181" i="1" a="1"/>
  <c r="G181" i="1" s="1"/>
  <c r="H181" i="1" s="1"/>
  <c r="G184" i="1" a="1"/>
  <c r="G184" i="1" s="1"/>
  <c r="G129" i="1" a="1"/>
  <c r="G129" i="1" s="1"/>
  <c r="H129" i="1" s="1"/>
  <c r="G43" i="1" a="1"/>
  <c r="G43" i="1" s="1"/>
  <c r="G153" i="1" a="1"/>
  <c r="G153" i="1" s="1"/>
  <c r="H153" i="1" s="1"/>
  <c r="G186" i="1" a="1"/>
  <c r="G186" i="1" s="1"/>
  <c r="G151" i="1" a="1"/>
  <c r="G151" i="1" s="1"/>
  <c r="G240" i="28" s="1"/>
  <c r="I240" i="28" s="1"/>
  <c r="G104" i="1" a="1"/>
  <c r="G104" i="1" s="1"/>
  <c r="G161" i="1" a="1"/>
  <c r="G161" i="1" s="1"/>
  <c r="H161" i="1" s="1"/>
  <c r="G23" i="1" a="1"/>
  <c r="G23" i="1" s="1"/>
  <c r="G65" i="28" s="1"/>
  <c r="I65" i="28" s="1"/>
  <c r="G110" i="1" a="1"/>
  <c r="G110" i="1" s="1"/>
  <c r="H110" i="1" s="1"/>
  <c r="G65" i="1" a="1"/>
  <c r="G65" i="1" s="1"/>
  <c r="G143" i="1" a="1"/>
  <c r="G143" i="1" s="1"/>
  <c r="G130" i="1" a="1"/>
  <c r="G130" i="1" s="1"/>
  <c r="G149" i="1" a="1"/>
  <c r="G149" i="1" s="1"/>
  <c r="G15" i="1" a="1"/>
  <c r="G15" i="1" s="1"/>
  <c r="G44" i="1" a="1"/>
  <c r="G44" i="1" s="1"/>
  <c r="G87" i="1" a="1"/>
  <c r="G87" i="1" s="1"/>
  <c r="G93" i="1" a="1"/>
  <c r="G93" i="1" s="1"/>
  <c r="H93" i="1" s="1"/>
  <c r="I13" i="29"/>
  <c r="G190" i="1" a="1"/>
  <c r="G190" i="1" s="1"/>
  <c r="H190" i="1" s="1"/>
  <c r="G94" i="1" a="1"/>
  <c r="G94" i="1" s="1"/>
  <c r="G162" i="1" a="1"/>
  <c r="G162" i="1" s="1"/>
  <c r="G163" i="1" a="1"/>
  <c r="G163" i="1" s="1"/>
  <c r="H163" i="1" s="1"/>
  <c r="G99" i="1" a="1"/>
  <c r="G99" i="1" s="1"/>
  <c r="G100" i="1" a="1"/>
  <c r="G100" i="1" s="1"/>
  <c r="H100" i="1" s="1"/>
  <c r="G82" i="1" a="1"/>
  <c r="G82" i="1" s="1"/>
  <c r="G111" i="1" a="1"/>
  <c r="G111" i="1" s="1"/>
  <c r="H111" i="1" s="1"/>
  <c r="G119" i="1" a="1"/>
  <c r="G119" i="1" s="1"/>
  <c r="H119" i="1" s="1"/>
  <c r="G21" i="1" a="1"/>
  <c r="G21" i="1" s="1"/>
  <c r="G177" i="1" a="1"/>
  <c r="G177" i="1" s="1"/>
  <c r="H177" i="1" s="1"/>
  <c r="G103" i="1" a="1"/>
  <c r="G103" i="1" s="1"/>
  <c r="G160" i="1" a="1"/>
  <c r="G160" i="1" s="1"/>
  <c r="G242" i="28" s="1"/>
  <c r="I242" i="28" s="1"/>
  <c r="G194" i="1" a="1"/>
  <c r="G194" i="1" s="1"/>
  <c r="H194" i="1" s="1"/>
  <c r="G72" i="1" a="1"/>
  <c r="G72" i="1" s="1"/>
  <c r="H72" i="1" s="1"/>
  <c r="G117" i="1" a="1"/>
  <c r="G117" i="1" s="1"/>
  <c r="H117" i="1" s="1"/>
  <c r="G29" i="1" a="1"/>
  <c r="G29" i="1" s="1"/>
  <c r="G138" i="28" s="1"/>
  <c r="I138" i="28" s="1"/>
  <c r="G152" i="1" a="1"/>
  <c r="G152" i="1" s="1"/>
  <c r="H152" i="1" s="1"/>
  <c r="G30" i="1" a="1"/>
  <c r="G30" i="1" s="1"/>
  <c r="H30" i="1" s="1"/>
  <c r="G135" i="1" a="1"/>
  <c r="G135" i="1" s="1"/>
  <c r="G39" i="1" a="1"/>
  <c r="G39" i="1" s="1"/>
  <c r="H39" i="1" s="1"/>
  <c r="G113" i="1" a="1"/>
  <c r="G113" i="1" s="1"/>
  <c r="H113" i="1" s="1"/>
  <c r="G41" i="1" a="1"/>
  <c r="G41" i="1" s="1"/>
  <c r="G175" i="1" a="1"/>
  <c r="G175" i="1" s="1"/>
  <c r="G85" i="1" a="1"/>
  <c r="G85" i="1" s="1"/>
  <c r="G97" i="1" a="1"/>
  <c r="G97" i="1" s="1"/>
  <c r="G167" i="1" a="1"/>
  <c r="G167" i="1" s="1"/>
  <c r="G127" i="1" a="1"/>
  <c r="G127" i="1" s="1"/>
  <c r="G137" i="1" a="1"/>
  <c r="G137" i="1" s="1"/>
  <c r="H11" i="29"/>
  <c r="G172" i="1" a="1"/>
  <c r="G172" i="1" s="1"/>
  <c r="G36" i="1" a="1"/>
  <c r="G36" i="1" s="1"/>
  <c r="H36" i="1" s="1"/>
  <c r="G154" i="1" a="1"/>
  <c r="G154" i="1" s="1"/>
  <c r="G20" i="1" a="1"/>
  <c r="G20" i="1" s="1"/>
  <c r="G254" i="28" s="1"/>
  <c r="I254" i="28" s="1"/>
  <c r="G112" i="1" a="1"/>
  <c r="G112" i="1" s="1"/>
  <c r="H112" i="1" s="1"/>
  <c r="G66" i="1" a="1"/>
  <c r="G66" i="1" s="1"/>
  <c r="H66" i="1" s="1"/>
  <c r="G42" i="1" a="1"/>
  <c r="G42" i="1" s="1"/>
  <c r="H42" i="1" s="1"/>
  <c r="G141" i="1" a="1"/>
  <c r="G141" i="1" s="1"/>
  <c r="G191" i="1" a="1"/>
  <c r="G191" i="1" s="1"/>
  <c r="G168" i="1" a="1"/>
  <c r="G168" i="1" s="1"/>
  <c r="G218" i="28" s="1"/>
  <c r="I218" i="28" s="1"/>
  <c r="G106" i="1" a="1"/>
  <c r="G106" i="1" s="1"/>
  <c r="H106" i="1" s="1"/>
  <c r="I8" i="29"/>
  <c r="G187" i="1" a="1"/>
  <c r="G187" i="1" s="1"/>
  <c r="G109" i="1" a="1"/>
  <c r="G109" i="1" s="1"/>
  <c r="G183" i="1" a="1"/>
  <c r="G183" i="1" s="1"/>
  <c r="H183" i="1" s="1"/>
  <c r="G174" i="1" a="1"/>
  <c r="G174" i="1" s="1"/>
  <c r="G114" i="1" a="1"/>
  <c r="G114" i="1" s="1"/>
  <c r="G77" i="1" a="1"/>
  <c r="G77" i="1" s="1"/>
  <c r="G101" i="1" a="1"/>
  <c r="G101" i="1" s="1"/>
  <c r="I7" i="29"/>
  <c r="G140" i="1" a="1"/>
  <c r="G140" i="1" s="1"/>
  <c r="G182" i="1" a="1"/>
  <c r="G182" i="1" s="1"/>
  <c r="G156" i="1" a="1"/>
  <c r="G156" i="1" s="1"/>
  <c r="H156" i="1" s="1"/>
  <c r="H10" i="29"/>
  <c r="G142" i="1" a="1"/>
  <c r="G142" i="1" s="1"/>
  <c r="G184" i="28" s="1"/>
  <c r="I184" i="28" s="1"/>
  <c r="H13" i="29"/>
  <c r="G10" i="29"/>
  <c r="G79" i="1" a="1"/>
  <c r="G79" i="1" s="1"/>
  <c r="G108" i="1" a="1"/>
  <c r="G108" i="1" s="1"/>
  <c r="G110" i="28" s="1"/>
  <c r="I110" i="28" s="1"/>
  <c r="G178" i="1" a="1"/>
  <c r="G178" i="1" s="1"/>
  <c r="H178" i="1" s="1"/>
  <c r="G169" i="1" a="1"/>
  <c r="G169" i="1" s="1"/>
  <c r="G245" i="28" s="1"/>
  <c r="I245" i="28" s="1"/>
  <c r="G132" i="1" a="1"/>
  <c r="G132" i="1" s="1"/>
  <c r="H132" i="1" s="1"/>
  <c r="G195" i="1" a="1"/>
  <c r="G195" i="1" s="1"/>
  <c r="H195" i="1" s="1"/>
  <c r="G157" i="1" a="1"/>
  <c r="G157" i="1" s="1"/>
  <c r="G27" i="1" a="1"/>
  <c r="G27" i="1" s="1"/>
  <c r="H27" i="1" s="1"/>
  <c r="G102" i="1" a="1"/>
  <c r="G102" i="1" s="1"/>
  <c r="H102" i="1" s="1"/>
  <c r="I11" i="29"/>
  <c r="G125" i="1" a="1"/>
  <c r="G125" i="1" s="1"/>
  <c r="H125" i="1" s="1"/>
  <c r="G180" i="1" a="1"/>
  <c r="G180" i="1" s="1"/>
  <c r="H180" i="1" s="1"/>
  <c r="G13" i="29"/>
  <c r="G7" i="29"/>
  <c r="G64" i="1" a="1"/>
  <c r="G64" i="1" s="1"/>
  <c r="G188" i="1" a="1"/>
  <c r="G188" i="1" s="1"/>
  <c r="H188" i="1" s="1"/>
  <c r="G8" i="29"/>
  <c r="G16" i="1" a="1"/>
  <c r="G16" i="1" s="1"/>
  <c r="H7" i="29"/>
  <c r="G134" i="1" a="1"/>
  <c r="G134" i="1" s="1"/>
  <c r="H8" i="29"/>
  <c r="O69" i="28"/>
  <c r="O66" i="28"/>
  <c r="O98" i="28"/>
  <c r="E59" i="29"/>
  <c r="E61" i="29"/>
  <c r="E52" i="29"/>
  <c r="E41" i="29"/>
  <c r="E58" i="29"/>
  <c r="G86" i="1" a="1"/>
  <c r="G86" i="1" s="1"/>
  <c r="E49" i="29"/>
  <c r="E43" i="29"/>
  <c r="O85" i="28"/>
  <c r="G166" i="1" a="1"/>
  <c r="G166" i="1" s="1"/>
  <c r="F7" i="29"/>
  <c r="G13" i="1" a="1"/>
  <c r="G13" i="1" s="1"/>
  <c r="G128" i="28" s="1"/>
  <c r="I128" i="28" s="1"/>
  <c r="K9" i="1"/>
  <c r="E40" i="29"/>
  <c r="E31" i="29"/>
  <c r="F10" i="29"/>
  <c r="G9" i="1" a="1"/>
  <c r="G9" i="1" s="1"/>
  <c r="F8" i="29"/>
  <c r="G8" i="1" a="1"/>
  <c r="G8" i="1" s="1"/>
  <c r="E37" i="29"/>
  <c r="O168" i="28"/>
  <c r="K11" i="29"/>
  <c r="E38" i="29"/>
  <c r="E29" i="29"/>
  <c r="K8" i="1"/>
  <c r="K8" i="29"/>
  <c r="E32" i="29"/>
  <c r="E55" i="29"/>
  <c r="M53" i="28"/>
  <c r="I10" i="29"/>
  <c r="E28" i="29"/>
  <c r="F13" i="29"/>
  <c r="G7" i="1" a="1"/>
  <c r="G7" i="1" s="1"/>
  <c r="E50" i="29"/>
  <c r="E34" i="29"/>
  <c r="G10" i="1" a="1"/>
  <c r="G10" i="1" s="1"/>
  <c r="G146" i="28" s="1"/>
  <c r="I146" i="28" s="1"/>
  <c r="E64" i="29"/>
  <c r="G34" i="1" a="1"/>
  <c r="G34" i="1" s="1"/>
  <c r="F62" i="29"/>
  <c r="J201" i="28"/>
  <c r="J257" i="28"/>
  <c r="J180" i="28"/>
  <c r="R6" i="1"/>
  <c r="J108" i="28"/>
  <c r="G69" i="28" l="1"/>
  <c r="I69" i="28" s="1"/>
  <c r="G247" i="28"/>
  <c r="I247" i="28" s="1"/>
  <c r="H103" i="28"/>
  <c r="G225" i="28"/>
  <c r="I225" i="28" s="1"/>
  <c r="G157" i="28"/>
  <c r="I157" i="28" s="1"/>
  <c r="G204" i="28"/>
  <c r="I204" i="28" s="1"/>
  <c r="G248" i="28"/>
  <c r="I248" i="28" s="1"/>
  <c r="G234" i="28"/>
  <c r="I234" i="28" s="1"/>
  <c r="G148" i="28"/>
  <c r="I148" i="28" s="1"/>
  <c r="G101" i="28"/>
  <c r="I101" i="28" s="1"/>
  <c r="G120" i="28"/>
  <c r="I120" i="28" s="1"/>
  <c r="G81" i="28"/>
  <c r="I81" i="28" s="1"/>
  <c r="G83" i="28"/>
  <c r="I83" i="28" s="1"/>
  <c r="G135" i="28"/>
  <c r="I135" i="28" s="1"/>
  <c r="G134" i="28"/>
  <c r="I134" i="28" s="1"/>
  <c r="G57" i="28"/>
  <c r="I57" i="28" s="1"/>
  <c r="G198" i="28"/>
  <c r="I198" i="28" s="1"/>
  <c r="G91" i="28"/>
  <c r="I91" i="28" s="1"/>
  <c r="G167" i="28"/>
  <c r="I167" i="28" s="1"/>
  <c r="G171" i="28"/>
  <c r="I171" i="28" s="1"/>
  <c r="G172" i="28"/>
  <c r="I172" i="28" s="1"/>
  <c r="H211" i="1"/>
  <c r="H210" i="1"/>
  <c r="H223" i="1"/>
  <c r="H222" i="1"/>
  <c r="H221" i="1"/>
  <c r="H220" i="1"/>
  <c r="H216" i="1"/>
  <c r="G79" i="28"/>
  <c r="I79" i="28" s="1"/>
  <c r="H217" i="1"/>
  <c r="G259" i="28"/>
  <c r="I259" i="28" s="1"/>
  <c r="H213" i="1"/>
  <c r="G74" i="28"/>
  <c r="I74" i="28" s="1"/>
  <c r="H218" i="1"/>
  <c r="G187" i="28"/>
  <c r="I187" i="28" s="1"/>
  <c r="H208" i="1"/>
  <c r="G92" i="28"/>
  <c r="I92" i="28" s="1"/>
  <c r="H209" i="1"/>
  <c r="G186" i="28"/>
  <c r="I186" i="28" s="1"/>
  <c r="H207" i="1"/>
  <c r="G60" i="28"/>
  <c r="I60" i="28" s="1"/>
  <c r="H206" i="1"/>
  <c r="G145" i="28"/>
  <c r="I145" i="28" s="1"/>
  <c r="H202" i="1"/>
  <c r="H87" i="28" s="1"/>
  <c r="G87" i="28"/>
  <c r="I87" i="28" s="1"/>
  <c r="H200" i="1"/>
  <c r="G255" i="28"/>
  <c r="I255" i="28" s="1"/>
  <c r="H197" i="1"/>
  <c r="H100" i="28" s="1"/>
  <c r="G100" i="28"/>
  <c r="I100" i="28" s="1"/>
  <c r="H196" i="1"/>
  <c r="G137" i="28"/>
  <c r="I137" i="28" s="1"/>
  <c r="H203" i="1"/>
  <c r="G86" i="28"/>
  <c r="I86" i="28" s="1"/>
  <c r="H201" i="1"/>
  <c r="H194" i="28" s="1"/>
  <c r="G194" i="28"/>
  <c r="I194" i="28" s="1"/>
  <c r="H204" i="1"/>
  <c r="G256" i="28"/>
  <c r="I256" i="28" s="1"/>
  <c r="H198" i="1"/>
  <c r="H182" i="28" s="1"/>
  <c r="G182" i="28"/>
  <c r="I182" i="28" s="1"/>
  <c r="G151" i="28"/>
  <c r="I151" i="28" s="1"/>
  <c r="H26" i="1"/>
  <c r="G56" i="28"/>
  <c r="I56" i="28" s="1"/>
  <c r="G62" i="28"/>
  <c r="I62" i="28" s="1"/>
  <c r="G52" i="28"/>
  <c r="I52" i="28" s="1"/>
  <c r="G164" i="28"/>
  <c r="I164" i="28" s="1"/>
  <c r="G213" i="28"/>
  <c r="I213" i="28" s="1"/>
  <c r="G209" i="28"/>
  <c r="I209" i="28" s="1"/>
  <c r="G150" i="28"/>
  <c r="I150" i="28" s="1"/>
  <c r="H224" i="28"/>
  <c r="G188" i="28"/>
  <c r="I188" i="28" s="1"/>
  <c r="G129" i="28"/>
  <c r="I129" i="28" s="1"/>
  <c r="G111" i="28"/>
  <c r="I111" i="28" s="1"/>
  <c r="G58" i="28"/>
  <c r="I58" i="28" s="1"/>
  <c r="G224" i="28"/>
  <c r="I224" i="28" s="1"/>
  <c r="G114" i="28"/>
  <c r="I114" i="28" s="1"/>
  <c r="G205" i="28"/>
  <c r="I205" i="28" s="1"/>
  <c r="G76" i="28"/>
  <c r="I76" i="28" s="1"/>
  <c r="G143" i="28"/>
  <c r="I143" i="28" s="1"/>
  <c r="G246" i="28"/>
  <c r="I246" i="28" s="1"/>
  <c r="G54" i="28"/>
  <c r="I54" i="28" s="1"/>
  <c r="G176" i="28"/>
  <c r="I176" i="28" s="1"/>
  <c r="G140" i="28"/>
  <c r="I140" i="28" s="1"/>
  <c r="G47" i="28"/>
  <c r="I47" i="28" s="1"/>
  <c r="G82" i="28"/>
  <c r="I82" i="28" s="1"/>
  <c r="H206" i="28"/>
  <c r="G243" i="28"/>
  <c r="I243" i="28" s="1"/>
  <c r="G89" i="28"/>
  <c r="I89" i="28" s="1"/>
  <c r="G93" i="28"/>
  <c r="I93" i="28" s="1"/>
  <c r="G149" i="28"/>
  <c r="I149" i="28" s="1"/>
  <c r="G98" i="28"/>
  <c r="I98" i="28" s="1"/>
  <c r="G196" i="28"/>
  <c r="I196" i="28" s="1"/>
  <c r="G235" i="28"/>
  <c r="I235" i="28" s="1"/>
  <c r="G132" i="28"/>
  <c r="I132" i="28" s="1"/>
  <c r="G183" i="28"/>
  <c r="I183" i="28" s="1"/>
  <c r="G123" i="28"/>
  <c r="I123" i="28" s="1"/>
  <c r="G169" i="28"/>
  <c r="I169" i="28" s="1"/>
  <c r="G221" i="28"/>
  <c r="I221" i="28" s="1"/>
  <c r="G80" i="28"/>
  <c r="I80" i="28" s="1"/>
  <c r="G231" i="28"/>
  <c r="I231" i="28" s="1"/>
  <c r="G191" i="28"/>
  <c r="I191" i="28" s="1"/>
  <c r="G49" i="28"/>
  <c r="I49" i="28" s="1"/>
  <c r="G44" i="28"/>
  <c r="H239" i="28"/>
  <c r="G258" i="28"/>
  <c r="I258" i="28" s="1"/>
  <c r="G238" i="28"/>
  <c r="I238" i="28" s="1"/>
  <c r="G67" i="28"/>
  <c r="I67" i="28" s="1"/>
  <c r="G70" i="28"/>
  <c r="I70" i="28" s="1"/>
  <c r="G251" i="28"/>
  <c r="I251" i="28" s="1"/>
  <c r="G64" i="28"/>
  <c r="I64" i="28" s="1"/>
  <c r="G230" i="28"/>
  <c r="I230" i="28" s="1"/>
  <c r="G144" i="28"/>
  <c r="I144" i="28" s="1"/>
  <c r="G163" i="28"/>
  <c r="I163" i="28" s="1"/>
  <c r="G133" i="28"/>
  <c r="I133" i="28" s="1"/>
  <c r="G71" i="28"/>
  <c r="I71" i="28" s="1"/>
  <c r="G214" i="28"/>
  <c r="I214" i="28" s="1"/>
  <c r="G136" i="28"/>
  <c r="I136" i="28" s="1"/>
  <c r="G99" i="28"/>
  <c r="I99" i="28" s="1"/>
  <c r="G185" i="28"/>
  <c r="I185" i="28" s="1"/>
  <c r="G250" i="28"/>
  <c r="I250" i="28" s="1"/>
  <c r="G232" i="28"/>
  <c r="I232" i="28" s="1"/>
  <c r="G96" i="28"/>
  <c r="I96" i="28" s="1"/>
  <c r="G73" i="28"/>
  <c r="I73" i="28" s="1"/>
  <c r="G178" i="28"/>
  <c r="I178" i="28" s="1"/>
  <c r="G173" i="28"/>
  <c r="I173" i="28" s="1"/>
  <c r="G156" i="28"/>
  <c r="I156" i="28" s="1"/>
  <c r="G195" i="28"/>
  <c r="I195" i="28" s="1"/>
  <c r="G192" i="28"/>
  <c r="I192" i="28" s="1"/>
  <c r="G170" i="28"/>
  <c r="I170" i="28" s="1"/>
  <c r="G203" i="28"/>
  <c r="I203" i="28" s="1"/>
  <c r="G160" i="28"/>
  <c r="I160" i="28" s="1"/>
  <c r="G241" i="28"/>
  <c r="I241" i="28" s="1"/>
  <c r="G179" i="28"/>
  <c r="I179" i="28" s="1"/>
  <c r="G48" i="28"/>
  <c r="I48" i="28" s="1"/>
  <c r="H231" i="28"/>
  <c r="G95" i="28"/>
  <c r="I95" i="28" s="1"/>
  <c r="G233" i="28"/>
  <c r="I233" i="28" s="1"/>
  <c r="G226" i="28"/>
  <c r="I226" i="28" s="1"/>
  <c r="G94" i="28"/>
  <c r="I94" i="28" s="1"/>
  <c r="G50" i="28"/>
  <c r="I50" i="28" s="1"/>
  <c r="G45" i="28"/>
  <c r="I45" i="28" s="1"/>
  <c r="G112" i="28"/>
  <c r="I112" i="28" s="1"/>
  <c r="G208" i="28"/>
  <c r="I208" i="28" s="1"/>
  <c r="G229" i="28"/>
  <c r="I229" i="28" s="1"/>
  <c r="G181" i="28"/>
  <c r="I181" i="28" s="1"/>
  <c r="H217" i="28"/>
  <c r="G77" i="28"/>
  <c r="I77" i="28" s="1"/>
  <c r="G72" i="28"/>
  <c r="I72" i="28" s="1"/>
  <c r="G220" i="28"/>
  <c r="I220" i="28" s="1"/>
  <c r="G125" i="28"/>
  <c r="I125" i="28" s="1"/>
  <c r="G68" i="28"/>
  <c r="I68" i="28" s="1"/>
  <c r="G223" i="28"/>
  <c r="I223" i="28" s="1"/>
  <c r="G116" i="28"/>
  <c r="I116" i="28" s="1"/>
  <c r="G142" i="28"/>
  <c r="I142" i="28" s="1"/>
  <c r="G227" i="28"/>
  <c r="I227" i="28" s="1"/>
  <c r="G211" i="28"/>
  <c r="I211" i="28" s="1"/>
  <c r="G53" i="28"/>
  <c r="I53" i="28" s="1"/>
  <c r="G106" i="28"/>
  <c r="I106" i="28" s="1"/>
  <c r="H76" i="1"/>
  <c r="H83" i="28" s="1"/>
  <c r="G115" i="28"/>
  <c r="I115" i="28" s="1"/>
  <c r="G162" i="28"/>
  <c r="I162" i="28" s="1"/>
  <c r="H118" i="1"/>
  <c r="H167" i="1"/>
  <c r="H81" i="1"/>
  <c r="G217" i="28"/>
  <c r="I217" i="28" s="1"/>
  <c r="H24" i="1"/>
  <c r="H75" i="28" s="1"/>
  <c r="G139" i="28"/>
  <c r="I139" i="28" s="1"/>
  <c r="H50" i="1"/>
  <c r="H165" i="28" s="1"/>
  <c r="H48" i="1"/>
  <c r="H147" i="1"/>
  <c r="H171" i="1"/>
  <c r="H172" i="28" s="1"/>
  <c r="G237" i="28"/>
  <c r="I237" i="28" s="1"/>
  <c r="H189" i="1"/>
  <c r="H144" i="1"/>
  <c r="G216" i="28"/>
  <c r="I216" i="28" s="1"/>
  <c r="H63" i="1"/>
  <c r="H139" i="1"/>
  <c r="H173" i="1"/>
  <c r="H76" i="28" s="1"/>
  <c r="G154" i="28"/>
  <c r="I154" i="28" s="1"/>
  <c r="G78" i="28"/>
  <c r="I78" i="28" s="1"/>
  <c r="H84" i="1"/>
  <c r="H141" i="28" s="1"/>
  <c r="G239" i="28"/>
  <c r="I239" i="28" s="1"/>
  <c r="G103" i="28"/>
  <c r="I103" i="28" s="1"/>
  <c r="H18" i="1"/>
  <c r="H149" i="28" s="1"/>
  <c r="G244" i="28"/>
  <c r="I244" i="28" s="1"/>
  <c r="H164" i="1"/>
  <c r="H73" i="28" s="1"/>
  <c r="H38" i="1"/>
  <c r="H128" i="1"/>
  <c r="G97" i="28"/>
  <c r="I97" i="28" s="1"/>
  <c r="G228" i="28"/>
  <c r="I228" i="28" s="1"/>
  <c r="G118" i="28"/>
  <c r="I118" i="28" s="1"/>
  <c r="G212" i="28"/>
  <c r="I212" i="28" s="1"/>
  <c r="H155" i="1"/>
  <c r="H22" i="1"/>
  <c r="G46" i="28"/>
  <c r="I46" i="28" s="1"/>
  <c r="H176" i="1"/>
  <c r="H248" i="28" s="1"/>
  <c r="G104" i="28"/>
  <c r="I104" i="28" s="1"/>
  <c r="G109" i="28"/>
  <c r="I109" i="28" s="1"/>
  <c r="H55" i="1"/>
  <c r="H61" i="1"/>
  <c r="G161" i="28"/>
  <c r="I161" i="28" s="1"/>
  <c r="G155" i="28"/>
  <c r="I155" i="28" s="1"/>
  <c r="H87" i="1"/>
  <c r="H37" i="1"/>
  <c r="H149" i="1"/>
  <c r="G105" i="28"/>
  <c r="I105" i="28" s="1"/>
  <c r="H90" i="1"/>
  <c r="H47" i="1"/>
  <c r="H70" i="1"/>
  <c r="H258" i="28" s="1"/>
  <c r="G210" i="28"/>
  <c r="I210" i="28" s="1"/>
  <c r="H88" i="1"/>
  <c r="G113" i="28"/>
  <c r="I113" i="28" s="1"/>
  <c r="H124" i="1"/>
  <c r="H66" i="28" s="1"/>
  <c r="H185" i="1"/>
  <c r="G117" i="28"/>
  <c r="I117" i="28" s="1"/>
  <c r="H193" i="1"/>
  <c r="H144" i="28" s="1"/>
  <c r="G189" i="28"/>
  <c r="I189" i="28" s="1"/>
  <c r="H15" i="1"/>
  <c r="H121" i="1"/>
  <c r="H162" i="1"/>
  <c r="H243" i="28" s="1"/>
  <c r="G102" i="28"/>
  <c r="I102" i="28" s="1"/>
  <c r="G90" i="28"/>
  <c r="I90" i="28" s="1"/>
  <c r="H136" i="1"/>
  <c r="H25" i="1"/>
  <c r="H82" i="1"/>
  <c r="G252" i="28"/>
  <c r="I252" i="28" s="1"/>
  <c r="H41" i="1"/>
  <c r="H111" i="28" s="1"/>
  <c r="G199" i="28"/>
  <c r="I199" i="28" s="1"/>
  <c r="H151" i="1"/>
  <c r="H240" i="28" s="1"/>
  <c r="G165" i="28"/>
  <c r="I165" i="28" s="1"/>
  <c r="G75" i="28"/>
  <c r="I75" i="28" s="1"/>
  <c r="G88" i="28"/>
  <c r="I88" i="28" s="1"/>
  <c r="G141" i="28"/>
  <c r="I141" i="28" s="1"/>
  <c r="G43" i="28"/>
  <c r="I43" i="28" s="1"/>
  <c r="H160" i="1"/>
  <c r="H72" i="28" s="1"/>
  <c r="H33" i="1"/>
  <c r="H160" i="28" s="1"/>
  <c r="H85" i="1"/>
  <c r="H99" i="1"/>
  <c r="H17" i="1"/>
  <c r="H203" i="28" s="1"/>
  <c r="G66" i="28"/>
  <c r="I66" i="28" s="1"/>
  <c r="G236" i="28"/>
  <c r="I236" i="28" s="1"/>
  <c r="G119" i="28"/>
  <c r="I119" i="28" s="1"/>
  <c r="H44" i="1"/>
  <c r="H143" i="1"/>
  <c r="G55" i="28"/>
  <c r="I55" i="28" s="1"/>
  <c r="G249" i="28"/>
  <c r="I249" i="28" s="1"/>
  <c r="H192" i="1"/>
  <c r="G222" i="28"/>
  <c r="I222" i="28" s="1"/>
  <c r="H43" i="1"/>
  <c r="G152" i="28"/>
  <c r="I152" i="28" s="1"/>
  <c r="G177" i="28"/>
  <c r="I177" i="28" s="1"/>
  <c r="G126" i="28"/>
  <c r="I126" i="28" s="1"/>
  <c r="H65" i="1"/>
  <c r="G84" i="28"/>
  <c r="I84" i="28" s="1"/>
  <c r="G42" i="28"/>
  <c r="I42" i="28" s="1"/>
  <c r="G153" i="28"/>
  <c r="I153" i="28" s="1"/>
  <c r="H186" i="1"/>
  <c r="H113" i="28" s="1"/>
  <c r="G219" i="28"/>
  <c r="I219" i="28" s="1"/>
  <c r="G59" i="28"/>
  <c r="I59" i="28" s="1"/>
  <c r="H154" i="1"/>
  <c r="H137" i="1"/>
  <c r="G166" i="28"/>
  <c r="I166" i="28" s="1"/>
  <c r="G253" i="28"/>
  <c r="I253" i="28" s="1"/>
  <c r="G200" i="28"/>
  <c r="I200" i="28" s="1"/>
  <c r="H104" i="1"/>
  <c r="G147" i="28"/>
  <c r="I147" i="28" s="1"/>
  <c r="H130" i="1"/>
  <c r="H101" i="1"/>
  <c r="H64" i="1"/>
  <c r="H23" i="1"/>
  <c r="H184" i="1"/>
  <c r="H157" i="28" s="1"/>
  <c r="H21" i="1"/>
  <c r="H97" i="1"/>
  <c r="H94" i="1"/>
  <c r="H225" i="28" s="1"/>
  <c r="H103" i="1"/>
  <c r="H189" i="28" s="1"/>
  <c r="H135" i="1"/>
  <c r="H175" i="1"/>
  <c r="H127" i="1"/>
  <c r="H90" i="28" s="1"/>
  <c r="G127" i="28"/>
  <c r="I127" i="28" s="1"/>
  <c r="H141" i="1"/>
  <c r="H140" i="28" s="1"/>
  <c r="H169" i="1"/>
  <c r="H245" i="28" s="1"/>
  <c r="G107" i="28"/>
  <c r="I107" i="28" s="1"/>
  <c r="H174" i="1"/>
  <c r="H157" i="1"/>
  <c r="H199" i="28" s="1"/>
  <c r="G206" i="28"/>
  <c r="I206" i="28" s="1"/>
  <c r="H182" i="1"/>
  <c r="H29" i="1"/>
  <c r="H138" i="28" s="1"/>
  <c r="H142" i="1"/>
  <c r="H184" i="28" s="1"/>
  <c r="H77" i="1"/>
  <c r="G215" i="28"/>
  <c r="I215" i="28" s="1"/>
  <c r="H79" i="1"/>
  <c r="H134" i="1"/>
  <c r="H47" i="28" s="1"/>
  <c r="H172" i="1"/>
  <c r="H183" i="28" s="1"/>
  <c r="G207" i="28"/>
  <c r="I207" i="28" s="1"/>
  <c r="G174" i="28"/>
  <c r="I174" i="28" s="1"/>
  <c r="H20" i="1"/>
  <c r="H168" i="1"/>
  <c r="H218" i="28" s="1"/>
  <c r="H108" i="1"/>
  <c r="H249" i="28" s="1"/>
  <c r="G193" i="28"/>
  <c r="I193" i="28" s="1"/>
  <c r="H109" i="1"/>
  <c r="H140" i="1"/>
  <c r="H114" i="1"/>
  <c r="H69" i="28" s="1"/>
  <c r="G131" i="28"/>
  <c r="I131" i="28" s="1"/>
  <c r="H191" i="1"/>
  <c r="H187" i="1"/>
  <c r="H176" i="28" s="1"/>
  <c r="G158" i="28"/>
  <c r="I158" i="28" s="1"/>
  <c r="G130" i="28"/>
  <c r="I130" i="28" s="1"/>
  <c r="G190" i="28"/>
  <c r="I190" i="28" s="1"/>
  <c r="G197" i="28"/>
  <c r="I197" i="28" s="1"/>
  <c r="H16" i="1"/>
  <c r="H150" i="28" s="1"/>
  <c r="H86" i="1"/>
  <c r="E8" i="29"/>
  <c r="H8" i="1"/>
  <c r="H118" i="28" s="1"/>
  <c r="E17" i="29"/>
  <c r="H7" i="1"/>
  <c r="H127" i="28" s="1"/>
  <c r="E22" i="29"/>
  <c r="E13" i="29"/>
  <c r="E16" i="29"/>
  <c r="E7" i="29"/>
  <c r="H13" i="1"/>
  <c r="E11" i="29"/>
  <c r="G168" i="28"/>
  <c r="I168" i="28" s="1"/>
  <c r="E20" i="29"/>
  <c r="H34" i="1"/>
  <c r="H10" i="1"/>
  <c r="H146" i="28" s="1"/>
  <c r="E19" i="29"/>
  <c r="H9" i="1"/>
  <c r="H55" i="28" s="1"/>
  <c r="E10" i="29"/>
  <c r="H166" i="1"/>
  <c r="G85" i="28"/>
  <c r="I85" i="28" s="1"/>
  <c r="J51" i="28"/>
  <c r="J61" i="28"/>
  <c r="J175" i="28"/>
  <c r="K62" i="29"/>
  <c r="F61" i="29"/>
  <c r="F64" i="29"/>
  <c r="F60" i="29"/>
  <c r="F58" i="29"/>
  <c r="F59" i="29"/>
  <c r="H62" i="29"/>
  <c r="H59" i="29"/>
  <c r="H63" i="29"/>
  <c r="H61" i="29"/>
  <c r="H58" i="29"/>
  <c r="H64" i="29"/>
  <c r="H60" i="29"/>
  <c r="M202" i="28"/>
  <c r="W6" i="1"/>
  <c r="K9" i="29" s="1"/>
  <c r="V6" i="1"/>
  <c r="L108" i="28"/>
  <c r="L202" i="28"/>
  <c r="M51" i="28"/>
  <c r="N202" i="28"/>
  <c r="U6" i="1"/>
  <c r="M180" i="28"/>
  <c r="N108" i="28"/>
  <c r="I44" i="28" l="1"/>
  <c r="J159" i="28"/>
  <c r="J63" i="28"/>
  <c r="H207" i="28"/>
  <c r="H58" i="28"/>
  <c r="H79" i="28"/>
  <c r="N159" i="28"/>
  <c r="N63" i="28"/>
  <c r="H237" i="28"/>
  <c r="H120" i="28"/>
  <c r="H94" i="28"/>
  <c r="H195" i="28"/>
  <c r="H105" i="28"/>
  <c r="H117" i="28"/>
  <c r="H129" i="28"/>
  <c r="H81" i="28"/>
  <c r="H137" i="28"/>
  <c r="H255" i="28"/>
  <c r="H131" i="28"/>
  <c r="H67" i="28"/>
  <c r="H158" i="28"/>
  <c r="H80" i="28"/>
  <c r="H98" i="28"/>
  <c r="H222" i="28"/>
  <c r="H197" i="28"/>
  <c r="H136" i="28"/>
  <c r="H57" i="28"/>
  <c r="H198" i="28"/>
  <c r="H64" i="28"/>
  <c r="H193" i="28"/>
  <c r="H254" i="28"/>
  <c r="H153" i="28"/>
  <c r="H68" i="28"/>
  <c r="H228" i="28"/>
  <c r="H236" i="28"/>
  <c r="H106" i="28"/>
  <c r="H145" i="28"/>
  <c r="H44" i="28"/>
  <c r="H234" i="28"/>
  <c r="H135" i="28"/>
  <c r="H253" i="28"/>
  <c r="H204" i="28"/>
  <c r="H91" i="28"/>
  <c r="F9" i="29"/>
  <c r="F18" i="29" s="1"/>
  <c r="J122" i="28"/>
  <c r="H96" i="28"/>
  <c r="H256" i="28"/>
  <c r="H86" i="28"/>
  <c r="H60" i="28"/>
  <c r="H92" i="28"/>
  <c r="H74" i="28"/>
  <c r="J9" i="29"/>
  <c r="N122" i="28"/>
  <c r="H230" i="28"/>
  <c r="H78" i="28"/>
  <c r="H213" i="28"/>
  <c r="H252" i="28"/>
  <c r="H167" i="28"/>
  <c r="H114" i="28"/>
  <c r="H133" i="28"/>
  <c r="H59" i="28"/>
  <c r="H42" i="28"/>
  <c r="H186" i="28"/>
  <c r="H187" i="28"/>
  <c r="H259" i="28"/>
  <c r="H134" i="28"/>
  <c r="H101" i="28"/>
  <c r="H104" i="28"/>
  <c r="H128" i="28"/>
  <c r="H125" i="28"/>
  <c r="H123" i="28"/>
  <c r="H241" i="28"/>
  <c r="H173" i="28"/>
  <c r="H219" i="28"/>
  <c r="H102" i="28"/>
  <c r="H148" i="28"/>
  <c r="H130" i="28"/>
  <c r="H82" i="28"/>
  <c r="H221" i="28"/>
  <c r="H235" i="28"/>
  <c r="H246" i="28"/>
  <c r="H85" i="28"/>
  <c r="H247" i="28"/>
  <c r="H233" i="28"/>
  <c r="H169" i="28"/>
  <c r="H65" i="28"/>
  <c r="H251" i="28"/>
  <c r="H93" i="28"/>
  <c r="H132" i="28"/>
  <c r="H205" i="28"/>
  <c r="H191" i="28"/>
  <c r="H238" i="28"/>
  <c r="H110" i="28"/>
  <c r="H209" i="28"/>
  <c r="H70" i="28"/>
  <c r="J12" i="29"/>
  <c r="N124" i="28"/>
  <c r="H168" i="28"/>
  <c r="H52" i="28"/>
  <c r="H192" i="28"/>
  <c r="H185" i="28"/>
  <c r="H232" i="28"/>
  <c r="H163" i="28"/>
  <c r="H89" i="28"/>
  <c r="H220" i="28"/>
  <c r="H56" i="28"/>
  <c r="H181" i="28"/>
  <c r="H179" i="28"/>
  <c r="H244" i="28"/>
  <c r="H166" i="28"/>
  <c r="H97" i="28"/>
  <c r="H162" i="28"/>
  <c r="H216" i="28"/>
  <c r="H174" i="28"/>
  <c r="H188" i="28"/>
  <c r="H54" i="28"/>
  <c r="H112" i="28"/>
  <c r="H71" i="28"/>
  <c r="H152" i="28"/>
  <c r="H214" i="28"/>
  <c r="H212" i="28"/>
  <c r="H210" i="28"/>
  <c r="H49" i="28"/>
  <c r="H50" i="28"/>
  <c r="H242" i="28"/>
  <c r="H45" i="28"/>
  <c r="H211" i="28"/>
  <c r="H156" i="28"/>
  <c r="H84" i="28"/>
  <c r="H62" i="28"/>
  <c r="H43" i="28"/>
  <c r="H143" i="28"/>
  <c r="H139" i="28"/>
  <c r="H107" i="28"/>
  <c r="H77" i="28"/>
  <c r="H109" i="28"/>
  <c r="F12" i="29"/>
  <c r="J124" i="28"/>
  <c r="H196" i="28"/>
  <c r="H164" i="28"/>
  <c r="H95" i="28"/>
  <c r="H99" i="28"/>
  <c r="H226" i="28"/>
  <c r="H170" i="28"/>
  <c r="H250" i="28"/>
  <c r="H178" i="28"/>
  <c r="H48" i="28"/>
  <c r="H208" i="28"/>
  <c r="H229" i="28"/>
  <c r="H126" i="28"/>
  <c r="H215" i="28"/>
  <c r="H115" i="28"/>
  <c r="H155" i="28"/>
  <c r="H119" i="28"/>
  <c r="H154" i="28"/>
  <c r="H161" i="28"/>
  <c r="H200" i="28"/>
  <c r="H190" i="28"/>
  <c r="H177" i="28"/>
  <c r="H116" i="28"/>
  <c r="H223" i="28"/>
  <c r="H53" i="28"/>
  <c r="H227" i="28"/>
  <c r="H142" i="28"/>
  <c r="H171" i="28"/>
  <c r="H147" i="28"/>
  <c r="H46" i="28"/>
  <c r="H88" i="28"/>
  <c r="H151" i="28"/>
  <c r="J121" i="28"/>
  <c r="M61" i="28"/>
  <c r="N61" i="28"/>
  <c r="J202" i="28"/>
  <c r="L61" i="28"/>
  <c r="M175" i="28"/>
  <c r="N121" i="28"/>
  <c r="M201" i="28"/>
  <c r="N175" i="28"/>
  <c r="O257" i="28"/>
  <c r="F20" i="29"/>
  <c r="F22" i="29"/>
  <c r="I62" i="29"/>
  <c r="M257" i="28"/>
  <c r="F16" i="29"/>
  <c r="F37" i="29"/>
  <c r="I63" i="29"/>
  <c r="I64" i="29"/>
  <c r="J60" i="29"/>
  <c r="J63" i="29"/>
  <c r="N51" i="28"/>
  <c r="F38" i="29"/>
  <c r="F43" i="29"/>
  <c r="J62" i="29"/>
  <c r="J61" i="29"/>
  <c r="K12" i="29"/>
  <c r="I60" i="29"/>
  <c r="I61" i="29"/>
  <c r="K63" i="29"/>
  <c r="J58" i="29"/>
  <c r="J64" i="29"/>
  <c r="K60" i="29"/>
  <c r="K64" i="29"/>
  <c r="O61" i="28"/>
  <c r="K61" i="29"/>
  <c r="K59" i="29"/>
  <c r="K58" i="29"/>
  <c r="J59" i="29"/>
  <c r="I59" i="29"/>
  <c r="I58" i="29"/>
  <c r="F17" i="29"/>
  <c r="F41" i="29"/>
  <c r="F19" i="29"/>
  <c r="H20" i="29"/>
  <c r="F39" i="29"/>
  <c r="F40" i="29"/>
  <c r="F42" i="29"/>
  <c r="L180" i="28"/>
  <c r="O180" i="28"/>
  <c r="L51" i="28"/>
  <c r="L175" i="28"/>
  <c r="L201" i="28"/>
  <c r="L257" i="28"/>
  <c r="L159" i="28" l="1"/>
  <c r="L63" i="28"/>
  <c r="M159" i="28"/>
  <c r="M63" i="28"/>
  <c r="H9" i="29"/>
  <c r="H18" i="29" s="1"/>
  <c r="L122" i="28"/>
  <c r="I9" i="29"/>
  <c r="I18" i="29" s="1"/>
  <c r="M122" i="28"/>
  <c r="I12" i="29"/>
  <c r="I21" i="29" s="1"/>
  <c r="M124" i="28"/>
  <c r="H12" i="29"/>
  <c r="H21" i="29" s="1"/>
  <c r="L124" i="28"/>
  <c r="L121" i="28"/>
  <c r="M121" i="28"/>
  <c r="N180" i="28"/>
  <c r="O108" i="28"/>
  <c r="O175" i="28"/>
  <c r="O201" i="28"/>
  <c r="N257" i="28"/>
  <c r="O51" i="28"/>
  <c r="N201" i="28"/>
  <c r="O202" i="28"/>
  <c r="M108" i="28"/>
  <c r="O121" i="28"/>
  <c r="K20" i="29"/>
  <c r="I20" i="29"/>
  <c r="J18" i="29"/>
  <c r="J22" i="29"/>
  <c r="J19" i="29"/>
  <c r="J20" i="29"/>
  <c r="J17" i="29"/>
  <c r="J16" i="29"/>
  <c r="I22" i="29"/>
  <c r="I19" i="29"/>
  <c r="I17" i="29"/>
  <c r="I16" i="29"/>
  <c r="J41" i="29"/>
  <c r="H16" i="29"/>
  <c r="H22" i="29"/>
  <c r="H17" i="29"/>
  <c r="H19" i="29"/>
  <c r="K17" i="29"/>
  <c r="K19" i="29"/>
  <c r="K22" i="29"/>
  <c r="K18" i="29"/>
  <c r="K16" i="29"/>
  <c r="J39" i="29"/>
  <c r="J40" i="29"/>
  <c r="J38" i="29"/>
  <c r="I42" i="29"/>
  <c r="J43" i="29"/>
  <c r="J37" i="29"/>
  <c r="I41" i="29"/>
  <c r="H41" i="29"/>
  <c r="H40" i="29"/>
  <c r="K41" i="29"/>
  <c r="I38" i="29"/>
  <c r="K40" i="29"/>
  <c r="H42" i="29"/>
  <c r="K37" i="29"/>
  <c r="I43" i="29"/>
  <c r="K39" i="29"/>
  <c r="I37" i="29"/>
  <c r="H39" i="29"/>
  <c r="H38" i="29"/>
  <c r="H37" i="29" l="1"/>
  <c r="I39" i="29"/>
  <c r="I40" i="29"/>
  <c r="K38" i="29"/>
  <c r="K43" i="29"/>
  <c r="H43" i="29"/>
  <c r="G62" i="29" l="1"/>
  <c r="K202" i="28"/>
  <c r="K180" i="28"/>
  <c r="S6" i="1"/>
  <c r="K201" i="28"/>
  <c r="K61" i="28" l="1"/>
  <c r="K108" i="28"/>
  <c r="M6" i="1" a="1"/>
  <c r="M6" i="1" s="1"/>
  <c r="G58" i="29"/>
  <c r="G60" i="29"/>
  <c r="G63" i="29"/>
  <c r="G61" i="29"/>
  <c r="G59" i="29"/>
  <c r="K257" i="28"/>
  <c r="G64" i="29"/>
  <c r="G20" i="29"/>
  <c r="J6" i="1" a="1"/>
  <c r="J6" i="1" s="1"/>
  <c r="K159" i="28" l="1"/>
  <c r="K63" i="28"/>
  <c r="G9" i="29"/>
  <c r="G18" i="29" s="1"/>
  <c r="K122" i="28"/>
  <c r="E51" i="29"/>
  <c r="E60" i="29"/>
  <c r="E30" i="29"/>
  <c r="E39" i="29"/>
  <c r="G12" i="29"/>
  <c r="G21" i="29" s="1"/>
  <c r="K124" i="28"/>
  <c r="E54" i="29"/>
  <c r="E63" i="29"/>
  <c r="E42" i="29"/>
  <c r="E33" i="29"/>
  <c r="N6" i="1"/>
  <c r="K51" i="28"/>
  <c r="K175" i="28"/>
  <c r="K121" i="28"/>
  <c r="G17" i="29"/>
  <c r="G22" i="29"/>
  <c r="G19" i="29"/>
  <c r="G16" i="29"/>
  <c r="G108" i="28"/>
  <c r="I108" i="28" s="1"/>
  <c r="G180" i="28"/>
  <c r="I180" i="28" s="1"/>
  <c r="G257" i="28"/>
  <c r="I257" i="28" s="1"/>
  <c r="G6" i="1" a="1"/>
  <c r="G6" i="1" s="1"/>
  <c r="G63" i="28" s="1"/>
  <c r="I63" i="28" s="1"/>
  <c r="G201" i="28"/>
  <c r="I201" i="28" s="1"/>
  <c r="G202" i="28"/>
  <c r="I202" i="28" s="1"/>
  <c r="K6" i="1"/>
  <c r="G122" i="28" l="1"/>
  <c r="I122" i="28" s="1"/>
  <c r="G159" i="28"/>
  <c r="I159" i="28" s="1"/>
  <c r="G124" i="28"/>
  <c r="I124" i="28" s="1"/>
  <c r="E9" i="29"/>
  <c r="E18" i="29"/>
  <c r="E12" i="29"/>
  <c r="E21" i="29"/>
  <c r="G121" i="28"/>
  <c r="I121" i="28" s="1"/>
  <c r="G175" i="28"/>
  <c r="I175" i="28" s="1"/>
  <c r="G51" i="28"/>
  <c r="I51" i="28" s="1"/>
  <c r="G61" i="28"/>
  <c r="G41" i="29"/>
  <c r="G42" i="29"/>
  <c r="G38" i="29"/>
  <c r="G43" i="29"/>
  <c r="G37" i="29"/>
  <c r="G40" i="29"/>
  <c r="G39" i="29"/>
  <c r="H108" i="28"/>
  <c r="H201" i="28"/>
  <c r="H6" i="1"/>
  <c r="H63" i="28" s="1"/>
  <c r="H180" i="28"/>
  <c r="H202" i="28"/>
  <c r="H257" i="28"/>
  <c r="G276" i="28" l="1"/>
  <c r="G275" i="28"/>
  <c r="G273" i="28"/>
  <c r="G274" i="28"/>
  <c r="G271" i="28"/>
  <c r="G272" i="28"/>
  <c r="I61" i="28"/>
  <c r="G270" i="28"/>
  <c r="H122" i="28"/>
  <c r="H159" i="28"/>
  <c r="H121" i="28"/>
  <c r="H124" i="28"/>
  <c r="H175" i="28"/>
  <c r="H61" i="28"/>
  <c r="H51" i="28"/>
  <c r="J42" i="29" l="1"/>
  <c r="J21" i="29" l="1"/>
  <c r="K42" i="29"/>
  <c r="K21" i="29"/>
  <c r="F63" i="29" l="1"/>
  <c r="F21" i="2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C280EF-1CAA-43C8-86CE-00748B33B408}" name="conflict-and-fragility" type="6" refreshedVersion="8" background="1" saveData="1">
    <textPr prompt="0" codePage="1251" sourceFile="C:\Users\wb631307\OneDrive - WBG\Documents\crm local\conflict-and-fragility.csv" comma="1">
      <textFields count="18">
        <textField/>
        <textField/>
        <textField/>
        <textField/>
        <textField/>
        <textField/>
        <textField/>
        <textField/>
        <textField/>
        <textField/>
        <textField/>
        <textField/>
        <textField/>
        <textField/>
        <textField/>
        <textField/>
        <textField/>
        <textField/>
      </textFields>
    </textPr>
  </connection>
  <connection id="2" xr16:uid="{FA8288BF-1EEF-4187-98F3-AFF0084DC633}" name="food-security" type="6" refreshedVersion="8" background="1" saveData="1">
    <textPr prompt="0" codePage="1251" sourceFile="C:\Users\wb631307\OneDrive - WBG\Documents\crm local\food-security.csv" comma="1">
      <textFields count="13">
        <textField/>
        <textField/>
        <textField/>
        <textField/>
        <textField/>
        <textField/>
        <textField/>
        <textField/>
        <textField/>
        <textField/>
        <textField/>
        <textField/>
        <textField/>
      </textFields>
    </textPr>
  </connection>
  <connection id="3" xr16:uid="{395171D0-0749-4B1F-AF39-15AE2CD4A939}" name="health" type="6" refreshedVersion="8" background="1" saveData="1">
    <textPr prompt="0" codePage="1250" sourceFile="C:\Users\wb631307\OneDrive - WBG\Documents\crm local\health.csv" comma="1">
      <textFields count="9">
        <textField/>
        <textField/>
        <textField/>
        <textField/>
        <textField/>
        <textField/>
        <textField/>
        <textField/>
        <textField/>
      </textFields>
    </textPr>
  </connection>
  <connection id="4" xr16:uid="{C6DB7981-D20B-4A91-A26E-5EF3A28D359B}" name="indicators-list" type="6" refreshedVersion="8" background="1" saveData="1">
    <textPr codePage="437" sourceFile="C:\Users\wb631307\OneDrive - WBG\Documents\crm local\indicators-list-dated.csv" comma="1">
      <textFields count="17">
        <textField/>
        <textField/>
        <textField/>
        <textField/>
        <textField/>
        <textField/>
        <textField/>
        <textField/>
        <textField/>
        <textField/>
        <textField/>
        <textField/>
        <textField/>
        <textField/>
        <textField/>
        <textField/>
        <textField/>
      </textFields>
    </textPr>
  </connection>
  <connection id="5" xr16:uid="{603B5B82-FDF7-458D-AA78-DC7BB591CD3E}" name="macro-fiscal" type="6" refreshedVersion="8" background="1" saveData="1">
    <textPr codePage="437" sourceFile="C:\Users\wb631307\OneDrive - WBG\Documents\crm local\macro-fiscal.csv" comma="1">
      <textFields count="7">
        <textField/>
        <textField/>
        <textField/>
        <textField/>
        <textField/>
        <textField/>
        <textField/>
      </textFields>
    </textPr>
  </connection>
  <connection id="6" xr16:uid="{7D4FB718-D672-45B6-BC0B-F0F569188C49}" name="natural-hazard" type="6" refreshedVersion="8" background="1" saveData="1">
    <textPr prompt="0" codePage="1250" sourceFile="C:\Users\wb631307\OneDrive - WBG\Documents\crm local\natural-hazard.csv" comma="1">
      <textFields count="15">
        <textField/>
        <textField/>
        <textField/>
        <textField/>
        <textField/>
        <textField/>
        <textField/>
        <textField/>
        <textField/>
        <textField/>
        <textField/>
        <textField/>
        <textField/>
        <textField/>
        <textField/>
      </textFields>
    </textPr>
  </connection>
  <connection id="7" xr16:uid="{EC9177E6-C6EF-4626-9622-A56DC49617C9}" name="reliabilitysheet" type="6" refreshedVersion="8" background="1" saveData="1">
    <textPr codePage="65001" sourceFile="C:\Users\wb631307\OneDrive - WBG\Documents\crm local\reliability-sheet.csv" comma="1">
      <textFields count="16">
        <textField/>
        <textField/>
        <textField/>
        <textField/>
        <textField/>
        <textField/>
        <textField/>
        <textField/>
        <textField/>
        <textField/>
        <textField/>
        <textField/>
        <textField/>
        <textField/>
        <textField/>
        <textField/>
      </textFields>
    </textPr>
  </connection>
  <connection id="8" xr16:uid="{6669EAD8-FA22-46A4-88FD-7177024D9CE6}" name="socioeconomic-vulnerability" type="6" refreshedVersion="8" background="1" saveData="1">
    <textPr codePage="437" sourceFile="C:\Users\wb631307\OneDrive - WBG\Documents\crm local\socioeconomic-vulnerability.csv" comma="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<sst xmlns="http://schemas.openxmlformats.org/spreadsheetml/2006/main" count="10071" uniqueCount="862">
  <si>
    <t>X</t>
  </si>
  <si>
    <t>Countryname</t>
  </si>
  <si>
    <t>Country</t>
  </si>
  <si>
    <t xml:space="preserve"> </t>
  </si>
  <si>
    <t>Overall Alert</t>
  </si>
  <si>
    <t>Underlying Vulnerability</t>
  </si>
  <si>
    <t>Afghanistan</t>
  </si>
  <si>
    <t>AFG</t>
  </si>
  <si>
    <t>Angola</t>
  </si>
  <si>
    <t>AGO</t>
  </si>
  <si>
    <t>Albania</t>
  </si>
  <si>
    <t>ALB</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</si>
  <si>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</si>
  <si>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</si>
  <si>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</si>
  <si>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</si>
  <si>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</si>
  <si>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</si>
  <si>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</si>
  <si>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</si>
  <si>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</si>
  <si>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</si>
  <si>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</si>
  <si>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</si>
  <si>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</si>
  <si>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</si>
  <si>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</si>
  <si>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</si>
  <si>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</si>
  <si>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</si>
  <si>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</si>
  <si>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</si>
  <si>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</si>
  <si>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</si>
  <si>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</si>
  <si>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</si>
  <si>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</si>
  <si>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</si>
  <si>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</si>
  <si>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</si>
  <si>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BHS</t>
  </si>
  <si>
    <t>Bosnia and Herzegovina</t>
  </si>
  <si>
    <t>BIH</t>
  </si>
  <si>
    <t>Belarus</t>
  </si>
  <si>
    <t>BLR</t>
  </si>
  <si>
    <t>Belize</t>
  </si>
  <si>
    <t>BLZ</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</si>
  <si>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</si>
  <si>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</si>
  <si>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</si>
  <si>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</si>
  <si>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</si>
  <si>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</si>
  <si>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</si>
  <si>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</si>
  <si>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</si>
  <si>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</si>
  <si>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</si>
  <si>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</si>
  <si>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</si>
  <si>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</si>
  <si>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</si>
  <si>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</si>
  <si>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</si>
  <si>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</si>
  <si>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</si>
  <si>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</si>
  <si>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</si>
  <si>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</si>
  <si>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CIV</t>
  </si>
  <si>
    <t>Cameroon</t>
  </si>
  <si>
    <t>CMR</t>
  </si>
  <si>
    <t>COD</t>
  </si>
  <si>
    <t>COG</t>
  </si>
  <si>
    <t>Colombia</t>
  </si>
  <si>
    <t>COL</t>
  </si>
  <si>
    <t>Comoros</t>
  </si>
  <si>
    <t>COM</t>
  </si>
  <si>
    <t>Cabo Verde</t>
  </si>
  <si>
    <t>CPV</t>
  </si>
  <si>
    <t>Costa Rica</t>
  </si>
  <si>
    <t>CRI</t>
  </si>
  <si>
    <t>Cuba</t>
  </si>
  <si>
    <t>CUB</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</si>
  <si>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</si>
  <si>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</si>
  <si>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</si>
  <si>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</si>
  <si>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</si>
  <si>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</si>
  <si>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</si>
  <si>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</si>
  <si>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</si>
  <si>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</si>
  <si>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</si>
  <si>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</si>
  <si>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</si>
  <si>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</si>
  <si>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</si>
  <si>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</si>
  <si>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</si>
  <si>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</si>
  <si>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t>
  </si>
  <si>
    <t>Eritrea</t>
  </si>
  <si>
    <t>ERI</t>
  </si>
  <si>
    <t>Spain</t>
  </si>
  <si>
    <t>ESP</t>
  </si>
  <si>
    <t>Estonia</t>
  </si>
  <si>
    <t>EST</t>
  </si>
  <si>
    <t>Ethiopia</t>
  </si>
  <si>
    <t>ETH</t>
  </si>
  <si>
    <t>Finland</t>
  </si>
  <si>
    <t>FIN</t>
  </si>
  <si>
    <t>Fiji</t>
  </si>
  <si>
    <t>FJI</t>
  </si>
  <si>
    <t>France</t>
  </si>
  <si>
    <t>FRA</t>
  </si>
  <si>
    <t>FSM</t>
  </si>
  <si>
    <t>Gabon</t>
  </si>
  <si>
    <t>GAB</t>
  </si>
  <si>
    <t>United Kingdom</t>
  </si>
  <si>
    <t>GBR</t>
  </si>
  <si>
    <t>Georgia</t>
  </si>
  <si>
    <t>GEO</t>
  </si>
  <si>
    <t>Ghana</t>
  </si>
  <si>
    <t>GHA</t>
  </si>
  <si>
    <t>Guinea</t>
  </si>
  <si>
    <t>GIN</t>
  </si>
  <si>
    <t>GMB</t>
  </si>
  <si>
    <t>Guinea-Bissau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</si>
  <si>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</si>
  <si>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</si>
  <si>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</si>
  <si>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</si>
  <si>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</si>
  <si>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</si>
  <si>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</si>
  <si>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</si>
  <si>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</si>
  <si>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</si>
  <si>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</si>
  <si>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</si>
  <si>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</si>
  <si>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</si>
  <si>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</si>
  <si>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</si>
  <si>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</si>
  <si>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</si>
  <si>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</si>
  <si>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</si>
  <si>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</si>
  <si>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</si>
  <si>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</si>
  <si>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</si>
  <si>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</si>
  <si>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IRN</t>
  </si>
  <si>
    <t>Iraq</t>
  </si>
  <si>
    <t>IRQ</t>
  </si>
  <si>
    <t>Iceland</t>
  </si>
  <si>
    <t>ISL</t>
  </si>
  <si>
    <t>Israel</t>
  </si>
  <si>
    <t>ISR</t>
  </si>
  <si>
    <t>Italy</t>
  </si>
  <si>
    <t>ITA</t>
  </si>
  <si>
    <t>Jamaica</t>
  </si>
  <si>
    <t>JAM</t>
  </si>
  <si>
    <t>Jordan</t>
  </si>
  <si>
    <t>JOR</t>
  </si>
  <si>
    <t>Japan</t>
  </si>
  <si>
    <t>JPN</t>
  </si>
  <si>
    <t>Kazakhstan</t>
  </si>
  <si>
    <t>KAZ</t>
  </si>
  <si>
    <t>Kenya</t>
  </si>
  <si>
    <t>KEN</t>
  </si>
  <si>
    <t>KGZ</t>
  </si>
  <si>
    <t>Cambodia</t>
  </si>
  <si>
    <t>KHM</t>
  </si>
  <si>
    <t>Kiribati</t>
  </si>
  <si>
    <t>KIR</t>
  </si>
  <si>
    <t>KNA</t>
  </si>
  <si>
    <t>KOR</t>
  </si>
  <si>
    <t>Kuwait</t>
  </si>
  <si>
    <t>KWT</t>
  </si>
  <si>
    <t>Lao PDR</t>
  </si>
  <si>
    <t>LAO</t>
  </si>
  <si>
    <t>Lebanon</t>
  </si>
  <si>
    <t>LBN</t>
  </si>
  <si>
    <t>Liberia</t>
  </si>
  <si>
    <t>LBR</t>
  </si>
  <si>
    <t>Libya</t>
  </si>
  <si>
    <t>LBY</t>
  </si>
  <si>
    <t>LCA</t>
  </si>
  <si>
    <t>Liechtenstein</t>
  </si>
  <si>
    <t>LIE</t>
  </si>
  <si>
    <t>Sri Lanka</t>
  </si>
  <si>
    <t>LKA</t>
  </si>
  <si>
    <t>Lesotho</t>
  </si>
  <si>
    <t>LSO</t>
  </si>
  <si>
    <t>Lithuania</t>
  </si>
  <si>
    <t>LTU</t>
  </si>
  <si>
    <t>Luxembourg</t>
  </si>
  <si>
    <t>LUX</t>
  </si>
  <si>
    <t>Latvia</t>
  </si>
  <si>
    <t>LVA</t>
  </si>
  <si>
    <t>Morocco</t>
  </si>
  <si>
    <t>MAR</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</si>
  <si>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</si>
  <si>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</si>
  <si>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</si>
  <si>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</si>
  <si>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</si>
  <si>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</si>
  <si>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</si>
  <si>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</si>
  <si>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</si>
  <si>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</si>
  <si>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</si>
  <si>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</si>
  <si>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</si>
  <si>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</si>
  <si>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</si>
  <si>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</si>
  <si>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</si>
  <si>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</si>
  <si>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</si>
  <si>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</si>
  <si>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</si>
  <si>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</si>
  <si>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</si>
  <si>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</si>
  <si>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</si>
  <si>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</si>
  <si>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</si>
  <si>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</si>
  <si>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</si>
  <si>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</si>
  <si>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</si>
  <si>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</si>
  <si>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</si>
  <si>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</si>
  <si>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</si>
  <si>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</si>
  <si>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</si>
  <si>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</si>
  <si>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</si>
  <si>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</si>
  <si>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</si>
  <si>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</si>
  <si>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</si>
  <si>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</si>
  <si>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</si>
  <si>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</si>
  <si>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</si>
  <si>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</si>
  <si>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</si>
  <si>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</si>
  <si>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</si>
  <si>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</si>
  <si>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</si>
  <si>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</si>
  <si>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</si>
  <si>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</si>
  <si>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</si>
  <si>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</si>
  <si>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</si>
  <si>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</si>
  <si>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</si>
  <si>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</si>
  <si>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</si>
  <si>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</si>
  <si>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</si>
  <si>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PRK</t>
  </si>
  <si>
    <t>Portugal</t>
  </si>
  <si>
    <t>PRT</t>
  </si>
  <si>
    <t>Paraguay</t>
  </si>
  <si>
    <t>PRY</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</si>
  <si>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</si>
  <si>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</si>
  <si>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</si>
  <si>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</si>
  <si>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</si>
  <si>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</si>
  <si>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</si>
  <si>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</si>
  <si>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</si>
  <si>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</si>
  <si>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</si>
  <si>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</si>
  <si>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</si>
  <si>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</si>
  <si>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</si>
  <si>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</si>
  <si>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</si>
  <si>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</si>
  <si>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</si>
  <si>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</si>
  <si>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</si>
  <si>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</si>
  <si>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Somalia</t>
  </si>
  <si>
    <t>SOM</t>
  </si>
  <si>
    <t>Serbia</t>
  </si>
  <si>
    <t>SRB</t>
  </si>
  <si>
    <t>South Sudan</t>
  </si>
  <si>
    <t>SSD</t>
  </si>
  <si>
    <t>STP</t>
  </si>
  <si>
    <t>Suriname</t>
  </si>
  <si>
    <t>SUR</t>
  </si>
  <si>
    <t>SVK</t>
  </si>
  <si>
    <t>Slovenia</t>
  </si>
  <si>
    <t>SVN</t>
  </si>
  <si>
    <t>Sweden</t>
  </si>
  <si>
    <t>SWE</t>
  </si>
  <si>
    <t>Eswatini</t>
  </si>
  <si>
    <t>SWZ</t>
  </si>
  <si>
    <t>Seychelles</t>
  </si>
  <si>
    <t>SYC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</si>
  <si>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</si>
  <si>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</si>
  <si>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</si>
  <si>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</si>
  <si>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</si>
  <si>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</si>
  <si>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</si>
  <si>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</si>
  <si>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</si>
  <si>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</si>
  <si>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</si>
  <si>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</si>
  <si>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</si>
  <si>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</si>
  <si>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</si>
  <si>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</si>
  <si>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</si>
  <si>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</si>
  <si>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</si>
  <si>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</si>
  <si>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</si>
  <si>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</si>
  <si>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Tanzania</t>
  </si>
  <si>
    <t>TZA</t>
  </si>
  <si>
    <t>Uganda</t>
  </si>
  <si>
    <t>UGA</t>
  </si>
  <si>
    <t>Ukraine</t>
  </si>
  <si>
    <t>UKR</t>
  </si>
  <si>
    <t>Uruguay</t>
  </si>
  <si>
    <t>URY</t>
  </si>
  <si>
    <t>USA</t>
  </si>
  <si>
    <t>Uzbekistan</t>
  </si>
  <si>
    <t>UZB</t>
  </si>
  <si>
    <t>VCT</t>
  </si>
  <si>
    <t>VEN</t>
  </si>
  <si>
    <t>VNM</t>
  </si>
  <si>
    <t>Vanuatu</t>
  </si>
  <si>
    <t>VUT</t>
  </si>
  <si>
    <t>Samoa</t>
  </si>
  <si>
    <t>WSM</t>
  </si>
  <si>
    <t>YEM</t>
  </si>
  <si>
    <t>South Africa</t>
  </si>
  <si>
    <t>ZAF</t>
  </si>
  <si>
    <t>Zambia</t>
  </si>
  <si>
    <t>ZMB</t>
  </si>
  <si>
    <t>Zimbabwe</t>
  </si>
  <si>
    <t>ZWE</t>
  </si>
  <si>
    <t>Overall Alert Dimensions</t>
  </si>
  <si>
    <t>Underlying Vulnerability Dimensions</t>
  </si>
  <si>
    <t>Reliability Score</t>
  </si>
  <si>
    <t>Overall alerts are the geometric mean of the dimensional scores of underlying vulnerability and upcoming threats.</t>
  </si>
  <si>
    <t>Dimension scores are the maximum score of the constitutive indicators.</t>
  </si>
  <si>
    <t>Country
Name</t>
  </si>
  <si>
    <t>Country Code</t>
  </si>
  <si>
    <t>Upcoming Threats</t>
  </si>
  <si>
    <t>Health</t>
  </si>
  <si>
    <t>Food Security</t>
  </si>
  <si>
    <t>Macro Fiscal</t>
  </si>
  <si>
    <t>Socio-Econ Vulnerability</t>
  </si>
  <si>
    <t>Natural Hazards</t>
  </si>
  <si>
    <t>Conflict Fragility</t>
  </si>
  <si>
    <t>Institutional Fragility</t>
  </si>
  <si>
    <t>Options</t>
  </si>
  <si>
    <t>Conflict and Fragility</t>
  </si>
  <si>
    <t>Indicators</t>
  </si>
  <si>
    <t>High Risk Threshold</t>
  </si>
  <si>
    <t>Medium Risk Threshold</t>
  </si>
  <si>
    <t>≥</t>
  </si>
  <si>
    <t>Geometric mean</t>
  </si>
  <si>
    <t>Arithmetic mean</t>
  </si>
  <si>
    <t>F_Proteus_Score_norm</t>
  </si>
  <si>
    <t>H_HIS_Score_norm</t>
  </si>
  <si>
    <t>M_EIU_Score_12m_norm</t>
  </si>
  <si>
    <t>NH_Hazard_Score_norm</t>
  </si>
  <si>
    <t>Socioeconomic Vulnerability</t>
  </si>
  <si>
    <t>S_INFORM_vul_norm</t>
  </si>
  <si>
    <t>F_fpv_rating</t>
  </si>
  <si>
    <t>M_EIU_12m_change_norm</t>
  </si>
  <si>
    <t>NH_seasonal_risk_norm</t>
  </si>
  <si>
    <t>NH_GDAC_Hazard_Score_Norm</t>
  </si>
  <si>
    <t>NH_locust_norm</t>
  </si>
  <si>
    <t>Aggregation</t>
  </si>
  <si>
    <t>Method</t>
  </si>
  <si>
    <t>Count only high risks</t>
  </si>
  <si>
    <t>Blank1</t>
  </si>
  <si>
    <t>Blank2</t>
  </si>
  <si>
    <t>Blank3</t>
  </si>
  <si>
    <t>Blank4</t>
  </si>
  <si>
    <t>Blank6</t>
  </si>
  <si>
    <t>Blank7</t>
  </si>
  <si>
    <t>B2</t>
  </si>
  <si>
    <t>B1</t>
  </si>
  <si>
    <t>B3</t>
  </si>
  <si>
    <t>NA</t>
  </si>
  <si>
    <t>Socioecon. Vulnerability</t>
  </si>
  <si>
    <t>Include</t>
  </si>
  <si>
    <t>Include in underlying</t>
  </si>
  <si>
    <t>Fr_BRD_Normalised</t>
  </si>
  <si>
    <t>DATA DICTIONARY</t>
  </si>
  <si>
    <t>Indicators used in the Compound Risk Monitor</t>
  </si>
  <si>
    <t>↓</t>
  </si>
  <si>
    <t>Socioecon Vulnerability</t>
  </si>
  <si>
    <t>COMPOUND ALERT</t>
  </si>
  <si>
    <t>HEALTH</t>
  </si>
  <si>
    <t>Alert Flags</t>
  </si>
  <si>
    <r>
      <t xml:space="preserve">Select indicators to include in the monitor. Enter </t>
    </r>
    <r>
      <rPr>
        <i/>
        <sz val="12"/>
        <color rgb="FF000000"/>
        <rFont val="Arial"/>
        <family val="2"/>
      </rPr>
      <t>1</t>
    </r>
    <r>
      <rPr>
        <sz val="12"/>
        <color rgb="FF000000"/>
        <rFont val="Arial"/>
        <family val="2"/>
      </rPr>
      <t xml:space="preserve"> for primary indicators. Enter </t>
    </r>
    <r>
      <rPr>
        <i/>
        <sz val="12"/>
        <color rgb="FF000000"/>
        <rFont val="Arial"/>
        <family val="2"/>
      </rPr>
      <t>2</t>
    </r>
    <r>
      <rPr>
        <sz val="12"/>
        <color rgb="FF000000"/>
        <rFont val="Arial"/>
        <family val="2"/>
      </rPr>
      <t xml:space="preserve"> to use the indicator as a secondary indicator if primary indicators are missing.</t>
    </r>
  </si>
  <si>
    <t>FOOD</t>
  </si>
  <si>
    <t>CONFLCIT AND FRAGILITY</t>
  </si>
  <si>
    <t>MACRO FISCAL</t>
  </si>
  <si>
    <t>SOCIOECONOMIC VULNERABILITY</t>
  </si>
  <si>
    <t>NATURAL HAZARD</t>
  </si>
  <si>
    <t>Region</t>
  </si>
  <si>
    <t>Lending Group</t>
  </si>
  <si>
    <t>IDA</t>
  </si>
  <si>
    <t>IBRD</t>
  </si>
  <si>
    <t>SAS           South Asia</t>
  </si>
  <si>
    <t>SSF           Sub-Saharan Africa</t>
  </si>
  <si>
    <t>ECS           Europe &amp; Central Asia</t>
  </si>
  <si>
    <t>MEA           Middle East &amp; North Africa</t>
  </si>
  <si>
    <t>LCN           Latin America &amp; Caribbean</t>
  </si>
  <si>
    <t>EAS           East Asia &amp; Pacific</t>
  </si>
  <si>
    <t>NAC           North America</t>
  </si>
  <si>
    <t>F_fews_crm_norm</t>
  </si>
  <si>
    <t>S_pov_comb_norm</t>
  </si>
  <si>
    <t>Emerging Threat</t>
  </si>
  <si>
    <t>Reliability of Data</t>
  </si>
  <si>
    <t>Underlying Alert</t>
  </si>
  <si>
    <t>Emerging Alert</t>
  </si>
  <si>
    <t>Number of dimensions with high alert values (1 flag) and medium alert values (0.5 flags). Exclamation marks indicate incomplete data: ! signifies &gt;1/3 indicators are absent; !! signifies &gt;2/3 indicators are absent.</t>
  </si>
  <si>
    <t>1. Indicator Selection</t>
  </si>
  <si>
    <r>
      <rPr>
        <i/>
        <sz val="12"/>
        <rFont val="Arial"/>
        <family val="2"/>
      </rPr>
      <t xml:space="preserve">To select which indicators are included, use the </t>
    </r>
    <r>
      <rPr>
        <i/>
        <u/>
        <sz val="12"/>
        <rFont val="Arial"/>
        <family val="2"/>
      </rPr>
      <t>Data Dictionary sheet</t>
    </r>
    <r>
      <rPr>
        <i/>
        <sz val="12"/>
        <rFont val="Arial"/>
        <family val="2"/>
      </rPr>
      <t xml:space="preserve">. </t>
    </r>
  </si>
  <si>
    <t>2. Indicators → Dimensions</t>
  </si>
  <si>
    <t>3. Dimensions → Overall Dimensions</t>
  </si>
  <si>
    <r>
      <t xml:space="preserve">Max value (default)
</t>
    </r>
    <r>
      <rPr>
        <i/>
        <sz val="12"/>
        <color theme="1"/>
        <rFont val="Arial"/>
        <family val="2"/>
      </rPr>
      <t>Select the maximum value across the suite of grouped indicators.</t>
    </r>
  </si>
  <si>
    <r>
      <t xml:space="preserve">Count high and medium risks
</t>
    </r>
    <r>
      <rPr>
        <i/>
        <sz val="12"/>
        <color theme="1"/>
        <rFont val="Arial"/>
        <family val="2"/>
      </rPr>
      <t>Count all dimensions above high risk threshold as 1 flag and all dimensions above medium risk threshold as 0.5 flags. Set thresholds below.</t>
    </r>
  </si>
  <si>
    <t>Overall Dimension Risk Thresholds</t>
  </si>
  <si>
    <t>4. Dimensions →  Flags</t>
  </si>
  <si>
    <t>Underlying &amp; Emerging Risk Thresholds</t>
  </si>
  <si>
    <t>Include in emerging</t>
  </si>
  <si>
    <t>Emerging Threat Dimensions</t>
  </si>
  <si>
    <t>COMPOUND RISK MONITOR: Methodology Options</t>
  </si>
  <si>
    <t>Snapshot</t>
  </si>
  <si>
    <t>Select one</t>
  </si>
  <si>
    <t>AGGREGATE: Geometric Mean</t>
  </si>
  <si>
    <t>Count medium values as half flags</t>
  </si>
  <si>
    <t>For overall alert, high values are &gt;7 and medium values are &gt;5. For underlying and emerging, high is 10, and medium is &gt;7.</t>
  </si>
  <si>
    <t>Flags</t>
  </si>
  <si>
    <t>Number of Countries</t>
  </si>
  <si>
    <t>FILTER: High alert when underlying and emerging are both 10</t>
  </si>
  <si>
    <t>AGGREGATE: Arithmetic Mean</t>
  </si>
  <si>
    <t>No</t>
  </si>
  <si>
    <t>MAX: Overall alert is max value of underlying and emerging</t>
  </si>
  <si>
    <t>FILTER: High alert when underlying and emerging are both 7+</t>
  </si>
  <si>
    <t>H_HIS_Score_raw</t>
  </si>
  <si>
    <t>F_Proteus_Score_raw</t>
  </si>
  <si>
    <t>Fr_FCV_status_raw</t>
  </si>
  <si>
    <t>M_EIU_Score_12m_raw</t>
  </si>
  <si>
    <t>M_EIU_12m_change_raw</t>
  </si>
  <si>
    <t>NH_GDAC_Hazard_Score_raw</t>
  </si>
  <si>
    <t>NH_Hazard_Score_raw</t>
  </si>
  <si>
    <t>NH_locust_norm_raw</t>
  </si>
  <si>
    <t>S_change_unemp_norm</t>
  </si>
  <si>
    <t>S_INFORM_vul_raw</t>
  </si>
  <si>
    <t>Yes (default)</t>
  </si>
  <si>
    <t>Max value (default)
Select the maximum value across the suite of grouped indicators.</t>
  </si>
  <si>
    <t>How to calculate underlying and emerging dimensions from indicators</t>
  </si>
  <si>
    <t>Overall Alert is a synthesis of underlying vulnerability and emerging threat</t>
  </si>
  <si>
    <t>Indicators → Dimensions</t>
  </si>
  <si>
    <t>How to calculate overall alert dimensions from underlying vulnerability and emerging threat dimensions? (Will only effect Overall Alert snapshot)</t>
  </si>
  <si>
    <t>Dimensions → Overall Dimensions</t>
  </si>
  <si>
    <t>FILTER: High alert when underlying and emerging are both 7+; medium alert when one is 7+ and other is 5+</t>
  </si>
  <si>
    <t>FILTER: High alert when underlying and emerging are both 10; medium alert when one is 10 and other is 5+</t>
  </si>
  <si>
    <t>Use the Dashboard sheet to select the aggregation methods. To adjust indicator selection, use the Data Dictionary sheet. This sheet is for backend only.</t>
  </si>
  <si>
    <t>Drop-down List Options</t>
  </si>
  <si>
    <t>Emerging Threats</t>
  </si>
  <si>
    <t>Avg. Flags per Country</t>
  </si>
  <si>
    <t>Countries</t>
  </si>
  <si>
    <t>HIGH RISK LEVELS BY REGION</t>
  </si>
  <si>
    <t>Percent of countries with high emerging threat</t>
  </si>
  <si>
    <t>Number of countries with high emerging threat</t>
  </si>
  <si>
    <t>EMERGING THREAT</t>
  </si>
  <si>
    <t>OVERALL ALERT</t>
  </si>
  <si>
    <t>UNDERLYING VULNERABILITY</t>
  </si>
  <si>
    <t>Number of countries with high overall alert</t>
  </si>
  <si>
    <t>Number of countries with high underlying vulnerability</t>
  </si>
  <si>
    <t>Percent of countries with high overall alert</t>
  </si>
  <si>
    <t>Fr_FCS_normalised</t>
  </si>
  <si>
    <t>Conflict &amp; Fragility</t>
  </si>
  <si>
    <t>Underlying_Health_Reliability</t>
  </si>
  <si>
    <t>Emerging_Health_Reliability</t>
  </si>
  <si>
    <t>Underlying_Food Security_Reliability</t>
  </si>
  <si>
    <t>Emerging_Food Security_Reliability</t>
  </si>
  <si>
    <t>Underlying_Macro Fiscal_Reliability</t>
  </si>
  <si>
    <t>Emerging_Macro Fiscal_Reliability</t>
  </si>
  <si>
    <t>Underlying_Socioeconomic Vulnerability_Reliability</t>
  </si>
  <si>
    <t>Emerging_Socioeconomic Vulnerability_Reliability</t>
  </si>
  <si>
    <t>Underlying_Natural Hazard_Reliability</t>
  </si>
  <si>
    <t>Emerging_Natural Hazard_Reliability</t>
  </si>
  <si>
    <t>Underlying_Conflict and Fragility_Reliability</t>
  </si>
  <si>
    <t>Emerging_Conflict and Fragility_Reliability</t>
  </si>
  <si>
    <t>Underlying_Reliability</t>
  </si>
  <si>
    <t>Emerging_Reliability</t>
  </si>
  <si>
    <t>Fr_pseudo_reign_norm</t>
  </si>
  <si>
    <t>H_who_dons_alert</t>
  </si>
  <si>
    <t>H_who_dons_text_raw</t>
  </si>
  <si>
    <t>Fr_coup_election_text_raw</t>
  </si>
  <si>
    <t>NH_seasonal_proportion_anomalous_raw</t>
  </si>
  <si>
    <t>Click on the rectangles, and then the appearing arrow, to see and select options. If display does not refresh you may need to enable automatic calculations (scroll to right for instructions).</t>
  </si>
  <si>
    <t>Fr_fatal_z_raw</t>
  </si>
  <si>
    <t>St. Lucia</t>
  </si>
  <si>
    <t>Moldova</t>
  </si>
  <si>
    <t>United States</t>
  </si>
  <si>
    <t>Vietnam</t>
  </si>
  <si>
    <t>Blend</t>
  </si>
  <si>
    <t>F_Inflation_raw</t>
  </si>
  <si>
    <t>F_fews_crm_raw</t>
  </si>
  <si>
    <t>Timeframe</t>
  </si>
  <si>
    <t>Dimension</t>
  </si>
  <si>
    <t>indicator_id</t>
  </si>
  <si>
    <t>Indicator</t>
  </si>
  <si>
    <t>Source</t>
  </si>
  <si>
    <t>Updates</t>
  </si>
  <si>
    <t>Last Changed</t>
  </si>
  <si>
    <t>Underlying</t>
  </si>
  <si>
    <t>Upcoming</t>
  </si>
  <si>
    <t>indicator_slug</t>
  </si>
  <si>
    <t>indicator_raw_slug</t>
  </si>
  <si>
    <t>secondary</t>
  </si>
  <si>
    <t>active</t>
  </si>
  <si>
    <t>FCS</t>
  </si>
  <si>
    <t>WB</t>
  </si>
  <si>
    <t>Fr_FCV_status</t>
  </si>
  <si>
    <t>Proteus Composite Index</t>
  </si>
  <si>
    <t>World Food Programme</t>
  </si>
  <si>
    <t>Ad hoc</t>
  </si>
  <si>
    <t>F_Proteus_Score</t>
  </si>
  <si>
    <t>proteus</t>
  </si>
  <si>
    <t>Global Health Security Index</t>
  </si>
  <si>
    <t>Johns Hopkins/Economist Intelligence Unit</t>
  </si>
  <si>
    <t>H_HIS_Score</t>
  </si>
  <si>
    <t>INFORM</t>
  </si>
  <si>
    <t>Economist Intelligence Unit</t>
  </si>
  <si>
    <t>Monthly</t>
  </si>
  <si>
    <t>M_EIU_Score_12m</t>
  </si>
  <si>
    <t>Natural Hazard</t>
  </si>
  <si>
    <t>INFORM Natural Multi-hazard Rating</t>
  </si>
  <si>
    <t>NH_Hazard_Score</t>
  </si>
  <si>
    <t>INFORM Socio-economic Vulnerability Index</t>
  </si>
  <si>
    <t>S_INFORM_vul</t>
  </si>
  <si>
    <t>Emerging</t>
  </si>
  <si>
    <t>Political Fatalities</t>
  </si>
  <si>
    <t>ACLED</t>
  </si>
  <si>
    <t>Fr_fatal_z</t>
  </si>
  <si>
    <t>acled</t>
  </si>
  <si>
    <t>IFES Elections &amp; GIC Coups</t>
  </si>
  <si>
    <t>IFES, GIC</t>
  </si>
  <si>
    <t>Fr_coup_election_text</t>
  </si>
  <si>
    <t>FAO WFP Warning</t>
  </si>
  <si>
    <t>FAO</t>
  </si>
  <si>
    <t>fao_wfp</t>
  </si>
  <si>
    <t>FEWS NET Score</t>
  </si>
  <si>
    <t>FEWS NET</t>
  </si>
  <si>
    <t>Quarterly</t>
  </si>
  <si>
    <t>F_fews_crm</t>
  </si>
  <si>
    <t>F_Inflation</t>
  </si>
  <si>
    <t>fpi</t>
  </si>
  <si>
    <t>Daily</t>
  </si>
  <si>
    <t>WHO Disease Outbreak News</t>
  </si>
  <si>
    <t>WHO</t>
  </si>
  <si>
    <t>H_who_dons_text</t>
  </si>
  <si>
    <t>M_EIU_12m_change</t>
  </si>
  <si>
    <t>GDACS Live Hazard Tracker</t>
  </si>
  <si>
    <t>Global Disaster Alert and Coordination System</t>
  </si>
  <si>
    <t>NH_GDAC_Hazard_Score</t>
  </si>
  <si>
    <t>Locust Threat Level</t>
  </si>
  <si>
    <t>Weekly</t>
  </si>
  <si>
    <t>INFORM Severity</t>
  </si>
  <si>
    <t>Seasonal Forecast Index</t>
  </si>
  <si>
    <t>WB, Columbia University</t>
  </si>
  <si>
    <t>Monthly, on 15th</t>
  </si>
  <si>
    <t>NH_seasonal_proportion_anomalous</t>
  </si>
  <si>
    <t>Unemployment Rate, % Change</t>
  </si>
  <si>
    <t>IMF</t>
  </si>
  <si>
    <t>Operational Risk Score, 12M</t>
  </si>
  <si>
    <t>Operational Risk Score, Change</t>
  </si>
  <si>
    <t>underlying_dimension_date</t>
  </si>
  <si>
    <t>emerging_dimension_date</t>
  </si>
  <si>
    <t>Date of Highest Underlying Ind</t>
  </si>
  <si>
    <t>Date of Highest Emerging Ind</t>
  </si>
  <si>
    <t>Food Price Inflation</t>
  </si>
  <si>
    <t>Fr_FSI_norm</t>
  </si>
  <si>
    <t>Fr_acaps_risk_level</t>
  </si>
  <si>
    <t>Fr_acled_events_increase_norm</t>
  </si>
  <si>
    <t>Fr_FSI_raw</t>
  </si>
  <si>
    <t>Fr_acled_events_increase_pct_raw</t>
  </si>
  <si>
    <t>H_ifrc_epidemics</t>
  </si>
  <si>
    <t>H_ifrc_epidemics_text_raw</t>
  </si>
  <si>
    <t>NH_acaps_risk_level</t>
  </si>
  <si>
    <t>NH_acaps_risk_text_raw</t>
  </si>
  <si>
    <t>S_acaps_risk_level</t>
  </si>
  <si>
    <t>S_acaps_risk_text_raw</t>
  </si>
  <si>
    <t>automatic</t>
  </si>
  <si>
    <t>function_prefix</t>
  </si>
  <si>
    <t>inputs_archive</t>
  </si>
  <si>
    <t>source_url</t>
  </si>
  <si>
    <t>fcs</t>
  </si>
  <si>
    <t>https://www.worldbank.org/en/topic/fragilityconflictviolence/brief/harmonized-list-of-fragile-situations</t>
  </si>
  <si>
    <t>FSI</t>
  </si>
  <si>
    <t>Fund for Peace</t>
  </si>
  <si>
    <t>Yearly</t>
  </si>
  <si>
    <t>Fr_FSI</t>
  </si>
  <si>
    <t>fsi</t>
  </si>
  <si>
    <t>https://fragilestatesindex.org</t>
  </si>
  <si>
    <t>https://www.researchgate.net/publication/338972365_The_Proteus_composite_index_Towards_a_better_metric_for_global_food_security</t>
  </si>
  <si>
    <t>ghsi</t>
  </si>
  <si>
    <t>https://www.ghsindex.org/</t>
  </si>
  <si>
    <t>eiu</t>
  </si>
  <si>
    <t>http://viewswire.eiu.com/site_info.asp?info_name=VW2_RISK_nib&amp;page=rk&amp;page_title=Risk%20table</t>
  </si>
  <si>
    <t>inform_risk, inform_nathaz</t>
  </si>
  <si>
    <t>https://drmkc.jrc.ec.europa.eu/inform-index</t>
  </si>
  <si>
    <t>inform_risk, inform_socio</t>
  </si>
  <si>
    <t>https://acleddata.com</t>
  </si>
  <si>
    <t>ACAPS Risk List (Conflict)</t>
  </si>
  <si>
    <t>ACAPS</t>
  </si>
  <si>
    <t>acaps_risk_list</t>
  </si>
  <si>
    <t>https://crisisinsight.acaps.org/risklist</t>
  </si>
  <si>
    <t>EIU Security</t>
  </si>
  <si>
    <t>eiu, eiu_security</t>
  </si>
  <si>
    <t>ACLED Events</t>
  </si>
  <si>
    <t>Fr_acled_events_increase_pct</t>
  </si>
  <si>
    <t>acled_events</t>
  </si>
  <si>
    <t>fews</t>
  </si>
  <si>
    <t>dons</t>
  </si>
  <si>
    <t>https://www.who.int/emergencies/disease-outbreak-news</t>
  </si>
  <si>
    <t>IFRC Epidemics</t>
  </si>
  <si>
    <t>IFRC</t>
  </si>
  <si>
    <t>H_ifrc_epidemics_text</t>
  </si>
  <si>
    <t>ifrc</t>
  </si>
  <si>
    <t>https://go.ifrc.org/emergencies</t>
  </si>
  <si>
    <t>gdacs</t>
  </si>
  <si>
    <t>https://www.gdacs.org</t>
  </si>
  <si>
    <t>locust</t>
  </si>
  <si>
    <t>https://www.fao.org/ag/locusts/en/info/info/index.html</t>
  </si>
  <si>
    <t>iri</t>
  </si>
  <si>
    <t>https://iri.columbia.edu/our-expertise/climate/forecasts/seasonal-climate-forecasts/</t>
  </si>
  <si>
    <t>ACAPS Risk List (Natural Hazard)</t>
  </si>
  <si>
    <t>NH_acaps_risk_text</t>
  </si>
  <si>
    <t>imf</t>
  </si>
  <si>
    <t>mpo</t>
  </si>
  <si>
    <t>ACAPS Risk List (Socioeconomic)</t>
  </si>
  <si>
    <t>S_acaps_risk_text</t>
  </si>
  <si>
    <t>ABW</t>
  </si>
  <si>
    <t>AND</t>
  </si>
  <si>
    <t>ASM</t>
  </si>
  <si>
    <t>BMU</t>
  </si>
  <si>
    <t>CHI</t>
  </si>
  <si>
    <t>CUW</t>
  </si>
  <si>
    <t>CYM</t>
  </si>
  <si>
    <t>FRO</t>
  </si>
  <si>
    <t>GIB</t>
  </si>
  <si>
    <t>GRL</t>
  </si>
  <si>
    <t>GUM</t>
  </si>
  <si>
    <t>HKG</t>
  </si>
  <si>
    <t>IMN</t>
  </si>
  <si>
    <t>MAC</t>
  </si>
  <si>
    <t>MAF</t>
  </si>
  <si>
    <t>MCO</t>
  </si>
  <si>
    <t>MNP</t>
  </si>
  <si>
    <t>NCL</t>
  </si>
  <si>
    <t>PRI</t>
  </si>
  <si>
    <t>PSE</t>
  </si>
  <si>
    <t>PYF</t>
  </si>
  <si>
    <t>SMR</t>
  </si>
  <si>
    <t>SXM</t>
  </si>
  <si>
    <t>TCA</t>
  </si>
  <si>
    <t>TWN</t>
  </si>
  <si>
    <t>VGB</t>
  </si>
  <si>
    <t>VIR</t>
  </si>
  <si>
    <t>XKX</t>
  </si>
  <si>
    <t>Aruba</t>
  </si>
  <si>
    <t>Andorra</t>
  </si>
  <si>
    <t>American Samoa</t>
  </si>
  <si>
    <t>Bahamas, The</t>
  </si>
  <si>
    <t>Bermuda</t>
  </si>
  <si>
    <t>Channel Islands</t>
  </si>
  <si>
    <t>Congo, Dem. Rep.</t>
  </si>
  <si>
    <t>Congo, Rep.</t>
  </si>
  <si>
    <t>Cayman Islands</t>
  </si>
  <si>
    <t>Egypt, Arab Rep.</t>
  </si>
  <si>
    <t>Faroe Islands</t>
  </si>
  <si>
    <t>Micronesia, Fed. Sts.</t>
  </si>
  <si>
    <t>Gibraltar</t>
  </si>
  <si>
    <t>Gambia, The</t>
  </si>
  <si>
    <t>Greenland</t>
  </si>
  <si>
    <t>Guam</t>
  </si>
  <si>
    <t>Hong Kong SAR, China</t>
  </si>
  <si>
    <t>Isle of Man</t>
  </si>
  <si>
    <t>Iran, Islamic Rep.</t>
  </si>
  <si>
    <t>Kyrgyz Republic</t>
  </si>
  <si>
    <t>St. Kitts and Nevis</t>
  </si>
  <si>
    <t>Korea, Rep.</t>
  </si>
  <si>
    <t>Macao SAR, China</t>
  </si>
  <si>
    <t>St. Martin (French part)</t>
  </si>
  <si>
    <t>Monaco</t>
  </si>
  <si>
    <t>Northern Mariana Islands</t>
  </si>
  <si>
    <t>New Caledonia</t>
  </si>
  <si>
    <t>Puerto Rico</t>
  </si>
  <si>
    <t>Korea, Dem. People's Rep.</t>
  </si>
  <si>
    <t>West Bank and Gaza</t>
  </si>
  <si>
    <t>French Polynesia</t>
  </si>
  <si>
    <t>San Marino</t>
  </si>
  <si>
    <t>Slovak Republic</t>
  </si>
  <si>
    <t>Sint Maarten (Dutch part)</t>
  </si>
  <si>
    <t>Syrian Arab Republic</t>
  </si>
  <si>
    <t>Turks and Caicos Islands</t>
  </si>
  <si>
    <t>Taiwan, China</t>
  </si>
  <si>
    <t>St. Vincent and the Grenadines</t>
  </si>
  <si>
    <t>Venezuela, RB</t>
  </si>
  <si>
    <t>British Virgin Islands</t>
  </si>
  <si>
    <t>Virgin Islands (U.S.)</t>
  </si>
  <si>
    <t>Kosovo</t>
  </si>
  <si>
    <t>Yemen, Rep.</t>
  </si>
  <si>
    <t>Côte d’Ivoire</t>
  </si>
  <si>
    <t>Curaçao</t>
  </si>
  <si>
    <t>São Tomé and Príncipe</t>
  </si>
  <si>
    <t>Türkiye</t>
  </si>
  <si>
    <t>F_GFSI_norm</t>
  </si>
  <si>
    <t>F_GFSI_raw</t>
  </si>
  <si>
    <t>Global Food Security Index</t>
  </si>
  <si>
    <t>F_GFSI</t>
  </si>
  <si>
    <t>gfsi</t>
  </si>
  <si>
    <t>https://impact.economist.com/sustainability/project/food-security-index/resource-library</t>
  </si>
  <si>
    <t>F_FAO_WFP_Hunger_Hotspot</t>
  </si>
  <si>
    <t>F_FAO_WFP_Concern_raw</t>
  </si>
  <si>
    <t>highest</t>
  </si>
  <si>
    <t>very high</t>
  </si>
  <si>
    <t>high</t>
  </si>
  <si>
    <t>F_FAO_WFP_Concern</t>
  </si>
  <si>
    <t>Fr_acaps_risk_text</t>
  </si>
  <si>
    <t>Fr_acaps_risk_text_raw</t>
  </si>
  <si>
    <t>NH_inform_severity</t>
  </si>
  <si>
    <t>NH_inform_severity_text_raw</t>
  </si>
  <si>
    <t>NH_inform_severity_text</t>
  </si>
  <si>
    <t>People Below $2.05 Poverty Line, % Change</t>
  </si>
  <si>
    <t>fcs.csv</t>
  </si>
  <si>
    <t>fsi.csv</t>
  </si>
  <si>
    <t>proteus.csv</t>
  </si>
  <si>
    <t>gfsi.csv</t>
  </si>
  <si>
    <t>ghsi.csv</t>
  </si>
  <si>
    <t>eiu.csv</t>
  </si>
  <si>
    <t>inform_risk.csv</t>
  </si>
  <si>
    <t>acled.csv</t>
  </si>
  <si>
    <t>ifes, gic, psuedo_reign</t>
  </si>
  <si>
    <t>ifes.csv, gic.csv</t>
  </si>
  <si>
    <t>acaps-risk-list-reviewed/Conflict and Fragility</t>
  </si>
  <si>
    <t>fao-wfp-web</t>
  </si>
  <si>
    <t>wb_fpi.csv</t>
  </si>
  <si>
    <t>who_dons.csv</t>
  </si>
  <si>
    <t>ifrc_epidemics.csv</t>
  </si>
  <si>
    <t>gdacs.csv</t>
  </si>
  <si>
    <t>fao_locust.csv</t>
  </si>
  <si>
    <t>acaps-risk-list-reviewed/Natural Hazard</t>
  </si>
  <si>
    <t>imf_unemployment.csv</t>
  </si>
  <si>
    <t>mpo.csv</t>
  </si>
  <si>
    <t>acaps-risk-list-reviewed/Socioeconomic</t>
  </si>
  <si>
    <t>inform_severity</t>
  </si>
  <si>
    <t>inform-severity</t>
  </si>
  <si>
    <t>https://drmkc.jrc.ec.europa.eu/inform-index/INFORM-Severity</t>
  </si>
  <si>
    <t>Fr_EIU_Security_Change_norm</t>
  </si>
  <si>
    <t>Fr_EIU_Security_Change_raw</t>
  </si>
  <si>
    <t>Fr_EIU_Security_Change</t>
  </si>
  <si>
    <t>https://fews.net/; Request from Andres Chamorro</t>
  </si>
  <si>
    <t>Request from Haoyo Wu</t>
  </si>
  <si>
    <t>https://viewpoint.eiu.com/analysis/risk/operational-risk</t>
  </si>
  <si>
    <t>https://www.arresteddictatorship.com/global-instances-of-coups.html, https://www.electionguide.org</t>
  </si>
  <si>
    <t>https://www.hungerhotspots.org</t>
  </si>
  <si>
    <t>https://microdata.worldbank.org/index.php/catalog/4509/get-microdata</t>
  </si>
  <si>
    <t>https://www.imf.org/en/Publications/SPROLLs/world-economic-outlook-databases#sort=%40imfdate%20descending, https://www.imf.org/en/Publications/WEO/weo-database/2023/April/weo-report?c=512,914,612,171,614,311,213,911,314,193,122,912,313,419,513,316,913,124,339,638,514,218,963,616,223,516,918,748,618,624,522,622,156,626,628,228,924,233,632,636,634,238,662,960,423,935,128,611,321,243,248,469,253,642,643,939,734,644,819,172,132,646,648,915,134,652,174,328,258,656,654,336,263,268,532,944,176,534,536,429,433,178,436,136,343,158,439,916,664,826,542,967,443,917,544,941,446,666,668,672,946,137,546,674,676,548,556,678,181,867,682,684,273,868,921,948,943,686,688,518,728,836,558,138,196,278,692,694,962,142,449,564,565,283,853,288,293,566,964,182,359,453,968,922,714,862,135,716,456,722,942,718,724,576,936,961,813,726,199,733,184,524,361,362,364,732,366,144,146,463,528,923,738,578,537,742,866,369,744,186,925,869,746,926,466,112,111,298,927,846,299,582,487,474,754,698,&amp;s=LUR,&amp;sy=2021&amp;ey=2028&amp;ssm=0&amp;scsm=1&amp;scc=0&amp;ssd=1&amp;ssc=0&amp;sic=1&amp;sort=country&amp;ds=.&amp;br=1</t>
  </si>
  <si>
    <t>Fr_coup_underlying</t>
  </si>
  <si>
    <t>GIC Coups</t>
  </si>
  <si>
    <t>GIC</t>
  </si>
  <si>
    <t>gic, psuedo_reign</t>
  </si>
  <si>
    <t>gic.csv</t>
  </si>
  <si>
    <t>https://www.arresteddictatorship.com/global-instances-of-coups.html</t>
  </si>
  <si>
    <t>2026-09-16, 2026-08-29</t>
  </si>
  <si>
    <t>S_change_unemp_this_year,S_change_unemp_last_year</t>
  </si>
  <si>
    <t>S_pov_prop_change_last_year, S_pov_prop_change_this_year</t>
  </si>
  <si>
    <t>BGD: Epidemic - 09-2026 - Dengue in Bangladesh; BGD: Epidemic - 09-2026 - Dengue in Bangladesh; BGD: Epidemic - 09-2026 - Dengue Outbreak; BGD: Epidemic - 09-2026 - Dengue Outbreak</t>
  </si>
  <si>
    <t>2026-09-10 â€“ Ebola disease caused by Bundibugyo virus - Democratic Republic of the Congo; 2026-08-28 â€“ Ebola disease caused by Bundibugyo virus - Democratic Republic of the Congo; 2026-08-14 â€“ Ebola disease caused by Bundibugyo virus - Democratic Republic of the Congo; 2026-08-01 â€“ Ebola disease caused by Bundibugyo virus - Democratic Republic of the Congo</t>
  </si>
  <si>
    <t>MWI: Epidemic - 07-2026 - Measles Outbreak; MWI: Epidemic - 07-2026 - Measles Outbreak</t>
  </si>
  <si>
    <t>Chad - 2026 Cholera Outbreak; Chad - 2026 Cholera Outbreak</t>
  </si>
  <si>
    <t>ZMB: Epidemic - 07-2026 - Measles outbreak; ZMB: Epidemic - 07-2026 - Measles outbreak; ZMB: Epidemic - 08-2026 - Anthrax; ZMB: Epidemic - 08-2026 - Anthrax</t>
  </si>
  <si>
    <t>ZWE: Epidemic - 01-2026 - Zimbabwe Cholera Outbreak; ZWE: Epidemic - 01-2026 - Zimbabwe Cholera Outbreak</t>
  </si>
  <si>
    <t>High risk and max IPC of 3 in Feb 2026</t>
  </si>
  <si>
    <t>Not high risk and max IPC of 2 in Feb 2026</t>
  </si>
  <si>
    <t>Not high risk and max IPC of 4 in Feb 2026</t>
  </si>
  <si>
    <t>Not high risk and max IPC of 3 in Feb 2026</t>
  </si>
  <si>
    <t>High risk and max IPC of 4 in Feb 2026</t>
  </si>
  <si>
    <t>High risk and max IPC of 2 in Feb 2026</t>
  </si>
  <si>
    <t>S_pov_prop_change_last_year_raw</t>
  </si>
  <si>
    <t>S_pov_prop_change_this_year_raw</t>
  </si>
  <si>
    <t>Complex crisis in Afghanistan (9.1)</t>
  </si>
  <si>
    <t>Drought in South-West Angola (6.6)</t>
  </si>
  <si>
    <t>Climatic shocks in Burundi (6.9)</t>
  </si>
  <si>
    <t>Conflict and Climatic Shocks in Burkina Faso (8)</t>
  </si>
  <si>
    <t>Climatic shocks and political/economic crisis in Bangladesh (6.5)</t>
  </si>
  <si>
    <t>Conflict and Climatic Shocks in CAR (7.9)</t>
  </si>
  <si>
    <t>Tropical Cyclone SAUDEL-26: Tropical Storm (maximum wind speed of 213 km/h); Flood in China: Magnitude 0; Earthquake in China: Magnitude 5M, Depth:10km</t>
  </si>
  <si>
    <t>Complex crisis in DRC (9)</t>
  </si>
  <si>
    <t>Conflict and Climatic Shocks in Colombia (8.3)</t>
  </si>
  <si>
    <t>Hurricane Melissa in Cuba (6.1)</t>
  </si>
  <si>
    <t>Drought in Djibouti (5.6)</t>
  </si>
  <si>
    <t>Floods in Ecuador (4.3)</t>
  </si>
  <si>
    <t>Conflict, Climatic and Economic shocks in Ethiopia (8.3)</t>
  </si>
  <si>
    <t>Complex crisis in Haiti (8.8)</t>
  </si>
  <si>
    <t>Eruption  Krakatau: NA</t>
  </si>
  <si>
    <t>Cyclone Senyar in Indonesia (4.4)</t>
  </si>
  <si>
    <t>Hurricane Melissa in Jamaica (5)</t>
  </si>
  <si>
    <t>Tropical Cyclone SAUDEL-26: Tropical Storm (maximum wind speed of 213 km/h)</t>
  </si>
  <si>
    <t>Drought in ASAL areas of Kenya (6.2)</t>
  </si>
  <si>
    <t>Cyclone Ditwah in Sri lanka (6.2)</t>
  </si>
  <si>
    <t>Drought in Lesotho (4.7)</t>
  </si>
  <si>
    <t>Floods in northern Morocco (4.9)</t>
  </si>
  <si>
    <t>Drought in Southern Madagascar (5.8); 2026 Rainy and Cyclone season (5.1); 2026 Rainy and Cyclone season (5.1)</t>
  </si>
  <si>
    <t>Complex crisis in Mali (8.3)</t>
  </si>
  <si>
    <t>Complex crisis in Myanmar (8.1)</t>
  </si>
  <si>
    <t>Climatic shocks in Mauritania (5.2)</t>
  </si>
  <si>
    <t>Climatic shocks in Malawi (6.5)</t>
  </si>
  <si>
    <t>Drought in Namibia (5.5)</t>
  </si>
  <si>
    <t>Complex crisis in Niger (7.2)</t>
  </si>
  <si>
    <t>Flood in Nepal: Magnitude 0</t>
  </si>
  <si>
    <t>Floods and political and economic crisis (7.9); 2025 Monsoon Floods (6.7)</t>
  </si>
  <si>
    <t>2025 Southwest Monsoon Floods and Cyclones (5.3); 2025 Earthquake in Regions VII, XI and XIII (3.3)</t>
  </si>
  <si>
    <t>Complex crisis in Somalia (8.6)</t>
  </si>
  <si>
    <t>Complex crisis in South Sudan (9.3)</t>
  </si>
  <si>
    <t>Drought in Eswatini (4.9)</t>
  </si>
  <si>
    <t>Complex crisis in Syria (8.9)</t>
  </si>
  <si>
    <t>Complex crisis in Chad (8.2)</t>
  </si>
  <si>
    <t>Drought and floods in Tanzania (4.9)</t>
  </si>
  <si>
    <t>Complex crisis in Yemen (9.1)</t>
  </si>
  <si>
    <t>Drought in Zambia (6.4)</t>
  </si>
  <si>
    <t>Drought and political economic crisis in Zimbabwe (7.1)</t>
  </si>
  <si>
    <t xml:space="preserve">coup: 2025-12-07 failed; </t>
  </si>
  <si>
    <t xml:space="preserve">coup: 2025-11-26 successful; </t>
  </si>
  <si>
    <t xml:space="preserve">coup: 2025-10-12 successful; </t>
  </si>
  <si>
    <t xml:space="preserve">coup: 2026-08-29 failed;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</si>
</sst>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32" x14ac:knownFonts="1">
    <font>
      <sz val="12"/>
      <color rgb="FF000000"/>
      <name val="Arial"/>
    </font>
    <font>
      <sz val="10"/>
      <color rgb="FF000000"/>
      <name val="Arial"/>
      <family val="2"/>
    </font>
    <font>
      <sz val="12"/>
      <color rgb="FF000000"/>
      <name val="Arial"/>
      <family val="2"/>
    </font>
    <font>
      <sz val="12"/>
      <color theme="1"/>
      <name val="Arial"/>
      <family val="2"/>
    </font>
    <font>
      <b/>
      <sz val="10"/>
      <color theme="1"/>
      <name val="Arial"/>
      <family val="2"/>
    </font>
    <font>
      <sz val="10"/>
      <color theme="1"/>
      <name val="Arial"/>
      <family val="2"/>
    </font>
    <font>
      <i/>
      <sz val="10"/>
      <color theme="1"/>
      <name val="Arial"/>
      <family val="2"/>
    </font>
    <font>
      <i/>
      <sz val="12"/>
      <color theme="1"/>
      <name val="Arial"/>
      <family val="2"/>
    </font>
    <font>
      <b/>
      <sz val="12"/>
      <color theme="1"/>
      <name val="Arial"/>
      <family val="2"/>
    </font>
    <font>
      <i/>
      <sz val="12"/>
      <color rgb="FF000000"/>
      <name val="Arial"/>
      <family val="2"/>
    </font>
    <font>
      <b/>
      <sz val="12"/>
      <color rgb="FF000000"/>
      <name val="Arial"/>
      <family val="2"/>
    </font>
    <font>
      <sz val="12"/>
      <color theme="0"/>
      <name val="Arial"/>
      <family val="2"/>
    </font>
    <font>
      <b/>
      <sz val="10"/>
      <color theme="0"/>
      <name val="Arial"/>
      <family val="2"/>
    </font>
    <font>
      <sz val="10"/>
      <color theme="0"/>
      <name val="Arial"/>
      <family val="2"/>
    </font>
    <font>
      <sz val="12"/>
      <name val="Arial"/>
      <family val="2"/>
    </font>
    <font>
      <i/>
      <sz val="12"/>
      <color theme="0"/>
      <name val="Arial"/>
      <family val="2"/>
    </font>
    <font>
      <sz val="16"/>
      <color theme="1"/>
      <name val="Arial"/>
      <family val="2"/>
    </font>
    <font>
      <sz val="10"/>
      <color theme="0" tint="-0.249977111117893"/>
      <name val="Arial"/>
      <family val="2"/>
    </font>
    <font>
      <sz val="12"/>
      <color theme="0" tint="-0.249977111117893"/>
      <name val="Arial"/>
      <family val="2"/>
    </font>
    <font>
      <sz val="12"/>
      <color theme="0" tint="-0.499984740745262"/>
      <name val="Arial"/>
      <family val="2"/>
    </font>
    <font>
      <sz val="12"/>
      <color rgb="FF656565"/>
      <name val="Arial"/>
      <family val="2"/>
    </font>
    <font>
      <sz val="20"/>
      <color rgb="FF000000"/>
      <name val="Arial"/>
      <family val="2"/>
    </font>
    <font>
      <u/>
      <sz val="12"/>
      <color theme="10"/>
      <name val="Arial"/>
      <family val="2"/>
    </font>
    <font>
      <i/>
      <sz val="11"/>
      <color rgb="FF000000"/>
      <name val="Arial"/>
      <family val="2"/>
    </font>
    <font>
      <u/>
      <sz val="12"/>
      <color theme="1"/>
      <name val="Arial"/>
      <family val="2"/>
    </font>
    <font>
      <b/>
      <sz val="10"/>
      <color rgb="FF000000"/>
      <name val="Arial"/>
      <family val="2"/>
    </font>
    <font>
      <i/>
      <u/>
      <sz val="12"/>
      <name val="Arial"/>
      <family val="2"/>
    </font>
    <font>
      <i/>
      <sz val="12"/>
      <name val="Arial"/>
      <family val="2"/>
    </font>
    <font>
      <u/>
      <sz val="12"/>
      <color rgb="FF000000"/>
      <name val="Arial"/>
      <family val="2"/>
    </font>
    <font>
      <sz val="12"/>
      <color rgb="FF000000"/>
      <name val="Arial"/>
      <family val="2"/>
    </font>
    <font>
      <b/>
      <sz val="10"/>
      <color indexed="8"/>
      <name val="Arial"/>
      <family val="2"/>
    </font>
    <font>
      <sz val="9"/>
      <color theme="0"/>
      <name val="Arial"/>
      <family val="2"/>
    </font>
  </fonts>
  <fills count="9">
    <fill>
      <patternFill patternType="none"/>
    </fill>
    <fill>
      <patternFill patternType="gray125"/>
    </fill>
    <fill>
      <patternFill patternType="solid">
        <fgColor rgb="FFFFFFFF"/>
      </patternFill>
    </fill>
    <fill>
      <patternFill patternType="solid">
        <fgColor theme="0"/>
        <bgColor indexed="64"/>
      </patternFill>
    </fill>
    <fill>
      <patternFill patternType="solid">
        <fgColor rgb="FFFFFFFF"/>
        <bgColor rgb="FFFFFFFF"/>
      </patternFill>
    </fill>
    <fill>
      <patternFill patternType="solid">
        <fgColor theme="4" tint="0.79998168889431442"/>
        <bgColor indexed="64"/>
      </patternFill>
    </fill>
    <fill>
      <patternFill patternType="solid">
        <fgColor theme="0"/>
        <bgColor rgb="FFFFFFFF"/>
      </patternFill>
    </fill>
    <fill>
      <patternFill patternType="solid">
        <fgColor theme="0"/>
      </patternFill>
    </fill>
    <fill>
      <patternFill patternType="solid">
        <fgColor theme="0"/>
        <bgColor rgb="FF000000"/>
      </patternFill>
    </fill>
  </fills>
  <borders count="49">
    <border>
      <left/>
      <right/>
      <top/>
      <bottom/>
      <diagonal/>
    </border>
    <border>
      <left style="thin">
        <color rgb="FFFFFFFF"/>
      </left>
      <right style="thin">
        <color rgb="FFFFFFFF"/>
      </right>
      <top style="thin">
        <color rgb="FFFFFFFF"/>
      </top>
      <bottom style="thin">
        <color rgb="FFFFFFFF"/>
      </bottom>
      <diagonal/>
    </border>
    <border>
      <left style="thick">
        <color rgb="FFFFFFFF"/>
      </left>
      <right style="thick">
        <color rgb="FFFFFFFF"/>
      </right>
      <top style="thin">
        <color rgb="FFFFFFFF"/>
      </top>
      <bottom style="thin">
        <color rgb="FF000000"/>
      </bottom>
      <diagonal/>
    </border>
    <border>
      <left/>
      <right/>
      <top/>
      <bottom style="thin">
        <color indexed="64"/>
      </bottom>
      <diagonal/>
    </border>
    <border>
      <left/>
      <right style="thick">
        <color theme="0"/>
      </right>
      <top/>
      <bottom style="thin">
        <color indexed="64"/>
      </bottom>
      <diagonal/>
    </border>
    <border>
      <left/>
      <right style="thin">
        <color theme="0"/>
      </right>
      <top/>
      <bottom/>
      <diagonal/>
    </border>
    <border>
      <left style="thin">
        <color theme="0"/>
      </left>
      <right/>
      <top/>
      <bottom style="thin">
        <color indexed="64"/>
      </bottom>
      <diagonal/>
    </border>
    <border>
      <left style="thin">
        <color theme="0"/>
      </left>
      <right style="thin">
        <color theme="0"/>
      </right>
      <top/>
      <bottom/>
      <diagonal/>
    </border>
    <border>
      <left style="thick">
        <color theme="0"/>
      </left>
      <right style="thick">
        <color theme="0"/>
      </right>
      <top/>
      <bottom style="thin">
        <color indexed="64"/>
      </bottom>
      <diagonal/>
    </border>
    <border>
      <left/>
      <right/>
      <top style="thin">
        <color indexed="64"/>
      </top>
      <bottom/>
      <diagonal/>
    </border>
    <border>
      <left style="thin">
        <color theme="0"/>
      </left>
      <right/>
      <top style="thin">
        <color indexed="64"/>
      </top>
      <bottom/>
      <diagonal/>
    </border>
    <border>
      <left/>
      <right style="thin">
        <color theme="0"/>
      </right>
      <top style="thin">
        <color indexed="64"/>
      </top>
      <bottom/>
      <diagonal/>
    </border>
    <border>
      <left/>
      <right/>
      <top style="thin">
        <color rgb="FFFFFFFF"/>
      </top>
      <bottom style="thin">
        <color rgb="FFFFFFFF"/>
      </bottom>
      <diagonal/>
    </border>
    <border>
      <left/>
      <right/>
      <top style="thin">
        <color rgb="FFFFFFFF"/>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ck">
        <color rgb="FFFFFFFF"/>
      </left>
      <right/>
      <top style="thin">
        <color rgb="FFFFFFFF"/>
      </top>
      <bottom style="thin">
        <color rgb="FF000000"/>
      </bottom>
      <diagonal/>
    </border>
    <border>
      <left/>
      <right style="thick">
        <color rgb="FFFFFFFF"/>
      </right>
      <top style="thin">
        <color rgb="FFFFFFFF"/>
      </top>
      <bottom style="thin">
        <color rgb="FF000000"/>
      </bottom>
      <diagonal/>
    </border>
    <border>
      <left style="thin">
        <color rgb="FFFFFFFF"/>
      </left>
      <right style="thin">
        <color rgb="FFFFFFFF"/>
      </right>
      <top style="thin">
        <color rgb="FFFFFFFF"/>
      </top>
      <bottom/>
      <diagonal/>
    </border>
    <border>
      <left/>
      <right/>
      <top/>
      <bottom style="medium">
        <color indexed="64"/>
      </bottom>
      <diagonal/>
    </border>
    <border>
      <left style="thin">
        <color rgb="FFFFFFFF"/>
      </left>
      <right/>
      <top style="thin">
        <color rgb="FFFFFFFF"/>
      </top>
      <bottom style="thin">
        <color rgb="FFFFFFFF"/>
      </bottom>
      <diagonal/>
    </border>
    <border>
      <left style="thick">
        <color theme="0"/>
      </left>
      <right/>
      <top style="thin">
        <color theme="0"/>
      </top>
      <bottom style="thin">
        <color indexed="64"/>
      </bottom>
      <diagonal/>
    </border>
    <border>
      <left/>
      <right style="thick">
        <color theme="0"/>
      </right>
      <top style="thin">
        <color theme="0"/>
      </top>
      <bottom style="thin">
        <color indexed="64"/>
      </bottom>
      <diagonal/>
    </border>
    <border>
      <left style="thin">
        <color theme="0"/>
      </left>
      <right style="thin">
        <color theme="0"/>
      </right>
      <top style="thin">
        <color theme="0"/>
      </top>
      <bottom/>
      <diagonal/>
    </border>
    <border>
      <left/>
      <right/>
      <top/>
      <bottom style="thin">
        <color rgb="FFFFFFFF"/>
      </bottom>
      <diagonal/>
    </border>
    <border>
      <left style="thick">
        <color theme="0"/>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top style="thin">
        <color rgb="FF000000"/>
      </top>
      <bottom/>
      <diagonal/>
    </border>
    <border>
      <left/>
      <right style="thin">
        <color theme="0"/>
      </right>
      <top style="thin">
        <color theme="0"/>
      </top>
      <bottom/>
      <diagonal/>
    </border>
    <border>
      <left style="thin">
        <color theme="0"/>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rgb="FFFFFFFF"/>
      </left>
      <right style="thick">
        <color rgb="FFFFFFFF"/>
      </right>
      <top/>
      <bottom style="thin">
        <color rgb="FF000000"/>
      </bottom>
      <diagonal/>
    </border>
    <border>
      <left/>
      <right/>
      <top style="medium">
        <color theme="0"/>
      </top>
      <bottom style="medium">
        <color theme="0"/>
      </bottom>
      <diagonal/>
    </border>
    <border>
      <left style="thick">
        <color theme="0"/>
      </left>
      <right style="thick">
        <color theme="0"/>
      </right>
      <top style="thin">
        <color auto="1"/>
      </top>
      <bottom/>
      <diagonal/>
    </border>
    <border>
      <left/>
      <right/>
      <top style="thin">
        <color rgb="FFFFFFFF"/>
      </top>
      <bottom style="thin">
        <color rgb="FF000000"/>
      </bottom>
      <diagonal/>
    </border>
    <border>
      <left style="thick">
        <color theme="0"/>
      </left>
      <right style="thick">
        <color theme="0"/>
      </right>
      <top style="thin">
        <color rgb="FF000000"/>
      </top>
      <bottom/>
      <diagonal/>
    </border>
  </borders>
  <cellStyleXfs count="3">
    <xf numFmtId="0" fontId="0" fillId="0" borderId="0"/>
    <xf numFmtId="0" fontId="22" fillId="0" borderId="0" applyNumberFormat="0" applyFill="0" applyBorder="0" applyAlignment="0" applyProtection="0"/>
    <xf numFmtId="9" fontId="29" fillId="0" borderId="0" applyFont="0" applyFill="0" applyBorder="0" applyAlignment="0" applyProtection="0"/>
  </cellStyleXfs>
  <cellXfs count="301">
    <xf numFmtId="0" fontId="0" fillId="0" borderId="0" xfId="0"/>
    <xf numFmtId="0" fontId="3" fillId="3" borderId="0" xfId="0" applyFont="1" applyFill="1"/>
    <xf numFmtId="0" fontId="3" fillId="3" borderId="0" xfId="0" applyFont="1" applyFill="1" applyAlignment="1">
      <alignment horizontal="left"/>
    </xf>
    <xf numFmtId="164" fontId="3" fillId="3" borderId="0" xfId="0" applyNumberFormat="1" applyFont="1" applyFill="1"/>
    <xf numFmtId="1" fontId="3" fillId="3" borderId="0" xfId="0" applyNumberFormat="1" applyFont="1" applyFill="1"/>
    <xf numFmtId="0" fontId="4" fillId="3" borderId="0" xfId="0" applyFont="1" applyFill="1" applyAlignment="1">
      <alignment vertical="top"/>
    </xf>
    <xf numFmtId="0" fontId="4" fillId="3" borderId="0" xfId="0" applyFont="1" applyFill="1" applyAlignment="1">
      <alignment horizontal="left" vertical="top"/>
    </xf>
    <xf numFmtId="0" fontId="5" fillId="3" borderId="0" xfId="0" applyFont="1" applyFill="1" applyAlignment="1">
      <alignment vertical="top" wrapText="1"/>
    </xf>
    <xf numFmtId="0" fontId="6" fillId="3" borderId="0" xfId="0" applyFont="1" applyFill="1" applyAlignment="1">
      <alignment horizontal="left" vertical="top" wrapText="1"/>
    </xf>
    <xf numFmtId="1" fontId="5" fillId="3" borderId="0" xfId="0" applyNumberFormat="1" applyFont="1" applyFill="1" applyAlignment="1">
      <alignment horizontal="left" vertical="top" wrapText="1"/>
    </xf>
    <xf numFmtId="0" fontId="5" fillId="3" borderId="7" xfId="0" applyFont="1" applyFill="1" applyBorder="1" applyAlignment="1">
      <alignment horizontal="center" vertical="top" wrapText="1"/>
    </xf>
    <xf numFmtId="0" fontId="4" fillId="3" borderId="4" xfId="0" applyFont="1" applyFill="1" applyBorder="1" applyAlignment="1">
      <alignment horizontal="left" wrapText="1"/>
    </xf>
    <xf numFmtId="0" fontId="4" fillId="3" borderId="3" xfId="0" applyFont="1" applyFill="1" applyBorder="1" applyAlignment="1">
      <alignment horizontal="left" wrapText="1"/>
    </xf>
    <xf numFmtId="0" fontId="5" fillId="3" borderId="12" xfId="0" applyFont="1" applyFill="1" applyBorder="1" applyAlignment="1">
      <alignment horizontal="center" wrapText="1"/>
    </xf>
    <xf numFmtId="164" fontId="5" fillId="3" borderId="4" xfId="0" applyNumberFormat="1" applyFont="1" applyFill="1" applyBorder="1" applyAlignment="1">
      <alignment horizontal="center" wrapText="1"/>
    </xf>
    <xf numFmtId="164" fontId="5" fillId="3" borderId="3" xfId="0" applyNumberFormat="1" applyFont="1" applyFill="1" applyBorder="1" applyAlignment="1">
      <alignment horizontal="center" wrapText="1"/>
    </xf>
    <xf numFmtId="0" fontId="5" fillId="3" borderId="4" xfId="0" applyFont="1" applyFill="1" applyBorder="1" applyAlignment="1">
      <alignment horizontal="center" wrapText="1"/>
    </xf>
    <xf numFmtId="0" fontId="5" fillId="3" borderId="3" xfId="0" applyFont="1" applyFill="1" applyBorder="1" applyAlignment="1">
      <alignment horizontal="center" wrapText="1"/>
    </xf>
    <xf numFmtId="0" fontId="3" fillId="2" borderId="13" xfId="0" applyFont="1" applyFill="1" applyBorder="1" applyAlignment="1">
      <alignment horizontal="center"/>
    </xf>
    <xf numFmtId="0" fontId="3" fillId="0" borderId="0" xfId="0" applyFont="1"/>
    <xf numFmtId="0" fontId="3" fillId="2" borderId="14" xfId="0" applyFont="1" applyFill="1" applyBorder="1" applyAlignment="1">
      <alignment horizontal="left"/>
    </xf>
    <xf numFmtId="0" fontId="3" fillId="2" borderId="14" xfId="0" applyFont="1" applyFill="1" applyBorder="1" applyAlignment="1">
      <alignment horizontal="center"/>
    </xf>
    <xf numFmtId="1" fontId="3" fillId="2" borderId="14" xfId="0" applyNumberFormat="1" applyFont="1" applyFill="1" applyBorder="1" applyAlignment="1">
      <alignment horizontal="center"/>
    </xf>
    <xf numFmtId="164" fontId="3" fillId="2" borderId="14" xfId="0" applyNumberFormat="1" applyFont="1" applyFill="1" applyBorder="1" applyAlignment="1">
      <alignment horizontal="left"/>
    </xf>
    <xf numFmtId="1" fontId="3" fillId="2" borderId="14" xfId="0" applyNumberFormat="1" applyFont="1" applyFill="1" applyBorder="1" applyAlignment="1">
      <alignment horizontal="left"/>
    </xf>
    <xf numFmtId="164" fontId="3" fillId="2" borderId="14" xfId="0" applyNumberFormat="1" applyFont="1" applyFill="1" applyBorder="1" applyAlignment="1">
      <alignment horizontal="right" indent="2"/>
    </xf>
    <xf numFmtId="0" fontId="3" fillId="2" borderId="14" xfId="0" applyFont="1" applyFill="1" applyBorder="1" applyAlignment="1">
      <alignment horizontal="right" indent="2"/>
    </xf>
    <xf numFmtId="0" fontId="3" fillId="0" borderId="14" xfId="0" applyFont="1" applyBorder="1"/>
    <xf numFmtId="0" fontId="3" fillId="0" borderId="14" xfId="0" applyFont="1" applyBorder="1" applyAlignment="1">
      <alignment horizontal="left"/>
    </xf>
    <xf numFmtId="1" fontId="3" fillId="0" borderId="14" xfId="0" applyNumberFormat="1" applyFont="1" applyBorder="1"/>
    <xf numFmtId="164" fontId="3" fillId="0" borderId="14" xfId="0" applyNumberFormat="1" applyFont="1" applyBorder="1"/>
    <xf numFmtId="0" fontId="2" fillId="3" borderId="0" xfId="0" applyFont="1" applyFill="1" applyAlignment="1">
      <alignment vertical="top"/>
    </xf>
    <xf numFmtId="0" fontId="2" fillId="3" borderId="0" xfId="0" applyFont="1" applyFill="1" applyAlignment="1">
      <alignment vertical="top" wrapText="1"/>
    </xf>
    <xf numFmtId="0" fontId="2" fillId="3" borderId="0" xfId="0" applyFont="1" applyFill="1" applyAlignment="1">
      <alignment horizontal="left" vertical="top"/>
    </xf>
    <xf numFmtId="0" fontId="0" fillId="3" borderId="0" xfId="0" applyFill="1"/>
    <xf numFmtId="0" fontId="2" fillId="3" borderId="0" xfId="0" applyFont="1" applyFill="1"/>
    <xf numFmtId="0" fontId="8" fillId="3" borderId="0" xfId="0" applyFont="1" applyFill="1" applyAlignment="1">
      <alignment horizontal="left" vertical="top" wrapText="1"/>
    </xf>
    <xf numFmtId="0" fontId="3" fillId="3" borderId="0" xfId="0" applyFont="1" applyFill="1" applyAlignment="1">
      <alignment horizontal="left" vertical="top" wrapText="1"/>
    </xf>
    <xf numFmtId="0" fontId="7" fillId="3" borderId="0" xfId="0" applyFont="1" applyFill="1" applyAlignment="1">
      <alignment horizontal="left" vertical="top" wrapText="1"/>
    </xf>
    <xf numFmtId="0" fontId="3" fillId="3" borderId="0" xfId="0" applyFont="1" applyFill="1" applyAlignment="1">
      <alignment horizontal="left" vertical="top" wrapText="1" indent="1"/>
    </xf>
    <xf numFmtId="1" fontId="3" fillId="3" borderId="0" xfId="0" applyNumberFormat="1" applyFont="1" applyFill="1" applyAlignment="1">
      <alignment horizontal="right" vertical="top" wrapText="1"/>
    </xf>
    <xf numFmtId="1" fontId="0" fillId="3" borderId="0" xfId="0" applyNumberFormat="1" applyFill="1" applyAlignment="1">
      <alignment horizontal="right"/>
    </xf>
    <xf numFmtId="0" fontId="3" fillId="3" borderId="0" xfId="0" applyFont="1" applyFill="1" applyAlignment="1">
      <alignment horizontal="right" vertical="top" wrapText="1"/>
    </xf>
    <xf numFmtId="164" fontId="3" fillId="3" borderId="0" xfId="0" applyNumberFormat="1" applyFont="1" applyFill="1" applyAlignment="1">
      <alignment horizontal="left"/>
    </xf>
    <xf numFmtId="0" fontId="11" fillId="3" borderId="0" xfId="0" applyFont="1" applyFill="1"/>
    <xf numFmtId="0" fontId="12" fillId="3" borderId="7" xfId="0" applyFont="1" applyFill="1" applyBorder="1" applyAlignment="1">
      <alignment vertical="top"/>
    </xf>
    <xf numFmtId="0" fontId="13" fillId="3" borderId="7" xfId="0" applyFont="1" applyFill="1" applyBorder="1" applyAlignment="1">
      <alignment vertical="top" wrapText="1"/>
    </xf>
    <xf numFmtId="0" fontId="13" fillId="3" borderId="0" xfId="0" applyFont="1" applyFill="1" applyAlignment="1">
      <alignment horizontal="center" wrapText="1"/>
    </xf>
    <xf numFmtId="0" fontId="11" fillId="2" borderId="0" xfId="0" applyFont="1" applyFill="1" applyAlignment="1">
      <alignment horizontal="center"/>
    </xf>
    <xf numFmtId="0" fontId="11" fillId="2" borderId="14" xfId="0" applyFont="1" applyFill="1" applyBorder="1" applyAlignment="1">
      <alignment horizontal="center"/>
    </xf>
    <xf numFmtId="1" fontId="11" fillId="2" borderId="14" xfId="0" applyNumberFormat="1" applyFont="1" applyFill="1" applyBorder="1" applyAlignment="1">
      <alignment horizontal="center"/>
    </xf>
    <xf numFmtId="0" fontId="11" fillId="0" borderId="14" xfId="0" applyFont="1" applyBorder="1"/>
    <xf numFmtId="1" fontId="11" fillId="3" borderId="0" xfId="0" applyNumberFormat="1" applyFont="1" applyFill="1"/>
    <xf numFmtId="0" fontId="12" fillId="3" borderId="7" xfId="0" applyFont="1" applyFill="1" applyBorder="1" applyAlignment="1">
      <alignment horizontal="center" vertical="top"/>
    </xf>
    <xf numFmtId="0" fontId="13" fillId="3" borderId="7" xfId="0" applyFont="1" applyFill="1" applyBorder="1" applyAlignment="1">
      <alignment horizontal="center" vertical="top" wrapText="1"/>
    </xf>
    <xf numFmtId="1" fontId="11" fillId="0" borderId="14" xfId="0" applyNumberFormat="1" applyFont="1" applyBorder="1"/>
    <xf numFmtId="0" fontId="12" fillId="3" borderId="5" xfId="0" applyFont="1" applyFill="1" applyBorder="1" applyAlignment="1">
      <alignment vertical="top"/>
    </xf>
    <xf numFmtId="0" fontId="13" fillId="3" borderId="5" xfId="0" applyFont="1" applyFill="1" applyBorder="1" applyAlignment="1">
      <alignment vertical="top" wrapText="1"/>
    </xf>
    <xf numFmtId="0" fontId="12" fillId="3" borderId="0" xfId="0" applyFont="1" applyFill="1" applyAlignment="1">
      <alignment vertical="top"/>
    </xf>
    <xf numFmtId="0" fontId="13" fillId="3" borderId="0" xfId="0" applyFont="1" applyFill="1" applyAlignment="1">
      <alignment vertical="top" wrapText="1"/>
    </xf>
    <xf numFmtId="0" fontId="13" fillId="3" borderId="12" xfId="0" applyFont="1" applyFill="1" applyBorder="1" applyAlignment="1">
      <alignment horizontal="center" wrapText="1"/>
    </xf>
    <xf numFmtId="0" fontId="11" fillId="3" borderId="13" xfId="0" applyFont="1" applyFill="1" applyBorder="1" applyAlignment="1">
      <alignment horizontal="center"/>
    </xf>
    <xf numFmtId="0" fontId="11" fillId="3" borderId="14" xfId="0" applyFont="1" applyFill="1" applyBorder="1"/>
    <xf numFmtId="0" fontId="14" fillId="3" borderId="14" xfId="0" applyFont="1" applyFill="1" applyBorder="1"/>
    <xf numFmtId="0" fontId="15" fillId="2" borderId="13" xfId="0" applyFont="1" applyFill="1" applyBorder="1" applyAlignment="1">
      <alignment horizontal="left"/>
    </xf>
    <xf numFmtId="0" fontId="11" fillId="2" borderId="13" xfId="0" applyFont="1" applyFill="1" applyBorder="1" applyAlignment="1">
      <alignment horizontal="left"/>
    </xf>
    <xf numFmtId="0" fontId="11" fillId="3" borderId="0" xfId="0" applyFont="1" applyFill="1" applyAlignment="1">
      <alignment horizontal="center"/>
    </xf>
    <xf numFmtId="0" fontId="11" fillId="3" borderId="5" xfId="0" applyFont="1" applyFill="1" applyBorder="1" applyAlignment="1">
      <alignment horizontal="center"/>
    </xf>
    <xf numFmtId="164" fontId="11" fillId="2" borderId="0" xfId="0" applyNumberFormat="1" applyFont="1" applyFill="1" applyAlignment="1">
      <alignment horizontal="center"/>
    </xf>
    <xf numFmtId="0" fontId="14" fillId="3" borderId="15" xfId="0" applyFont="1" applyFill="1" applyBorder="1"/>
    <xf numFmtId="0" fontId="16" fillId="0" borderId="14" xfId="0" applyFont="1" applyBorder="1" applyAlignment="1">
      <alignment horizontal="left"/>
    </xf>
    <xf numFmtId="0" fontId="2" fillId="0" borderId="0" xfId="0" applyFont="1"/>
    <xf numFmtId="2" fontId="1" fillId="4" borderId="2" xfId="0" applyNumberFormat="1" applyFont="1" applyFill="1" applyBorder="1" applyAlignment="1">
      <alignment horizontal="right" wrapText="1"/>
    </xf>
    <xf numFmtId="0" fontId="0" fillId="3" borderId="0" xfId="0" applyFill="1" applyAlignment="1">
      <alignment vertical="top"/>
    </xf>
    <xf numFmtId="164" fontId="3" fillId="3" borderId="24" xfId="0" applyNumberFormat="1" applyFont="1" applyFill="1" applyBorder="1" applyAlignment="1">
      <alignment horizontal="left" vertical="top" wrapText="1"/>
    </xf>
    <xf numFmtId="0" fontId="0" fillId="3" borderId="0" xfId="0" applyFill="1" applyAlignment="1">
      <alignment vertical="top" wrapText="1"/>
    </xf>
    <xf numFmtId="0" fontId="19" fillId="3" borderId="0" xfId="0" applyFont="1" applyFill="1" applyAlignment="1">
      <alignment vertical="top"/>
    </xf>
    <xf numFmtId="164" fontId="20" fillId="3" borderId="24" xfId="0" applyNumberFormat="1" applyFont="1" applyFill="1" applyBorder="1" applyAlignment="1">
      <alignment horizontal="left" vertical="top" wrapText="1"/>
    </xf>
    <xf numFmtId="0" fontId="0" fillId="3" borderId="0" xfId="0" applyFill="1" applyAlignment="1">
      <alignment horizontal="left" vertical="top"/>
    </xf>
    <xf numFmtId="0" fontId="11" fillId="6" borderId="1" xfId="0" applyFont="1" applyFill="1" applyBorder="1" applyAlignment="1">
      <alignment horizontal="right"/>
    </xf>
    <xf numFmtId="2" fontId="2" fillId="6" borderId="1" xfId="0" applyNumberFormat="1" applyFont="1" applyFill="1" applyBorder="1" applyAlignment="1">
      <alignment horizontal="right"/>
    </xf>
    <xf numFmtId="0" fontId="2" fillId="6" borderId="1" xfId="0" applyFont="1" applyFill="1" applyBorder="1" applyAlignment="1">
      <alignment horizontal="right"/>
    </xf>
    <xf numFmtId="0" fontId="3" fillId="5" borderId="0" xfId="0" applyFont="1" applyFill="1" applyAlignment="1">
      <alignment horizontal="right" vertical="top" wrapText="1"/>
    </xf>
    <xf numFmtId="1" fontId="3" fillId="5" borderId="0" xfId="0" applyNumberFormat="1" applyFont="1" applyFill="1" applyAlignment="1">
      <alignment horizontal="right" vertical="top" wrapText="1"/>
    </xf>
    <xf numFmtId="0" fontId="2" fillId="6" borderId="1" xfId="0" applyFont="1" applyFill="1" applyBorder="1" applyAlignment="1">
      <alignment horizontal="left"/>
    </xf>
    <xf numFmtId="0" fontId="2" fillId="6" borderId="23" xfId="0" applyFont="1" applyFill="1" applyBorder="1" applyAlignment="1">
      <alignment horizontal="right"/>
    </xf>
    <xf numFmtId="2" fontId="2" fillId="3" borderId="0" xfId="0" applyNumberFormat="1" applyFont="1" applyFill="1"/>
    <xf numFmtId="2" fontId="2" fillId="6" borderId="0" xfId="0" applyNumberFormat="1" applyFont="1" applyFill="1" applyAlignment="1">
      <alignment horizontal="right"/>
    </xf>
    <xf numFmtId="0" fontId="2" fillId="6" borderId="13" xfId="0" applyFont="1" applyFill="1" applyBorder="1" applyAlignment="1">
      <alignment horizontal="left"/>
    </xf>
    <xf numFmtId="0" fontId="2" fillId="6" borderId="0" xfId="0" applyFont="1" applyFill="1" applyAlignment="1">
      <alignment horizontal="right"/>
    </xf>
    <xf numFmtId="2" fontId="2" fillId="6" borderId="13" xfId="0" applyNumberFormat="1" applyFont="1" applyFill="1" applyBorder="1" applyAlignment="1">
      <alignment horizontal="right"/>
    </xf>
    <xf numFmtId="0" fontId="11" fillId="6" borderId="0" xfId="0" applyFont="1" applyFill="1" applyAlignment="1">
      <alignment horizontal="right"/>
    </xf>
    <xf numFmtId="2" fontId="2" fillId="3" borderId="0" xfId="0" applyNumberFormat="1" applyFont="1" applyFill="1" applyAlignment="1">
      <alignment horizontal="center"/>
    </xf>
    <xf numFmtId="0" fontId="2" fillId="6" borderId="13" xfId="0" applyFont="1" applyFill="1" applyBorder="1" applyAlignment="1">
      <alignment horizontal="right"/>
    </xf>
    <xf numFmtId="0" fontId="18" fillId="3" borderId="0" xfId="0" applyFont="1" applyFill="1"/>
    <xf numFmtId="0" fontId="8" fillId="3" borderId="0" xfId="0" applyFont="1" applyFill="1" applyAlignment="1">
      <alignment horizontal="left" vertical="top"/>
    </xf>
    <xf numFmtId="0" fontId="7" fillId="3" borderId="0" xfId="0" applyFont="1" applyFill="1" applyAlignment="1">
      <alignment horizontal="left" vertical="top"/>
    </xf>
    <xf numFmtId="0" fontId="7" fillId="0" borderId="14" xfId="0" applyFont="1" applyBorder="1" applyAlignment="1">
      <alignment horizontal="left"/>
    </xf>
    <xf numFmtId="0" fontId="10" fillId="6" borderId="13" xfId="0" applyFont="1" applyFill="1" applyBorder="1" applyAlignment="1">
      <alignment horizontal="left"/>
    </xf>
    <xf numFmtId="2" fontId="1" fillId="6" borderId="0" xfId="0" applyNumberFormat="1" applyFont="1" applyFill="1" applyAlignment="1">
      <alignment horizontal="right" wrapText="1"/>
    </xf>
    <xf numFmtId="2" fontId="17" fillId="6" borderId="0" xfId="0" applyNumberFormat="1" applyFont="1" applyFill="1" applyAlignment="1">
      <alignment horizontal="right" wrapText="1"/>
    </xf>
    <xf numFmtId="0" fontId="1" fillId="6" borderId="0" xfId="0" applyFont="1" applyFill="1" applyAlignment="1">
      <alignment horizontal="right" wrapText="1"/>
    </xf>
    <xf numFmtId="0" fontId="17" fillId="6" borderId="0" xfId="0" applyFont="1" applyFill="1" applyAlignment="1">
      <alignment horizontal="right" wrapText="1"/>
    </xf>
    <xf numFmtId="2" fontId="2" fillId="6" borderId="17" xfId="0" applyNumberFormat="1" applyFont="1" applyFill="1" applyBorder="1" applyAlignment="1">
      <alignment horizontal="right"/>
    </xf>
    <xf numFmtId="0" fontId="23" fillId="6" borderId="13" xfId="0" applyFont="1" applyFill="1" applyBorder="1" applyAlignment="1">
      <alignment horizontal="left"/>
    </xf>
    <xf numFmtId="164" fontId="3" fillId="0" borderId="28" xfId="0" applyNumberFormat="1" applyFont="1" applyBorder="1"/>
    <xf numFmtId="164" fontId="4" fillId="3" borderId="4" xfId="0" applyNumberFormat="1" applyFont="1" applyFill="1" applyBorder="1" applyAlignment="1">
      <alignment horizontal="center" wrapText="1"/>
    </xf>
    <xf numFmtId="164" fontId="4" fillId="3" borderId="3" xfId="0" applyNumberFormat="1" applyFont="1" applyFill="1" applyBorder="1" applyAlignment="1">
      <alignment horizontal="center" wrapText="1"/>
    </xf>
    <xf numFmtId="164" fontId="4" fillId="3" borderId="0" xfId="0" applyNumberFormat="1" applyFont="1" applyFill="1" applyAlignment="1">
      <alignment horizontal="center" wrapText="1"/>
    </xf>
    <xf numFmtId="164" fontId="2" fillId="6" borderId="0" xfId="0" applyNumberFormat="1" applyFont="1" applyFill="1" applyAlignment="1">
      <alignment horizontal="left"/>
    </xf>
    <xf numFmtId="164" fontId="2" fillId="6" borderId="0" xfId="0" applyNumberFormat="1" applyFont="1" applyFill="1" applyAlignment="1">
      <alignment horizontal="right"/>
    </xf>
    <xf numFmtId="164" fontId="11" fillId="6" borderId="0" xfId="0" applyNumberFormat="1" applyFont="1" applyFill="1" applyAlignment="1">
      <alignment horizontal="right"/>
    </xf>
    <xf numFmtId="164" fontId="2" fillId="3" borderId="0" xfId="0" applyNumberFormat="1" applyFont="1" applyFill="1" applyAlignment="1">
      <alignment horizontal="center"/>
    </xf>
    <xf numFmtId="164" fontId="0" fillId="3" borderId="0" xfId="0" applyNumberFormat="1" applyFill="1"/>
    <xf numFmtId="0" fontId="4" fillId="3" borderId="0" xfId="0" applyFont="1" applyFill="1" applyAlignment="1">
      <alignment horizontal="center" vertical="top" wrapText="1"/>
    </xf>
    <xf numFmtId="0" fontId="5" fillId="3" borderId="0" xfId="0" applyFont="1" applyFill="1" applyAlignment="1">
      <alignment horizontal="center" wrapText="1"/>
    </xf>
    <xf numFmtId="1" fontId="8" fillId="2" borderId="14" xfId="0" applyNumberFormat="1" applyFont="1" applyFill="1" applyBorder="1" applyAlignment="1">
      <alignment horizontal="left"/>
    </xf>
    <xf numFmtId="1" fontId="11" fillId="0" borderId="28" xfId="0" applyNumberFormat="1" applyFont="1" applyBorder="1"/>
    <xf numFmtId="0" fontId="4" fillId="3" borderId="0" xfId="0" applyFont="1" applyFill="1" applyAlignment="1">
      <alignment horizontal="center" wrapText="1"/>
    </xf>
    <xf numFmtId="0" fontId="28" fillId="3" borderId="0" xfId="0" applyFont="1" applyFill="1"/>
    <xf numFmtId="0" fontId="2" fillId="3" borderId="0" xfId="0" applyFont="1" applyFill="1" applyAlignment="1">
      <alignment horizontal="left" wrapText="1" indent="1"/>
    </xf>
    <xf numFmtId="1" fontId="3" fillId="3" borderId="14" xfId="0" applyNumberFormat="1" applyFont="1" applyFill="1" applyBorder="1"/>
    <xf numFmtId="0" fontId="3" fillId="3" borderId="14" xfId="0" applyFont="1" applyFill="1" applyBorder="1"/>
    <xf numFmtId="2" fontId="25" fillId="3" borderId="0" xfId="0" applyNumberFormat="1" applyFont="1" applyFill="1" applyAlignment="1">
      <alignment horizontal="center"/>
    </xf>
    <xf numFmtId="0" fontId="16" fillId="3" borderId="14" xfId="0" applyFont="1" applyFill="1" applyBorder="1" applyAlignment="1">
      <alignment horizontal="left"/>
    </xf>
    <xf numFmtId="0" fontId="3" fillId="3" borderId="14" xfId="0" applyFont="1" applyFill="1" applyBorder="1" applyAlignment="1">
      <alignment horizontal="left"/>
    </xf>
    <xf numFmtId="164" fontId="3" fillId="3" borderId="14" xfId="0" applyNumberFormat="1" applyFont="1" applyFill="1" applyBorder="1"/>
    <xf numFmtId="1" fontId="7" fillId="3" borderId="18" xfId="0" applyNumberFormat="1" applyFont="1" applyFill="1" applyBorder="1" applyAlignment="1">
      <alignment horizontal="left" indent="1"/>
    </xf>
    <xf numFmtId="0" fontId="24" fillId="3" borderId="34" xfId="1" applyFont="1" applyFill="1" applyBorder="1" applyAlignment="1">
      <alignment horizontal="left"/>
    </xf>
    <xf numFmtId="0" fontId="3" fillId="3" borderId="34" xfId="0" applyFont="1" applyFill="1" applyBorder="1" applyAlignment="1">
      <alignment horizontal="left"/>
    </xf>
    <xf numFmtId="0" fontId="11" fillId="3" borderId="34" xfId="0" applyFont="1" applyFill="1" applyBorder="1"/>
    <xf numFmtId="1" fontId="3" fillId="3" borderId="34" xfId="0" applyNumberFormat="1" applyFont="1" applyFill="1" applyBorder="1"/>
    <xf numFmtId="164" fontId="3" fillId="3" borderId="34" xfId="0" applyNumberFormat="1" applyFont="1" applyFill="1" applyBorder="1"/>
    <xf numFmtId="0" fontId="24" fillId="3" borderId="7" xfId="1" applyFont="1" applyFill="1" applyBorder="1" applyAlignment="1">
      <alignment horizontal="left"/>
    </xf>
    <xf numFmtId="0" fontId="3" fillId="3" borderId="7" xfId="0" applyFont="1" applyFill="1" applyBorder="1" applyAlignment="1">
      <alignment horizontal="left"/>
    </xf>
    <xf numFmtId="0" fontId="11" fillId="3" borderId="7" xfId="0" applyFont="1" applyFill="1" applyBorder="1"/>
    <xf numFmtId="1" fontId="3" fillId="3" borderId="7" xfId="0" applyNumberFormat="1" applyFont="1" applyFill="1" applyBorder="1"/>
    <xf numFmtId="164" fontId="3" fillId="3" borderId="7" xfId="0" applyNumberFormat="1" applyFont="1" applyFill="1" applyBorder="1"/>
    <xf numFmtId="0" fontId="24" fillId="3" borderId="37" xfId="1" applyFont="1" applyFill="1" applyBorder="1" applyAlignment="1">
      <alignment horizontal="left"/>
    </xf>
    <xf numFmtId="1" fontId="3" fillId="3" borderId="36" xfId="0" applyNumberFormat="1" applyFont="1" applyFill="1" applyBorder="1"/>
    <xf numFmtId="0" fontId="8" fillId="0" borderId="14" xfId="0" applyFont="1" applyBorder="1"/>
    <xf numFmtId="0" fontId="3" fillId="3" borderId="0" xfId="0" applyFont="1" applyFill="1" applyAlignment="1">
      <alignment horizontal="left" vertical="top" wrapText="1" indent="2"/>
    </xf>
    <xf numFmtId="0" fontId="0" fillId="0" borderId="0" xfId="0" applyAlignment="1">
      <alignment horizontal="right"/>
    </xf>
    <xf numFmtId="2" fontId="0" fillId="0" borderId="0" xfId="0" applyNumberFormat="1" applyAlignment="1">
      <alignment horizontal="right"/>
    </xf>
    <xf numFmtId="0" fontId="0" fillId="0" borderId="0" xfId="0" applyAlignment="1">
      <alignment wrapText="1"/>
    </xf>
    <xf numFmtId="0" fontId="0" fillId="3" borderId="0" xfId="0" applyFill="1" applyAlignment="1">
      <alignment horizontal="right"/>
    </xf>
    <xf numFmtId="2" fontId="0" fillId="3" borderId="0" xfId="0" applyNumberFormat="1" applyFill="1" applyAlignment="1">
      <alignment horizontal="right"/>
    </xf>
    <xf numFmtId="0" fontId="0" fillId="3" borderId="0" xfId="0" applyFill="1" applyAlignment="1">
      <alignment wrapText="1"/>
    </xf>
    <xf numFmtId="0" fontId="10" fillId="6" borderId="0" xfId="0" applyFont="1" applyFill="1" applyAlignment="1">
      <alignment horizontal="left"/>
    </xf>
    <xf numFmtId="0" fontId="0" fillId="3" borderId="40" xfId="0" applyFill="1" applyBorder="1"/>
    <xf numFmtId="0" fontId="0" fillId="3" borderId="0" xfId="0" applyFill="1" applyAlignment="1">
      <alignment horizontal="left"/>
    </xf>
    <xf numFmtId="0" fontId="0" fillId="3" borderId="41" xfId="0" applyFill="1" applyBorder="1" applyAlignment="1">
      <alignment horizontal="right"/>
    </xf>
    <xf numFmtId="9" fontId="0" fillId="3" borderId="0" xfId="2" applyFont="1" applyFill="1" applyBorder="1" applyAlignment="1">
      <alignment horizontal="right"/>
    </xf>
    <xf numFmtId="9" fontId="0" fillId="3" borderId="41" xfId="2" applyFont="1" applyFill="1" applyBorder="1" applyAlignment="1">
      <alignment horizontal="right"/>
    </xf>
    <xf numFmtId="0" fontId="0" fillId="3" borderId="42" xfId="0" applyFill="1" applyBorder="1"/>
    <xf numFmtId="0" fontId="0" fillId="3" borderId="3" xfId="0" applyFill="1" applyBorder="1"/>
    <xf numFmtId="0" fontId="0" fillId="3" borderId="3" xfId="0" applyFill="1" applyBorder="1" applyAlignment="1">
      <alignment horizontal="right"/>
    </xf>
    <xf numFmtId="2" fontId="0" fillId="3" borderId="3" xfId="0" applyNumberFormat="1" applyFill="1" applyBorder="1" applyAlignment="1">
      <alignment horizontal="right"/>
    </xf>
    <xf numFmtId="0" fontId="0" fillId="3" borderId="43" xfId="0" applyFill="1" applyBorder="1" applyAlignment="1">
      <alignment horizontal="right"/>
    </xf>
    <xf numFmtId="0" fontId="0" fillId="3" borderId="38" xfId="0" applyFill="1" applyBorder="1"/>
    <xf numFmtId="0" fontId="0" fillId="3" borderId="40" xfId="0" applyFill="1" applyBorder="1" applyAlignment="1">
      <alignment wrapText="1"/>
    </xf>
    <xf numFmtId="2" fontId="1" fillId="4" borderId="44" xfId="0" applyNumberFormat="1" applyFont="1" applyFill="1" applyBorder="1" applyAlignment="1">
      <alignment horizontal="right" wrapText="1"/>
    </xf>
    <xf numFmtId="0" fontId="0" fillId="3" borderId="41" xfId="0" applyFill="1" applyBorder="1" applyAlignment="1">
      <alignment horizontal="right" wrapText="1"/>
    </xf>
    <xf numFmtId="0" fontId="0" fillId="3" borderId="9" xfId="0" applyFill="1" applyBorder="1"/>
    <xf numFmtId="0" fontId="0" fillId="3" borderId="9" xfId="0" applyFill="1" applyBorder="1" applyAlignment="1">
      <alignment horizontal="right"/>
    </xf>
    <xf numFmtId="2" fontId="0" fillId="3" borderId="9" xfId="0" applyNumberFormat="1" applyFill="1" applyBorder="1" applyAlignment="1">
      <alignment horizontal="right"/>
    </xf>
    <xf numFmtId="0" fontId="0" fillId="3" borderId="39" xfId="0" applyFill="1" applyBorder="1" applyAlignment="1">
      <alignment horizontal="right"/>
    </xf>
    <xf numFmtId="0" fontId="10" fillId="6" borderId="9" xfId="0" applyFont="1" applyFill="1" applyBorder="1" applyAlignment="1">
      <alignment horizontal="left"/>
    </xf>
    <xf numFmtId="0" fontId="0" fillId="3" borderId="45" xfId="0" applyFill="1" applyBorder="1" applyAlignment="1">
      <alignment horizontal="left"/>
    </xf>
    <xf numFmtId="0" fontId="0" fillId="3" borderId="45" xfId="0" applyFill="1" applyBorder="1" applyAlignment="1">
      <alignment horizontal="right"/>
    </xf>
    <xf numFmtId="2" fontId="0" fillId="3" borderId="45" xfId="0" applyNumberFormat="1" applyFill="1" applyBorder="1" applyAlignment="1">
      <alignment horizontal="right"/>
    </xf>
    <xf numFmtId="9" fontId="0" fillId="3" borderId="45" xfId="2" applyFont="1" applyFill="1" applyBorder="1" applyAlignment="1">
      <alignment horizontal="right"/>
    </xf>
    <xf numFmtId="0" fontId="2" fillId="6" borderId="0" xfId="0" applyFont="1" applyFill="1" applyAlignment="1">
      <alignment horizontal="left"/>
    </xf>
    <xf numFmtId="2" fontId="4" fillId="3" borderId="0" xfId="0" applyNumberFormat="1" applyFont="1" applyFill="1" applyAlignment="1">
      <alignment horizontal="center"/>
    </xf>
    <xf numFmtId="0" fontId="2" fillId="6" borderId="23" xfId="0" applyFont="1" applyFill="1" applyBorder="1" applyAlignment="1">
      <alignment horizontal="left"/>
    </xf>
    <xf numFmtId="2" fontId="2" fillId="6" borderId="23" xfId="0" applyNumberFormat="1" applyFont="1" applyFill="1" applyBorder="1" applyAlignment="1">
      <alignment horizontal="right"/>
    </xf>
    <xf numFmtId="2" fontId="4" fillId="3" borderId="46" xfId="0" applyNumberFormat="1" applyFont="1" applyFill="1" applyBorder="1" applyAlignment="1">
      <alignment horizontal="center"/>
    </xf>
    <xf numFmtId="2" fontId="25" fillId="3" borderId="3" xfId="0" applyNumberFormat="1" applyFont="1" applyFill="1" applyBorder="1" applyAlignment="1">
      <alignment horizontal="left"/>
    </xf>
    <xf numFmtId="2" fontId="30" fillId="3" borderId="32" xfId="0" applyNumberFormat="1" applyFont="1" applyFill="1" applyBorder="1" applyAlignment="1">
      <alignment horizontal="left"/>
    </xf>
    <xf numFmtId="2" fontId="4" fillId="3" borderId="32" xfId="0" applyNumberFormat="1" applyFont="1" applyFill="1" applyBorder="1" applyAlignment="1">
      <alignment horizontal="center"/>
    </xf>
    <xf numFmtId="1" fontId="2" fillId="6" borderId="17" xfId="0" applyNumberFormat="1" applyFont="1" applyFill="1" applyBorder="1" applyAlignment="1">
      <alignment horizontal="right"/>
    </xf>
    <xf numFmtId="1" fontId="2" fillId="6" borderId="1" xfId="0" applyNumberFormat="1" applyFont="1" applyFill="1" applyBorder="1" applyAlignment="1">
      <alignment horizontal="right"/>
    </xf>
    <xf numFmtId="0" fontId="1" fillId="6" borderId="2" xfId="0" applyFont="1" applyFill="1" applyBorder="1" applyAlignment="1">
      <alignment horizontal="left" wrapText="1"/>
    </xf>
    <xf numFmtId="0" fontId="1" fillId="6" borderId="21" xfId="0" applyFont="1" applyFill="1" applyBorder="1" applyAlignment="1">
      <alignment horizontal="left" wrapText="1"/>
    </xf>
    <xf numFmtId="2" fontId="1" fillId="6" borderId="22" xfId="0" applyNumberFormat="1" applyFont="1" applyFill="1" applyBorder="1" applyAlignment="1">
      <alignment horizontal="right" wrapText="1"/>
    </xf>
    <xf numFmtId="2" fontId="1" fillId="6" borderId="2" xfId="0" applyNumberFormat="1" applyFont="1" applyFill="1" applyBorder="1" applyAlignment="1">
      <alignment horizontal="right" wrapText="1"/>
    </xf>
    <xf numFmtId="2" fontId="1" fillId="6" borderId="21" xfId="0" applyNumberFormat="1" applyFont="1" applyFill="1" applyBorder="1" applyAlignment="1">
      <alignment horizontal="right" wrapText="1"/>
    </xf>
    <xf numFmtId="2" fontId="5" fillId="6" borderId="2" xfId="0" applyNumberFormat="1" applyFont="1" applyFill="1" applyBorder="1" applyAlignment="1">
      <alignment horizontal="right" wrapText="1"/>
    </xf>
    <xf numFmtId="0" fontId="17" fillId="6" borderId="13" xfId="0" applyFont="1" applyFill="1" applyBorder="1" applyAlignment="1">
      <alignment horizontal="left" wrapText="1"/>
    </xf>
    <xf numFmtId="2" fontId="17" fillId="6" borderId="13" xfId="0" applyNumberFormat="1" applyFont="1" applyFill="1" applyBorder="1" applyAlignment="1">
      <alignment horizontal="right" wrapText="1"/>
    </xf>
    <xf numFmtId="0" fontId="2" fillId="6" borderId="17" xfId="0" applyFont="1" applyFill="1" applyBorder="1" applyAlignment="1">
      <alignment horizontal="right"/>
    </xf>
    <xf numFmtId="2" fontId="2" fillId="6" borderId="1" xfId="0" applyNumberFormat="1" applyFont="1" applyFill="1" applyBorder="1" applyAlignment="1">
      <alignment horizontal="right" wrapText="1"/>
    </xf>
    <xf numFmtId="2" fontId="3" fillId="6" borderId="0" xfId="0" applyNumberFormat="1" applyFont="1" applyFill="1" applyAlignment="1">
      <alignment horizontal="right"/>
    </xf>
    <xf numFmtId="2" fontId="3" fillId="6" borderId="29" xfId="0" applyNumberFormat="1" applyFont="1" applyFill="1" applyBorder="1" applyAlignment="1">
      <alignment horizontal="right"/>
    </xf>
    <xf numFmtId="1" fontId="2" fillId="6" borderId="16" xfId="0" applyNumberFormat="1" applyFont="1" applyFill="1" applyBorder="1" applyAlignment="1">
      <alignment horizontal="right"/>
    </xf>
    <xf numFmtId="0" fontId="3" fillId="7" borderId="14" xfId="0" applyFont="1" applyFill="1" applyBorder="1" applyAlignment="1">
      <alignment horizontal="left"/>
    </xf>
    <xf numFmtId="0" fontId="2" fillId="6" borderId="16" xfId="0" applyFont="1" applyFill="1" applyBorder="1" applyAlignment="1">
      <alignment horizontal="right"/>
    </xf>
    <xf numFmtId="0" fontId="1" fillId="6" borderId="2" xfId="0" applyFont="1" applyFill="1" applyBorder="1" applyAlignment="1">
      <alignment horizontal="right" wrapText="1"/>
    </xf>
    <xf numFmtId="0" fontId="17" fillId="6" borderId="13" xfId="0" applyFont="1" applyFill="1" applyBorder="1" applyAlignment="1">
      <alignment horizontal="right" wrapText="1"/>
    </xf>
    <xf numFmtId="2" fontId="2" fillId="6" borderId="25" xfId="0" applyNumberFormat="1" applyFont="1" applyFill="1" applyBorder="1" applyAlignment="1">
      <alignment horizontal="right"/>
    </xf>
    <xf numFmtId="0" fontId="2" fillId="3" borderId="0" xfId="0" applyFont="1" applyFill="1" applyAlignment="1">
      <alignment horizontal="right"/>
    </xf>
    <xf numFmtId="1" fontId="2" fillId="6" borderId="46" xfId="0" applyNumberFormat="1" applyFont="1" applyFill="1" applyBorder="1" applyAlignment="1">
      <alignment horizontal="right"/>
    </xf>
    <xf numFmtId="1" fontId="2" fillId="6" borderId="0" xfId="0" applyNumberFormat="1" applyFont="1" applyFill="1" applyAlignment="1">
      <alignment horizontal="right"/>
    </xf>
    <xf numFmtId="0" fontId="13" fillId="6" borderId="0" xfId="0" applyFont="1" applyFill="1" applyAlignment="1">
      <alignment horizontal="right" wrapText="1"/>
    </xf>
    <xf numFmtId="2" fontId="5" fillId="6" borderId="44" xfId="0" applyNumberFormat="1" applyFont="1" applyFill="1" applyBorder="1" applyAlignment="1">
      <alignment horizontal="right" wrapText="1"/>
    </xf>
    <xf numFmtId="0" fontId="3" fillId="6" borderId="0" xfId="0" applyFont="1" applyFill="1" applyAlignment="1">
      <alignment horizontal="right"/>
    </xf>
    <xf numFmtId="0" fontId="31" fillId="2" borderId="14" xfId="0" applyFont="1" applyFill="1" applyBorder="1" applyAlignment="1">
      <alignment horizontal="center"/>
    </xf>
    <xf numFmtId="0" fontId="1" fillId="6" borderId="22" xfId="0" applyFont="1" applyFill="1" applyBorder="1" applyAlignment="1">
      <alignment horizontal="left" wrapText="1"/>
    </xf>
    <xf numFmtId="164" fontId="1" fillId="6" borderId="21" xfId="0" applyNumberFormat="1" applyFont="1" applyFill="1" applyBorder="1" applyAlignment="1">
      <alignment horizontal="right" wrapText="1"/>
    </xf>
    <xf numFmtId="164" fontId="17" fillId="6" borderId="0" xfId="0" applyNumberFormat="1" applyFont="1" applyFill="1" applyAlignment="1">
      <alignment horizontal="left" wrapText="1"/>
    </xf>
    <xf numFmtId="0" fontId="17" fillId="6" borderId="35" xfId="0" applyFont="1" applyFill="1" applyBorder="1" applyAlignment="1">
      <alignment horizontal="right" wrapText="1"/>
    </xf>
    <xf numFmtId="0" fontId="17" fillId="6" borderId="35" xfId="0" applyFont="1" applyFill="1" applyBorder="1" applyAlignment="1">
      <alignment horizontal="left" wrapText="1"/>
    </xf>
    <xf numFmtId="164" fontId="17" fillId="6" borderId="35" xfId="0" applyNumberFormat="1" applyFont="1" applyFill="1" applyBorder="1" applyAlignment="1">
      <alignment horizontal="left" wrapText="1"/>
    </xf>
    <xf numFmtId="164" fontId="17" fillId="6" borderId="35" xfId="0" applyNumberFormat="1" applyFont="1" applyFill="1" applyBorder="1" applyAlignment="1">
      <alignment horizontal="right" wrapText="1"/>
    </xf>
    <xf numFmtId="164" fontId="3" fillId="7" borderId="14" xfId="0" applyNumberFormat="1" applyFont="1" applyFill="1" applyBorder="1" applyAlignment="1">
      <alignment horizontal="right"/>
    </xf>
    <xf numFmtId="164" fontId="3" fillId="7" borderId="0" xfId="0" applyNumberFormat="1" applyFont="1" applyFill="1" applyAlignment="1">
      <alignment horizontal="right"/>
    </xf>
    <xf numFmtId="164" fontId="2" fillId="6" borderId="1" xfId="0" applyNumberFormat="1" applyFont="1" applyFill="1" applyBorder="1" applyAlignment="1">
      <alignment horizontal="left"/>
    </xf>
    <xf numFmtId="0" fontId="11" fillId="2" borderId="14" xfId="0" applyFont="1" applyFill="1" applyBorder="1" applyAlignment="1">
      <alignment horizontal="left"/>
    </xf>
    <xf numFmtId="0" fontId="17" fillId="6" borderId="0" xfId="0" applyFont="1" applyFill="1" applyAlignment="1">
      <alignment horizontal="left" wrapText="1"/>
    </xf>
    <xf numFmtId="0" fontId="2" fillId="6" borderId="17" xfId="0" applyFont="1" applyFill="1" applyBorder="1" applyAlignment="1">
      <alignment horizontal="left"/>
    </xf>
    <xf numFmtId="0" fontId="5" fillId="3" borderId="4" xfId="0" applyFont="1" applyFill="1" applyBorder="1" applyAlignment="1">
      <alignment horizontal="left" wrapText="1"/>
    </xf>
    <xf numFmtId="0" fontId="5" fillId="3" borderId="3" xfId="0" applyFont="1" applyFill="1" applyBorder="1" applyAlignment="1">
      <alignment horizontal="left" wrapText="1"/>
    </xf>
    <xf numFmtId="0" fontId="20" fillId="3" borderId="0" xfId="0" applyFont="1" applyFill="1" applyAlignment="1">
      <alignment vertical="top"/>
    </xf>
    <xf numFmtId="164" fontId="3" fillId="3" borderId="0" xfId="0" applyNumberFormat="1" applyFont="1" applyFill="1" applyAlignment="1">
      <alignment horizontal="center" vertical="top" wrapText="1"/>
    </xf>
    <xf numFmtId="164" fontId="20" fillId="3" borderId="24" xfId="0" applyNumberFormat="1" applyFont="1" applyFill="1" applyBorder="1" applyAlignment="1">
      <alignment horizontal="right" vertical="top" wrapText="1"/>
    </xf>
    <xf numFmtId="49" fontId="3" fillId="3" borderId="24" xfId="0" applyNumberFormat="1" applyFont="1" applyFill="1" applyBorder="1" applyAlignment="1">
      <alignment horizontal="left" vertical="top" wrapText="1"/>
    </xf>
    <xf numFmtId="49" fontId="14" fillId="3" borderId="0" xfId="0" applyNumberFormat="1" applyFont="1" applyFill="1" applyAlignment="1">
      <alignment vertical="top"/>
    </xf>
    <xf numFmtId="0" fontId="14" fillId="3" borderId="0" xfId="0" applyFont="1" applyFill="1" applyAlignment="1">
      <alignment vertical="top"/>
    </xf>
    <xf numFmtId="0" fontId="14" fillId="3" borderId="0" xfId="0" applyFont="1" applyFill="1" applyAlignment="1">
      <alignment vertical="top" wrapText="1"/>
    </xf>
    <xf numFmtId="0" fontId="14" fillId="3" borderId="0" xfId="0" applyFont="1" applyFill="1" applyAlignment="1">
      <alignment horizontal="center" vertical="top" wrapText="1"/>
    </xf>
    <xf numFmtId="0" fontId="14" fillId="3" borderId="0" xfId="0" applyFont="1" applyFill="1" applyAlignment="1">
      <alignment horizontal="center" vertical="top"/>
    </xf>
    <xf numFmtId="0" fontId="20" fillId="3" borderId="24" xfId="0" applyFont="1" applyFill="1" applyBorder="1" applyAlignment="1">
      <alignment horizontal="left" vertical="top"/>
    </xf>
    <xf numFmtId="0" fontId="20" fillId="3" borderId="0" xfId="0" applyFont="1" applyFill="1" applyAlignment="1">
      <alignment horizontal="left" vertical="top"/>
    </xf>
    <xf numFmtId="0" fontId="0" fillId="3" borderId="0" xfId="0" applyFill="1" applyAlignment="1">
      <alignment horizontal="center" vertical="top" wrapText="1"/>
    </xf>
    <xf numFmtId="0" fontId="0" fillId="3" borderId="0" xfId="0" applyFill="1" applyAlignment="1">
      <alignment horizontal="center" vertical="top"/>
    </xf>
    <xf numFmtId="164" fontId="14" fillId="3" borderId="24" xfId="0" applyNumberFormat="1" applyFont="1" applyFill="1" applyBorder="1" applyAlignment="1">
      <alignment horizontal="right" vertical="top"/>
    </xf>
    <xf numFmtId="165" fontId="0" fillId="3" borderId="0" xfId="0" applyNumberFormat="1" applyFill="1" applyAlignment="1">
      <alignment horizontal="right" vertical="top" wrapText="1"/>
    </xf>
    <xf numFmtId="165" fontId="3" fillId="3" borderId="24" xfId="0" applyNumberFormat="1" applyFont="1" applyFill="1" applyBorder="1" applyAlignment="1">
      <alignment horizontal="right" vertical="top" wrapText="1"/>
    </xf>
    <xf numFmtId="165" fontId="14" fillId="3" borderId="0" xfId="0" applyNumberFormat="1" applyFont="1" applyFill="1" applyAlignment="1">
      <alignment horizontal="right" vertical="top" wrapText="1"/>
    </xf>
    <xf numFmtId="0" fontId="11" fillId="6" borderId="29" xfId="0" applyFont="1" applyFill="1" applyBorder="1" applyAlignment="1">
      <alignment horizontal="right"/>
    </xf>
    <xf numFmtId="165" fontId="1" fillId="6" borderId="2" xfId="0" applyNumberFormat="1" applyFont="1" applyFill="1" applyBorder="1" applyAlignment="1">
      <alignment horizontal="right" wrapText="1"/>
    </xf>
    <xf numFmtId="165" fontId="2" fillId="6" borderId="1" xfId="0" applyNumberFormat="1" applyFont="1" applyFill="1" applyBorder="1" applyAlignment="1">
      <alignment horizontal="right"/>
    </xf>
    <xf numFmtId="165" fontId="2" fillId="3" borderId="0" xfId="0" applyNumberFormat="1" applyFont="1" applyFill="1" applyAlignment="1">
      <alignment horizontal="right"/>
    </xf>
    <xf numFmtId="165" fontId="11" fillId="3" borderId="35" xfId="0" applyNumberFormat="1" applyFont="1" applyFill="1" applyBorder="1" applyAlignment="1">
      <alignment horizontal="right"/>
    </xf>
    <xf numFmtId="0" fontId="13" fillId="6" borderId="35" xfId="0" applyFont="1" applyFill="1" applyBorder="1" applyAlignment="1">
      <alignment horizontal="right" wrapText="1"/>
    </xf>
    <xf numFmtId="164" fontId="3" fillId="3" borderId="24" xfId="0" applyNumberFormat="1" applyFont="1" applyFill="1" applyBorder="1" applyAlignment="1">
      <alignment horizontal="center" vertical="top" wrapText="1"/>
    </xf>
    <xf numFmtId="2" fontId="5" fillId="6" borderId="47" xfId="0" applyNumberFormat="1" applyFont="1" applyFill="1" applyBorder="1" applyAlignment="1">
      <alignment horizontal="right" wrapText="1"/>
    </xf>
    <xf numFmtId="2" fontId="17" fillId="6" borderId="48" xfId="0" applyNumberFormat="1" applyFont="1" applyFill="1" applyBorder="1" applyAlignment="1">
      <alignment horizontal="right" wrapText="1"/>
    </xf>
    <xf numFmtId="0" fontId="0" fillId="0" borderId="48" xfId="0" applyBorder="1"/>
    <xf numFmtId="0" fontId="22" fillId="3" borderId="0" xfId="1" applyFill="1" applyAlignment="1">
      <alignment horizontal="left" vertical="top"/>
    </xf>
    <xf numFmtId="2" fontId="5" fillId="6" borderId="0" xfId="0" applyNumberFormat="1" applyFont="1" applyFill="1" applyAlignment="1">
      <alignment horizontal="right" wrapText="1"/>
    </xf>
    <xf numFmtId="2" fontId="17" fillId="6" borderId="35" xfId="0" applyNumberFormat="1" applyFont="1" applyFill="1" applyBorder="1" applyAlignment="1">
      <alignment horizontal="right" wrapText="1"/>
    </xf>
    <xf numFmtId="0" fontId="3" fillId="3" borderId="31" xfId="0" applyFont="1" applyFill="1" applyBorder="1"/>
    <xf numFmtId="0" fontId="3" fillId="3" borderId="32" xfId="0" applyFont="1" applyFill="1" applyBorder="1"/>
    <xf numFmtId="0" fontId="3" fillId="3" borderId="33" xfId="0" applyFont="1" applyFill="1" applyBorder="1"/>
    <xf numFmtId="0" fontId="3" fillId="3" borderId="31" xfId="1" applyFont="1" applyFill="1" applyBorder="1" applyAlignment="1">
      <alignment horizontal="left" wrapText="1"/>
    </xf>
    <xf numFmtId="0" fontId="3" fillId="3" borderId="32" xfId="1" applyFont="1" applyFill="1" applyBorder="1" applyAlignment="1">
      <alignment horizontal="left"/>
    </xf>
    <xf numFmtId="0" fontId="3" fillId="3" borderId="33" xfId="1" applyFont="1" applyFill="1" applyBorder="1" applyAlignment="1">
      <alignment horizontal="left"/>
    </xf>
    <xf numFmtId="0" fontId="3" fillId="3" borderId="31" xfId="1" applyFont="1" applyFill="1" applyBorder="1" applyAlignment="1">
      <alignment horizontal="left"/>
    </xf>
    <xf numFmtId="0" fontId="4" fillId="3" borderId="26" xfId="0" applyFont="1" applyFill="1" applyBorder="1" applyAlignment="1">
      <alignment horizontal="center" wrapText="1"/>
    </xf>
    <xf numFmtId="0" fontId="4" fillId="3" borderId="27" xfId="0" applyFont="1" applyFill="1" applyBorder="1" applyAlignment="1">
      <alignment horizontal="center" wrapText="1"/>
    </xf>
    <xf numFmtId="0" fontId="8" fillId="3" borderId="19" xfId="0" applyFont="1" applyFill="1" applyBorder="1" applyAlignment="1">
      <alignment horizontal="left"/>
    </xf>
    <xf numFmtId="0" fontId="8" fillId="3" borderId="20" xfId="0" applyFont="1" applyFill="1" applyBorder="1" applyAlignment="1">
      <alignment horizontal="left"/>
    </xf>
    <xf numFmtId="0" fontId="8" fillId="3" borderId="36" xfId="0" applyFont="1" applyFill="1" applyBorder="1" applyAlignment="1">
      <alignment horizontal="left"/>
    </xf>
    <xf numFmtId="0" fontId="8" fillId="3" borderId="19" xfId="0" applyFont="1" applyFill="1" applyBorder="1" applyAlignment="1">
      <alignment horizontal="left" wrapText="1"/>
    </xf>
    <xf numFmtId="0" fontId="8" fillId="3" borderId="20" xfId="0" applyFont="1" applyFill="1" applyBorder="1" applyAlignment="1">
      <alignment horizontal="left" wrapText="1"/>
    </xf>
    <xf numFmtId="0" fontId="8" fillId="3" borderId="36" xfId="0" applyFont="1" applyFill="1" applyBorder="1" applyAlignment="1">
      <alignment horizontal="left" wrapText="1"/>
    </xf>
    <xf numFmtId="0" fontId="7" fillId="3" borderId="0" xfId="0" applyFont="1" applyFill="1" applyAlignment="1">
      <alignment horizontal="left" wrapText="1"/>
    </xf>
    <xf numFmtId="0" fontId="7" fillId="3" borderId="5" xfId="0" applyFont="1" applyFill="1" applyBorder="1" applyAlignment="1">
      <alignment horizontal="left" wrapText="1"/>
    </xf>
    <xf numFmtId="0" fontId="7" fillId="3" borderId="37" xfId="1" applyFont="1" applyFill="1" applyBorder="1" applyAlignment="1">
      <alignment horizontal="left" wrapText="1"/>
    </xf>
    <xf numFmtId="0" fontId="7" fillId="3" borderId="0" xfId="1" applyFont="1" applyFill="1" applyBorder="1" applyAlignment="1">
      <alignment horizontal="left" wrapText="1"/>
    </xf>
    <xf numFmtId="0" fontId="7" fillId="3" borderId="5" xfId="1" applyFont="1" applyFill="1" applyBorder="1" applyAlignment="1">
      <alignment horizontal="left" wrapText="1"/>
    </xf>
    <xf numFmtId="0" fontId="7" fillId="3" borderId="19" xfId="0" applyFont="1" applyFill="1" applyBorder="1" applyAlignment="1">
      <alignment horizontal="left" wrapText="1"/>
    </xf>
    <xf numFmtId="0" fontId="7" fillId="3" borderId="20" xfId="0" applyFont="1" applyFill="1" applyBorder="1" applyAlignment="1">
      <alignment horizontal="left" wrapText="1"/>
    </xf>
    <xf numFmtId="0" fontId="7" fillId="3" borderId="36" xfId="0" applyFont="1" applyFill="1" applyBorder="1" applyAlignment="1">
      <alignment horizontal="left" wrapText="1"/>
    </xf>
    <xf numFmtId="0" fontId="7" fillId="3" borderId="0" xfId="0" applyFont="1" applyFill="1" applyAlignment="1">
      <alignment horizontal="left"/>
    </xf>
    <xf numFmtId="0" fontId="7" fillId="3" borderId="5" xfId="0" applyFont="1" applyFill="1" applyBorder="1" applyAlignment="1">
      <alignment horizontal="left"/>
    </xf>
    <xf numFmtId="164" fontId="3" fillId="3" borderId="24" xfId="0" applyNumberFormat="1" applyFont="1" applyFill="1" applyBorder="1" applyAlignment="1">
      <alignment horizontal="center" vertical="top" wrapText="1"/>
    </xf>
    <xf numFmtId="0" fontId="2" fillId="5" borderId="0" xfId="0" applyFont="1" applyFill="1" applyAlignment="1">
      <alignment horizontal="left" vertical="top" wrapText="1"/>
    </xf>
    <xf numFmtId="0" fontId="21" fillId="5" borderId="0" xfId="0" applyFont="1" applyFill="1" applyAlignment="1">
      <alignment horizontal="center" vertical="center" wrapText="1"/>
    </xf>
    <xf numFmtId="164" fontId="6" fillId="3" borderId="10" xfId="0" applyNumberFormat="1" applyFont="1" applyFill="1" applyBorder="1" applyAlignment="1">
      <alignment horizontal="left" vertical="top" wrapText="1"/>
    </xf>
    <xf numFmtId="164" fontId="6" fillId="3" borderId="9" xfId="0" applyNumberFormat="1" applyFont="1" applyFill="1" applyBorder="1" applyAlignment="1">
      <alignment horizontal="left" vertical="top" wrapText="1"/>
    </xf>
    <xf numFmtId="164" fontId="6" fillId="3" borderId="11" xfId="0" applyNumberFormat="1" applyFont="1" applyFill="1" applyBorder="1" applyAlignment="1">
      <alignment horizontal="left" vertical="top" wrapText="1"/>
    </xf>
    <xf numFmtId="0" fontId="5" fillId="3" borderId="8" xfId="0" applyFont="1" applyFill="1" applyBorder="1" applyAlignment="1">
      <alignment horizontal="center" wrapText="1"/>
    </xf>
    <xf numFmtId="0" fontId="5" fillId="3" borderId="30" xfId="0" applyFont="1" applyFill="1" applyBorder="1" applyAlignment="1">
      <alignment horizontal="center" wrapText="1"/>
    </xf>
    <xf numFmtId="0" fontId="5" fillId="3" borderId="3" xfId="0" applyFont="1" applyFill="1" applyBorder="1" applyAlignment="1">
      <alignment horizontal="center" wrapText="1"/>
    </xf>
    <xf numFmtId="0" fontId="5" fillId="3" borderId="4" xfId="0" applyFont="1" applyFill="1" applyBorder="1" applyAlignment="1">
      <alignment horizontal="center" wrapText="1"/>
    </xf>
    <xf numFmtId="0" fontId="6" fillId="3" borderId="9" xfId="0" applyFont="1" applyFill="1" applyBorder="1" applyAlignment="1">
      <alignment horizontal="left" vertical="top" wrapText="1"/>
    </xf>
    <xf numFmtId="0" fontId="4" fillId="3" borderId="3" xfId="0" applyFont="1" applyFill="1" applyBorder="1" applyAlignment="1">
      <alignment horizontal="center" vertical="top" wrapText="1"/>
    </xf>
    <xf numFmtId="0" fontId="4" fillId="3" borderId="4" xfId="0" applyFont="1" applyFill="1" applyBorder="1" applyAlignment="1">
      <alignment horizontal="center" vertical="top" wrapText="1"/>
    </xf>
    <xf numFmtId="164" fontId="4" fillId="3" borderId="6" xfId="0" applyNumberFormat="1" applyFont="1" applyFill="1" applyBorder="1" applyAlignment="1">
      <alignment horizontal="center" vertical="top" wrapText="1"/>
    </xf>
    <xf numFmtId="164" fontId="4" fillId="3" borderId="3" xfId="0" applyNumberFormat="1" applyFont="1" applyFill="1" applyBorder="1" applyAlignment="1">
      <alignment horizontal="center" vertical="top" wrapText="1"/>
    </xf>
    <xf numFmtId="164" fontId="4" fillId="3" borderId="4" xfId="0" applyNumberFormat="1" applyFont="1" applyFill="1" applyBorder="1" applyAlignment="1">
      <alignment horizontal="center" vertical="top" wrapText="1"/>
    </xf>
    <xf numFmtId="0" fontId="4" fillId="3" borderId="6" xfId="0" applyFont="1" applyFill="1" applyBorder="1" applyAlignment="1">
      <alignment horizontal="center" vertical="top" wrapText="1"/>
    </xf>
    <xf numFmtId="0" fontId="4" fillId="3" borderId="8" xfId="0" applyFont="1" applyFill="1" applyBorder="1" applyAlignment="1">
      <alignment horizontal="center" vertical="top" wrapText="1"/>
    </xf>
    <xf numFmtId="0" fontId="8" fillId="3"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0" xfId="0" applyFont="1" applyFill="1" applyAlignment="1">
      <alignment horizontal="left" vertical="top" wrapText="1"/>
    </xf>
    <xf numFmtId="0" fontId="26" fillId="3" borderId="0" xfId="1" applyFont="1" applyFill="1" applyBorder="1" applyAlignment="1">
      <alignment horizontal="left" vertical="top" wrapText="1"/>
    </xf>
    <xf numFmtId="0" fontId="25" fillId="8" borderId="30" xfId="0" applyFont="1" applyFill="1" applyBorder="1" applyAlignment="1">
      <alignment horizontal="center" vertical="top" wrapText="1"/>
    </xf>
    <xf numFmtId="0" fontId="25" fillId="8" borderId="3" xfId="0" applyFont="1" applyFill="1" applyBorder="1" applyAlignment="1">
      <alignment horizontal="center" vertical="top" wrapText="1"/>
    </xf>
  </cellXfs>
  <cellStyles count="3">
    <cellStyle name="Hyperlink" xfId="1" builtinId="8"/>
    <cellStyle name="Normal" xfId="0" builtinId="0"/>
    <cellStyle name="Percent" xfId="2" builtinId="5"/>
  </cellStyles>
  <dxfs count="328">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FFFFFF"/>
        <name val="Arial"/>
      </font>
      <fill>
        <patternFill patternType="solid">
          <bgColor rgb="FFFFFFF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auto="1"/>
        <name val="Arial (Body)"/>
      </font>
      <fill>
        <patternFill patternType="solid">
          <bgColor rgb="FF0091B2"/>
        </patternFill>
      </fill>
    </dxf>
    <dxf>
      <font>
        <sz val="12"/>
        <color auto="1"/>
        <name val="Arial (Body)"/>
      </font>
      <fill>
        <patternFill patternType="solid">
          <bgColor rgb="FF7FC8D8"/>
        </patternFill>
      </fill>
    </dxf>
    <dxf>
      <font>
        <sz val="12"/>
        <color auto="1"/>
        <name val="Arial (Body)"/>
      </font>
      <fill>
        <patternFill patternType="solid">
          <bgColor theme="0"/>
        </patternFill>
      </fill>
    </dxf>
    <dxf>
      <font>
        <sz val="12"/>
        <color rgb="FFFFFFFF"/>
        <name val="Arial"/>
      </font>
      <fill>
        <patternFill patternType="solid">
          <bgColor rgb="FFFFFFFF"/>
        </patternFill>
      </fill>
    </dxf>
    <dxf>
      <font>
        <color rgb="FF9C0006"/>
      </font>
      <fill>
        <patternFill>
          <bgColor rgb="FFFFC7CE"/>
        </patternFill>
      </fill>
    </dxf>
    <dxf>
      <font>
        <color theme="1" tint="0.499984740745262"/>
      </font>
    </dxf>
    <dxf>
      <border>
        <left/>
        <vertical/>
        <horizontal/>
      </border>
    </dxf>
    <dxf>
      <border>
        <left style="thin">
          <color theme="0"/>
        </left>
        <vertical/>
        <horizontal/>
      </border>
    </dxf>
    <dxf>
      <font>
        <color theme="0"/>
      </font>
      <border>
        <vertical/>
        <horizontal/>
      </border>
    </dxf>
    <dxf>
      <border>
        <left/>
        <vertical/>
        <horizontal/>
      </border>
    </dxf>
    <dxf>
      <border>
        <left style="thin">
          <color theme="0"/>
        </left>
        <vertical/>
        <horizontal/>
      </border>
    </dxf>
    <dxf>
      <font>
        <color theme="0"/>
      </font>
      <border>
        <vertical/>
        <horizontal/>
      </border>
    </dxf>
    <dxf>
      <font>
        <color theme="1" tint="0.499984740745262"/>
      </font>
    </dxf>
    <dxf>
      <font>
        <color theme="1" tint="0.499984740745262"/>
      </font>
    </dxf>
    <dxf>
      <border>
        <left/>
        <vertical/>
        <horizontal/>
      </border>
    </dxf>
    <dxf>
      <border>
        <left style="thin">
          <color theme="0"/>
        </left>
        <vertical/>
        <horizontal/>
      </border>
    </dxf>
    <dxf>
      <font>
        <color theme="0"/>
      </font>
      <border>
        <vertical/>
        <horizontal/>
      </border>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9BF8E"/>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000000"/>
        <name val="Arial"/>
      </font>
      <fill>
        <patternFill patternType="solid">
          <bgColor rgb="FFFCD5B4"/>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rgb="FF000000"/>
        <name val="Arial"/>
      </font>
      <fill>
        <patternFill patternType="solid">
          <bgColor rgb="FFE35A3A"/>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border>
        <left/>
        <vertical/>
        <horizontal/>
      </border>
    </dxf>
    <dxf>
      <border>
        <left style="thin">
          <color theme="0"/>
        </left>
        <vertical/>
        <horizontal/>
      </border>
    </dxf>
    <dxf>
      <font>
        <color theme="0"/>
      </font>
      <border>
        <vertical/>
        <horizontal/>
      </border>
    </dxf>
    <dxf>
      <font>
        <color theme="1" tint="0.499984740745262"/>
      </font>
    </dxf>
    <dxf>
      <font>
        <color theme="1" tint="0.499984740745262"/>
      </font>
    </dxf>
    <dxf>
      <border>
        <left/>
        <vertical/>
        <horizontal/>
      </border>
    </dxf>
    <dxf>
      <border>
        <left style="thin">
          <color theme="0"/>
        </left>
        <vertical/>
        <horizontal/>
      </border>
    </dxf>
    <dxf>
      <font>
        <color theme="0"/>
      </font>
      <border>
        <vertical/>
        <horizontal/>
      </border>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2676B"/>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color theme="1" tint="0.499984740745262"/>
      </font>
    </dxf>
    <dxf>
      <border>
        <left/>
        <vertical/>
        <horizontal/>
      </border>
    </dxf>
    <dxf>
      <border>
        <left style="thin">
          <color theme="0"/>
        </left>
        <vertical/>
        <horizontal/>
      </border>
    </dxf>
    <dxf>
      <font>
        <color theme="0"/>
      </font>
      <border>
        <vertical/>
        <horizontal/>
      </border>
    </dxf>
    <dxf>
      <font>
        <color theme="1" tint="0.499984740745262"/>
      </font>
    </dxf>
    <dxf>
      <border>
        <left/>
        <vertical/>
        <horizontal/>
      </border>
    </dxf>
    <dxf>
      <border>
        <left style="thin">
          <color theme="0"/>
        </left>
        <vertical/>
        <horizontal/>
      </border>
    </dxf>
    <dxf>
      <font>
        <color theme="0"/>
      </font>
      <border>
        <vertical/>
        <horizontal/>
      </border>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E06C25"/>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border>
        <left/>
        <vertical/>
        <horizontal/>
      </border>
    </dxf>
    <dxf>
      <border>
        <left style="thin">
          <color theme="0"/>
        </left>
        <vertical/>
        <horizontal/>
      </border>
    </dxf>
    <dxf>
      <font>
        <color theme="0"/>
      </font>
      <border>
        <vertical/>
        <horizontal/>
      </border>
    </dxf>
    <dxf>
      <font>
        <color theme="1" tint="0.499984740745262"/>
      </font>
    </dxf>
    <dxf>
      <font>
        <color theme="1" tint="0.499984740745262"/>
      </font>
    </dxf>
    <dxf>
      <border>
        <left/>
        <vertical/>
        <horizontal/>
      </border>
    </dxf>
    <dxf>
      <border>
        <left style="thin">
          <color theme="0"/>
        </left>
        <vertical/>
        <horizontal/>
      </border>
    </dxf>
    <dxf>
      <font>
        <color theme="0"/>
      </font>
      <border>
        <vertical/>
        <horizontal/>
      </border>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E35A3A"/>
        </patternFill>
      </fill>
    </dxf>
    <dxf>
      <font>
        <sz val="12"/>
        <color rgb="FF000000"/>
        <name val="Arial"/>
      </font>
      <fill>
        <patternFill patternType="solid">
          <bgColor rgb="FFEE9F8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rgb="FF000000"/>
        <name val="Arial"/>
      </font>
      <fill>
        <patternFill patternType="solid">
          <bgColor rgb="FFF2CAC4"/>
        </patternFill>
      </fill>
    </dxf>
    <dxf>
      <border>
        <left/>
        <vertical/>
        <horizontal/>
      </border>
    </dxf>
    <dxf>
      <border>
        <left style="thin">
          <color theme="0"/>
        </left>
        <vertical/>
        <horizontal/>
      </border>
    </dxf>
    <dxf>
      <font>
        <color theme="0"/>
      </font>
      <border>
        <vertical/>
        <horizontal/>
      </border>
    </dxf>
    <dxf>
      <font>
        <color theme="1" tint="0.499984740745262"/>
      </font>
    </dxf>
    <dxf>
      <font>
        <color theme="1" tint="0.499984740745262"/>
      </font>
    </dxf>
    <dxf>
      <border>
        <left/>
        <vertical/>
        <horizontal/>
      </border>
    </dxf>
    <dxf>
      <border>
        <left style="thin">
          <color theme="0"/>
        </left>
        <vertical/>
        <horizontal/>
      </border>
    </dxf>
    <dxf>
      <font>
        <color theme="0"/>
      </font>
      <border>
        <vertical/>
        <horizontal/>
      </border>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2CAC4"/>
        </patternFill>
      </fill>
    </dxf>
    <dxf>
      <font>
        <sz val="12"/>
        <color rgb="FF000000"/>
        <name val="Arial"/>
      </font>
      <fill>
        <patternFill patternType="solid">
          <bgColor rgb="FFEE9F8F"/>
        </patternFill>
      </fill>
    </dxf>
    <dxf>
      <font>
        <sz val="12"/>
        <color rgb="FF000000"/>
        <name val="Arial"/>
      </font>
      <fill>
        <patternFill patternType="solid">
          <bgColor rgb="FFE35A3A"/>
        </patternFill>
      </fill>
    </dxf>
    <dxf>
      <font>
        <sz val="12"/>
        <color rgb="FF000000"/>
        <name val="Arial"/>
      </font>
      <fill>
        <patternFill patternType="solid">
          <bgColor rgb="FFF2CAC4"/>
        </patternFill>
      </fill>
    </dxf>
    <dxf>
      <font>
        <sz val="12"/>
        <color rgb="FF000000"/>
        <name val="Arial"/>
      </font>
      <fill>
        <patternFill patternType="solid">
          <bgColor rgb="FFE35A3A"/>
        </patternFill>
      </fill>
    </dxf>
    <dxf>
      <font>
        <sz val="12"/>
        <color rgb="FF000000"/>
        <name val="Arial"/>
      </font>
      <fill>
        <patternFill patternType="solid">
          <bgColor rgb="FFEE9F8F"/>
        </patternFill>
      </fill>
    </dxf>
    <dxf>
      <border>
        <left/>
        <vertical/>
        <horizontal/>
      </border>
    </dxf>
    <dxf>
      <border>
        <left style="thin">
          <color theme="0"/>
        </left>
        <vertical/>
        <horizontal/>
      </border>
    </dxf>
    <dxf>
      <font>
        <color theme="0"/>
      </font>
      <border>
        <vertical/>
        <horizontal/>
      </border>
    </dxf>
    <dxf>
      <font>
        <color theme="1" tint="0.499984740745262"/>
      </font>
    </dxf>
    <dxf>
      <border>
        <left/>
        <vertical/>
        <horizontal/>
      </border>
    </dxf>
    <dxf>
      <border>
        <left style="thin">
          <color theme="0"/>
        </left>
        <vertical/>
        <horizontal/>
      </border>
    </dxf>
    <dxf>
      <font>
        <color theme="0"/>
      </font>
      <border>
        <vertical/>
        <horizontal/>
      </border>
    </dxf>
    <dxf>
      <border>
        <left style="thin">
          <color theme="0"/>
        </left>
        <vertical/>
        <horizontal/>
      </border>
    </dxf>
    <dxf>
      <border>
        <left/>
        <vertical/>
        <horizontal/>
      </border>
    </dxf>
    <dxf>
      <font>
        <color theme="0"/>
      </font>
      <border>
        <vertical/>
        <horizontal/>
      </border>
    </dxf>
    <dxf>
      <font>
        <color theme="1" tint="0.499984740745262"/>
      </font>
    </dxf>
    <dxf>
      <border>
        <left style="thin">
          <color theme="0"/>
        </left>
        <vertical/>
        <horizontal/>
      </border>
    </dxf>
    <dxf>
      <border>
        <left/>
        <vertical/>
        <horizontal/>
      </border>
    </dxf>
    <dxf>
      <font>
        <color theme="0"/>
      </font>
      <border>
        <vertical/>
        <horizontal/>
      </border>
    </dxf>
    <dxf>
      <font>
        <color theme="1" tint="0.499984740745262"/>
      </font>
    </dxf>
    <dxf>
      <fill>
        <patternFill>
          <bgColor rgb="FFFFFF00"/>
        </patternFill>
      </fill>
      <border>
        <left style="thin">
          <color rgb="FF9C0006"/>
        </left>
        <right style="thin">
          <color rgb="FF9C0006"/>
        </right>
        <top style="thin">
          <color rgb="FF9C0006"/>
        </top>
        <bottom style="thin">
          <color rgb="FF9C0006"/>
        </bottom>
      </border>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FFFFFF"/>
        <name val="Arial"/>
      </font>
      <fill>
        <patternFill patternType="solid">
          <bgColor rgb="FFFFFFFF"/>
        </patternFill>
      </fill>
    </dxf>
    <dxf>
      <font>
        <sz val="12"/>
        <color rgb="FF000000"/>
        <name val="Arial"/>
      </font>
      <fill>
        <patternFill patternType="solid">
          <bgColor rgb="FFE06C25"/>
        </patternFill>
      </fill>
    </dxf>
    <dxf>
      <font>
        <sz val="12"/>
        <color rgb="FF000000"/>
        <name val="Arial"/>
      </font>
      <fill>
        <patternFill patternType="solid">
          <bgColor rgb="FFF9BF8E"/>
        </patternFill>
      </fill>
    </dxf>
    <dxf>
      <font>
        <sz val="12"/>
        <color rgb="FF000000"/>
        <name val="Arial"/>
      </font>
      <fill>
        <patternFill patternType="solid">
          <bgColor rgb="FFFCD5B4"/>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FCD5B4"/>
        </patternFill>
      </fill>
    </dxf>
    <dxf>
      <font>
        <sz val="12"/>
        <color rgb="FF000000"/>
        <name val="Arial"/>
      </font>
      <fill>
        <patternFill patternType="solid">
          <bgColor rgb="FFF9BF8E"/>
        </patternFill>
      </fill>
    </dxf>
    <dxf>
      <font>
        <sz val="12"/>
        <color rgb="FF000000"/>
        <name val="Arial"/>
      </font>
      <fill>
        <patternFill patternType="solid">
          <bgColor rgb="FFE06C25"/>
        </patternFill>
      </fill>
    </dxf>
    <dxf>
      <font>
        <sz val="12"/>
        <color rgb="FF000000"/>
        <name val="Arial"/>
      </font>
      <fill>
        <patternFill patternType="solid">
          <bgColor rgb="FFFCDCDF"/>
        </patternFill>
      </fill>
    </dxf>
    <dxf>
      <font>
        <sz val="12"/>
        <color rgb="FF000000"/>
        <name val="Arial"/>
      </font>
      <fill>
        <patternFill patternType="solid">
          <bgColor rgb="FFF2676B"/>
        </patternFill>
      </fill>
    </dxf>
    <dxf>
      <font>
        <sz val="12"/>
        <color rgb="FF000000"/>
        <name val="Arial"/>
      </font>
      <fill>
        <patternFill patternType="solid">
          <bgColor rgb="FFF7A9AC"/>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000000"/>
        <name val="Arial"/>
      </font>
      <fill>
        <patternFill patternType="solid">
          <bgColor rgb="FFF2676B"/>
        </patternFill>
      </fill>
    </dxf>
    <dxf>
      <font>
        <sz val="12"/>
        <color rgb="FF000000"/>
        <name val="Arial"/>
      </font>
      <fill>
        <patternFill patternType="solid">
          <bgColor rgb="FFF2676B"/>
        </patternFill>
      </fill>
    </dxf>
    <dxf>
      <font>
        <sz val="12"/>
        <color rgb="FF000000"/>
        <name val="Arial"/>
      </font>
      <fill>
        <patternFill patternType="solid">
          <bgColor rgb="FFFCDCDF"/>
        </patternFill>
      </fill>
    </dxf>
    <dxf>
      <font>
        <sz val="12"/>
        <color rgb="FF000000"/>
        <name val="Arial"/>
      </font>
      <fill>
        <patternFill patternType="solid">
          <bgColor rgb="FFF7A9AC"/>
        </patternFill>
      </fill>
    </dxf>
    <dxf>
      <font>
        <sz val="12"/>
        <color rgb="FFFFFFFF"/>
        <name val="Arial"/>
      </font>
      <fill>
        <patternFill patternType="solid">
          <bgColor rgb="FFFFFFFF"/>
        </patternFill>
      </fill>
    </dxf>
    <dxf>
      <font>
        <sz val="12"/>
        <color rgb="FFFFFFFF"/>
        <name val="Arial"/>
      </font>
      <fill>
        <patternFill patternType="solid">
          <bgColor rgb="FFFFFFFF"/>
        </patternFill>
      </fill>
    </dxf>
    <dxf>
      <font>
        <sz val="12"/>
        <color rgb="FF000000"/>
        <name val="Arial"/>
      </font>
      <fill>
        <patternFill patternType="solid">
          <bgColor rgb="FFE35A3A"/>
        </patternFill>
      </fill>
    </dxf>
    <dxf>
      <font>
        <sz val="12"/>
        <color rgb="FF000000"/>
        <name val="Arial"/>
      </font>
      <fill>
        <patternFill patternType="solid">
          <bgColor rgb="FFEE9F8F"/>
        </patternFill>
      </fill>
    </dxf>
    <dxf>
      <font>
        <sz val="12"/>
        <color rgb="FF000000"/>
        <name val="Arial"/>
      </font>
      <fill>
        <patternFill patternType="solid">
          <bgColor rgb="FFF2CAC4"/>
        </patternFill>
      </fill>
    </dxf>
    <dxf>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dxf>
      <font>
        <sz val="12"/>
        <color auto="1"/>
        <name val="Arial (Body)"/>
      </font>
      <fill>
        <patternFill patternType="solid">
          <bgColor rgb="FF0091B2"/>
        </patternFill>
      </fill>
    </dxf>
    <dxf>
      <font>
        <sz val="12"/>
        <color auto="1"/>
        <name val="Arial (Body)"/>
      </font>
      <fill>
        <patternFill patternType="solid">
          <bgColor rgb="FF7FC8D8"/>
        </patternFill>
      </fill>
    </dxf>
    <dxf>
      <font>
        <sz val="12"/>
        <color auto="1"/>
        <name val="Arial (Body)"/>
      </font>
      <fill>
        <patternFill patternType="solid">
          <bgColor theme="0"/>
        </patternFill>
      </fill>
    </dxf>
    <dxf>
      <font>
        <sz val="12"/>
        <color rgb="FFFFFFFF"/>
        <name val="Arial"/>
      </font>
      <fill>
        <patternFill patternType="solid">
          <bgColor rgb="FFFFFFFF"/>
        </patternFill>
      </fill>
    </dxf>
    <dxf>
      <font>
        <sz val="12"/>
        <color rgb="FF9C0006"/>
        <name val="Arial"/>
      </font>
      <fill>
        <patternFill patternType="solid">
          <bgColor theme="9" tint="-0.24994659260841701"/>
        </patternFill>
      </fill>
    </dxf>
    <dxf>
      <font>
        <sz val="12"/>
        <color theme="1"/>
        <name val="Arial (Body)"/>
      </font>
      <fill>
        <patternFill patternType="solid">
          <bgColor theme="9" tint="0.39994506668294322"/>
        </patternFill>
      </fill>
    </dxf>
    <dxf>
      <font>
        <sz val="12"/>
        <color theme="1"/>
        <name val="Arial (Body)"/>
      </font>
      <fill>
        <patternFill patternType="solid">
          <bgColor theme="9" tint="0.59996337778862885"/>
        </patternFill>
      </fill>
    </dxf>
    <dxf>
      <font>
        <sz val="12"/>
        <color rgb="FFFFFFFF"/>
        <name val="Arial"/>
      </font>
      <fill>
        <patternFill patternType="solid">
          <bgColor rgb="FFFFFFFF"/>
        </patternFill>
      </fill>
    </dxf>
    <dxf>
      <font>
        <sz val="12"/>
        <color rgb="FF9C0006"/>
        <name val="Arial"/>
      </font>
      <fill>
        <patternFill patternType="solid">
          <bgColor rgb="FFF9696B"/>
        </patternFill>
      </fill>
    </dxf>
    <dxf>
      <font>
        <sz val="12"/>
        <color theme="1"/>
        <name val="Arial (Body)"/>
      </font>
      <fill>
        <patternFill patternType="solid">
          <bgColor rgb="FFF9AAAC"/>
        </patternFill>
      </fill>
    </dxf>
    <dxf>
      <font>
        <sz val="12"/>
        <color theme="1"/>
        <name val="Arial (Body)"/>
      </font>
      <fill>
        <patternFill patternType="solid">
          <bgColor rgb="FFFBDBDE"/>
        </patternFill>
      </fill>
    </dxf>
    <dxf>
      <font>
        <sz val="12"/>
        <color rgb="FFFFFFFF"/>
        <name val="Arial"/>
      </font>
      <fill>
        <patternFill patternType="solid">
          <bgColor theme="0"/>
        </patternFill>
      </fill>
    </dxf>
    <dxf>
      <font>
        <sz val="12"/>
        <color theme="1"/>
        <name val="Arial (Body)"/>
      </font>
      <fill>
        <patternFill patternType="solid">
          <bgColor rgb="FFF2CAC4"/>
        </patternFill>
      </fill>
    </dxf>
    <dxf>
      <font>
        <sz val="12"/>
        <color theme="1"/>
        <name val="Arial (Body)"/>
      </font>
      <fill>
        <patternFill patternType="solid">
          <bgColor rgb="FFEE9F8F"/>
        </patternFill>
      </fill>
    </dxf>
    <dxf>
      <font>
        <sz val="12"/>
        <color rgb="FF9C0006"/>
        <name val="Arial"/>
      </font>
      <fill>
        <patternFill patternType="solid">
          <bgColor rgb="FFE3593A"/>
        </patternFill>
      </fill>
    </dxf>
    <dxf>
      <font>
        <sz val="12"/>
        <color rgb="FFFFFFFF"/>
        <name val="Arial"/>
      </font>
      <fill>
        <patternFill patternType="solid">
          <bgColor theme="0"/>
        </patternFill>
      </fill>
    </dxf>
    <dxf>
      <fill>
        <patternFill>
          <bgColor theme="4" tint="0.79998168889431442"/>
        </patternFill>
      </fill>
    </dxf>
    <dxf>
      <fill>
        <patternFill>
          <bgColor theme="0"/>
        </patternFill>
      </fill>
    </dxf>
    <dxf>
      <border>
        <top style="dotted">
          <color auto="1"/>
        </top>
      </border>
    </dxf>
    <dxf>
      <font>
        <strike/>
        <color theme="0" tint="-0.24994659260841701"/>
      </font>
    </dxf>
    <dxf>
      <border>
        <top style="thin">
          <color auto="1"/>
        </top>
      </border>
    </dxf>
    <dxf>
      <border>
        <top style="thin">
          <color auto="1"/>
        </top>
      </border>
    </dxf>
    <dxf>
      <font>
        <color theme="0"/>
      </font>
    </dxf>
    <dxf>
      <font>
        <color theme="0"/>
      </font>
    </dxf>
    <dxf>
      <font>
        <sz val="12"/>
        <color auto="1"/>
        <name val="Arial (Body)"/>
      </font>
      <fill>
        <patternFill patternType="solid">
          <bgColor rgb="FF0091B2"/>
        </patternFill>
      </fill>
    </dxf>
    <dxf>
      <font>
        <sz val="12"/>
        <color auto="1"/>
        <name val="Arial (Body)"/>
      </font>
      <fill>
        <patternFill patternType="solid">
          <bgColor rgb="FF7FC8D8"/>
        </patternFill>
      </fill>
    </dxf>
    <dxf>
      <font>
        <sz val="12"/>
        <color auto="1"/>
        <name val="Arial (Body)"/>
      </font>
      <fill>
        <patternFill patternType="solid">
          <bgColor theme="0"/>
        </patternFill>
      </fill>
    </dxf>
    <dxf>
      <font>
        <sz val="12"/>
        <color rgb="FFFFFFFF"/>
        <name val="Arial"/>
      </font>
      <fill>
        <patternFill patternType="solid">
          <bgColor rgb="FFFFFFFF"/>
        </patternFill>
      </fill>
    </dxf>
    <dxf>
      <font>
        <sz val="12"/>
        <color rgb="FF9C0006"/>
        <name val="Arial"/>
      </font>
      <fill>
        <patternFill patternType="solid">
          <bgColor rgb="FFE3593A"/>
        </patternFill>
      </fill>
    </dxf>
    <dxf>
      <font>
        <sz val="12"/>
        <color theme="1"/>
        <name val="Arial (Body)"/>
      </font>
      <fill>
        <patternFill patternType="solid">
          <bgColor rgb="FFEE9F8F"/>
        </patternFill>
      </fill>
    </dxf>
    <dxf>
      <font>
        <sz val="12"/>
        <color theme="1"/>
        <name val="Arial (Body)"/>
      </font>
      <fill>
        <patternFill patternType="solid">
          <bgColor rgb="FFF2CAC4"/>
        </patternFill>
      </fill>
    </dxf>
    <dxf>
      <font>
        <sz val="12"/>
        <color rgb="FFFFFFFF"/>
        <name val="Arial"/>
      </font>
      <fill>
        <patternFill patternType="solid">
          <bgColor theme="0"/>
        </patternFill>
      </fill>
    </dxf>
    <dxf>
      <font>
        <sz val="12"/>
        <color rgb="FF9C0006"/>
        <name val="Arial"/>
      </font>
      <fill>
        <patternFill patternType="solid">
          <bgColor rgb="FFE3593A"/>
        </patternFill>
      </fill>
    </dxf>
    <dxf>
      <font>
        <sz val="12"/>
        <color theme="1"/>
        <name val="Arial (Body)"/>
      </font>
      <fill>
        <patternFill patternType="solid">
          <bgColor rgb="FFEE9F8F"/>
        </patternFill>
      </fill>
    </dxf>
    <dxf>
      <font>
        <sz val="12"/>
        <color theme="1"/>
        <name val="Arial (Body)"/>
      </font>
      <fill>
        <patternFill patternType="solid">
          <bgColor rgb="FFF2CAC4"/>
        </patternFill>
      </fill>
    </dxf>
    <dxf>
      <font>
        <sz val="12"/>
        <color rgb="FFFFFFFF"/>
        <name val="Arial"/>
      </font>
      <fill>
        <patternFill patternType="solid">
          <bgColor theme="0"/>
        </patternFill>
      </fill>
    </dxf>
  </dxfs>
  <tableStyles count="0" defaultTableStyle="TableStyleMedium2" defaultPivotStyle="PivotStyleLight16"/>
  <colors>
    <mruColors>
      <color rgb="FFFFFEC2"/>
      <color rgb="FFF2676B"/>
      <color rgb="FFFCDCDF"/>
      <color rgb="FFFFC2C3"/>
      <color rgb="FFDA9694"/>
      <color rgb="FFFFFD78"/>
      <color rgb="FF656565"/>
      <color rgb="FF34081C"/>
      <color rgb="FFB1DFDF"/>
      <color rgb="FFDC54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Distribution</a:t>
            </a:r>
            <a:r>
              <a:rPr lang="en-US" baseline="0">
                <a:latin typeface="Arial" panose="020B0604020202020204" pitchFamily="34" charset="0"/>
                <a:cs typeface="Arial" panose="020B0604020202020204" pitchFamily="34" charset="0"/>
              </a:rPr>
              <a:t> of Flag 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Dashboard!$G$269</c:f>
              <c:strCache>
                <c:ptCount val="1"/>
                <c:pt idx="0">
                  <c:v>Number of Countries</c:v>
                </c:pt>
              </c:strCache>
            </c:strRef>
          </c:tx>
          <c:spPr>
            <a:solidFill>
              <a:srgbClr val="E35A39"/>
            </a:solidFill>
            <a:ln>
              <a:noFill/>
            </a:ln>
            <a:effectLst/>
          </c:spPr>
          <c:invertIfNegative val="0"/>
          <c:cat>
            <c:numRef>
              <c:f>Dashboard!$B$270:$B$276</c:f>
              <c:numCache>
                <c:formatCode>General</c:formatCode>
                <c:ptCount val="7"/>
                <c:pt idx="0">
                  <c:v>0</c:v>
                </c:pt>
                <c:pt idx="1">
                  <c:v>1</c:v>
                </c:pt>
                <c:pt idx="2">
                  <c:v>2</c:v>
                </c:pt>
                <c:pt idx="3">
                  <c:v>3</c:v>
                </c:pt>
                <c:pt idx="4">
                  <c:v>4</c:v>
                </c:pt>
                <c:pt idx="5">
                  <c:v>5</c:v>
                </c:pt>
                <c:pt idx="6">
                  <c:v>6</c:v>
                </c:pt>
              </c:numCache>
            </c:numRef>
          </c:cat>
          <c:val>
            <c:numRef>
              <c:f>Dashboard!$G$270:$G$276</c:f>
              <c:numCache>
                <c:formatCode>0</c:formatCode>
                <c:ptCount val="7"/>
                <c:pt idx="0">
                  <c:v>151</c:v>
                </c:pt>
                <c:pt idx="1">
                  <c:v>40</c:v>
                </c:pt>
                <c:pt idx="2">
                  <c:v>16</c:v>
                </c:pt>
                <c:pt idx="3">
                  <c:v>7</c:v>
                </c:pt>
                <c:pt idx="4">
                  <c:v>3</c:v>
                </c:pt>
                <c:pt idx="5">
                  <c:v>1</c:v>
                </c:pt>
                <c:pt idx="6">
                  <c:v>0</c:v>
                </c:pt>
              </c:numCache>
            </c:numRef>
          </c:val>
          <c:extLst>
            <c:ext xmlns:c16="http://schemas.microsoft.com/office/drawing/2014/chart" uri="{C3380CC4-5D6E-409C-BE32-E72D297353CC}">
              <c16:uniqueId val="{00000000-6346-7D4E-8EF8-0519D3F9755B}"/>
            </c:ext>
          </c:extLst>
        </c:ser>
        <c:dLbls>
          <c:showLegendKey val="0"/>
          <c:showVal val="0"/>
          <c:showCatName val="0"/>
          <c:showSerName val="0"/>
          <c:showPercent val="0"/>
          <c:showBubbleSize val="0"/>
        </c:dLbls>
        <c:gapWidth val="2"/>
        <c:overlap val="-26"/>
        <c:axId val="1320142160"/>
        <c:axId val="1320143808"/>
      </c:barChart>
      <c:catAx>
        <c:axId val="132014216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of Flags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0143808"/>
        <c:crosses val="autoZero"/>
        <c:auto val="1"/>
        <c:lblAlgn val="ctr"/>
        <c:lblOffset val="100"/>
        <c:noMultiLvlLbl val="0"/>
      </c:catAx>
      <c:valAx>
        <c:axId val="132014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of Countries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0142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98E1FAC-3612-614B-AE31-122B7CCB6560}">
          <cx:dataId val="0"/>
          <cx:layoutPr>
            <cx:geography cultureLanguage="en-US" cultureRegion="US" attribution="Powered by Bing">
              <cx:geoCache provider="{E9337A44-BEBE-4D9F-B70C-5C5E7DAFC167}">
                <cx:binary>7J1Lc+NGlu+/isKbWZEmQDw7ujuCpJ4lUVaLUtVU7VASLbEtkdUUaVv1dWZ1F3c3y9n5i91fEkgw
cZR8FsbAnSk6wg4ndMjE/2SePHmef737/S93T8NkevD789P45S93v//th8fZ7Mtffvzx5e5x+Jy8
NJ9Hd9PJy+TnWfNu8vzj5OefR3fDH++nyW+j8cOPbsvxfrx7TKaz4e8//P2vfNvDcHIxuUtmo8n4
H/Ph9PV6+DJ/mr2seWZ9dHA3mY9nivyBb/rbDxfd6x8OhuPZaPZ68/pl+LcfCs9/OPhRfsubXzx4
YlKz+T20fjP04jh0orCVfrwfDp4m44fscSNutgM/8t22H2cf/duXyTP0F6PPw+ko0YO2CS2mk9zf
T4cvLwfZfw3CwuyN8dHLpJe+eG+iZnrBW/NqPxaBfTPAy4o/MbCXyGx6JKHv/fGfs+HB/b+d/ToZ
TYfrXno3LoTNOIrDdthyM5DDIhf8ph+EsefHQcaltv7tlAvbz8vODEkveCIfS9b0zqpnzU3vUGNi
W4S78cPxm4HT9px25KSAOwV+OHGz5fiBozi2+PA43ZAZOx6Tez1im8wKJiyoJPSLQQn4De9a9V7o
X8D1ssSQEzQVlm3fWSJqiiG36catltuOsvXfcvVvp4j3k6eRHtke8ZRKIJ4OSsT7F9UjPji8XPeO
Oy5xr+lHHp+WX1jbbtz0YicM4jCyCvzB/D4Zr5uGfXFnZALrbFSCPajB8j6bJv9a95q7od1uN1t+
K4jcVhBGodOKvQLoXrsZBu3Ij8LYd4Kg5QT6p9PlvWkydsxTKgF5OigRP/tH9cv75LSj39q2hXcD
PGq22giMqN3OVnER8IbTbCFL3LCVPY5j/dsp4iePyTjRQ7bp2CHPyATm2agE/eS0etAHk/ns8WDj
pt4N/BBpjUbpRZHv+3ErQlgbwrzdarZdN2wHoddyHLetBJB5em45JTsDCsSCDYVnkhmDQQ2Y8VNf
Q2FbcrsxIUJzD9U/WqcsynkPHSZCxfHRPNOP/ul0Awwmz5ype2yBnPAN+tkXvkH+p+qRvzg70q//
7ch7YdPxHLflRajpxsKPm77vRoHXQrs3F/zFaHj3OBuOX2bD0R5HqyAXsIunEnylxFWuSfZLvNC6
TtMJQz8MWlZNMg6anLBx1FbHg/qIk7b/moyfk6lmkG0x2AVPTijwz8cl8n32etXIX06mSP/zyXS4
dqPvJni81mL5+5Grz97CLnBctkcQoQe5oU3wbDknOxcKxIIThWeSG+dX1XPjqnO+bt3txgX0eAU/
h7CbLnSnwIUgakaO3+aCm+0DHpsy6Sr5ZfQy20fTX1IK/JcPJPhXvHfVW+HmXYngt6Nm4EbYB5Az
i08R/LClwA/8VpztkKgI/k3yz9G+8Ju0ggHmI8mCm3fVs2CxQYfT8UE/waQ4Tg7OXp6S8f2LBscm
jHfbFNh1nNBvB56Hum+czI6HHbQdxu3cAKd/M1WG9pnZGgFlfUfBrNU/KVnXr4HoOp4m47uhBu3b
GeUFbKB2GAWxG7hB7LeLG8htetws/KgVoL9iOHW43ZnSa/N07NzRdIIXelgif4zeUrXcujzp6Hf/
dtjjpjIwtzE2p2JL2IYwU6sjpeAsMGG/HD3s5wzICQXw+bhE/vLEjnzROWD4OQKnGfBWbuAXL6Mx
16A48gMuQrmkNl/pev7yss8tSNOJF9LD8n2ub+3vI1wZ/63Oje4hd4H03b99JTXaTc9VcrZlOI4M
iYt6Erddz3dcrqUm4N35dD6+H+lB20zsezcnFJDn4xLzbg2uPhfJpMzjLcJ2i0XXidtYcJXcLJ5y
LWVmjNttF8NM6LkOh6AJ/abJ2HFPqQTo6aBE/AJRVbW8PLoucZWjT8TIDcxZxZt+O5WUQS5IETom
0kfT0WzDncsOdk4o8M7HJeRHdTii1CTKEixOiKbmB644mrjt4B3yMnUbUY7CYCK+OEn00PZCJSMT
aGejEuvLo+qXd+eYk7EsrPFahAFmcjTm9KZedEsHQRPMfaflZCZGIco7Pz9gRd/zGlkgFvgXnkku
dI6r58LgY4krvu01sRk6UdDOnBVFLrTRYJD6jvLZpR+9ADJD7ute8RmDlEwgn41KzAcfq8f8ZvIw
0W9u2+C73RSjZqj8Q2gwmSZcFPC4jxw0Ya7w2UeIm02TsUv3lEpAng5KxG9WKMB/psLYOy3RH93G
MOvH7dCJiUdafN7qLtirvBhGmIK99zjax1GXkQmss1EJdo/3rFpvYWpPQ/3q376+G21MISzgthMR
2tUOi5piI3SaroMnOo5dbntCrm+cin11Z2RvIVfv9QbyGsRbdE7wTJV1ljYcpxktHBN2myB6jR/E
jqvUcr3+zXXeGT9MnpJ187GjrukE7HpY4t6pgTOup47wsnAPCQRQ0Ys6cq5VDAQglCuOI7zQDqeq
iXeP/5kmTwedn6eju2R8cD38Mv/8NLrTf2XbgnYOrP4mwZPVfyi51KuBjnN6U+ZFKm46yhbu+0Xl
phG6zbZPlAaRX+muELLoNBnNRrvzJCMTDMhGJdqnN9WL/+Ph/XCazIb3B4MZ/3k5mPx80FfhyOPh
BvvUbnpPgJBqe34Y54ExxWPYj5pcdmMVv6FRT9XM/Sdo3zWbvk+wbtOfS54e18D72j3GHlKWnHPc
ZgvXRiuMxFGO4TOKWpjIhY0cu9gvqE4Hx8nLWr3Zzp4itWBG8aGEvlsD4XU8+udaqbHbpmlweEft
oOV5bcchVt5r49AzjJ0EJDTjwIvxxHptwriVN8M8azbNxs6ClEpAnw5KyI9r4N3r/XSo39p2du6I
uEvEvOOBtL4tFBF3283Idd1A3Sds2tTh8Hlyhzwd3eUHu5Kos8fhQY/shz02xOZvFJzaTCC5qCLc
q76G9D+UeOo3nHbTDaKQqFirnxz7Ey5ZboSR5rJeQemZQ6g2uTd6zLaq7DtH0wmO6GGJe/9D9bib
vvuyjgyiFHyXO3Xba3m+hxkvKEgt7oAtp0UIQ4APBx1MSq3tpmTngEkruGA+kpyoQ5TCzW2Ztr1I
Zf6g3oZZLFRR/eWS7uGuWaZFCKXr5o//4hB/5f68ek2sYEBOKeHPH7wBvwauhKMbYqZXv+tuh4jT
yo0chYWvond8zB+Rsn2rjziuj2aPo8mXfbzCS0qB+vKBRP2oBpePksPDSfZpuQQfI/YxWhOrKc5u
ruSEdkRx5CL3HRihWZ4ZtP+3ZKBclqgwueoe7eKr8YrXg1AleLYDIiCyTDdxvz7DF59o/Lc/YTMy
scqzUbnEz+pgXr3trnvL3QQL2mfLaZNAmIqPhQAxrgONiPg/nPAh2YWpcsrBa94HevPPe2CeUgnI
00GJeO+2eo1mMB0dXCTjX9a+6W64hwSNOSS14bT0XY8w77gg14GdCCCX5KuQOKBARp5sNSH7aWqQ
CvyNJ5IJFzWIev14VGLGiUri9EJM2Np2VJTrpEVEMddjn6yrxcctrvqPw+fhHukPGZnAPRuVmH88
qn7hv78sE3MVZ0WSm5dFeStdxRA1Tgt7nR8E2Ox4YMqY96PhbJw868HtRXtOKBDPxyXm72sg3gfJ
86REQaMurgR4t32/hUZu4I0lSMWmKq1F+BM2zmCFZEknLrDOvkwi/WFQ/eq+GL5MZo9rDSi7CfUG
oYI+eZyI7hY5hSSBewXIXVa4R84shgL+wIsDsdC3mJAd+pxQgJ+PS/gvagD/QOVOl3VBQmBzhmLU
1IoMEttY7DAmIKiWxHwB+WC7pFI77AViAX3hmYS/DhmcJzdlynaqUMTkzwZBccU3YjJoMcjgFsus
mxy0pmw/meMiIttyrcSzo2+QCuyNJxL5k5vq5c71T+i0ZS180kGiNtERIaJ88SmaZVwPq41HAo90
gl2TNDve576UEwrQ83EJ+XUN/PS3ZaYeOE1lifQJNcwuTcgUQ9a0qQBCPAqGyCzkSljCbh/IFNpj
vWs6gbselrDfnlS/0vvKQbEhNXu3I5ZsG1LBSbXB0utymLaK9yaMwE3qVoA8+DthHPDYFDfbTMgu
bZaUAv/lA8mBfg20yd5XErbXb/MdGRAT1BwTTMu/F5/izYkw8zYBKgikIvBbzMOOe04oYM/HJeq9
T9Wv+/Ph+HXtDt8N8xbxhmHL4y4aexh6yTUTEgftR0V/qhxNDw0oENfVjdOxQ5+RCeCzUQn7eQ2u
q72fkHllHawNTDAE1bbx+mnbmF+Q86ryludgJsA6vPjAFFPW6DCsb/TWrvgawZUVfyW51KvBofDp
A0ulNC45JBL5vocZvni9ReMP2SxsB3H8fho9f04+/zZcNwf7flhSCvCXDyTenz5UL4xOlNG6LLxx
RIUEK7iYhAuboaEe4CihLpTOotM/mrpCTuaj8frSDXbQNZ2AXA9LwE/qcOZSbnI6mYw1ADaD1W4H
gLpdgXkctz3SjNt4mwrgE1AVevgAfUc5o5yWj6AyJVFviwnZ0V9SCvyXDyQHelwrqw79uBpsFDEi
+2BTec20IOoCJFkrVVbe7J6UaNdQ0UEhuWLklafqVlHf5XqNzdSlAF5WGklcr7vJ+OEpuR++POoV
YVuMdt6btIL75iPJ/y5vXzX/j8sUeQGRP14QkkGTKQLCtERiJY4aimQsb4Pm5jsejVVpiN3xzwkF
+Pm4RP74rHrkr1S6e1mHTQO5FzkBFzqd5F/UewkUhTUEpThtTiMT9Kvkyzw5uBz+dqAPitVzsq/+
t98g2PD2DyQ/roCi6p3wKXn+XOb1r+FQjNPBOea2xTYgKcRHDJGuXWTF5hnYGaDpBOx6WIL9qQbH
zs2cFNIy0SafkrKDbhy2fHWsc/gXzn28DSF1kVS+AQUjCIsT974t5mPHPicU4OfjEv2bGqhd50dl
6rlNj7tdQOxDAXHirfAxtImQXgbBmXLnf8tN+/BTR+9ym0Kxm3aLW0wdndj0MhWnuMqJn+YTufp8
lS6cztOepVxyQrHK83G5yg9rYFrqJ3MqMmwy3e/IALTIgPInAZYMJybwv7Dm1dWu7SLZMYYEXkDM
hBAz203JLmlMWsEG85HkhCrDWPXR2ldFFFarFbuxwOMKRxBnqJyU6afAA3L/iIij0rVxDTDlDkZo
qnIOH6ZrvdkrWGDQShYYj96wgLevmgW9MstxUruAEj9E02oxJC7Z7SamPlXISyg4y6vw6sVgR35J
KXBfPpCo1+F2ffupW+LCd1Q5lLC9MG+rY6Co4nP5iqlEi2VJ3Gxvv34e7lt40KQVyJuPJPa3NRD/
F90SlRySVjDXEdrcshoXCOmnTA1qJVesxUcs/Ivh52S83sxlX/c5oQA/H5fIX7DgqpY1h++4Xq/e
4buJe5VhTyVHIoCWcfuGC5nTAKd9m1yj7DAQi//wn6PPBK6M1k3IDv2SUmC/fCDBP6xBRl5n/jLb
UBtmNwYQ4YmpmrgUj8IohDfHRbHDLRc/GjqPStqDUT6PzfN2i/nY8c8JBfz5uES/U4eAld82RSzs
Bj4tDbhBBVT0wFBtLHvK7bcoY7MsgSBQv944Dzvomk5grocl5Ncfqpc2/Z84bMqSNg3UR+rFYrIh
KHHxKa52zAwsco/qpELO9Cdflf3oX/PhusnYQTdpBfDmIwl+vwaH7CAZjWcH56PZjC5g43vsiL+O
XtYhsNvyJwUbkRISC+0Vln8jcBFKPrnZUXbX5bkpdXael50zK75GMGnFX0l+ndfA8nN08lEDVYI1
gupO7BV8x8UcUxzKeGJItdPhAOIWfPTw+mW2bhp2ZmRkAvxsVIJ9dFK9ZDp/nT68ft1UcH23HeER
UkcWHVlIyyhR41wIPZzOHMctin0sPhwb5r7Ybkp2/E1awQTzkeTEeQ040f2JylPlnRGUH/JZ9FQJ
zZROIZw4JDD74/vXP5o69rsE+P263uhtRz4nFLDn4xLzbg0CSbvJ9HNyX2olXOwKoYO4oZgN8mWR
Q2qs/YaverHg2vcWAXdpToG5+LeZ0QoG5O8iOZA/eMOCGlzErq5LbH/wvQPI27avi9WyKcrh6rRE
4aOKE7P4l47eon7KpiB1TNX4k7b/K0oNjr58IbRorX5mX/8FYrEFCs/kLrg6rf4YHihzb/KkZfG3
6z1ceT1lDOJGXBT86oHvUpWOaOr0o380S3LfPBM7/vkrCOzzcYn7oAa65vsyvYzK8UXRSkcnV8dY
2EzZT9li9Ux5HNOPuJ+9B/qv8+E+2TMGqYDfeCIZ8L4GNv+L845ef9++6FXQAsGj+HTTe7HIkVRp
2MSW4AUW4exGrvRqBWzFql8mkwvgjS+VwNchAbtXZjl6Cmeorq00HspWthA6EQY4GoyS47EMujK1
nt6EG8jBNfUu1y0GOwdMWsEC85HkQe+6eql/0kEBW73idrt1EeGuDPto/LrymJA/WKkD/oLgK3uE
+0nyeR/zf0YmoM9GJeoqcatq0/9Jv0TUycdWmRyE82ZGnqKu00AXohWJsktrTqfH7A0F3042RnPZ
V7xJK2A3H73Bvg4xVbclO7xUWcOWyoY0DloaSXMQ01UrOwVk28s87mn11lsBvI4Ik6jrcQl5HQKp
TsuEXHUYpURV1NYyBhXGQB7LtLrzRqj/2UFQXPWn8/FDMn3Vg7YT3458TiiQz8cl8qe31Qua7ulg
3ZvuJt5J/Q1pXazUmwLkjTCNt/KVa3fxQes0z1YlErrJY/Kc7HGpKhAL7AvPJP5dXr1qQd/vcMav
3uO74d9W7V3dyF3hXW+EZEoSTUX2dvYRbOhPppO7u70CejJCAX/+hRL6fg3O2HxflgW/Fjxhy6F/
K6dtUcPUgoeKMwgf6ty6mvPpcbvFfP4HCZ53bPYNuvRui5+0PDfNj1fRJSjyRfQblBmmmBsXAI+u
rhFtHcTNdosJ2eHPCcXiz8fl4n9XAyWn0/2gV5/thNsReryIKDMU/cm0GaFgBty9iDuhjuryuSn+
O9O9arplZAL2bFSC3uF9qxb2V9cleg0bJGq1UXRUO7sUVoE61egJLKRevXIrmnBfJdPkYZ7soeIs
KQXoywcS9yteuWrcL896GoFSFjup79SLDJHfhl7ZiHy6aSgTQha7FgvYLxF3C+DXzcUuYgxSAbzx
RCJ/eVY98oSVfp5sKJK5s6zBeklFZnoVRx7GGi6tBhcIHSSyJKRnKSUjVJlUEdCwzYTsPFhSChYs
H0gOnNfAan92WOJtFvsNl6pAF+JYaJFF+DHdUxUiDmNZQJLyppvbcdiRN0gF9MYTif3ZYfWr/0YV
PStLu2zQdQ3rJfGB+hRFezdXvqtcWhGyKU4vWRwHptS/GT1Ppg3qs82G+oFNGNpZUCAWTCg8k2y4
qUGrqtvzEu9YHh0FwZdjt6hfcvciSQutUuVvmbjf/jIluGsPzHNCgXc+LrG+rcGlalBmAXgVEouy
7pLlmX6KkDd8amWHnAahLvUWF6EfkLg0phKBHt1+vS8pBfjLBxL9AYusakWnl3wZHrwfTu/XvvKO
B65Sa4iUohR5Qd4o/ZPCGwHFaLQ9QeOc3me3m4xd3pi0ggPmI8mD3vvqeXByi8ZbltD3iMpHvVeu
8PQjeICOT0Ug7Am6t29b/3bKg5P5a7JPB0hNJ7DXwxJ3FQ1Z+do/g/ll4U5LoojgZMqqrsCdfoQh
Rpy8c57AvffHf86GB/f/dvbrZDRduxlXrH9BL/ggv17yo1cD1X9QZtjC91CRxTrZFCJ1PB2O7x4P
riZPryW3vlNdvGi0TFygDCF30IiILUcI+cKitsts7Nvg7TeIjfD2D+RWuDquXjR1p/PxcFSedCI8
CnsaoimiRtPbos8OuyUgfTrEFEGYie9xaJga6ebp2Lmh6QQP9LBEXuUNVn0onF2XePulzCpVGAhM
0/XG4oJC5FOnBLODsoTm9jgT9rNpMtaM2F4TTakE5OmgBPysBhro0ctssqHI727qp9Jw6LLFOldJ
cVSiLFo5ufRGqj8U8od7L+GC4va1xXzsiz0nFNDn4xL9o6Pql3v/8GTdCtsN+QYeldhVkkaUvKUi
LqVKAs8Nl/Ek5kLvJ/fJQ/KCtXPdZOywm7QCefORBL/Pe1cta85PSkyg+56fMhtNxptq5MlCeOfJ
1+SXx5IzhXCjUIiEWHDXp8gwte8KUj9QbkVVLomANYz/b7y6203JvhlMWrEZzEdyM5zXIaHxC0av
ddt/N1lE0kSbUHxXZbCry7DoIdvAFOFj8Ve2aQfLHP5f/dvpPXiwaTp2BmRkAvtsVMJ+hLG3ahnU
PUUHKOsS7BILTh46iYmZwlMMpPIpEo0xOnDizO0r7sAE9CjL57r52FHPCQXu+bhEvlsDP8tFFxtI
ichHtHKh9FHm2i3KHA5mquEFZChm4YPC1H8x+ry+GLgd94xMoJ6NSswveN2qV/tFh/y8sjBXZZ1j
fCtOrG0+BTmv6vyH2PdpTYfab6o7F8n65LwVYC+oJNaLwTdQ18Cu35vgPVr/nrtJ9IYK9Uarx7BM
ki3VtFU4lOHO8ohuwMtLwJq9we4WE7IDnxMK7PNxCf95HcJ1rstU7FX1BdVyPW+xiIHAgL4R8Bzp
ElH/K73JCsnemT6oDbCPYdkgFfgbTyQHVIxk1bKme80uLEvWLArc0dGljXOrCL1P6d8F5vpuxXNT
2HSnydfR2hw8+6rXdAJ0PSwR79YA8fNTNl5ZiKuC5SpshDoLBcDNeBH9a9p9tTl0xY71MiBEoL18
IPGuQ6RIr8z82gb+8DBAfIfuMszelDE0UG+TiEiyG05dc4X3SLDdx2OSkknE01EJd68GUQndixLN
BarAS0xoCBklue3RRDsieKSlehhpVR6Jb4LeHT6Nvu6BuqYTsOthiXu3BjfTXpk1LIh24tKpwiwL
UqVBo8u4FUV0Oc7uRnKRT54mm8pkrxAuOaXAvJc/kKj3alDFYnBRonfWd4Cd9c4ZafOKq+qx1G8E
/6Umby72k+GUTnSvegdsb4vPCQX0+bhE/nCFTfju978YrryDp2Q2ms3vh3/7gVS9kNRf6g4IlYwN
HKGS0Yk8u4uLDXz0dDBInn6lUMh09/cqEIt3KzyT7zeAqVUrZieX3XVvvNutZFElkYKsvlN0M6gc
SZekAjrEi52cVvtvdEcvL8l83UTs21mQC/DFUwn/yYfq4V92IipLVVO14zjEqO0fYU7lTu4Us8kW
ZbFUjyxaf5LU6mvQU7Vtm/nYWbGkFFxYPpAMqEOzpctOiWqyCuqiShwZfI7OniwcbOgZhHtRIcLo
TGKKVngw2tD9wQ5+Tiiwz8cl9Jc1MIpcHXFNKm3Z02cS/2VAyHqqwrWKy74REohHMofvah1OhLZf
Dad7CKCUSqCeDkrIr1acZqKx0cvf/ypGNrlxdml1dITqXhbkWLARITE1yLI7SvHQJYqCKAvCWnRa
kzCDoOU+jObP6+ZjX+w5oYA9H5fId2uA/OCCSZSFvApbbLXoLaYvh2Ktq3OYP0DKi+N2MBpOp8nB
xZBkgnXTsQNfpBboFx9KFgxqcGU8Glyte+fdVJ3MpUYt7izEsejdyVxqdHnJbpSyENb/Fpdah8QV
llyJwJMtqcpb4Sy23dUpTBn6xFa0xMrfYh72RZ8TivWej8ul3jmsXq18f1KmVo9rx8XSFK+wRWHv
DpQ7LaAeR/rR3E51yi79T0YvjwfvR9OH0fjg7EW1V3vRf7P9/XHV9wjGrPozyaf3J9Xz6eS6tw6H
3UQSvY4cDCa0c85UoKJVBd1UdWZQblH9myl/TqbD4d0ex4GmE/jrYYn3Cdpe5bfd2xK1fVUYiGrz
VKdZ+pENq6FqdkfAi6MczQtJxZ3YVPZP5skeyk9KJSFffNUbwG+rB/x6gq1ofbHZ3Ra5pyIWCSQK
MSWoBmtR8dylhgo3AMqvUpw1oj2Sinc0Qd9iPvZjICcU0OfjEv3rGpgNb5Lx13LhbwR0niJ2kbSa
WCWPeSpD2Fj0+EZxi+K3wLxAo4a2atNg4r/NjOwMWFIKDiwfSBbc1MBefn070AjYTjqLRCzxund2
09n040VbKpfP4oBhXCWkwKfdEnW/s+MF1hqcx0W48Hc7RCPYtICzWfK0h9E4IxM8z0Ylw89uqpd4
V2VWXVRVWRy6PGCnsym7DeqNUjfEdSg4mj83t9vVfDidTVTZxT3KEhWIBQMKzyQbrmpw0t/88V/T
X0ava9Wa3U4e1CsyRgieJF5+8SmaO2i+5BHehJU7u/GhfZms2GZCKyRf/iqCCcuvlBy4qQEHunMY
ME4OjpOXtYtvNy4gZrApcbgQVknnejcscoFONarnA0GuVCtSnValsrvtrOysKFILdhQfSpZ0j6uX
Tf0Ok0gX5arDqCj+150HyCZ611OakSNh8eFaYZwHDTrBURQTFSHMDIA8NzfEYNY86CdTAqH0uG1O
dj6YtIIL5iPJg34NePBe5RmVyAN6BKlaacsk8gIPVDmXgF7nka4BoH87vfrdDr75Vm75CsERy19I
xrw/q35zLCMAyuIOF25VIV91aiUKU/WPK+6QkB1Cn0QCBWOXouItVffR3CHbzMi+P5aUghfLB5IF
dQhzKNRCKYsL3yu/XOzZMuLwpzKtJbilY1pGuLIQRki8SYvad3QUteqwh5Pn0ZjiX+OD6+GX+een
0Z3eJdufF7bvEDvD9idyjxyuuNMXD03jzqRqQzto58TFF7d+QPwetT8CfDTpSwttUc9m/1f9QWZ3
Lb/yzWvB5qotc4NSOwMjedsRDZiLAhfd0cMmRE9gnYKs4U1PwwFrDI1kNF6rr9olrkkrVpb5SEI/
qAH0n8rUChs0h8cNT2NyUeCPVGP6djqeK0+5AY1RHw86P0831DNdgXuBWiJfeCix/4RxpOpl3z0j
+aqskw6DM3UkkKNe0ShH2Em4UDI8kXvTnbxgnF20TDwdTr8OHya/7pWWsOp7BDtW/ZlkTLcGjHlX
ZlyQMuOkxXWXgsdU05fFdbOITKEI5rVwV68U++7ICQUn8nEJfR2K656XekNq0qCTquqEtObahQm9
44f0EogIDFUxi6b2fT6ajj4TWqpHt9c2lpQC9uUDift5DS5A/Y8bTdVFRWeddaDdRLehsE1mC+Y/
BQVIFVmhlzMZmKrMtwl7P3lKXl/Wu4zsi31JKWBfPpCw9z9WfwScXP5DI2BbYjuax5pkjVDFviU0
H5KNsUsSmZhtA7HWj/41T2YTGnY/HaRBs+tmZEff8hWCDZa/kPw4AYrKj2TV0mO1oN2NHy7SxfGU
L7Kw/OMWxmIVDq2DWMQm6D7OZ/uUu9F0Ank9LOHu1sBfcnPaKQ9u7ltq+UcxTRwWH9a5Ie2dFqkP
VHWivq69yOtjMlLBKesmZF/9NzmlgH75QIJ/U4O0+9PLw3XvuttaR6TTt6FNiQ9hCY7o0ExNYyIW
s0AJbPamyD+djO/n032alywpBezLBxL2U3Z31SKmf/TvGoFvF/kqroeY85h1nR62xYgIkmVVfwEi
o/lH/2p63+0Pf9/LMajpBOZ6WCLe52WrRrzz88MjkRDl1rZpt4lFoTsVCz5quUScoLYb0gbnLNYu
9H6nFdINlYJyRfi3nJNd4BSIBSMKzyQ31GW/am5cqgzSso7YBs1m26oPecsX0j7A+oYLMHK190P/
aLr8L4e/HfSSpyGV1fdRNwW54IF4Krlw2aueC73XL9P5i8bk2wURHnAcHdg6VfogFb7Veje2A7tF
tdCjGjWX4KwIkXkKbJ6OfSdoOsEAPSyR79VA5e99LNewjk2TPAttSpanL22tXBevuI5EF6dAL3kl
Rm//sFxJL/kgvl7y47wG/LjplaiDIo5Cgna8QBwHDXL2ffqeRC0nc5hzXJgb4IaAiZeFMa5Hb6fJ
y/4sWf1Ngjmr/1Cy6aYGAqtbZk3kmGg22vtwMmeGIbaFIa0IM6FBCtENOgkarcpkVnc43idwISMT
bMhGJebdd9UfEjfKSl7aUc1FwPVCx9UR0yJJjxMkjEIVv5vZQQXoy1DP1TOyHxJLSgH98oFEvw7R
o/9+ju68+l13u59RgBeTA2Y5InQXn3ZhxdNlMiBYh1taltIkbmnnyRyL6C/r5mPHPicU0OfjNnW0
aGk0XKoet5nICdokVmW2xcJbuPRI5vpPTSx7ROT55GXy6x7+PU0n3yH7OtsriDTO/9bETnkIl7Vm
SCb/rlwU1+Km+Gzpd7+8KvGyg3cVNQ/zlYdoNI6rSBkBggBPR+ZhEkre5fBL8rT71s3IxKLPRqXA
vCS9sup90Pk6nH5ORv9cbzzdTW6qVE+fUymmgKoK/y1ea2hbGvi+8mOEJPrAG6HVbTcju+Q0aQUP
zEeSEZ0a5D0M/viPycHN5PmP/7PQaK+mf/zf8d3oy3DdGtyNLS18qpSxQZfIP4Utga4RLWqaa88f
x10qFrNojz1maGfT6ncVTFv9h5KFg5vq99Knflcj9u3GgQbWYdXbkcqrxfspHhJqlcREQQp94xPN
D/exy2g6gb0elkh/qkEETufTUXlILzLTcXgTbWezByOv0LHJJ1Elt9UHo5m5LUzBslqLsG8Ek1bA
bz6SLKiDvOpsztMqqgFrnd9cLnG2Upq1eKlsxKr9HT3uqP+S8kbIpNvxaDa8PxjMktnwRfPFtvns
+AtywQLxVHJBAWA7vouvbWjiDUK6KHNKul9QNHxTt41iwLxoZO9w0Jm/zKbJ0z6b2yAVb2c8kW/W
ubW/2Z+poB8n08lwG4vObodggJ0CcxKuh6I+SLN6hyIISFWdjUf8hbnNt56PfaUJcsEL8VTy43hF
GO2fyY/DIxbFavm2Gxf+v6+o92ciPyAlfMPe3w198lKDyF1UPvBxP9NVrqAHkjEeo5zHlCnyNcsz
DXDzTOyrP38Fse7zcbniBzVY8WfX/9CvbztRdsSc1JUYvY1SZkWwCUElATgMaORk0y5ovfSvdbOw
451SCbDTQYn0GS9pO8X+zBV+ppqZliVb2hi0aCJB7cqlTdS4+KuEez/Oc+yw3umfTtf42cs0Ge5x
89d0EvTs697Ajo2jatgv1C4rC/YGdRJJIiXBNEBBNgDHAkO0RQvlmXJzi4/+0RRwWkRPZo97WBhz
QgF5Pi4xV+2xq8a8n9AkeDYq043cwITrqmLMuGfabRpoif5ZBOzSLzGiGjkVKPAoy5KiW03JLmcM
UsEE44lkQ78G2uXgpsTSZt8NK5Pxf6ux/nD4PLmbElp+l6e0HUx+Ppg9Dg96k/HDWtmx2zHdoJA2
eadt/smEVfGaQOwYIXuqcpcuY1cUZt8yU/sW2/yNYudtJpAbsndYvVwcfDjSSH67suVzFCmlylVl
79SnyERlWXOJuEG/TR+Lq97gt+H9cJ8k+4xOMER/nYR9wBtXfxw9jcrDXZXrVU0Y6IlG8CQF7ooX
C1XjUUX+wQ8XxkQt2SmWvIO1s7HvkJRKgJ4OSsj7NdC6OjcnpSKOWkVtD3uNoQZpsxz8pBeGy5oT
plWjQ1+dh3ma0dZNpp/n98m6ydkZYP0SwQ/r30j2dECm6h3RvS7RiE/FOxW7RN+d7FNUjRsIKkpE
tUj+XJajMNmjWEKN/T0sm0tKwYjlA4l+lxevGn227f3o1/Wm3B1PdIouq3hibPvIHCoLOqLzlyoq
EZPoQL+DIMRtqR6bPNhmSvZ9saQUPFg+kDzov6+eB6ILQFkXRJLJyV9rUd2DvqU0dhc2cOXviqnM
5cIH0g+JWBF+4a2nZWeGIBccEU8lW+rQ+aB7UaKRhL5fdLsjnE80/uCy3qIFAunowrlIrfBkQ/Cz
HfecUCCej0usVWPLqsXQYb+jhcC3a6Pfa1rMn2aLxWE0oVkEBcnIn+Mym97RNpx+jxE1T7OrHCva
NEs1aW7Qpr6KvsiJS8DxNBnvU+RX04nlroflaj9mU1e92kXqRVkC/3ueyZ5lhBCNG7qj7aYCpd3a
VOhPHLjcFaTrc9Gtje5WNBOnXqmyjmvhl1poN89npehfvIfYCvrr5FaoQ7e2k2tsIWVtAFXhlWy2
dmg0BjMkkLqcUeqMCk+6o7XQPCkMPk72uZDlhAL5fFxCf1IDC9C5arFTGvS48ymmQG8h1nIBcxUN
7aOI6lALsdYHtBCfHZyPZrM0s+Ry+Otoj+vXiq8R/FjxV5I75zXIwL0oM+OHazHFplrUwl46PQtM
ajVjDBbE59oj61PcLuZ3+0TEFIitDMm+WLLholeDo3r0MKTqRHkbBQMEeXC+Mj9Q/F0Z7wr7heuA
ug3EIfdiequ2xK3gcvN07EdDTigYkI9L8C9rYBp637spD3j2gKuqwnPXzR3/hT3g0JnZifIWIqoe
TCods1iMhaB6P0JJRWBRg2HhDkkl/Gi83oJi50m6MdZ9o2DWZgLJxfc12EIn89dkfSvx3bQr6vIs
Kvu3KOzLUe85RWdDw6e+WxhSS4ad5BF2o4o9mIzcPB87uzSdYIoeltCf1OBa3b0usVKMCplEXpFg
kDlxis4GVTApQLMKCaIuAt6dzsfDkR6z3e/tgGs6AbgeloB3a3Bq9z6W6OYmcgbHTZtjOQuELh4V
pKujcsGQRVcDZBq2bnOd6/zydGx72DWdgF0PS9jrkK5+1CPEYfV77iZfqNBOzYyQiDyhyoakmqnW
vVhN8xPEBPzobr5nf15NKCDPv1BiflQDsT74QBJPaZi7JMMsrEei0zZt5hE3qmSS0ISOXn4jPmG8
h1hZUkq486+UeA9qkK90/qFEZYjYMcrBtPELaGFe0EJJwcBQTdBekFVlF+Cfz39LRrN17LdLdE0n
gNfDEvbzD9VfADoX3XXvuZto8ah0AeAetdYLeBNQ1qIZEXDrZH79m6nu2Xn6vKlLkh3wnFAgno9L
yDs1cNj3rnDKlSVZcAZQ7kUlRbKGTX2fyCJV5sUne9galNJLvgwP3g+n98N1k7HDbtIK5M1HEvxe
DZyRugj3dsXMd1v+VJkljw7PsBc46TlaZAmF1j2iwVqhcg9zHPga+XQX7DY1O2ds3yE4ZPsTyalV
ddb/zCDu859wZZS1TdoB9R6JEsIikeo2RV2TVB0qidEDAhuS/tHsWryoYH0+mQ7XGkns3BiYxIIN
hWcS/3NevWovzkBlbZWFP20BHTcgV00onVTMpiSqw4bIiiMJJX+QzO9HB51pslcmapFaMqDw1ZID
g071HOiV2f6hoRo3UfCUbmZWAxGcIOib4vC6p7XQiXqT58l0n8ihnFDgn49L6M/rkBB8XWKBMBKC
iVLBVWaYn42jGuQDmKJaueeyKd13mXY0fabW0R7ip6MJBfL5uERelVyvWux0VEeGssSOCgJyY+od
LfpgGpg3KMbWpKWyiqYT9rPOMxZx1e1kkDxP9kFd0EvwxeM3PBhUz4O+qiRSFg9USWAsmVRjw+Js
sADjTjOkEjC9Z6wK6uVkSkD+NO0IgoV1m9xd+zG8+psEb1b/oeRSvwalVm6UoCyLS22MP3jsCaa2
GuMILCUVS13sVjRXpHSeklKb6rvaGaSq4C2pBVOKDyUjbmogsq4/oCyUxQjMcyr+muAJrgfGdiEN
scUeorzQ8vhOfzM9Ja5/w2ezh7jSdAJ1PSzxvq6BzaJfZqkIM9stN3sauC+z3ewd/IzEtNVLwL7s
DVKBvvFEMqAO2W630zlB/q8lLnpK4+FZwVznFC9mDV/VcOa2TFOd9JQQ97MtpmIHPycU0OfjEvjb
j9UfzLfXTGL1MtvNXNH4DvpiaWyKIv1QrkZKYxYuWvRsFSudpiGEkKoaZ+LmtacempGJ5Z2NysX9
oQ5a52GJdtHGMk0jleoLPd+Q68s0jaw8mbDGLXMqVu83u2RZUgrslw8k/HVI01j6jVa/8I4CZuH1
8sPQoQUC1eFxyRRVGke5YXCoUzQE13vs4JBMfztVabaZkZ0FS0rBguUDyYJa+MBUIa6y0Pciqs2S
w+97WZ2EooOA5ggEYan2t9n+EOv/PPma/PK4nz5v0goGmI8kC85r4IbsX5fphiST36ccfyi6DzVw
T+KVIe0767gqbRCp/refT8ykFeCbjyT4qv1n1bafq06J8TwR5Q5VynbeAa3ok2xEXKgoz+XjF0h3
gNgAV9gcnve4UGk6gb0elrhfcXesGvebkxILt0SUN+Sw5a6aCZai0FcNoGLCT7JI3TdhPTeT9fUX
7AI/pRKQp4MScJUuXTngNyUC7mDJxGBA0OCK6GcgV+nc5M/r0yU9X2/otDu6T+4X0Z43k8/JXsjb
vkQywvY3b/iC4K2aL8fvzjREtoAyNb9iNcZ1RSixMTdV+GZIdE9B7yHYhxa9JGp7vrA9H4/+OVo3
AfviT6kE5umgBPn4XfUg0xrs4eBc/WvQ4dApS99xuT65DhHOVF5dfJwi6LgC8MpTLMIXgn7r+djR
F+SCDeKp5MfpefX8uP1lSuz3sDxOeKrIakslZ2dN54qcWMS84Q9rOyRut+iXLMTSFvOxcyInFDzI
xyX6tzU4e0/OuuUhT5gDGWL0+A6zPVA8ext+k06YVCXVDXCk3nky+kxd2FkyXTclO/gGqYDfeCIZ
cIK4rVrmb846KEtCfU/RmFxkKax//+ufGUqUsnhjftdux/v3pDPNzF0bcvRKrbYe40WO6b/Gvxef
4jUP7zP1o0IuHFqkpbpv7+vw7nGfoIqcUEi5fFzKuF4NrBq3KpypLDGGqxjj9f+Q4up/phjqnxJ9
XBYX8ItxqSPcWl+zuUoY5m2HZndhm0wOlRirPuhg6U+n67+fTF8ek6en/aMq3n6D2BFv/0Bujf5p
9cc/cIw2BBfudi40iLwmT5zqqOi36UdwRnV0wiROD4LFB8aZnNliQnYNLCcUfMjHJfwqQb5q7eu4
TOdagBO5TZp+nFVqVjmu5p4gdZL+2OQ3KUeEifkxBRqpB5p3flDVQPuju+mExNd9DolN3yc4tOnP
JeOOaxD08nZ3f5ds49n0tTe5H/7thzpItr7KcS+LKVQ/oiQ0LgtdBV2YtFpUvaPcHff5rAaq/mmk
j8JDldXd0HTALtWWlGLTLB/I7dGvQaZs5/JQI/DtlkTVchFbIaYru2mLetw+d/6W0HE74/vJdJqs
m4cd85xQQJ6PS8Q7vGzVJ0nntkTPHRmClPMlKUGVlDWPEIyImLUiAjjSw1uoVYsmOPucGDmhhFy1
6lFf+AbyGpjLuyoYrSwJQzQS2QcYDqkva1GbGgGFEaLQCVQD58VHnOHd4fR5r3KzOaGAPh+X0Hdr
cPx2S405RWV1KJEZRjS5WHxY1saqJ3vHj8mO8nyJ+WRGUvH66hd2EdPNKSXq+YM3sH+oXsi8H46H
X+fUrixv3VMSh7osKkYmW/ZFidMgUEM9IzIyey4iILeakp0JBqnggvFEsuH9UfVs6J5cl8cATteQ
RjqEIGVX6eJNmiZrxCe1YNCynZ95d+jOnx6SDTWU7PAvKQX6ywcS/O5J9eD3yozSoH8araLx29GT
3CJ5GjFVN9OE2UwyCQnUQ/rsE/au6QTyeljirqqVVa3g9E43OqeFNWuTYfZ6+LJtKdWzO4Te+L68
XcdxHkfUIaEiFb2UPdnVt0EyNcWzY67y1IcJKTWJWDS33RYTsu+6nFCwPh+XvD8bVM/7o4fXLzMN
wLdfKFRgZotyYYEITKNuBqc8TvRMxZL+wY3TsEOekQnAs1EJ91ENRNzp9fvywCbPjTsDuefc0Cwi
ziE1ncRoavqjdJkrvDedUAJmraZhhzsnFIDn4xLyU07TqqWbtaFDWXcLInFadAdXXcIXVQdl7D2V
U8M4onYq4TqUL6FwbZEVO07OzhbrlwgWWf9GsqsObS1o/jfWGH27POLuF3ghFg599Ssabn3uHwGp
b7g78h1k7pRNk7HzI6USDEgHJeJnNdggvdsP5QG+KCXMAZDn3hYBbwSUMqHjjqf6vy0+Uu2aT5O7
ZG2jLDvoPU0ocM/HJfQ93rpq2XSVfKGnjSprnvZ1KI8PDaXeuqEP1iosh/qCwn2tyjKQFBS2KORj
6bW3y8zsDHn7DYIzb/9AsuiqBif24SWRdGUdFz4da9su7Sx0Q6+wYA6hAGdE70P2RiqNZBXbw+H4
OZn+sm4+dl7khIIF+bhE/rAG4YNHgxLtrnjoVEAgpfIya0gRee7i9FggmmNFTcijl9lkr1IZOaFA
Ph+XyB/VwApyfF1iFPn3RuZ7dle4+ni8bqerw2u3mHHMULQzkoXmHaJqcW1jpvWFAfCYsv53jwdX
k6fXfd3Vb75BbIO3PyH3wxUgVH1MD2iFO8bdWB478PaQHaTq/jvIewoYFk2DDXVQOFgOI1exDMYJ
D9w2M7IfBUtKwYrlA8mCQQ2U1JOjEkUShlknwqvMWZwetCihhlfCo8JhK3A4LrLH4tJ2MpxMH/a5
P+eEAvp8XCJ/UoPD4Cr5ZWP1ld1kEcYgXA5B6JAj5wfkyRXQVzcEZBKOCzIuiDZTiqt5J9tmPval
v6QU+C8fSAZc1UAPOrkuMbovxNkJ5krkpEvfK4DfoNJqm25r3N/sZTGo2z8cbzLY2uE3SAX+xhPJ
gJMa1FVdek3Kugd89wwNp687OAlOz7kJlgX+93yuPRXSs0GJgmjhpsEqSnhRUQLhnyGENW4h+jO/
tGZ9GvGVu1NWrwe7/MkJhfTJx6XsqYN/5qxM4e9TDCkgeT2gOcLiI7ROskepMeyT05A+lo6Ds+lG
X90K6DWhhF6Pv4G+BorPmQr3W73IdtN5sDRj9kHlVF3FF5/iqscQjTUOvUfXLBRaz9nL03ARPLze
Or4CfpNYssB89oYNNQhIendVIhvIY0ThRPEMNc4FNtA6ii0QvC2h/S75sg/wGZmAPBuVYL+rQenH
/vD30d1a6/tuy574LwKMkDf0MI2U2PELeDeo38Ndi+svzXEW7jGep1suC+/dOB/7itfvIZDXwxL6
/r9Xb2R4V2pZchom0IilJZs8sf5jT4U66ioZwv3ybjK932uhZ3QCb/11Eu93XOarNupcvCf0pjTx
ThQ7BXkw2dhDvVTLcMKodQls2SPtIpn9uo9BQdMJ2PWwhP2C4IPKYb+5LRF2lYQZILCpAmZRaJT0
obwjhv2MKyIQ4mI0e5zvVwzJIJXgL7/0Df44NCrH/xZZV9ayx3QcquYrdGJPlRq0FsOQRiohCbSq
KYVdn7yY/z58/jyZTx/WTcku4U1ayQHja9+wgNVXNQsuh1+Sp3VvrGa4vWnfJfmM5BlqXoTA7Uaq
9ovBhEgdwVSIh0MtzuFFPJx5xG6cjR3/jExAn41K1FXZ76pR7z0m9+WBrtK/Va0ph0J3qjm7WzRi
cokNgogmdLRRJAZbaDWbpmJHPKUSgKeDEu+bw+rx7tO9Em91eZC76DQUdeRyCu64sVRnM2OdE9Dr
OwGhn60soEFY7beYjx33nFBAn49L9Ps1uDWdzZKn1/KwVy4RWq77i3pfSphzkhrYq6gfZTOgC0t+
uzVlzMbZ2JHPyATu2ahE/awGh+v2LR52E/Hf200QsDoZbwo7PxArpYu5ajp/KW8b+GwDDzsODV3V
3YoOooVtwEmMukkbapcO1HQBVKZNcxtsMR/7RsgJV72g3Azdj9UfAIsW2RqAbw/lJNTWI6Af0HHd
Ko94Uc0hiGHR2Pj/sfddzW0j27p/xTXPG/sih1N33yo3AJJKlqzk8IKiLQ5yzvj152uJpMA2bNLb
vCU+jGZqNALYRONb3b3yWogtRL1felJtHv1iSdg7m2nk18MY3NdXWdQ/2G+Pup3XyypF2lB09JhC
AcGyaGyJWEIBChdyl3alfZSLpO0laBw00i+gETAM+LdmNk2Nia9gKDPxCZZK848nQKXCr/Z0fvs9
DkHlURRdhkiKLAtIpgZEzhGDluBUF0UBoc6o2vyDPGrvn81P6LEZyFJhc53F3r59e+zv+j1Jdb+H
vIRGmc/t/0RkGRuQ9nd3BZBHr2kRdWtVRPuANTDn0t7ZTCO/Hsbgvr7Kon53AtzgPa3TsNycyX/O
DmjbOWr7gSEfChYsb9ouPwC7QIF4GaqCgmZQ6PLB8OL985kGfjOOQX5zmYX+/QlYOhfoOewfD3no
tgicQplZJHPpCo1l3jlqOLSbQGwPrHIqanlR9ZdZ8XunMw38ehiD+/oqC/viBJQBdGVYtkfEnaNl
HmlHbwO+FPxChNQO8Gh7j1QvHRXUdPhafgyc2j+faeA34xjkN5dZ6K8+vf0RT+qiTp6Oib2EFvZo
a4DlDtMDanAxPedofiNM0OhEgbYItNIEE695wISmwd8OZNDfXmfhJ2dvD/+mL/mxzMz/dF0/NJva
rjw/zX7tSvo98QaGTMgskBkhv+iQ7xnpxqC3ET6uoRgmSgWxydSHzGd64b+OZFb+6w126dsncOh/
WaHf4BF5rYrCymgzuslaMXbhRzUh3YAyhnPnxcPCqFx7ZzON/XoYA/z6Kov6lxNQelEM/Qn5f0e0
9KCoOxQmCZEgwB6mTcXY4bWcDmvzugg5LBGQgMZ2nkOmM43860gG/NcbLP4LhMe8tW/lffRtnxv1
904dhCHTsjS0L6j0LMzswi/SnpU0bkQXaUsQg4liOGA60/BvBzLob6+z4L8/gfDkBxf1M46oWQn/
RiUsFG0yYOfUIeiwYib0LprQvvE2UhvoePHvn8409ptxDPSbyyzyD/O3X/akWA7+ET25CIdCdD5q
6yIYSkDIlMi0auVgf0YyL2R8xK8paIKgMtjvn9A09ptxDPabyyz25ASsOLerrP4W+d9pUCTaOb8z
aSHIzUo8gnkBlECrIUlUNxVLmNA1GNxUuALQQPS1vtB4G/z2/KYp85OvYQj1k0+xdDNPYc8sEzda
Pq1K73jEonE+iGrjZdqhAsV9aJWNkfHTQLc0xD3rsM9Bh0MhX3nz6BfXADloStP0GY9liDK+xVKC
WG9/es3hKFjFMFJs0PjzXUM3BUptoGEUwt0AtLQrrnKgxHN995eURlZsOmhC02QYDWWoMLrDEmF+
AvrC5QqSU3pEjUHCXnjBnrHLwU4NQyjCg7BJUO8E1ugN3V92wQEzmcZ+O5BBfnudxf2SvP3iv0qH
ZfzNz+vVBoU/X/20LxflGYgIoocRDza+cw6BArQroIGigMi/eDmmxizjsDlNE2E8lqHD+BZLiqsT
6CFBUL95T/Tr7ykPHCpfofYbCpGhkoay9sOP+AGt+KoijggbQUJCBnQIGFLHhDhgRtNU2A5kSLC9
zuJPTsA9sClN+ILAn2+DfyovHlz88Cot0u/HzLdACzSUPKQGaF6QVaq+7ZxAqApELdSQhVAXEzoE
nJK7K/+ACU2v/O1AZuVvr7Mr/+r92zMBK/ARfXxU3xjwx8mDptNrtQEny+jkQd6vjjQXuBDWYXKQ
j8YHzyETmsb/dSRDgNcbLAWsE2jZaNbfjih+IkJUhSfYAAtG9qgEJ9gO+pwGz6UgayiwpOL3j3a7
fbOZhv5lFAP7y0UWcvPh7Rc9Yslcv443C+/Pz3uFhybM41TR13WMd1EHr1UFiJ3b0p+Mse6A+Uzj
vh3IQL+9zqJPTsBSPV9+O6a0z/EwQ6N/Bu0cgHIx8A2ruzKngAKUKCJDr6uqAj8Bg/7e+Uxjvx7G
IL++yuI+P4GjfpSvcyw5BzV6/kk++r06Do/+qkqWRzx7EBIhQ8o35LURjo1L55EbA2MDPDlgxGNO
e8BMplf+diCz9rfX2dX/eAL+mWNXl6ShntBj0RwG7cGfK9vuMlrcN2RZggQKcRNJAYyYs38609hv
xjHQby6zyM9PAHkTiw6db9+9/7vwvy+TdxtL7WY1/jn7hSMSJ7yB6E9E/vxodICrTNbho0dgOnpw
gGDgD+ON8N9McJo6P/8mhl4//yBLQXP29vLSPZwLc2orOqKgSo8thLLDfYAYOYR06YyaBjuqjMwx
EA6dmTRJkRgH82FzmibTeCxDmPEtlhTzE0hqmnt7WsL8np0ItR5QHBoWIEWCiIT9w1ir4QiF3x+s
BSEYCLxDl5rdrbN3OtMEWA9jsF9f/QH2xdvvgJtlsXTrZb95+z8/s55bWdLiPyoSyqYsdCjXijJk
CFQX4A2FwsbWTT9kStPov45kCPB6g6XBzZe3p8EHcI9nKhyPCAighn1Igk6AzABUJmA0B05HYDvK
U6JeEI/Arh+zBg6a0jQRRkMZKozusGT4cPb2ZLhCTxh3WYIWx6MDJ6AeIjqSwCAHiwWsd+ouN0CH
RJV6LsErtvHWYw5+2JymCTEey1BifIslxdUJOJIpsyJLbxkfM+wLDcnQugSEQIEUVYBAtetJphYk
HqVT0DQAnRGxN1i14sBJTRNjZzBDjZ17LDnI3dvvjHE9hpfV+eds4p/yEv9N1usZunPurdf8e5IS
zEwIB0POK+0op4JpIP9jR+ND5TJ0mzNo/XR8QEGdic35+OJcPmhO07tiNJTZE6M77I44s95+R5ib
jhTH2g7/9Nb4nZqh7wtEYh9TaZMRRgTXggrXGXzL9PDf2QJoqAGJFRHw6DtGwyzYuMgD5jO9AbYD
meW/vc4u/vcnoKrZ3+slmgRvToE/5wWcQFVm5JOhvAevoOwKIyVR1oy8VzQ7QQ+NH4rcHDCdafC3
Axnwt9dZ8G3z7U+eOzg1vbXJ6YgUQHkDMAHAz6RaonkGMo8Remcwp/6h85iGfnc0g//uTZYIX0/A
4/A+cldHTTQG/NRnD5PFc20JVKncOX+QdakrOHVgVYIlkHa82pD+hQUfMJ9pOmwHMiTYXmfRt04g
qOjeW/r7ypT/ngwEmxxNvkT9g3U1M3gURq59xFz8G8IRAorW9xmHwyETmsb/dSRDgNcbLAXuT8Bq
BOnsmNwXVbthKsXhjvIr0o9Zxxp0aFVEWuw6roVNwNw7m2ns18MY4NdXWdTPTsHf4KFTyWbj/znX
Rb1Q1CWWUIpbRpW/H4obQENGwgLt5YYEe2gIItTlsWnC3DebadTXwxjU11dZ1M0TQP1h+LY6dpcM
pECpqNSKNHsDboIXbEfnjYqMZEmAKgajkYojh+W9h01pGv/xWIYI41ssJR5O4NwftZI4ltr1T8uM
36+89b5wKfzHPIo4hE8LqDqEroa8pNPKEoxtTqXtcFWcVKg1PRVefdCcpjfEaCizH0Z32O3w/vbt
NYEbz4/8LPNhD9qczH/OFCAJIahahpaLNA9qlWZsQQjDA6t4LQDCCKIHzmmaEjuDGVrs3GOpcXMC
ItGl/+24KgE6PMNHDC8NbeIJmzWTHs5BKBKgLcPNg9g8xATThIQxfz5gQtNk2A5kSLC9zsJ/eQKb
Ad6CYuknGwj+fCOg2zlcAbA4IKEGRRBQg2hHJUBgJEoiCAKSZSGX/mgUPWA+0+hvBzLob6+z6JPT
WPz9ESVTEZ23EecL6QhBRhJCwPQd7FGkCIwCwhGPNH6IqAajjmGh/no208ivhzG4r6+yqF9+eXsG
MF8V8TLpj7fmFai5KP+kI6QUUXW0Nsgu7sjw05GRD7pgRyDgiI2Z2D+faeS3L8Jgv73Oom+dQLTv
zaqojwc9sjcQEAQ/vb4uZ8/vOoo5DYY4CD+KqK7bnTP2uH3TmUb+ZRQD+8tFFvObE8D8zl8VxfLd
5QpOsONhjyp+cMIDVuHZxMYue+45zho+ARj+aRdhRHZtnv1ifTt0VtMk2B3NkGL3JksS2rPrzcuD
FEdN84AfDP4Xau55KXrDBP1yqoHALgQXbXpxsG2s3u+bzjQR1sMY9NdXWdjff3p72AmqcPql9+7R
R7vS5B1aSKFQyDH1AB1yPvJskG+8rfo9slA8p1nSPGMVRtGXn9098fvzmybMz76HodTPPsaS7vEE
gluoGeP7EY8vCeWRobFJIsJJdWhutE7XiFQwrqI8wrOc9GNW1P65TJNlM44hw+YyC/v8FDQEeIyP
qB+gOBp4MUomo1wyoh3BP3ZRhwUPZxRi614b4Y61M7JvNtO4r4cxsK+vsqiTE0gCRImGI6eE0C4E
yIl6YQ/gxKOlDpPpv1ElGeYJFPaiPwyj3jeZacxfRjGQv1xkEZ8/vD1nuKlXRZW+uz1qrzeoXKKg
IesSpYk2yI6A51TUskMmDpxo6+6TDPIHTmqaADuDGTrs3GPJcXMCx85d9e93V8sC9tINg/xz2wRV
gJGKjFIsa2qIO9uAg/8A9XLgtYeK/PyD++PD57A5TRNjPJahxfgWS4qrE8j2eLj7/yku0cYQYAib
7G+GIggggqNHQKbspLj0W1ObJszEVzD0mfgES6bHs7c/wEhaIrbrHeTZd4tVMazctDmqswFMQkA4
BXIHUWz52ZmwQysUeoHbDQkjSL19KVC4u3l+f3rT9PrZ9zBE+9nHWMqR929PuQu/8L+hm8sGsCOc
dEhjoMGptK7Fc6LCrkWKQ9AMQgdkZKDDSPhjaNghE5qmzutIhh6vN1gKXJzA3qGFu/vymLEZEsou
0CLA62MLv3Z3iwCRC0ZwA31bNmR/sYocMpVp7F9HMti/3mCxv/ry9qufeHW1PCKXhxUche/g3FFh
4kZdESYoEvXWkIWrIZNB1p5ttYzItX860+hvxjHYby6zyJP7t0feTMtqSSXe5WYJ/vnJAzuTZsCp
Brc0gl80flep5nTa8xteIejdk40QDpvSNAXGYxkqjG+xlDBPQNq9r4uwfGbd5hIKSHl8wxQc0EjY
RPMPtvyRhhZGyHfTaX2k5x/GQP7fTG2aPj//JoZaP/8gS7v7E4gsvljW4N/h8baQhM6B0EPQQWcd
VSntsA4EdaNKG/JOkIj4/IMtNtZSDpjPNH22AxlybK+/tc38IfGr1dO7uwpFOo9os4UhEGEAiBOG
3Lop2D9W0g3jOYoVRilatgGUASsfA37wtKZhZ4Yz4DN32Q3wcPf2bOSsLJarI5Z8lmidYbTtRVgr
LCPI/9xV09HTRUdUNw4tFR0WqPy6S47905mmw2YcQ4DNZRb5sxNwIt21q6djtlZQYJ1Fr0AEMYkv
R8uu2gCZVUFRAIVG1bz87CK/fzrTyG/GMchvLrPI39lvv+atNPaTowpOtL4FyjDTpHJ0rdbgINo5
9TlVgMYGJo2wpXVGzy74h8xoGv7XkQwBXm+wJLBOIJ0KTpMEqecbFP5cdH3OJUTkGC0ds1neYz4A
CqjI+wcfmDYPHjChaQJsBzL4b6+z8M+tt98B52nxdEy1DWU6RTSKRao/0kb4H0JZEXUP8xIiDXD2
G7R4D46mMRPeP51p7DfjGOg3l1nkz0+gOO1VmlSrZOUWR6ztjyqcgPe5o9HU2kc5BhH+IZRpfrXT
jtE/bErTFBiPZagwvsVS4uoEuMDdc1LhRXrUtqVY6TSI77l/5rNCtiv+C7Bv6Fj+sB4xW+DA2UxT
YWcwQ4adeywdLk5Afb5b1k/+u/fF8qgVqVD4QhARUQOpf4cVwxAOLoxwJlThef5hLEiHzuYnhNh5
F5YSOzdZUty9f3u2QHV3mmQOy9IRbXpQ0ZDIjChKY13UcHdPQG5FxA1C0bArNltmfDwdOqlpiuyO
Ziiye5OlyP0JyEl3KLEHT6qfHJNdoKMCzihUV13bIBhFQUTba/TAw88ulz5sLtNkGI9liDC+xZLg
7gRIcIMabfERJVXaPxlaGmqZwzGqIv9nN4iG09ELDHISGgFrKM3zY1eF/fOZJsFmHAP/5jIL/c0p
nEdY+P7T8ukd9Yvep9+Wx+yIRHtT0XKfiCjYcgJGY0AxN/hKRcbJc/97s5qmxuSXMKSZ/AxLp/v7
t+cbc/8baoJWxywiBkEKEbGowYBW1xuuMKYOahVDmUZEyJp4PBPucdCUpkkzGsoQZHSHJcP8BByh
BLkI9TGVahizEegHjQ6luCeVavhBUShDpR6IDZHGrPuACU2TYDuQIcD2Ogs/OQFGcbmsjtr2RUF6
BMIpkWm1To/YNaVCwkWgMlykWzf1LrveP51p7DfjGOg3l1nkLx/f/vwhaVW2Ry2lyiGCWMDS1lAW
j9cgDTHJuejQhmA0FV0ZEFFDKwkwx88hM5qG/3UkQ4DXGywJyKe3J4FZpAiCOaKYJNPsZx6aNCLy
ISs9V0AaMQC0RJKh3aFSg6CLaMfA5qccMJ9p/LcDGfi311n0FyegQ1urJF4WR3RjohcAkuJQmmTj
Ldg1aKNwEmKU0Hdkk7jFuDEPmM80+tuBDPrb6yz61sXbr/2Znxy3NA9iWUXa2hF9jV74KnPygzjw
seHoebnLhnwfMJ9p9LcDGfS311n0Zycg9cxXKdKBjnny0KOfB1vFBsDBggSSXQuSBI8z0rEQ+y3D
i4naqrt894D5TKO/Hcigv73Ooj8/ASvqWbE67tpXUMUZ6QwG1Yyff3bR51DkXKOJi9pPFv8BE5qG
fzuQgX97nYX/7BTgL6MV7Rh8dUyDnULjvJDoBlfZpNgPEyo1HsnGxtXG7AAk5h0yqZ+QYTyYJcX4
3g/kOAEV4HyZHZMQUIJpCDCOejT4gjGbCjljGUiim0GFDWNdjoEx2O2dzTQF1sMY7NdXWdTPb96e
/176q+9etUrKanXMjBNZgwSKciOILNqBHRFHSItGizBG6Dl4GtOwM8MZ+Jm7LBkuj8KI/8/37n/c
VXqZfocsv1MkqXyeM+5Zy2ppoxJS1X9EztW6fu2v7/5k6NoDPOn6fzEinD395y9BBPiIXXuZGX36
rud4VZSrfsOAtwNWy7L6z1+ciNgvhBkhdw40RIkf2kG4Xa1viQrNqoPXFEqGJOnGX++StKi8//yF
Kt0i+DuSSjcCwF/vSuosfL4Fa4eIdpPUh0Tr9v21mdpNGvVummyhWP/9Lqnjm9RPqvI/f+GYzF4+
RSeqIIEVJyySY6Dc4ChFWDPuf1/e+omLDwv/qmuvUow2aAky/4Xo2lfMQa9JmbqmExlEbnwygubA
56FFLMJ70fsDrb5wXIyfF3alEOSd0xAvuBzEp5a/HprHXnzq4otGafc8jNaK+eHtUF6SNkyC2xPh
8rtP09Qi5+CFa0ifVCQaHt0Fl10HcUqcIiGNusrLitTiWSnflQ6Jk/Q8SoSZyt9KvDvXuH3vDgmC
nQ8shdi3yJtAKC3t6L07H9Etkp4L5Ia46nBX8JduFWBqhukV3iwTW9NJviulZOVOQvryUjBiK3XC
hcO3N0WVPMaacxUO33xOrEmm6mdCwhOtl879QDlPQv9jrqgfJK4mhaFeR4X6rXeTy8Eo7DwVL/LO
+Og1ZhMWj2HTL4Tmvqz/Fhyf5ENu55JopkltJlo2kzSO8CupDE1NLEjafEPFPNOrfVIRmIlI5Hu2
Wz7WWUCc6rqXShJLChHkygocjnBNY7lCbOoN4NbPxLo2Pdcxq3ZeBj5RsKryYSBtPZAkzWBs0Ez6
Dh5G9nxtRToJ1MIMBJ9EaWHXXWw6amz6IZ4VcESWntQgNjNlIH4RWXFfW31dW4FQWV7qE67riS5w
toiXMhSOZN2T25EiTUyxroimLeTWatKUKN51XV6rwUCiniN+GZuGf63XKdEKwSzzgfTCoyIlBKQi
vhcQV6lMVGokRmgpOenxV8H3xEtKEhpP/lCZuSOYtUCU/HFQEkLxc9Prqvrq6z0ZQsOM8ShpiBaV
6tp1G1m11pPAlyy9F2wFiOvhoz9IROdnYlCbnP4100uSYOdV6SPe2Qlv2pz4TWxWWkJEdyV3Z13/
GLkpEfDqXOsTtatMoyyJUqoka0qS9RXxXZkUQG8Q8SrFpd8qJCojM3YMU+Qy250L7ZPYpCTPvvbK
U6ZHVqpLltzztgtS0CnIGUjl16buSCRrB8KLlRk3tZXUjSUMCfGjlBjyLHMlSypdW5e5hagHH+nr
Dlgvg+PaoVxbfiCasV8Rr+lJyz1Fw2Vafm39S6O5DfOPvEEKrTSdcCCdJ1m+n9tOfp3VCVHLxEyS
p2aoiNCLlsZxZNATYrTXEvdBTL8qoF4COvVOaA3lIzd8FSKfNAlWopDbgrsSQHa1MqvgrmyxTECX
0otNVQI5BSxVXyFGb5hRXpmBJD/fa4vYpJ+jdPArhTS5T6T6tkyuOexI1bnFknByhdSGQzpRJoEk
2Jzr2Wqc29IgzOgy0QRslA4LTnHtQXPtxC9sRw8v0m4+5MPCyJyFEiqka2MrjzmiA2jeuKVvKAQr
D1QuZcDsOabTcDZfuvOMjxZy5c5FxawibianuplhzxYi3seNLCUyzDKMzb5yzSzAVghWBRZxXM65
liMO3tJvVkI6V/KnDoTlPdf0sfgcLBtAmXsJiSPXbBKAySvE4YDE4Nipln2owtDmncIK5OgyV/RH
nGi2mg0PGdd9F4qapHV8VRXdg5TKVhzKV5Urz3MRXy2Kc8WPrYA3UVbZErPFoLiWgfnSu7yQ2Rk2
fqF9aTOFeFiemSKZjbgKh9YMo6++K5pF1lmS1FtN/igInZnVxSxKn9LMIAYQrc7RBsymvKnrPmry
nQBypQ4/81xMql2JVWVqbWwWcWP6EdYUqOSVMknzeRCkxO2LeemrpBMEU8G6NNzYxPxqNfzoufoZ
nwsmPRebmMfRRrmETxIglNQy9grWouaTLE+Jmq/CAmSWbx3xaxAuvQT4p/ksSvRvSSGfK436Yahx
DOHAczLdTMqvUTXrvM9RWpEgxgmIL6cbFfsA6TAmz1ekwJQodxJSnHZijHUqWYqAA0wNFwXWMBc8
9jwpSwG7WiEK9mKUP2ldQpzuMe8eC2wiH2epGK96bEBNOwswWbmtzZIXTXqO815sdQ1OsE4leXfm
dY4dca6dhqKpu4kZqDgBkwEvBbbYVkTsB8IVlcnl13ntzoxcnLUd75HYS0KC4JaZnkiz0ndnRdR9
L0quJUjVnUVqdN7KaUj0qPxsqJxVu66plaCWBqJUken38UJMFMJjrn684pti3jpYwSCKBGBi7Tbl
HPDl2yIAPO11qvYk7BUry02jdW16BoWgcVsNi8pVz8Q2WiSii+MttzpFMCkDSrz6mXIhzjD1vE5x
JipY8GFKUsOdV35x1sndgucku+Nc0hfGl0wpLb6SL+vYyYgc0qXtzsd6x1r4eRG+vqdZX/iuVzF/
/r/7NMa//5dKudvPPItvr39d+d+LtEz/rn75KVhkaL5fyX5o55vx9LU8TaXWnT9+EKA3QuSkdP2T
m4fKz7Cf/EJ+HiusL+IzPv8iPqMIIzXzPlveX6RmNC+DWRiWAUQxb6L3N0KzgvBytBcyIGNp0sug
tdAMRxWt4gVxGjoTNFmkBGxeaYdu0C4mhFgROu9IrtSQ94d6L7R5FFWNEU1N74+k5ijUU93rMvl+
KDXL7/2FJHx349qSFH+h+hpRlEslv8jkL/ivH9xX1QP+p6m+pvFFpjfgdI8imJ6edCQMZyPsJua2
K/I+Tw2KOiyCqI0CmVej90dTc4u8iDyXl+6LLF7onX6RNNFtlggLFRxMzvZI2BIowyKBxyHPAtGf
NC2PkWhziY+z1iuke0MuOjsbFP8iSV3fDqPGOFeqPLjK6jI409O4KYgkupo5qE1xFVbhkJEG4XOX
fZvw52necJ/0RuOu3drJvuG1fDMz6n4mDl59ppd6dcYXRnWRCq08F/PEsOVUHSwjErpZD0ZnhV3n
+cTPlPY2TyLjPuwcFTai1LkQhVp6Kdjyot9NYCxOgIymJSjVR53/8MBBPxyDXPSGy5VZL90PlVgX
pICKYXGCzi2UKPUHsxKFwSWZ0SaXoucVV0YoSzduqmtzqW9Fm+880c7qsLqQqiCxYnfISSxz/N+J
AkvwzG3lwczdtJ13xhDabej1EEbByFN6Jnu5qFqem4bnqRtVEKkypxUXv15DVOl7VQqf15CCphQK
HADYT2jdtft6IS+Wjd8Y+n1ffQ3i3jHzZCYPi7jiY+vXT5oAEmZU8Dc8BGq2AeV4DKSexK7gunhS
3n0x5CGDpK0thCC2Y+nalyPF/PXjdrVd+mJQm+EvxfPoA1Vm34JWudI1InffiVIGif2i9wJsjKuy
vFS6q6qU9gDJPE+nXZQRPoU8VtQTN8QfgNQdvfbcNr2BrqIH8yKDGEq3fCVbrvPiVfrpoqS67Iho
9FnIq8ERB48lLEPsmqwR3Jj1bZncpHJ5LnvaWSvk4Z7tTsnBPoPGz6MajYp/dGa3K5HcyF0Ma0Nf
OLYr8nblBdCdshez6E9fhVkVz68Czx6SGGGToHaJ3VURx6Hftk2Y3HTusosMq/ML4vFLRxpsN3ux
iP/0WVOwoUQIdHKEI8LWRkk4Oi/7pOQTowNskIsKUg3hR1nq5r9edpPvM3oG8z565SM41cUzMskl
TRl8LNJrSb3SWt3qXOclY+CnL8Rs3hfwXh/2zLtGL6QXTRR4SpHcQDw513juJoj6uyYWRMI52p6D
cBI8RA8iCITaKNk1F5VaKqeGEd8kRvrZF/IPolLteYTA8NqX94GTF4saVipRZvZs7QyGUFRcfKP5
+plUC2YXupY31Od6rM37Mjv3sta3jFgzuyGYiXrx3yyQ58JXYPrYyZS4Izy7XhRjTC6+KQTxzAj7
j0MBqf3XC2RqX9Hm3pKKDBV49Zh3zMuhchrwghu/FK/1PD6TJP7MTY3HP3sMZeajVxGbIA601k9u
yj42m/66C64irdjzLpNrYvQu9F1HD8n5ro16B+8iOZk15LMeCvWvX2PyCehii0xCMCmemsbHT5Bb
RfEazk1uorI3i2RW1pz16yeg6QO+gznp6CmH9FFkSuAkYiji5mKuGpGH01Tgqyu1cqXHIMlEE27B
wIqc8KrizUK/DKv8g+IHtZXKMDpE+vAZ3HslDoN0owWaMksUVzfVqoE20is6GcThMkn/jvuFbHwZ
sqYlunudto+DGIZETZKLhCupVr9oE3UR1sJF5+ml2cuZQ6JWiK2izSNT90sr890CBrFMmqlt1s9D
Jcf2bnrfitGyHKTlPFMRP/RCHT+IdV4vOi9cin77we1V4wLSadYEhamKoWwJQsafhVrszj0YkK/q
RvTtJhFhfOLFe0do+csq5qO5sVB4kmLhRzI/zxvjSbyOeyvN4ltx4Id5o3xOHCknXuVFFi/1pRmK
Wj3L0lIkeW6F814n2vBRM92BMyPoronVlDVlhVJEipneN7DxhXxu61mt2oGhtqYeF6SRoZz5F60e
OzgphRIoXnm1CwmK2nyWMncVSGbWGAKsaknGkUit1U9cx0kkVymDV0rv3De6zspiTTH7oTTmIl5w
LnqpZmeJ6JCmkNJPvtgaNu/noRkWfGT2otEThU9jM8WRYqV96c04Vc8v3MrIzCLgHVJFRQ8DqfK1
LxPIDiEX2/zA59aQOaJZD7x/bxSFcM5JcjPPe6cz49wQPuR8356lOt9YYpX0NsS73vSLQLXxBvE9
H+uVlfOJesVHQXQ7KJ5k870XzfQ8cCxFa4eZUPOt1XWNQXKv623OTwF0WlXXQu1Gs9YtdSJGdQnL
esvPyjYJrDCL/buql/SZJrsC0WFCIpkEGdV1YS+N2lAxpcHzz9s4kG/0MlBmqKYlzlTdSUnS6umH
SIU9Rue03HJLmMtRKEOOrG6InSWVoawuMEpS6X1x7oVSZot955pCHlem7MEmmCdFchZzemx5nuFY
WcqnZpVpwQzuAe/MrWPdbGIOtgQxLSyx4/MZTqgc+lOYD5/yqu2tTuYcu+3V/gvyCWCqdTjHEhO9
MI3Cry2lrjRShV0NE57o2m4XJos012VLlWBvFrlKMr0QRs64L1xYNyLfUitHs/hUc0jQ8ZVVK7E3
6103P6uR1kxSTrrUM66y+SL17mol74jrizLMSJwLG4VSn5e+8M0xYvlBUBL1UuszmGaHvDQbP8H2
FAYYbzTJIX7dSCaXKcncj3Q8NeTLW7/1cysVk9ZMEPF3pvdBZkZS2ZNMdFVL7wrfrJuuN9OI62yx
k5OnGvUdrDjxAlvgfBh00iqau3oSwTCkN3YmDYZV6Gn2wKchDEfiENuweXYEnRbl+ZDpvRXWZXhV
w3+w6NzO+xDATUIGLtftwcdiaFyZ2rISw0qLxrU9lJOw8q6BYbxVK9L2mgePQFUtKo2PSV63qQ1l
ppvHvicvXMHpsDD1cK6nhU6c1imtIBDls16J3Ft1kMtFkvgrr4SWpvaGRKLCjxZCBWKkRf5BMJrM
5IeqNtUhzO2B7zVbriTZyiEN2nBTVXaeN1gYUiTakp7ydpryvRWERmQVia4tpKrKbF4vUlOMYWBW
yjAhXuhJ1/+CwNA4bSiBmWqw//6d8Pe/Zg7Q9FnmgJAzLAdoEShVw6s6wxzCvBGcSPeim0zmAtjE
YZdUchz0ilTzc66Tv2qxDtKA/HasyLHJi7xjxUP/LRXVznSwkC/ERrgJUq8husK7F3qVtrAeBoaZ
Bzh74cSpSB6mXyI44yy+lkSr7MSS9JqYmw1MayZcFw+aGH53O9GH+TcLZ0KkZTD6DxGR87Sz+UZ8
cH0lmXVZ7ZmtXA6WrxvRedkXMek9eF/CKn4IOBEmzEDPbDnO3Usx6HRieElmVmrukTBTVcvFi8Ln
wsmwqTq9qRRSYUM8T0gSeypxtSC2BoODGZ7Dsc53UUKiSMpNWAU/t2qbmIbXPFVcfcG1ikO8rOys
gc90EuHJZqPGSz1qecIN+Ia2wf95qn4eoP2KFeccD4ku5OCXM24Dtb3xu+Rzmwe3mV+pZqP4mik3
w7liNCu4AKIzLYOgwUn9k9qkX6M+Ts2hrZ7g0PvipcLCTWBRwMFpmL5cfIZW5lupUoBklRISJ+I/
9Z5bmpquXKGB1IWuOiHJyjYjAcQ/M0jzaz3TOdINMJxyeluAvxQ5uB5/l0ENJ/3geLNC8hwydGk/
5wyxs0LH5WAZSO7jclCJ32opPFtyYxtOIp53EdByBUmDIw8kwLr4UBTaMmi9j7UTPMSRoVxB9OlJ
HyiqCXHqHu7jhzQxeDNqNeHMT4orMfaDWTgE+ZlUdIlVYOHbetOVZ3mXfPV9/sGt1eEeXMkw296/
k5X+kiurD0E3+LdKX0HA7PorI+PuEYh80abxlRt4kD5KKTVxKqkP4BxfhDguPzqdG88FPoRWXrjR
reAZ4SJu9ZsmCAK704WI+Ip/Hnnx967Uzp2W++gXeWD7be/hvfESWpDyZ44nJZZhwPTfpoWwR8Oi
PcR35TV40rETYfpD3zREbTEyIaauerrUJDeilJJKjGZl6ZGgNe5humgq77IMc5ibziquupK0R6XX
r2JIvlHUEUmtZqL7WAvlrIg/CW5qCbEHg8uM9zILopKqBzciuFG9wLVIXECk1YPS1uFibLiP+AAn
XUdlQ0IxMPUum9VOvJS1x1R94N3UNgKc6uB6Pu+SxEsW+KZQXKihdF5EEJ0+QRTUou+/PqBoKjsD
BjRZ2KcMhIfTBpYMGKouxVrINfGNALbnBZGNabuwFSUNP3fzD8Xgw11UmEW9aPgZXgzXynoR6D55
/uUSRV+K1SOEeAuLaq6VAXy/ot3oKXawMnPKxpRywxJbfY+uJf4gdtMqOjJttSChDiSMNHizkfIg
5I0a5W0X3/gQmXUIu7xcE0qIqhYsr+nOXckxQ3CHyBWJUn/mOvG6gnVfdSHt4aNtBvLBcd/B7p9w
OVEHeLjrRVJ2ZzFGqOW+GUs/qG7MjKk6Pppx5/ZC3Cd8fONpt1DtTbXUiAHgsO4gpcKZdu30H2NM
xas+ScrHyPs81Bm4Lth0HZIBZNAw94r/UBkiWBtdYR5IFdYfS68w6xhCKBaqVs1cpTXxKw6/KcND
UfV24N3lurSHAgJdGzuKDwKLYBhDXLuBWl8iq/i0gt8Pg97HN6Ug/y9pV9YsJ84lfxERYofXota7
wrWvtxfCdrtZJBCS2H/9pDwTMS6KKcLf9EP3gzt8SkLS2TLz7Gc0TMOK7W1ABkr+pUK+FbRHu0hM
MUY85EhN7J3lJvfP78qW6ukzBABYpF+Yd3K9pUWRztLxZh7nqfdIR9M9hubAEV2hzXnf0spxQ7cA
etUgm5oYwL5w5H3akr4MuYwtRbML6UR+Zhb1N6ysrAfCFPAdaDtgTcsaeermmcnDUsZu0LtsJ9Cg
ynYU6eHJLX36cn9JK8bAFjFxKrXcRaBF6f88j2rkSvpt2sQShSDEWpM4EKObnmXb5of7plZ2DwAi
PT0F/BMAlRZlLWqEVAXUbGOjc9W5IyG/pKFiG3XN21Qc0RZwM9AsAIMb+ikLM6bHg0AMDYsnvz47
qA0PWQNP/bHKv+glMtytqn9h3Xe8zLmLjApPLWpCf71YNJSA3iJoraAsvoz5Kttoem7nQkdtIppQ
ogSGJfxvZOL/Wbu73VGt3ABMvZa2Rwdr8XCLjrh17TMRo9L+a+L8bWroh/sfTe/W9f2GCdT00e7V
pQ0tn//n+SgdYE24EzZxK4uTdpKZKSI8kR4eeasIdnL44SKTvm/UJLdWHeDV0L/ADGVCrIXVzOm8
TBZWE8Pf9UMW4T9wOkERw/nS8G0OAySR5f6+1d9rWawV5wVm0fCDbuHSam0OmQOQAUpRfouI9HOP
rnAeZHtdQZSo9k5NcET7KoYrbpo3xAXKMt9UFyAe0AnPWTtKqazIcZ9mvOUTwDC//Y77hOIZThve
apw8U/1KydOECgwpvrLiwXQTqw53ym+ivPZ3WUN3RvPijVKXO/ROBx9Z+S5N+8CRp91f8m21VMdB
mCuLEV4uhnWFixNk2b1fhiVBbUyQ4YD+kbNzJzXspHYVpoPmfkaovbNF40deqrJns2V1NIlMbHxy
/UWv9x4DGP73cbD1ifjDL2Zo7qd1OrQo0pXYB/jhyu1iw/bZ1ldeMQSfBSI7Gkg2ZsNdGwIorhpa
f5aYZEjTRy/3KF6A1v18f2NvqupaMA4q45jUbkLnZtn5cKifyaysZWw32QfVlOjaja9pO37w7X7j
EVi5LC4EihAFIf5Bue43qvGPresgMji31CJxxUqE9EGRIXdrRlStqNgjeuoB8jLlOXfE9N4QJ42U
i5rY/fWufD7UPwEwQRjgohyxcCMGReKeymCOQY5z8VaI9nEe2x4xMPox902Zt7E7xiGD6AgiHYTj
zKW/T2UFUFPISTz3qLFN9qkkP/3GiEYgDIX6MCFeYuNbWxsnHeY5Rr9xVG89DLgEcDKBjx4Qpqst
3/Za1UOWN4TEpUWfSPMLZb4DnezDpLI9ovWUFJEdmGh49W85oFStNb0HOrcxN5sd+noubk2II4xw
AWcNnmbxTvrGJKQgisQUXs3g/Jh273nVRHXvRYyw3ehND5hIE2XFTy+8MIFKIqXRxvfQN+b2R+jw
G4Pv9Re5vlGlCvnYe/geaswAUnsQ8BJzi4oMU0+qHXZdgDJgN0Qi/OaF/D84eKDWICwD6MPH7Pdr
43nKPDEX+BaSm/OBhkXwiNokfXFKSTZMrRw87Wkh4gwMMBSRfsfCf1y0gQXSL4TA+Z7rS5uJr6Lm
39GNT/q6esqEiNCVP0/UOvXC/IQY5+Li3v394YNgGQLdEAx330UKe71gk5d+X3aGFxsAALPx6Af4
zKg4kzTcMR+nbJSHXMyRocu3wNTV03nGH7XVuPXdbw8fvjc61sA0IPoHq/76l0CLnLC887y4Kdh+
5v1TEZaRTdBpo9/aFrAG/mC4H0dS7wxaPHfh92b628YvwBQYNYyZ83h7HMxVuv4FPooVfmMOVuyh
4M9KlOfLZyOckSp9ARL1vwU1/89gS/9l18ccH15fMguXF+oCejv++PrcktnMKznEPifiqXAb8Vj5
ynoJZdCehorMibQKfrl/uW79CHyIjfY5dFcAnFmuMKxUx8nAxrgd0GTgqnwiBG0gNDnfrX7YgB+s
GfOQ1wAA7zgOtNeuV+hzgwF3Y/bxzGf0eNpTjZxOjuFJEf7/NKUj2z82cxSKoRZO+hjdoq8kmE59
nyamdE7j6LCNK3Prm5AHeAQi7ejLYXrgYlnpOAoWkmaOq9r5UaaVG/k0jMsm/Of+t9K/eXlAtAI5
hhoBBgMax/WaCktaZVmUc+yUTb4LZu+RoHd038bKWhxTnz4MtAKYaOn7Gp82dm5Yc4zG0wfHMy6m
Jb/5Od9Iom6jfiBCEAIDJKIpdctUrRCGwly7qYulgyJrwybvkdWiw0UO3genM45ebyViItm+rwTd
cvArNw3wCugeQ01fd9IXTxzAwZ3K8qKL3X56qer0GDIjckx+ADIUwTFahp4hjtxxdh0vnvysfCob
tAIGeXL7/oVOgGgWISDcafn5/u7fFso8J9D4QiDm4AiWvf2mHHwfqVYX5y0pgMA339CwjDACdy8c
59UX6MKlZbhxfNe+BfgvmgiiJzwsH3y/Twth+RS7UahX3x/KnWjLgwWvbjbTJWzC78FQn1Hdi+4v
duU1gDqsrZEagHVhydfHuUSTxaprhjPgld88EaLeIf+RVXMMQ/V239TKB0e4DPihGeK7A8NzbUo3
1ukwiS4Oi6mN8OU71IjD/qfJnPloV+0nYlN7K2y+DVsw8w2PHJ5zvbf+4lkQgQoV8Y02pnW547m6
GN67JONz2X1vyREQkoeG+BHOaNQH5O+/KUYAQv9S/0vXkq4XbNoNdYNhnBApK+t7mhr02ZkH/pwV
RR4rbnp70jjtw5AaQTTlgFX/9X6jzAvtU4wm15yxhXk8/7SrhDvHIQvaIOoUCU7+1OdPteLuiw2Q
4p7Z5d/XtTwM7NGzcX0r1NLD14umk0Mtl1ISW2Pza2zKHwXpD6DNbD0fKx8WzlILPUA9GljBhR3H
LGhVji3e4VRMJ0W7/IuX58EzukaAJgr0bSbmtB9Dkk17J+jRF5TK/VB4aAH9/TYjrcavQLgGxt7i
WPt201v5nM3xlAK2MDpiPJQVcPud0SdlwJ870cuNxa+8UBAwxxwYy9KAu+XT2bHCyubSnOPZQcuq
zNvzbOKRCLxfYW89KNn/NIZ+Y5nmykuBdCwEHhOgXryMi+OEtmHa4X7NcdcKbCLrSHWgI2IGhC7y
pwfQ5KnO0/CiEJ7vBIrDB8pDcWZoV+/SPkBpuvfGQ1jV8iLDAt34NJcbwduKb8YPczEGBAnqbaVs
dluDDoZrxsJupnNXEL4HjUT9/b3STH9d4vRxuZf+wc+HuQ3maY69wnpomfPcyPxzxs3PkqZv+eSW
/4E9PF5EUwP1DCwdLfwRRaWZPaHePeMe50EF7pE18h8OAYelI366p4GSh94dyw3EoLkShMAJwh2h
KAgw3/L5GDjiA0sEJO6G4aWy1Zurhl88mI6lAmtCedaPYUDLRbE4JMbXQWSvyjdBZZpewRv/MXA0
6u9ftJUDGOoipQNnpVPzxQGsGjYC7tPhZSn9f4dZjU+inIPIn03zrOrG3NiA1fWj4gJJVpQKAQK9
3nbRVrU5oREfD92U7+0uF0cPQOF9Zg/e4f7KVjwj0PJQjcM8cQDml4GYawKhbjjKjJETPtQVkO9l
+Z4xMKtUcxBe9um+udVPC6dP4PGR2N2kuP0cCNNwaxK3ZaoeQfQcjypzwp+pmYnPKKoDDdDaubsH
mcY4+fbg74eizF4MoM4PozV7DyXxyydQIMjHLmudj/d/3tp3xux1OA8U7vTA1uuNN4ngTMwM35l1
P9xCvjVB+SP1xlPftb/um1rd+FC/aAi2QalfHKmpkyCnMo/EoxyPqRiTsFHObq7ybDfP4VtPB/7X
hxi7AhA9GjEYmw3M+fXiBK39QSN4YuFPRSTQIsnAEaPpdJGu9fflVowWCRFPBmCTo+C9dE192hjm
LGXiuSU4pMW+IP/y3tjwDPonX2dE11a0t/rjfQoBt+pqT8lkYjlohBdgm3YMPD2vjcf0Q1l/6s2N
xOXW/11bXGxiWXZDXlmw2NT9rpIz0F7DDlCp3TDHymZRLt7unxP71rNgvCfCc1R6UeaFA7xeo+v3
0ksdu07QUADnkk+ZF5kAJO3KcqJR6CoAS2QfHNMmrfY0bOpTngKW49VsPCGNH55HZNovIIbU7/YY
gvZmjHJ457Qu0I5TXfGEiqoRC04/DwRxf1oBi1OWqfux82r6o8pC9xBSk58HUfQ7ofj0awLsMzKL
dv6RcfBlkbI2Zzsw+GeDDaBx3l//7ZVEEQrtA12CwbKWb+Fc8aJjVDVJ0efZQXYgsgi7jNnQfEeG
v3Ge1vbaB2sI1U5E7RBHuN5rMXm8NUzaJI50nYP0QXkd3Jzs7y9pIQOAIiLSArhTPRUD1V2yjGeo
zwB2Kv06KYIWeEfleUdOWnGWHkvRPBxG/8X0R/OBzw07OsNgXsAAzvZGAMqyW4K1Xs5qOrrckHun
lT3QUc4PQFOdja1fkql+/87fykLoZkBOZVmHFv3QDLVPeZJPvD14lhJRO6XFvs6CXyHrvJPfV96e
VqM8lygnntw5Ja9WK9pTkHvOo6fc5tDxLLzMnaCxN2X+ZfRb67tIAZFjdWFFqin817rwgwubHOdx
DFT+At3+LrLtHFXmrvN3Mmu74yQN+jF3gjkalOWdkJCC0ztU/kaz+uawIX1A6dNHrdFBOL0sUHXC
qluUaN0Yp/k5r51PuUMuwq8PZm++bxyCmxYkbPkmPj7cPJQulpvbWFM7FXMDlCsTYIuiFQC+uyht
fiin2v7UFT2JjX7uvvOQjj/klMtzh2L8542fcZPMgDiDHBNiFKgAADWzeF4oJm6CIsz9GFoFH2s1
gM6QRnOeAmIziC9C9fwgivI8Ft7REe0Xy043aqy37aXfvwDFdT2MFRncItopicOLCdlgnPlY5d4Y
WQ42vLIShRo7VDKC7NsI4PNO2j59b/Cn59ZoyvP9ffBu/bEPFRPwbizt/0HnvL76deMCRRhkIukc
Sh9H5X3NgSre51PXPsrcK85mA+bcVBtsX04epAZYmE1nNqD3MkCW4S0Dl/BoqIE+tuYoL8ANoURe
j3mkGDAWZdPxtwHx0HePD90XYZLyGTSc/q0yB8DhnMrblTlaoHMAInGYmSSCwgRQNy0BlDdj9hHf
AP8ymkzfm/w8TLzHrQKM2kPXf9d2AKe3g/jHVk23z0lLP4WsqH/lObiGvSDpK+n74kQ94r8XBh3B
7q6CA69c/1DVfvAcTCM/WoVjR9Iym51VC+clc6V74blpfQkGWpyZbYBpHbC2SYQBlQmnzJyHXGYo
UgNf/6HuGhsdISBMLVTG93MHtP39L3TzgfDjgOkAhRTRKkqTi4AJeE2Az7lvx8qtfzq184+aiuYR
XUHQDwdhHsy62TJ5G17ADORoCGr/DtAyizMRpk5FfctmCXfdY2/0n/FG/cM98pwa/Vszt0dUUx6p
CL/eX+ltjIG2H2i8aLfaaCMve51ChikdurZKyMRAjS+PQlVHa/wiefOZz+NxDL2tcG0lxYZND4u0
ELKhJLpYqjJGMhppVSWG+Egm9HBTx9KiA/Kn1Xn5wZ0/u4Da7nqSzChWYR55pPhz4Z1bm37vO/Gt
GsGEv78NN48xum4ohUJwEAMr0ERcvAtVlwkahpmC53cUtC3egEYzuvLkhtPP+5ZujpbO3IkuDSIz
wfT6RVCXo/KcV13XJ24NKgsJ3wdmHICn0PiTACID963dBhk6mNEZF0jbmOa6sNaEqQdwxhzEEpRu
aAAM/054cv8DG5D30GmWiWd98TlNqqwKei7/Y8Ow6THzp2/3bdy2K+HBgJ6B3qNJAs9bQvNalwhS
pcyNRxQ6uqzQ0gu7thS7hkMuwQDisXwU+Wfugm3kfNbCL/d/wM0B0d4adFaAEvAooE93/WTPQZGD
2QU4AE1bvqe1ZZ9te2iBD22LYdfQof1w3+DNl9MGLd0c0RwsTE+8NihIMBPpUC8WjbT2YTP7e9OX
xsb50D/7KqnRgQGajkgOdQF16Q81WbubcFdjr+Gf4BQuBScfjTndIDLeHHqYAabrNw9Y95sX7yn4
uayuPOYg8+9LOAn4B9Po8sOcttk+GGaQhwh4IPd3cG1tgKtgA9FgcnDnrnfQM7qxzCo84rxDzjS3
zidUzZrd1Den+4ZWV4dYAn1NgFfQvb02JJy6H4yqdOO8MSClVNB2R33+s5+F2JWBSfd4SDfuw+ra
gHMC3Am0ULDwr002LmpklVO7sdXYL5P7Alzbo21uREtrRrB1+pFG2wd50bURK0jnLgx7DRGofuUG
lIAM/uKy4OP97Vu5WtASBd4W1UbAtpdloWwoqn5io4MOWehc8om0Zy8r+q+NCuWDJwr7b8unmr4N
KJMPmKGG2C7e+nSaHca47cS6AX52LBC7Ou54G8n7yuZ5gHHYSCQxkM1Z5pJc5GFROViVr9B1lMT9
lc7VuS7Gy/3dc1ZiexwDPE2IaTV0eXH63H40eiCGnbhwO++lMED+YsokoAFO5gQCTWHSXVXK7lQa
DbrugsyANYOYab92TgHW0xj2XbfzaGVHvMmAH2cFcQ9obtQvdj2MEPMgICsGajoMyh8OFHnXL9Uh
ZlUpxKzAsyFPBn7YiOg5HD4ExChOjUXBu3HlEBVZa33qB5AmSps23k5OHyYwr/4lZdEnAMVV34Qh
CYiAfRanJne+39+clZsJ3DF6zLqujDr24pr0rO7mtC69OOiHJ1orezeH+bNEjmHI/tHpq+S+PX0j
Fs8plFk0kx71EaT0C3tjwKhP08qLee0+qnRGciF7MODsaKjHh9EMX3kgUOgLN57xFWfhAcsRIsEH
/+Om55iOBWgfyFni2Rirc5Y26tFrqdrIW1azJ6CSUCQHWAaL1Gf+jxLYiES78AgPYmuCBp7L1b+l
OT0BtPXZHK23Kmx+ynQ6pZk41Ckwwvf39iZSxbVFn1G3q5G73RA7XAXhqKIx/Ljl7IJGCySUniby
C5STfRgMO6Okh/sGfwd9y68ZoPmE9cLrg4J/vdycI+h3CtePC4H3YecQUKGsHvRmZw7GfIdE2ziA
SwS0Gickf/RHH7ySumP7zK3mS0Zkd/TYWEKeThCwYzn7UPDRRwNrNnbm1FaR743zxWbGRAGJz9qN
w7iyYRDYRNQEGRPoTS4PY2+Po5UGhhGbeZ1QH85oGsb30G7PXFa/LHv4pBSwx/c37dYoqrrQ6NQo
bqgOLbvftPcGv4VSZ5ISUM3yYIZUl3qg/vwRohbRXE9Hr/M3zuXtU3ttU/+mP44lb0DlqO02Szgb
62gghXVuqzmPUjicjTNxe9FgCu0LEFkRlIEOfG2K1hRdbchoJd0o8JQVsn4tW8Az7m/iqhUHoFAb
2UiIata1lWFAcVCAv5SYc18dzdYgB7t0tlD9t48V1oLxDUhwMcsHBZFrK4VXdl5j1Glstx5E+YLp
0kLOzJqHQ2VlPzNm/Cuy9ISccONcrn0u8EqRWMM2YKcLu0bLg5o0eRrnKjRQTpD2GSJx6EeQOth4
F1dNgQmG6M8HGGwZmYH42NZM8DSeAq8CQVB8aUUQPHZ+IDfc8Jol5D/o2vlI7tAnv97MygwltHD6
NDZCoGm8ZgAHVqHMLfItvYy1w4GIjEDOB4kIzuK1pTY3kC7zxoiZV4DZbljGea43d+7WcyJOR7KD
d0N3VJbrMWdG+xzsk7gLQEHKrVPDmosPpaldPtonq5RbBeC1DcQ3Av4SVwvEhcWZ9/3cHbmL570z
EY5oi2YKTmkOGcz7l+s23DQRMGMcKzyZdmWLV13nXHXlyiLJUWXY+031AlRpW0n/qLbqritrQnXf
9BwdCSIGWqypGMHe9gpRJDagOD0Q08xo35Sj/v7swQwgdAhqYWwZpyO4HqY+64qE5zNYd6MTQlwx
f/P8aiOmXXncXcQXSAYQPAOXsQg1i7zqWwek+cQIulgU89faqPYFFEGgFOCSQ0mmj3MHVbj7H2zl
nYJV1C8QWOlMdRFUBQXJ88Jr6wT/A9S48osVQL7BbKohsoKCApKdR6GXnacu3FjvyiWAZShU61GN
pr3MIDu4ql6hQZ6kRuvu2dBJwKf87pRWgCVIl5M9hDi7DQ+6UupAJx4hK6QKUKy/CVoZROxK15HY
ZWZHNBNyl7UqpkN9KDxQ/lNwViv3xfSK59ArT4zz74ylG3t+y6VBqxj7jVYBAY2WOItPXRk+atMQ
rUxq2vlPNmPdznFqduENI6ey4c0TtDCmC0JRchhT4u/GEgoxEk26jV+y+vWhfgRCCH4MNuT6uetT
m/ZhZtOkyKO+h77DDuovUBIr1Q6kVsA47x+23+nSddCHeV/Yep30Ijlc9igCMfp2wVqWDK15Akb5
seskWp3kw2TBpG3QIzWsg6TNsZ/9F8APDh5NH2zD2Ahq1s4eCiaWzorRRV/eNek5bZE6DU1MPn0B
u7vaIR/OdjJgr4JmSM3Y6f7KV95F90+DzvVGEyKzqilhkPEMMqfKelYErQbeHlW1JSK49pBoopb2
LtjoZQigC/hUKU6TKZSXYR6+WQQSGq14dUb7g1XJhCqIlN9f39pBQpiD/URDFNVnnUf/ESWmTQaY
Yp2WieLVa0Uh9gum7c+mN/6BpsWT6sizO8+vPuRg79td3VdwUbVj+13vvrbrCmfo87CEwu4wPpMs
++TW/ePUmI/5bOQba1y1hUqeLjoA4L8M+UVWAn3WYV8NX4LH3+WvrTFCr9lXJ5bal/sL0wfi5qaA
aqcLD+BvLGvLIxq1U8s7mtQOtT8CRCKfQCohn+5bWftsSN6BQkeHAvChRbjjWcNARo4lCQUgulNP
XxrJn9LZjmoJKe+CPlbmfHJktYV/W8l2wST+w7Le7D8ODLMyE+3YGuvjE3B80nrsFfR6vNl96CBM
oQboUtvsJ3RvwDM0+fE/WDc2FUtG3Apg3LX1CoojkEW2aMKHzM13AGa2e3uGcEgBQaBLKCzoDJnd
9BmPhPslKBu10Z5e+7oADDgA8cANIV66tg88plN1gYF3l4ru0vdmc5lCR2287msHFvhO4Ha1v7tB
XAhl21MRZFWSq/qxaqAEXwl0+t3HNhAb93AlGANEGo1nFIM0fnURRhS1k+askFVSMDLvA+ZAyQmC
4KxuNqKG1TUFuOq67YLa32LnIL/SFYVbVskAgd63wOLFEQ5s+GwSy9jnY7116Vc8hZ6igZayVnFE
jHT9pcLMr1uIeqCbnPrywaBZeMLJdaIwAInIbml49s003XBPq34ShRhAgfWMInCnrq1mVupRCuGn
xClHADPrl7ETUQ1phgBKUxSiZJ6c+A5Z6/Nvnzmzh9lvnwu7PNy/J2vnFF2h36gRkPFvoA2ej9ZC
M7OEqOlTa+bP1ZxtrHXtg3qYcoh+Hap7N1TqSXWdsM2RJY2F4ioQSGFkFJhjUMp3iNds4DG3jOk/
/+PV6UMA2Yq0Y0nZFO81h2pWydnObcMTydWX+3u35oaRriLrQnuG4IG9tuVDQIkUkrKEAgF7GVQw
HyzUMB8qYvAfvlM0UYkxeT9Kc6AbvmPlMiLZg+/A24Yp0MsKRz1UaZAXDk+8oX3iGAwRFO5TXY6f
7i/wt4LpwkcB96SJjha8/o1yAXLVMIMeXJ0MrHF21iAwy2IM6meX8yYylJ29jEUBRJEnqieqiHWc
IXJ27IwW2G60mfdFNpX7nkFC3si0hkpa0Ivr5BAlpnLeaJKtnGS0aIGKQbKBHHgZFMnScNtumOvE
tQYIyNPmtQiKjb7RylsBHQdwuixAcCBbschIiT/YLMxznnS+AO1mektt863z3GpHSRmji3vc+ADr
BtFiRL9bU+IXz0QD6WuXOownYDeQR7sEidNJvXYf0nI65V4/nlM5fMZkGPOgDHeGot8IahSbyK5T
at7Bw/kRbSaFaRvTtLPD1noEMXRLLWHtV4boK6O8jCrRDcO9tUeLhmPHk5K1dQQyfB31AkMlar9u
9pMp6rcRIdCGn1i7A38YDRcB6SQ5GA6lwLeoG8wasDHsA7Jm5wxa4vc/wurqtCqKbeF4ocBxfc25
XRopWBs8mZnEOz2T6kJtjrSS9Rhh0rTqG3EKjHy4b3V1ebjZQHigAwP+yrXVVoqpBKgCX37KyTsk
X7q3wRmaRyPIq41G5drNQaalO7AhKvXLWEVaFchPDUyFw/DLyYeDkltP5coeIhUGzwfKIRiKu8TJ
gPoPzoUIqiS11AF180vp/FuUwS8IWhhBfH/n1iJP1HKAUkObzgfdRv+YP3yAA9E25Y5pnaD7+kZp
dyrQKKtD82SHX6fOfkS9AqKrwKfb1cZ91d5l8V4CkYjSH+IW4FKXBVOWE7/upSESBsGugwrb/IvA
ZI9IdMo+Ss9XG95ubVt9vA4Admhq3rKPjUECGXWaUiZB/+5J+Zzmv9xpjkbojE3i1/1tXTmQ0NVC
hxmUYHDNlxm14SvbyHwklxCR26GscUpVHhnU3djCFacKSBP+fsg148gs+RtAVjoUMjlNEjhfGHBN
rgHBUahDZ8UD986Qbb2/qpUvhhgMW4fSCGSjlvlR6YqSyLRrkmxgUeifIEeHonAaDVC1vW9pbWFo
FKAqhKY2jufiVBpT6zdZOeY4G/Ldmieyz/oaQG75ltIpAn7pAcCmrSELq0aRzrrApKMoswxuHXRU
e8GsPKly7r7OIYYgzfwFRSuoP2SseSHKoce5F/XGtq4cFlQakXtpejzu4OL1ElTkps3HIiG2bACa
BNa8dwytQ+JuxUIrrxeADzj9ICej0rN8KKdR89/cMk9SSAUetXxg3FOQuu9/vbVz4qCYiX9Ap0Ua
dP2mBJXKJxbWeVK25XMBAT/sttyNU/BQ+ezzfVurK3JR4NFQNz2q79qW6RExE5vnicz74liCBp8A
Mj5+vG9l7ZkEPw1uDW+VjiUXiVY4Y1ZRPuJslC4kXndNaoQYrIaiSh2GhwqNVzSRmz3NMc8phBzP
U1jILR2FtV0FkFhP48alv+G+yn6EcrQ56Qp/8VY16dcyn18yz3vyyq3BFGubiu0EDgfyCWiFLzZ1
BObUMFmIKn+HdnJaDHYUNsza8NqrC0KgppuC2Nflg5wbYyC6tC+SpgsIxDfdiGQ5R9m1/NKYxfn+
F1w1pjMrDwBUCJwtXpSm7TqSYueSPu3SXWqH9eMIhHFltepCoUezUQHYMqffmj/c6gjGiGw4FPww
0Oldeu0DQFSXnIWfs8D7cn9lqx8LQzZwNtALRBf+2pRwZcqhCFygEOe9ErhsAfDCxqdae6LwVyO0
Qrfsti+SGbweTN6XicWsV5TgH1vDiYmJUTD317J6zwBW1RAt5Ik3QQH607IRXY0zEdCndMxPpTMe
bdnFheFf0iB7EdJ4DUB634EW+u+GcX2sFxFJCPSCg2vuWBieuUggAEPpeyAzs8SlQ/aYNlV2MYYA
OuyNSJ9zq+kOiE2C3YQ/3YXtWJ8so28fWUDGjW3Qr8nND0FIFmLOEiCgyyDTJYVbhW2RJ2Omzrzl
h3Zmn0qVVjvfHvX4nex1ZsPHxnD+OmdDX0+DOH7Da9HGvj5LvdP2BmZO0sQu+EPqNebOM9MPVjfo
+V0fpQER8vt7futzrw3qw/3HPWEjm4e+y2nSzUP6sQeuC9P3esxmsy1h7BuSW5BUk9ab7MJ5w0vd
3httGqwIoDaRhi03OTC8NDUVaq4jG88ZhAwzCBreX93ttQHgHcdJ0xN1PrS4mrlloYxTo8+BhpU4
KEwJjCbL8DHH0xz2903dPjgaWw9QNBQHIYK5rHIIIQcDM4rKxBmM8FUXzKKqbkXUTBaGz7lpmty3
t9I6hEFN2kamBxjC0skzn2aqN1GSV6gH7pCV/UsIiHvCyB4m9ACMprmYjoAeBYDmEC44Z2PxXoIW
dv9nrO2wA3yChnMCBLX0IaAPV6MBLdFkDulD4LIXxcqPJNhiTKyaAawXThFZO1lmSe2s0AsdfZpY
BgOnSelGVfMNhYVPG8uxbm6+js7QCkARIzBvGrJVl3cWlN5Z4ss0eGUYwRVZkuJjjnj8fuLrlxGl
IAwOGIF2GdAX/uRL9CZQ1Pd2AbDpUU9y74unuH1Isx4SV9Wg0qO0oL+1KxklF2KLds8x7XPPuN+B
dIh5DAcHEixHDxw2TMYc7MexwYDOEWnuoz84ngJxl/KfSg0FFLRZWJ36jKBT3IkKqdPgFpEB373r
COs+eCk0+h1Gx10/jNBumMKGR6AFiAdae/0O+O/+hCrgiJIHdMKzdqh2Zgj9GeFiwCC0BtK9XSn/
hA5N+9AWXrCRVqx8RkDUgFtAUQq1r2URUmR0LFuAw5IGM71ONcXvnFsrOGLmh/j7+4hDiW4KZIfw
gi9h6JAxb6CqgGGXRuF9Zim0qEWI3epPSKg3QmAdulx7C/TNUc0DchAeA9Cf6zd0aKWjyom48UDn
nxnvH1sHeph5Y9rRNKpfcpAbCctKxx5JtAkqIdRQEOAvg6mRlKDhptyLTTDdv9FCOA8zsTDC1qfq
iFnXewnURGH2zSPeqiz2EBefwhRn9/5tuRUU1MEpIlQgxn877Zs41ZkU2kVePIytwXZD1f5gaEVE
FZRsARFR+bALZZ7vA87NC3pL/ZMpJIIYX6mL9MP6XOeFEdm0dDe+/kocg1+GOhF+Fj7NTS45G7RX
PbCtccj5q2/Mr3IGt87rywup63NOwhMj9hOi+C7qhPN+f19ufYE2DtSRroWh5704EJUxS1dWqQep
Ti7exooDrojZXsmowP7Fg7lVfrsNV8C1hDgNjAJMglrS9QE0KpORcLTwGVLAS6Hz/A/B0G0MI0YF
XNSH1A3Oo+/lkWP8tYohDoCWfNacZvBNlxe6xNwtnwrix//F2ZktNY5E6/qJFKF5uJVk2QYDhmKq
ulEUVdWa51lPv79k7zinMA4c3RfdFGCcztTKNa//b9WONgql1m/bKYn2/WTBNP2vT5UZavL6lLwB
bTw15g0NadOQmuqxGJrQrYYBtu3aWbyYTit3zpki/3q9c7fs3QV8n8xndvtEuq0QPuNBSrWjnRU/
TILKTFrvszD9J7SiP1qt+hmVhImWJHpUskBSrODrD/DZQSIClEHJBGqJXZ8avTRMSLhmkXbU1Fy7
juHJuVFaW72gTD7rZFahHoQRZwz+U6qsyJPO6CJJOyq29dPIlJ9VlvzU6uTP15s546+IdRwcBSrt
dEecnGbrSB0Nfpp2nBW981Sj2455v3fwc9fVeARs5Ze8dm9tMx8ZbL221elbl5bahWd6drNgn5D+
F4OXp/61PjnVnCpstm/nP1FbzaA7QO+r1r+/3u2ZGwlWFBUvOqNBCDv1BnvLrOXMafXjUE/bOox6
zxim3i2KPliASfDiOodAVdrDHrX/euVzO4SpDndXxjQQvnzUBV1XQOsgJl7UyCnvtUHLAdXVlVc9
ktXNf1hKdISIZwr0ivgof8UOS65lShyxySxLr8K1Cuow3jGafCFzcG5HIrWkCVBiAX32cRm87rke
S0c7rmoX9Fp71S3O41qqj1/v5txt+3uZ04yBWRW23pracehKoAiI9ram3A8XbtsZX8H6e5UT0xAX
SRgBWKAfo5keUteqM8Dkqcts4rQyPXzJzh8NpfgPYq+TWcRBoXRCDv7jEdbg11fFgtjDcV//UPo5
fanjmbFw6XLrhQhRT7whFiBLhi6hX+g0iJ+HFHTRXFZoNV/C+0gvu38SBe4vvekGJjm7dTM2y7gp
4zZ7HMB68xyl1IMmWuzbyXASHybc2YvUWnq1IJ14AjVsukqsTJDFz2bqZjllwaV0pJfVmsdAnWBQ
bSujvFoqdfZ6nJHZ7ZdlfpGTEgoP7AkEg9A8pEvd+2MSNq+Z3s936RRB0TUrzX1NaiewlnzZ1nOX
+XFeOUE9rGCJj5U03NuTMsDHtkLm1a1Ksm2nJSPxPpZ3zSgv+0mKneuakbynOdcSX1KhLl8z57DE
4eQpqaRcuN7n5IeiMW4t2XkBhPfxSZp5EY907qlHvPZdY+Z7mWH1coLarohumGLZfn0pzngyoMSg
SrBCtGqfmqApZASmiVfluKTKxq6ip7SIoFSiMdjLeiW55E+eXY50C7BgTAtQoT3ZXTL2taqCGrXo
snSvQ1gaJMQitzA9FYGRqvmDndqyr+Rm+SiDH1IADHDdKslbpJvTroNQZJPA5fFcrJV6cEz1EqrF
OR0BF5Yl8Lo4kNN2H6yHrvb2pB7DapQ9egjlPbWXS3C254wHExPgNZPtE6jkJ6fgaA1o17MGgCUM
YjnQZHEOvGMFOk6C3w+9jfS9yeLcta3V//p5n9O1uDvUA5kxo7HwRFGA5+9ISTRqR0eafq7p+HsY
wq1xsU/ynBQz3Q2OE1lTmsxPdkgLgBXq3cR0lRN5cqvN7mKa4EPo1s9kYu5AXaMLBfhzkkV3CO35
jG1glk/0bjbY+QCygnpknPbnYDRMB8bdS6dDHgB91qXO4rOr0X8qxuQJjk5LqxPNB2AnVeoxmZin
JI1Zr9mbzDByPIdPXz+xczOhtAwLLhton+khF5/lLyvMfBZGQ4mNo9Ma1qtRyPPOaublYJiVvpkV
GphsrTM8u9F1zyimBrTtac434QxuqRs5VbyVFi17B+jYV6PWb/Gk8WbBrvCaJs/3EB86GwL3ZM+4
C4BCIDNssoEBr8rQ1l+OnkzXatN0W0Np9bs2ilWf2QDH9LAvsANpPSmFXrYOGazVtWuCrbPRc0vZ
TMqiuhlcoE8lIuLlViR7UZWO/+G5MxBOf6ygM/hUSWHQOe/myTaOstKRNNbi72bn7KRafs2ZiL1g
Zs88doZ1CMQEzI+Yivv4KIq07xTCcry+fDQir2VqB3luyv0cCpuWGJfCr3MB+IeHf+K0qBOJZCq1
PPyuuusj60qbrYcOxDKzSl7AHoncorb9icZ9RqFTv8ygkYJmTlnijQSE6IX9n2nBAtREsFPQA3Sm
PTG34PcL7YnxbpmRhcaKjHsn7YugVruOYT0rOuhwhtJSW0eHel1KLLBkuN3UVtczXfZtVnqrjmYt
ILrbrnjwPyBGjPyCgYhLePSfE9+Cd0kE6Mwt4FiePKuSdFlmkx05mjLpPDglDU9dnXW/Jorjm0pr
btVOc1zNjP41nRD9tH+vLIzMXxc2m6BjGjrqN201enX7UBjPX6uEM0qcgQYx0KEqwDudGu3OGHNS
DoVxZJIGHsUMYH/HyIFWy/JLeCDnJB7+BETdoQuCfNvHvVikF8spHvRjsRp3WtrtuAMVoNLVLk2r
S7C056SdRyKDo8SgGpbjxD2QgC8dxAQ8tOzNeNsMS/KmVotEI3HFyHvV6mAalcnNOijGsVMVwqyl
Wbd9keRQyIK7Mi8mnl8YXgKvPeMWiAoGV54SHdWME1kS05WhOo+gomRRhZKpGAC7hGx+7qRZgmEG
0YZPS9/Hk5Y0qQh1sUZJygAwfacmyYfeXlYJdsN+zoKvheiMiRZFGQCRwAuhPehkT52h1B3w3Tas
AcY/c1JvefiFF9bDP0w4/+ohrbgQ5p3bIA6BQ8qWJMSn+U110mRoKGT7WGjrrTQrP3N1hNiOeXqz
yy8ZTQ7rJEYhVcYMmUgjAVF2srl1Udd2ciLn2NbdizMXD6NJ987XB3jGi/uwhvrxgS3hMiuw/DpH
ujG2ZjsdtNK6btiYNxr1czzrrSf14a3DBP3XC585SFo+cJ5pYGay61RSxqpg5HZewyOF9nYH6v7s
vuPahe1ceC1RxQVJOaNJhbeOqiEZDdLbyWFOTZ2lq5MwW2zqz91QflNXYFCm5aVRjdErJcGgZ10I
o8+oOPQAoqmKOIj45OPhTiB9kwmow+Nq6ltDMq9Jh993FrWSr8/yXB75w0LisP9S1nnpTHThs9BA
AKRUJW54/qs0l8EV0Af5Wsqbore2mWZth4sziedOlvyRaJdgeupTgkUpzUjvZVuIqaU9akZmfifr
1AZGn2fXukxDrdORXY/Npb1Qmz2XraPbQHsHJjbOtPw7RtgTl4fHucqTp3yUm2szN38rUA57wIfk
sBmk+aHCfpfwgHf9UVsjkqFpPl21C+y6Xz+Gc48bnA0LXxpLQ4X141MY+no1LWiajrqRVACNNs+x
otwNlf3763XOPm4aH5j3p/5HnHciV5WOPlx0OF9TcydQWPkCVU3VPjAf7RWZ7EZS5pXqJTLDM7oC
6/H/lz2RMgaApsqOB/uoyfnvsC0ezGi9SocCGjm5gay0vxEoh6BSJBfu0TldQSmOjiaQ6Gh+OwnE
nI4kYZul9hHR3iZOs7W16ggoTOdBT775+nDfxzdPtC5NdiadHUTOtJydmDDF7rkza8kum6y9jdOm
Pq6x2j9nVRf/WnpduTWrYd5XZmpsOvi1W7drWu1QzgyWDNbc+3JvxVdNWCybVq1ab5ZQNHVvS1eT
Wde7HHZvt+jb2B8ng7432Al8qVSL7dqGkVvBiO4RvJuHul5GvyuY6shL41IT/GdJpTxBexpNagzl
4YB9lFSqpxn7752jPKzgiTah4kpyST67ai5R7JzTDpTcBXeaTEx7WmVKzZ4iKkn9Y2UCB5mH0a9K
n29BlP5eG1EQGtYWEvYL/SmftyfmlKloCRIxFNPJRZRlvEmNms9xTKBAHovkdYycdUMBqr5gVc5J
Jj2uAFkTUmFeTm4ilwF8buDhj6G+XNWy8tLl5OEcSd4zn3xBMs+uRX2HS6DQ8H1aWUpLqVe1xLaO
8QhJdV/KD+Fq7ujr1cH0Adn463tw7gy1d+ZfgVTxyT1fR6Z86OfCs8qMzNObGMbhqCH5q6zzhej3
jGMK4xwVCBL0mI9TEaF9wVmZmeJ6N9K+beKXsdV+fb2bs2fHY8J1E7b4VINUILkO5eogEV35kJXR
c6bGULpFS04TbXsJEOO9n+RUhxDSMppFQQxf5UQspsJQKyfPUdCxmudbhdaGeyczkh14isobnUvm
Wy05059ak7trMAy66yRWrZs5FLo7bfJt3YbrbWL0sz+PmuTqRa5f0ZSwXBipPBcKOxR/qY8KIEPM
xkdFYINYnTh16xz7WWOA1OiXu0ovZG9a6uWXQZ5lN0rGchurpemuaeH8o04GcVoL+3grQ8mWLaV+
n0hS8gzClkQwyiSHHElK5DVa3v8HM4CICIhKMTH5qYNhMinPRYtzLJfVuc5pTzsok+n8qW0j/jEs
nXMBlu0z/zUtS+CKUwkBl8P6hAOXRzadXxLOsQ0+yz5MUoaS1hVUUpo2bkOt63ygzCZf1oviibYm
eT+Cn+9Ti4IkPs7jQ1a3aQCZ8egXTRXvjKEy9yMoWJtKt4jm1dn0pSXVNjN5g0xTcm+alsLNR/sS
Ifu5IjE7ofpODwS94581YqKnozaxk3G8HpImdZe1vlq08bYz4tvGyb7FhVJ7qJ0NXQc/GzjSv76A
59TJ3x/gJJ0AnivowqPsHMcFk53McCXSBhJu42ao/4OeFFCmwIuCVfDp8i2GWkh26DikGqE7KuUk
8XkO1ksprcyFNsZ/6GMXneX/DzpA6J6/nO+JNLhsR8yDx4p9yLX1Gex5d4IlfZClt69P8TNQrZDI
v/Z2spZArVwAqw+PealHuAvKIO0kJbYfxin+R+/12K0qZ75pzTa/MiplutPifPpGcl73QzBZ3AnA
/CtT64vJLeIkvK66rHj9+jOeCcnB86ZnkjljgRJ66qylUWcsURQe2wQivxHypZ1ihSa9mmYLbWna
dIo7zZ1+4WjOLktE+R5Twp5yonIrfVIy6hTOUR2jMBiqIr1VqpAxzqHND5nW/gwnWN6/3uo5w2UQ
WDEvziTuJ+xug4ROooFYdiybcA7obco8ECLb4OtVzu1MVLaYE0INAQDyUb5WSw1RzCqrzI039L9M
pYGGMpik+7y4RPVyNrT4e7GTeyrBAEBtRQdlqTqGUXE9Yqksy8+Hq0J5LqbHniEbpVguDF2d0w70
Z5E5EvgG6PiPW2TqklJtx9hatqxvdRrdTbP8nCnZpeacc0fJXLqGeNCV9qkbFZtSd61Q6INeH5Ih
vB1s+CydQS89PR4Kt7P6CzbkrOb9e8mTGztpjEhYlF+PeRRrLq2M13ZqMOSleEba71fJuVec+qdT
lY/j4txrRXPJkTvngJOLE1UFMSh12vtaWKlRtlMsQZNVv6xVuO+N/raqA1zoxQUH5CcsZv9BA9O1
IjQiletPWeuc4YC6T1fp6KxBo3RgYlSeVab7dbrUqilO79TRwqIJxA+cl0+efrxwL4cFREFC4J56
vSHddM6d3LcXdnROQEnEUTUgq4mEnvhJtPc76mRF0X3Sm5YHI+u0scyxcmNpvTStd34p+jOh0QZr
6dQlMxNyLFObSUczZcCBRjP7ymqLfD+VunxBs5xdihQc8Cz0nn/CaVjTfpzqxgmPphXHDwOkdFtN
y5J7JZnU7ddK7FzugBo9I6QiVvqUqG3jvBttqZCOzN9SOq0yR9r0eUp3Q1VUe+axx4BNGi90x6+7
Uc7WC+uf2ypXADghUOXF2PdHDRNFztLhNUb35KOWoK2TRQTmxs4EFfKCVTgnk38tZckflxr1xcrn
IYzu53RkWG+81Qrjt6SMbgfK69enenYpwbxGqxqV1dMEowEMl1m3SnSfy+Wm7qwbZZK2cmZeSbF5
Yalzto7KKagW1LeFLvm4qyEKVamtpYhWk3B0SyP6UZuXkLXObYfiAXVJgcGPA/dxDduSxnjVjIj5
oUjaz2vXBpmhtg+53f3qSrm6IBNndTMJdhIgJITVTzlhOjWbJqwshEKPgdZq+t+dTdqGzjRijK5s
A0YGNa8ew1/ZIA+7NclGz5aM+pLVPaeieYZYP7YNPOrJvrMhH9ROzFsyKXFY7OrFMae3pu5/1O26
aVvzue3b/5AicegzECOezF6e3od5ggmw0OPovtBS6DAhGnpQTXOkTdW4JKSfrz7pfa78/8FcnSbU
rHZRp5YO1ft+Mq/WSvaqsvyerctVY8V+osvfk0GZ3FK7xKDwv/HZ39aBuBayL0y9ILGAxv3kXJlK
KBKV1PRd61jq3lIKvJhZrxg0LeUD/B/9U5xmi29nznhrmk3qM2xlb5txsDZTHGKhl3L10rYf4PxR
ICsdIvN6rRblRrUhX+qdNNzIbd1vtXAeQZpLx3/wqdWdAmVjsKJNn0YFJlC3ssL0idngwjWBjts4
TQR4h9E62zRztmMb053DIIXO8KuWJgncUnqg5kvmW7kc7fpcq+mNsCnUx+AxLLI6eToTHW6eroDP
tSOTZn23bNdmtQ/hImVb1Z6SfZmNxaGOktJr9GHdV10IulhmgMbYM9vMqlCjJL2e3/NsokPSSWSR
pkFy3Ijx6cAsJm3TFM5ENJitG4Js+TnqnXCXWkbsDXk1Xo3LnGykKSyvF2kZros+K451bLZX4aAX
bttF6XXNhDns5VXul1K5utXUSa46T92NHurtRjfjfOesyWPjMDEiy5IW5IVFsEBRbxMPaxnoNAO4
q8ZYizYkq89FbQ5RD09MHskkK3JAi9Nczv0qXEPIYhYGXFC5gRKpZZDYQLg4zHL60GION4odSbtB
0WIGVpRxu/IoAz1cum0zOJY3SZK9z3pz9eUms/1k6Cu3rAzHHdJaOkSAqwZLYTZBNtmWW1SZ5CZF
Gnp0kVh7LVzXbeEYVM+0bjVdTU5Hb6kBSky0Gl4belKuvlb6p5pYJ7Ai10h4izh+nptWqobkJlzo
jG8V0aMcVtPL6IzlpYj99NqKy8O0CK4yWUAGLYVF/SusFS0kLJJad1Pb7PRlOlpjZrhTDwhJsy73
jZy+YOy/J2bxbxnF31em7UOhRQVYhFNniy4M4OsR+bu5G67iMH6ZtekbkDzdv8xJvK8j3DncEkZ9
T0PGrE5iQtXMvosdV4VjhWmYS77Ap2rC+xrUE3hQTFp8As5o137i9pjW3djshj6Ubswora+NaEB2
yaKBPT0lXqKEzgbsP3QKV/u2r0r5PtczeecU1vBshoPztiTZ8trozig00zowI9XOL1GjMrUCs8MV
RsO6Lek83fQAxxZuY8aSC12TdTtqowxGJnN2ZVTBNz+C9/e1PJ5a7dMtCuv2l6CYYRXxaezp2AzA
QkeWXHvj0Ib+LNWTD/rfv42oxHoWPXk0Moiq/2nrbmv0eh+BIHUX9slG09vnFm8RSvOAVe+KWg0A
y9naSf/NkKN9Nv7b1vX35XmcTL0LN+WU/9iaomiAvtP6F1Ij7NKp3aJUAq8MwCcCKurjiY5R3M56
2ph3iSofZ9jJXXWcHm27eJEiTx+VS5M5p87x+5a4BIxHUd1T9BM7qZdRac960x+rMVYoII7SDs5F
jcA4ujSMRXVJfPpPu4MbANZPnbT/qVUmvQnCCo1ex3GaGK2QSdBRLB2UX9IwRSPQkHJyOzR17luS
CSFRV/e/nTqsryjaSzdyNdQeiXztkBOAMctV9I/ZYqrXTQKXgrpK6q3eJL/GKH2pQmW8cbjjbqsv
zo0ml2PpSY7qjj38kUo2N9ssrViwL2a/r/vaVbpBoY21b+fXsLOk60FX2g1t26rP0K9suFWk/6FD
kT8pnMKDODbZNFKlvMpEu40fUrp8SuMkO9Byq+0qfWm3oyxNuzx2lg2wEPLVyAtdzVrMDbhuzfXS
pdjQxk6CepHyW2Be+yc5W/IDsPjjNlQVoCryrNwP5tzRORQXftkk4aa0pNqrzTgK4G5aShgh8wgf
pIp8DJJ6G9WwRc1dL0CIoTEJGJBMCA6MnwsISHsLf+IA6FWxzY02vYvqLPGqCrjeVUujDUiy6SZp
itSNo6ERIMrKRm5AFM7GtPeiVJZJGvfTnbSuPh71BlBY7bAw4OhrdDG59QLNgAaqxb53Mhq+B2ND
uJA+FItT+JjH1i/KkZR4pCb3UaTpV1bXKHdQRBhX7WSMrraQDR7XsN6agmG0n5PcN1rbdGOyGDeJ
PBWHNGwUNyq11g+jLAnWqFseSJmmexpoFj5wM++6QjVdK4zsTTQtjk+jsuWWzbTuQnMtPMOuOq+c
y+rRTMdlOxilsdGWKMt9qaBR1l/1sPjZpZKXoUKLevLa3jeWQz3A0JGNyl6pc/1bmvZzIOXDq6LG
6veMDgOvJH8DSnijed3a2UGaFuMMVeUY74vaUhGeZHkdmCaHkYHE6DYs4ZAOZSN/ayoD4r+2D8H+
KS0Np2Nd7oa8XoJQbafjPOpTECuLAdMpk0GPK0XHH/Ig6U9GqdXrJsHDGL/JXRrthkzReZBcro1m
zDJj5EOoPeQ1EIe9AdCVmUaTB2gG/Howi/EY9CYoYd7bmmlh7uoRuexyXU9d6qewahcrCSO5UwEL
AqrIHco0fS2cTIeJMSLTrJeJvE+nNdnOqSp5Yed023Csl8rXu6V6LAtyma4Ce5tfyA4o4E44uxqt
p1dVy80FlajzLTnKr9u02ZZmhvDEfjglB6IhNx1BTwEwYW4qt6dFr2AkvGhrQPm6QK+BigGbz97G
S00p/b6AiXAOFCe/KiWcdmjLxC9mZY/NNWNrP4b3WfamRc98Py+/9dlCTiyXkm3QlPiazeSPYbqR
lp+8k2rsSVO6vNTieY6A7eUyUV8fpFnjaiQK+U053vbK7yJ+jaRflHmNsAyyLCih3bAS6txPRfZG
U9UG/ApPXnV3lKpgUJ4K88lgwl0Zv+uN5Sm1vKnrcmMyG8jr+7G6yrv0ximMw2j/AtHBi3R65/uA
z+Rod2pWeU7ypOr3SrFbNdU3mHBY47dw0NxoMXF/n3vn55SlroPOLijXAS7l9xq0OgX5dn4+KD+1
EUxjEmW6A+dyTmt0x5h4EIXXU6NUbltHfk7FJASrKayzTZlKOMrgWkQRuZJ7JQSuxgrYfpIu+Ev5
tu3mazxEd4ETT5kLN6wWn35bt2qVzdrk/BcYdrrJQpXz1aRDScFBNa8mtfMU/tyM4ErJhgAo6dLN
QL0P1XSLEOwMwnIPprFvitLLxyhNbuqorFzZWIZN2NuqG6IpXYfshxsyXgmn1l0BMSC8A7rLiLqM
49Mexqy+bTTlpmM8PA+d37LVuG2Yp34zd7VrOdItlAUM6ef1LlGHG6zSrmLDitQ+TVWxiSflBdiJ
Q6J2IHtPzgMkwJsMdJYa+kwChvy2gYZgVIxvzLiVLuMnt9KoQU1EmBgmnqwNB11qfLOGEVPvrp3F
+gXBYKAYgw+SFflXqCI5A82SHq2p8FUt+qXV+lZOlz08Fy7RKN3mfXTX9tHBXstbuUETKsmx5CNw
b3+EmfktMxWPHpLNonRBo6vB0gQOn9bQ3jIgZMMxewLLzDXsdjPQFGk5+2bYIVByXB16Jq8NYOlG
6Z6f8EyrvidK44gaeZcokjuYLyRSi+aBP5PraJNqQ1BPcYD0qevLoPwO5YNWxK7RVKhQEzi2HQSF
83K3GPOG5hefsH9HCt5F3XjzwiWQ071p/zTm6bbiYjPovImzPqiqxbWixVeMfZuYXt8ChpYXW8hB
3dVWgtL8PQ3PHcKlxdG2XCyeJa0yaQ9s7eJF45Oi3HAVWzv1i37yykm7MoC1WaGMLKjC8amEsEKn
IGQ0zd6Y0HKF6IMy5VqjvR1qJqgG2XgVikebzDtOg9zd+9p6Wj8p0lbXGm8eEs8qlsCRx6NVWAxG
TptEeRikyF/4lb0UPyRj8hgY91AzpTb7vE8GKgOaQlO/Y4Z9rnFa9jtFF3hh9/L0J5NbL+7aDfvT
R91foERd79FrHBKH0dvDLl3BWdWb1bN5qm2Grs6Vkq5zgDQWAlGsoXiJL4Azc7D4uxWsBHRGUUYu
KPEyIbw5t67REgO32nejkcEyoluJl43d4jbw0URMG0gxImMctP53bYc7REE2+q1ZpiNo9uEzitVG
ofTy7UDg7Gb0B/Gcy9T5btWTkKaOJM5YNrsux7TEatAmk+OiVSpJ98ui33e4G3yrOulvaVCuOp6U
Xv/hmWE0A9XGyaCtxU81ahG8y5rXtPwvwZJWRNq2ErpKWAdCT8rS4hxYGjQbX1u6e/SuZKhuJ/f3
stxt0pFBSFCaiSaBx1Q3EHdvhegJaZCWN7FpSuDuMhgP62odrLDacl0Ke8xdthjO8m7tox2dPB5P
R+ILFmPouw3yPsiWV3SL101vDMJeGdCSxRxzNbwS13llHHWkNt5vTKmWvhEKju5hJ8jY+eOylYjG
ht1E3yFvGU42gmq4obQvjAgeem4k8iS+mNa3kMoenyYdB6H4eyl6aitzq42w/xYvuhG6LR8BbgsQ
MCA8j4VMwf3jzQqEUyQlNP22lnE8zafOfqm71M1DyZ2W31W/n3XNxcoQ3yJP25Zdr+HBoiuSrrMd
j2eyFijZdDcOr/lO7BblLWl3fAMAv2vZjy03Mk6Ne96iTZ6d5V6Xr83sRzZdw3pFC8u1lOL0iC63
OvU7fM/aoR+E8Xphe0bkDhnD9vDiOSJAtH8hafSg+0yWczjCEL1V02POnWnMGUb74U5YmxU5F6fC
5+CM+EwcKf9e2DF/8H4kZfkar77QffC+CWvKDaTWEWjGHvKlgIPk+s+WxJ2/W6PXKdnSU30zhPdW
8xsoYFdfX4j8ayUVj0sqX0flJx/S0XO/iHTfVq+San63i6xeomVz5VmOk13rqD6vW6Vwt6yyWzMS
K/RnlUETnP0R/sm8bCyujj13bhO9RPmLrd2JD0ZB2k3Zp5DHIkp8cbJ0321GyPH4tIzA+qAzZsoz
imivznJgQkWgGdNeUmnhzQKLS81FcKQ0GOkzRQiK8lmoRH6Y67bbjn8ga/bkWLobM95WC3ecXV4+
83+RaXSyP3BqIoLKXmL0Rvxe6IkKhNtsgCXrEBmLt+Bi9LP5uq608Ko3amre4wPEFq78Tkojl66w
Bz5LlMk3BHO37DdLVuaxjMchqnYL3Q9Fwzh5srOMEoR63n+hvbEotZsKH42/rFJ4haFp0QEDwvHg
7FdyItgjzd6F8jcFp29OHoX/p+Xtd6OKr6plH0tBqQVOEYHGQXyoRPQ2x7z8UFj+uHR30rR4CJnY
iqYP4pSEDkA2Qg7LbJxDX9XbatB+Dggk90Tcu+yWy8U/hIroGvtByKvCU42N2dW1+RqREPcY3Gun
kFF1mRDDkWcmzGGiql6YA1K9aPdObvtOJZcuv1+z7IgJjfX+fxWB6fhx9jvM/piSUPPsH41a4Eaa
b4xHbELJArxLDYShQ81wxgix8HV5q1n+ozfanV1er6HxWK3Rhl8LP4GNvnu2RsA+FeNefJahyB6R
IRAutrgBo6r5urMIF9ICMrWHSr4y0v3cvg0zGXeuRZN6pb5V1mdxpuK28laMI7lZm92K64gSg0Qb
+QWWft6sViAccWCc3xWi8CxL2TwkGtgStJBGNj38vWhM4P/vV157q2m64D1D1BNjeaGk+hZ/RbYo
aPLuSYq+vftUeNdpKZzseXiec0VIMkqbrvlg7Uh1C6HnJoHBqvFA+E6uCBb5aob5jThLnob4rtZy
IVrgm/4j3L7/Oye+9IQvsA67YocivLAxyBxfhG/Ab23p3a1t5xpb0RlvtV4BKDdsOqgn+8YKwOIC
3KxyeXAgqUKKnj6aEHyDeXY3wpnHM8JBxI6ThOaDcjHEU4j7YXSVsT9OdkZ6br5WRoY4rCfwZBXu
MqsLX6ep4Kpch1t+MfZEHkn3w5zDgEh9OzuDi1FGePm/eIpNLKGCu+pHbjVbWPyuhNJ2cNZHvFFU
s9vZpZB1FVwtoZORPb4IEeZ2ijvNqUaqvOlp7hKPhFy9cFXXXP/D54ay9gqijmctOeTRcJua2UNO
wMbdsrEkKGtOf2nfkF/uCq/n3KKxB/DtPsN+NnXA3dnLhvDxRhz8pk92XfIiJBCFqYHlXKbJm2W0
yFEB2cjDlK9XvEclOb/4YiXqmzoXh7g3tpxFa5SPaJ8XfpPIBY2nwzf+OYb2po9GTynj3f9ZlCRf
fq5z9i5iS/FU981DsxR03zF3VAqTwQkI+4GG7CPFR9AxG0IClXG9djpf3PvqyIvI5DftD16GLTBJ
BWXOb6UW6hfPy7gWNk23njlctoeFlgptw/uniXRIlYcyVHaO/GvJV3fVOzwem00Gqnzt0PmNRHPV
uZ5h9WbKrxhYFArXXkgSLuC1ICYQB9APW2EYQG/WoS/gBUCICuEM5doXV7kR/jU/XmKG5ZQnvkFX
CreJn41odXYSLvrrgmNbxTo+wT5yphuzMzYCm9mJ//Be2XAlTGZImGPsUWpLQRtDJjzUEaXXq5HP
Xnm2vCVuw/9G1sKUh8sbd5M3EGIVLxtUFF5rMg4eX0LUnpX9YHsMIKyohi6P3WkSL6+m79WqCR+K
v7DbH/Y6UH/5IwweCf73uJGlhJJhL8Jft8xVhKMsw1+zJKoVOgzxTJgYdePxqei+CQeI3fW6r9r5
dlwobuF94eOwx37NvJxUwhJ+0xVbPF2xljg1fD3UgHz7P5SdWU/jWtqFf5Elz96+tZ2EJIQECmq6
saAGz/PsX/89m/6krkohUKsvzlEfwPYe3nG9a9mE6JS9JlJyGcS5du9L6yHPKXtEsf55mGufhDvR
dKoPmGkui3Xk96XdGOQyYUVNSOP5f+Os9fohIr2y/YRIvDdmZFXjrTwu0n8j8hyTHzuFNDZ8h4Rs
8ZWsR9MTEFXtjhiEEyENKLA+ryRxTidtM06pJ2NeefpYVPkNvD23eNEfWR6Zn1V0beW7sUgy9LPq
g3R4jYjk/snjiVUiaitZGiS5ZHSwYv/k3lLPkQ6KSzPBncj9xtKynjrEU0N1UuPCNygy/OdIyM0f
iCF4euQiTYcb761kp2ePff80YaBgttzxXix0rSbbhrRcHmQcDO+VsYJ2te4TrSFpMf0C4kRegK+X
O86v8BpqpR74/aFLfS4SKiW3fZySO2j+sFDwXTe4+/9sXEp4wR/tsujCyrMzqUls9eptZDjLb1Nb
3XEtDIMGr/Eym7vBjH35uYCCsrWVJ50t5idkkpxbhhe7L7NVHfPxwRnHfTLrP7LxLk3rVw8+WERz
jabdsj/l2j+hnfswpA8CP8ncfDA1pHL3S5gTkw8HMYKHpmFJ6Smy0u/ENlwAGfQw47qTq8J3p9Ae
ylzSSpCCnwdY/BXnRJ6zlV+tNqTz89aarI2d2Hd8HmfFWL+QA0BtaX8hZiNgt8TjpOdbFkwGiTxw
tijOxZ/WkVj/FRHIgqiYf1aDRarCArU295TYCqE2vWMMFL+kKcWG8xzDB0z84NS1Jw2YjEhZCcUm
iCH94df5w8pALp3XHi/DnTTHH/Ns38nzRtSEPQytEKSJs8OnAQuXIbw0SIq8tPNW3nB5X0LGsGSu
a2XfoU+Sy0Rd3oMwAgFm8dskmwq14SSTDxkksMT5eCetu81Pyb8Rc2y4BPZc/hxHe5tVxh5E2EOa
GFSV7jlq/EUGWlffrtPP8sBiePXRDRx8vK63RObza3WO6y/fhmcUwxr0vXtuzU9q+DLH6UbeVIYO
tlHbnCJye1nZYIn+/4hRLPTRPfKkYZelDeE8yRy1FUQF/S2GbzQ6qf1bU0+jwvegUDxjAWTiVCZQ
ypgq9vb14Blnk3wUY4cOrbTY7OQYZ3tZkZS/7AyxJ+8GdBby8bMSvsggreqAnVfUsSEQGz6zxZI3
L+0/yX9MmQ6wKLOfjPbcEFV18762IxlHjfq9TQdxJGwrhSftXlitsrqwTM3OotfIH5Ingm2Wnzsb
xQNZCIWgTxw2tmHW5yfpCeulDJIs2vAmOVwMFSUIFeLAIQspKYlDD1rCGzAKsBemnvwS8qyqfY51
4Q+jcSPr+PJsDRgxnpiv7Q4vi1TfTwDEfiXtoBP5aQghJGmO5hDtUYNckkJab5sSlRXmGyjXH5Mo
gU2yT14sxfrBzttyrIqsjVPnlBZmufCk3SXqrtHcLdvRs0r7JnR1aq8/u0o5hqH9uGQk6/aTEmq3
7IITgk8EClnOGva2va1m3R+Jyrp2eSztJ+awPL2oPmucIm7AWJ3I7NSq29CBhWZG+aWY4R7tFuo7
/cEp42cZlZdFunW5AeOgniDEDLT4RW4tNJsX0tyb0s3up9dI79JjtvCG0l6F5dcaE1JFv+UCKNwY
mUtim/k4bJKbvlbdkjHZYwXkSqZKtJ0MbLjCTDnXj9MsbTAZibwXpYqTV8XeVodArv1/UorEFTI5
WizCHqYNPMlHrlnhhs6DjI+EYvodvk8jKIjX+L4LX/rkC40vtKRnSqDt5IXQNqjz68648XQr48Nl
bryZahu5ie+m86XQlcGTwsrDIA0OZTnF3IxmuIniH1FaUm9N7het9qLmawQ3XZite2DrDLho3ogJ
UagICP60W1A/XaMTVS9pzAcCEse8K4FDaXp5Ggly+mXa9piJlcBcqk2ulrWRHhwD0K8h2BkQ74yq
yESPrVzryRPcn46KXdPDCkKCDKtV6oeU7dTcOVMPiMjzy2WfwRPLdHzvlb2+K6i5ejhDp/0ea+5u
op6KbY7BjLCmEcWwCoPozDEwkHwDHpa0u299WYUAG/taVJCmDA+GELRHpOR3sIjUer8Z9XGnjfrL
6/tZ62ZYoiByHBlir0QCzpId5M1xqfKMbiIDRqF2J5kL5lnQlN2dNI3SVkhj2oWpbF2Mrq75Rq+Q
a3fPUz95UlZCOiz5tW6KnGAnWAZS4UJRgtmKNn1deNx27qU0CAi/OGHyQx5Xabin6SLnOpvoN4VT
jHJq6IdqhOsom3dKox3kP+WncHY0bgoGUN5oqsYWmjE5nTvWVKdG2WtPJqQqPAdWpF/SoJHoi/7C
bhFwoGV1WE3GnuJPsSy0vJYpVNHDgAnGpxfwxMaT31vxsetIMQGk+KLucTTw07YPfdns67Q7OaPh
W4B9MLvyryDv49HRO3J0WJfQ6QJzeJyq7t7hXLFzJX08oS+bNcYdZK32ZFf5MWysgIreNlZMDWHy
4aIpprSFdiRhomxvAVtT9mvOU3nXoHAghP7BhSpcUEruBTdUcGL60Dw7RN3oDOxh9aSpUR9lCGvL
SkNqVYeMcAjzPPTo0aOsug9jx9NrK2BUjGIn4/aLNnnSopXRIEtG6kClhANk/JY/ldvWIUsOIzdM
VsC1JPwWWvYtzN+gtCpLrjLGhNYWtd3+Jizc7ZyJ3wbOycC/kAkZdPgXp7yUho4PXbcTSI2sH2Ov
dlE36hoJuZqFrDpIp+hEzwVAAEcvb4qxei3TSp8gNOdrhhetoLCQ7aKcgG0kELbEvJPit13ymU6V
vNBmFss0rKpDpItwJuk5c5ad9KaZ03oxWlsyPCoH7aR1I/Ar0PjZL2l0RGEeZ/IaueuhbgdTVhOf
UEKKmkM8Or95u61uvOh56jM4u8EulobYMot56PM20LApeo6F4AbodXxrYV+kx5Kc06wPZrVUP9v5
ukMN+w5jeKKPkGM1tVk/w5Fxme3o4Ezfq+SCnuRpGZSdy+t1lNvM5Faa1lmNvaYzDtLtcwcoZACs
IO+w/BB5ZfyU7MnxhRDBHdj70Cw+1bHxUMXibIjS01Nxu44Ok2S1b1WKL4OcwTTBs7m+5iSYgYQm
d+6jjOO7bGZGn8tIx7Pqtpd27O+jITukGve0KINeiN9j+Z3bANurp3DekoZYU6XV5OAjoxzHTW9E
RiaMCRDAkx9jtSObPsDI5mcvtbo81hTmSzoHtTLtcHbp0n2v4q/yRttYHLGqO1kCM/v+MRTABMNm
AJlabDIKl6hUGT1+P2oDJRwCdWL4vup2MvYp4WoW6vKkJc0TsPbYkwIHKdFgWYVebxR0xPNvlAI8
QZ2FlualiZeXsrHBCXyWvy/3wWRhS0qERllE3rLEfqJHOxly5Wlzlzrmja4OO3slksiM4a5ziLCy
vGu9XKNVSQU4jOubyaDxJwhqpGeCw8+w6m3aQeOnuEEUJ/cDvK2BjDbCRL8R5kqPNH/qF832lnqA
vqH5UuO444ZgS2jxl9QdIwk2fBk0J8gidQ8wK5gL424izLLhk5iJdE09+T2l9i7GkA0kpkn2UzTZ
Rq2LI6R/dw1bn3e0AyDmlm5pAjIYJy4gw+wc0gUeOLoanY1Sg3+bEfh9b4xBw00LBHVIg9y3zM3T
mpZ0p+fYxCnQCqit9ZCwvMx27MM138vnxlm8iWxwjK2+z+t2q/XKXTyvN+VgUToGTegZ7jc5syaW
9ROESRUhv3rTjf1Tbbc/s8Ulni5xhTQFUti5injYK8jrDIW7QSD9uTFaJ+jilhGaxnmEZAFwSPbk
pLRdl+JQMKLEnm1WZHXzGvuTF+sDskF7GeQwv4wLQqWxNVBLyevmZ5RaumcyUus1k+bNk83Fs8aD
zZSlNF7A4AMLz45QCC8Z+8JEKzc1n6UTzC1N8aPVvU3F8kVvh4sFw40Gc5tLe1HGOr2l09rMA/bj
9egKtd91Dr+Elg74HKKjIhF3pZ4+FWF3UTuxYXctP+1c/jitu1m40bGY++/Amvy5cO7WusmwS3np
WRoBdF1w3OmgynZ0szaesKqH1KmeimE8w4DhZ85zOaWInFF1jBQuJ15iAuvnzdn6c867fU1w62D2
NLzlqiNm1Fm4bHWrr1hx4b4eInk3bHpbFaFQbRcLoWP0czaGR8MOD+Bbd1HDdFg9NQF2eGcJCRTq
X7riyzisnjOT6mCFocoDyxT5IksxM6Lca20MNkNLX/p42skzDWj6i6UnG5NEqivCXSLUb7GdfIrn
5K6gxaHm1jc9zr7Wor8tpAkgJs00G0yBrT7Kg6f05lb+IFYp17IwKEcYj8JbGRmm5Weorn3pJxxK
3IVGZR0TNxAOZyaZiFZP2yH+nDISgkmnTj2ijGjJdSGRGoibbLp1ruiParveyX+HNGK3lq9avCtd
c6790AzM55Kb4xncBQ1XsdKMXp4w+uUkHqWlt8nV+dpfqTJ/BorE8R59lx2RIZEiFUUQW/IY092N
yrqbWj1C83zZWUu3T3T6UtQl7EiBILQCvQZIuvpemGN3SJTcCsysNPzViNyLqXSnjqR1jqtnmcZp
df07Gt2vGaRzEVdQJnq5AIGwRMcJhJO+6oFJ6KfA2rKoym4igXBL3gixSJnoLDjEMLQOXVF+atX5
Mc3bUxpXu4x4qcSWg1wBlVQ92bl1THn3mZmJwbS2qZsKWCain7ztXv5RtkIlcHa6+ZutFCdVNzfS
slr9tFnq6NO4xho+TT8vEG4o+AB3yGkPGBAeL5vMnG9L2uaqXh7DPjuYkUMXW0GNo6HDS6DZPwAy
4/amUeAMwIUJGg/c1gfwCrrfl0ZD5cl+dsv8c1KYt/jNA3HRpqKj2xjmXqz1rrOGgzTVTHBuo5Qu
gpx5DJmZo4i7ATZJRX0A+L4a7uh3auUBhj3OetgCSMeSZtpQ3oz1kO8as+dg6YN2G2laGSgg4+l4
EhcMc1R4XHOOYTlU+2UOFd8x5+bEFakPWq44P4ZCMY6aQ1q2ujPYQLsxvi9IVs1+ZtnZ16Eu7aBT
9CKgRaHtdEg3A8ecRlplg70bnGn2DQ0lhSyDLk6NR9Njk2lA2/l0bIxeBGa5tqwG+snK6Lj0VmVI
nZSMP5KSDLbRnApQhb5em09uVKr06MJfKbPZ69QN39S2zU+5NQ9HUcTTfQg05sYsi/YwA2S8hXeI
aYueSpRtM0egpOkcaINKz7Y1Sj/KxhDcBRyKDQPDt9PqCGDdycR/yPVNiozfZkyKaKNOUUt7kFTc
B4hd3WVJV+TBvHAbhx52aMNJiPPhbdk3Qv1SqzmYQDgb651u1StQ5rFMck+DbGxTGfN6m8dc6DSL
hrMRpc6hmaf0EAPz3bdZ1wblHObcOVMczT4kcl6Wwrpx+9F+tjlVXmyH2aZJYvNLOzctPTcrCZ9E
uYwPKgjMe2FHGXFUqTwkVeywI4Yd6IU132rhnO5FXg5BnizxE6eg3sB5lXqJVig3C9EZdX1bCeyw
TkFgky9Peh/ex1bT3Ip5ZL6jjJ2Virk6PwyissJtp4AiAqYk6gdbnQeqcEb8ZIF/rUiKkph+RVTc
tWSn1d42V+oSRp9e2Is6GLO+8zot1LdqKxx86VIe4L1q7pKcxFhD9dWPBVo6ZHduIDQlYsTQsqgJ
gosIC8gRJ2cYfAcMgqfOluFnU6XvzTFNHxBTHoOQvPZryoHywUHRUFOa7LJUmn7bJY67UeJl8tcl
sWqg49Pn2nJgotXyqAQf5s7USuYZ5a6og+9r0DN9oVznTpesge8y13PmGAo9DXrg0MEw5GvQqnF8
Tz2tu4QO4B6dGZNtjT7tbTQI8bSMMdMkdZFUe3etC/jR9FD7NTE2iVJfVV80SmPHPDbLjZJqX5Mu
b+6NOrQ29Tp9zowePKITKxuN+ZFNpK0CjAU1qGEEbtj2Y8PRqWnvOFm1RbumgDUhMpdvqZaOpKQE
BoYV01F1K+o7jd1uUydpA3U2Vw/Hbz0aix7f5SU2LeeCXJpU1w6FFc8Biob5J43bi1BhaRGKmXVQ
Ws4MmC5UD8YQ0ZxJqSgnQwJEdqlaZlHU5XZ1m3pDJ7s/ufaQnnqY6r6CUZ63MAK8lD1kKTbczX49
1FlgsoP+PM7qDs2V/tCpzXxUV3zAqlbjrotBZdKG1xOYnKupOCWL2/uNYDLHqMfoNHcQg1gZlwr7
AyySYblgXSPj0MW012pA3EADRP5VQOT+1LXwWEerRd85NknQHHUJpqi3vdaprV0LydIW3648zAY6
QImKZtSoNbGM9V1+TkEXA6FlfyxGMrAmf65NY9ij0QcDuDOuAToiDvlwN26nXKS7vlobOC1UNRDD
8mvQlSmoIkM/hWY+PAxZxHkxQGeOc6f9CHHnv+heRNvabeuDCum3J5AwCLQxeVJj9ylruMV2gepG
WtsbJ86HU73U9XaEdokcqeHemWLxxzAewb6uDVkZtZOmjFBd7EraOVapn+JpToKwY5QpswcLwkXW
YNWJ0PqIE44aDdlHW4hbzRryTbPW4mjkYU+HtzdxOqNEpJspRZbJnYJVSdybCNKvG9vkLI8LJVWr
r0w/TJEC7jnhtHINm3uLpbDyqg9ESFU76gZuem9TfxgVZbMmpEVA8NVNtboSwhSWgdY01W9bpRhT
5F2JUCDgbrUsBAjZGKxgUdhEMxXFrGxJudVFFixVJ47UhTNvLa2EdGxtjr0+08wSoJ9t0sdN0WAM
MjFjjFMtCoZijvZRp9D+F26yzXNA8NGk9UFk1PEDk3DrBgmeUlLTQf5q6fU+X2bw3wVcUEDEB4uJ
lXJ5DGGDJxThtkZzup1S8bmK7P6r7tjpE8YIWJkKoU5mxbo/NVyaquBgqu7Y3eSdTqIzp0QnJV0L
3PLsKQJ4W0wZzUO+p4eoV9UoDepGdR4YWPRDm0R/BCd/GKx2Cdba6W9ipx9vHCZBz0VfYjjqdb2p
bdJ98FjPaaqP99x7sNV56z6Gea4SoUfqJyOBjgG/O++WpR6DdMUHJWJdviSY2m8rMRgwUDMKaglo
ntwRlEsTt5coUdT7ODVp7uO2oLkxagKMtvo1Nm0ZiHz8tK7C3aYa9Yqwt8CtZK3rqX2VwL4Hagxx
inGTD4KB9HZW/CUv0INKZ6P9UjkpCHlTzzYtbXxfsQ2d4Mod9mUVJZEXZxMAnTpmSsCkJYk4CjXx
BTB6aDUaM35j95jCdXfMGsO+r4uu3hRt5PhjnbsPkVaSy+TsXUkceRhjOwcuNBwMJf+tQMMBVkCv
7hwnrYOqccx9FY1DMIdE3MNktFtGUIfdBCLqlok2MCNzOTz0qa1u9AKP0+d6datG0/wptnTq1vZC
u1LRYWhOCDMi3Y2fBOLKh0YdwV5PVv8tHqo0ULseKE5cqnTXa3uvDLDnlIVmXnqEubd9NnQHY11p
qK6xcpPE4wKyiGkvH9rj5QyAnEL+sFR+5Yz5jTpAV5o3SUKP1MjvS5fZjQgSMd+dgDPOtbp6CNlY
JzQox5O1jtmn9+ec/uHGMOXg0R+DK1eDTkYEz5tTuvZ5TeyZRl97lGFx7eYnOxePFcIkZlwcIkPD
jPZj8MHT3xybgeOAyTdG/8xrvnUtT8NBMLtz7lwnJkxT0l2W0E80VfFTb83k4E5O8bmCOwApAUTC
c4oV8NIzFVJnvX5SGtt4ev+V9LfmlBjggcOTmNuAJunvOSVGX4ahygrnDJWRiytI4y0jFAMZbT+B
I+9yqpuhDkfy7FCPhD/pQRFLfhelRbwx3KXddlxlCo8UvOvECAMZQ1LymmkNl8LeLYOT7pSiUDZ6
UlPH6ZPaMwo3/9x2wt1TWnmGvQr8KPSWH4n8vjXTJnS48RjGdqx/ZGAcyixCQSTtwsUCkaK7OZ+j
gQTvxLKb0k798v5SvjVsCeODCjeBZeqQ/Py9khUKWUu2qMMlaxfxvTaqaq8UiUH/vsnOxYzQGssq
vHksp2/FWsYfjJS+uZH/ffzryf9jhK8Z82Uc08E9M1kXefm0HBlpAiREM9VMHo3sIybJf0ZYuUng
5BlyImeXTE1/f642Cz4OTerL0A/Z7WTEJC5R63xAxKDJ83c9acaEoMPwt2Zq/yh1Mk4WJUY0hOdY
BRVM7SjHTdfZQ+kOAGbvJqqgKNFJ7CH9+fc39O0v/O+j5X//Y0VL086WKDeGS0GTEV4Z8V1rtI/4
h946paiHOXArQqwIm+PfD4mGSke3j4cQrD8qFRPOWfaQGcoPptU+4F57Y0SQSTwqb7YNzwRyo38/
CmXDytXwaOeYGLBx6u/qMuzWZP1ouFOSY1xtGc8Rpi65ECCCuJo6nit7DYUhRQ0BBCAsRwPLpK7m
dj6qv6By9UfcfOrNa3PXAvR6f9PeWE9IKmGuNolbEKG5Wk9hhWnLnF906cpdtRA1L/l92syPFd2D
//1JGhycKtpYmJhrKjvGx8iGszW65IvmA707tgBCkpSZCAqN7z/qLSsNcxRMMhY8CBBiXtmWsl/m
eur0CObjOu49p1oJHFdq6Hrt2gzkI0hTMhO2UXIGrFqGvDZuTSiiho6yMcjS/EzXOpCtovtaq9Pg
9xlyEeVQGDdD4ZRH8qbunCdps3GrldpiS6+hnJWMAU3mlDuqnGAZJsbaVOsj3uO3DuUfX+ZeMa0Q
2fLheqf8D6O4bx0Jg4MPgYQt1U6kV/7jHq/ZVDqN2scM3tBfyc3bVg3PpjKeDb35YKPeMMJc4/8+
6spkFFFoD5J96wzsxMudOQjDcmO5Ej4HZOH9Q6G9tXSGisYIo+mm7VwTAlZmEjut1fFd9s+kaDZr
SsG6364QtqvJBKxG4sho3GmgygpwRAtAPysEEhd/xDNgSv6y6yv/56tcfbdJ8aoR3SrOIrTye3tJ
cjmjqfjFmILsYZKc+Zo12omWGmAUlh3YAYCwMEEC+3RVuK4p9XkwvCibdrTDkwmcFzRLxECuW2lM
1uoE13An+XWoT0DDaZWMVuT6jpWiN1rXZH2MMx6jbIhurDK2torZ6vetOYuXsCkZR9FdeGpDewnc
dCJgTpD7cZu2CeqUunazVM6mXatqW3Xm5DdZxQRJzjDf+/v1hjtxDXYK5ilikn85DQuEvvTJcM5t
3TZeCcrHbj5iK38jBnHRYWCunvYJE/ZXprdLrX6p4Gc9N+Vuqsnv62a31iWAkBuVyv4yFsc1EsH7
H/ZWUP3XU6+C6rSjskQxyTrrDDPv+5EOCoOXJTB4AESNigpC7ahpEDMpvy/DhgRBK2g4vv8Wb109
BEIt04TiizrFlYmsB+SPa7jCL2OFUpMyPtHc3liF/rUf05jKuPry/vPeikwQYdCJmh0c9z9U4YUy
VGEntPSimBGo88K0YoYvarHrtXY+dS1Mgi3zwE6fCT9uJ6DCCOMG9gj5yQdv8pbDdVHgk5prWIJr
Jb44U4s67yzrHAKpB2Vc1w/pRDVgCBqaQ7QY6SWqMAHkHzz4LQPEmD5SoDxbpd50ZVjdctZxgdEl
Kt2IDmQfbiCX6Z/SVGNY+P2PfOUq+dvEwKMgGDd85XIlXP/7YbRGp6wc5tfxvqT4mTDSAFwDtQ0G
+9u9/EBYMzbYP+rRB5sGsqn0+5Z2M6MhQ/gDINbgJEFf3QNZZY34QXhodzRm6cKom/df9l+PI9/V
kcQJjvUv8bIZplGhDnN6EdVynqZyrzskSnZzbE334f1H/WtVNJUohDOouTqsyFfOzdQqRDUz6tPM
U/WeNQmpPVt+ENJZ/9oVXdJ12GT0krf3+oSppau1rWaHZ6PKxKYBc+AncZ8fhDMwgRSFvT9OWFe7
jAc6gGLVb2Ahj6hMAK7NGwmFLoR9VxaTuYumRvh69a2bHm3AW5S/zGNfm+PWGWi624uxbposaynD
tS5dvwqZlVF0EECIlC6FbpZAHJh3aZfB9JdOrXeTnpg3ipqC86m1oJiG1hdTl946Y3dqLRH+iEX5
owqBVCVMxt6Sg7uUC5tsOxSjbyqfFRExnjmAxFEVC4epgkpLjDHd4NNcvzbAHBfOCrJWNcGRO277
LY4axNGoR9oAMOsqyGomb//XbYV0EX53bjQRMkJ1f592OuoUIGN7PZvWbNKmoyCDRt2P9x8i7fJf
V8pBdwFvYLg6kl78y98PyRvVtTtaN+ek1OpDUlbVl3YBsQEzS3bq3bHdTXFre1WduR/c5n9dhny0
BjGQ5JikInL1fVWoZr0w2vqMZA6pzwTFk4Bsl9a7nIM6TOoaxPSD5qr6IAn65744SEYRSIM/QOHB
vBZMq1p3SKuurM+t0dGjq6MqSJC+/cAAkE9dra3F2qkugqUoweH1r9d2piZRtQ3df0TNIkCZ2g50
6K+i13wC3ge9hTN0IFafK31nJN1TNlY/7XaiiYOSCpT3G8ggAicRCmMHtuvb4/g1tfhDjdIOQeGM
B9VZ2qNd1Ix7jQrDPWl4tOfI9pJsPeW1CgX4/KAuRb+J5g4hNrP7DqMGQ/OjKgK9rHaw9CUseIRw
s4QEM8QIgsmqj/U8g2mLshApwCbQpux3mTNDpTfLd3dctW2bMSARhRmSR5NdMFmtUNZuoV6qe/iw
m1ltwLfVGxW5T7iteN8RHH0CF0lshEyad0BUot4JjFS7m/Th1E5SltM65I71Av5S25sLIyyda8aM
PtCyNZTo0Rmzn0quvrij+WCI9bCExNWJtbGc9ilyIefou5Ee8pIxID8NDGNmxnZaqzMn+3uZtLXX
5dljp3a2H6npyvBYz6RCnzoBSJMdeLA9beA7Uev7UAqbW0sBgGq8b3XmLpJ03SEWzLit4jKAmx9V
W3lOhQn+t/zhNOENguinUhmf6R2u3mSIkyrWkJZw5QNGOed5fQEVdQf+4CvmNfGmIvvkhPOlQcll
XpwbkRhHRn2QC20e6arcWSJ/qKzVd8vyFl4RGv/5MRIRFUJb2wkVm1QK5pfE42gYe2NKPlnR8gO9
dcTExJ67xkyl+5Qq67ixNTfZwdKzUoTXQdzXN8hR3Ql73k30hYvRfqxzKHRKFRULNaXBGta3vZJ9
mxyoFThgQxCmYoBIr7dpfPVQvyXLvLMmhdZ8CtTadbOgMKvTUDKtm4Tt7n3T9MqP9Kdt4v7Am4p8
hw0xrPhH3DVH2d61Y2jfzBA4vPYrSil+T4rf2s9G9R35WtAvrl9JF140gWVGEg8gZ+JQhZfj7YPb
3sOo5UG0s21HFMldK5iBG1UJSAumu8Pyks6xX9YVa6Ywnt/D3L6zAT/wD7VsbxIl2Vpl+UO0guE1
g3r4s7qufrncQ2byzCyvV67GBwHVtZt9/WhZC4KWCqGNa6vIBVeTyGHma7K2YqDf0Ku3Dmq9S4rG
gdKBkHO/UTf/4Kn/GOPXx8JcSRQHXZx+XTMx6VmWzZxNJzgsa7j3rGK/DLSVaUOFx0KjgquVJZxF
Wi4hGm38VTRdtX1/w699Ee8A4lQG05SnILO88kWQOJaLrAGe2txN77uljU+xZSSfmS4Yb8e1tW5B
flSHIVrLz+8/+TpYk082LZ1jhrYldeIrVyR51oHU9PPJhA6F8Upkjoog/ohF7jo9uXqKdVXncPIm
mqG/m9CXqaDH6O7LoftkhgNs82Jnu9PX9z9KLtf19UG2ghaDTlbF3v7t2pGDwCrlCLYBvBjBdU0f
8+Jde1J5ahiTQkNXqrf9U5lVoa/XozVOPqV9Pu+Mth/OUPB8RPprv+FIiRLQuJF6bfxPvsYf1Ztw
1QZYm7P5pBeZ+7BAQnPUlj5hAiyHD7ttDV+bIntP9jcChNfnYQcKKbqbhDAOgBRwcgmgr9BVqILk
uhXupzoCZzq2envT2caSUKSojQfA4i+tEP0np1Rq5pSFlh1XIEWPSlnPgdGP8w94ZcOvRtmXL3lK
iy8seZAHOZGCRni6np0wH+4aLXY3GaFrENemsk3oVYOfiZnLdUa6zeswvigmAJHInPLDYg0LA3m4
q6hQROvNpbZ6lIOJD2CDPM9G3DxZ/dodeE/zbCjOGCxhUmzjoWSusu+7u9EV480IUroEfGSiMJvb
sMvBvfP4/nF663b+uQlXxynpyjXJ9XAC4b18B9N0aya9gj6Ik/uMyP3q4izzklx8QHD7xgn7a+uv
8ssMlnWKyWI81dP0k/z+0VrU+QPj9+a9RDqXg0XJhD7G38erskvHQdhpOimqSbs3PppO/qCsUM05
d6Ain99fxzcMPMzZ5OhUKoSmXpfGIUfuZibExhNj9sRMIbXW3jOAtbQeEwOoEL7/uDesgBQ6pNso
uaXVa39S12qbaEazXtQG5P+ETuC2DlUGLqFb3L//qDf2SopDyVzUhfT8uvzSgBfLTaUeT22niU+p
kkAnk6X6B7v1hq12VQS9CGUo7uvO1YmodEWroh5OwA5S7nMLoGALaqT4CamOfnBrN/31/ldpxr92
FDZr1OlwytSOrwvvou+BH9hxf6Ld1YItMaAcM8FITBehqBAHOWBzwgaIbPe86sqRVNKjKXJUFCt4
/03+2UrSbmos9K6R/nT+8Y8AIwEyq4N1KUSsHgszEo96ojlbKCbXjxSF/jG58lkuk3+v3T1uxd93
otRact2ssE9jHZ+R4kCnjZ5/WgOp0isHNr65eSwXKMRHnXNMA/t/VZOyOKtEP6/Sshp0Y1fbTOUk
Tagf66e5dZfLCup1W+dK+uP9JdX0682Vj0H1hWqsYZNlX1s1t/o/zs5rN3Jk27ZfFABd0Lymd0p5
+0KUVCV6Mhj0/Poz2Odlb/VFN84FChCqSlIymWRwxVpzjol3t03kTS/igS1Q9D3M7b5HrG7RdR4s
Ak9cc+w3UTEcs6AQm1awQ1UDnr1/PpK/3TyWwawMzTfXNXPAn1luVYBDZczD+DaYkpc+ae+1b/3L
h2r9uHVgnbLdZvLHJ2taNBZ+nFMP0pJLK9h+nFplHHp0Lp+B2XQZzhxRI/Aw+/ptNBr7GNXTwiFD
OTjL4hBKZ7wVysZpEljNeLa7rLloOWT7YqZDAfcgos2GAeiSK5Hd9G6ib9OoZpeStPHBpj75kh4R
K8DgKvM+Kxqx/+dzR0Tkz4+RypVAgmC5QWn//lx6EGqyrwtFezVD8zFvxDFJof/NHXJYMWELAIN8
DSy1Sg13JSStdwE/vE7Dt6RrzsxPbgGZQbUuu93kmrdm18O1NO8klitihpVp/dINgpxcWZeqbBKE
kDH1MEaP9jWOQYnIbN9U3vvMY3tM9Y1TkIPu9tdkDh+m6aWJUU7RBbSG7jmO9ZfjTVu352rzq92Q
IfUG593Z6mGSxWPpV5fGCLe2kgumoXGHu7RLys2CMKd/KReWFELM2ryXU7oDS31v6ujcY/IEfUjW
88Eso3XCe89c8JiQtt1M3qeWxDrB8ZgjlJHfwZjszSqe4JGz68/i/ZSEX52BZh1CnGztg+eDOohb
LJgBWiJUiTPbPb/EaCR+u/N9H0a0tOOjDh2YkODDuhB7xYsFrxyDFtNd83WwnDcjTZaCfZX4Jggr
ed8jcw4TsWCOQpO8I63PeIAXy1cuSSnz3GIr8QaH0t677iLQxK7ZbJuYMO/pxRzgkIkUtxZKbjdM
Xks/2rvJtOOkIhpytzUnOevRpBmYe0P1EMztqStMADYIjRx5qIVC7/gq5/pFWfkhrKx1TGHWcsoM
QLkj79B0FDOg4LHEyjDp28G2MT0iOfPmDwdXwKpNzde2/aNEeWSjsm/zcift36q3hwXDRVAoruPp
tQwxyDfYZQqxKuPmSUOInV1v46f4qfhQEi5D5HprYWZbzH10JvQmgPa4CkL3nDjFMYpneGThRxdj
4k+znowvrMWW3oV2fDA05i7S5x4Q9NwXnTpFRXgT5eZ6BthXFrec+HUXNhur+gjwYs2t8WxVOcO2
yvsmlQezafleq4VIJFeOqqg8pHXF+XtnzvRFItf5HY/uzijTR9qh0cpVjH0r84QNdjctCmGf/myj
9wKjm2zG29bvn2Z22/Y4HIdQAkqQz3HuXlEb3QX+/CDaJXih3/rehEOte5bauR3qEOeEfnPo4xpG
Cw+EPDbXw4NMBYsrsWnxieAsMYP25Cf1oxl669FifqMRgPCyg2byp64GVXDaLmwKda4oooUur1Xa
fDvqr59I/QbPgXXA3buTuTgGmYWXhjNhYPVeacv76HQEfrIMWAjpdHg8woWw8SbF18xzr2Gcl4vx
7p3lFOF/esiGy0zwDTYYMOqjXHn1tHMs47cDP0hbuEUnHo0Lu2xszU0eOmhFjWLnL2OhGQCGeTv6
0aG369vZL59C07ukIr4qc0Igi0HTiIFxTlwVkblGF7XGu4Dvmt/RkOLXuPcICoFkN0/Kh07DySCE
5LbiB30TjiYrdqeTdVv3q46mm4sTP2zNv5ALnNRNpOD9eEdfeRdUvMg/JQJFNoR1z00YnxKv2da5
eygdnBwxyHI9Xq0ulms7tt6Wu96wxcEzeQZ2WCO7D7nIyt2bIU32srLdvUM/EUDH+KjD9FAKFxyf
+9L2IBPr+rlj181Ut0Cm7MOT0MrYGNp6d1HWpmraVnFIDA8y7WBZ2wT9344R2lgrJOeqwf0rEXKP
WYfO1XX3WdzhIw/kZ1WaYBUYa7v2qQPUP2I+KyyiFrpoPbtg4IV3iXKUSG6OHm0c06sbaPjs49pt
k26T5QYIolQZqz4078J2XssSp1djyV8zPAEDLw9AWrp5TkOF4wTqtxs09SaSFUrnqX6LPUSKyzpV
NOlBVuk2j+ozhQbMDHx5vnGkUgEMV6hjq/SxadF32kVJoV+oS6H748wTlE5hMrPA1r/yMub+zsSf
KAt+MZ94a8bqEw7Nne6M51q5t62F+DioaP9LATFCOBjYB4eBdzxPTxFGvlUvp375yClHB5mdA2MW
6wAg42n0hgHdUllU515Kd4+JljtudIsGH0vowtTh5m2lYz8ZqS03RlWmrJZc+iw6rdoR7dFtBB24
xvEfowpAXyz8+S01NQr6KbD9bMXI36Az1frFd1XV+ZmkjuTJSWCZdhL3kNGoCDWrp4g3NiSIAi4M
jRWnT595rnXbdpAKJnbonzO6sxdeot9YttQXqWEoeSAQNJ1zY4z2ZmvUL05epzeeEPNmBtF3Gmjk
PrtZM/yuyE81V4nMshN7jhAVcjGy1y6x3wHkgyRcYYLJ5dz9Qq80HoRjjzu776ZzHEK6AeUFVnUc
oey0cfY09xaJmVM0xtDVqudBY13PGoe2ciK+jdGz6FCZwiR41HAXq607PYyx4Z+nxA6AchreIe0j
bOm9dBCzdrU6xyOL5qCq+hWNs3qotmkdGvu0R8Xt67n4on+T4Okz9wEX45Bg9RqzMz6aK0xShlb1
9Ej5CuK0SgiWDIbd1KjraAV3Q5muucVOqrbOvQk/hnzQzWQ5+1Y21yxo/ghvQJJtYJUxTetb+d1L
E8DkLC0iIg0zPmnX+UT/xWPIZPIz+t9lyiCGZ25WpmBs86Nr6vtuYe0iYV/XS3Ks727C0vlFI5EQ
5+BRRHBKUFxhWUaClBQ9pk+gR0D/j5bGaNDmD7mq/K3wks/Who0Vp927MwJjSQr0t9Mw33aLC4wI
j4ckiaH2ZPoD+QTc5eq2IsllVdkDFjSGk6sugJNeIV9r42Q/zySHYKt/yQL3lPOsnPphPWpwUOgE
j0U8nhkLbjSkBmKxoruyV3e828OA5VtYzV00h8+mN7vnRgRwz+fkYEaVACkdPunOxybR5jmiHUNs
TOVTpy0N+HI7lWonOrpDQ2OISwDBvR3NS51Y91jKVhmLC8+E7Rg5wGUpQJfn/Fg4a0xi27bW24Lt
d6FGEE+VR9fa2actzB4F+XUS+2aodrM95cjYoRpNpC7kvJcMk39I5Bw6/rSrnu25oGk0bqOI2xXx
3jQEr0F0i3w8XiW05s3G2+YONKDlN86FftOg/bCK7Q3H2lZTQaUj914Q7pZ/p12wlC7F1B/7qIUy
9K7qbq0zZ0uUxS/SgrFy+kuFNi+Eyo6gVK9iqh72HwmIr+XjrfwQIU9z6P1qH/V/ANOdJ5kcVfK0
FGMNTyPRlfumHfe9ARekjW56nYG9Slbo1/hVQ3mnDTywKV5c4e+Nilpn8PXr7MlVZv0pVAwHHjKT
S8qdpkWad/o7HII9Ouo/XgmN2+7vOL6lrh8ssZEKKHj7KviOIkjWVgSSmsdcZToLAx72zn3PxGap
Rsruj8EwLQvQpgNgRqxPqRng7aQPYxg1LbrqpLzgnjn3zhYvlASbsq62lnRerInnnVl9O9V4x2Tv
bimKEjGfwwEoQHu0ho/OIbkd1yZNgXQlWR8ZPZHJ5u1sfjQfgaKDcbAL7Bse4QBMOVFtFeG5dmqw
p+53Ccvem5sNfqKV8gZcW7AI4uYlHZ2d2TPmcJGJVwsRat5lTfuEFfLs+81nPen3JioPDdaZoXrK
WyQZuND22K3I2fXPgbbZCV2WMl+J9DMzGEdhz/CAgwA50mwTeEI7wBRC+B/2am6AJ3r2NhjkYVTd
o+zl4jgNg+IozWE/yvnRkvpWBBjgbJTOnPSREQvbyEXgtW2aexVTWgy47ykdpVFtsHWwWwyqVT/7
j6NozvPEE6yL/uCqxZY+W4RVYMsduuzWrXEgsnwnWLzGIaaYwNnRtse8S4KVVBXmGGVtB7/Ye8O8
SYRc5a57jeYWpAv0eIygS0lEG2U/Zb/M0N17gksTOrMKN7Fv70QIBIdIHIFBLy5YZNz+2+lnoGXh
VtjYuv2Ruq8t7/Po3a8QsHPNEC58Nszxumz9IqqohMrVplZZpVxFWEAOVO39DBmbR9Gyy2yj9taY
9Kk0pl2Oizqv29OyC01Evx/JLMM8fBtUUKZYWhW3hMM6jIZ8U1oLzj25tmV+yHvrqTLH+xjG9WqY
x9vJFb//Zfv835tn2gJ/deuoxLBGSN/+0QNpskFGsrf1I7Aqs5w3jq/vwOOETbzykIIqDC4ljuJ/
ftEf7eTlRW3bcFyXtBKT9suPFw1jwgLbodePpUjExq7QZkBOi4Zin83iwQWgz7Jt/0uT5Wcvb3lV
yc5oEckQ44NOjFPxH5OEVsSIXb3wr7cqXQypsnuewoPDaME98p5bwUbNwDzmHhVeX62m/1sP728H
sLRo/uMA0mo2+iZOmkddy465uwL/nj0OLX/55/P7o838txf60euxC0+NhuadFumpyhZ2INtOxJVF
PqxUd2Okzraq/k0P/XOM+L+vSgcdgoNl+ghX/vvtFdoq8xl00WOGAgiemFyZFXvyuGAhMS5TfSrB
qbb8c0a37f/jDS/KSkwCSxv/xxv2wAgUSH30Yxzs7aBbT4CPWpVdiupSue115K9yzP/l4/x/nmVJ
k5JxpcMF9eP9Bl0SpXn1vy+aIkMIu/yj7MUaH1sZ21snTD7MsvkXFenf23gEb5pL45KBGHfRj3da
6gQGDxHlT6jv48/JNsujhNZyRPXowpCsYY/9n04ty4O0LZuX8whXpCe7nIX/uGgHckTtBoM05RgB
cInffuJrTx/acWaLFVdao5/J851TUyF0eCP/5SQv7+e/BpnLx0mQCPMSnDVohv775a06GWFSiP7G
m+JfHtjeyGj/AA1DPTzk1zaf/i1R7G+fqkeGMYp0iXGBbCj3xwl2F7lUVQ/ZE/7gfcYDt2+nu944
dU137xjjvrC+e/9fprV/f02HD5XpNn+wYv3s/4qoNAkPav1HwwvXhv7yK3jbFR0YiXV7xJVNk3AQ
/xLY/FM/zsP0v1/V+u9Tmym3NFo2b481ap+W9aBDjlVB+3uxwWF54bWmdxN/92QBOgoTe/NgJtZT
PYz/8hH/feH4cSA/bqTCI9s4C2ExZgON0ogq/WTDorGcBwmPoy1PIkA93L3/84W9PGT+48piuTJp
Gru+xRiORevn5G9OojqVaMKpY0b6FFBhwlPvZ9GfzDGHp39+rb/ftSSuYkZzuJG4n36OkcAIxSQc
BMajFdmAT0gKX41B6pKN4Wew0JBi/fPr4Tn70RXn7VlYA5CC4+kzENn9eMYasm+dQbr2oyYxavbM
a9DC3c4H2jvZqiAHaVOzT+SxoF7dLn8l8/AQZvUpaADZCpnuMhIMln9QIUcYMfnFhjpUHnvD8PeC
u2JORd5itDciOk+4/o9CeUifzYtQ7jkoqpOJfVuAMyu94ZTH0MJKbMLjGL9HdnC7/Ic5OnDIDdB6
chum44Gt/zWQyTc9+7/aV7Eb71RjruMQ3PLkJ5chLI4tOJhoZiPsLS1v0OfUjqX4dDv1lIxJCrl4
3A5GmexcPd84CoBwZT8VKJtW7ZTe2xlQe/PdKL4mghDzob8YqTomiWGsPMksz/tNY+4bfMmlIsuS
iOir56Iu4qfjEU7hGDy4kEEClR1ClUBE5yT6BM04xHN4em3ZHyRa3sR2u01n45QXvxYKWmh7WzW+
m8x7XWDDpMCABIRzUMVrmmVHw/wmBYcGa3Aw25nQzwT1o/NYsQQkiQlEXr/g3t026leBGqEznUPb
w/b3vZ3KmqfcLs8t/OlVVBS31VBvW47Dm5+jTDxbfnRjwpvL8mLXUE7Bo5/RFJVoiddZekqsythA
OKe9blxV+zhnzZpRyqaNZLQXbO248XSsb7QFa6ax6otR8nlx9GZHn1aL1UgdztEHQEZ2QemHZ6lx
Ags2724MIZnkpLZ7irA8ShPmG614gtrntZ07i3ED5la26wO2SAH2i7/OfjmBi4vVlpWn8dSOTB4m
EQHPUyrmMOlv0wRCBmAsv16AZqJds0U7Df10xspxM4/tOWDb3/jWJhvdDzT7J9v8Aja6LgbkHqa3
jXWxS4oOYDFbcIDojtVsh1pc1ZSTYZ0aiESQVGbWyW3a53bUz8k85tBD6V2mpQvxxrfA3bGbrrkl
BmlsyiAAyNrt6fPugHZkUCYBIEGZu7Omh+UseYAbuzJ4XeJoOJi8Aoekoi8H5Pkqa/q3FpRJ6Ts7
iLTW2g+Pk6bPAYX5W9CH2wy9SA5Trbw7r6ube6IsqJ86z9c3XmG/DnNTEwXAqaXbvR2y4FDN5cka
smffHpy7Ptf1pUmDAD0XtJdB1p8LVQHoXZmdsPyGJ9nI/jVuIQHpBL9zP4TGSx8FBQj80JiyR9uo
9bma/fBBCMffDITVvTq9QneZdvAimsnedkShobRLmSIx1YCrZ4i3LE8A/uRWv60S297Gg57uClSG
auXkwnggVnvc9DEKVOFGdLVq1KA3xsTke4/UAxBaysUTb+To9U/ukjRTpDav7hip91b2HjMTXY7Q
lCDlPLsDYa1tYnAOlD0HR0OONWnE2r74XsWHTiSegf5HesSyBLP/rF2L2Uyimuw8ZQTWuso51LSe
4EGEj3bUrGbVw3GjOtUGsPBCMyGTSGvgQQLx6Ex90kH6iJfoFMXRta7Jx1Je+uVZqjrgsv+NdPTV
EcW+VNnJItatzqyt6OhWRVbLBEeiH1/a86P2Hjoze6+C4DoTLL5OWuvVH93ywk3PBWiAlsCNtPEq
C752vlA5iYfbEXN+kOG1jGxGHcZqGPJ10z25IKl0P+0kWAshCQhebtCc6sh8SEf3l2fma36+RNXG
l1w6iHtHkBYQ1Blg8Z95V9yBJLg4+hQND6UIXuGAvak5vWWcwzTpT9bZe/7TcMrbNiOgxCJkKhIr
h5POnqmkMVqjWnKiF93LlYC1sbDqZdLt6vHd1idTeLciJYIRZZ1yTsb4VzJEPHVfXTX+sSo7Adzj
ShJjxF2d94CrETAxsovZqkeELC+U69h/xq5RyfE3Yczv0m25up/yvObm2EXsV7ty/OpTBYXBWrg6
5qZVt8tbRGKA3eChQIxhe+oLUeGaQq4a2ztRf2W1d8f74mx0xmkgAwLErBE+BEW5X157NvXeisZg
gz4wWd5pqBf1bbOuAPbVzoMuk5McQkpgWQAFn2IY2EXNtr88cVRUMMmkniO/OXhMP8vGSncNmg1k
cqdCWf1JRR7L/Mk0v6amIXamrRc+I3UWIOY+30CB29n5fJBcc/yIDzdyxbfLjEkkX5dR2PKbqNT0
aSYsClHuu1fkR/4am2XywPeEnpGtIwKvKlpsbh/QZQIyWuUe/0jwBZgUemonuvMHfqjMctibLsLf
ds+vshz9SEMrE3WHRvzUa7nni9UOu8HsVub0sHwv+e7LsaBBf+E/o1od+VvXFB+WTZcDTpIcz5zg
royfUj/eLK/MrHxdwlaHmbLmm9XsLEcaJ8YtX6IhsjYcizGm7/XwmVF+88Vuwn1e0kCdKPk7A+qw
xbBrNF9ESjBlFW1Fo2Gt+W8+rSGtAjhx9q62xdaT9fIahG1c+CJ6/YmQ/ejMqXGntBnX0JpUeAcq
2mf+xybKV/uiTc6JnBHIj9ZZhf1LVJi/ZOeAkJbFpaswrSR0ZUNI1iZFlNkBfBlnC+SnAkI2RL/y
OmhhtM32xurQduUiOxmpTMCGLAJ5ctNXSdh+0e9MoYU2a0GKo5vN7z1P4lUUsIKaknahPz8i4ghv
3FpCIJ2mudmPRX1bJxEyjb7psNSxQ4TNlhfczd5obWc2Xqua5/jai+JT58AGDPKJ81BLCjaRZ/ve
0q7NdDUTZ4Zp5ckRUz+RTZKU9Tr3ndHi02qrTS2rKYF9w8ArmRwAGQXWzX4Mr2lg6IcxEc6TC7Vm
HaCmWyX82zrtmvvEh4ObOvnVkc1nkSS/Suaya8sCfTa22a/Cmt4RonmrQRHqMxQhMW6R9ZyXC6pr
HG4R5pQfSZC9+pMY9xhq1KoafTC30eCtVWZV4Dcx4bi9QWysTXOVCM7uOHmJuS8Dm+lFz6puyjLc
ZcmEdLcAtMcTFix2Fo+PZixx9RQar1GUDfNTrcd3P3Ge8JmBEOtMcQ6omQixGVnknbj+QGPyWzjl
52Amn5Qb4YcfqJYga9supi0oK2LcAy0IAEC/DomMnJON/RfvKRevmYeNpXRnsckrbTD97fVb1QTv
TZP7b10Iosk1IipKl9EuOJv2xif11KAZfqwkk751DvbsLhyt9oybOz05On5BwkLDUajnIimsDUQw
6zI0AVnTxjKsMdDqOOnsvesh8s59CSVor7LYvk19NZzZ0YMhNw3sF5FhHydbdC+moS5MbIY3PBbB
r1p2JEG5qXSPPvOlQy7seOtZ0JcsRhuNFbJM2BLuJAhivrGXQGXXaRTBGbYgJq7NmOey05kNsaka
fLvj0SZYObKLwf8C+VuPnqS7HJm0COK6xDPQ9smu7IuMLmlnIk1uo4SGTW558R0rMylilRWOH8Q9
jkBQeErvS0gIO6cZx5soyl2sH5apL+lM6KLMZ6bHWR+/BGkK30wkTAFbBOKRp9Wr8nV/09ez3GD7
qv90RTqPdMCARFFqdWRA0Sf2SOPJqfgymOblTWKn3WuFq9NdW4FOvuJ0yg+ir9MzMPVfwxB/m7X/
u7KYYzO+ql/DufDbVdJwBVh0pX8neUPBaLt1yKNHhsC/BPCqeIa0MITjPi8a75PjgYXQS4DR2aL2
tcAc1RC8Vk4BZmcuMwMM/+wxLilin71Ta9wTf1wygE/bDtijR0Zn7PEcSuV6NhOeTdhPyUpOGAOy
s3QsJseqhbgfMSSrvZbRXUDEUM8qFQYt8sWWPEjGz2d/GV+Z085fhIxWDXqqLwAqBr42CCMQ2FM0
JBjEPcwDUWvsK6Pf6yUaqzYEPiZnjZJpP7QkakqKI6tYTXJawtWYWmnQMFV/QCi6tu2GZL6ONIzq
DBLp3Fd6Xeh5F2dEi8FeBU/WXePWjv8E4HYVPGqbIUTnZzz1ySqT4HJNF25rLpl7W0BLi7JbqcUa
lpXFGebRfR6aAd9kfrhV+hnai8HHHTaEMX+60YAKqL8OdXBoq3whVO49v3wuVUcXx7viG0SsIaAi
i+o6+/FnDTiKtKj0cQxwYuk2+GwIvErL4gNKx57fnzBidWYgub1isRHKGnHXOJfYN98ANzCxpnBl
wIxWYJtKjJHz/KQqCWo4PEb8HULBGg7aurfnl9LLtzYqqAVBmefifhiqg5P7x5LZqE++clRLHMwM
wHWlDJKvPNBdIWsooQhrKx+YGXjMK/rmU2nbX5nttGlrCHoOA7blfVLN75Mm+yLg54LJ7UgKeL62
xynZe3bTX/g4GFhKHyr7EFxdOw4BprbH5eACOKddPCJyJVYhPHidmt4qv/92A2KZReZUvwqemStP
GxNYPHungNGv0LqTrzBwEYD1t4BiGn/h/Shsogo7G/6vhlFWZuS3RQT407XXUDd75lqeDX/NipnO
lmCz7UE6j2JKXqXbP8xIQlaR3VZ4sZjCf/Kmhy3JmftqLp56E/p7Pl4Wdw7RCscCwGKMs2ZtNOI5
Ktgt9nUPmCjskUd5gZxXdgZDLv0ztcGrMMKmB/WlerkVPQDe1pj3KCgQszsWJtqCKZDur/XA7ZMS
i5X7o/mVTmWMhzqDndH8Xib1Nk8/qG4HA4KwFuMpzKOr6EDbgtxxfOvZmId9hSDJnvW94XlPSYDa
Iq6f+mZJn+BZ23jfZC3fSPRES9yzCtS0mvVf4rBb253vHFlT0EWHDBoxYoxLFlcUiqD0cqZ+Sl1L
o3hObP17li3jJTUj85suWTgc47k4OpV30lhwgxh62GwwimWwta1bn+luDxk6AOJebcLYJ6E6+UDC
O24mbjXC1U1jTSMY7l3N4jZOaq98+5cdtfEmYYBxO89FuMtrHR+tFJhTOTP1q9N6BwkF+D3wUPzY
SH5CYL7reUCaYhJB0UXFd0cy0z6ccb1NVmltcV5nQBggaLdl1G7t2BfHtMh2WZotcrDhgErj1imc
6aYJg5SlwdjZtQw3+ZBAybPYu+NN3RYcUbaoM2WC023KnF2juzdmpU8w+DpGV2NzihRRYqp0dkpb
xFoOD2EBidkd2vw0CGIFRvWa5I4Jd7SznuMaln86h+Z2qJj4WiQJgdbXF+SkdB10qQ6ukasdqnCk
TgSREMXOxlax1mLwdyRRjfGOXubOg1HcWjx2ZqSH5Ikwr85XnUaI0tVswuq2RscAv6hAopPagjGi
mswtdlS2h+Yhdq17mr+EwI7ZJVqEEZFZHwm52KAkBgvMbLju0g2Tsqsdu3ueXlgl66kl29CrdoaH
Kc81CGcd57beatnfNWZ/Sstlu4xsZRklrkMkU/1UfyXaeA/wJMXt8vT0nUvijY9dlR91EjarIm4u
XpE4KxaQtc9Uo4SrkyfuyVHuNYmn325evXmQsDN7OM/kNasmfqt0R+/HIh9wuWcGyODruZOPTit3
Y5O/iFCd/dbySX72vywGGjQOOHtNmV6D3t72bXhblcVrm0bPQ6y+u7QIn8OyNokGZgGcOhZpVkEg
q7WAXU9iHMl8bPXslQnpziPUfQB8VROJiXX7Y2JInZkOSdg+rbh2ONWZplhJ7X1gAjqkP3zjkMdA
0XkJ3KRegxwtBrxuPXVllqEt6K6JDj91E18wdrxNmlHu4iPsI5hiHL/nRYTQpaQFwP1smzMlwE0d
L/1z8MrKBEBkJfdirrCUq6flnPsJSSweOYoo76RHu72XL1UfIKIFQRiWRyBh24KbeYoFT0+0R0n6
OBf1Hm3251xC+qMruGH0zS8BD2lAD3fkn4FXX34gwqyKzO2xTuyX2Q0Ps9fTnRx3RUeu5ASil1/c
ceQW9sVi4sxTyuG+vx2j4cMaRnav7SUzXkbXPej4NVMmWgysrGzyDSIuB4bqKKBR7cXJpa5uIuwX
Y0RLkVxfHLfWjdm359gE5eLEaMAm2zt1gfPU2eXDOIkjbeqrQnKbeAZEKH32DfMpyedrE1F8LJdg
vVRAPF8RC19H14EvL4/5RJEUQiyam93y2RbkaPisWv6EakHOKbLTonw1dbe1WENDpKQFkRBJXN1G
lX0HyvDQCQOUZYuq0rhvR2872bT7lk9i+VQ4vkMw+ec0Sj67ZHwsm4b4a8/a91zv5PO+jc5n0wLM
Gee02g4zjMtpSA7uhJbIEh9OJ05zpUum+qgBrHo9Reb9LAYcmwWIQ5JXaCy0NEYIHPA6b1/4GalK
FuIB9i7lTFk9gjtnEuBB90UJ2NX5To/ZXcJn1pXWY2rVX9DmUK8J/cvQVJemyLZuqa52pPJ1N/p3
iKlQL1Y3dfS/1xa4b2IuzWErABSHKtyG3nxEsZZtXJALskSEFUT6ENmI9R1qPebDqC9ytBR+QcKC
WbEpNSeS3wHlxPxUt4TPUO6jjWIehfMXTLXd8z2ddfJ686ZLjHshaOH2MvTRuqizLryvpC0Ftka4
sMG9HnGQBOO0d2V6aYvhYPXZdmozguBKGLXGmuL9qUKXnIZILTL/swNXowbCea2Ia2kqUWQiKArZ
4Ybrwi43sQmFmtuqTOp9bWX3BJBTbNKMHr/JlryPAqA32qIdZ37Zgugd0iZd8nbD9B63FyGSJC/7
9d5l1R4wdcBGv4ScK8/PWVPacQvfeS1r8qfF9Nya8ipn810zHmtEdZ4WYu1yLLOBpYG4WZsmYOiP
70rcSy7PBKgWUAgvXjNLGLrknBc8QXsgt3tmpcVxwT1u6KzKU20yKoZb3Wy1hTIcifI7V+gbsq55
zS2onXozcxERFHgPdHmdtQFtqLDhfbjGU0CsA/1o9eRw4RcTFHMejwOdlkU1E5JMEaK9r8nQqgWN
SjKHlR4Omvq5KKdkNfXuRmChdObwWwp7XYPuGNqPeqmvQ1DNs7tNCz6ORF/Zka0mq7iYaXZOfP+U
R83VhHvcieLWzINL3I97WmafSWDST2dnmRu/MgYxK4i4l3kcL02OjRrih+IOHBQ567GzbzquJSCm
iB7JbvToM+/c7HccoKM3KpenQXaSGCKRYmUlFwapAJ0Htbwojxl67KUNZdXee5EuewmZf84xKWOy
P0S6oAAR23Asbmfadas6B+5QMVzK/oiofwy77MPmGAO3OoYJy0vkH4s8OyEYeAzc4Rya3DVyGpsN
j811NYKMcrjjliMGI7uRabBxEnlXJYQS9c3/cHYey3ErWbd+IkTAJNy0vCFZLHpqgpDEQ3iT8MDT
3y/VE7GoIOO/g44TfVotFBJpdq69zEYjMyOHlVZY3Q2eyceWe7oD4bKGyTfY0Q4AadkUJCZHHoCE
Hw/exhVo792RAA/8r7GU7wsKzITq2BjDdWz6asfdWS2FUBieAPoJLejw6yr7cTnpNv0i/cngvCkF
WQsFDY4OOmOj2xuQnyc1EdETs/MENMqG6zRI9tUQXHckvBhJ/A6h7yELpn03ilUHsr5w6nLVVM6d
LeXWd4xNWcldrudXVYjnKFkXBeCmSI1tZ857Q8wrP3MPZAPCKM6t6zil1zQTNzD5831aPJW0Y6IW
MFKHsqrb1ZOg6IKhpcHbzg8lBPJe5nehj6dvZL9WAUzCVJIKm8XUGw6UWrq+TXpd1pnHYGtvlpOs
vN7ceYN1bc3nqWnvk9Q5+K2/QXD03qXziz0FR7ZvE3GKvsGl+0iReTUCE6hpVqTaz3IwfqsXiW2B
Gmn4nVOGzU19RY79Qo+eY2+kqcw+4NKqS5r9mBS7UZMH7jirxKjO1B5gH2W1jiQwQWJEG5DaXU5U
EoUBJLMOhlj/Otv1ljOSwBUQ+4jNzJbaZu7bJ8QaKBdQv4Rs305V/jAaxlKm3T6ti/eqHt9rCS6k
vboxnf5MWjdjX20ihxTiOrxFmLaEoLqJLA6aMH3QO24MompOXqPdj0Ox47DZ6VMBjc0lkrPWh7Vw
2h8qiHpqDSQ6Opsm987/emjiKqKj8tSV1oUA5PFbxsF6JD5XoztK2z9ojy1bldpDArq6XTWA0GnJ
WibhFj0MlDtMRXI/f2qqgcMe0VAw8AEZvPtOJuTP4CHeyBKkegBojW/pyUIM9cUTpjscyeahs1tW
mv0wcKgaevy7xjZrgfsGbtpt8DwrXwWnCj12GuMPna7uvUOrLi8tkdJqt3fG9GdYG/thxq3ZCwGT
WpGSD6GK7qS8l6EVUwoazz4rmNMDQ1pd4sAuzaXVVYcyC1GazPpT64jl7MbnsE+BSj185/2OQELe
PZ/EGcciNEHcbLDfEFd6lJKf567VPqV2U3cg3EumHtweznPRJvjKRkTJ1WO9HC2yD4eZFMoyKdMd
bvgh+T900sxG7DF8tRZZDTyt9cC7CV/YzpBiuHHHXbNttQ0DT3EDJW49qthYuqL9EtrSARrXY6SX
pJ+riiKlSjKxfFu1qR+v4lbKld00L2rXCyPY6w15Rn1PGVxFxAMK5suAilGgzl9oYBiUGuhr8gCJ
ALR74GO7pTZ08MINi9peCox6oWl3JbVTduXW6TEvsVHx+1dyHYn8LJEeddLaKWpIJYFktQoVavSf
Tc4EZHfPWJt1RgWHEJyj6kdTFJSzmTw2Jnv9ZI3Wvow57u3KOmsE6ujkEOBBWu+jIjhp4Ugvy4yP
rsMmacgY2IZ4C8/jP63zZFpFdZD2sBoxUfMyRYv0ud4nS7sqjv1IDGdeWzVHN3QATdOyVZsXrwMu
iHUlz36OkmQgeGChe4ND9Z2tY3++S+2Stlf+npf2ferhlAivGAfw5nds0onlCr8XUYpRqncdVRrb
ffGUTsENTlc3QLFHZ4DTIOaCM5Zr5YzMxsrLW3UgEPQyrA1ZMOimmHPuTLnRPZDHIh+ka8Gchik9
VQeTI6fJ7QN2VytzyFa+JvZmPz6P6G43MRUfTKshQnrlNMGDKItXq5ruOJtxJzSoMlFzUAxks3+t
JTquyvYw8oXiB78ebYRg8W1Qyr2ImwOOaZB2pmzrpXTxemITohS/G4wERpZiInCmIzAWQ8GdEN0W
gA69EO3ZQry2ybCGYbJLuFK3JiErJdR16PvBEVHVdW92v1MdC+tKfzGS/AXt6XVQAc2h/OxXhjsS
GBnF5oLI9weBEn47prrNTdApiROC+LgEACf4EBz5l6W39l3Xo+IQSjKij+1r5hRIHuZhRUPgp3Ri
5nm3k2FEKM5cdYconQ9FLulx1F25gd//pJkB26UC4ekun3Xnz2yBicC2VBMwoN8gR8TsocjXWYDS
pcugNGVBwMoz0mSnWT15I1mEB7t0C1ACyModranSKb3nStlT63MWnzxHQOauvIRXsiCDAY4He3UR
vaa3nN1UvVEcItHBqDbB5oFTLZoLV6KoODyCkW3VbG7HAJGjZdA3CmAuN+t+bnIyOWG4lzCw5nhb
Z+24mmkKvfihjaGGmeZnblzOBqWg2I6dR4fLGWfvvzaee2fhuGXyWMQRdbNhsUIVk24V206CA6ZR
vTLyJenkznQA2aQfVqNpwniX6/bRhDO0tvw0u5MgiMibQnk/u3QlIt/Xd63X1K+dHjekwQHrBHUd
PDqWVm+TUONWEeTjbtR9DDOjQd9maTaecfG0fgDsAFX6PSseS5lVHHUNLrPBrz6ErlJr0J+Sqd33
o4ZTf16XCFM94BN/JCdsJmzxIWEyFLS0wKbZqVx8p2Yzo0EsBRdDM55P1EjDsXHj/Oj11q1X5WKl
m+58V5pNdVUYyZtlMwpFFGdn15/1dSMA0ScKX3DO/qkeNADozFmBwLzjvp6yyZOVCGnM3c94apLW
pScPQRVqLCBfXWNxJ2O766yWsLt42ISGyNA0mNNbmbTOzqoyFewh7Nhbx6zBM8Eh0yHRSUK7x06i
bW8AaK1gU6A9Wg6aQVmdgEd1HLArB14353H5Tj8ivy7JSLn3aN0iPySQBt5sc9fMkfueZXWLdNVt
fg1zFwk0hHO1Ee5M4EfOiQyvoRk6xGU6bEhz6fhmm61RTOXHaYRP33tRfHT0miyPYBzfbLxrDeJ7
Iy1apX5o7aUz+v1G+NNzZ1kJPWtvbo+zSSBSivnqdrbqFLcRJmlIMYYNWd+7L5NVOITpmN31aA2g
dEpA4xGYSF/CDYvHkWCuvS0GScJk0GnnlviUBUEuGJa4rdPv7QLbpQXzmjwKFxIYjYr2Mce9dS3o
89zZIb3LxDcCDIhVeKCXNvcZm6uzTOp5PMSwqM45gbnEXFU2XHzbjZeJ7O37Im/NX7NXFWh3wm7V
8Gb3VkAkBLBgFtTZUQ72dOy7/pXMdrJLqaO7pYbbGhXpVMr0PgbDrVi0MHhcpRMElCTK2hAtaVmj
Zv4qZ6P5lSaQZRcEckNYcPXiMbX7/ww3EhvaRTb1SOqsutZH9BDFLczYGt+Yl3msf8+iomGCS+cG
yZmD6g+YXtcGmqn5TKAmTlZ5SUnSG1QUOeHb24EggF1KoPuJgGLId304PhomjQ/ce9PxKJHCzItM
z51dS5hYuWQo3dtSpwPcd2yjVdvGK8DNiNhIMOqNgTPoOUlToa3iYLZw33atMY5vmWjarpkErnSi
ru6CaBbTcQCU8FdVTvbPOrWC8l0bCuI0XQcAgyLDoB4MO7RrBXmzTdxbLyHkFxIIS34HFlH0RPAF
XWM5pgmc2tNkbwNRrBOrHH/rWA4uUMY/2T2cz3U7xnVD80jjeuGFHrSL0ccMz+56nKgjOC952yCN
M+t530kt35QSjWekk9aDkSaZI2NLbGOV5r8KpEjO1tRja+0a9Qj42KTr0g2qPc1vSjOVa+PLwD03
DTzSqRmsX5i9+eTYaknoLFKjpc/NAdGI7eTkHiGjCI8XQ1kEqJSmHnJo+aDhQvkUWmb3nBPVenS6
XJ6F5AKbCyd/0uj8QkiIguheN4PmQQqnX08GEOIQmJAwEo7LO27TcP1FgStb6KWvrE6u8zmmIr4t
lZMOF46h9bUFbcafBfpWNkEDRmwq7pqQaLXRI0lFa3wCnivrV4Pa/dwUo9QBQ7qGIkOjmMVyMf89
klhL74Sghu1YJdm2BNxdymS6ih3k7lnVOnSMUJ1nhKkg10nINOMAhm7wmvr+OxYfNEBTVH3ExpTX
aTqLKxQiv3WvJaPDSYh5FMkZlP+/XMQhyRBdtKxHrncaWzE66TnYsbkHJ/gOiu5BmLVW6elR12b/
iCIJykw04hAIsYF+Jwina6K/j706X8V1BAkraPwfgv7gXdQqhzq4rSuOgoDEGmyPCs+oF65W6Ee6
8sDqbFQwGamwSzH3sIU8OrrtBKVuoO05aPQrw7hN1sVg23AJNNR3pVZ4+0TdQC3ELpA6DYLGBCRH
bHyn9TiLhmB23jSp5HuXBY8js8iroo3RmvdjDNXN0daaCUcLppedpNcOEEwtDJqjzRFbpycSmidS
7/MzDd2KTkW9Y4a6xwTn44WhR7hPpysQo2eQsJXEvpBaKP41dsnJCCDM2uN+6ud7eFWqn+HduPoo
qWp0OrNOcpXmYFPYLV5hJ3Lnor2y2+6Jzv9DQvAOqCsX8MI56m3y4nCBpgVDnFNR3BKqvlb/AuXu
Tambv6PBuooKb2339tEdIPLlSmYHqBdl87FNshurtp4GjyUk25euHXesSnrkYt/3tDxFUVLiyge3
djqQNLM9WMXc/DGlh5Rf/fkJXQcZgLykQ6tVm5pGtxwyAvwwJm5iSKmTg3dD1NN0hBVqZP+jn8vG
Oo25dpU7j9QVv9qSE9h37Xetayh54zxZpyz1wYA5Iez7sMBoY5KJSSURF2vYQ7Tn6JYpLk7YlnfO
ZP+G8bkYEZFak4+bRryzKSZyqE6gtbdMmh9JAAhpmoPi3CwTDVCunXD40p9m7ItabT4jmH7Ev/Yc
46fdcccx4v5nJ+q3Ltaew2act5lPqPScL4daHihwSAXu9Dc2mV085nd5pe1kMsMxdOHvI+hXrPbI
jjcaOrOBVlw8jkf1GL3DsEBtfxXdohErtbX6QekMKtyFL1Q5/81ReeZUFbtudH+oP+XN+qqzSOju
tQJqlxWd8USgLQtekRb9GkOUZV9oZ2wz1n4D9Jr7N6ldbJIZYEoGG5H1D5oY4V+TQJxXNEE6eeD4
IEo7jB5b2V6Nfn1DQhA3zSZ4JrvsUCBb9DRuCh67B/B+GZLy1NTPBLhd45+0JRnq2Hv+j7Hj5ue5
vxpwx4WoKUU8fBvDqjyY3nSoivFJoXnxwJWs4n4lp4acsFrfsCEsm6ZcayU3PDoOwg4wIR2sMwkk
R6Nun30b1WNEwZgKSM4WIYFGNu/ntD3V9dSSJBmZW7ceb2eFfZiWfjKSdm2O8rX282cIhKKMuApX
1RPpjBWNhvSlifVd6pQ3dheyvI1TaBUHqX4Tjp/YchxbSL7SdzZ+SpNfUbkb0h0UTF86m77DcCYn
MdMtg2ddN+5hALz4Rqctx9ACYkNdtqgCJ9uAG/jXrYCv0ROlNqTEkPeF9xyi0MQkrn1yJ+wdfNyq
V6HQTpjuyMWszb8iiyRZc6x3AyLCtu33GRl4FoKQ2fZOQ9OzRWdJv4fK+yPqBrwaIvMqMR24nk5G
eDUr3a7d97CioG7z4MW0JuIgnRIrUHclg5L7qV6ZC1xZ34igFzsjGnY0e3dlHDyF8OrIqZlob7KR
X4s+yrejqLJdKtoCWaVzKlvnprT9K4h//kDooazNTjESvUg7FjJm56m2Or0MJ3jOcms1A7mHbFCG
7W34k2sbXqEPVbQo6hVpsNCG8ChQi8NtCPHDcwXzZ3ZLD/0xHEeBknVg01UpomWnDnKTNkC85zxf
QxLfjgmWGek9AkuWy7yZdGizkXVQ01ujmRsTxDwWksux0oW16yltVk1N59q114nxiqPeKimNtYfY
OxXWcWZ7RuiqHC5UnGqSD2ibZ26K+DjAzvTgp2KPvMRv8B441s8iDqy7Eg4K1HeYik8gixNfTPPs
pRoJU4bXTUP6tW49+DQ94Kem+9aOjobmXxU9Al3olIN9GtPwuUbKa/vZioKSXBZ/i6vM3UiOED81
48IGUD8+20mw0cj9HO1TaVond7B/dbyMaEvaKiamVcHz4EFW12MKe9KiW3D3EJAeaczCpk/bDs2+
8EmJQMvr4tXNoKlXyxvJCfUUUmCoMGE0QIpMjAHhSu+rrd0+jd5LHSP+N7pdm3sbpfMNJrLs0/JX
kAUDlyy5mYC3LHjI6i/krVK4+15X06GDIDVFxa1uWgeDANBV6UWHyMv33NbWPnZbnavdo79dgXMd
sb1VDuL7MSrubTMhmvjEWUIaN6Fv0aoRr/y2trxWP170GhZG9Rpj8oUauyme9311MlVAX1QeZW/g
ngwPXBGyau1VRQITcrKRwv9hNeZjm1c/p8a+gbnJxZYvx8RgWHmSmmGKLs1RYs3SoFCotI0HMX2X
xUwPtBblwtIDlB7R3UyfW6mOgf8z7HKGV70M3l1d3zR0MzPQw6UakizHfb8fSUn1chPN/XgvtfmV
AJazNeXbgas8TAZg4Lo7JdBZyHBAiovh1rLptetpgGzgPGqdsyqTCf9a76rWqjWBa8Nu7vRdxAmV
mcnWhSmAYUKwN2bnjtgavhChXYqT/YdXzDIh4nen0SL2SEmWPuRWi1wASTC7Ulj5afM6MTslYp4u
Ttdt718HDZUHI44jXLm2pmKjMIH+T/z8TLRAXf7UfdLH6XrvcxbPOHobHQSJI/nMXfeusx2DtngM
plZZR1NBV6yhPu53Y++fE91D4TWv4IgjCsfzhv+nHYHHRSuDPpQsnnKuJ4Y1H/DQPxQ0ZIhjWGtO
ugkk2YriHPiI5+1KXmUkK6nBXrsoqsdexy8r8OK9Jzma1SoOka8MUbRJOm3D5W7LBCJbjdN6dI9K
D9XU0RXhESuKwSM3k5ue6qVrTDQA3qa1rF1GVO/A30OY6lI9W/0u9e/G0PhRot4HzKbBbMHYJBq3
SPYB42tF6bKcZtDIZMW/tpXtvLqfuPpKDbvJYPpxSNsFjf9Y3YW6e+sUcl7r6DcW6hukIj1l7HcQ
IK4TM9l3TKiYF9D07C70aEyl7OQJfxPDmkPynitj0w64mljzi0qEdinoBj7VHL1VyfwnHFqNtK9l
B0PcgUo3i3QeTrDKEEfRwIXdy3Y3gdbHd44liW0LNg6/1DAFWc3RGs4cdknpf0QdbgtICGlqP7kM
MLc3GtCU8BG2J368VxIEVXmpZ6u/16VbpZP5h7lHQyOxXgqYVpRrVzmqhDyHB2eCAwB4UO6m+ZtF
IH0Wj5C75x2lPMZMMLiid7xulF1FkBWHlHgitemZHonG40Ybop/pEO2RqUCMeJGut1Z/WInuW/5U
SNYr/H4q0PCUsSU5RahsyGLsygc+Lxf6dcDKMriUtVG71tP41jcweg4g8SHsQgwEB0Ow98YLGy53
mJEn44K/3cgMUr/J3p67ebqo6hzyOZ9EDBEuNdGRq+LBTdsc6zK2bcL9tICKH2E9Zt3VQxXj91CV
2rGezWcckNYuG7veTjtIiUCF5BQUcc/woaTmZVjm2RUkDaIAyJxYzBJqztwNSD+weunm6DG1sts+
hqergdUMtnGr8QrDlL7js7NNkvCQteHEbSmd9gnmESXAxToBLVlOuXVVjvY9jaBdiA7RnJLiprPL
R4nr0KIeh1dc2YOKfdA7SwhoOQboTlWfZR9AqqSLGDLELm+HrxGWF73YJ51O074SWytT+exdeLZm
1GV1vLbQhiV1v6VixIKIhlpf5C+BK8Ui0oa7tC/O9hDe2Iw+yFiKQVjRPPsuibEVZZdvDusA2c5S
t2MaatRyu75snmZ/fsmRgnTEelMVmNf9UL5KfF8qLoaVOT/HIZGa0qN54zTl9GonzX3lwlREHQrq
2NbH3q3w7tW27Wg+qqAyKyA6jylMZsdb5IX4isTI2WiUnHJ7OJpUKbCj3vww3TlCvohY3FDn39Yt
l2oZIelIw8dwTleJZp38ot2TE7al4FwL7MFwwt85RUqDaUQ87QXyRtUuYQhftaYLDAOba5TbNBuQ
uvpUo9eg9/7WT9lTUGTXrRmfMDrdGE74kGndfoih3uQBPm6aZl4rdy9lbyMqToiBXdvruk3VGXJD
ZAVwoWAJYLNuXOksJlo6ewUiavx1+dTdJlM37dt2KNDSZdWqdYatMt0bUnbrBB82LJVsOtvgPItU
a+QiyYhSHgYoOBhdvdgFR7kAhmxRPw7QkHoH5nURPuC7d28WA2TdFMvDzmiLLfchuZxzA9cr4V3F
FchPIfX7DO2fN+C+7jpEguZZp3glwbL0031ku8+oK49hm+O/NJ2rkcumre7WHd1/wF7Dg2oD12Zo
65M7j1dkTC5drYXg6sMmMFuHfS4gcqmM2+sMR2uVz+wv6aut47q4rnR91xClzDZzzf1nk+laCzeq
u7UEjoN0rK+63LyttP62wllFn33QTGuXJ/bKdH1MMnoCD4xyIyJ9r43Kdw1AK/PWdNO3Gqa7lBG9
6WI+pIDoJD+30KkNp7ieXI4dn91TTbXYzXYFzkbsph1WWfzotFpXRvTuzvpCOo9+Uz6njUH11R/y
Nn0Saf1YYhRFO2kzpul1FI/HCtsvFShqcBoVfHKYsPC5Kn/FBeeJJu7V1KGfqCkDDWHuB75Q4dOP
U/iny9W8xOwv95tt51RwmHP2KaYBTPuF7hf3Q+K8YS290vQhXgLU7yM4406VbovE3vmORnaxicWZ
QK5ihnCKG/MqTqCFfy1q/qSSp943QeosVwf7cs0LmbgRDo7sI3+6TyJkhJtW/g7JwmM23Ku3igJY
gHX1//FMR3dxTv2f+YH6TX+5H0i6LBE6l+F+hLg25Uz6EAl88trFzjGP2BsQ/8zdN+rtS2Na5aSh
W55ylcDnGJbUhXZ7HHrFvZ475d/hG3fSfuF9gbShbon3sY42/FdSZqtVF4AlP309zJ+16urhdOUE
bg82ngsfX9nDDi0Lc6u7H+3wXqA0SdLTUNgPXTKtv36S4G/6qMDHylkncEDYBCga/sWTCCXxIttv
u3tKkPaWG8J8bNrmG5uDz6+D5F4I38K/3CD45WIsHX8m09bs7QcJjhi24xOGTSj0qbWDbwbu8+t8
fJL6JX/NldIhakU6g/0Q9aXcJTK/0RIj/yaK6R+vg2eOY3JceIaJnerHh0QAi3YeVogNmkHuJ0P7
6dm4nzpOB5LYWyZy0K8/0j8mI+vNIicIyESQM3KxBMArZp2O8fSARIbT6U4v7GOuxxtpewkkCn0Z
M5jptKwcFeEcpM/ogb9ZheobfZwoLikDpsk6tOihXQZUhJaXD/YYAUzpG9xOykWanuTMEfT1q34e
W8/H7pC8EQbXZpg/jq03IqdypKweiMBAeU6rAkFoYE3DshHdN6/02QLJ45WE5TskN3JtuRjVYDLY
Vrg7PSC989DVBp3coZritvDDSjJuZek3i+3z7qke6Ho4wdMNtN0LXxNJ2w83jKh+oLPteRWUpx8Q
JBcDJCMvvBHIWcty9/V4fl4QPNJnfbN7Cte/dLsnHqYLUKnXD2b0FiblMyTU8JtP9vkRJA8KbGXA
Dly8rS9Wtxxzh8Y45g+Vm70FypHRnO7+r29BjBOmRtAPPBfLqotlLay5aGpRyQdjhDPJBSvctrDd
vn7I5xn+8SFquvy1d7RTL3Tp5PKhGour2UnEphcZMhTTvf/6Qf8aMJU0jJk8iV8wOD4+CA95CuKU
Bw1JlCGHizP4BMPb1w/5NNfwzMdcBaccXE+Q7l8sJKcrK/gbcfZoD/fYMFGU0qIDEK/xoYq8ZzAg
/hmmD18/9dMY+gh8bINdysfXhGyvj68m2wbOlVfUj75sttqsH+pkfga3+vopnzYJMrapk23B9mtZ
4jJZxTHmzOi7wYBVp91r4gDAvCkdZzHb3zi2G58+1cWTLuZEhdp7NPvJeJBORTtjb47wGmdBsQvH
oNsVrXaIYbMYJURMUrDDO0JeF0MTv3/9wuoxHzZf3+ZVyRbULYOiy71IrimESzy1qLBC9Z6JX7nv
6yX27xsT5i5sO4DXrx/3j/H98Djz41dMLCec+wqzyxIlV4Sydk18mLU25wyYWfeSbzaQz1OVt4M1
52Gnxar4Y5L018ILRieE1BRVjxWBa/HU3ITQ8/vWWmMRUM2PfcBhg0Pf1+/4+UxlTLlpqOBMx+Ey
d7FAigYbUbeti0ehrETc5zh4D+XIgGaP2EssNDJmtGrE+ea9d59DmiFfP9/9vFRsjzVKFjgiTBU1
9XGQS+zNJ6N2i0eZNegJkYojKgWoa4G+rbWhZCeGFi2DLL6r9IA7xlurxeVSuD0+EsIDZIeaXoXV
wF0Gv13cQTemj+A9amgp4GtrOOObhhYDt/V80QzOvI/zAXuCViAHDMGFCvjoTpXRquvdt1R/04an
Gha6UnmN+nQ1mMPWxLYBygG4TYS1bO+8GPQCXSgrSyMMwZFLlLfFEXGcuu9Qmbdm+N6Y0z1r8zd6
iFQ4O6VhUEYtikKq+g9JBhoFAKFlzYGI8tc+QHKXIfUJSdwL6JUBU6NObwPjNZUdjPnGyrZQxH6g
CAGPqn7LKjhPaPyLNPhmtV/4nKnUaNrN6AB1nywK63JGYGhWYKoXOPddMG0RqOKXAaSwyJnwqRDf
zL+LncWzqOUcoi98V5APY17aUdl5ns9mzm20NsI3qSd3WfZdrv3FDLt8hH+xa/Sa6xAXCHsNtQ3t
QjDiuU/2kVV/s138+zmuxVYM/44Z/XEmo/MfMmPK87MT6zedjlv8dMIJ/PnrBXOxKam3EdiEkWvD
ujWouz8+JcyEaGUdV+deINi04Y39yjQTNuF3w3axHf15EF0wakJE9mR3XSxMtO1TG9llcaZLpYxf
8EZbyIn+MknZ+GgvjREXx+q7nKCLLf5/T6X60w1unCShXZycRuQQseImxdk0X01c4Ex3D4X1NJb0
ThpYylVqr78ZULWN/3Wq/HkklSihtQR6OM7lFJw0KOQmxndn6juDcldHI9QbJfapblKS1NdK+9qM
U+0NYlX7AoFM/oAi2D7MmpOguVfmfN4AFWXIwGVdL/BO/ghjNCOeCyYZCBGJs/22HJJhUSTdfMoa
l3ayLzFCAD41USmYjjKADbYQBFIWmmwLTLhinCx05Ao3stHnehPFvRYsmoCwC1rgSqBavcDdLuGE
RUhC5kwaO00qbjTqAfIygbwxO4dABbvW1YlHidDObXBJZ+ZEiXUOqtH1lhONG2zIOnsnu4jWIH46
R0cM1Z2lieQWMzITdl8EJIVH7yahp7QCk4R9503OWTPC/j2Ee7SiENW+2Rf+MftsHytLymksENmR
Pk7z0pXdVEk/PcMdhhQh6Gi54QSNzdvMYKeTa+8VagfX55tL+j9WsaOAHQo3l+JUvzgPTa3Ee8uD
QA7oR1iEEQSQG/g2xWA038y8S7dBNfM+POuiwKCJ64VmIzO+SHED0+0Ib+0gPbgbjW780ozgyfCz
PQ7SmEyUx6+nvaFe5GLaW47tEvdjUzra4qL8Np02SbqiZueNDC5esY371FwRPbSwfCDMWu/LZecC
4XVDP665kJbX1ji0m6gO8ID85sdcjrpCRSjOhToL6CpdXqtt7hsQDk2Bp1Rx3XrA0nCfYO4ecP+y
Q2DYkKRQvVnROzg0xCkvupFZ4RjRig7OTm/Tb8oScXku8YNcnZ2cCzG1NRFUH+ff4MSFxgjU13k+
XBUpyo25f2/sZl2UyS7z+rUoxIMYWiJ1wj5chJVpLOM0t24kVLgorYkiDdA9TCLc0k55EfRnfyaV
99Rp6X0xaW9TKK4NP9jmUl9nSW4twhrRVmuSG+1q7Cijhzov6OXZx7xlQwH+M8WoboztH3E8Ls3K
RJCtjWC79JNj+kKUw2RBZBGJ5y5ir8r4SYWRf/OZ/j0of9KwfOrvy6/UhqVOZkM7QtH5FeR3Mz3e
r+fBPx5A0irlKAsfJ8xL91FUAVaJuUx/PcfEM4Sk+q1lL9zd10+5nGzqCLXQp3COCl0t8o/ftsYl
FsSmLqCzN+YRkwdsyekkXuMQ0X83jz4vMiFMDhUqKYNZdDGNmqEIhmYMyjOkGmVfYJME08jp6f/8
QiptyuQqTSllXzrxakHse6UzJOcuGB+xQjp5mnmr5/7m68dcfh3GjSY5Vr8AcERgXo5bYKWgwQnb
lYrZRJNuWQuzSL/Z+P/1EB8cRQEChM9eogLzVI4wgZHSYl/wHjaQKOPJ+OZF/nm44EpK1gAUMa7Q
HyeAnBvgXsVZJbT6jSCOF+qgNbYr29IaV2XtvVh99Uqe8fTN9L68R4Njs6coJJ3wessjr/Tjg4u5
9BEgRMHJ7K294Kbg2XANOmUjNpFEkG5xokyUKROkW4YY8XHSnlLkKV9/SPOyylK/g9lPprHJfvtp
wuBrYJSc8P4ps2DQpzdpp0QKlCdEhOa7mtyMfNqZqYdCdLiin7mrHWhqErrPqc6f+dP8zi74zc2g
oE2Mecaffz/30NDTTVV2u9i4++YnXyYB/vnJ1Lsmu4L+uRyN0S2H6Of901T+huLBz4ScuhRlrdw7
m2S48XJ3makEKrnpYADxjwEFp/pH9+Rmv3sJfQ0fA/HNbenPdejvc/TPD+OjUitQtPL7Pn7TfvQQ
Spd1cGrIe8E0aWsl4YrCnAfSr1yMns8gGcuphBAPbaIo/B8tf1JZoOLF2VBRZ3WocqKTIdjEhG/r
V4Xf0NtCwoTJBP8VWiHvGKLtL523StPWPYLEr4dXTbxPLyFMQx17NozdixUhqrFt24IIKTq6x3j2
SX+yUmPPYoSQk8cYWgTfdA8u1+CfYfvriWof+AvtsLEnlrQogpMTuNViCsnxiDDwJm8qKBriyl0M
+MefaVjsv37Tfz7XAb+nacEWc7kEsQociIPog9PYRkdHm69S9Hx4ZkRozeSD3U87rZlOhUPO9dcP
vry4qRd2QelQAYEMsu18fGGjzyJam4V28uxOLr24q5fYjippoJdthQ1j5evnmf9aMSos1BLEognT
u5iYGca8XE4w64apnW49qwDUiJr/AiTRlfBx1MMi/zeRzcGhDYoOMi0Fn8N9FZ4mcq45tPCJLJ17
0WbDr8bt+nUdduixI8O5yfKWJI3Cq785mf/xcTiRAWpp89g6eNTHMYJhaESl3mknyo9zEWjXEupY
XNOHLyGXGp3zyLUGJl13/fVY/eu5JI2apLubNlND/e9/TcZK2mGVO7F2imvXvxVejrVsIJKt6TbW
VcUdZSXlDGE6iwdMFzOC6r9+/r8OBs5vdR2w1fS4BIzJPIPPrUfaSQTyh9nNv/pRXv0/zs5rx3Ek
W9dPRIDe3Mqm0knKrKqsqhsiyzS993z680UOcDpFESJ6D2Y3ZnZ1TyiCEStWrPWbfnAP4jC0xLHc
C//EmbppCW0Y820bmARJ1eKP6C8EtOkFzD4VqYSJ3b34Cspkn/Ym5BLg1+5R78IfiS09Sr62cP/O
bU2dm1ChHcpsKc9frnfY9fgFKZp7jHyzQ51XRSgVbPZGCaJiX9lIYyM5kO3yjnqnKUUKGk5hsJZS
xfltJ75310BJXOW00MArtDJA3hYYV6OGd2rvQqvIW2eLIbi+cKJmTvDHpclPp1d21Quv6jbNRs12
OcHojZbITECy5zL09XjBWmEmHOsyvW+KsuLwTvEFDTz8walGvoGh7UvX20ngpyr8Ih0b0F3TLEzs
6i348c1JA3T8mUmLpiWQPi7hUQ58DzkvUbewNqbnvlOxe0trvKBcbY9QwXZM21cjs++LQF049uJz
T24fUn5iFeUsOpHTTrKMDIFBXYa0KAQgo3c/e9gYOFKGC/tublmZoPi3zCtj2jAJ0R5SvKjxTi0q
AGptv6HV9VRK9RfwrH/rTl5Y1tnhKG1qOjbbPGwnlyomTKUc8jo8ZanzmkOFiEPzZCf2oZWcv8h/
LFQuPh4T02XkghGgFJXdM41iTTGCklEH74SDZy1lmbHL0tpLDkFXDVurK4HnKpjQ4Q4fbiDHxYCN
0L6ktuI9UCk37xWna3jvtrg7qWb87hUAaEJfco+Fnqd3yANCPa/H4FQhsITMnV/u7KEDMWd2MaK4
AYhC5OrPSIWjux4DOje83lzHaW9v0IbPVz3U+IehMqU9mSWy3dS+7r0sUvdDEiV4Z+Lg7nceOSki
PLAQRnSZYasjOqLr7lZOEP6Rldg+jkGSHVKC9U+PksFjbjQWGn+ShbiaGu/ikCAp9RVqQXblYG5f
D/uyojNgktVsx85FHFlr0BCvRxUnPL34grDl8JZZ4fDQ4FJ3nyhUU7VKGTZaWqCFCT1/bThRfkh6
XZCDCDxBn0ubNIY9kOsI4NNYAD/bNeHOibXqz8LNIDbJ5KPSEOLVwIsVJMw0VFpa3Cg2WobHpgVi
XtR7H2XfVdvAKKZMgtzRNkhG4dxz0OUOI1SoVXn62ufB39s/ZObJcPE7RHD8dEUWfuHmUs1mpvTn
PtZljOCQT2QIZKPZeLEtBFhN5QlbI+n37ZFnwi4ji/cztwX/J6LHp5EbrE5Lx+/sY264xR6BMnkL
YwddNR8CuCxJ1un2eDPHFoY1oRd4B/9hmgtHqj0iyARFPk9aqKQlQnUoEeGqpTeblrzp9mgz1y3f
VZS6gZWIZvXl7ArJ17vI0qRjhcngU1DYEd5ifXy4PcpMhCXmyTQMHHyjrrA6lAFR8Mh799japrEt
o0B51AIdmRhTDhdymdmh6Omr4LVoRk0LqGUI1w/xX/9Umd59WQr6IrqATWv9vD2lmZwNj7B/x1Ev
F85pPJ+tR7zIiBE8n7TgzJsKmO1Qy+IdrVFduz3i7BGw2BLi7QxoYRLPMQVFDbaUnKOvF6exQcgk
UVFVL6XvSam/QAB4bL1sYczZ1YTlSggAMkNScDlLOU7MDvhve4oRR9rWvF3uQXJ1iHnH1cItfJ0F
iB6cwtxscjKHKtzlWF3sy7ynwxjjG8Ld4O5GGYx+IhTeIVDpmXQ0zfZL3gXbwqjvLMtZOArK1Ukn
A+D9aRtM2AR5KE7mp5Ou+Y2KCE2RHqs8pBOTOSbwo14xMMwYyeb8rPa+R7zpDrkzGvdOGVn2vo2c
+C4rDFDGMXBVX/bbl9LA71ZpBnoEveKfb++CqVmRTcoq0J+qzUvOdOgaXf5KC+i6KelxcPJgSkep
8ctrDNyM4dL54TFXnH3tIG0otV97GwZ/XII0l+t7FHT3klN9GVGbu/2Drrfl/2qZZNN08q+ufUSo
tDaI3fGoGNUuysd9FEArqIOtOZZPcQiNRy0Xzt7Vh+IBTfnIFvUjDvr0Uir0IpHS0JePA351qZv/
MJHdVoZg14bBwgW4NJT48097QneSzg/LVD5SHqseg9HLH0D/ISI7hjgxjYG+EP2v4rHYg/xLJhMF
uTM95JVnBO1oFgHPnwSMMgbcS4+9qyNNhYVQjCY7tWfkaCb7x25k2QWAHhyxG87pGtZHU1UdGIlI
kdzeGVc3mRiJ7hmH2VDJHyYBq4jC0E8UKzpKZW/j25NlKAvAu/J175CbBlbSWle+3B5zZv24prnR
dCA6/PBpEIkSGzZoE5+8Th0w09aiHX9nsXDJTGEr4hAKHJADCpSKCiDCy22BDDK9rbqKT5EZIu2o
BI80px41LX4DqkSrON5HTrjLkQ9QJO2UVdW+i6SFgzf3IYHpUEC16ZMz3uVv0K3ORfhPj09BN2xa
5V2GLlE2C1H56nSLetynQcSff9r/MAWQVckYhCtOR4bGC/4qSvQLNeG1atM1tpaKw0uzmmxP4BI2
aBY1PjXmG2JHCKu6w6/be2RuX36akykqV5/mFKd2WxqSEZ8okwbUODsboffmDvmZdev4C1/pKk/4
WEDuTl59NJWm+UhA4uMCjI9PtYrKjmZTVk0A/Ul0w5sEYXdffdK18HmMsu3tWZpzR8EwTN7VdGcA
dk2OX9kFre76TLOI0YEZE9xZIk2Nj1qVo2+ArRAWUXBtvKgMdo4Tm8e8ba0VSjL/QGJ3kHkr4G2X
Wv/qFgrGxbFGVQpSymNSF85L6lOajSJk6qFxxm9B4DaPCG+hwAiA82FMcWNQvAZxRb0Y4288T/wd
/iTmBq0Lc4N2EiI5LbpMlp8QwZPBP3ZWX68xoECOV7f/yLHenjC7CKB99sPBlympyAFFwEiCLN4j
AoCwBCRtnrEFOCsnfeqBHiqIDriDwEnJm6RzXNhvfY1ePxcz/gT5RnO8r+MAD0x1TX2jSxB68Ucy
N1YIBQ2WF9KLeeltxk6T9pmTtW+3v8jsvnOI6WwEupjT2m+pJV0XYZJzqpMO92dk+5NUf+C23zs6
UGu06m6Pd3V3sfXoZOKOKRsOkXiyAQw5CRFfsIMTxDL4P3EuGc8oVQwHdup4iIxFNN/cjrPxOxUg
YUoc1uTs+rrc5LrqhSfbLHdyrH6xyvHv7TnNpT/iJSGqg1xgVw8WYPVu13aIDvKBfmAHZpwqx1cO
nobEHhpOQDIx09q25hA+Znak/B37LPHhMFvWY6FozS5oIv0wulZJ16ZRF7oKM1+YxoHotGqcPDr3
l5Elk6CEUY+JTzxG/TMyLcMDKsHhzo8t5E76uADlR1ng9pLMrDrNUPQ9FV0BrTJ9MJa4OWlIWYcn
rNolhEyxjO4zN1uoy87E5Q9bTuIJ/der2nhA1mPpXhCdEj+7s+vxe2VWPwdpqRM0s2cpOwoEjCpA
09NwmSU63DE7Tk6Wa1LpyYHZBIfOGDCyyRGtuL1yM7GZKrCjUbOiHofN6eXnsqUmNCHexKesLl/t
EdBNJNpeZvUlCrpvkqeebT1/leJiITRfIW9IHwgCPKtEmkAld7JPjAxppaBzyVL0yNkmZf5dNxF1
NUOkekqedqsh6vsdaliknQjRKaW9kGZ+lNEv6jriF3BITYsfAaFkkieFiWclqpQkJ22wn5yqOHlw
xmPJgsxtf6GY+NPUmvvB8HY6JV/x9vPoErZ2t7Oxc4FTuG2g8CpBf7j9ReY+PxQoW8dKmKg1rSHm
ZL6arSbxyQ0rZSv5uCaUbpQjs9FD0+UptvSaEvOcrgMdB4F4BjJ5BQDNQZzlFhzbU6sm3yxcKKtE
2Too7BhueHTLCEGL7Kihq09NEg/1pRxu7uwC9CLBxrKZQzXZCFiHphmiC9FpdKVqHSXQZRN19BfC
0tzLlrKsTOef0E7VQsStTxmPHcZjlBZhdFLronhwh9Jem60b7wwYiwerVv132cXaUxn9+t1PHfWA
/l3/gKTjcMgSdCOGIa/fbadwNl4b1j8UuemWNqRIuqYfwuI8UGOg2ObIk5+YeuqgK64fn3T0fJMB
ORojuEs0b9Pjc6p7KMQjTHqw1eL/uOt4DhFwiKI2nbjL5WngjGWyOAwZXjJb2RxcfKlUeyMpiJrk
HlIqt3f5TKkDYh2bTrXA6wI7n1yUepLkVMHd5IT10Q7pt60dq3DukV0e9b1aop09tohi9MEZK2jI
5DC+FnKDuZuKGhK0K1IEHoKTKaPkryup4yUnr+oe9bh4kVpczqLM+y077S/kHBe6Ax/JxuT70tez
4M+BT7aN6WslDCsH0rfjn8Yypg7Pc/GEXkT5NIy6+gpLptjzk/Du0c3iWcPx5r6RE1QPXVv+FelY
bdjMY+Hwz6wBvTQLhBTELAFGvPzsaNC1aDL7wQlJpBj9DNt4M5LsVZO+GT3o19vfXCzodP6AR4i3
JAAgfyYLbo51Y6eB5J/aKt9nafTUgx+JUdO7PcxMQGE6XCkmLBXmNRnG6aQROkwcnoSiDPY+/saK
4nB7e5C5hSOtpFbHBcKcRBT/FE5SJeuiPiHjUBH0yyN0eqDDpy6C3tHyC3R2Rp8Gm7xA9bANC8Sv
whOqmnDCVQjzDHN7QjPXDpA8CCAymDywoJOdUObopEFvDE6lYa4b/BZGqL693RzotS/0+ufOPk8A
FXKDUKigCX25eHZtu5ZfF0gTkx+uhhFRo4ZHCpEu8o1HceXifHVngzYFab/WWmthrjNJz8X4Yr0/
fTy5qQGT91WAydz4FKF9lzTZgStykyMBMcgJ8lqNukLhd6GpPD8udHXSYyjk02rQYEWl3alNcMLA
+qHsaQnitZvG7X2V1ZseLRIw6QaC0u3CZp2pYOiiF0BR2QRQMK2XVth2uDEGkacuRxWn8PZVY9+j
JLyrI9w/a+tojtbCfTs71X+H1CYFBiyLyxaTzOCU+vGGShy6Bshd5631LbPU+0Q2H1IefoElfb+9
jRemOqXOqGYWgxhnqn5ITA2q8xhUD4qOybMSrB0vxnDG3twecm6qgoBtQaGk+Dv9qiadz5EU2z/1
dnY3NMmhqcJnsYus1N5BId6mFKCrMHm/PezcgYVYCRgPUCMs5ckh0uKB/jpalCclN+nbFuSJmMzI
+y41E3UlFf2wVMwUgXMav01SU9IEGGMQhi6PDfiYBOkq4ndhms/joP4EUX6fcGEu3BNzbwN8lhyx
ZamoX1VN66YrCancSl3fvLte8egLC1Dq+K9alt5TUvyWlcWxsZQTZtkLX3N+kv+OPYkNCMPB3c88
YlPrHQwt+adL1V8dCdjtrzc7DC0WldqGQAqIpPxTCCpy3YFqy1rmefqkj9mLHBQUhaqFJ+vccQAo
Q90HnXgN46vLYWK/dPgjxH3jCsNqbTwFju6s3DxFl87A/R2w7fgfRRY+ujPc8TyuyHbo4k7G7Miq
PSTGERRGg66v0/vGU/cRMvNRJi/dJOrclvx3rOlxr0p58FB9DU5yWZ/AUmyCED26KNvUCGMUiEU1
zfCCbvS7ibGHixlfWRYLEWf2Nvs0X038xk+fskvRUK811hg53Cc1Ux6SBOqkZaHPb0KkdKAqCHOg
HAiIXSlveYMt5u3NNFeLJwb8/yXXJpu21/zRxKYhOCUjngk4t/rfgQ/zV08tVqaWCbBuXJqPOQxT
4bu7MPzMw4WEluhHA4zrZfpkhQINMqXX2cziyYB6fritrRGPJpQaVlqAegyDIvuHruihLYb43AUQ
pW//iLkDxfuORgABkd8yOVCpA8ayEjLW6CutY8TUBHBgE3UU7G8PNBd3gWmZNkgQMAPTHq2aeH2d
KzQfYym9r2pln+Qd043OfagtDDW7tT6PpV5urTiNBt+JUhKV0t6UhoVMj/sgErQ0q55Lr/qnAw8q
gyPC9fyBG24heoht8yng01hFRIGk4SN2gIObnORSdUMqQCiK+ZFXPzpWam2GWDUWUoW5UeBn8G9C
FH3nyZcLMoTcDWAzX/M2TJ/cQRroFKX/3P5qk3ydqRDnaKvTqUKEAqjH5UqOroFUeFYXXwNLeysR
odNKB0cWZKP0e6PMftwebQrvF8OpNPz4Kz1qhQfP5XCdUpSOjMn3V8E0Tg37Lux3efgr71GMEsLc
jrXJI4S8QTbx0sUkngLuCnXLFutzA9F0vMqBbTiu9ezhCQH1C1G/b3gCQD/8gtocpwc1BeTubv/s
yRn6368W7C8Kgbyfpue40HoHW8wq+0qmqh/KwRDin2G0jwdnickyOUUMJVqvMN8JGFTKp6oQqTpi
dlmazqucexji1T/lzsIBBU29GAng29OaGwsMIEQ/6M2wWqcbzC6lNHAGBzo1mNXEhycwPhId1r1R
vN4eanLfimkBCFVNoLOmIhTULr+7qislnqO689phKY0znO0KXkGJtqEcGegNR/99anA0qZ7AbiIJ
nJ7QyG882sm1+0pj6Bmy8AqR9u0IHszUo1+3p6aKYHMZDRhIiGlAWDThCU7mlkWjb9jEites+Jo4
+gqPnTVfDAPtA66RVobUG1LM/DcYH61yrsIfXf1V/Gf1gAPxWhWOiNlI56oV1JChG5ai5dwPhMEo
yzR8qJ6ak4zYiRrNGgpVe42c9jHR7LUcHXC/xXMLLWljm1sqTMoH03ujU/SKo1Gz9APECkxXyFKo
pkA4o/Yw/fqKCjYpyg3tlf3BGycWoKi8lDb4wT54eM47FDhHpf6DLD6+YcrC8Nenl+eHEOpCYYe+
/NWR8lotTVPNfjWhPAOHQZxQKjGKQxB/3NzeC9OhaD/BXIIFxB1ItJg2eeJqMOE7IFAwjtFvvm8s
V49t5+3/+yg8A0Aj01SlZCZ+xafEqiotK8lT33p1JRcVVunoZva6VLSlG31uNgLtBPyZlhqQtstx
ehoPKmVn6xXQAkZnJVEZ1wZp5Rm4Yt2e0vQaEgtHPk54heYDvGpyhupI0pLBYkrw+B8x50Ro3/1S
VeE/iWk9DtT6F/bENPR9jAeZw6D5ToyYvk2lMm4KZRBTq3dIHP+Ou29a367yPvl9e2LTN5vQrKDb
x60BQBT+yHRLGJ7URmVbm68l5lkDXuHpE+61O3zDTFddceDLVj8qwfn2sNfriWCA2IAkD/Aip40/
DMw8p/IrJEutauP1w5NuPKLGucVkXdKlhY83TbOFIw50DOql1BbRqZt2jDDXSTIUf9XXIIowXcsP
vYo2wq71v/BXrT1zEiLpl9G+O8PCPKc50v9GRu+MVEymzDvJJ1JXKIdlvfqa1ugqZgrGg3Kw+Jq6
GkWhOi1KRMSQGeRVVLWxmQlAUqFXz20gf8167c52vQ1n82+jqe+1Ev50cvUUuzjqhbb2PGLvnvXu
fsjchZt0ylDh7mSewEUEC0Y0CidT1vsKm+3BzV/ASkE+Qgc33wxysdLo0gSVvGJHF/pvwDFpcxhM
dZUW5cpgu8k4scmGsfNc3B6bRPx9jt4vcPfF4J8jPT+Oba7Qu+A2pPYzOceWl2U1WhXZS5rW35Gh
XKGB/LUz3xDj3bR0bbTOfenxpLi9268CFa0DoF0y0oIMfXWa89LFt1ZTkhfsgLEGNO2N1sRnJe4W
dtvHk/VyepwpIaZmCpgBNNnLiGjkJgDbHIK5Kjntm+pp5T4PB+03TRQ8T0YZz+ZRNddui0T8mAfl
a48xykYPPf9+bFoclMdwRFlew4eWRPgrkdzdYt/Ybz3HKV/a2Eo3/RD2+8DMw6feSaODIeX+Q+Zi
P1LDHX9x8NHBJIxmpN0b2hoUTfTgyrhlB1KaIGwFO2ehO3MVSVSWFUIiInUCXjolB/Zlg6Oy4sln
CcfvQPrb5dSDvQZRo7DvNz3G9v/xW4rxADkSK0UleNp9krs67Qerk888QkIwRxXGjQvbZWZKFvka
Ki5Miaai+PNP92efV2WmaIN6jgr/e9eZfwtVfbRR0dV846gGS1fAzHA2GSLcVV5Z4Jgn1+gA5Jfk
ulTONLkQMkFWsA7vsAm/15p30/5ye/muLjYaO+jT8XjgFU6MmOxQRcvkIDfV6qwg6r+pgjdSLTn2
HXKt3e2Rro86L9+P25qcBtroZFqdF4dKZJm4q1ZYq9CIXHn4ayI4jqEJYlFLH21mOCiIIHvRnASy
pGuXH80qZSOtYCO+jHpPFSt5z5wjQlh15z7XYbnCD4C75vYMZ8IKSp6cchO6gHzFiReaCL7iu/EL
RD6zAXqRYzsVg/pd2I/TBighXaduLAPvFc/wq24jnEHRCUZv3h+idSlD30u/VP5bqv7V8Q3p3HYT
9DsbyTCL3qMUhRthS3x7rtMHmgaIl6GBnlEmErjVy+XNJBZBS4P4VZNb7NXKrn2iSOVgIIWCaGtJ
CqwozD+6zF/KMq+zBxIUpBvgVRNjrCtwv2MOTa8GNnaWJs2mcTUEGFSYWxyGikG8Etvkr+0cRqXY
G3TCbk9bZ1qXAZ3nKJ093kUWNZZpntTmTuWWluS9YshzsrwSKtgSnuZ6F4khQBHRDlVQ4ZyubN1L
2YiD32vo7PWx+hYVh8Baopxcp5kKo2BdSI4COIb9evn9xlSCNKOH7ks8YN6I/4yvP6V6irmB3hmN
sB5zcbkCduygnFl/CeXs5fZKXm8g1J955hLiuBiJc5c/oHSUruYR7L8OyV+8rvmW+H9vyuEQRMfB
tBdqY456/eHoxdJsAS4JQGYqX1JjPVlCksOkNocxRDzXt5YFG8oPBx11Ki87GpUn7wsl1v/x/FIK
4BrKqfB5MLMfEq/FnYcD2vPYWMHvbkQ1bKX36JbvotjqdlKKt1FpyoOzd3ozoHpg6SVsUwycnEZp
cf8dY2h2MPYMe8AvdcSOXtGSatXpeDHrTdA9E1IGfAOK7E3Dvj56oMQWWdu6Dqky91pp7vO8bHe9
bBpHIwbh0GZqsldMZL0qj272qrT06D0rJP1P4ZRCw7oYvjMPXqxe5uxi9as1ZNuSugJy8uN6DOMW
j05fi57plibrwK/M18Itm2+dX5H++X79quIZvDGSAYNouam2g8oFiMJ+9ceKQv9eUoL8LY6absdl
0a91Tylf+Z7YYypStpJoryN4gKMLbULoG5WNo3Whmo9S2lnhylQb+N+V5n/Nhzp7TRx5iFaeJkm7
wXLqg5kifpF3wl9PCTXnC7Rh4zyiHH8YJawnSyNsdyQguLf5SbTAB7m6Nj7uQ14mqLbwDJpeG15X
VUM9GNU5Y+FlEN28v4rmznAwh0eYDrgADYHbJ2FKmQc0KLAcfDpezlTXpnW1srAclCns6mxrlfEN
HbXhQRpjG4del/pOpJYb/rnxWLQa6vQYem5pkrjoShXo0TemejRG2d0med4tdYVmk4NPP0xEw0+J
j23HbPSO5EAaNOkF0PV905nfeq3bAnHaDjnMzcznu8vZmlfrYzHiumjw+2wz3louLj1q2T42Trhw
mK+D18eCAbKCbcjrZgqAyaTRM6wyr+l/tAqvl/JQyiN3utw8Csu+VuvTZ9v0qlXcfJX677c/13V6
Jr7Wv4OLRfu0KE4MPb/34/psylzxvvugS7gVqHeIf/z24CXeHu3qwplMdRqnI7mOszapz8IjXPXg
hhX72yNcB2J4ajo5NNFWhMZJINZjf5CrrKxeiDtrIztb7Xe3/KVEOn4j5Vcpfbs93NXyce1Qp6as
xRMZZbpJGpgoZYDGjN+9lIH1S9HaFXWOoytheBrTmra0hSfY9fqRSYtCA4AxQT2epIGBUflBgrnz
uVbkH55vP3l2vbk9o+tTIniGZCJwWwTnfzIjC+QX73heIBQ6HisJe2vDrFbIqydrLzF/3R7sOj7R
5QabjZgCnR5W8nL3BU42YMdU8rwqCw/zsXqbqfV75ivfMhyEdK98HEL7kCT6kmLaVVoCEZ/qF/8C
30r2OZllZ1qdgk7kcLYjs4M9bjw20JpWWm78uT3D64E4XzYVGlNUxyF9Xc5w9GTf1LquFg86xTjz
oEvKhdzjoxJ5kcZxqsifaTBQ8hIf73IM7G1lZ9DT+qzX0Rv+87ITPaft+NJ2xR8nTR55Gthmsqt7
Ye4xhOIvoFG0YxUlzgaQ/Lovf7lSfDfmKY1Z7nA8nd/RsDzWffYatumh9t/rwH3UjPY+cIkNBs6B
iQdGST/Jlf08eNoxVa1dUJrYDMfwSW6v4Yd++mSCcNYcUnPBg2VfXk7QjAobIYq+Osv3YZt8c32F
egq6LCv81n7kRfCDrlG7akq/Xtu1scMV+1cyOpCWXPeEoKQH09n6SafiH32Usk2nQmXh6sIrFFGo
BKZPE+JTjst9URjPGKU8WyisrhbmMOmGi2uRh6KouQLIhKw82XFoCddFVdj12au871Zd/DXSu9b/
x/hqYE0qlYC8BiXc9nVJV8IXBrWUS4EbY98ZY54Q0P5TQP6vDTjo+FLE/h+lyrWFp9h1eFFFt+h/
WvyAXyf1qy6whioatOo8lJ68cQMbpqWpLxTJrgcRuHrKDxTVqeVNc9c4Nz1wiwhSxEVjHCRzTOEF
l+P29npfBWZkAmxoEhTWKT4zl8stk2qxphRUos71MCCEygfuMvfBQeBr7JPHxWvn+phfDje5RscK
kwSzGcuzWZs/6wIcXW9tFkeZWzrUzGxRv6HzoYjL79Nl3RVO1nEMyvNI7r8uYilbI0N2e+HmZvJp
jI9+36cxSl2tQgxzGENBGc2sRuN7XQ7yjz7BA/D2UNfRHwDcv9OZqumoypikuVaW5zhK3/Ff+5si
JXrS5X5bqkmzzrDzWeuav2+lhWt0fo64NSgY94AJnuxzLKJY4FYpz408QKQzBf1IKXixBCBz/i9z
/Hco9fKTWVAZK7OVmaNTSQ9hVx+CQd9DfAxWZj+8+7b1qGTZDxMlkQVY6dwJEIVE6pZUomnMXY7s
BYh32I1VnrVcIPa9tAVgMLgPPdDSR7UxEwRitCUA21X6JdQ5/h3UmAA8M1VpDTe3y7MhRgr0XdY2
7jqXK3WjIvIORUHYwLTO+/9hlSkxgEKEZnbt8RGqKhIPUXVuB+9ukE3xyBHyjCSyviKRlP3yHWN/
e8yZ9VUVhce34GSJqsPl+hajQ2kjy3OsmUcKjXi7//bw3OvSal0iXGroS+SomeOiiv41OHm6q1c1
BgkGmKyWcn6GAGyMSELyfFOrv9zu5EcCYR7EzkKsnjkoXFsMKqM7z6Dizz8FgyLX8L4N1ezsuEG9
smr8/sIhuPPMIls4J3OrCVmPyEbhFh2vyWrWDY3K3iZhT8fiB0XCeDXa4bOd4ymn6tLv0ezvbn++
6zwXggmJkwEVlM78FLYaGVBOlarK8GCvN5ElvCy1TcsLfWUpqbdwsc58OnDW6D+RuAttQzH7T+vo
RJZFghZkZ9S75c0o909KWPxFOAz5cfZO3d7ZYbVtrSVM/cwkBaVEFDcFH2FaF+sr/HabWOvO2MMd
fRzf+ii7k1tzZ/bOQjCfHYrKF2UwErSrWqLTJoQbpevOgQLx30zb57HvDl5b/xys6vvtbzeznDCh
uAKRveURNKVEFfizFphXdOeoV9feeA66V9JTs7ZXXoWwgHVomyUUx9yQ3FV02GjyksVN9if0yzBj
63ZnSrKJ84eaeJI2W/qMI8qYTfodk4z/fiIoSP87okgGPu0ZhKndCOnt7qwr9YsTYkERm9p9N7SP
gKOeRgNi1O1VnTmCAqEkIHGCD/BBMP40oJRkVRp3Fpslkx/UoSlWdUS9W7KkvaHXBfbDwen2iDO3
Ba0heopsUiq301cY6SZhB5XWs5OnhyYu/lGcolhJqZ2t8ip4rOxm7xn/1awJMCqPJV5kSGGwvtMz
kYS8CP1Gbc91a68Tvf/lBeWSZcxM3BQBU0QzUENXZCO9j1Wn9JT2nAH5CUJkZP3sT1Qm/9xev5kv
hmAxTeePBzv1yMstwkTaxk9V7ZxFw0MbYdQdab6+qpxKXyEpOuAi/x/ZzoISDBVQ/AvVaZXexeWQ
RWeGYaG72tm229c+K/DvHXj1yUr4cntuM3sDDJu4WFG+Uq6UN6OySgygPlRpbQyoAvdOr54S733s
Md1WscBdQkvPjQdKDxEp2lCoUkwm1lma27mjg2N0wv92kZ0c/zcaAc29IxXFqak9a92lZMS3Z3kd
VqCKfdhbfFB7p+2RiotJNynfnztD6vaOGn/LoE4gSBiTkVbPoSTd9akfrdLeWBj5Ol7TtqTpRokW
8ACohMsP2VkQVFS5U85trz+VKuanqemdRAyV8Ra5Pcvr40D7TnQR0T7ge05NIxpaE65ejdq5T88R
eRGhbcubYiF+zc1I4G/AUfE4usqPPMlXK6fJjXOaNfd1nTzbjf0YKfEus/X/fNnRMRMUFProgOqm
fWbbDCpbKXv9rBT6bmySLznOkTZobDluFmLk3NoRQwQJF8Qb197ldzK6KvSxMaFdj7vNWkr6x6Kw
pTUSjH9uf6TrAwAYDBwTSGhyBXKwy4EqcNya5ibqeaiVu7jQ3rW8+ZaY3rq2kvt89J9QH9vfHnKK
ZCeaiDFJiKAWiyrqZBPigpkOThCr5zxplLteVZIviGL5W4wcrIPbgttEn0RyNoPdjvtY1sNH2Ytp
xgSBuvBFDTHUZY2JPQPBHuQOG+ja7yqpNaWLxuFcd84mVL6JrQr1DtFpGsDuHqHVVRm/mF5BeMW9
ito1YagIg5VuvxvmtyKQ12rUr+IQcyhTwdu5WIE6Gy1pRYLuN5UIKYCO+Iek/Lnr4nVOLaINn1B5
5/8n/uf98Rd/a6Te8c8hV0RCXzjH1CpXLTI8iO2v465dDaa3Vepv4h8283uUWhYO0Uw3Ak1UMD70
3EEq0xa+3AZWh97+GKLwkOHBZZJkdNEfjQ6WjJfF+EdMy/Ry8cNvb4WZ3UcfQgABMNUkr5ts87w3
gg62mnzW+nKVEP7sHCVrrHkEYCu3ojVLc3vEmYMFOo6AL4yCnSvYVJ11cglGSz73uPaITyYF2CZj
+3x7mOmC/k+WTnRq2eB0bKeBluZLUCAoFp0ogMur2LAew6B+Kvz72Nq0sNp1o39VO2kdVc2SNbFI
ET/t6Y+hBZgebQOy1iul8argLpG1IjrZfn2vqM3Xyq6XAAyTZRRj4FNDXRa8Es+p6TsKT61YtbCF
P/l1c+doAtKeHTRciW8v48xUSAQU0SmwPuAol9ty5HaWklzLkKOwYSHrebkuJdddGGVyhYjJIDJO
AgAKhcR0CmYPGlMyO9PPT6bc6+sh7Qz83jsZpa0OndGwMb7entXM4gmaODse4DwZqfjzTyk38kzA
5JAbOvVYVj6N9Jr+dHriYg/stAtP+ZmpwUOA7ELmRq9l+p3wIssHJ6ajl/rmG3fboYYwJAXJkyO1
S2Zhk7xULCNUSTRDeAiiszx9LKml3lFJ9r1TpIT3CjzUIlUDHNPNbR3lXxAtWGgrTiFEHwOKq0s0
P5AKmxb0YldtrK6SpTPvQv9n5AzdKemdDMvL1JJebQkLh02Mxc+x1+XhufI0h6jqFOnb2PTGV0Rr
9ZRLpVmSr59bB56pBhcnWuFgjC4/b4/tl+9WYXCqx2g9ysaJwPecZu1DVFc7A6Xj/xi8WQfBnSch
oQ1EO3Ja8wuz2KvkCsqdq+Xr0Nb3cfi1He5TW/3Z2+YdnfZjYxYPRlAuBNOZ4+nQECTMkKsTDCbJ
g5X5eRiNNS4gwPJ+SUFX7lJfNw7/+bhcjDI5Ln2EGnadC8i/SevGanA80Nza3odANBeOyyQx/9+O
+jQhcZw+n0xwqb6MxOpJT4I7uwV91QTf3AQPpya13wNHovw29rtATRbePXP3xcUkxU35aeRMScqk
sFV0eukDVV14rFGlS4puY0t4v+CxmoRnREN2RZ683V7euY9I3iw2LDKi8HkuR8an023tXLaPepHJ
d5kcWWtM5cKFjzhN+j6Wlm0iOF4CtDVtzQQVwCzPRjEc6M2pc8twzXR31Ml3qms/C7cP2e7v+954
ipRi06f6QpCfO5Xgl+nWixcQF8rlNF05KpreTfvTAEwLdfNH1MFeAVYf/a4PNkXeL5zKufE+R4HJ
eNEYyjx/DPtYt7m6dfXyiw5/ci057t34/yg7zx23kXVdXxEB5vCXVGy1Wuput0P/IeyxzWLO8erP
Q5+Nvd2UIMFrATOYtTAuVbHCF96gqStR3euwXQ744RZYFuGdUAZkPe9drG7g33h6EW4JFiM9mhkX
/7pnsE9RoKWbcH0RsFhMThhaJvVJGpzlQtV2Ew3OR1gJmffvo5CTADynvIgU0iJP8MWQ6llsY8MR
VrUrkjxcycVw70Nd2ZnAg3ghZ8oIjUNncfRqwGMDLov2KQHsqUbSJszCTe+3m7gpPwFCO2Q4e7Ae
LxQCN6Yxfbo9y8to4O/hOYEfN2aQhF3th5U4h0b+BAH4UXWy0DPpjt7ZkZeX24zLol+CLrHN07RY
zr7v64SA2z6paYgrB2of7BA6iewXbKTscM49bk9tvi4/RqLEVZj28SgZpM7LQMdvI59+YjEgKBc8
5Fr9KGEQqWIl0pvK9vZQVy5Q4sQZC8F+hP2+zJjhPlaJXqr9WYr8LHZHBzitHdNVnIK4+TX0uraN
JdLNrrLsV8gO1bYJCRXu/IorH3N2Lp31TWEfXsRAZWIWFMXq+uynr4hSQ97dsLu83v5Kg9XL7XMX
y14bj4+Bfhq08Vj9AXR3iBPc/iGLxGoOCYiaCS9tSBv4ts174a/nJGhwkWzCqD5bua0+qamuP0Vj
AdSliWmtjHa+Sia4c0WS38/ur3x1vNxmLcpZUPlC17ONU9RKp97AeFUpnpEqI2nNavCVdQlYVAdO
rhj5J9HGliulXfI5lLqxcfOyUc9jRAfRxddA8/ouMfZ2IDebyK/p1QQT2ajcErL5svNTbozEqwuc
JpNyzFeB3EUHARn/AP9NIMSavuStPa7Urk72uSUBbhEpXxzZkC33ouNWMX9Q2Bb1V3PMYMj6QXVW
htH+3uZG8mwDyqQ4ATC90Wxa7lnD9RPG1lbpyuJo5RXVpbFSV7oosXwOY3tlcVd50qgqL0WSdpt+
Klrd5WIrVqZo9N1oAGQ36lA7YjmHsbeMNeWs+vpQmHX32CWl/96AFV1h9BF6RLvvdVNOq7qLf8ZJ
WbNLJKlxszSUD7A+zUeKhNFrOFG0Zymzxywq2VtZqq9iNQLkE/f9nhsV/52p/Ky0frhOgyZ6ZJH8
XSfFjVcDpXseLKN4I8PyH3J8b0BhUnYJJhWGuRSIvdPq+Q8psjCak+rmqejbcAUppgKv6/duBLL9
uVIDphJKuO5ADF0HSpFCk7SH7RiWIQ1nhe9t+iJ+VURobopEThClaSltpi1sLId2W4YHwtY22vE1
ANvXgneR8M7lD3vDE0++EwBcOZrwYSlkI7pGVrw8EpqKTWInCqwdGivARioc9w2y+6jnK+2de+/K
UwzJhioKXVQy/WVPBRoKAapZReegnYvkn8ahPsa5gdTSDkPx3e2jfm1ekJRUEldEPy6EGXplCJI6
QdY2MZDdDzQhXMkRx0y9Z2F2Jd8it5hHoTIJ023ZQ+nhqmrxWJmnaqzWVQNxQPneoCaS2v1BQ5Ew
9idvhizF0haLv7wfDz1+vbdne/1HcL3yLSFuyEuxnEyMls8DhtiaRanMl1jRYVcN9WqKna2SfKlQ
RPTZ64eh++RE9YNj3DOe+LNTFs8aHCAAFhSQ+MrLqpXSqBXPKD9hrJXMzVQMeUURM3+Onzv7mXoR
Mnobe1B1t48gIfiWnq1s8KmfexzFVj5mUusyyrqzhv3bQ5Xyyeww0I8xmixrSKXhDuh7sGqywvZ0
YZguMTMmtKrSP2W9yJ+QjiFCaJABlELZ3GQout/JrS9jBYuiFfZ4Mtaf8zX+8f3QqiktGp0Azw86
CZTaUOjrIq2RniRHcRs1Cvc1eksbNbAmt0PM785hXRJk5gdsrtEBFFPILS/cTSEEqpbka+Js4suZ
p92TiKaVXou5+UrAkrVfDft7qoSrpJK95K7w6pUTTEGYt2s+V0Sgi/mnrTENU+jjciNTozWDSvNC
JaE9Q7FyheqLv/X1u5YfF482OfyMTSJQgtR5oU3RYe85RqmQEZcfv05jdbZr62ekNrtUVl+13nxw
RH4nTrjyVoP8UygfULKhYjGvw19xgtoHXRtOCIcNsl2ucj3XPLuLKOdJrTd0UnVnuMtckxtkhhcj
GEATYCkqghUH3W1ZQpgnSv29XCTZY1il/fr2HXHtRiQEQzUV8R8AvIuP5yd142ixGp7VfHyZOrFP
4/E1VPQ7Ke29YdSPayeZMQJvQxGdzd5pTRfL9uLVUbroXJdZ8X57SlcWjpo1pWQ2BjHd8vGSIAmK
0ijFGZvVxgXqe9RR7L9zt14eeh4QFgzBad6Ri8a8U5mQJQYEtKw0j57jQgk8rD5C6q5Ovw7iblhZ
6jh4fjn067oO7gF+r6znHzwAGiazasfyWm370i4zcxTnqM0LLxbjNkyMRzkN7omDXDncfw9kLTIu
KRGFhltZeO4i9SlJkqOYpMfACY6CJogLIam5kxZc+3oz0uF/ZrZUegibUpG7Wey0asqDyLtnztm9
Pqhy7evRViYDooOLity8vH8dZdOIM4eER5x5EM90kmrZ8ua/ISc5fpcT+VEzj1q6s4Zw3bewmim8
SO8J2pr8be4tDe90oG7v2qs/iSYfHUzKBBeNPj1k02i+HZxr0ttcG7OV7kSGO4zJPnHSzWA02y5C
za/Iku3tka/ca3PGyfsBPJB1X1wBKo61/jS01rMvLGzoHK4zzZDs/yRhG08xvY07d8EVd4k/Ke7/
Dri4DEi2TIhw1O+M0sITYsQgMx1i4eW93e0MDb+kbswSty3V4EjeOOzLSWBbn5bAlupu2liSRhCQ
p5Zbq3biDS0ZDdQI8PWqWqWqF0PZWeVpYG7BQGVPsZm02yTpw6Mk2S1q8LVcuIVSFBvoneNjrZSy
q5ap7kZBnHtaKBVrs5WHJ7Mbqq0ZKOOrmoUycquQ75zOHg+VVNDV5BWIvKzOKbLMcMSvtZGX//kN
ZowuLu2YCcht4KlDnW6raoJcaWeu3U5w4QheVFKBHVC4Ziu1sXpszVZ7q9TxqVEwqEbcfftH6bg3
isepH9fobPWhK/QmXVtdX/ObUuvl9h64ciJ4wXFhmg13CGSW4I4ighxYxsZ07nyx79tqg0hWGr12
ZYdd+u/aUvjh3+IUoe/qh6FtCK1XcfnJGi0vNneEWG5o614x3ul5Xglt+FkgeEDa/3/YwseDKmGT
5uOZJJ95QJqX2i+GfRKn0soxP/WwnjOyVdhFT23b/I7CUTzEk1qeHMev7lz3F7cS4QZiGsrsvwFG
cZml5LOyuT0SbqRN8V23CtJxZfhy5xvMB20RK5ObcJ9rlGRmVcCPk43iPA9Sp+VWspBQ6Mt1W/u/
4AgeVIWqDBdA0IMxTePSs4T8s9KzO7J11x4VbgJ+AL1efIoX46fdlMtWLUyqLep3MXTmWkYny+t0
Lfn3pA/MJUg6FNuNuZz4caa51eOnkne0KfTyt2UV3LLDDruC0Ncwjr1zs/5ByS/XFRwk1UqDv1Bo
/jhakcFsnYbEOKX4lDtiOCR9sdOdb3ERu5R7h0ohIGkeZP9xiEpX7rqnUXw2lcqV5WY9RkdTOloh
zhgVRaDuPzImdVIeQ+Pz7c9/scWoxNFWQA6IuhwKDYtfGfiRUlhdap4Su63WUaSoK6uS7Tsrfy0n
ZBhsfebYBcDMcpiKTnc5OOHZTPrXSS4QIynXkyi/KUnsuJ1hPQkl24WliW2e7tpqtO3K5mSP6p32
0fXp/t/vmP//v55g8oWMazTCesSUbLets4hgKX+9vaZXdzTkMpDZtMZhzX4cBPnQWNY7XhqpkB/U
Vn4s4xpitnbn0117u20HqB9fj3RkSS9zjDHpa8sPz2Xrb5CVPCcNJkLdQ18GKyWxflt6SitHj++E
SleGnQmcdIioZ+CVtjiviLlUcpeWw1kDbX4wlXp4GNU2/ZHETbhyhAwrKkhM/2BZUbDuRRfduS8u
x4dzBmaZnI9b68K+D95yjG1P35/rbvxWzeUwUQ67HJqIEnVbih/Obgylx4kbx/vX7zqXizBdmP03
VKKmxXcNdPDLXTWc9RjbZV6lYtxFd3XpTP6Uj/cG+jJYigNko1/P3z6OAi4hS5wu7M9aoP0ylWBT
20njtUGFkW5uxHfmdHU0lmJW0qHtt6wYjZTK47oK+nNo5c8tuwfTJQh6lYGk5b0U6fJcMDMQPWza
ObNcjpXmVtqPsdmdayH3BxUdWsJfU3OnfLgnHHKZQFh0BudCIj2jS1fCoqPzrAVTcJ6E/bVAw9xB
3dsHXTHkw7oR/p09eS1imHkY+Cihq3ZpljA1k6H7o4IjdxpOrwBkV1r3rTT16JQXZY9qQ5Ss6kSB
bFo5zlMJ4sMtJKBbNVbLq9u79IpTzqzoBuqYXhlk/2XrL0FwQySidk5aI9bqlCtubvgPyDd4zmTv
KsU6Ok7vUp9qvcRwYXtNbuOIU+lYSHV5yrQ1snso/Su7zEY/lDsKKMKllIw5CNqrfYidLp0sFDb7
VdHTYL1zM11e7sx7HoCaEGIjy5vJjOHERoZqndLJelMwQ5Aj/U5oeG0isx0a0slU3S7WNnLwCm06
etKJMW2USvsNKHltD9HGGO9Jl1zpejKdv8ZavFWpVAS6lITNuXSiHwrqmLEVpq5ayI8i1kgoJutY
SvZDH1c/lcrE60i7d9VfXdD5FgJ4Pbde56v4r9fSilowyhnOzjpS/INuecldmNoVpx9WkVITyTd1
E0rXH8dwgsgJzA7EAZStwEvNcTep4YuUVqtSVDvQO0cHVMwY2NugMx9KKqqNb4G31KWnTmlfpGjI
vLqN7xyiK/cHuliAdaizgJ9bPuGmpLWOnfjmKR/DfFvhguD5EuqcsiXKte20CQimKb5T0r3yxen+
EjPwoBMw2svKuRbUhi8KY26AlMND64yT205K5xW2pH+lFybtLDvrkIZMmkd70sNVUfFzik5N7rwK
lzf13M2nBshdRq1zmRMoJH0YEQJKC1v5yamkB1Q2d4MW3qkhXx0GJVykE7isILh8/PaWQk6cpAwD
2DYNojfa22NV3ktw5mLRxweVyfw1yiLxl0ZfUTrV8U9D3T4JNf0mhdIXyoArdYzXU6vtC106GL39
xTT7T7fv4ssDxNBA7kCZwju5AIn3pj+adV37p9KgMFwaNme4v1e7uryT5kEA8ePNRsNy+axqbM7W
znMfdASGkrKCnEw41FsQ9p+79i4X/dpoIAYoRYPGnqWdPn4zvUxGSVJ7RivFo1rWj7YZ7auq2FTq
Pbuja9sDWUO4XaAh+O2LONpqUb/LhOqf0rFP3DFp160q/5ALa3/7K11MibeJCjsqEBw8BAUX11wH
Ss6M/U49C2iGW19q0SygAtHYhHg6srm3RyPlubIhsZRBj57GBYDWRYQ36smoYD9KsICBDP4Hbb8F
DJG6U+sIV8mRGjYHwvhRPgTB+DMURfJQy03kplLzK43q70XUYNkLuS0q/E8mzpxObXTbru+/xIFx
rEg2wr72aeLPbqEwnFtnU+v6roH6boKjFpP1hKPyG0qzc3jgVXURuuXUmC5/7kGJZTL9OnqpO/MU
tWKXJNqriLrazYSx77RoUw9i5UTyf52CM2TFPwx+f+qa8LMWmMhcIPppm7Jn9ah5yqPxyzKRd87L
U6cYXyupPjSO+mXqckTwpV1i1y/gcLcD31aC+uK2dpG5BEX0CotHOZ9Gd7BT26vHcdOp/d6okze0
C9ZW6NDdil86ZXoeEumRqG4nKcFTNHUvKa64ThD+qDBpdesxPdl+9nnC3GJUmrM2RPQi40xfJYUD
qAAKg6a+zcPbY7ApdO21bnwkuaXRFUHyWNL+6PTh2NmpRnmyKAAzJB2iUyoMeMc89JaxTYx4HTno
WIwtBrDqwxiaK73EU2aq3rPJ2qeVsqNVdNIqsUpDkF9BcmA5kZWP5hKANKz7UKzlKTFdWTJ+20b6
0OTV91YykPCqTzbQ7bwzXi1lClc4vh8TM36wG31bjWRaZYSzt4/ToaoW+0ZFGUnNDAT5ypd5bmrQ
7J2oWTtOvmmw05DzZp31ncDdRzPdSofDkA1QIDKAFetEjXayhHpr18Z7Uwq+IBgGCbf9AQxXcUe1
Q86+LMbILfRRWkOozVaoYweruuKsaF0Zrfsqs7eDHembrOL99hNlXLWyORsI83QQqavIxUtfizCp
14VpSKiPSz4aIXONEmgQerCjetb9Tv6VjAiCuFaqaZ6SIhAW+ZBNqmGaEHVMUE3LRugfgFJ06oR2
3A7uVIfyIyIagpZsX7jUdDO3xOTdg8g/PQ18iil07CcUakXqakagb2JjhowAaVtJTqo+BmEXjKux
TOpjTuiHfOSUrqVEGlyVp+uTZkTaBkD214zGvapPh1r0n83Y2iemvOpGeeuP/jYQ02fDLHZ+lpwa
JTv2qti1qdiqheSNlQLv3tpEMx+86k8+pZ08Gh6KuLFc3wm+qoPkJZOymjcDOmnnqlQfLQ0aeTAc
RWOfQq15G1LrFPKQBWN/RCjOjcfyIa+j/+Zv27TKKiBM69T6c5Z130Ue46OsbtGmyN3amn7GvAvw
OoWbpk7uReV8hwR67pZlWLh1LkXENd1WseNTNJoHux9it9HV5xBr01anWGINhLo6zq2uaTZe6ojv
wSAAyji/QBworibjkW50eHvPsAMbQb9CebAVCRNM5T2Tp8+j33KoTGdj4GcMUegAvv4hCpSVmunn
2QC5seRPQkPSEWikMWqnUY/fmlx5ctqYba1HaxkulNvU4zcFi2a3Copjq1IyS+ynPpAzfkH6iNLh
ERH037Yz0byId0AQOndo1Afdir76YnrU/eY/pNdi16RTDQfq7M9SkijcrQfVfEik5qx2xsE3s61i
hbPppHjE+zBx5x8YlAplf+Ud879dn8g7J6je+whdmzxfazBWN5IVAUgaZfMT9VTwZAqCut0PAUZq
U6emBw3l0Jbmu1G2wJFSxJHL/k2M0Soe7f28ITQq4Bg6/xezSdqw/iQU5VmO2y8iU/ZRg5dIbFIU
758S3/kcqMFTy1qk/nBEA++lSIcQ8Xg/9xq5T90WUIWe2McBCJMvzN4z/Wlv+d0hDdU//05b9Huh
mZ+0JNnxMr7QIaUhUlsnX7P2Kl8RtQRgUTVaH52QYvQDfWvNxlvjFryZOumQ6NNJl8Q2KABwpS0Q
/9GTTX+XdUnARRV8sQmx5mWregty1jjt8YZKXI0D0ijiaydlGevOMe+yNuIJE89trZdu2BiyJ5Hh
ej5oCjdDA87TstncCdjz7Zf4SnyBWJdM5kHqDg1o8e43TU77IKrsE+j1gxZn75bUrsHo3qk5Xh0G
JAyi39SDoVJ9jJgUQTUiq23rRPZfaiDtXHB1t2dyEcHMmeL/DeEs+qWWHNGnocRzgsXl5VLxKEx5
r2f2Tqa0fHuoP2JDi3AaFgMROxU4Mu1lfQpZMD/q8paNwpb/WSYp8BYpMg5o35heN2Q0NPU6REMp
FxtVzjrs+eJhb8RG/C3OcTxTmgwtgLbiQa5yXBco9k8/Vc3PXxO/jn+mFKIOY2RmO9mkZiMwOjw2
YSJt21HkhyLMcVMvu3CnjGp8RtjDwGMgBjWHXuu2yIryTopyifggMESxbo7VYFAsWzDKFNu4Z8jT
WS43EhzuxPjcjg9FVCEFZbnZPWDERWg4x6GICBHsUvvDc/HjXmn8ro2iZpzIhoNVJb5Y93zoLhLb
xQDzD/grpTfiJMuVjAG6PkE62Mp+B3hduJbFGcwIhaohjra3d8zVOVky7+SstXVR0GzbUPUTiSED
VAxWNqioQ2GU1Z1TdjGx+QgAj6GZOGsjL1NW2x4KzLCn6QTKMgY/mfmrUCZKmJwGLIRG4UK3m3uq
hlemhk2xw38obiFZtEgtdQrfhkgn8zxaheP5bfUiZ+LX7eW7ONtIIjAG8yJ+gaS9uD4aE43QDGzi
OZWlT4Z0LBLrU2Mc9OLOTv/zYz8c7I8D/cFv/7U1gs6whVVmxjkzYzduNTfhRYt/pUW10bNg4+s4
GkuVm+A4nimRWxbOW2x8xuzUxeBokJ4DjdXO3+qRl7oM1nWMo8k92eKLBecrG1DIZ3oK8mHLdpUm
1YPvhwackFx2O945JPVuL/e1fWQgGoa79Syss8S4BKE+DQ04n/m2bvAfcilTEnbcNQu7NpOZ1g3T
hVuFTPrjQTSdcJC1xg/OltZPT501GIe8qNPcyxx9U9A/Wme+b7lFqMfo+oP86NEudnLHTQvLf3Am
jRjCzrK327O/LGTPm4CG81zDple3/FlFEucoCrPbZuiiBhyC/ooTS9Rrxbaesj2fOlM+Z6IiIFAp
tP574Q2xZloEwH9kaCtLRZ5USZSQolBwLmzzHNryVtPqycv18By303oI1c+3J3zlcQaQjUAVoiMW
UcDiM9CGVFS/0KQTaHxtR14ebEUBIKQDznEn3PjzVnw4YHR0/hpriWrK9ZSHUo6CcwjT+DQGYfOA
Fma6kSu9eKePXAGzMQvPEWhs9rlZby0VJTl1lIYftomVuWnn7aZCHekgLLm5U3y8sxBLBJQVWmU8
lCy8BoWecE6dvqjpPwOhWQBwf7REKfReeNcrEQo5MbLtJ8tKQK6ZyXtdSntHr1e3P+oVXAnnVzVn
Bi/NbV6ej4cLJ58hEFKKxWEt0AnwE0+zoi9p5f8cELve0kxFcjMqHTfuOt2Lo6lwM5IdN8hFtCpM
x3BF1BsrrTYbt9LSzAs71TqA1Sg3eSXfWfkrNw4NcZjN2ixNcyEIN6IXK5eFgF6E8UMhywclah6j
Ql8JGDEq/ii3F+fKxfP3cEsWmlY4fRVXgPiS0MCsvjMCbwrbu2yfuQ643Ow03kApwtpG02ee9V+v
STWk4PUaZhWNiKtOKstMPSoMwp2F668rkzNVCnJQfjLSxlBBBKj993+f6ayKYymQ4C9NsqPBnrQy
p+s0Z5gzyON+BftayZ6gYzZt5drCk31RDk1LtLxVI7BOshwoa7O0+xV2QxgZt2G78nNr3LZa0x+j
FlvsJInfNMxvHoMBfObtuV7ZRKCSiUNg419RT+qtQW4m35RONC42yP09mB3FoLiSV2YmPStj2ty7
za7sIxo3sOPp6HIiltitsqJuMlWjchpSOhSQXHQqUpQy4ndZE19orvwMY2NnTdbGiGRPLnB3U5pH
ufVXc758e/ZXfwsOHHDZ6M9jJ/9xsylxm3UiS8RZp+3nKhPawW1ibW8PcnlDOnMCAKKDLArQ8mKQ
EG8RvZgq4EO9/hrlwbYTCprl93rJV4ZBmooOI+1bfq6zGCbAvZhCmInteKzIT0oshn1Qa/qDP5n2
r9sz0uf49OMhpYBPDfrP7lWR2/i4bn0b+36clcZpaLR0laRaDf218V1db6ejJmE4HEIFopSmNvKT
HBfO906uh4NI/GxvYffhdjXtZQBsMbULR3knYkPdEfkif6fINDpiohw6Es2vSM+i41QNGLaBx8b2
pQTu6I/TU+1M4NgzO9mqoyhWdhymuxAilyegnD62iUyh126iI1pgEh3jetqYyJOtg8Ccfsd5EsEs
CKMnTS3CT0rhhJuKeHR/e5XmRfiwSKRMiK7MMhpgVS8Q+KDmmsq3tPFcVq03pf4r2plejmigQn2z
ceyzZohX2Kh3IpOLPT0PiyslbUDokgREH79N0VZFrfrKRFE58JLuCQXuO0f4Wm779wjzL/j7inYA
3Va9Op3bUmldSwJ8rLjSRLBbCrea8h/4u9xeyou9Pc8J4oTCOgKtXOYyvVGqEe2yCc6IcH1sY5RO
27T3UsErGROAKJtdDYwGvZDFrm4qufINa5jOY0VpL063ciNWFqSfsFJWtyd07SMRLtOeAvgBsXXx
yrVoPxVFy1BWaruN3/4QYx/cebCvfSaLu2027IPwswxmOqiJURL7w7l2tB0F2M0UtDh0I0ZdwcUb
T3V+B+SwtIqY0dgzHhSvKx6TOTb+uDFgb6Vq3kjD2dbK30nWxGvdydNVlTjqoY0T6cCj25yiHk+P
3pGoXysjwt8g2Hc5cq/bpgjtwyTi6Q6k8spiIyOCCgzEdshH2ry7/tqvDtE/TMd+oB4dK8fcb+Oz
kop/VDwF7jDTcqGm0E+lXLw8d1nL4DhlKCfhl86mTfrsOI7tYQrsTWCH27bs83+ljkAXmUuDPF3I
e4E4/jivVCK8KEsMCpJCa9GV8/vNMOTn2zv18hZjkBm3B8gTke9lMzWy8jDq5QKdmUBEiEduDfPo
cNbrsHgHA4uM07+H+8yLC588nbtzpjp/nNdkweiZNQHgzTuqa4zOQPVX28V+//X23C6CH2Aa3JVQ
2bmoNRCXHwfCdyvJgrYLz34UrwrJXuWNAkdF34oGW9spMO+cyMu15Hxo5HKA5khWlzgNoQ+dVlfh
eG5T5V12aCsa2krRKUmkYgKPGDSJq1Cb3FZy9OP2VK9dBoyJndGMpCVJ/zjVVNL7kT3L0ZThqjZx
t6l0f81reJZlWmiyiN5Gkd2JE65d28D1iHv4LzjBxfrqbZ5kmdOPZ6XrvwgRHdspi9yokO/hxC41
Arh5/h5pnv5fR9yc7CqCKzieDXuyVo7e+88DAN1dQ8Z2cEpV3iI0qa6igVax0D21aO9xR6/OlYuP
DBVrCB6rj7+g7mTkpYpxPA9TuTdS/TiaY+5qdXEn67vyIRHzI2UkQ0IWaJlvO1ZZdIGop3PkjJnb
acZbUSRIEPvfxtrW3ckqIZEjTHB7+1yZHUJ6gCkoo1HcWVZJ0ylVeuSqp3MI8QPjCLt8DixHPIyN
dU/t5Moh4ZTMlyX7lero/FP++pS0Gjul84vx7IyDSfHVOreG/qoZ4X96PFtUIbpsRs+iq9e3p3jl
lfgw7hwd/DVuJQuADVU7nqes+1nVyq6ZN+s/jwGpGF1COgPz3bbYJF2GTVbZWNY5Kily0gN2nYbK
ze1BruyQD8XlxSBBLwg4AO6fi05/i6wXNGRdW0inzIb+Mmzwzrgz4JW4CYAm8Sx5FK/QshYWNYUv
wgxFPJXMAx5OuIp7OKdFhDBiZT7fnt21SqM5AynxggDGDfPj43fCtXCMtcywTlkcH1Ljk+6kX826
2Vhae9J1+E0dQJ8+V45mGXhRYHwKMu1O9HblNJgzfRhBkDmmWEZWetDjEWSDc+krmsBi8r/KfYvG
Y/vv4/BIYEOHDt9sZriYqtzEI70RzTr1SSFWdauO21rpbJdmYb+9vaxXpgQSTJ3FeZkUNaWPq6qV
oRbbdmGc9Km1f6pS3L80Vait7PCuLM+VoaDrqKT+CJMSKS32p6K2QYIrS39uQ330wrra+oH8brf9
vSD7cl9y0GaJQQTv2Z9L+5OGJkua9ZJ/rvrSs0cA4z5dTt2BdH+n+H95dzASuDaA8AgcX/Q2xwKk
ZzE4znlMnF0VhWslf7v9fS5vRUawsRMDZmZf6jRjIJ6PwOucc0Fy7RudO2XlTgsojpQbRztn2sbP
pH8+14z5J45nBYloF9svDRs6Jk3mkw/x0mTvnfJdCsHP3DXVmP+gj5kypT6IRDxnQLApZX7cfG3r
F1WWJuGzYtTWrhyxeIjB9Ox0LAdXgd8GrkDlcHN7Rf+4qyxHBUWHQQ76elwoi5ih6PU2K0UXPMd0
pmykXOMfFomsaX9vrNp1COJnlz3w8Clu49O4SZBwsNFtiIPPutWt7Mg5cZ3e/lF/XoDLH6WrZKFc
4mymj0sxGeEkV8YQPGPkpznfwL0bxiM6fBhgAIBHkoO96yulC/2Lf2imZO3nP+Q63bSy88gHSrPP
/O9sCmRD+HV+9d7mx3zclUXhidDyJmjeWQIJlD8jkANXaXPSsNJtfWSWEbBF2LAe6MeVmz99uPQe
fXdWD7z83MhU0apBdHy+15bvBbBBEJphZZ1qGCSr3E9lrymzcTvJTbAtYt1fVVFQrqZJ0o59qtae
0KNiW4wglASCnquaBtM+BU3mFnKnb4e2+lxkvQZMTXoqRcha2RstsL5Y5gSOS3/MzapzswQAhVXb
v3qrWqlN0a4ivfldQRh+MKY6W/da3Gw0UYkdzfR6X43Fawblfy0Js3Snnr/UFI/AO4ablvTXSzul
WeVTV6IbODoumd8u4uV/GYPiO88fLpto97gVLVgPtaZk3RTT21AF3+cf1/bGS4DnVZY09lGJm1cg
RzGfoe480U47LQ8f9ED9lkfmsenGdt812QRcD3xpVeeWa6i081oRGPRUUU+uoyZ+pM+zz6XmR1LV
Oy0rZBctXEChJtwunirdtezgtfH1l9JqVDdSHZRLzK3ZtV8GU3yvSwvcRbcp8DILWzQR+7Z7nrL2
1GdA7hpndNZBE5/CsX0IZpTroEZvRmy++zQe6trYYAW5ovW4p5O+AgHuKXH3pFfFCT0mVJ45w53i
vI29YXlKY4DG7fvKzWX9R5s6J2rEnib5r/pEWacNy09DGH1tZQpLepN/KUBJuno+hEBCzANyJpEL
aGmt6v200obGpmMcfQ+j2PoplBJhvObkk7rVmvYu5GkvB2JrdWgwhzawrnEAFZQNuIhRLXSnJpcR
ZavjF7gD7TqKlYexqvaZrPheUyAQNSbDG931g0AVxjPTAdGnYj+041crILDnj/aiMP9Mofs7/JGf
PZJfva9tp1I/dJV4LTI4btW0j51ki+B75+VOb3lmKXCXGMbKjXvnteniXSZSL1WRT1cI0iTrMVeA
lnb6viyCR2RMvQiTj6QX/4+k81pulNmi8BNRRQ63gFCyZEvOvqHs8T9Ak3N4+vP1nCuPx7aApnvH
tdeK6qZ87Jr8hfgx2tT6OOnvEM5BXmnslLpDl0OEo1NGmuKEpZ6+F2K7zlu+87TmrDbZOVfLs2Re
JugOGqU4toAY7YT8BMycqH+wOCFMAVondvJi8H363VAF6mTsjGo+tqkGpdaxtpydWiTn1JQ1TXeX
j/YxEdXOmpWrkzfhmhk7szIIvJo/wqo/oWfbdXV6SNPShGoLsF/ZOSLs9L9bZu28xdgPuRlui7br
mvoB/hB/duy71lVIHoA38Te7O2tlvHNK+6s2lVe4qQLDXSgU2xV4AjEfAJ/B3QeOM61hfJuU/t7O
2UeWIB5P2UQLYqZEdi6lfZiAj166LVQTul8kYU+jOX6uSvFh552vmPHbUtTPHdtmXAxQzIYPi1sK
7rSFBx4AcdCqyezDeeR7QgTb4mAHpsCdxyiB9XlImxS86fpbpB8zkMqt1e5uP77RAeSC3fKTia5H
/o3pP1C1RztFWtxo2//6wgkQITkKp3+eh+00oPhLMzVcDNgF2JNerPtma90Spb0Nrh2mhfo4Atxd
sWBqaYeiNWJaNf1JJfKEViwCIjX5cZeBLKyCvBygIb/R8DzXQjxocSuJycwARsK9N/XEyy3CpMgZ
U2wIYPlHVU/fAiMvHg2BPjcI/WVJ3wV7MHb091VDGYLmtq+Pb2qexjAYgIitm7gIPejcrGUNrJq5
e4jEl/jPnIAUnc8z4EXm2HZD7x47c0DSAlIuHtAbfptyDmMTQKcH6kMMID48Frljn7c7HftXJc3O
6N0Pe15Yb+0ZBlrAJbEofGe1HsToHiBU82vNuus6G63213R+yBfsj/unE+PJKbJd0wNSX5YtqHTb
L1YQ7I42gBIvH5o0hrRA7KzxA6k3DjKQQuVNfozVgyn0sICtjeIUe4FVcubspdCGYKEQpW7vsUb/
QlzM7CatgkEDRLLIwwCIskMwwv0wqOLQJNWrNRo7dyxCtUYUd3yTdawC+YIpG09TtQa1sB4Mof6Q
6+6nLQOQPbt+U6soNhDnEWYCGFezSAMR7HnWyebO7OGXQ3GowH6O9hCaXLtiPYe2OAmt/Fy6Eehs
dx7S6cfAKemF+RyX1m9lL2GtAKIc7PISt9lDCguM61TnDBXvdirDPN0CeVpF60DUngQNI4alql5m
yVSfNL5nTWeIx28NlEwbsJPS2kB3NG9V8tyIhGC0iM/KAJd8XM5RMt9LvWG//2nN9hDjGDexXJj3
dRlJBQCnyg5jbMG4a4naAEu23S0Phopi+Fizpgx1LXmIeydYQW/4FrD00Xbe9FI7j/Ok+Ix0BCZ8
mjSQPvLBoN/Q7EunP6ql+14bLkFEBSuIvncY9NrabjcOsCy506M8Emk27c3eetQLNvAyl49Tnd0p
se5N8PVGZtwMXSn8ss9DvO5CX6ty/azsoiW9qtr3yjmR27Lr6dC2xU7FZ+s8vJXdkvpd1PnJjo3v
PJuO26DvjYmu9baeBcQzk6d9TMKLkkXIQGR96jTmDsA76WZ+w6m9FnMb5chYx2X2UyrqPu8cP9WW
sF2ZMCoK6oHNbgX6D5XLlqVoeoJ3jbt9bSsgItXTlBv7Cjlwa7UDuWkz9rM0JjMWf2qBJzOq65v9
MEAD2J+MEv0Tt7qW5hgySMUoZ9r6wqn2o6LcBUFgNd6cTewqD1G7GnwRO13e/WLmD141no0Ghy7c
vW0w4jYqwD7sZfnTa82jNygXVy+gnxnONOnCNE3PClU4KY8g71moEKPU66NXTp/j6oAT9/wkayLF
1Q4rWwgw/Z6u+FHxxkexqD/dFA87qZZQdsm+ak3CmC4PnGpa/TJLjy2Lj7xspcZnl5gsKsBZMynx
Htv1cnbGLAtNdzptTXuh3BIpVjP/O95IdcFdXvpO2l/6ot0pemr4bqyFXryGsZoFW+85Phhfbd8s
dBn7ajshWBEIDWh7vehfDX3j4zC5EE7isyxJ6Wzgj5QqGoymP6TFcoqzeXkoJqN5MGqICgQJFPwo
805nYmSAJNjmOerxJr+Anr85ShF0Q3KNSyVQ8Xiq8l+qwcEohuK1br0PkB3vS5q/VFb7iaHaoGvL
UuCXCzBWc0o/W6uJPBjupbtStuE5b6lh2+PHYpX3NXPfDLKnzYwv8BMHM4tujHVUef0jippPjope
qW5hSze/4O9sNdnFThGmzvQgY61ZrcHx2cRAjaorYW43j4Y2vmg4iVLPX1Oo1BanaDS/4yaExwG3
ZmfwhbL+9iOs2kn8XRC+53r+PrfMEpQL80OsXjDYunjJ0uRkGtz6DGFJMOlUNzwIRB8JSw+LPaaa
7zDUZPh1t72osfagD+kfbzYenUJd/QSwYa43jJ/gjOPs243d30VV39ErZ10wzn2nZDsj7ul5Ldl+
7mkUe1YWxOVo3uhiXbM+u1I8OBfxetKL7IGOSqCxvUfGI9fYgNsdGoQhxbBRTb5qlVWGDrrx9CC7
VrzCmlgEaa5FpguRQJbulwy6n1p9nGZKbqlOjDWt8MR2Tk/5YdjrmYYcz2iLJtApyEnTBVAdSIeX
xy84Q9i/ulKiir6zUn1rE/vY1eOD6s3PCDTthnGJ+qXfucJRoqGwbLRH2gdoUMiVq9BjzJ+dUaJe
liFtPkx/FbUNUuxIDb3CWpnMT1XHzJzYX2tojB8eXixtNX/UiifTusW6JMgiT2kZRUA75aHT3u1m
COLBDEeIhrAJVq+FdVUcFDe9eJ1yLFfj5MBDKp19q9kYp/aYq39Q8/5KjeRM9vcOKPIljadIUcwc
QT6ik40jETNipMQ5wZSuQagIS9Tm/Zq2fnLV6mDEid8DmJ5QGNDt8dtNqKw5SpAMZdTF+d7huPSA
QUCERdmSnjbVPuGN5fKVucUI1EKcNIblkBzlW5QbTS+NCbpGa1dDs560w59JQPrg6aF0OyIF5gIv
njW1V3RSgkqp93MZRwuD7uq27CtbBInVh2oKgV5e7WtvYz4qZ1TFYWwi4/wW+rNDKO0tNlzSDkA7
7FTs9qHbw+yIz5ArKj9dXs3Sqtc20U+O1VpBu8ZBMd7kWhraO8XnoPF+DY2Eh/5aM3hH6XF6tQqh
cg3Ro4wU3tmIOWy937ydwtVD8cEj9LSb80p7EY2wIQ+0ab2kKpMlNqsVb2qUtQvLKcbnuR6iwfvK
8+R1xWt0vXVLO4hfsT4vLD3PXplH25tD1TQORl5fEzW+l3g8CympcIqNykfp92dpbcqC6wGs/6ud
MfgFbcfii9ziDZTboXbjK/5QsiLL9ezhgcrd9ZpvWRIsSXxqN/Li0Z3OQjXxiuN9hUxziLew1bsQ
oq2dR+BD5LjLaxPo3XzQC0DzoDrLqo/KyQ4YPDrJr05PzozhGnKDmZ3k4IhhXxlbZJjiPUvlbIBL
8AQHFLsaTEyUre7jlpl36UgTM71u8EjM1q1IrKN0K7DGky9TPna6/Wo0P1U2RWO/smIEYy4EZ7O3
j2fn3nUWqNYldNlxCMz6rnhBucT3mBxT1yF0ACzN2vKU1uX7rOFdbLineP4m1qJaYdixKO56s7FZ
+8eF9UlztlBSPY6pDZYw32u19ZfzmNj5q0jXezoQ8lCemLSVK9WkrW+xpu9IASKXIx9X7/QPb2Bd
6eprB0izQulepuKuuuuR8usDDcmwj+0jvxJaivEulOpeLT22BoUizMMYD9/m6Hx7ah+09Ko3opoK
dEXCcHjXrBEe6yjG+aFhCjRz9Vs3XNilmptdpVhjZbenLdWjZDJ/csjMtLg/TO4AQQTTg/b2GSuS
tDZWx4ARJ5ip11Oi92TPvJJitCOlik/auBydKqOynRyNLL+rLQUB7R3tgoeNATnR9k/Vhjq5qddq
NJVDehrKlnieZLRX0msLiiyB3kSuo1ykwWOOr7F0wE8cnBWFUy9Ln2ZnPFLK/lvEwgnUDBlZb4C9
GPI4hvkRtI0NiKjB+m+5cINlWe/SoDGZ875YMcq+xDTYDDgo3Gav0U8IRNxEeKeD6RZhU2qvucjt
CKKSk0wJFpacZUKq/ZrYYjcpM2Wo/rgWeVg33YHTEnZN3O/khxRsr5Axt9MK6W1ntW+TuX4JT2Hg
G1BI7x08sChUCknMtfjVpWCJ8yaSb4v05HbZV7osX11rW5z9/GnckluBVc76JtKrGltl/nqZupPv
mYO/NvmPypjo7IhXyV1e8poxpwHGOXBaprF0I0yY8rQJW7d5OWiMulk8D9tRKdpoFVWE/FAQFyMl
53Jv9WBwtS1Ute4IyT7pf38RnPo2/2m0iqTTg1BujJqtfapdcZri9u6s9Y8HK01nwLW9hc3aX9Yy
2TVNeprG9cfL6xDPiLPuE45mcpDvsDTmwLDfNKHsJgzYbH3LA631M2NrRn7wnGm3uSh4cXRZEEHH
sAg5z4wBjcfNrAN3y4/Lv5rfussJ7bOZciPRoW90/cOQujvTTm7WmB6b3GVoen21iNwRcdjJaBWo
eaAQBs8KNRZ4nnOzO7ozJ8thSiFlnlVmT0pFtuNNJ3XRTtJVsQAMvN6zDcAaJ3zmR1pN3pNwAqfp
E+PYlts+zopojOvrbOe73EgYeUs/YkaPHXN5lQ+qZuOjfKi8nK8zROQVg3f8qUvCnNAzGSna0jcK
M2O52ZKMOh9AMOZyzrZ1P82lWUN3pAaMdVM2JegzEpbRC+eBjLIQPEj7pMV6F3ije9uY/+wb8Jd1
4AxO1COeNdmQqxrLDhB5wLyqb6p51FMa6/T6I9fRvco+kqTcG2u6yxP7lDn7dG2DUYlPw7DAA7gc
BnN4ok9eQIDs/rXWbA7iPj5lE+mYmbxsff5G2+QZkvFrbRbvq1F+eWPybSbW6ttr+xee9WNVZDZD
wOVfbSih8xPElxwZrdUjoxwYX1ewo8WgPaSN/TyN06MzVmet7e+DUlx0HrI0t4OtxCZlU/MymeJr
ZPZgMMa79J7SQbFPPuzKu1ru/GNU6lvpKWkoMuTKqOw+cUau5jZ/r5VzzJflrS+M/bgtn2ItD+ts
XDs+aU7ccwtDWbCK1PLZqw+Jod+pYx3SrTlky3hR5vWr3spQGqiWwdtqcN42sf5qCHr6RU6lUc+a
iwFPS70uT8QEpV85ZJjTRlGwedzK+mha7WNi5KyFIahUWHpA+ejYa6iqMFQpj+hkK9eK7Ddvs7vd
NLqfw2/iW44kyedTzQlHZaoEIkZLiOtCUoInEccSIRzRTYdOMdiH8LTn4CUDry4eVkayFfZPy080
pyN9aLrbMmX9U0n4AIk0MY5GFNl3NUyYW8vYK0aGStbJLpy3wVp39Tx86UrzlE3VR5+tIWfvV2zG
pz6sO3fOz6MnnopFu2y2evt/iKR8Nw2h9pQS5ZX9cRthb1gYC/BHpYFfYNxb5XpUOrKHua3CtK1e
EYp6tLzpOmvDs5eMn5UVH5h1ubdlfCmG4s/IjoX1OCLl26dpwRBMm7wNpvIAPeKxVtM0TC3USEWt
E+ZPyaVs+6trpl+U7cPaVg9lNl9sdWUGvxx9nVJU72aa3yT67+hNi6/k+ve4Du9s5A8gC7afpnza
JOb/iokzA9U0OPW4/7E6J6a649xl8FjSygFE97zNFNA2M72VW3HNNCY88948uHG8lzZaaN3fxZ1e
KgxuSwzbKkQ7lapGduK9D5keLTE9EGO4txtCGMUAxGa92E15MLqWSKE2KNDrn55VXZXGswjf1Qut
n1O/macEqQjqi0rqI+yOLxYMfRtoF+AfmYBXEZIfPCgyu7Tad3kMU1EbOn3ybAnzw1rqBw1PAQVM
oLLATKRmDPG76W7WBLai+KvlBYh8nEg620Y4xPZezRk4XwzkqsnYRoVqSI0eJYNAtTPdmNIt8S/x
S+HRZx4H/Qh/9Mlsu1ORdc8AmvvASNQXNYlf1qJ9nSha+Q7qXoGS22cHTEjmuBFcQL96nsAR2Eaj
baZY2vilpe4E5u7Srd6z3i5QcyjpsxDoorR6HpraFCWIIbjFlFAM2CJBEurDk/Rcp+O5YSS5MEnc
ZmO31EWEsdn3PQ+qIOrNSetrc0fafGAQwoNPqb+MeX6XL6aXRYGley4YwfBXEsnEdfDVo75f1x6O
OcJiq3+F3uVslmUaeVtBuWmwaNTAPKcL57At3n4rCc2atjp1rWL7o7NqvtUW7wwjO0yUdY2vLPqR
U0bNscq/ZPyjaMNLbTAVXxM6OwX5hz67/9l9YpK3bhFE6qxtbyY7ZaT157TruvOqtAo8s1B9WBzf
W7yWXjIrW1jAhjfVJxvfCzLaWHMCh9mEGVCHma13qype57F+XDRv79rjLpmmg6Pi8gb3iUHEDzN3
PpnFv9ZeFzV5faYCfllW0hmjsl8bzQwze3z1muapNgcyAfpFnTo3pClOFc6jFsk4A8Dhs6pSut0s
6jEQwI/sB5gieAEiczEN7kXp2+cJkq5hrC7kHYQsPSPgTp9dWlFextU49r0BHR0LrcNZ6+saAX6G
wdehGvAbvBYlS5gDDO8UlwZxxc6xKsNXMJBTDZrKaT+rQdujXGKh1dH45pgcczvdC4XcYevXNgR5
ToW7joM4nw+TmtGibjzPrzbrJ6Yz7G9N79JhpJaaEcHLl9R6zc7FNlGQfxCJHfQd3jUuDq1jCIT7
HM5ePn1O5jQHiV6BfNe+7Hw8bW55TCmCuio1lGy46T2VK1gyJiYny817WPShZUqJ5WvaCAxXVI7u
x5JUX6IRBw7QQ+XVj1Pff40D3L5l8VyJ4Q1TCBICAm5KzW4gFN4W02u3TuYJS/GYTvqpU9eDVja/
ckfSmzuUXvJJgk35wP4GR3FBPOAFrNZZK5LPZFLflK7f9dCXNOv42sw0kDjRD4OtwucgbnDFXdEI
GwJhbifTLa+2MnQ48oJMsO9eeuxZViqXsauenJ5QqR6T3UYeMIv6oR+XOdRs3YdhJQsavT4Oq/F3
1ZWDwjAw3Bk4ouo/V+92RkKWJnrKcpSCLRoSSxq5eftXaeMevnNq/1VeHuC+D9si32d5Ce3ydG4R
StoU/aDq7b1Wve+6EunBNa3XPi5mekrmbqn0Z1z8OZE+tW22H93WDvG/NybGHwJQqs8jnUcQgJAm
E/G0VhUZKMUigkKbInktWue/Rc8hTPaOiTkf52rGO5TVb96XyLAs6Gvp/PqwjLc4Wx8dq/5PBo6D
Q55WzNq5cWbhI6Q1hJPR9gER7h8v30LhTsfJ0W7VSNFc4RS0oj/12Vj5q+08Nv1AQSqOUjxJ5o1P
2jYjQ5GdrRUlJaXc2YryUA7FhXn460ZETa8+kvtSo9BRVsZBG/FwSRlTUFI4AmVShGDN7zI5Gh0o
qpfmlz341Ajt0i7F32ZSz6Jt1R2xTRP0G6bO7mT5uXoXa3qWS6E3+alEA4NKYRuRq0FeQzC/ucHa
pLSkqlDXRxEqgBnsbPvJOwhIErt7Hhxaf41AQa6KFtiUKYo+5XyfqO650qCuZvBVdaaLCoEOE+N7
V5RnvZDNjOoVjYCDZmiBzJU7BkiStn4b++FPOaUvjNEclrZ77UVyFg3zEo6nBzDKfc9Jw2yJoZ5V
xfvbZNrD3Cydjx1YwjWJHy0FfIqi18/NRATVNX/LVhB6zj+Dytsc0LYtcfOrjmdUqKbrMMH5lWXI
Up/9nGbW386z/6RD+d2UDSWHRolaM4FIqPes0B2qc7mZL66iGmADk8h16OWPAnm5AUEd0f/mXvMx
iP6CUMpty2mkgyfcoy/xrGbqfhTaa+zaP1tfztAuA6+qdf3DKbPiX8U5V/O7PKcb/YZgEhZTKM2L
SRUdPqSFLnz7u8SynTVmf+SNtLl7TvRN1vhFMMIrH8jgi8zzN0t0MAvas42MalrPoVj1KbDmgTLs
iiqm/Za2QC747d8yVn2jbJ4HGl5N3T/HefuRkJIO7XwbTQrqEzWSWulOdVuf1nQ6gVS+cUa+mrhu
HqTTNbMFWITTREQsodZoddijAhW4Rv07T93PtphXsIlnd1iCRKwIedSN3824GjH+8VTS/iJ2KYTG
NTiCdAxTBMsSTLKMmlNLnSGdSsuwFRYbZIyJscb4J1cKiFnW/2Ad+tMnKECrFQHPuqEc2XWnUuhH
y8ruVV/fJlyNgjepLe0lG1C7duOIehTFvv4/bUZfRYjkfYsNa6d34m0GBzA36c1utJde3bbvvJou
mtvR+O5/5X3nLTGhxL52jHJaWX4yRX0ahPWYFs1OlsAJZKjeWxORI6zbgIT3VTOtOzORgf5UPtl2
+4UYKqQq+sFwy32lwqOhWl0Afmryk6Q7CndGxrX8I+9Wre2zYqLfteYPk6KfpMntpuaiDvPfzCrh
42mK4m2o+Fwvficc5+7biPsBB2X8upVKA7GkkQ9XzmAQTyQefXmh0urM+qtGuDyL1DiWPTPpmdjF
ietLkTQKpcx+FeodwqRTpk3nGuYxMVT7ckJLa1iVq91PXzr0p/AafuV6cXfcjfqARiHdHXwDh6sQ
CqmYZV+aSSgiw6Ra3VBf6IExdPiwbpCAUXqo1WxXKbAOUQHt6f24v63lPSGKQskzf56pPGQ5wkbk
+X1VB7gRCrAGFpt29FR/J81GIdIRz0WhPuUFrZ7NI8SPjUhaks7guJneb5HYZegmBGlZa366CP36
M6aNWGS36THNzm7fVbz+VIkKFQAPmYWyjh8uNWqDikpQubYRJG76p5pYvB4ZAGXWH8aNI8i+YmD+
SSndxzxtzoxKMGAthO8mpQjRl39slXaH6kM0DAAXtJnUKe+/SQwOWUcBN1M/i7mWkSwRDagfiii5
4+5nTCYjSTjeX32EVEvbFcwKoydRcnuMG4cyHxmLu1xnuSdl+VWlo0WRiJolBYRyn9mUukFLLe2L
LJpJE04J3qXvUDjJIYdWjiCJnTC+Ot6nFkNIpq37tO/3BcgH3f2mGzct8PZA1sSF6nnyPRqg22yE
9TjA9SWuaup9thO1AyKyFR7JrX4csu4MTSsDNeOedpiB7UghIAaocpHVFVl4k2LsKG8bsMRpOABa
L1mcHYoSgEget61vDZFmKyHKlMeiwJoBWvAa76Fr7rC5neRTJeb4liw9xcM0SOL5FDfXslXOy2pc
5FZD1oZdME7B1NNLtC9sdeQAEez2Z50itdJGuoEelCbLKeFCV4oruvjaeCBLtv/JrLMcobnoYand
x845wrBPC+Kjw2tYiLPzmTJwyFNEW+nLlaZ+6LTtqm/Tg5ZRX8jvXpW/0Jq8J/VU+4tj7rbqAdon
JljkxTxU1sfZZpE1+rNjAABkGxwaszTbG4fGBfgQ7mVWu7CggUqeY+iXoepCxJeqscJnKjdbpMfN
2IgwyRNEfOiSoaGdV2bBACao1KnwPxmZ+VUZbagSXFcGw+7jQdaqcNuOA4Tsuy1PkOsMpFAjDgJr
jc5MAxtURXUjo9jVNEd+Yi7rIyrx9yp7lYgBZfSC0omcVAvNIUps8nG+m8t9z0bp5xdM2F0ulJOZ
Kxza6q7JrH3pVoeVLcHK6RaKZU6ksuHkfXGnlfWfBK5wKbmxHJLztXSe52K4AsULBNWCsZ/3rlrs
504Xx8rIQweCeRlUyq0/zMXNaYxduzl+of6pdM5IfuEcOc4SmhQjBpoxfTWHXfuT6A58sv9Woe7/
QiM2pa4vTwd63PLorfQGZA1+oM5v2KA5xwO3zI4lXGep7GF4QjTvl3HDHT+i9f7Kl9R81BUtB4BQ
krpsbD3cgOGeeDTZcs6bd7krBRuXU8DVR+qEMQZdrx7l8ed/GIX5/18qX7QOcraTeh1VjoEOFum5
klre+Fi77SJMfATBWSATDLkAwEjlK63ANhVyXSwRtTO4QWpCyXaqFOVF+va6AhBcxecc5EglytCj
9MxlpU8civsESIV7qb0/iTD9MrZ3mA2WUZaQ2Vk0LDn/4FozORa0PctujcQ3OP1/TWn5PRUVzrC0
7/Jbu1/PZXlU2upoGH/ZhCvMiIr7YvQimoGeTW6yJy2mavaebj8yrC16+0bdm/txecBk+eDqrKpc
SZnqZR7QUjYnq2lmfyrlG6KmwBZI+PIDj1BikEQxdKBke2jDxsSgQPXG2W3oCrLDeXm50oZeqV3t
JmZy/F41x3adb0n2p/XUnWs3f6f+nA3voEN3DAhfmKQOeXzOSAtsUv7vvyVe7h2Hkt7XkSOMY3ma
pRAa9oIFah2kzQG3NUryxgDxDl1N33RYHBa5eucX+Ect7WkVsSMPssItNorsAHhbsKHsSJ52Vb5o
+fINny8Np7GagfQTPDkTxDvGN3bsQW7UYbNW9NYs5xVyodCbszMnql+Tf/X1jq//37ScbHl/2mLv
Xdw6FswW+Tmv059i22fjayVb7uajOX4o3ua3KNzIr/+MMvm1OX3KqNGyl8vIO3arZ26NNz25/+Ea
ZNtZ1fadrkVr3/pamtJg/6YHEnYK/OObeUgXCDBZFzAl0GiugJrfCugoMRorXQI+Qt5w6dTvXpMc
pBmeqOBafSdtj/km6/p5lfiKTQ+H9QBT7R2zbN3zTUlIwmoa1q2iCKxnIwDMNXCcNwVciIaOpzzC
PTZIts8srOk6OlHuRG017lpDHmeWa7JXn1cst0cewQxItTOCsdS3vU/OhJbd8vFV7kH5R9JQcSql
71Xh4CsHymiz4Cu8U+OHBHlJQzT3IEExm634lX8gzYHc4spXSvjE2kmbLp8TKyB1Z4s7/U9fKZJD
5f0xxIWzkkyvuDkMxv/fH/dqE4VrBtILHNV1m32dJ4p79V8BpCFQX7XQGs2gjnmhrHfRvNfuuJe/
5XKG6D3zKsCv8knJbL5MMad3ZFvqtO8BSHF7bR3vjIkiYHpNty2QTW3WWvBZEHLn1DsUwJ646f+b
rtho9zKDU4QHPnDz1VxAFfThUkVP2herSE72AjCjuHNBxQMEzkvQgTPytlloaxxCuZy65AQkUH8a
NhAxKukVJoUFwupxKjgDs4BksTzDIbkrKc2tGNRWM09roh7TbI9sjm8qb7oC8Qb7CYdc0MXK2QKc
WraHwE4NKhUHNnNvGxeO05K0XzLfn+nysbbD+ij33/9PmnXLwRmJ8VsjFDeVvUh/MJ/jokR52e7a
Blb/io4xEPEUAB5ztDX9f+WN5xHkb/minmCmB5l9zfJ+J/uicnXFSlGA3xhP+ZyHrEaMzy9RQhh0
49IvJO/Np7T6cscy9YoVvc9xee2ZZfAISvvBPZbJt5dECVauJy2TJ4k7XzcP5A47NXHDdtogxRt3
lvImBTIIDpZy2Vvdt2XQ02r++/9q/P8ph2a4eoR+2AB5uXw+Q7vA2Qfm8KCkyBdY3l7aHBnmyaQr
t3MZHfER5ImkSZ0MeaHfXQ9OfKVsmcLDaw2/rPa/AxpfhdheMQ7yM3TGL1TMfW7fAU707adl3cb4
oanM4N8lStJFwqaM7byJKUSQTUZAFeYnSbxQntnc/hW6/QC/j4wPOJ+eLNatb81yJ9aTecUGxQDK
vudEbtTaPekttWvFfR42b8erdEFryKMmNxf7M8c1yta/PMBsTlUVZ4Yb94r9qjTXhpW1t4hw7TIC
5YgHF7B+xviRlOZyLlt1k3c96vDasHo1Z19etFru+iCF5T0CQcwGksufbsLSpGcj0fcY6gJTYKLy
wfbTxpyusPovXNE2GxR3/KHpH2KsdxaAUfmZhlE9G30L67P6ZPD+mvKECOy5BI6i1d65oMBRKQkK
3vYPTSyAmMuCoZwgJlAq5Q3avedceXHmDhFf+7Gb7Vc2Krrq/pS9qTRrdS+NVqqI7EnpJxlr4TVt
vnQPA/VzUyb/ZI7sMBlptOpVBkXSshCGSNvGQ/yPpvNYjltLtugXIQLeTMs7Fln01ARBIwEH3ruv
fyt5+01afUWxCjgm7d47XRSip7aGVA6NvdcgL0BRjvtVVhpvtKYeR/NuYtb0QNzGbNKdVdyz7yEF
ozY3vjkaLVghPcvlbnaHBI9uLyE9Z5LtvL9iXn6fRSfiOEdD9EG1gRJ6+gYraCdVM8QMt30N6l/f
zeabNSBuRKUY3s/vDeIO1/ObKiyQjPah9fKTmL62njDfYnm4G9xpxoBzNmri4ziy9/k4AyUtV+BW
vW7x1hVrIdc3dIJ/g6fuTfqr5CagNCtzWjOpe1cnlEMq1FAIg2NzvEkM7FGqjiznoHdyOjvHvtYp
INg62Ysz8TlMhJVGX1/ks7r5j9O/iwnQI2efDMhKP4lDcXCmDaLMPKzZkdETRvNbEnmI68j6z4Au
ZFUcMJxf5ninN8UVWNtrQf2EtGYb1OGxFziDEd9m3fpkjTh/PBE+qxbAINFhxwhVHBN7x4NEdrsP
q2cAQxJ18624UnY4CR5bfecBmbGIKX/L3/1BTOYwTrelPE3+e9XH9/h5Vb45cJLkw/nEjIK/qs0z
n6V75T50ojseAbJ1sTKg/hD+TMTVDkOBbSx6NcWXMR9oEdkedWP5eqq8dyh7rySxn0v/kjLklueR
KB8LY0zzUUw0H89//ZoQDsevQWRbAwaEw2ZRaF6L6ej6H3fSoXt+9X5DImzoGLF2FUZY8/mCtg1O
S6NuYUqEa6nuW1YkkbB8Jj4J6XxOtIv4Htp1VEkjenrdRs4YXIEnmuiyYBrS0/yBw87IqhK3/uTQ
yt6Jjuln6HJKO+LQ/5ZBzO3Uloc4Kt5rpiOz7oKEwaZiqfOy3MmLcPxB4hNcR/a9ZF+p1+0RYQ8p
MiRiaRM8v2YSIdKlqLJd2jFY8Rt3KXkKZ1snG8XMkQwQFpXpFwc9Yj2IqtHnXFeFvCvbXkx/aOs9
jHl14H0TMM4rfy5fCYaK9IsdCysKc03+rniDlrgxP2i2+dLZ+boCnujjrsLKOZQQNHjZhH8kz8UZ
A0D401bzS+6Xd05RbA3QxlPPAQ+u8qqMLN+o9k/jBlvgg8XUbKcA44SBWSjR93p6mcnLWQ2GM0ot
4VCRrmCJKJZ8i0VmcX+DuYwDRy3790FtZoSYuwAPz27Kd7Yuk811InvyVwmW8kTH7fobia8VlUIx
a/Q7YlrEOjkSSFkF5UkCj9/116+FqNUWT3Z/612qP6Z7rMzhL2DxiKpuvU2XsQc9WJeAkPsH30y+
9Bwcf5afFgoszgxgtYMXE5PlVbUhk89OAbpnMDTWSOIAr9Jne4WsM1hOwQoAJqgVZTadEq7wra5J
5+HCTTs6tG5Dp0Hvn0zNuw4T3Gmr0MgFnYfEhiuxVCDRK0BNMdCqGUH9kluMsGLPChKiAEB0cv2r
KOqXpqABr5c+fRmHihCBDEy0FrtQAcpRdrwFWHwAUXib/WrTzeXF6rh3sZcg0lTM02ZReXWc6+a4
pPFfZCK0LcAx+9zqNLlllDDEh+ArHvOHRU0gBjuoPF7s31RFPy4D+g28UzMgclE5jUP9D+OkYeZR
7952IE+e4Kf8LfxScGyBt2X41fBgUiBcg/xhSoxq/zIHtl2VvNhTlVFedyjjIOs/r5KJpiCiJOEq
8sP57NNxWqMNS+EI0AK69ybhTT4wfHVyDv0S3hblM9hwvK/hQICMyT+cdplOSD1RemI4SaHU1lus
f0Ud+ru8iD7iqJxp+UP/ciaiYd2dE8Bm2s0MYY5Q4j4BuDMoAqOWMxenQIVwqvrwjzPngIXtflon
qFyu3UZ3tva8/ClDg9Q6a9Z9HYHv12HIaHMBz9NDiLUYk/kymoxH9qZXvZ5IaJL4FDtMAKK0Druu
bD7KkCr9ZDknBpNCLojqh2Gu+3MeRhVMGDp7B6V13kMaFyemmCf7CfA+qLgFFoXhKixgAlFKn3wy
Avj+FOzVajYhmupa+Jb70J2iKvrnZhgva0TjTVphtU03L1UOPdVg3PdNelVKYyDNkl79UX/teG+n
Ch5Mm7EBVV369yiJ3woqI1fNLp4pIR/7uTmOYDd3Tj+e7Ny62rRENr5jH416uupw1q6UU81tx6us
R3fe2R22hLKCt6FO+FB3rkTzY/QEQ3A5LbMxXxqHkp5RMgUADj/6+lxNWJ1QB1rVrOaptEhEO/Do
c+Rug9gbL705FGcThuSGpkdEkaWuz3ob0CVrR4YOeYaxy6MhWKu+/tRU9S0jgTaV6b0oe6CEkmK4
raD8MRZ8/wpF6ojJ9kP4d4YLstGVl3YrA72fz9TOyncetdoN1kBYOjZ5ux+aIjrPOQ0kqJB2vCsA
6e/N2Kez67nWNSgT/ajYj2PoetaOi2pLlTs5TMyUfdI6rIiozc+VsalD0Hm9e2Fir4vg+2Idu6A9
1B2acV5w0Knqlnl2nQsCK2BAJ90Eu0ibZmf1fcfkWf2LOaxvNaBBF7l+PcHZOFPScugoAtM6SW+m
A6bWtxuHsqy/m6y53wBGgUTlDdxjB7ORFMEltehDJ7QdulQndAOesWUySPJsAqfd1Ub+nKUDEOSi
OPg63LEs+lPWLbNq0vQpT/HPYY+9T83Z2rfcusbJP4aqFW3+FHhmW6ztkMS/gnab+/NDP3hUegBf
xzVw3sUhRHb6h9lIHlzNdlYJNc20DCk0k/qH8XDJYvefglxp0xSwicrnyXtaXG2LJvQdUolgTwGI
AMl0KASW/ZUSSkJzvi4s6IYNFEIwX2D5KB5t6M0/1sp9TaLuwVHDxmkxV+Z4oZRKqEGtsrWPfp5s
08rZJaXPNU31O3c2wFfP010+TaALQvwqjdOjPElDQ8QbwqsNtJ7DsmZO2mtp64BZk+kmpNvIpGc2
OgcW6x3ZDjBAWE99KrW1F9SfPTQAE11So8zvTbVoUHp00MhRxIjL9iFNmeob2Ok2KinqWcqHyRZW
6HkJ4r4Ijs0SH4bSPFNyvYcFsfWX7CFx7X/OEAhjjJHFS5E9mAj6bco0cQGaJWgSo+Cq6eijmqUJ
UJ+hSp6x6+ljVaSIFFMiKLbOB9D4qzmWkJvz+E0l/lNTx5B9qcMciH/vUt+rN5bn7cMp2zERZ2uw
fnbRPM5+fisNdWoT74lBrhr/IKB/b5Zfmp5nFCYQzEX3CKF+i0SXlo5hhDuc1c5homuED7eAEwxA
rczRveXK+EC+xdt4mYdPj51g11mgPSBiTdsmSPOVb+X/0Pe+mXq9V82gw/hzKcpr7jrSqg9VGB+D
7n5lDPpkXMzyt6XBUI0t8xyWj7rS7rvUeLMaqpp+0R0AlACN7UmpSu+ajR0lKBCaAaWxrIvg/5o9
XMh8h7Ai2Afja0g7XFIIjiB3L4nbbdH0eDOTaeta2duiFTTxtOgpHOazVw+RJPQ0BdyJfKSmQW11
1nUOpwtt1Vccx1ftMXdBn1OITs7wDUR7F44xp0l7GbMEmBlRxBBbNRTbOiZkBW6rFvfZmMaLYUHH
dsPu0YiNT32p7yw7vQuR+V8NVYnkITWGofUfvcJ/G7SpXU0Rp9rJ2uEwLUG2QbZ/azhqz6Tyj2Sy
FppyUIDcVG9W/WT/scr24KhuDZrRWNl5+pxW9NC7ptAP7STYwSSItz1pQq+KTzc0ctLFaWPl7cPg
EEbYmd0DYJ8O2Rw+TbOieFC27irXZDiTOcLeo0ffghPVAhklEj2afvjgmfMrzvq5Tr1z0ZHc2s5y
7+gleWuTvNDBYkY2g4DgG7EAOVeeMKeYcoosAXOxF3tvWMu2NahBQ+fM9OSR8bUnRwLENELKDEY7
hYrWfTKL4MSAmU9w7em6mtp25VWkIUOsn/w4u+kYmCbOdmBh76ZkudS+/z0xzIKsfDpEhnYEE9Ne
mjE+dtWUbg0teum78XUujXyboJgD/GvkYOr2qh6SEz3YXThrB0AGikaptfFE39CbKqAhNSF8upXR
Rxn8ohXk0cvkeLc6L8AsLOO4XojCVjFmXJ9JS8x+R9x+bACOa0P10Y/MQu5IVHq43c2w0OAy2t3i
ej/1SARq6PCLjE495nV1UbpF4bLQ7koLSjozsn2DrkqXgLHx5mRZO2a9cRLvFSW01dDVx5pRYagP
KIiMRHID36QVxmNKq8juDUa2xtU6pzICxzEEZYeVa6xHky/awnFlr71wOyN3tooH7wVq9j4oJhkq
BCsB/hVk4PwRdMqlcptX7MYBysgWVOeDTfnYY/xIbCSnfDIZ1502pG7lKUSaAakIWhN6tSnhFcVp
ey2c4Kvwpq+grgDTc0kBl12X1H9p4oRCCbWAzN1XlQfor4CB4r9opbleuvqR4YM2WArUN6ByFAbg
Ks06IKT9mA0Qxp2EmLViBpVtnDUHWUQg2PD2H+OZ8o7Y8wL+TSsBqdxRj5M9Z4R+7qy/+en8w1CY
x7gaGb1nPDhmta9JUKPGeTWK+Jj6w2OZjZdwmZ5bn/9Og4sdDBzvcSw34dLcqalh4BfK2nbh0V9U
01nmtHEwv3PmVRXJeG0886Rlw1MNtghFnE09moRfhMC7ZEZcMgoLOjL5Ltb9U1GoL+oV697j7A56
RGsby0Lk3qeiRqIJYAiADBA/5hTsQaNuQJQdaX5+y4aYQBd9U5kr6M4wi6cMwPj4hwnj94417Ljx
l8DMQkAciEZqOp2EbusYNRCN6Ew3lhienoyyPABF/r0FY5JQmoaFcbbilME//j5OwutAdVs3qm+v
n+4KAvCpYNCRSrWPzvBOAbkPdPlkuwzhqR3jszF6lIiCo/xw6D0GIXnxvqJoAdtstzjRzgNI30QJ
MCGIDWXF1lknOXRG4j3U8bybl/gu980/BlQKRlE9y2IxDYUyMzewjl3wUsV0tEYGEtnTNkspa1B4
MLvwCBY9hmMVvCOWfFuooyTOuIF6tvLT9MH1qBQvxskkzPBq50RR4IVSPhbJAK0ZH/Sqwt45z5Nj
PiaAZWHoQK6j8ztIRZ+SYJY1L1aW7wZMWOdmO+GaF1jTAaADtdgm7XfMlqI1CHNWSO4UGxxCELQb
t2b36lX2Xpl4X2TgV4sB1ZBEsps6MIDg7IBzHzJKzeQjB/EsCBBuwhAMkT5SncF28B1Zmv7xavNo
Eql7uH6TqRiNcp8gNwzk2tOP8oIT41Pb3TQsB2SdNlMTE+Cmp0xvHzNQVsFQCjGfWoKRX9GagGFH
9bQZj4TP59l3t7rPuatb6MuFsSfD3cj3Gobk0PF5IjuDDTkwIA0yhqvWVm/ta7eOVlYJBytQB7OP
n7o6CmGc0Ve1wmOVCJ8+6xtmW43FqkgGQDrBDkE7yk86DQQEFYZQ27QCeo1z8k2fSXk2hJaJoRgG
OzKzMx7cEuY2Pxd9eYSp/iIWpOaC9RbNXFa5nqOL1y7whtMNE9L2DoW7JVNPMxVKiwTKda0/zsKq
6WNxHSB4h/qwb0gSDb9aT6rZthWAG0qyHhOYbLLzrAAcwDGR2zIORFtmvw+akLur0yShh4sy54qh
JXjaaLy0lQ9TqiC89iiRmHxhC1Y2JVRd1aFzq9z5OHfdK7oXjg21V+xcZy1XFxMqD+E10gvNjmji
XJYyflUdQjlJ9uIT/voAAplRvp48RQmn+ahrXI7PNLSkcxghotCSoFhNccqCVwlleEJCgV3LtYwh
wImlVn7V0LAaZ9wA++8gBwK5dPiZGsMHs5JebdU34ghfaAdtZVkCBkFk8XJPXnGK7cI9oSsIKgZP
wVV+tcjDhyp7qaRAP4NlJTuJe/2tAlOkKLLrHs3fXsvvyWDfsoX1wSyPJS/iOH+RfV3pfXPOnFDH
hiV7Bg8RMA23JtIiwIcsA2DopG4oxoAY16BNx/YLROcBBZdyFzMLqUcwYoF/wO7oW7g/azEJCybL
g4KeDM1dXWoHOO0IWLBNECxQg0KcAkkHB/6PyxY5xiXiBLamda4dlwSeB7bsIAL4hILAPF46VlJv
iaqWlyiIbwP8yDErLw79J6Y2tGSDIdIrfsLYtWYdgWHrfrjd0BVMv9nCg4tXND441NYeWa0TLerB
klQH8AHV8G4i2HadXRsbR9/q/0y+OifwbUVCwl9uLgiUzv4buvPJG7Mvq6ONOc/uabK7ty5bTuD6
EKKq3Bcxk+XUQTwxwKZMFzNFGZ+pJg5e36+dc0IIpKt6I25kqj7K3nhntMvKHRXkJWCaTe9tLQ5r
HD/pk3lyyI58rAmgk4eOLKaXQmC3s6Pm1DHqrAcwbTfqaXTzhxTUt5sDtAH4gIHlvUvm4JFTP0wV
3M2yv3P5sNF9C7COVU8LiwBWtk5GqSHRNTAi3GnnU5OEq1YjkBiqk5QRWzIt+ZOs58kz1UFl5kOn
XPoNV6v7KUtzo6pghwj5NgaavSTpfaF4cKs8GuaHhBGw2SVuhcFdvUzMK0TVaU1ATVvhU0Essdy7
Yb7vwJGyZy3L4o3DVramTEYawP2m75t3MaBQ8jdR+0fMp/w4RQO1RTZrxEGJI0/7m9Kjd2tu/kXd
G60BIud1SmXNEM4pAR4VbdpJJnM33dE+90ZFSDQ9dZn6XFBTXlr/yYqTJ5WjS8ZKpyi6N5Rba1jK
MEIA8gxbXiIhtJJxoxPg0KiknI7dkIlxExce9Ol+ShKwMsx4pBuyaMsN20JLOwU+0rlvMbPsDHUV
3zbp+RE21K526peqsT4sH2IFwjl6PW/Ro9jkLQiyKNrMI/ojvrG1kSmnPTtlZ7u3DuFUHWw6zBEQ
sLDPb0PTPixc4GQedqh1nWeceUN2FanyKfD479zb0BbbTYl9cpeX0fikurfmj8DuQKvn26xCr825
tWyLGYFGKI+FGb4G/gDXKZjWQQhl0cwDYeOfXSZGhtlyoH97mvWBFIcKs0dsOM3xyfDDi1/mxUpS
UqMJTnbQDzQk31SImhmypIwspjCfYg6jt7QGGl82+6XLaVihpYJEnVz7Qll3FrRD2f3KQ7lovs+W
CB9IxA1FWAN8mBbhjkjrmBJyWjgEF08km20bM4WOn5YGqSnoIOecUf7I+IlFFh0jJBFR+5oWuWHf
yZxcDYXaPxBPy751jPoeq3KTg+aLiBdk3KIT31gXfAiONtxPMjOMy8X4pYEGA1ieg7jDlmechVRP
Q4Czp3y0g4b22cD8KQ4tZ9Hmy0Nm/YU9bwz8YUC4yuJCjUj8B9NeHjUOxy3cQDknKMyQRELqcmx/
m3Vwe6HZdwHJFKp3BeaTbbL4FUvd6qW5bxNtL2Y24MMzYr4lju+YtUvtF94MBT1eb5UHP7Jv4nQL
b340DB/MnLOTVw5yXhshNjZeoqSA4lRMNIZcBRD9aMXT8xPZPv5I/fSAOLEhYA1eWkftoLf/Dr3w
9LLngT10F4Qqew2RNXoKJqRgW22VM67zBNqxeZCNGbOGV7lruVnEQ8i9eLjs45CEGyk/ihvvMeZ1
wHAg92/VzGucy6meu5Vf29Q5X+bA+23TQIDC2FWLWs/IAvpkYEnH/CqCbYCZhOgVHY5s/M6A3UX/
uoFkMX/rsG4Vob9ccaAsk/Ep+Vg7KJQo522OyWgs5svybm5l34Ptim16EXEEurfamLQrQkQf5JrE
FAKnPmPIbHxlIBqYHYB6ginieHAAJX6LR5sM4MueAEvwgVpQ73pWqFystZwU27nE9PIkxGmB9xVU
tUMnRaFErX+jrxpgT0kJAtrP8oasY0llk1IlNHd7g2Pj1f1FWM5CPPgISzJ29lyjXkRZz5gfhgIN
Qu67n9oH22GEb/DTU240nVvvf7dl+RtL2TjPwf/GwzEICKMdbm2Kob+6SeV8M9JkkyNBZhKNjUSu
c/NFDWpnJUy6NOzdaNHfqdKzlsHsbyPGpklB0Ue+o7uT5bYorfN1bU9iNAT7YT5xji3b31sZPXen
22tclHw29hLgSwhrBMOxxZgm6FOWBDLcr1VHvy2IyeE4oeAdcDlLNfzNUIiQA1rUQKvrg5zwHt3H
lt1Fk2o9JVJk/MkG7X6Re6m5lPoQSaQiNBJV6p0GUL/b85sxPp7FDFK1b8I5oWmLfEw1P2la8ikB
Z+PD1i2Lk7KpOWi0YyLrlBIE0QffNMg/6SBpddwHxzKCqIEoxRpTXaD2FxUDQgzmWSwTg6XY7YLE
m0RzWy3MuuXQS/S8LA6gvO61G/VtSSotu1p4B3qeXTYz8OqlmhCIynW4PuO6U1TsG2jc2r5uopsP
PzNSyZExBCIFhp3K8+Hddru9439KrpKL92Q8AeHcpmpoG9O1kZyhcvNm3eEA/YKBZot7V5L0eZBp
YxRpRoa/QRj4tR4W3f7RhJDlVQconk8ZGYk8dUdM4HuE4vVyqAklHCaIqig4kFlukfp706x7020u
rUYbvra2cVGd5ddkx1xkMPT4C1z8PdNqYRCTILMurr2IGH+E0pAY2YyQqQEqKL8hJZ4iCnZGwSwh
TKlz8cd2bcbj1iGiFn9B2nul29pjVAvoDjP04F+L7U/3eDu5lSFIv4CwOKndvw0tW3EETjpf+nAn
BwszULg/8CzXDCqmcUb66Mw35aNfQORgBfm97Hlvl+uK0L1AY9CwbwoVMUknS2GDQvR7iAMmpWj0
NeVEIrazasf0G62ifYoZLar82JbTPjaRmcB8QttSXJUcvqqYSD2iG8sZk+9ppiPOKXW9bZ+fsPEt
C7FUzDmGDVG6LxbhrKpSAhpgNN2PFCW4vxOxvJhqBA1LIzm6gHrEinDyIjaVrrYRveLCVg77MLhf
MQUYHu33+4hRKuIusZyMxPrVWO2NT8KmCHEbWgkrjpPpQPtCdKggRbvIomTx77ezDpAetxJiFiEI
6t5+CBDfEnchX8+FL/tvCbBzqNG0BX6PD3MsNvLCEw04l6nAAUUuu79KyBCVr9BUCWyvFQm8+D4t
gr4gq49Fl10lrJfEtEvLPcYFn8RfcKBMalJElAAFB3zK/7s/scQaJOoMGQBeHKXvtYIl45rjTjRi
sYLm+LfhBKfGY5gF9xLS8XmSww7ElSVIJTwVD1UCS57B0IorED8rjy23Bb+KD5cjVTJOAldTQMlI
U31fcaVM423ALGK7xbHK8eRiWAuEI6wOKjVAksa1DsRFLqaPfKFYzZm/n3Lgf9yOsEXVpEJFBeAb
1d+AICtPv8TFYG8kyW/BDMjNikt6VsZjXgQvC5178WmcaXG2EhRJJEwlZmvHH/JNcjbY3YVowiPU
5PEQMFljeTzyIomRiWE4dhKjcKJ4PcNlGLv/wLtKOcAkPZEvidjjkYzK47qwZr4971zdvoPU/jZ4
UNOHnmH12nFCasLw3skevRVHiLxEAf9fjO2ULtdi0J7DEbo08BrAfCuNQiW6jSC6vqI6A1qybEsa
961JNJ5CUOU84VxG8Z6Bvm5YrtYE1Rp1P9Qcg3VQ6y+e058D1o1ZwFuF83ZQEoQxBl8eIsNSsO8B
gp0FY+3i3zyCnJou/Lj1WP+AsBuNAQvotL6dBqC+1pfl8SXkOwatz5mo3XeHHUAl7OVwL7BdI0j3
xaBv5bJkHPnEzN5kmKAEa5NgstIbiqkPvV4CPc21s0SFVvS6DOouaiNc/nRwGu+UWBC/2Vi5gRLO
eCEOAUgAQs5gLgzJp4G2uUcTV24X90TUtGkJb7qnsnLPckG4okXd/2YPktwYDFF06nqLMbL6dC/D
0j1CJI6FpeKDPKlDRDvSCw1Dez1QAqdgBHWSbqnzAzxREiAxCSr/KUxQ+qa3n9j1UiCh+bzDJiAm
Kbe6Vcnes8qNvzhPHCK5sxwpaCh7VCbuJNGwu73u3JoGIA1dLz2Gi6OiBaoYkmuOXp+HsmKyFN0a
MDkN9xplUDoWxMJFYd7H4ENHrzmUtXVBOwi0Qgv2oJi5gs1BHG3uKGT7kv2socZMdVi1lLZaa1rr
nnRxYJDhX3zHfWxxBFHo3VPTEWhate6H7lKm2UPdqnuJ6VyZVK5bCCC51wol2zGoPiazeWxmjdKq
uifr+Yi5D35rnN1ae3GBuEkCLKvgWd1nGJb7NiHyq+f0qgGusqrvoPPeugqOvDvWn9SaPWR+GOye
uo2zjSsj2hSoyDQNLt12W0CO/T3Dis8AHlfGOFKTtC7F2F44vKcCRVTD1m8J1XFmCFy8VJ1whkuI
kmhPmVrOgLQiAyrecmBNJHkkT7MpvmWJekv7muRPuyCThWKcdoDlfNLL6Dd9l8B3JlGVSJ87o8hy
o1inhKSUEOA2njdfY+U/FLbz3s/Bc9nAZKe7hUjcK/MzN5K3y6zzvgy+2wyfZs9InIaJuXIHB9VV
H1p4WOgyVjI8Fn5xC/Xl2yJ2NAu10UkTxSVCiDgag3OSeCChptZSi9M4MA4hKSS2e3Ri+KSJXJDy
1VKDuID5homjr7Ml1zlpaMrIA3fx/M/IzGfe4CObdSChTfbUGcEJFQP7N9iUJUBQgSN7MwK1Z04B
BZPaIb6Zd97M1eDSFDQxJYDpaVj7ORIyU0tLCO8CWwwpJb4X5wJ2DLwbuyBRBNhnZKg2IyYfUPN9
YBZ73EoOHKynXjFZPohwJB4hGwjiNn43JTRIAd8P0ix41uab9z8/1RrBU0k/gSsNXk+yQ+RzhBmA
LDoRQEmezHeKP5IYiueQsp94ZcQP9sDeeEDaepIdGTGK6GAVJXmtjBPhAJ8CqoeiBcktWEP5EB7C
02ji6TQh+9sIi4YCJsFcReUufWwpUfAVRfKjoY7I/HoKwu2GDxXDL8EVn1i6EEm46SkpCAaaEPiX
cCIPh03TvGjTl+KM4OvSliyoq4vL5B2CurhQ0JIixW84jXGEMXFnLkiUg2UMWU/B5w20rWM4hPRU
nA7kqPbKK0qzAWTjH6BQazLyEZsdItBRRSHCae26q8PvsPRRLgEUsh+BfvLvSvVSdscGY5iMF9kt
KcHi4oPlXWIY/EvYNm+sO58vLyRbTUZSJT8gvGWVAQRmcjJwk+U0rgXgwIKr8NwtKe59eha3IVsh
/5jfls3jiOgR/U3EF0SHigS1MsA5/GTBFZlMgELzhhx+IwvPP1BkzSPN517oIoSkhvHMCmG3pSbR
lTdOTsO3S1zD5+Or5X9B1Q/UBiXlz/tPPoW/ZACp7fUnKUtxEtglSVYkAx1xyeJtbZ4Nvwk3H2Q3
4EWWFcgOmooSZMf4M6RRVg51JoMwXAIQExQPP6rVy28rJOdNOQ6NFNXTXWpRtAVMbKTNCZCiS6TB
3w7o6II0nmlhUJSyreiP6d4p0i0S6KMR9meIRR/ETRlx0zg7RAAsCEmSrZ+JGgSsIQ5Tig2l3BOy
OBtBbBRFNjagkK5wrrKYvb/ARQllfVtkNwzH3I5O/qx5jPjisvAcLplu0tR7MTisGTQeoIkIV5Qv
0kpWIfmpTXmu4rir7WT69yArb2JdJG5MOO0Ks8CYmKcEDRKWUwJo8ZIwDjj7TnQswvLYTIiyI/Jl
SMmEN7eLYqVpNCKL22+QiebjeHbd5dim4VrSiCyb7iLdphpVBW8sKzS1U9a/wDfcSFe7d4P3bAiO
uW/ArZJyNkeJPp/BwGxqE5goHN0DD5f6mTASOSfkQfxv7g53MCea2BNaEL/Kc/LQUqCBLcS/FDyJ
WdgnG0eDvAhoeBd2Ywt30KfsuXNJ8afRfwprKh804FWWvbUJ+a2DR+dwSyPInfx7yX9YBQkKqri4
/FbhgOkUS3UjIN96jPJl95VFm4mpeSyNSyHMGeuLslFio5FE/WZUe+WBOXDcdRb7a3kCzoPJkZM1
1iDTJIB+jF7a8y9Acs0menRhheo9EsH+vWtfq/SRDypsm2JZthvD756mHWqbWxcDF7nmtaT5Gw/a
ZQJpi2QdTWHGSqtQrsXg0j3yuo9ypESMMctVdULm512+16WfLghP7U5Pow2oaXjQ8DdpHbKhUjIL
WopKdBu4E9xSSR5c23yaPMRt2qZC4WNmWEK6IL3+zaS7I5W2VWUTqS1vJjoSmWtv2HPNwJxwuWoy
hsbAunqPHUqs0KufMLvNjEREEzBFFG1dgBWDHuxV9cWT98bRZO48N8Prl19bTtDO3lsmkiuawqoh
WUwkzw4by1tHQwtBIEkVkaxZS4mFSAZboaAHxQRDwrCRvL8l3ZZ6KecG+vZBSuxiy1vAHfKJbKdw
XbjcWlijR9tRgCfuP7fJY0pWg0aCuAWwE/vBOMovtNJZoWbPL4qxGEaKHPaNbIeKlC03SU71aEpe
l8ED6zTvNwTxQ/uqQjGXd8p7idr5JMnSRLjqBtq/IYzOErgH1nCoMbSe+Q3xKVHBSc+tL5SDNsQd
FOU1OGVq08Pv4OMFNNhQRrQnCM9o7kmbWAKXmcqjisOj4EQY3XqqEvdkwcYcqBEiGo/Ul7uzPWBB
ab2ShEcaNtKIEcMkJc56ggyGntKUBFTeb1ZPhdb8hJmzoRAp1zgIrN90LkKtX473KBLK5jVBA3sx
nhf7NqDuLQbCTZx/OVDjqWvoMKIsDXE4os4YOE92ohCtYWZHqojhXyKuBshjxJ8AJ9I2MJ4BOAMd
vwcYu5GrhP1HnozMRtJR6iZiqSyNFFjOE5azD4V64vX2Rvz8aLwwWBybPP6mqdKB4t/3GAUphvgK
rutdkrcbFULBZcn44X/mBlMnbzNT7ZXKBwdWirR4Kcn+pRwnd/6/cIcn4sR1nHT+HzaGfyuHtxgv
kvUNTU0kCu6DuIRDIf5FkkxZYyKPmKJ0Wn6RPOIYKwaAcs5rbiuxBqSv34qPFBkwBDwWD0d2MhpH
JFb2UrLg+xhDg11to3/SwSy96GiQyPOv2ulYDwiJJ486VIFGD8VsxuWr3CN1I6XuIefQeaHpKE/O
RU84JZS4SCJWcjfxy/xMUDd8cwggoAEOGuUM74AMjBpU+iUFbSoVOJ14QIrRC8RiSg7vUDa2Jorf
VXP29XeqjtgJ6cI3cDMmH5l+HPuYbyoG4FQGmSvKFOFTGaHWx3JLyB4t+BVZVcnFJT9OBh/WeHLm
N+VaZFElq2GjlMsP5b5JGZ1//78/cFEGvLnZYA5xyIABDhVrz6JSS2TFpJYhl2XITnAeLYfibLkl
8xTzwIeQs7SGtV3mn//Ogm68jZTecEfS7ZSbJqwU5/ZrTThGYjF1rhKfyp2X6+xyxu2wW2NkeeJu
MeUebVl+a5S/qMevKijRbnm1KpJufsxfyjkX5JdL4W+Aa0pxhmfhB8RFo+8e6rK9yqXjb/j7QD2w
lW35EJCzmaTlCG2vy/R3W7003VAv5+Ghfwbll0HqLaGxtJHJegkpCdBiKpKsCauIoABpDTUIDSGI
p5o2QbtwvilREFX/Nhvp0sy33Pq30BahBIBEuPE2hbJFPEM+JeILpfArkT4ynyZHMFXGHoThTrBV
gpjgkwlcgHpRA41Ah3JM+HUCswkhYilAKifeyhGT8LLu081oPvOgUjBqaNrKLVoMWY1+8iif4Wui
Vy6axIVcVQkW+XT+IIwlFG7GrxD5JMy7Ydz5hLsLlRVHQXtSNwvoTsQeyZOpMdxJ0EjPd5T8h42M
HHPFhJ//4+nMthpXmqZ9RVpLc0mnYGMb2xgbMMOJFjTdmudZV/896Xf//xF7dze2hqqszIjIyEsC
pBaCT0kwBZeQG6VhNLwSozLtZ6BMi4x4wwXJ0SlbHjEOy7zy1NFjHIZgrpPHwA5+XRLksPqRP8ph
BqXMS2DmDOD1Lmofe/fGUfFRosnhqSTIkyVh1w8ROht5zYgeuDFaMFaMvbsbeRhyPaDgM6EE/SaC
E0AaWX/hlZfaYlSI/I/wloOuy1JjZ7JoWMETsxMQUN1LFM6Nv/kAeUoSR+hb2rNLH4GgY2i4H7hg
umnuqz687wH/+WCeK6uKyxTWtzczutZ/UxLphTEc7m+WOitjOs2EAfYUOBdfJsFcdqREchC3oaF7
Omnk9GArjhCN8uzovU4TmjzgTDJWmf8OXR5CQvUwoopcRlhQtih2xGiG+K9DR0B00mYXh9gf0Ap1
S6PrGyZmOwNitvk+JSEWaF1Suxy6PURmgyJLbjWZ0n/8l8CHnBN5hmNifwW4lbjfOTD4ecroKk5j
inPCrmnYKLWpDhjgZQpO19/qNta8jf2Gie0LyZsDDgXIIEtXVpNAMLyCpQfoadw1M0+2Gf1YDuhw
Dr0b0dpKzBcRSdqZq2WCB4X5bdxvOf/qJ149YSTIv31lCXpJsMGrGDjK3d74SUHNgYRk6Uvi0XN4
ChAvYVzvsBTiFOGxmCRD/PLtuEIqclsX7I8aMLtQ8SUcsMegfmHN8EPKUrjR9cQ7IfAzge1TkgTw
I7k96jMh0REa5O6Cwxop0oINKagE+0zyELL9OxfRWVDqG7lLntscXbVqxF8RcxGYMDn2nCyC/8h2
U3SVTcVCEl1lxo4owJrYQhE4uewC2DxRu6UdLCEgX8kAjqSiim9XkunoABs8JSE8a6oNOdI5SJl+
wliwG16kJ/kTtXEVsyUWRXtI83xjs2g5E+xZCrFy7PcCLbGphIdnd2jIPmmgxWfsLqR5DCu3dIHU
WWjGBT/mBzFAHhSPAZZLMiuplNmFAPNLcasdGs4M+SKp0XV3FlBY/pd3ydrnqJX7IWzL/iR1lKPk
/+e3/+O8Ze+ME1ltLsgLCW1D6ipltcr+KJB92fv2glg9hmsjPBVQmAkmUqr8C3rO98jehOH2gkfi
tdDPUo7Jb006OC8qA8HA+HdEQdhtEgKPkodcAFhzJv8jK8sYn9D3L3LOyDewjoTVl/2LqQsgY01A
Fz/hboXZ6Taqn6RQktPzv+zolnqS2dVQ1GQJrJqbHoU1wfZyhSEgdBP1b8R2Wl+4YsmVCK0SmDIC
S9GGN5Kfh038mqicBYCPM3vDJwjdwMvK4npDEHFBgWUVirzKNd2t6j8apjFA3snK591YsylnpZQm
nO6SFZGyyFdrytlyYDAtA4mzCJ+WqkIqlgNIok0J8TEYXH+n2drOnZKHGAu+ICgQwrQY6jXOg4qP
IuHgGzh16Q6gz67/ZpuKuI4fDJp+YE5ToNOB1G+WsXhGCHIy0/LZVAb1m3ZUSEdT5UO7GNklbLC8
ZL0vWXVXGOimEFVX+vIWlcOfCJvJZDDhvJz2054p5P0lZEKF9pzZzamZErT4wSbA+/qWIrWI4BJA
rKqvLnnP2RAQIBCzH5FkvwgpL48/yq197AU0pcYPaRv+ARrHAxWhftvUDyBI+aob45MbqceiqU/z
0GwZfnCsK/fYtM2DSKSyNqCynsIrFOY1jNqLEORdMe3Hns5Yvn9U1lW4iC7DlSpoX1Xmf0sFwkiu
PQOw9p4/H0JxBMA5pWmIAoEjGuXeomWz73Zllz8ljXlgsb9gAsxIqiFkb1vEMV/7TjD/ukt6/TwE
kXB9G9V026lDzxZjj5hylDl6RO4cAT94fQgHZqaPUhd2g//N6U/1nq8FdLHh+guwM+EKvGyB7cuM
NeIlhuHgRsUMFuYO70UDEdT1W0raENkxommK4FirN74RUjWySXzXoyunLs+4/28t099zLoqK1nI1
chOQJa9BRBU6lXPvs0pNe9kXqH78/p2hSC9YtK+1kX42nrMcw1FMm+FgH+ineb6JZWsYjMU2/0ns
iywP5Q6eCGjY2s7Z6Wm5czBObzKfUYPVbhyT/aT6g4vw467GIhcI5DFb2rfecO7q9lcUlAPF441W
QfzQogLoxUdKUDMjsZ8tSLvBfZccl951UTZvKF7pc/7CNvZntplzEloMUyzOENxX3DdPVYhnacb5
1bbmKR5ddJzZowaTmEcTkxg84zFCAyyZTUfAjNC2uOAOybIIFUcjDP4FnOMC9wq3aojZonJ/aUxM
NtFS0ola7m6q35Gcx3YwmWL0DeHH5SkYNHIuXkMFAmCXLN13q+kUQXr7WnR5tAKhvAohaqf4wJNH
VrRktvV0i9EOukffWX4c8iapLNNlergd22RxKlFrkAypMYTLJDm5dBSgIrAf7L81EHa2VB0jiSYZ
AffuB/aa7tPdtGSIAobrEOOEDRarT9q9YI0chobvrfPpkqJnmM1X1T43BFFWicRG0aDEbrnhHJEY
TJCTpKjPuoNwoB59DQKpiPA+sjk0K3JFKE6KMMFlBa3n0mIoLQuigZPVpEhnbs+d/MwAmoX3Iop3
ZM3EWlFTCX5ISWYlw0VyM4IYE1blYJSyzXGvQVxtWpREEiuNMnwu4/SD9MHLUymsu3a8tyFgEi4m
LL47WYTW+EJGxQHOZ3H9oouBfSb/E2aYy+O3OVpUWh8EXiGwS3IwwyuwF+c+/sfnSNYZNe1OQjWa
qaiNXgnhTVhuiawcJAhGMFqQQ1qQ4xJoSje7H0n9fAb10AKJ+Q5dRMoWyogan3gEG/fUYJqiwMRm
/yz3CmvBmQKgIgUERyw1BsUDf8q18sbn4rvRDzL/CRyBpyVuGu4Aq6nNDw28mycG+zxTOe9EDIPL
YL+TWoW7j9lwE1mBnIeB5Nc8ULKj20uqLllMmplf0YM2BS2QJl4LQfCo9/6TIEmOj+8AA0thK/iG
enylz1/D8kYgdnYer0+ilKiObtN3yk8jHXc2RH2eIrPuz4M4cBrHBLlqAd/MW0g5+wUU46zkU00S
I046UjTsGSUjIS3MdoM//aHL8E7nb7u4vLAegVBnWb19wZDD7OB4mLlAfjnwpxa9WQWgmvDV2oY3
qrB0lbpaLhDEfsShSbp7uBypL6HXcS5oiI6ixMowbaKt6HnK88de/zFq7y7EGlkg+hqogfbJawfl
zcoQFEnSwCCKUJXQxhw8SYJoi9NXBukCfK/e0uJDgCQhpoVbMYAaiCWoS0LvlaIp421y16zE3P2V
BYWwj/VXVRfUR7qLvp08j1JEVow8HXDEW/bS4nKEp7YRgKh8S0oLKtMgwiM7sqto30xfwqlQDGxF
niqnKb8t/BVXxUfKqeKxvmc6WMk2Gi/d8fj5VgGfBEKVrbigDHHAoHm1JGXCknGZYAe9Il8iwMte
N7kfVh+1ShW//W9LeWQ6cnSjcm5i3N2ApXvg/JHUlsoY3gtNL7pocO7eeo5Vj3XrPz6CmUpJoTMW
5wfRwtpNq7UQOOKSxF92tMEteNXqSNuQvBQnE6DMx6mSQkRqCXCmliyuon9YyntwbYlqFG5cVWbe
wolUsHhSyWnB0hEhQRYEa8nqKSL0slyH6g1U3+PUoxznHQWEM1rFwD6FReE9sRfbrjqCyQiPL1g4
zux706RfKEaZBdfNH3XGL4W3lLoIZuVaKNFl6QO3WjOOhUD+/GtcNO4TZ2HiMhU3yaTCFgyoVmJQ
RwGbsAaFV7AhBXhbvDN5/yLNkcuXQM+i5opoD2SDP1r6aw1qwQZA6iFZlGxo1rq8yJvwCveh+rZL
hTTkAwvwS9UgzqwuskuJWbU9Xkj7uWCeBupX6jrBO3A8EXxNRDbK9h4ZDh3hLiP6aFlEDJAW4aQ7
LzdpdHwuMS4rpkM0YNeJAqHlUG8QHZIxm5OxHQl2upfCVyBvmPEuS/L/7k7YjNFB6O++c9kjwuDK
+bu0xgNvkNtM2Mj84DJ5My1rqslG0FK2bbfSXdw1tPEotJKBLKPPh3vJ1Jwo/9KzatVaxk5wno6+
biboeDf5UoB8hGaN8NXBU7JhMgWOvYjCpkvuY42SK3Q3dBqNKt31cLZL07zIR8uTHf3+qauBBfuo
29eG/tko7xSa9G50WEL1eCsJ1eEDv44ZnFOv9N/GQSfagqMIR9ZisjXNv3paMwu0KeKHfHH+zHY6
r8ayPMbo9LpmvISeTqVg4ympauheM8T3vWmZBRMXfF4aMk61hUM2sYhtmGlVnPxq/ihyyHFbyYlC
um0XHqZOw05AnLIccB5q2TvWuW9DfMZwVGN4KsLxo6n6q0C+VeADc4R1sAlRSxsmAGswWp9LagM/
og3FT3T+xDrl3Kvl19bK13Jx8QbVta1E4IERCoL4oOd5sAI6CQsjCYEnI6zhsKb33fJgVpjA18Fp
cLNfwzYPKcYg2bysRqv9g/sH7ilLigCLwMTetzdDzGzvHusUZlR/VnZK4pk49GCY+V3eGGtUY1JB
Cl6iK1ztu7M1zBtMhRg1KpVuhV4iUhez/nGcXU40wk2zLP8QtQcYan4Ipn1TEAkGqPcnr9gT4OQ0
BLd4CCFzGvIK0R3RUiWRkJglZIcI+SQoSgAJUOcSnnXhGgX4bcdqV2gZ5DHs8nzGGISBAYpj+CdA
U0A5PrNw5AOIWnIZUkMLnAjTzfKWbS05kiC1Fc3Di+b/Pw2yYFNMlsZrU+hHAZ6ZqUkRQxRCjynP
Q2IxF8JFjlR4ZWw+3jKk9EuyOpEDs7N5Xtz4LfaqB3lrXAbxUUQ2M655Ap9XhXuD4NISlyir2Zc0
IcgOYldOUf0pkava+RLSQuSuCcrk4ZLQFsLRN4JG2CbOUMsWXZvkEsyMIPP5nDR2IBgKarkmv6In
eeFaavTvhDUuZub3hOOQ0lpDMhYz4sMXGob0Qh7JovWPZBV0YsJk4Zb3K+d5/wHZH+CbJq/RrR7l
3G2n9FFwOvkwv6XdZVpxwGChBiDHnQpTwRMivM2oNO0YnQ4z39AX8odWayM+/OAuBaYQtXtkRjRN
olsa4j0i7qMVoJ2xBFUJ6okZzJXxZps0nxKZ6FQEMmuemevwRAFPUiFtAVzoxLmd9d1GwjBfy4Sh
deeRRQLvuhXdyjWkpIkPy6CYRcqBYNLKNqtiS3LK6hnRYcm3OmBVs1HRedM+4Pr22JBpB2167Qjc
EwZnDMdcm81v5qB17cLuX9jztbIUOCkkLZbcxwWVwIkIb6IhMcWugZEy9r18EgE2iUImdtMKjH0P
HNhe+s+5BN4OyFVcJdWax5/4+NjkqOqolkK03DaD6EgDAumLStAeOUAPHvWLFuIrHqgYF2E3Y0aF
v82p0tHx4JOQarsOhTZNVMRo+BphdQqv24qEg0pl1QKuUtrEzKasTOu3o/yQtky5EekUHcJuqzx3
J7qCpIZ/0LQXqRFsalRhPaeqWkn6QkontIuAgFT5XM9GhBkSmTA5upcv0+Pg0+mL33LJ0JkXtDD3
X06n6DWJ1pZO03nJVCBwPRKLmpohyLyd6BNq95uTjFNIrkQIJUXqzeTBe8AaHpHW4QxE0wqTNBHz
tuP4bs9YlLTZNpLKlHDHoLRN3PEIuVHfAszxtBRTYHAERMX5TO9xYz8t03XERUayO5syfkISx57X
GTTIBOU7MOC1UEjYmt9JJZG581pYcilRBIEjjsCLlQiJ2GS0SmE8ddCaWvYaiSI3JrRvvE3R3/KA
JKOQmgcvNm0jIB9MJktcaCgnc/5A5sj3sKiFx2fk131AUeOTmrlIP3oUMyDcDikpP/g/iTHEwxII
Pxn6nRvRnQBdQ8kiuKDYfogQqkk5G0l5IlW8pHmFvLxOtoqTavSXvT8gvUO7lxfus67aD37Kp/pO
h8oJmEh5Kyf9MgOb1oEf6uO7RP22rA/fJ1IkUfIYYGDPhGPKsoSOGjC1Z2H1MbqcqAU7qoyZ6blN
Dn8c73lZEisQSFKuPhv4PKVoIQkytxRMlKvs7jk5c5H3KS3cWuShoKfFB2kscgzC6Q1En0883LJ8
t6fpQ5jGFKyYZdtnN2pnoKFW4T4OEnxMAm3dOvQYAsRxVyMIzsgYUgeY1FuIExAJ0tEkO1viAjY3
tEcmgsMmeMJQgITFizn9Co8JnKNsWNkJYTF5n8kwH3Z95kiJBarnYNuXMpOEdjNynv2syuMI/+4O
+M1Rnv23+RDii3ttbOCG7oyPI71qBr5M3a8Q7Fl34u9M0reiZRpkHSOhUq0cg7xQllDVPDse3oTy
HESTFkOSDsOA2SOifnxXq0cXCESL6pjHDyL2n2ZPOkMcz8OK0t0WLOaEWpTonEeVEGYVO1JgVL6F
nnZcqN7Eb67AVZ94H9OMXzNQSHRHAq6Gyw8nPQiQHKmqDzcdsxsRIZiUTanPnQMloBCQZ9FaYvj6
wCT3b5E0C0eVsnPwko3jv0mHe1Z4E7kINZWU2UaKhSKPTiKcIteEeYBHAFhugDyJrTWD9hhO/qWW
hzHKriT8hYwtQK1Ot8jFgM2QZiIJUpkdHrVsF8NXiCSROSHrGnlJ71CfTStBcVgI3G3DFK0INx8p
MwU8k9NQ7oHji+SCZ1qUNJqwUYlucEAOY/jCYM+f99Ij7V5lDd2iXl4A72H2fTV40HICB3TpJOqt
6fAawjQdBYzwwwPbQUHiMjma96s/8DtSrFUUgmBAFp+iVdaG1+yk6cFtOIYnxFJ0DuA5KiepHHSk
8Um/mwrjypyzex1gMRI4gn5MdZHzYIArlpPH0NE9ynjF8oSgCKL7W44nsBcr24lxjuiWHUTref8H
Lc3ICdgaWHb3JPGO80jn+QFh1PPUMn4jpYGD4aeJ7e4D8yedv8TiUITeckiYmKa1qtDXo2ER7c5N
6Ly1bkmhAcjPGjMbNL8SwQRemTvgl05MsWlxcNAYzdUsYCi+hopAKL/CZubNsioRNT9JojEV1glu
rJuwHnTfCtCVYo4oCUAICPo8km6a17JJRB0n1hG1EwG1iecKG57ULijaR17/A/4cl4Q0j2+QACBy
Tt6PPFcNK02PsRWKvmNV1ntet+gM5UJHOgzzpTt5dLTanFJEsp3ZatdmGH7i2NvLp7gUHjWyYllG
7mxtc9IPWRZyk91o7rSOCVX4lcoJVrQT9ms4nBKz5REWhXtuu+VpoYgRJ5VQNw+obp7kc7qpXcmf
S2CQ+C9Alxx8gGLROJyCyblwZIMnaDfzRo9UsoW2QvIknR6S/cJTTLeh8vIclqJ7qoAhaxwD4vGA
mzZYDsmIiUsoJ434O/d0A8qpHzK2XYwc8V0uOa1Y8XFDBmJQTQwIyYwk+O5jfb8w7It0Jcu1R2Bk
eqOMm1Zw8iHQ0Doqln5o5G/1QiNsJR2TKcmzxHd5ryGuKDY7SsPMLU6jvZSYSTL+c9tyNUD5i2H1
wqp132VJUGNQHEknqwBhpF2PiqduauEphhxx8ASKeqa0064RMkxecowGB+a+cl4dZopEwKeDg5dN
G6obJyjdVqzMezmSRQRgasPJpD2ityfJdiV5pDCC+PFohGjR8FmYtPdMv2oxabDvKuNPbtaASgCb
NGnvFipG2Lz+3kW1AN7RMemYHOSH3LaTUlhz9iIVhU/rESF42vxUc7fSlO8N0IjOpvYzJpCiOoc/
sNluA70dteHtRK8EBiMcLSJ5ECEEWGXGyBOW3aTrB3wSPwdtORnEDpEtDEMS7nwr/EtyIKCfQEK1
Zm/TKmKQYRe2W6jdP9LeJbJH3quGVJs+YbQ/6s0uqZviLNXundymBwBtCfzjSng30CKhyhz/M9SI
EkQIkVgJ/Ih29N0qos8oL577WaYx0h/DLixya4WLNHgDRyQ3zQSEu3ywzwIZkO3YY/Azc/4yaWnc
92zHvoeg9v5EFfGKTmpOd9nXkio4c330huWmZpDFKcxhTq1F5MIr8kFOLlnrCApSuqczM3ihK2Yn
yKJmmDgvMp8LNymzzEGzaF3sNYywyxtRkgJZSMfnQJyUk09y44nxMxYusSaFSoRlwWQHT3HT0gkF
ejweJEx5cfNQZvOuUx3itPLYMvPaK/XffDTo/IWjEM2ufGaF80OaIKVGOUL+ILyyDX0i/0Rge5d6
93b1zkGPmO+FGIZa2iaIUyDcepTAQbjbna5G0QDh6XZ1FdAfH52VuLEhjJOqF3EcjiZkXKSOLF55
4rdQRJFd6f77xBFYcYJ75nAIqSKF7pVK1tWJvZwEGFkK4FXTbMMRRd9O1O8az9grThFZppbjPEvo
Y4bKU+aU0oCsYXdn4u8sXyWGnpxeHg7hbozCNoNzEw66QmXA0SlBWtA6BcQHuMLsXRqHKCbSgHF1
KPyTDs6LT6D4ZMGpRF8PWUFDvQl/RFtY2z/KlCE78FcA6nJA96l/FAxa7j5ir09FjcjvrQ9wjiyj
7ZjNr2bWAqhkB2O0jrdmB5rhm0A/48IFcFMZ67yKnhzTeG795sUtvXNXGk9JPxNwtMTCLyC8mp5J
ixvhysR3I13aXaZyEn9C55RUG9ClBMs9bdxoTfxWMHbqgekeeNsHztkK8mNVmj9JRp8LtTUQdBOS
ENmZv0+dIv9KSHJz01r3QY5kdJ42elR/zC5m9XexVyARj7wre1q74+r+jO70E85ketguIPrUsW/t
i8razWnVr7HZWuUmkzVDbkyL0le7sz9Var469O0yqLFnVdtq60Z+gv/24q8m3EQ2VmB7YNAa43B1
PNCN/DYgqUhJBxg+iA18U5MTK60xoVp5iUWDWVIN4Zvy2PHVa+d7S9N0WjtYPFVJCsxEVADjnOQe
zewRojZB7eYebG+gEAlHEqsJzzYshE+1ydndTyYYMOBBnJaXDndevOf0bWL0e60yo5/CZsC42/Uw
OACkFBjty1IgCqqagOmpbfXe+Bl2QVkS7MABeehWPx61rvjMSGeNIi5WxjI8VVZ+bMbuoy+zXTLN
f6jkf+cgYe4j+oHNAu7n03/s5S5YVlafJ9y37hzNrVmNKQoNvMWS0TGevNScvnWszBjl4JwNkkRX
z1+h5cSDgNyUJfVYqjlfWypHzKE367GYflwSttQajHs3ynDjrYLvaSH77XRKAXssse5yAmbo4sZG
DPjsLaYmSw+pRtpFN2WUkX44b6XTsUlHbYf5sMw/h/OoVf8GARKRqxl/9QCFV4iJBC17b4w+PnW5
nhwcNz8zcTk7OTbNSG3E62mtyMQJ16EuVv1Rl2TVwSHOiXRL3MKuy9gdah/1dhuu8sbBDRS3fuJd
y1FW/Wn1iVYIlOdxZlGS5c1W61Bhs8U8z0USk+bvFm8VVi37W9fV11IsB9MIftC70wnZ4qHVj2eM
az8x/F0PXYmqYLkkeQjQiCFgm+cbbbbeHSbhFrb7xZigV6tivVejFRycunrqQEdqNz2UtM44g92g
1HOyde5ZuJKr+D43+s8wo0A0BLcXj1m7rH+GeoIZ8KcXo0hRBTPXa/Smd+ydbaYn2FenZH4q1jEM
IoroPtP32Exj4NMuCAt6tPlZdo7S0t0F1mC/pYO/W8rgkEJw9Bzs5chQByuLzZ0viFKoBmtdtl2O
qrtD59Cs9NYvd3WD50xvjruG0ZWYM2HV6LdfHpoxLSETysuQClnwWrfPd5NBH11oM2t0lKJu6axV
rdNvrbkx00e05CqnUxwL559+j45/THX30vjq2WExoYB9NZio0yDY1gLETsaQbpNu+kkNUWrCPjId
9j5hxHYRKCZhNM8uLz2cUOwoC4iTlDJCm46dFTIbW38JKRvwsAtO5AaXCd2AFtCxKP9sbkGtbNo3
E5/SwGH+uVFo3t2E2dV68pjtN06INIycUyFLQwRZBnmUFQyoIMgskVqwa4CBIHCRPS9ujfaZGRo0
BgyMbMRM91AwxX6/dCV4uPwqygG4Nds27wv07S1zDwV1UR26FuYl5X30bjDWrqnhckGGNsz4une4
urz00ItY7qc9ZP6nGm1875YIq5fZeYvLcJNYFj4DSzSvZitMvxhAuOfkB+9K9IUBcjOwvFuwnt2U
YZJVQDcexECJreNM/MYazXhuHHSPUf0czETN1Hz0kuXJyakiGovptbHrJU/dMh/1ysHXO0EX5RmT
eV/65oyYLz+57XKaY72+N+1WUVJGbwYqSSvqZ2Q2GrAx6lk/jtDkD+zGPOKSCoM6pSqKEZUWFlHt
uGhIAOzwKRm7y6hMeg6yQ+1m634BcsCSdc+w9qPWh9RA2Dev9AA5Kv45FOKrumLEbTC6/SOUB+0H
OQPJlOGWK1UmXEcFoF7PTHN3NFwXXYVdcYg6S/eRg/J6OwAZUwsYWxJBZhvZTs/Jthr1z+CUBwpm
aBEsh91GdBCUTyAjQ53S2RGhmM7oHVVMXdd2hu5v5Z2iGLR7uAMQKHJl0oUelLKCLfGIHoAhIWNo
FnjizG3Pvp/uE4gwQeIow+4E79EHhOQAZ5yzdGP2m2pcjkWChGXS8dVi2tI4Md09IquogQ5lPcWV
+RAG3Xua218T2aXArJ0QYEllryjMtppOVhxVz1XWYzXT0CM4g7iztALUDwvfZwQ3FxKTpSfwi4F/
q2HhRlWcdCPcls1wMqZUBjHczCd1M6I3MLkViWBl2zSM8ZH5U8vAae0qlEeIGaCGVQ+PSsq7Pnc+
RTDWUS9PJMbU1PJkVQCl0pjbvtAw8M0eLHar8JMS20yaV0A0bDNG88mKCR37bQIEbClgc4Phvby/
DFumTEuZFzGSHXoQLj3G/tEphYAZmOtYdf59mLqvjsw+L/Oe4QX1s+gCUhJ9YVYpYK6lMSEGL6+1
A4gEnCIl/BTSOQpQq0jR5EGnfFHN8J1a5bs+6G5ybZP+ENI3Brcztbc/xtb8QqIpMOdU44zs8Kuh
VT8aWILmQLbypF3ASTDFlOTEDKKdrMVWpFScNAo6grvQ8ma1wMT0i7+W5RaD1XsL/ZlTvA7jaesW
1SaLpueMqOOEPbar1Q4jdHEp8eCSnEytCqN+T+caSWuHGn7pwnVrIxz3OMVpYdPrw60voCvXMcXq
VHFCF9HGBJW7k/B5g3HIncM82sGP9B0WAFp16LMEY11qy0g9MKP410lKDi9EZC0mZy1l8YgYrKWF
kYTp5gXBNWW0aRl8T0NKEFHQkmMLolsOy166ycQVWtZDN+38wdoLS1B8GyMeuKL9qACeRaua2y6k
PEtnjEFBCMJjyTJOgaHNtTml99hRM63Xf5HeLRvfsAxfvdjpnvIy2aVAOo0XDcJgC+ZgKrVCxwRE
fIxIePs8ObcMEs5SiEtCeTXp5yBHcpEu34Yl3WHjWlhWuW+nt9axgeU4Vs4JRqpmluHGHR7k9+OK
tNYunngHOel9O3THiC0Azblx3I+EJpIA4aXW9A8Z/EZPFezC3pV1+IE1/kOmpn0R97/C2POE/Nl3
mMlDwNEj1CyorRBTb+OeuW9oslNcXdyl/AuzB3tJtZG5wBWUur2Ng6KPeANSYiTJkZbCkteomHsq
sLaM7xTgWtYYXmDhCl8YhAJmcgCFSK1210hiTROz9mWD2DjcCrKtTHnPXQ0malT6DBFDutao8jfJ
uh9Bv1HdvvgZk7KJb0AoO6tMP8jLniwzeiDZ25WmRssSsn5NSzGt5DFGCF08XWp+roWxgpIfnEnN
P+A5Ojs6lRTYQ2rjuqpu3OeimGXO6AjcOdxyP+v+33aKmDaUNnjeRs/tWH6JC1IQLR//UzjQSLnE
DzWLJyqNr0ZHolQXz/KT9VUAylMu35m1cxB2Bl+Lc0hZEE+mSMXlNlCCwXVQPT7Gc7GRGFOUPuvN
FgawrMUFhs0k8LioYnCRvUCTbwc8SkQeIZqcztIJYPwjSS6COpGFjZ3gTovikwhlRu7csAloNrjO
YBkrxwFcUPMmYKCQmzPkWHsv62YbErIqEI9ITdACzMMLAaF5kwaLWHetNxg8VB3t/eyk23zBkLOz
TLCjsb/1sET2b2rEb5E3PCJCf3Tis9HEv/44a3fKw4RTqU9k8S4xSrACCVqpcq4xCFLB2SsqWOEL
lID/oElIp+pKv7c4HW7SkeHPLZzYaA3sadPhGA339FN7Bd278bOp9VcfTx/sue9qDhzWVN91IH1n
oa4IQvGYMJ3I3btJ/EZ9LCGQx8/ulyhR0n8rvSLShpcN3mrxUeEGNZHuJwWLrEXf1Z1E4g3f5CO/
MPJl76LF0vU32SoOVZXZN4++pq90Sz91dfYUxPluVsFN7xi0ZKNM04Uz1xg7xRyj0pvlDpVGGDQ/
o8z+N7fayWoZUZb9EZcJufohEi/NfAOOLxQ0LgxH5lMxIC5dWb1J+H4YhpZJuTQ1McR1sWA/Cu1O
5vVF9SsWgt/eOKQrIdrcJj9KSInD8GVKu6cG8FpCY0Bwaxbrpwtw4dbjgzNNn9AKNxUZV0djEqbu
AOPFi4QH3ZkerCw8xiQI3kxjn1HdRD80rgKLi2SQo1cUfTxvKr37zlCw4KX27naMjajIETBMAYoU
vK7mkRcxs8STbuPp2rl0wXNBICrfRVja5vgwMJQ1wIdZtIGz9XdE9CkNJ5EePGg6Azxx3XOjeqXy
fEbOnt3bMXZL1FFLeeNjeWFcxpLHa3Tc11Tygon574O2TqJpJ052vuesRHAnIR+rBBq7UvYqDZYQ
N3rLRBScYpPeONFKPPMmaLkajfDALB152uywWBu+3ehTgoGuJRujxfxX+YrE2qtfnLjfIMOh0Ukd
rc66DHaY3ZUD1sBOfxna4VfWeF9ad3MUPDiwib6LG3CTneoywj3Z+HSBdCldkFNPp8mpHpeUZnwn
oRoL4ve+Ky+V5m2FUBVIqZxAwqwCrUrt0CzX7PTYJzbzJCfwEXPaW42xsaZwtYyPcsQ0BCsB10gd
gUqRN2Lq4C2f7BoT+auseXnEqs/ugyQhuL8r7Ll4wDcDwEB/jtSnpzpmfNNgzvASF+ckqwrPLGVm
Rx9bmkflNJLwODWMuCyix145kK+q+JvmA5bHrFlIW/nqKbht7KgYtnJ4z2l0InII0GFpxSZkiNhA
E0YrUwhRbXbjK6Kmj8TPn83x2IYY1mg/SEi2aW1zGF6L1P636GTwPEW9oyUlo8NV7taJMuwZLFwE
cWIm6z5IDjtp3jejXV9a2/1o2YsIAWD7ef0yu0jWnfCfrptAzUvNndJtotPpyt2GjrUfLSaOdONE
ni7OczldEEv1FhnmRnnRoYnbdZyUl7Br1iEjjxE2H9LMu1llWHlEIVQaO1hhy/PWvU7/jrUxGa3Q
hjHS3HSv+2fLNfajjt4nMe/tPPmxZ/EYDRgElH3okyNj9MA9ZUg8A5K0EbRTL3kO+N0i2xNxL9NA
dTaR66UvxIoYRbuYJOuVgayaksDO9sbU36chzT8jpZOj/9oEoBDUqHUZLRAHDEidDO+Mu/onL3/J
kSu44zMc8+TQGuWm9XlusYoj+mkG2YXuPbECwqB8kNcmp13OWMSRRne69ZJfZlRgAVtyPcum1ZlA
DSwUtwnDcDTmQzevQorzptwxPERzol9yS60ZsYEU0cI0bVR7L8FfIXWr7qwSJFfdZOJvlfUsrmQ5
WmH/ms0I4Ks8/+k0+kIq/Drs5DI06WddjPtFgRWmepAozCmzf/YwvBuzcUk664Cc6R1nrLeih7qL
NBcP84HV6QTYxUp+GgK5Qt/QFQcp37wS5sH3Wbuti8dcQllcuN5LP2BZsjBTEK/v4MFN+3bDhMyD
GdfLvnODb+TTlzY1j5Sw8tsBbaxN9qyPrPsME3i/CZ+Hqv4wOp/JWmHyV7517sSQxg8Ycr+8ub13
mTqP5qTs3Z9V/ZBW/ne74B/g+e9V1J+KyEfUMpkoCqyUmZJN+WMBayUkQBOeSPKBeVdenaamBE6c
d7ct/uZRw+mtt7jgVvV5mMc/bp7AcRklIIZGi32KJmGs449cVbigLYJqofeTTGVqnMuYDldLp8mq
ZJoAvd3zZ6u6LR1xTCwoXB+Rics69UMbnVP2Etpq1+j9JtDIhoP0K8M3WGLIwizhIm42ejMex4oc
YBpoZ07/DoWJvYF/wa19F9UT3E027avOexnL+DvRGDc0tsEmbr2zaobtEFKkZ224bTqoUkn16cvh
rjPMxTTvSxnas2G5HMjxSzHFCXi8yWFalM8lZv4BgXP0nW/1f5ydV2/jypqu/8rGvj7EYZFVDIMz
c2FJlmTZcmi70w3RaTHnzF9/nvK+WZYNCWuA2bPQwV0sssIX3oDfzVr/bFw5X/o2+YmrzyNy549m
NnKZ8QeGB+JII33KeIuBCYBKrAqGGQjIMiNn1FRYm4AKi0vnYIATflV4mDt3bzbVF3QFEU+rxtuo
/StOvtt1gmT9N64qt9GceutBAFXOerVLJZ0hgNGEx/qVm5xHWrik1BUazURoKbJiAknnTf+tpgfM
EhJK8FdCd7oeuWDtWu61DaWLgIWOzvtEZ//mOip+vNLjQHFUFqV4c6aFuNh3kZWsdedTX2dsdtGS
xzQDfpzgBuitkW23ZrdqVbefkBrQkzdce1Vo+D8kaB1lxfwLwG51tGwxDcsHRqKvVu6mCFGSiDOB
gEommEpEsM/4SbKX15soX7iUMQvnShzhX3qQQ037D80bG+csHdPSHC2pWLagGeIlvNFNlsVw1zZX
mRnSdgXlm/BEkl/H/oMiJ3tN7Q4zGULbIhgGX2Ag1NY4UkVFxm9oprAN9fmkSbsWCDKdEUeVv4HB
SmsmvR2R+LIIszJYmCOpJVEjyFF6bMsBC7enbAg/6dzKV9FaX3hJTYzcTLdpDb2pJzztSKdnF2YH
Z25ZeN8Gnw+ZjMMD+uxPivqNU+P2IlwwjPXwqUyRAdKvS78bH50QQPB6KxCNBb37EMsa8XWgbzVF
q9weX3S/i5R09rJjSAsMB/Q/r3A+b75VQ/RLB2MEtzrTaAlqR7O41oomoFx/cI3dy058z6E3IaCC
sHlBEp8aDVVmFDUTsVERjihIHcDQ0Qj2KYAbQt0mieVTT0gTc6domO0cG2tlofpPhRFMjpP9wZxj
1ZG9JpyNdFd3CnqMNvhC60tHD68PSFwYuMNfqHfc6SeyOMw8fyJURpSUH0v7ZeuRQOo/m5sAnBy8
bH4tp9/6/nWT5AmI1UZn5frjGRwKS/eNr11DW9I7pxuGbavcjXTu2oFiGbMf0H0MIUeEEMCILWTa
3wKgGnx6Xgi9xD8DMFv6xzSMxTbq1ShhWSR3gaXoNuHv4fwoW1iE9NszgIckL7ctlTU36LEl3CrX
fGmW6alhICgKWwYwbDh6LVrMbofNGKYyBO8LhCF+2dZiV9pEggH9oNl9QEcg7R6GYIIvMMCzALhj
o7DiOkBwFcUGer6++YQb/YqOl8at6HexpOm9ISh0LuGTM9G3iH/ixLLOLKAzPdieWFh00YGbNuNV
RSEHrZqeE8pekVsIMf+Z3Am6V2y6xyXT64RF0vnZZjRTcz+WLmJ5Znqv04WFh3fs9rphul3r3wVh
gtWkfTsVWp2CYMt4hkQI+ZTIJHuV6JIYNdE+72bzuQ0y+CrdgbsMq4bO2ka6bEIqHJH5EY90tdyM
LidUZxekfA3kuyYPrpfOuiXcJi4p7ZukRYVGvxXTqY4JPzdm8fXA5sIDDAjTr55J4i8AEnuj8Tpy
SFZzVx2crHpcQv970d0PmkMRqc8K7M+VH+P1nnDKaOxE0mCgw75sY/cvLJBuc39Go8L6NIjue2Wp
z3m5aIPixu5upD3dho4BJ1ndcSKbsfdodPJWn8LSAL7sDy+RX9+D/9rFWG5pLKpMhhtjxmm6UofO
bbaNxCVtKEwBPyh9Jh/bRFG088rlEHHJ5sK/rznXMXKyXlPq7yBqKnYN7nygfiy4e5OHTDorhqNQ
B1ua/lsR8w6UMTmf6eHnlIbq8kvsDNQGq1srrL941HqWKf5S+NzC1dJ98hKbGjopzkhIrrN9r5o/
Q72m5UIb3fjcC4cWFW4I7fSndSaEpB6x5EReAZrbkn/up2lr2yX89DsKPxT6RzXuUiMtrx0U08YR
XUcVrOsOL58WtwfL2SRpiHGKtbGtbrcUEvAJU8kzRX9f4spTRtdVG/9p1PBH12xs1aKcJJ7J4CdA
EXzqwUNVUHVbq9EV2IKSDMV8Ll8MFE32rOHuA2UVz4YHDT3HvJKqKggWy3yuQJYhYYXwEAYusbmv
TLl3evWtyTwCRwoGxfBTpcOAwwvSgLV3q49/NQyfjBb1nEbmjwD514muH3WY0YTivlXho+R0aGRy
Uy/hKrXUwRPjPrS6Qw5obqJfMJX9lzCYdvoUc3FEEGjNLDn+FjJ/xgjtDj1+ljqwlSr0vgdG96Mk
1AGOnt+UFLiusOT6VBgUoadB7jtOraEXnwpYgVFkHvVxpAUoPI31FcNtrWV8quGhTuybuY6nrZWE
0boOs2bbB0F7ncAGQCjzkCV1AhYt22TJK1/hyCFGmux3n2UIraBDJB/WAW1CSEHJXwBWQI72glqy
uDUzB0cwuIouINfZfwod80s0YwIVt5iC9OmC3AOdUiKNjtBYnzB56u/IO+9k6XdXEbFDkZX8TTPZ
RVRcagp++rMmjangAYfXOTVud3aArdYAgobYBNrT3pVF+DB2FFKxtDg0LlqfLQGOqMobeOLrqDYO
lgAqzQ8C6Y1+YdZxm2U0a6Zs19nzXd4Ohy6yHmgS/7TGaBum9AnDCeED3qw+fAKu1xwtWcu3NviN
wnme4h02m+vELqgMFEDPB2RZk87aOanYTpRiLDu4g5us6aLebWNFW30QCQDu9WIcwhJhrHbedaGH
JqC4zTBe7Mv6brAGdJNjjDLbdm8RysCCQTcrMNDP9lIS9uw5RwT0KkeW08aw2xbwd4bFRQMkyrLV
MuQt7Ql6TGEBtizMyJXgPfk7SOOfoSBQYB+Gv/D9wEGqMJ6cOr6tUeHoigbQbl3BiR29jMbN8AkZ
S3LcGGtaU1aH2oblHvb5r6Scv6JPTKC3pMOuLFHfgyWMfHYeNOvOZrm4wqYi49e4bfjfGz9/ieOA
/2VXpC8zDWQfKexkJqtAyGuC+mUg4XbVhNMTFq/OJvSGPT3pCBEq+35sMph6/fOyVOGmKEA4JZPC
m7Jt/uIk9Fa9askbawv3LTiStM21YmyRo4qc9UjjkqlurXj8jes7bsARek79jFDlMlABjeJjZQw7
XbgKl4PO2ZGopoRRkn/QtqdOs/ZpJ/PnupKHWdz3QbaPvRv9iPlakzEe9X+HQP0wWri80deoynJ9
RUXFYW77r4NabrXKeF9HMFggSfE6c7KQjmVNaH0TDhVo4vah6gHuU+xmIM15ycb2WHfjJgs52bvJ
uHYwpQrxUoQuZnPJgtKhkjA41MTd/BqHyRWxg65YEypBSdSO4kTcBjfmgg8zYgfpstXHPuUUwDqE
y1T5HcIBzbPQAOqxDm90dYMKmw32TzenhtxZaQ9jCjtUT6jysIYITajV47Gje38YDupCjL4SgLav
C9DYExKexs9JV7zoLuN2hy7+XifmtPfyot3FSNBh5oMiS7eqPawVqDszl76HmPekob38YjHyfZmn
u9dbigq44q009HgrTZagdOABcsLTBrlG8s7kjpuc/8+dtGqJ62Z+swfppf9hyI68B54QfqETA742
nwcakQNXjS7qEoiSlze80ZrVPctwyw1qq70bfauwlhRJTenzB/9CNmIygzcYNRo4Twj2aT87Vz2W
gC70X0JijDzUwA9oGsjLEcTjd0yYGd9NqE78Pr0yQYaltzlQJa0/JI3uNXTio9EMqTgodH1AH3UG
8shX/AzM261edGBAOWk5JbbtANhvSrV8VO489QTWYVv8qPnMMUG02SQbnX7pbkANi95qtUAWM39F
mxXhrbYw4R/UaVxnjl9lAyCNHe/SgW86YN8pL/S+TOt9JOlHXgOA0l8GmjW8DWESkCzVeopJG39A
WYMugxY0Wl0aCwY/scXmEI6GTrf0AmQKPXEwdSidovGC8uwvI4jWaE9iVY5MflCAeX6hupM13/WR
H3bIp0c3PDF+C8o8dGCuict16qo7QTmBixlxQ0AjHX6puLruhmfesk7H9JqjBABQW5OKWbc1cCTN
KNVlQsI2toAwviMheuViCwryQMdv+t9nGN2vjR91XoKOq+4mWd90eyEha4uofBvld5NuKPE+rAod
eROI81TMO1p6YGUZUcFX3qkuB+ZoBZSMzKVteFSxZ5dgSN6ZhXXQXQmfC9juxa+5DTa8jzEF8SPz
datVgpCnZhnpp0jjuxTBHIHZn97pLA0v3r3m7AiXYP9Qxe0qkyiCQSgbf1rmC0yHvLfR/JUbXKvg
NfH2yDq0q02NqCHo1A01Tj05MEuE6qYlAaPQ06b1phN8Su9aZJU58K0TllyLJSivRAMteRn6lNDb
hZitBFAPNDREsS/DPK5YtMAS5PSrvP48VOgeuTBSHjKWHFWwnOQQlJX+cT2P3Ok3Yb08jZF9U5Gi
9L3HscK21ptJlS96vYwoculGb0kqpmNUnYKRzTLya1zJ3hsF9H3om/QiR7axrhxmkCCdcNznryud
Q+jo+OOK2Tjma7ZGRYEdxoYZ5CcV5lf6tzsRIsPrPcUIrvM3iTGwK8H4J4ZWem2XLywdYEdQVo+o
MWz0tuST5mCcGxojefEVqv3NiKsF0CqtFfxE8Oi2sDCQmoqrvegIh/IvLGRyHBo+/JssFxZ6m0w3
lBdYtEPlHahBoUNM+JSHaBp4PeoP8C+CopkAqJeIIpT7zgjwN7IwxiK3k/fAdq4A33FDfwmtV0a8
Tm30ahWNQmaybDk+rnUYxRCBiNfIXcfU5tPfJYeZXn6TE/+x9EIj/bFjaw3SCgAfSgx8MA1gNbXV
JPU3vktueGu97+zeJ/pDjBZOqSj8uy4PN/qJBce3XrNZX+xqaismjSabgAgyquFGEBiiPfvEpXFn
mfQ1AGjpHEFXi+j33um92CWvsNcCf3eALtQhOawt0Fi172850fXg7Fre4dwj5eXFN06krRWeBSVP
Bzhe1yhkppDWyqb9SKlZ6p4Mk4RNqNcvr90AqxFiEigF7vAsLH0/+o+JQSFMoy5q+ZwMKJzHJtD2
+HFW7X3ki88iVjeDBz7GlYRTHo6oZmPel44Li7K4ycYQ8lnU/lRjl61cQ8brOcXiY+4ecP5bfiAX
/iVy3G3ouRzkihwYo5Imh0dcojHnQ2Wsly/JXFHopUpEdtrStG7CjAr+6DjPcxQiVV0tcrgf0wYJ
bBUNzZYIJ7gdJN5a0RB4+8TyFw3Sx/Ht3//6v//z/35N/xX+0XXIGZTvv4o+Rwqk6Nr//rf6978A
hurf3f/+73+7nvQcII8m4GX0KyzHd/nzXz+e4iLkL4v/Yy6+G2LPDo69LJ7KMNgPA56LWT7s/vE4
jikdV4HwkhYqS2/HqZK8SZ20WO7tZIZ8Oo2UWzJJSp3cnx/Iez8hjyDTdHzTFcpRJxOifhZ6vevL
+yELDdRITHFvVOAfZE9/PiE+XHW9R7eJar668C6d90P7tmNJxxOW41rCfjtHMzPCqAhC6z5VCSsS
g3mi89TWxFHC6OzWSb3l8/nZvv98rmkL13E8jzerxMlsQ5qGUd8PKIqFFEwNu0ZzKJ2cx6Vi454f
Sn+htyvFtZRlCsszPcuVpng7OwB4BhUzY7yny2QdWq8I7ZUccLyVc5FtBuSXUXCPq3vZEr6MoUVc
f/4BpPn+Caiw29K2pLRNst+3T+CVTtXOIrIw8UmBnPths0UCEQGAYS4QVxrU2BDyIUOwyGje01ft
Domb48qxdALlZ1Oi3LlENdQIBC2XXw04pJtmzCToJ2FAeOuUtxmt+EXWZf4Yehx7MGIUFOoWuf7O
6Z/mMapJSQlVuyUXhxTFdEwdVNtoapNH2zuA8bEqlUVjYmjE/YR587MK8u4m9PPlehEGy6IlcKCW
bCYoSUuw3edfkjhdEcpUjik8W5ie7ZqAid6+pIQTqRF0AB75jFp5ZumOMrNerTETVPfagdr4iJ38
UZ+2MdCG6+y7QKP3/GN8+BRSub7ngFey/ZOtMMSTH/q27RyDEXc0yPz3UXNhCPt0uzFTV0nXFr7w
QaKa+hn+dnRVlFxGuh7lY0Fkbmc13tEuQBHafNmPpcIgyr2fWBxOsxwhk27GmCx9/Ok3xm1VbReu
4rZ6DJYExjkC7US0IPJgiXnfgHrRH91AY+SxCT7tDB1zH6AmKJFAR6oWrfdkn9nyENfOhVnpDfv3
XcZRbAss9ixP+o7Jqfx2UuBXM4dST/ZYAQEuA/kqLfFcRNaA39H8hCv7/vyXej2V/j6i9FwJQpvj
0uVsFqf7GoSjGbezO9znZhZuLTHkh6bN++tmlLS8usaOHlVtoljShdR4vk9OXX214jDYVkObgxrL
pHNz/pFOF49+IulID89cV9rO6V0hTaQYsgRfvdCN29081GBcOA92eS2a2/NDna4hPZTDOkIi3RQO
DNC3r1vA3emcse3vIdRxt2PHdIVwlfuct9p1VPZic3489cEpygd2PNcXriVNeTJganVt44UuNn/z
DOeyKqLsZ+Va1aeorqFLBMS2tddiY5Lvc83bzxvIPrZth38htRttXBeaoWqy5pjTHbxTETW2pYuc
fRRSmgmWqP9dp0WyGUuxrJlz2pPPNdMWUJjcLhZt30Bl9g7ql22uazeO7kOFWmI4wFYMvFIRJk09
iNU+/xQ4dnpERsBah+HYgw6S5Q+3FuOdn2cBNJYGn6oiqMvrpB7hDTXd6H0Dswe0aJrAOs0D1AbL
674jPv3TDGVzO6OA191282xpe5f026iyu2jGrDUkON1yeyqMmhGT/t0KOf8sRq9bX3j5J3uLj839
LBX/cRT/Pdlbfro4FdeHew8qZz1mrcDidgEjZxar8wN98JF9ujgsLdtXXMwnA5WisbzEVOhaRbit
u3bmpVdpDlTcSi2EAtRSH4IsEY+2N6BXyjs7nh9fvA+CUAf1fNM3TUQZ6Na8XdYY/Kk66bmBkhKw
mZdU7b632OJVPzRQNd0MpzTbcZ8WKmG7apD41+A2gM4dtI7JKpoNaDF04oe5SsD1dCjgLUlBg8T1
DpEfiZ/nH/f90/pc6RahKPVT6ZknTxsNdZMakMnvvdIXoDfiimKPkcsRDKdnfyURSNOryPQW9DTo
IZwf/PTAxbPLttn8vqtIaoQ6ualSpfw247gBgmfRdahSWk5hVv9J06Vel82S36jaKC+ccELfwn8/
dOF3EyB6ric8afpo8b/9QDjm9UMQLPbRydJq50+D/yAb33wWPOEeSUJYczlfQMosgPKOJp0TBfMW
Jq/46/z0xWlQpS8cwn5XWISuvP+TeCGIOkdWQ9gc+x5WTh9NGOA0w6fFTtCUbaEZub39QuhlX4ee
geBGEm7PP8Hpaa8fwJNKKt+yXYsE4e2rUL5r5p4lUQ0u6TmFNoDPcf4xLEpe+NLCevfS344k344k
PLOkbhpNRyNKoJd23YR9NOBhAXGS0kpu7eYFSS9r2WZ0ix5rR0ZU78MZ16o6v3DxWHqw0xXApSUE
/A7TJVF5+zBVn+KO4Q+oCeaz/1CotH2YVaEOoGrxHZQz1qXYjY7qARPzX6roQQK0WXeTVh39sNgJ
1XPthOWnzp3UTTi52S0NdtTRzJD2rSGn+c6ghIjYBwDHOWwXqGhmtIH+6Vw4VE9vUL2SbZayIwg8
hWmfzCNRiU0fcsE7sRi/jDWWOIvtXtsuQReYtc0/XSsMZhPgkrMCPzZPD9Y5WxJ3TM2jzBHGcmT6
0uCBGYRwy88PdHoqvM7K9k02J0mP554sSvp+zYxLqvkqrRP337Ig/DXEeCnF3nPshtfnR3u9EE4X
g2NLZesMmQFPNqEJya9EPc482qHSoPsqAjZm/uq76YXD4Cn22us+g4dZqmeJ6TGYJUCjwxgk0Iu9
o8grrI/lqjBdai0u3na+l18tznRbSOPK0m5kykVpTwigRFF474n5u5slN2Ipf5u2pHrvzDT0A3fc
LOn8s1oU0GFRfG2QBkHVY9AyRFz18YWN/37lcD2atsdFyUs2T+N3r3dwXY0LPNVisUsKtLZMwLpR
unYUlZvzb/iDvc/1openIHlk1JOVM9I6MyAiRfedhKE7lljFDU3jb3sv8NBdsRP9pdFZNlXi3Tr8
GrpD1qBw5/tHeyz7C7tGuKcxAtmLxZeWHo9EBnNaLHDqMqaLy71ThWGxCQb11MzK/AxYXlwZiRx+
BWlPs0hnsmAsu7VogvKHyhzxFc2pGfaIlLsliIPjZKKTD8GivB5bWOuO4yCKnDbVZl5q6z4PnWEN
sjucVvU8YgQIl1TzGeSXIDAN6OR9TL95Tl6yORq+hX2RUeOdfHIhfJsQfZnSSaP8jQGWdj19CpCb
XlXKwwsVHOJDyBe8G1IA//5YqbtisMd1JOjR40QSHlqY39eiKZEVngCaXS2e4VxHY+xALOoXb2OV
ARDvLo3Rky+XkaB1XBCCJbCkVmnK33YSw8uRRnFbthQXiXjAh9lLeVMpUZDa192ebMVG5Ntc1paM
F8gyVBxHf0weoIDj3pLWeEFlU3NNjITSVxJU2mIyQYWnHT936BivECT3P/WTXHSrA6XiMKCZW5to
M4Bj+2PAEo06iPvmdC8s/IsD08L+WOtRJsvD4iO135WSnk1rARZYZl6L7YN187E4rMM+PdQUIB7L
Yaw/ZfnofaFXsHy1K0/bEsW4qsU28gaCT5A5vfsXRZPkqct6Y6O6PKa16bbrBjG7mxToWgR3Yioe
xqFB3q2ldOaoqtmKjKo7yEy8rbMuuZ7bDAhZ0yHooloaGCVgLdwoQa+T1+0qEInA87rpPkT0fFVK
28WldKCOOiOT5jd2uZPwiWFvyGV+RELCfIqEmL56dRcf5qwM77zK9fZdDuoeLjRNKUoomwBk51VB
u/VGeTI6VF4yrnvYstu5Tg0cHctuBaWlQ3Wz1lrsaHuUDecbDoTIrs6DdePIJvniRCnkbSTu7osx
H9YJ3N0DNs7mxncbvLrg6KxH6E8rv3HytUzITysKpdta0qVvS2Pcp72H3HHPU0FbBmFdSgPF3azZ
dMGC256fz3TgO8RzDQ1EdBYBAFU9nD9lPjrRCGI51oSp84yTuxBR7XkevKo+Di4mKwDx+5cpQV68
B3p9fqTXwt7bG4NYxqcaR3pMndM+uaBSkbaCPu10HAFks0dWvvgUhWinVsaaKObKbiBy+8cMEp8U
cPqwCinze6hE0q1vgwWbhWa4cKbp2Z0+EgmHxE2dcMA5fSRpOfVSNF59XIZ+oQtFeWkYINwjNX5+
8q9FkLcjcXb6psW9YUkhTguBS1vNfTbSlxzFvHzNwsZA5I1yLknucudHmQWMssoAdnbh1psy7zf3
fH8YG9EdcCGnwdGs57yBvCKkiUfHtqN4ZKKPBKuo2qTNCAY23+W2jRxLZ1fXYz3ZvxyvAhhQ5zUi
JBVOvGFX3VZ16m7EQmA1p4gmOPQxVoO/5Hf+aHwCyWvfVqnXbdMIkuoQFiGN3XC6SSc/IKcGFNM3
MrhGD8JeJVUOUy2A6TSXAX5Dg5pf2iZxr/0ZGcG5Gp1926B83zbI71RdN6L8gOh7EE7OenGB15Je
1kieG8UuQV3h29BJeg9uaF4ZHL1rYcyUortUAFvUOAwQ73jt+dP8deYTb1qvrD6bcUnWZVjG3qro
IEqqbpixGdU+61Gsju2qemnlEqzOf8uPtoxP+cmlaE9N+TQIcIxmxvVlbo+irN2nKHTkyqvL+VAZ
aXI0wfhdqGJ/sEhfS4aUXhjxXW1pDHILxsc4Hesgl/slQxMGbu62CjqxPz8z8T7Cp7ViC4uuCgkW
WebbCD9XSWXMvt0eU3fG73fAkHCJSvq2fsllXNT0h50EbkCEBwvyDVAWMhCdGRobq8CfYCdbsb9r
Iq+4EES/f+UU0ZXn+0Repke4+fa5VGmGs29B9EsC5wFxDNDcvv9ca6qboR4vvIT3ia6OcXzdiDEd
R53m9hld4HGYDSg6tX+dQMVsa2u4Spzgp5dXt1OPImQ0Ji9FRd0cqN/K7qPqwnHx/pMzR5sgkzo0
3+I0uI6SxDLaXkS0ZcXOyOZPvdtAfBX+haX8UURHBG9RjWOm1mlOv3iZEZV9Fd03YQ5e2LXTO4Lm
AOOBMdgFSHPBeDLr9MoQTffcznh5nH/X79cboyuSImlTFqe++Pa7ciC4hCFT+5hOsrmxawD40Mqz
H/90FOZGDsarJAxm474dhZpk1VVu2x7DCjzZEnnNnuD1UkZ0WhKiKOBIl8K0Ej4XqjwpCYX5RJfd
MJYjlfiKdo2rhZXiQ7JMd04OZdHLKKwtFjHe+dnpp397s7wZV+lqyd96CqY78ganfD4uyIE5gIyy
HSc1pmPttXAudTA+qAK9He3khKj8BPiZU8zHzInFo5Kxy+Vyhwu7hQmhKpfb2I/F56ou1b3K/WY3
W64DonmgWXV+2h+9bkXyj/iD6dG/PDkSAiCbIlPZchytMNtWnic/u50o7otQwz5MFdyZtcbEuaa6
VKp8v2vISKiDS6pPHhnRyTvoHdMReZwulJrNm6Z6RpnRaRHdaXZiRuqjetVq4BNokLEZksAC7eF3
if21qx4qA3AHqnUDj+D8K3l/ajgOxVvJa7FZ5qfP5VB57NxlmY8FWQfMwTkG6zheave837OOa1L3
spVp0xc4bQc4bpN0wiqmY5iEt+ATvy22sfvHE6Gs5vqEiaYe6mTDNlS8vSS3+mMy+EgyurHSBa8W
IJv76/xIH03GojDj6gtPsmTebh6WJTKOfdsdARNqJz5t+II307fzo7y/vjh3uFQ5H2h0vgv+8gpl
UAPe2nFYqhyVlF8Zte7VaNQPANjOD/XRhDAFQnKaGoVLoP12Qo2aXatFg/IYG30NW1FuuC3Tf773
qGn5iOlQ/obiePLWkqSqDRO5gWNSeHtf0irIQ/C4PS0cINXxprPRZPCm4kIB8sO5KeIAIgCabafL
oqvQOvKauj12GYgkIELzCupEe+ENfvSxJN1ZXdzCH+g0UrejwjEK0Y3HgMrkTddF2GnbM06Kjfm7
h7GzOf/B3jU+uDd0AY2ikiXoIJ7W7exlcGXtNgh599b4u8d16lfbzOW1sFKFsRGpvNEG8odqo35V
lOiDrFNTmXtD1f21MRXFN3wT8q84IGFWLpZg72UePU6DiAkfJhi0l66AD04/Wr3AVYRuQ3rServC
pjgWXuu249Fy0y8I+Go58QypH0gP2renSZbNVF/4Jh8c9sADlONQdyIyO73BF+WORmRZ9bHyRjDj
Vv1UdsaBs3nfa2pg6Gh85KWF8MFy8+izeJLMmPm+O04dIxamS7FvJl+1JyTgobJb/3wrMYhGHJg0
tIGrvH2bZmEslPns8diY7TZDC0x7TuzRGvJpXldP6QTLieUnLgz7wVXBl7M491h3NK1Php2QY/IS
v++OGXJ0aIu2BzVBR6GWe+HLffAS6Y8o7iVh6wP95DyyfL7PODX9MbMTfCDwxoJXGK/P76EPZuPS
ECe+o+ti2qeHXpVIeJd12B27sHnEgOy+NZ5kPjz9L0bxuPRI4sn9TtsfdmnBr++y4VgDJuY+z4rP
aXjhpvhwJpwEtnSJi+XpTKx+jNCUC9sjgO0ZcZx53shkpNg6uc6FMOajc84xTabiSMBtpw1Xuoay
qmZO07YTsLxH9T0L0dmzQCZ7sWddiE0+WgdU7BQHq0etyTu5MgbLWlQBHfbo+3GHDQKS33/EUJYX
hvlgUvSnuJQASVjKO72Z6Ed0ENHq8WgQpsBkvEE9NkSyUTsznV8NH0yIkXyPw4GyzruGeeBEEYR7
e8Cy8jPUPKQr//lSeD1ldZ+KfSpP3lgfx60hgTEcI7v5oktTrlmhNOpeiLU+fGNsHqp/gKoBGrw9
gPhgTRyBkz3SOaVWPaKzFwztn0XDyAVyuOff2kej/f3yOJlUHY40jiZvPHaqDG4iBBwMWodxRxyN
I+SF2qZ+9JPMiEgBKIFgfh5R0dupjQBlqihp2iPVxeTFa5vs2Y2N/BggcnclhgxD0h6zp/MzFB9N
kddI40bQpH9XUXVtF97KOLRHLyzso3SrdBP4ffm4dMlIn3zMNpH/pxY1mWiHOEsEie8urZbmZ4bG
17XRTtq6zrQ3SOobV1HcJ1/PP+BHz+faXOHKB09HO//tW5lQsoRkTPlqqBVQG+FuvRpboAZ/3uhS
v+z9F3AVsaiG9tnAAFzr7VhJ4QZehxnkUVuKmdOwDUKQtG6wJbn6MnjDhQDx/enJcGwa4TE9T72G
Wn9Lhe3cMoo6ADw3hAMCeG5Y3dAvFZvICi+lKB+AEN6Mdbq4prltO9kYE5Z78QtmBHSBlP04ISEn
hvA6cZDWNCuU811xiGfjwlX0mt2+XdquQ5lOoPFKhOqc1qjmOJzibs4hcA4C2vNYfhJOjLohTeB1
UNM0pdKOqVsDbH4pBCy2DsEtL4XY79xaTnFs0Di5aqwEh95oC+MFnn1U/x4gpW0M3lUYqxZjN4q0
ZtveZ12Fn32OlbB0kbs1SvcemZZvvZig9fX5U9GqrQ27tS0w3h5y71uu3IOLbGi8gIWzDBjkwe0M
HFGDiZ0sp5pVfzbR276mtfuYdc5azQmC34bxdajlwSrKZ3fuzBXAgQyTDgQjQ6Je2Ptfbcc4aBk1
p7NeTKIXGo67rLOh7rnTNh7yO2Ms0bkLXxwz3M2ZQ4GitpHQbp8dFp+M5LYrzIPnIUylnOyGrI3G
NN3M1atYXJg9ZgCBcw99L4x4iCj/wE+903pWYpKH89vwg7ifQ538mf8jlAbz9HZvqL6LC0SDs0e3
HR7msNtVwbxfajhzobOHCL2Jx4G+E0S/Zg7/Sisgnr16DqbptmqiR8jV9Mv7qoZLH2NdE11IjN9H
3PrpaEBzXim270mAmNZFbnLzzceQbxBWP/9T1ZhLbxvClGhQHzr/Ot6fSm/H03/+t60LlyBqwXvM
x97TblDu8J2qCo4n50d5f2kTtlkm4HOSLYsU5u0orU1nh9r1dPTnYmX0+ZWyr8+P8MERBCjVpNdD
j9wltH87AtpKzdL11nCU1IzRbtM1mBlI0vlRPjh9fIURsE3wxvcRp9UvTKCaClC7eFD2b08ZaMYg
o3nssZeEl0RF+ufYGZvBvpQ26DX59th5O+zJVxLpgE4GuhoPRpmOLuapONKhqaKuC3NK75ZgwAe9
6u2vHi2cB7R8LyKo379en6sczBd1LigZp+deqjII5Zbq7xDtBaTNaXRxCOv9UiRNoSjtUeCynHeR
Xa4mu7Brr0dt6TMn1xX5Cnw0naENUKzn6O6V6YcgJdE152O5J8aMxm7tV8PBR49KetNN0iV7ZGyx
edtWyXGYwbVjT2gFWAq09s4say3i+8+WngYkUnmG6EDVh7DnNGAsEjdqgG9Yj5MHedkb1Tc3Kr4L
a7gUxJ2cDf8ZCOCxRy/KgZdycjZIOmAyTULrMaKNKCV69fnYfAf9k16ZdN5WRWN+V/1yIW45iSX+
MyofnZorfRmCq7c7a5i8usnn1HrEDa370uXzdN1gpKLdOcNkDUWnRDlAuhcSig9H9X2GpRXzHmsJ
pBBHwD7GYADyPfJMN5p/a40Q/0mg1mbSXCBDnCzwV1SpCfXx/3N2XsttI9safiJUIYdbglFUImlJ
tm9QlgMy0Mjh6c/Xmn3OGZEqsbynZuyRLbHT6tUr/j+qAw11UWzdKrbd20luHMCsgjU86mKAmtya
Kg8a/D5XIh8MRUrRoJSPum7nopyHmFYNXAaUMpZXP4RlcJfO4HpMWXJFLs+UrlwSDiZuHyaZi2Se
PXRu1+QwyzNOUrV/tDz4QdPb369EI5JBnRCRhovS1LqtE60CUuCQmuMT7flbXWg/q85e/f0wuLAm
Rj2lEgQ03ktgbJV2V3mafUgtWmlKwA53ngsEQAe4/u6vh6Laiko2h/Cge3HFAK8wmyzynMOkUP+S
VCALUWk6d6Zx5SX5QL7fDSSV4b/e3cL1OiCzHecQCXVhDvXaAI7egaW69GDPo9fz83WdZ5ilMPBw
qa5LB4MsbJfz+dd4Slp5VZqG88Gjd5lOXxBGtnCmpRThp0DVKtDvjfRtTKNfT9Bj61uEJRYvn89C
P6sglrOg6Y2qF9Ukg3NR95FquqUBIzwdGNoRdO9CnlRDWgUzhRwS9gVgwxba1GxSRdI63ekmONUu
EBxvE0p0eJxCsUDsV8z/88l9oF3p6sBIQQPglL89T//aoaAeIpEMk3rQnHlr2XDUbCXegg6DIShn
U31NDXxwPd+Nd3YitaUR4NB69ZBmc3DXRhDAGIESXBHoa6OcKQFdsZLCAhDxQAvlhrzazlO0b59v
3MdDcC9NnSjTRWPMAGQ0tVVsnN21y3k2HymC+f75EPI2/Mv+eZMbPvj/hji7La4+dYDHs4rACW86
y7mJqE9bNKn6GiM6n491nmr9ZzAqzCnPMlE75+rGsds4j4ZKO4i2eHQa2HDwwRb5bD9m+bQOzWIX
ZtqDlwO7QhFlmJf6FX334QxkS55F0SsvoHd2aDZNLgoCpx0cPpv2pkMiyTU9H5EE3VqFrUZiXEBD
TyTk7x8nmcAiZKDy2qMs3uuJtuu8amgbFY8a2lVbWcHw/RyMc3Zllz8QGoeSdqpKaDykJU8+kv+6
bVR1CAh7RvWQRQVN+dqXxrlWVXMpNCyCgiHpp1M0fB7T5WHMBtuIrSNcIzQKtIAyfBfRsKZW7ope
Oy8ZRmRke6FUsS6NjIT3369GhDl48bHbH6Neu60a7xbMy5VEsKFhGqwlSk5DSC1rE7APQA2gLlpU
bnwlrny5o+/nIPXbv3a0GDtQtVuvP2px5y1MwnoL27jWAnPuAP1npZQEWQSXEJOzlfZpn/LOBP2x
cTPabYp16Rk/Z6PbGlXRLTy7vqVbfVfF1pM1zafPb+YHByqrVQziTCq9NuaZFmgamiDGXuuPYV9/
T6AtAH1Z0CBW3xQlyLb/xWAY9bLdHYrUcy2QKFGhFqbDkcKxt8zj3N6MQ++tIFi31zq1LVcunrzT
71Ucvg8dHkgSRuhFbjdvgHCxhnw4sgE3fTaBmQOG1TTFN2pZrB0dbt6O9FvSXXn2ro0rxepfYlPD
Z21WZjEcm96V9Ya3pqPuGyU4teAqxYVJT6u2N6NrrTwfSSu9qypF9i41QudxDiSVCi8B+rWdQKyu
zZCndWV/LZX4gSaVvVom2pyoAwWnZ6uz51ntRnfsj6B+NyfFbgI6Dedh16WO8dB4oATOmYAqKu8x
PRJQxPq0tDCD2mHzuThdGv1MhH/R6DJMcZ7ULMVcQiZjdEe7V+O1VU3eLh+ofg+EcK48H/IKnkkS
wQlycjRKGBqm+fsT1cfEEKBW18fatV/VkjpRIu7gqH0bRgiKkmy+lkv9YG22BY8whV7kNenLez8g
3u48OU3dHbMgHQl+Eo2sSxBDoppEw19v47uhztYW9JmrZonoSNAmcIsaoQlsbgyWdg0/y98PRXYG
bUPlsEo84v2qZjAzKy/Ou6Poo5z2BiuzgCQJ4I4EGqK/orw/2kKiyWgbktHy0X8/GKgaVqNRFH5s
QzQNGD02yNsgivxwUsO4IoqXhi5xOI2qa95GKZNnKrxIU9GZAEwd6yKoQe/yAIUSWrm2YN0DKkGN
gL1Q0sMkeuvPf7GlHhXvmPkEBM9zXopwFFLuWntMmu5eS+ytsL3HRnOu+PIfvBNU4dANSDEJFVn6
+ckh/oHZju2Rnl0oQjEDwPvPH70WdIFZ/Px8TR8Oxi4STXZIfpxHfzQzBjY74eTcrAbxRut1iFob
aKSohwPA8+9qkuXza1P/w0D0f8mE63s5iQNtyAQG/dHqACkfbLWgCUZ95sV3/wvxf7vT1FQ6Nir6
/Uh2OtlAa+jNkXBiBwiy7izgRhtXowlL2l9voTQ3GUi69zTsvR/KqoJkKvugPUKiVXxTCl07AoRy
bxcz/OlllPifD3f54lGtAHyBQ7aKYLF1pq5CCBHSoB2j4zg/jnDqWvG3YtpW0UvnPTTlXdg4f31o
7wc8s1sErUUWRGbRkSi1AZCGElJKlOSwNMbXnJdLPUKTsE6pm9TENK+f6UfRhAJYi44mhwqQxz4m
oFDoPaDbNRRwn2/jmwX0/p2h5JHsNYRFvK1kxN4fW1fH6TSBk3yMxn2apwsL5Cyolbelmt259TFT
n50M8G5dAJKcbIFZv5lhlft8EpdvHQY36TguBZVRpDzfzyFBn7agoZXHMgp+wCm1LUT/SlMaqNpg
MyxCtb4iPB+Y+rxy3EPKXSh80c+9CmxiDO3YSLDTarFoG+0O3KcIoINN1SvK4rFwmnIFnH31Yicj
fdEOSKlCXH0ILwI6XD4UqScrqy16e9QzoSL9a4O+VYhDNik6OcOaPqk01vyiN0foRNqctNVswmEQ
g7sDCYq6taywgGHQVQDfER0ouqPhc8GdK7f5gyAPrQwEt0xZzi8Dg+/PpGpsmgvTJsZYbcJVPY8K
JLgGcJC67CTpngPNXLd1upGpWnCPyp0xjv0yBpTTL0AveojB3f7ajEp8q9hwFNeEFPZzCCsChAXm
KgjzdvW5EF1eGrIrBJpxEylZANnk/YQl0ynQJEN9pPcsWLVFMC+1znvMg877y+QjciNra2niJLqD
c33uPiVqMY6R3hbHll4H36NKYal5wQThYoKDCMMkmJg0RC5Gytf/lJMCW1SaBUXvA3aZ3heJGL/Y
mlFsbFOxH7Kwp/dU8+pDkdPN1FZFcc1N/2BrqDglIk70lUTh+XvTWOOQ5yMhOiWMo0cwOxwou8bx
Jkydcvf5KVyaJXRdkFQHXQxH+sIBap2unNS6yI7ZuG5KSJcgix/v0MxUNfZBdOXMLxUHo8k4pARX
0egeeH/mquiSIVTz7Oho1S9pIGvgFIZKuDWt6XfUkeb6fHXnYEvy5F3iKlSYkS1SiRO8H7BqOmgx
PczJEjmD3wcONM/1G+8hsyAo0AHBf2atraMt+GIObpsBztXw9PksLlaN64H/gQ3B/xDiPJP0IUgF
Gdo0pYyzXI2Wc9CCtFioMGPVtU46qZqvlAJdOmAMRCATyxZFgK4+U9ClbipOCVorVDRqZfk0ExUr
a0y8u7L0lNs2d+JV2YoWRo9+nr8ArJgvoZVpaFWGJ+vaGVyEnzlvQk4kKkhZaMb5GTjjOJqmfLEa
bxRPYd8aCviTRnUMHYCTaYQUs1ioTdFs2lo23enjZD+Lug6uqIELUcffxQDH/H7zTs815NyrhREq
dXKsShh1uw6gDNx/FTaOxt049uCcDLfIN8AlARb7uQRcvl+EMqiixBfGfCTSdyYCle3MkZHY2inV
4pWaaJsQpsPSm3cCZM/RGe4AP1uFJoCekLh0MCGGZX/FPr8wwJgChUJ0lgH6RS3f2VUgxaKkHmGF
E1XMQ+j4Xg5vrGlt5IiDvqNkUGjqlft+aa3INwkzk7iVLmt+zwSRDpBsKK1qOE1DbC6JcALHaqaq
b7t5v8oyeo1DYyCND4H6plSm8LEGA+2lRSFtPScYlqEzXbXWPjoMqpnwLnEyDXLEZ0/lrCNlUJaL
UzvXi7LboRgU/ZeOj5lrJ9lRHvMikK1ZhFq1iuEB/lwY5Ea/s+BkCO//hzfOvE6XLvFeaSpxgnV+
XwFCZHJFo2S6Uv3x0TD07UjEMPIDFwGJ1FSDiQibOE3QCqp29OCAmBXM4sqtuvDEJLqhbtKf76Jp
AUt4r2GjHpSwMTDEKXAyAHnjL40O342o11TIX3HXPxyKMCQtETTQXZg4rT5B7Fg04gQi/kup6vvZ
1dZu3YJTn+lfPj8k6Y6cH5INmCH9HCCMXJjZIBG2Vq6r4gTjQHsHysK8sERfHD8f5aP78eYy0P1I
ZJcn//3uYZl41A7YDAOMRNiaK4pQd5kZrSjW2OpODUsqHafsZtWBlG008OOaq7ouXj+fx8erpRvj
P9PQ309jjoJBGytXnBKVAvmB3h23qq7I4+Ur+E/9/f+OcaYK+o7m1TTyxEmEzTEE8BVKC59Oz8ce
otRAvwbk9uFwCIksZSDdca7tCU8OtCibCItsjKNTEfPXKvStkxGQiONJX+R1Fm0+38ePz/P/R3XO
7nbc2FXulro42SnNkH2xVzr1YbCh3S0yKHRxIR/UpHgRIPrmNdDkQbDJkxkKO6t7/nwqHx7pv2Zy
JllaSmNyprD+zulPtkG03lOvBLEv0xJcRqDaCPfwy6X0BuB9VnHnlCczCdvlNEb3avAon5dq+JK4
00vjQGOtW2uK2z5f3IUfJrMRMmuMNU99FK3S7wW2jzHjbAvl1ufCB7bCDH7ZwT2cCgstPkT5TstW
sGnWKzunHAmG9iryP5/BB9qVwiMmQUkaiZFzCMRcc1s7A67kVCXZd6tsb6xOXYYTJAOfj3Pp1/Hx
VDjJHD74TYSf3q80B5Qvhzq+gp4gbYA3mqNbL8iMfWcR6QoNtwHpYEwk4QX4BoqtAdXuiF04Ams8
5U27H53Y9BUgkeiqgFCeCmnqljoLBqdkCtaNWRtLF96OK5f9A+nzZMUeDavkGTE33s86G+nMwyRu
ASkMbd9Qyk0R6tdixZfvAWlanrC3Jing6c6EIIY92YXCpUGj6OvUK1/Bq4ngwkkOlUivLOjSeCT2
oPMPjXKUgZ0bMmrV6WEzJi3HAKdzoFQUKaVAmXZ2Oq5wPwFviOzoztSjefm5BHygU6iMAoaOxiky
Vep5mlML6g4elaI9qTHUZS7I/fk9RRrFCGxE+GxwvFoHXEi3U8pXV3vuI+WKrL+N8P4xlLVZEn0O
fwrk5rM3vi5S6rPHsj2VnX7sxvAwx9UOGMLVlFsbG/T70MNQKpRVWpU/gnneKxFwVW3qJ6m5zZps
WxYgdWj1X5seTIvrRyBGxmfP61vrokuc0mVa8ey4i1gHDMsuwZNxlX1WqldUzqVE66BgUCIs4xWy
8f29RJeN4iYVXsmpKDrI23rV+kK3V/Xy+WF/IGYafVBsM2XSl46bU0dm76R6fdLrcoJGyJ7mhwzu
r409xZJwZyp3PT236xDcmCun/NHQNqkyguke9tX5bjpBoJdDWDenZGjadSbGbm1nTXoXem7wLe6L
8B4sPiiOK2jMrii5S2WKc0z1KUaqQYL5XJub8EN0faVmJw3sU5iQwmSbuW26dWhxuLLKS53BUGhT
zC3Cw6QF3x9jPmhp1w1DdtI1mOajmyAptsXEG9LFx8+P8tIAkSMAxe3Rso//c3ZpJgGONEjyEMqK
eTMKYg3297lRl0MJB4qr7z4f7fL05Gj0VSI1b3WB79c1ZzmUWHYDIaeT+5NjHwHifCRYCptKCHlB
vwxS5VrVyuUKiRgBJYTMyMTSebICKMaoAc4oOE6ZdzBHTSxq9Z4Ohnzhte6+q90rZ/dBWOP9gPKO
/itr3qZKYih6RLuj4XRrKBimZTIrHa9/ege0h48DvuyS+AUVjledxMm6LErzij6+lCCq6QgmgiFP
4olI1vtJmGJsAeGxvKPuJT701z8weLqWekVJ6P35oV7eC4aiwZNjpf3gojbbnMest6IhOCZh/hrh
iNLa+hu+2yvDfGDHMQ59qxL2nzLu89cajT14duMGRwUInMb8IokKXW++pe1mbUQzRlUlyagBJ1Cv
NELIJ/r9yyJHpl/WpnGN4quzJ9zONDEKKUK2USypJnFz04dqeRd1ULd7P/oouY2UaxDsH24rUV76
0LEhL6qgJgIQjtoiRl4PE17SdVtPTw+OBKj6/PwuVkclG0eHyUC+hiTbmQoQeWXb0TTbx8p5gUUw
XFhVAWJ3Pq3ArV0kqnsDTS8EIk1fXxn5YomMTPMudopNpMc6h7oZREPMO8vso1E1x6jzzJMW1tOS
6p1r/v+l8ACoQ8k42VGJw3AhPI4YINMaOuOoFTDoaZk8RhNSQ3Xaow6EZv2eYLbSRXVFG1xoPOLi
1OrZWEYAo4DQ+v4eWkOj1opTGMcqE0+GWy71On3Uu+xrVZhPU5G/iGF+/fw8L8LJpH8AYEXRulwT
2YP9fszQUQh0QgVzsNLvdmsuesm35ULXaWp7CF6MGPZIAZkZNKt5+qraGdS0t0P9Kqju/Xwq5+aI
nIlEspMpXDqXzl+X3ojcoBRAFOpGsozyeRPU1unzIS7U7dsY2PD4eJosXz7TdLZbAbiZucUh7J+C
6dArh1gWmWRHNB4InhtiVgt3PshI2ZWR9TO18M/ILA4IPeKl5wopzUoLcmr2uYKQsSX4sbW6r5JO
1yvuZkv31TbcWsTr9GQAw+4afN0He4tml3wdBtFq/byUx6Npz9Zlc30fpJsuNg+NqJ4/XyG5nHO2
DKp2KUvitdYwujB+zmM/gz1nydTAvZlF4RIwUr+HIa0kNQ7jy23hRbuUwte8hJ3Iafd1Gi51jb5A
MfyqZ/PBKqfXuM5vCy3dZt6vkt86A2J46JdmA1Mtb/5YutiIOFjnbfJsxtGu0YsHHUgCTQTFIhnr
W2B9HpvKgJzYGx9NRfz20gruWm/RRAB+1gN8UjGhtfKWepyVMRWrtwkRGNJicx243cscd/5UROSf
PfvIhf8SNrbvQTbC7m2BrKTzHXg9P+dHCiX7FtbiF9C5j4Y1nihfek5ncLMdo1zW7pDeqX3mbGxJ
2EsZ8GkK881oTqdG9dZ95H5N0uDJnIclqCjrJGqWeWPuiqlduXoH40+7SkWwbYTqK1V5rJPsNRPD
yoqizFf04g58z++9Xr9kWrTTuZQiEw+RM22aXFsNBNx4Je5jLIq5qMQyysoHJ82/Qa74CFkHJNOm
JHcX93FWDL6Who9Y73tPHU8iyL8UZbCv9Q4e8zh+MErnGBPz6GdzI6mP7KF+MeyIhrXY6tlJ2BRT
94FMy9qS0I9KViwcc1xZdluvzHz+1urpbUt3q2MAIAVkwi1/AztY4NxP9QDlI8ScRb8NbWMn7OFp
0MRt7DTtojDrTR63oMD23xOqtqF6d91NA42cnqi829P9OPcruKie02SiFIITDi1iNWO+HmIw7zqB
OHgvKQycy2buD40H/Y4XHfTA+qpG2o1ug/IK+SoohHdKDyssRGhWOb7MbbkHEi6BlctcWk6zUdsU
SM9u76bTr0ZArkslQtR3uzqhvczz9mbePI4FvF0U49WA2CcN5GrCWltoF432YXloig1SduDs+6jb
I9hmq6+cEv7xCFy43M4CvxscgEdNf4RDtiwhP5AElaPbPcdO+63ItDvHy24cR6x4sOqFW1gBlOvG
enBBo5y6n5MpfhE0+G47xbIK9K9jlf/RinQbDc6vuXMfJmJLC0oZdknbuxCdxbteN+8E6VErcpZN
EnzxrPExpRFGM8anDqS40oVhcoYj0ooQhQq2u3BTD2JXlu3aadyvFdtZtpRq9EP9lHbBaoypAIPt
yO8IU7izBwC4IhnFsp1s6FVq+9GDfH1JVe42q4ZvUNY72YJ5r+3ETXzTRemb7qrX8tuysr+QhL7v
4wSurJC6RmNDM3a/HJxkWMFu2logRobaqUygntXiaGuU3nfUuWSSa3sqfTJvSmgKKXp4CSugqKNH
ZVL7rRp7sPMOkNh2IzSB3TdVL+/kIuscElCh+yl/JztFqCaQ7NDR/Doo424klA0BZUbnoA5FbnVf
VdzwjAk7wSpLrRUgg8sycpcJbS+gvRKfyxYRhiWElzvJljxSl4mqj8LJpwVqb1iHBvgR5EDQFaaL
39Ps+m0fHGqnYYjgrsp+wGm+CdJ7Q4HQKXdpkr6XutTgmuv9vFKGyNfHajUCvy2CZi8nGzr9knTt
wrKfq7qCOqbftUirlIjWDveW963RzKXtJJLCEoqXN/lJuwPxoQ1TUdF6knVenfQl/Tqm0i+EIn7S
PHDbuvEytdKV0yZf1IIygjckAF19LIE9qGw42G3nmMLLkQdinTXmOgq+Kp32tY6KrZZvpyrZpuV0
SBNz0dGZ0nTbgIGSMr1rxbjW61+FBWHQ9GvO4huXFsvBqLbZ0ANdQbt5upa7qlsHiHEKAlJQxy2c
AJK3KfCNOVlm/UgRJfF2oHpL5Y9kZ5bbyRpTCwr4plrZGtA/3JewK3GIofp0Fi5dOPbgLiU5PYcs
b2lP25Iq+XiIBjhG+NQW7V1uB/smAn+5A8Nee6WmF1vTIlMRrUfGqMM/4ATgP7BWyfPOLsrfQGAF
thidp9PdGk78hwayIS5VqAAvi2QT8whZsSONKTld2YMRtS9DWqwte9g5cJ/zJ8FISCzI1wX0srWe
nhKTOBARDH6mfWnUdmXSuVqyIUoC37EDWR99k3r7PECcGjpHkyIdNk2equSPZ92Kki+9yV6xM1ie
fku7lBoqB0sJ7qUOr3q0l0d3gXXgJV6FkbIOLcyjyYGLI9I2otU2co8axZYCLDk8jeZ3DmeroRp0
XKlLm4esyUCStnwrLJdB9hPscxYd3tqG8KXMKO50pFuLmORCLod+48XkQPleFPUdb/vSqernUAOl
dn5VYjgIp9T8OTTAKjf0aTbN8JhE1c6EtFh+SA9cbrvWaYjgBGXXVz0ZezE6e0lVTyvaDP1ro2Q+
6U72RfzkUi4JJ3SSXsJvIXE3Bv3WrqitQgPK2+lAdqCm7k3N3UyzfOc2/CBEjrPDU2fdZkp/yBTl
BjSAhYXslKPlh3O5lOTRlPWv3+6mVBzKMxN60/AsWT5LneSIndqlVCsST4LWG8mz2WlPekqHGjtp
YvWxmLLpF2nXf6lgUQau2y+6bjElh5DLyrnLm9wY5raHLMIZo72UVlpbfd6BvQjGRYWhkBWo3TH/
olRwfXcaVKsUBQWtb8h1VGsANndJmRzSPntTlkXYgQuLDpUoF3MiZwZYfUlf7NGLfg7witpFLVuF
5O3WnA5Os2hJbbuUxMbKlzlMuFWtAwVyK3VeG3Yb01XWGgcLe/FPZgJL5IM3kBXvfkjuXjkXpZkW
GvORW2Kkxk/y5zdSe+ber1wrN6mb7TL7l2PDSc/H22O19Whd6vnunDuvaSFmenKjM5sgtGCSJkaR
iZ8au0G0YSkl0g6GlRbXP2RXU/hsc6nkdxWTfWsMvxvQMmwFFsxK2Hstcw9Mvq3qnQC3qw9/TCZl
DN3BlBJMxf/CTlLfSinl6GAwo4Ss7Z2H1gZUFomzXUik2zsVAVEHnsd8WLJ8nFJIIhh05v3jqgxt
7ceTJlXS3E47PanX0NpIUI9oN+XGzojTf0xcudS6cb722lNV2Es9qm41blqlbrQ6fBjn8FVnNcwn
045SQA1oSwexgu4YJi1fji6c7FESo0sdZ/RQQKpwNbfNXm4OF92vdAWAaUDi2Q5bS+5qU/fN0V0o
XecD7v4m2/LSNiVv6Kj7eWF/YXuUKtzNETjveg9KvRc/ADi7BSfqS+LZa7OMVqGqECaLtUWclL/V
+QXFwpbnSwBG/ZxMlen+kNcj5gX4T3+mhlNpo4XN2VpIteNYmDe0Y7ZgTKtwZuKPyRA7nZlGPjzJ
9VgthotR/JHfKdzpj6VFe8DcqFnOv3ZddQu08bYyGSDNNuOUA9oq15yvws67q7wHvL6HCLL0OY/2
lhE8Wk4X0s3QPeqR+QKolbbMmuBu8rpxGZQWkBneH9GXCnox/CrK4UW+40o7vJDXRjJK8yTvUQxo
9mwQITM4dsGmYqyu1SSFETwZ7idkok/b+zzU9lTPbDScWsV2VpRbb0FXTJY8cDmP87RK3PC+VvKH
ToHNF6oEKI9nv5FRgKD7Aaw//BpNCvx/FYG9NTy0XvI8ZP0j/VKrPq9u5OhunqxmvdgOIr63mnlV
4qcYkCYtBgNq1rHPVxj2ke/SloxdHP4KbOXeUadjFUVvx6nOmBVazXM8bOWWybfH7rrXaLS+QfJ1
Mwh+sPPCL4U3PbTqeGc5uEwzJB+J1W07qmF4jfqDWkfw1SvNF8qRDojgsajpWlPnp2ao+hV8X48U
oW6logNfCR/BWAO+T3gz24divKv74GUAWij05l9tYG5KDe6IIMMxmvN5MajTN2hJVzwT28YLwcwR
036qigc1bHfwwG6KJt/KG1EGzrotspM7iNfByW867msuovsgqDZaYxyShNfKiL426KuBXvmhIrLK
Jq4Vw9mluvdzKIOHEGdziqMj2csd3Aubxgy+pwMpIE+DYIHKCVsVUDcjUphB2QIetQd96E+RNf7O
QtgXDG0DbH3J1Gtfi7JTn1TSTsUcaPtnTbhiQfHiPVyCANMAvqmY38rEPNlhRS9Fev+2O1O8t+HM
MlLlWbH6vQ5Kq68Gxr0B50Jhll/pL1rZhCxax9xAvDD4XW7fwp9BLrXazIa9Luf5Xq2tGw3zx1Or
k3yraBf/U4XVnvDW0lOSpRnRQ2Hyytfa9IC3HfpBEn6TopRN6ipCVMawvLHzZA/XO0Rni06dlia0
2DPatiEEVDW67/FWuqW7knfATL9XVu5LExeqPvoyphO94qhWIY56pC1hms67n1XVLbjdULZLJQG8
7tKe7KU6WCupcAzsWWPaUHXMz2droUQLiQLXvmSZta5pjCxxoiX9mwKDNQUmPJ4DieQMXVNMsCgz
HakosaVUgryQcPChUg/Lp7e9k6pEviXgEG4suCTSyf2RGNra4WTV3r4LcmVPPuXe65xNMow0smi+
GjmrGFajAGKTxoHiFdNLfs+EB/jG8s3LjBUhH0fCaB4CFahYuVS7+xHauUequ1nbqSLaeEq3VWnB
Rccs5BHKXbKcZ6mUlfaNEWaRtvHWS+/lBOWHp5wEKwjiRxv3KYh+aiM+/pAsBJzeqgGDtP46VO4X
DPdpToBYyt6sSvlKZ0eIjaU8KGVyYvm4B9KgqcLxTiHYwoo4BTp4VtIkmnVlVWX6Rl45/njCh3aE
goJ+YHS5oSPOkSaWUh/Xob6Uhptl9n4XRst63Fk4DTQVk997dft4Iekt2e1QUM8/Nr7Ntc3jJyYV
VsVevqf5KBlMEQpYMzEfZkjAqQ+SpgqbDQ07rcoACmiIH4atYvQrtf4lKMKAXJX8FN67S3a48gUn
ziNoet/ky1vxldwAacuwyYE5vD13RhjfKPX3yPwjZVQE35tGyDa9PayGvFFbI/1OxfACDrA3076V
u1M4qQ/FeEEcdGzEhslJhne2tEOUSCn7Fqpf+oTQ3fg6+kMaHypWHs6WtPBgWVuTT1mM+ISsgBnN
WrBmhyAHua3GAhE+ymuicYJk73y5f3OqrWUQUM28jYxUOQ7uuNgVsIDqSILe/K7FUd7MJFQ3iH09
2TeZUi9omz9wRbqkXULPu1NayeQNJ3hHyGramsD5e9DiZNHXuAWfAeNFVzZJhl8bZctCngPbJs1m
edXM7qtUkZlLdVFCxT0rq9Xqbgio9ZFyG+zld3KQ8p5SSLMeSVPJyffsy0QLXU4FrPya4VgislPP
qU/QcKlOww3GgIlBJXVSX9wq4p418WuDL2ggBYru7lw7eSixx7JUB+LpCSFi72wMVHnnA631pwC2
DEUNlthXCL0ox41eQW+A3pG+XWqjopTnKnChyEiwSsyFYjxwoaRwSJ+r6bKVEbpb+VkSmaGvX6s+
2khXTGeF0oNs+Jrde3MVE2cr90gqe/m1N8Ibz9KT+RSa3d1kGNs+ZkS8Agxs+SHyTkpli8jI4URB
irkR0gSsqsBPbFwaaOnj9kVaKdiaKylqnGYbqdvBsvboSPkR1qD6BsGFFALfNn7W9Whdz9Fdhl0s
fWH8PALKT7Y1bOS5sxHyVkn5rlkfLvw6nstd0I03BtxEQfGM/wNJSE8ymtCWfLSgtuGBXzPNWCj0
XXvLN1my9lNvQlYS3Rn4qRG9rFLZKO2hbiEEEsn6zY63jxbZggR7UaDMc+W1cwm23htw+TW8SNIo
lRdZ7n6ZTr6bdUs568GObuTf0STs1/HwQyobph6knp962iYJbmfCwvL4DdyqycsOPR1pBR4OTKH3
3GESMJjW+GpcSQbP4mmN/Mg7wW8JZyT1Slelex37Q2pI+V3ylOXv8opWYnjjgB8IdwlITPStfMcy
dYSwrLpRaYQDQUXOybbFGuHDGEXYWV1HCroOAx89JLVaiX8GdBsrekGopZvjdZ6PtuxL7Z5PNdRx
XfJ88SfUZPoBItPP6XKI0BZS59nPyB31fJuge0JLy41jBYyG1w0YqQ5Wn1jZTr7i8QyHI3cgSZ4i
SPf4Lps3DN1pYlHhDXMNiJT5Y4je5FWRelApnl31q6o0953Z7WQYgVnLO2irzY70gwyP6JTYyM+P
DGsrXBqspPMkqGoZCWHqW4ZB/cCkJYFVEEkuaorrwS7KgxdwqKIdpbjLp0sqkE4Yq6T8ITjtSmBr
E5fnTWTeBokOfowtVQAqkvAwQLj58lFBCvUq9KX+l58UtxEb6HyVegY3mh/QiRakmuN3XrZ/GysF
Tsn5ylwMyJVsNjzCPCWlYjj9nXyldR6zfDzyowzMEHIkLp7Zt5uwgh8Kw1HOV8otepqYBpRM2VoG
aqoYzwVvhT9q0HcGXjHqS6j6Sjr9mfJKNZQM1aiJfhLod/nYj4V1ILGzSlN762XOPnB72qH+dHaL
1xGceiW6T3jM60HF7G4XrjNygZ6iOFtCWMYTBqEAZ6JEjl85M3F7wy/aZhsPJ3llpIYjIDPp9RZV
KlUO3N2b2PR8A4vFxRTKjnNZriBVu1VUZZGQTFKKcRXjHYJYJ82i2uhuDRSMvMjSbhStRcSgvZWo
H07X3ZdKT9Vcrtzr9nSjutPGJP+SsJjSFI9t1AHIFeULAQODvFly4ziWzku+yfsm/57KqeVE+Z1l
s5z2TtPmBxmXU2xk01jPqbriJDge+J5XrIUpNSZbNRMb4WDC5rsE7rGa39wwufl2SwyyQd1ND6LI
ALp8U4Rs+hxaft9Et9Lky4NwY0wlgaNp6SjRJiXsQb/HTo/axwzfoihyPw70O0+0by8hx89OVXQl
TNKu1beD+1UnoO3Fj7MMZIH61oDNZecsJ/tZ8oIZ0EIU45FdlzYyEWefR1HafFJTyKdNidy9FE21
nrcu8EOig42ORTlYSVKzKda8qHj1EnT1/7B0HktuK0sQ/SJEwJstPTleGo307gYhC0d4S3z9O0lp
o9EYAm2qq7KyTN8PP7dAzegxO/4m83F1i7NOHwTdpQC1pmaxa2H1GKmkSptf3j6Twb2ZYp9G8f7u
CsagY8XZCdONB/6yu+iSuEBAXgww5HhKSIfZ2YfZq5n53GdR7Uit2vWsL5CxaYIDN65iCP+EOjTF
7aKVz9ziDd0Cl+fbF64030QFPj52tPO//9XkgLjrJ01BVlWwXTarB/Fd8VzZUSGcaoy3a1YdUTEt
DaFpjCdNZgyvHHzp/DIHkFUTHN1tw9p7sEqFG26L+JEL83a8ih6kgPnrJuvCneZQ41ToaC5Zd+ZJ
5Is+wSss7vhmmqPwGuY9QX6k1jur3mSBt9FOefaVS44OgZgZBMVfm3euhXikjeTe5FJ1c/jowa1c
YQbY8QkuYhTAQlEeCak20AfRXJ1ilsB08GyY7H3pjR+xUX1Z2+J14c47qXWDhWUIUds+gMdopfiE
qDhFv+2X+ajngEb5CR2ftE8xnFN0/SkPCaXfQCEJ9t2a7FBxr5wghUVMA5t7FByjkek+xHeQimcu
Yu4hpWnP8AltROrSXpMcXErt51NVDPsa4lOk5QRtnn6jgxIHvH8S46ylZ5TsX55+qwBJAqcVng/I
mvkCdbjGZJGixW5XyB2nk1zPJyE+ijDuCg6nC+kB+PMvXj5XV/5e6eXjWYTP/B98gEyAcv5jDtZp
CDnFiDhyLTwiF+sax5/vMDyhrWwfbvABi7I8unl4kI8kkNOQnAeiN/Ph7hHdVQyqJvbm/YjzzuAk
cGonBvd3ElrQOaPbagFYvR16+7ugA+stAlqgIBzSTwFHkruWDi7Us+t/0INrJWwniRFmB9elLRrX
q7c1s24Tgga0zgdYQHvqcK3uG3irzNkY6webyCIIC3Icha6EaUGwNutah6/8Gu+jrzOBP1bHtZ9a
wJ0YbkpB4YjfuhEf+oemv6aEVUinzqPbYWJWGpQQl0lXCPGiRgFodglkj9+pH9t2OYCTZeKFOv4d
ELl3SCtikWVOxbnm1geHDpWWgePoOHLE9MnxYiJ3bx94QpPaB8nZeg327mBs8ak0C7MJLjpi4ohv
o3cswD+YS7TH0LqnPGYYMd4V7rzex+mTuPTcCD+GD1buPsqJkO3Cn+kIDCBPDt59f4dLieIaYFF5
ysivHEm/yd6SdNjAcNAt/MMtneeK/nQaZHRbhQWEQnkmh3viwg6pDEQOAJLPsGRsPxbCNtytObtP
i9GcRlZcRm90Z7kHVmyJ0kUz/Tc5JM4iQuJ/fV0z/+7T0gMVF/Xhnk1mx/rRf/RNY1dnXySudzBA
JzjW3bi95ZiTYiI7oE7fe8d7nYl8hzTv0rAsPJhW6BqEmKC0vdg4VsYfeYOapTNcj30RPAtOCL6q
zdfqzodpCfak920lynIHPfJqvDdiBYzKWDuu/E4PRttcAoIRQuTIUSOggyBZQa64SpEWT3Xzv9Kp
L57HXWZxdGxak55aQGYutpTN4a+UCKC1qieuD43xskoHvdo9p+q8c19iGdkq8fajY50BkNfm67X+
49+ibY3iXqF/pI44dB7ulutcH1bEpJgSgny3/d0rAFeYJZeUc3A4dPpxsLZn7fYKEwMT0eAkGC4C
QChR5wMSeuV20W52EPIxfDTL6oVqoJNgwkIyweJ7j1qvhhun0SpGBT1yhY81+19sz40Yp1gwNI18
eb6EEhfjA/OMRGDCOX1W553kfBYzjicB0GQmzBPY24WdG5vwoM5jExOujOQ4QlsBZ0GuDDd1/0i6
NXK8Oa6c2jg+d2j0v00/31Y9fCGmzCrAT+z3P9F1oBsRrXKAmMEtHQ76vWAQNjgeXhkX/wkxRiK5
eSrCWd0+q/ko/+OYZNbHkL/0C1TjvS0gP8XEMSD+M07B9tYnyOyC95Hu2/pVCpHfzEiQB1fXACp0
juLZOQjY3Vkk6xM5kDuGIrALj2JneKhBfW+DaI7FvvAAxPmLJJRH8Xe3nPtc7251S9xAdkJmnIOh
b/VYGSRONj8JhPXxouSw8xEhdQaOYRKvxaPq/jNvnNJi0+Uzgg2xr+jQuBms/DhS7j3UOBPTJz47
kP8SuNhKPBmyK8C1Gg6Tb4rqwbOHbcCRNBImBwMKSCmJdM3dCaNxhYMZZuyHb5CY8c6uMwBUHXaN
f0Wa8CCOEzsrk4kKH4uCq7OqgzZBQsP6WEA+QduCjqwCDrhd2kQ0vTF9civ/YLIGAj1acozZnZNh
PiPnngMJcNHj+V0ZEA2PzoJnJncLU5/BHNDE6neJURD8TqNuu9YvDB2/2ycUM3730HygC7AwCyQn
QxFpxhDSojObH1pwBJKdkJPSouiD9r1gjaIg55rOr6Jkxu+jG704brydqm9E0ce7xCD90pp8rxDF
3YfCvQJ6gewvAg4uxwyBdKf/leQFiMdYk2cGwaI0lCcn9dcBO1Z8KtVtvv6pWowZLaUFCpg8cgkZ
pC/TGmu7BKMFPJ3kkUvqtiG3R0o0mBNiIam0g+WElr2/134vuBCwmdMTD8ic6DQCZ6Xzl9EmKdc/
kSV/XOFoy27kktx8x/3HW9Z6sONH6BHFNWXN1A25zY0T85DhQ5NJ1Ue36xNjF6aAZzGvlKNBGow1
yRpvbRTsuGO5RSRRZrJROOELkoxykmnmE4wodtJjklUXdsowjpJHyS+7XIWvAItk/S9EsQueiNBM
xzd5yVzLpgMjzSC6A33SRuYmSLgtzlTECqGTHb/NWhBzXY4s2uwH6D7j7j6AJPgTGRSduXpqt9X8
h7qvHVerA2cSxnCQrUjgXdSiVI5XzbYZ4xvatYOgy+IHoWhOIl9YE44ApwvJs3igFojvtC/IML/l
5/8ETtKuwCnfIpUBB861esE//t69O/dySoWQroH7KP3MPjJWWkjthuzH3wdpODxYgTze63GVJvMT
kANca3ASATd2Dj6tixyKBFKCLVg1P/iYySIbi08tzkJOwgCSS7nNSYfGJJrfQFEgxZwV3jOmKffu
ffiO//j3iDOKCOhnRm99SsKgeTK5ADsibpmTfLwSRv2H4Z3O2fgFeGX4oBpkLykW5SahZZgyIsUz
KYOcp5u1bmcySRokhXXVgWSxhAS0dCyKiC6UuXCZrAyQGSaEYymnasUq8TygJRquJT3Bwv7ZVaUQ
usAVdKOkHDOhXbwrG3i3yX5HEnmmdCqzTMlvm26XfMnORUCsmaYvVvMbA8ZTvAafHjFqS4vyv7sO
I4TzPPlfHUJz+MVQJIji72ICPSSE/6sDQ2Sgwlykvh67GnXJ+VnLeE95z17amQ2TaxhDHeTJ7SL/
fcgfwDlHmCjOQ0v0TCeQ2U8+vBDWhLOW2aOc+AT73ZDKAgxjAe9dbSc73Ml26lze7Ypwv57aEU0w
IoeQod//j1WXc3EF0aXWR4vDuqIwRAhw6MRt+qw9M1LTV21yGppHhRTkm0sFRQN7im0jHQsL63+R
VtOuyAwCBOol2E0kFt17usfjgdclxKmuK4QTHtxal48rRRMp+JiL4dmnIH43m6ca9wTzhnncyD3E
1qDEXbQHUwV48i96yLR+mNy9x9tFHQvP46za5GZIu1GstsX74X3sVxKxlynXy0fDq8t1xuQr8VMU
hJ6F9ClNxig/y1zzNGRADqPABQPKy3k7D7SKGcZTaWfbuXqTBISlmhWzATEwm/FIP8YjTgaLDBGn
aDdwG7zM8WX5SVvQsvOHfIodiezmIHZAj6r7vYy/PhIRweLoiU0S1QkOuS4Vjlr5z6wL2N15cUNi
uFxfdUjuILTKToJAJHNtBDcBdjTnY3uy145ENliEAJ32V3qZItJ4V0csAucpdl5WejErYUVOKJP3
fc4eiyqTNSxnSilJa003DE1iBwhs2jO1zNQn3h0f6Ur9XtRzx63BTJjtlAZax01j5VvLHLbe1Zcb
LcWHHmEWD9LnsVVt/aKmJUF8VugZnMDMpAsAlCIjA8yLYjpxDYgxn9G/IwEBFhzlX8EVaJhYGUg3
sVyISf0PhTNNblneChO0f4NFnCNcJYaFaqjIG+Qt9P4kO+GuvviiZ81oFuUPLf7wyCMkmnyZq0eE
m+2erS/yQsbvTBAoKqpRwvrPxP+duLxH4RMXqOMX80nMM/NC7/AhrTAytDr5UX/3Vxw8B5NytQ93
/38udrI0SIkGDJyHiNMKy0KQLcGpasjfyMyf8ulELshHkzu4wOkyJ1Fg2B519mXDcdIIDrcZ2UDj
iQ3UE7xHnfnRv4mkJFWlytZ9j3nQbBgQy6zcmPyJOzX1QGYlGFCl7o6JC4VybuQVQDKwlYzy39op
liLuqPHNhyr/Jo8lotbc4sRLzQo9CnLwaYbAx/iX14mzYYps+Fa6ChDIF0Jgo1/tZEFS3iT0q8zH
D3r43A8OY8IGeUZ7ZyY5sihvniX9fgve887e8gOkHz3BB7UvGNvG21pG9JbkZFj6HyER5FrB8Bv3
pT2ZZIVEt79nnlsDj7l11VkVMwYLcuMgLPnfA8HC8L7Errb4yiF91p2kOY6RJc0s2Igs8CfQxIUl
KPjPR5DlDjhWzESbqXN3D8uh2JG6v6PXmZTOYcTiD5weuCrXG6me3HprgHPcqTmRJ3Nn6mQVgX7Y
MW4xHOpfKDQtp//EXPmPTg/1lRc0UOzHW7/7Tvy5884SG20YJ4CDAO9+4o4yxSTuST5wV3xcBz9l
mXrZy4k2hBBxGOdQ1BQQLFeiEodqpslo6eYH6jkeRttB8x6dvn1RxpWZra/3cEYwvFSDuanI0Uuc
6atM2MAtFkjeXwWpYcqy6EDhyBF3VJLRrahPWH6pG5FRLAJ3Im0UBUMgxSDdMMjg47tWHWZSVj3q
zecjnxlGc9PgsxOG4GG01TiQE4NW/C3vuQi4PLr5KuDKmZa3Pi7OBxA7uuYX3sLCoKD418SXho9N
huWdU+OjSVADOjYSEujQbZSD50DVxfN4e2G5tRUcaA6PML8GDBKGNkZjCdhyUPgj9pnfoI4V0Wrt
s7AcL5ts88VFB/BfBQAi5sd/E3M5C7474QKMnZ7lJzF7UWrCuoxHal5qD7UGRhRaQxr4n+P1Owf4
yBJEefo4xqQf2iflSvB207seg9B9qu3kspANJq0ngoE33mNr3sNfm0XzLpnQFrJrimD3MHQi9ru8
PhBvWafhXGGYRImnJSgOoxCRVroe17h+vSb9cV2jDcUuZ2ELHX/xx4JTNhgJWLPXeWIr4Gi1y2Jk
vTdyTvC6WHC0dD6eJQV15xyQSLe9ooG8g4bALwms4RAZNdGqdCLY/SJuwAMLrx2UEdEh5KuaGooS
Tqi/whpQF2Rd/XMgnXG+cEPV3b6xb+hEFlPmX/69jjyrJeT47/hOY/CpJc6AvOnM8rchyioGkuCN
tw63z/BsGWzSjrWxY3V9iML8KbiWp6RONiuExRBw0xSqBu/uLnwZpcDjl9npHpKK8vHx55rHdFHk
779KyuTBQDBw1uT4ym37B2tDkj7GjFgeYPhKz6a1KR7HyvvdubdvrU3GynK99L5zlIfACkoko+D2
n42OKjrrILrII+NALfcUTHGh+9Pgl5wDKSrEw44t9ELP7ds+IVH8u5vxO87NB515XNdwzUi0+dIT
G6jN9A46+ttxhnyIT6JH7wj6IEdH02RCbKa0iWC1vx6cvL2HINgem7iAQrQDzb25Rpdm/C+clYC4
buP9lsbxYAZl07g+ces6QAA720ThO76ntocAiYiNwvjBd8QyerS74Q9CdmxpaqbPtU0xTfcjN6eN
a5IZTWIbgxco4Bhyp/oBz5695ANSzlpQdBwWjp78W1HsouDuDyOCzLGW5U6onmEoupaC46KP3MlM
6yykwx/zYEwZHoyUeuuMv3QI9EFMVwpUF9yR0eFP6/xXRV4cB5nhokA/R4BZ5VwxHAIRfP7uIPH1
r16XPGKW+eNiyMk1k/P53VjXMyvu4Os49r4gKySAsbi/HEUG75WDJmRvyNuOG7jm+wJLufz1dJmH
htTO74qAg7ORSWknpt052xHMnGQ/+ZnoTLudL8rkEIeJhpBpJgMJgIx+QE4YWMbLlBchB0GBfrni
SLBIU/bbAs3f9Yzp7sY+2kY+nd2vPxff/eCuvVPj/HTI0pBAGgV313Xf5/gz5pvYF2r8ns2mtcAY
yBOSrunb3UzUTfSeRETsQhtcTz1Mlk6JTxjVIoW9ifD3fo63TqQekHqxvpDkZnLceLoR3T2qxMLR
dVfRalL1rI/r5Y9KFGLgd33OVvNTnkD9AFU5d94PxS+bQiOj7UwVBCuoMORizNuBLF2eLqZOUiFf
AiqfpxfmPS5Q0ZuvTkie+8kEFPrg2fxhNlRnvEzeIiCjVxOflleomCRrbg/BI2dksb9yLyfxsG9C
bCLaxaDchldtJx3P5GlSNGnNR8MDO00UnFHp1lyE0XmKGZzN7sZYnfaOyHl3Q6qSM0xKaUoRcfGu
0o8RUTHtsxZPEvkXP7I1bXn5F8CS/Mvj4JOip+gyIX/0vojUSimSqxgq167sdN7XyJeO+XvqGDT3
ADJtkWld3FEzQ9NS4wePKpYfSrJA8pNw+uwSVBP3pqVEloPsFYCFmebTOs2dPx7i6FmoYCDXR2FL
IKasZmVAdXP6OMmze4yG6sg5QL6ngcQYOA1z9XfStihdPsHj5LaOdvyfcrR6BzoYHF4pS6ILKvGM
7Wqd8JONW7qT7eWCBAJL/Bq8rY8UwXDMMQBaCU2ZU0+wnCXnT2oIsKV+iQk+s4wNRAsyI4Mk2k8f
YF3kjGpGMo2t+Swly2Iqt7CjRTi34txTXe7lDWhnnh5dje3kuI9styJv+fJfmR3D9NdiREcx5uOy
Ep3+zOt5Tkm1nzCezCSQkocFEKt8oWJ0Q5eBXej/qK/VqwdSNKKdW1SPGDTUi4386hHI5L8h6TF/
H6GYbR54e528EPcV3VWz6raot+oOmGzv7NpMnPWornD5qL85MZ5ZMp4JVYt66eECIopgULSoEb1D
5/yuaMznmmQWQV6JFc4gBR2EafKtoAKFENZL2Fhvt2X47FAmsLFNTr6cNttfvwXl8Nh10XPsxj+q
IiF2SL5iOF5fify/roHFrG4GnB5FcNPg/1f0nFynyT/bWfyV+mRC08thcecnGc7aic7ubf1GstNB
Ki9PLCIk1GHS+/LJi+bjmmfn+przXFrRxfNnt7i9tO2Nu6zhuJQd0HINCv66DZD0Pg+4tGFpbbVk
rtuf5zUoNoPr72qeX0bjsenDH9eg+NoW12+0pj8aU3lJrOV/sRW/20Z33ZRXzKFj9i9OtZ7MyXye
ilu0WegtuRlJcyUrgAKDrs7I/Fjb/VyjHYsw3ZNtdAaziqhSzIwt6IfyjcNkdb8Wc3p0b8OVKivv
oW+zI07BckOtDbfxcF1KEwDu7Bsy1KbpI86kufIfCDOfjnP7ReZQzvB1+TT4FpmoIYoEpw0CiVNL
CdlxoRPB2tQ7OTlGUZk4D+mJP5ee1K7TwJg+pUlwnk33dSrT/d1Y4wKLTRT/k8c4bFA/61eUh4ly
X0tyvAbvXNt/WoMOVLiH4UzVXAmPnBnhJ8Jgsze/hc3tf5EL9DBJW1vsXVB13zKqNjp7+kzcVPs2
ENDGwZmpO/PL7DvEfjh7/ytoV5xXlEzA3kwjqQs3KiHRPqxb59XBUXYJLaPQbnsFGzBZA4PKkV3b
6JDk6XuSUkPJ2Z5u3UXzVFQwm63/6YT0swF2/CMHvoRjSorvPTVtZa9MbOw7mpftuoAUPG4/mWzC
pv2DOFwS8t+dLAJ2UR2KV5hQBlw7X8p1euD8KU2MBClkYX1rKW8WYheWEDclzdUu3qlWeSdnzZwn
0RxpsR4U35y67FNJXLQGlszcwaCOCqsVPNp2/sev+nNgNd+VmLxOHpfbmMU+p5q2BXmFJXlQgf8z
UWZhw+aTXxuPV+MdzVSwyVOafjEyn7w240laTmGgIQ8upMDLNZei9K/OximN5lCSNag8jbEhI4vB
lc3tiaFWt+lcVJRawMTxrZLaxJmJpFfWBROnpa7phvC0zT418pRCxJKe2NM2Qxgi+CRZS3CP9qwg
bqKSNSXKyB3FNDNSxdx1AFUeImmeiYjMy+3hml2fh2YGxXgMy/1ctMurCbcqCk+wTj7sSlxUtsSg
JATFhIUsbDr9khPQztFevAzKVgchIKOFqJw5N/eEB2ROEVkpO8LxA3RotE4XJhig27U1qfcwXMnq
wCb7IOK5b7+adCoVwxSs5S/bWkhNvlY/Qu7rUfoNeR2XBKv8L5RSu9Fe4UCsEGCY/sc77RfhkyDo
Pq4zJeEjEYLDRA/5fPrUkNyDqT10CWkf61dCERNJaCmXOfjrvFO8Nh78XexzB3ISA95vlZ9xHhAG
WiaAC8hJbkkkEm2VrbFoTDfjxvNmp8wqCeFNtbHU6LNEjGiYmp+isLRw+qpNpQfFi+zw7GaIKYzc
UH8nJ/PUd+kDjh4Se+qKe0gFz055CuFg+pugygYds7FPvvhBeBmpdWQx4pDL/fr6nYU0i+I1HMY/
hv1jzNi4pZ0OpHyJgx9jTvkYfWLV1yg7kJxZXfEh4tOKOt3xNQ2GM/FjrQHv8MjUEJnVlxex2HpH
aMVfrbp6DLv4t9vS9L9sSnqaF2cBFgkl7TIoN4hPMyKW+iclG/Ak5e/yRd/pLeZ65ou+00oXtJFe
nUVoCdnUcsgIg0D4hHafL2ZnmbvK8o7315T2/ja/J1z7pwoSPM1r1FF00owXN3e3o9XQy+tgknbA
bXEC5qoHdfr53McllUcRkcbbQ5+7h9q70CpAvLXuRsvi8Rw75NVwZOPw9qBPGCa16rM/UZr5C+3v
Dv5RohqvT0nQ3+st9Sm4oKNqEfKS7LnspinKHyoakwyq+kPJR1qaaU67i5P02qQ09k8OTAgq1o6b
3V/opMl58Nf6vTlQq1pC5LAUrqnU9fSp4FJepYqQWEOtsp+gO7XSLNGYgUrS8SeS8G/FfcsQAaQ1
dTBwzTM4QtBD2RnaU7/4cetKiC/Srgf6MHhpsuMez89o9oMUPVtATulOtfJKVMmb/lPfNukm8ObX
mVQdOY/k6TBwcfHcBr8v6/Xp7tJzJhi1NQVvXt88UXr2pOilJOi6NHu36A/GnB0xMDbOlD/uG8//
aoSQ/M10TmIbXrorHuKp2ivAkrGWfX8e0On0zJIdVxBJp5CeVHJ/FHySPQu/MRwZHpNIlaAj9raM
PGz79NXzlyNJjHtn4W19tE+88UXOStxA30M3h4tBVlu1G/30oE1g+EjQ4Hlnn1pgnk7yp2QSd5Jt
lifJsFClynoR0cd301hIpvkY2plVUToiwJew4HZEzu+Z2eCgqS3vaVluPO56eKrQyj8Lpc+4oHcl
YT5X/R+gO3o1bIP/BMH+biPejGMY4hNJ51pRcvBwpL0xegVo7TLbD7yH/Wa4Zp2/MBi+iYuW3kGf
/sYSLNM1ceTPEfsfrAe3IOd4orB+nAkfJPui9+ONmT8pwIKIFX6/7xuCKn+v19RPtYcAfVaj9+t7
3evctoFcYoaiqRf+3dfI8nUfEQzP6ubAopl+/BOzxYiy7vZJFZNWH52zply2S9+T1VdRL0hiMZSo
Zwmvz6xSPdfHEdHusBRrR4A6D8/4Cv90iucl/1vMr8yL1XC5TQHPgV1QOQQ0etv8nPho3DgsrPXW
tzFJ4MsRZ7pq8n03wh+invgwe6iTqTA2e4Yb9he5QAbHOHDQfrlffnc5Moqkan2l2itVCsPWFcNI
k9lSaopE2SbJdlnxjUR8BG9uaui7tb+0FrXfYuYaylOIUvTF5wXApEOwNnhKNjmA+TV4I1e5CNIP
LvLqL1E1PmA2fBgOZqWSTbmTSpxVOnhGx3c8X1Y9omy2aRKyyyOuYJmdT03SvGKAuYbzG/3IKVZo
cA2n6t1qbFKLZu5hSEigyrJfDc0pyPGa8QiNbE8JJYP1OjlLNG0J6gabOCcNvo5xBQ1i9WrXo7Lg
FnwyKfaEL6E1RuO4B3nvLgrBaA3jdB2MdBvT10PndCog/EpXwkwO1lt6Dc7s+4ePdtORMOlwMrDJ
omqtOXpUxMAtIV26qT4nbn8Zg4g4XO1cEpuyjcz6mZTMbY1pruK89kMQbbLBg6hLIkIxeWhdqtl7
CqHXb+mtfufibfLfsvmHDnPnLaSOJfn0pCGr1Y6Hi0lRHRXVCGZ14zIPO8GrLOMbWMpus93A/RM0
yaEMiR7c1MM7X9q6Agk4M1QLye6DOb5ZWbZ3b9b4NCfp75wes9+hI72TG5MKXDvDjjASuRGxf+mI
FHm99Z+PlZDjbNuZcQyWcdhaC9TN2i5P9Cd9Eak1Xwuc2wwLmvjRvI26eG/i9aQt2GRZ48/rlP8Z
x+CQtdcDinhvUX6wLMavMaqDTYCq1icCzOSa0JhltYmJlSaNiyrvw7P7TzezpO8ARUxbK1oezGvw
MpchCc7m9d0xwjOuGIk+UFR5WlwGSNddbCZUUs3Rn9xuHu88OacqXIpDUdlkpU9kvbenmfJVbr2m
47wRRnhO6cVcq6ORxXR0qPItIfG3pBmbbZNOnyMu3d5Unn3AmT9eh4lcbzspoMtvT2nBxd9Xq/hC
5+7jzSsPLhl3+eRyFgHKT9SWnrmg2dlmWUAhPTFXaHt0MhXyIib6FtZFN9ui/UrObVtMEfw4ie9E
gelOAXAlcbulSw94wKSICWb7zqYJ2N8w1pDQAnP+RIO8OQoe24GAdOGqWCDjMY1vf0V/KX9Kn+ga
rniZbodgsp8V3SNkOMbJYSUFRVrCpOxe6ePKOwsA5iL13dV+QReKGBv95OBHZ3og79RDZHTbr1w9
fVFajAFe55V5b9H41kefTxS7oXsKqn6pDJI2dYf1Qe6O7SyvBBW6uH5clbHBbV2YNGUfr/5hpIoD
Jszqok2/Woe0nu7Ar/K8owKb5hI85uW4W6HklPffz9EdtYofVzzdS+mIa1EcyBaQfA06rh5H/FQw
EF4MC3Gn+nxaqoPNOGP6AjBxm/915GsWyw16iFR7nEkoz63bJCdIp4XsfAWtmEMcAyVomki+O2sb
9i/MOV7TYz7Z1qZsvLc+f6j5lbJlo+rD7a09KXINBT09QIAhoHMrj3SXvieS6O14uhstzx2bJl6q
z35kuDViRkGHOXm0WZP8lyVAdGr9wu8Ndow1Q+XLrxYpJS9opcDS+QvGaIh0gGc9JDC9cLe87c5m
k4kz5vu6dZ5ytTvJyQL6m3ukTGGCjLHSfNI30EmMq3Nlqy28JeXxSoZwH/B5/yiFRzZVUktpavYT
bii9Vg9AzAgOwmeuolECf/qVktBhuSbzegqC6Tfw6UFOo4x9RSTLxwD48XKUUcJgiLSuwGxrUaqX
Mdcs4F3ISeW04N8aSflaGPUlvXHTk7RIMf6MXcSE6hXGIlXJH5K0xDescGPREiI18OspxkDPE/Vt
6/nzRP5v/0foUi6wXFydMvF7jOCaz3cOAL9N8dzbuj6tPgkPt9u+Sd0XflRE1Sm9jnRb8ltYXZDL
eDMeoiRRNe5XD4+w8Oxd1Dn/GdeuOYTj+HAr7Y/OHY8eNrP0aTdgJu+5mfxALX+Ihxj6cXebx247
210CGeIkB48q/p2DfpvM9mtm3/7zODM9mYuRZ3L6zT/YM5Lm/bvs9CJvZ8v+PKCo12z+Eg/DZUyy
p7qkhlvjNvrrl6yY36yAQl2rqp6Tkeshhz54IAPsg7NDP6K+/F9wneiU6hyCMfslnDdldIqNSyqN
YvvIhboHI4bQt5PXxOv/pEtN87aJ3pUZCqMPMnMze+3Zc6bD7IThqxLA+pIyad9GmhraQNg1/QBD
WBGbenGQ69MSxt+uN6vcZO1C13vnYNi0aWks+7A4FjncQTUM5KqYL+jz8EuhA4m3dat7ZCD0i+ME
YfIpceyP3KC3WZXN5iZ142A/KIQQrp9wN+nnQxpvWFi/g56mX3XikdXKeG9G7m6quX0MqqDcVQVi
MIQFvIGB+eEaGjMkJ2m1n6V3b/m0a0LvMoyUOXXtZzpXfL1Tgl58cFafooySxPTb7T2g4/WGOxXb
3bjaKHz1ectRYc7j3NZHLq490LjE3aTebaEpjLtc4rk0L9yMlkCokt5KBNy18/NEydrW8YJD3SSM
tCbb24w53SGlSVVC5UVY70O4idohsj2MCU2VoqPfGxe7sB/DqH6q++s3G/e4DXwKn71sM1neGZpr
uxbza1eEkMjlQsZr/5SO7llfq3qAnsTTDePHsF4enKGKtvbMFcJSG9NCsqsdX5aI3P3MORcc466i
t4WPpwtineiy0oBy/SuxRqzGCusxXn0u/QhPwa0lRj5OX27DDbomPHkQTtRtP4Vh8tWfTBrndG25
d/L2GAfpL2Ksz50Vn/tqeLxx8Tt3CxD0ivbr0F3SYWSdkrMDeDOgnQEoL9xoc+pTeyJfxCAbrUPp
BummcG4PpU+fIs/6nIT2Q0Dzt5SLK/Z9StMadxq3S8h9QtLK2sg0Iq/cTNYdeucGi2D8qIlcuR1p
naO7nNN+PSxw9AbHyiJYwWVATzH95gZciJLyaOJllKlAQ9djdXEsQqiU2fcuzdCn+EtzfSSPsy/h
DQLcRaf7BKP81LojcYDpnF1rYlG0f9nEw3jxbO8T7raVcHGJywWPTvtUE3C2TGR1mtuHRKHdWzr+
16ct/Y0p6AVWubQVpZtWQ4PI+GzlL5MckjY+dcmyXZPhGxmHNe1I6dNzI19zunYbSKZLlBonY74+
e37+B8NOVJWSWAVmrKt5LClzM+vbY2xxz3g1VL+7OaGPKCsVlLmogfjL6NrtznapanXSfhu33J1V
TePvopxeJZrNUrxFjZ/8pyxoBaoWYqzbIms/W02G0iHrcrB/0j/rksf5kTZ+lHL6AFXcLwnRdcms
U+lTv9UnpouBt36Ppfmlxfg74/V9JcA51OF7j+LMYjpqDFSoUrJVNA28jF0WD4a5vCdGDjlPjygg
n+WQjUO6qaBZTnevKxYtvmW0qXd21TgQM7eAada4r4yGVDYQz9Vw+l2TWN9E/I8ldRBx6k9b27n+
mk3netC7y8lKtpXja2ZFureZWpyRXD+TVlAHV3vbj8n0temomnWGkvYSZX+aAu/R8mvyEwO3O/j1
8kRXmkPSwmJFgC8oZfqzrc54TIum34++9yD1WnDbvWJN980lPkOnr+117sg8wany4utlKbrbvsvi
9BDBOcRudxnpXLd3cPU3i00nn9twWt3Ae1gm2o4Et/infIlwuVr7uLfHQ21PXxL3+sUgU2IzdwaE
4cyG1LOL3YEySG/OdpmT84Rn6q60fFnmn9kYvtY1ObddwUV30VqZW5mU2gyftO2d6VF0H3/NivWH
7mvdTNPtlIUFOUCjP2+zyaIarLUHEkzi9VfcOTSghA0d7fKLTv0cVK/4TnR+mMIXLtyI9pEz/uFm
0pbGIfYcENQ3kn1G28TfwnK+HS7n0iHpfzbzBy9rD+EwnSeu6BmmgQ0sdqomWXqO2gyzeSc+7IBA
X/alMWvQCjzg3r4OUFJ9Fy3mNjJodn0Kg8mio2TntgpE0uiYK6Da5CVY6aFyxSCZnX8mig7Hweoe
OqM/cPkFiaihtcBqDvauyMsvQxeWOxwsicIhM3jIGo7ZD892jP/BQ5rdvnRplhlOIcU7qK/WCkmt
gIfr2pgWMSu1HO5EpQTvROyOFcrJZMozSZrBLQ037g3DS2MpslHa7H1JIwh3Or6lmfN87aY3azL2
a9e8UvPzxeAyxSVxNmE7fbSjQ9qqs0+9ytgYNOLacoHh7ySHIlc4vKQQ71vd/yF3nB7gh4EMJOLZ
N6K0KIGNRbly1hff/YAGQqDXYg5JQaUawCgyRZOQzkq1J32Q01qA1DObQ5/3zh+rwUoDyeqS9hFj
+pmUGE3mmn255pACY8XlJQtcyCwvyR0Po0cYquKakN4+Z2X7ZCTNLkudC9GtFz+mbxZtmShN/D9J
57EcN66F4SdCFTOJbecstbK0YcnyiDmBmU9/P/huRmNbajEAByf8Ia5AH5nhgy3fx7G6uaIDkA4w
xrUPS1CdUgVWXnjrkK1dhbQdyOwrFihz2bsrBfse6UIuwyYdrpVx6g3tvBWey76JHzrh2K9la4PJ
TqZdk9sQcZH0lKoy4OHvsNre8WUZmcvoZ50xeFRltS6QSUaLPsCuNzejLfqtL6pg/tlK8PQt3Y42
YEoq6hndhxGDp9SOt564hiqnfiFLUs6xRfUzt58zOyOKMjRsKP1zJMKm8ZnvaBZWJV9zUT5O5oe3
9D9cR4V3Gpto7ST9g8ejhMVTPJjYniojQ+bEXgcy3NZ1v2k84OENRXtk//j2YxWb67muH4tW7rE+
VLzP0sqoNwmNg5VfXEHlQ21itY95Pe8LSQ1afgz8Jnd5b2dkr7j3BoGKtPWvC6qinhpIgPCqcMxD
OVq0aoReAXu8QnBYQMlKIDiYItO4FOtaPS1FevB1/TFfG0km7aMxthvrH33zfJncm0yNh24gbRIL
LDU0V2hNddSchfsmjfGQuviMiRLuQYGTk2vQK5+d/+aGHLJCMoqYOI/V2R6mbV/5a2W+TkSq1lWX
Wc4Et3gXecNWwGeNhInODUK71nLGs3pXx926nGZ8vjoPLWZkYFEXtA9ZcpwGdcqwctAX2MrE2Rqi
2jLOfJSttyc4/3s0XKEC7qR1QhuTSJ2D4RWvNYe6mzyGxfiM83ZXXV3lbDtSQTMThyTSbKl51dNA
j0fSI/o2nIIgsryNrE1WQHIcA2emHPRfjUEw3kj/9mD2sDK812az65HoW+X20xxOgg6Y/xffE2A+
5HMGkm6k+L6qH9xYbEPu14CDxWm7asJoPTeo0Vlbh4huMY7W66Rb5j0vpR5SyHOMFiTiAD0bsOvf
E8C3tZUiLXuIjJ763VvTBSTnXyC2ZIi9Akc2sgitWWX+WIMubL6KgKRFFrRwYmdfD+qVpPuLqgdW
3oJPzC2R4UuZ+ugalt/RENFy1WKRas2aFHLYLWHOnmeokiKzTMdbVOhFoK03+cTa54AmZtlwTMEd
YrDBY22yeN919HE8+yGvp5KF1NaHMGWC35l3JhJf0zzmW1wqPzqdpvmle44FxLolhAkd3acshuTt
0xvnzLKqoxM79yLNPivf32YI+rn2eCr6atuWzuMylvu6L7F3nlF7lScMPl+s0tvOKllneIkYPFGF
pahfGc9xZ+yjuj3mpoZFDnu376+ZET1lLXlnBhBjpYYk2mWBzSLXohQNlSgIxYkjpqXL1qK2JAyT
mdCMn2+agZkDr+Gr42IE5yIwkTqD5MZYj2ULQZw6fj3F5TFv5osdOgXV7wJVeHwP4mDXsJzcDHSS
VtUxpS8Oiv5vQBmrjJg2TtOeI1gqHY6i+9r03usZoZuOakAOxrVjbLeNxuYHU4NqZ5YBSMvsNkYW
dXa2b5MIVGlfMSilHWkVwO/SYZErnz54z1uC8rWxPfUx0TBDdft7xj9JecYGhc73qCnubWSOaxcX
98rh+rrmkHruD8LO3w53xWh+m5rNSfZ4Z7IuRGt+o5D9haHEdoyjncHeWc2BuBYu/qq8BMm03cnE
3smKW5v6KDLSh5I4ToosYiKUrBezwrPDugdBh+BoCbeYV59M2WshzP+U650SLYveeOYjrWM2VbhX
YXoTLeHNzeePqLHSdegh4lrY+arKW81K/1X+d2waUHT82To2IGKdcrxYQXRZQg7FqYuhTLQqURtE
OptHACQVvS2aUThFR2FJLmbJiYCWD9FrL0y4+24g9taEwoLpAHGl2gIwkm6sKXhxWhAnndGeFUAE
39HNEt6gYxUAWgcPBhRmOu9mlo3UwugDfwb94j7Rdk5PnWs0QBfkvWvKmx2rYJ/b1s2yl+8lmtFR
jjcskiRzGO8fOIcW2dFYhSDdPhRCfKB6Dm7ybRkEVO0f5nA7vlvfRJz9sRhoBOaTSZTRf7NMHppG
3Z+MFzflpB/ZH7apKbQeH8tamWS9gJlBUNU/qf/U+fTrOSlS+4lv0z8cUdAIcHEEnVzT2/ztYtCy
2zHmAOrKSAJ1mjn71gua41ROmT6kBVpDdmvuO/QyoGUfBwQD+TzOnbHPd52THQpOE36smBoNlURS
9Gow1wprmIAVhyiX4PVM2hDvsZ+GxqKPeyyMt0gBIyZ5S6cd4YfzukcvUwb0s/xX0TPYxNQHc2Ed
cmta3PBBeIrkeAkARMYWyOkwC3ZvXOj/r2bgtPWoIXnEcNrX5r8G04lHwT+P5CojSOUwZdAXHI2J
y+O3FBOLH/R5eGkY7HlMC3H3GZrwMZlKTihGR4u9nXlwfETe+uulSWl2RemrHzp/S2oCKYzj5OX7
Lqg/+944zaG6O5wNZmI+K7d8UJZ9pHH85hUGnx/OXyYjwsljuzAyuejf4kXGfamXa5W1d+kUr34P
PIBjyqSgXqWt9aAGnmNLAiKa9IeBbbIOGkED0OjLY7zwjKJhgSWRd2/YWRkr2cSHuAQQZgrgFahm
dqISK9+cXsowceGQTfWmsVOYjoJkKSinzZzwcsIRihDPXu9obuAShu1XsxTcbZjsF4UkgRgYExej
phpkv8IsgnNd2zUzpfC3QFgN1hg7I6uMF9dGPNnMkwdoBIQs1TxNS0KmNa3TWJxkmHyakz7ro+TF
H/PH1va+mU7vKEV5fwYQIS0hJCpgBe49rajVZdUiH28zDWr7+KZDHAZ130lbXgawox41mr30/+Up
QhJhyoAZ1DLN/qXDPb5eABnWuz4Oz3ZtbfS5r38+SRxU0tDVHpdwi4/wJh8ZWSSAC+IufEUZ5a7m
eitd52QZ6kBXYVstPiL0kCS9Yl8o0DRSAmyd5k3SmAclxa+OviFth87xbj5THGQz980ynXiGG/Ql
v5axQK6nBfrSMIWY6ac70SUU3rZMtZau/1JE4QbJzmNU0CzzGh/By/4zqPt7VcfngYksxQpdy8J6
alT4qJcMWqUnrOqQOuuOtDE2ehsmYbCvfZeUkIU8JZsoEmuHvC0vQDlZ6dv/n2VZHqykBe82k8KC
tI6MS7SofT5Uf3W48gFZLUa8nikiDHIJ2nYvQT/ig+hk6S4doWLY7d3M3WAVi/4jXJJvL+4//Qow
VucxsB8vXR+uWB+oMTQUFtYuzUdE2iLwtZG5a7lYyqicqVpzT2vvjoc5ghXTfCiXhGGwXRCNawoT
sqclQUbC7lAK9sBcuqG999L6M3NqpKmqEB2I6eQ35mtQGVvbICBLgGqzdRY1SYkh7mOBMQeP/alL
27vPbvZaVFLD6hfM0yasi6ufJKdZdvS7+0vIBqhITPSLViAW7UWs65YPsHu6q7wosE4t4yMgXkmI
LNKwDcvqmWwLlAOlxuycXeKPlYEqtsVlyNqnZRTbZAiPWQ1TdbD+Rkb4ZMAYgcla3BjAX4EuAXGa
P+as3QvlnURkPyZ0HOK41j0/3RKAMO0WF5NDuq7ZoFaI2hKwOWuOkFAKrjmHgXLEPezEf8Jq7r2d
v8Sm/aU/pecEIyjcbGQMZlRfV2D4teKA1ndqY2T7hgPd4EM6SyqE4BXEPXAC5t0rvTrmknHp4n/E
OYIaXnOvZ4KNPuZE3Z3yuT+CWgWkDo+vnKqtSzZemUxJku5l6NWbTCG82jTSDHHVL6ieA5cmWLdX
cfU9V369WtLhPoXjVZbmVxh3VFzLaQjd1WhigSFx/AjitaATRYZ2EBOc1GmBjhm8hySqbRmwgptD
j0NGmpWckskYb7N8fjIoeHO/PxVl/+Qq5a/NtLlnBp1wgu0cooVqMaHsFFoB4NE9/xAV4j83Gklo
/J+EQe3atAxWW7Wc/j0sh/pBL2rfdejSWq8Whh3m6L52BX2ZCruQptEqQkxBYT0EXwMmE5IUqZqn
fa8M7Xix7PWzLgzxauf5uJFl8+mBzawTcONTQnoLqosD2RVX8oOUyUQP5A/XmIjIMlN+KYdKIYCc
xdoyzI+RqoxSwwWRTxW30SeWyxWoZdpwyuXG2zQ/SPNpmatTRCZH0hZt+WA+EH1eXf0YOaiV5KiT
FX5txjgnhiKwwnSKuKoVbA/gyq9YLYAoCbdLRCn90FB4U7IuLEAyAsnKr4YnDMd3SZie5BIhDYhd
aI/+mfGrd1EvH7hUxgEgWAJQNC8c8i31LpYfOVmCI5I/BoCUaWLDKeQOOIDwfxm6Zw5avYc6vCjG
zr5xo0UerjjmB5sIQTrkJdOGInQlFnOt94P+ceON/ybUP9kfUih+hvvyJD01dBpLauCOerDJvB3n
PJ/fEXi4Sb6trsoHvvAH+kBrTmahUVcoV5E0LG15nZAD7/s3rr0hj2kpP3Si61MN0aewnyjvD1X2
OzgPrfs5LY98TlB4D8tUbLiAvjOxNCmOzMn+8rhdenz6KeofRd6OrqpLOFfgLUh+pGNuOmwRZvPo
Ueg61B/6UpLB26Q1At1UeJl9zkjFZ3JaPoILjJtuayMZEcx/YgAKnfma9ig4BuDRBnM7WP2R7tya
5K5A1lt1YFqmXWh+5+ZDn9M9WP5SxutFUf+UGUYddvPcJByExu9UgFPi+iHoJ+/cO6tK33qd/TZA
k/kXGJebpLZWLQ9Fdyf6KGPe+Mw38DAHpqh88UgheSMDRVRPtK+F/UmZscZhax136BIWMCFe0Aog
jCEvIb4KG4Buz4ZgIq/24cSv5YUXtCqG/o2XxqIeCGaj858zvGflG9Oqdc+L9GgEZY2/Lbs7uS/f
yEuYONI8beDygszcJuiQk/IOc/hMpNcpJJH13+sv1636JCNlQoRBQAuiBVJF9NPSPCbtNMIL4N5j
kjZfQlo6EeXD8wYP1goAoPMMbmGt1+C/WzauC0RYAQCNpNMEGNL0Gpbb7f0MASTzlSHCKfIrJIqv
6eyd42Z8EhPAeq6jdtwXGiOMAMdPMfxkpPn6EY6oBamn/y9O3oHbs0E989SK3yLYkwt3FuzV4Mwb
cuIYLRyJFVJy4Dsn54f/ZjZUZ71nOat09dAC1ay9cKOQvU71Jkv+tcRkML2pnFE2lXbCaSupyOvS
PbRVeJEaj8JKbad1AI+k14dt/MFyyRx6le3yzqrk+nSi5ECKc0dQttQCjdWfdSyS6LmgBg/60dlY
i7XpGy0oirkvX/+9SXZS7f3lveGOUUnESH37HPYSyAckk8ygWdaul1Edm87Q8U5n/Tqg0pnRP85d
9JwuUh7n6sq7agf/lk+U4K3cFEV950XHRnnmi2PkyEJeeYH/1iw2SUI2P00m70HI4MkIvwfKXDHN
l0CMWy/MDvoGLdvaiL64j1ym3rqUWlwEY0VQTySS9lLQJqEicGR7LiPjFfFjp/1eQiRFH1nEEyph
ElliB+S6tGh/ULfoiMESCsq97hwB12R/6P9TM5De/o1/m8i5WEisiorIpmBe6gDJ3+jsjk/VF6Nj
no6k/xqaQCCnHUTgzb/AFf+Ci2LK/K/eFLT1OiparlrvRT5d10qQHF3YOfrb9XKXUBXb4n1BvJxd
6dXVkY/VW4o/8ej8jHmJBzHIBLgTXZsuu/ZlBr1Bkdj7i98zJnR626D5ODJvZdbje/Bpm5qGZXZe
EG8XoYQsZZESR+VnPsbzQ1YVLxjtQsTzb5LkGiTxbx1ljwmyT3tk5C/6BuuiZPUUivDgjlfhpYrx
EcpTWSO7/SSm5hh7PNzWsaAwIb5Ahvk42vI+RIgQ0kRYlQp9bQtIQRBPO8sUfF+UJ5dFwa7JPT7c
MpIfbx61r2sFBXPQDUQE9aWNaVqRfqque2CUskEIRjPv4Ouj8ppOxp1E5JAN5R5V7r1w5l3azdvI
gk/SRct1hpJdgM9qqmYTlgCPm5BJ/XhWNhniFNHWjE+Ym3GGPbJSmE6d6km8hblFFXrpiXczKLQq
nsArAZEJL3Xe7ptWfHc2rX0shvdunmx6lgVvHV/ug/I4V8zwJCAVjixG28AJbZE7Xfoq2gBOHND0
u0wQRG2m/UiWNLelC2iNqEudweGhwZfRl+Dkc2lhj8Z/BrDXis0bPU898z2Ce0eQB2GxqfuaSb2L
yO5PaYLwdxgHOr9mJTcijK5mO+xN/82M9W+Kl++Aea4zBEf+lNvptgQu1KXevmPLuhRHVNt7uspb
h/VYyvQiIN+o2r6ZHrD9hkqZPtAc4SLAwgT8ti34jR1eO6zOltYG52BJZxVk/yaXBvUZyWR44fLz
4RbP3l7vE2d570k9qYkIPWBh/j0GN8muPhQi0gWyGbbGQoaf4xuKfgVEsv5E654Z/MWfE/LpkRVm
3bsK1BEtgJi8QPkSgCDM/EaXcYACwqObJutKvk8kVdwsP9tWj/pyWySrbd+69Eu+WwLdQcZeRMII
qR5tCoQy+405QonNJ1aDC+cjyWvKBn8/i/4PDTe0CSwwMJKKMwEmBvZBFodBAigrAhq0uT54qPEP
gkFCKU4ur6Yqpv0ETaTgDMlJyTkm0WCAcMAQnrRhJGzK+U+boOwd/xg86ipnTinfI0y0cLpqiCo+
Q4fp39HD8tNvit/i8G5lhyz5fOX29MPk2QbjJak43POoH/d9J1sgxJGDykiIqGtvzo+4jtXr2Hay
fUmP9pBYMe7CdbZPp5tTGpusLp8AUG3VfJ3INPO23vjZF6mGOQfrIQNtSxN0PtAmamwb9OfwRzbz
b+zJLQuQe9bZEsbap76Pr2Syd7Yo+AGaZoIRnhjHI05mZOExUMtq9gHtsl78qP3L/eg1azoveF6s
PKdBb8sc7VVcj2gW51f9efqoaZXNtFAeSHX1iV/TK/fSaSsm+2Qv7sZBL8xw6r3eVKw7PtX3OTyi
CA0P60m2/jPgy5PGbaoCmalg65fZxdLSmn63JQ9poeOzl0d4Zg1LrmwnxqNZxgzFv1Su88HZv4DL
M7TCYfYZURQ4fXZq2QJWOJwgmJDoBeuc8whMi/+iY0dHuVTYxmauXnlNfEC/AG8Ilj1mX+vEZZbB
UDZW6pKTbYNgPS0zvLwJ/D+3a9l0d3kt+s0mxqYgQNswtvRnqhHVPBt5YRx89LpLMBG3AeU6vo5a
CrhOAe8l6YJLIZ2XNlqCbTHWHywo3iaPzmCLUQv4HJSpnbxw2kuae0KeF5aqzjW7Kjr7PggJik+O
INhlAOwqWwDVD78n0gXGNoe+fh1qJNZ4LuYHZ/lAHq/zBpfrpB1ozcxgyDhshHtAXB4Hu7tZM244
hq2DD3ruLlrZJb/XRhxv/I2VToB8fAyM3z5U+26uD3FyYqx8WbrkkrODOgh8Jo+E4haheOet6hp0
QAedG+pDxSdEARLdKTzeAJx+WvA10+Ypp+QwnVNr6oxAeTpJiikC6mF4T/LxaBU/jv3BP00wl3Uc
1dFER3Q/7Y76LfJe9LvAPJD/RXiFpJo0gdtmiRGmgyw8MfqaE7Zq4R8H6IG5UWwNsNW1Gh/4bh51
MPQIg+LHUvkvVUfTxMVbxsQrqcUzy543MAj/aVnwT/8+2P3X0tDBwOBwIAlBzm+6EDlPuoCy8gCR
Re/oVO/6yuLpzKbsEGb7p8QpbsPMadZKjD5pFwSad11d06q/JYkHUGT4yj3qoaYZIaC54YdV+H96
svQc66LMOMWEHk+NfxhRJlZ37uu0XhcS3Rn6I0DfgK2Vnc6qYsYFVRtenK7bs+rGgAKUoarjwATl
qcVsQ8nkcoImKU37hG3xdomXmxxn2rmgoA1jTzf/DtNzw4/HjbfX99KBPnCClww6icMA3SAw+N07
3mcOaCkFLL2pjnMDzsgOaAJlRfA+D81L2wf3tEk3Nr88CJddsPh74iY4qBCj5qa4eokNjezHtuAj
t2gCGc+CdJym+n5sINjVYBkZCDoM+HQWE+GQFKX9BR+ulQ4rcAPWHa1ZA7J1OGUcKd5jNGS0lp9N
sKFJ+xMsIDeZk1EJ9aRmzCyOrp/t9IMgzUut+JYNt9oLpjXlKpAq85EK2WCk6kVOtIXot/EjtQ/U
l97e7KJJmWsdlywWHydslCEg4N66GJuCzP+t6uFLUUBnZQoaapnOJVtTUvkwkGRR5rN6cughRd1z
A3x+mP4D8gE6fsBYg9Gc+tJlCN9nk1gT0oisJCZUXcmCu2Dd7nXUMwLrlGqEYxw+k1Q4ZKi6YAF5
Q93hTZ9Zf/JKD1BtCGIyw4sR10uQJs9OCGCC0kUfVAsNXMUPZbQL8vItocoZiVi1AjshDIMX490d
GDE6gjuj/9sqb6ca9ZcdCZNQl3txKLdGLK99AgZfGReOlHxq9yOTR/7VtKJNXOJ6ET/jLrrWrYgx
HA5llS5ky+VWv94ZYwNd/RfxcKWw8dmH5XwcWhSDx6nY2xpgx0vT6YGs3qiE0My3DuOS7E0GMIn/
/zywhmEK5Ag8Zdn7P4KBqq4GBtd65Tg9LKSIHIx6l5Kam3P64on/RvOvzJ33xH7yGTETofR8aeY9
6Exbb+rI6OBxEcUxeYMuRcphQRvL84J+NSYazZMh9i7jUuKBssXJ68jHn2zffRC5hKWhQOpUoLGz
Y1n9LrVY+1a0p4vLbJ/1RxXP3QqnPfsZbqxYhFBq8AJqMD18kcx9EAIcCfUhwp1m8aOPGDcet7b9
Qa5I0iaQTB5KtGO5aV39iqH75C50UhUXH4xJt5UfbVrvjw7+8CV79IS9WrcK0evipjk9eFveZB5I
cOBUMWZXTy2RWTjohRX9ls1TCEpCFiLeViuDs01viCj4MGW2LkQKv9V98cjlQogQLmU++4y72YPE
2/JW2SWWAaYQhD2U3YfWmB7m5QKL4VnSn9FhiO1ktu5NH7p0ZKSIdlFr0f1f9j0Cdl70HgoHE+Nk
H9HUmeikZgz59QZkBZCo6SWs+zrYtAhj3ukzGo/ZawuXaMQMEP8EckXSXAK9mLy9XsVN4Udbp/4v
EeJzQAonz62/g2m/2kt56qzlubGL14YinkfBJy9g34quBkxEhxjQO5PAHjUQET0vWjMjpDObZJrg
BjvJwhmT+XAxPHWRt6ysETcKen2FvXwmyxew2m3P5/fmcOuTF1tv9WH5BlNar0aCrU33KijQrYmI
bokyUJxksmjPxxSiiE62Q9daIWz6MqbjuzG5/4XgLglgz1ylX3x3Vf8cRQnyA5V61wnv4iYPOiGZ
s/5Fr/4xN/cAP58BI7RbIacti0KnsEONPFCP6wBC+Tq5MirrRYfhPnrglEfscp03cBw4PukauMK5
jSMdJs7DllO9xAFA8lB1WmW51qNfVXdakj3mo8zG6DKrsWe0WHcE6fq/IcEncXmskvIY4ucZcPT4
/cfSV1+ghFDqx37Hh2bVDkhhV8DBA2mfAlnSXwL/EzGjW8p1FTgwRqCDjNZEPCm8szEnN/KCYr90
BvC86dgU/cmotEqW+0c6UGnj4ejTTSAdAe5FeV0h8LBZwHN3bM+mrC5xBPaoidjWyXI35PhOpoBr
GV7H9uz326AsqAMKYhwmsyudUOno3MXptPHR7D5VHF/M6Osco1YGblvTZJOphPEb5A3yG4D5NBpn
Jj48DDehjjYL82YZy4cwEn7xDP58pBk9qvFLZaixjC6D1rRr1ro8dTJwT13LYkgklCtKaETKwx3z
EFSm8WGQatiHCb2bcDTQ4S40zR6Oa5A15HDevDWqnGpTRaDguuJ3nDEhJ2exJigZ47Qzl97cxHXx
EpL9m+n0Z/TqV11I1XgLDRL4vh32kErp0JMqjnvGGShLIczgAoNrUuds1ctr5VtgwMFs50iFRBiK
Y81YbcCTxVeRLNNKZ/l6/qAG96DTx7FzgLoOd98FRzE5HH5O+2WW0x/MEX8qq3qMVLhJKh5iliGm
MURg2+1TFg60QV2kHfOeytCBbq5rwpYOP1MltBvsCizWPCensUm1SHOOqAXBtFMSkzuXbTQ14rMR
47NSilaALMlD3faGmTRCtmIJ944K2N+AVNBUh+wU/CPzQKFmfosoUbatgEOPdlmt5gREWJyrR19O
u86vn/pMBis1Lf3ZFsmmaSckG8rnxTFSkHqxfAwbrcmxQPwtzdZZzwWSCaJrXlvGtTTprG1ix1cj
Ss8ssaut0N1a4sucDL/KmL9kMp/1cgWPs+vHENBXzAEyJgEUpEk+mFP4G4dQCCPL91e5Y2+8aQCi
g6U9szD0NXAKN8BSdykOK32KwjbAuZ2bVMsKBVaGQJ4FiGIuP9XgMcGbgy16DOCSFuOr8cjwR7F8
20YOkMIBUpSPbrDxAkbYTRk/+EH4Xef4pBviyeUgschpKok5Qu3L61xw3Pq4z8sZv2IfXCJcwf3I
wTCEfFwXOJBemUWXhn3GRGcTsBUNY7z0CeyhiF6w6Sxyawrm6VFQ1YfKBWgRk/kwif/Q4cdf1HNF
kyQSA+/VQvQSoOYqd4F1VSaP1HuIkKoG6o4m28hO88YOR0GgVpH3qLsLgVJHq80uZiouHqeh3lNZ
5QNaooaNgvTVNeYHt0CZxY6m5JxVXnsGpu0/ImSNWhqV7ZJa0V16LhR2EOTROEOLblrwBKnGbuY6
EQNTSMOOQSkg2QF1AbefTXqRgNJUNKzrgW7SwISsX7DlXILwicrgArllsyw9puvmU6TRi12woy/z
Yfh40NXJSzQn77aT/1ZE2lVet/XfRZQSbXb/cQodc1v73LJ+KmVCqCOBsk9gRy8wuYEA5RvpMPUi
sQBz9OLoEzVPP+TInsGjGi207kUMbQZgumXwSwwWnYeMSfuXYdzJTJc/mRjfJtQCDnNkIJWVIRlQ
VaBRwITlUXPytWGGx7Cro/5r014jV/KNMZKka7V/gxfC+bw49TlnGQtMAau6e5eT95Z7FNxewpg9
zvMt06x7W4LhDDIE5jv/LbXRH9cPtMgadrU4lWGIqUJuXoy+f8e/y7sZcwlm3oTuL+qPSQxfbuq+
h0HzFI5438jqW5LWOCRRaijZeAb6c6Myb007/MaOFcD1Gcp/UTfNhg8OnJmcjdDruSG+FWqqdy7d
yrUv5x+RtfleN38CQMcmhpN2UEMIULvWwwmmsNtDLOuLFyzYrzd7mxKlKscHCCh7hIQeZmlcejoL
k0mSqGc/uXvEBOpzolUg0+gEu+ACSmWjGD4aOZiM2rY4cjrayoVx9iyEnYL+Wknr5Hd4y3X1p+tj
FRRY40lHizJwMRMD8t3QpPcDsP598yqQR1j1fIRcuj9tuvjrApMLNA2KFVMV7OZGEpqxRyMWbp/u
qgNeKQA7LlGybYPgxcPweVsi4wCub0KPrYLD5BAHEzyuG3OgIkedqC2knkmAgkR33QAq7Hb0ehLc
gZZEobg4Z+iS6tGKHFD9NSCCBYrjKErS9zzDe2AhTTKoIldLw6mpWqgsyt5avVibYPIYEj17ATwv
qKn0PO4TUlt5FB6iqHwsM9u/hXSa/3hTeh4d8z6MgYLiXQ5HEKrx2gJlhPH1R0oqnDXpyzzM6QFe
oXXGs7o95T6EpXbyH3SuMBvQkPIBPP1sz+DGh/qlTZlKBCUAutquzrNtnEUXnXrg+ec+na6cm7uO
YVI0LcwhwjNMZ+aN+TZvi62zlESiYTfnZgfngA4ltWjuhBcwnyTZ+doy2JBAnWkxo6EbjdbFnBSj
Acv8HGELo+0PAIHEM7rY7vxcwldceTGajo2Mk33XurrYVuH40AwOuBQLZkE5QkhtYj2CmrLg3utG
2DJNN6sgfZ3ioX1v7Vbt4z74dav8syxsWgUB2gnIH8avgdmCnDENoDA9G3PjwrEB3Ay5+HeuI8zC
+2Haz7ZXXb3BaV+BP9PG5+Cdu0nxCTLaATNJMcQ0lv8EGJZ97EfFLZnD5EGZgSLLdCaz2/r5vNzC
BEoDvDXCcwBZqrQWFM9qMW/MZpwPQxggCN9hzCCt9GXyk3Q9dw5Y+ThCmi20o20/xv2hzgP/XPBG
Tz4NMZBMWX2XFXwppwY27hTJ38ROrR+ibbXzUvj5k2rRfW9s8WhHpbUTXRlsIqzMwavm+Skqb0nj
qFUCXHwTD8ypTcg8rtXT5ItgZpcQndbVFIHNl4gcOoAa8pi5apXZeKw17mporOdejhWxa37FzPF1
hIkH8MH8KjJ2oR80x7FNj4w3vJVXlR991b2T7h58hD8Yvrc7wFEfpZuivQAGCIdxxzsLyeopINqe
ALE8pY4ks003tcTGR5FKh6o+x4N39+l+T3G9Bdj30iVAN0won8hcHVTeAK6gx+/RDTOy57r3N//K
whj6tw48uncphhQ7HjZyPrf3olxQ4qyFbhd1L5Nrf7GKzy5EGkS3Ast6UZbq/4zjdKwmjD9UbG+a
Pq1KZrHTPgC/ZLQCaccaaHvrZy/SZkBv6t5Alt4qbxgRDcYXpfJvqPOhi+inZXfwC2fXTvnZLMQg
10LBeRmQJe05dNBPb0+e38fQGiXlN9Rls6k2MvQvPr9sJkD0vtEDV0UwmyQgiVrgiLBidqCAxaMr
FwKx54CoA46792WflduxAORmphRMfmqCno2zcDfWUcy0dUQFqGij/1h4EByGYDkVVuVfzQLOtBHS
FZxiJ4XtXBed/1PEPsOCOs0NNLDqOoNy4yfudQymGLQVpl+ekcZAt9TMXs00xMMeXXHO2iHh4U8y
ZDV2xmFKUGNdBuJ0H+yctAULD/8toLI2A4RnVLod/ARkfP7HIUoFMSlgilRY5kIUVxNUQ9TDW8Yu
JAyA+fkM/YehhrQ8je6mlP+j6TyWW0eWLfpFiIA3U9GToijK60wQsvC+YL/+rlS/N2lF64gkCFRl
pdmGqXKPyFU6xBwt7XpmNPZF62BkKq8VI42PaacqsTLXbrMp/5eCLbfQxIir5Orp1tVBjCAc21PS
aN3F0ppkH0OLrhZtMznYAwewK62UKsssirtyNvQb8X2Isug4BPpprNW7B7FZ0XUmqaHtXFQhovqN
u7YtsNq6V139zCNFUNTtXpG8ZLDgAg7dxg/OTZj+LHb7GOo28DZyCd1xb8a8gf/dpPF+UfHnEBlP
I2EI3TUHEzC3OxR0V23k9zQP8X0obNbgAD8sul2vq3vUCy6jCl6SOnyIKoxkxmU3IGs0D+3rrBaP
LL8JaDUXd/CP3tIJBkk9qFWSz8B8IRqF6bcarRVfYp2jm6I15YuOuAxAWKC0gYUjcgTEZ0zCj3GM
7g0NwGYF9yYd269GOZfeme58u0Cgpzg7lv1Kw4WAUxjDMTXzZ8tH9bKfPiq0zepUtICzR5dOnU4n
MtZ2oSqQfuFDuRvk4Ls8NDbysxiwuSpn/dk1gUj5OJLNVnAGUorvozWSVJpZyDyQylbpA7xr9BgX
+0ZvIJepqLyx4+qxiOwd+jCbuK93wWh8dVZa7lzcuU9QbPfaQmyqEvi3rr/XshC+dnawx9RCknMG
uZIHtEkKJssMNjE3ZabEc50S2DG4cGbIVKP5dlNRPKI8lTKsmPxltVASmk6/jlltS7Kshrbet2a3
BlIOzgxxzE4nsx9uwg4JDI4oo0s/8hSDnECFNz6c2silqO2da0u5nIzRBhD7zsSHIrHNg+1lD0Yz
b2L910CboMxB/cwTpCxKEZ42csz49cwdjXQo9p5+3y4ud5aLMcZbBpkPRZm/FTll1AwvCH1CFcEl
QgdrTptNkWAEFjCjaPOzZk6fuQNeObcGGC/5QmYyLZu8Aog4avpmaha40s6WLvqTiVd0BYiO0T5t
mPbObzhcAD6LL+SKiLcNU5sBmt3/GzTjbpyShzaaDzSDTvnQ7d1iJjUIBxjaITNcedMioD0ouzGt
TqmeGdDOkre5ZBQ1ReGNydDJj1KYCTnNisZ4dPQUTe2GilTTz4x+n+qkfqv9GPCHf4xY306H5HLs
7KgetvIE7NK4b3UHCL99tnXzweJky5bsPY6X/TL5lxYVYM2f9n3gbvI8PWD9iEMm4gAmPbrK+Frw
cQThOTP8yiwO76SFcI58Qp7QlJqne7/DR8kbuhVY120+sEQGtWzHIb6zw/h7tEJSQQY7a92a3vM2
XXvJiBiKfoojd51E454ZCdou1fhC2/406UuxWRZEjVsEDVeEH5qBRbMZaDpeXexADrGj3VoGBO/e
uQuX/H6p+luMztBU6kiskiHf2aaJMopNW6PBLb12mOWVawX4XK/HvU0InpMKnREjwV+kA5/b9ZCg
YXFenA49HyMgLril9azFHB26rfJNr0M6V33+Yc/T1bCc18h31roePTee9zU7+i5ATu9I7+Mhqq0H
rcz8bZQcZkdUeQ4WlSLygRoQ8JJkKHwtfaY2iPSKq4BOUWO8OKm1NgELA4vc2Qkersm8cVprnVnL
TzfHy8qxLzjKG6uqqVdmah+mqj9kcXAoemTMTOcjCh6cLkbKRc+vrbIZh4FOLt/RUfiulHbiKpYB
a/PGRfuH5cv/F0DHJwN9GcZIy9SvNWNEZBg7z1rfmxNYZYq5LKV/E2e4ifxdoWwyP4Jw7I9PdXXv
k5o3TbtyCnujoV1tOSW2xt9RSjmN4sWfcttccLKZ90or4LYOBSIB/YasiUTVR7HF74CbRPXv4mFE
rsn+bLampp2aSR3szHzMUOKb/ZdZYbievqqU1rhZfteLcarA5iCc0uT47Zg7XQPxN8zlmu+VVCPT
BReEbHvyUUOP0H2lKWqk8FT7od3wXXonxf0h7cQJdRfh9IsA27aYbRDxKKpiDRgY48pUPz2ruK7L
TVNQ3DvMo7PZQgVOjyGoQbeVm5lYgJnSBqme9pUfekptFKpdnqXw3os7Y6TnN4aKJR81qyilo5sk
M0x84a6y9dCla+XdmOIurQtsr4IJgl64E2MPb2Fj8l1qn23IIG4MUe3XrQOaQxXhNOkOiRvt/LRW
aytumrOtYPcly0+yqFOEwKc8ZbVYj5XyHuKisU9xOp9TxmpeFaargmXkJ9Wz09LXU2Vzn+U+HZsp
ZZCUpbSundrGVHF4TCrr0waHWHYuhu4F3oj1OHlXG6NlhsaAGMzGRthtWaPAtB7QHTSbbsdkdj3a
0XengQS1QL6QJw41feIGk7twgdDure3Uv42MlGPSmLF0HopgnaAK4DDMt4eAJpLSgejnR780HrQ6
ZqLJiLBR3bWenHU7xs950r5Eqf3daANZqGFiTwJWWp/C+87RL0MY5Dxv+3YYpKPbfyw+QAM6ERDk
oC54HMEUCFPhMPgYJupd/5zSuY9D76BC8FKdo+1VBE9Zq2he2I+558GTt0gL7GCYbqYRkqJjV+wm
FL0Si/aEq0H0C2zIetaz39R3TVGuOa4L7nW1cQteVAA2pDAkJ3M1KFMNfDjHIwFKtQSKvbI2bQx8
d8BDbAE5WfeUEzkDr0Szb82svJq48DatDjwdj2zNRv3Ezzdzh8RfUWZbBwlRhZ813H/TeKWtHD9F
WVu9hEHz22vqqTJywJMul5ESMjrXOcdR529RLTy33WAwXRo5klV5HFEPBsHyBlfn5EfLO2A39IGT
8ZuC41At8zXvonGl9+mrnS4/lcd9DmL/vu0rUaU30qesSHSwtkbTvWu2H74gC/LkTPjs1vmjpeX3
vpkADGt3GYI0tym1l1k7m0pnABz7OyA9F7dfqEGWDqF4hnkBQiEMerylv7Ze1wPy7Wg/TS7boe4W
gIT+rgdWxRgcCpOzqN8ECEuDfApqRLkdQxrv8Jyogk2XNr9h21s7hxwiDxH+1FptbTXOKiMr4WHv
ct2D3DH6cFIW+1Rk6VF3oquiSF9s98tXxdoKAXTqyO2O4TrywM7508RMoc23ID6gQTNaTxvu85xa
GwirzwaVG4rOM+Ys5to22tMQFNfMKrYOCHTJ+hw4m6mf7YJMPwuuxgqm1d/haYFJGuJXQ0PUx4Id
uywoVY3ppVyaV9ME0jZbivwsREIeM6s5Z3kwfWOeDCz2tey7oxOH9zYKPV1QISqdqd/G7/f+1N1X
Drhon57FivO1YVXm+9g338Xsg+KPA28k52nSA4CNxnuk3UtUXolaUtxcMT1vTOrJKVsL1IOxtPkN
6IXI5zi3/HWhffrGy4JuF5HOdKtNbIqWF/okWUSUZQw2OBvO6QuvkPf3RyqaDJOp72KG2lccigIA
GlIYsWtRfSH8Px/G2V/rHA66ezvxG6CFM/ElXrxNYmiIsSCedtfod3L3lONxkz5rB8NwDE6tv3dt
sqsEQ1AAY3eWf+JLRM49/y36g2wb3xDl5V+5iOxkN4JU6SrGFIP48HFNvNVoXAvIbSWAj2/T9U9h
9WkUaGciUG298uvMROPRQc3UuXXHaD3BXBt5gpif9A602vqScHczv8bnE48i5tS8LRfAuIm6F82x
5lC5z1b4jakW1d0jWC9+xY3VOKgyG+O2+eAyqOHAyeJfpPR5FDLEpL8gjg/TxunfuPAwyjZKe3PD
u8StjmrCuKTcVhMKPNlWmSAcFY1c5MOxQqaHkQr+TfYdf/Tfp805SFbuds0v5bEo+4zIW7Oc/z7l
PIyYi471iwxyuX6gMsCWdxVZhzQCuCSOBya8csvk0XGlvK2cCfxAyOom55/Lbnh2MpqN1X+QPb7Y
lCNd7zU/mMfdy4EdDPOn8kMsfyesdp95sbyQH2J/KOtHlmSWrIrwUgULA65vjY6QAv4xoE4+gevn
KdA8OjVlAJVbP8pyJONoSKxlX7tOxLRyGyeQa0H0zPIgeHcb3haLg686diRf5pE3FlnnlE6e5EhJ
Q31HApRGtBaRtOYlMf/beP95Ssr7lG9yB+RF2gAaZvoZOLSdhfwSCfEYj6OU92HR1UFzlI3BZy1U
Z3y+RCH54SRXUMg1Wn0FlQcr3rCvIwNN1kgT+axhiOzZ1uav04oYQE4j90abaRmANuHXPXOVeBHg
5veQz4C1+pUR3ss95JKjlM0V+nJD+I2ozcp35EHzfwAkZC2INbtm33v+v6JH3FkhL2OFItoVkA1m
27I/CHch55wjIeOW8axhJnNKFX/vN3IatHO7IuO9swg+vKRga2SYf4TkVjw57pPdv+Xpy6BZAPpp
nBqYiwQOLbZk7QX0zGX8RIiXpZBx+Wmb0gZxjrUzPvHiondO/IBxfK1iHb4pZiFcei/hBA6mbAiu
pcPoUIUfVWE+dNrbfw84xoaujkm5eXnEVxL8lCwPXt7bb7o5n9p5YFT0MhkZNunE87pW0J14GCyo
doYh1mJgUrfAlIB6RPGTV/pIebcj8otsw1kCBTMpCw014zz2wPn5+hantRt8NMn9EF4zn+nNbH7p
NumOoVf3iugQjQ8TYKQ6t15TqKt6BYDd1ebDXPd4ivB4B1BZJeqXaAYWCHeuLOM2CVCRNAcGusP4
rkIDpBLBwvyWp9wM3zAwPn2ECQszJskdvYth9v5NpoB+524F9gXmPp13Ez3mkmK6nSpG+vFPU1WP
dLjofxbzpamZqJbN89gxDp9is9o1Vf5aT9Y/RQLYxf3Fc9PTgBMWwwNkd+r24MzmqqgLfA6jw+y3
B/mGszFDyAmMt6ahB+2aw8kk5XA1QJxF2d5nLvIWCSJCMgzP/O6MpsLaH8ddVXjPsu16KzybdoZo
b40ubDTtp1Q/JKP91YfOP0W/U+b163RobkUZXBEzklgfV109vkRF9KBP6b+mzQ8+jDcSywRfszyX
mOqs9NKiuzGBOs+s8RQHxl2im0eS7cfAdJ+yRbvI4zZoRPR+i9+IFh7pRh+kginD4SJJbh0Oa9q8
a4loUaofVeOjYdSdGEY89lr6YNeIQvB3iB09oHR2jsJm3431wYvTp0j4T4WJ0qDpxFdRdFn08dmt
9aduZK6Vl+MZCYejJMV+SLQri5faTS7U2opRdLcvgui1BN8PPMbtVkkfP9C4NMGPUaD5Vvup7Pjb
jumVUdHTxGUDKYw6Kv+cBfNzE6HAXwxPIX0pI0ePjpHoxzgZ5LNcjKqGW62zNyPjljJq8PyxLo6t
vRrm8pkmOZAKCAEOBx0aZ4Fo0F1g5qD20/LUzIe5zu5jgqTyk3POJAyJIyj5jf5hOMtv4DR3o+uD
Oxy768zxl3X23mSPzHP2hljcykGGLWijW8erN77XHhdvWflI4lUlJelsncvOfpHoGk4Anmq6MO0A
ISJLaAEzPTr26fgY1/ahRcgIjhOQ6sT+tIzx6EbzLVCYH6PPX/TQALKPTXPf4Etn30YN5dAU08SM
F/1i0vvRy/K2d+ujiwkH/G57X0fsfD1E4pE0L1EHgFhvZaxfw1JHKaxF4mI6UmaQ41m7vM5ew6X+
6uv+EnYa1OmRKGo24IBQBR7ADnOXlI2yo0Przx8FuPAwYiOB0v+pyfG/TOuN3BO9wVp9yc/OaL2O
JrZvjbavpvAYDGRinOVDtLwuWrCzgvCa281FS9Wpm/ERQ9aqUKSEeYv2ibHzw+E0cT63s4YnHzdx
sQLYIEFENROHjBni3cJH2XX/FiQNzN9kwT49omPYb+Q54GdF82FFXFxP3oSZdYdwKz/1xgKIIO5v
y951O/RbsojOFDtKbpHhaB/MdXosCAH2Oir5Vy/jYar7V6UHSJl65QdDsNtZnw+SctaFcXRBUSVs
TUwzdsjYbWyyY7w0qFW9ZTOWzkEFtL07MA7RUL8iw/9k2PE2carPYNa2khu0cb6tXHqJA7fFNl5n
okUUMJ2QQKonFXSz7CyExbGfTy7CnKj6aWvGy0c/654Ke3r0Heehtc2XegqO8LnQO8Oysm4wgtOq
c2fb2F9xaxJ3oHbvs/2kwZfUPfs4Rd6qriz8phYL3CzLOmjUAZlapJW08tlBA2VK44OrZ/femDwD
kdoTon+ZocL6QXPOWyjpy2QbD+WJfsAuiDvtxopn/pUy3nWmnZ7FF2DCyAvImQ91Z62ZFmpWhXuI
LB4TcQ9pFnROwJH+RhkKAVmLozxNdGvst7KgPCM5ij130fl3uWuj9MCkhjsY8nnwedh5DgIjITzU
ICRypEBK7fp27NtL0Nu/QKt39pCfbX86WZHaBgGPv443NQ1feXpVSz9tCqKrWzGkcBwRxMEBhxut
4oBqNJp2mcin55r+aTODRGpPO7mThSN9bd7pQbJr7IRwHoPUNgFHtu14pHp7k7RFUtKMo3bl9N17
tywXJClB79ft1a+Dbd6Wlw49dsvrd36v79tpwns6TyZZNHepZ8NgZDM6pdq4GTCaEAXAkeCD3O2h
oZOcOsUxbbrHyl+20Ly8G9/JX5BI2MOg+PT1EK5Za6CC1uuQ2LmS1Itpk5fFW6l5n1NMP762DMJK
8w8Bq4Np+EdjTDepCRafdJt8bONaHnpRCcJzAhScqQ3mKf2ogIxxHRdPR+/LoO/LwRm2uszctirA
0YO8MamY78UZOh9yehjVxNC7BpgzoSVkGIcAFTLI5ABgU5TUeS0wdJCguvpUafJPY1t0U7gLh2Jr
+OobcN3BqmmfkzjD/wb+Hz/b/gBTBQu2OHwbQ7QaPajlObAMz+t/SrKfxh7QLRzVJyxu6kschuQg
8GyT0Wm6k79sq/wl5Cgoa5Y+oIf7sMcQ2AI71rR0OCi/oDfZ4QdtFvBM+lOGErysGAkuC+eqeODF
Ntod9BxpYO2A29x3rdosg3qoTaJHm2XHPkIgJAXHXUSXYYxvwQXdzSMFVFbfBJwavg+q10YRK6Mx
ZiR440Thv7KdMB5PDyrL9hKjNbs/lVq/jWgIxGT2dU9aXaj0xXfSa20W957WfTS+JaqiyBVZ68oY
P7xI/RqDhWa88znEWOPB0ox9tU4LMt+gK9CXWbx9muU7/KyweR9+yiw8DT4hSCSZCAVAoTABCzea
p3/mwbJNehibCdahFaTEtOw2CxGwa7SjRvc6Lrz3IYjfABXibVtikz0/tDzEyLbvZ89wyVGTR/TU
DnVYvzGLfOapbqZx3kxdfVwI+LD9lvWMURZNw2s8w7mdBjLWOnj1Fj9hdElGkJCKjhMCpIl2JgPY
MqYIYPEOG581pBmoEJTeoUMPs6bAcef04BHNpoXVlizGV+0C3Cdbh4jafi4ewohuu2ui+IBl5XZM
1dET8FjjVA+2BAqNVhibApnNR1mRLJdtW9MX1L2L0uqDm823lXDaMjSykENueaOAc78f7UNYKZxY
dPocmLnclMFIi7nYyyHx94TS+n2ZQGS5ybKL0oaqfKC3Vhuk1QVPOSWjqfPk4Cfuh9Yje5erH+wD
aHQtyGIZL3XfazdhX4B8o4PXLRta8l+lZlRI2w0YUyPAaHUhVaHjPZSx1KMwftMZqQwj7l7QIj7p
fgFi0MBKpTQejWY6LamPU9mCNRKC8v40vrg2XWnfwAq89SJa2h0IJWZRsdd85Zpzb+Jdwc159VMk
oOoxQ1EEzYrct7ezqW976SkVbsV2ZRYhd1azKNiyUnsDZnN0w/LREVsfDcZiOGYnTGD3AVFE08nw
3bnAwVAvaSOA7p+cV9gkD/qY/5rm8K1ZGpbb6tNORUKjkCWKQQAvbwbjZFv2v2zKNh0KY62DwHEq
xkLsyJr6AIOnJkJt3fuhW/NS1elJ97RdUqlV35FSj13xILtkGf2Hpct/k2B6CcfuiSoVYN98LRvz
qM8oJNJfc2lgWaFzkYuUXWXAMrVo/3ZlvaVhTXOKhJmKAPj92iBQ+BHXp6dfehN8DNh8kjxgw22v
I9vZjBSUMxmJZMwcHyzeFjbWCKGXrR7gIDvjrMBKtP2yvsmL8q4KcVZcjIe5bTB1cWljw5jPyv2s
Z/TcwktJd0p2wGzmR1frUeF1OV3ih8azNx4QYKcEtaxZ4N9aSNLpqeuy10GfmCR1T3+RGzdICQpT
3nPkF5fAzt7HZgYXj+ZgSJNdF6S7p1pYnNSPORRwI7qj+KckzHcmm9KKk4eUQW6PNLhHdlNRa/hN
+VgDJERpcucY00Fz6/NkDJeM9YkEg7crmnEtpVmWl99F5K6IErTVu5N8/2xE8IZqx6Q2byznrAKL
bRztvU7hTbLEuETitlr4t9MyvBe29T7YKHhAsA6T4Tx4zXedwqvO9e5Nb1EusoK+3Num9mKTxYZd
c2Ek8g0s8Zkqc9dFDM5QRr9jYLKs4yDesIie0OL7Rj7pSZ5MjKJw6aXPTU8PhThBcIbjOO9sr35p
ORL0vnntMBODXQ35ljSH7tl11sZv5J7PJNXbIDNODcujSqzz0Om4jrivlcXX0UimqxymOZLq/ngs
u+4UTvHZZQVnZrrXe3s3x+PdiKZulMGWa8GCcnuQOGM8DAw6NrVvlOYrUnZ1gTq9C9pmZ1fj1hmX
U2yVB3DE16I33tqJE68h2fSUg3ZQMZ1yxnQArgEEsVZRZdioCGpeqN0aXrnLjGwTBPMtReShLNuj
fDDaLJuBuyEa0TV+oCldJSXr1rBvbUD4MPhI6SL9IOuvQpRNSmWpKuUbyYk5hf5dYiTOTZTXGLI5
T6ozt/nibzmazz0xfrKMszWhd+dCqc61WIi5zleGk1qKwI6sgRThXnDp3sWK8hZ7y/Bjmb3fZYwP
JQPfJHJ/B2Fw1AGeSnikkPY8STW0ZNZ9HaPxNJjISiXhmcZlT99IzvPZntdicTooNMjzMfkdxqTa
SESttWkTmO03pMon6YHLORyzaVFeuWm0xxmwXyENNs7JwWWhurXUXJwCJqT/Wk27LhRFtwg+dsIg
nhmAgm8/H8RsZCALN4HedxbnEc4kasGHwaTN++nQT4rL8Vol2mvqTRcJJ0sXozzu7W0VwvvubtUC
Q491ITW9bBt/FK5juzU4HZQD/qr4sZD8psu9cJH4zO2drPquydJ8EyhvAxiflra0W2cCljxQ16qO
WZ7hjtG/Zwie1so4z7a6An/HaxAOKt1ibuBOK/R/ub5coC1SKrVQTGG1z/RJy/iv7qobeDKmRjmc
bZhirtouIFlPt0xqIMcbSDF6yN4+/VU5Hnw7rkSvU5BcODfjElMs2Y0ZvfQAXCSsCiSKFjH8sftE
iBsScwbaYNptM6AjLtQF8yAfV9OgM9WLXOXiUUSxXOQUyOLkrpjSnTuOqOheMfXyM4W5TbO2Udmq
smU1cXY1POt+1J+lWSvbeqrAUjJBI+k5osBFTKFPgxQUNokIRtMdzSf6/vFKT/QzncJprG+sjH1E
zLZosFT9T+F/u/BXUKkGDZze1JOxisIfrb5m0xNouzXKi4B3F8avPcQ5aL5OeMddkRNBbphD+3Sw
TAxuvuSb2MghEA1WgLzO0g4wSYzpHYrHw18YzGOkr+gVgekbMyCa3LS5Nfkq2FixMKJY2xbt9GSR
E8nftc17r5qTS0E812j5R/ORieSNnCBmFOJaTcsF7DyPgL/sTAxpOMhJhVYdXA+Fl2yeo2mSHaT5
ORYAse1yjQXmqlvav8TMiQI8xxDLwfIqt99l1+j+vK7orLdheeqR7pZVgjl4GHWnMm0PdoB8CakJ
3UnZW1rOaxkWLY8Ikr5ky8cwWJcitVZerw5I/4DXRXwwgLk8JCc1Riv07OhT/8hKqYv3uu7WsoDa
dN5UdMZkzg9m60ZuHbtPxKozw+C7ombHtYk0surmvdxVgyWJLrQbwVfD7IWJBItK7plsayLWDSok
P3L0SpIjM5AA2Rd7RuipQheCyRIJruqwHAm/5dPqsv7iO0nORk/UjIZ9w02WD4/qTwkbiGNtTPZ3
UI6H2jYJziE6BEjw196ZFxZzuzHwxa3Irab0HJrfZWvgFBevmVmMkbEfeg112pEccVJ3kqnmQXFQ
FKpmCMibNkignhQrN8nVXyIbqifZCj2HZZ9PwBlwiS7DQ7+QAbIc+Qase2JBjHJHuzPpdAPutgwm
7n0LM6/FdI/q1VHlU6Qe+7aCeDXiYPUoT63idgBz3MqchSYowq+A9QH0ybIgHvXs8CIdtrnW8f++
JqOflTwmaRrKGuFMXSiGPLyYE0X7E2lbNrdEQ4s5G/WgrABr+IhtdfZb49IBi3awdgmLDQsmtlEW
BjDQSHruMRzsgOUVxUMMglu9t+FEPmJtMh0pVKWtgfveScjxlbfiych6ygzrILtHQggjq5onWUPB
wQp3JYGp9wYAEx/yDFsK4BGwK3TjMxEFIsRTV/zI8x5JyLySkyr8YOTIf32fqTwaEP4b6yii1yh7
FP6MfJ0IA6iGezNXH2JW07iMGNJz0AKXXBCBSCAhkePI4tUJIXLQ6HQNmN2E5Kc8BdmgDEjmRDHD
Zo7NBmWm4FGB2EkHYfkbytlN6kwAIKkrCT95pN0YwVOqRYBhXUACTDiZkcg9yJKjbyNSKoYPVLFS
KMmm50BqMH7KrQ+02U7ygdQIa4tlgRuNLPmKOlmC1jJaEgnlEJFd4Ubozum6dyRu0416wokLNhD9
Hb62Q4NBtpmqLyNnT60v+3EODkQIWAqcwB27jS8ZR9FOooQFXkLPx7umsm+ZFf2F74r5GIWfrMY8
nUl7ujMrN6lYAXoCbgBgXEiHmVCVLf69lAqsP3ncaacgZUGU5vCVY19ugWG8ETqiEjA+X6JAm3SM
wTSi42p9JNz8psA5QeIXW4ldV1HhyCEV9zO7n2ajh3zhwDhXIj8t+61YwnWND0t3y36dIMVJ7JDh
H09OPUm0kT0WD1C6Waf8VuLBImUvPn3qUaKNyXvFMBR4j4ZcluUDwO4YcHQV0+cg6us4hTtwFYgN
A2tWFkrOAZyDYYlKyGNaxdgww2LxDWbSJSO5toerXfDXPENl2QefSZzgSP5v1Uj8Yx+49NLl+RkO
Qo7hnQSTEBxzG8cXZ4BNCfLIp9UgLQXXb2+g9N7qhGOACEe3s96zEADF8tH2si2MvHshZhWzd8v1
hxZA2AXeWXkJC//OH6vvvxPFqOHAvWmuuwocNDIdyG8Q2f3YPP+FBOcWjOfe/i+4WioWyYVpneFD
h6Twii4PrSW2mz/dZdlFkjnOXiN6CYBsoTN1kq0ez+OrCtOToV4I/lwYgicbF2XtPO53eFT+fbDs
bjnG+We5Q7Ifhyrbs6oWq955IG0RNPiLA+SdSMUaaLgj9a0BN+RvZDHyI4PWJqlBoMeg4sFF0Y72
0vSe4S2BjLeOA6iEWCbMXX5psZt3uZdYBB5lm6U01eqrbFEZ1JvxLcGGl7CBYI0g3It3IhEJxh3W
xxbdoJ8B/wAX+LPkm/OV10pYkZDMLmGp5kl5tUvADazkksAJW3+jFcgfRvU+CGgh8fkOzzAc3INU
a3IBzlKt2A50NSCE8+joOA1DteNXclP4hqbxFvJda2KimDBLQPPs3wDYCil6t7j3cgZMBA/isqww
J3izYcrxXn+rWr2IWe/cqZNE9Whq73oO74rj2iGkEPGoH4ONBOGWTaAFP9rwoOfdk40nCxTMO58l
Ip8Q6tqK01HikJyn8knyFTX2vE7fLU+8XaPN2zB4nR0keVoDENVTCqLIoTRlmYuvTeJj8UUEdubx
zygtwQJqBvIfzdHdPCOC6CDqOTF2FEEwdiNBcxnIr3De9oLtrA9SQhQas9NZi+5S2cJsfALE7LRH
MReST0eKjzXnm/EX+nJMqjJk6XmvVP/ifTKbGyURRpIQeYWtjNvOji9AJ7FZCUpUZDCCpTdF6S3s
0g2o083EkvYh6LTTCOKRQMWiM2Bf1KpbW7P93JEEKE5bHpisQ4dhft8VdxJGtRL1yupbDnvPoQyK
l11FLS/rPom8SxGi48v6B8VF3tlPYAbLjrw4YkiuH6wsu/VShDjZDxJKk945cmrIrrXzCDgFmYwf
KIFl3EiMDBzMprEs400l1IGQktMN1uBfMjO29kUOGL2otopwHpMPS0RJjZj0RahhZ1kqEgdr0gk5
WyVcEJPkAyXm8Hz+klc7Y6QMnFWyWKIiQ8u9TKNiuoZ5T6+mTLcNAhuW265lI9WYmEz0OGU1SDRO
BzDn7VrZcKMz5yArTWMY5yfmaekh1UbFX2KELvIqYvcGHBiZ/tRAB/HJO0DekG9K9iqxtQBwVPEv
8ljY8xLA5GPR0YBrjgYBVy4hlxUhjZUJHDw3SG+Xp9yptoFub5sGRV8WnfRWCf1Dzb4J9KOX1lig
BeB8GrIUhK1Ke1X3TM6q9lIkGvjlCnUAkpt0+teFAIhChDfZJlm4vFLhcfYtAaj64kdObDl/lrrY
1mTjhofXCaem5BaEjL+1GP5M9BcE2VTST8WY1cnePO9BrhYgym3l+fcp2RmTvqOkKT7NuRjrCs/y
1o13lcVqk2A2C1aMhQYxQl0bDQ0eVkdsFM+8n8A3JfXWMGKRxCYixMmCAie2ldvExu6oTiQqSMpo
cbjLGmRNS1rqMQBRc3WVJdAQwjyr2EmeI6ceE8o1RlQSGigWr/89s+FxqeFfkKZxfDc+yGEox556
lljMDpYvqUcvfxczTsxoYY0SXaL4U/XW4e9TzP4sqUsfOQdSnLzK3gvyQXdg7M5K/f/YJDmnE9s7
Q3l7CUYTFbtiwfV4eMnjDjUc4qdwDTcXJwxLJPFRt3Oe0V6nYhvUSde4g3KrGiQ3Y+fvtlXevJ30
GiBySAbI4SjnQFAua/mElmyUD22FpFr8/AVCGs+cBZLQLY39HEYVIpE47KHqgpPBFD5LjhIEyTFb
gn1kErNbhywkemkt7SAB3VQpPtjziVIUOMMDlJODZM6ysKOJbgrnLVq37CLd3ITpeM06JYKYV4Yv
gk2897I30+o2ElcL3T9Jdpk3r6Gn/fq+jtivNuw7PmoWJVU/Okn6Ja2gqVXsFtSzgB5DV2QsKJpX
j0lLHGl1nHryBPEav9KeFs1hqlj0lz6IXlC1ukADKVYLUJEVgoRQNiJInq0T1UAl1G3YqS+Uxogh
M+d7H47OTY9REFyIjDf/H0lnst2okkXRL2ItIoAAplYvWZZkW+4mLDvTSd8TdF9fm1eTcuVLp40g
iObec/bBi28Wj3WczWD3JkDcQWq8+4LnNFQTUFa/U0+6mZHQFxX7ahfdcqYgbIcFNLfZEjkHa++H
8pPJSdVjDpswdhVhnrKRrN4H0dzyKHzMHIuifgAedwn+yUlVACMW5QR/Jt8VKXuQI+fmKW7y9jFy
sEQlXnWKvREHQwGIa9o5ePFoLxYxv9M0eHokFfq+3Ffl7Byy5YUpRoiYretzfHDb+TYtOrC5dZqV
mUgY+QOztISlz/lqCexdUmWqrzw3MgT05db2/rGa72mJ59YpZ/4ZJNbwPjx2wR/MYt2KbYaJvq7+
LI3iNDLhlCitDHgGqyqZnysDkvZQIlyv/zWESyPQYgtfUQkEkNBBlFUcgCZV/lg2xhzXmBBz2pFS
O6fNdoiqCVuqDX5Wkk7PWcOzRZd+9QOEv9pBv5fVtzpElrPsWLVLPCfcvjcCvJFGSvXWCNTu9cA6
USr5zxmwoFQNWXp17qudEuOw9WfjO6mgNBtD2wGUhaFqYwlBlPw4e7xy0fQzdJSVxngkLkMlaNvi
cqc8ZBB0pkIYDfBAPBrhdYbcbDbncW+YYHYGgym97V7zqrlrv7jPpGmsgS4+DgEP2WlMDuKd/xwu
1qSUijpcOOcDO8+rSNV3XpafxRDka6cpXKir1ErLaVd20TtIIjJo01FQLUusnYf9DDvXPdb5IbWS
r8nyvuMF/Jr5VEdUnPTHGEwcZ0lQ3+QRvoYaslYojKuWUFDTOO+2E4sYjlSqhxLFvg04Zi2q6rOe
0zfIN1+0LJ5I+KOiYlbfhpe/mWMo8fuMt7TOrmVK8yJvv/0JHKEwKWo6fnwfMhgdkRlzipYyukVG
Thu64Emmvd09dCjeQ8SqUDDHc5qbt6xn1YhFxdI4gF+HJmOPfsY4G6GCNRC0WvO5n9kmVGX2ElT+
I0FYYGXM/NnsSLKLmqo6SilujZ2E7BHR8vS6bI6dQ7ZhXreXrBcvZYzJN5UpByIg27O2VrNnp2z1
vHMg5DU38ug0W2jWkg4ALHTauQNlrijUN1FHpiGa+3c4E+ItGKnQDim1PQpHP4WnTjJsyfQaoRAY
lf0P/AanLdlrfDQdvczAEce4oB+W1g5KFA/QVuKtCVujbzlbFpMpfIKI5+dGZvBQzKigetjyFMWf
G4NKtmuMr6PlDezy5lup5/cpNygd4/97cArOAG1HJGYdVtven/7mvnuKpwJLio/CO0KC4Xnzo68d
gYHKpCzYQ3Dzo58w7W5yULdaz6hBl4yz0qoRz8WI7mdBMPQYJSj3iiykcJCbx6JS9Mq09vPLYJPM
5paYeHKbdZrcHspoAwjmqvaJJ8K5/DJGpclM7rlHPeUXA+kOtNiJYwlyrSvB5M1qhNeAUkQ4a0wn
5GdXsbOLZgwBRR5k2wwpGIJuxm3qm/jUHPdv1ZCuYEiSTPxpQv2JsnKt6yDempU7LowLdbI0+CBu
K/A14Gbs5H7Tmp5tA+evC50nYZgf5CGmoK4M9PDDX1mEd/zqx8iK4PPSeK8jkzO6SWZ7a/kH8DI+
7PLiWJctYSSudW7DsaCUzqEe2AL4HC2/GgUHJMHs/YD/hUyaDGmDEVGWnbOZWjpZbybgvHVTt0Dt
fZEiwp+T41Q59lJGmDHQCE0vHNYSbg3/wRKT3ueJcXVHmG/IEzNRMphHk/ROk3WU1cQoH6CsYE6P
nNMiJ81t0h/HMmCxxy2vXHbquTlQm7Rml6W0zy0L57HffTQuMUYy7klA7yiv+QnIk0jb0y2ny441
1ep+DGzI61anHA3L0hDb0O2Ht2b2NTsuEwJdPLzK2op3rs2Ex5ECTPcAImA3taoomDA0O0qisszH
CZ8FnV7sNL03Lt67MjoYxpjSTHKtaTXFVnrJ25L4CTtQATAWvNgo5y2WVqLnxteZ1B+Qrj1MNQF2
x55rjSkDQQJifo8bbiQIGNqG9OTYio9OkYx75Tg+ItUYoQwUPrIBVr4X0pq2pzanYlcnyaMPshsm
Ad6PdWWLr7SRQJlb39k1sHgp6umZop9hHm0dj7TnZPTamWV3iE3T2omonKHeJM46K8hfjSmNHuZq
2aonhv8otRyCldMWvAt+zk6Kilbz6A5JVaGEGKJTFKSEo9d5uacRSXMtkwVsV1UGr5ErEta1TGJs
II/h2KRWjRykNn9yt1LPldOGH72t5h/fMtV6zsBZFdLhVJj28V5OPdqiqlDmT6zS8LsCSbNXWB9J
GDAK+QNoG8RQMgGKVhn2oJGwGihMlklSEdpeq5UdWEWbDKZgRm21rXFXs1cK/fSaOxNYjKFfzHlO
Vg1kBk4WEtAiL8OA1FOPDnuYy3+lBDqWJ3l9tZ2BpzYGpOXUDOkzTqf6ue9szB62n4y3Hj0oCqVY
vY3aaD8mqsWXUsZU/LVhfXc9S2ttYUz3RjQjIgQ5PihUWuyE+q0v2/zmTXr+U3YhCKygDRS7Uic8
EN3HzlJPmiXApiXIDUOmB/sj2lsCrpAai7/1KGhxTBa0owxFsD1Z8NebPnkWLZ5+AwLOKo7QjffD
/ETiTPuPxKsU2LZjhHrVDQYes07ht3Yib5CbMZYuyaPpxI7PEQx28q5A3g6luS9yoTf0itG6qJ5z
v0L/DL+8ntBg15p5K60NYtKCAKN51+v0Mo3yVxJYuSIUMH7uK4U9ZCysX8JDR/pumpL0mGdr6Ul3
I4f4y4Zhs3DCQLmkCwsFvQS7apOIBC/rXOpJvWZ/UKFspIEb9GREk3+TRTvtEjnJTase3DSR69Eu
DUii/vQ0tJ9Do95F94+HglfwWQ9IZ9ph4Ug6OORYlk91+ztlwBGH6NnVTXiRnLvIs+VASWA4Ndhx
JLx80RThCSSvkGwuxPznJHFuwLTWY5N3D9Kgkc0erxLpu1Aa6OnoU1374PdiD39vBRU0374WLOwb
YZuHjp4JjOwE7BVD8G/uvNT46/dTpNac1MeeSZ7rZLg8eCz5iZwORmZsbaRjAnQKP5UqAfTWe9gU
sPqmo01vunGqg9kRr9a7j9X0ayGjaKlW+IASe152SpQfbjO/hXraeDY5D0Bs8+KtZ99I96JfcClE
1NTcPcchsrclwwRAQAj7gPLuQx/jPysJ2JnTRVv+QOrDf5wuUKslh8PkTYLg9gLkQTY4Yndl2JRh
S5pGLibAzxhXJZDUMSaYhkO3hsebWhYQS2rHqt5MsB7Zw4fbPFnQ7qV7T9KLCKc3HpILawgRpbc1
Zb+RtnkcXdKMGWqkdu2WKxNW/BIRmWCH9wUCwzV4BrlidureSniAjkEkSglqwOr+yYL2VOV+LwYf
DqVvhZg2hKA/zirmsB2s+BEoEOg/9Js+VB9KNc9EFMETtR6Rxq0WVqXIOsTrMSyr4S9XN1Iu5Esj
yVlymLlIQYGY9TBH0aZVyWa5g8uf/5Nf40WAftrwR4tikRn9LD8zgCRR4KNyQEA3dLGN/r3V81YH
FDjBqWikZBx2WW6tTR5aHwUMy4Q713f30cIkaUGB8KetgQHFjuFasEUfuKQIEpDIMQ7NJtYB/2ak
9ZqM4bUd0uvIscuZb1kWnvwIorFjE3eMUnM6AnmlIwvMkYOK9WqzQGbDRCwN+9Gq3k9D/CpL55A7
3mtu9q8uWtEi8z+mkHIoCG+ynL0GMHBbA6AOXxIJ1MP2K+qSNq9vM9THMIK/VY9/ZDnf2QRk27hJ
/BXEmZ0rgq0PfSJLjvBoiBEAvKZ7hHYYKPTFgOnR994jrpMz+BKqv1RKod7Z+q0gDr7seKOBGbL2
v+HV3YPV/LEj/dTNEwENfU0yCMwIHQTrnMezfHecXgbmRGbpE8G8G5twnRRt+BiFm3ao/5peAt1q
RAs9Y/mXqFk67tydXcwqYifcK+9Pp16JGr66Orsljn6VxO9wq6W2N8JJX+sy/8uBd9WK+cZWG1a0
gHMGX3h5JLLc+fHSAKl/yrhCzTEheoQ7iPEuT46FXT0T/LlzFIYf00PXVOxGj3aROoyN9Wd5RAkv
k6QsGaBKH0x3ry20oTNnoO5GRYH1v/1A7Lhiz3G2SXCR6UdTgX9MK5I5JE0kdohDSYAoabjcl4Uc
u5AgGamD210ZGRXRL4zOmUpZv5RMY+vO5yuhxgn44GH9kzvQDtiHcVp5cCpQJkZH2w9wJdfc9Nbe
YeT43I7lz0vCa0W40QCugOBc3CqQY3hNfQ0/s055HB1KAFTO3Y9pVZ944zpregK3/2GkE5weHH/B
IRTtB0sEb1pKTMJIp7nbgss9cb+WGUCVwL+xHPz3PpXFYxo9U0DfdsLahF264+IVcma+MDapEB45
jbZPdi/OywfhP09ds+GL27iEAs6MVKiMFdrijgxx48WJG8rqbQgjY0DF1Vh3oMiwZZsL2CKQKzCy
AE1uXA2wxbezdyv4XD60ZXEMcHW8BOYQEzEOBEbySww2hTe+Dp2x/M42cGCpUvl1E4rd/Acbycd7
EZgfhVVj3pc0n0QOvvSEgLu6KCwAv3nY/ElIBXGzf/Y87hiZTdJm+M3uKVBW/snk5m+Z+boYTBF+
PPvJfBxSY5+41Td/i2/pwN8u5qoMkKvVIRqS/Y137UwhGSg5O1Mzf+RbFqutTZJf0UBrc66Z5axb
lsblNYnb8aiwhpkMfQjc/JvCIfku9VepM31FET+Tsuss4umxH9tNOwGxIKQISTZfek7aq7KnS5sU
4yNQVS8dVy54piUtePlZXfLpcExlAM2bLu8OkrUXmza92OCsqp8IL6/tnhkrjZmjZWyvLjjadVAO
V1xBT3GvyUGqt0Po3x27gghMvmPXyBGBWLOEJ5jBMnVzLj3KcbhHU3psaENQ+35HH+MHfGNqEL29
2IGXt3pC59Akn33+u0SyAZFdefzXZoLE1N6HlHkzH+5m8xFzv7khS6TZKEzQLzCNgFAubFnGrqpf
4xpzI5oE9uuJY24ai0gHvpmn3jBCzJzjoP718I10rBG8iOmE2y4w90C17YYA2J6lOPvHhLg8lN6s
lmedSLnysn8sLMtlZpT+MDhvCFZiHRCbNGSuT47L3BJopPeUymaWDelXuGB/rezHh+gWsDg4Sbta
rqedKHdCaOWadJhse+QjRfeplbu4VmXrriM+pF3nhGI8lgKQEIVYI7+p9hcgGwskYBebUEDbe3LH
4cuHJ8f8Qu/0yg0cuaDBSw8pRNzAatfLE9eiIxIW+wCfmBsGAOfBdz+inltIog6yjHqgKdgiJmb6
ZJQ6DTgX51eF96FWRG2glqKxIf7xvyZqpSWeJEwNgJnH5Tt9OcMcA2fLdmHMxQbsNn5SOb+7QLdp
piyP678nzONa3llu1ShuyzIvsx8uwPV/7YTUoPrPkC4J6OmG72Dzyw9ZXrXl8ZKjxBH/v+APh6fS
mryrN9aXngU8V3cvNPeeeJaSNnOx9fjEDRAgx+rOsyIegfvFdg8DA0Tuj+UTB9UV+/0xo+jiwkVL
AfPKZajFrQGCCg3CNO+RmT9IE1ObLWhLE/eFLZqgzu0y2eukXy3jcLk07lMfkWCQhlsuISaPirvE
B8ghmmSgSZdPvNzanlGtAIvOER1v0JyxwyYhEHsR//43prgdrPF0nKkKM3S5TGue6TIh2tdkAIbd
mh2eIBSdV4s7wy2YA1Sf/o4vhbp3jrFm1POL/WWnj+Vp+SfKp8Ddo+Lx63YjGEURO1mkEVwiD+X/
Dyqj0s/qNcJ7xQm20Qlt42gRwwJAdIOn3HpH1B6RN1riM7U678hL75BRHJjhYa4RknrILln1zdec
GVZnr6VweCfhU8glfR2fuC2jXSS8RzvtNyje3piclo9sGcyc3S1nd96m8auD+BZ36QlhPmzn+GrC
4B8sC/UpXVv2Dsv0FMicmDmqs7U6xzOYDWYUbiDLmqDP6Nvlf5NBNZiY43jqTHrLNDB0M4XpFgzT
UnYljmROr2FNdORU4m9nRdV49JP5nDDdmklgbCe2AtgPNU1MHEzEIpK0Eq1rqzm1RnO2eqhrhKkt
wIuW4d3FtLCS4Lrg2bmrDDUzdTDZvnByuixPgvOQw6uARA3uMecKr1tGOC905CIKTd3HgMr+MiN7
nXXrq4GlalvVOb7JAEWCyT/aDgiO5ym5RmoZEz/0rE7gMFZU7Xa8+j4ze8+N9UVQrvwcdI1lgyse
vphOejXv/UBZy0zZBuF7M03cL4cg3Gq6VDr212ZhrHrhHosItx5wubegJ2yyGqLyravq+ElPY/k9
Qx4jJtxt6alBjKCYHrwPFI+wTO/COTr5Vvwc2P3fZULoMYdwZrtTikc+Nm3xXH36oUu5sZEU7vOO
ZKqhI+c3Oqo0YhqxaaVE/SNx9qwcI8C51q7OMm1/bd9qNp5ZkmRJ84q6m6S843gbr+zQJLjg5PKe
h24YE5CZGv2kzTaiC9OTQC6eqQRcZ+vSUXDJrkC4+SC9/kDf+g185jflHg5JSNioTiaUJpZg1fzd
RdFsTDFwYWgZK5vs8r/s4WiOuxyWPAqeGYggo3ikFPu+bPhQVbxbhnUoaB4v/35MsMqX2PqAtFPE
2jcU4A+jxU5ehPpHCv8olHU2I3kt/Y7EerheAFoFe6O0iS4kwgWrLPFJRDZx3JuWeBjb3AP1YR0I
XCcAmAkWCadHA8y5yOCv9jGgKfd5mpaqHA0tdG8Af9fFUhrAxmZ5UJIEtKlckTELEITYD694FWW8
zsroxk8w+dWxr3lIyXq5T4JI3R7wVTecBs9802Q08FwQS2Vbj10gdgbAHrDH5YibL1z3zYSTNV6M
GJy+Y0pbz3UOniszjDtcnT91LtAdtMWJWg720jympz/uqWHtMk0KRFbVr1pF76pOoBD4J9r2X1lR
Aw7Sh6jqNWj//O5n/B/qDJ+FSwFJ9M05cMFmte2VDK97bc3XBDNK1YtLoSEzgJp3OcIDscHGTfCH
py8Ue66KcpZf2tHMgErzdS2tiztm60bbxNY4FhjOWXFOI6L9MKHif1gmeGKESGSyCT4C0OGmFPA6
dEQlqt64dNYV+qKsJ0dpVLR5GfWgEvTf0e0qZvz8s9f+zewihDEAFhelLVhiPTjPEC8jTI1JaoO7
C6vgHyar4BFc/t0CYDJ0ij6LTxZfcMP4d0zN7jx01cbBPudZE+ACffAhpHmuE5xM6bwuXZwqYHov
w30VJIjGK/u55G4lui+x3bQXv2FAoX6n5BkRZ1halFrd78INPjyVf09mfqXUt11wp3GFDQ3RGZOd
GbyPenru2kUGk+qnoGQrVNY+udBKdsjXCa6R+PJroW69SS0mnDukKXbLmb+9GCO+2lQYIetjxE4O
CFVXHERR3RQnRdHWMG4KXtEiO+loGE+BET9ntftPpf0u9xfYQDBSaYXGb8bBfXb0Ic7cXULIFC0x
/ygz8x5aIzng7tfk5+/g5x/dLgf3gcTfiPZDi0O2t03OvVHOtRke+TloiRpDQHPGzaXzI42ujWq8
J5+IJpanbHgQs332cGfPtPp1CWqMTgKnlrcAkRoNpK3TxPvl70XvncKSeBnDFQjo0TRlfZEAo54O
wtSnNpI/mPh/PctpbpwRD7lEYeo3+t3O7bMS3OLSxCE0Iu2oYRybEId5yNoVO2xNl1g5x5hXOK7g
w03QGPLUusRdy4GBHJunkYrHk9O4FbsQr8dfjOzJMsXdhv3/MFqDgXCNbabZqj9tSuyI68k/vpdf
deiSVdMLavaNfotQY8GZbHeuYz+5Fthqp43NGwqV4YRGwKW6JG4AZb7bqboGZPUZHkPUIVglc+kx
lf6ZItfZcqc3rwynjoo5pa/I8v7ltp2OG4qUxtdohS5R4EHqvUfwjAw5rwKlTjX8qZi6ScKmiUAW
qkW8YmnP2KIep2KX2RMdzhjtBsYy4QAX117yZHiRnfJt6vyN3c/rQdcS8SfxPgsTsLDXON13Pncz
N4EbFxExOQINXqUPiTcjV2Wz3UmojbUjubrOf6H8ehe2RbCI9j8stbAYecgLkCGsy+ss5ZkS+rbE
12TbRLxlEpafx7bjBAuLAIR2USOPPVnYXd1iHmrDe0EDCDqHfhrroCNC1k8zkF7R39QqOFpMyA/o
N5levB2nTgJUDwBCwnqPEXI2BAeGkY8UdmJTSxSJsNAQcaIrTOqTdu2h6ueMZXE/aA31D7gEHQ/Z
c4uBhXXtp7NMaizjkuFgFgIFNXKxlW9YRPRWdEeIN4BXASsRaUI4dIdicnEeBtW088o+UKt6Ds1V
7+VpussauvqvYVtPyGmrz8bQILEdlH/amEY2BUk/Ey6eGxWNItfFvdEqT92CLDPPGKzm8UykPBxk
Y0blWvccChwUIRFmVJOtohE7db3xq8QUnPVhXuQYq6ttZesx3wZp0iGobdr9oAtr50KveUdBXn2L
pWWzju2ZXVM3iQ0FjI3PKojUQAB3ALp/V8LDgtNaNopqMg5423AnomHQ1fSH4p37GMlg2LbIXw8w
0+aHsIvUWUbtb5s5P9qmodZOOGN6A3oMpLilFcUmcygReCoxvll5o86VjxCI/kG/HuDrwQz1SgZt
lBJxuMHx1KxN0JaHwAsHNANzLH987YsWvKfyt6hnvIvrWQhYTUFqktcHGPncuF/nDfk7vNHEsvUN
ezR00TDZmB0jL8WkmGItC3wvALqmoseEg9vGHsp8rQB+rk3UobepTwAEpCGNEzKY36ZJ84aVibwW
tEpZ8KNf0PpkmA5TDQM2zFHfRMWmAVkND4H9GCVY6LUDouuRLr0RBs56rn2SiqO1yPGEdY6MqNkQ
W+R6ZMJMcdytHcNCZTqE9qV24XzHAQUE4YVU/JLY+5xGhWbAMpJHFDPown0dsKj1S9ou2uwgJqiW
swmbei82GHt1KNdAXOuHvop+iaam62J7WC0H4DjNUIi/ss+rl3IR14zUaE9GaOA4QbdkYV8kPzhT
HXOlS4Cfink1Ol/5q8qJrF97znzEPayBENHpypt+cwhrD/kdcItVUcC8Z83SJItkwn7j8mfWF2b8
ck7yaxUQX0Qqh/dKBpq3HmpLgq4acJgZXfxU2m5CGaeIajQuEjazK/2vOq37F0Y0Ntc5affay1wG
U+kS5ubOLaVNK/9r+VCgGtKPH6h8IvKky+RG2xmhw9Js6mvE9XYHpDHqmw+JXuua2Y3UYNa7+cWa
xLgp+qfZvNG/o4zj2imIhI78oWnwvgxgZxKMJAAbi6T2jM+3s8wcO3FeymtSKfogJagc6gDq3QtC
3h1nbAN6DE1N26CPWZEEwoCHNPyLnIezX40EhPA4rEtIa+u1y119mOwseXHmafySENT/+FnE+xoR
qOcEusPHZxDuKdMRY9Eo4kPbl9khieNxXzt2sRHxgCbcCNrvtKZA2VhIjtKBY33cxPElbOkINixx
8GOc7nGeohSNaJlM9otQYQcBdYQpPSxFF7NO4hfTEN2pZGBDgZjncxVnis0ytKXaa/9IGD7umFdk
qvVROWBpU4tviDoqe0L53Dj01EfH9fsnP46ifpclqipWYdXCeh4bk2YIn/mfUYo4WAeuR/rRCHJy
C0/UfzZE4/2WbZLfzanbB3KmfD5HVOhltwnyDDZ8ZCTl2qx7E/RFnWjgNyaFB47153ZEssWeaQEO
kleCm1Y3/l3j/ZCoGltJOXrQmmALFuk/Rj9MX7rTAehqIUHbpYQW0mHZlHlfISbEwumEwtkxbY0X
UrmsJ9G6tENIZuJUoSnl2DN0BtV8NVEw7CdrFnjWKlqSsROeMiFM6khiJPMHg9cqa8f+MYoKtAeT
vywL/WQHm6JGpgzQ3t3TAIfeXXk82zylez8l2NRV6JqcBRNkFIPL2T1SaOEb0DfO7I+niI7TZRw0
vp+m6NYdsIOd49Kcs3Vd4RDAAKv16FwKyA/bvhjxHjmC3FaH+Ksy1c0fMj1oN5cZSuSc5J+YjCuK
LgvtvveL3dBJajaczNbDoGx2x+ovWtkOo3pjY/OobQws+X9bQO+WGSm9npSSgzDtgU5JqGr8p1V1
+u93EA+PQruCAqwMvziVSR5zTMgsKt8tzAs0dlsj4ncQVBHfLHtK/iY8F7jZRV991E7e780m7o+u
v8yfZPE+mUP83dluSZ9Q4aWfo/JiMJNQO5Mx5003mg70COKnqpvdcyza6TlpJPWfmaPtZqZ6AVWg
asUb0jkajHkBR0c7wx3EdHKCxTodwTVGwKVHg+YpAnZl9fNF+k5E3SVnf+VbNE8FWaV07mxxdmcw
PkZnqV2aTN7VL43kLMtW7CRt/rXk/VoRjYSZd0YlGcZsdpQZoin1iBn3NcLQ0JYtSb8o9dggBfRP
88w4pJmFz7vGd9obSIvGGdrcf+Qg4rNL6lWLbNdE3cP4hiJjsyKnddWR45LRn/2PH7RslVyL839v
Z2orYjvfqrwCHB1Hbg73lSa9D+CDhgb9NKEc1CQpJMFIhDG5bKTl+Wbo7RvCDOnvTfOp1UTUlC0C
LIoFet0NFAsQ7kEgauHHJxzx9pHjwCW2WVln2ybOghwFBEIOxIzRiiC0i2bfmoK0nUB9E4pOta+C
iOAlUG09CTmOHRDo56zPSVVD1VD7ab+tLariDQ//NNTueG7TUFAR9KZnNr751vX6cEuAOvr25S+C
RTI1K7P8QO3o7J2+wUnEi7QanFl+8MqqtSn9+GDUo/lUDnG7jUhzXg/S9kiwRHJmlSWdCpcUOaQY
PVKeKcmanyht09dU9uFn0JLS5oTYnb0kspgyhH+Kmrh+Uw7yRiOREN4o2QGOkcY+xfm78mn9YhCe
SK43lpIWw3N8MXu3P3Vu42EzYrLaCzHB86ICSPtfp/FGu7YBXdorixcEVqiEipIda5X1u1irzwUH
jPRkF9IkjUkktirvSbndx8Q29mGGAVPaDV56G/zSWN78wt2rRctnGd99o6iZxSw05WjHT36io02U
2J9mkH6VNZgZoYsPTwDRQ7D2aszQl9KOYn+SQVExH6nnP2dO+t7V7hcc82NrF+dOxBdS0N8KzskN
XwfF+u2k3VrI4YWnyj8qSYEhSUjH+cm1EAkGfXotpNrzUY+c32nKRrSt4nY39yaRBH61G+3wmies
3J5dY13X99ZPOLFN4IaiKLinE5EVDYT4JBzf7DL6UZn3KubuZ8FIiznadb2FGNPFVaYPSGguaiie
C9rAAJqgOab32Qwfl0JJEMJDR22GmuEWzP5H1g5nqNyPcx0wmMcHpeunxSxe2sUictdbxEhk4fbh
exo2xyUpoIF9gVmXCAQobKppXoqkfgqD8tFrvccpCDDCtrj7yXHxS9hV6I4fpMvmwiEpuIsOk0TU
zo9Bk7XuBI0OsjaDPtrHIa46dBirxKQqbEwvtVP9pk75ymYCg5I/PhqFdZNNRV8/OC93aQzzq2C+
wKusIU90J0XqxNTWZ9qQ+0A3f1uPxLM+rY5xIGFW476Bo5mTXqwpeI+Jg/az0mdeywvCpe+RiSiq
TNaU6JlJK6TdG/0kfXnSlcc7ZbOA+PN+gd9niXzOWuMgOvvgyBlFHqkBdvIC5Wc3DgSnajUg8tEv
JhiCzsaGvoAtSX8FHQlDewLz0KJGNLR/ySv3SBDKLZgoxsBtwufOix1R2BIS8zVp5KCCxpuZhH8c
udgk64+uCg9+0u1FB6K79LDnFcD+Gt7fuOJ06qjo2pGY6HTBpXXUyqgT1DDetqmj41gKE9ovDIvY
uUelBVa7f4etQ6Z1f/YXeaBWl9KSL6imYSBSI2fGSSncZzePTJYlpcQp2H2iDl2awBYmDICj5sol
lIre89WKkreuGL6SJSCsDG9jHn0NXXexlPuJVejYNBgMS3HvUr01pHMEZclmsXpNCLitCBxn1SM0
Um+WD8OkstPEHyAA/EEjvwmbZOeF+LFN49yhyh/C4TaX1sYqm52HGnG09D7oxFPTOJwdeqqLOSi/
1STV51hnzwy995SNEvw+Xk0yNaTazRyXwsY5D3G286bpEPX+xQxoHYfDNVDTdSiBTPH9tsxJp0F9
Ad/dQClij3xKwuogELOIt/avJ5PXySfXeIisa4YsmpUUmUDBRSSk19kTpKYlRc2s7X1dGDTmUZov
N4HpJVvXZfQi0JiCprQ2S0KuMIHtRflfE3+Ti4tIlV91H7Hf159NKf4h0/hn1x13ebqQN4RYraSm
lANYhmRpvXgVx8piCTFMTFpSxl5LwuNIki0ahm1dv9O4u3Rxxdpjb2Qx/OCt2bKUtA/czuEl4R0/
1HnxM3NDy9TcxY3731X1IicYnhQzxZDHz4X4K3Xx/VMPdkvjSxtY7kgT7QnXoVu/jdS071wOwqIg
aUfIe+MKrBkguov5J0Zr+ID7djN5Jm5gt2OREE90VtH/pb+MwAG59ALCsEgocbMXc4mjbOudUgPx
hjwMrssuRrD4apfLhggPbCClJl/Csl0PbgKs4M7E54KCqzr0DfQthVCGoAuPbgyDYz2301uQxOIm
msHDz0j9YcFeZ9XFs9zdVI39PcjK91iKN1mYuKqwIzTIFUXFqwQMQk3xLV0EDF6NSt3LvMeuoEEX
tBRmh1x/eOj2WlcW1t4q8/KvrSb3NnsoEDgQSgKJRX2LWrN9lQYFp40dBGpEdBEPvzkhXFt+ZY5+
Bu1GZPlYrxVnnaIJh9eS7gvc4wTyZ1NL9Zh3brkZSgveRG3OG+IjK8KEJrF3vUkeXJKY/sfSmW1H
qmtZ9IsYgx706uhbO9zbLww3aXoQiP7ra+rceqpbJ53OgBBia++15qINwkRRtOg8Uzds9k3qNLva
lfbOb2OoPcoLDvRS4j1Z0fF+RoGwi6PARzfoMe818+xAOFa5zXxfv+3HHK1hzRAIHfZrHKpx16WU
+1PflBBhJrLQle1vAkbAT0kr1EqIPNdTqXJrp120m3MXyU3WtDrZ+yf0GRO4uYcfCljLTncEn1xh
DJus7zL24vSXOhQ7XTJkz5ZHlsFdgzsACJiD5rqlQvs0W5pZhtf06yBwqL59JsZpQCQcZ9uBSA83
LJ01A4MYzXoV22/KLyBD8Z7Y2YG+cTPfVjPgmsutwYAbYcyrRKvdVEF6YSzH4IgRnQTE2OYgM5VG
e+pKuAKrvI0A10ciKbx9aoTufi7wNHd2qI5TjpthjBZ724e2pi0b3XF28+IZXlKLCr9F4RSMrfXq
QKkicByjHbO6gHarzF8yLs/EfpRE053ZvxFXbPM+VW6j0617J8c3uZfSXVXzPmPuyfPSzJc06mkD
CijltKnlD0qMhRwrpqU4BqolxPRg7EUX/Sd6A2Olso9+RLyRMWdqDpGfH5EdIvwnPM8Hudo+tslb
ZixXbFQskc85nHYe8asUmis5XxD63+lWYRnQSmZMHz/51bQ2MP20PUnaKEUSwG2GveID8/8FDnra
adPVD1OH556Yezg6pfdqkbI90RXvyjc3JdbyRG5hFnGgc8kUJLY4G8GnEc1c/qj5aXF/Rq7dJ+WN
4IYVXIeNiU9zxDBpkJ3KP5P5+5JYh4aPwGck0qiHXtoRP8hd6v1vkdwai7CfC8d13Oa894nhJtXX
aH79FJHMf//BW95abk/D7bWXDC3RG3e5MF9pWhPKdBTNu9MkNJZ+9HXPC/Ivev/crtmCJPdfSnrD
X6/KJ90fdtMHJtv693FhrW3tps690xdRpcW1ofMd2mLbxjlICW/LTeTXIoDQV8hk1e8eLCUO+KAP
hK0jz3ktzT9umpASSPwjqru7GsNkrc78TQB1q3T0t1xjSNwgF6zXggmZH9WDb1y4iNJAfTjEa6vX
l8Qt57tpOfg09aAXRZoe+DnfueeucC/5Q6G1ibgIIL/PyDG4bCyjMY1Wk8Cj+Ul/0ywvbp0HDsyw
aM72u6mhCWK9s+a0sIWVqbUKSf7NGWPNj5UU+vwfkwwiPQ1xZbtiCbEgQOnx3UDYX/G1qenfnGBo
QPuufwW3Ns2/M0qQvqBWpqqhYcOeQi5Whhzx3lj4jD2PDj/n7/WHoWyzlo+FIFEzJJ0F4JH1gpLC
JSySjGaTAFOCBu0RvZIp9nzF+itjg97pb7DEMuYjZhXsEQscVP5CFvPIRfDfF7DdnHsSag3OzK0U
mGv4JSRD/e+O+sn8rr9md4YzHIBUMP+4z1Uyowz0KEeuUcj2bCwTKxN6Io6jlEecJcLn5irZrHTz
ef2/xWsHPxGbF3/Et8kKYwnpu8t3o/9RLpbVxU/ybLE0csvna8BK6k+gVACC8LdwcQz962Ijg9hS
ZSIkRGTWvxpTeeZp+/9fh5XhrrUFXeQb5oujXvc8Klb7l0X5zQGHq+r7Li/pp1DL0Vuas43eV/re
Perb0YJi9STvmGYnw+Gid6WQ4odgRP5LNuUv0Kl3g8vxbv7mk8cDrR7+mmrDvT+8MQDkePboRc7u
f6tO31r9fHDRXH5lf/JDZhRu9IXHloXgENsQEYJkpVpDs9HrfzFPuRFoJvLWrezfuN3PVdvcDHqh
e5d9cR4IVDWMaD1bEVpsDoek5/Xf/bLglvG6Pyaah0qJXWHUB71zmBLnk05QRLBjMRCEGtIe9XxI
/6CZdV+clLeYYjf84SZIBfqNBYJsfy5SvNFN89AXCc8yU9a+ZoZenWXXv0UxlTUbmugMMn6QkoQE
OGax2jXS+AzS7jZL8SoCdWqjbuN24mVxm1MVGVeD6NxsGf8m1sBSlXjXavEYKha46XT7ltu99P1a
kXeCVJl+lRquqpuIa+6/esQ9jPvJ5W3lV1TZ757BRHaoX7H3/CghiGh1urVe5tYy0vCcCcjJ9wQo
blrFWZ8rtrwOC1p5jn37YXDk1cAIQZTZxeGwNsrloXXFQ97YGzW4kLzN+0nJW8T59I78xxORnRsU
ynjBGCb/twJIBnCd8ajvn03AcE1MUNP2L7XLsBKMwA4KR6Abr5hionqdpr5/Fw9LyaifKR4pN4zA
QW0YJNE15N7Rq/gKU+c+ToLvNFSfmNc2kv0Dv9wljtEfu6BV7lSJ348e3WPiJnRk5dFh8mYVGXqY
8mwXBZEgamvi+ODpZO6wRI6LZppvagRa7Cl/R8LqzsuSnZk4GuWCVE4Fz0EXk97EYrFqeWa+dT9k
4VG13obcYyZpOKOcWp36pqYNIpgz8+2Xo9hilcT8DGJXhjunxN4KOCsnYYBG9qtQzqEMGf90IiZ7
GXZMZD9HAiFVk3MYQaXFyyN5kLnDxFG2z1ELBNItII4GflET7upxI+cnoYx/GWalNRHb7NeNblom
JENTQ6bZdJJTu5sz9MqVG35FBamt41j+GPiG9I/NJG1Qg21So6HJXG4V578O9Eg82lfIOvsuRPA3
F+Yto9agtWCs29k4A6kn7sl5qyCYNIb7nCl00yMDNcaQJj43tEkHa0Dp483vAeHK/125P6wzaT4g
1N51+vls4nNM2igW3GGt//nIAkwO/qopspcgRRI6q2crySD9sjpSn2Fvlt1HiIP7xvglzIr8BbSt
vfPuDNG27tUB7BmGN2JKzdbHJoTro+EFB5BXQXR0vPJ5Do23qCw3Sag/hjjO2LaAFiU7L2p2k6Ig
iHjc9AXltnHvdtnVCuIdwrdrwJTTEzA+g+phyeo9RqmLEwbXxZsOHoTHsA/PnJ8eZFhrIM2nSoyj
Cc83IBE04egtY29jMs5ZErnvZbUvfOfLLYwXVAa/jemtGczps+yRKd3ez/uL678u8O5iLAKVz7QN
2oY3+NupSLdyKkrsaP3KdkB318tBBu0f5e5GUiy2HeJUBThb6kAJ1nrUUaeF1UVPZlb/feHJCOYh
bfY1g3DwYN73KKqjPZCOJGk9e136MdrIjWEW0nE01wZ1dhHyDh8U/mja+N++wXaBgtDK4PsJ7ItQ
ml1zYHI22jvPNK+gYmjWReZpKn0mSBC+k0GebMFxMtDJZsgD9WcPqQuj0Vj1Vcg5hAg2oIZncJ/0
SQaEUdZ9jWLgzlTL2nXnmydQk8XNiDAkyOAqNPK5NOi8lS7ZyIQ90jScjf6hcpO9bMXVziWbC62z
Bl07pJMBOyOGgkTQa/QmcU8Laz/RmBTkhBDiI99rH4AoLrxd7nbIFSCiJjRzhzLeBIbzUBuId1g5
Xor4TqkdvVPwfdPVm7MPWRXPqUW7UuX3XlETAuEUpK+Gzn++83bVm/W+SBem8NynnoijGb2xLNDP
XoqqQ+PffE4Z85DFQ0foiQ9sYXQhMZMN5WPc31ph0ZGCSZ7NQP1L9xC66lDgnKyGZtXKR5VB1eSf
d/r30rDXhZKHMHwmBRgn151i96znh7nFBIrmzjebq0wyNLFyp1dJa3qMObITCLmZSkKJT/1lRNDF
GlOd9XIxiKbpeHwMMK0hTqCs9t+Wkm/CwR7vJxszxEcW9GdCtbH1kSjA4zZ0zB5GgSj5T2XGfVGP
T2om5Mt/CSK51bexJtyiXzg1uB1e6BxLp+cRrhlvCrzn9VIwaSeICL354Jv3GW9qacVH17+UdX+V
BDs0tIScjl6J5vwIBgJFSxoCH9HM2jfUeZu+NqEYgM2xULxHSbGufLo/Q3ehG34O5HiK5BX36Cli
+Om041mnvVHPzohjaJuHnKc8Q23MhPlad+GBu4agNYsg3RgTyAM2q3SB2UUy1J1pM8TiZRGL7hqy
xckGnkaM7lrSuUK+0BaPZRICjCk/ZYW4V1M1o+VJQzBT9lhb1WfLKo8Mwz/sYXkIl/ExRkczSU3r
sb5LiqRo9o5MtU6811Z51qOX6eFlCBJycvRyF52NPZvFhYjdc6zsa2Ljm2WEkkqDlxRvIT3AIATM
JTFNNk9ZN72D5XwbOvOdJhAqBrQhxusck4w+o62BOOexoRrgvEZ0VY7oHoauvEb6cWAGtKmL/FZN
j17OKFA1d44kBSnz4D6Ed8SM0MXG5FImG7zsKEb+ZT1nWixTSx/e5gkrTaOX81CGL2qg8YTRMkH1
igKWdpDAYtUwX83IOvOiaBMjb3XnOkUOD00D2aK+8S31CQ1qiD82vRZWWx5lTNy/ugQgtZMAe3Wv
Yqg2PknZwwhGxjCfSNDdKanDsRcqbzyl0XhsE/e1hi86Dy504MfAtkHO1du+eHTgAAqIKTad+hIW
LumLz9B2H1KcZcI2trWotig/6ISTVJoGEDD0qQS3PF9PhHcCjufT4Nh03VKO0V+sukPVtcmdfmwS
EAdTNl9zCSOLl2ZUvU72Gwwyjh2HpSNHbF52pEk9952xNSf0g6VFeiKKQq5bVxoGdVfP27MlCGD6
bywbfCFAuosmZ6cY4rrsAqVgUFdeeKeuu/Y7JH0DUhwgLXz1fMRk+ZYljhkeo4rSoLDFXl+J6UV3
4/wa596uQfaDLJA6Bf6fX+9th1ZL5Ox5j/xH7iMr/dGblmM2lOi8reMAiJqafLxoMZa+zyO1jNXl
m4FlJxAU3TG9JmSqRJODhykNtgWXj8WNXie/sbZpUjKvaBBW4CCdqE5ZjxXXzOoFnXz47+YOyU6C
OqmR2HscNzApmut4+S4b8QlmIkQVxiAeh2rtPqeBtc3K+l2iBOiR+tjsduhDiC0jWUPCb12Qy4Zf
c95QJyYK3Vj3xopWvIfpSR/1+9gmP8NOrLXebAr23Fxbc2eKehuaTEh71arxYPlmTpEJ4RhllsVm
mUzxzUHZQQkxvjA51A7fO/3tOCSl2uMlztw7H6h4jUYrbcIHP8LIQWp24U862o5AgxxTLDJ/xM8l
U39cL1BRTBTkxWL+BJW/xbYQAnVi/FcZPjEVozY/Fjoao9pxsiH11mEqbURUsgQIvdgMGWjN7hPD
eIUG/qum6i9zq5T8D1/tgJ9v5qXg0aLZngkeXQHZLjyM4LMKp/jXd6Atw6KE3T0+OK7/jzw9jpRm
iIai2RgV6FXOaWk4fPMtPcYJpKCh5HAbuzjbpoIOmWUpulBOfUBWeMGPvAmx+sFZMZDDAWVKbARY
46RoKuLkEPFvXCGZSLlLYB0OhVF+uz6sitCL9oFi6s15fd6BFEKwHt0Lwo3Wtqi/mwWPuktYBdQL
k3Zy91iI8T6CFL9p9Mip8R5JGt8HxXjKM1LGPSONiAxHRVTEHHBUsMfV/ObF2TnHHwSKkEalN8sd
3fcP2H+vo9m6bFtmw8tk/s2H8WaMAXIf9Uw6O4gcUNQMvoI9bsd1rcyXJkLE2A7FaTRywi/Si++a
z3o7ZbLwUfXxxmrcLVpLbsZwcvL4DVPXUZIUHMTlpRsBwnRMmq2U/Oi6/XBa9cGkfpdm+V5Zvb8q
GC1KvyOoggKZWiM6aU5awDHIbSlp6+omm2hlNzbESibgteIQNXTOFUcklKHFglwkTkvK5o8fC/ky
RL9oL/PmQKebmYZFXZFufSsnzDzcD2F8tSv/Y9Aunxop7F0DF3ptetaAJQO2SGETCKBVesLZDGEO
w44Dph31IVKudoHz4AFYjaurj/ViiAZ4XuHor1pORkkDnKrn+3A9iIjUk0Zpf6SpiaTcF4zLlf+0
QLnOrY5twyJpXnj9uUlCmDoCSKKzKubg2cZdbY3hX0WAayd6shm9H9kvB2O2rx4qpMyK3z27eMwL
UYEhcX6KBHJOazYXJ0o2Hmc6dwzXwNxfk0ZRokyVC52t+IVloM5WvnyHEcfsvBVoAbOGXN2gOlED
r2xRvnqhQdAqpLsiJ/YR6TCHbBpfqflnmrgi0YdwEfE/kxykUfTNCqzEo2R+pVKY6WAChM8SJHXm
jaTXj8Vzpn1SkVGXjt63Y07bJKavSZ98WDcSAH1DYcxcQK2tNg/vRuU+hghG1ssUMNeLT6xREGz2
jWkOkOVUnsyuYRehN36uTKBAg+x+UrsJdwkH3CWgDd8xiQvgftEybyZjCxpmI6ZmOC2+sdYtBOb9
q1EzX+zOu4pKHcdyufTt/OSys3uiuQ8luoeBAxISxVXSosEVEC1Gs34a41C/FpWHiSsnQt1LP3vR
f8Kf3bsATQxerrCC4NMO+bV37ZMHm4sOI/l5qfr0ciyOPfkPhED1RKaGqvu1O0LYOGIVvOuFFew6
ke1jDJ5pWgJuAhfdxU64dixwBAs8pdB46fAooIRI6l2nxeQTsQ93qmqBJ4TqXFE995iRRe1fTfqq
qGyPeZSeMva7OiTyVETjW0TCatF3p7Yt/2oPE25Gm50S2bofa4aXVNMyky9ly1M14naXzNTmut5H
dJo35D1m5GlOQFh4uOZ0JtYpbR+qwsMsjjnYT75yWdxSvlQa3hzBLBxI3tgx1zKnNzcA5RvzkPKC
peQi8tx3Y6g/xLAtbXIemUGca5uRnpP8GhSwWZFf7Am3PodRs+D9hpzoyCiTXGHZU6q6CnCxpchT
8DsHzcn05E/FLcKs6OYK2YMNx9ld0KITqKjv7lAVv50b/0sc/zWlZKJiaHhLGSW7vjSSgBMMQ7mq
u7eG7hl7MlC5HkPc/GznxX1a+5fYxylJ4dtUHjFO7rNmoE5Z8KqvwKOVbYERcxqc6RD3NAYWLRct
cndHYsfJh/zFQX+Nx4B6LzqlXvulS5jYL44SeGaJesApfXRw+V4Xl/zTOJ13eDs2ZR9tEmmv9OFY
PxeR7u6gC0xqf0/cx8YFqGyl/WrCHMjnKU7kmZ2GJLy4iKy17hfzngHafBhKQCTIL9REiLFJdmrO
BCrsEmuV2+yhM4+5X8GNZSNIes5LnBkWHA24pR6NxIbtzrxYJe+6RHYMF9u0z6tuRoleIF3A9AT9
WH8OewQA13lo9cjQlOQGCoZvusZX2dUxXuuYuD38g/sSpJV2VIRVeWmgJ53G2n80m6LicNwAr5zu
qV7CcaR3hIrddn4zagssRs/Aoc7UjV5cb6LR2UJ3X9mgp73S3Ve0c2wOsUvejL+CU/gILWseeb+E
TbrvE4p/2W3M9jfpG+hfPXNlsY9ScbDccQucogiRz40ORmOf44ZUJudPd9VY8jiHIMm7N13hUrzD
5tJVVQI/L79ZY/zhR87W4b9X8C+dqFstHNBGkzMrYxLfgDdVZTE7Gb4PfR6Mi3DjZsOhss1NNTYf
wsZoxkmlE/N93cP24Le3XkXZjkZ6GVDnOCtLyF83hWqnz1FtSF2m+xApxWqBy4DlHv9OYXrrxKeu
MW3KswaDAX13cBRvGI34Ca6Es9XECZVJ7GOAfyZu0fXWzZks+z/+jKgAm8U2NBJosgMExWTnKHyI
TRE4Fh5gkFPUXnaXbmTtrUv+If0b2WSOMzv6QEsgM5n0WZxaSnadQZZXZQrW1XCPCKdcpQp1iSZn
RHbEMHuqAtwe7qsg6ezO0AzVcAEWWlPehQbOX0m8FnI96bjbarH2naHOczyu8xiTPKczzirpfpkk
U2NtNA6Tw9SlF/qcz3iI4B2q/07l+siGCfw6c1yKJe9ymfG3F+fqmcOZWJE1LIgr7f5PP8MXwFmx
td4WuBdBAGrVyrd6XZfTo83SbusQ/Y15UPNEf8e7WXn00EMZoa9lWnLtJ9Yus6f8Dh7SVWGfCIbh
6g2gERJUsAl9ohFlt15RzOTvTECXQCwojE02coqTnrgpCwxBKZgDMEcoKWD66tvLnLMMvVdvSncY
zQ6FHdzoi1IUp/5j1uUX0HsvwIE2XlO+doAJy0QdFAAxvY8MUbGHg/db1upm5tUTzxIv9YgYsNHY
ZmbzA9/r27d5Lrgs+C4rXrRr/myF2GJTITAHcIvQ8d+YOhulvGOG1oFzb9Bhoum4IAJVFMVFT34P
odBHHgma+x0CodilIY03XO8qAwLdbe/9l1PaPy4hT1bLyspM5x7rKM04HkDdkVlsuevYGWLfONeJ
e09fhUpA7d1y/Oi64WNM+zMv1XfdoTG4g8pVm4Li1vXF0QnGE/qDv6Rg5VtGfqo8mCAgabeLynyC
PvNVu2Cb59r7EH9qGXj/0kmic2zLn8RmBu4lJJ5HSw+Y1LXTDfNh3HHNLQoNDvRgRJs0/e17OmjC
ZIsi8AWNE9kC7Io1FUvBN7mw+ZoFmZFQ+Ahj3aiKpQM06zugLsJcjP+TQPveXbdW/Q+LGs8k8N1B
pefQKc/IkzLKQUZwnHY4l0UT2I9A/ctcyhlX6ytBzmFjivth3Xs+zScQtdVbbEq8uYw+aBsPfEuB
IsMmCMWqUtpUM/ioh6gpkmDYWpx4Q150XpbuolIcWq7KYlfwq/YUWIB+3BAwcwQgi9UzKqiJldNe
ijT7SXyM+cFg/2Ii2cVsjXZP/3GMv9EN7MfcuVCUr/gKGLIQJcHWbTTyXakesSM2DirvYhpocEdb
3+22NOQP+rYJVMZ3VWRtTcv9N1SCgsBziV7CG+kODwzX7nWbS7/2cg6fFTtvqqJNVKAO8BlMpTh6
TD69vg/miJmu88i5cRGySl8zVoqtaOZHkdSnQnqYuumVxt3Oy8WDpT2kYQo91unPiaMADc8+ZWN1
Gc0enp6xS5wBVY27Kq06WiNE5fCZLStZMU0aB8IZoPwCaIxM781w2y/dpc/TgLOutbLL6RImRcFb
JPtpmxRLHgQiNso6ar/9snwmHj64WzrQ8/a4ma3wPach6ERI3gJ0uowY4Gvx2QdjWHVN9qPfskbv
fbDu18gs7pYKXyTPqR4fOIO76/sAQcoAaKhDBicac+XoF8y0nMzBeM+IBguS/Ez9CNQT3K+V+DSf
oQaODeAuAg53OoejkogoqR5N2nYFx5rJio7uhCKA16ulzwF01/HaBPgH4Lt9Q9Cmu0zTUnX2Pph9
WgQDsLrOHjGcU3CnlQcIm1FBE+Ybp2/+AgQyvCUfcfVs9Mdzoxm5lIG2CzD0qqmrQz+nv0aNbovX
pGryr8GhG2ZN3BW7Nd8N5V/jcDkVraT3h4w0D68NTz9dCAa+ju3uJBYI3eHw6G4UBBjcqdH6MDnx
ZzSCEPKcyHhj5FvdpgTRCs6LdTKB05UJQDEFnNomO3dbh7ixrKwhMGjaqmx8wjT2oZuJjrQN/Q7o
XPNoGuZDXAXbum0oM9DtKN2tG/P1WIidcMZHC2991s1fYZf9iHr40vM2iBo3fx6PYTA8gVU7ZHi5
a1HscH5NAD7kHu21lqYDwhAYLcJNvUBFS3idiv7kZPlJjcUWp08K8xDfbXhozfYN8diegDuMmjbJ
P05r3Kqqe8ha71FvPoLXCk/EaXDEpuhCSOUmMUcF58Tcnf44kT4HpQ01jkEiO6Z+Jn02lyA2791R
YvuvQGsUtp+ujWU+Nt3X4gDWmx5HQnG5udTXvv0yhuxO2VcWA3ZIRuaRRiMwXSLXYAe0fF1rjOCK
TWiokIpnebMCHWUyJsgtnAnNIt4YfGCnxrBv+g7YXXcY1fSkV0GjxXcSawvlvveSi8cgiA8Z20lW
/6nBfybhcgMajiG4iDYL5YIfZQfVlg+uKN4aswrWXSge52U4dp28n0mA5Eg10k2dL1PaHqbBtjiF
iLUTUbuSgzTfkQF9bVX9blk/oVouyVh8LPQ0KrBSORNxOwR5br3LBRuEHx+rmpNRFHzgKgYlXVGC
+Y6L+sMilbWHjakn0NQqEXZhv5j2GEiYDVcX4P8vQz7s5x7dHuOAqJlvowzPkRxuqAQWggvUMh76
QXhr8GJ3bU/5FJRojaz6ms35JYmBwLbfNi+Lpn2MYh853WBeaiI2ojDdFI118vvoaW693eRHHJjU
Zoi83WiOD5wkDtxMTCL9g2NPb02b7wbZrGO72EvM9543foTessGV+mCb058zmzcXE7VcqF9cJ/4j
Cq5CDkESoyuu08i0rY3I2RTrOAtOfJqR0GzUDjOLHWlEmNI7RzSjOnc3YP+J2QlFNX2ZVlOhZ68/
GsaKnTm+KdP4l09sbkORnDvkOxLzwt1MPws5/bWy2W3oir2YWXnOOnXvgUXAGAInDmRF6FhHk5tW
SQRjQ3otguYSLfW2LcLHOXGeEdsho5h/57q4xTGExKg5tJmgqnP/4bGHs+BydHIra0OsI+Wt51xE
Vx/Rld5ib37JHLxn1Iuih2rlyNfZhS3HYR8tkquyiXiBNNlowVWL9ojoJpq/fAkOgpzcMI6VPZy9
UtANUPHj3Oc6q0OV9yr37WPRk5OgUKi1FJZe3T4rtNRlROp4EPwX/XFpIsIHUYH0bv4aZgaEsmVe
B0ZSrupwOgUzOXBLiX5X/wJ21lPtl5o00Jxp6c78rWYvZ4TBoYdw7pia475pU5IbimiTGT3UT2QD
aroPow5STIc8DgxnY8NlxLY8YrWf0nXdOtqjLl48e/rK4/55mftr0Kavfa8eSid8ABYt7qQ7n6ux
vU7azZHAHU+K3Zg0MBLpF1c5tMYx+cRra9Nfidhd0rcwnR5lF/6Tsl8nSrePc1zVduzSFeVbXdc5
8vuJtAHZVYz0Mt4wRRZ+VtO8TQoUskCsVZme3GKhC4mfTS73WUR0l458D4NPF46U48ot1dquXkCM
26ahoxKqPTEdu4mR7coslyuLi7gRxFuIgyaWW8ZxqdINY99FXxjvjak6WcZytAo6CEavtkOcOZti
FjXhtP2Ow8c2mLwNi2e8q03nrEY7PrO7vQdWhbV94qxmjPcxUGMjbk+Yn9dWYx5btGWZoQ/kUU45
UsZXa+GJ0jcOS/xKP124BTRQ7FWFzrlM8HPyy0cXdfWgnlpfPIeVenCUe4zT4IWzWPzgltkCmFBu
vch/snAU4lI/DX38M7fdzzJ6PkKL8KmysNjZzrc7kVvhG7/MRk8ZgFluT3pZkuhUjh54UiAsekvt
UDhcmwhabGrhDfdIZcNo3nx0y3J05rxfL50i7CxUV8gwW9u0DuAb5G6p/L3Fi6lfUI0PwJMKgDuS
bb53ziG6maVO023Tzm/FlL2Mbk7m5rwc3chYRaDDn0u6fqulo9sP8NOCxezuYkcJBh/AjqAK/05U
yLzrqKsQASbO8jlXwb+sgKScuOZvC/LCk8G9MNz7jp1N5FAXo+wDZfdjXaJJkQjOQBFgRRjI7WUW
hrYlelWLugg7PWaFQ9TmKB/KhhDlxuhes7Q/tmiT9IPae94pzb2/TsKgj70ElGXWYybwjmpG6I/h
HXcwBPKSReYO+tROHJdIKbi06CrutZjRhTMVtsbeR9ZTtd5p9sXOVghTWrNfWbWzr4D4WCO7DgCD
fdYtlNtYs1d43o497acqLl6DijxD12I8hOis87tzNwQ6u6t/lln9Wjg1tN75KXOGWyaKMwSXDpVl
LjDhWeZhBvaMdRc3tYHWryjei8Df9ko9RxkCFr9/iru53GvBx2QXZ8WyvOt9/98YLz9RVz7UobX3
rO55ZCPwIziXytxgHH0N+/HkC+NZlQH5aONZeR5hM85XmOVoJTAdtwAE4mCn/I4YBf/FxOWpyWNn
wqLJKGIy06GAj+XrZAavhhUASy5/46TaD/g43WHasLmsFI/ODOGRTrD/N7Fsmi45WjlZhEBf1qUc
ZjS2PhRGFwY5si5vVTcpeiQ0T2XCaNcGpYQqJtYK9Ipzych2PSXmX+/H68rwSIK24XnUBuiV1ICa
0Mhvp+89qKzWA/NdOCeFu3JHy6WScJ+rgOOGkES3Yecr3dSCquu8VL7Y5DmdFywyaIBsaDzVLa1d
BkDsUAm5cf4M6j6x1MNshu5K2M4OX+FhnrU5NzI5SALLIQP0XCXBG7MH8lUyHEdO99p0/r6JacxG
SY0aNXxQ7WijK/W2s2phB4+SEYX/NMyCnroaAET2ELmrM/7RZePQimn7CTmOtZ0sE+3k9DYPxfNi
C3E3oAZXNvEjejFYjXEw7OxG0fivE8VxktlnYAFgNgVWNuu+KNPzUNEZC+d7FTG5WppbaQSbsB3P
k+19gHc+tLK5OT6nl94DbJB/jZHR0/V3nlAzsBj84duu/b84FFfEpWTO59kptIq1g1t6R2/5JkV1
7Qkc5RVSPbRaRl/YNG3wVPCcwHAo0ks6YRKleqIun7fBiIZZqhi9shzAkYXhNsE6TEPhp8QTETrO
oxqHYA1dfMvieGybaRfkaB6IqYtz6xOqxgm4rwKJWh0CUd7ycHyz0P35Q3ZwcuRwGLMA1MxHSzRb
6TWQ1ZvkMZUTl5WimLMZ1EibMl4eRxv/kVZy1N2zkSOOnTmjDD5TzExwxg6UuoJEOCeiuHllfcz6
4pCm1VFfj771NXoeZJ2/uMSuVh4/RW33QiQ7DTdyEfl0qOH2yRj+oq2xkAPUF/wBfwGlVmpU9wQA
f+tfQNfmaMnyOPXqFw8gcQY0u4BqUU07RXXLhb2by+pey1UZsb+gg31uyLRgKEzWLJfddA3HekLz
mM2XMoToUun7b9PMUZATZrPjdvPv6PvZyID8mompWe8XAtoQr6Jp3rtIMZu8OA9ETACdeMiz8ojx
7JRa/vPCMcku/UMo5INX5O/xROvNckJrjZIAlMHUuxBvWy2ZOhoLwzFa8DwD0RLtCOzYl1hh0P9O
NOHSAEcBTL6KHlqpPhf4QDRXv3keNj22Z3JwKXumfJdky1l6zkn/b16b/2a/J3ZVbvJCrTCH/aJY
uxeIQgfRXvPM+YsLQlyc/+PsvHojR7I9/1UG8zzEkkF/sXcflD5TUhp5vRCSqoreBv2n31+oZrHd
6kYV5mIGpVZmKkmGPXHO3+hu/FAXvdywrF1Qr5uWbWg8VSgOvhheZWP6ZvfLMO2fZz9WjI4j3iaw
Yd1A4kANqBHRNi/Q9jmwhZTuTQd5MxBOQYu3vmXY+KjkRxxXWzfFghnOranlm7EiWg6aTRpxA5N+
k/aclyVaWnp6EDEK3aK/sYr8JMwM6ny54YvXfjtDCY82Xl+fNN3Y6kpsDX7jsnVhsiLcjwjqCDo9
Tg99QRneDsUzQc0PDB9Qh0DptXaOyDvgUjBCMQCbSrZiejclQTyr0ZsoyJPhy2ICBUiPmuG9gHj8
YVVsuiEVnFwbF4KRCsz1ehy8TR5Fr7OmbQ3SikES7r00uxmT8hBCw6RmtFZXTYCtG7a96iQgd6/Y
JeF0643uTTKM7y26BmjDJiv1BbmbnipjoNqRfQiGv1nHKInmmAwX4kxVVhFDqd7qObyg4mHsmGtB
0YBmAJp01eMecwUV/cpu/PXYxedJeoeM/SC2OqXsSzLN636kgy1fCqM7aZ3YtWRSoUIjFScARKLR
QdEj8z6MtICjOe21rGboRUi+WU5ySYfZX6vOy6GjdPig9WnKlh+JO5PEQh6hXV2Pe0RQ4s3gFN+r
BFEVxGE7Izu306xvnTF5H5lmJI4XzP/1nFrrLu7iG82RNgZl1RshLKZkLYIGjUvxSZQICCavY4gU
j5u0O7AjOx3yMrtNmVwmUBz0YL6Exb9MXBshKrYCQHkXP7bf5pDzvuEa38pm3oZg9KixkBycKyuH
A4sIV0FhwYMBiLgEUhOAFIcCRbGWHMBVAUhPD/2tyFBE6EJtH1JmB1A/XJdmec8J0NhkZYL/snp+
9T0VvPQFRcMTiUCuEcp7P3KvRwriWDn7zWqoUd2RFZ7mzXzrQEbG9Pw7al7BRouoCZEjTtYWaqqL
LMddRujlRzaa6Dg3zU0T48WX2ot2Jo2bIrRCXg/4WhO7AXCfvsY+Ai2yQIMsPKtqce7D7yKWB/WL
agfkSUCaVT7JfVlgN5YRO7GhNtEagB1aVSl56LjpqWfrfdLgbRgiwt/khDN1m+CfPYn3wMXvAUWg
7q4LLBzZS4ezPQGifIrTWsm/J9QoG9DfS08XI2ZEbK3A6mSVn8H1ZivDN5+h8nKQdGfzRdo6OROh
I0WnT81JksXaeGY6wAdP/BWWTmxnQTKiiFHHd7iVNIdiLtjFbN9fWyHaY27bAUXvQ9zIOKlseh06
Y6fr4YHj/nBdzFoAfKok92ND/ywHss7oqiTbfijMQ4SEIMFRKdZBZFG2KojPyEinlnXJBzfPMbUd
6vtWuO0iMNCeTo3wtWw1sWpKMi9+nd56kBEuTh6RyC5sJ4XJD8xqsMeTO2rdRh8a5OINN1tzmkM0
YgoBXgwIMs7UlrB1miQu6bq9ctIeMQgaF/iDlywZEFh8U/Q8NqFg0hHQAf0FJodTBWIBhZfeOLUT
LAplKk3qz1zGIbrM85x22xhrpGUW+ci661AN/Mikskq64CyLAp9Ew+AQkAzJxckiF+3Bsdwj2xaj
SpAP29lqIbQagXXXtFSt0zyuLzjtmSitgJLQZxizbUBB35yH/tSmhbcgrVAtJh2RB7Ydit1CVOtk
bIOTa3bNOjGm/K41ev9ia/kPpF++B4JmyAuf9g1lhRs1QIMQbaJ1V4ocPmKLeISIA6qDGFihiguF
oM0HSgl9229FHlsHUXXhdvZT5yB7kVwPue7DcnKSRdgVxjLHVHLdjkN8HXuQCsupiB5b6LzbpnCh
CzgdSOsKvpk1EeSOfdJ9kPOdrhPLFjtCWKJIc0BWzrCoDlljskI2AQ1bLx62LujGq2yamptc9s92
QN4DDGCxoyzFOb0qYBoW+Ijo7C1LU68BCEOS3WGWk2zqIWwR+5Xwbyv8SVqz1tHqCDMYc1I/2F0g
7nx7Th85tUHdoMqHQIXeUxEpgPUbEvpKWQKi9qEQowvZICvcRTbA+hmZgZZK86hp2qEMJXFgMSbH
Fo7pVVjiOa4jVv2YBLX5kJV6nYCS9BMU+lhOWTeKPepYHEk6yLHnesCNZ2ECcHyWeiQXnIKupD2D
uQdMzbmixuxsLKTc9uO0h0l4jMoSjD+OT6mFIGNbry0AkVmegFcQ7KSphVIy+ZgnYYynLK/hZiek
jo15M2EKq1WUZnrdvg1RL0Md0/1wcnejhYC9cGZNCXh6q8EcsSCQxgbZwp54iJMt28S5rf3nuc1e
6h5Vh7kkj9C6oG9AWiAa2BQfflv9iJ0ZqCMGyKk3QoEAv0X6ihoH267m4UhV6y9mFvAoNua+MwkA
WfU3WBptLHLGnNYuSTe9uJBQHVZTP2wunlGuhJ3t+xrav01Ddm6wbsFAeRFkUKwmvar70cbROWnS
a31IHxDoem4D9xmBP5grbrBBrhfaknU2JJbEg5XjkDitkOi6FtV0RjvqwbLJZmXpuvHr/ag799PY
bp08fIpA/LuiXpZG91iPyH4PZALdQr9EFLto5khblYYq+iDL2dviXEiXk/vIlliQSbyCfIpPXg0H
L07ql3gi1tFBNvqdtsrtGoAFCiff0dYDzJ/B7DU8A1OlFOZY2EUANdBxFhLUkU3hIqi1S1s7d35V
PnqZf6gL+JK63r9ONVyaIXztDUqTFvX2EVY3Zp1YiRb2YQ4DyooZEMMG3aCrcbCJwdt6IcoGUW6F
t/ef4rq/eKH2IBPjYSp7HBGTG7NtTk6LoFpXkepEHwvyIR6jkwFNAnoo/hI+hRzwIM2A2h8WMNh0
6itvfjPTeec0MzubuMsisUbIBPwO200ekeVK8xvctbD8BGZo++YDD/pBwPYwq2JcpMGN86qTQ4tR
RzLuCwpHK1SZMrR1g/2sQUNoVAIHXjJuTBl2wdwQR9ZYrEh2kzB0HjIyvY6LR4YuOQib75x+xLZs
jfugsyXrTnJfpCh8j5CRl9Y4LqeiSJbkW5DWqMxjReU2LifyfCSXqMrB0+3FpYACg3JX0GB/gmru
SJZGQ/EIq7EfzZSvvYDjtZELwHNcPCtj/UrWSAKrI7hIPXIJ5LckYUU9jtdKRUEpemw6B0xyDmS1
imBRRg9lyrqj3BjZrxa1i/25KGC5lA9RXJ6Q9UyvhGu8OBZ7EcoWMOeb0FwqtfOqotyXjoy2oq5O
rZc/9BHCypkDDSct0a4MXBu6hPNm6AUGDDWEAR1amJJbcYEbABldxQbYZzIcJDduR1fjcAkJNBC7
wfUXDMBnlRiPJuvWHiyioTE6COAWbQwONxvnHrIXmj6aGVWb1NYAuYesYIWOMRni+qPHo5gWzNhc
vM3yrUum4aAPlnxKOVGa9rBRamcq9UpUdTvoIzjUfL5kYRovJnh6q4ilMHYgGrconsbCgXmqoWbW
imzJWc8gLRY7q3yUHeq4gsNbOrw4noRRloLvG5z2dZYoyaYWzOJeWYOl5Moa2d3VrOQgLjnyWXxb
cPG6kFghaCDosUYJAFTA018NzbfAkFGYg0F3K6KJopJn56scnMmcjGgogj0AiY2oHxM03Lm9B69M
DXdrCF7ITRDZtyeQh/ucxMUuTNE+Vi1sGdPCpHJR6M0B7aVjXbSYHKdr2U6r0TCv3ax7AY3G4jHA
eAkaBxmkbxFSLjLGLMoc3tOoo9qYH+iaJ6mFyKcTFgng5q2HbKLMVZ2gewni6QfGcRG7qXdktTzZ
k77F7PhHnSJw08LBxXPmWwG8uOg0JJq7caZuBU4s4fhSa/5TqIXvU1QtI13cpc2EL4p2pG5x5w7t
PhFTR/Y/HpaVhYAIOcellZsLnxRsWWf3VjRcyFeC/SsfA0XWKLPbSYYH23PekfVbCsBmwP/qZyfT
Dwn6L14+kUFC62n27tAYuJHUDNzU3yASfOkkhuDkJJZqb+jhr4msIa3h5s22bgkUg8Z46Wz43sTv
O+IywDmwzVauAh5Fs34bVk2OMzKfbpJtFVVyqfqI0PwRhPVFM6elYcyPGsX+sUOHbDTtY6xw1LYh
r8OguA/n+uK70XPXm/f22B0KN7/OSbN5c8rSDq2G9aLA7BR66JbY+BTZ3kG02mJOZygPbIc1XCRm
9SpoAx5Wbd6tf1Lzj0UPQAab5BQ9U9K5NKGt1Iv9M6ikJ8vEc5nELhpl+rrtQUu1/Qny1ve626aO
9l6z7YR2QWGVqVGgifOGtD/v4bvkoarcgnbiHn/+aH1EmcpHOJKXcp4uU0XVdA6ablE4CZAADn8H
G6SBmm98Q5ljQc1puQB5bHofNaJ5mY5xLQWoCYhRw1TqDEqJ7N6owUR36sU4qQ69dh4zrNV5Mhx4
x+YdEwwXZjtmnLF92yJvmH5XjiVcwkOtlR9IZKjfzKG9ViNtBKbdgnbjriGRrlPoUX3zHubdUsnY
WEV4sAr/Kp9AV18M/y3W0pU/nXnyImDH897+/eW0g01Wh4MJ6UWQy+//bgyq82AHCBnTC9+BI4FW
PMLMU9rZKESv1dyM2iehaocpKYJzQ3TDt6bk//kxonqYFN94y0JATFbJKjOGO55vRmYAmkVDro6P
eazr/CChzABZE+NXExjvbsun6BYT7ASzOaHDeE19c0GiOS8QN3zntolFSeVy30Hm33CbZTW9kKpH
4fF29k9miieR2LZeCWpxqxp3RIg80K/5TZf+dzcAwlVpCEOcXAu1Fx6EftDMIzsV5cXzMH2ry/L/
jQtecBAB4l4LM1wGzWvotRywkdTwILs9cyGHOOzfd8lX0inSP2JxmhqPboU9rEeIjsTEzw6FNpA7
3/i0+v1n19PwkTtt1A/GOZcboSQxYvKpvpqKC+05D8iXJveqX7h+A4nQeOzs5Fm1Cx8cWY1NyhY8
KTWPld0/0EsueUFayuTh1JavCEyFapWxhIbKVtJPR/XndHBYqzH3s6XUXKAHfv7CONWqW/67c+qD
6nUDQkjj3bW22PCqRoLe7N6crlew6W3aHu35QV3WdpI9VxqC84CUCJ/k63lUbkMNNzUJ1WvtA9fm
WjQs//L0nfPERyagDvS8BsqTTw3kkjp3vOMTVL9S6pBNSWY9XTvjeMcDRaG/MZJBPXqMDn2J+j2v
FrOzUw/HF6jdPyany19TKFYPhobXRl2WZUNdpJGCo+46zcS6b88Viq8+9ghQgdS8Vc3Gm70ZLx0M
YelUBr6bWEg20/EF9EcAYNlHzarMCMrr4Yne5xqMtRaYu6XdcDdV902iBuIhW3JjxtfCV7KVuBEP
+P3Q0/RozNdgmbaQrBy2fe2mt8VInZgbmMsjYsfLdA4Qubc3nzcS9qcQqkgZv8ok3husoPFwF9YI
hxMeQv0MPqZhbbqPLhZ0NC6DgMYlt821kdSHI4Vfj/soyFemUg2KeG5WvZI6dB9i1hnVgzQnT8Ff
Mp55fpKge7V/gYtjsKgdlD/zvXRrMiBcm2CBZUddXq0v/CEPwL+01sA0MQe2/HZd2Oku87/1443W
PfCdqhv4FiP/2TcdJTWEOGj95rV03trJ3/bgdN3HiNKKGjaqPyPOy4lxCQFnQ2DCwDtGkZHX1SNp
Tb9TBdJ/34EWLMwiBY2NJyA2UPa0KAO0Roo70OFjiE6i8eiASFHfyPuAnJb+FB/Ux9WKhJrSSOjM
dscYRbNWjV5wL2kBFv7CXbeDuet0Zv5MthfyXDeYRxc8kFnP2HchuLUuLArsJZGjB3MuveVcNSTl
54LdPZLCuGKz5iyLxAdD0ARX7Hj3eGZfYTEec6+QzgHVg4JQ4jIUMpgBdEmXYVlfMnKaQywo/xv5
EvO8pUy2cA9RnU3Il7+3+m1SWphAk41n+tNB6ocotmmQb5yxuWLMcKtqbnT5Z2/5VIbkKD8n/c9J
o3Ydep7VjU+F04A7nbdWy55aOHIc1T3CEeZqGlNYRR6F7lRzGfWmukJNmjxP1mHuhcZiVKuQe9yk
w7VqSTpHDXvPPDJDVCAUcHDnPxmgfIct94zcKPMXln7QE+rB093EMZybYC6oIcWigTGAmjVME35n
V8sIzHocMSsTFJl55GF9/uX0BndTPbo2U4Sub2MLlUxGtSVPowJo1bfcDy8Mk/mUISOpcxZCSXvj
Ka9FmS7s4s22v6cVhAsEAVj7+Kzav0eQHGzPWJwuJ8dSjy2ss+s+yOG9QaGTC+o1kH39g7tjoLgz
PMNizd4kKV3xWkF3uhxcWeL6jMoJwFGmXg/YUF3H/rkWxSgdgoKW7W1sXDy3++A9rJyvAhPgeSwx
Zl7rw0zwhH4zMJLQ2HIk3bYQakxesvQWCd879Zjcx0wOixaGAcNf5WxEWvle1oBfUsASJMYwrAYZ
fzMaO1CPZNQb+CYEsXmzykS497VN3hpbv7v/+R2xUaO0rp/Q/bv2leIp8ZYa4z4jRu0Qon1Uk9Eo
o3SlHtHSsCTr7tRXV13y5tfOfc0lWdCiYdVY1OaGQtwy1tTtaOgFsRzwsOweRgDOEUcnmXGux160
7snHkNkx0TQc6vYxVqTtBKFBTWAS4exoqaRoVbvRPaPHQhJ9t0VJqcjC0MV7QABhWQz4QrPEDUF6
m6CPOPfytupd8sF4+EbNdPjsTmYM3pisPjwAA6wbCEVgAVFtmYYVXWiZ7wxMAhqwXmtTZGjYPHUZ
Kq7+cUpuwA2uVBhpSxiKebHt/BabobWHI1EmcRog0kq7M7rxB75HrQl890jlrpMEQgw+fuUaTC7D
lYjdUh+jW7MaAoX8znsTQwTqNbdmEeVwU1LfVv4+0F6k90RkwerjlwLWzQMuKJ/rcksCgiVOBXBq
AKfBK+ZbV2xNPKxyRMnTd7WiGd+4S7+mRrYLM6YoHDnidWdGTZltgukG3FuN0dZRGzVMpKuwevdt
1gbxps6JMouoid+xYvM2NANIJqAbnXeVh/h3s+IVsu0bpe2Lwg8hjn9US54NUYVs0etcqm2Bv2iy
dpMRh6D3huYNib5PwskMdTDZ81xCxMPeJX0R49w0oJ/jmud4pABos2YMpFBwD+qZb/QBV1CXRmXL
P9oO/oPMAoZFz4ShndT0aaYYll13VptUYYKOBzhm0zy0f4VGHwNPbWtqyaOpVbf23EClo867CTU8
H7CBQfbK79EIaxJEdMYbNVymAsooOJOrEtDaKOcTrTvkACa7LVxVFfbpKHRatG2k56tYNOvUQTO/
atrXXl9zkzNv++4DBPAVdBbwnSZK6ZS8Aaqo5QKXhfvZ6nalUR7nDtyrOoAM4R57MHWY+hnNAZjE
LkEuohBtMPfR5kTAhXkiIky604RTFbZP4wiwAoQETWUSSXgOdYss3qhhDQYZm5Rr1QYN6A6CTNrA
8LyrqSXVwXO0hE6qmc0JInVLSMY5igHF9ytxALUjxhBIms8FEElWA7V7r6tvGMUq/ojPA3tUjbgb
MQUnjJpSz+gZuAukJJPbOxRt1ZLFaKLZuAlrxHmgB/JapfLQYs7OaFEPrQIARH1R2yMBBaqWvxlR
plAvE8AGo7xiTPJZVysOGFbDWD4w1Bjy6ohjAhNmiDSRWLlQjEDwxUgtsCfraJHx5/wd3cEIYnZJ
ap0eEg+fmTXWOtUThngJY2vFpFYJAkWbQUOG0hVy4uaOViZUidyLmhsqJrPPIdoRxighXuOq9rkq
qyto56YdH3SIoS6nIh6XF9UkjIl91N0RJn32GQOVduZ9M3xUgqQsk7gA4JThrgyIGHLcVRSk9EoJ
crCFpa8Sq6q5exTixWzViUzFj6rVGSgqjuYEY/88u/C1KlQguv3spRaU4LwtwNJwJ6zOTKg9l8V1
fGuP7dqIoeAQ8tXjZ+cIDioAqQgNMmcXGCXU1vqARvZ7O7XLyZSHcUBsTG2isUD6xYy8DzlX0L89
xcYji1cnEw6Z6EORGUjqet/2KUJPWUv5vvHREUmGbeuXB722Hockua9a84c3D09hCytV9UqFR4VK
onPiu04RLvrcOSMPIWkmo0++F3wx3vRu9yOU5jVVZknnsZN5hk6JFRI6uqZEYOJgTcWqDSLCq+Ge
bDSkPxcaeGpWB86M2ZVgBWqbaVNBcwXHXyvTE9xoIwhLqfKHXWp6em/0YptV1h1Z5WPRU/kP+hfK
OLum09rF5wkK4mkZNQ9DVXJsHNcYY50QXCZtjpYuetlPiLgStjQ7M2sOucZdgADaqemhRofu6tsu
CQ6ONZJXJk2stsxyuJ8I6DvrTgWGnLcBYbmnzqRapKU59AQTK/M2f1CpmLwHxsX5pgFSTDF26+ga
NQzcA4yEAwdgzUuvz4rSu0KT/VjYVb/wh/oZndlzhd+fr07MDUfuPKR5DPekOgBwN9lNKZZOGe0l
o2Tw5bVGyQ0qPawcTF2dKbhyzeSabftKz5LX1kIdthh2skB4HWwIS6HAyiLJWYMY0r0cXCrU8UIF
NOjNXUbXQYvFORmqSAOnLA/Cl0ZZyyJnrOgsMQeBHgA6spLTlH3D1Qi3muoZDVJYn271OGjOR1PC
3KCkcp6ld++PzkaNNXX7RgF//3NLnsKPmPhz0kG2s//8QEQC9p2zDNiZiwYpHDA6PpB9uwufwF8/
qPi1rMEFQuJL6kai2escOmwbwP9eWxqsRttLEM5BeWYsHuLZuC/96dSq0oXvw59QQLMeWlDYdyfM
t6g5SAtMfYCAR+VBsJWU76KpZ9sfIQlmKx0dG7yDsLTqzeuZnPRVneEqoffRDbZ244maRrepHftO
HUlnZalsphSN87lWnrJrpBmQUEk5VudH2wxPnSLRsW7arKNt5m0qVC04TYX3mJRwRjGZpE49b+wx
qhYVyYwhsp9cP/5wyeuuCGcWntdsCpJkRtq+B1qYk5wUVx1sohjncdM0WEvncDlOzDiSrqDCWGMk
sYOWBA9QWl5ziQpSOhnrz3Mbuo5FP65d0a/V7jW0wyEnsPYtpHv1qj+VOOZtg1lHprGItp47b2cz
f7WCiN4XAyC1oYXqRRFmU+Sdt6xNapyuJKGQNQHaxeZLD/wYYNR2nBEoSFprPzXYvITjW2j4sIt9
DYnsuMY31qzOiPJ/s/v2pWQO9316AGi7JZYiA8SKVHdHFFrAsGBH7YTZrUjeENnZt+wj0rFPalf0
dEkOIbxXhXJDI+ta9fsCDb+rUfev/YDwEl6mDFFkAPUcK+dO9LmuQjdkE85XklRUxdoXtPKg1gKX
dbpBqERlD2qQj4nQHrwu/WFApHIQ48Ba7hihwjbk1HS8ahe57gqnhnXk6T9i0pW54aNzlO2DEM0K
3X1NzemSafI1SCbS+vo7oBSychj8VCMWocGhBTEEPOCHGiFpKu9NvT1mhXU2CwiU1XhNHf+oS6T9
BZkXgJWplh8cyIGeiLdRGnIY8Ta6Kx4Fu0qmRF5tVHWhRCOocGIvmvV6M1A1M7H0joC+Lij23lpN
8X20YQwYMKtqZKVwrltpn2fRbj9Kb1cRP6vhqsNVwTDzMPju1mV8jmXxuV8Cgz0Oc3LuJDU3ByF8
go+igcNdM7JccF8z8UVbJIght1v1hUkVfsgeS64ovEkUkNavFPgM7RVNtSFa8dUwBYtp0Km+GU96
R0STQYsxGf6SGebl/XUez2uOgjs1tkUiruPMviSee1/wOiWtG5WBqlnJnCpi2Yg+irh+Hr1qE9nx
mgLVRgWLHKm0xWSR5SP54hszks0N+7x2GSFTuDbl3gqVaD9HiX0ESiA3ahC7GRaLjnkKh/IaqMkh
A3x/RWYc3JHpngExguTm+Bl7kEzDWj+qbpGJv9RsfW2H5qYHFTCgnTfr5ZNAhMsykd1tSb83wRoX
AMhGoEyzemUG42e1MsrnTdTIneozNbhHdvbMGR76IVy4zMXSAgneFweXFS8ByauicI/ewUNw1TH5
Zacp4tdV3gy7EcesqBD7z4ax0o0KMIza+0DXZKkl0ataWwTY6Tw1VtC8loYz79LIvvbxg0wYFV5q
7snOv0Qs3cBQHBI59rpts1OcRog+djfCtQ+FAwfMjm4GiGOTlqOJjBgwo4Bo3HOGe+ydyDsXawG8
q4MfGqDYwxTYuSbFd7taumyB6j0V+XazeWtyINM9yXqsiGDNHg815mgafFcPqg/hAZWHm8Ft75ww
vi4l/paccdlD3WUVT/cqk+ljOtqH5caJrOtJYsKrHsWuSOfYCcmOYu9U83sR+LdxGO2yKTzhYHnV
+2JXRex+c/topj6euMFWzfhm4syhIz0MOISCKTVgZ99HhCtjigCISi+jMBBeEUAcMEram5A2Ut1C
4ohfkjBf++bIximW6h70uKZOihGUkaIs1W8axCBAhLw0CMYnRb0xgASPnfmGOcJDLvEcnMPvWa8d
wwnIm7SiJxwHtihI3LWocgrHyzky9cesD59TwC59k96jP79nvdgmngXNBqMxvAbGubiHh31juPau
pDCkVs8qyN5zM362c/u6qqZ9AjllYINUuSpHyXjFnErruaFCiE5FxQgpVRWyO1BsB4PqLwHknroZ
469GbDKzqHCvcldWhZyIGqNqexJhdzJGUBks5n5ChZclKwaqGeXVjaNksStMkiRvugzy0ow/Bgwt
EN5cIouP+nR9QFMLogeVejy23BqqOHqLCMoAVWq+q1pIROg+xuNmzhX8YrweukEd6CNg8F6GmqYc
9hkbsgy0o1pG0R4gB9rYj20TnFQvdGTbmt7fhNiifHakyUy0YKwB5rm4NlWQ0hX7fvD3OeIOTYtW
HCp/Mat0geW9WvkrNwBPQyIqM6NrmekfCZ1VRu5GGNSOUXvIPfOhjKLnhMRhaLk9QVO0h+y3Ne3h
wynci2702G+Ph8xrDiZLrcX+E/NcYW4eJEJAwgKmw9o+2uICId1eRVmwSzEYoFQW3KpcaNQKePvF
PmL5Ci15VLuDXeAqbxm8/4bA5oPjRpt/yWnI3Y4d8y6ufFbneQfVGnWNafGvKMlECmFmvqunirrq
t4j6/z//8b/+z//+GP8r/F6eSiZJWfyj6KA9xEUr//ufhv7PfxAWqpd33/77n4jxW6Zv6L7juKbN
vqHbvP/xdomLUH36XwC94ODNaXWOPLDHfXDu0uo+toelFeXMRyQbYlJhElGlJjj++trqq/90aVv3
bB8soS5c8O6e/+XSvVbJbCqg4sm+WeuYZF0LL45vpjBN1r++lPnXaxlQJT1b133D8Uzf/PO19Aa5
GzFgI2v11biYYsRFSiDkETknkMspOkEH3YSFaTrTj8qcP6DqFKRQi+IodEqMeZRa161txLexxJ8+
KsNqF04CARY8rR401x22ekIGNu1nbR10lsnu1b1yuoZJDyd6IbFQutfQNzl6lMXvk9kgzKng+RYG
Wj5SnUeq2hjATBLPxJgy/ub53S9NbRvCsQ1LF75hWIZjGX9+fJJxHqWiUZ4TgD9ZRL2ni5ZWjHeY
Xp1JQ7q/GVZfm/vn9VzLoYs9XTe+NLcfVFB5sAQB7JQePLwpRhsSTVze/qZbnb97Lse2WZcEwGDn
y+i1k8qN9TQObq0urvIF7k2keebI96+bCLGjguEFDxzVXPDDVvss4si5FCNK20Qs/ZIeiKl3R/0p
wiZoXceRv5KaHmyRk/Z3vsics9CU8A8UQWQSPJRrhyrKj7Ntizu36YubICQZU+XZD4SS5hMmmWJr
GmDCzDAGz9Y4QfUYupb11NqzA/ywGijkdLV9ww443v26Lb42hWUbtmt4dLJu2JYhvjRFnaE8G+lh
fSrMgUKMvGhJfmvk5iPScL9p9r9cygHOagiLCeU5Qv86cUUnapt8mnNkX0E2u/LmVyeck3uZ5QgU
dMRFv3406296mSlLUpMB7LnOl9E7ZYUBiDR3b6GNmq+op+goT0/J4396FVMIy3Mc1kTWI/PLmHVG
O0+q1K/OTh89hy6bZGSufn0JtaL9ccWzDS5hC0O3aT9a7suDoK/ZGT7GUufQTKx3qBjYqcaYWVeJ
BkulcOePsMZezrA77L9FOyx+ffm/aUfQwzSgDmLbsr7OyiHpJWhpZqV0vfQ4zSEFQqP3tr++yufX
/PkpgZkJQm9hMSINSy1Gf9hSnCTOmmxwm3PT2JvCtJBzsI1LOzR3SnoSMMLOrKgv6wpDNK9sG5JG
jX/0PLu/GTeG9zftbTg0tKO7NqPnS3sbIIWdARGP26npOQu3kxdgneD4EhmkLAfsl83GgBLRWGzR
Zx8mSNsiZL2q4+uEIz32bCS1qJlVaEIBJGjsrAY0rBevsw853K8DfCF+03jib25ZuPyPFdtiof4y
Cm236WpnaKvzwNpkmxuN3F+6b5JmlXOQGn2sIX1sJ/D3jJHXcMf1r6//dyPUEqavWwYbJgPlS9/5
udXkBT7fLTIfi2q2Y/zJxo0+C6he/SssBGqAJA+KWF/++srG3z25ZaqFRWerdr9eWgsdD2vhoTpL
vZE30krhAtRGeJjIFG01DyGLXAAnFKbo4DZA92s0d1p1TWEuax0MzW9u52/GDg1gsLVwR4Tg6v0/
jOKRw7OANl+d9ShKD0FqUaqaqICXDJRdKnRGRyjcmzrNrbvcsYNlJ6Sxjd0QnVxLn/dVge5+yI3u
pTMJ9I8bAndESPYeO8z0m2HzdUVm7TdRkrB9y3FMU5hfbjawa5vMcN7dmllWPXBeLzZyJnPPBKjh
wmF1+5sL/nWc/OmClgor/9A6A86gfQiG4Rx6nrEetAqpirwAjlME0K7g84eUhRL9zXeS3a87Ro3A
P68u5p/6Rd3ZH66ML1tlOghFn7W2PA6pdSpH701GUvuPn/BP1/nLpuNZupvApD/n4DxbQb4QjSaB
fnmDT+53PXqX4jfx8F9icbYH0zE4mhssWL7/dQcK0gobwtDDTrFrd5SSC/sZEElRfHf6O361kC8m
f/Hr5jT+OnQsn6DYM0yDzK3rfGlPVDxGFGD18Bj3JGHrsE+2ozUKChKWDuDArXYt8iurqRigGUtg
6lGnZPi8vIQQJuNVqicpeVlAQVWGeqY3UYz79S3+tcdt0nrcIucTDxjzl1W84Hg06yPuXiQgwPF4
qMCnv+ls468BMtcQ/J8YGRan/qUVPMwRwNI62bksIjJ2/bwbhwwxkKQ7kULfxrPc4gi/VLZ+VH1W
inA6WchozM6j7gwA2PqlSlEm2fj4P3j4/39jn2PmD8MdlGdoRE06QTaey7NN8IP8hm+vmfLJza8v
9dfw4E9tYHxp58CeW5vTdH7ujXJZNtY5HMX5f3AJtUAZvsUC4n8JDXrNFYkWaNlZRQLMpqqW/3GI
xUNYuqGbHjS9v8whzstZYv9fxs5sN3Ilu9qvYpx7tjkPgO2LZM6DlJpVuiGkksR5CE7B4NP/H6vb
hk+dH90GuoU6kJSpzCQjYu+91rc4pN915csMMwSoFjcqI8SkIxd11NeO+S8O3r/elz+vSDylY/nL
qdG37N83rnzqh3KCEXlXT8l9YRQIy1MBVy671XFcoh0AJBihMfFiwg8Z1QWR+Feb1fLR/OlP4No0
lqd3OcJavvPb+0qAuD+XsW1cMxzCg4HCrUAhCwiy2HkKdY8GECQmLGYZP7UwN//5p/rXu+e3p/9t
++k48Ol4nZyLZ8EvIsoczSm053XLSeJn3mQTqoISiYg3e2jk0AYs8DdDTGE2Odq6i6LiqgzNu7YW
TD+pyFlo7LR5/ed/5V8ub/5IGz+jY3Cjc5f/9h5Bj689vRTmxRxpOFnV/NRlfvMv1irm/X/5KCzH
pq9BwWL75l+KFX1K+4IAcVJoLO+HLMyFX4u9vW279zgiSALLAX8KXpF60w3eQfP7fW1ML40nDuT9
XDMxnqManaIeN1trJEYq0SxtxR++lgQLoD9t9nbbXNoZfzOdoXEwWBUdF2LZtPeral6RTbipB+N1
cl2HudC49cm36Pr8nX7wfTtm90nmoki0IeSRhcFcuV6SjQjz3KKpDtNiPmme/mkU8a4UtO9d7KoO
nyqG5Jc5td6kgkAhfCwSRVIu4tLmBQ7xEcbA2s9iHzJAdx8YEYqeDIsTdTu+2Ho/pD5HyoRJXPIw
TMjL7aIKfWoPcplv5iTZVkP3ABryAlkFbh857JAEuzdT4vmxYS7zCvl5mtxuufi5oNVphv6qt9mL
JbsUVZ17n0jucGg129iIHpUNLNuFeB136UOJNQ5t9MtMijmqBuu5yzlAuy4pKypKwf1p9GmmNPtc
ElWdXr+6MW7djp4wzRmvLg44jn7CfHsdc+9Fq4pkM8/9LsUprAr7NOvZvhPQZ3tKfkQkB0nLDRPC
ABw8Y4Q1ETro2/kPaiYkXOW4SecJLqDlVeg84KR4WnpyWwIvDVenp2oba5toBEKwd3WCQCwYTZhD
FmTFoGFuz4NZFXL+Ucw90K/yXDspYlhN3i/AS9Q468nn4SOfeJY+szfT0ParKkD8kwJOMwISBcZX
83Y0NLHpyxSiNofxXcpQgwl0T05S2g9MvTNxL7oBhKtwaknhUyWbNDO9gwVFCvmK8nfg2luEOhUD
FVcgI7Wla375aTHdehoLIuPnbCJJ1y6OcqqOkWCyipBgRuCa6IQwFwhhaoSSefZNx/2C+QZbup8N
93UBbuOf3/m/HyBcg2Ox7zi0/8zlSP9bTaWZgeYQqigvc5zkt4GTN2+eF8wXOmLTvzid/vkcwZGI
libP49FIdYGjOL+di4M6TlRfqR5Ie5Vt2th3d6odkqdp9oNXmeXzNhd9/PXr9f37n7q43a+u7k+k
/C3jj/63//yv3Vd9815+df+x/Nb//NSff+e/HuuS//3+I3/6DR73H8+7fu/f//QfG/yIPYK/r1bd
f5HE3v93n3n5yf/rN//t69ejPKrm6z//gK4CapVHi9O6+uMf31r60tRb/+sjXh7/H99cXuN//sEA
6KtN3//yG1/vXc8v23/j1tXdADLN8oF4HObk1/Id829cBwAX/V/1UuCb7BFV3fYJv2T9jQMD7WH6
4IYOP9X84986SMZ8y/6biR3QCjyKQNu3fN/7479f+fXvm/DfP4z/f8fdsZzfjtz0u10/cGl4c2gw
HN1edqr/daZTDuQQWOIrFMDnNsqH81h7HhMcnOFglM08r3ZDlbR7AH7dlaHp0F9VWpZX/4m4mdZH
A6Pyw4AdeNpNeYRtpGv0tQ83cl3mXXTT2jWs9xpakD43Uccab7mbHi1qCqihekljKcgnFOmHEZnA
TZjlsSOT/WbM3OoyRd3260s/mglyIgXjLpsPA1Pus1sFRADwZTVPpiQRoke610QxVsvU1nBetBNx
8Eqcfn3xp8UTZ6ZMueY3iEPdE2qn6RrH8+dUJdNl9mcXgq3bYhnP3eSsU9FdjFErjv2g0cOMSD/2
auMOT7R+1/jI/gcrPuGeU7eoOuKLKc11GiGgM2nMoG1fgpn7yYwOVm/DnJPTVtNc63Hqqk3b5wEp
LDiZFFsqbAiuilVQuuk2YpFdDQBCro6mNWeCas+6s6qDdr6C/o7+/sWx0juSgqOjO926mYbnJtID
iLJNdPn1nzDCzG7uL4ZZzAfPIxOwN7pL9T9fOCqkFygTUat1l9pznyyrc/LLWNSvjD5JxioJl/c2
KnOtI4m/n1yYtJssB+OGXtTB2tai9t3wYKomtbGPzTLfmUr7cpl0HlFzEaSCN+8gaPBdtTZN1mNg
OZtYIF6eu+HE8Adx8kBSVVr8cMwWTI7j9XvfmuNr3KPCGIOSUxnhfvWlYhBJBFFW3/z6l1J9TRQh
xvNK2V/VEIzo3geiFW393k3KS6HEAA8RibHM/U07ODiyvHn51OV723XTrvKshx7j7U4z5ZMGjWyj
K3GOAXgsPjEuyynTnx1zmBCvwZOMEtE+jJyVAw3cZ2fZd2Mr5bESQXqYF/FcpYIbY+irXaY7+5mc
ClJBOY9MBT2ppUhcqUjueh3ZpzCwg8w0GmXtmyv4D4jTFwlEQHZhLSVOuLYIK8Qop6ylraQknIwg
YOeN2fxILOrRq/vWO/EfMBeNWF99tDXDBE+PuV16HLqIAB2c5EvyFk/rEpyeNhg7QRbH25yoQ+LO
ioeR2amOjhXxvMsAKbtxUrlJJvkkGeUt0wvUJdZzG0wVkUz8jTK+myaETgFo73yxE9uZ/mAN4OTd
+s0eyeHT3+KuIUcYXoY94uAu6/ncRz0YTUY6eokIoSN7wqw+x3q+jtwjJPhClZ4btvo6usyWH60o
HoG22N+RRQS3i6kdCF6+dsuAU89ClWcFCo2ABmASo6UkmrZtyzvs3schQVSR2zexy+iLomMt0Bx0
mcG15aMbSzXrkGrNi9+pe/4mZ9Pq0Td2Y0a3com2A0AbpsEpJrF5JcnzXrLBF0cco5pGqTuXQAUG
2126blwOPDQfxz0a9Uc9CfJr0Djx7aQ9mWUBrpKMn7buzIPiNDPMmH0iMW1aT/tZgRRUpQgdB/2/
kVm3BWc9Uh2qObxFaFPBGurqU6IFz2+V0zWrykuynV6+pFYtju2AYMTE/xz2Oc1grxmQFOD5tWl1
79EsE0813+kWd0A/0jzPp+mJHA4v1App41yDPWzPiP5c/jVHZEEI3dtyqyxuyQIcYIyM0Yx559Po
oV3Isk3PyxwRHcMuqeP1LMlYHeziUEdIOgwH9Wjt/QB3qO+JdwntLPoZKwwYBREMCbADLpJbuhFv
ATT7p9xtfUhjQMBkAwAXotJ5EW+qX6qoIvoy7PQJ0t+t5j+lEaIMN8HKqJMtpseweR0lnuCf3Bcf
XUQvw44R7MjJDedZ73YlmBnQo2fZ+Rwv3ZG0tgikkNkoTmuoyLQpIUPC5IoGOczy4ZLqaMbTWpdR
zdFyfi8tvNcOxBOEJpSGrpl8wWV9F74eNqNZ31bWaKyx1QXkHyPEkYEJJqAKrqYVFfA6ZniPFXca
+nYTxkn+pPV5djVHDrMd5L7JshJc1oaFWrR3KXm6oyA4/tg4GaMV1/B3aUJiRJYY9qYqGkZ+eZRc
0ir3w6AzQBxTMsT9dJibFAu5Z93ifv5ora6/beVohAO0rC0w7aNu3E0JfyjqA1wgnUFaqCnAfZn2
ls9x8fqkjzHo5Bh3MjxqIcIaReBYWUTsIGV41pB/WNiqignBgdaVTx6ihzyG6xqLt7Y4G3OAIB7Y
TxtUh3jwnltjCWxEXdYGyUvdS6g780U1yEssr/nh2O9Ffibkj2ICOHyaE4ISuClIJZuw13HegB7b
9TEaGHOOIH0aiUJN1t0KLTq7TtWHemNmG8ikBKYZHcQ19FgF4EHNm10IEVZzJV9MWzPILECyiZ2w
2tcMj7F8l533jGTUAcvrhUGE34aQii8/ClaDb332sUPyZ4xRzO4PdvmitWAERJFcCx5XYbBG6WcE
od/l6qJT7td+sjHHKQ4l81hk/113tj27CoPR906WMaFZFel3brvf/lg/+Un6addoClPpX02kg67S
KPWMNN5kU7UrFTSUYNjODormiVW1g4MIg2inJmqPBM99q+YNnAC0pzNSKETBpYPJWRo3neGvp6B/
1fqkWfVzjqTYQgXLwJ7gwHQXq5+sRwsOOaH6UgHCH3jrxMoNLk+jS/kAPxwKrKXC1sju9SblXEGc
BzaS7ZT40YkikgV6GPcqXxJ5JzDRWdhPBHRBYCPQPcXzIdl5V5WPTT4OgPFPkrA5hb3GSQFe8ahm
W380WG0Imcrybl/0+athd29jYXsrQ+mwfTuUlFPFqChxyCaHHnR+vFSxmWx9GwwZ8VNlSBIU4uLA
rMMKTRw3TvrUaUC8mZOHIta5nDrw2p1R1mu7Na64rY/cyUU4+UwkyTL+AGKQ4Q9K4TpqebpL7IaY
F2NTmdNx6mEjedNVOdx0uoanY3rsmZK55kSwWLDAL7g3Q1VqZ71GAjWhi5StDyLFCbDKBW261lu2
73kEcJ6MGpZyUaF6tiDwaTn4eLvD9eBA17Vz6BxExwS5Z217x5/vMWCAH3/rZTUTz8ONUGFiSKO4
RoTcZQcRoO+cULhH9G0eZpfolFTE9OdqXyP/HBbUlJsPCXtCok/vNISdv5PFcpHnpzY17JU+oUzC
YeLiF63C2QI7tiyvXD3lh1bxALMzBOyn9WczQj0uXWMO1dweK8N5J1zuKs15ExAdotfuLS9rXRao
oHwBTpfGS/TTzZiEupr1lGnPheyOvk4isZwlqLZDboxqUweEok3V1Q5kDRwG+UiUZU8wui6BR2wD
SPMfggn0SqtjnEhSdiuXkhoTftijijlB1BDghxGrerp9KgswXnNcvbh9eVunvblzC+ahaXfs2LjH
zI6OaiQ4cya6rq5/mrrAH9DJam2Zhtp3dkb/Xxo4+dr5YpaIglljE0Tj6SqFrpeAKgTVRu5fFtOE
mQ06DhiKqp4TDyLtNfm37UFOctvn+ZsxnQjFNcNqgeTamXvrWakK2QqCdWOPwY1DUvdKJHq9STxz
59u2FtZt6oecwsGjduJgC/3c+j3vngl/oPCLPTHyF5Lr/V039HcpuRl7TarXCG0n6jluDDkhnc31
b8fMYDf6TMTZZHNIyx01+5amFI0XTixd5bpgpGnfNbOB0Yx8u1n175Rah6jPkY7F4wlk0tqF4TJM
9HdA8vkXtCBnu7KfmyL+llI+p3QmQ7pea8YnfShyBNGphy7FkvtiAGFl+o61HwngnD10Xk2afgR0
0wqE0SuZCwdOENhsoxmqMM6Tp7EDa6ljeiMM/cHOMS04Q//tMKldVofl5kvy9RKiQXDbx1B46D/N
GekvjRrarZviqTXIXFju46KHQRYExiMbeLPOefthW80P8UCWgNOO6QMEnCfTkN45adStKiyWjWhE
pE12IpSUHZVqHKohfZK9voHwQgDAuIDsxjed0faq0RKEfaMHw39cJKvkUgnT4yWRe1Geq7jGsTFM
4rbOzTsNUuxKm/3xQW+ODlXHOveQ9+kowjiq9ucxqe68xn025IGSWgA5I/Nn9pslbAQfUlHN2a4c
AnOrgTR0lLXvhbkw/oR9IwXYsz5F8TjQWqS8jNCQ0vK0pffMSXGfTe5zpvUHx6uuMdEJwTy84o3T
tk6F5SQxim0bETzUIVhdiZITCNCECtKq+8wZrsLt33DRyvi7bKHBRn59MArW+Lp+YO9y9gX92sEv
5FYbL15tzduuEFsl523MVXlSxYITKdBYExpaHatuwayC6STWJOtCkSgYjWO+4y3Da1VFUORU/0kj
+xbkIRcx/cqVXbU7TU07AnYXEAE5gkIlBraY2zInWkoabXOS0XouvJVqEZui1lkLQyfud+rX1RAh
7/Y9UkEHSEaYHQh8tUtKouwp61gKZdmvbfWmfPx5FaDgY6C29GQxwU1oaad4fvCGXmyKfqRIyFIu
4Tj4jPLqjeC6Pmx8zHdtzHk7VvG6GYL1UB5H3b8kAyHporVycgnao+JNaAtE90Y5rifUPVDLQs3N
HzSovKe0J+XEnPpjjzez7E3s9kbxPGfyfkTSicX/lAkC5sUcP+FxDw5ZEGM+IprX4MpxDfazWO8/
jSyGvS2BohPnGVa+KcOlOcXpm2WU026jqnbtTXygaYP/2e5rIoedclXH82MRLYW4g2MqHVwMagTx
AU7mfGcU02k5V/taoVOufPRoA/MBq489tq/KLB2OA84NSqoMTboYWW6bVzoyVWi1pFXpzU1UIrRu
O4tYZwcyZkR0ij0QYu0tWwHBMK9Cyx/Z6cxTEWeAms+J3vygQnrLswh/H1qElaJnSpP2c5rd7AQA
2wEXEJxlFh0IKfIRFNvdLnixs0Ztgly7BFl1IAPwtXdpCkWpdmyi6FYbZyqhWSD+R3JLDAi9HMke
Y1ve88CLRRbVbbrEcddJjAOwaasuDHJ9X+dzdcyH5pQpf2/UwZvJrIfYGE4VUzE4myChYKQOvO0K
/1gHBlsaUL7AEh8mCSoqdqmi69jcgXUpa4ephQWqoJnX2YhxT88fkoH6zdcvgJ7rQ8vIoek5CY6c
nRQotNa23sDBSEgR9acsfALBwbizKIDgULDnIpeg8AHa+Koa9YrGq/EtmvatswA4lI4KVp31qJBg
5Y79MVYJgnG1LLZj9RqzhzXHumU5SkSm0eE2B7RBlPR0gHez5MfSvhanFjou83pFsgSpeWNafMwJ
+15MP4N1CZCmzIKfYBznbdZ71741hhNFHEcOrqDDsNySviDLwFLbKvE7bu5kwBmf5btclCDR5wh0
DpG27DMa6YCwlTdTxZGwboC6Vs1Q72OLzlPLq8/jKnQJyxSN2WByMcajdGB+9RmHIztaCtbijYF1
9Sga5zQo8S219IE0V4mrxmd1nUEg++Sky76JNvpsPVcpR0qhAMgRKplQWRXzXve6tYR5CS/C+dJw
oByoEQ9pIcrTry9E8zabLpIQStp47Sj7XHTQFlL55PZuzUgE5hj4NJp0ooeDYoxrXR82iYLfg2Au
DhuHfmDbkqoAd/ugjxaIphmE4qhgzMr4dgzyaNNa7QY8HORIQIFZavEdzdTWdWQx2pTIEKZW3g7K
I5XBxU/pUY3TWJuuOPvsNekQ8qKXGRtat24NjRnLBPqzbcxDZGV4UebsZNbyG6vEJWo00joT+AA5
1WOni2+xVKKNFTyXMnqvxuGY0cfm/Ch/8KpYeCLO1TP8eeLe2SvMxMBDpIs1kvX70Sz3IMA5ckfp
K+5wlFuEpLIFIg0uXqba+db7hiKjwzGv+VYIvwL8u2Xta8cryOmc1qNKWFDJnVjrghiQWaeR0jQ/
oBXS1CwKspcaT98JYWxGyye60ONmHRMO8wAHjs1gfgVJS1YSKztkUh1Vh65fhDkPN206OaEW0130
IFeL0B2EuiWZl9UhyHcY2MoVQXx4hTztUHL63dizC3Z2sORW5eYJnWOw0tqD3VH1IoIWa9HdCNfi
DpAKP0JRkfpSYyd7l6CCMQrQPmB+B6w9+/JjQB8gDxWeFGLfR4ibod6evdp8YNwoQoXCGPJcR1yA
FSp6u2ExKpS443hROZemSNpXQHU3DtQ1TJ505mLWUFxBDUuhwMOdWxVgceitg6oIu9ahkSx+qLoF
opIHm9iKXtNSfzdMaYVbhGV4u3IHUiNZrkZyTnMPO1KC5sTMpnMWyw0hjB9VMOuh81Dk9v0gKGSz
lLxyCWz9pmfrSjSd7dZ6jKVO03PEJMXUlsSkrt63ZUdLAF/vyiZAu+Od7NqiJSsk4cI0jZ8RA4ur
Df0v7Dv4tdIUPN9ie/C9takMN2Qfwe3jAaqviNwxovqNFZ4ka9NZq54OE8BnYKydO68ak3uBOyca
9SCUCSu8meocGvt+MQTWbOtlTxfXhGQjqhsZo3eFUdcpfJnYLZ9IkH1F+LxpNaMOo8wfOHiKMFPE
yk1ao9jqMKwGSXXxfGditA9KDnXg0nXcBJW2nrAUwt6CzJnBoELz+i4n++gaScJwvwZebYO4qJq3
1qMVh3fCrSg1zVl/G9uYpCRyAGRhxdu29j6qnuQDo3cfmp5aEJIRfi2/vR+DAhAF3V+oGv7WsODr
2o2RH9rBPMwJIS8zmVL6AjLxRTPfLKVjrQ8vnbg2VCArnz4Mp+bypmyjLxNDXepjVXJXptmjxudA
4HtLdEKGW8R2bwa4fMi2KZ/Njr3dQuuG3ulJJBE3ixO903N7pyl5GBG+rUrPPHcmCgwx+NvGMsje
EUoPJauQac6EwViEWJTFrTTgcc87jeTWti9p0PsKn6oLKTfF/mE2ib+bHhhgzVtTwkvNv+NpTiGk
+D/KWJTb1iPOCX4m8cgOudDSG0O9bkaaUOKpt5JdpZgEjokDP5LDpZuZnG0UvMqi/8z6VKAu8B/I
azrICMd8SWxayFNCdoviW8RffujC7NsOnn9NU2wzVPnfQV0LmoYl9XlTrlNucEI5PubIsLkDuD1J
EKRFaWFa96EMBAOdxbjgMuzZVfQo2Gh68GgBuV0ZlnulG84MqXCNg/C0k8ecitJQZkdRZ7AYZHfA
WLxKSH1iv6ibLeGfmyF2tJ2lFR/oSdDUYEj2ahzJPhiKUUpOBPN40lNuAFMMX8PsvHqktdI8BJ5c
R1CVo4e5bD9jVR5NUlyDaoy3jpXBkKodmv/4Lxa7f2NFD04/TVxSzcNs43EKotdZQlOqqRjDip7L
4GYfQYxou56jGTs1JrmJ9C4vhx6j0zfh7TnKxVONgHwqQZjp8s123OdKjR96La9aFd+4neqWXowe
dpm50ivjTeNYNWvVPd1XdSiKW4EdEwMsLrbMwlTUuAfTAvBcaBiuU5Nc6YKrDfIEgLGCLSoaYzYi
ZFsJeeT7vl22JXxp67Li/QR+yL1dN2fPvdATvJ8cfC/jEFHIJS4aNhNX6VAy4F+gPpHNWbi0RpZN
myWzW4J+vPJzPk2l89Lw+W7LanpychVKSDxQ2ZhMMsMTB2XAxO+5N1gBylW1rZnQhs1j38SXGR/G
xsujk0ibaMlGveKvFPQpm26X2gY3uAnpAyj5pmVRdrWhD1vLee5G7Znwn10PobR+KiQkmaDW693o
Sloo9UXV/X0wEInZNu0drZXJ0IawQ+FyBQbP+QDzJp07nKJBxZHQoK4GXCVWQjBWCZbsniAgDzdO
oP+kqxr7EXhJrNRGi9JxSIqbQoobYwrUjWv8KAcyhCs/YR7gf41jwWQD830rOnma6mFtl8N9Pyto
22lMr9zMiVrMfNQaXO/6wPELrgGw0oKijUnRKW1ryg8TO2/QQ7lMgbnL3HiVnfPOVBugl8f76KKc
P0OXNX2MtWZxP3dQX1nSwIsGJZ51R6m9JrRN7Ih53+k41GNBz59fn7JSXwcRY5eUKIW6nK4IpOOz
3YPjk8SvToItoB8Eah83xT1HusBqnLlctLi+F910nWTVbESuqXVu+Q3BCh7xLJ5INsyzwzE1SNc0
wHUKGnWDE9GWkZa79Rv1InW4KJU2fpQ1cJoqWnf0sXeW27162ZapgwRH0YEmC9ozuGSSl62+35Iv
8BjQO70gkyoD/1qbzqvlxx+xnX11o56eS724j0R3aklACpsB1EeBOkDYRGRX3pLd3WhXocE8olnS
IRDPguVkEPN7/pqCCHc1jaK96r2niiEfkcakWlkUoVVSYo3XNgxPARxzSw4TkZNe04BkKKddsFCv
65gpSRoANGBU1gNgIbGVQUczDd25Zg5mwS/xs0vq/DAyHNDRM9+edmAdTiheyAGSqbOZFsviHPhk
M8hN3BpvkV9UOw+0qs01erTa/uDBiF/n0ropR6ZqcP7xwvVclqq6+ppxr4gSItSgw8RJ2lq5hjYS
hwWYhQl9mQLBRhugxPWv772lYc4KCmbLmx34y9kPgos2ZjVCi5bNg94TqoybjTMdPxir/ilw/Jys
xPJ5HOMfc+7B+XCi10JMBLiNoItjiKZsi1lVE7XBpYxJkKGGdzX79lArw6Zh0KzL2n21i+FTZSVZ
mMEW7KN7XHZSOuxMA0Zt2ijbeZ+i5NzENNFm+dH08nYK8Ls503i1PQrruJs/Js16I3wWoqeSnzUE
qd3UMvxv95Qz44ahrlyniX3A3lLfwpmnEcTyGNibNsKdKbWlP4lHlTbPT5pJ3j003kPqx7TiDTAV
JaKzwgapOLTMMwJip+Kq5uzUVLux7JBHtuKqlqsG08hzJuhzZnOPQiufGfkKh5du1Kuy9binFwig
r76J5mRQSReVSXl1sUVjEVFq0XbIGNYLEBu+9TY5g1o3CYna5RL6orMSNFNFvE+FWY1WPnFiU/Zo
m5m7xjZDrFUwnAMFDDpnkz8PGTmMtgHkdeCpYPEWYURdfhyqUxeNWHdzgxEvTAjNFymJURAW7BnO
fEBaZb4Ed47dq63r2S4oJuJwKJByne1+Uso7QHXdYxq+QrAZ1xXb8NZJuYj1Tn53DlNzVXoVuVMz
CzNOWq4f2lAeuW+rUrdXs8M6gBAyWNOCBRya5RM2ZiaLXu8EWwO4emhlqFNo7wObGDv7NJntS6/a
+zx/iFuZ7nNR6Kum9D4cn43SrIzXNh7EzjNurFzU55gyvJTddXQYRPT9rUbfgYAhAGYaHRAjW9KT
kbWEVuGs3OQ7dfTv2iWGeNZNeLnFe2dk344foNg7jMQwrCxDobV05VPWkkDWCAQL0eiusOFw3xIf
TNZpjQhNowLgH4jusp52QludasBIcSTFpsxKshE8Y0nQqM8t77vylilfejO7DEI4S1/qrDyR42Vg
memvc+HAsKxioqcqiIlM6BZY+wcBh+vJ8c+dYwNGHby71E+ItRvIVoYTMA7mVdmPOpGEc0EhkpuZ
2Edxf+zsaKEnWXvbpNQarBQtBiTQWH5nRfIDpwyRHWvZjG9cr5LSRz0JurD0GmAlBIkiCXIpkYld
6I553+/TAsqWpz5FleOc1LCIZIUfGiMEVIw4l6EJPvFXAp4NvsmHiBB2ahWKB07PGr1Xv6YjGPfp
T8hEYWWPFa3ssAqId85mrjN20rCPAT8i3DxCUngizPZO2eK2jNUtI/XmIO6V7mqrQRAxKp27ngxW
5TcvnGayV0/cKfdkzdarb4BvsWk3WygjVxkj8bHVUsInBGTSaOhwRdGmGBXYyX4/egYBr0zluZaI
deKsUUakujreq8WGV9rZ3mYnmkC4ZpogSUbUT0Mg7/NAHshr44rWcFmbpKQDJUcM+ZYr/xQgTtg7
FiU74padHH42Rnv0+kwjgChZ4BLDBj3AE1f6XaEtjLCCrMWgkE+2kdyYzfACwPIk4ojVnSFsz/OG
RhXroKbM19aK7syIVX3S5S1sqps8bo7C6+4pK+/TDt9J6nIEbpEqIwBD3TQk6jROtbVi2Tl0OQ2z
4FXTNTorY8Su/9QBtvQsbZ03XKt26rFOc1TpRoK/K/9GS8ZbrARMtOOCoTAwcPbiCfTZdHKMTWPw
6mhWCv9Ylc6d66OQygJ5yTXnOzaIX8uT9AAu7lJO0U4AWFwmNpHZnuB/U0FppPG08fhZjo+9T5mq
CoP0gGzgOB/Nd9LtHlui07Yi4LwWK+MTeAAJSVz3yWAAXO2ND2lld/cgg6wLnr3n2GZK6zNZTytW
mSg7ecUOR8axNqkiET+giK5esrI7FDAEIAxbjNzdvjjZgXYIhmg/1NGTYxYQCwh1tyr7o4vZ7eeW
jgm903U7tWrlBOoz5eVhOvFWFv9PybKwkL30tPCJC56DzTSZRPiQOzf7CKEjqX178HfWpUlcSDNo
iIh+2k5qrcxSHt06+KA/c7ZG/1VP8589RF5U+WHV96cMlxod8QsZtcBz66OZjGsj1a5F7L365k3m
9eeonXywYqj0TI04rF5bNAjx1tLZxqUtYQI0xhuLcbH3fHJ6ZP9UmSHQpC4EkPOUaOLeilgCZiR9
3TdHSSh9aWHsZ5oO5Jtz4m9Yx+NBZz+ctGOq6XuoJ8iOEOxw5i3v5nYOLnXZBJcs0fxLQFZfPKbr
yRZkG/s/CzIl1wJBexhNIZoXX0zRXhT3bmvcuijXqVlntE74fy5J78cX1zp5Po44bTRf6Q2Y684q
dnnOBqobfrv1tewlLeMDYpsj5Cgs8h53ej7Y11kh/SptVdw0LnmtA8kf+B4ex05dG3iitJd9eqPL
lzhDAuAQIlZN/YbrvtijFKSfYtdQiiaKVJ9RQ0k0VwWWFVTTatQZebizdrbK8uKDrLDT/CVDkrAy
iGQhkSn5NDXtoXX1D6/AaTPZDQyQ3NxlU0IOWVIvSTgIJ3T7S+hLQzS2W6zIJcu5wZBJTKq97VoF
j/nouhqRFoRwLiFIWl6tIbvfwgO2N4XuyyNRSTGEaH8RCtEn0Kg73NToP/4fUee1GzeyreEnIsAc
bjtntXK4ISyNxRyqGIqspz8fjQ2cm4ZtzSg1yVrrj8Zk/hhB1WOVbcQWZVVNVlRGlHP5FET5Q1ST
j5AbYN7Ej6w1D/XGst/RkoTrIpbu1g8vVZnNO4dAk7THHdr0WfuOu2sPODj9yTI0R4o2C5uvF5sT
uhpd8IaIFiVCYVesfxxYU9TezDTbCrpbrqEdfYRddhGd/+ZP8Ib+QJesnpslni24xHSrk89oVo+I
Dr4zVgCfrFNl6Ludec3aGjyK6LP5fZIFp3VmJ1u6qL5bFcrjXHnYMIxzi4EfIc5GJKQ4NkH0FtTi
WyRhjWjkKfZJ10qsYVqr1vlK+/Kl6NIfbcgv1iriUfv2Txvpd5zvm77VxT5Q9kN8qUvNRBo8OCHx
lokJQZcnNkWGXtGwwIls57jllxu5lzGGHiIxi1yP/Ib+6bmL6gtArECO0b+6fkQuWrZIRTvxjrt9
ZRYE9VfZDPUjaS5QL/FyVVXdbpjtC4F2cGzUyFUh7E4i498xTddjSqxVk4CB+/JbuOib2oErNpmf
UlfzXecELZXPTrMXuvs7TtG3owV+oY4QRjdCkxCOO6XNKxvAQQ6oQ3zT/4S0byBr0qwrSBDML6ZZ
k4B1DpJD0ps/JgC6HIMX3zEISR4RxWYFg4O4j8VECWwL8zHLR60cAFcAlDh95Kl1r93+pTCra1Ta
M2mmDtkU1PF0tbQJpKhB1YYnwIXT6Kh92xYJT2f7NWjt387Ofj2eqJ00Xv0SWYepzkJ5l9nvR4Af
vS9D927m3kvuIgcOEiIJrZ4HV8CFV43oiyxrPIjgv7kf2d3SiWM/a4nE88iX7R9wvQIQA4WwdDgF
IU+qvnRUzo49MhibQIkyX09WfM1NShxVWd/IG6GiT6+Q2RG1/Jcs6HtIJqBI9iHjLTYtSE40SiL/
i8/6gg1FbOlY+qD4cuWi1KOoJEBKYO7yCKyfK2ElkgThD6Cd6b7TsnZ30JO4gjBYVP772OqPVtpj
Z6FzxGofx452OdPN7FOcb9BjZn5EyOZsym07Vl/+HF7cNILVKOMLEVAvToHb3zaddW+SIt6FzoXA
igq3R7y2wbX8cG100HDLvBhEyXaU/kO8/DIiT61EZ5LL16jj2EoqBoNTPlD9nNBE3mT8xYjpCm6f
8mZ8n0EGKdHcKce4Cqt1npeu1zkWj9Q9J5z6Y3GNySMZbfvTRyqauz4THSwWttB1Lua7Ub6EnnH3
QigxBk0vcBgRCwrEhXaZl3mLyLS07Q1NSn9cQz9lKmAOCqODV4DrdoN7dSMSVCOzQgg5pgfZhi/w
6J9jPa+HHFmbC1SCn+rQtgFtcJSMCffupM1jKtrfZDCuppvfpE/EZK4X5E9twfqSdZbqL8ulIpjw
H5G4XxEXswLXDbJgi+Ko6ih8y1p5KBkSzNYIKLCWv6NV7folHYSHU0Pe0shQ5zYukPyArTf/oXCe
8nKHcFZD/cek6QCli0NiTQc4wDO5c0i3yM78ytsRBKffWhOq/WzaJSy8m8Aw7lbb8EkJ/aMScdUV
9WsajSuKih4as7gVpncuPyFinsysvrVzflRdfAZ4fadW5CEMEZ06rJ6roUOfpqbnmEu2JXgTWwuC
dq5Xy5jPJYzMpmEbbyMT87O9t3Oe3vZo0+bFJl9T8Ko9kt/Q9O+sOLP2jZMQbMnRMIn2mNfzeYDw
p4AmuTUWW12k0N41MZRBSS3oUoqDV5A2DS9EkNPvu1C+e+Z0zC3evhZFI/7C4mJ1PrqA6V2E6lur
eVpQAT6LJ66BL71L3MkTwpIzeaznBFXlAJQ3NIQeG5P9EHrZY88t6uYFve/Tw4CvqQL1R3cFL+d8
DYl9nCPna0R0MupE72oiPB0U+1urB1JpWwZ8Q7fXsG54wDlEmwZA5hqxpyemp0m+snO8QEfd+xi9
txOpbR6TPRh3kAS9R25veXLrIt0M5XgX1URzQnQGmIT5h92xUaZn8aoZ7HBjKGrdo8RzN1g2UGMY
z1Yy7O0yW+t2uHukTa11Vl+QwP7pSg/ZSbYZRlqyncb5RkFyWup525TAL0UZZCqnfasYxZ3Uo2tB
Gye760jz7YHo2IN5DjDBjgGAcQf23Y3O2bR5dwbMZvD2a1JDtkvUqVKPU0NuhxbfqFuo7y3+WHW/
HbnKV3mXSRp/kD1IL1wJxznhGXOWuHCW/vgrqKDfNI5UJcaHIsKfuTyrETI/lgWqL6eirishftL1
XrEbcj7npODX5YYl/NgP3yYOiuWRbIzxrbfdk86ierWt5/bdF+mPKOk1kQb3iiOwwZWcfFU7f1lQ
fkjOmzVqMwt2rr5Vvvw0YMTHgoWNTkPilIeHKNDvHA8XIUp/S+0NqaBA3BEFa2b5q1gqrUa/1t18
nAZrS04sWdvkwa3KmL7zOvskz5DE8Xp4GCs4V+oGxeycpdbnrPouo+yW+/2vqMNvQN+DJ/uTF2h0
+ggD2phUXiWt1254hMwF26HOMLGXy4pfZ03oGt2IzUr0JoG+/sUlp9cf/0ih/x1dcRCBDc/PJJnd
xwT0Mo2yX7PYeOjckYI3TGfB/NeJnTc3TUkls6MDdgocldnaUPqEKqHg9qKBJsz+BHK6eYZzrUT4
LceQvlTgH7ZWz8STPkwsIPAIyutPKqHDY8lE5QHHG1b0gvUx+cMglU3J0zDh5hnAHIuG8GTLQBi9
bVBYN3SWoln6Cjs8i+OukzX7b03YdsBvzhn8r9iw3mPf4Gu9xJlmJzGejRTAVJEYp5AhSTNEJdW4
F7q9JDw1GXAMOaGK5SVnerBi85l6o2QYkPzSkVfTCEkhG0vLmGL8I3o4jJCNorA4FZKfZnaoguuW
gOdON+NP3Qx7H3jyHhjy13SDs2Xb0wZzRsCm5sIJJ/qVt+o4d39ItDYpPd0nkrJeu1UDWzYvi7LO
INNlLVkfNjOs19ZYANgIi+qShS3yN7L0q1XnG5IATeNOCwXJwqnz27fGH0NF77MTJ8fCD1NqcSni
qMxZ7+2Qlu/Yecx50vSLlpIqEGudSIjQsavQsg0TOw/J0jXtSxBf8asegQaKNcbHcddjNNtmczie
MwfHKjqCEIgwfLDU3O4yOGhreKzG+JRFS27m0pidkWAe+fZ6tt9hZGHhGTTDbtx2znTIM03xioly
S0NJX6WztKFjaASZbwZq6/BcqpRcSDlQNT2ABZELiK+VWTtHBQuKkrN7ZkZCviijNnGTvNRBh8/B
eMza+tcZN9GUNHROJvt6+Z8Cw6Q73K/vJkvyvorrC3d0S9CwtVQSBOPp34sc2hef8YC6dqAhr/uN
a0obc8u8u8p95XPDxxGZvXy1wb6ZhYRui/oJOKRtzvSmTodJGZgkQRTbVBvUhZDpF3chA1d87RqR
op42vgxVvNu0au9s7YO40Rq4jrUxH0SO5ptPh4MshZ8LTAAgo/11ZvQ41ti+pLVTLU1IxzQ3LPZA
RaYD/AIP2bZaAv7Ykpzo1lWdQbuO/64D817o2VhHS1fg3IdPhG/rAx17V5pAF/N6Rydopr+rcld4
/bij09pcB77XQVCY7jaU/HjMYHenMfDMGfSOU4yIi9Y0USvTslKM3VOdNu6ekN/VCPODYrsh8s1O
KE1kEQVwcMtzl9TeJoI7WQkmLJfN7qi8CSGZ6DYpMRCKD9hTsrUz9Pph2RyDzEI5ZEA0+6OVnUOc
NkRzwsX6Gmp5tP1nK0MkM2lMv8uPYLqQflLgaGv8+DlI54c6g0E0DQpjOzFkKHbn8ejhVr4n/rBv
+v7YQ5DRq4GOJ9U9jXwufXO4j4RMjrFZPPShjDAXtacBTHdw8l0UddAoJAiujdq8eOG0JphuQmMV
/DI9BpAP7mCeyywQNz6IhiUCh3DKznoruvq9CqpXEN5sF80q2MtePMwkImZZQ+W8Jrs1GP6ybOOi
setnVPJ/OwNYuevAfQrVgKVylSvpjxtG0J4ztjrOKax4FkPaiRqeLkDlRGD21PbdVVYu4bPAVV5J
0YZUyQYknTTNCUWgHwfyOSIfdwMbQ8eblx9qgbinoR78MFnZwhun+8QM/muzanqpPYdNqaGdk2V+
C9p0JetaYO2kjV5FgnmxI4Av6KlCnqMTUzEyBH57MFjqEhLqT/GvRgsZeo/UTSIpHqCP0Yt2Y/tl
tsm+zLz2ZHZ+d7VoiUDowzKF3/hgSHTNowCYGpyIsjMbgN8w9wr9ycF1xB37428Ct8C3PXRYCgMP
5T1GBZRbilZeL90gB4QjMh7SAOe94HgntYAAX1Ej5srbdxEhskVO5KHXJNPbb3EzNL8hvN+G+qnh
hGv8tW9mWl59lEUwP756QKvBPRyg4PebxyApjkjq0de4zqHUy+Rf6A8UcE+OdsmLj8cNXab0u9Nk
QLd0vzTmoTFWpXGKso6mA699bbJbP3iczfyW1ymZXV2GpLzBQKhFn62GXC0MJvr3UGUw0HK6xBUP
chSG6ZbCa4RN1NmEA7G23uhnJ7Y0HgYBj+t8+fVBOiF0nOisqQgUMLGJ7mrDOkzD+AEKi1Kbcyin
Q/IqDUgQRy6VjsCtwD1/pLs3HGR9rLLDEUbXvlWZt3MF9YHzNL6lTjFyc6Jc0cRsJvgvnfnJGNth
K3iMSSPgizudRTKJ/wE4lCHPTShxCz5yPUI1VRygJJ2fIT4wpuZTBpBvWTRVsxhks6SY2YrrvWkW
T0Gvz3PVQ80byz/MUMIhx1JFJfGG5x+Qj4tjrLHKCy75z3w5XceJM7ovPLkhpzPZWan/WLhRs3Us
9ZjZCPOisrL5Zcvu1Mv+zTaBAqQjvpIvrukK6JwWACvrz3PoOqs8+GM1vIGGbHwa6g02RFCjOa6v
LWLFm4MuGEi5RSKL6WrI8tcy2lHfGq8JmfbWTW3wXbQdhxTikDi7p5Upd67pyDWuUCzLSQ9c4iY+
DAkIGvf5akqratVqcZqpDT7Q4z4/5Bbp8GmQhfsEmED66d5g5zcJTF8ZhFFtZpfJJcqMK324IDdp
tp+QLq2IzD2jgWN9SjBWju22z6vmhFHuHqEjYXlL1mlluNiFNT9axTfhTphZO7s8LVzr7NHNrQJ0
CsYRoP65idWrEJz51pzdurY7hJZJGLyBw8tr922OehWLsL/OGy6oeuTKI6MLFMmURMEjt+jbfZ63
n5VLy0+Th4fInvEE8P47UYl8LvLVXtXdq/Ccuyv5MnZ9Sd3FxoeXzSWGBnYX4ZXCuVl00au2e+8p
USimQu4crTY968JlmoOXMiuBoNNTtQCUqiU6O4f4Ymc6zHGJk8rEvNEIfbQZvjYKVd+uyGrjox+j
B4Jlv/IcmRQ1SvvJbaDURzKprykV4MTdFMXW/wmDHl5isNcTnTVDme7aiam9ziw60YtDyPK1Zig+
tkZYbbrKeEw6zFNiiB7FhB4EQwm8XicfVG2oG3HY2N+RbpMBTuG0idckZYUR+lal2tsEI+VxKu6v
pjLf2HjaBf74G4fFM5ueION465aQVFZxCpBU3vGWPjdDjLzePxAOSIW1PZRQXOhAs04eWPpK+k69
RaqPktiZk27XG3FyMYdHy++Hc+n5fydF/rKOP1Q8Cx6D8+fQYxnJmU5tZ5vW4Wk0xtPied05mHOx
HqGkjirjNhV0D3IuQSeEVI/ziN2GXiXPeZ9+UCPL+wtCOxnZf4LZd0OjNSUeyVxelY0nGNhuY7Fq
RwJ0T+SSAbN127U9B3tlQcjScE5XbtacZDQaRz+8KifFheOCR0EkypNv9/4em8nJKjh0w5Sya2PO
LFzSBli7GA+B0QlwejwmBnoNuOb4xOjHoioz8xImySmVKvp1BopgUmspQxJc/qOXv3T2TvPD7CcV
/NMiv0vhdNDa7nmw5VVaTzmisbvMNYVhkBWDPcOnOtZLyS4dWR5slhUBsmcT9wj56fvWMP6bBCFc
rTlmewz8v6S3600gjOFIXZElJyRepnys+vgrHptw25XZs5sN9Ec0jrOTc4kUbeLCd/juqyK1701x
A3v3lp7s7t7Pfrdto7EgbS1IiHnhu54LOkxznidd3GBmVDRZq2oor46L8MuYq+6sBpfYfIxCpKJR
EcFDkEb7IOgOtjFEFw3ZQmF3rnchodmrzC5M/rQUL3VtfSz9L/LCP11kB+wO/YsHkHHtLdGucvxD
b7FDnI6BP2wt9ISzVYwGzTspMjRNHwW0OiMaChf43zbAnUTFO5A5gid7+ErgY2ay0466JCJIGc1z
1DB90SJCUQB4Cc2x+NYGiXX+T+Mmzkm7I4UU9stQEcqkgq8opMwh7dN00wZLA0MeT5dmQM0aafEa
JfVWVUHzMIE10/EtvGMw4IhNg9NMOOKqcUZnVytyuGm2Qi6IjpJdCn02TYKmK/vHfy/cUqREOJju
TKFYRYeCfND6xCP8mhLjdaQCVfSEaD3hwSREnfX5nhePXfYW04d7N8VUPGHfuvszIefDbHrrCC1o
E+ng3rZddM8igBK3D5+TzA+f0wR5ZBOa/dGUJuWWhXtNiuiK24isHi8LVrER7yN42Ge/69VdD9SL
RC6NUJUCkQZfWCd4lbYo/zjMoN6mNhgPZR3jAnD4eRz/Z9hVPTGibWqmpzygJ8Qfw11Dbe+qdZM4
RFDA8h65+SnLVX9vqvVoFTlJSglBQJl56yiWWQOG1U8xjwblhBdiU5Hp8LvZhyRsrGzf/IxD0XI/
ChTwhXPBoD6fPFyvJB3TGtH85LQljgnJ7qOFpjhXP8JL/F0gJoIPUr9bwWnTu1TXCatfzc02kc5B
pJvijNPm1kWBfqk+4iWuoyAnvmwdcbKxzQ4ulV+dLp1tNlz9IBg2VKssHuTKPTPGMo/TRx0k0OT1
kG0XaanBDewE/Y8j9UH1w5aHkU//B4NxPeT7NMHQQpwJ8FZWpjfiL5IbMPcBGRbxG6J6k+FkH+3K
fSJD5FrXSFV+9DAfSpQYN3NwTmHsQ9vERFuZnl/tDJCfqxxID8OpVEA+0V0ZJC91DCjg1yl9BjRK
FC6ffMJxjXlGbroWu67LbuPPZImGTvCxEDm3vgUdMKvE3EVWsDWt/JZPEQ1IAhN9zaceZosqumLR
T/jD32TqeKsxSOI7RN/nWsO4S1pWmjg2X0qG498cM5WYtPM9ommUQZWselHZb6lHGIRqpxP+DX/O
bYJBviNdlEe+DtMth0UcUqDZYn3ZdNYQ3IQd/u0aoCSzG/+TdY95i27A0KzGq6//iOhagnfvAuYl
NLQW765I2cFYyHNz33TmIWMyUX5j7ysnOVQeSRbNyLaIsX86aVStp7SUi8gcIjfM8h5oN+TMN1Gi
Mv3zrJhhc+GPn6puanbpjMentbOYEHR5VYnhHfwmWObzCBLZNTdwPDhlvZe4qgN2KXtctxWogt82
cpOBeG+aJH/nwkYHaJFOZlQSU452EWzjRg3RzW+XT7rjh3jRYTa81EuQohEwtWU22fOGQ+at7pxt
OE3z1vX+67VyeY4jgQws/Z/rowK3NfXPBqdwITMEYEYcbMuqPDitcXN5Tn3OdoOSIHY6zATu1tL1
gKAp6Q8ARy+R1cknLEE7lKoUxC+Q2zDJ9Ui+9drJGvrWbTf4mKW9jRRZB1Mi0Vc0n2GDUM4H5cqJ
rrp3YuqPvvczo3ynNAMBoZs54iGi1iqoLfuvbcTPYFwIhsBqrs1AD0+fY2/pBaNQPrrPHD/5jvzp
tWKx3DYIWmIC9E64mo4yp8nLi3oAzvZuNn5+58OQaCn0FpbX0uciTkkv2rkjbkC/TLYp8MHKMk0b
OTB+MBB9taUjqmOiad5aCwMdNs+tmXLnt6na2Qwe+Eyim1sRZdZmuXdA6XUmAsc6GctLGb57mae2
pQ/51MdTfY4dGmEyVrGhi6Em7ekoqvwjVxNmzlDAi7PKOkyw0F7KY6hMDc4G/D5ZR+KeORnyzoBF
qIxpir259Dy9VtIzbzZp2IfRByT3mzZ5nJv0V8KSYBEK0cWQalA00Y+HG0Ju4siDFh8Ufc8ngQcV
/TltuK1Dm6UZ2vqM05d6pCw/ksTOChQpEHhE0NljQvAIvSoB1cE5gjVoRRrOb3NsEJLS6Se6WhPj
QXm2gdy3plSlqJ56L//rlfzskZjam1xcQH7zWUNh3hMnNNZd4783TjkfoSfYyVK1Sat0L4cBb3Vz
QZsznmTv6JWwAmsTRhbAe2c+dUHOcyXK6BQKUPR4jn2AQZmwD0UDs1TVyPlmF1OzzSbFjdpS4wBp
g9eosZ013WFIg+eBmqeI+g+2/IWFRQVfW5hlo8m9aenqvYgRvZDaBH/MEcRx031xbFZkwQ3yNbRb
DBz+tPZDhF9VbnQkZNMDSzSc4vENxysbkzsxG5+zCBiYzqX8p1fx2qDhyTPm/0KEST304zM5BIcE
GfEm7UzrGtX09hTNrtX6zll2QebgIrskFqhMj1VutlvPrhGQpKRHqKYgZKR9shIS+QYnztfBJD+C
hJSIIFKMQvl8hSd/N6uBwh7SfAKSsaDGftCVRme7LY4gUnrt6+BoxVipVVrN+MWhgzKt0fLgVKW8
hZKy0SDcwOO5RuXECTlz1ZflaSra79nzYCALQvTEiIHBzORJKvdulcPfaqLS13FTRlDdratibcde
j+FZhceorn/YfUsCJ/gtT9Utm7Jwm5AjuwtGBEmQRUgAfCc+OBy4+VKrGGA13ToFH0zCjCSHgDWJ
HMGtVVQXtqpzP3MXKJIAwgFkVOaNc8J2lTiIaP2Y5krdy7Vj++hogv+mSjOGpBvcbeZjGL/2SRAx
bZR0043NqctN+5F1EybnWPm/5M9d3QIoMwM9RMa0Zc/dpE58AanCGYEjaVVEtf9I/kOzkZHGIp/3
L6SluauJrd6Q//w/LiB4otYWChj89ghg4p5ZJ+EJiF6f7UzYDyCv95GODeFW/aNwx9ekqfTRZSlD
sIm61/ARq7fG1u5hkspzrYfsQCrABaXAjgmXbHVltnxnE1pWxGGYWq6twmQRp65xd9hOcQkkdmE/
EdBiPwEMfGsXu3XS2fvGh5i07JrQCKkvGJVZSsDSjo7pF6AgqFqSPrzVqKBfKtsZEbFnawTwAL0x
rmSvSfaRixkeuPJ5LkzagmoKYBvnNjJoDmMSksyB1D7UZEKa1VemlHVw9FbZwGklKA1L9Rdrt4n2
3XgzYvUoQvEYLBlPTE2HrC/OveKc79Ab7dwIGoECkD2ekVNmNzaOZXeFg5iyup4ntQuzToVTsoeS
/a4S/qDS4dka5jenRyTten0IzFBRMlpaJFRybiSF96kqK8a0377Ojvr2k7EkGIvInLpji0cW6lbh
uPfYOS1VvhhmTrCUhcXPcD1aIBFcevCXlYc1KhurZlu0CJMQCO9HQ4+0IoGay3TOkfHNpCEk3sWs
HwpDlkfCywiMAdjZl36L3QP5yrAUfimT34UX6xzgTZaHhjIVbrzw1gJ4hm2S7UQh/5a+y5PQU+1e
VC65d3ZGfO1fnQ1iizKvXVcdtwgbFS9kj5Lzr7adNF+Hxgp2kW3MO7uU95YyU/Jd5t1s54+OTUzS
0CK3nwRQRRIWWyBv8gPiJRsJZGznEJezJdPuApL4ZzauQclpZgwJEwfmC2euLr6DSVYn/pHCux/b
Nexd+2fwbDzoqT09pdyEMQVN24FvOIt/kxZJZoyBMaNDEoXfz2ghi0QEXBwKuoecONWooK16T+QW
doemp6ntp5Q6fMxKl84iTQ8Dpwqt9TFxEnq+RU6TQFs+DEFm77KkeqPqDNbKtAJkN6RrZSg9kw6H
krEohS30sK6u965AdUUWHjRx4RBcJUkSqkMMKGMNXdRPA1h0/h9mBC6Yfu97dvGuHBDqZCA0wNPD
SyA7mqBGbKTO1IKseoDx/lA/OWl+UXPgXfvG2lN1f7Ui5CpOx/sopXOJzHLcxza29bb90SOO8X6y
NmD6/5EY9oAEelrhlqYRujJ2k2oSajy7vSujGEclYHsIzMr4ysxUWv2T3dP2WNItWlajoL7+3hEI
uwmcCT98RyLOEp+rjHyXU+pwcoeJF3JHFueKuzGxFU4+q80Yqg3JozUMWP06Dcl2BtFfB+jVDBvB
GBLvAz1TV01E7dbjzRGMcXnA4ZAHw9kzRMkXLJ7GFN2tNtuHZYViIFr7BpkPnp881ZiWyE/Lnroa
VfI0/UGgZuB9IThsyBAm+CELmbkUX6SW+Txk1W50q9MlIqqXDDJyI8LgjaheghV7Zv9eck3ARiwT
d+0QlecrfVQeHm9I980sJNWSZEhN5O7Z4fT77DXqccjd+UjxzKGuQ6b4GNQbWTq9U/l33+PW0T4u
z8g110mMpVCa6ddooeEi83DHIANsNoMEAyYCixWluyPE94Gs7lXRJFSNuna2idLso68QueeA3ION
vpsQNKYqV6P7xJFmJvy60HTDgZvR1itq3HHDfHMwPC6zgp225G1ch2apUneqZyXQnRKRU67WiDZR
g5twCUWVfJcD13xeYGsjXlvBiO01cjxQMX3XLvYwrH1bK2w/Eo8O7UzVmCfjx75uj4CUhNT35qWZ
CyQ5s702INi2ZmNWSMRR88EJwE573i6ZW2zNDDYcAVhMSRAIVUR9ZoTze2iCD8+Nw7Xigtzklv9r
VlF00FaxxfuO9CoAIPMqtAjUZ0LfUE6xJcPtSOoMPWEVz/x04Ly0gmYfTMBldZ5HOy60FX5OhL9t
OmL4YkfKK8ygRi921mIx0TlfMWYToPlz8TFVX7mFs3R0rafIrj8xYOLEX8JBMzHeTeTbqx4pKjW2
/Ee+xuEHNwpyYFRrGzXaphP0QRJ0dZgkmPHgML7O5cmWn60Zr8lAsXcSh1GryxeL+LqOZLAxwBXL
mGRtEP4PD0ngGYvicT0+jSUAJ3EJOLgq3q1GSKRQLvGQwgOPLNgW2YBWndB6RSuvzxCdP+YEjm9a
uSiSUAlCrOPfxVZ8GSzQNyZlvbc8WAvo3a2Y3BcPFHptmWUMlVJ+iNZ9c+0Ud7EmNqgEKVCLrYQ6
zDmmHNP1/P9QdyuSliPJgwu7bVuHhJM4qIntENNxMNsoUydpnuCEeIZSdigmJJccExvXJGKEmHnz
jMFAClMc06ZWG7MWr1XrsmshsAxS55VINK7OeRMZ89pHlrkucwqUmiD1uEnQxZIlI3y9TOZDeBoK
55eAVCoWW8IxZpTovsuFsFjsx0JJCmOkRptDilPy7UriDlId/bCZxDtT1G8lZyNUQcdKZtQZXAZy
VATRA+qB6UmnKj+z1PESJB+K5+zOG35KO2StSGoG6KR6cDBRrrvzVJtoUhY6xMJICx0UfWo1etd/
L9bo7VpvMg5yLM+NxqFfxqSUzcoHXupwgvBhuKyH5TxdMYntFztwkcnrVKZXcoCcvci4SedE7IbE
ek4Ng4msRvsWPnLYZXv6c69eLw6egbrCjIlutCUrqQ7+E2FxjEpwjRpqn3Bv9aJBx8FmhlOE4Bqs
gfszWCSVDsD4ZA3VuSvLvaeJqPM0SedhHxyDyY2OGl26KRLsbhO+81iDQckiqrbQc6Rbxaznczoy
W9Q/Uw1iVfNUzIX/i6PupyZVUnqsSdYsqBdEXGWkBkk10aX0U39Th26+a+bkkIr8d4AS5p3imo5Y
qVCLfdNVx5DtEJgqw5iwOGKvycj8EdjT9lRzMsqKEzFJf73Ai567cjcQpjnFccLeVXY7yx8gmBoD
oeYcv/AfLyxkmh51FLwTqRadUMwRvzYWd+G0/a4fL23XEFdQz+jURvtpLPSpwKpEzi5mTLfa5QcM
kvNJ42L2XZWdUvur0qoE5mjK7RihU6vV9GinMQbzIYiBVPxq7TYNv8pOu9sko0UXCxgxFllMUPny
wjDnnQXtWQgEsaurkbylfx9o57vfJeocpF91qJt4SxVieMLc0TpLK2J4sv1RHhLtUX9u83165tfg
+R3qjNQ6/3vxlP7fn/Cf/O9PMgfgptW3NukOXYhAnBEQNVYfdGe9vLjt3J3//dWk9DRa//v7v4/E
uWesEMZlGxKvrFNTlfapn0DJcbTyx3//yHPKPtmOMx8iCUhte+Hp3wtRJtDHfl7ZULWwyYukexeZ
9s9cYdPHeoUaTF3/vVDpUaBLXf7uDEeRqPDi1NWEMnGG97LMyyALTrN/L63Ln+ZoXzeFPPXoWq6w
VWw3WG03XUfa2/9/WlnpD2Kaq4O3fLL//3d7eGtkWT7CGEinf+IRMEO0JITdLt2crjGnF8+p1Bsb
wlvbkjdWYJiZMMs8jFOhq5NXFHRdi+QcRIaBz9ALv8xpuvSk5SMhRNVBDEbyF5sG5s4x5flq5N2G
uMzggZ8wOQBpEjNVivQyDg8Y1woiKbP2WLqmfiDLfVkHLe+zl82ZPFfnr19AOdH0+4k8IsW5rYeH
wkKunxACizHBTc81VbjH/2PuzJYjN7Js+0Uoc8zAa8wTyYhgBId8gZFJJubRAcfw9b2QqntbklVf
Wb/dMisaU6KSZITD/fg5e68dJ1F8DA35789+/7Nw/me/P0OQdZaljU0YZecLvBNSaflNLEmmAQQv
7aAc1Nr0ncz77z+acGqZkBjG3S5wqvz+t7//2LWts++zy+Sa0bq0lHUeEsta2wHKPzS8w6ZS9ngI
dQgVhrR4NfNYbHRe2HPCJt8NIV4vs3jrzDF90k2PK7Ud4YV1h2XgCf+18btfSZGlX60t1kdaELzm
YE4u7EYQZTQELCX6skrXm73X43BpO+1Wxrbc2hmt8dAnQJO7x9IXKUSS2qm54OpX6D/6WWukfv7j
M1CHjVM3q8YI5MqPR+saxMN4HNrx6/efpglHLWWLg2vEeyHpr3xsgkC76XXJY5NY3sGLarG1axvS
DY6jh4azKwya9vz7g4nRG5C3Iw9ThiUnQWTOuC6/ZV77UZgy5sv5E4VBuLYUQcgg17aBP1U3fxyA
o5la80iiVf1MxOFDkxrpu+bp1BC+/tKnhbaMsTa8tzO3iPr01eYWfaBz4K1GSNvvflLeU9Q117id
jAfoUBla2N6dgh+9CncU7AY3JY3w5CmF1hCqT+Yk0H/NweOq3IutORouTyfINrAF7UriEH+LyYqZ
WhTdxAMzXp6YbXh2E24MrU0Rs40xIyzundm4DQnsWee5U2+lMbkPET5Pr7J9QhHwLMec6yko501f
Fv6jCcMayUVqbTl9p5i/+8rvg/lgXEnLrXf/ezr/7T+C93/+mdT/EP+EWFz+av+O5//LV/1PmP//
Hxn+Hgj9/5tF+x8Y/j8/mo+w+yvFf/5v/qD4a57xL9c059w+ah3L8Odkqj8w/prnQvh3yWpyhCBt
wZ/zzv4Px9/+lzBs4qJIsfMMFidBAvIPjr8u/uWSA2j6JDRYunAs+3/D8Z8DAf6UuWPzP8fzBb5g
nx/AYBD2V4q/mwmDjlstN6JythbSIuUj38P1XHM96mLaAvlnyOkVoatWaX3WdaKQPYbBwvPWQdS/
w4Dcq8k+lAE1Wl4+jiZ3jbzLb/haF396af8dQvDnmN85vuq/84F+/6w+oZOI8izHM2wx5wf9KXGg
dDjrk9hvNvjLadW3FzhHW27YtRU+QTPbWojlXe2Phc96/M9JB3+LX5y/K+8ddDtyd4RPNPmcy/Gn
75pWuAHhH4Ao87s1KKFVBqCjNE8h440sRSU2zwrljxbZQpUejO4Bo+Wzt3fMdOnzWLYCJKHugOT7
f78Yf8tZ+/fPxYISjuHOccB/+7lUI+1m7Pi5HKLcR3oEeag9cgPpZb0eVL2eYrXXbOQknvUPEVu/
F8Vf3whXGJ7rOEh/bT7+LYrEZiiWFN7IVQwNe1Uxnw4wr6v4qaNk4doDoTjo8vUIhc0pR8SKVJyr
2Eq29oD43++jb28E4kkHb5E28uJR5CZ9f9WH8Rmj6Hv5DYL2rhAIJv6wJIX2nEu4CK5p3EwhFw3K
R20I1oUjcNzF60LoR8dgBeMgocO+tuNuK/w7ajNUvtzxu2AdQNtQk3v3RnvbunTtlb4onBr5z3Q0
hUv/m2h2rWa3tu/859eK2+1UHyVN56Vd2l82sHp4lFwnvX43X84mKoxFIXoMYs2THnZXfrgXC4Ep
7Na93YL38pzxJz1dtKIVdxB/TBeeQmtdocJdtD/+YS04fw3AZjE4c0Co77JKSb8jNeSvizQxhAH2
Osw2yrkCi8giTFHXRh3tcK3HWyRp1NVpuQZlxArxEfzdsTaML9iRSn9ttoe50dIuIB6Od0CwYKMR
eEI2NT7owY2vxDiQqI59EdEg8IeQhnewRmRidCvfevIPaYQ/6ZIP+xSjXML8IQHrCGgQ+QHXG/Df
1WZgSG89xog/BBwG2nLjEwJsTj1tTu+Jn9P4AVOusp9E/lN2aLuwrc3fsQGuy2zKALW1Z+QTNZva
3VvuPkB4yn2wOEH/Hkl2z7dIXzUsRPnWCddckYdkF5XnztsPyd5KN5q4NBAron0HqL1YTWLrD+uA
FETJ9J6Nj1vRBg0Q9mnDu1XxITO3RnMQlVjk47HJ1rW/Aa1fIfAclxIlPuvMjXcDv08FlMU6Jv1S
C670N4P4MvRUboAzuIM+seji6tFAb+1fm+ktH16GCHXHfuJVwh0S64AEY8Cm1Wko6QBh8iQOAffX
Aemi8DepIvX16Ci8ngsbft8X1rbun3Ku2c3+vrPOy8c35ohZiyNKzP/+T3vcEEadUWZeusHalfqv
bv/s1who6PTRQo9J7nJoB6QeAtDxgQy0lTToxQECs0N5jUbtaTLSraq1lTOy72DEqpm4dO2dgBu8
Us+gdFYDsG9atd68I0p8nP2rQz8vc75rZZPeJHZ+h40JgTLoi5SB3SihBuLU1bjA1pO2NlmvQ/Yt
KtSoZF/42TeqpUWOf3pChhgwboz67cgtTUFH4a7ERVZL1wr1QHOzg3M2roS1m/EQRXhJ2s+pRFr6
aBSXIX/W3LOfYarcGdkDJogqXHfNEvuFNyxaYNBd9kR3kUv8CpE8ecTLcrRXBlTd3mQ2559R3qvg
7EmGz7ucOq++i/bZGl+t9IlYnKXN5My1X00YE4g9Bj8Bc8bssJgQrUMApqMU27tIo/5u3oa8w8wT
/sNJYf41M+735uBC3XMxJ7kuhcPfznj4BElku3m+qbXpY8hls8byiuSuMHVmsbZ9DKoaNxmTcK3K
xZNg21sNAYtYAArRx/FkYGMU7fBARNqnGyhYVWn/KyDwZOeYyKZl8DNTwck2StoODW4Px/3Zxwpq
vAXQuI2kt/bMndWrub04hlsw65+ap63wK0T/EOpNkfTX6Lq5nmGvpddKfWSaHNt/W8sJWzN59uQA
gNIGDC1zdLGaT6cfJD6V8eyq7b4I4ZVMiQSuu4FGgwq6zYDnj127OqgBE95UsvVX9pcHpBPxqPWp
RfqDkP3JD9xPinQmu/nExKNuYQl1LaADhrihe9YsBOoUScCcQTgklOg+rLwqLmGswo+TILZH470I
LXdrw6BZpwWYScYb0qAZmiV0A7McP4i+tmt5ch6zjFKrmMONslDbKb8EXxreJhlBOAb6qqoJUD4x
3LTKT9XAE5W2NHR0ejCQ9NizRcBNKszzU9SPvB+oVpK0I3hB3USerhMDo2+V0v5hXLkpar6khdm8
KGp8hGXVx3tZ32OvoQOntIPrsDQhngcr3fQ1App2aRJVnxDA5rlT5UGCJx3IR6jxLIoe8ZswDl6F
LaHxtezI6GXkwqXbsNYGfqZOK44uo0FntM8GgKcrUzhUOwTVe7MlCl37Ochs42wb3t0JnRQqQlSd
sgIIt5sXUK6sio5IklkLXBMc15aXLBPN5mW1MfoJzTmwCW2ciY4f2UTduWf02Okm1twe177dYDty
mFsjQvLXlSmecPxh9uPpuDBFejVzRgSD2T22vVltqhpIm4s+f2lErb+tazRhaZI+RYa4h2amfwaj
tE+8Q/SI6BNa6Q5PKnB1NJ/LKAHS+vszJMTaAiJhdKKbQV3Sxt8F8uuNVgbik+YGyLygE4sGVS/y
L906JR6C8awIv1XSJcu0iptNFNIbc42+PjHYe+ESGWwwQ3BglNHHOFMrxtwpwJOSkoF/VCMM0arJ
9sHu7+f3xne9gwVelrFUA2irAXJdK3fvN2W5YfOXGF23swfOSXWmUth08kgGB10+U8RtuUg3POM4
E+whOoSOlLxdGaev/TlldMOmPNkx+r3jPx9X0ezyLMbiaquUUNkSeRMSNn9r9qa5INRrjzV+IJGI
I4HZxAXrhI+jlUutHX4CsWem1xtoNXro3pyH/laLi4mOJ6cj2b0wf7pVMceWD8HFGugozByNOdpR
Bv6+EHa2QhL7AvIXW7xmFsuGZEmltcfI0099xvmJhn+J4a9doh5ChWM/aaULlgr1x5pet7/pcBrS
Gfp2va5HKJfUq6I3N0n1XXc55E9svAsjbXYxEakrI9N/jULpKKC6U5fPZUU2QEUtTZ0kgr45xKXd
HLLBOBtZG3NG0THWDRPAEslQdGgtNhtQBE+DK71VBBt3FRg2lbzIPxvep6MfTcMhw3K1SAMtfy7L
LYr49tFXbD+w0XkkLRo6Tjx+DXiR9/ngzkoP7VAqcUzLSV+nrQ/Ga3QvQam95EYfw6tQ+Ds7a6lm
DX+B7ngbBOpaNaOLPRehOWWPU25GM96HGFC3QQ4wPew4MvI+2kWmkWyyQLabeGQSF9U6NXmTDlt6
EeumS5NdOY8+IXy+ejYOfs8kGs0HzqN7+PEGmcONyDg2zVuCSqMK6leVCirj8CEpv600gjEaBO9w
Zmm+9BaJHqB+rBw+DKA0pzFfwAWQyqCGaMtTOm7sFHlm317TOHW2eHJMnizkx+2UASfjIxPEFLY7
TTa4g+Dx7IYKMGHOrQPHn5DY18CyNwYZPYnWxdisKnuZBb1a4UzR8jQ7RIjhG/QFm6FCvYEGhVEl
sNQwE86iqsds6Rh8l571TEN82loSPF8kgMGMdSsotnH12PSJgxwWTQ0QWXiDwv1AzkLUWN4iduSX
l3DAhu0NtXu20EGPsY9TjSYOcDp4GOCA3kdFVMNQUKI3vaRKZqJLyzOJf/8Nk1p2yIVUjyqDc/xe
RPehAnKl9YO3dt3+lW07QmyHFyw2dXPF1W5jqHbcEaYAWaNBK59H+3hMcYEN3Z2SBD7MAD6IBBIQ
5G1VrhwTag1D9nVYwpBTVjnuemgdJmxiAnSYM08SkcloXDCYImelz5cMbMm5TzoIovtFY+CycCzj
eej6t2wcbYY42roCHbDXEGkJngV2f4BQJjGcSSGRKrX6LVDGRmgqYm1+2WNIzK5LdpUTBGSLsSYY
er6Pkz9sWvpt7nAlq+HnRGx8YFM60jzjRqFxhezxsZIqFu2aWXuSqKxbg33h5gg2GaMjUVF5iXFd
5g9pbgTHjHobxXVIpS3idRXKYONyaPi4iFcQSxdRVhVLyNc5xCTddU4xk9U1WplHGyaKpqGtzXhe
EZBiJocvks/MT5Vbzcb0qm0RMnEftTbYR0o5DzPCRgrzAbm1uRwSHQ8I9iw44SZeYs5fLp5IC2Am
kJC26TLc3WCNBPEhwY9G0WJg1uzvSFeiRvsWeqYBBePykPGygmvRDin3xafMVu6T4/jOEXbnEZgf
8LN62A8YyQ/BLI3Mk0lf5gygAPLo0bH1vvzRSk9hOhFn8AUPpT1pTFRPvz+jzk6mSEM8R6ZTJFqX
XX9tZqjzAojVB7sKDj7zmLUakShOvobgPWiOBPHdotQQ+6xs3MffH1LK1cewVs1G1wm+hxU40GOB
+NQYbf7Qzh9+f/b7AxK62yAEz/z0gvxCZauiHH85owKtkjSCDL4mM449FuuVX3s5+SSpvmlFwXSv
dHeiCrx9MCbxqWje+1lYaMTSWFmYKFdoYBlHVgbDdgeBdQS75BDhk12kagoOU1BPa6POGQrSpHfI
p3qoGtcnB4zONFrhAF0cRy6GIT5kxIwRG0DAQQ5WTxFDv3V6ILgLrIZABbmR+ugkwjBpnvhFn6AW
q50KW3+pNX68lJY97Qi6ZoqdJ5fM6pp1XLr+c9GGSHyq6JhoIy75Mv3ofCdYVpLciIHGFDpXxJgN
jycA6OwG3heBsl+rd6wLF51ML4+B47kMoXn2fnbE/RKSAlT3P0SomksY2eAyql5/UHHaPrIbAT5A
3paOIrmU1Dy3irXLb1D0B7NzPzNeg4eq9oP1oLFV+0g94iAJD3kxDvTE7C8E5v3OL5vpyc07j/Qh
TAyGRLQgUheRPlQYfwyJ/Aozzm87809yBkhpGnC6wcUzZE9F/4h7+cSNbjq5lRWsogw4RNpgksL4
dgiRMDFqAJPU6M0ltf2TV7uUX732mYt8YjoUAsyqpPtARFCxSxJgHOM7A9oWGkHJIqmqIy+SdW20
xL4W+iABonBESuglqW01t64dWePBtIltRNz5WKnnrjZvkvm1k4HagTaADTxAvZ5wFMQI4uMp9h8L
s7mOiK72BS0xyv4AZ5yUEiJP/GK6/bCNEz9d+cyzFuCGl0PHrXcQ7C1BOKFTEC86loydFf1I0zrc
T02MWYegO9qMg65v4a1hK8NRZMvyZGTuPfQB09eD+JAxdbEYX8k4ataYbTXRn/3W9HciGB/7Ug/X
INV6izCeyTM3UZbvGwOrC4ZsLuf9Ru8BKnpoFgFRQMVSncP0bU5ajx5kiJAWwjO3JKlvpmR0N307
5zI7+Tc4gnKNkrGeLoyFIp8WSpNYgGtKD4f51J+iRG5GtzyNdf1uQKpZwFNalSUyey6pr5OSFe2o
uiGKkTDA4N3z1SWoBobNWUF2dg4dDC7r4xC3q16ZM+cE76lUDN4Dq/01qI0tEfxbytvK1vs0m/Hd
Nd7CkXCC0OuouI344gtunHrofit8s9aMKNVQqRqwIfsRLloRkQBl8iXYRE+ilTvyPGGPe+rQZuqt
QpoMywhZT9ojN3dsvp7xFK8VYm7S7YzukwK1gY5ni/adku/AQsGBIBAFSMqZ5DUr0gN79chA0/hZ
dO1LaIwnsuRxUJifAlHGbIUcrRDcllNfeDfpeQ2YzLH6Yko3uFTM8umZzB3jFQzRYSXopnrGWnpJ
2ZAG37FscPv2HMGmFa9TpU6/v7VLhtXKzbeuVgULUHyYW4v5J0qIRsKh+U6lfNKVRVKZUf2aviMT
4KRI0Oa3tc3kuTlN+RxRznxb0FhmBUvmV44Z94s8u4fT8JaM1qsTwkf0ZvVsxN4I7je2qacS7Rv5
DteN/IP699HSvXtf5I9JYqBRDe6Gbe8gLCOhSlewl8qd2U83UrvfYi/72U4dtcbkMbPXvrFLacuM
BJxlMiFgRMHs2p9Imp8H/CVdUxBMVjUvpp1eKhsLKhS2Z7iu8TJX/aclilNXMWmTARgmCn+yKr8C
N74EunnOvBhLRYO0w5sUl4aflo77BA1jtsOm+RrH4Gx6A8gBzpRvFJM8yJCk6tBec+neDUX4KdLg
2hMi4lv2Z4JdVNpcwrVc7Z2aH+R5SNOLPrshDQxUjlZcSh9gnSvakWAJbuN0LHZTPX1mI7rlTn/2
/fIBv0brU7JkedtvfNs7ShR7kZXvPU+CGb5mGtyZ+fsRMAphiVLNaHYiHXVuT87PEtOpXb7UfUj/
UxVP2ognWguTjdtgyK8A8Ritf7ed+ElzrLMdRje7Zc1gosF64xqHgqAX/HSPCZqqIrfuneQxRKSE
1UBER5SwMao04xnk9B5LgLUqEnVroviix+A5TKfF5uU+6g3ojsrIXiqn2hgOZbPBX4+uHjgKsW0V
yClTT2kLZpQ3keW8AMn5aXntAEK87VZd+hRrMsMkVJ+Egew8F/0HUuFVS+aSExmrfhLTYhGEBdHz
Iz3WOH+jq44VW37qktLS89g2Rjmj6utxkzoMCjhPt9S26N9IcaEQH/g1LDguJdTvyuwPfk7c2GgS
L5CWz1kW3zjWys2cV1NaxrXXa1rlwj3hr34NccBTzv8ivQleGaKgJmrDdd/3ZA/k92Fma8Yy2aT8
P9HQMmZjenYR3S8dq9gAnH50Mtkvkc6d8hbGUdYkH67QvhGhyFWo0cQQfkfCHGMJLU63AV6WRY+/
p4soN5PZH25E+Sm2dTSRcJOgzcCEKVchuYtLLuxLV0OThQiIwHrwJP3U1ExIooK9a9yyJa6H0aBP
Q/rhmKUeuuxom8rWXebeC5nJzTYrp8/fL3pg1vtEVmd0htmiS8MHOdpAgP09N2cQ15CcUfM6PjYn
eeQOBdMmHBiDh+OjMCawHYl58ZAsAV3Jkq2Bl5NbP8MSyFtLvDeHQiD4nEaL2U3dPI1EOYBm/h6l
9ZGzNRUe1pdM2zgpzQ7NfXP68Yfrd1+aaLemL34UVvzDVo+s+kM+iWfyMxMS8H7EhXhOCnVJi/jJ
cscTFsYPG+gBjqGe6s/d6rBYSP5AgtXAOZwcSm4zyx5TC+qIWf8k4Yh9CxQevsdD6gavBYxC6TyE
FguaVi2X1WKRTtFXC2mhInFpqfnVSxfE34mkTdZRM8pUnmSFDBYM4S+AXm88pqBY6w8FgGQR9cWb
QaCbiEhzbawfjtR+kb18tlHEL1ygpgw5pnbjaubOr+rvXN8kRnTAZf9Derz9oOEaGkU8EmYVZ0Rq
Dp9qaB/tnBaFYWJ5H5QkPrYkSaGWxoNZ0zObBzAhsiER4DCHYrVByPxab0u6BUYbrWtsywta/vew
kl/4Pu/wBg5xjCgcVCo0v1PAaeMOFSsNMuaS/v2r1munSru5sJxXFnHOS+5fcK0Kbz0J58NRHGdp
jMyehiNq5HVFeJrMaLAUhsWWF5uffRXhpsrocvrY0G23/hEjWG0Go3qyanEc+nwd29Mct1F7XEOI
SCLTLcDRGlgvDcjPVUoD1oATpSUU0j3irFVhsy3ETGpIQjmPvbgSyEmHN75h7zkRzh5iAXBoNfpE
BpkeWlc/2edSbokYgYPmM771qLyaWh31MZr7e8NG2VCGyYrZBd6nNZI9EJmdhWB/2jvd9Kv3iqfM
mYOSql1BuMgSyqtaOS51DW1ECpMetWwIkUmXhBoa7kObQQf1aqYNngsKMoZ/gC69MSD54OBZEJNA
R1Czwdwo+SBYDlFQXodx+HK42XLyhKBDmWYSiLyqrZcshTtnceVZ6TC8hNu8ppjZIPCOd6NjROH5
KM+CYOeoTFt5hn4LOfKX4Po/ZGc4a7/FrDYaipFmcxw06HkqkDtluWC74+G7SKKrhdd43k8UWSmL
NkHU7BSaAXe52MgOP+9UP9b4ysHLrTvLP2IKB+tXBgRc0NoUzMY9t7+lAVddW/Y9shnzR8gKWEYZ
f0o1+JJDEB6quFJnW7YwbQBPoKdaKjVTEur+pezkK7meySoLMIsCr9lqAEnZ2iASTVQg61JrdinZ
WKoSZ7NFQeolTbgMX6GqM1QUJAzb3oPH/ZsZhXp2p/J1fsMCRbNQYueDmYF7Z5MM+k/XTdYNvYo8
LK5xgFidWwStxApvCybDsPZQreve0i6SD5/wmlHhPUkEc+RAtQfMEyxk9OBrVuN7EP60UmylsrFX
tWa1G6PdtoMsIToa0ZKBLSOPDT2sfmXFiO/dBtEuZqKDKqnaLCwvbQUcz50IkemDRYeicz0RzLKQ
Q70f3PQXMbLoTRsTNmBONAVBJsp6Tf0t+RT0cgSN68EID1oa3ZKy/BTAHJP82SmYeTjpF6HiBzvE
lMnC5BwB6hbHuMBiB/e7j9MblR1GT+tbk3gDvbxGPSfHuzkAbOhprLvUAprjxZfcUV+Q6tXSr/zn
OqC48avxHjUL/Ix7j3qk6Wva/65Buemz7AXTb2bIK6RdCxkfBxn+KgKol6n8sO3wlAS5tkyKr9wc
z4ZLEhpcV6CyEsxA3T01jQv1wylPlitvXdb9mhzsPwQMdJX5GakGq5UFlLp06YONzinrzHuLXpar
RbQFy0spp53d3NQPpkefT76P0l2ZKF02kc2pRRIxFTzzYByS+6xXtLQ181PL2wd/gHwq/A+NC8iq
1xP6K9Qkvjrojv4LPIva5+bJcSFKAHIimdkB37wiTWOcCFOZKn3hGu9B3JgPLekFfRajSYSXUQTh
RTS1S8oaB0OvBhujQ3v1PO+U6uJIiOGXIkkJxcsPe1BAMrXqFvkMm7Oc7OVYw+wqBovyWzif4dCQ
dGd/EJzbb9uAxruIzTeKiXvi6w37oQ3azZBbFdFELwe0+op+JICaEE2GN23l2JxxGj3DqqSX5MTD
EorHT7jS27ZFTNxUxKIUqkHV5+xlKx58hieLwPTV2gx59Ec6+cRwQQbsOfwGxSsRYgiARZ63686J
SAqorS9lhZdaon1vilVAVtCqpCqEYlfwyMNTAIMfY0k0IC+4x6kIorWFGD5WU39IUswwk3RpLrOI
F7GrL5Q9AFEySSIjzvW5T4N3hwJx6evDdZTNVzdwAttW+zpkW5Q8P6Y4hwrmBNGK1ukDCmiHdj/M
EpN+cl942cpsbNSF3NE3dKYYik65uc7N4IAeS9/yw3Ywe4XPUsrLB88EPG4k4cX2er5LztWl19d9
zF8qpH22y057DD3j7jQ6R4JiBmiwX2YmlUqQPDdJ8FZoGQ7fsq83bF2csPBj4NdY89TnJAt+9C5K
q+2kzH0V4uhJOVUccGYrSMYdKbQSYG6E7qLOmf+ToRGlFm9yHx2sIPtwmuo9nHri0Fz1SNjrI1vs
vfCBa0Z0d1J0MnF6Rxl7FkbgrPAac6kQo7egQXGO9PC1AbDWFSmB5uH0VguIO6Omf3Ut/Z7R440O
UMkee4zrALsos9Z1DQk1ldVz0IDoYYxDCH1NgGBQHZxOZnvXiOR2FMZzlUX+Mi+LM4GwZwxhFcFJ
wwUfzUlk8JzSzmUszAHkSA70sCFYiVgIQrVApYneBQ5uo+zmuvpTB55Et8Ij/ZtjAPNPFoNUxJd3
kTX+lAav54w8CdpQ0CWn5q/bcW2kWXEq3Pc8joBk+/ZxTBFTtP6HNJGrMsrckMH4WSCB1nOdZBy0
Fa2PZYoxEZml1AkFunxkqtzYpjEJl31jeysn+2yLGLM7rvEV16d8zRhuW9JsrSvqiXJ4c0RvUmy4
b3MGB1lieJHJSSl+2Xqv75te5w5rxF8IOO9OF2L100yXdRpe4q5MVnLS6L0oBBM0almUjuYelU0L
yZ94xogWWyMtTrf0Lb4s2//lmevCZgwy4j4lw6HviSOYwrXn7UZdf6CGyvacjhgHm4I3qeG4nbJH
oaGKCPRzXpP0ha2jjER+tWPiIy1zhQCEx0bp197QiHftp2VnRBe/xcDlGIcp1EECJuMFVOQDkgGJ
L7E2z03VNIeh1K4Afz4SYhRSwMZHfVLzhSWEVczarwT98y4JvVMMiWA9wYqdm4ICQVZTrzqizRnx
VDyV8bOr4+g3YLotiDG1uCzmfQ8flfTFfah9JM0Qr1z4V+j/Gqr1YC4W5Y9SBdp6MocbdAGxNOzS
fDBS7wQmIuZ8wIieWypmS6EOzXUikKzhQ6jyCWSEeiI/DOe5Px7G8ikbiHGsXQpaHRIuxoow40yY
gWNN3BmfUzK8Mb5K8yo5dwMDwNgCoavsOFlGVfIOUU7tBRIYsn0/RiQSnmKkmZZYbIOCdmQMXoE3
8GRl5kUkBRd1aqpeqE/PjR89n3zAUOQAZr3gQw8FXvBh4JuNwbHB0FZHn+ZYFrtYqGmp4RQbYxoT
dm2A9MUW1nz7yXAneS5ex677UAbxTRKaq5uoFQoLGod8Q/NNs+prct1bUQIiBv90h1r8XA6lw/qB
ljw57rM2ep9eYryZZr1zI4QcSCawAcHNIhjHbbeaNh50F62fgY6PGdBtcuj8Bvg4PW26R8Bmq/Hq
C1qQMDDWQyH306S2hhbfIpEAFA1+uVZ7bcMY+6SGc0kbgytDXxWN8BjFuLMaVe7q3L2IwUHZTeae
1CRut7B9cmmoE32zTzO72EDvkuthznWZvIZruJ5CAp0QHfZTdkD3bh2R5Q1rtqRqoYxWETFqsFp+
fxo3BBYya3iqEiejoINqImXaYjV7UHnwhd0gfqo8JbdF0vyqhmbF2+xvjTBExTnOwZUtySj8ptjO
T0nh/kimRgLArvTzKCma0QDSOy7js4FYArzV8OhP6P2DLuy3gQe1D5jKL261ZPri+ivTClZVaenk
ltMsCLxBnkbOUEBG2q3lkOMiHR69InhRmQHeqgvTpenF4aHNmelbqfbkh2V/Snz/wwv7YhdGqBV8
KU494CgWZ/pimYlxvcf5lB99UMdrt8zqbdK237Kv858Y3O7TUDlI/tMKdUZoEbtLOiK6/+Td6fNx
4U9DvIk1D+cxzKKbRLICjKd5gylCe64QKzzX+dUjQXQyYLw4nT2BILcMsnB3SkQHeLO8ldDXsGrb
xT5XCemsFsmIJQUHHlHyhn8BNlZLL7v6zkqbrQ+5OAKIbxeDK3a6mcGmh82Ozwwsz2htKuLeAMXy
FDh2o++63H5tE2PYlT67glfp2Ge9GrdCyY0E+1eNT+4+yTbe+cOtH+ph7XAs792Mgb+smvMIbHEx
9OaXnVMlGDnGS4YSYm0mwluaIiR6qp7DxumwvMwBTMskb29lUtm7Abf/DUHoc9nIelvUpncYKRIK
FG13RoJU1qXxhmlfPLJBP3hTQo6nfaSfj5wOhOcKvMhnkUEdTxn6rG3LneWN9Q8Grddx4u0owDXg
Qn0tO8c66h2jQWK6eNWc6bEKyIQxYppZFrkMc7P/lOBHqJSF9QkSGD0jCnWRHg2bAsrpCTEg+u0F
f4Cxh13L2M+B0InSZ1A7yDjFjcZZgn66cDke/TXJewORLU20db3UOOWhDXbNu4260n5YFV1rL/GS
Jw2Vna1TxcyTbX3yq08EdIzlh5dGpg9qMglqaQ0HhGGlXluNsFclIX1kDHhXkzT9q9Tai55r6r0D
Lwuwww+3MoSLIoRxH1V8LT1u4aqGfjlbxKeyH9GHDP0j7DSqWjkHgJCWEnGC3YAWgS437GtWzZEb
rl7fi65rdhHThJUZIhWyeNePXlxfpDkWm2AkC/u/yDuvHcmRNEu/y96zQSNpFMDuXLjTtQqtboiI
zAxqYdTk0+/H6Aa6umd3Bnu9QCO6oiqFhztp/MU53yk1YHBZgizUTLBqm2N9syD7+NNgfjt2b70U
I11kEu4cRcb7FNnFyiEO8CUhQqqUXfcBEIN6d7afcEZlz1oMtgXrhrhpKk5xt3aPOhmBN8W4UaPc
vpW9Rb1V5lfUH0u7N5Xb0QbqoKzC2DS4hvazwwnBsCPe0wjbXOBteB6Tl2iU+a+0s7eESf2eRiP9
iOP51kxc68RUzfdxgYwUTlT8AJlj1UjkDzNPkwe8v9+BBiW0D6tzC3cVT2KJJ0Vk5O/1BAORMZPq
cfNmR+PboDrTJ36g30cBIaJlPXIFA7I6afmPnFZuctk3vmj42aaSe7Xn0QWKKzLPM1q1gcnGWtVF
fKjGzu81U95slWXbhpem5eXEweJSOVMDr+C//iKAKjh+D627mTDa7MEazPs4RCs6ur80Ep2Oekd5
2TsI6NyuvqUQNE9ToENWaedgM1g8MXKkeFeuKPRg/FBeb/Z3nZ7Awjrh/NOuSAeaNfKf0K8BuF6L
EOxAgFRdugEZg4sAHGP6tmBbuNUsTUcCVPz2LPerzfv+qbKH6MB+fJUOtljpvS62WKCaTYAgzpFM
onOjS551SSSPljOFEG0+Ax+rg8epHPLT3L3XrA89jOCm7mUkfkIoMKpmweyba72mMtQE4xIyCrdt
03ZoABlYFlEs3gfQjSjmnAWT660nMb03LkZr+rffJtxG1ms3zZvzC7L0llWn92oQ4SPL+WyaEtQ9
tuIrIzNSRTDWRkzq6EJNxozZTKNh+v0QJw/kfCYPU1AiiBULemD5d4QKBvsiyP5oFZwyC9PwEb3D
K75wSAuuehpB7T/PwkmvQ53+dh+IjS2eevx6j/RLrhiWbGG3Oaj+jzOxosJBggXeupI30V2sKTxL
O+h3vTH9KZpY7tBpYP92ChiZ5FPdzzYB43PFqLxNi2nnzkGzlqnm3bs54hkPYt1RSRXcZx66C8ca
rxmXGOiCnqEGgjAiIyKSz9MtEGLCMAwRvIIFMxmmBeHl59vwKjL7NaxtQltjr7oYY/WKM2vXZa75
ZifaDEF7sPFsmNabB2N+DIsL2TX9vQTOcJYJRMwemKdZmvs6SGLoNX248fLafSXasySfNSDooHZt
v8zB0euFkd1nxtnrkBhFU03+nkovqk/mdaZpgGjTqN4Z0zjf6e5TyYgI0EfmHGiIfpnuVB0GUVln
XRj2djpFRBMc4FPDZEFEY2TVp1YQhmMcwymmxdBzTOowfTNRfHshehrMdcfCZurZdSEVO+ZB36m6
I7bOo7Xce1Utt52HcsvjwzLN+0END4XkAiMBXa3yKH8p8c+uk0S/Bzqn7WZsIIxtW3Qry6SFcbbq
FD4LjemdkQAVjw0qbCVYHmaTIOvc23W6eimTG2PUe5HwSuYGblBXvQ4jgxZ3TJmIplStehfuZXyK
ZidbJ2HSgspBUGM13V0M6LByApRdSIeGW5DPN4wgT1FGLgoZqL9U8ExQBLXE+BjbzqfS6eQqUWKV
fdCn8DMMJCtYzAJqUq9IdveDJu8zPXlNrQUTXJUvQwvMg+3y2kzdN8f1nrQMLf5gA4aSDL01bdxa
00AUSpLiXS7PynGe+5wFTa4N95n5Z0puE6+laggpTMUpMNpqLWSLhqUMPgctvUzANZEJGsXa65vf
PNB+B0SbrhlVQPKSmAuKdTEyv2L+YKyw7j6SNvowQ/9NMECtVAzivw55YOoEoycKuzoGbKZx48pk
Qk4fsVcjZxQzCR9Awzdc/ydpZUjFgDATOrlQD8zvrte/1IJR1LmaWlGTnBeivSfFMaBUThKLdTjF
6lrBIWMrDBKKiQXzvVVjZS+yNS4ztcsav71U2Ap/DCuLf++frqrmP/7nX11///btf/z/6CZ0keb/
382E2/qz+PUH62DRxu10+P2//sfy6/9uJPT+Ji3qZg+/n4fn68cs+A8fofybMB3XQLyrS0hnwsSO
9Q8foRR/013chVw1QgrTdhDD/8NHaIm/mZKb17VsFH8Wir//Fx+hWNxmf7GEWY5luQ76lMUlR6nq
Lqr8vzhIwKnCqqsAVmX5MO17kwYuaLE61b0RnQdoE+cMzfW27Jz+Ecot2cwfZjLQXLvMbVfODDRo
nKrhXM5oLP/yJv4fbIP/+bVJyzSEKQ3DsfG3eP/mf9BzDUB+SSNZ5BUTmq4rfBm0dyqa9PuSW62M
J86+hOjGXWHMzhntlLYv6hqu1uRSy+gtCcydRBAH6df/r1+cXOwI//LG2YbF+y+sH7+nYy/mjb+8
cXFnAxZcaOzgh7WSPPLO29FsXsLKmi+lUdPwOK6vdBea/BSV15xxyKaXJMRkMh22I6cuyTtGeU1m
PCvU1a0/jt2EwmmSjxHRMV5t3zJrvLPquD7U3uRcpIb8Ns1gtYCOCOnyTlGSLDvOsLkNAcNpDwV1
0mSQc40iPDe0FtcfY7uO7Z6xMW131xqH0Jrrs8Dt8yOBV9H83ERFf4PEsXF1EyqqacwIsWXy4KVe
tLfCjMcPoNXGxB1qdvN8+6/fysUv+69vpQR6QFgWd8ryP+ffbInoUmOk9PgbvGpG0dCYksFZX18Z
wMjN9D60enRNTAgcaTViN68065FcUNaIz33Vl9eu/lyYIls43uJcy2MgbfOZYQrgJqHUwVSJ6QdN
Ex7GqoZszOJqM2c8JWJwg7uM49QhauloLskyuFswxbIctQGRMdesvDMio4ggOL54XsgD2NSB0nHb
/DfXk1gu5n+5nqQnsBpjH4Zd7hBl/q/XEzJNm2ko4WZ//6v1kMzl0h8HNmERfM4rkcUrcl2eDC+E
VJCIkyCs56AP2Qx3mZ8G2XV8aQMPZV0SROgcxcN//THJ//Qx2VzqXPC2xaHFabXcEX+54hHslzlg
V0TSUf2bIU/7gJS0JUcH2PHMcn+q5F1QiOKuriMKApBOtyptvnUVDLfObvZZ2sLJyj1CU4Lae6j0
sr7ktvfB72XRBikL3V/0Vc5Fc0HbZ27mHpVZOKQMulzYvGUZ+v+8awaTK9lLsgInCM68kUf51q67
s2VpN1TgZzOK5V1Yo+SX8BDwGjhu8EQFpt5nB6l5xzqFHizAk1+RpuqSubFNi4Nuas2DY9f3PWXj
rc7zx3hmpWCPeAGjhj4jG58zdxTHUHbh+b95f7F2/cs14GDjMw3d0B3bEewS9B+36F/e4ZzZvTdK
O12JIZl96DomOCfvSgzsvUqZdmsCc2Y+SYiD7iKVi7yNNl+DFCpJ2J7jEjeoJmzzPFXiw829tQz6
/FLJX9Ae4wswTgOIhINsbZg3+LGdS9YwjqTYNfy+El/1svSU42Qtup3vaLn6ZiN4xzSFFH3uTrMQ
2gqc8C4tEGg4+tT4ReXVZ1sx4otmoLFJRS6yEOfSrI0T27+niKWKU+uEhZbygeHDcw+Y3Ei1D6XP
9h6WqOuPdfJMo7cLK7LoydLNbaCq0liYpPm1w3E3TJs6StDpEFzn6OkljqC4ClKarMag5iObysLM
mA/3RHEilJnV2bARJFmBCe+S1K2EpAc3A8QfvgLvYeuOEpv5IiTUimJNPDdpzQD7ca4wINoemuJM
oI+eO+RHQP3Ynn5CaGjydkdKA07OVIy3PPqm+bJexKKbBA+mc7idgLrduZqWHDw99hAGkLk9xGBH
exq+Cxxl4JAZwu+kbIr7orj83TuV3kZM+fNdQFPu50J6TCJ6m7C1ghfBYS0WXbqzrm2Kv5WcAKqH
Q4nvKtxVrvY55FhNm3oB+k/GLamKf3yRhk7jIZ1bWRnl3umhwRhedXQUoZAjTPyjNYeZ74VW+NBE
ybBBC1PdUB8mO1MJeRZl4xE0U9xJKdzdwNZ1J7sKr6QL9V8gJXkV0fwdZa77G+PCWqDDyW3j2mgi
uv188dhv7saJdzkkLAD0boAYK2BeB1rI3vAHEN2DX5K3eXkyltFA9Elq4SF5JeKPitnIq0M6TuFv
5mXvideVH4BOBiiVpfUS5Kw+cfsPj0zqWXnG9rmziuaq42AfC5E/NTUteVh5xtnBA5VZDkPs/t3q
KiKMehtZP+l02Wwybxv7u1Zru6e4TzeGrVjNK5KxwpbkmdjEBayFzbPmeC/NNDg7q57J0SR6+m7m
IeV5rbyvZTvf+hYHVDiWV9WhM24BQPh2TSyWacBp7WfQtq5EsRKX4xoZb0RWa2U81i07+4hr6NkK
ws/RMcqPQBn3tDbJHfMAcKVa7x3Lgrw5q62/f75rEogif/8PLBVh8RKCp0cahr/GxDX088XQrsoM
84izg9zAaLnHVby4op3ivluG22le3EKjw4Zm6bSEReS9egFteept9KoNNqGHv5WFzK1twFCVWHbW
1lhArmyMngt7DKt13IMacyydVc3PF4ydqG3WNJddv/h3FibRP7/AvwGqXLJj8BQfTt8EuxBl7hvm
CXtPLi50lCIyjlqvgnNqRebWw/OBwVCc04htYUIo1MoIq+5gAOw7OJ71Eot74nH/ADivt2Oc3hcD
ucdOruyTTC2N/ZU4CyUMtE1boKj9V4wiBPXUzO7L4gbY1aaenqvKkkcrwQC1fFdE7JMqaxrvOlNu
ESrBNli8GQlYM6aX9X2rrFMTgwmIUx1YY8rsKZXgWOuuNPbCS75/CEE8lZGnKvlaxtEjyevjurCs
6Y1karE2gmmxJ9lUFbreNdibQTBC5WcBwmR5r+e4q7SGzbmch4cGC44ftpa+Y16iZV71rrfDH1E3
X7GBiSgyKSqZylPyGHp2VC4XXlDlBgkmxZHVx+KpgkRj13jljeYh1SA+t95DFlYPhUnOQOyVLZGB
entXTxFvb2AENLAFtMA2CfFRM5mzEnEUcQlJcMp/Qd5NGWcGcPIHkqvKoz5ha1l7Xb/KgPC8SZkU
aw3ywMgsPGDWGkZvWe9NH1sgU8WT7HFLzyZksnb5Ns1TSnfmEw/eFP/pOz69fCH15WN4cCPrUe+r
6fTzpXOgMopSZS9mS/ZGkXfleSR6al13NfJLxwMAgJTU70fSCVaD1bdrVP3ezmIZp7tmeZm1loLc
ji1O0QIXyFCwbZ6ofKfa6h8McInH2oJXYM15/8BiKz+HXvbaS7t7KMlEfXBy6s3Ygo2LGnlZbUbq
ACVyWUyznlUJnEKdHgH7Sj/umDObiFWL5ASYHn2Otvzjz/c//+QWBSNR8I5j2YV32RDH/s+PFjRp
dq6t19pU/adIGrz27rBdPAtDWBtnZC+5X8XpuM0pXvwA5szeVLQF3B3eLkoFy3QxatvKnGkqeBht
c3BTqyCbhnM9pYQlYtT9e4swZ6yUl3xl7mOmbVCSqHTq3dzlL/iGnXttnJ17L3Pl8qT7/fNzskY5
dImb32E8L9EX1egHY4f45j7NfXKId8JoGdsPlfkclZgPM7SvJlS+mzccDUGATZxlhAU7bnHuwYHm
1dwfNZVjhICEuFPTQMSJioqnQKl5LeI+gWYRBVvcuKg1idFgLG+qxxCyuGGKB00WwJ42hMSj4Mec
xq0Ntb9GbGTwcSbgrHe5CxcwSdz7agyiVaIPxSFSpE2qGV/W4M3XutKr+9YNUWp33TnO7c2chGQd
9elRIpUx+uepqHDbjqTEty4J8GWpeBK7ZnZ1ZkeukBAW26idHuFlgUIbmvIhLP60GA0YUxEGYYxj
dlcb2BTnXG8eNYnjuxjD35CGIdEsvxyLUYwNd6k+muGrEzMQSWWoxzgVH+UU92evjevHLg/RPnoQ
CyxRbjsXnyElqd8NyR93ZnTZWbckmcebam2ciLTIPFWqKW9+zYnx2yTI58mUA64IyyJMpJMIgPpr
3ddIfEXlAh5Oy3Od8uiiTySCSW3DwXlntY7OxxhAWxT9HZgW7zRXuliBINtlZv1g8SBFbVMRh9SQ
pt326Vn3KrGS7NejKmYili5c4kccm+hyP5B9hYfBcPk7Y0rECpLWtndv5tB5LPjpiMcC8mmexxfd
ozTN6ssQJekzUdyXpi9xpwCCGAdMUeVsbsdARzKi0pdEQIBG4MTfH2OqlI3xiHz5xeSqP/He9XO2
tUeWSknWnpQ1xceKqC0k9QgPd8E0XcykXRKPBLEqc//l8eeEYc9M2F11YYRmLNfyzdjhwFZwukkf
rQLtMtnaBpHRuHa6vD/bNQrEuCUPYiYj2HYpmK1Z84kOwQXUWdvOaReGccoOQgXbsZFHbPfgczqP
5XH4EHdwfwzyBkmzI0OjMAihN91xV5Y3uIEAqpvwPnPyYQ1lraHeA9vePY5hz9Zh/NYS3dz2GeGX
0VmYolmXFHf+lOo+WTk8BdKe7ek0ISLSkwcz3yHNX1nlA52rczR001gbJS+li4Z7NUNPrMzq1KbV
Fmiqe7RJI5syACsRi0jEzzdaEZ6GNcKd+qTQMCD09aEHYiQwsM/EY4BWUfP22gwjoWKVY3vdhyw8
Zy3z7A/7mStZ3vF1pDCrR4SUKIoRcmIDZ5a9Zs0x78fsN+tHLA+Rfi7M+SkKJToCNp6LNhr7KmTZ
eMrO3YSgOeeydCaudjcaUTglw5PoUGpK793h2YLWo2JA71gogEX5mmTRsO49LHlpRBmT1oSl1h/1
ksYcI/DiefjOAIRTctBYZDf5ds6mP7B+sJwOOtN58SJzxIKkEJJ8p1WXTnfvjUHXfMMMqn2W5D+B
PkEtnvGUhcRXyWCnmoT8N0duYsP+7jhENpHRoxqsqdYm8V6YCx6xSd7iSYPtyR5yO1UzOkeYdCCZ
8UVa81HZDHbpTfvzlA13TfprsOtrTArebUq/wC65O+q68ZFlxYf+3HHd78nPztYRHsLCa0wcCwsq
WM3nC1s0NLvK9TunQd1Q2LdOjuWZNUVB9PX85bqYqGwVbITCvm7HIbN3UYB+Qt6cZbRQabvOKplu
+4jVe9SaD/gDjmbKen/KsHbnVSE5LtvDEAncJ3gr105W6GAq3EsjKkQ9vdrayrzKqlPHjIFh13M5
m/UIDrmfNlkhmDQSBx6G7Xh2OOp1W60MC/P2ME1/EtwURijHg9VawVpflgKOV58aU5krtQhWTK08
MOVDIWHdTWNFojO2PLyl3p9kGlbdpORWb3KyZJ8cIyOwsTU+whKvnIId7Ac/tm1UYj8mqUm4x2qa
1/iwcJzOwxJ/FNo+qI9TNldPYcpPG2Qh2+bGPXt5itJcJADXJGxLuz7mSHt3qIueCy3wHj00S3ai
Nw+Yo4f1ZLfexs2/hpk0xiZ00WVHzJpGqFK6l3aAtMkt1BQLW93hw0+4SRAUMxTWtoOLomHGBbb2
OI7Q0CCEETy8oVU+JH08n2wFW15W477uOf+jTocE7WmfRViAayFi2pMqP2UNxjfyR1CFdcV3zGzB
r3RZntqRRTZqq1LLZp4G5glXZHBfVPY9RRWWkvLTBcAx0sHBF3qdS+c+aVgJmaMMfenUxW7CguG7
JkSmxGLnhiOQzHu4LcVAMzVj4JmVywSrFeeoV79Kb+DRSEPFNUkwdMdeDv9KtUBcsNM5XXqxPRe+
lPVqLnGRbt5VFMvZuI/a8ZfSLZsDQR1S1pasG3OkUe5VJqgdw774rQtS1qZSorugxLbN0MIanDMX
4pWvsV9ZlN/+aCpCP6GQEaTM2xoFxlqU5blsZo4ImCC+m8BmXeYRgR3Vfoo+Pi6xTLlohldjoS4i
Ia4PZNEp7VPrwKqUpJ56IodBl2rFvGJl1WFxNFv5zlAAxeP80YiRYAIt67b4gA+Z4WBuluyRkF3g
f8eQX8z5vpJB+lCU9qbqXlM7DNf5UDYwKiW5GpTJIXXcEpxCltziAholXj7otpyNAtTAQHjXFDUT
Eh0GEcYoQGHovAd5kzP4FnGyMVALZiVnaRFZ/TpbrPPaQEKnO+5FH8O8zmnRaZ/9GircutNrPoMp
fqv1FTqU6qsNoI51hBDYvUBoEZXelkT5x3Gc8eeZzcH1hveeQKJQ/sEZq9YSwN7CeHfZadUAoQIb
JX9ECzMkQEN6cbDMfPIr2yUjdzAOnXzNDHiuciGbpm6Dqov6tYOLP6gY+djkBVs7sRCiCWwe1XTP
tnGRrorUz22OBKNIpD8HnGVDDN41wfoDqimCD4IvlrmwVDyKXL3chMk4r1ty+YgB4dlta+0Bx1ex
rkqL55iF/NQcu9QXlb3Bee4S1BVEe+JWDoIpoA25ebWsG2JXBceEhWOFifx5IAeibmakSwhjdnqk
Un+Iys6f25XQh+pSYykXotmSXYekLvdIjWyaE6Mh+8L0vkbmvYoNo2RZytDegoPcuhExLWJ8xVCa
HauC964D/mASYsO1SB505QAP0mceKYZ9nq0EnLjZtZtaUBmlOIM2krJ2ENwVbuVu0Yqg97NK5HNx
jyJ9uSoBFmHMsfoPI+9PlpF9FDE0EKJPeQWy5FJRFnk3KDR6BuWu/dhOwtpars7S3l3XcxCtjWbe
RHI50NhtWJjgBtPt12jI2Xe+2jL60jVw2XHcPuWT89h26iUqOkDRfVFtaJJ8iTcHeocj9mHJvhb3
Q6YFF4vnw9YNxr3bDs7egpsEqLwoN4nUvwxGX76qcUM39lLW6WwjQitl4xlsKU7JQ7U97YLBIaFX
TclAQRqwqsjeqId2xr0G/GyMJ5ABvHFKhfRa48jo1J1XjUNQWov5Gh6AOqOffNaiwEENMiN5JEby
khM2MXWF4QutQ4rvOOCAI844+J7cQ1N3asYoxXC90Pl6R1sHkKCbPEbOuzgyuU4J/9P5PVr/bHpJ
e4xC7isJ2QVNceo3Oa2u6lfUs/ba4feTKEwtv6D28bH2gDlx9M+U1ecGPGejYy30SDllA8HfjlBm
3khwNbkeIq4aGAdaHO0Di+SuXey0HHzDzJOwlfvKZIBTVSOZeVHD39DatLIQvqvpXbnDnV4xXSE1
fGASI++babxFLtEwEjlopRlqQ71JPtUOpjOsFzb8dtCdWBJIjrS02blxBZrFikfIgPoCIZ+tK2P8
De0s4WYuYpqQZwmXklIaiCdE8Ii88OVSfh6xq9Nc1AkOdDe0AUNj2G3T0Fo3tVucBKkWJ+kEI4U5
ByDoYPjfVr0fupb8mKTzReDQihl4zZISH3Oq1942C9ER1QlUtFa9Kz6fCzCoQyrRmWhFuYu1yLhA
sl73U54c66byQ6He27FGHwsJbAXBnJueUL6VJo60kdOLWVugPSphwlBpd0HHAdz0oXZHexnvU1lG
W6vJXARPG0cLBWS69FB6qC1qhHqLAvputMl0R3qHQ+Y7tMdu1drRVRqh38nhC7zLlebAB7tB2Xv1
XB5+UV9+krhCSJxrXik0ViN6M6+9RJ311qjq00kJaR239oCed242SeT8Gif+lQmAzLWnA+ijA/qi
LXqgp07JX1RjD+lCQVW7Hm4f1jE0/vK94gJvTGvjhv1LQww4NgXnrHJYWd3yQ5KB+8SKB2NMAwZj
mNR61IGNZIHznkwpAnhBf0wyWZcjSVLGGcuNHRQIHCUAkYyxMsA8B/9LXzGbtH9Vg/XVEEy4dsIE
1VVQMq8tHqZfzsj9lGfjqwDluaZkeGob2hY5HYwJezdd/OQbdu4n1GUr5EITYVHid7Q4vTzxxAiM
645zvM/JlcLYsh60KN9ENi8ymSJ/aHgItcr2p6kT696pAp+hiUr155ZABXw7y40R36y7vsTeHwRl
A4Yw6AmPy55ap72Rc4Rancp2QIHTegkGNLeXh0Dpj1lKooKjMUpeQtlShE+1G6O5TmgrOq02V7rV
gNIO2l+pal+cOGf8m/fLw8/iXOkfgwLjGTlv+0gs+kDAwTxIluA9YZLErP0wNcvj0KDGL3vxjatH
LAMX0l3IYh2Q8bNQa+pRZ/2VstS0sF3hcefoQODUerZcxaP1Ra0zbuvoi3XSxhxc6+b8auQyabFb
6xAxlvenGJIo65d1WFOXamTDoxG9dlSxh2RgB1fwdFmNXsBpn1GaZ/isrnFe/kHMd7DH5qIhOE0G
+YJeVPF6Knh35gAzLMVOmugB4dkQica8DK9BZJQbnQPsvlIBWW13k04YYRZ2codqed9OgBkbzNJF
KXw9Vh9DoCHoxEavN6QEj1b2Z9AZJ+jpZ0B7SnE+vlX0p2QNkNddsFxG42fle9IcezxQ+Tpp4/FS
MwtfhzZNeWnO7JKN6ZQ3gfa6iM4cs6EGC8g5lPbwigX05DlTtdJKzCdRyghYQcgn4qPaagK7diJx
bLRsys9N/8yzPNw3pbtF5pY67VfbxM/2aKUPekF/FYbpi8JHuZuNl8JNIDNGENDCvuYh2fCeZBGO
nWFCoO2gAuGU6F4iRfsa9NONaXa8m6NPq2ae2tVADCeseiZbCKdQ9EQBKUrs9bnIjEadTdv0c5lv
XPKQ43b40uE1mIxAoA4i9ER99BgY3DgA4iBX6aX76DjZb3SJm1ll81uSBSc7nYHEDie3PBqMFVdw
gc6jkbyNk8k4uH7ECav7hki3Zay0O2uOoWt0lOEWFoDG6PpTXRYPpcECwGugCqT1quYuXU99PkDj
GXeWaGn/G5MRQVku8akliRnzQCeYdsSBTomvJBeW6SyksDI6enbO1E8M197RMSc9O2UJ6iSFPmLZ
Lodn6DFZcCmWeiiCNQwOTqxkqxipuMBiBlbGvuL4tYLqc9kzBtYbKuJ4b1gyWE0YmGdLe1UObsEU
qhtlIoJ3z/tuIwiN+aQ9GwWQo64PT2gjEKQXtAhFZt5qjXgGxIydvg17d6WqUfcb0q/BE20LAr8q
dn4r26H1yME8Bl3wljnRUjGT0cVYZjB4zvcYEGqNk0VSqeriPu/lW2nNPItSa1w3LQiqTlYUAAmV
OuMzMia3k6hR2gCA84xNIjiE+HAfcJSEFC8I/TF8UgQ73pp8Wt6IhzJF3Yai581qmFvaFxFb7cpW
KPdakynWTPqsqgZ/mBYHkiB7s3VfU739lan6JXUrVB+4rBtGR+vRNZrdgAONvBEflkvuAwuis+ip
Tkh2O/V98mQHzQM16ToYIXUo/SfENIBkjPV+6Z/M1CYO1+ip4uCVRgNp0EVSFJQjbr4iqhLPDzxL
H2QHO0+rKyEaY9iXrYX8sUJMRNrNcAurgulYAsTWmEoWaMxkCg7dEVH+2WySa1moeGHkIS9FXTmO
uMtZ9sLXY10IaLBclytrCHqio/psm6FWRXgbRc69E3gCrXbPc7nvEgazS551QiYN4tlTLYxHBBCw
kTQ2lVYWPnk0Yz4IUzQDE+xhiyWfaCNYumVywMjeL3LqxYUPmU/HscqPmcEt0/uLYLCnRYxxU5Ac
IL3L8a4qGmBtwcPsAA02FTkrFf6TjHE12Zzzq7bNscj5zPwEoKg17Qh6e+fDNtpvjgYyK5sIhwgj
LcL9xFvGXHkt2wIm6BLdw155FCtziUhR+tPkiF2kMQqwoYJt3ax7Jy3wLDMV3PD25snknRmEEnZj
zYFf8riy0lUcBPMx/jKqTOwqWX7bvZHwQNODjRrD+44jscnYr3oO7Iu2XVoXG7qIS/XKRnSFmM3d
2WnMuZkfhTbvMxl/hyZPYZ3Y6yEQeMsTTqeYVmyMWns/V81I58rNr/KF6DNXHV0Hu5TgbjCCr75m
X+aQOAv1G0lAhiVxFzbDR6IXm25g2wdMtT0S03RqpiwHWl6o49iNx3LGpJpYcQAOikAuKOGOE1Kk
TCTCRcZnp3XcaHr2EtiBWDPxG0JAeT3K2oJXMrW/UMD1zCU8OFl69xxxZ0hBlecYk3ExzOyMRzWV
Hxmb6RfsVneqyUG/Cd3aJQwuN4ogZ78ze9Qrur1LR7Db2Kt9mTrGNSzFUhu/S1ODv38XwA/dTcy4
VmNbP1HxWzyo7Z5Pw65hkCACqizHZME08ocVeFZ1D9bV2IBTOzv0kmSGe+iEou+SzVJjeIwMTG3V
1K31WFjq5DjgOZb/J4iQKqaJ/LquX8mZoxODw7oCfr/W+rw9yqm2iSTPHmWU3GMsdiiZ2I6yZdkM
bgUC0mu17XyaGcm7uctSrIRQMCWs0jtkObWXNvRBpU2MUZwem/yVCqo4dUN/zC199G2WqNy8yXYe
tAOeok9Z9jgfdYr2ecUSB+aFlb+lDXvg1LjS0auemGmaR2GHv6Kq4Rmogee0kR9g6WvgCGE4ZYsd
QI92EaxVFldkTqFi/aHl9hvBBJ9RSKndK/stCYWNbhCVR9vN8jYScWaDtJ90crG8WjI0sx+jnIGQ
7VTlZhGfeW3R7HVIRKtpQcy5WLqCINu4XtlvJneI1nSohAZk9Z8qU4zSVEekLVtFj4k0v/xNtG5J
sKo27zq3R9tdIoJI4sGHXp8e6qcqjVCyVx6euJpkMbxcK64mDpNPGNh3LobxddEPNFs1vXxqc7cx
wtx4kjslhdG26YrR3slIXcxMaOfBfVONCs9GWjP7IMBtjbX3lg3oODz7d94UztGpm8/Qe4xK2LjI
St1jVtv6Rer5y1xzXcbokRdYTn+1vPD+fzN1XstxI12zfSJEoGAKwG17z2aLVjcIUQbeFICCe/qz
wIk/vnPTIc5oRqS6UbVN5sq4YcLRmtr8SK3izXCtQ17X1T7o2PjWd4e6az1UA7GoYfUHiEms5Htr
IEnpqDwc3z1Z9Xw2MzcluWgVxforcqE/IlFmiBEvHMgw+YMbOw0Ilo2khN9e9mfuHwjBskPPzFmd
tM0a8M+/JgaYFMOS2rL1WKsA54Gb9DdcrIdREUEV6eHemFB/PFnMO280BDlM4bnWMB+dcmSViQLA
dp/KbjJ+kdVH+GdEPZUVbvQ84vX1Oe5ZEJsncrv7U9xEpE6NuA8772x5wanQYlX1FsIIp32XJbPj
ueqgmXY3RHC7uqhgsenE3vgRxE+WmHLdl0yEgaXOO9PB/J35ZvkskOig0Qc4YEsM33Vl7BqDtgPy
EO75OLh2Hke5bcA/TMAFta2nVhrPAPnPn4oVI8G83tF2aa9qKx43VVpt5Wz8w/10B36yH/hg70zV
HtKZPRtudZ4NkAaMz8CDjiJezZarjuzr1/MwAzoNgEnP0IC65lxn40+OK3+NRfG5DBT3QAZGPa9c
e5Mp37pir7xlece32u20C7vFTRYyBWUAae0KLxxXe0pN23Y5mQRjdiHwaiQOtgw37euUypcpyL8m
AnJXUrtXm0keBCasOUCmWa0tU1kD5CHDfQyDfneM3enVBF7bsJrLooS5uA+axd+2JZLDPDW+SpGC
9o4lm1haulgFVAWT3zKPIko5QRGBNZAHfXyOje7O3tjaWyr9lcz+U8DYiRFNxLTWYvesq0fl6Gur
M2gGpkJ8grmddecX3t37VBnmZqDjQ1hMO2ja4F7TKdmEpr7ODnUoWBoc2ebZTPXJi8HnGYFVXAw3
vKGUethxtCdVmrJLzh+aN7qKTWCyH97Sy4L5WzxwDg7yK77jZINoo9mIpVXt2uyt6+abyhWwPWZS
1tC8GvOp1fEbxwTII4hyHSvEE0YcrI4deJvR5LBKNBmSzdVxAljFrG3btOEam66dqD8Tw77gSajh
URGH16flyVHNWU9pcJQZkXkOmd1CUOgWzMpXxFyYawQiENIi/S6tiU5Vcf+mgOgXWxmSvBB9TWT3
sJoZiycZ1vdYBpgNMe0YhvNwoTlCRcTdHjL8rfWhagtwZzVnErKtA/0v/A3QCfFot9sBxhq7ShDp
bEkUrKHq7pr5wW+CXxRnoDBlHbAlKRAbUXQBduEeELNZ7wrHY61n4P4y5aYpyezQjkWeb2IckgZ9
YRN8DmrRni2TU5Tf5dahe9KI8kp0MFxG8GS8QnNPeca9kWIvR2SQ8KOpG7nHkBCcbMZIjBuNM5mV
71EU8KEN4F8Unn+cZsn4BB1M4mLVBUZ9TKIBMjJbtimiPiuCLkZr6R7s+ODnSBULZfyuYo9YZave
j6l7ZrgT0glwoylU9athqJ4EY8+QoElchm69SxkOnBM/eePNB1QVmfHW6p3H4OL/LkeTsBThrF2k
D7QfmzDk5E0rOFyCDMU9y1FC5dMl4lIFrM8THlKnOBfD1dXIAeT8t0jElfN4whpLDqjOfmat9965
My7myD7G0MMoC9Jt1CpF1V5QAcY/fCeqN35d/vYL957URN72LUsnwPPdJrMxdqbPfTdjYR4S1o4O
U8jcmLM9I57CNP6FbSnvTGSFIrGFdWluUEgTpboVPYzRYj23oXvzTazuRcauueDm6GLiC400bPYT
zHiLmLyNFfY88J51Sd0h3XSSGK68exGF/2vW+V9WMCkw/5I4zy6HaC9O9FG4IQfbA3ZW/lGNfFnI
WCuCFuA8qXYfx78CBylCok02+USUcQxF+pBKe+vjurEhyTwxBu8nV+2bHIsTZFCErtnYbWElWjuv
bB1MveTuDT5Ibu2n2JCZIrL7YRgRmA1XDcbtdHlcHaV42xipybDe4hLgDu1JSPX4np2kfZXRQLZD
zOmt2K5DaHlOLYHaailOHf+rsccLkcCwSVFQbz09E2kNsmHO/yXK9nbt0O3m7tzG4S2ukUwjcflT
6mrPPvOTwgyJ0jBseqcsqSDJy5TqGUbQV7TMCriOyARF0bQJG9Ju4gC+Ln0rsh/2PgT+bYMRTkIz
1+8ZY0YTM9TObRiPRxGMOxsSV9k5aBSsqjg4/Tt0ESye0H8WfgJ3UFAuLqzzmFCWFiyQOs/sN2G0
5H9o65LJ4VGZnt4CYJtWlVafU8A6qp4M7FIB5GIE/ziNr7FhU/j0gAdZkrMi+8jif1Y3Rodh4Erv
468JrB5ebBwBtheS3YNPMUyw+gd5s4DpcHQZU/ZP1R5ZopXcg5V4qkixQHZ7Jve82I2ufnBlcNBl
y9uFqV/W9u/Jw89PY0PPiwJ9dEbUHkApl92znl+LLgb6pRa2TBx/TI4DHaXpqMrEli39cwfVWcfG
GTcvsKTc+1fCEGr4IOhOIzB2KrQKFu38yOWwYe2LH3wZIpvlb6d8bt4K5y9iptdmMC9yYMZBzihC
Yz/6xUqPBGF0tKn+OXUBpeoIwdBRWYL4PWixiWZsNFJyIQKcz6kt0dRmZ0ZQW9LueGga91cQU2pi
RzqkCyLON5JrsQzEuzIVu6EjQaXzxn9ZH6OKC7MPP4/kYQeOy0IZ3gQ0SmAIA/XlO+Zn20TGvrRH
yosa7/mIZK2S8itjeUSc0fw+K3QCI1Muo0AB24wpZsxS/NJj9xQiRRSN1xzdGtUVYyAgtiJ+CzVM
aZRPG4Pnsw1Zv+hpfNM9azT8EO32gcT5oxQAOnLXy3ZqRLvnjYxdJ9M5MYtPbklqPCxwI2BTYLoG
Girgsg9vjemH6MafuSbKCSRGvjV185ft/xt/a/mmQ3+zlhTQ/DvwWS5oNGwNUOTW41ttB09BKm6x
l3k7MiobxA7uEUiqxVKQD6BdmWQmSxpaVrz1hmP3BM8R2/EcWRQzFesArIHF3MdHK0vfyoxPxDcj
KvEdvTKpTPYt3w/FYbzOJ4mN1cjWI6cfOQAvZVP96bnAiR/3nxuLNl0Hw9ty1K4mGEfZsoxwuRXZ
7dhe9245dbwVfncnoKv1q4fVMV/TRflpVDARw17/mRuartnKq73iqLlWqjrPs2esBsMZN7UNuyue
rVVYQRbt9Q3s6T8ZNV9MCx+Dxj0dLdrixgZxZhS2cVBX006X0TBR2pMrSbKU6dYbkSVlnck1Ujlf
rngZKsnN7bXPbLT0utDDI/H3riOji+9LHP1k9ATU3WQ7xJBAylfPG+9W68Z7vwvX0L7Og0ZxXWYx
jwpUr9ybt5nxXpTlD78SHlPnmb5n4ukP1TmdJzQy9tbx+AlUwbGq1KVcgvBEReZZ1naHJsrOQUNR
XNvWwarVgKyMnrINFgoazk+kBHdzQlrD+vlk8nc/F/JkyjHaBSXE41Ew87WVem0b+wsVGEdrHHD3
kwDrYkA6pZJdRBhwrsHB2rAKYnRqECc2tpWxLhJ16VHLdX2ij0YwLCsiVjCNeIY+G6+DIk73Jn2I
SKEHEqBLlF8kH3FJtPsc0kNU0ruXaO8dx0o3cJPoKgL1ygCemenMY93LL9VhOgaJgCxPiRecAlQZ
aUqCcfrAR/RI+BRRv0O8ruaX0LK3fY1f3xqZnmAmuw7skMELUl/MFaMGlUUfao4h94zzLanTtyrb
sh/Nj/h59jNbt3PjWydTMHKT+BSoVbhcsZ2fi44sYmBshAkIQAm5BSZdzwQpeDmpNCXyWG30TzWy
/h2icY4/49QqqifXnF4s3hfTGxHzjorUpqiMboseuvJQvjYqeJp9gyKGe7Cng5piBP1c262DW16A
opNQ0M5Bqb+EPcv94JMYMk7I4nuqUK723ER3PUVLIpT/U0U6WUOFYOydVS7GduQAqdBH8JLTSbom
dP8NA2t29yooNkMaf0nyk7cE9sSrxurunaDp8llPgj+2SixYbK26+uLZ46fljcNBY86CEz8dS1d9
qLCAJhtE21kDvIt3FHveJK610+udb6S430gPSgG9rpGKjJhUmp/1IupH47vWMeh3SZrdrkr1Ovb1
Jg/gZc0F8cwlrJhy2PUpf9FYDe6ykf0+80A+2OWfFncP9qXi1fXnH+2gEAD6/MEzQdM1TRyCRu/Y
T8OBDvqlI+RhnqEyzhmFTtV17x0G7TFpnhKFn4MrYRsO4i12+/degWWltMNwb9RHJdkv9X208WLv
zbOKf7EzfzIjj9cJZPq8Gp78kOwadMQ7LETh2ucDCcKcN0GhfHeFgEXHlsAk9oGADqIN9DsR1/0V
VQR4mo65h+8RPeZUBJTM9hYcIPwM3OnrGHJGj3aYfz9t/dykTsUj6lNCwOfWG8lJj9l7XuQ44zuV
FIYxLrI64jYlnSbnwg9IBBonZJLiH4s3jik87Bip30dCCA1pg63IhodIFtBvEpaXwg4OQ3AzGnZc
UmOSNL9g3D/LDEiVMzBl7BUAy6mZ1gYrw21YAbNpcgPoNmGCjld9BTHlte2n19hXR1XZziVgmHJw
R1b/MwDSkcuYEVJAWJAKKPKd6xAis+8ajUiQ1D3CIKg0JB+gmirWS6HstbSq2uUB68nPYk4qBZMs
HJwdUiLK1Rm+HUKCyBjYPqExWSOD+W13/i3VfKQlaHyHbUeJKhSJ5UKV9IqNpyiUqzaS+3y5tTF/
ZmtEocwgcK7nxoAEws6Yuc8tUErZ39negHdndkdkUbALDIsQBVEwe9W/R4yXu9Kov+yi55L/Jz0n
W5utAJ67xE0GNWDP1Is1c31Kp6V8Lgx6JWNkk6HT5OSTQr3W5I7sI+c3NhbjWrTjdaJ/P6DXf2Vx
w2LJ23Zdhjgxv8dDe4s7lyrQXNfFeMOckj9nc/I8lQAW7Dr90Ru3MRgfnoZEogw4BtkEOaYM9/QM
3rGuko8BcctxzJpt0UAEyOAjqyY2d+gtvLMJvmw/Oa1BDDjHgmG/Z1Zc7ik39zVZBxgMLxM75byl
5a3dW46wcetm8Wsvs4BzlZmM++biCtvnOed1QIYi/Cd4Aun4BFUe3TR/Uz0KzS7icZTzpgkRVroy
hbEi+o2DTXFFwBMPelI8CsLhQB1gZYvBWeUktWXFxCAIudfkz1fYSKTLjOOXV+9D6ffnKI9OJLCy
iTKLB0DThGzpiOfPP5bjBazoPvfSZheC+eVv/m2ck3brD6vUcoi+0P7FhsEE56w69sT+LEvLbRyT
nOQX7d5Ii3Tv4WRDaEpIZ5vwC5FHPyL05LAnNiZQR59RP8P3uDhN1Wsya4NVn9z4ZawuEyJAsVBO
jObbsP1Uh6LcO0C+nc48o+8pt1KmHXO+bJuQOoEgnHHsWBfH2CkP/B6ayJR0gMqzmdMs6mLwCc4u
F1z2qe9fFdX6IotxTvWyFqh7/ZxBHylZpi7bUrVKOANWvYFRwm7XxNbzYIRUyeMo4J7r8GeJ/mft
GPIT00uAaHwM/nluYb91rNfs1NuogXzSXCMfSObpShrRvTAdpjtLfg6P4dOo3dVoF+m690HzB170
oyCB9mjX1DeV/StLiCxshWnshEPs16STY4FXdJuqrTV21Wbf4BvYDqUKeO40JGV6jMzcFVF6Mrrk
ns9Bwu2YLvtK3jCi8NrFEyZuVf3LHNw/uY23PGVESiZjfuZ7QlvpWuVBMsGnyceQ4jMIGM1Da9X9
GeXJvgzK3wqL9XFs7G3kiO8J5m+cE4+OCg80kM3YjgLbNfSvekFPLbv1xoPcXo1i2wcG2uGRAlkw
I1lNxQt7NHz6yy5TTc1XA2ByYwVoS2xFdWIX+bZL4NyK6cu3aLoSvFErhSqBbQL5HxCCEXU1igFe
dgo1wGpu5oPLpV11ODsqhuDb1g0aAgfYM6YV5ZmbJ+G5oNLER44EOCagTnR0YAETWMSE9r4cxA7g
AKS3tkY6KByyyMnpIQoJOkinsCu1ec/aTJIhCMzMtSmpLPSmlln94k9zAPZXEeCuMBoPZkAyVj0N
dIv8aSthJ1e8LXmNptHKrD9GpKo1XKSSQ4fP2rw37XvFtI/5kk42aCiGXa3jV93If3Gm7ggwzJEU
g8Tom9scY3nnVDAGBKbBeFYDPUQCnZ9Im7hlrSHjDIj80JFwaH3WPR8ek982p+REhPoyGVbzlBsm
dGRJKZZ1zYeAPLxtguTKSNlDN6Un7nSUjeOLoNaDGE79ZvjqYbFu2IeOh/Iic15w5/1NoeIfHXxT
9MLWfrIYrjNMxX04DP5TmtnngPH/AcfDp4F0DDmRb6W3jDHI2p+E2ppZnN0iwcp2zOK7MCI4c0aJ
taVZXKOk/clVIJmqZG0TP5WSqyaLgr0Lbo5dQVY+Dz1ekQ40Sk+jyfAoPqE2qdcOPPd15qjnISTX
GmXSc+V013Cc1LkOuxZ2bT29aEcZbPeZj7CqPXHFqoMRGnhK0AlNoiMpIa5IkgcItYos2HiIIIKI
hrVwt2WX/i0yLzm6APWWjjI72C7yAhhGD7qeBlnAACzGEclPlcG8nAdnfJKY029ZZ/8kAtUs8wuf
5fzoZ81vdIERGYbjxQ0D484O46uWI5aa5avehUHuWsEZtqB5bZMg2oELPsGosQ4dhnY1gqSM3Bpp
VsMYJ0ZwS46Bg0KRBMJtPxvlqauqJRzJjfIDkvhgxxZjWotMVTd7efn+VS/M6NT04fV//7whiG6P
ET8/pFe6rPaHklh8ZhT8a43wRSDCeTgjSqLMHPdt76Dl76wI9C0LwjgOwmPeQZxTAdUDKnQsqnAM
NoWwAAKVLkz4hN+H84iNS5b+agMX1FPlia3BkHSF3cbHpZiEBxPy8mn0xyMgiw3Pc/GF6n+hxpMG
bZTyZSpm9PL20n+3nvtilcFP8PJL/WPNb3bOwsCEentzynp+KzndBnDCj2Tw5Kvl77+lfKw3k2cb
lsT3f1L5wr8ME+kpwDqmB0yDvVW75ckj3nMtmtJ+/f++5Nq7Gcp7a7TVPxfN0Y4EEYnLC4IOMs0x
cpkIJexJO7fQ9KuzTRJRH43I1ERw1oaMbrrovFtv25AcRvBlqDDPYRk4R7K1XopstuUqLvzTQMbM
OQStdA06Z50o4UJlDd0zTzx/sSPnbpJ73vl/L2Of+ec+9RF1eQkQ1oiTwvad7ogpz3mUwOduwpOH
QBXWuiya4ZDAF3+tcbdn4Wg/xsHMXwGq3JxssJ8CP49v0urf1MQbL00tSF4zxocLieW5DN/BZY8P
oiXytVOMpARZqXc1rApLL2aOtvcftVuENZV++Efw9PpOXpwc8DLkS2fEByk/383S67YSltvBXaRM
HrqRbUd1ckjzTH3WKReh3xTvGMxOVR+4+wyjB3GWifhMMIuvqhL6UrkgF6cAKGwUtuyukha4k//7
G3WCQG+x+b4mWYVRFUiBh5GY0T+5fREwRLc8qFikB9055uX7peND9N+vvr8UrACWhL6DYBh2MIYg
QAqFEjko+tdgiqOrH7DtcpE+bLTTkgAsTAI4ZWQippHDm6WaBE20VkfpdNtY1/pc2K66/u8FrPvK
KNXy85ZH4dsCjcj/vUSLPHUgka1BN0wc1WKRRxkLc2uAZiAdG2D8slOCId2y4u26C5olcKl8prNE
Lz9ufZYRK8eVWWEkcgMU40ij8vgii/aAJT06ODZZQUYbC3/7/cs+KdcFftp1GwCMIP8mmzgEuSBc
GCJt3T5POfK7sp6K07DARQwZfkERqvfC8cXZH2ZBvNmHVUNO2Ab9QFQQSoEVzzKISHghrCIWWBCS
qvriTpAAyfA2DYaz5miZ68otsyfPZnY2s3MQ3DbfmwSVdKcCt/IO6PQFYb3+a9nu1Ssc+VyZ8wfB
tfDjosR8+JxvyNP9bTHOxt5ybx7+oTd+OI0lYxwuLrPcInXeRaZNPKs5dglDoztWTE79Mvg1DnFy
drGNs1yYWBWG1q4vk+nYYyGgbIhpY4q6WlwsR/g0yO1G4TzVJOwcrIJKvMDWt/bKAv3d8vfw/RKZ
SHA0iRStY1J+LGbh3pJXFPXW0Vk84FHIjDZJsOcJASg0x6+yy7rP/w6LHPfADPu9d9L8jQ0Mc4IF
1qNQFGxgSffERPDOmzNRPH2aAGi1bQT+WInUmd1V0x6sRrxlOJNYftnFnUWjsy15JKmIpNpko41H
PCuvqZHGWx/i59nEd7Melolry3oWqQnhEJMKz8LC9Tqn5bhJLROLcKYfCMhjRGZu9EAxdxzHiAt8
ARpWsSHWAemFZwNVxaA94JLNviY6pxHN838vQ1U/JR6YZLAFSADUfWAGck+b2WSeDaa3nedPWUv7
0LlhSYA7VuFEefeihRE+mHpAMTzXl3lIK06y8ZjWdv7GG0WcrWXEOzwBxSFX4jTYtvm2cYrOPUcJ
6Fq/ClPy2RuFXNH5zOqBAaEEbwoH4gWCd/9ae026kTN1ZefY74IklSrjSnVKt9+DFKh+EBv0smwW
ks7Qb17GuHfoCzQvefFhj7bctG2dH90ufUvsGQTEZP1oxJDccj5EEbyXJWH3njKuPUaC7Y6fDdm7
Q421Naa23CGTW0fznJ/t2c9pRH1svRB2UJrzpa98dZiH7uCM9roCtnIcZnog5O6c2hUeGV32mKgm
a5N5ZJQQdc1MeGgbhreq2WuU4Ddo4vMNEwnfizb/wF0C8ZuyLZS0CBtW5sWlieH3u14Lp3JhCGUE
q9wZ6+EoZdAFPn5yX5pklGRuYdsqpiK7KINU3ybxKJWK8ewA4NryOLLUSrvplvlvmBeHK1G+hIAN
yESLzBAXnsI2iN9I/TCuFKL9i21omur6uZ98Cxw79gYhYxdTzzRkh1G3xLd8M6pyYLeD3/1yjc79
4aR/Bk3x6zKYrhFdQPfBK2chhOSciLHJFSmNbpVe1YJ0wIdqnf87fDLwC3rBFTE4fGHoyigxHFrU
OHH15JBBxhjGJLizmn5KJB+WHSyRELQSowbnNVPanfho5iG/RQv2McMxLjLzXhrdH5Ejy6ojW1ya
pCJsdmzcHxbIyBjnNcIssA0O1lVPubg9gjE7gQ0o73Ma51sDhQ1Kf4wGruj+ebWNFouf8jqZZXHV
ECMOTWE/egvbUduU+IWgpZ/jwT4mMv+2ITPI64GZSN+EDlO5lPFlgIkWxPKQYP2v0JissJBZBHPx
A4d+/7DNAR+8KuZzKCd7j3myoErz7C0HdoiBKKAFjrVxieHsLocDY1CznS6jQwWWyhDJRFv/bi0u
+Ygm4PuE0pyFOyrgf5ZIgk2cAop1Zg+vQeeH0J9LY43jaKYoHjBATC1G7Dj5jCBc/ICemS5ea+/o
0Z+szd4WMB94MQr44qgBF/xYjyjpyW9JX3c4+ozAznGKg1MWeW6expwJeQ0KbIwBVwhGgt+H/xTP
2dpteQ78HKlFFGhx/n4ZrYn+OyA3CyU/ZXImEvb0jeHuY2f4QMOBOayJOUMCSNhp3KFlJornFLNK
3E5ynC/D8jJ2fnvqGHW6IXQG+mhvIvqCkV5mpzfJ7E4a1EQRm6EnLvp2NZqyOdVp8ZGDkrviLilP
JVqfVWtLk4c0LpjVqZ5LFgWFi9tvn7ftfJuqpYweojuwn2BfRcL5r/dpeS/hI6MGwdT4BtzAvfZC
ts9L8pWk+vs+csa4Pbm6U9tS5E/hBDrXtQcGg3Ez3kxY80AoBrXvOt/fG+heQXQzPWYcxiomLLKN
zsR00HCHFXqABxJwY02kInwmGx16U5YSYrYkm4rio+3T7hKMcqAXy38UHDwbDE3DGwWN2uXNTJhh
KmHp9NMFs4uxr8PW3WEA8R49AdOMmZee3k1oNmW8kdJK9lZOcFzYL0D5+FGG1A9giPEUwkVWSXNp
Gyfe2Qv94r/vfEyGn0SkEUlYhffZtagxv4NlwdQC2llKPAN5sEoxuZVNTf7E8sgIjByHfPnSzvt4
T26rWiM1Cc/8QqFZzzaNKlOwF6iahdtqKr4Kdlkbot2EP1okpoVMI5r3cklqxvmcXVh7psdIle8V
fPP9GPv2KS1keuH/SPuraudmenm48fJuxAxUvPk45Q64BXNafzA4/oRyvg7n6JpC8ApkfumHz2HW
3hN84GhvMqkEvd89fT9znlWLTep13hVOb3mKTeu1Sa3TYIzmOwjTdtdp5wcm2oWJzTpfSjBfVKUr
vrXxLvMi3yhVLSpevCIFCmRRRD+LeYLhFAAk9k3Fk8oDy0AwHS/fv2rjyyi/Fi/QLKPkCdeXvAvK
0juBbyUMofOYhwKZz//9Y+RxgJnAruVjQRs/ulvCYYqTzvtsNdhutZlMY28m0r7JjsUYnYJ9SPvA
votW7SaasytTtH2r0ho4OmhDLAjh2Wv0wfEaSh7YFhuCbjIoiFF2NdAIcpxtZnuSL2bV+2dMPxIm
bU5v35NcDca+CEr57DOV3usOs0Aja0jmUxJeJlerszU3/Z0gb0IbqeVXoo/6+/eLEvY1Mou/JqRu
p/DYeVNckl5zz0PylfuphUPlorQJpvqcyO5cpW55blIdPLty2H1fBsOs1Oa/z6qunA/YZk+WwcdB
dFn2olyPNyOy/A1aYGcP/zM7knribkYAUOiapyWeXYPGH9yzpXPIOiNP9Yz36VzVgpV50FL8Qc9D
LmmVj7SajU+mn+wsXBntZTmTglRgplJNujipmuj2/SJtEd26yJlOTdYcWbqapPyQq8kAEe5nYo+I
NazUeObJo5YgMzMQSPSERutbebNiYYhnOlVi3hhRAA+b+OGH7bzkAONQeEvuQ2hBHVvSvVX5DFPq
JWeKiHlx1iRksF/jrm4YOpFBX4Vglg258zi0V/HymcYDC7gBBMZWUnY0UdOe5mTML0Sp5hep808O
BRD3OsnOtVepXVDPmLvRYUDC55Z3NSvS0W939aCDA7abZ9mK8KwJPlo7SK9PZH56q2T5k+xFhKeI
sysBzZ1dW8c/Etzma0WUwKHve0A2iKf2SIZQ5poePnZGTTsPBBDSVzu/D9K59VHubl0S6XZN2Ob3
QMjbNwgq60e9S3pzOica0VaVOOTmZOwESJOEsdaUb0qT+nl03ZqgsrGv1kWXV2dEYtGmD+ZhbdA7
EarV9buayWlZWcWtgOL+jO2p3i9oGKRD1jVM3GdGPO0Pe2aWkaT5X0rf4TPDmzQQewAQL+BmhaZk
iIney8rVSQzBv3Sym0sXk/ZXBeyt2O/OR7KccJA0It6IyVd3hyTcvYk/89TIGNjFFNlM3klLTcvi
qQyJ1TFSC2BX45MvsXzrmoE2Y8o83nx/icGGE62MmfN2SCsQIGUbt6Qx1BJbE9/TFc8x43aLXJfB
dc4ZvHL80zZSWGmgnQ5tYJ9eaN84dkE/KGCLfYHNNgWWf+87iGKEWm3yugvebIeyoqPbI8rAR52w
KOrXttXIC+WavLh2mBzHmFg1VR2yMEjucymiF3uIuYDa1NiLHMlgJebmbMad2sWxyz4eIrg2reQD
FSlgCgSat2kkyEa2xrZw3fI+EFf2faAaYCczIQcGEM91FJln6c3ZxYjlFan7Mk9dfkqg3e8ud8rG
EAhDZm23L990JcJ+hu9Mc+E6F7RgcCY8J7o6VsJuP2BbjCq1U9PdkZn9lPmfoWtQvTTD2rMMecgT
fROiYGLV8WdgIGTpQvfCSMW2T1N7rotUgo40NSaLZ1P3bEGXqRZdy4qJiXETuvsR1GHGgel+tHKa
j26M65j/Y8+i/EhfG27+a7SskrRnBgW4X4h6aPx80WwGxXAQ7C3Po+VzqXFOM0wG12jPP6eZ7OFv
DJS2gntNGMe5CN34JHNK9aiVRyvK/yrdbyI3RScN97TdunlGIqOogicrTNJrkJgAOGh9G6sHzODM
hzZAlYMwvtoMtC6nb26btL1PNTdsCnFjb1vldxeIo28xBshburzIVj6NTlOeCHbY29Gwt73cfeIB
GEAMLYNMfHzFSbWkRLdK/mktsrrHbIh/TF8aO8cuL/mdhqnns5B66/XcMTUczqkTxpuymZHBfIrY
g4q3sCuiO5Ck5H1tM28+q8bKdxaig12Rgs76tiKXUxlfNedaXv7yoHt0Am3luiWO9+l/XxbK6U8O
aKb/yGeZ2QNJZ42LkycP97Fck0hdvwoL7a1Lrg+AdkhDZeK0a0Ig/b0VcPm2GbLkaikoeiLJQRGk
uF6T+tWM5pMRp6jC8h+LYvWGwT+5f79kEwWBzGr7jCfZeEUcRGrd3ei8+AtgKyvYqP1rZXgTiZh0
D4JchJ3j7OMhYn4E4wqKALa/TVjizZRGoLaV0Ye8LzUD93nS/Sn8q4aqPzWq6z7YUPOsQnBvMZ7W
eVj8CPz6Is2YPrwp512YBWQC+ao5uGbfPJMEMnpi6VMm87Mybd6vIHn4BUt+r+1fsqw/lLMBzE4h
CfBjtz1pX0XcO+50pe2KdpEDHi6UOjwhCseM40E1tI3mo4l0T6INdJ2E5nid5wH0tNGZz1kS/mNS
hWY8CCCtcWhyGKM/E33sox3S5c0YT+5gKrAsgIENI2c3RDVsrAzHujgGTI9CyF+lp2ZyuuwbmFXn
SaDsF1Bx//sqxyBri7zamdAJPubywQjV+yxdk2Hq/2PvzHbjRrot/SqNc92sZgSDQRLo0xc5KQfN
g2X5hrBsifM88+n7o+pHly0b8vmBc9lVQKIky0Ulkwzu2Hutb43psLPGxnnq6A3BnrQf6KdhU1WP
YPD6bTE51l0WQzUk0DY6QTEAA8vMs4vSJ8uYqkONiWeTs77nUH7uDHxQm7f/imIGhW//NdDyw587
bFWLTDm2I3nz9qKIrCU+ABXT8q1udNPLZS5ba5chZdWeKBazWyIzzOuIJ3YXNwBNeYJTLdcTwIHe
RCe2vJC8GG7oRbdraoqbQWfmTiXM/+HYFUh0sOS7aAbOkRgReaNANBDb4R2ycBY4adgRtIPF/NcY
Lgp3PBczgk4lKYfG7sDmND6ppZqoBrY9Xp3ca4hHTzBIHvEZGxQDICoikbYXyUT1PTCf36ewknd2
hYLdgpKCFcJ5qbDYXPeU0mXwndZjdPP2wthW7cPlF3Jyy7s2X0cHy2dkLIkSFp7EkI79DapldpdL
VZaMSxqbGFfkIBD0ghaWHnuTXFWYCTbsa78NhS7ve6Mjp3BhhKe+Bz1M6x3exmsb5ZmT9h2i5mIz
m97L2GT5ueUE5eNGdRRTCFbdW91yEssRpEOx3CRFUt2wvQqe+556rIYDhT6hOXPsMnuoYib3KA7I
dUgiRIXgKsy53Y6jgWmhIVGNPiNx8/lsc50G4AvaCflH2oMb7FEObiGv2udjif48carPCe62tRW+
1KiZT+To5nZT3+Qm/t+3OrgvmktoyGwAjM5TiLdKkhUFGy7T/YptGdmug+qU3pu/7UczPlWjF6Om
J10ELsd52ZfZiZrjxEhoByOWoOqlWyYI59q/PTiaCIkLGZ7zNjWKY58O02fS4dt1k3mMOyguEgNS
czObE89+dHqz8hCeYyw/YsGSHP/FrACFDKNX39uoJSGbZCdJaBHI9K2ugmGVkil+nKZC3DuYk7Zx
24jd25e9zGGo1eIODBc8RJdpuh2O7nNV9leR1RefBuKnzghqQ4Zdt/F96E5frUbYl01iZyv8Z+oy
m3A35Whq9sWMZG/TFWO6TSbzglkwzpClL1oVTXOzgGTYN/I9ww6am3GJX4dNBJgscviRoDX2fcbH
mRndufTGCbAgvdAsbe2vZjw9U59Wty2qZm9urljuyj0AzwwpcdlcNQ4LjDFH5Vkm6Y3TiMKxHMXW
g2rYkAFDxoVIKFcyzO6n2LAuulln3xqoWYGSO5BA5i11u7hFTIHM30R5rTwmCg6MgZu6WGSQlZd8
FUV31lcUjabF9MGtk/m8V8RDzstpzZzx1LtAhiwkdMhhO7krreoZWwjOwCI4sPS4x5Ax7yaYnf7O
pG9TY+J9ZIiLgEVgkQ+aWJ5osWRE+1nB9Vi+uIzA1nBChkeKANjUjlOpM3fkA46Kott1soguABxF
F65fMCn952urI9WTpsX+7Vv/fP/tv4qwZaZigFXyMn/YAbOxcTeZ8+U/L04DaNvR/vfYCNr92/dD
3Y8MCcSLKdvE2E80oU8j6uXTpBtJcJwStzBI+4fuay1RCOIgwKlZt9M1Z5ppnUtKHqtafeUT4Lzy
Wi/63INH2gShSg5igbzXbbPH9LU3SRy5hohi35J7esHDYfrcMwilzhDAxwrvroiR8kjre2HhqwjM
Tj3ImAd8NDR7LUB/ve1XkeSrQzc6u4K5LbcbqrnGo2X41pSoTLgfE56Y28oi3Cvxz8Qn0427b+Uk
CECK6SYIXaQnpBRcDhouZE+v7u1lMEc4GwhsOeEPtAXITOq8C2d5MXqzNDdjI1+5LhXpCLIwN3//
CQ7ps2YwMYL/v58G9zWDC5gpQ/qmvB6d+TsND3l4++rtpWIetudxWPKkKUSJHQotV63HkxZ1sVEW
rsse5y/ygdo60ja/aYi0vnr71ttLWoSCmx/czrs/cPz2Qejqqi5Bb7ttGF4YsxVAXEkf3Zmg1N7s
1ZazO1Noydchnqon3Et0/+dAHyo7y56mDdHV1VOhtDg4dXlNsUpn2JHqtrF6dt9kU35CMcMVZpjl
Q+Tkt3Pt7oqunL4M2mu2WLUZbMPrO8Cm2004eu/moeAZ7U/W7q26jvMTKul1EQXWsU0r9I5taqzS
qfYFTlGWdHpV35UbsgMj0G8fTMgk4Mi9wrFajHd1Ad3Gqh9N0zwYAfCsRhR3EFmatVXyFchRht6A
mhihz1jGCJ1U10SorSvTeh31I61/tqbSic/SFhcg9SXSZBVbCOb7+EhC8/LG6qOzuI8ZaXnoCNNl
TUWj6tBGqMMnthUmlnybdrDqHFQBFkoQnxTvxscIOtc7I362mATvrcgFdMdkHNHKJnQgqeoY97lH
uemimWO4jaGjBKYImqU4mVZz7Q/k+KQN0VTFhLa65QYpyOOGGIgk2Das1VR5IxlJkbVGLZnAWVjs
aXTpkL23N9qvGIYvf5EEwDUtimTrGe63fOl+qg5RPiP+dSdquB1sDLdVQ80WhuyRh+D7SP/bps4k
EAjIYAGkuO7z6hLHFUxj2nu+R+CQEQPEdN2DqZNDpECWMAAtj6ltnbkwVdZuXYEoGc/pYfZXGea1
IlbVqirnFmOqI9ERZsSK22ytO+RonmgAYmJ40TEFFE8yYpNo2wT0Y5FCLNZPNT35yN9WuSnKi6lE
qhyott+32JGJzLZgAWfELKnsZm5ZLiLmuaWiFbZY4D0VH3o/O2+6/LwKmmHdUqevZsuCghHxjKT/
tpm6l9onJoOaGsBuEVx3huWdm6RilG4HUKVnlx+VOLWpZuhYmuMq6rDxhg6y8644xMI8K0bSOpTb
GLvCNsH6RGPFgo+py4ZGv26z6otpApBIe5K3A1n6W1+V/AStTUNcRk5SrsMADatGJT1qS30xzH7t
e028buYYeLBoDhlKjn0R4dDsreuQ2e2DG2p8F1NHrw3puuUgWrRb/xqtMM3vhSg6E1zPVJonGpug
nZkMHqFo8ooeTHrGMHJlgOQ/+EUUHXrSYmv2NBuXnAGMXuDX5hQIyOS7T2GdrVtltdthVs4+Kjdh
+OLjG7/1IVwOXRkd5g5WgHJ5yy32wGPe4lEIYrFKF9k3Xhm7xT4FhHbT505yPkBkrIOWdimmo2rq
wL0Ezgi4lfHztKqLsUY9kdxCN2BylfXfwdh9AZo/gVC02l1ZjVdjiUkOg2i6cCwFyqzN5IxPrgoh
IyaOu6icj66dPCDYU1uIZ6xFPYXrYL+widpKaX/XaCI2np4pacadmhOxs/qmXYakyUazCV7JrlRY
ybKdafX+0QfR2aUA45j0gVsEQciob6aIs7IHsuG8Q24FTzhUaTUWL8TmqJ0zyO7KQkfqKGiJc9m+
4Di3P5UslIVnnc2z/xhnmEXriUGljRHzOEbyyXCw0RXavg4ikWGaw4BthOqFJF3OdGh88WiU7vKx
IxG3vymhClMWp7ukxmdxFI6XXHnskMrZOxds+79YYXsWt7GzFay9oKK43lT10rj9i58whSQzpFv3
AZkY5URmKDLA0MmfRztdQCALGAnq+jpEzXVRLLeCa1pia8OTRfTS1wdgwI8zj+WekIlt59yX9A+u
rBgCfyBBLUCx38mwUOdR5COcrkcAKgQL8QBgqZIlZBsL3leFTltPOCLMPiVgtyAzYlAkGfTrRpfP
JPhcRpYuryGr0zOOARzR1QAUSepfs4B9NHNEurii2ojaQYJtH1rT6I7doK+mXJ2XAhk8M6JrV8Ip
V94cHVqpo0XevfiVKTmAgqI06C86sqlWSYz02+yzW4KO8Lz75Ze+QocxVZhA/bmvNqGU27nO1RH6
IaLn+ETSplzUPJejk197XRttSx2ckkq8GrR+tvlQ7pMhNY715PpHza1HU2eeNxj4Bzo7NWVHMSD8
7lAjA15/NYA/gv7yTlXrRmjSzUeupMcqgluIdm7najgoqhEOt9qQg2fljDWi3hQSFZ8qUKQZNjyR
LvsOcw1WYbTOqwAztZDgdj81JUDZNOvuksrwjq1/VdU4rfGJlGtUpaiQbCYYXgJycBycq7SCSDMF
Axo41p2ddW00PDvoMQW3NYm6tMHZhwpXHqzGSA+YDHHxhzWJ6rl3SUpRtPVdwhrUbReQAAFZ/WKW
3GuinuILYzRex7S9KnGfnZUm8RHTIF7LPH+k84Iuyk9ey65/yOv5cz3LSyvEy45Fp1TIn6kIF9Kp
BffGY5OdQDKuq6exBU3TmcPnatLOUTR40wa+j7EWrm1KxTgL7p2Q3M8bby4YxLdmvs8c7g+n3TNh
3zpDJE7cWncAfdhlpA2brAlDAYQ4xPNn8WQMxxhJmBvn+gB++lw7w6VG/X9EpwAX3I+OmTeSUBHg
NGmNKj92UdTtspxrKcGNOk7sM/wquyTBc4eR4fscmNdtX16JoJAXbpMcqzrYa6JTH91FHoJMJ0Uu
HX3xvIhfKjI2MX92N/hBTtOKZR3NnKSFuyI1NiYz3jcv5fRAPifi0vDcdkzEiQVrsLSwKEmFXgR+
umHe4sPDu44bej9G+bMHxyc2Omdrt9naNCXdZlm0Z66k8qiMwVz7U4C+rLW3He7mC1Wyf8/BQela
IhdBMtIX2Qstwv6yb9G2KjIUaGCtvcWOj8hyA5/1ZtbEX8xOfNNjAvPH87l9zktCJDKtdk1mnpVp
8MU3y++5PaJmAotA6x0uhIgvc5OQZQYKq8Qg67ujwWsE6Vbivzhj0nLTG/ITlLrYLZ5lXH6Jxv4b
YcAoa7Dk7GjWDoiZp4uhBhHrpOUrjrzX2MpvcEPhRGAmsHdHKsK+9RjvewSMirEuj9RMjJAvKvwv
q9KD8GPV5AsgRLR3LrOK+3KUjwK6MFbuvN7QXU59wNt5UvhYnudbxLU4qJN8n0SAScPevYlTRNFe
4YFkAkaxle6ACMxGQWarbt2WI7mRdGcdQT6MTyF4WxPDDXMHnuW4SWJs5YyubiIBDqGjfbq27eDU
1o06DEZ/phtnrWt3Pq+XsOi+9vSVXdK9na9CRLLf+8G4wQC+HYijeWhZueoFQCn1PZd1c1khs59T
KL+6d3fDaxuIdisVUIcWFUmBUrjtvfJQSswqagzP46bgpSJ9GHvsjF/rwqO4WrVJT75FqXe1nQFo
NMyvblCKqzLzzSvw3a1rBHsPhuRR5MkONRWlzzR/CmcIo7VKvmD5Me6UaNpDgNhlNfr6sWVst0l8
cUsDQSNGs9M9ShN7PzUuOAUicRzukj2DWujGJWQS3xqHqwxXK6G91pHt8v8MBwZDKlkQKm2+A2s5
HCq8qHFAqs9k0gWDMRdhajdoiNgDQnViYrKgvMTqZ93rojz1DjSskfjh8JO0kPOO4mrMw3ifR86B
vfSuIJF7VTDK3AcJKQrFfKsTn428ouc47T7OzxL6fXqWa0kNSckTjrQh3y1//kN6FsIrB/weBu16
JmnG7QDnhIkiN5NEHaZf6EocnoiIBoN823CqUTejEMg7905O9nNA6LCMLIZmKE+SaLz8+LeTv2R7
uZZtcgBhYYfUjGB//u1AxbD3mVp+u4DnRhIT/gqsx7/p7B3mQk5l40Q7OzO3WaKmW2G1KBuiR1uE
Fzx2jF1TQtWj+3aOdUCAZmElySWd5czYE/9hPs74ePAil38IJVNiyTEs0iko8iXIkq6b55ralY6j
LdN0aKP9/HvXjQb9k3ag994GJnBok0v83ujPvEmfo9PKblmcvmIlzfczFdbfmhh4OfDBDEVyEO45
Btf2QB+unnbGVOvj4HrNsR77LWqk5F7J5D7wpmwXoBtmaNXtWMU79I6ZeYvF0bztMHYZDQy6GbM2
KRaQEczKBdJIsrtp9+cErQx4iRsJ+8EON3YLEhSzEjBIRZxBUYAX8N3oHMF3dgqKedxUuCgolKxt
51fFdduJ5o4ToAB3kQBhlIC+mrhkFi7oUKZmHp0iuIdr9HM21skhYskeYdK0ccSqCK1t34DlgiGH
96kqXZdP14bKVmFDZ6/VnvocMlESiWXAC3ez8LotCDbWBpl4xwBDIMRZkLb8PyQ+J2mcxYXVXMy6
CM9UOAXrMFXtDj19dbRLAwb/8vL2JRj1TzE6xt0/30rDPNzRO/sEq4G5WJvQRuMhQR7V8rfe/v7b
X3VCTY4BuTHKn8MrvbxUORZgKbvzuS6xYBRsTQWY7o075Yw3GTOxBshv1dC41wj+CbulmVgHg3tH
d4hwDwHsXLL7Sfp2ApLOS9rAnSANHD+Oji/fWl+lsKaD6JGSBDQytqORp5TgHVEkkaSrUODNfXvR
Qj+gR1ZneKXiLW6eAtJK5ey9xvjWxD1hxwmkD5Iai+PblyqJribGMW5jjsc5y2671q729GrpoxqX
c0su1mzJi95DCgpB7LOgFjxMoQWxXZQxiQZg9sdm0jeyLpFuuCQ9gJ3wz99e8ioFUuE0YE1VaJwT
G05NbLYkx1Bn3dRDaT1EABU9I57v5jyXCApnuQmopUQYOF8CTw74tkCgWAEZPXJk1NRWw1pHJNek
dLyZcaLwn/gsvFldy/IicT33qpWFum6mSydRxs7uWu/ojggKhroFXGvpkS21bR1Jo4HyXtbT+fXI
VXmOR7lG5WwH8AOaut0xAvG71exE6rxlX2Ysw1KsXunxTYfJw5YOzHwajSC/JFCsYnxYvwAdJYDT
yVo8GeVaVoM4jpaHl1ROxi3dEsaidEPXtChjGtXEKeSVGNfJcp+0y92Rb71Ap3uS/IrHvsyTVcB4
y6qz8laBFYSTMROlsIAEmCh55zYGiO3Ack6iVgUZn4wxwLrmZ1cAvlC9xJ4Fx/o6DXALFHnhbEK9
7GGiFFpf4yBkm7Nm7ThjfZTYbVckLzRZA122djFSx+grGMdGx8kNvjc8IVCnTOfzrFDywqqXsiIo
QxeH1o3rg/RKSnO6X3tjiprLyG/wkhYoyfzKY2KyfC9mvSG/DOtJ3bhsVSihUYC6VcXnalgnx/Au
CZpL+G3L8BwNxTffTkaG2RcUDercVzby1TR/Yg5vnxx/CKAd1RgCkybb1gpL5MTe019iTK1SsT0x
82YbkcJ1NmY5AgxDvKCmmD6HCy7dKzIFW3BggAMjuLFHrMaowTOkVOg8XS98xbUr98wty0MGRXIz
sNysm8mA6TmY5XVszcEey+zJSb3myopqm2K1TB66kFvEaI+FytJzxIXxrm9c89JwaHO4tZceLQcV
ryqGCwsXOJZUi1CXIoZsMx0TN46fugXgPCWdQ4yBoKuB3gE7OloO6XfPbz4gUkrnVWw8Ejcwwqg6
uhOiIPixdvcJte+Jhpu397LROYvM9rUP++wmSsfqMhems2otq7tEwai2U2tF5/aQTPte9k9FT+ej
HzALj864yTBmTr5uHpv8c6SQ7AYWe4x6SAvqEwiYaX/Z2t0yXTGKM+wa/ZWrvaMfiouICJUr31fG
YcrdmkCRcGX6FrUD1KxLaikmcjO7DjHkBv63ut9lRbec0GVUaWFMMwhToP+vv5ewhc7jAWpUGwTD
sV5eFB20dddLewvNhCeoU4k9w7bsfobOvXfYcJANRKlo+aCZUgljCDTmISIfY2PQLng2+j2InfxE
r6Y6y2x/XgcTaiV6/Cits+xCcRYes8EHaOr745FBrfw7pvZ//f8A8Kl8+c//+FZ0ObSh25eAu+rH
QG8pvB/qvc3X9uu/0r4vv2b8vbvu+9dff/7vBHDL/ctV2rUYppCvbYul8vs7AVyKv1wpXWcpWSVm
HM2f/CsAXMq/6MSbBAI7lnK1JQnjRQDYhmSL/8WXlvY8z8YSI1zH/ncCwN+Vd/yfkE7Y0pRMJrAp
Ou/yvxWdRhNTjLei5cK16LJ5829+OBXXf9eK/yPvsusiytvmP/9jqWx/qCDfDrGkdztC0aQ3zXeH
sF3PQI+VedgxMmJgRGFgn69LqW/ahmIExFXsteuPj/lzmrKzHJOKTZjUdEKZQr+rWrs0hDDcoE6L
IxITRhOnFZNqei05089MXn98tN+8Q8n83HI9xwI0tnyOP+481JJJg40FLjEtOx+d9Fw+Nk52EVf2
H97X74+kXEljwuOhuHycP+xxKhJlJy/CAj9XFwvzi85hQPkl2SJ//JZ+cwItFzoCedwEPivb/PlA
9CLmogy5LlSV3+WW85wqLAdeckhqc8+g5OLjw/2cLc3npWyuPk85dEdNJnXvziDUEUx7poQRLG+E
GndOGm57eHhAlCmn1M6LTh8f8Ofc++WAmh6sp7mJ2Iu55rsLZIqwWoGj1kiU1N53HsnN2UR/vAx/
fVuazZPlma4yJZne785iWQh+iTJ14CU/dLjSgJuDWNY1OXUtVfSDF7x8/LZ++diYH7ksHKwayrac
99e92XSpH2WUqqSKEs90U1fBCfTs2kHxLAz9h4vkl8VD6eX9mcSumlwl76/7RrZY1CaHfb+ZrFUc
rVuGeR+/oWWd/Xn1WI7hCNZNy3GpJt5d8S6xAVFi0xWChLYJiS2sBDi5PjIeCee6zYbuRHwSKcuE
pc45SZcxMB9xH/oQo+bqCtTaTTf1G6emRdvMOJw+f/z7/XJDLr8enCrPlooF3Hn369GgZfAYcAoC
SixE0kCnUPsQ0imZAHx8qN98tlqwjXdY9zUPknfraJvg2y8c36ZbZmzoczAwohFfw3RqAnT2xtnH
h/vdhytYZAQvfMjuuzvEClFIkk/AO1OI2xDhCdn/4fr59eRx72lhoViyeaC99Ux+WM1Ko0ukMYfO
ypfiCvPKOdir+zydDl5j/uHdvN1qPz2F1HIsXvBEmq5838dADeRPJFA6K2lAaDHs9CVz8nBtRABe
GwwkAIzGhz4iODuU+YtGibf7+HwK8cuV7NjLv9LW6P34/H9eUgtctSnmDZhdYf1pbuQ3HCP9wUJm
c7Cz+EUQhjQH9R0PxS+lJjcuh+p5+/Hv8Ot65Nie5mGPKZa71np3CRW0fxJCcZxV0qAH1pU81aP7
EDYmoF8rZJjkb7TsPn180F+XWseR0B9M22NsjzD95/ddRzatERKDVmVkPtAUfRWuf9lXQ/mHpeLX
+8NxeCoK7hCEv/L9IwuYsu0DbyYpovg+SXQIGoXN9Bm2LQGN5R9uxt99mpRttkUJ5lmeZb17VwJQ
alqaoCFpQpDKZ6vnWfSkZffkaPVN/NL4kolN/LkX6rOXWxeuK/Yfn9ffvV/OqMmi4Hryl0eYNpJu
BFKhV32V4kKonqUESul29EF8pR/zBnTMx0f8zf3KRSOV55iadcF59zhzRIXwXPDQBOSP6sTLr5xS
fDW74VuMt+sPH+fvzjCtWZ4t9HRtl/rg5+sG/0qgUgLBVqAeJ+uk3Jnwqtq6k+SQweNcKzFu0RXh
WHMf0lDef/xef3PVuop/bEdobpf3BUJOj3Bi+eOqDZ9LXa8tcIPS+8MC+NuD0BKWnhA8P97fj1Zg
CpHwGEeNozZV9TWgCsmR4vz7b4WbnseGp1HOWO8+NoP9YTuYPh+bdz25Jzt7wXjz8SF+s7zSJmYz
ozlhjmW9tZF/WMpjwbDXNCjgHJFA2AatrqER9/qrYV80GgKu6ED7WjX0o/oPF8qvixqHVhp3jcW1
4nrv3l4RUqe2OaohMoTOamOiGfmdfhl41u/0Ftfd+Prxe/21IuF4dPAtuewy6I//fF266COaNtYs
ohRWgzFtess/68VzA4LFjaZtpcWucqrbj4/6m9uBJZuNoLAddjQ8k38+bCGsIfGr3lnR6AQQCWti
0hfgIdez4e6cDDWIz3wvi44+cRhzkPxhwfv1UuXwrKs40JZa7/394HdpAE/IBkYbP7SM+5rgOYzi
P3yUvzu1rOFaCGXzgHx/P+gyD2ySrBdY7nEA2OEirZji73KMQTrH6xQZtJz/dBP+5vrheMtmhzNr
6fd1VdoNzjC6BajA3L2wrHat5yMB2es6HpjPo1eDS/mHz3L5rH4uRoCbsbSx0bFMTT3w82fZkIqe
wLix6Q2RJsTcM3FacL/eKQFslg7elWKpAfeBQLn/wxq+rJrvDu3Qc2Bh5f26vPGfD10R9WwnXcFS
CsobYRO6rcxp/vAGf3sQtA2mB/iWU/vuWtVBBsp32V1FGSEd0Zx9DZPmDxO1Xy9IdttSABYh3h25
7LtjZAGDR+HwAI5UpI9jGVskyw62sfU7K/q3S5jlWFwiHu0Sl/b6zyeNjgUOguWk9QOpKbmumhvE
ANVNALgs+MO5+/WxzjtiY2pJHutcku/elxcHOQ7NWoMwiW7sWd2aAWT6yJvPcr971QsL9w9X4683
wM9HfFeYtqNfTn2BgH/UabJNWPfQBpeOfwD3C4StwN1jAFTekuQJRE470VcDPdWevAX4JLKHcGCP
1iEHpXUxVz7sy8i1cD0Y0f1Q9eLbH37b39w7yxjVtin1eKa9LyeLILBrOu7wwqLgu9sGuzGUIQEc
3rfIi45o1QCdZBkY2qC89p308ePDS7Xcmz/eQEtvSVEUeLR6NA+c92fLjB0CNc37qe+blPSr1HFz
tGXUo90B44URvEIQDpm6wKfwuyeTcts764ncUidd0Nu/EihZXHdNiS6Y8Gjih8+la4XdK8BsjKpM
V0zmh2i1GCcgVLG6GhlhpIuFgBh2ilnEyD/uiBhDD5r4XJCNMrmL7aZvUCHmcHFpDMc9gSpfAEDD
zty6+ZSZT07aKZJ/nLSyik8Cndl82Q9ZAgs5z/EuVJ9l2FQGmrV5nFSB0reu2xZeaBi42Hpr4Y0Q
oMsUMT4EozQpc9iAaslBiVQS2y8VRkRoAqMn0orUwXKyehjAZaWA4MpoDgALgwec+p0oAzLn677t
pmmfEiAe0avIJC3/LYqWFKttVA2W2NRow8lHcwuKUXglRdk9MXQq1bc2GmLnRmEYWxB+cYQJa1XV
cpqvEuDs1nMr8zTfIYUqBD7jwFDDNWSpHjusFWZQYVc1wgDx3A9mj33P0DbW2FVbNU30vafjNF62
2IHlyTED4jhWFVEA0yZm60Rt4Y9zJQ8kxMH+WREYzhx9VVj+2N3hZisZDk3pBAIrzOYca/hoNbBQ
jdlQrdjFvaPnK7+gNYmLr5z86Rx2lisOFuzk9BPWeBHR+bIicn1WcRW68CuMpGzsR5nSSerWZoe8
7q7qusSbL/N5Jnl95ZAPhToLvKiZbPBYxDM2KeGTa72y2fBWclULux2fzQxj907JRbbutnY5IQcv
fKf7pkH21fddX5dds2lbjwtilQGqSC9zhsTYAJExBhnYSKexTnBv7OICxR3qjT7BiHypqRmaCxJr
1HAoEPSD+ceMnEQgkZmRe5+qsvbna7fvJh+9A5ETV72ITfdsyR5ptm0Tt6R9xvh9ERxbcXYyTcCT
10FAHkF6KN2xGL5O/CIN4JigR0Nr0w3aw4KbmY5ZDgQJ0/AL+8UqoASi5LLrdn5NbVLuMe8FnYcl
xLM2ftp6xQt9+MhHx9g16bNJ+DY/YiqBChG5qqPHF6PLQFaMADLJxLGVHzNiwtJ6cqogbi8nDPzW
baeQC1tFHhKYKLSICBBqxxLBp4CnvZ7BNMMhtwogYEyn5i2oBQHRwRRGRLLBgPcyWpWmXWcQ2Ss7
hL6oUu3Bds4BZkdoLIwsd5+NRqFGPID3cBHDZwAXHQ06ErWY1zQTTuY2ZLd0MhtrIL4JRFVQhajE
Ku7/ldEMpDGusi5ryseqSqLopiNDxf2S9k2dYAlyW+0c5iXv6xxLJAw10tkmcWoA0/ftqo6hdx9Z
tQNvPznwdnY6HOxgVxrs0T6VtTve+cTBNIfOTkCPKgZVGP8EsnrTXodhUmPyc1JgPnQgs2nZhYeo
8ebH2rRN95XadnLFqkZuUjerEm8+6s9eolIWgiaevXaMMWHXbtdjpHbk/jj0tgGtmuG9hMSG/TyW
w23YkTiE36FUnvVdekbXE9IwuTZCtzSSxSONwqKfN0Grvegei2WriwtAUFr6mEcGN3vRcUJAw1YB
husPxKL6wy3SXru+jBv8sDehq/PpyNtOAbr6YyO681hjhj/j9gNankFI9iGeVIv/M7QqRLMMM722
P3t70vx3j9rOXoplBtX87+V//K0opzpC7P9/fv6y+fvr4KVYRlc/fQHCMmqnG1T7jL1oD/NX/x4G
Lj/5X/3Dfw3D7j8eorFz+eFh+8sQ7eJrGv04c3v78b9naOovOmbUROzIl4mOsHko/z1DM4Tkz6Q2
lwETvSU6o/8M0SgZ/zU0E+ZfgnqaetSm0WKxJv47QzNHq593KnTxtPQY3tHGoyR02Tb8XBEaqNzC
Imt2fo/kqRUBDFWk7eSDVHC4VyZr61NSGEAUEDuUqIhgV+ASJRs9nsPn2IT77mp/K0nvm3NtbDxB
usQAYDmQvT7T031dttHakPO2jyHRxuEgdyBVtqWZPacZY5je9Z/i2WzPCIGaD8H4EKYE6ZDHdePV
NnPoUNzC9SRaIyd7rjJbkuXJgghNcpDrcRe6Y3yJJB7SVWywowzJBMzlWUWXYtWJ6NsMbOKikC2A
mh6A/GiO435U3uvYIv6wBRYHz7kwocjfkWLFLV59Gd0qI/tAubSL3R3asGFlEgC8SWeg5dzb6yBB
jR7O5bA18J5tq87/mmR3zCUOVUfUWcC+y9TdeDZ2n70Sz7oLXiknzXfN/bf2owGEoToWaEV7wBl9
BOW3FRXOUKoimFnHojZfwYqSKDN9WfKHsEloUjlJoyyMYKdhHeQ4CJoc2JpUt1OGJxbGxsas6l2T
1gdDqn0ey+uoSJKzIr+jU8F5xqzk5BGgv2G8sSuHAmZEfS6qr5gh2/U8j0eGOzg7RX0hdfeI2BMh
ewF9Aa/xkVgdZvjNF9erv+UwMP1iOhAT5+IGTfdjSJowxqunbBlMNpKok7gB9Jd19wugoQ/VF3Jw
nic1QjRJ9CYK6o3vJTv2xw6oZeSmaDc3ob/sRmCGroDEl9uJCdp2zj3KE/jtIqpISvRdhKpmARCt
wA1fmvlRW/O96GNowyul23YT1B3JQj3lA0ibtVmbFwrfVOjjQ3HtCFSSchG3BQXSrmTvRQKckNg4
ulGrXgOwGUrc6oMBz0ljf57I+drNU4AF5LUxiNn9vzSd13KkSrNGn4gIvLltoGkjqeU1mhtCI82m
8KagME9/FvPHuVHsPUYjqWmozPxyrXqoF7LAEKRtjfUTLziJLeijkX1l5d+rjVq/Qg0Xuc7Yg5fA
7YbMi3YYFtKpHbdzOgKERtuOS6pi1zeSBmfpPMBRqR17OZLMbUrEg9yDOwSGulMRXVLsJmyp/ddS
nHI87VjlZcAGTVlEVVPAX2PjW4iJ/Qz1uXGtXVbI9qpLPxv/a9BKPNsdSyli3/8vhDuxajHdAbd9
XVgtZjaw3oQ6y5ZT2fI+MCUNZ6O5zirL47V0d3xpCgN6hU/TMvdDKz3j4VnfzS6DFDSSafICsiUE
6VtnTrqpum5lzsYsucTQTPFBFWZ2q6by5gvjDkTbtTZXKh3rHZAZPN5Wg0Rc/cbAwsqL3d1l8CUU
yNdh8kFrOPd5MYJ/2NS5sv6aOdinEiJcXsHRKJiIdXK6Td3y0WrBF8LQ7MBDVRwILRyxv/KV9dt4
JAVaJDnhcs03bmw5x4MpsUKNLHbyu9MqziMLMwDo9fsONJvlNonBXoHeVmYMAv13VkFC8rRfY+me
LNuA3qLDGRfud1FiXMB6fpgNZnQMnD4XTE2uxdG6CcgzjcurufUwsps/o9iVfxpZNV08W1gkQQYo
IyK/7LHxQ1y5phU8jeCxATfc5SaoR0OdYBOMsZH162Eu4A6ByGFh30Violq2qqv/HCGvW7U969J9
n/DoAHjr5Eljjc30a3VoVf7ICvz7SE3A2smccI6HbeGEhQU4NDAHQCky0blzHtwxZJ4kr3jsWXfN
o00ocbCd/t4o0u/FX+/7LT2ZsNr8Xh7x8bQcyYs36SKE6WcWuudVJtOM5UxpycKxBAfmvdBrtvdz
1yZn174P5UuAFpBbp9eHAIxFbUxRqy1zDHrZAizuEH73mnPBlve6+qxZIociQmm2cjqKCXplv7wH
ATsZLPIszmhH+ngeEbFduuV/9J6osiaYGhpn2NzuzquHd7klwJsQfU98UAZRpg/tcW4G+6BZC1Ae
v/kyPTkR7PMeAFWTT7Oqkkedce55ep+NZjuPGpYp6ObmVTr6rwwP6qFH7njoqWVi7gbUB96JcljW
aKtal+dZbzuxnINvawV2arcWa22tcWL+hbuTIr5pngmWD6EtJiCxi2vipW0TbRJYULOdZYPZeTNP
CpFC2akzp13y9H9Z4EaCofUImPxH6c0aLZtFY70QqHGVZ9H0L0r/aRmCJ2fU1fl75ncXR6UeMcaJ
/GRmvKgcdmJhfrGTZkVZN34iQHeOXYBgFQnWhyZ8fn9oLykoTKX2/JvHmH/LbvqA3aQYnNelhrnf
gdgnFgJmenUhRAbFI+sb/zjh4LvFaylhtjt6tsRz/90YUVoEzt06ds82W/OoCKaUZTsKpUppt8I3
H9Msu/LDfGiRNR5kjjLZyDIivhVwCnPPguW8aSzaJhE7KiR2DfUFawzEBFtEIfjRRCM5pysoOuQr
6a067CGa9a/FoLPasPd7ZBUGckcBTMNLr/0WzY4C7FCOrIOrK6VZ2KeoWlIrcHmX0ZfyhiSFhTc4
888YcMdcmuECZMtieT8/DehG1QbbUnNX4uz6vVawiOXA10cWIi6tV+Hs7abh1ov7vm8w4iF6TWd4
nWOJdKAqwYvIdv1o2uleFQXkKL2OOdG/kr9mNblwfpNys3ZqG0UoKewPiu9LrmdZ6HW7Sm7MPjnr
45/fqapQM5rr/z7Ac0hsc/pgoFBHi9vfw3rC90LRkLcuwt7KuWscDmwqF6TSWYHw0+BPS9jVhEoU
KOi6GwFtM9eRhll+KBFOZSJFhlWx0ptN0VLMn1SHH+NmvhiFLRI3p5AK7JuvNSDWwSCx+7FRjU9R
2cqLS3DkrVI1LWfLHGOt9ml3bFaFteBXkQ/5iU7/Q1C+zixqN9oynlrHe3E1/8qv/57AKcrB5vln
6cZxXKYxqgr/N0uJf7DlVtdydiY62tRbzuR+GAv7KlJz96j3HdKE/d6H9dsooEqlnjHciJyy8VYV
j7WDgYX9ph8ToldiAYJ7DfonF5IQJW93GSARx/k2PwyZdUo5rBGYboow2NwKEdfC9qIHjpmuxHGr
soJrRHIbwksxsmLIsiRx1NbziGMULDBhD8psSwNUJ8jcsyBczvaHv79L6GSc3Xltr8B4/VNqccPC
hBZOOZpuf2/9isKJVMELZxpyRrXDtjgp4uJQBuoCfKW6kmzOInvNY18tfQwm3dOGPMZvNQBCP5SO
/dcOeGL01fzIlmuhmSApqJ9dK3vuCvt+ra2PZUaEseCZ5qz307prvLTlcFeXpGr6YTgWDnry1Jfv
g8KqnZpXEdjq6JWrGwVEMut9qdfoHz1tPUtjeZ9LDMqD+jtoQ02mhZVzgjMvPgXCYe1Y8yywjtqL
/uqv69/BhJPf5z4bMySHO1O740I6pdmKtafmO3fY6wyU/8vZGvPBV3QBOKfs1m4e7aiOzrafgeDk
PBW4JVZXd4jZkXny/wOmiN9gcPE/NQAAlCHihljXAkw+Wv96Pi4r8OQdK3P2HXzKDLpK5E1sk4Mu
PnVBd4WmcgPOejUdoGaMKiZYg4ULalB33zPW6SCm1CyU0Qzykfl4WfkjMMDGxfARaP2rW6CPng11
sFznj3C652XU7+gYsP39NHXyrb2XSxoKb3r3RPo093jF9RRifcK0AQmr45yDSfsbKCQkG2jCFkmZ
zC3IQSCiM/XursZT0Hjfa/vtGxASW9ccUb+yCGyVL3KhRTqL6hCsAV0jWi/t3qdcHJYHBuevaEkc
2zoB2mrB3mBkzqHgx0aCkSy6uBT9hEAUsMhUHT3DeB1lSwzHtr+d0WDCX3oHYRsP1TSevZq+UiPW
ZGFZb2jFA3TUkLbbhYvyY1+nQyO/r6R+DW7FmR0XS6ZM3PPqpsG9qoP2hzZanDpNomsC+YzqeJSI
u83OsWcKomRD1XMycCQchAqPzUwvuXiEA+GykmZccnQXON9WYsTW+jiPxm86ZThA1orqbxLlW1Fk
7EHm2P9c5+BY8LKambuRqz/a2hLwRkFUETQvY2U8O176oYNssJyVpcZasFvXpIjf+FnQRPPBKaYb
F37JGhXweAMM6rp+Fcpka6G8Vcoi0d6+6XP+nAn30luViQ6lRxE4uM/IkeGIDca5TdnbQ8G3xoRE
Ir01zluucwY0ut99Q5O3oDy0wC9EbFq8sICRNIrSp4cu5gXsOkB5CLUSqKSWNxygpmW+sH4LOtPc
kjnDDOe8eAMvsVzoGOaCfIjj3slgY3arUd9qnW4c9OA6EhcD50nhZnhsDzU+Qq5FhpuVcr9j33ja
WKtcRX/DZkLRP3gJ/zALMt56st35wRjEeoS+xxFSi6rhbZUfemfDk0XsPaT3OUsb84j+IIUgK3y1
IrGlHPZy4ztbi0/ax+2x54plTY3iMNVbixXp6tI7e8ahsbndfMPrGBKN7KchBj2UoJRiksx0Vqf6
3DYOF3O53oxgtsJaGiiJhkj2JN9Ae/5s7Mxx18AaxqKhU/JSGpgx41a4h2KVLt72P/PcIPTg6QRG
NSkDLQWnm/2nBus/zvAR3JU8Uh62+nQxGyKu4J0yY3rq3UnAv+zlNWcNRLhQ8bqtnCPhUOZba/G8
tXMZF02K3a3A3lCjAYTUVyVwAL4HfcwScwbyW40e+T6B+3cbg6NrcI7p+D5HngaIPQ9dwTudlSoj
FqwNxEh8vWj23b9OA/yndQyQ0TlNZ71LHzrkhrRET0wU4l5Vv/QU/RPjqAoc0cQhs8lQGGE2Poxd
M8fmW2pxPA6ALEW5IZs7bDMHVFnvpTly1x7o3QwyDWXjuGzUbt8+54Iqz+vbJPeTX6OYzfkrXuPh
alcQn/XR3w4gSMG4L9x0VcFDTZspGkAfvFjTFumdH0RgNSyqhlMzYnnzNE4wnQQFmMG4HFyK9K7O
rpbj/XaNqk5MzDaiT0MQfUCE/ep9KjuqxWyeYzeDvyBbbz6Oc4b9R1dcFvZ6XQr5WmUtxb4elu5l
aBtOA9w6TE83o64aLlhEfkEzFKsJi6XtxnDoi5g8GjRfhJw1roXYgCh3SMnBZZ6dxtPEw0aUjKIW
sAW56b5lyPLIHjUICPJXrWfxgWbPoy/BvrfwXFqwGqHdiywq3GI+sVsHUr8r2NVlJOx5QJWXZT7P
tv2StqkZW/XYRD2TodjG+xY2K9T9MiVl0RmyPA6sSoJ+mNkZgzC+txpOmqtzIdU58BMNGSYB9avR
zp9NnZuHzKBZALASLUDRPKvWWdjW25pj3me/st+AbtZnoAd5tKjdq2Srb0/Y8Tg2KJvY9I61jo3c
xhu3UzHrE0t9psPLxqg8K6m9EUJeghy2cfZ7ZWP0sGleCVxKYYvmuVxC4BL6XEW+cldgK/jQyg/B
2YqTrsNmiuwBv+ecWKzFHq5VAHmu1uzrNvMD17ml6qpkEZEEhChYYJ83VId71qriVl5SQSLjm8kk
Wf7ruoxfFN3yGKTqlaHsVbDsmKF2eGVPsYIBqSMxqZoPZGrFqdspJTX0XgNLeqrLKuES/xDFVCTN
IHSUA+YXyL7KwyPoaP5fa1AKqon8CiiOzDpywHwlU2NmbJStlPErI4DsSuEPBAnva6kwZbPU9d1n
VXfqWu9HeuMxK/VdjkBfx/K+PJ3IlpXyoazUFjc2mAW9uGSgAYCX/5kVhWvt89Ty3V888ijS8nQ5
Z1xF9J2w6sxlfz4yDvkC+1GxAcdKzmoVC/VBDdOmV88aJgsxpuKONYMwD2xGP6YMNeDloWl442Gi
QD8SYjn5Zv3MnQAoXAB+ujH4h/39psRp/V0Mz9bMyr4t+/PWd2xTFdkQ5jnd0oH74gZRYM11LtRM
EoExICBMkJtd5YTtZOK0504iwCQhA5x4E2F2D4ASxqLU+qjtM4VnsxS78Z0HdrAyMAKdjUGu8WPf
PJWSyYsu6+cl8M8KWdGRoTIVVs3IlMu8j6ElZJ+tGZOlTwxciec2k7johY2yJbfACU9opnr3aJHF
uuaFeTLydhcDbMyX9k/n9sW+SLeNkRW8G06fvhZ1ecxn1Na68c5cyAo9FuvClkJ0ydS9w63gJjfr
jb7y1zT05kmDfMKttNhOJdzhk2ulf0qDYNlYOkfhmt+j2//BVI4wuvjggCrjTjzKZppj5fRPc86C
bOvmMszwbh8Ab6xhzRQvLKYXoHspe4/VWa95/wx2PZxQz7kpGmrT4hCGf+adt/LDWK3iqioVQugd
deUc2VW9I6A5xS6YnEPasae4+h0IjIEZ6g69GBoni+ay6kNbE9o1qxG/ixS7NIhD1gtDhkmPkjfV
sSEdHLqw2OzKM468n/V9IfXQkPo7mpwmeJriSuMdWHRuyd6bKemI/V1qo77UOrdzIpDTwSx4fmMI
0vh0TGf9UrfixmuOHaO8e8WRUEzIuzJFN8cWxS2dMLpa+tm38/nqSnn2HAFipuOwOwzihe6ISEB9
h5230oycuuJoy+6qm1t7QgoMMot9SKfEojDaVQgflnO7lBSJef85rul/GUTUQ1XhJJ0lwWca+mFm
tLwIXkZfz5vfZxbfi77ZTxzWS1DJeLMG/cyljqpbncRqkGTTeIJ6HY5RoUFvy/M3adHJYZuoYpYB
NbWoZ3BIxQfaP9iEnGpLs0IfVvRDRO71jxewJU2jzcfGYfjgOtY1Agf0Zc/GL7tOVQjItE9S1XUH
wa5wPGvzXW5xkegp4cs+n5NAHzGABtfKDrDuLjtFDJlNkM3jvTa2jGBQq0VZw23AXOYBlBfludcA
9gT50y49/LsJBFvvmu8tt0oaGHYWWtxOp9Yv78f+shWlG3OQ3iI7KJ/tImv32nKHkDnaicNNsvlt
FhslYQ/ifYfCg47MFM6NKDlBiFnWp0u87Aiu8aKMx1E3hjf2pPqXbYXbZcGbGHjeoPtz80gAQSTy
lRSTIx4rjNiMJph5RtYm87imyRmrgevDlgZAs8qBU+BA9y3ZY7J2PIC1Oipi/o8o3Hdvwlsfna04
Ba6tnQMNqAZIxd2IUnuh4arn2veY1ojaitiEuGK+7W84MJ/TJbDvq97R79KhAMfYWbG0OHiDO04H
ZRypmDHg0Gk5m6nf0boNpQU9GYyGR/iOdXw91xUNAQ6ZI0nBBxuDm2IV9Mk1pB/S+vhuadAfXM8P
HkuPraE0daajnPnUTqWAge/qAKlDdi+a7GcDoXqa5J3ZbTrHczyiBQCMkEyIeKLBPT9UgYraBVeW
HLCl6OTGT862vKiBc5i5sY6L6IVzWNGbsWBykhnced12w8m6yQdLo+FeivnigCiK9kDctV3Hz85s
4kbzJtI1pvWic5qloIUNooKHmdttKJbAPS3Ked8488yVqY4ZwBFzpX5cU3pguovGys42Qk5u/ZRl
RqiptXveqrUKVV5NYU7s5QBtv3zZLO3GhGS+VBBc3H41kqbVYK1alX3Wq+VxBQ5/EKMcwhq6w0HO
iIInE6AZfek7hER8Mxo2ekLCsef2+nVML97SRmU21k//PnCz6cNxzbXj8r3UXPJA+qrzCpQmGXWc
8sCOztWgl/eYUyOVGerBbMzqCc1KyvOlYr0KlhGDfXmdvJkTPX1xW+e18hz+MiPwNikNIPz99LDZ
VsmVayY76g+2TuZx9PDHJ/5teg6mbM5z1/64krarXgLHDUz7TjNxAcwLBYzlP2oNnMDNn4uXfx/G
7XEzdIEePSeXMAXLMQU0VHb5aVfNxEG1aiF7WuzswXwMZZUd59V/6dDBnjzT6OOpFvvZwPQuTX+m
dHMu7r0wV7ZIOJLaSwUGh9IRbyoEVqIINfcBDmiBOVU0w1GebiOoOiJZH/NWpXe5GPw7QDW1hxam
D77XMmhRnRDIIQrOEd/so4mnhKzz00L+JlnE21CqLRk7jk+juaebdTVRBzd0uUTbcGiw1W3OVkpg
LyNOAABYg0YWcEQJFWyDqLFbeRod5xO9+1Gzs/GjQWyAOdUrI26A4iyXnLwrYsaPdKPWbuYRn43L
AHVhztRptHWHwYLgVnX8eCgOEh3eAtrLk+UQHbKdGloaqCg9B19caJznzOa/SYrqlge7fai1CyYR
Vk8CxJ4OkwzOkD4G4Bg+B3qL9A24qXFq8lM9tZC5/xbSHS+u7lABZguiuS7rEsdYEMnycylqGxK9
0CELz8tFVNX3IBEp5eNDZrHSvNSTGUsdj3Te1h9B15rXNDf0c582ZGg266VYdIJYW/DAK840LjOj
wKFX3PoqiAPDvjdxzP+ykKdRm63OPTwgomOEIaPaT1E7MEwqZ1xkEIDvKodWOjNRyeCAVnZOZ9wq
i4M557ywNJB6h7mGqpf1WXoZJtShC2epItPrFj45j0+ztPQIl+N/3vY0tmsaU4G8ZpKjgqwTi0X3
MA17x8qPaaM+cp2178lbfZ4c+kdNCcUBVA/w/SrrzFS6TKR/5IivgRCfIjaFzbCF3kPlqP0nLZ3v
tdx+5Y77t1WjjMp1OW8aBh+xun/KoMGPSoop3DzIGmqE/m+ZTIRL33la53UIeyudoqDTuoOmZ38C
U6Sw5f2TkdGcrFVFh6QEcwQOJ2oyvgJvSxGdlv7NwfR1rDrEuiB3ub/zZdCpH6D7FOzI6hpEy2ml
p5zaTFuwHbemLOPFmLH5urW8A+v6s1VWflLGf1RZ/Q3kEOz3ojjTOn+dg4GmZs+pR2mec6K4q+GQ
/S5rJt2+sfS31AXnpnzBpbvpeWSomgfO2PpUcyVg571QJOJ00LQfypvhZCntk1XpR1hccOjzHXnF
DoFelz9r5WiJS98mh7A17choNzMZHuzNdV/hgcBinq2f7gjFbXCHr3qX9Wi6ezCZEcSuv/6wjvQk
HQ8cmbm96DsFif36b2pP0kkp6/jsHObsT0edw7wrZ0h+7bX0d6phEcncmnCha5xauRmJpt+xDmke
TLNlaFKkGUMAIw0LZ2U47wxWJGE9g6et8nerVyQJPMv41aRUf+iWCVQBICDK7xN12gP2muZXr6sl
HizHgvspaWSPo+nfIYVf4xL0NLNiSXUEx5m592ACDZqXO7ndOkiQpFCrAP8MgDhid8wvhYmhUHRP
3J7JtPVWf1YEmm5zt1JcmCKEaj5f03H6QOdXHCq/TGrf4ok1um6CdyyCZ+9ea54xIWoKuOQ6YZR/
Z2uWkf0THuPz0OvvcPcXkT0uClLpwPyfG2VpkCDJlLhXKT31tsP2ZuosnVWAOYfU7k8VU99rT0u2
ENl0bnouhNzXGDi2IhbNxFGXJavrjJ9l0YNLXVjLdYDgcR0qDs2ezzF8WTGFG8sbD8jPTCuto3TU
71TR4ln6iFojY0Q86NQEHgaU/UNj+0PPV9d9mBttk8r6LpnSXgrxZhYW83K1Fvs74TWDWXEUtEmo
q/mQVeVbSeCG1s5GKU/+1yb6k7R6/jNTfEOcX6N+l7RZXQ9WFXZet/cWkRNvy5lhnXtSeM8o82gR
1fP2BSwAFJjLLWEpDUQhUr0RfNBgzftP2bCppG91os0BQY6O4c1d30EmRWzxCseZoyIuusM4D/Y1
DWh6dqhzy7nJ7iY9NRJr659UXXtHJg2fEGwWwHzGdzDab0sFDghB2Q9aNpPYTBeENQO/8N9nIjao
xc7c7sxHc7yuecdOZIGqU82VFWsEickh1PWVpWOczIqJmkPO8rp0h2by1O6gZfK4AX2XxBF5sNCd
spT5vQgMDFrneskyVrcJ2wLxPnxX4ypu/z5fNeUab4H03HKYTTZ9usdpr64uLV/aZK2P0NwjhDnc
yMD0VEP+uZaWdmn3DzBmLxjxBBJ4/o9B1sS59IK+fAmJnzc8cF3aylXAZJYO2sVWdsefGtaIO7tH
NOPgaO1L783rfpUaB8QQeGr4xi8F4xeQkIjpU19QhBsZZXw2Tl/gTA9DLxaqdfQXUPKaRk0JzPqG
trPmRQUUEP72/39guxyCL+ORZNo+rVnq6JO4eW1TQMiil/6hGR0vScf0ux6HhD8Qjc6btU0T5KP7
qvKgVmXVs8hSPWTdmUFq+uXW4yeijvaxcmi1IjERZ8A1UC2d7cEcePpnLJoCdKaiWPn50RsJloRL
V0Sqx3TpVnuSgISZbqb9X7EUMdahH6P3vZPMpRUVJS0DY5mffUGxZPkqLlzSliYUWBoPOxPdfavr
gPi/ug77FUiYBKIWPYnDNCjnYiAf9Uxyw6lhN0ggPR89Nt0v2bvPnr2YR9tZE3f7Xa9mqJbmlZd/
vRLYU4xlLOfArW0RenWS9Rxm+dY9dKst720NbWw7XhYtTbkKSZn1dlvfwz616KMVA6RAvs6mpjEX
9PcoWrIbGxsxtEePlZrd5lC3tDU0bJo2QCLmv5CeyU3FRbcL8fKc/GxpZwj08hvJee9+FAiLkeMw
FHZpRRExZtvrxK7eDdyQHtuFIoaLTXLP7llSsjSsV+jguT1zrmIk0gWPC/eVsPFzvvK8f+5wRR78
wiaLvzIID+by2sxm95S6AIQUGvpDnXsB96m1RZYnnjHU71NXH2E9ELODmdET3XRAoyieKOUzi1mB
OyZM49/B1q4EW+Y3sMN+apb0EWeElqah771WhtWFfBHFQj8Yz0ED46Ctg+poOcuveoeKlfn4Nso5
Z/RfPTFx5dFZAzHvAj0BzmF3iDmtjmHdsJJb4pcPBJsnwuM0RLotTWptwEdXMFzxaHpdXAQtIU0k
ZEQ+GcC+J2DBV+30OIrExMu4jNlftp3GWK0qZV2PSuPf39vS8fLvv3IalonpWXSM+/VS+Zx+Jsb+
ReXDTLeWfXI3kzFgEg7/Pss1+mEMnGOtrEhwiKjfKG91gKnJLCb6wj7+qQ3OxanyAvMk02rlsrOH
07jPQ8Al5q/O6jGfWKUdbql4925cJtipPZCRpWYTYMa+fnEsup22waDYm5bDRMfM04rL/BzsTla/
qb5szlBgf90Th1Wemjbiw8krH0eVpglI3mO+bsj6MuOtJk1+nOZ9MM/UYxUEwwdvXS+p1hsxsM0/
gNK4/yDji0bKyIONhfTiTMUUZlXThCyM+mEXMEdZN+Rd5igYAoTmYNVEvkgmYfc5Gdq/W3oHZ89/
0j2d2Jbm9pd/r2+a68c6244OuxNhY+0ZsP337L6A++iSY/2nlPr3Xxs59XghVoNGjkZrvbThuDln
ofWkxOg+9aNxC0buec3GC+JSkEQdlw706q7HJVUdhhyIFesl2IUzQYbczN+FzptV5Xw2WzdP1g6l
Y/8jlnnlJENzXGzyD1Umf9Y14FNKpSH7zmjEcQLIyYEaPRhm7Ks/ruO9CQCIQLTHmVvDQtHlCXGS
2sAIvX6tcLkd8Zdtl0WXH5rG0bbaWbOLAn7MHuwwRbDx6O6J8sEhMgxa/Gmiej7/e50AiLaXbjo5
pHzjaqt/kDcg3mo52YyPQ+fVZ5cfhmPnCxmWaT9riifFj0uPRyZKGSbm09Dy3kCEnnSdRmQHXQOj
Pe3U9nUf0wohYdDK4YJGnbgJyXpKQf5v/5BPBeh6Wpohl0Z7+ffyczLJmeorPbZKNryX1Q1ngfqk
2L+lfx9ahCkXu/M37BXG7R9DL5PF/rfHhBEgX/zEkzDTK+O02ggHy7qhfWJ2/UW3TMYrxDF1mh0X
XXEwJkb6aYIaH8ztYeYqhpT3hroKtrWlexFbQAZnSk09FB3CKcOezqVwiH/52v1SbGRJR05OeTD1
D5xpV24Xcjuqjn5Pt3aXVH0wgCvvl1o3LnZunrveax+4xx1hZc3XSRtr2kTFHwi2ieObxQMdhCbx
CCjB++/p9NSMgvZp/p6MPjVKk/eGW/2WHbw/fcuCe6Mq3MTR1p+GRsN1nrtY7nu68F1ASq5GWFpF
TvSZGMyml168t3IeREF2u8a45nsYCmlY46/MeIvy9R03bcvAFdrPtuYF6E10NsFTQmMmDYW6gKdf
61N73IJyPC6GAwkAVtld149MF7TygSk5OwT5aBOUQosECHWjt5Dvfqpn4k2gmLPmu3T80HYBiDea
v56ovWmxZ7EOypZZPmm9vh14m871C7Q2lkjuAt/n5FKyhrX5WU0nFHJ9XsbjqqV3xSDXaDZJk8CR
iDw1LSfbWf60zPF7v9CPOqqOkG+rqt04V37/qDndz9w8+6kirFsb12UW5JT9Rt4Hrnnjj3znWnrR
0/Y4KjesRR1Vjy4ds4xzI92DQ8sNeJ2ZMWfZi3D2lN6W3hjfOpHJ3Wvy8VEOYOBqL3gubZ6zultf
pGkUCWHTZOkzSJKYK8mD5n3kwYp3fg0p3QthwPsvOruOWt8lwKQ9WpyWI15PEQVp8XtCo8m712FF
asZBLdUfHoVcuprsIoPOFZPDmjZFn91l2HraqsdkrudpONjezRFfudHz1CK4FQUmuXADCAYb3yFJ
BlrRtRmOU/231IfjopavvvE/x9z8Y2r6uQE1k8mSMjWF1c6MpYBmHOYufXamhzUSdoBxam8lmyjo
1g53ZD8syZmMD5jktfy217mO7BZIRN0QFqAY4VFq/KCveiHI+MNjc5NdmA/kJXO49IdtK+KBhP+m
dVeLtXPi57p2VAU8HE3c0sX+27q0u5qZedSEKpuAUMQ8HR2Y4+dMIopfWYWZ2XjvZ5wQAw+msGkZ
sHuclEnZNXloiA2vEqexqjBYl5muGvIBSzlvjjWf0h5WnUcCLu11tDDa2UrXPOJhmUIXwjRqDd91
ql1qqOFnf4nMBuhpsHpZskgNEDS1Jse6Z6XfZfrFtdnM8/QPvwZ0MI2viLPDzrAT15PvacolxT9M
g8P966YUYsVM3EGy8dVOfazTHNiG8V53g0PJ4V4fNNIYnd5H3fzNTK+OJbmucOz7vz6n58TU1CPI
nnONt+IlUBzg09VHfBL0r7kp3KPGYxzcP5Ekr+b90qK9PXiToVMXyrsZI2S4krxAYfUiGNXE5X2w
CYSWY3nJ2I6Phs7OoYr1L1mZGEzlkAIbGjhtsuqOLGU4I6lIlrnBfVy+zs4GVlSCrm4bBvC5VRyb
NLPuNl+8Gh6y402sHn2NhkfSmP03lY4Zd8szFiRchLkWhMP6p20sGsTTJ9N+ERs8FUDT8lav3hne
XogqlhEJkv+ElsdeujyBpWQqu51N06QFMujM7VNCpuQaPEZLB4asZKCGJrYMeEVDrRMS0zx5UWl5
D8osPQ7oNi62XNGFIsWiEQIGfmbNK5BLxFIMbHp0FAfLm2GCUgVZ1ZbkTvufbnfkwuemP9QGphWW
9WN3W4gG0YQloEEz15t+OSYt9SlIB9JJwJBtff0ijWpyGzk5k/ZryezQ9u27ikdA1zm/xtQZDxwl
Uha9w7rnHkUGE1wo30E/B3FaOQS964AEjKUxsueAxozhucAQTkdSQyL6f3yd13LjTJKFnwgRMAV3
SxL0pLy9QahbLXgPFAp4+v3Af2J7Y2JmbxgiZUjBVGWePIYLHFFgewlVtne84dT0biCRs6xmk4cS
V941Qi5rk1lds05QkRNHScw6fhZM5kp1MFGxnWfapE2bL6Ryp1cAI567ngStcZTRghA/0ZwSs70u
CQt6aTeEoHfurreaN4gD1aFKT2So3edzZsFI4vRPJWo99a1C/UtrFsaz0/wWobNl8MGKE5mnscmJ
sFUeuYc+ygfr7FIhbkWi5UHnt3vYfuQ+p8xkQtj3hf8Vx0id+/RCk0Fm9XKiZeEwDIdMwkByTdqC
tk1x5ZwTvC0jBnAsRHauxVvfqCKYZOb7lHZBR+edpQdReJcqZQbUIzRYgo/8kaF2Mb22qQIOje9D
WPNmSHAAJvfrdsSU3Y44Wvrowq7bGcrdjxKkUvn21zQ7R9EOe+KlQ7t4GSXp2i4oz/aqMJxagIZ2
7QoupkytUzMxGBOk1aYsRUkVEXonLD07cjW8GtP5AthGL/CjCs3hAgFL7oj2+1UBOWyNXU/m20aH
CLKeKqbzTveIW9Y7YmYSJqJ6G6lMBb59B5C1yTioa4s5ckCCTb0WefQel2H+4YQejCY7mbecw21F
wPI5l1PLEGF+IYDOPxkQvTZzRVQoochm6p2QaIWw3addBNxzGEO3PEvPxpLYzDftPHtnS2TWBi9C
4M2MrdLtSkAhEPg1jmfQHR2y1VstjMmin/oN8iKowsM+1wzSNHGKC0pdb6locxxmY7eDyhIheu/J
zokcomFjYJ+VZaPVcSwmLimijLluiyfuM/hnx9EwPtrRxT46dh7I6BF4hSJUdTGiDvIy+9CxWgP1
CGxFyF42iSJwaogE4+Lna4GSjz4OcmNPW1/xDB+iagNd8dRJT665+GDRaeVujoEv4X2TpDFJcpEr
2GIzKVLGwuAhQHadGw8lp5AupjnkfSf3pjS/Yo4rRHxIR9D+tgPc9P1ofOvEmeyjRbdWk9bMv8k6
4aY/Wtxc6zii3zOInYvLieUlOeqDGghFqpNVRCoYJNgqD/gsBGbANmeqBEQPBotNvmjubG/gI9WI
9UaE49dmqoYVWIEMZv83GrD5YGTNLvY9CxwZP+K+rABiemNPH7aRoQM0Kp1zV49kw2gF1tabSYXG
Zi5hNjr5fUHK8mVJ0Y05VOgOirU92CQbF/ICh3+fVvYiHXBNgtJDjHxFQw6v0ucnJ9Iwpa+jD8MY
cwx+Te5/WH2n0HKo7qN5WU2Sp9Sr7evUZDSZfR5/yKob0QjY+TEfWeznoqkP8mSkM0daOtlJLwnH
iWfEG66o/HeLoTAMrZEiSdfEFouM8BmZbTAtGXK+b6UHNAvC95AMOWn1AaXvdz5Pzr2vaf39YLGI
e/FDW9bqQ3lEXviw3Y7zEEvo2DOD9vS3T+P2wSAoPxAHaK5CqkwvJyPV5r+mBHNqBiqqvEPfMp6y
ufsFqfExxMnmXU3F46x4h8jqRzo/3oIx/0bYsoSSSGJLAxHhMlVckS2Dy5UJknyJCo9eL2KFSBuE
/eWo3HeSmebYKT7a5VDQRGIOxU3qGeWHKTa5bvyB52TdxeIQYszGCR6/ZD1iiRjWO1rbaFeqmDqT
GDCCQvoNguf+OazbQ2oWhHuUFNU59A/0328EB1d7P9ZwyVjez581Y21OSpxGQ4Wb2XCYg0Gwu/13
okzsg64pfSPmarobHTCxct4oER7cpjMuLfOty+0rSECPhYErXRTGQed1sIZiV14H7TGBCP5phj3h
NmNzLMWAozYbRBBBRV+5AlVGPI17BDfZV8fQadN2cIHKkckKmCYNcytAj7XvSo1YmzvH22WFxR1C
wJbrIaqpDquRSlNjyY65s2beZZaYYZYOFCWkGUh7Bh0Whig/rZrTOcz5GTQDhFOFWxRq1AtSf/Zt
hIlw9e+km381cMI3YYK5to5pSdCpAbr4mHc7Jv56Cv8z03/XTWgQi+4hA4OqK8GJ14R+kicUBxrG
boGXUXZmYviBoiUPlsYUykeIFWQdizVe/jks0juq6GilxUVyXuJd/bF7Mubk2iCvD1IDnY3ZY9VQ
lOa0C1leVaT9NkeOgzfL6QK9v0RXRZgMWhVGd4SiHQf/lazMq0Z03U4LzWgXD9fEHEqIGXI6ufZn
W6rqru6JMSKf2Eife2fotrHfnXBmgwInyJedpUDxJhf/jDEmI0OdHQjpIq3bJ+VB/RLktEjHC4An
mntrISIPVLKdzruYSdYdOp2M37DwqPenYfgEYgRMG0kMxP/05I24L0wdsVQ+BvFGYwP9TE72EA3O
c2lq3pE+8QcWQXzVkSav27j38ITyuB51Li7tOthgdm7oaCe0yud0Sq6jjg6xGtD9sEuxK3f6fKKf
pfA283bPyIxGvit+wrz6wjzB20BSxGRj4iguzO91Ms/aJsrafmUtA1LUKpfOwHydwNv3LqcVGBhz
nQoCSBAQL/Y15RQYy8GJs6x8GgzjNdNL/xNOtFo7cV1eMmhl9777QNdMad+Ozkfcjdra7kljU4b1
0k9s8A5Mz+l27hWZSrZtBJDD2s8IAhZCo5Ia0oolshRNBkR43Dky6NltXbNNz8BTuLQkCOHmXKz1
Ono0yoM3FjbAA1Nc0WarHCBxnyOuWJBY8v/Mt8V1+9CMYRWMFL9vGknenuWeTGuwX4wugkm5FPp1
XAW5N4hLHGIbZWv2ketvfE7Nl8bQgLEVt7VlAa4wgFYUMHrkECNG/KBwsGVt5qXFdyl1tPpX0hlH
u3fFTpU6ksAxPyaWRKGc/LottRnmRJDi5wW4LA7Qx6+po6aDmVAG22N/DfssJPiMKD20XMMq7Iwo
KDk/fk/sY1kDG4i+2bWMig4ZVEN4f8yn+8hqdwXzcHbpLFwvBr2bQdDve5H+JOJ6w8zqBSeQfEt1
ZG5wIiTweLkGOHcL/KH9aJW2tbL4xZqqFFQoQ9yq07BAjGXjbdnHyZN900TIDlHCyqkcKKNGSYZA
a/pvjlBvdj7sNGd4pbrJzkvy4dRHj8JRv2LhwtFge8XpEA6vSihTi5imkLpzPXOq0sl9tE1OOtMl
yczbJ6czcvaQIhNGoG17iPsMlrtpIiy2n0ykn8plZtvqxSm0K5+CnuFQFpUfZDI+GIqiaVyOsZ/7
6bXBQvGR3ImXOOSkC4212Exij+SGeoP7+nMye22gL3I+5GfIKfo7PF+jXsBuZRh+aA3UlM3CX/DC
X17GiDr3TO+DGJFj2+nWs0+i80lKirqhmcheZMNWGlSvphXvkU+HMwpMNXI5spV2leQeSrqVl5sQ
JlLQu0YvmjvyqK2gaPqWgBF92I1u2iD2Ml5jEoGmidtAVyOYdFsysyc2wSYj0Q6hCfcsZSz/gIy5
8ZQmc/UIjvNbpoQWsiV1q0ZazYePRgVIpMb7hi0hSbueCVChyCCr6GxClINxforYJEbZ6CtK2uw8
p4zSk+m7yzlJk4YKOsEjfw7rB62lbmAi+cv1nmMi095maT+RuUZJWhTXJQ5kR3yj+QE/GlMCVFa9
ROIoS/FMsq5Y335yYjHSJQZfABK3wgo2AlBcreEWh1ThvR1fbUkoCkzPbarmj7bl4BKZHcDW+BLL
TihJB0eP3XF/gxNwBR9DyLYMIKw11nfeXkjSzVi6NUgk68Vp+X0yCRYspkwPKpTalDih8a7+2ebb
9qmIhaAnYylMxxgwor/GyEo+RNLdwxYqnzJZqkuPdw2RZpIPFLEcDczJLpqVwRAcwrvbzydGbDJi
rZx927mXcqqe9EiK9WC7lPiFdlb2xSCA8kNHA7OvZ0oWT2jmx0CKCDJrzUFKNowjUACs3scomp9K
oaoPPWNZbCODi4Pwvo+Ss8lZg4MKm2lb1hkbohrMg0u41QbeKbRyybauFz051/G3PjjqPkmd+oE9
6n3Ar+hdA2IMJsOF+JFF2nu9xNOD5q4zLIR25iTuCroxOEr1sCWKQAAw6+o9GybUqK0LhjX3Fv35
oF30COjWnz7xoQjpDG06ecpSi/+MnFgdvEq6LwJGz1mb8nqtk3j1gdHxV+SXl7xU3hk8b3jCgvX+
dkdJ3WCwpZKZm73K3zPt55+Xo1rfCfIC0fMj+cuosPswi3cWGatuEjlA9n53HYGlVnIInQ9HkLVl
zEtyfCfDR6NJ7uFRpBlZ3hBxJjr+YaJ35/Nx+wwAJCp+y0llYoptf4yq+86xy6I+1R+SyJgZRafD
Q0tcNKTgqw+b5L0iZfnoajFcI4R/Twl5MXWoX6sdnWX1SMjatK9zit3OGp56hs07LpdxQ5u3bUsw
kHKco1WRUfxDpPLf+7esdtqXSDY7DjjECSeGO1Knw5YBGZtw4pF+B6v1KudHuNbRwxgzz2yiOb2a
uf6BmRITh5YBTGoxBfSbmI5jYG1G6i1b+MHAUq9NNgQeU3B0QZIznEI5m5zJgSLtMXiwmZLcHsaO
kdV/eu323b/fuP3c39f+Pv2vr92+Ef/vG92e/qfX/v6p//put1/7/3/uP/3l//ra7U/9fbe/f/7/
f+3vJ7j9xu2H/+01lEJAh73ydwh4nR7y3MSynGpHxwDQ0BJfrtu5jDdzVI5nsCbJroCWX+99ec5r
ESEiWb4sUrTIqP7G8Yx4CqlNXOzV8iv/52f+z5e3b0U14k03NI3g9nu14eJJCXWDgfZJt5Ac4yMH
K2/wqX6XgCTQ1JfBMAFgFvSDEVxOKGeEaFpO5fn2GqL68nx76s11dOjx2+gAH+Ez6kTxeAOdvcKc
NgASVWfl1D/lCB3DsrpwS5rLbzwZpw33h1pPtVudwJZXmPEA7Ufmn2RsiXoNZ5AZA2g11vIRAxJx
ncbwzcgqJGXOfK7h5tvS5QbVDtKdZtRPtGvRRAxEk7530vndQWwFP2nTyzyRmDP4yaPfz/VaTWnF
1hx/hdavpiYn0p5x6jTt2FxN86nH2GDTGVrG5uwECitmNBkDpOwqEB30j3J5c86Xg1ZoIRbQdFGJ
OBssfzaIFPMNTMpuk3fRZg6NGa4Q+zozQZ2k6+zDxgPYs3x0VHaHLBLrEKvR+mG1rsZyDrByEWRa
DyejViogV/FlXxfQbUIMe8CQmh1+vxeRgMYaKvnuKvEZguIXze9BIX8ATxLHpm9gJtkRjjTpxRcc
OIMQMPiktBTuUOz7VH9nOdTPXqMjy4816r75e0olvUXS4bDY1hTc4XGw6mLtRN431KsgFcrfs42e
XTHYG5c5RUaD2DAqBYqc9xbs+qG24N5wGHXOkTMg3WQ6CcAuQ9xmymYzJ3hop4NGFGvv3JNycIKT
1pKH26cQ6uAVyjqC9gOCpxh9M0nFokdqzVOFaxEZ0CC0duJcqAAlrFV3h10nTEE33sU6Zqt55D7P
uUd7YcENYlgKsksjuGAQMHya9geV8TVXU7SPHWtv6OoRIxNsGojfpU6KSa418Pf3kk/i1xP614Rm
d7lq+75X50SHMVSFBTRhzBq2djl8cXFBzXb4JWIWj3pP6FebpDgaeTRmZeUc7NkGlsuUA5cZWmeY
ttY27BbDIT7hxaRqp9vhANsJrAWrI78WmdTWhNRxaOVGg7WP8hWZsHCTGLDSjs6JIQOL2fPGA2yj
U0BPyE8/gZ7AtmHSwzdVwiQh281p9OWHGhYcowteQAoUgIL+qXQqOaNzj8lyB3sMStd1srix4Nsm
yKDX/cjfpAU4cxTzr9/+/7gVNBu353m/cHpHAD0cWjoH0ZIXfSI+45gLtwtaU2dFyvonbShXpnD/
NA1Uch05fae8cY1DDHfczKmkm7A3qgFz6xsk3Gyq4ji1WEJIf5/VxjdqQWcjzTg5cEEcuhrMJ6RX
bi2QOUv0WjAPRF9X/iF0bCQwHcRAP9c7lr6yP9PK7CzuDIdBz8aJhXVuy5wbSZQKQFXvGKAtBx26
85mPZm2ruPzxnLE/Ix0hBhRHge0IlAKVKg8KMb9GVZMErV6dbJ1UOtBEa0P7sMk9/IkozWtWyWV6
574B9z1ViM+BFjkf2jLHt6S+MYTUmbBm7NwzY0J2Wabo/djZ4IATFCcsHdoEpRA8vE/ItdVe6NoZ
NMSsu5a9euFLKvXYxKGzQRtwAtsMhFcMMONSdbYKZ8TpId3I2n8aZ/iE4czgxdGTf7aG27I/4a29
0ewko4NqsdsZsCs7GSw4EY3MJo1MG958lp6FQ26imLFvlKhNh4FrgczJTeThjkfq6NGz+NNVi6cL
aerZOS3Cx75mAk7NOK2NejoZGKTtwbnex7y55lTbgWP9sqcUWgHWjauRUGRsP5ilxyJ9nSbEdUmc
7EziJJl1T1hgluQi4FKzQphAZrrVv5Fwj2shsSqWWkhFn5CUsTRoWWWxaHmri6Fb8K3sIIb+dNsW
bw9ZaS1spvCfTdN1Zol1AFvj35+4feXW0+/KSL5ExZ1sMn08hxNCXM3FIuj2tKfhPt++yr3RP1eq
dnawwl98QU5wK0SIJ6R5N4b2h96Mam+rvekSFZ+kEk1WxaHD4TLbDS1aPW52+0XTp1/tiG3V5Gq/
49gLilTchU32FGnYA5ksmmgLVl7j61xDyRM8MJ8PwmqWMpNIBBuxHnl7As5U0NriwVMxSRMxkyLL
787D8jDpCMk1HSaq4g9liCH6ytkg7BupU/XnMm7SNQrHORDm6MBYK58jS3tzi/4bROqlNsaAuXB0
9LvQORGxNw/yZxli7eywevNsmHCu427ncfpVLC4gbWs5ATFx7LURefNLcZEB2U6lApgo2MYS695O
3bVWmObRXDacWkhaU1yV2yppt4YN1mjA0/ZBpsKI1PABQ0yiFn9ihO/QyRHqdkBsWwmPHdfRZ2bU
CNq1ugtEH9bnvlKYP4XdRjdz5zwtDwWUTIxCizSYzSGFz1tE29D/JKKC5DaXaKowt9zVArU6NMdr
w4jkuRlwsXNCTlyYM8zsm4xY6zk7F1qdHpzcOjaqv0h86Bg/4aIZMv87U8lDCUlkw5V5mcr2T7Oo
R29/ZRjBRGr/+fZEQAZbSyqqPdPSxYIy2rutj1+B/1RnmDqQaQKCtQh/4+6cTFZ7XlTyZ6ls62g7
uLksx9mc0glYX0dTldSkOCNf050QE4WsPjSgpziT1sTSaDj7/Z6Rj5+kr9fnFkoLcytjg/9shmqf
+2o0xLPR4VBCoNUpd+Fu0jTgt5puW3hi53R568JkBZCj+dyQpYrZcQSzhwpDn5ezn6ZNgPXQvPIn
9ZjOkQhMq8Jbjw+/ALi4SZ9vT24PQ5f1eARrSEKRwe2LNnmQeYcXhvLJCu+ghdxWZ8k0pNGxojNJ
rl8ux5iVHdH7nk8pV91yXJGPLatVNB01zvZt85pGrThbWlWeReYSU45OJvDb+jkhPXoHB7I5RG64
d8gURXPvzxuAqCA3p/jYpNZwrpYHs2xOyL31fcN8CW1UywZE8YJ85rtt13kB+Q78C9rHhBeZn4ov
ErP2ul3UwFt9vYGnOtLtw8CMnuTMxutXMBXU7B8UnPyzUnjDGFARGMmTYT2P2XGIz9k4MZUjsJKF
FCce6OhImz7jJN/amv6HaJkdPAT6WZvVj9J5vGcaf+5kfzEVdQrOLpt6MWHKC5yvYOoNGSqFqLoT
jlbv4qT/jilHrIrZnudF63/qf3+KUBlidwrcXzwWpgIws/lH0qWrbEgen7XXgjc8/33w8XI4m9Se
u5KVx0okjhApzMYqJOhZ9EMVaGHuHApSdbW6vtTEPJIJCVKMxhcRAYYzqfbSKY2iLWyOqrNFUMzj
Y1sk8OFq7xz34n7SuS21NN803S7rh/QIWZbJnXNXIITeszPr52EpqsiDTaGornMcTmga2PBvV3fi
epQpCKP3EGrPGNAwic+/ax1NMQ4fnh0Khn3iyx7tfGdG+Av5Q3fwE5xjYdauITpQkNvhgTmFgaUh
KeHLLeMsq8rtq9vO/ve121PTpJXIXOefn1XLL9x+4u8v/Nvv18vlWW3NmGh0fLPfy9Gpdk1ckVCk
J8Z7U+pvFj6jD57Mm4e5dl5vL4te6NtaYA1xezp5+QNqxAqCVVbfF332fXsZrT3GHNRyO+w72r3n
c/T6ZQIaOR3JBl6MUNhCkIjB7ni9fePvd3vvpKJOXG4/iscFPQ9Fnr2Pjfjz70+RDpoda+Fek6ky
rxPaz3WvtQDwy1ND9civPEducMI2rk3RllfD++cJ9iPm9fby7UFDQpXCmlzF/rRjppaygftwg0vr
ag7Tvx4GBud7J4Zjg8xzxj38evuB2wPIjHXtMJPcNCk2ImWPNCcWHi4H0nWuaBxeWk++p9HI/ORL
IgA7Jll50mo4Z+TPvvg6ChC9FZfCpttBQfr6t4e/gQ/w+Shpeyw2HVq3VdPDdC4TBBoJ1odm73Yn
RPrMaAsM6vrlzyO+aY+DAS/2n6+sASLknDFQXr7rMg/C/Wdb5o+RDUVSa2t/c8suvj2Q86GtLQfT
TByf/ePCRKBP1nc9kiZm4lRXM+SzqEzOkCixmCOqC3To9piZ8Gv72G2OddIHGYZ++3Z5dnvJKxl3
DTC1td6xN7H1aS16CNOV9RHvMBpZv33wR/OFAvocGxBwi6ZAibZ8dXtorS47qhHLz/lQD0DCJVm+
m2EhoXrF6CO2AqOEbcL2ERFzTJqVnDHIla+ys//QNZKk25Z/lEHTOo+xpD4VwzEDBg8S03y/vQQ8
5aEg5+QUsCh2eWRWRzUU7gbzIXxXlqcudTVE2ALLH1Q8FrFugE+hSvR91KudPfXIbCEGd0PdbmLw
Pch2mCg01BpsKthKxQ7PKc2rI4sDentORFsVKyuT9ua/gjhz47wXTMwDtfC4zaEpZ5gjgGBRZV9s
rWWKhN1KkCbNclPpXCFDckiMHzpASE5uTH8gp5z3XRR4VlnWx8Rzf5mmpYKCNMXj7Z//5wg4L3WP
8WlkzfmW4deLrHE5uj24Wqh2OPygcER/VqQQRdFVvtxOwO1hymA9Z4X+GtrxwcYHGBpyS38bN1x4
+262L47K0z2U1qzi6fCQUwRCErXeIiVfsULttrejScFfHW8HGzdPhed67kGXNkIiiO3d5FvvuNYT
6p4hCeEStq1d1YUs7QOK/uWY/EXGmoEogCgz3kLH/8krUEXhw8luMaE4etQdygKdUVH4bWTF8+2t
mUCLA1l2/3yOBfjT25ysXMOXw76AhvVvWFnXA2iDnmMcZVTxSf/uTTUvZPoBGwnb2jqadp4rwn9T
/DsLYRyyRZtDOYq5Vpy8MYmviC3mpX75CqvgWrOerRwZSpjZHzimwB3MUkLVZ1aF21owoG5Bf7f8
o36K8QcDHOvALYuphh7h0S4XnS+DkcTDaZL8X7EOlVFepyVj2zJ6lNNz4QZmm0C9a+wLhigJVCn0
otp3b4G/JxbMVTs1of6n9d7CMfmH3hONT392Wyd6T/X+JYx99wsx/h+C1jMgEgpxhJzsHOaERdeM
T2Da00NpcIImNV3LKlgaq5KI0rPepOY1UxT409JScF8FpIMYVyNM//Ug++lXziQcpyRcUMfOw05s
inAf0GwCqsJnz8ZjJJxUfIp1DrnIw48R/GKV6H0IqvfR+YNzgM+4i9Mw2RPpg++YJICKyYKtE3if
cMeFdAKMheFOawhrhh+AE0Yy4QJUPKO+dbi/Z4w6JoydmUeuWCUJ6WPQRGG9N0zU/WDSX9WACNid
Ftm8wt5jxkUzLHokINXUIO9pW2AqlFp5MuyisRgPU9je15yC7YBiZu3qGO340Qxle/aPZGVjjpdo
J9/2S7QCGCxVFtEmSdZj+4HbHfXlscXU4kDnz+8uG8ai0w1r/kiYX9IuN3YCYuy1db2NY2vmNc7c
4cqasR0FIQCtHDCDgxzxVGPJB6JReyv8KSymDzOyTxjk3k9ewJWRxe8ukrj0pBb9aM32VciEz47R
NtTVDAjQ1hlhfRYSgiYlrSoZyopaHi1NwtIIvwUj8QBKkIOwpDtpVuft4GLGR5W9jwV8zDDW8eXr
FWV/V39FntoxEX3odZyBKJ7e4BCq3UTuybZUvmLNvWBnnTI9Hu507xcSLStH719oi80LyNkmwc18
NRZ6MKDr2xiAVA2jpd2YfNLPQOTGIT/gbkHlhj1e3eGMElvjphftOykDDEfmykB2aDK3RNSSz8wa
BqLR2Uu3Y8edpYz6rrX1HX3dneZZawgfCziiuDyn+GcU7aaWzSeGeayIzDvHOd4KvRcwVuvo7C2+
Sw5CY9OND6WYj3VU+tCC0nbVFRoM+BZ0I0lPoI6spfHwiOoyYfSPgXqJmlgM1hF907TNsVUrNBo2
YU93mDcnmDJZ57pT0JoK/9VtjfGk+c4hHzrcRySeH0TGl5SPIg1GJC21QgXYuNYzxKB3IO2HrHGM
XeQS6mBZePlFwsYpEWC98eRCd+Gm0DBhFGEskbNUx0kTr2wBkM1zANRZwwGkoKIAIKB4GO4ts9AC
B0p1aBT+qZblUfpMiMfMO7Vd/DSArtI3Q/GLMu2UZSwPtB/TRboDzjEaSg93SIHEsInYDom/78z2
oe/ho2k9Yp3ROMTwGPDWjY5luzhw5dOw130iMBrMS7MMbyZNXHMy2phcNfKrivwvyxLlfU2IUZ92
0KeK4eR3lrmKSye6uNAnNgZ0VLSU7l1YI6/wmv5Piz/MqnRDDxc4mPeyyOOt0SWfch4ICHXt8pxl
cb3vaxBQFQH16MXPnNUuAKYJWL18jOQ8hvHvJGX/wDWnCPBOwNyujl4aXCEgNZJgPEfwQapM2xSW
DJnkY2HLbU5oBdriDWqcfrW4Hu0wKi/WY9jUmPSGBFw4MH5L2HSHDOYK/8SWzEKkDEiYaaOuBWPK
XeqX3pEcJdBbN4dEir3xCTFAaJVnes14b1fG52SwROLTG230Tn/pOmnsPQJ4uOzx+aLD3eIhZXts
7qWkzCw9j6ZvCajH28YpEh2VRFmvPWnvrc55HIfxl52RtDeYGLUVIBtTne4jiT92BpsNnmzZ7fLy
2hBasvIzJ7zEdz2H3Sm1BxeDZ25aqEIQPIBiVL7tGHnIESBNDlu+vRe01TCqZx39ntft0jQ+EpWx
q7zxl1dhRcF8wV9kwccGjHXVo56AnZuhKyyadRE2F22uTKxahjzw/PGtwO3dwKcHtpCBE61ZYCTm
jHctt+Idu1RmCZ8RBJ+OIJJybTFK2GYKdYeXaB+27kz7yZh/OBeo91rk+gbD7BV/kwVv8QMnmANj
wDY1tuNAeV20O5/52QHgj1G9MeADM6B3TvzFy2bcawYYmoF6aZcVxsZBew1tGzPaWB2hTMEKcGcG
UHiX1RRPrmbJVTbmDETtrMB7yH3Ik/pxcrxXONytghOAeTthqmWKwzU08TmVK9XAm0am+IoA4dKn
S+d/PzY0UYC/r35UfkHByTba4oQJNO6jIF/m17+cdnH5AiiG9fYp+jreaqiLOba4944Wx6VPGlwM
G3+HyXhzKfRiL3VrWw42RL2SqKKIBcnBzuFiyfhZ0+9aB/GrleH9PEWYDszwvVnZMPCjr+AMEscA
nx772r6rcWCGMYudNEOvBgrQfYjdbzb65VUW4xY4XrHSz/p6MF8jxCjs3sN3DN8aOEMxC0cX2My/
kxEbV3fuXzQCxK9ibC60pe8aKTEbx7JQ0xrmCVMoyGsRLry+1t8h8kf0DSqNUSiFXGFhuBNH01po
w4ve47wbYo6Sa+IbFOt+9E3oIyUOCUNN8JYg+xnL/bceTl6U+xcCnse30XCe++YthpG2luh+kapV
HxKuE2PsfB+ZuOqFAuox7MwSexLI1QxgkFSWzqVWY7r1yvZgWNYFNEQh34V5O1XaxfTGY1U43/rs
IDLC2g9mitwPUt41cD/G7mc2eyMwepJKsZjoFoLJSIgWLhLaGVOy3xAjy4NKhiPmlq/Cad7cSt01
h2m0n4vI47bIE4HQ3YQvVSDnSYY/jhsVx8jzfoBCo6F7ZwuHAuTCDy9ijSbTeBjH9N7lol71+vCV
YqS4qlO5GZzsjjbAhfPVw5HVm2aLleddQwIPQ0YMDEZfY1gFL7+WJvoy7eJr01GAiQqrUyvRqjxA
jJw58X3RWPdhDnkNqcuAcwPCd+OUcfwTkrcC1FRPEOJQY0guR+vJaAzj4rYe7pFuMu37iBlojeXz
MJnvUujF2kTUJml2MMaUu7B27pKxJjx2fg65AoFj1FGl2k/jnxak7qQya4e7aiCzV3eiv0WceRbu
UZX+vlE/7ZjdWbS4K7dXBG9WOwd+wkQ02tAL7I7IITPrGqewvtDQiyOEwm8QmjHW2UP5Jym4Qwdn
oU38Amoa8uE+Yzwrxv7bb91qAzybElas7nq/wRHcloHT1d3D7UHv7xthpEHqefvYTMW+La1DEoNC
TWid96qP/UdHtx7h0HecmJB8JppDsOArfHn7DD15R3BBivJLP81hO5/bPvuT9jMkKSYenccVwMKJ
J6iT/ppKdjXdstuTQx4UDR8lm1vZmB6Ri7lvG/BVcxwCCxkePoXgZVXzygWXvlrovxMPQ+kULGyG
uLxWdojkFJO5mPnDSrkw3xyhvZdwD3HH0VNYkWwvrWmbWJPrdWAht10bob7pR18Fbp+/MXUcA8eN
32IM86T4cKxkxAjVNe4st7cxT+wIEGm7esfZAxhw8N+EuApH1sIgsd24rtwznw9fWuEGg4MnXzi6
36xnVWAa2J/gugbFDAOyrUon3BJqZ51E6qmNmZBWvQg3UlnZfdNF3sFF76yT+IbQMN5Hvp/i/+NT
GpVY91g16F7PXHNjGyhH8hiaRG+bZ2a92F0t9Q7uWPr/MHZeu7Ej6ZZ+lUJdD/uQQRPk4HRfpDfK
VMqk3A0hk6Ing948/Xys7jmDPgMMBmhs9C6ZLWWSjN+s9a11CCyAKIGgirfkf8XLrLEY4k4rUv9y
xizkmCQNv/8skXS1Njw64tp6tnHwAtMEdladLAL+WAJG3Rr6813bjxfPx9VMqekudcgjOWvvTUdE
22rCflg6EyEALSPcJE6eIGzFlffoi/1Ym3BifByEtSftVVmiTGcb3jkoMCkVVk3ALQXwUTPSvRbM
J54Bc54Qk22ZBTeC6sal68oWijeSTMPkMVbPuMo8/NIsvOWyZn4bUZFCNEx20P0IkLifyCfpG53C
pYx/UgxqB9dRnw5maoSHXELyjhUou8a2+JalwBMvawDRlpeh8JRzGvK4aXpsZa5xs03WLEZLzIZi
ILBIlCf3pP/QpmTdpWw/qxoioOtSSAOnhH/21trGtP7nPQkKGeGGxzXNCCW/dxpEFFmGA+69s+x9
XuB/HjhNSOVLHjIrOUCIeEV9brEdpE6peovfF5xkoJWPTuICREuZOwfF3pgNs3w1yHkf7SLdVUXM
+6IH6YjgDIoxlLUdBpm1xsQ6L1kQi+pu8OvkvqP3t1S2cltKO0Vx4MQWzyqdGydP6zvgWYq3vv01
wSbBCH6PQ592ZnRZc+fVShsCNImVHmw7PX5xAU6ug/ShTZ0fYq4S3kT6r5INtWJOBMUDk+jUiX0F
2rsl6gClX+RvwD3eSst7atup3/h+QlGxwWzPMgrBwQo1y12Tgz1rYmfZIGvZyBrNbtUwLSAdcukN
1T7r2m45sOsCwsgvPAWvTP1nv3vwjq2AYHK7vo76cJfZAe+MarGUpiWF03hgePEY5jDKokmurZbl
fdJ9WyUBasbwagY10Qrhsrf639jMiVh90WmWWpzbeYvvx7Vggkfjxki/YKIdfKa764kyDYIHOv1o
BI2Rot/m6NG/sMx91JHayfqLjsg++Xiy4zG5TQaHqupDhOD6YSh6th2UW2SnbEID94xExm67iMgx
lGwyP/8N+ggue0Qytz/ykGdywham5N/HwDQkAhRyz8AnOK8j5DwyNg5GQBmWs5SC93LDLXgOgvRs
5uEdvigN1bsJSlZ7BSWNO2AKdlnCksuxbc7F9jVLgA+UiOiwS7kb2HpPWdZqKwA6TGFS5tY5k2Uj
OiijYqvcs/qdRdJ52mw9y0UykODitUXlLQtQbRwb+Z7O2tSSVxocSFipdhSCbzeq1z4UdIApB5Ue
zNyG7lpWCBLi8Cvt+RFx8D03PKnJv3wZeqTVegJ+30EISkrRdqzC6ozdKltClDZpD80Me90wSwch
VDGgNmgwiUaazbNl4e7c9FQO5dUOIUBkxrDNqnrLA/8yiqLdwHW9oywn8Nn2qITYDcre/vDgVfc4
kJD0eHeMUb5sp3TW01DvdlGT3/sVhlVbeOc4BZWpovDdCvqtbnc33Fm/KoreI1XtQm3QFl166ejn
zQkDhK1yEEOW/1l44UgCGSqCJKIsj5mzcbtOxgcZNb/jOBJwOMEw6kYLYp7YKF9yQJc/pkZQNONt
KG+pf3DtX4tBw8LWqfPna8DiwNVndtzoNWs08d9OV8AdHM23tMeJ3U3Iy9K0O0ahKleCYt7Kwx0L
Zvyj/oQvOcvWrRWzMwWvWUseta2DWAWm7SLiVVCTtbInZAijHpwGVf70ZgQ2BFJKmooterF1YjVP
qaPGFZ1O4FogtMb2k2Ppajcod3uKM7wV2hws0g6U1rr5g9bnGmb+hogrvtpyKSzom2K22eCTeWV1
zT6H69LBPePilFpK2Vz1LPtByUWX2GQvI94HUdfhgpCb59rTK8qHAq01YanLISeizmzj20yX8qbB
og1p1Z3pq8XIHKbSS0hfFbvDEO5A4IFvcWMuNUhEX5zJmzFo6v1oi2ajK7XNI3QqFm76oDUAuhU4
DkAMoKBPKsTrDWJzN6mnnWtgRRtisG7mjM8ljBIK2NFsLQwk6GcXnTGEB4eLFRVCxaOr67dBFe6d
NmawiFflwXIOmqlN3348vGl28hE2tbZ3nL5+gaY85zN59coI524MpIzeNPMV6i4TqdU7sw9rWotW
35TCB2+lm8HGViV5eW+FVHfEehxQUCMtMF06nUFDVOOfembgazR4+7Eb6Vc89zUuES4XOFFrs0Gm
JX5DO7pOjnVC4sMSGhSeIyKCP+i223C8jlX7M8XZNaeKmJ+1X8rmgjG78qhNxlmSLgWabOM61gwK
IwC3KKEqm/KcxhM6OKeiByLd05Umi/1OfRl0ksVMKQ2GV4N964bCiODtELQOriC7RLwQeKiPvHYj
GobL/jQdbJoc4Pg2tZjxHokMRKoMfxt1MstY2xh9uSHylDApl5NmSDZT4s7G95aRmkAh1IpVD3Jm
5RjhgyXxlAwD577o9j3LH6YEHk55p+Ae1J4M85YldbJsFZCykMO5SGgXWIiHCIH0b6Q9j4MFF18f
MVJCvXDc9NNLq+pYwNHh3Up+2j4cUEPG12Eskp3l2Q/Qhdy1ckziGVoDRw2473wzFWVKhAag9h4p
HDMIfdfJ0lyHyOqSmLFf62+nLLgrU6KDCuJFej06g5TjInKhIPJYBv3ccpXZ5SyUyt+HyiEIhwCx
wo3wHBQyWkFmM5fwTvxVYEbnqTeYCpDOOAr9x/VMfonCfSlLQBh0+uXOT7Vv4rGgX2m8I1Vffmel
w6+NULXT0vdaQbmLg28WaDwTYoJh/ArnEZgRUF2/XcZcLR9fwMiuRErnHecG05csvxrzLMWYyZ6A
7XenqShezczArRC9l50EIxBra8YyB90Z0MMY7keWcmejTbvolXwWbGJt+wdqCv84mjUoSpc6c1ug
IjwN3GI7OczJOc+Q2ouc0SOIw6AifkbKatdYoH0TyIqsU8nnxVWTjcdI1fsuFNDoJaW3Rv2x8LPw
mVDhCu9A/ciokBEUtU08SJt4hUouyuyQ6gw1tZh55WjNJUq4EKWjL1SlwLL4/p2dYjgiwILz3WJu
G3ooRHoq58nRlojHjqVKzwM20rODewYu05Pog4+KrcumLz3Q/fm9EbLVhhGEOtfhBkm6r4R19RKo
kSAD46LjnyAgmKd2t2Cwcl/U6Cl6Hxat50LygBJVh523HdsSOqYOuJHYiUa2M9KGKIeCrOOIIU/V
bY0MX/+UonkTpGkFtAsMqR+rsdxqHg+dIn/zdSs4xKi4ojkXgTnXBWHvl33MdEHwZjR8gca6MRvz
RucLi1a1JuWOoXOnERoQy0fkVoce+eiiUsWVCQEACHlqOQhLmANbfDcs3LTxzuu6jW8a+tq5ekHz
inbhpdZgqJoUBgWZSgTT6V824PezWSW7DH+68lcjDMIelf+mqxBTENNN5LL+0mwaw2+XPZmwRInB
8ePcXdRNeJVkG4S6Hh1CKuxEX1UNL2Qv7pEsRassj4/i7OkA1UoNJ2eenaMOuTK9Lpqjcjqi0VkH
zPi3cYgqlH067u1LpsX1tu/Eh+6b6yaoSK1T0Dz1yPnObZ/1tPejK5Rbknzn3VA4TxAFfRZDu7Qr
nuvI+ShiN6KEwpUaZjQAaAm/MnliCHMC8xB9KkR/nRmv4ImgTO3GjdR4KrlMOGZyaVvlCfTHftwT
4PLEGJKRhpXcJJsQhgCaubbC92Aiv6iNBE1c5N8x5RiZZyb+yUd218jmyMp39h1LGK5N8WIWDHLz
mOJ3kNQjJk2yFU4/PZPLjAAX0w02lonFlqngARyKDYoS0IPjFhZxPR0K3NqiXsiB2dR0GQuvNTMo
8szpBKYvrl6e60FokZO5Mnv3luDbsvXuMVBjwaDP+O1j7Sw8HNmqIO20uIlSAu60tbvGm72B4M41
QrUZtIRPgU2t1XvTa0dsTGXlz2AH6pXvV9lRGTb8XBO8TmsE8DSxcbvpaxK0j4OWg/LOvUfWrvcO
co4lzIN4DWjjVtQMgqchpxR1Cd0Z5ZwElK49B0I8Rn599Nt1L5kBSB0LZ1xi+4l6ZvKvMFNe6g7o
Dd7iM4dsh0+f2KO2M9ZFNe56BcNLEai5C0rv0hr2B6aW6JT59bccpt/ad58sOdy7qBOr6SUWTUeJ
1T1EETcGypZDHTHPL2txNLTDoOw7UHxfVk2Fb3Mbtd5by7SJKoq+d6Yld62x6Hhb2CfuRzbtlNAU
glFDfZWtueN2rt18KhpQbgSam9CFszyBzrM9tXab5r4mmKmTzwGJl8uGmD9LMYjJES6teqe5pVWc
cODUj9XgXqqAkLlGNfCzrS1kG+SBRv6UFXIHOF0YJt4gzkpRBswkgAX6DoA2o8AQSJASBrBzKedU
8sT6IDx0mQcyx9NqcuyL/GFMumBV64/kXFSTfCUS9mtKugvn+SnA47smpwZiXdftk1adwB/Jq0/k
rcGM3xPjGUj1a6rF9qbsUWtBGbwT9tFqbu0wcbqC+k1naKulz44+Ig1rw9x6rQDLZpbPXVx8AgfH
ztCpUyl9KgZj2TZC8cI9AOVjcenfD1BbF1Y5bbUa1A+E2gn5CSiSBAECPeuLqVcPNvqBkhQuNfCE
xwAYLDue41Cbu5WJppVACqYPRmndxyMBkexY6o1uwBdVadKjoFVb19c1wFreSeUEtOigJqKcfJCB
wAbF0prw69eyczYuOXnMhgkp0Ria5E23ij2czb7+2xdljPuSVZEYnwq/e4/bxLqzUjb1KVtyU+Nl
THnw+hXqOkfCRhLIXSGLezx0o2UjTUoGmytZ69WvDA2mx9ZKIz5yndmJXDXVKkUKhbTJ+KqURmWn
1NIkR1kTKNdq/Wj3QbZgR+Wa6pUlcLewrJ7Dqm7u/XoOjc8+DDPZlW75qAB2S49Lq01t4NOgKg2s
7EiLuMFt2Haa5Do2+oM/kfbkPkhhK6g1/cRA9pNaRNtmlEu2S8RFYHP7tOFw7J36mVUW3onJZE1s
O49ubZxiNA509dq0DjzzPV+H0Eoh8osF8cNbD24N7ATHXWmNcUg6CNqyu0Isi7cFA7yFx8PddZ6t
Efx/d/GSludhlqCAJTeyRzkwNhdAFMYChYzP7BXaN2PUjcUAh8GrIoVW8/ZYPzmYAviDQVDvYt+E
o0WAE4Qog8dMQq6VRpIhO1zv2FX6Bek5F9RQi40fZPYIr5PEpngUDTudCFXX/IdjEPkQyHrc6GPq
oifNYX/53JpQtlx3hRS2BVoYAJNPEAcwotZ4D/oVp9ImoFJe2lXO4qombK/hbdDqcZ3ayZE6h62L
mQdsxQW7KReD+hCZ5aUp/V+CEr0VjVi5HMEzopIOsTk84teayWEesTQRMlnX++Yd+Smbutyx/A7A
TrDU9er6MFrlsECvA/Muo8MhKRLXD2NJMM79EVNRumalYiOXJJNadKvIp2LtFOrXtn6yTYaK2gR0
PUwuxFphCOkQFZZ+RDIZ6+nUKo9dDjU2dOsb7wEswRivSGs3WEp47rey+QGNsdEy89LlVJMsEeW5
b7qjcMCpBl1G5Ff23k80oKSCacRxtoBnLAZXdhh9a3mfLwPsxXAdHsd2eBOuIHqEnGcfaQpOmLVb
KxdO/RMv3YNVI2fEvMSnV8m7OXb6MdCinSeekDr0i8YfzqzYxkW3aawAMo0JitukZtRLZnhN3EMO
Vo8UIeWimZxLQV/QWCQLY9Da6H4EIL0EQEdfZlOhtgfupmrbTNyupJJ75Qubcm9HiC/jmE011RcH
lpzIpp1nd2SPIb5a+M7sfhtzFnbkIme5dfKZNwtjNO/tVNzDr1pGnI+rEtYzoqMCYjZAr6J7B9PM
i0tbn3fZFtTUL6qL5yRhG++6sPjc0YCSR1Ar/TeugiJgnF1jwTQdc8NBTrC5MFeM9kxcm/KTjXkF
LgLBGCGcQMEAZtjoSvQkAJzvv9WKXIEsrr6KMb+RhqGWhN892aPe4U3GMDfVrbcVTfFc6Dj4lGvP
ixHWrTH5TIY3HsvAL1d6S1BKAtXIDrsnYkQzHh109covkk1se/cOMZ+hJteVwRaojaqrqMJv2w2G
ld4RkpznsIV6+20SlQtxDaJHaLzllvWQTVoMgcrcJYl3p8UYOQa9jRlQFlu7VtZW1qW/4lbswpeo
RmVH4sOvxVNlUNlbl/pERjIJzC92eJrq9NULka+RXcfhi2JAdTecsd9aqDYRxB5FRGVc6x8Gqq8l
Wj+i8Gz1HIcEMA8+/ctfKWnsGgyNXXZigHzhWFIs80rOEZZoGec5KDDp//Y9rXkf0n+3mI0if/yi
8mCIKXkkFG6Ktizlgm5Yx/G61/skhsXvMDmJOzDwAztkrxLFRV97isC0oC/eAjv5nP0VKxMGaQNH
YSnpoNecW3LNaJVWJR5SmuCJ1TA8KOlnG9EzvTMcul+wkM9+wSQOqPk+kb2+NNq9DL9jLhsoEOUK
A0OLW514SO5ANEVBiaIdX3Cj/A+TTDlkAmuJVel+eO8JnBqLyt66PJ0QXyQwknwP7Sw5aURByXOW
P6ALgQLsxu8CugwqoJqYyojETdtxDknW+neOyaOiZzCtnJoAFjFuwO8+gsaxFAjpGnXdKpLfUure
Uke5qw2i2EskbzBvq2Tr8LCu4v6pJNS0qo17LR1ZvLgPMbKddWhrZDXqePdcO/mZn6cY7iVJKyy8
M0/eiwRhUa/2pq5qTnTKfVxCKf0IlM6IQAqCYGi2WXzxLxMEbfTeVhGBugxccFPSgVbU4W2z1Ckj
A5b36xXKXIHmvtLRwwXDAt+UuS6ZWG3bsvw2dO9EQgjjIo/7tfDN69iEe+grNtkgzWNdtw9EMAcJ
HqVcCm+LmvCDfe4KBW+0t3XYUgS8N3bXX1RGPyLZDbPRIPghL3FoaNOvoZiS6/T6a4FDNxubZe9w
R8Zx91CZJPM1RrTyablXrjaubUlpFkq167Xhw0L/B/WLS5/3tzIjZxMiePIlNXWmOvMgwadw6EHC
aiidtgB9QRKxFKNLJDLXDaZjncLTC/3e44pHOaEq4KVduvVGXbEvZL81kEm47Om7EaaUila13JBi
E+0yJS1cZJzahRUIlk3V2vIZAlimsjaeaWZo2+Jzy0ZxoXs60oV6EOei1Y/AzO992IBRRYxUCQCZ
sWDA/+vAjE0hWU9Tx8Ouo6uqg+qttQiyIQkdTmcd38s43BlzHkvufQJaru6SAFhnYhPUFrTpKfT2
ccUGFf57eqwm79loUGGNNDRJkv52ts+wViBdsbqrFrQnlUpjVfnhL8rYZBEjFYjr+4i0rEl5+ZJr
3164HWIJAPxwEn3Cs4dgh+FLW+fN8FaW4tczHB6xTb4MR5DHZfjOtNghaIlEeOuDgoopEdGVFXKj
dCiPedPutLHZVwIYWqU9xWXjr5wqOadEiyFiWpOnvsWoynhOfPZ+8Az/+TWQwZuf+7fc+tRRpSZa
f4tM1ExjcNJtG8OCCo8ZyKNUGOciiE5d77NERPCbtkjZjMi2zqXy7hkaoZwhEqLJ03EdJy6DBUfD
quGzeJgGQamHe6TNCnsB/72bw9spFdoqfDVnDthYPiFAfcXWKLkimu+kZzvVu5DUsqh9JpAN+7k2
vrMMuSrfnO4IKfjWt53FS1hSBp31MXzTVfzDb4u0fQr0TeNz6VbkTm8sYf8I7g+2jLySEmRmlhGg
oo+Ni3+seM0mVtdte5c0bn/+6w8jsG/oJPuN0EpFQ53vclNuUi5GBNaRf9SQe9XAkJaMjexl5oGE
vRhlDNo30aM1yS4MtoALL02tgvkFrvqUpIjBgLE+CTLUa+PijsmBB+Csa5r2leKWzEpwjrq2H8pM
22Sl/hOFzmepifZstWqVaM61M/C2Oxbcm1iS1lM8uIgAjsLQ3ioHJWnb69nGMbF+ESnzxQI7WUce
rdjovY+Z4lIhMjQ0o2Y5TP073hmgcIn1WxkFCEErZYLAj9QN9K1plkDw14uzJ/OrjfT6YHf7EhbN
yayR4WpaySfrjybzuRVMEVC9OHWXgzR/Em0kii4KwD01rA5LHyinUICI/vzjP/7xn//xPfzP4FZc
ihS/UF7/4z/5+3ehiDoLGLb/+1//8Vxk/O+vr/mvz/lvn3KKvquiLn6b/+dnbW/F+TO71f/9k+af
5r++M//6v3661Wfz+W9/4V6MmvGhvVXj461mlvXXT8HvMX/m/+8H/7j99V2eR3X7+5/faESa+bvh
MMz//NeH9j9//9Nw7b9eqH++TvP3/9cH51/g739ePiu4tp/j//Ult8+6+fufjIf/hqsKoZsrhOe5
uiX//KO//fUhR/wNm58uaUOlxPVuun/+kRdVE/Jlhvc34VmQXyQNHUphnY+x7PvrY0L+zdGZ3nou
Ozfdhpr/5//+9f/tbfw/b+sfjJMvRZQ39d//tEhh/fMP9c/3e/4FkbdSe87fy7IdHRWU4fDx78/H
KA/4fON/VD3wiXBOVXEFrnFDNdqiHDi3bMQJYYEQWGsJyKBjYBI+4iPt0H1Wl16X57hibQmWibyI
cZf1+iXX3bOBeCKtWkhX+tEN4UhiqX4dbfU6FBT50mk+mEztY2zeetFjPEIo1A+O2nqGeSBQ66UL
CwRGjfDXuWDoJWZ+JSHGLojlXjyyavsyo/bJmk+j2M6Xlq9uQSleYte/R7N6G6dDUNbvWthDoUpP
8AjfUkXtMqlLYLJz7NVNeKiWx8ZCRBttBvaIQ17fB8GAWssHWDilOZrATCDvKAhdrYp7atIPB2jw
AuXtJslZivgEZCyAw6F3cz9c+GcINOxl40ZkNJHNMe8MVlpJPEScMTscZL2po5hNkcdwVkN8gVIx
JWGMiLjEphpMYncT+BcWUEsJ9XdhmjxIm4RwEOSSekK30dvi3dPkibX6WytLBvoZ0FlE11GPtBQr
6MXSPby5XUdD74h1W24tXEWgLRSb1Btu5YvPUFSTzns7urPpeuAkDPI1xIEFQKC3JKg++8ZHvgDM
PtRfA9KKhWImDuGNiKZC+9F8mNJiuFhxxsvnBW8RTM+hiE+NHf4OSnyarf4es+NifsBkljBh6Z0A
Dx5MW3sitAwtDBy9zHlJNP9kAexhzfheake4eTjz+wa1aniASNfBpuieRIWd2iuc65TKd7dgBu8X
xcorxp9mXvq3fcV6ZepeS8kDLxmGO90lNhnC9LCOSmhXU+Xeh7A1VxAO3nSi2dx4enc8o2JyxbHk
KntlcB0vAt0Gh0xIUYP5SBDvwxqJt8xN8g2ZtntQuMFSDP7daLsJLhvOX7vTHvLUXSDf36VcllHl
OdwFWUioMIo/T2sfBqs8o2cyWNevUgJoFsoq3wtPv+gHpCEfvje+Ilo+VkX/bSQ1WtcqWLMxeaf2
CFjjE2FEaiKTseBmw0bM6s9hCJgTBdU3tnodUpt5CBEDd10491DjEtrJIzfRjoXrtWmsFzkRztx3
575OHmwTl3XCmDzxX6xcXaOI7+Bl9bJwyZRp6duwQ3OXZvZPgip5AdF2HxOAMGj1vhq4SiYnekOr
fRpL1Ms6CyiKOjrwrI7uqtgEvRV0j4374IFkYtGRcgFGTPwM8zHVu/s4G37KAMkmdSw90W9Y2S8g
QHcF21TFVpTtMpS+wLMRIY6PwhG/8YQ0E0cQ9SBHf2o+T2b0atgvA4n0rGmJ6smHJwzwL1CnPgzn
ptrpoamkvZCV/Ooi5H3Z4Dx6dr9MB8SEvcGeksgEQJEWgGjxRmP9UvVU50mY/MRzfoPR3cyc/zBa
zrWfnDt4fq/FpB5tUb5Hg7hOaAuFqx0Ns931sfEWEUgxNc9a5nyjpbjVHjuRjhRPMsUPRJaEq97s
f3XtKfflT1KMbL1tA/12Ez5HRb+ltOA+DWWzyn3YS2jN66XlkHCKIFInxZJOhTBtG4nzsko1QHPN
kQy4NdhIfsKJjYlXDRvT8l+ZZDSsedC6fXUCu3SdMtfwoGdjSCRuOiOquxrJyoSXvkts69IO8/v9
S1DL44icNw8NILvWDwHfT06hwXiY7NvErezXn2ywH+oiOic8DxlUhNeU5G7b948TuU4o01YEw5Kv
ruMHRH4x77mXI+vIAZQfRd/FwhUx2oxvcaJx9izGTlwdZ/yufH9fG+4FudH9zM4zLd2iVyvvO7BA
i+aNYFNWowP+KfXYON21qeucnWp2jctuYxYWlBy1Lnt3m5PDGyj/RgP/aRTV52A4LLeN6lQHrBIk
sX4+M3kkP1f1rmbHTpPBO/asehnrTPqYM0JXEE6EPhR4tFCfxsilkhvEUDQGG8nU2jkPQ9b8JlPz
HSvmVKmBqavwz6DCMMQLee/k02vQ2A+SSgzQjM3+qm/PvV9T8JXHUPKgNyqC3tgUIDyXb0Uy0E2z
A4pql8/t0NSVjmS766KFExXnLvEVevmVxNa3rOmCeMcwvAESVHzNPDlKWE9Li1YG2xnP7tbd1MiY
4lR9ZBVHtRbZnL3ZJRqGazA4dwIaikgBIcevARDEmfP5EbfVZfYt1iareKIXdAMJBCsDV+BjJK4x
X3Y6uYzZ2mzFZ0rIid5oV7RUr11Q3+O5XLZp8um7DidUggwPXnNKEAYqYPQFkR698aBEm5o9SWnD
esVvWLBuCt1TrTVMBjBFTCEp5pm6YjJ9iFV+knp4ZwpSB0atPgyjBz68J+k2MyN6V3JRUvwKhtN/
T2GIIqtHlKExJDJq/8IUe0mWKroh2P5LsywvUUER3KZqpWBpkKBhXRvjlYfwperSCWcRAh5l2TsZ
im/S77YtgdbMhUo2QYF+b5f0kKx1ZqQ/2TyNhKUUEBvrt83VYYzTyC8DKuDk0pvEFCgwUd0NUSiP
rhbwKCH220Bimg4x0tYeJ69BV+wW6jrkapeqAmm7ho1UYzSHubV/y2TPBj9gvcpbaVXRN5mYVFuU
9wtP/miavLeimDRzq2exUJ1GE+VvWY6PZYR/HygqScZ6jah/wNkwfbQNz5sA0UBZ0JtGOrObtiu+
NUOtHT1+L/XmQtwMjxeBrtOF4w3G8KOPFClyih0xwaPMjglhgD3kCLIjy+ISJxhSDMlBJy+NmKfj
VfVSz+VN9W0W74FWPLBr4Lz1Wf2nhmSzSNBDHYpDVFtfadEeBAYzc+Aec+20R3CWPwr/qcqgASI7
kAUq2sxaE9ewFT1cBG24Me85IgBCLWQ1MOmmCTGA76yC8IeIT9RTebE0GSgz7bs2pbZpG58c0nHN
l31rtnyku3oRIv/BMngapL8ParQk3XfdGx9akL13dXQt+k8qUiYNzM3xm+HPHrQPqxBcVbZ3dcPg
JdcSVvL9s24yuXfGNzc2r95YXnRZPonol0bxk2knTO9HiX4fGS1sXUeRqj7vT9N4k0aduTKKfRn0
d4FAwOaHpNVGrb3Q3RmPFAdryXB6STz8XZPWu67p7wNvaUXdLU7D9yohOhGWoE5cgZfUW1+OzP6i
hPvCPrQZolIgN0Q+RPbWaMhfi8f3yUux2MXmRaCosNDoJ9VZgzXnKnEqdMrBclDgDI27tMxe3Vl2
CSxXoA3KnnpmWJ7kaa9nHw1OfLwA2hO//TKGpL8YjK5fkR4DZCn8wg5xyuDELcP402rM58qkSvU7
NgNl99DD5V10unwI8/Sur+Td7BwlgQmNXkNSbnZxHfs0dP5DbIKzrZ1dmeS72i4MgO6ht5jMZgCm
/21UaBSImvgQXd2vBzfdjdLIENyXL61sATw4TyQqvPide8FI/lxVlBpIeRlYTlcjp5Qj2+HRj4MP
GLY8EVSCjC6+jlpOoID5LQp/YwLxonbIqjtC6E8e97TrktUVNtZjH9sk3BaLwKgfwhLvFZzWC47+
KyT3+8hi2hZHmFyz3nwNOntdhcEPYvfnwWbNpX8AVDtjJcCt5ScrVHKvbOX2YZ3hV05YPjbdo+90
Wy/T4K1rT0HXXBpT/KQRiNYIwpKui1XZjq92Vz33IYmaqQQDgtCOxSfMrGxs900LvwJx+4i0fyMw
bUHF61HxR566WBQ2/uxBCrBBeiulN29DQuNQNEotKsNm3YzZNXO4xZmBEquHbwNMnKWxAc5d9OB5
ZpPexTSUWA/qq8nbsPEng0D3DM688GQLusBqDjl2470uNWiZGd1M0ocXkVTDzg80ov44DEWHBII1
qk4mH+M3G7Ue81XGmHqTryVTFnSQgme0ka6MIY7X9dm3LF4Pz2IDrG5eRCClZY3MozyISjIqfqs4
AC0Ev27pWgzqtcnG1+exnc98A2y7Vp6DvNoSecsfqeQYzeZSM7300/A+0qktypZpiUoLcAN+u7AD
i8D7snyJDIstBlaKFvDmwgq1qxy1r9rB6mJExJ0oKpVwqnZBo156nq/7WcCVjFq6SvIiX/dNNS0V
UqbN0KUQXiztWMWtvq1aaRMV3aZL13CntS6gCjegk2Q7B0fA8I5LNrJsf3JRFavB4ajtmZWRQMys
Ua+uUSVikm5shq/Ch5lTjJwKOipXdpLHNAsoRHm3iLFzR3rfaVVjI1s6OT4llKWHqhcoZNlqs3cq
0SQP29RlH4Y5bUFwbXjIUgvD8dA3RFeXAFDa9ElRjKYljAjTQsI2/GgGWmnloHE1srcIgs8CDjjF
q8HWn9SPTQfCDzHnuVHsFbracngK3NcomNgzRu/zBtSgcKRWMdaMcOM14ReAjbmD5oAGi/07YayP
0jNQ4ITm/2LpvJbbRtot+kSoaqQG+pY5iKQCFW9QkjxGzkAjPP2/4HNuWOPx2COJYPcX9l6bdMUM
L5yRgaOhK127kphsU+2Ltv3uzfIPdrWMjKAIhg+2B7fgI0Nmw0qNXDU4gOINI34+5WRhbxxHwETP
iiejmDFtRZIjTiA4ZIFMBKD+qRag0KS44eAMLSQJr1qlgHORhaafViM2DCUekfOOtP+Ts41e0sjC
ARMMO/i42PmjLOXG0Sg5eYogZ12QuaFwaM2XFCXFCtGZm9afroq/0qR6JyL4wzfksUFivEZ1C0Fj
ydcdyNSyIdShxM2BPeq/84QaAVTvfrTivSNzrNN5mC1eyj+WD2s7+4NUn9sCE3Q2NKRMY8tZ217z
nEBhZ02V/xQ2Iwq4Bc9me4QsvGknc2uBUxxl+8Iu0tqVsX1M8ksdss6tLOaCY8n9UwSYCnC9M6Qw
NyYoo2xM9zBCvyuO/9rJHkPuBpH3RKUu/vu7tqo/TKDRLjjWfeRSKgvzTRDTsYtSZwEwYsodn7uQ
HN2OfNabMMVfgkTkGnxTwBoOAX8dmyg2R5qHuW5WgkXvuZZs5MMUXjE65iVIR14b0hX2kArkQ1Xq
bWTz08BWfYHQQisXO8X2qHtBgVyhV1CGXvf21WPDu2Z0NW9bJ36qYByuUamNfLDy7cwjv6PqW7hy
vsQ8Gr32PvKlbp4JtFiYx3RmRUW089zVxdoCr0wODiHKU2LhPXkYbFAumTU8MEQ/OgXebqdjqNLw
iQqAgdIWcinoq9G2/gqbDp43JT4JvfudHO+jUQVOBtPFT29mbJOyFBOKq1BR1t47+MPnZCxeVFmd
kakxYhHWjiDiEn9u0WwzZR9DIxJrxnrOoo/7k7TqVzYem1+G3mbF2e2N2bNP/HrZIk1DHIlLL2VF
3Dh/LNd7jLKLYqS4Mn1rQuGn0AGCMisoRZNCfNu6BARmUgKzp/4MWOStJwC0tGozZAEHoYTXc+H0
pU/oHU3p8n1NYfSfMQB+qAYS3gydbI3hVxelAxx02DqxBQDETXqeYbKnB/rW3mWnpyldXPa1W2mU
BzS2aNkNSpbUaSlgtMeG0YUnwmZ4PUz9h58KTFZp/UMeLR7daQQGo5PnrmMMI0znuajmeY1bpl9X
rE3Q7ZmfKYeEcFGFhgOW7BExCZJgcmIZjrThBCVDXY0EJDP7B0NQH/PD8emMme/ls4YThKtIIanW
ybs9uC9catRMPXP2HiMPeFF6ovGNyIRrhsNmZTh9/+6RvUnCRXgumKeuvQlCiZG6pF8tVbpctlzR
8Fmk3oPR+58sU7B/KX2JByA1Der31XytlwiGJOtPop2gVf0Kxdg/sL6gez+NTXeybegne1R4Hx56
KM8lss2xQcWPNXWOjNh1Kzv99bTfHFNgRwAtdixD47WlspcS/sGAuxxh1w9Qhe7s+b9Gan7Cv3Vg
cIwXF1FzZC89u6XlJqIuMkgrTK3d5DH8g9TxB8u81P2fQGAA9G3mnXAt1yAuSNIS3N2p0Vw5sYB6
u3TNxFhvDGSVx1S058nOrrMBuCG1028/rQ9OFH711lkL456ljbVjkEm+solGcjHI2L9h92oGSm9N
RMnCRdgPno3+U6UUdopgadNJyFCFFFh5+IboU8BXgH4khHBld2l6HyYPiQdpYVkbP876b+VgB8jq
lvWu/WlC8puQF3kmc+IJmz0fm93EOY5UFcnDSNY5RlxCj8apdo6loDkdwvsQOvIikhgHsZfmGyR8
8JV7VDeaZ3eRF9nYo82pb7ZEGRAc7m7LjMKgadsNy4rs2LNC50MwuDyRxohwFsVZnx7FSNQShsdO
qM9ZOxbPC6dC2sAqNMr83SHAjsup2hvsZBlm+XLj5NxSHNVvVeKcfL9vT7NvvXSJ8dj3NckwVgNR
7+4Rw7VENtzrBPYLAAbQnD1LNwZqq0blz/bULEl4sCWYj7MdDO+ejQpNpZQhmobDxsMGmI+jrce4
Tsv2DQGgfGgaY9eJEE2z5K6Ipt+cZ70cc4QFbfYaexJiVzAqHAS/cVaem8D9xcF/JuSg3jhd2W9m
0kyDtgmOR84hEoxBeVrMtI+DNL1TO12QWNW7xO/QLXg4qzKu8iqpfxlI41RzYgzUpnErr/Oh09gL
OhilQIEoCrL2howgOBApNq+M6TcqsUtZQ+1wt/4FfgSmkEMC0c7kHdtmerMDnQHtGV66PsAUJp3d
ICafxC+URlbkTWfFituuCHgkas8jN6Nx0j/TCD7PEnw+CKzqr4LPXmXO/UE2ap+iVwlYoW4Sw7ym
0K1W0WeF35CsFVz8Rb91qNuIFGW+BvaYFok3Yo68lxnZ+64vxcPgU4KZw5Usa3QfpXV2C87Z0ALS
Ot4RH+N2a+YbTr0VQ9vyUFogX/LozTL+hpAdNq5OKKKTHAuLSdEewvhlNqxO/mSQ/qRS/BkJYaKa
mq0JxvrmDO5z3vvVn05V57QMNz4QSugNCiNs9AdgpnUIjYl7mQS2tWvm2KhqhhpDoJt1Xar3Flgt
agoml8tJXg2MQcRXHBA0QREG5w4R3xxdKzLcyIrIAM20RO7Z1UnhDjHGvD0WLghc1Wr0Bi5Ki3Jk
piG6kxF8+gJMdTAIB/eC8RE1C+0yyoEepXsUbS6zo0fGcApRpbLwiR/g350HO3nqquYlUFm7QfmL
Ds7Xem28KW92rkOJkSfKnQ04Geo8wttIbsbpNAIq5DNA8p0tb4n4niJ5jyqE2bnOMK8QVufY/SXP
82Cr2W6vDOsmZRRc8Q2ozrpBj8IwJ3y8nXKBKDKTq9DNFuNcbFK7gEcH7GJqtL0y6FV3bVil+9Jq
PhHLbYce4kDmDT45ShOjkBSckU4WNXD1W1SsC6meVD6gMIKPcp5778uJkWVAH7qpfhFZWbgfPFYx
uPmXDEkT9LWnVrJpgR0WJxHOpGwNnNltnKJbNcn+AhNW0S5xWlcbZbN094Pg7vXmS+QwKXV7dY40
+2cEZyCXVfXW1RExCcxeUi9iIjxU+yQtngXKV69WX22DaYz8Dmpqw7xEKdenFR5EFJ4mv2ye+D+T
ygy0MyvdnYa4mc8punLn7vId7v06/uv7R9WsR9mv2iGJ+Sz3N5LYUBUNNGDGIRoVE7beezYVqs1O
vZN4frQgKSNraNip7Uwf2RqHw39ukFJCd8nem3W0Z7OJEr16NWMMtZFLAHROltNatRR1VeOhsVPY
9wkbkk3wObftRVbNArPDG1o1+UeCPRg89bRJupF4DPcQ8MWx1bsKsBsEdswMesvwAYwIQCr4CSOR
m/YYfGvdfVbqOlcJw7kpYYoVZgcWXQWfJyPaigHP4vJ/4+Jn4dn0R0FeNOWff+kzAdiqpq7ua7Ko
McJVCNvHP1ZrnP28yDeTqj6m/FtV8cfkwAF2YmC4XTociBB9U/Uj2+DFCv3TucRKauOxdYGDVc1w
0m30GmcVUao4DFuZoIRpu1cx9HthDfesfWYUGzPmwpJd1+LVwLfiNMaTr+vPOVcLPrw5zu385VcO
Mvec81Owk5UalaFySxiJ7DJNX4IymSpUqOBmD7UWb4QYsr1UPrq9qKemY5ODLtpZsjLC3v62PAe3
edRiaIBAgUwH4RMdKeMyEHW1/zWRoT069FdB6AS4b9Z2ythADuJtROC98SdFraFJGI/2UrKIztIX
BgAXMTdPGCjHDcl7N6WdH4ar+LIpxWeyYNbExJxn+9DN4XCQ2KjUhBi4857qkIgPzqaTZYFLmj33
VwHL8cCP2SMjU9L+EmQy7HDc5CFR0keTjWg7k2u0R4hSgYH5cDZOGSIhPiZHFro22pTiKZYYPEf2
rBWr3LqrXlSo75n23tRMd1dLCGscDppkMdOeP9uch54d81o1jBfoWnoGGJEO8DbV9t6QaisVvAxP
eOtmbLONg64aUBfXM1mzZFVSE4Ho+PHGpRtLkz+ocm3p/kns6T3xes594b+ZXXj1GEMlKR04e4XJ
rf94WFSsibFd5cJzmsRbogVz4jK6Ge38S0zpyoJmQUkH/aTpvg3V3dNEwR40DTR1Exab+IumaBeG
8c0JeVoq/RvUzodh2AfKik6b33gl0ema9V2MLDX9Za0YK+AXsj3JzHdWdYtYGM0MjkmDzZj6hv1G
T5vdJnMgEcuSn5Bzj7q2OD5MKqHGjcCitQlkFp9hYUgUHGyEDx9fShMkRyxAMwxDDfCzT27Joty3
newwk36LSpRxuA0Oc+DwC1FVi4cp5kKoeNeHdrn44xMW7t8xeNGieuJYh3BlVd63NMPFCYJNsWXt
kcWP9jhcGnDue6cUeAGISOWwQdKIPBZln+FHGyEz/C6m8YLM/cnvZwJKQ0zRLv0WyRU2SDcRg6+f
VJatx76/hJBc0GPs/cF/cEld1nqG/Db8JGO+nwzrQQ+wOPF9b1qfGXhUuuRzD8O3wVJqTH6z1r/S
RxqaJLYQsi4z6DVWQoAZIQS0aAD6nmfrNl8QDo5rHQK2cMcypOLrf71UEYdTo2Sw8ZcBqFiA75A0
TOsdXDDPTmhcUtE8WFbwqXPnffLJs+iy6WbNNgMgUl8bTgIsVd2thrq0rINW1Lojj7ZGIcpqxNwn
ds3dJO2l1h1w5ljHsVFPLA8fxgyNVuDgXJX9pWm7a8izQrIpo4Yw9sGYuD9Nn5+iPn1NazQYqdEx
jmmeR1XdkcvCt2sJ2CpeMtWNB9n7F8+HcgrDdtUBbvQE35IRQp1v0h9L22ffhtiFpC0yze2QqYZh
mMlccrzXLoNsqw3vfctM3pvyu9EzH0wE55PbP9p1eGR0+lLkZCg1Yc71x+6vsZGyDFS9hKBCE7Ap
PeIPozWw5BfFf0Ff/Gqj2tkRw7K5MzFixpI7KQk+A0o0WbLcHdMgWEVy7vECBTthIw8w4hxWRNzu
ZYQovom5OKZG/ueOrCs1wW2b7LH2/Xobl3rck3n8EHS8gc6IgNFz/Ms0eAM2YM6T0NO7QfLdZJSl
pq0w+TCVDhGmofINKFz0p+kG5yCL2OakD4K9IqSPlzBejjCmIyiAOE0bYrR9Q30B/Vgrges/y+Z8
64+0B0l40zL8LYv/+hknnvVf3syMwc2ShyaQT9ZUj48G8/3VblQDyS95+h/qmVeaoH5fjWRBZ+pY
KAKns2i8Gtq/G7Z46VBhru3Aj8FzqZVJcKlWfFz7nsVoifq1sjLClyz82oMHNa0dyZCLwo22EtJN
Le8uiuheW9PBpxFkChIyfDRZ4IofBCDrWSKgrhpuf9huf4MCWhQpmjucwJRfNYzosAcSY/bg4FzA
bN0EAzKfkdZXDfKFcHj756eYseZQTRb4gjAPDiXSauG9tLF4CjzZ7OyWOD+88HrN5fnqUnIwaf6Y
pxzyS5C8olxidloJzNTeze+aj0jgz9JJ+hAnTshqZr6QEuvseteYNwVptZOuh83o85bhiyT8ZW8H
7N5sy5XLAonrM8eNZZa466C9uGF2K+riMgYs4aw2P7Yp5I9OoMjJubedFPsG4pE7d3S7TflT0Gqt
bTgkw5b8D5Zz7XuZSmZ1A5x394uGkbdPalwMCu1wH9vOtuomjxoHY1/t4FJDcHVD5QjGNPbfY2aP
bJUrGHsMzJocn2vUmWSap63FSIv9kOzQ+Gt1C4giPig2ibFuQPCowwCBFAljBVaVcBWeRH2Cy0Y0
DsYidDolSmS7Qh0ZKdKBWa1KDMvSCDepSOF4cub4WX70O+cxnNvXsOOTloDRuc5zS+tPSlAbxNW2
YGBl8juBh8aDiUlg+C/tZBnYKkjvYWWrPHXHiukdvF1pMJNkZYWbz9/4UK/WKejN1eT2ZwM44ZAo
gtK6vaWrbcqfCobyJjOs/FNuByAcSLmeknSbMAc4OkPMHsF6R93dHKZg/IPN9poWFQJprolUua+Y
hV5FE39aVbbqc3R3zgwOtcuuwtcvVZ0Cueu7D2Ulh5Y75ruXZ2ea02PUXAxSEtaZy+0x/w05HgT9
FsziX6dhAGfEA6ofWM7kmf1RhRFtdNEsdgMLq43xwC3PeDie8O10lz6asTnUzqJyRmhm/DFV8FOT
0FrmzuMAFtfjs0K0YAYtykyes3iuUHOn20Yo3upWj2cxYLcJYZxzpjRrRRjSvm7dD6yvv03H7Z8X
9M/KfZ5rbuPYA1dLWcOCenh0MEduKaLkeu703S3zx250jjbczlU8U/5gcPyJFusYzevTgOikRay6
Govy0xj9s5cx1/MQZFWpeiw8FsG2QT1PtkbP5qb8Ldv+4C9CutgGidJ6wSm3/VtOrraqpr+JDhbF
DK6iIjq3HqqKaLLVVo24fNwI9iFpi4ymIvZWzLW7xnWZo8gnu4QzyQ1ZAzDyaM7pkyPVbBShextS
kh6ruTLWmc0cbBALBYAqK6f7WyH5OhRA2R4ydt2WXb+g0ozOVhh05KvoaNf11g45u7kF3vZV9Hjq
pWOKsxCy3AxpaO4DWgXDw4c5uu4vlVZwCL9CCRfNcwGVc3/u85J5peqAIBNGv42hZI1+LbYznATL
YMXKPOcp5Px4TpXeRZXRw1uIvj3vYpZkdEAw4X1ZVCad653K1Lk20wxPsO4I7RkHdEgVqFw1vQRY
VFZx6Bi0Nw4UWRSUMgEY4JrIkjLDIolpOYOzEdVBEq0rjAJ46M7UTeMhAbZhOPXr4F35yVCHoZAG
GbaAMPSLH+iPFvkpzjkwsUnMY8dRBm6DdWoz1m9GlhE3ME83ideqrvEpVuw6u2WRwSQdUttJ9cQE
eITRALamQkq/yQAslqROZ5mBtAz/ys3Oj0CIuEX7t6T8lCp5UgCVMBDpC7YmAf55ZbbgM6N4sctU
tkKh5byGrcTI4eSb1KVvU4SZIt9d4yyYTg0zK64YFFQlGtg4ojSCucGt73KYpsvfanw32Z1pMFAF
Afs99Ol+R5NgswjuG/Gn3Gfsg3sSU9ZlIvEqwLxsm5C1IgcajiN/W0NSW1WqpUud6kPB4cjIb2q3
WtqnLBOHidJwIVecOHXVrs+SdN050TGTLTi4jHovQhoqRxeEB5iIXqTPsGfVg0304t6Vp4IARNT2
07Wrq/CdYh3Qbm+/BLrIXgrp7wKU9OvQ0Swi5o+k95NrRl3QKrg2jQqtq4jG5h0Xez616q1vHSY3
sf2gc3HB+xG9gcGsr3bY76X9SL2IlVM8h73Dizd/6ZjgFcwV6UF6ZvbhVsFTnuGFq2sypkUNLlH0
znTObdYCIkogMIFB2heg9hDOD9ND59wwCl3+BahjvvsKg35Bp3QWSUKquQQBi+TJnaFWTDmDFk4H
OLxkMVudWEsWcifmmAxZ+yhDbV8YV4IWX3Dpp699l4XPNXkn9ZiMGHPwttdZn73ma6f4rrwmuTMy
mV91vU/qVN0Nzv5HHpNrqt5Eb9d3y57F64ijEUnq9MxzxrdNWFDWHEVH3mgzkcvsmgqCdYQtU+SM
8JlA9eW5Gu3yPMNuW4GFmLelM1VnwiHJmModY0O8MNhl4fBFA9bUvAGtsamX/8aTXnX+9089WqM9
sYKPFuErZ7RpC2IXtoELFfX878WwpVnBIefXYeIAkef2WpNOisLwGKfI1phbduCF+Rf/XioH4kYy
lSAQWvyY1O1Wf5ZD+v8vGamAm7KAtQecrz+ny+8mliePASCSeU5wgJWueSv5Wzaez+1DNgPm6ra2
dv9+F+m1ecPMIm6UA8+eM+sTTjEEPhk/3jZNxM0MOnFDW+42kXENl//y378JbfkoiBXYs0g+GXIh
cekFhwcIjsFN7cw3E0K8lbjXyornW0Hq1xbiTbBOh26+Db493drYyx6yuTg4fMtcoQun1wQrpej0
ZTH2F2AfHAUGsKEteekIRpLHci4S+1QbfEFbq5IvBCh2F3jC3QW0eEeuxrKCQwyMTtgsnzL/pezM
FhRnwHQ7ao328u+lYb3Gsjj5QbT4YPmjPs59w7piecmXPzCgZjhUcuTpmSC1DpDAp5w93cxipyag
9BKUrg0NjMAnGGJinSiTRNEwMRHvJayHbRuaMgf9amzYa1YlEmXdBQFcsdzViPt4YQxEw2hGyRa3
jY+Rie7K6Cw07WGR6Yuda32RiKW3o8MRAoAeM5pFqd8UXo8pn5coiOB8jUa6ya3sJzGGcd/n36A2
BnBd4lPCPFyVbnpjU/boO3pe5+HQ3wkWZrI4Bw+aEeDKHwzSWZvMYq5ojrukjh1cOG747AmiouMk
3+Xoua//fsVY176MPhVgfgCJKh/7RspHEBnysRLQUB7aDqMX7DC17yZ2IzZFwzYNa/by0PGf2XHs
2Zm6eL8zTIqNdl5o+cSDZwbfmYWERasm3Agnp/BTbFWICc42STaEvzM1WuKJHyWBN6azVz644SVi
GcfxiqLG9RirNZ3nY9EcfpjkOgf6mWRrGqBkK/PC1Wu+TXYMNdse+8ccd+I5JGmzS/rlrereYkrp
59h8jB+ZMPtcxmwtyNQimJ6/s1+Eqr5GXtf6mI/CCouXqbvih0L6FYWp62I5y0ckPG3LgC4AHr4Z
IMVHsyg+LFXt0yE/zL4Y31WI0BtJMHoZ6vpT5Bl7iaVwXbGs+hntz1iTa1JA3vy/F+CEB+0QWwUt
q93pybhPaf4mLX7hYV7DOC42vK0AwmCBM6v7cCpWvbIAzjIWNeqGODF/xWT32zF6ByNaHQP/mRgh
vM3o+qnPiSYcbcp7N7/qcAxPZTTakNzj6KTtSzjlOAu4g1Y6Yt9sJhKkYM+axaKVThpK/0PFTYE5
O3MRTRYxRJwh2+QqM58MKZ9zyeTJcdCN2PU1RUjAH/cPpHg1jNE9nsAObnYABxQ7w3HwfxngdYsK
t39K3XJjhzRZhoxgLAb0XbnVQSgX+UdQF9neEBCOarrfyNhT2IfrPnL/QqsfT3FfhdeZsBvHTIen
uQtfRzyvu9rvPhx3dPaR67yY1XRjKf7N7DE8KwNJYa4PLNrwI+aNdxwKOoJ0+TqydkoBi0DySimg
5jmNtnMnJCvwEdUph/po2McmqZcVOqkQUwzuFQjwusiaeO2yMNhFABufzH6EKUyIpTm437ViptLm
ZbMJQI6gQwwX52oM4q4Ul6YCWVR4j7k1QJFUXb+dRksGqzyg6sD/vrerH11BXyCg3CmT9FIZ7joQ
3hKNZPEgNop0zo6CMPTqo10G/QW4TfM0ZnR7TcX0QzufbIDGfWQEeh3juNyCTMdxQdx63+jymPs1
4EIXyaadHJJQwDNgE+IvjlPGGyKCxbF8b8TK7lM7GggAKfD9ZulWFcAYLI2aDOjyQ84EeXWt4jl7
nKifIDM5PoikqHpMOlIKAslztYi5xv8CBOBrD6P0ukXSMUwIE/DFgwwO9WdmzvnentKtPeOSryWH
aZ9SUoy9va+qCd5F+DePoueCnxByCzMfjqGL4ZAobRm1zZFNUiKbp9jLrUOUhM9OWT+6lU0oA5+d
5HNKCFkkV+DPVCIPNarB2Jg0Y+ACEczF2YBUDVcwgV7YZB37MAkixWt90PlorlsyR9Y5xJqZyzcq
UwXsyWI+WLI6DxZ0DFO4Y7D1UqKuINaSyxHjeUZCtrZ6vMB01QrUADfZK3MuzAGy+pHWs+mWP/3I
KeXm1nmSDiTZ6jmFQe0N9rnw5r+2lwDxr+mAhN/s2aDsGgj51GtTjIzHIwFlIHLBD//y1j6w3UsJ
7ywPCbIBxxLqAIgAo2RpMG1nroN+wjuE/lc4jkzd/E09sUVoaCksQoPdf8IPbENU5cgENL04CoRD
LpDWs0rf5MvWvIjij7SuvroZDHnOV4Qv6jDb8tzAAkuGzNy4zfSRDs1eJB9dPhEHGPSvhrsIkVGJ
Q2bFxmy/+trZ5yAu07r+wZH1US4a97YjCMck1wajOoV+Kv9DcoIShTjEWe8zL2QvVenoSG9+Dbx8
X5ZEzZYkumtPxljMux/A+XjdI7LYbKJbAw6pstJ/SMzKzg7DkwrV6n7Ec4vZpQihAmTDNZcsiXUz
PsehOAUd0blO3fy65fjYZsU9qONpj5hL43focc/Cw82/bY7jreP1P7rxtui7FmW5SYL4WOyNwGo3
ZZOhDYRKseoZXVb0PWZgOSBO+o+qyox1aZInUY8RorPxgfQqDB29zZccG/cYmDMLIEDKOfI8HPks
EaNdaxKjIlgnaANQ9gjaN2kKgABkFZL5x9sIJMGtykfbxboFnkTmSKrwywZPQfNCgMiadU34OEz4
I8lhL7t7bidb0bt3MSGW1wBcEg2SUo5vk48rzeES5rZDkel6DI29gGepJITObzUh9yE0CjD+ayuc
gMKLL6voeZaKX1s25yieoSSnkDAZkHB99PY58OEbVgQTZurc5MlfUbbyEpY2QdSRPKZ1m++Vm35A
N4y2zlx8+QZCBS1sOMuor0OzKaAg0Ys3ut/KmYo4GWYqd1v8cFKfuMSH9ZggcAMZA7zdexiS+TVJ
KmtD3HeBkgX/rrKG18n5SisyA5KyfHWz6dyH1kdlOyWzjuKtziVUcvEbvnh5oPfEWyFRWkKBUTjt
vN6HYMingBGvlSGfNowtKohd/2KZJGCyzV3UFjSlrPY4RHLUAdB6XzkmNyQedefJelVNghM/MEAF
gM9kBELiRpgyfdSC7W8TwQD0EG/QyuKDRquUj/Xd95jZqkx88SAtO/pH07LvXVo+5gzKkkzRMs9N
tmMAGUIRCDKsc3XYqI03tIehZ7zrKz+5GGF5TqP5jXEN0E+gCA5WpRk54ial+URgp7+UiYdT9Ujb
2B2skugJ6gFTlIledsLg14bnOg2GS2WG4ZpCtDFAYI+0UDi36lXZo3fC9jWtpxjTeRWfaTaDzvwe
J7PiKUbbHiW08EEunY0crK/JGxNizBZMiKWfBgPfG5Pg+Gw41YcZ60dhTUByO/9IOlN+NEm7QItm
mTQi9gvoiWFf8sWV3XuUBV/QPF9mFzu2CiE5+/bOaUOJbIeZjFUVD0DF7QXWQB1+Ry/zbhE9jEN7
pO4JT7j3YXTk44ft8bQiGSM9eDYhRbrFTvYxc5OIXjg0Q6ZcjdzM/iQWEVO1qaUFuBQYlARGxbpg
BOo9H5WYvoSY74z4gGSH8cbBT8l2pWy2VbpFH/IsTPdj2SPycd8TQBr67q/U+qnL8UvVzQSSXB5s
FEVYWZDxVkij5ijnUxwX6S2qxmPR+afG2EKuYJ2XZA/24NiY3lh6ZPpDZBFGYWCHnETioIISphjL
ncD34c00dHcFApzQzyfGnpdSl9DfWPD5TT8d2jT68gUJvFgeVi+dnyYwxFNnA10m5LM2MswkKvEc
2EGNS27ke2iYKxGjakL6IXDQ+hkNC/iqmkANojvpzFRvpvGhL8rk2lTZkZAyTPrxgAzdaqhXMr7+
rSl91DA19lzDGN9Dn/w7o5xOXs37EIEOONTqU8VQrquMox1dNzijFjWycBAM2sYHimwqwITI+tqx
LzxP+Bn9BuBybO3crudSw7GCoxK9upWy6U0JY9MkW0RWfTCaYlX69qWm1lvpJYiIXHA4at4D+u9w
PVsIrEAWvKYzCNI4xqnqhBBSSrfcjUwA3GrcqzB+kWl4k1P8mw/5jbOnZZUzt5tJ+NPB1k+C2Por
JPn3Ln9GKnOrYlrHFpEoNM+tNy0JETkZUW5sXaxM34JifsWnorYzEzE8GbgFIT9sNHGZq0GYOxT8
xrZOHJaC3Qy+amzHnUlTz2bezyj/g1uWNPg6NapR2o9tpQ2CQA2KoyA9VEGBs9yyK7xLirQqJjW0
Sf4BU5K+zD6VaFNStKTzdPQ6+BBp3rrHyoAkCSAZJR67szHYOLIZAOo94eY3sZ76w57o68M0tu7O
GEDcSL9lCkfxPg4SfV4XkpbFy79/Em6KZjNs1zFX+0nXhJgNmM5AXbt/JyWLHVMK65zThXrtk5kV
5UM1Ns1tcJG12C4Mon6vjJC8lLp78wOCZDIrTXc+sLX3VvLcxnwZlxYm3/sAKql135UX3fqpKo9B
iW7R4Fp97xml7/zBgfc/F/K9Q8fJtrS2r8RRN1szKDvEAJ/WNLJ9LfqZgCRr6cD55aC15NGDb1nU
Bj8xByixV4m/ipoe2I/nvVr+HbExFIoIlrsrYF+PHzLIcaJE/bsLTemspaiB1CBExi4IMKkbiPWu
cSn3WW4d7cg33jzd/hnaAP3NIuomDYJukuG/6Rzc+p8kNzsFHvP4Gah5GDWC0sP4a0cURTZ0pp5x
KOQ9qnoSQMpNbJOGADhn2s2UFmyYfgS5D3Ct2L6ADNzUjcuUBPEVIS4SYTLh4VHK6qjrcbiAKVXj
mL4wbeTWa1F8ui5QXpq2BEk5iPSpOzlIsjah1Rkb6oxTiL6QrBrwGui4YGD1sHGKpccpp/xMYqoP
UNTM10ILa8sI9geu1kevKh822QcE2U9T6PKMNeBpovHcLFt/lHHVceokgTUti2+NEkt1Nz6X5hKb
QNHISnEGmMQK8kSX8SAZ46KrZS8rM66uNNfbvqsf3GoxD80JMtvB/M8BEXDrZgEuVsL2bNpXEv+4
H+SmdJObHXsLEMrZS5jM4PXCc+hG8yarQs2IW9FJ8UMYzFhukrQ8RxkeKZ0pZotR8pYI6zqOs4/V
aeo3jjmfOk/915soOOeJRUEMoZUfEBkOXU+W0JI/MdT/Y+9MdiNX0iz9REyQRhqN3Po8SXK55tgQ
UkgijfM8PX1/zMxuVDVQQPWiFw30Lm9GXF1JTtpw/nO+M3Fdxx29ReN7KrLh3jTivbT6awydfo+w
fmmKg6/Tcyl57PJUc9UU5UceS/aYfDYPyZidm4aLihu484HH9JgKG9YR5aCNxDbXTt53MTGNHbsN
Ot06dWbv1ZgyCE/xzH7B2h5ab5J5IOaVbthLZT4wb9jM3bCNmFGRsEcKCFP1TItKu4tBA+5iS73n
CawvGMwsumCwM+nOi38TtsGIejBpOhYiCW02tqpNonR7MOEgqehjKglMkUekXgTbYVxe0sjTOAu1
vRFl8pGkTnL0hubJAQO2VanXnnxdwnhsvstyF7fTl2FVzr6jqLhLLtxUrxEEF2BJHLQbSDEGePkD
xAzkBbcVm5DQHm1U48KeWnkHDDgcpv1q2RUam7ZlcZUqOpSg7rZeQUQdTOsb1+8GE++Cy05OZSbh
aQgqHeLhYQCEvZ+y/KmzRL8lI0K0vkCfh5hEKIqkVB1dyxwRjmmBv64CZ2Pn9R0x/a/JnG+R65xy
y20Peq4umeb046WSywk5BeDn8xkayREdUZDunajJaOBZhfXytfiCdmB/z2WwczKDHk2Fu0dWhLV1
AvUAz3+U+jih/ekH5QkoQdxT2VKkYuNTh7ugFP3CfqqFzvcDFmKu8rnc2WP8NraMUIrO+EQZiGMi
Mk58FynOULgjNu3YVzu6z/GYa1IwGVXUGFsvboERsRqny7hMPYPe/9WGfbbz/jiRuTrQMzm1ADOq
VG27cP42fFqeePNdutvyzB1X08AjCfABul2+GU0jWptzIM9DW90kWE9GqFiAp0ZhsXV425Vil8jd
s52WGknmRS8DzSaXxonkaENHA3P4wTwHXbTqPGxBhmaE0VfNIXC9X5syUaOc0BAQ/ZFhKbGopovM
MXHZY2hsodvt5kgkO6AMAXsGWTwd4UQvC+tU9AAPJDH5tMNF5wUfUTPp3VAcyRFyWHPYDbBNYeZs
XgsT9dfNuxfJoZH8A5M0ejzZS3mjY6oT+OoRJ0BrZ4wuTBEPXYWUFoRuN9yPbbrgNzQjKhbPYbmd
jFKA6QkPbj70B85IHKekey87h4k4tPJ1hf7ghOmXoL7MTZk2dm60VNWz5Uhrt0w21i1TrG1OYR+p
J34Ey8vmldZGd+Q3+woxzsYq73128DNhigiuMmRyb94AuGTIwcg73xz5XqK0fO6yLCIeBaPdpjFN
DktBTAFh3RwSoLlcJaI22GKUIiDAQihTg57jwqpxW1WQSNxg7894S4bq04o9omOqd3FNSyylyz/m
wfQxTQTJg3QJDTDB1ObS97aaMa9c2Nd3RccsEAw7UK8xv7kPDrUAQuxcipMiQisHDiYZxZ+bCBP5
fQou2uIGyAR4/oxCLry7qVQuaygTClwoG3MgiZ5PxBKtnmltTQnQSvoADumlrCoNThF1JFBc1UOI
B7TpQVCkJfHkxmZ18SvOrY2BBEr6eo2nFMGVvQKjEAF0F3dfgI8AtjHJRD8wD5Hn6A10b3pVLcjd
JXg3tN51PCtq7eHHrXNW1hJTMuIkFK3QeOoyLEKFIHNdGMz6ZdQeFMleFwIqxy4pNjJsSV0RP3KK
RCEP/QzS+Js7nloN+Aj3i7A0umx/gRsd/d4dOEzHPbNZ7DxWJTCE8ex0GJDJ5CR7775a5o4AljHJ
gpvmOsX5x7Hx/cfWnyaiQErk+R6n3ac/KGeH0/IYzzn+OwgWW91U1ZoGUibnU/YT5eYTtLpDRQbm
NYyjdm0viGw705x2azKtDeyjuySZJeYismKOccwuuT0TIKoYgVVkvWbV5jsiXZ++IMalwFbus954
SGV5ah0W2tpj856ACBK2njWOO5yABvS21eSOf4pRvzZUs69wWDe25APoUee6xWCUhnJLYeyT6Bae
bfxaAhHlI6Y5w3KdcR/GHpf+Ud2gOAsgxZvcYoeMm/nL8nHW2Go8Crtx1j5GJIzo6S22KZhQJZ7k
hHRvFZBnViaFDyLCjUXbwOCrcqOE063zpPhJlUM3Yv/FKinusTDz5q8BNNDmaPILiT4t/K8dm0cT
DvCmB4lBxWAG0se9se61t80HRvEYBG5shm+1IFZSUBKVjH57dPFhDJwfubDXu64O71TCnJ/z2AXK
f7dNYl6MKqnvRktqxtwFUo3bvYxxvgyinPCgQ/EzWBDL5mZPeKgYEY/LovHPFcM6f1n+W4O7Y1x9
M9Db9px8NhZCl25GKGpoIU7AYDzGrgBQidtvCGsEOAbfIKsD7YTwG2r/D/zrQ5lW72Nk2AwsWgy0
fsMVR325Tj2si+MwSo5Gya/tmQDkeVKxu5n7EGvpzmlda70YuIZqScFxDBG2PPWEHOHMBhaXCHck
tk1Lxxzau9HmEZZ5OyyaMd+2CXlVhmROmE71usCAPKImzWH8pGghgRLEghsz7OE0thykNRaqUspp
L4aIXEm7Ex2J0ZZ3w/dQLUPgS6vC8n9Qnij8/eHMTeOVytZj41/DIbgyz3RIp/cbYA0YwKn35Jfv
N8dwvFomJ33fMzDvECkOMKuyBabfSueXOJ31toddRrRAbB1n0fZgZWr2M9NV8Xlw8SA51DhDnswP
sVOeElv6O9fmIuvBqKvYaBo/HqlLXNSCVrxKWK27pBqR3mDZbKIMtXrZvhx6K9YxEf9935GXpWNn
OLFEHDLLxrW3vKxjn7ssGPqguj7b9nP2gBR6IAj2Yo3oaBQz39ehO1+8Pt4Uwrx5FitAaTRXLxg+
AKXXfbPFqHaCx/CXV3ExKSw9QCUvOZI1/vfhncU3axKC1MF7iyR/1hlxAMx2v0L5p3Fs7iuqIXZQ
DO6BpTGkUtjS7JIhwWRulUUBC/ePlxJSx6kbBdVZmsn1iIdjbqybbP56aUC/qMM2lFpIploYwS6M
H3xlGli5y2aFn4XPm5n0Y5ZwZvKs8VLki8MWiAzWZXFzHQCkSQX0JCgH7nQ+CE+zLzdUbZbqvUvJ
HkcBFhaOCWF/onudrZGbuR1xRves/DDUyefIjZ0kSs2BB8ku7eiimAmFrd1g+o4r88NKOnwWnvj1
UBNXWUelF2Tn505USMzLs+uUAvZUlOu9pi2XY4PB+i6aaxMX7VHoFpHdEofUCT+A6uIZCJqrkl3F
mxH53MijiUrvlCnZHP4EbpbsBiG9kxG+5D3JlT4uf3GY2O+CFqqwgxSqBI6onDSq3Zj7tGEmbVXj
s04wHiKjkGOjQhoozHxXOuiMcc574Ab3ZSh4xAYQknlOVS2SM8fq8UrrknmuQHDH1rkVunu0rQHE
KCHOfxY/TG3H9mLwyPVO3Z1Kuuf9Ml9Vk9tcIg/Vkozyuz2/z/1of4IvBjxirwNYdKSJWO/BCNGE
3dz8VIQPmefmGzKZ3D4adaJbmsNTNMUHjgn8NNu8t6sPpQVvtNTzDp4YVy3Jj0mdc4s0Tr5xHvvp
TsmRi5NfT5vEJV1lK0aUYXnAS8NnUzH8CVKsqmQdbOO7pvrzHlR5v8BYYbU4JuU9UWlvoQ0lV2Uy
UUlS+xAzMrsvy0dJf+ydnY4/aT/NO0Q2xgf9YaAVaEARPGn/GoViOIhqvFjmWB6Vvhr03yJa9E8s
wOm2C2jFdCYegmmZNuXe6N+39tvQ2OoMSPmbG3+4cURzNIoh3pIDVdfRtXCnNBHnylx0d3nBhD9j
eEINz5zds9QNK7PCqlFK90zWpCEbU+540J+ZnJqfdVc+8VbzceinqCDjB0quIqRILsEeEatq0xAn
w6IZhhfch/W+a9o242Kn9MkVzJRKJb5d4GeR6x3bVHgnW+HFke083Hll5axDexDntrgkUWRfKqi7
uSryk11m62bydpBWmBvritOzt4BruvjY0yDkWvXOmdq/wYBDOR6jT7E0KnMJtZX9CJoO4b32nik1
kaCOAsBQq7YhFzqF81aH3YPR9x+43v8Kd+ZfX8w7jr3kY5e792jTzcE5nOL1wBnefQ2i1068v1aT
7fjPoZctzTdTXdIJ5jy08bTPXLQAf6B8YerYfNkjz7m8T5q2I0/Kyhrw/2yyLnrBf3pwmuGnC+1T
w65OjrsIuFWSq50GCpgmtDYv6hqaSdZ5NVwriuTWhiVvuuouHBfefnE7vWqM37RB4bqqcDI7wV1O
9XnTFxz5nWuU+C9ZSXODdubnXpiHylKH2HVhYCFi5370PbYKdhR8H/jjsclHARCI0EkQ/Wnzav//
EaX/LUSpgg4Ky/W/QJTe/5Sf6X/iky5//198Us/7hzCFjSpisWIAKuVP/oUn9cx/mK7tmq5whTCV
aVv/i05qm/9wMBF5PoMYF6+uB1D033BS4f7DduCVUncPtUs4QvyfsElBof4nNKkhLAc/hnLk/4Yk
jQ0mti3FTQeVyvqxyaruIQKOdRzqkpcTKxLXNb/tM/Y+1VuvY7eogKJu8GQASNKryqR0O6izgEkW
nSmVZUAfLNHhsgzZLJFT8jXYXX/wEtyHTK7i/gdTpNyaLdGZYhmoD9U8bvA3qL8UivJgB3FDuQpz
zTxrxZvjZMWdsxxdOKaNd14WhE9EugAuz5b5kwwMdWKHPZgFKyFdVujkkXYlfaqBSN7HzOopmCgr
UhpZLdOrjweSyqSOrFOWpl+zHCG0Q0uTW1D37mZoM+8MlyWGRa5dj7e2NvKTzLHx5IjsJzfhbpVr
WHBDZKUvFaQjVqDBZ3DiOBbpRX6AGhh3qvqboBlwKbyKjA+R1cVIZtPim6mLWR9mieN3yZBa9x3/
2s2buURhf5HhS5cpRAKnqEmtOpGNf7No23OW0bpOIWK28CE5823JVnh7UTX6pnuVvdmjqMmbW+F0
iZ2s+wamZ14sN4NxERoCh3YIniHtBXH2pLeOVTx7b4VjVX+mEScQ0bGl5kxZJsx3aY0uBTG27vAN
0Rm066n++HCYYDDdLhoQhB2Bl9D3aHlmwIZ9m/HvjVCLe+3BUNabqaVAlBYpAcfezbALE8ehGWil
KssneMuEjdtZnVmfnIx6vKOh3w5rp+d+NIDxenOGtLslbV4/BlKSXZgtCRWBQs52W2satDBtAOZr
mRHu47qvL6VDEglqwuKSwY7cgdWkmIDUWcB0yS/CPTxBGnpI6xTWDpUyKulVjRA4GDDTGOVYwsSI
5vuA4nD96LZSHPkzth14kizTBCJm2pbBRhJx9qgQpO9yNH8LCpM4Vdm+uw8s236I2wankJej8SHO
zOzEfhDsVWfWZzehuwkKwqC+2LcdUD+2fweNiwbXISjQ67TM7lTQMiloOfwBfM0cfbadGvOyCnpG
aLFopnNLL9C2tEwLI1InUwdnCgcJp7bVsS7ruiTBS1VwJtPgPEZOEaytnDvHWg82x4somSCd2lXP
Hhiho1cMargamCHRb9I74be2rWoHfsQEHoDZmSC0qhpm8ALBgjO58wb6hbGL5DABGQ1LK12BMBc5
qNUEVHfZYEKv8frug7LA8pAb+BBPhJyJ+zkxDrGoqvHYCuIejxDTUGTpRH/gEiyfqe3TG4RlDyJd
nfn39Dk7JD+4MnbbZswTKiG90Ar2aT60bJMi39Z11DGnQY2eV7S6KmdvdL6Q63Igm0euTpBQL4yc
v2ni5PseiD5wwxy1tStaNT6Tv3K//WYW8ljokECUzl3/LdVe1ZwSpIdurXvpP7pzDFy9Y2mO1yVR
FkwkSOfUtZDuJR9ZEM6An2vThuQW2YPNqXzEkJTR8UBTFIBDCPzdT0Vqz4QsYNufTHWHl5wLwUfh
ZtTZ+DK/x82DFaXC/XWTRRkvrbhcQMEFR89lWBU/YZRQbE7Yrbg0jNxPljSx0ENVXJYzWSQPZuUk
4QaNSmPdNbxkO9ezjo74ewAieAHyZgczaZl7DIW1qWRRP1tcAH60SUCqtT3vMbSJDmCN8f46aZa9
tjLD14GNH+Ek75iYhDbsVaJD/XyuNLxoHDSmGHe66uEP9Vk/XlypGF0zIetAswd6tjYaRx91Vgzr
HB5dIpbcxef5r4XV1WBurpw3D9LIuc8qbuJsi+qBncO8M2o7eYeXif/eRsrBeIQ9nm+9ZKVwJdXS
UeE1NEcoY/wMcWq3GyMoLbG2aAHzGE7rdthIJZd7prRC+u/8inl24QGL5Pc4z/tibvpzF5PfXuIV
VrLLwoCBc2HQi4CwEHPsCtNA4gmtFvMW1LSb9tL8I2kzTVMlEKSLdGM/JezTc+9hvqdYGRQhiW3o
8CwBmLT0vkxc29jbnayWsEK29PrYXd5RxhGT0EDwdVhIAcBW9Hk3xR8SWfm2V1YDpLGuT5FpJG/Y
4A3YOaHYtm2kvsx8bj7D0bc/3MItCDAueUYd0by1kkXrfaa+3z9ZFjmPNaiBFK+QavAM1P4E7E0n
lKGuSAvLj5xY85fmXlYibDQEqbHtBV84nx1xX3mQCGkvqcfvniw2YOhs8vpVL+YfYhkBPpYiG3dZ
1ri7BKvS7+Qa5p03DsVzZUO6o+5wOqRGZhJYryGBIV57/h9cZdMddhvKzhos56vG1fUTZWOCaWMT
OXgsYrp/fWWT5zL6nI2idN2/Fq5gKArEc65DFxPkLUzKDnZ4FItbFfbqjaJWeF8m8UUrRIYLQ3d6
meOq/KrymQlG5jTxPvaJ1BndlAzrHAoM49UuR8RLuEvwN2r62sHoQtyqlDUSKM7nU8ZjoHChj4r5
n1vt+9Ahrz1O7hPeUoSYajJ3+VwgOQS+m33GivoRBfvuXLexdy5sAsJeO1tPI+1rmyVIhI200xfq
XEzM5pHxIAYTx3vUd/FGFkb5PTm1BnHnW5vcranWaQHw3UlXi9OQhsm9Utq8qbhXDCY9OR+ZdRH0
6YsyIHtdN0SeptmutvTeDlRqw1gI3QoGrbbLfeMRBW57P8FtMJontDZ3H0H4cdfoUlQgGaoY70hf
kLQKRA3yPGRfG3cjabS/kTM192RBmO1JnT049Eu/OFGOzSAsrfp3EDN+tT4nJJ7pZt7bBLhJUHqh
8ce0DPXWxcj1I1izUwYzJ0bvg64Fp70/s8G4B2kaDtG4cKRn0qCz9k4ifuQgHBzr0vEw7yLDbFC1
wxRVztN/pqg1fubc03AvzNHYR8kQk/5R8z4aA6aIkxtEWxz+870so3nXct2jl57Zz8eYWeNjYXXp
1snr4r6QbvBQh0re02Ga7oNQw1Bg1r9VTjnv0s5K7izLwHvrD82F34l5STLTO+qGKx7896V3a1S4
RSO4G1bqwBd2ZLnrio4w59T5F48B4j7qfNzkdqDNdVk2dX9mpkR/OdxwelEz0cvq1tva/mB8rOhk
DbqjwxFuzdPg33DSQBe3u05eC55jXExJBMGk9ckiOpGXPgxW4ZwxRNUfPtjBiSisNOODpr7TJOtX
5I9xbRJ5dW2PFihAd82uMMvsl6G6vbdw7RzMYpr6TWSVSbDvMe0QqrL8CP+lU/evgpET6bOlTj5L
Wtwa89CVZLTFKK+DKqf5DOWTTUW4lY4OKf5jlj6O+STSAnfKMfJRIgNfMSNv4DMNKlz0SsMzKBg2
reY8pa337EZ9ctNRY8HkArnNITk84lUcgaeNOMbw5drUqpRe/1oGVX8c03DYhVoyEpEE1x+hCFUV
082WwZDvYmvlu0ivARVTV4LtLIyx2QfhxekHNoVBj5KA6zC4XITz3j+mdsAWhnmCvFtXV8zwvLbH
HtTg8O7aLLwhI5PkzUf8QuxMjL60mazttM7br5oTmv6WTqDElg+3yRiFhy0BlN6E9YaBrXcoXB/k
a1fiRGFXH2jYU9Nw6pyODTJo2iNQrubSAUf5REZxTn3NKKzLmW5z/Kqbn6LOnMvcNe1urKPsGpau
85I5XXJTfY7Hy6lFiTWbYd27FzbDMZrMkd7Iyjmo0DMeBp7QMyXk9guA+BCbUB0yZaFt9cPu3RbL
fmcBDgJwEhwYZebm1coNXHsoeB3Jl4LHULX9Pmg77+S7U4211OnRgmKyk509zxAgQRk9JaNbBle8
Oi6c+Gh+wepSAQqcKERkvERgbnKxYfUGH3xf02pu6JHhWQZc90WwjWGIH/H9+tJ2blNbGG9M7khR
5hjvy5Ce9sqRDW85xsRNZrvTWw2k5TI4Pj59A4j0uQBquslS21wz240uUzMH0Q692/4w0RPf5iQP
EFWbZUvGSHwLC6Haox+5Ezkulen9JPXEpMItgCd0ck5jiOzxs5WwjHOM0EcpLUCkWQtt1VDYJ1QF
kIzLqCaH59kPecB00kdW30y03Tw2cPOfJ8qYNknaZmxyk1vgP3aT97GcsdjbPBuI8Dhty0TgoiZT
i/uoxMPRr5Ou6e60Uw53oUXnfTUXqJAFbmY8rZHTn+dlVWNwVTp3LPFMI0BhEIbrHMFxHrPFnUAt
aFaxGJ2LzeXrnE9jfJdA59/6ERMxaar6CXE4+QV+hcOrrgawLUQzVTT2DwaXok9Z9PkaBglES7u2
QHRpq1ToaunSiou32uSuGZaf4LgVP5YzA8XPGvZPuA2+ubZ7vdCowIiBrcAytIIj0d8xEeg/ZWKJ
x5jZPsxay3N2NPgO77FXKERndgmCA0n9EAVFkD2Uve4EBufeYHyYjtN+Lk2Aj4Yf3StgD7RIjPnJ
F2G2S/TcHOgbmDdDoearkGZzcUY7PJpQP7e2XC7P/1cErv+H2nUcVKX/WrlaR5/f/1G4Wv72v3Qr
4fzDNIUrPQ8Iku9Yy5/8S7ey7H84ynaUL5Tp29KUiFP/btUR/JE0baYe8EwEYX5UpX/rVuofKCEm
YpYpFlXL5I/+p5723+jUcU0H3ew/dOooGIkIV/Tm8VU9iVbG9/cfO3WK2UUwtbgcWe3ZH4mvz3F3
yoTxPAzeK8Gqa+HJH5OEa4CUWjfVHVKTt4/qjeAkfG8U2BbiRDxMeJuodU427wkm2j1ktNVgMFup
ije3M7tTzGquZjItZkoQJYGnb7BLFnl5TEp64m0Q2RiXiP3UwR0CBOpVRCaGwZTDl+3fDZyepav+
TvX0ME0d1ckeCRArJT9YZx5Fyl7CfdLlKxcX3TD4iZzg6rS9PiyspS4bnBMLBt5d5lRDRvy4DMDr
N9m2hrS0pfiIFMAalNyMl5kX0vULmKqW2rq8OqtJ424jckTZ3gAkOCxPZmbt295We7553A/RfKLg
694PI7xthnrPIubLXkY5BnFDNgGgLHMy4UJl+Ruzmf8xx+6e46x71Eb6mxOnIk4zQI2joOZbFaAT
bNzgXjKch3L+hkaGQaYqvwOSTQ7puTpLuKsV8jWb5q+U3HGWPnpp/BeaGMujza95NuwHUTBxA8dw
S4NpO1tJuB3lSNa6WQUpNu8gK48A7/+IymSCkdjE4cQ1h/O7dvRPJNTR8/U5Ud5ZU4u97iQD7VAm
zzEn58jj1z3GNcACGO/e8jtScbtvE5cQZ454ZRifOXeTTIkzpsXqzIyCJEQd3XST/oZjf/AnaAiW
/gW2A1KFYuxNg7bBiLzCaQxqVY3pFovELlTtQ+5gG8mN9KtoDYY8oj95OOLwY0FszdmeNDH+FVBm
zRnT2HhudqKi/pxNHA2baXJ3YcehxfOYik/N+2iNr+0wvc5D+GZiygHB1b1Ri7bkzfIfqhdepC6A
AbfDOWL8pHNi9K5JFe9ARtdJSLNWA3QdmWBwbeAVh37Joc507gWVUUGSvGg36De0Kt/PLefkBqpP
n45H5WRyB8CDY/vo1QeM7LAOq1cu5O4RR/Vx8iOaDePiaKUzUx93IH60UBn0rokkd18X8B1u4mQx
P4YNc4zaJ6xBK1Xhc42tRHzpIqz85cx3a7svtR3/ZrRirDgYcpzQ1R8+hq90cdiLWL2DjDx0CSWC
/aIBaeO1kYVL0JPbfBMZfJANjQPO6H6zGd+XldvsrFneLOE9eCnu4FKIS978kd1crs1O/UQgK5g1
U09BNhBngYl9nmkkMvhL5IZfgAU25H279VRAQPZfOidbOqzQfAMBuM79SiOwyaV64uQMe0PXDyQf
V3GT/YQp3TgR7U4R0KypuxrR+BQORrDyyuIM3Wvb5Ppew2mPFn2v6/dW1v3BMzmumLVdu9b/TLye
Ksbioe5Dbi51xZQtf5Ft8oCZeiNS3sc2k/C+x+hSC8jCMmkeOuogfDDD+7R3Pwa1A1SSUIyZHeAc
scGOLpVgxtb24amQFIm3Pp/qP8eUJFEoOBLxTZWojEKkd//8h9y7s+mo1Phgt8t/ui0gXMUDrY7p
5P7FAYiJ2G8QuBPghCAtva5654r5wOcf+lQjRIg2U7EmNXCkneTRVYG1QtD5aqXaWQ5/Q3DyyRKS
McQpSWUWJ452L6S0Ao74O9FznaZ8FYzJD7GFN7Mo5v3kRgeFj3nba2aSNt9BNJBkj5rlP2yeilZi
eDGvsQ0Kber7p8ysHvDKv3SicVfJcmRlkL9g0rt7M6xOU2DsEwGrK/WjlxpywDolUTF56oJmNG6s
qvniOnBJF0/SzDGk7aOfbDCeMwHIRDpgknXB1S4/RgHly1+k42Z+tdBz7JD3iOn/qrb+FpN9MTik
r5zGE7Repb+NzQ0Pxv0Lxj6y3AJ9wlEfGnC61QFDKCLi/dWtMO17sMYZFYv52OwHxWVyrtS0UTXO
5vAvmXRELG++VDmEaincK1b1dBdZQB50fy9reedi9RnpLqMGxlKw5YruT8XMcAOnt9PezhrQCQEv
db4DpSzKbpU5v1e6PNFoe4la/eubCfpDSUa1HCi+VtSvdB63yn3dkDsH7M6XNe48176MMRPjwSjj
lRyxhjInfRnIM6/iuQenQ/WjaB5nmRPYKiIcNfYTXK14ZTo5Vk10rQUDjMevPOa6EPeNH576sCCe
2L0SwNjK2CN56IFI5ErUt5d8CcWNFdlwT0bvve8DOBXidZ7s6zwML4Wpb6BSmV818yUm0zZhRiTC
/Zr3xqYR+qyDp5gtAdxcSTiRJRTS16H2fkjrr3KX2qWqtfFZGdQSF+lJQYtdZb6H7T2Vr+FIidkM
SqwZkpdmoAkzDfNmk0coOWZXvhA7uzRd/DE7zS7w3EM9qAc5DMmm6u2XUSp0/y7/qkd98QZkTlG4
dD/otygK78dZbkrT4lumy7n1fvIBJU6EVMCFI34TUVZHYzYO9My4HEvWWvkBtfep+JMVrrFjUENv
EgQr6CUZxsWwe+kGFez6ocrW1lD6GGHg6DYar1aPiYQPE5HWerCxAEX6RjBfYIcwZ3JL6HjzRFNH
Z0311qWN+jRn0jxRkCZ23dDeVFcn59pMv6qxZFP1CecEju+c5pIpCHG288xxf4Wr1NkCEcVMNztv
ljFw97b9vzYF6Su3noZzQNa8qGewgxjvsVaKZ2lwhe/L9gnIaA9lvPX7daxKb00sMBQg4yeuDzAm
8TvhF0KPId1nXnoyOyrgKFNUCNTdD0CACGHxD6plupUGNz4mU/1ZlvkzC7Hez0GwdXHmHKjyqTa9
MV0HCNErBky73nf/dmVlUkk4Pk0vQirNLRWYUWkzw2POdkLxPCBvfrhVZBxaIzuTnlrkcpvIMLkb
IyPeOs3Dr100P9SWkV+R9YGfknlRGr6kLa6qhhc+rXLmShji6PRt9nY4EqkZ4pOT0QWNsEzOMEI+
7ymkLSEt7yLssevI8uWuLiEfoVtbLu16dvoUDDcQ4ag83QtGLBPzYEEFccnoLG7eZTw2y0mRejoT
P8LMv2oO9jajiW5vJewfRc47qlQAFmpdDQsiqHUNhJLoho6d8MKRdTJvzBVC1kz0nUBnF8NjqDfj
DSIsrlfRUu7rZjc102TsPTlley/qIN2FRfm39GBPZMmlAPMOG++4fHLF+Dl43hvhwisfMo42UR11
NbGy+LA61YCFLn8ExvUcsOnpCoNFZtOuwosQWA/Q6hzeiMhaeaPz1AyIbKn+A9Dkh4kIfSdXxwad
3LLMlzB/4s4kMJRiqB+GTUd81LAolo1TmJNiH/r51zTjSY+sa8D3ahbtofDDq67SR3fCSU2F40r3
7q1qjT/dVMtLq2+TaL99WqhpGRleakbk66ruvlC4h1Y9BwkSAr/+c+abj206g8mc54+8Dtg0A3VB
L9uaEnvfBG3UKL3DPz+A1qnObTl9TmW017Ldg1/7IaNurDKmErnPa0QvXAl7u1hHteNvELlZKLnK
0CGzXFXIOW+93HiR9cKtQIDk5zK3KJ+XrBl+jSaycOz0G2IDv8bgri1mxn5gKWQqBu3KotTCusYy
/B79IwrRL6pavquH+I4ZyncfdeeuGx+slI0s6nclR8qAocCaAjX4HSq+MoB6xyt0gY98z2k6P0Sh
EoCVvmz43NuCodqWQBYuX14EJPV8F7RTsOHYkchIXUq7EDyU+FqkdZ1EhL9c9idHMX9L+5+eAP3R
bmW98USEjQBnp8vz4kufAIJJ30mb3MmaGsyA0USLN4pMiTs21glx7g161qYFNcBZrnmqHPee7gaC
hxmbQTR0BGP9/pmEBj4ZK35EZwY5h4A3c+Xi3SYT60TMBM2d11b3mL7pmu7/B09nttS40nXbJ1JE
qk/d4r4HY5vmRlG7KNT3SnVP/w/5O3FuCAxVgG0pc+Vac46ZTBysIggBobOKYhrGabQza+gUetg9
JqO50UH+6QNjzwDjdciZ9bDr8EfNd9p8BmRKhh3rPgT6UfdHtEHtru6Df7p8OB1NOpTnB4Plnsqy
2vL+TtiVE0T5Sz+OfxidQ4jI0KLmSbpvS+/a1eYPhuobMeP7kEbSy7AOyoTgpuk/5n4tQzwm7ppF
WCOSX+VP2VIG8SHm7tE6n9oDFTZNLeOPFuFqkcmngRLPSuQ+gbiMgBNYY9WNXwSuso8I/bdKk3AD
4ySAo7UbGCtwAXOE1WuxH0tnjQP4bGXTrUzyf+Yki63ueWtBP7EemOZC4tgN3c3IGPhWSXRlavVa
+PrB7LpgYTPJH1V2NF0ng1u0Vw6y4qEz9wH9BZjkgLxx2t5iL1wZs79UeVQ2gfTxJNCMt5po5c+e
Js35SiCzawNLBYkgXYXIy03VL8DS8ziMLo7k+uLA2VuMDbA78dEXcbmKtGjNQkzJO0171wn/JaI4
BVgwsh5SQlg5ap+UDIMz26JV2r//tGFevCRuTZRuegW1IuE1sQOiJEUZbVy6Gkmyx0YPrH1E/Dde
zVZs8XwZC03ehTpPltgi0flO8+hfPNj4rhuH8ViGVTsN2k+MrxxIsNLD1a8WuAnXsSMXVjNua897
4G+rF8E8h3KbfYNI0J4BFIzzKv9NoK9ZApe/miChZ9EqD4iSGpjH6qBjV0k/r2YG3qdEnoa8dgjY
qX/aJr+99br+D2CH9oLHwEY4c6CCOTR4CVdVMNY8QR9op86yAMf77IS5tUjzASRrhDUt7m8dlRbu
4OgIjM9cse+QIJWKKxll6Qbb0ns4aGibw4lDyFgtR92GQpraX+UENmZyb3pBrzisMSE5ybssYhxO
istCOm+WzP9ODcLojlKEjKzhkodZtg6lfcrSlnAj2EJaXX2J7MD5elglSO9KCc2UKL0EdRzWqY5T
nSfwcDKrvA6gswY4rEXBFBW3V4nh1FhLwjDPU2d+jqN/bCCyvxRG/m47bG/e0P8HCGDbGwoGnO9/
t1UcbSiZKEKnQS1m34Wtj3tfVrhv9B7cWz+gZu77Fx3XIw2hNbEurwxAD3UVfYxI0lMF0cCT3i99
lh8t1WO285s2pT8Fzn2i61eFV64rNelr0Uvw9GUAB5BgsI7Tmk924JKhbTqvq7tg3evVPyOHRqBL
TscUhmCnnenVmYyLC4/+xXSJ+kTEBaQYRzCtb/116Ccff5VhvCRGSWBDH62rltwdER1zyTkAfM+P
MCwiHnWTiQuEh4TpAtRGhvuWi13GiPX3iYHwUrnOL2T4gDy5fehva+qMZ8oMhR1Kp5wOSpbeiKlq
VjlPyi7+1eg29tUgxDKCE4qgsVvXigNbUG+CdHK3iDvYF7Ay026IifNdxU73hSnkA+hYvywgCYnc
RpLS09jz1OhvmDNxNK1RFtVayOmlaUxWl8C7RWz8kQ/50wQ5BWshzjXYLXTBRZ6tQlF+ZmNMRgUI
L0qO8M8UEHxhgNKi2NxoFiZUFgNeYoRbht18FUSDvaAQAv0roCQkv6MbdFtRiU8rf3Dm4UAZYH6d
Ys57yJ0ZTbEapvdwII0z8tmSaYgEFQFHulGuUgPvEe6gzy62/H0zFXcPNAptDuMzT5vvRPPOo5ff
M624Io77KOpHnuQfEctHwpGegzletIyoaWZ20cpK0JCLPIYUayI2QPmdbpqx+o3r2H6hMvNXZoyc
Y7BCRPjIj3MuL/BXfxCfAeAxu2VjD1fkSGIBwhQ3LBylXH8nbfLmaTkblFl8N4+yBA2EiqtmAG1k
OC1RXAUjbYuYmSiCWO6zTiyt3PovCfLPsdWxvtm4H31bk4vWJWOUDRb/FFRNz8jQ/PWozoB+XWU3
teui74jmjBRyZ3/XuvGb7bEcOlP1azXDXfgh+xqmhmXAjPdFiJMwsyPRUTyn5MdjSE6/BOEs4Rbe
pYr7fuOwdDuQXowWIwGA3tkBnZ/HDmIXCW0v1Fr7cYi++lHDCg4OuDKmY2riIbdIOzOc4VKb3j/6
U1/o4ShG0kynKzIR/2E1Jw0980ssNJDpqueE6MPFpnway/ifjD8xGyl8l2yeYNA4xiQXJv37rAUa
jlVnl2R1uQxD49MIyitl/L3BIMB6ekNs8SCqisAHtHFR9Q6v43uS23HUvzlA/HpmTeR1BH5BOJda
hZeiqy7i17eadB8ZaGXsOYFGBL8e0kqOrs3c98wWppH8h9riuymH14Rr1+nBCThOumkNbdxADPrE
V0nDqxnfxpr6HYEQnrjot5gD9TCCmTuGbtcmrbce/NVlNPh/oWmswErhmrOK1ZDnb5LERKSC4VEr
ATmE+jlzJ8ZdUsCpTM8FVXXg1d2ClEGxHKcr0FH8OY365KhjbfSm3g81AO4xexNjtzM8+JAulW1U
k8hnfI0+Vixk3t5Sa2f6A6tRQAhuPYHtBAAHeNmRhxYSHF6uusI1b/zoc+DoQJrxJU554la8nCCc
X0nc+o8Aebpe+pkYLnoddcyzY4egT0keQtRstX56G9V3HGRbZvf1mj75d4bDthq/lTanhlkMb2fY
cmS5D2AxAL+d7lri1Fu4Q/SB7EN7CZuOhK45AKx3NrHNlGqIlqj8IBAW9kK0FLrsC93GAFG3JDnw
1bNelX8gbfCemw10uOitpd8SdXDUEx/PmhGgHLNuPebnRYBOFrX7ijDEixsEf0l6KBeYPBdOlxIb
zS0TTGz0pHH9E052JIoBDodZ/OQmrc2+zC9oGa9tVe9ZHggoYEi78Jvy34QrCb8XyhkuYjo27kFI
llmTUiDtu1fTIBkaB5uw51ahHXxZBDZ2icvGoKhdC/mHgBWeVhseUm8PIhMkfZyRXx+Md/+f8hVe
uMjaDNA3vaDrVrA60E5RQqTRQaYoIcsGjEzn/sVmSaiSZcHEHdjts4bWrpJ02n2sUqq7NlHxZlQE
n8d6DkSpJZe68k/woV47SRzsUHtwzgDGxxNHdNkrKOr/lPjmghDvoM32gyI2ZKz070C6SAO64RtE
MWVVL88pOJvCxaMzTvhtALYQ1WU/OoN33+/haFagRUzgtJ5Dwyn0kL3YZrYfod7JQj5GMuk4Kvgn
cOHnxBE7d6ITpdBzr5VHK5bXDNDdjxdXS+j0+0RCGlZWcCoYcqZT+DF/U0FqCUsP4YI7/XHiD2Qi
r1rVwt1wp0Odj++U3n/mLjpMLSQH2Ez5g8tb5XyKwP9rJnq3NSb9FykCdXsS0YvLjoKjo5kZP2OP
2xaSiEerSJJ1M6IQmDj55iZJqnT/qoFAuKbfphPHogE2LDGF9qkn2RfUmJPS3fD2ejmZe2MoLLA/
8Q6/1loGebJKGqjYiauNS3/yl4FtvyH382En4MXxrL8jbzMqhMqv46WbYR8pi+ACIsIS3rsE/2wY
8Z+y6I1tho2maGmOmPHwn6/LpcVcmK5EG5A0pZu0i5djiJSyGxwTRH/7U00AeTRJeVZaJE5KGLp2
8EFvQttOQ3yudB9qB8SS1JM//nV+l+xR0cbzfTLVhPdX2GBlKoDKIvP/lk6D39dEu2tVv/aYFQuz
Gn8tBeyc2NzTFENC8Px3ohI/NI9MySDdCQgsMKJSdmP4UmDQPIzByBCLwn6N5tcDkSqh38Y30v+v
sjY/w5SjYJKTFAQn1VvW2nRlRxHpoK/jzIJHlAIZgBW6zN2YY5X7UJLdnFDLcoVrnFBoLFmeikAY
QbQKiU40w3OimGo2TDX7NCNRp7zhe9wbol6PzqxdKWZBgcSVTPT2ylY9rjhMRJ1d/GrZcACOspSe
qlap1WxoNTLmE2BZAnNnGJxlSpvoyzCXC8PH8+m0DoRQmAnolc4c+5ECmuMVxhm7aeT+BSRXbBuU
VuFVMxEPTAQn0tDu15wrdyiJybZNApx01QlpTLSra2JfC1r9QTkwDPQrYzPND/tijyvuVw1ktxMK
dI1y7U9Qm8621ZtrI+VSZQmhUJ8wfuM5ixRnuz4nFMtkD1JyKe0KqmfpvQkIK/RmPeDY9B1fiDoV
m4l+evDRzTH3WpH+DTmqY+fmTID0y9rppbFCQ/cUacaEzokvQ6MhOUT1aw0hbheIUzEFe4wN1DQ+
S5yO+op6EV41cVmMc5ipJeEchtIkr5ZGuZ2M35LCDw4h7KduduJo1K3KtDlgNfOpHBenKJxwUZTp
q4lMD8Dn2sgQ+6BkAwkZ6EzDvN++a/yN2TNdQce5a02iatR881uzpBy99PvQhxrGa4Amlq+dW89b
9jOARatPQSyOscQPZxD5VAz+dRBOsA84RYcVxAVRhWdMCIlB8A1DMXvjCW1lEUe9i0q63n2jmrVZ
Ia/Qidgi1i53Wi691ofhjbhrTRSFMy/AOy7aZhV39tX0hVyjJz4iuaGfSalN450Ljs4etI48PiNK
k4sqsSQ+Py/duKn36ZNCZUBgW5qVQDGCjp36o4zWgxX8JaJs5pwSgmhSr+C2yvKdMGJK2TBGFS7i
M6OeFXG3+nlq3gzVe28VuL63cCLchTAHXpWSPzsj2bjxpqugy7jv++YAFuPNK+1Nh7bzVJZtcGqL
APsciqQMLF3YoytN3D9k4YJJnT/knrI2o+KwndoAXqZsPSbIgGqd9TOVrwlJjoQqeagYtZNAioeB
WfdWfWG0h2IoFL+Qz/rUnYPw2j8UD0GmjH1RDymRjYpz00i3y6YQ1+gWxApl70tq5ei4zP4VJE4N
a27fhew8Mh0uIkGiN5lw1ZIifFW9ql5UIhHJFlm1FrS44yK5kwny6ibaERfZw/FtgyyEcraNmfqS
+cdH3dbdWqZz+CWueipFFlafSaoCm3PSUsfccu/mONL195EgIA+9+aobmFTK+AOSaM2se8w+u+Rr
GLPlM8LRTpAlcZ4CCBiIZdlqrxqMABnqkMTjLt91gfveOz3bGwcuDL49mXs+K2jByrWqvMw+56jh
yDLp2sXzocRbDEUN1lHGhncB4OfsQoFgYH7kmqq9PD9L83zc6VX2RdMeL4LddRw/OUoVlAXc9w3y
tuYwm2kuKIlfMseYzuiIOMApeqFmCV5FzkHvvIiZQqMgoalj2OV4H1pKcdj39gGIZ6EH78y3NW6W
VBE/RlMxY9NbGuaSKfRfAHHdzsLosjYNIvsCAqVeOhTWiNtKZLbw/U1hgzIL5LVsGI+ZPk1e4C1/
5DQD/iM/2umOj3ZL+qcEVTCEAcA/yhhPMYy4F5P4A7Ry0wpu6ZrJjLUp6EnTlSmwoKeKlb9MedoQ
Udjk+z95Gmf7QbYwvvoQMwL44b6ZzmYUsLm3I2eFbo1gDK5dIt+5msMl5vWE8FzOKHqjBJNJLifD
aH66sq8OJQ5TfLLs14ynAfdoz5e15ky/cFS44e18E3XpXnLbLDakPqplS+mSZ329SxT1ZIu8N+1o
XWvkeeKCJN+bKth9Q0ieDVNwRli0j/ANvJX83RfHk0jH6WozL8SUbTIadtkNEWxuRPxEf3Q71Rkf
JAzn11pfuUatn8FOH32HAyAnRoA7kQpvXvCF5L+5V7Yq9k4xXCqQVlHifTakYUqmF7eiKf5kM9fL
DmuN4Z+bfKigbl9K3WMdLpNvwPbqkIUzWanNP7Qw/dBKAklZC9AZSXIwIlw+ZuZgv6mmYBMIkKtF
Wgevuq12WgPs6PlIi43gtTIEcyVdq9YwjC1CzPmQyoYQeSxTdKLDYZFWuE8nqRFANVkJurkhXikL
jv2oRLNKSbnfWLnrrUJO+xnzblNC5KRlbB5ZCQ9NMZETHk1LnkOxmLDCLFRW6SsgWqSDITw+ej2+
VwQFZdv8VnrcIPBHmVT3G8Zq3YznfDQ63DxR9Xs99ePNWFa3PLF/e3KLVoZT/HS9PNX0Mh5Vof5j
WK3t44KJYVd7x4q2TBg0zQFfx39+CUHZmwBlG1rYr8MsOUQFCPIuse80+fvFOtFnJaFe1C9Wb279
0f6OcE8HvXGvG7l1LXiY5fNY2WTHRHBcTbMGylTrLR1QJVt819mCQGqu1HiLCIXlEHnuoqupmyYs
Tas4odlNSt7RsNqrjCJj44Ggn3EN91w6/1m+eEtjWvx+OiIIMBA4BvXf6qGV4ito3W+jkci87OqV
F4/2AkT9RrdeOoMTaDG6vPoiiuEbFwl6HHyMAVM6w2vVVosKzNJlfk796gyvx1wbftUfaWg3CwG3
Js3SvTWF9aeHbTKQ4x5ZExIKN0ouCVYgaDN9wQYe10SFzPDXPtoqThhNE4ULFMqEiKXesGk8mJ1h
gpCDm5iGbesTWacFh3igdvMB2RnLMpFHoC7VWfa33qEfqHR24HQYFkQoZWvucW7LitawRjJPlg8X
K2yvQTxcIHU5L/qBdRqyEZLqbW3do0awxEvyoOr0oCE53sFGvEea4Z9gYe2Q8SBgJ68GWWxxD41i
G+XjFo5lfKFX/T5l5nXIEeoak/neOgYZ8+WqCYd7gdJOJyuYhBVjF9rJW2M3H1FofAWJcaIXvxAV
kxIni7IdEjaS51NVrxM7/ig6Ypt59m1j6jvSRt/0trlNvtQWQ6x9ZTX867qXnwNE0lwV733bfzL0
vQfBjl6CtpFtcTUHcHu+iQUh1qs9ozO1cdvEWvTBpxBNfW2z5kPVUcASwNzKND8Yg/RRr616s/SX
IYP0PREDC2GZw9qqbffIqIHJ1BB3RzUN9dZoiximN/BtNCjQBAJjeFXC+y/x2ZQ0QbZY0KENGaDa
HeA6dNCPDyOS851nagxBC5rYWKVo4/IGx7bm7h09+UWv8bdwKQyJEZiRCqvG9qsb4D+UZ0N45Rfl
qAOJxs6b4nOeZeeK6KAO/+4LaeA0l/TwUwPU7BpoUl7cv6qY/sMAWR+K2mk3gjTMNYbBRaXn8rMR
JqEbhSE3mmt/VRnU71wv3K3Ms3cx1upYOxSkJVPYNTZPbwPTPVqplBB4LU9+cD+SjqcLDgt6uxgs
aF2FYVOJIbNm/Eqh2icOQoHB+tRTlqcRffyV3089DhG4Zn8zcAosTKreRZjiIW1Af5sUbI5dVJte
EbLgi/CkyBkYu+YwwZWca7rgRYHVwIdKs7AgZFs5ySuQZYajRlC/Yz6GClnUV2uaPobAbk5dzHIc
ZkiHG0OsrVwzDw4aWBJqaBRDDdwOunowllj3eHQW+USRKomixLVxNbWp3vdZdZzqMDiGVYzdz54v
bKF2KftQHKfNqxZ5oAusv53lHPKBk3Wm5iQDuzixwFNcyfxIyZYvK3zMS0gMeoNChn4sTBiM1ms7
sh89cin6KIkNUWQ6OlPN2FFv1iEjTCTuoDhkTNM1HGwcInzQqKNO1FwU3yw84CygBvQAULQ+uobo
DA7kBn4mttmcS5V/GJz/3Dp8eKbH4KTPzwm00W2eIla3vLQ8VW1ww+vAgtBVwTapc+0Vbcc/N0vy
QyHo8QkLcm7jat82JXZj2pRrtSJb1X/Bv6TtEA33xGU2INZ6ZjHuFyZAuY4FvqXeObnZl5ZnM7+C
KMWROHcgNlAa2iBcd07QwM6b9rMLqrVxOzjNJxonf0XyO4bqil5qYOcrV5B9JbAam1gkNmZWtit6
04ydR2obZVZvMH9mWSZ6e3bHvmby1RU5VmpS/lpCLTm1PeTg/s5So03uOXuy7tu16pzT6CeAroei
AaGv1kEWAQCCc9LWvO7yUVLNoe6jipTFzhbmoa8L99IkHxowTIgYLHHal/RZcLrx0gPlrbypWJPY
y2VKbLuuxVdgeTPaTX7lVofdQbmPxO6Ac5QEmqY4xRyVLSqbc5PrOcgbZlja6FrwTDIEAYwVNclR
1SD2klleEW36iUrPdsUPDpq96sgfMfU62ZhQcRaNUrds4MAuY071qFfYcjwCz9k38V2F+AbQoWzo
2nM8R726bKK4Xk55QfQpXpY0GEqOn2Ty2SkREZb9N+45lwp/q4xcHhPckoYJYj1eMwng5nDAPhFW
tDOR4uJUsRdWDevFMLNVrtO25gZZMOnwUUoXmBCl/u3hxGAyTGsmrlnV/TCCsxN1JCTC/JvxiO4u
YuVLZ/ZbT5HPdDL/YrJAmZ7TuZ8TklCGW9uhleYqd+aiYzyUgJ2aVIxL4QJHTJ0MkEGeWVDGs90Y
mMmyM9wfzi41wRhzGdECpiHNGHM+6ybBesxby66fUeOHBNDToWDtcu1FYdM3dEtMLlj7keUa040R
51KVebXKQqS1Y2PGG6mln1EDV2lw7XuiQ5KLhoEDsonNk8h7ShS3uuDKvltVAEgf3SIUrz+9NjAe
QMGUVnWw8bXkNbORHIeaCzIE67+VWDqB4l69rkOCtkLQjq8alQd4OWPH1RAsXen4D2yHcKJRQaQ9
GqBAyPc8zu09MTb6ZZwzgNwBiWBHmrdAR/lidjr87r6JDrAG3W0+Eg2bmDirPPMtIN7tBFTn0qYY
xofYuTWFPi0aFwxYP3OGXLae0LfKddt2D+TjvHuF164mBslnthLySDCsFfRiIEQPwZuIasJoGJrh
xBInXcxkbA7qQh/BQ2twBSq3PKuMDsAoCBDDAnZ/NqKiJLvpQ8viQN2u9p434M3kOqeWnJXx+lDs
U+XEuzpCBoNHnWi1dto/P7Pr5P99FvIfZG/j5kWNY9OuxUlNqEhsvaa13d1qH2CYKGsNT0zCpdhq
6pHgr3phrhqdaBpgSWt9zp3u+OpqQ/zg3DAx4/IDrb+5+N4J9g33dMsJtGOo1ETz8tjozon+/998
yvq712dXwuytjddPBwsTX5GGxaOg5N4GMb03mpv5A+OBs3ZhF6+wrwZbLzfFsgHNue7SkdLcFO2i
HcJsjxgnWc92oLXpTv0DvTycrqQXm2FgkZi/RDoBTXZOENlA+T360Qkpxodr6SsRmv/VjTWek66r
HuRoIK6KjmUm41NT6+UDBz6cjoENB2N8724L14bz4DO90WIY80wJ2iDIHlFWSY72I/brmptVG9MH
ulnn1aphoBIk99BqAikCQ/6REZD8Ij6McvhpJtQCzG8hSSuwHhWeXB62pIpq4ZuqO38reHpm/THq
mAyisM0enmVlO2sY4ZWXjLDTtJCnrnAmZpyAkJ6/eEpSGpclfc/nb05NEMVMNw+eUzEu963k4big
B03TZr1GxPOIPJtVn4Qih8EIPchxaXhj9Or1/TZzKiAKUR2RjON071Xurgwv2rhNKt8s+oL3Mem2
xId2mwLv2SJJaKAI/lC2FSS/IKqgJYCxt3HBXW2ukHZoOXiMFyCqvLK5U96rYA9bN36rkMNMAORb
k/uCSKStKuz+c3Ikp3Njz6xLrZFM0ITomF8CFYRy1sW/mt9LzjW4GlM6rY9cqyBNQ6Z7GduUfL5c
mYtqjH/JGkH7YNf+stBp8rWsRTudFn+QsYxy2l7DlWJ4YWb9owqqgEzxwV1PwC2qaaaFFGO5Szm1
LbVaZyji0juhF7xKRzP4kmo8OWiKp3TaxE4hNqoq/bvPfUTUidfuVGlVx9xAchdTBFIlcPGNXGZg
A+nQyIFe72T/5YKaI8MC69FVrHBSeReT8b9MQPl7DZYQ4kSTHjRg2lliTQqXtfJKeeuyBLuCES+7
Q9yN/rkjXwcpOr2rSlrDrm6NF3Zp++76FgwLnd8/t3gnYpohEFveQYIHffGYwh766nuoCFzI87ig
l9wI9EzqxcOtiCQQW6ttpn/83B0eYpbmpSACOKfz74syzw6Ons31L7YRsnMxSCT9P5253YtI+/Sc
jWmyh5tRLcxQGHe945KOhVGiwEEV7Xb/SlzKB7sevD2hd9UiQE78YnTjv1ofrJXS9HKlRHos64gO
0tzEMNpR2+CWxj4xP/SnHjyPRCZOcue6qIvxkjAzx3Y77UB1ES40341hQFvDcUIkT/NDXZIY0k4k
QERhyn0jJ3WrDe9DBKGH9jKkflK0GSpHv88ulY0nyV8dECrs9bqBkZE1BfhaouU5jLW7iBC/5VCY
PiaqmsCPOlyNKe5u1H5veWEFRC639VqoFKt3rl2hHXj8sFityzG37hpd7BUd6n5dlll6qcvuVoDh
XHXxTSk0eOOYZ/fBLYJto3PZP0MBoyaO98od2Nu1PyAExit31Eq343xv0TBc6FrT3bvKTw+Gzcv5
fKiaAJUqLxmgE4KVNaZQ+7au5GHMA/1FRWbwYF4/7ZuB+PDnw9B0jXUmJUhVjbZCM6m7lsymCw9Y
ER7+eh8zjUZbO9o7ygd7Mc5bg81YYiPDUl858w3VVJmP0JIFHANJeyHS5WEzZ1+YLXR65pbtXS8j
EGI+ICCNYJC7puZZeuxqa29+6GIGXsOTI4tyfrtz08k2lD4MX+fvkntLZJaelf+7GKqSjCVHd4bF
8yebWWzv7Vp4L8+fHHRtemR81AA+4EdpKhQnqzJ/no/swSXU2I/fn4+iMHdeI7/Y/+9PEul4VSTb
PB9ZWdncmvgcZLEYsHnthef3t+e38P0s60wY1+ejzDcw0yr/9fkjXb26prpbXp6PpDT+1rVjnp6P
AheZp6frxfH5H9uB8jLWSbx4PsxTKGwYoCZKIv7uiQINUoLbsCXyEnQVtPAelcXm+V1r5Opq1Fgw
kuTFTcvCW9ceJL3nj9KkDTZg4OZ5fpdIwHSX2gyjnv8Xv0W7d3UoMM+f3FeDdegyyVhk/r2RJ7IT
UGwo2/NPzhI6/j6Jws8fbGlD/dqG6vj8p7Kro2vsmyiGUIDUCgS1H0VkDOOqKvNguE8qGW/mMLt0
wNSZzgUFrXF0Wcvg080+6sJ7UyX7OrNzzqXh+DaRully9j4I1LTbZhz0hUvOOEsIaz7gJXHjvT/o
xKC8NBSWxLQL6z7MzxSxRrbVdczJsJbmVSmwUHENA009khywAiNAJzgb8SDD7UYBLUkMwnbgNgqE
8wk4xBy1l5O+JYbUbumg4qtLHBR7TXD35g+2/DKbQLxH0bCLq0K85rk8x+BGN5V0U3K/DEJSwxAI
PmGfYxH9A0LensR8X9PYNFFDEZpic8pfPr9m42GaRwG71pktRsa8xbXTpzt0/U7Aqlx0WTvdJwgL
vkNogwmP9n9fogxmMNYO/RIggXx5/oExBNiTtLSvRAfOFNpwmdCg628ebqE2xLTz/BBZZ+g62vvz
GcpgXLcQ85ANOxenibWbO6+UJTXMMuvz/7SA8ZE92jfPwqwSMTA/VnnUbUB9i+UUyhkkKcetl2X2
zUQ3usZL167G+X+0uJh2XWuj7myoc+d8U9pz1hFkTYzg3knvrj0otCrZ6/ObpttkgFRKZAwj4Vlz
aipq/31bZbjKHKa2OckPUVH+Gj4thcA1h9sU6e85oLOzlqOI9oPu1RmLYYHhnDBubmE31idaFkSb
Gpa9UQ3AEQITVnETdDeB/YopcPeG1ZJx/LwryEILdmlFjMHQ5urW+FlwqWqLi+UC7mS8W6bpvXJp
7+nnu6fG7r+E06uzkU7H3sUKkXbZjfPtuU95W5TOADAI8i0rI5pEEXGYr6I3Emx+SMoyToOyzS3t
b2eRi4ngWD/kQKloBcWBE5wILXjRTQC91ax5SKwQBQkDipp0r1sQd946piOwtCra+dEw/hli7hxG
lnO+9CXWmlMrDXEe7LJ5g/qy5hgLal9Ef32KsvdBROlSkgIIPROtejNshCCs0QiMtdY9TBeJEN53
e0sA03KUpCnGieVso3mOZuOlWkP+ClZt4403I/+TkS6D20P9agRGLX04BzdRU/AF3gPvBs4hM94Z
BceLsCqaq9J+kOa477Wasy5seO5Jk1BPcWLPe+MAWqo/QRB8TwuSvZhOJ7tU4ZjU57/J1OyG7iBH
bqckUGd+N98RXLh+0p9FVb1jRxW35wdtNZqwH6CRxNvn+E+UMatQTKNnfhKBzYtBeIC3hru09qrY
WQoQ8CFXcKnahafMo8O8PnUnE18Gy4nKjHmrvdNxdrBvwNrzaCQGQdDusLrtpOhAxPQNxbrWISXK
PTIABq+6+ZjI2d16jy2/rG8E2QYcgHBJOWP/oUd6cSIVyNumIOvo5BzQWN8r2ZnnUEkGv3CRdJNB
f9B8dqUmlrbEyhSOqbvPFO0jt8hKgt4yAkiiSntvRU5GBkZTYOBrAjjGO712otAxuyzl2H3JEgtM
ZkbZ4fnPbUgx6NrFoyHzUdXeBlxc/z5o2VqjgN4EmqLyHtGGaPowrmMzYYMuvYtua3iKJwuQqmbd
5rIJLeyN21hcGAzvxRh/Kt1ZDYnZI/bxnZshiN8KZZ9s0JW5N27KHC68Te5N/EVy67Eh5uyVY/2Z
tg1CdDs+DiktYWS/L4wwvr3Ki7eOdNW7Mo40IZobZX5yzTuOeLOMQFoGegQMPLU0zp6wuy2ccn51
pb024gOUtUJ72tJ3dcbu3AFFPz8/y3M09LKoP0qyFUIaNyinWTUUU6gErxyeKEHbtYnOzw8xt9Fq
7MhVLeuP2HWzM6jZ7Bz+/88Kzrwlx9NdM2QnCzCOQAPBv8jmD6rDXp140ZVY4FVNCf2/L+embTEr
jeiLx4bQloGFPtSuoC2q9DBiKFsMENiWAx1BmDEhTaTCOyTortZlGlCtW+i8JPP7CKt0PGEp+T/q
zmM5cmZNsu8ye9wOIAAEsJlFakUyk5rcwCiK0Dogn35Ostr6n2tj02aznA2tqkhWFVOE8M/9uA4k
C6dM4GIcPHxiN8hUDFWRWrZRDN82zoeWm3PBveD6CR8/6N8vGa6/NZD9gnFOGZbx51qzaxcd/tWm
f82MlEtZ5pkH1pz//NXvn2E1zrfWFN5Eczkcfj/khCI2bFLvkRO+RlewnuebmkBLiohh/X5Uc6AP
v39KhxTOl9/f91jB3JSywTzcGJpTiztlexU0F92ZT27d5e99VeoVI64YXaUon/pI7KeqTy+yJDrZ
59PG8KEg+w7GJ414shonwCqdHuiZaOCq4HCk9BGuzsIlkvM5NNmfrtXzLuj8ki0sMPd9jaZrJ3P5
xpO18spcf3IwdHDmE9MtOZ9tNEIDrkLOZxYXIyIPTXuJvGrnhhrTXuwdC/faIT7jFs2yjTOQ5pqQ
82p3Mh8qTx0RSoi5NqZ/aUfqliCMRGcjycJTAoEdwc4bPtM7w+jj9xq1r8hcDCKJYR4ZMfTncRY/
01ysGVTtzEyfBfXUz2bEfAYy13jvI653EHFWeOy5L45SU1zUz8vmljia3Fcw1hdcSPBBtVG6p1Ds
02q2ENSY2zCmfax7xljaa5KdaLtx4zOH3c2Vs7HYLj/q/DXOjevgTtnPZuOiurzOuu6+qH7Uyyz1
yrscy/VaJTaRgaZKdyntN6fEQuJgBNgtTRE4BzWE9xF++z1lO1TG5b31KYNnOTHS9mLwoXD/13GG
/k3opNoY9fgmquuzNzVHVmj3EXvUh4l0xx14NM6elO7J1Qwc+g4Il1Fbd1SdbKeQR15GGdISj8qd
RfypZdBCmMLs3piOv6C+Bn8MTDqTQzMefh5GW5bdv/LyBLefoPn40xomY0+DKpmiPuhpXScm9ehI
vZ2uX5m5A0akKr/CC/CTA6xyjtIgNygTkEaGF5c3Y23Zz67xAQ6zem2gSwNKa+USDvJiLshL0lMA
s5LmAF78esQ4YxsPitUcM2X5FnoJhfIo7luwANkxskyOEbi4vDRANua5tAsH+zNtJpPHCK8NXiK/
6LdJPXWnOUiwOWljnVVRduOmTYb+MH7OAd4qRsfUquZ4coaJnhpSZST17HuKKzispo2keLGY4kXA
jC4GY79QusD2jRUl68pkq9L5dqyDT1b3jDymRcuI5d0kmaJUD2OZRk5GKp+5I6L5NhcZ+slmNiPq
ITXuGQ7FEQsUhgvXLpZZVFkHh9pKzfSYAYQ7erihmMA11qgwav7QEu+cuAO5p99fjVH4MzRduCV8
j50/yqNlDx+V846bEnsdiKqaDhAmps52RJdZJ9aJ5xDgA/u/aU00PXxFyQ36G0CV4si9bZmFqjpG
/Vgsg7pV2Oc5L6opOf1+cLmfrBtgcAvoa9XaGQyHxbaWBME88eTIGsOKMI+m6T555dRtrTBwT/Sc
qFOHWIXvBLdbWwc17ufPSXuE5hp8gTzQJyN89PCrLXuMkEva2aBqyzaCcs6vBA0Sm8oLvnGQ0sql
urepaBmyV8CTckJcx9gyo2NkBtHRGUCy9zEpbIv5whH2cn5kZJcfJ7DvB4MbnQyLv3/yz+cod/0Q
I/axSfJFErvJASLTf/7KKR9cMpuHcjQG8vJ8mEwMfMnU7gheS3snYs6BPRjfv3837je1U4m3Vtd/
KfCd3ZxYVIF11lc+mPmhQvOplfT3qh1KGrXxY6j4polRt4uCiwQXOdZCA7jW0TN0eaw1+dQ2YXAK
gHA1uGOzVyEIFf/6QSi3P4oAJlXSAgi2qJkt5+BQ+bJTS2sobpyq5n40RhkiF/vPVMiP39/1U50d
f3/1z4ffP8vc7HbwRbQV1hKwBzD/sjeOjsNqSlnysIgauiYnLSX/94mskOvkj4TA9TLudj4W1+Pv
BxPr65q+gB8CAVfkq4HSx2GfwAZdUk1LZXBiDXtnaNctUVaALXLlzxRp5g6dbVGSHH8fvN9nKIlD
fUgRAuzKGM69QWFziL56byQVJqVh5MxbBphWHYLs2VRWL7apmSB2Qr31yqcTwpg+edrukNfMM55b
ggJy2vjASIAC1c+FD1fGm6yHri3lcdLdQQEz/FMU9o5+kfZHClwvREsOcSHPjLoRwDHZIoWbxuvc
zXIRtmVCQ3Uzbbq47Je10RWPSZWcInX1ismyvh8kffQoe9056UGf9A2ZZZeUylbKIb6pJJgYXubv
VtEMxxytbV87KiSLQicd8yFzV9HdcwL51W4Fg96DAPxqEc6FkjEXZ6aY2doMAvAMM30fVYY7MYHX
wjmRoWCmv7JBrr0MW89IIdFTtfDKlPE6UtwyTGzWebp6D70kcVY3F4PdcyA2d6E7+tOyr3XU3L+G
BK5GNqfJqkDgh89A531YUfFMRonHRJBGBPfB3aF0bhKRlztQGSlLSDUeLIf2C8q89aK7WsVrbWEa
7wO9a4T0NuS1iBY0GcM2g36x4FrfW8liN/OYxxpVr2n6fU+dSpkxIFZlZu+LZEQ/gEiyBkJanNEX
nTUEU0rFqDTamcr/hIjJS8j1g4sZjWSrmf7luXljT9a0L115l1Zes8Jr4N3D62j//qqd+2lBKeKx
0pN7ykiPEw7UK5Ne5NvSgkepSFBEQQ3bI7jj7ksRNkJueiXMXcUSeyoTju0Y/CT9WMS/U3G2KvJ7
I/Sf2BlBs9k+ZOY7n+TcpqQucpmVDv0YwDt2iSIx5iYhlBs7fXRgP7Ifld+ZlWzTkhKFYai42qQ+
dufaQL0e7Nt+Dl7p47nE+buWtbOJOrvbthxlWR6sRUzl6/U4XJ9Tj071lqIuOK12eOfY6nHUpbjP
6HVWV1CSX8YUG6du8gG4uOiGd9dzj9yXKYMxfXNpjdVDNRlYHNiinRDO4pATuGr1a5gQ3poM3W81
AwdeTb764LTBGiEoycMHsp1pYhvaasc4U65tmf/JLPO9MfdJIcQ6sHp1qDj2TSENdZVidl8320zh
f/GDjia6kWZAehbEC2LtRkct9h3LMx9N+Tjk0RHCI+h4IiLbmJexIG2PxzZXdnQeazKRSWKsOfGn
Eh5X5frjvkpTY5f2tlr3DVVYlWW8szthq7g3bBXd4+9YtYC52M64LtGztxdBcZ/H1hcpcusIm9wk
54EVJpr1W9CavBzi7E7R1/AYkYdidq2+qsT5GoZ2C64SwWKgTj0QOWuWeUt2DpSqElTLAoSXBYPN
MK+tZWKRaHL09I1VyaCkneQavp1FmsQSE3I231Qsk72q9bYtyx+HCbJ2tpPfr4H5clbjolPXALB6
RLmmCL6Hbhnk+FTNsL6f8blume7s0EXJxI+WwZxNAeDOrepAaSfD1KnKlo1xjaCDP4StKwF7mdnB
CKaNmuNVdLVyxL6edqhcf1rv2038e2+Q9ka3QLbovdYb23PC3VAUFLRYp34uuxsAXM2yIIh+/Ube
ngBeeDeLkBiAiPPPvCKKOWQSPAXlL3dARgfQYbTSkVo2Qyi4cctDRQ9iRUs4Tox6avxNkEfxaooD
iGpTCTu55hpPiBz3kEte3dbTaZq1eXLFuOno5CFxQwUVuXYgUSSY8KbFn/iHeeOUnHFCkgttn7+U
lXqlXBxObttQ7VXoLbtEvNHkIjBw1k9llXeYq/d07MDs/O1xU7XH3bb2bjpkpTr0bhUlRfh2bgmJ
qRuYXxM1xTsvxi8sNKKezQnEpURE6y6Qi6krXFQKp1j1PUSCBxpYbGhOUMSj3mRi0XjnwnWxJEra
Y4gA3v5+EAvdy200zfaxCQfKU4K4X8OFISZRpdlWGBnGeJVa295V/rK1k2NOeowJn6lufz+kHEXM
sdUHN7/4NfccApMsu5+d957x0mPPTsslBJiL0L1zDNt0T47Od4E45M19FXrFGrXn0+Lk/0ydIH6k
VSmYhPN6GnM6rcrBa/bkCj8T4oZruo9wFsfTi+gcuTZjzp2AuM5ODIC6ml74f7M2C/4jYJqAVDXq
BJaN2YfboV6P3qJq3WfVxqjf/msFfvtm5i05+BXwd4bNbUqsAv2VHqUZ+ph/7Rg16egphyJZRTFW
dyXGDwPPLZUe1QuWzXFjAXDJrt23Dp1oQQPKts09jBPWy0RJUkrFWmxci12KOL5x/eSOHxqyJxZp
NAJ2vWuFBfmkh2AUX05s6s/S4B+EYb0hIZYtojrGASW8ARpRa68rZd9JIy1Whg3fwC+WjmvskgPz
72HBMLm5G0wkYWjY+FxC7NzQmGZ2OvuPEQUwxqJyG49RgP+a55Nunzc3y+g6csWnaRgPvhF9C02L
YCxJ3YP3fFFdubfy/IYcq3HqhMbpgfknS46O54sNnTY4nAsP7gR2PAt3yWaO3ds5736QFhryTcmf
sHL8LYsTl5vomx/NXGeaGXOO8HmYfesb3iL+IUfclxlV8xFP74K8Dnk0wg9aQDcRbvs2gqnghbwS
fXzthCx5U0959zR4gQ+RJrwrUvzIfIkQc/JsoypM3sCSDad1O4cwdM121/o127NvNAvkgGKTuxkW
zjh6Hk1BbfRsT4u+jT8nIT4NlA14N5wUJMAaP6WGpx5XusqTtc41E9yU7JQ2lwzICWrK+NRT90T1
9QUA7npguWhsgjYNtIAFqQq8jJhdoqT2FhFtAnR9G9eBIXHyaNrCUli6jTzDEcBxRic1cCgjlFgF
iG5OidltKGEw8SuyOZYRt7UYsaTS9tNghGeVyU9pJ9PCqnqFfGnQUZ2UDx0dXOlcM5XPZwZwDsii
ejYYNFpPgVu/RJNeNJP1E1Vc1wjpL7PZ/5BMXnAtp+82SILUTJvHDkYf3aL3EHgeAbLRwGLaH2Qz
naXlIU3Rh0zmiKtI/R0ZzNaiIYDqUdClkuaXzgdfQiVooBrqZxtrTz6W//Z0I2gjZdpE4WCQlO5C
Gza+YdBcA1eOEHL71gNgKYPIWro55/p5z3g6X1BLAczM1R+GxXYBNmhmK3LustDlVOEzAhfF3vRq
An28b1I86Jugrm6YokT7NMgfFKaK699VF/vOStTmIQVPxTHV4jzpv4cdgb+sEdcGWPdRuRPyl8cT
jHr/heeHxIKekKGao+1ghHMhIbsRtwsjpSlUpocojNHockUNoz+cWucjtaKD2zkJjofwJSub19Hl
WOr4DS77oT3z1lljSLLZ2+LP1iKm1BqiX/nOdxuSom8nf1fRgIEh31w0N2WXIOUExd0cgR7OkHMp
kiQRgheG8A+Qx5bkdTqER2/sYIApjoZZGuwSXBu7PI7pe8Zfs4IKRux4/GDNsTd27xEA15u2nTlw
Zn2wTCQ5qBKhKHXMkwWJQY6sh3hsi+IB05ULJ9B/ZgJYLmKOgbvaLd9Nk+TzNS7mRt1NMuFzaxOX
tYxbFmsJhw6vOU8mL+7W1W+Qzlm9i/YORe/RT4PbVjLfwkOwsuI2JJU2kaoqoFjPs/kMROMa7R7u
7AwjS2XceVHzw7nQYVB54CvlIqlbygiHcAUFe+vM3rfpaP7zdvXedO2pmEwTrb+46xRlq8pAY8d8
imFP51Q7qHJT3bSl8WXEqjhF1k3RoTG0DvcDsmXnUVB3EjEuQ8g8GmULMab6CWsYYH1K+Ludn4bg
TWOwxpDCvuR4wmE20BOaMM4QnkmOuw3HqPylRQmqbKPjZa7QDbFv8oSCRaMo3Z+XJFAw17VYk4UR
PHjZ8CR6aJOkINvl3Pi0o46qpUfCpru83nfCHbHBmhih/BHI2ED1zNxyRKFC3Z2/cRo+pdf3f5Dl
l0rQeq4i98ZoeWNrmhKNzrrhGVEsO/m8bvAJDVb2AWrgVXr7iASlYKTTtoI7hecgMIZsl0kQIT1i
MGgRPuzMXos4JPXVEhJG+GlLqPaYQRdMhpcISjZdusO8oV+5wR9L/xKVZSBQ7hy61kcfE6afvHNn
iQgB3MfVvOfe8MO7hwe5JolcsFJ4LttkV9jvoQszb/LgTTbHBhg/nNkf163vhWCpJBmXFP45j7zX
wR/2c4dnNOvkCiPqY1jon7HYdr5gVyUfBmeg5R5ymK34c+R82AYEAMkOI4Drc6hvO9jTRBhsRFTz
XXbZ+wBsaTE34rpSrauYhBOis72puSkISaNfVTbOqmmxYEbCBAs0Iq8bGJrmZx7p1ynl37WmiPUh
P1t+jl0MwAkmD+elJppaY6tqHSZ2dWbU635y7jF0fvl/HKNgkY8wySdk3ofWIdCQbnCWWvvKVwfA
FafQk+9EX/0tpKx67ecKxqHVLVTjdsuxhpeNfjj43cUAXLEcU3BQNtcVymIDV4CizWW6TIPwMyEX
7uEYiFh5h0YjOYftpx+lDE0qzg1xSKsirZMPeJ9AwJEQJjy1bNuUJygAU1iwejP5SWn93fBKUSQY
NDPslPtfASiRmBMxbNx4xvgYij9FyCXU+IhIvjNagoxR6Z9UFfdhRAldmhfrKkes0AZwGrFvDH0f
W87JCUuaHvp7FiUrijaSnA0ntRRYzyMHYwI791U3PvvJdLByKvC4k5xZZU+FVkRWWUCHRCytSJ1l
Ph2inG3Camp8YS3vebmfG+cSNgUAhWgVqoJRyqUTBuHfDDZyu5lD7hqClgGfONIi8JLbyLb4LBmn
ihLzySpePJ8FoDW7A4sJp0X3CxPOrZjbOzqDTwPzPkjhPxr37Bq+0aPtY/zHyPFpd82XO8iLDnlL
JtUqdIVemDOvO1fDGIVBSDb1vmC/J/nwSbH9qwh4Q4TSIArarMqB4srIomJ9mqkx5g1InzapV8/f
SEy302i/IxQAkGaN0+RjC1amFK9y4B0q6q0h6x6cqMZERR1uEW8Ks99G/Z104j1Alp1vq4fsvYqQ
RgNnMNdFNJx1YhAk88HBVGa+m83irbOCcgEXLVjPkr9eWlR/pRWnVyvPuo1jcPxuOpL53LszDuDn
TJVbTMyEa7xij9QE0B4DEz24mAaxYu3i7iEOitekubaF1+WxF5ouCCpvrk+MsCuYbnlhbDrGQ3Xk
P4dd42w5uvBmgjLUVm657/zN6HevdTumOzbaDL/9scN4tWgUGBHHfO1pfFMDpNSKwPM6tejVxvu5
KkrNjU9TAcIKNy6tZnieYqP+qwfEqdiFgWaAmGLDb+dh7cv0fCUMg9UgGZIYhA/jVB/B4a/L2CUZ
MuA4oasus4L+Jh4ITeg31fTbnIzILh1yDXJ7dhe2otNhKkLMiEp8qUZHa5a6TZbCoIIwWrKd7qfR
A2oHZGgRBgD1KQLezGPx7cXXgwZ+QFrWe7Wc0vx5sPCcREI2S9Xvq2tKqQ1gcrQ+KBFmcvkYpUwD
uCkP2CobUIBowYhM7uMwdlDB04HwOOQO7ALzejS4zkwc2tdGnOR4Fe3bOjBeAy8dOaDidzKYTXEO
wQAQhTuzFVzCop3rggdxmCltyRGdKENpFxhMLvbtBNfnpIzyMPgZq46ktcTQPhGRocH1aGhz07iF
WGEl3+ip3tYt3dCdzORyzFnHKgc7TNLhNOyiHYb3Y1DRyNtq9plIpGeJf7cpAR1h5GbSf8W2Rngl
3NpZkTSMb8RAG3ZIxorqvP7dGhsgghyIcDOtY596XhmFBrMRhvxl+RogJEPh9jmi2xcxAH3KNe5c
ZY0v0obdiFPEAJSj87VSPhObOLnpSiLdV0q3M/so/Yamu42CTPoGc4jSFMpmUD4bz3iWnKNH0XcP
eNEru1rZ7C4QLYITMLV41fY2+RiRmcukgFgD3AaErGMx4rRETkUazNMgnG7jEJwJXQa7fDonQKj3
IX5IXh5AiNLyJcdZjhWZJpyyalzAhPhxTaSqS80crjF6ZwX0IKN0rCcu60Rvs8NRywdm0RWIiGS7
eBcQu2evesM7sfXn6sZ0qLNxmLWsSkuqK/9i4GzCG81L0k3vmO4Go6dJBroo1unohTuSc5ybjK8h
cNudLTSmR3PdMEueSlu80BGzqlrwhR5+N8Z5b95cQ7y7Bi8FyHFjhDwQw2tNJhC2cY6BAu3hvWX+
ex3doFI1AMVm+5zPJoWwqXrn/eynlKzT972Ug7DWXKMsmW0Tch9sRwEEOmW/iIE8VW7xLHu85sGu
117Bva/FNJ2lVNvlEfKr1w1PQcjZFHhU6pnhMpyKYMPUu2AUyKXJ1Upse7ZTEl39shuzbgXvaD9F
DLEEOTkeu7XhTbR4dzmBuLi50Tb1hk44gyssMRw1ASFYBWoD98XRtfw/hT1F26JKv+fEOKm46dhV
hLcYEM/AZdWbuRTfQ81PXHpERWC3ok1hg3M6iIwQQ/q9zAi3UMrL2gNEEEoTeLbhksWFta6SxqYL
bIAdgjULeik8eCd4dkiPnLqpubXoJLg1DefIBWLVoEedVERRn59aknIuxfFQhhvLSR/iIaT9GZLj
EoTR4y8VYNLVOjTiaevO1sYZQbVrhkFrgeF9mZdRsUp4HJfQCvFauN3F5RF0uifoM7fNqCWIJBMk
WeUlWA1SKsQ3vs29UXvj9ej7xwyJnMraTCH99qRCGjKqTJAonrfp7qSREVBpbhgUwVS5RAghVzZR
Sb9o/OqF3DLUCaNZJxXhQA8BaSHG+RIwndjDFbg0Pn0AaAwtRljOnYoSECehK1PFiTjmZnJLJKR5
Dkaj26ZDz/uC4fEqn4pjZXDwLMNPIw6+YJodZVuOz+n0EuKeIcjInMKfOIdnOYCTMJ2xevkRk0x8
gcxjvHQfWsnNlCcXhsXOg+4YIcjZVxs72ApH94eYduZ4yJONG2bfGhpW25Tdo/KhF7suHQnX83Sf
yofYEvjA+7M942TE2cQ9ZgaZUJGeqh3jm0PBcfYJCxacfmA+J+G2M+p7z4IYZxnNl8by3SeK1oQi
CA6erRZVZNHuNE/rOq67delc+wvIGueSfpkAtL2eYjTksH5jn6FIesY5Pehbo8s3XpTTaZ6zV5eA
xtautkYiCaNYOhEzHW6Jwaoz1LstXXsV+qNeF5pFYFYQTms57Djtvft+BxuKsCz8IecO+5delaUf
c1rN7WVjKyzPeMhozvu2jzNy3pLrWL/FhHsSGYiiBDdHnon5GPtgyDie7GME7pWY6R/CQAEWEIEI
rCYJytnq8+UYRPfXGrq+i+pL164gVvDGbJ0G5sQj9YlQpwPR7uuSlsxuQOIpm21cl+425T3duQ6+
hmFXxOEeB4K7RWINlh5XfbOgOvNk1brd213+g5vgk2nNg8s3+SZEcKCOTGcn97lnXnr1GEzLqtaP
CV0Tiyis7wJH9Lv8OicZiGtIv76oIjTWjUieet7tPI35wzCeZm+khz5yd8V4tc81GNNjOdzEBqLG
hC3Fs12bmQp7JApfvVGd/cp2sERrCt6GMnqC7Ss3Tgptx5qg681xflARdojKENuQBwRiJ7k7MNEe
yPPM2LYDFWN+jX2SfDDhPIPkCxTp7q6hcaAldeGSlL2Mc2shLLS8xWBVkQ3XEFhKSNpdvhJ+HR9M
3iFbm4QBnXoPfRzg5NUEuYSjuD+mS0OEmEb6CJMDjvcuKr8r0dDWK1+UH3csYj16OOf0sieekhoU
SWK+uUqda7+GgmWjmdMsR1xiYCssxtcsBb/EgZ+agVVvlDtbVt9UnrIVcnJVV3ZwdTdCvNqXWbZn
Zr92guyuHeLbAKV6keTI74ZgLywz82aY3YcEY+JinCE/5CUsm7BF/Kw6ZlwumzBXHbEmHHxVBRS3
D5DFvcazX8y+hwTY3sWWoTZp1UIPPc9V/W7ZLcI2IfRFUR9lkg7rmMVlYSRYJQoTH5Tcldj1rkkJ
aPWoX2ZbnEfP+qxoR13S/0tMD+aHCgrsU7LaJzlvKeA8BVxLyA89OHTDQvpXHYAGUWABFA4/S4+P
3w/+5CjuWCpckgx048JyUWpr5sGtb2Dd9/I5X6d1/Io2hpCXzBvV4DWLw5+yA31rJP1xUE6+cZz5
NRviz5TC8GVcU/AiEsHEd2LPzFmF6rBYCU7cFWYbFkEv3cJmL2/HnNPQYGdn0jkMjcXCtmAmRRX6
Z2AyxamuLIChbT5qKydp03d7TLvRJlUIu/V851CHdetagg+RdA5x1V3MnnVMtu4upVt5Z5nmHqAu
mFuBhF3mJcdjUX4MicmUcGj4uyFb8XNLhM08w7UfJ7gFmrh/mmb/OBlsqNTbLOtaWdwcdHYtu1Lo
EDZYcsDUh4Ct+OJUGMNDirxi4GflzACSIQlhNuOzbalqjkBhL8vaOmdG8SeDO3LbNg2VsVc5M67f
hVVqTtfo9/ZTV0jzkjixdelind9AWD5hpCj26Wy4iyJM1VM4hbvARDqs5BJbz7yrvXHcmwNEDw/D
q9vpRczMms1sZP6cjE+Gh8jtkXGxKknlryzddYqj606USh06rQ++XKVdxMyct/16HsS5KvoPZMxl
6rOtcgl+AqpTLIurVSauXnWaalhd7O22/+6OOE74gf8IfxOJKd32AuqnkwbmxkrJ5FuTIszV7xon
PY9uEx1Jxlvphz0W+JcrqtISTa1pJA6EyeET+ow85/C77epNY7cHzM2fTh9jEOj7I3YbJkCkNbZD
AdM7cphjlNisiiB7NzqGnUVYf0yxfPUsEq8QoKKFr6L+wXTUufOIB8JZoidDloe4BcRxNQcco0Yj
msxUEZJX6LFCcafmbx0fzZopcJ3bqyyyPpgoCeYK1KxYtOxuuZ3cNeSh+8gcMfQoMM4IazM9s9Q6
NM4+i+YHvyPUE4gPVpT3+MtXKVQDm+07sPXGvbawRMLa4DayF2an4l3LVudcyX2uD1Dlf1yLsf7j
b6f7v3VQfZXVBOch0u1vRdV//fZ/PiKTlvnv9/zzh9dW+H9+dxN/cRsqf/R/+1X/HxWIWSYlXv/3
BrGHMv/I4o//vUTs9zv+tog55r9sUyJyupbtmIA96Ar72yJmi3/5xFotT2KcvH7K+q8WMdPkU5i3
fGVJS8CL/adFzDD/xZAUD5kQHu55T0j1/1IjJtFI/q1GzEMut4RwHRrOPE940rL/vUYMXpjpdTa3
0sxVwEyAXS7JTVXvkKtAGXuGdyfYc+4cDTb99xP8r/2FHZQwW1BlLn6X873X76A/6DpyZFTegCe9
V33z1Gm3eqfvblvXQEJBuhmHWQ3eUx3gLsVW+uaaNW/RdKBAK5DBGyDezDaHNwRca1fV0l///nEa
Tnvp9vODiWqMJEDY0jaoL2H5eWqFAbq0CL4ogr5jh4he4rHk5thQEcVUyeEAmwakx4pNP0z2W9Ga
9hrM0aqoa8zveZfei24cT2lTvjUu1+p0Kt6LGOuPQw/zpp0CNBetOKnQfLW0K9ihrZjcOyJRw4Hx
RY0OJVvyqMFDaurk26kTNDh4fBk/+mEerrp6a0BA87Hu94Sst4jv0Ra2S/7WD+KgusxaAWdNb+gF
OTK0lF8YYJhDylA/hHD4ds2gw12CbP5gAoxf2F5qfVW0pZBZq16MJuakXJv9VXVrz71kpZXk6DtX
fXrNVzPVw5/CCTkdxTJ6Uj1GrtgrzKPq5oiJpMrXPfras1fML79fG0J+Ma1g+HA8XAikQ4dzmpgu
Hgmpd70cY6q+ulsA5ha66BQe0BzGPWAYxCZPZ2tCQyRtqJx5ngvz2kcWBgeYDc+ebrDNoRyTZgus
i4A8tp7t3L4bYQRsjCr2b4rRsLfUTkM47tMr/NafDm5Dm/rvb38/MWV4ZmZhcWywwf5QD2PfEVTm
5M/R88JWzH05MZyHVnAyHxFXnkvJ3XuguOvVGRA3EYBd4QwvTSwoCqnBpLmV466LjNEfKQtzN+dz
eogNOz+17MzcTrv2zMUEjYiH6onn1qI1wLbes1Zdhqr0fgLjhbf4dTTYS4aXFN11k/oZJjeEcY1X
boa1d48zZV7zb5d4k28H5UpS4Al5l9FJDrNuwfaDZzpVWPo3dl37d3gM8Rr4ffPAca6nIifJMGHB
C3G8qf7ofQCVU+L+oaZvhSkf/0svT5kVAzCBroohbei/kCO/B/iQb51EtNJdnD9ZTVGsqKqZONnU
Pr6QvL4du5DK7txYty4v53LU3SZ2Jn2pIfLQnzJbzwwOS65+qfz0m3nfYoS+boc7EkKoOm6qzzTS
+e/1ZJiLSnjxU5pRHlPSUXmOHaIk9dBax5lj/4EYR7JrMG2CNgEDg1k1uhVj+uQkEzUsrVN/gXo6
ZKmFpblR6cYqixoJ+fqKSzG29HXNVwhAcMZAFrtpUQLZZPnRDHdVehXVDSZNvC4zm9sOiQGIn1Pe
RxmrgExLDNkVs7SUQ9NHKeWtWcEZpAXitaXTNFpoEvWRdh0mzvGAIu1/ZkmtXoYQK1U9yOxiGVm4
NctAHKn1rI5Q4cutX2MNDGyqBiRS8wu63I8OJf1YHfecRGHPoVdjTyjDh7c2Q13Na0HtKl5Grk39
LR4PokQeBTe1jb/MZtJ5dskZLRqnVl9tBYFc+cPHoCQId6eebsyks0+8U+xVYJr1u2/CNJyV++Xk
DPlcObqXycm4pEAN3/ZWFT15lfkO1oxG5/7qbGnQlQKaWy9tm3hEPrBHcZac3ueGEWTkt+GFaJm6
yWv9f3zCLBz19zsSkc5/v8Oqyjc9OMWhvI7G+qr5hPOWvJkq7NYh9tWdxN1JcfuE0TwOX5z/RdV5
LUeqbFv0i4jAJeZV5X2VvPRCSK0WHhKbwNffQe1z7r73hRCoWqouQZq15hyT3LGDrzc2jTo3/cAE
jWxgDMaTZtgS69W0u19PUXlvAqTp6/tPG0ZCkkMiCf3ijADAfiqouCxNgSsJ6YT91GbEOgFz/7h/
05xfIcvx6PWxf76/AFtmtTJabhSNVtDoRv47LFGQYoMnLhTEy8fRBcI0Xx8Q1K4NmzS1+6k11Mc2
TLsnEQzdbhD+K5zQ4iFnDnsTtLV5UCwNWkeN1SVlCpSdWV7iME5fZJksG9IbNH4LWJ77v5AuIgEn
IDfyfqosfyuo1T4l9WBe7UG+3S93SgabtIVWcT/Nk469b6ZyzB2V/Va+3n9bC7ZwlRTcqFkBoL0K
Nfuzq7o38pW1R1Q0/gHXD52J+XqeyWtqOcWz2/nLPqjdFbYu/xSUwOfp0uVXMQt3bVvTH2uXhCUz
0OXLEHUhavxknVJz+wj1i85w9aPnDgXLMBJXOy/ELhoabIhDKV9ar/3sBqv5IC7j8T0ah/a1K53m
kTbDJkEF96r5ghK939zKURwEVfR9qg3G1bVjYhoVIsxMR9GRdEP4yi50wK+cGRcfOcomZmzgxZ46
2rjx11VuAjT3cWqlVhl/JEn86thIkLt4mJ5b/WppevJX9gxYbtmnL4VXqpUOBOCk6GXuYTvkGxZD
2s0zKQCKPsi/mtzeTpbof2OkouYQR1+aIEywq6gS16HQdwG9F/wejnhOMNPS0OzFaydt4yGRwn2H
i0Pwc6+HX5Ul3lunkX8irzpHzUgIOb2UQ5z2y8pzhs++7+kJzdN8aMnoJECMwgLym09vdJbgIrQ/
EaQ1GOmDZOei7dt5CmjYIR+w0g+7sR60Xe5BYKwa9IYhQKATVi1jjenTvoyWQuenivyxHM2UulXo
Pls2KU1F3xpv2X3m4M/7Sc3/XdjS+xMjiC7h4FDGp3vfWhp+0wh/WhWiMZmYUE2E9VSn7fRROOaW
lCPvbyXyvUYN6m9Vi0Pd++6P2U0ns4uanyFTl8Lk547pAAYBRfaY6090K5AqO9pLR87it6P17yNZ
fkDT46/RGPsvavt/ckyRX0ky/RpEv3wWcw+9Gsz4s0ionAEXng5yjOEDDih044GsDt8T44VkrAgC
yTR8V76+E05dvzEQJRvDZMXmdAYoPqu4EIImV7Suoyezwr2v+235lto91aCJtxHH+tkiV5M4Otrv
FJEoe2MIXZB+5PyVjYklh4j7RLLqHe2ueLWLysd2LJNHSkL2KnTaFnZhEm1bC3t6wCoodZtmP84a
mBTy3zHKEm+dS19cdLgSqyRxtEdKAcaCuSuEOjjtdeLRyP2mIj3UtzxU8U+XdgDiJCg+RlwiClP2
dZES1PrttH9D9q248xNtb2Vj/6Z75KVyKz7WGqvt2qZRML+qTrv0AMiOUsB8OjebV3rHsux+yv1B
Q7QaqvP9lGTDis/pDYmtdi4KtG8sF3aNJvuZWotdo29RGzo9UqKo/nDFaF7DQhDrYybn++XIGYCb
S8pUNuuSd9+Imgd6cOMeBsaZpnRwquqKuueY6Yhxwl3IKP8zGsE7tJ70VXd6HFjEfh3+fSmLnWql
ZKjvKN6s1TREP60G2B6FnMYg5VRbkiXybSW67Im09Zl9xEu8ylvrozV9dCpgpAv16ehWyXAaxnsv
zg0+LapO95eGA2EaGXSSR/R+wTYk6X3T5036rDJJm8NfASfxX5MYgn3VWwjpE8N/NbBNkBeaAma2
mB+DJCs+YfExf2cfUz4iIvZYs9wv++nIDO+Pr2FYp/uAei5SHF7uTyycO36PEVQuLjDks/frzhB8
WYPh3qYSBKTWUB2eqqn4RJ1GzzBwzQsuW9gJFgiiZrDWo9RIeXdMZLTIh5cFA9YrP421o+niXPKU
fI0wyq9yA8m86STydWDjhXFGNoAWKYroLnAH1gqruAWP5ldN/Rz3oMQpOnmoobLmuSqS8OYgCLEC
g3yfHK6hP8XVddQ9Fm21v7ifBaVZHtLewfiEosnvTSQVYHGgtnXnWnXdufGIGU0GApIbrTrer0M7
xHPTN1eZxf3aVtW0tLhLHu+HMh6YpLTimtgwyeJaTXx8mARwJWTLYqjTJ6/XkieId1SsquB6PzOE
Xa+dyrYRZZnROsx6TAn5NGx18qJWBo38tw49+SKtLO0QMA++DYQc6XTlXzH7PGl6PKI4wjZF08v7
MCuo5oY0hnNQ58ONcKbvvB68j4S89yUcpYAlqdFvu4FVbgwJVVdYmUFDt1vwaTaLyCn5cM32nWze
FvPCmF1Hl+SV+8sS1TEOdDxRYUmsX9Vpj9pAsF+vBQ438OuUtfIPRC+5iGd7Rd2if/UQUW3u8H5R
dPY20PvD/f24SSfQe2butrHr/mMiunJ+m31nN1uvwvJgFYn3kfnm1vCM4qVCgfqAB42iq1Ej5Jp3
aIYed7vadMIlbKXx1aSfvha2ka1xPJebKSMcAx6S2Pcp+T6mwH2yoEEaLhO7J/XAsc7lEJWfrW9d
kPv5cKLd4FDX3GkzfwJgQaARU+KF/jYY6OGQsKpOnp3B7/TqfqXp0rnw9otDLbqzgtB+cVvPOpZt
dopttiGyzZzDUBn+IcNoSjRPj0ktYXhsgxzyjkWcQeX43ziqxbuviWxhAcF76nwvXjl+VF+yKpo2
2HowkmtqUxZd94GorQ8r+90JA38HRIuJF7z/Q6Zn9tlpjW3QmIAOw+4x9Avvl1bVo8P6Zafw4K1U
oJxzbIQr344rbnjOPFBBgDuIKPAT+l+5zV4doO74rlXarvR988mIvxhSo7nFDTJ+CsVHb8K6jElC
5uUVDFqh3I3jsBzvEl+tAeV4l95qn7y0l5C2eabvg6w5GJ+DIdWVZCaYRROFe6pDv5Dr6hsysS80
6N4+xGy3BYuerJsp3FmWbvwZ2HKA9uuOjM39LhqxyCWteoGt1+0hAcnTVJDaUusrenREb5J9yBkd
MzNL+/0khcHQX2br0rbH92aMV15lbNLYMym7ap/3L1omc6/IrYtk00ntZzaYBOO3ZgpsYjBbztCc
4fMW7jdNW7GxWdTv3VANh9DI6o2BKehaFppaVirZIX8Ghuxl00XXySPvUXssp4DY5sLbY4BJDnos
vxIyXU5J6mdXSI3Ieua60whnY1Hzi+g10ZVgFQYcX2faD025w6K5KCLNW9cBcisnVeOb4WFXoPFj
H++nioIxcJHxpYEjfJFB+Xm/3FVi2nrsj5ep074iRUS+MsO3g7AL9xkMhxTIiLN0hQLdTagmMK/c
cNBb0K/U7f44RH1/JOdOHe+n/x6q+3dzjLkANgHN1j9O2Y+7oHb0W0pT4Mim/2QAtbl586UQLsA+
SEAhxp4g4MPKuU9M9mkSU0bkfyIPtI/3E0s1/VqbU2Myv3Bu+soRpnW7fx2OabXtMxZ7Ej3VDR9e
dEsNIkwc1NFrVTvJuaGnc7Z64W6kyEL0Ds3NRCv+1AN0Ps5whYViP/ApFWt12ah8Q3eUB1w3xFWo
KGW8DJbM0+JqzpdKPPaoLolwTPNyOvq5N0IXRHLSOwMNv/s15uwligoQVHUKJIebH3MalJOuJYmH
JwPZWeXeggeR8ejW3Upr2FegGjLDQz0Gb4EtGkQGgLGrLBGYAzrrFQsQ7NAA48qYe/2Z7XgFw89c
93aSvdIwekLxeMpZNT1SCSVnQGse8zqzaVD7cnM/9fFLMP8a0bL3p2LZJo16jzeuouShdOR7vf/p
qzE+2YX81OsPohV0RaaMAct3EeNJuJhWuTB9L3opJyxSmuYSvZNqSzSqzd7Xq4aaoGEtW1t7x/3A
m21M56dTED3IwBFeFJ/p55QXGpnFRdOdfJdM6kvWhEzL5jCEI8ojS3OXQVgi+Q4AbA5WtwViGZB0
0dGimjTj1A/Vi6aFZNrRalWj5ZzQ7vDwRcTm5YlM10OdrPNehCQHa6daBvn2fvbvwa6GYhXCdWQ1
2mEmpnx6GGooJZ6JzjAzmC6J9fWJ4W7U2fexOFqmf8Hd8cy2B46s7fqbGh3X0uBOe1Fy0mm9Nh7Z
aB5QuzkpRcBCP7jzQU2hnF3MRNW2XUKDM24fnamvWYp3wQYiU/uYVnQ/8nbc0LegG6+5KA6dylMr
lQB0jyh0LeHhJptBN+xnbDDRlgLACp8hY9n8NuX87gSO9n9mJR1Y3DozEP4nbuV86G34Nthx+VjR
Vj8L0iMf7tdDlm6LDiPXLhu0mzFl9TloyG7gETK/DesYS5e9XqT9ZsK290NS2Psy6O09eqdZlG4Q
YxZEZ7tr80sJoB8FQKIWfkYinqgbJkflRGvciOlF55PJ7bw5GUOVItmAXVcSaLkPe6hVQKwQNccM
anlIekbhmCbDDwfg7+lDJHIHNz0i6IwCxLqq/emtZMZ7gHrVnKzeAjzAc7ee0BWe0hjYlcdGc3E/
vR+SgOSJ0S1xls4v1tsKcmgXT28eSDRiftptaPgalm2bt02Mwq7R8/alt4BRj3bebgEsNi/w1cKV
l2i7JisIPIjsWXYhWveo2WCvFesDhK4uEoYmwn9pD4sq0YptYVgf9Bxouc6HSbrkVNbmN4LCEWWd
WcD00q01Qb3sTPnUZmd6AE2ifW36yfzTDhQ9qz76tVwesbxKnyITj5+IQHQNtnsehil/7YDwU0Sp
bvezqseYIvvweVKOc0rK7mIRAVCXJbXA0v47Kn4+OktEn32un0dXa3YtJVCn0pLFFETGGs2W70Bt
tnLsg1Bo2NqgtTCN5o+Wr8qujNZqfjgFavucY4gQK2rczTgmrDNaTf/qS1870T5q33BeEi7/VmF6
PiN//g2DqTqUpv9bicrYw3zCMShI5drX2PyCsr12vl1e3XEpY0KcgyF/ra1B4/Zu7EPcbaLK0/hz
G2wxCmM8xmzfHVfrzk7dJhssYaRN5tlv7ajxOymmPzjl1FMd+H9wTqI2jqf+FbkW9kEvjY730942
XwEnk21U8rTsrD4XbwVqX1ZZ6uS4ekPYpmef2qm0T3Ec/pSByX+0t+OZzTP+5xt+kGeHBufY/ZIZ
Vfmi8cnw1gtNY7tT400m1Hfdj5N2k4Xjb8YE9o6O7cAjN1mHMApDUGZt/YLvcbg6WXkI27B+8R0z
3Cihk3wh8eDwd0+3NoprslU4JKZqLnWKhe7+DUIvcCQPssW8VGUskTLip4vRuoaqcxYKGDOBdF18
jKY0PoIPtTdJTkijGzTJ2xSrXyGd4OhRzg3rvCRbTJRH4fT/OdyvyeJqwN4GqEk5Yd55/2NA/8id
1NqEjcLDmsWV+TBlvxPSvYXwE2PfGkaxG43W3mpulFxCTUzLJnfVq5VKGmoG63537FH20JlCmsF+
ivE+7Y6ZQciS4yhz3ebpC6hRbYPu2jnaAib6FNJq0pWGSKg2Dm3x186pTASON+uX2T/GngzWXZb5
BxM+w6HW23iDf+3tfilT9aaiorUYSyNH/uEWSBt6ul6h19IJ00NWF3FqQ4N3YESO3RxbGFov99PB
ew6J8dzTyYufKqN7V6Yef9FeI7pbH72T2cvkqgJt6aGDC6bhqR7KYFN33XC8H2xqmd1DMqRv2SSy
g60orCkz8fe5T3pML7zqaIz6+ySdvlgY7oBtj0dk5cQYMGTYfJbBl9mQxDlMDnlubSaezOSziozu
0UuF/TQN4sJWeGtZ0v8S1CFSOvmvSDrdDRo4yEGt6xGf0HgLdo7T+X5wIsMDdO8im9LoFBbBeKhG
+l5u1DkotYBoT71N/p3pqUMPdvo5iJFoukE1c8lxfo8mE0xUnWUiswPsGrFFAkqFzX/JRdI9aR47
GEsvX0mLV1faGxfsfD4LmuBDNJZ3gmgZPfRTW8Bqp3RuoUVFwuoUrw7ArZ1jsq22TYDXuWX55LsG
ePE0vZtgj+H2Kix1cmn7rWuDmBAU2dWL3nVbl7nodj/jtn+swf4hxkN0i3qWkdNVitXE0FWw1wga
N3PMn32vspUz+MWJ8o48JOCT1la/jpwqPKSerF+bgNZo08k3p3+TogecZiT1KbdEdapwL5ya9f3r
+1VMpxtHxcm+cEkBzJvQQ/bQ4XGkOcrWPIVwk/I/TetwESfmsLWEY0DcmNnaemC/S2Bts2GKMmlr
pzQuA8rEiHNWKNeitZydA147fUXgPla2DzNaJ5KFgNQpPOHKOna+Nm5L7GcURuJDrkcrOabFrins
GkZ3iXRrtL/tOsN0O3nhc4mYdpGrQ53X8SV0jBgdHYfawq5sac6BNJBlqxFjlQpXv/QtQr0at0jY
uxiRLEOGCzoszsJtsMukuVO++UOjQBX4pGj58bAvmgh/YfbPcWIGqhpUna6HQqWqCd2OwE+SvIf0
DPG1/ocH7wHtXvarVSMD8+iukPN6O6uhwRnxd98L3wcT7GrGsipVtyncpXTD9kJZFuRmSnxToLub
Os/fRdT4H7C5zUVW0+ikMF0+y0g/9tn0LUEibiMYvyqYaNcYRfna6gEYr6Z/JDJ7XnrPCupDVrE0
rBqyUaMszEJi5Kbi0NQeGLt2+M7pRW6pEwrAjyJu9q3pXVunygmm/O/B2CTsV4+2TgJtHbb/94AN
e2KoG49Vq5sbWyhvP5gCXo2dLR2dpY1Xo3Sph1o8UTIgT4yNFoF6mo2WrvC3COCLB88av8hJqf8K
ZIBtLAgjGIhKbKSq/1gZAJacdfJrHMB+pH6GvMwEz4rd5JalCtDPYPa73PHjsx8h/sg0pr02Sr/A
G2LZN/Rx1VAy341Z+8wIYH2alAIW5QT+uadw/lh56WfXBuanJ3gWkxSPAHELE1Gz+i8LPKptqnlx
yuIndfvx040NED9R036E9AMeom6Q79QFzYcysbI3xjay9bQxeQ3aHOdlhD0sG4NsK8P8y+6T4Mdw
og1gl+ZTywTRMmFrnEkmMPe0uAf03USMY3qlZyuS+LuywDP4KLimsX4byVHZ4oJ2YG+U5SdV4xa4
zJeIXG+lz76TnKHcgTH4BMI12VYTcDwfp81Tn+CU8mW8AhU77jIfMd7gumCWWu/Nr0GWiRL/hE4k
0UbXcRPey4OpP4TUL1OSg9ANEHaVx+OV7VB3EG48Hmu31E6pRiK8VdLMaAjd2xqIbqUr+lcEW8bS
HLIAuajhbEbNXBk5zo6xGOxH0mmNXam79VpiT3s3ffZ1USOJmwAn1ZS2OOpOKo6VmbDRFO744sRq
iQlZeycXYNhKSpYr2knaezPV397QiCvQRO0KW/7zfpnVvrVy+Dtv7TYNP/hvrJIq1pG2xOKIuTCd
5d7aewwRcwGPgd5I2wev5NvhGuWn0nfJd1FRp6v776QCQvOx0t2LXwXBLbB/dZ3Y3Ux6mC4prxTx
gCBXNRYgan87zRKZBvnMRH8WzbDVQMukhOKn2S+lAoYLvBsf+aDPG+KvwWi7i53CBmMb0h5UbamH
JLYxPEuxkx4LPZAhkN/HIyVg8NstahJDUIYaKC3vSB+sNiFxhVsNDAd4CuqU9ZzYhOMK+Xjk7W3A
SQslZjhjCLMsav4oYhC2VMq95UBp70OzHOLAU5Vc2bkhozXgVtLWzndziScegmlDvpI3V8vLH7Mv
mEAnzVy2heSP2wa3IrLOckTjyWbagX14LuoxWwobs0XXhNuhKawNJE0cKcFlmMwjYfJQ/bI5zK6W
7SVsR30BXe4TtEW/qPVqE8Sm+dh1Um6zoNToCtjdOsgwYU3WVF/gg9KcK0mpbJwRPrXTPt4PibKI
qov9YFe7gPfx/cpz23LzZwOiWqPq5ENicLslk/XDNpneZ1FtVRBn0JYhTNuV9gYsSl9QWI8fYTSk
a20HcDM8wwFXmyYAgqu+42TK94rRC3YcUTfejU1fsfUUUk4vR8xsRUa+QS/yFriGIDYlsB+DSQPK
w027TfiDPk6DIRbSIMGPBe0xCtPf+2Vvfj3+cRpRTwZYrSka+o2gYrRicRXTYCz+WnCD58rZNgmN
F2WIVZp7iKX94EeY3S2sUJAmkmiGQZG1SSXPBKBUIV8dyuSEJ348NK4bzI5943UyRcIGkbfqTM2p
zMkw1ovoqxC8N8Km6lUbgiGdUlM8kB5G4Fhc2CcxH+5fMTo1qwH/EtsCsBVDI81lOOntOUpHfYVE
OiGtGcez6xPx0Gm/OZIXRJLJl5dQ2k8Ncx0PTHTKiMg9kbjEiUPCwhggCA9lc65BaFDPDXYygw5g
c4MQ1lWdIf0n+6h0cTTaBv57ExdbN6RPQX9VbZDsDYsUJj03rxG147fUXzs2Ysq4ltPF8eRP2Nkf
ijXkPh/BNLPtqRe+pz0xZxBvNbkbmoTmlnXJDGntrCdxnRXbskdmQuRPwPu0+j0LfZgPJihlO62/
JgEr0U4AdPbhQaHM9kUxXYMqYptZud4TWB9IBHDb9NSPXlimVoua8J7XpkuDhyCP5ZlksXeoAG0K
Ey1VbvRMLhgaeWuKjl6XN0yPbrFo2GO+1tIQD91oxe/1AFxYiDDb2QJ1HFsKpsBqetDM1jlGOY5l
rUcaVbGG0q5F5LCbLdK5oDvDIGPecAxhgPbPV1H0W8ku6RwjqXto4q68Ag5asDtUgUsicT/utVa6
EZ5pnewz9chOwtuFBP/e4vmQIU/DQSg3o8cytC6dCI9vWZ8Ka3iLPWJgqy0J5sV+cI1nXUs9gp0I
cVOhMa57IKmeTwI1/OH+GtDDgJRNNAe9K7yuyrvZ1MBu0hnTFffHJz0SvPSWldxUGCU3dmDsIxQe
tlzx95hUBkORPS7WBnvNK/QjUciXkWL/EnaKZB1svaSWhZ2sl8Wt13RSRfi9WOs41fvIulaUnkHB
rkUztstZjsDg0k5kR0ew2S3zabQrfV2BGFzkKQFbmR7dui29JfGgm4TimLbrnQIYE3qWZbdQQqBD
E12zW+nSW59Uw6a2yLeQEsvO2JImEjQuRR9FKivg5iUUJPM82cNPFfTZntYRZLPWUw6Ik/rmWIaz
MEDtbQhvIdi4kc1tKCuYGD0DvDJHuZZeHxHDrDc3t0PrTf4mmuxJYgXs1DYsScmIaiF5I5O2pEKX
rSTdjGLA8aDbaXWTwq5WdBEAKs+n99d2CbntYoclqFvKXFU3HLkOui9IBJnCYGxEuCasNnko25Sk
go5shIkWUsj28VzAQzzbpO6gU8xucGDpIfbOhe7ScIondUpkjpQFGBsVvz+DTBxgRrp1dmu10tzS
gM7KwSsd+6AweXT1cHTuHwnogman29WXjrUESSQ73sBI420b2suU5gq6Lf560hiZXaLktSH44xAp
U20ppowgLVON3hwH38mKYzvUZzUn/CD63FZ2+rcv8ggSdq1R0UUizziHgV1f10lw9qzMWA8RuJeg
JDAiwm12iaYeZIVe3Hyh7foIPGkJ6d0hNwakV3vs5ED6VB88sAMBLZ+W4lYMOgmHszcg+GuQK3R1
PB8ZZ8CHbyW4b8ZxHoRGaEmIbm+xS+eg0TpvN2lBhJbuu69NwTLhRFQaxraELZbNygY9xYADfH5K
3WKDHC+4uT1vvezLYmP3uokqcefn1kS6p3bUE6N9yMZR7VWLFZBIvj9OaiPLq6CjU8yPB9O5pYlH
x9ls5gjM2L3dr1VmoMHnbDZ1j4vMrZvvTq/M/f1ZnQSBvSzd7OX9lJwtHvVqQ0USIzSp8puCv0/v
x1cyZgdGiN7fjvNIkPc8BD37ykehhnwdCiKqKkln9Qm41V4r/fIzC+yf0NWcL2/wX1q/U3/MfDz3
YZL/FaG7bQli/bUMkzD3zowQAFL+sUoEo/a7F2AjfBDmrZZ6w2Wk+lTxR8SDaU6dELFIbtRH0w/i
nyJOnvxRdN8Mhl99IZxPQxUpg62AKjzqkEZEbb+lE7xw6Ery1Qo0SFZe5j0nWu4ulNWqpxj8xjLh
HnqMqegtkQn711I6+moalXkZ+rReoxVQZ+Cl6F3yqCXtuvA2XqWTdJqjCTBL9IkQJGeMEAJKv2lG
en2i2QU+sYiBPqkt3uzpaLu2sWlNMWMDwT05InXOAjHyGsm6dglZNXDze8XNUegrbQAzj62X4X7B
OvJUY9lduKosXiDgYOiIGwMFMVJr09bTdy1hBkN/aHz4dOEesKIVX71CGZiiSQ5CRsq6Gn7ILdvr
ulf89g6hr8Tf0d+aozBkTrc59raJ7/C5R9OKT4WpKA/GB8MEvvTgFfpKFFX/i8F3bzWD/dOX8jr7
Gf7AwHsrJqP7ckwWqXWrux9Oj2xWVhHSFI3qsGun7iu19Ixatt6+8P9inaaz27eZA5eu7M3Hmorq
so285mZNVrPC/pJdoUzEGEFj7Wwmg1i3yFBOBGmNG62eq9C2hmGdweRQ1GYJ4bgwaQrlyKW6Gec4
ltkBFKa7ncCkHGN87huVN+VpstCjjZqoz1VUdCh/u+GSFGw2oqKyr6kE9tBpVviY8Z9dKixGT00E
YLY1DfPZsrIWdqEWv+Y4rx8aKCb4x8vhgfE2+uhm9RToIf1TVtO3ngX5dwm9srKQaMkmOzV2Of5V
9GNlJCkvu0FAB8BJ0F6Nb/987oD6WCegF0Uoxf3Aqt7GLc5ISX2T4OU+89q/0OlPEcHIfxLTfY5J
N/hWPFeJnfafo0ZrsBqV/27P2MnScNs3OyTLPHX94KWTJlRoCbFDjXNQnz7mT2afwsruE/9m6ipd
5UGnX5t8Jl/6VnshLkutOxiUZx3PwaapZQY3WcbbMgniY5WxVRJjR6Ibk8+OVn2yx3sj9pS8yb2L
Q3GoUCFtyxyVdV0lalPRDzrh17JYcVnxxWc4XitPL68onom0k44iNcM0l+WIJthXTQoHNM2eUdhN
dKX04YW854R4RVN7tdl1PlTkYr0TGSKpd/Th58htHXrG9JWE2VvMIPDH0aZL2bj+j12ZuzIS+q8O
zTtoSkA8BlzuEDsFkQ/e4p+P33coOwWzGM5gtndbF5UaM6Mi0+CXbcWhc1TzU7f+zS8K87u0gw8X
7fVXrQ2YvyJDfdTm1II5akKqPWgm+rpTr7mPsrFVhCEInbg0+q0sTtF6LBl8mse4jv1lNEzJjWln
WNkKKQKwFWYfQp36SIsOkOyjQxeb//lKtC213da1SBD677X7V07j4SP/99XN/O3/851/X15qYw8O
+d+f+/9/TUORhmwu4/bPT/z3393fzv00wJaPTrpPWNiDhKmKMTxgtPjPwf3fr/IkL5xFDQiikkzK
mNfOWUf5SY7RwaK3fMl0ozmGpJLfz9AXkzKKca44ZN50NMOou0xIcs9AWdvQdy8YATErJNzbXTK6
lzCJkTPLISKlMmrwRM8XPWzwsWAvXOjZvo2Cn4hVrPZQJVp2rga5iihqQwrWc6bVUt4yL7WYlrEr
WjVUeQtPPC5Z92Zn4R/QGvnKbAWaEzZoUSFfdLdwjkpiFLmfIiJ0zl0pnu81XT9LmiN3dnDOPVIO
Is97SW03PDeD+ql7aD29MTWH1rKdXVspWFh1Vb95EuuIjg67NdJ8Z4Sd/l717tKwTWIxle5sG8Vz
5RRpuWqADiF6J1qQqWNlRmL8JZKio4XeWCjkpIkZIKnUtDIDvOttBAFKMn7T+nwfkGPj7YU2D1W8
GuqDw5R0rq45SmKSDKiaNPPryxr+Teu+oKIiRZHV49ZgM8TGsT30TfITIlqwO+S5EUkt+ABwnmig
PhZe5bMKHsx0FQCfWRhFHiO4ys6aZftnex72CSwotmXNYMNaE1ZSWLWL3o21VWz2DYsd4AyGJG21
dNKdFoLhQmuKVcReDcSAPNT9mKwgfEgUmLrcw81vH6KhQaBfnGMtAh0jvg2tP4NFewozHNfV6AcP
PTUw4v1IqkTgtzKMm6B+8Bi73wXrmBWkIfbmIGwewwotEbY80KcFLmmzfkN/1S4KQBo8aOU7FScq
aKogq3Rw9kwNNsl4IwYnSf4NhNsVT2/wYJADtZihHX4UN8fRcN+doBEbUJh5ShpHoeid1IWrjr2v
3FWFKvqhGDLAt4kMV0WXF9t0TsEeo/zQTxWBId6bTBO5F6hgD7YpqAuMlfFQ2S3UfEHIQBqM0zYR
Ke1iSvidaGcYBN3iTJ+X9g0/07IhsQi0bykwJ6tSn8Q9rYoezL6hgmWavrixo/5mUwN6sVGf6dS0
69A3azCfCtmI9j/snUlz3Ei2pf9KW60bZRjcMSxqE/PMCA4iqQ2MoiTMMxzTr+8PodcvM1XPsqz3
vQkLUlImGQDcr997zne8chnS713QnF5PQ/9klU+ETHoPeEimDeGWLRp75p26ABKvwEDbzR547Nd8
6umgN9ZzWv70I/HVaadpSXCkva1ydUB7uk6mfF8qVbwKq+tWmV6IjVGNj0hojCfXLNeaDaDMVcl7
W9fuWqP6qHUF9gEC9jJzgoznkazfQMrim0qIxsm8LYTA7JEHpDloYnZoPOuTb70OebLq0YU6DEe+
CTvUMcEXwQXzaXyxdIbIKIDqb2bgrcEkNvifHSQebb7tI1PtiNL1Xn24El07uV+DyuixaJEB22YW
vCVgw4+2sA6l7e29WLYfhT6XPCiJr4KD7MnNKRqUPzp7mi3GetC1g14K7cWqdQ2htF9t+gZ5bGnP
9OyGzsrE4EQ1DxkKqX2Ex+YliILL/c+g2GIYrgEcFgUqTdXSYKxqMux0jVhPzliV08mbVSfaUfNA
fptj1X7kWb1NLP2LLnIKLpl+ImCbvqZwRBcK1mHW++77pCmAcAzTyiQSL6P9GaDi5xwmNzFXBn8T
1YdJs+Yndz8QfMP/dNH+N0HaUuBBeXIyxifzhtuGRBt39vg5FyeN0gpag219xer/MAFh/fSm5GWo
9eRbkGffvMaVX4OBMp+MX9Yo4Q4bmEXZATVNdri/6yWqd5eEClr085/88fLb3/nt3/3pn9z/E3/8
sVEnwRbB57kl04zDM25vmil4ieeXXqgAy/F/f31/Z6mgONzfAb4eIf8kpLlCAg2JKqaUh0pmBUew
oi1lDXGTnUZmfWI55JaWHniPQtaHVlVgbdqOLBxgJwQoPNappUPVNwRRGGUFU52m1Pgk4G8cLHvC
Tx2MEa9dk1aHMm4/E8n/eACPD+qKTeogVV2TLzK/zTWjONzf/f4nSsr/4e//6bu/3pqj9lSapMX4
TjccJhoYB8JG9hVJudtSCdZZuysP93cqCvl5/ofv/fFXKHvXHP+qXTl/Nk0dwuUfq2ahSKtY6R17
BYUREKKFhIx8sOaXX1/rnl4fAj2uD1qa8LfisaAOCiCpBYqoDWTp6cK4fzb3b8DY5XhlbUho9UGo
BS39QKshfEeGKz0OMx7pZC/6uF6HvcK1wn/8/j+bRq8mLodIK8dv5fl+e5RNlB/u7wpqtgOISsW6
fOQKrHKoLJsGnawneE7IpP31Kd0/KjhFw6G99TTy2JAg/3hGsIdhGSZDdvgjlkCFULcCZxwBrhDH
4zYOJUflL0SieYCZQGTD17sN0LyWTkoF2TZM28yOuZuNPGqXWwGnILIUisaEJ+EwA4ti3TsUztZ1
BjqlIaB4YGY5Th1e7u/aIefQGIw79BkKUGmvDmDyCVi4v71/sw1Gf1cVN6eYFgKV93esm5hKVfdN
SS0Cb1WBy6hUQjZVlu1MorK+xMTtDMKbPqzYeZ9046WSNQqsoo9OIxFGa33wm/fOcjYS5dxnB7WO
mX48PBqzcGCwd4Hu2msjTJxbbdH4gpVU+tJiIAiMxZYuqFPbQ1vcqxEBaTy+WUa6nwBLrCDE66eC
vvkSlhwFr5TWSpF2eU44UyzJTgg+FQKD1hcf0iDTjc7jItEIclNZNJwonNDapyDjysTBrZQC000B
iWr4+F2Z1e/EfrnLRDOrs4dd4AHAOhYA/AZBTw5OWgYrt9Z9Utc77wHr4LaO8hkoFK0R9DVrR+u/
JDGOlIEMqXSECYUQf9k7cfVZwwn0GPt52ZyBxHjzFCLmWeswdVbWfMfeb1vm/O7/RwX8gKndjs9j
+eNf//gsVN7W4+OPAFnAn43/mOn/DhWwbz/S8d/+/i9QgOH+UyJrAgng4u0Xrmv9X1CA/U/bEBQS
tiUtQ+DTx6GfF3gT//UP4fxT95hPO6YhLMbpNnQBzozzH1nyn8K1PN2zdRvoiPTE/wsnYP49gF+P
QZHvv//rH45u8H+3hdSFQKiCj8T4KyWgkFk1tUALFuRheItEvo9m4QM87oeFHtCfo2PFDNd6JrMY
tTcPVsYKm9r2lhLk1dUJzVIIzgRI7D740VSECv/pg/wvNsX/ovq8FtT4zb/+8fsPaOquZwq2aFNn
Yi1gYPz1B4z7wMQ9hojUZbNY4NGOd07OehHrMP95Y4K+nWme2ujSKyVnqog/GyCuT1GVkZoRJRCN
/DBY0WgSB/y69KD5j+yLsvn59z+p5EL++aPkB9TR8pq2NCyHa2fPH/Xnx2OUB/Pv9b9Tfb6CjF0X
kzeU70XAUoZp8oxlstmGiKH2cVDfMPlMKxK67NfJ1+WxQeC4FL1Ley4o8HSEOqoXJfZclvwm03Qn
enzFhSrHr2D0d2ZJiMNg3hxbNo+tVaKRsuTRUC79+jhroi05wogBokWYMh1rqtC0t34Y5YwsGvXg
Nm+6IHNrqOJ2w4D77IjRPYIU0DYICOhuk1W/NB1NrsHADeypaXFoBuen1rrqCtYZZRQi4IL1beqf
tJh5KZCnTet79Q2Br1r//ec53/6/f56eC+RrfnJQNvx+5Rkhl0bb11DxQDbjf2DpTcpx5RXasElc
TM8Rdo8YdGk75sYpquXzGDLljomGwoBljzeU42//4Wf692tsWJZuWa7NxGF+dP56jRF5GF2Uj9PC
qsRw7WnMkAQwfSmHqb30ra5BOwA6PtmPXVL+nKrEWcKDHb9mBbGFivDuv/9xzN+eXm45zhqu54AN
YcyjC/nXH4dhYaO6LIY83url2mnDEKh+TEPJqGAptxi5BzFdrTajSR31trYokfYC68/FfoBn/m66
nYEuC9Vilsh9IfV3t5+be3HRLMhV/ERQbx9b1NeEMWcptnR6YoaZhHs1k6GMDHhPT+PxmFtJtPn7
383494/aJTMWoYODEsw1nd8+6hzJcFINOo2Dqvwi3NqcJzeMHMLgWzHB6bKgBqEtHF9c/0P0WnLs
TcYFudU6kARl/Wvn+wsj58/rkPNvN6NrCN2BAAnAheXot2XIGwHyFQ3EwM7Lcn8RAiw1eUavdEyy
qzDiK/oRsf8PH8Hvl9cA0e+YjmHOT4DHhf7r5SXpL45ZbGbbc/6iyYTFxJoPF53gUWxHNXEVRbsn
PYdmhJ93T2oidoRpAWyz9A23R4aq1HNulTDeTCP096FBWnyGvvc/rNLm/JP8aRuhNc2FsvAmsjcJ
FKbzx/entQ9CepQbAtPmKK3XIInoIwyGdTaM7r3JDWRKeqk1QCNK60XgrhsCDxMWQ/lDrNQ749Rp
mTeiP6rJRJ+e8Pcl8akciHiimsw6qLKjRZzVj26nBpb45kCTNHkYyuEL4MDmIjOG2GNrFK8MYof/
8JTNKJ+//nKeZLd1eWWU6rjOb7+cy4gbTJvfopjhsN6XUbiJvKBbRoaaszD0eidCzhBO4QZHRDPN
xVGbyt2GRbkhCc87dY4x7ZRrNwvWAnOFX4tfxqmLC4kd7vbv7xnGOfOD8edrYeqo5oRgJ2KU4rgG
/KE/XwsTaXBNkNgcQ1rgKJOmGGj0CagHSSNAkmAlhKKjpq1mjOPRRtFhu6O1b0mXPZ6bgTmX5pe4
FhWyxd5BcI64UFzINNbJQ37TY/ytY4O9u9XzNaR2YzCm09DVXbVisLtwApsx3Zi1RxdlyJ5QXgS4
rt2u7l+mJgKm+zvRYEPWDZgC1RQcEoWayg5BDAlFVFTrgZDBqB0zdTeTJw+kCSiR9Jnhn7vrGas8
93OErB4uNUBKZAhb5NjMLx3x1GtEa8nas1vAvXGPIRpA4xXWHSoS4ZdPdhZ+jRz1w5fJvCj3zlKk
VnWzRpo37MSbieS68x8vUUbvjSlftb0bWCxv6jctktN277Hi5pAbR+fT61G0DCMS2qQFccN8bNk4
Lrm/AJJBe42QN3PiJSsrfJIaQw19nFmu5FxD4R+OKAFIRBZecM75jaJAebfJm7odHFyXKYEyngvD
dWkujFcjBJmiweV590DWLuuO3Ovczj4yyCWX+4tmhQ1sx37R6/WclO6a2z8+HvA2H27V1zvbzIqL
rMJTVTj9PqNVwgB2/Cpdhu3ZvGTYAXRPcG/kIDTPUN2Hq4iX2qes5zQz8N23opPD0QTgsdAUQ7mC
nQWniW2+RKaLCGA4Z+hrj2Vr/RhLNV3HMP5MmFEslDAJoPKGcIt+MjxXMr8UtguAIhq+QN8L6bph
Ee5i9zYNun0JY3XjLDanR5TZyqjc+uQ7dX1w6mEnLbStQgPyiz/awaC/EmMP3xZLjoO06EsuozfS
eco9OFlCGvKU5cnDsmrOqG47rl6RDmC1oyd37jKEJXgvnb2WRXQ9PfqO98uVfscZkqN+wH+QJWrc
6OGI+M2ImfDSpj83vjMsCkXCB2x68YSahLNu7SUXV+nbOnfxVPjFCqERMG41FkCjdfMll4W5pKer
9tjTvhEsSObH7G2Y6CkuvHza4vQBBdIhDslAro5Ru9U6c3wta7X15mwfo+qGC28IBMrkZ1dapNt7
779WTjoSivLWq09hTzoYpwu4c0XqRL/8E1HaaQcmQ2f0Gj9QOvSvuh3t8yLZ/9pWkp7iDm3x2xSR
PNiHxs+0tvSTHdTeXkPSqOme5yxyHaJxO3j9MQloN9bzuzZotN3URACjIQIQM5e5x26E3FBGcXLx
anenjCpZ0+FssAF2RBuhR3wSplPCbSWCalXU8jZGg/UqMYakLf5tHRXbVs4ILiT9r7QB3pyERCFg
/F9raR2HKIlefJK46LJJshTgrVexmz8XAvbmFAuk3Y2eX7VRIkWvXyaKnB+6Wy67nBynBeOQJSG8
7g/DJvCq9M9mYUfXAf7Js1av4EIBhJ1hqX0bqE2vxSGwymYiwS8OH1WsuzuJM2wF+mHPcS17bqit
15oM5NqsRzjssL8OtpcWu8SlaU6qEAoDAswQ9MyndJx9hKp19jotM/TLcTVPDYeJLj/tkZQZD1v9
jjmKfMo6C7x1rgXIORr7ALPM3koRoUKbn+GUfO38W5rJNddhfEuyhiLd7r8A8OccV2PAhlWcwDeM
yFyxFEn2TjXjsHyBA3B+2JLx6k1yuOp0drdAto+A2z/Kocarp+fNacrlY43KfEtwg7NQuua6qDtN
tWkb17HWTdW0ixavKQkoenG+v0Oceca2bxzwcjfk91bmpbD2KA9g8hMuTc8pC69qcoJrOtAJLoD+
L+9fRszoSMXIu72RFBDF2pFNtG+fxXyfgLvISZ8TmFFpmKxq14NXS1budSw50yX6uA9rp30uLPlt
rBRh7AjMbnrTrsEbV2vGy8ym8rLe1zmH2oKsE10PK4jw0VZ6w07PvfgSISl99+vkrUC3cCY5PdoU
UmHSazLjS9uvLRGVr5idIFcqd43wx70gp3OgrYvh2aedXTKDjTHtPN9fXKQ6QeWc+SHCM7Oi7jkM
8MJoUVYdG9N7tQwtxa5eJCPsCQFgtc5Wpgii7cgE7J140LWq/DlLKqzWrRNBRY4i4ySBI6ww7emr
1DIs8qo1VkOzIxLPI7iLvn63HbShuSky3Jds5PmmVHpxCYonE/zHWRgmgpRwfGSiiliSZn3rDe4h
LYIQHko4QJ8NgkdjfK19UxyI2WOW5rbRAymPpzbyx3WukxHkDkm/SFD+7ly4Vw9GqK2MprMONWKh
lbQLHnVsrWjJpLNpcAsvUWMnj3gYnDUpbwm+LCyOgRw1pDr0vB0CupcxROlLOqn2JHxk9wlZGnfb
R2P1zOe8BoofmSeT7f4cCpmsA6ljW6HX6y+IffpumJZk23PUGp9W8Uw5CkH8rIdl9MYmnK8MH3R8
kyfxm5DmRsTZU6bX/jGZr9aANJZD++gvEa4EK4U0/ooPQi1jJmHaoPAq21n1buI+ogP9WBXDbBOM
XZ6JdsYowMOb73RFn3gdxTa/ip+tAacxncVYsM4TbVraWfOtMSaboDNbqzYWNFG8GJycRaL/NHGR
HRDvHjyZ9Bd2pfYBZ9a28gIiPkz1Jc75aNqoKWhAGia9QnKRCJGjM6wP2bjqUxkx/yGdsaHFsEHT
XRAub7LBA6FjQucRxih774BD/Km7P8E99cyiyFS0Yt8lMTxLpvP9HaU7j2DdymMYtkcbc8rrkEFp
UCHhiiTebAIfbV442X67byUA9sGxLOZR0Zbw6A4HJCJAj2kcSQImaKjk7e4koyib9k5OGnzu39BV
2A1bRL02aMaiFOUKOGQqLTHEv3R9q60qT8aP95c5sNHCin69f9VWSP6GqHmr9NlJi41g3d8dmB6F
NLBeaWx+fY1hb3poTPUVt3pL5dC8shn4zsLUWw+jH60s0WkPhWVrD/d3Fdqd1UBWyUqVdbj1p6Rf
CmnJpx7M/KLPvOnImFI+jYwyGbRqb0WX46RvI0QKk0jGsz0QAR8xZp99c2aQF6AmCJyZ93qeIwLT
BqB6jmuvyrJ3ub+5W/5wNNpjAKd/NkuNj/d/UvnxuhmG8dHA0XI1x/TEFb0iErFIwcbLgq7HuRrV
k8rxywSDN/t8WV1qIyF6vAmzQ8q2RXZl3C5bbpKD6StUO/OHmvd2tjVKkkYSWM5w7360KarfmKd5
GLXxkZ59cjG0YDMGmd1sWmnjbRzjJ7xO5YqSlOSNZnJ3WFH9pdU4+iaoI3nDyCVvg5mSmDVgKc1D
w9snXRlsGkbrGZl02wEFMaYHcGEiKzdNGnvrXq9SkqU1+Jgt5jtvihGYdc2tHRy5lDYVKVII+WSp
4qD7LqvY1JXveTx+BbxXn+4vYW7BvYBVnUxWuIavbG8b01qCsKpuvcBlagdSnLtXwyjKL8AhVijW
+oegSbe2pcKnPlMh8qIoZveZvIdKeO5D5Wm0O11vaTZ+tKxaN7/IeZtNBAp42nsR82tlHO8vgPIA
g5jQLNNpPKjhUjRBRT00kUlR+S3AP6CX5HyZZb2KXmzhtAfp6vHCLiuWgaSFRl7zZwszlxcBGnKn
WqGfBqGwbLVOewp/Do2jjijYuyNWZRc1s2QcXaAhgo1zJBMGRUam3zoDU5b2aEYjmYiGd6iMHmHU
/NLE5gc2q5LVElkkuTCkW8x15v3eg7ajFozo4n1ou6wkBTcTjZhwbWDF23EuJ+FOk9UjZHNz55Cj
sbYSYuDjdrxMRkSgyPzOLcGyUzetZYUC+74Y3F/AXBhgzpoCXXj3Ebthde5Vh7yxUe9eO6VPFZsV
5U376CQsL2SKPqS1vXHKxD+MQfTdGYC0r+BtaQt/rk4mEww40y+stG3hLZrGGTcJYkDCG+w5RNZE
JIHuYR03QfeMxA5hktnSws4/aAmKt7m0WiradUurjQzIT8Qzmm5MPHbts4KDf7dancg+GyuAo2U9
TkAcgo3OH0aAYiE5czCDsseBdyoBdmnYdwt3Mpn38WVDjEbAQHK26lsres/DI5fyGE+m9ToFCekC
5pSAQ6IpFXRCHau0fc3DdHxGFjzs+tAqtwDSrS+0VE+kU/YbqFLUH0sU9hQVhJZvAmgzP+w+BkHo
OV+9jlZCG1nx0YsCNGbso8dWQjupoth6+a8vSXi4fwm5GxxllTBEpt4VkXLevToxFsgxjcuQ5t1t
6rtvfmtH64yz3iY2k5ys8SzceEpYy/uXrkWAhJDludL9ZjWi7N2ChAyfuzjgrkJ0tGiTvNwIazaX
VQOEljg6BiKZOGJ64VNZiXybzES9WJEjFI3icSDV+9HInDdtHPLT/VvQbeSqywVZumrmwc+/Sy37
6ohO8r++LFyJl97RwLHPCP9IcgwWDO+6SYtP5FlYL6E+rIPMK9/5DTibNeG2oFmysOIhe/YJrb2x
uS7vX0UQYZ+bZeUNaL0c0W5Dj+gtkZbNQ5BHnx6dG3pY3KBka6sDKBDC3qbjneoRZ/babqMfmpHj
nnQHHFxV4x+LrD6MVhE+VXq8azzSEofxx5jUMd2XuchDMAg+ibKDdbE1tqbOunBfuIOJ7SdnsVmg
1swX9y0zqqQ8UdTkC0u21ks6dZKYtmcqLZZrFY1vFQYO2ICh2PVpP74Not8y8UezHgTPcsiCs80B
fMlxXcOuTubTqMbuoajHmoM8sPEm5shakPi5i6oww3rIjoEtM3oLguEhZeq6w2RE3rydeCeDMcLS
85Lmw5akN2X5+KIazJjoiJt9h5znXsiouZqh8s4fMhRXVYN/v3RH8nvntZaWI6dWmZI+0K5AA9Cs
+O8Xq3YpEI0PqVqsE6PDxbPC7WTo2UvNBPc0eDhxBhlpNxs3ycKIxaZk7/4eUI6xs4GazI33if7U
KrSd/qC3jf0ssLGmOBRqbi3SWrAQ0wgvf1ph/azHdvNkJs3VVmFJOEoZ3qJK4HTJKshrjJquVTQ8
1iTLrpt4Sn49Aen8VDToBc6CTreCxNxWVneebNu62mEmrpGB/CLJiUxEYLUX7LFvBTgMb4Led99L
IyZVKKqKMw4Mwt3hT1dL02rAXbjBMlYhuJzCoDmhGSHG/uA1qrzkZDMxBjjkuuuiQMk1ki97ykbE
AJXlvw0ck5GV5ciYox7Yj98+tMFQkNqdntO2KW7oXasVsyUMCWW7dbSqPspK43g5t5ogDZL2xqIc
L1FRo8Wz/SPgDvw3Y2zt721jR2nxyjJpGU95Oe4db8IxRZ5QJQfvx7ltRpABXV1t7NhxTrr+4GDs
f9RQ+GXK6J6pvfXHsC52QeCa5/vCPDpkLRGmnO0szNNMGvTTvVgtm9zZ+bh6aD6CZQQgfhbzWYvP
a0kIUbxgEORduRXVys7G5PirU6GDQb718+ozsB/tiRiijJTcal69q3vk/mOcHQPiDcFcVWeO7v6N
PPT8avVYGB04JbA3o2VZFe2j5TBRJFPwhmCT3nPU1x9pHO0Llea3SMXlMhfdy5iUCu04Ozoj92Vn
ZxaeWxKl0mTYZapKznHnWVfLbDao54aL2cq3XMEQ0IaJFryfO7cc26Ev/WZn50wSvPn7nU3joQ/L
/f1v3b8Vj8nEBBZSKdsWkYzGwOl3MMRj6z1AOJNPjZCkJKfVpbbY8oOejJ96Nrvf66fILi6lEee4
1G21gQ1tvfQ69VYxAjz9dWh3+mo5Ax/w4ChxmZfFBcUny5RDfPmUjfqrY8r3KQZYKI2kvshA4R6Z
6uKcwd1e46Rh9jN3WwE/Q84rzg6PGUns+ON9mv7NPI4bqmo4yZw7rtMhGEB8kkv+CYL3LiF7h6qU
83VyCrs23MV9/NVvrHo/jna0JCra31f0u0ivo/FCpAZ1oh19jkKLH/1cc09M4K6tUxuHoa76c92j
IKULvOGT/chTA4lqk2IFnYewbVk+FP3IR6PX9pw2XOwkXPsFs57xoueyYjfKggNlz97pbHXjdPQz
TApv6+Nx2Zpm+TklhoFrIv1Wz7oVpzTCbyIfb0XA3piE+pec2nNJtlx2yBNmf3nK82HImu0kosVL
586bFlU4apAKNr5N4+WjUF13yRkoLDOiaTI50jOX39C2IYpLjEfRR3T2wuhQtfaDi475RIdo449+
t/O8kPYP8b65qw9b1ZnVJg+meE5xfgMqk3jiQXdFToDy7ITV4w162HpDB/9K7iA1dbuyWbXLpl5j
JnF2Gaf7ZSdLuZ40Avs8aECRYKfwe2986kZS0JDyj8wPypwoFmzhEWHfnpVtB5mkJ1AqdKTCtEcm
Y04kjKYc0qKPsCzldvLlrbbraYVvD6xO5yTsdsyXi9B8pyQlLg5vsiT/2O/Gcmm5j+6+zdpk3bba
G/OMjUAOsEOlre8Dn6QfzqlbM/EIdOHoTgAGTCiB313T+GipKYeeTNraag++mRdQR+MDPFx6inn6
3Sipr5AGogz0Ucakxdr1sUuHxmfYV+MSw+hODnK+KSt/TdwOgVn48FXvriq9HK60m5YI7l9EL95q
HMHRAD4t1taplUO7JKhMa7vPxv+Re8PNj9RnYPXZfMhAq0wKK3cOaq3mwdZ90qPTWbOovBzyUNeT
KKV5HK/kjxCVFpkhq2oMdzUuK/ok+QXhDnjot7Yf/E0b0SAJohhcyZBImqzoASZt/Jloojx6vmPC
IyKDNibKTtX6cLS1RyDljG+NkfZwlQPf6NGj11qGZdFLewpHaLAo3Qj3ctTZCTkJ6gnKjqFmyDJg
32erz/xjI71iy6yCoLAqepn77Cc7IyNJMSUgmy5ncn/MNSTdEKO4Uzz6vJ2nY7aMMPCrfsq2JvdZ
Gvlru/LoEaJRhJZpeltkA4aVmHuvfhzczFtZVngjwqXeElVfCPcz12owURa1UhfCAEmow6YJwXqk
cT7Qa5SxDjN/8qTzDFqHwfCbG6hu4mal1dpHrEO4yeBcZ77zUdgEtNBvM1H2ckBUFFx9M373Gvwn
M40bdiOby9DRrwqbuIWAmax8J0i2QaTPczrXOdjDbpIAdVoPjfDkkMfmDC9pmre7waaKRdye45mG
YAJB3vSxRNO/C7L+pE2GsU3T8QfxUIsxpd9Y4TEJTElzkzwhepYC3QabsQ335JzvsW6mJFrmJBdx
XF0I2amrL9XeDQGFFJn1nHViJMULAtmk4ejAqAfSUsPETPfrKR3s9OTF+bbVVEXpxGTGhACkIM8u
Ii8nB5BSZtUGK4DXsAGT8pyYPbmlebai8kuIMZcsnTE6yEp7Gsvy1HvRPoJp1wQsT2Ulydae0seW
X5iBJyuDWeEvoh+504R60AtPHawMYxqGXZMBc4zipWntAX9quXG/E8IDmFYjXEeSdrieKj6x3hag
3ulMTbr8Lt0QnEwwexxpZ7JSWbQY7Q5qmZ3Ea02ryCt3nqgAq0Wol58FyXaQcWryf+z6aqgvvm6E
yzDxJSyu9JLY3ldX7+XWiqKrIptv5ZNNsSIHayK37TpdCsMTZB3AUkcUvrCn7LtXudNGuI95GZJO
PYUZNCm5GqCfLRmUNKo6qjl1xCYwNQ+rfTZY2VpmnMg7Af/fiiVuiOBJC/x8kcTxl7EhvBIqQbqv
sU9takYca1U7r3YfOQ+AS+yp8o+9ksmJK55v7TL+WQ7Ybh07Av5TDbiXYkTfM2csrrpqHVbb2fy0
FTHS+xKTy9FSDpBL6yn0C1pVBl2KUs9WdpyppSebeEkwhLWyQmUh9vhG0we8RFFsCIHrYTyo4Ajt
f8HGUII3ro2F9KlB87DZ5lhj7cl7DEMadnp/GCO9JtCdnGKanw+sWfpWcIFMczIWOA6/m4McObPh
oxKD+SNlKL2KE1SQqMjPptRbwqeJgRpCA91/QXS87Q/2uq2++U5ZzGcfuniK+PCCuetCkIGxMEYP
FEXIwIajacZchKBthE9bPaXLVTANWmW2xfPmwAvA2GESbQokxiOcYFlh91n7ZCRtfbcCZQE1eh3k
k4X7r72kLQ+BL3KW0mLjrtTE9MDWso6thEP92DfGJiVHogyIsnAhD3S+ZB6drMeo6FZ+hlvV9XUg
UlFkn0lAq4KfWtMPZ3+kbA9YkFZVb+LgLJmHh7gus3RaiwqkXBC/6RG7MSyCLTsgvtyceXZUt++W
ifPWst8w6n+R0isfPDdDDsaNQ728MkI0avZw07XwnUB3mAIq+WZpZLI1AeWrkMk+DGx5i8Gts1gR
w1l/ZAYuvgxSGSJkSeB495n3ZrkcrYE9Vs1jD2N6jgLaGbEHz9XNH/F/k8RoQ3jFbrfoscEK3/YX
hNOYeKKbL46DTd1Cazf4D1MqiEBPmSkLezJXdq6mBS34aBW3bb6OxXero8CgRvZX4dQeDStiypWw
ybKRpAtLGdBsAu2HrAFFhr5xKdwo3wTapeYYvEP9SnZ68IVfGysKfBtM39VqoilK105NHOH6vM65
RJEJWU5BcjLekf2TNYQ0yZyQAICCf0+oORa6P0gkfp3i0jJGKBMiCH0L2XZVsb+NDZ2QYGj3GdK1
ZRvH3zB/JGsw0afB9z5UYw7n0e75hBBzV0lzyjoW1AZuqpg+ZEQR59oObO7q03XqV+78J6b7ICtS
qorcD8296nVxrdN2ZUbUaRnqtVDE9ha/z1e4/trW5SRJX5JtFA2T1fX+svCjqw0dikzzslq2AXky
jOJJ4hwtLqWfGRey2rHOVs/lFMyhoDk2N3k1kv5ojWb6nOdNsaFMxQLlfjSo+eFxriy9/R62kA1J
by800pe4xZ5Ejh4NzLJ2GEoiH2GBnQiIA7QUJAkEn5B5q4KcFzZ4UN0Gz5IWU+5LFxALMdurOBuS
k5YzpGzjubHtMKwsy707Ot+7unjXe6zFPgR3rVb92tRxivauMnc9ncVFm7enLt77I00+37NfW8VG
LsaMsHlPnbu4X1gpfBWYQKYompVn6bdewvMTPPauzf3gUBSEBTWE6VRfkD5heIhIL+yqNuYmsTin
hl2/GZLwzWDDjeLiMI7UWkKtc6r3tZnEj2WXos+WOqN6TPalr3FHajVdVT0tL9q4x+3cLATpwq7t
sy5S+4FHKdbKhCNgtyDjUEvuyLuT84Mg2M2zSHCPN95NBDjr29TcMiX+OveEUr//LCHP+bq1Gjoz
oGs8MXCV8YTPi1pc10gcqTDRdW5fneuMdHs/TROQKfFnSiAHzloNQlrtbnoceivmXeYitsObsIbg
pMwLIwnIm/+HsPPYkVtps+0LNQEGyaCZJtOb8kaqCSFL74Jk0Dx9L6b6ooH/Dnoi6MgcVWUmIz6z
99qE90HNttfIne5Mx4Tof9TAvRvvR1R1kmEGh6nEI7E1TL7YSj0rK/4oKrc9WeRSYIOCk6MLYBdd
xc069VvPdY691p9Nq7Dx+WvpVcw8NITSITloUD2q1zmwij15KGGquL6dANCDYa8fFt89Qy+koi6C
7kINjE9qTafkVs9i2nreKaxqZot+NyLDOuvf5kqbB+HBKbBNY18EgwfMK6AxpjUHc3pAusAToOw9
y7b85PYEZae/ezl7x1Z4B6fVgiB7jchq4VkSOVbGtu9P8OaG7ZxxFNSLiyhTEK0eUCFlF12ds8iL
eOzRA3MH45uMU6YXch/0ZBdPOLq3vWNd2CQw+CRAtSTc5oAzLByqvDhOqL2WqP9tJsGLWbvzvqiJ
A87VeLKj9hsxagzCbFz+q6IvDOaDvUTVwcuwjhie3Apo0hnDiBydFZAs1b/2ksPUrmwZlnb/Bc7Z
eJnYoaUo3DDUVyU0N9NDxNSnJb492dO79EMIJR3edhF7K6hXUSYhdiXrskxZv8RkqbIkiBRd0Ao9
KDID7j9QoK4yATYbF7fPIjxEaRBWBnItyVS8J2bKdbHjRy4YyUkQBWlGya4ARmkRXwzRbiOcUh/I
GKbQDoJdpXzwtkOE28jvzhjoCfRQdRciL30iMTJ9bEm9JM1ooUSDllpHx05Pn3Hi5Ku3Se/K1SaD
MBA79vQj6KwW52xAXm7wh0IrOZST98TIf0P4OGuTel5RV2W1z3zx1HEoH3w26QyHjR1QwjMv9w3b
BwTbIXr2p/ozLZS5ZijKLbEnWNTBCkRjgk58QSDUbomPJjFtsH83PrOL2XdwxtT0okiYGK5lzBNX
byd66o2MyaXRloh2i5IuVYeveVdOeW5+qAJKHRraTVbldti7ZFjr5gW3ftEhQokDBhyg38LUGW1k
HyafqVyRUgFMi4Xoo2MJ/yBaEA6OQL3B+N7yeR51+TNuu89qHps9jQoKm4yBn6bOJHMGcXufAkId
cArSqA5+ycaQn4ytOf1I5LYXTHAUWV8F+dd9fXIidPjTCDBuxkGqZ7w0ZfAO2ohcABC3oxf99Lrh
1KCa3bExJj/DpIfsYouVT4EZ0iaPFDUU/+kzT7j0bAXRZfyGI+xsmYDDmSOAYqysg3KtLdrQGEje
RLOPZzVniM3o99Z18QUBfr8zDad6aoH+GQbkEieh2wS3xpFG4nhsgiDvOwLgsUb/qfvqGVoMuez0
RplXoQu1s0OTLt9rzhZeM3fjZq4dAtrisuu4M2LIc6l6MaS1bFPaOa5CzkDHnBl9Jgdk0/T7nk0s
YEnihecccYRW2Gjg+Kxi+TAtxWVeoCaDvBygOrsDCcu15y9bJRLQVROZgO2P3BIN5z+jWQ6InqkJ
PKSlH8O+qcZLTIh2Zo6vEajAa5LOH/Yi552CKm0kX7NnP3uVXhhCJmSIdBmcv4XXKLVLQoIcsOAI
TQ6Wj+ardX7llhyfiQB5R95nX4xFv5rqW+rED0jZcEzNNhIPpVmhG3AbqcO2bZpwxQ7BBpGW3jgm
5nzEmZIjwWFhP5MBZ5QPsjKZiM7teRDZis2DjknMNzOy7FOpxNlR+SaHYqJra5GFEKpKIQjd44hd
4qGYknHXl3S/XmxtxsmZDuQISeJ4eCuHgjXoiBmgNLsnNHEIvkoyeaVFNEqivV1Qdgs77elLVfVr
wFe+GVOUTtruTkpKuUmI0ijnXXysww6SAHuB/s0U7KTwTBzZVqbI+5L3tFnNyFiS95Uwk22GZrR1
7N3Q2PvWMi5z0xIA5LgvNdPoXTv+XJDE7uDvzEQCAq5sMdkOw/JoYR6QgaQWdtQL6x8I9n63kU3E
I6Z8Asv98R0OmIvpirzxSYDNSomSNEXJxQLGiLoW1QOMmy1T89cZg+6l6H9AXPeuQgF6iABxR9Op
A2UXBlXQ7pgFPCyJKbaNjM8u7Jkwrrqt6TbxOXVSBF7LTFhH+70Zug/QpPu5sHg6yAXb+5169OIa
nkA0nzhT8d6nw7dIJ+JYG/hbLeaVzJjtjR0js9Sjg2wOMuAih/R18Nwz4lrcAGtG/eJd0vb7gOXp
PDj6lyyyP0Nh88QEAw3DNGyiIrWIgnwD9iJ3xeQUu6Aw/xSj9cKYF5+fY030Ut5j1Wc/XV0O+7KN
+/BQOMyTlridtj02ARUnS9iOTDIWJ9NnOeTvdcZEqC7qlTfLnD9TRrRNYU3uI2RVJjy9xk37i9fO
x1kMMSe9JY89WXNZMoJlZ2zl4hfdW7GUsO16GXoeuiSZoVxwiNVIpJ1vLWpCxyGnyiyHo+1LG0oB
s/BIM2qiAWXdYw7ZVjVefYimWbF5ZNDTNgN4oqU+Wb31DVkdQNClNXfC/pXq1Dja6evs5WyLsukD
ed/vxkn4OxLNksOcJO2hurrWi++OtwbJ/qZdME3P/YL8cw7mh1m9Ze2D3fHGDihZwgSDOpsEiym1
XVnw+X6SeP7Qs1nbAFJMtr1B+VchqoXM3IU6Wq/hYj72LHc3SvTPEfIIymd/K7OiCRkKN5XE2etV
PyxVXL2mcBDxitug5V9Qszmqh/zRHciyWoCaJkzjiD2ONuYsGdexiRNJ+jWV17ZDhUhPqRX9bdIx
+PJoOpK8rZgGRXtGb/0hXthogmS4So+ENf3WVKkBp8ZojjpivyZLKEpcCd9dlRF4ViL4EENBQcHz
6Wf0euMOspLNwYGAbFDGn9m2PiB7WHv676NwJ+7kZoVBWnQSNv868pobPSS8D2hoez7WX0mkjnHB
k1+iNK9PmcVwr8Wbf86adTC7YS/EbIhc0qsp5h+D2ZBC4AMjwuO2KVqmxaDS1XNSrVk/7zIwCUdX
2ZdFqu2W6uqnXhMDmP/yFHQDEUuGe4VaYfMYZllE6Og0gCyslkvQ9Ra6k+STSSOsxALPM7gBVJWM
5w9YU/4mc/u0sIZtxZSDYEKNAC2g4X00Lp7Z6k+jUEezcaJwNPQae5/yuJS2yyH5gs7KAIsW/xjN
0TlaVexsmpXTXylDs90zGWhXPf4qokMItNt3OYyjYC6+0iR9tAYUCTOdi7ZXKCJWn8zjs9hW4glS
boEoE3gGnuWb0SePeOV/wQhBoUGs+uATis2x+3uMTLVy27CDs9L6TLw+ewRawjImtpR1ICmzZNBE
rEEuq3k7SDDz3bSxldan0kY7hlLltfDKeU/y/CceuzkcmFZz7ZBtRpdLo8OQZBg/ldF9NwpgWTCX
NAQzRoBjUb7GBo+pFtOtEmc80qSByX7vAH6my7F/d8tCPoMsnv0I1ZCy0+2kgmWrbTLw5MKETgdU
p4gtSGVR5bAj/zQ7D2b6CfPnMkMePEorpeDLwJVExTrtJsDmyU/JXPNQJPVsxy8RHtreGwCLVoOm
n1c5Mx+YY8sIpNrH6BMuoMcTUhTCKeb5dSIjPQMhfxmxM+9LwI173ZDTnonlxarTJ1WaWz7wUHb8
8bX3mMMN88esh+a1cb09YTXfcTLUkGjSD1dt+0lEN8LkbqWaXgHw1aReRK+sN2j8rB/pxPw9h9Jk
6x8kKzCfigSY629amDTzFp/xJKUb6GMTiMU8YRnu8mutW7ScOs8IloDYldDtcl7Pf9qIqAkrs68D
6mw5qS8RzMzOO/5gmYHk0iL6Xam0u4wZrxRZZs4uV2wNUrMqroKgl38/8BJvYH7GO9zdy2Eo41+1
n601X/LbroLiQAgJVnwr2BuODzIYlv2xatlBEkpFZk0CXlYdl6bjnQevltv0/EgBsW/+VDbaPSW5
5MXqnDefXMsEPVZbXxn5eQwBNmNsCpgPRGZgxJEbxMY/J/ue7AjycUZ0Wv2eY7Ihxcjgs3Dcbxkk
5DgXAFRt2gdd2F8QaP1jU+Pnb1kzySpmqsgctpmpAvPsUBudOPhmavE0lfKGZGOXjk5ytBBbOIuX
7ZC1DqG/uG9KW6igSWrexJUJeJYRcEwumT1AXK/t0Tw2BaXUQuo8YBgH8iQjRB7Slf+wQU9jbA0Q
aj59MaJs/5gjF2qW3tl1yv7Ts20IhP1zorXcLCb81FEUjwMzUtYVmhqf9CfdmIy6EAPRctlJyKSK
Kf3EhaFsufEniQi9+rDt+MMxONSy9hMn3xIalh42pi7fI2Phwjdsur3BQm/vC5r7Zjh7xGsCMirO
ZV39oLP78BcvPSGZ1Ru0HC9d4LcHxSA7NQWROpPPfNJhMKR/zI7GNsGJLovpfZzRKFl/Etn/5jUX
Wy9jHJ6lcfvVoGWGfx/RbHVqWzfdIZgy+VxA/zCSZZ8OmKmW5sBKCX9d55OrZyxfZHBybMjgM+C4
UunabiPRsoy/2USyTt+cce4MnAPrSsHt1Inp23e/YcgsLfrioZ13GqJ5aNKEgQ7fJnJw9p5LjcRR
ST7ZlgzGG8FvsADBH2+hXvZ7etyvaO4ved1/YeuddqgDGYHIhhnwRH9NeSf5OJL/yP6Xm8Y4d2sI
BE7EektiIVeHjlgmGs41z0Ze2tZKt2mXbB2fIYkGsrEJEjILghXiKabPgVSgHQk+Z+ZpZAaUiDjI
Pek3nrsHk+7eFMutC6OerUasBV9IoJTrQG+PzW3uMUKikV8S1NQeNPkDlHkF/4mzBjbHewoCmsTS
6IzYYuOaBbu3qXoUkcSQFSXHhSYeJpTLuwKmP80gtATaRzOwACjClnEyCBXedSQqIxRgSBDYLoMw
FrkrHfBB2IwKqImmsLeSW47PZ2frn5ZNgjEKuhLHk8i3cc0Q3m1mOiGRvLSudWCzG+11i3Ohp2RM
zVLQ1XcHpy5lmFs5m38J02rEm43O27YRNkP1OLH3wDcBQGobuK+VcoBu+sWpIkOhp1DEeBdmsfwz
oIkPxu8R3QUubTBXpftqJbBZpRYMVSk+OggMPKu6+UkSSTun33oTnmjrz4otLh/EmNQxU1Ocah85
hwGfiHi8XZk4XADwUjcRfO8mIoUuksznPZ+6dKiZrI8LTD70NzPNF8Vn6Tn8c5wGbNL0JmcvF/Zl
yligT/g/+nRs3Ux211ijtHNjGufhs0Q+SShd/qLq4jhK+BCGiqh8Gv80MQCgkQ8o1YyezSDD66H4
ahY+lVlkfY+lDdRmnQ2uYxRXzTg7xrZG3OXbbEixXzWWyUCvvgUoozZIUG1CPuDzCEKLPcGam9f9
5FdGunUanYbJQmxAJ62QTfhmgEfM117SEpdM2pgDJlNehCSncSHV/J88j9cAA4nkvJMvxlD9DhR3
rD+RIArCyjcZlMPtOYHEdimfp19lVEzHYI0OcWq2+Z3zifACzSYBZYD06yxUds1DVgKT6lnMlT1z
8tElWwxs8q8MQqnZ+iah9DPxw2haV2ZMSBIWnKByqG7oyLetPbf86bxiamfGWxrpmN+Uz0OQfpIC
itEAW5ll1JjgDqijnoPYiZ7dwmaTXSw3N/ev3WSEtSnriysNlsFV+7cIxiWUfEtUD0t5Kb1lU8YV
I+HA+BFjrTi02mUFRb4CrkhGzzpdLjKOXkxr3jA/4huaW4P630uZBkVcDlJQQDSgGRWREdr0VrJK
vUE5vlmCfDiNc46yjhmain3EzEvlbLzy5+T2MKTgMtAImR0+2HQDIo+5JpaTEqn7YaYGltTJMyQq
vJY5T5m2fBINCaygWkFvod4Q4FyEG7vbZRmDTaa1d6zB8PK58c/z0HV0ddDcsvoZsKa7NSpK7bi3
vlxSRMLsxR8MY0+JIyFm6o3S7p9hsElmmZplv0rg/Nl/5z6uT9ikNoBYyOIjg+WycCKQ60HCUyyn
U5rmBz3Pf2jlis3i8qmlOzGMbroG1XwpK+HuWj3vHEUPorXsdiV3cI8r6jxr8RB0TbvPdfVmt+7N
tv2FPFIIq3Ew5iEzyBPRKsALjLkMKUx6up/2HPf2y5C0E/IOme9RBvSh9C6tk8AdRSvgVrZzxrvI
ozDl0c4fp6Ojx58mvLQNAm/SgCr3kZEj9SYzg205ie2OffZyXVi0LXlp7ymD0U6QHdu7mX1c3ovK
/BpxBL1Gq0Vkyn8mQbEmZKgHlf+aivGJUYW+Ni4jJHAUmKSmAosNQx3EN+cai/u+lZ7DzDz5lilo
j3P1HSIrtLy8m9mjNMw3LPcvCzXJwCN5dOQUHdzejreBEu9GFtzyrLwJO2pQcJrGFl3zc4zxJ81S
dXHIIYLfJj70uJLK8imsev1nSLtyjzTE4JLgm+q+JzJCkWKjp9bqq8rXqBzO6MXlI5wWNOkBRuuY
Z+nYrqpGdwFn7TCsJq1iZ7XzW+ebLr0EdUle0QdE4PkSTAxWKVHjaGBgNQauOJb1EezwW7TyuOeg
IZmAlZW5HJOGiaSPZceJGc+g2NuPJjGgbp3SPsc4CIo/8F29ECXX1wpVBu4r9rIyAhpiIsBI9wvb
onC48cnUMvUOl5cCZzFKV+5j5Kl+wqJBeJ15kCmGgcg/s3jbF6t4f2bR0Sfjs6hBowrTRjgSBx58
pxcVYfDuSWRChIb24ivItbHxl9bBu2gCc0KZbtpiVQJn14yKyndtgL5/i5z5rzW8gm5jIczHeWoV
TRVgoefcNZk/PBZgdQ+M4q5kZzFKgkMEkd6P9mX30vjVzPQvTQlOcM9YmaM9polNNAhQh0Lu8aS4
R2eJdyxonK1dmgwA7Hkn17vbHUpNuBXd/uSSGwHJ7QYJvUFPOA7Gfi7JNbMML4cMCpSRppfNGRIP
/dOT5JNZWV/vghlfCwXnARcc0PDGmYmLKPoLnzfeHr0Ue+/sGWZ3aaX5IRgzympNyQJDCIvAcq44
2T4C8rS4+qx9EECDUoJ5s9L189Tr26gs5OyUDw1DKCTACfGNSbCN6dozq2GMMT32VZXujdVEwkC/
3TiTZxwNLb5gE4r0dWT4zjgS6wiCI78uxabTNCsdVRaxfmREMnM8T2bzAtrkoHGScuARuz4RuSZE
T3tKOAZWau875XSL+uTa5ng23CKvr65o/FuLtHWjZv1gNIOEuuXgzHb7W4P3be9lT5bxJGCwXnKT
OZvd+Ueb2mmzNEZMw+ibWNyQN8qpASw++8G+EF31VJtAyMmijZ8w+coNkgxUfoG361ZjXzpTNSWo
4pAmEXM18YGzp2UOVWKh3pRE/nSt6h5J9eLuKth9MsELWjz7fZ25F4/0SAYxBg0Q4l679dyjb0PP
q6SnDzRPqCw9pJwly36GLm93XaioOLpEZjgHcy7RpSTBJUFJH8YoxFngM9K7/zGqw/yCCtjf3P3d
6+yqNUHNZCMfw6XDUZcifUar9o48iQlx1Zw6zFMMBaE98CpSmaXZDlNVxvkcrAFM/lq56J9TlYWO
4R9M6txn7q3uGQ22xZAN3CojchXeXwhbAt1EjnKXvi5UEGmbI2t2h4ncQ3+3IJA6KRSv712FzW5p
HHDchstaHZtlnEA3SJDyvpMzSz+wmC9aVy/BEJePlgHibP1HhaxxWahOX6M687k5cmyZOqnedPAD
NTOF51R3hzt1gLo53QKClbuEvyLw/1A1s55pA/tT1eAZZ21huc7gEd3fMTetpzPsjCc5jfP1LklN
YmJJqRLj24gEAtyOHe/xOpabWfQMvtH5PnqidR6xs6ttRHICVqGZ8L1WoKfUVmaFVit/5VmfJpvS
6Z03l5J5HeVS6VDN4yzGXMawdAj/abgZakDL2d89vvcfqoUhT9LbBzGop4VdyusUHLqJpfOYVcbR
9cuTuean1iyBQ5Ay7DANbMFu5d3uf38g/CoJbO9DTngWY3RItlEcPGoczYh9FzQYj7zZ0Ps1s2ML
6v9w/261XKIDAk3+GWvCfDjr7B0zp9oVCREs8k4XMjVGzIhJ+pGxbkxNWshtxvjrSD31pwKHjNIW
7RqanPkQGxBoYpJzyQ6A4EwCFCbWoMNhhxEn9zD58fDYXGAdpjnVvnFGfnc60zzJCREVMpDgratO
arXZDRk7utW9UAJh2uWEslAgxQAd1uoNbvmMeDq/CbMjawTzw8WpPTCh80SoZM/5OKKHM3Qtf0+F
jdON+e7gJm9zya1UYBTekkbxZ6mW+NKsFjwMOHAjljlDI5pMN0JSDknXpA+oFFGfJqQPu0uRv4xk
RM+ZiC7F4r2K1VbYd2X7WPFfnUKVW8MHfUaHFXqmVD+HiBkxaoXkuRKTjcyKty5zWbdMab98mzIq
vnIk60M373PFK9s0U3zLq2+MhcfbuMJVCquKkMEOT9PofTdthw5mmBqSlf4xRDpRXkH9zk9ZS5mt
lhjTDYEx2N27Z+VQLM6r3Fok7oBUr0ZZW5TxHlBgvefocS/l8tvg13czbkkMuny6kHC8epAAtkkS
EJVX19so0vWTZQFKjkki3XFHeJcGETpLUnyqaOxYYzuNT4pRjGR23XRbqzNGj+P81FRwgiJ89aAG
bJpf5FRukt1EkWkRlkkGXIDbN70gV1NXi81CmOrS2EKS/8G0qTzPiT2BSWreK6HWT2/qnFiVOA8q
ahfuLu/JIKUdVYooLnOnwqhieDPPCfLHLnMwho2Ckak2mYZ/V8NE/5gN8P1AMIwoE4F75uO+KLpr
gw/unHuR/UCMeLF3hI8B10lU6MQBaPOKkrjnAH6y2RevHuj7i4o0Ydc02cI36CH5xNdwtyWqBMaB
zbw5rHkAj/486iNK3JI2eVUKOuV87ZhVJasZOI4uK7TscVzNunMSJfvIxu08egRumUVCo72+JVHS
YVjPmcrz5/CGsLh9MIwk2FfWwM+yLQTE5lbhFN8PihAlhmvn2pFi448VQBbN7rUax+rFyJS3rzp0
ef/7t2PT/AnuwHtUA2sPmufiWNjJD6TmpxzbOxFE6uAwhdxNteh2tJ/1A7+wzwOCmcCdv7SrS6NK
GdiU1Sk15Ued9Hs4Tc135aCwvwdDAnREGdEv67mRvE6VpTYBFJz7gYihsnvEKrN3uwLpQEP7M2lN
k1z7zKwweI5TvM3rSOLi2rWlNq/3y7ZOnV9ySDQkj2y89usPg4kHarSlOGbdI6uRK5f0er7/vx9K
/7tn1eZjM9YvI7ME6iV+y3GjX83oFOf7fy12VlG8j8N+ONIRAKSMfIjZaY8coeFDIGfHfjGqbtf2
Sn9VPTUuYkL7FtdlekXDwG+Q2xlJRGvUPR+9QILgT/M3aV1cnQSnyhuikBTy7FsxeKxqXYPOQrmC
ocQKUyr0L3Iq7O+pR7Cd+W1qo/QPRBt0HIIR9T9qUFdLEg+iP7GZYLZwcQDAofowjJwBgOy/M+PV
Xourpp3ivchRAThIDe8MmR6BwEYwWbfddrhaqwdazuIjL0v7ptKP+0EbRQRDIvr95qnMDDlTgsep
ifgiqvgp6xqCrsBYjLmz03YiX5lpVDdEZc+ib4ytY8d8c6JzHgwRfY1YQM4YIKNjVcTL7o5O0PH4
NK0mtyybm9NseMl7NQcv0PuDh7kV6fuQknLieZm83H/TXv1wkhu9n1pK9YWDu5dGdvFRm9/qKW+Y
veHqJxJbHQxNSmATCRS13qjPfaGmw5iN+XPXcBh3DhPdmZvulM3yZeooFTbZCAEgjle8SnFAIlIh
iWFEkLb6MVVY5Q2B3mC17ywVCar3C7/1dYCynWUVRj+j50uZbBNXtNj/e3PwS9U0xbzXYQ5koqg8
XNs1YppqeM8YOqJym4zLlOBYQfsL/95Z1DXNb/fzxIir6WhknoNjJTBPBlXIpuRBObrekl+h2C4n
5hQ0DgMrRi8n/gGcATTXILi2mAbByhFPaZp5uxtHDzoKtvNdXKvp1pKCu94CJfca7SvcJ2vsvX1e
iPzy736vc29+qklI0Y4MmN9yGiUOxkAEH2vGjXhpmrR+8K3MecnYvS5u04SB6ZDSs8QWw5rhBMeV
bU1vky4RzB6zxzk68aFU4RBERZhiMNmyPD6bKKoe+6hmL75+ReyS/Od/XwKiQgO9j26Othc3nzPi
wFVsB9ala5qzkY0IBlG5nt3E+YiMqDiIlL0j2oD4GMAValDaH4NOZUeuWAZPwIx4Lde/5LfiqQKZ
QoteP7sGRrQyjxCWcPzjI0ZLpcpfDjSCvhvqt1iZNySAhN4rl/+igA8NnPFv1UhvZWQONremu2Zu
1T7ieqNn4HHgLJm/4fGu/10LHq6qQZM2bmF33zMtENemdrejZarrnRszyOZ/kD7V/QK0rczcOGNc
hsWIipkNP+sb2TLZax4RXjm/OlYCPFY7vZoIczZCNkkCzzom7ZZ97QmZz0NWJE14x8gInTlPsU5Q
vaL0Q+v+F6AITwc/GWVywDUNpkLJx/uXIhiyNweNb41jNTJ2yYAxl3ES6jNCQr4PCbvbsuseceHI
12B8h3RwWIos+REXtQ5zRzCfTN1gn5vsU+DXHO7wwkGn5X7I7ac7HtOrOXUE/sgWA/ZmwbSHEu5/
WhbsM4T0IO28et7knbI6QPa/nvoyoVZuY+8kUCLhpUxB8axNVodCcCc7ysl739YQ/xkilkA4vnZq
iKniXVek9WF0gyPmh/SvSdhQjf5/P5HMQAPX2EdcyCjbV/OZjkbnlI0aP5TnIj9syeHQJEFt9Z07
ILLiNOacFGjO0l3nBBl9CSWy27HngDTAQqOdfnYmohaCusNq6F2UAxGUk38/NXCGMH9RW1G38sP2
/XELHFgeUTjID+0n7F2t6qvqvPxagbDiNBpq8NCuvRXIvl4khqULEce/Jgfvk7+W77NCx2LOvd5Y
te+9zl0fbJX6C0EVS6pV8ENjsSZMHE48axhZ4mi0tBj99n7pZCcjit4kxKFHxdnTrgws5Kj8Uc3c
pR7NYKPuTMygoURHDLKWbJknnf1MhYhci0pnjFAS3VuCxvfMk0gfjIUsMWOcxEsVkV445u3Ppp0N
1vBwOeSaHqu4cu5n5f3U5PRsqsFiJXwBo1aHNIJwGkcKQTK8bba+fFWFSC6IeuNt38jhKD1YSSMx
ZrCurKMp4r+asfG+mEuWq2szP49XhCjlMUDOc5gD95o2ffpWkuXlNc233impf5SbvgEE8f6dOw4f
gPVv9qvVI13ibu/XgRPy2Hp75XfVuTFI74Mz+kpaIJe9tem8RP3ClXkljJYdLEbuRzj6fzGdWQzi
3L9VHi1PnasJMCfzUkxQn+vIid5qgLw6cQ8LQpYQZfTwWPfGcQKjdyRPEl/Fel/SJDoPVkxDViYR
Uu0BlNxawBt9hwJpPShj0+e2IAqCR3d5iK2FRSIn2ejx6dbJfKhaiqrZxfQsEya+VeWeNAIZMtKm
rxg05cWTi3/hjMwhwLDzIqeFBTjnWVQu41tn0aT6hfPBsZX9Tovh2SlLH21IfGazNm8bpvrHuRHq
wedju8kVq7OpHrzt/bZfl9yM2ebr/Wue+9fKn5onQVpJmAnqgiZLuqttTNlp6c3T/TKTq31aOSaP
8U7nVomwiCvu/qtzG383YBbdkjQYeUHIxk1j9VKL0eJd9oOzLEYiWixI5ljN28Z67kYDE4Crz6mF
F5z0GJAlA0h28DVzNC+AIqigCto/uRreIRzZbBY1ABCIiy9iaLIzDwy6qGWgRrfTbC9NrZ7/9zfy
IpJHiLGMJduEkEhGCnMR/UUuJvcYrn8xXrX3aqxl8dCLNL6RR4EhrPT9My3lD43chtU4Z5dBoPgu
bSLUfmtVkVT+2U3BLozCe7ar7BU/XA9vJvZXsxjHCRlTWwDNrMEwtjJA1iok2OaUTF19xQAd3YYA
eVHr581TH7OStbg0+nBqOpuM6PEb2kr7k2QRLAZ2+3dBgHAq0AZybxEGTPW4xUlbf5YBgVAeAYWn
JcMayf0YH6SjnFtTacocthlYEsTNaaIEudy0N+tpPhqtm+xWVttjosrHe943aBLS8pL8UrrLES8W
MyDFaBDOD0qmFYoMbSdZ3Qo01qCu2Kpk9dFs23c3nzOGcIH3bAhyytHcYanBy3r/pTka3iV0mlCW
pBXQ3cfbLki/Wl0dirL4HFhxPhid/Mpd5oJNxrlfiVe0geO71ADi6sGC0nc/SBhZP5Q9U2Gzlu5b
npm3NBF4LiviVKtyLE//RQlrxeOEBNMVr370ksCRnx5c+XPxAfuEOZI7IgQwzLaKy+cpjx4C/10Y
7571oeyPznlDobJRFqHdOO8dG1E1NY9lG1vO26J5Cc+VOILztkGs9Iee6Nl+O3QtnvWvuXvuhud1
0PtfppVUHqMmkt0657GWuNyN4ixMXCGNE39MsWTusWxbKq4JHyO5FZgTy/YvlKF0SU8Ia44Mu7/M
YBXMKufYdjOwzdbfJERWNCNBzK3dfUCFZQ+aYB5EnP7U9c4rus0d7ixunsx6HafgZ2O5u6qGK7TU
jRHmsXzqmv5qARJhhs9X4WTHAq9oXGvQeB4p0mwuf6FQeu9mvskAMD+5cfJke9kK2nHQ6+bjSzL0
m8Dkyic/8pWmEvYRW2Pc0X1Qv3U4LsCR5fhHeoYu887Aqo3ceYwIQBIJkdCQUoXPZrO12WAtyyZ2
SrGLBaJ2lJuGbZqsrXn74P0eK/V/UI9t8z/grQCyvMARIpC+J0zL+w/WLPoTR/dZrZDQsNjSOVnQ
GZXwVOuL7bn6gvzpBR2qzUI11u8TxKdiATMz5Gl2zStcGR5zmU3r2UDLaJ7QM7Hb5xmdTkHvBAff
kDgMES2cmfr8Hln8vFJ4uSeDELx90pnyu/LA6/ikXAJMwO2UBM7/xfX+/79F+KeuQ+EeSMsS/n8g
50eO6KnMfd7QtX9fJsecwtmAUI3ZGJVBXfXhvWc3vI7YUfY6oTSj7L+ZO7PdyJEs2/5Ko9+ZbUbj
CPStB59HuaZQhOKFiEHBeZ759XeRyqqOjOrK6mrchwskHCmFJHenk0Y75+y99vnf/+0//vKf/5Dn
LH+li0vXNTA9WY7J09iIeP9IyQ0YY7P+MMwNKpABLese88KK3fqMHn0nNy17IcxX+koDkb/xSMai
fq+JdrTK7xPeK0CCYfZPAL5/x72eX5hlsRM0lAv3evn3n1DKcOh0LWN5Q1mbQg5L5SWf+y+4Y4n2
9sOnXCbfWslMQMtCbLBVRK8K1fysPEBdS7zlPzlSljFTxH8BChsWV5eDD4dPTf16TgZ5ZhEi0jMX
qp1Vnu8XMmoMJGtsig3zoB7mVFsTMl6L18YpvgnX7p5qbNhHpGHZjoF2mvt06AQ3wUZPkpMW1NgH
XXZd04C2lJjiB3or8uqW3TpJyKBBoI0WbhLuS5Al0IGZHvlaPd0DU30Lays+lYPztGzVm5Re/sLS
tz4vlcuyu3/vjxNNcihpNmGhkdZdFMxp9/OVsTR64CjWKwa189Q7+PpOqX4nqIa0WPZhqFUPduO+
cmwfkwa+ey69/uZqZydreCthaDzjNL4t/BDmtMmD7nwiwXK55QOPaaAnFPLZ7+kXJE3fH4UH73+Q
5lfat8xg5t5lmMWEgBJa65FXefGcDiVJuSOxjm3a/JDrIwljC93fIIWYtPE5FayOMCwODST8aoDv
XNV4jtoQ3yZKw+Gbkf2old289VAWVmAtGb67aXjG49fcOqx0K4uiH8xifhwjM/3IQTdw6oWxaB6X
twIHlKGGp58snfVCmp5ahQG+llCZxdlpXOZpnfcj8YjyYkycEwHPvQGSS/koEkFeQGda0HJtYFiG
ZIo5RK/lpBVvjZJrvLYMB0eMdUak59vB6dNr5VaPVlKOX4yRfmYctiRiDQzT/SolRhLhDV3HrHkY
MdoNnjoocgC2yq/GT/7IAs+4JN6JCZkXJX72MOLnYrlW42fpZHTgze++mspDEAvzqeb61mkC77Sx
Zegwb0paGwlZTmKaGt3matTOWSUwQW3/sU214d5ukmHuXzXvNN2maY0Nlxz8KEKw3bnnudAjoY++
nzYMQ3dy5q3MQP1LaaE3EdaAJjpwP8d5eKpN+c0tZMHlOnPe8j5dTXAOTniJuO3y4R0NWjeZN3EZ
W2N/NKroLjPr6iFkFFi5iK/UaBob9OKcKoHauXrDDid3Kh3PePWtxLDzoWPOcPe3r5oUA91EQw2q
p+veoztQpEIP9otTt1wYukNrWrIxmZ9EzMLSqM8bTtTxIa5Fv+2T/M1CMwK3KPTpY6rHpe7uSz88
UftVFwvePAJGBsqVSAwE+fSg9CnbhAwV957qEF0Eoj8G5QQ0tjUnCkKUke+L60TfaWsL9o4Ki9Ho
BAh7NP+CPJp9bNAnXIBMork+UeuZk8k+0Os+mgW4j9io7r2I2WEf6d9TXThPAd7BQ9EY1Oy+u1+a
wWnncfdy5fcyMp+9GXbjRzyIPPwIFRA0DRaFUY7i0dM6IFayBU8iKx/xSBFeyAS9Mh8Y7qsewAIi
FvjtkpmOo5r6bGcN0XrS1utz6M1zxng6LdC+ybB/RzDbpd3eofNx13lQOryTZoXt2zkvW1gPkIQq
zEvu9u1RaOLaRE56z10nJUwAy5gEBrWjl+nD6pvqdSuS5jHw626tWUiaJqN/GAgOuy4P9Uze9Rsu
4MlN9KOw0vDJytZpanVP5J/ZO8zHAw4WWPNaiv5N0VvdMwD6kbY2Rme2okfp7EwZSUbpmvHkTNCt
ltsyciNx7Adnb3WM8oRGiP3y6tNJ4HPI08PyVebcxZ67juZ7ptcdI4QLe4DOw4ujeydwEPp7T33q
PSCNFdyqyfPUqbP7BJBrUq8c6y5RA/09Itd3lQnRYdnEpwAimtZhN7es1sGIAgCC0H3QMKXEo71/
rwUcR9u7fNqM8hGHKZHuwXmcwwV/GjgPwoyMk2XgYqvcJjoUIzpRjSQT6DETyxa0iExVV2S/FSZI
HP4DKR0bd7TGPTdHcJJGfGdgXVwr3/wCSVX/EOGdviOE+8uEI+VcCQwKox7ZV51r5KokfBJdwNAY
R+gOCWPMs1lBQYwGesKJV9BON6rs0JjkoasKz75e+8UliM0aMHE7HpJkAGGN4R/JA20Kzmt4nbkN
2sZJqCKX+jwN+peQiL37qFETzjH2T4XNmjZVLQ7AYchoqvv72By4EsoG4yBm0y10KfUkpDqBwC33
pW1mWA/VeWzz8XNmCAgBQ0sTcxBbvPCgprv4C/0UZ0tNru2TIn4xe0/fOrEL2xDZ8r700ctmk6af
qVFBFNEwYrouD6Fe6ocau6+BIfcCMyfeg1mtd35ROA+KAnjll/03RVcFfJJstrDlkFcnaMs84AoP
uuynXZek5F1DInmfXqNpiTcuMy5Iz8k3bazwM+cDrdj5SWv4FhvcVuLiFu0n3epBWpggXppIdR87
8QmH0t17Cx5zpYO9/S0Znseue0a52nzRoukOyWJWTGItyqzaLkQsmhgk6RhhVr8248hmZJZtVHa9
NzN6GmYhSNSYCAJTqF0/Wa16HA9ROXiPepEW68IH9HgYS+u2vKqW900XPyYbLYl3la9VFza3+Rl5
C2+5F99sI3FOtepdQJ3AkfDu75y2a89dCJ7S7pjoei3iEKuaLWdmCuG5m0Cg+s/ov3GQpg/GqLp9
Tjdt7bjeLEoN8N11h9YMw6/p2GPnr/WHcSmEEV2jcZpHknrSNfu0JCM+6l692Aw/ClUfR7S226yX
8qwZ9DJ7AjHwfjC8TCOjO8kc4JIo+y8TSyEsAjyDOnakZD2Bj6tHdGmlREgxj6mNLDgmDvgqBoAH
sYAPFXlR66YCqyWJcU3j3viRdPG10Sfu8+SWzGpIvDP4gdawDJHfzK3ZGpjJMdQFJSiXQ/oOE8ex
6FLs81ZorCAq9RF6IDNlwiloiwdt9kFjswrfaQhuY+JUWNcMhsjzjH7CHMzo8tJzYc5WV1yu1hhj
23U/DkncvdLmC+jv2MGzPvPRVD58MEWPK2UmWOY4BR9Ka69pP3wpEJ1nbEhJXbGZNar2NIm8P8gm
LN7nz1HyAscRPcTMMgQoCQQ3k9mpWYjpaZpvSnMM7pEyoKSrZn0+692xm2m0mTz3oCTW03wk03zA
29EmwN7mxaSdX1rrNntLJh813Hqn1gRBEtAKqmwtf9ZNoknnZIgUnN8y9pCK3qY1WQDaCE5AJdn1
wHnnYXhs+2ofg5LYEez+OosTduzSGIBVoLoWeHnRcmaJtrz8edmFpPiXYkIqKUzL1g3ToAqUxi8p
WWGvh0PMqH2VVLF71HR73zequgdYCMQ09OAEjPazl+rZU63l/gVhJF6KrHhDoqQ/zP82MCN6wpKj
QQLNg42v8IKzxCFXr5ryns0LCX7kbMDJfWtZni92N9mbQHrTLkUQpoWd89CapL66Wv7Jc/PsoFnR
Z/A69XPn2PspHs5eQhK4KxAeRpdqcNCg2qN7ICYXi56ONclzhXkqbTt7Shnle2NiH2pPJ9tBZ9Xs
zDg+BKJ8XT6C2PIHzvirlnp003yft2fE8ti1GUQn87pcMQk6606o4AqQW7z3xqs5VSKbQOPUEkVI
UTNqxHjIxVbkqL50VNVL45suyLOjZcjLBPpkd+4ZClHS68TYs+zm6SdOt8graONYOg6YyMWyU0II
nJnwtj5ejJjbMKNwsZvG2t760VAdInOgE90H/tVnwsCMimm54MmPugF7Bxh8q+u0DHrHvxb6oysb
dW0F4VJYZosdyxGtd+UZYDRo37WWEd11XQipICSEo5u1JsP8YE6c/U5cPze63a0mz0IEuoAypaEV
p6bS9IOhgbyaACuci1H/pAH+OetpoJ0xFIldCcQYBUjl3paHchqoiD3gEgs5OHKHzYAq5C0n5zWj
Doj9zzlZyw+pKxyah161QkXWA7uDw9eVTvaiExZet744OjppSrqpq2vgecQEFA1JBMZb3inMtA6y
oGxq/EuONjoSuXb2iwTJ6vx/OcVanLX5QxO91r2bPtf6PBjs5rAmVJXB2g3t6iEb7RJqYk3HyYTV
wdjwk+8wMLWyanpoEHTxkZe4kopMPzWhqwAT6v3OJqhzraGQXSbFDmNR4kzQpHGiJ7mRUpZWB7ZW
R30qu1fDIAFOuaAjfFGX56jtiksZjl8Xamqaldsk1q7LheCYjv9Y+4cgz2Nwx8m0HziF0RM4m9/L
ThtilebbkHa03mQIID9gtyCnAFMcwhMHDFYEz8f37ic+Qpj+cdiflvI67kloc9AmbmsQUIti0Moc
musCjS2U3/ioV051APAzrQn+IyFqro+XX112fZpDuQdU1TqWkW2dNat4Cd0uurSFae3y0oOpI6ZP
flBNpwoM3x4hFW1vEfqnqTTbrXJ9oiVK+7XAAnu2MJXMgxgYY8xxAhXvhiqyLvC64LYY5tPy3KKx
rEuqd3SAK+BpWlL3hH3AEUFUO+28eHhbdsax4xMESom9rp2s+oCuhlxls8bDMf/WIiCKVG6derd5
Y2TYb+h65/jJEJnluSaQqjbeYSmkQEChRJts46ljB5+y/9kbphWjLEDgVekAEgxEz2uZhqwosoY5
WgWnRrXpc4wv5GkIbz7CoZWKO5PIX46e37ZkJbW7JXcm1eiqh5aw7+fmILYDfF0ZlRBxCXLYKr39
FnG3QzRb1fsliqcop3ObmdVl0nEBtQYNHt9PnKNnjEhyJGQHLXhQNokZyNG/+rlpfHSL8ZVq8GjU
1Xjf0pi4UOt3m447EGKigBTyqT85wXTneiK5m/KM3qkHsScMRfToN8Mubt38UGv9dFDp4J3dhkLO
++YzQToWYWET3JqevAK4HiiTzxgWICdKvFtdHw03xmw4RyHseMPg7Gy/Dy5M2qlwB5NOgi/71+X/
6nnTbI5kkofHRNjTdZFPGcigfq/bUXBaB8Jr5DawERzDg+uebZ9scqXiD4UIu0euvlfbHMddqTcz
Vk76u8iGvmmYDtMFM7CQtHfeuZofbJmP9JbZVnumhb+DvNEVzKJ7oYavjBhmhAKFVjB4W6Mz3COX
jYkWRJpnVQB7bpawtNg/UdNpJ9vUs/0IpnSrJW28LqLBvaoQxUINX3KPGgYsZkFnKYx/QBcsTn6E
LwyGQkidC6g79pvHWOtehLBpoUe9fvJjTIngyv1HOiE+8AhVvcDL+erVLOUNwc+5SWBIp5DwBpCc
ke5XwZPUbBJ4hxOirO7ZGmprZ56qyTTPYCIlFSbtllC7DW1/5+XtfYVe+0JxHOxtGrtYlKfhnDMw
fZ+FBczcLkuN55Lkvgp9dpmh3d/XibGlCq3vdMHwwO/Q13WNAwGJjPY41e7mQbsRqewmyF/cF5q6
W6ZnAXfUjT3ayAyT0b0YjK4FyJaCWKWN63XIXudCwesHRn9SDRs3dccdXmH6TPch3bT7yWKLB6Pl
QGyQy84KQV6Jjv1UhIxEG8c7+Tb+kcLNtU3iw6wZo7zftw6BNU1xCGywBDGi8+UBTdhsp2AiQZg2
/Go9HQ7KLYKLVEW8tqP8PDlDdE2w58JqDd0t+oj+esLJhjBwfjCFjbrKHobdInmjlYGZrzkwKUy1
KtjU9PM/pBEKyFR5t2gRALtoIWIDIx5Flf8Bvvvk9qg0snHFaeje+qjubrxAQliaYnqCAXCrtO7Q
zVKJXHe/9mye1ksBVw8Wk495OhrM3OmKysxXwXQuCWp5NPEEh0BBnswebNXENOWIYgUJbI8prXDS
a28SJRBzR3/Gcojuokqw0s8z2XDOahCBFR1joR8X9aUonepS+ea3IKtSJpnaalKt8VT3ObLUWS0x
af6HMrPrdeGmKIIau9/GqYwPqZXNhqyW9LoR+C/2S0DzsdmsIhXnZ33+sxbuhXUESWTfDzXmTJPf
KFKPuJ0Bk0HNKrseqKnOy0iSC3pngR989ELxjLYnvVVeIXHx1vNqE/kPaag4DxAnOHEvt8zWBuba
D5Own1ofneUyOewSvPi6j4cJcE9/39c8BbuYiSARGpXtUE4vqdT3UUjqJvbLbvoO8YsSxj6xt2HD
62O/SrMCTdj81sluflzqfKRi3AYcj+1Pad1BVchu3tRBf+/CbYA2BYqxW9/r6ubnCQ1NHei3VXO/
M8cUcVoTYmfFbxWMwwVMUL8jOdRbEV7RPE61p3H9AUmMjOmTE5XfHZsqQK9c5ORd3kR7jEoGeZ5o
zUuy5UjyCvaL7B/lfQ3TIfwwDO0nNbiPi+pz0QLVAdVrs3LmAJNKBP4ZHQ3DAoH11DQ8/dj6fFx/
XkfofzdEsmgECsN2lWObliV/CTl0LbJglcSYL8PwJCZH36ft0DySmBlsEm34rOqhpK3knMoyQGjj
1PF7htsSfeEn9rYBLsY8tPq6HPAg1BXx7JZ51BH5Rcn0T4Jj/y5C0rINMmxtaSmdVfvXbGAdUlMC
ZAZqyJCM7x4NfQpBY6V2fc1D787ARHgXO7RrcmMc7v/J0fo1S1UXJmWXxHJpSEvKX2Nrs6os3GaI
Srwy+aan8rwb54fYuY9rRISlQSj98mDLojjblv37l8v3/IZqTbiY6yvoWlc8ISfll6DTtSxhEKME
QEPTVA/vDwWaubxHTLm8hf/4w8CuXgZ43/JirEIsCL98+Zf9W373JX2r/3P+rb/91B9/5y/Pecp/
f/oj1/AbZsD8R/O/+6k/PDuv8ff3sPnSfPnDF9slWfyhfZsTxes2af46npx/8n/6j//29j/JJ7c4
/f82/Zz//O+/Nh+u//PvG6Lgcy7vnxPK5994Dyg31G8IzQVjZwWqy3EFeaL9W92QQi5/s23FvI+B
4O/B5FL/zRYW+eMmpTsTIMGfmWOtCSaX4jdSyV0kFFySlssJ968Ek//SJlBKWsAOlDIsExmC+rVN
INPK0/A06StHs6gVcdH5A/+D1n1lB/2dnpuHnw7J/fs48+eAX30eO/805Xx/RtswbUcXwmQP8seB
sFKWFTkm0wdXReM2rHv2223ExqGNfmQqCTcaLGxpk0tXEfFILcb0psSgqKXMv3L/Uem5jmnbuqtp
EK6UHPe4aZFVzbFiiMm0CEPsn7/kX+ayvGKKJXIEXV2aRAz+mpDsCK0s45xFhXnrnSKj1XcNimvr
7s+fhrn4L4fG4KmEMvlcdelKnvKPh6aOuTvoFVgKEPeQWWSIAWPfetqHxsD+wAyjxxLdA6XRI5hQ
l7TG4tLb6PFcOJytVu6hTcAkVsl3zTLRRwfeycVLtJ405oGTn3FzBI2H1De/aaOLRipgwOCleyOr
uOf01SU1y3rtDjsNEi888rY8Zu0DtT9EL9gIK3pw+xIn2ZokKndd6mQjatjJQd9AGY5e9aChalfT
jqAieGvZNNd1EVwSvTkZfQYwO5spTkkcXVnX6Nfm4H36Xsf9T6+e1LNv3JwlJHJ5zmg0weMoP4+p
N1tyNQ24DPDqyBNkC1X0GCv4PsVEHEcyhQerwGgYOLpaxeIYTaNzEsI6Tsw2qe9cZxsRn4eARXrf
NAv3ukfeJ/Xd3iUy3Jo3cCYyslulX9xcrZPA6+9b2WjoB4lFi5jUA8ArcVkI0Iy+MxH0pbnbOmDk
SwdbMHJCBJnZJb6ZOfqiS17aJvvcjIwoyhJKCVq/fhNEVrAP0q9u5N9ndeUfDYd6RDcOaU/jDZAX
PuHyW6oH0c6iht0MmrbJUwSVcRmDdBCpd836DpFbUmyG2ta3udNAViMUHVBvPTNPiztSdzd5iTqu
bU08AEF8H+qogOtRvUAj/uLK5LvIiOEy0vtGK7OTG2vmAYzfup5y4xqgdj9aoX3VAhNmfbSHOKe9
BqWGo3FS+ygAsiGikY0wOfWcjNnBY39raoX2wADDJrwB2Y6COfiaaMiHMdakxxqNxSd/TvOWjveS
mIl1tlygFOb8Y6gG4jVZuuYlSzrxAQfNljuW/0pSRHNolEPq5fzrUeJ+JjrVZ84EjpfGz9fl20nb
ClaPis3//Mfm/l8lpvZa4cjhXCFprSGjyBp68C1jjjITwnlVlt/HkJBbdxqzddHkB90y7/K0UCvQ
KwAyp+EZB+xH5flbpUEpRQ46bCfrZnapsTUmA1KUmT8X4/RCSHuq+XuCH2B2q3Zen6B3EyhwprkF
DH5e1gIOr+5GP3ygUnmePlUR4merbjekkJIpbEcKL1UOjiAXL/q8qnEE6SnMw1kuP0BIP0DN3Mmh
IKh3ziN20t5maejWktzDiKcDp96ipfN/mOCMETFBnZBkMNKg5c8HWMKX3spQxz+gHQNldnij1qat
SPWrRwZVMZXzuhHoYcO57aFXAu46M4Sw6szDaJV0p4Yd+RrDKuY+z4JS6kAq+CNNYTyZcV4xn+Fl
Q+v4gppoF7QcQz1rip3p9PlGKyFB4qawMV3OL5JGBtvI1H5ZjnUcWndtrMSqYD4fDuGP+f268mgG
XDJmyCED5QHfBTFljrl5XvCXp+5zjkRML3fTRXIvnUDSTXdvmg2Dd4RvFNaAUhW8sxVShfejWCFd
WbsNL2n5ftR8LRrtbXm1798oFn0mGjstQhcAsNVpf1Aa3Wk9ahbJ+zUqPuZBjC9G7L0Ysr0r5889
n8zlBlkXAxxv1tPluFXDhcPebWo1v9BAvJCPdDOs7kMx0PQMHAMECh9GXn7wC+8z7+arj4h7g63Z
3lhulmxiD/XmQDIUS9+3Ycid+VJGq8eQwS85eQuTCYJF48NFjYmYl/PUSYlxMbyh50vtC8sP57LF
fTCbP6zEKIqdG3FOSItXXRI46Ywy2zrzKa+sgvUi2OnS/hz71ZcYn8pmsUxoJK80ZC4BWK04Aj0s
FCLb7qk2OG0DnlRvCXUOg2gd+PkDeDVnk7MjtXTKvm6je0y/4nloDPniZcis54GVkPtnwhExneGj
FesPfUYcQcFfTzZ1EAHaKzGX2BaykMDCei6JTUkRBw3aBQP6bSJQhZ3GBXe52mjJJbeleYjr3t6A
bKpWXqpe+9TpDpkzauvQclaWJk/QLi5kn7qID02G/OS3WhJgoDEkP4oCoKqbCYJY5IGsPDYjid9t
ZopxXDDs9QvzxCKAer7iKCyHOCj07wkaI6Pqd3UHrdd3OO2yqnv1IaxGIQJQwWWI1m2C3QbbLO3B
A+PB3g/Dvp1lwH6vARL+YHg5cQC18zUY3RIdbXjxwf6w5ULfWyoN4k5Z7KaESLt5IfEsHnSn+5Rr
HotX8Lj8leXpgkg8hlbzaMwrQBOTcCg5Fcb6Qm3YrjIrNE6q5/M34wYbDQSBgH5UXFg4VY2B5Iq4
/ZrRfcu6HYNbZzOhdNyX9F5kQQTzhPijy0v3ohnlkRjQt6iAMZHK9JaPgwNaggl33H5DxsVdpgke
l++2uEiNXAhMqHSmVeL4O2F/SiZWEx0VKzHFG6yYXN7FQJCCJpdlEtma2DTm+NBXpbt3TdYfRpQ7
xJPnYSC0cxAE5MZN/zmqxCsOSH+tJxx51ISH1Cc6uITlu0szYdK9Gg0mxOR3RHyiWeomc57YN+AD
7Y4KV2yF+GzFGikS/XQcSE48iYj0+JxMrt3g35fVXZUN9INkuRe6rDZV3TgbdiMgVPs+XOW6fml8
nVtDhqxnzgWxuPpphviYGtSETweR9d6zxxfc11xZrIQbPbcn6OrOragT99IyBMsZHwkMKtj79RTl
gOIHaB60BDDBvwUlLvaIplZ5PUU3GQOmcgLjlAZv9Kk5K0pGhhaXs7BxGmlsoFaDKk/Sme8Bdfdo
qQZDbIqg1U56FpEQHgU5SytC2RTTGJYAgl2S9axvJEb0fl6I9Yg7JLFbpKXj8F8T9l26X7ycEE10
E+o4JhUxxPPP6BJb17LES+Bqdde7h5aeC6bHENv/OC/0vH3AAs/EJknuqlqIC7TWT2XgH2eo1CD1
8poKZrX0j1oSqjix5zsGiRufJK7lnQ3cblMOr4biPslrJzSCl6XJEds9o4bltjzqSFZcDi8WkU0M
kvugxfqjT0zs2k5CuS/bukfzbQyX0Uu/2Gh5nowaz5GSTC19NqOIndqgep1Q0a01kK/rMUxC9pTd
uEIng+MEkA4jivoji/il6Urz2NTdMcNYgsK8uqpAz1eDBr18IKzLnZpX2eZ7y3/suwY+b0Wi6IwV
xfT+oQxscw+D5pgnWb7uFawc8zm1BGN4bgm+OULaJIIHRO73lizU9VB+bxw9PuMWvlE0amt32pde
bZ+qVHHPR+JZlv7BEqzSqrV4kNW5rc0nVRK84TcZaJMWAVUTzzYP9rAu/uVdq6EKtND7r2M5yzzg
MltqL2baYflssvnd2YTU2Vau7bQprldCOPa5Cq8NykEEOt5dUBWvmsMsW7cx09kuJZvXJwByaKWH
LWezC9mLObo7m1GLY0zxYTeYcvJxfPQEU5WSeCTiaogRCbdlkicndJkNc5p45w5Bx2xSMIp7m8we
8FPHqRuEyZa9V0aRSNYRY/SrKOE0ZAmRpvjAPvFOQdsIGiYNy4iHVB86OcOZ6YPu1e2WoRhcJhhp
ED8r+uXcSrYOY7RH6aytxCRMKOyCHer8ae9E3R5D+NoyYctlVX6y6nm98UO5roQd3PV2Yl8B39ur
smCoBJP3OsXWzhrcz20j+6Nr6dnRaTnwBJXpfrRvyUhaWR30BlufqA6CoX+ENeXupwodsaYXEnF7
kh1dl41PZw/ZSY5Q1qAKDAx0WJQSJmU7aRFzjMLgtRYqfHVD46OD/Y1IGvtmTHdUTXLjdaJChUlJ
ZbepvUVJYa+JA2Ea2TY/ujB4REpzIHeiXde1euuZMd+DIXjCknooSEpbYcFv4HID/yprJPhpIelx
Ymo5+FlfnjT7kztv63WFCqZ2pPPEgneObQOxnZjUKZkwAMWjfsfyvIc6fMcmxdp0FqMKr90Pjuee
vbIbNlJvALeWVBCuCTMEYuwBN9JwIVHV2o1GzgWYJtcoViN6t2+RN4cLGe5Dl7fuFdBwFTTroB8S
XErlzrW9/B7ejb8L045qKyJszGz2nlTNwZbxiz/1ONXSBFtnzL6hBJ6IHgBNre/C5KTJANAe3WWp
Bae09l7QpeCwTcvsnoSe2d17EfocAePA7Oxk9Kp5WnqWnjswwHJALvX9zSj6epc0w3GItPbWzQ9Y
213iq4a7Ph4ha5bI5qLAs84JLlFvqu3LKIruRMAG26quPZW60Z6cXhC1qdnIGpk3DRN0uFol40kW
bMURpZwsZxjOMtGoA3y7yw/ZAPK5H/NzN7hq7bZNh3mokKBzhTgB/F4NiSepvc1PsKOvFUrDVV84
KGMY6fQJq2X/Qi8xXkuHxsoUl3CNCNEzuksQQDln23SIfH+ev4xH0gnlLRnc8K6sf9RV7QBf/KHl
PZBpwEh5MlxrmuWrdmLYM2YuxUDHfcfNPizdkH+pEfn/rMf4jzqa/x+2GF06dP+4xbhvv6Q/txfn
n35vL0rD+I1uoaN0x4FbRgPpr+3F+V+YqNFbom8obdfiX/7aZlS/kXumLFdRexkOff7/ajOq3/Q5
8t3V8cnYOCT+lS6jpLf5U9PPocnoogClVUIALXkmv9ptukpE7J215Nav++20ibeBs0r37ppLa+Wv
rUMB/Qp38PGnY3P/973GP/bTfn9W2qe6hfFEOHJufv5k8RCdKMccFeVtij7YIcgh63tRTf+kO/jf
vrWfnuQXoVWkBZYQmZPcuv5JIH73gx+ZJA6vvf35m9H/OIr5+3fDx/jzu6lLqFb09Xg3t2YTPoaH
2Wy4VsbN2XRrfceVm3AsgZ3t3EvNtvoztPY/fwnWYkH5r+btX1+Di28G+4KLPeuPr6GA5WVbZIfN
FofdkEMOgSY89c6lR4OMO3U9Ub2DKH/t9GKmFUC3BJinzMOgyNZNQD0V+5yiEG/JQQObJYf6WDr5
Su/kzUmLo2/Sc2A/0sKYEm21cefNLZbttIsPQ+GuQFuyR8Za53t0BAmFi5kQplB4VJHdD7l/C4Bi
0INf1Tgoa26ISR/sQhMcGum6dBH3sYDY79vuoTZAtplfdGtGlJli1+UZ7SqJsAR5MVr8qmyveBUp
mnKLQdu074AKJOSNjQrO4cFHMNzXnyJy5Qt/5+Vw3VN9a4iaHQeSR9c7Dl7wagpj23ic7wPE5JIP
hyh0LpKtLtzroKPscam7zOZWuhU2AxSf0JcPwusOJfYGvXNeVfrgB87zqF47Nt4FGyzX+kJPi+bI
p1g6RCDWW5Kwezs72GmO98x+8J3kXCBTqo1uX+T9rc8gHYbF/TTT1hVo3EijOp+OoZNjI/ePA8Aa
Ml/PKRWWDnQwMkGsgksdjWRNmPhOmvpRE9WBLuZdMqPNIqRx4LLv4UGsDEicRKauFbRwgKbMd/Ud
yucV6eTkDWhbad8C9ejdlT9QH66SlK0QCN4W+YRRIWnLsmvW2JuUoIMoqvct2nt8iuxoKu0RVSTe
9PTQiGJLK3sClkqxlcr7TguO2WQ8tgBTSuujkvCxinqTWei/KqVdTdpucemcHKc4cao8i4Hhe9vO
W3iwCGBaEJg0doa3vYUWhFOnTI5eUh6YgBzYzAJX+BhGJLSIhhxJSAMEDceEzrGIgqx0b7GVPGbG
cFKtXFVokqIm2wfcj31ERt2IHhAviKK69xP9FprW0ZkwC9KYIg5kUxffgYzROcloBsKVj8aNqqad
ousOqmVl2CF1gRQUPnAMsvWYG4cxATwSUrxLU5Dr1JsPdvR5dA3AoB+jEZe2xhDc6NY96Eru//d4
SG+DTb/MWJkPA2mUME/jvfYGCDW6w8gfPzP2p72pmCGDyjWH5FBb6YPcu7lAl+jVez2fPlUNbOSQ
GDQ2vHPzmtgRN4bAXrTkG5Eus64g6W6RCT9bHiFvPedVG1bfYCwaa38sS8ozSeQaF58gnW8aCQxA
Y3yex0pdGZ5RWO8aQ/5f5s5kO24kS9NPhDqYDdj6QAcHiaIkipI2OFJIwjzPePr+oK6qdFoSjk5f
deySkQFzG+41s2v/gATXYl5XIveJ59+AcmCI500IqLLBJ7KNEYZu1IeiRX5lxuTCLveW/yBaSFbQ
8cvmUbTDTWy+lGC2YyyVhxKQ9Ph7ZoXu8HG/SweQxCWmaMO3cPyBDsB9SDaqIucXnNMnRKuoPVZe
NCuHxND+wU91X1nt+3joPiomeuYzePvip6hcdJK6XRpUL5iX0kKlfwKGhKeCyzEqdT2uXg+1P3K7
S8Q/UwirXrOfIAUcshwFSDO8mzXkp9virlc0vGUy+GI2uty7hIphYOJ6B55R0c2fxXhThbdDe5v2
2tfMd7+bJXA1lEiPIa5wSMXCVMSEFbGnXdYYe0zN812ei+/cQT3eTHZ9/yvRrYOZ96fUMX81anuf
JerHpKne9Xp1REx3p9nUWqOHynoGv5cp1ZNaKoDH0KhsjQNOfQdnSvF3xjirRG4vsj6F2XCTmRq+
EcYRobBjNsUoz/0YANiim3ejY/mqW19TYeyJzEPTVnd6HuMY37+0PcKuauYBH3lMDL5uDLet358w
sj4aOVyRxfV6+qIqIxivHwGVszH+BwWm94necs/7BQ7QK6x/8Dz+aLiLdd4Xk1J+ywWOG9T7cUR8
F7f5xKbiYiO45FrvqCByQ3b2dV3v0um7Y43vTGfa+bXz1VdQE8TnAzXT0EYu2tYZ0z/gCHa1+T2C
gnOAifa+bK1PqcUjj+lkHniBGq6fYkLiJyPOxpcSzng/Pw7610l5bobhAEzlaI3JUTNvUdvf24Nn
jjD2FYMLJQVDDakJs7qzF01yv0RZP/ta4SIUttpTsyQ8rnpq/2TozYdaeZ/w6jeU6t5EMyTIvztm
9o46sMELE+KAOsi4Ya/6P1KVgs6AM631lOMIymPezpjQwJzje62yHxLL+dxStN7rGg694nnkDplr
Ds9XPFA56IEAVeX8eDfN1qdB/eHaN9r0tWBqS0ydMowMdPwiTIvdtOEtZgRQhyStVjUeYu130HeR
HJ+7Wx5xhAPmiGKX6d9hV7OUjHQ8nGLBtcNteecSMTDqZ1QQHvLmtw2nCOYcPsOBhoC5dRdW/N80
FSjuo1v8aLXvdcK2mlY3eOh8wOqdomOl31vQlf0cbCWScC+d333stfFXLBCTLH/pbC+UeX/ko0Az
cLgb/MXstf415ymoZcy3+xgpO7wpYE8gnY0rUEvxf4ge6ol0UL+r0UpuENJylT+IRTzm/fdZfx8E
mQcr+c4UCL6FqJs6yQGDWGTzYWEpPCX4DqI47QEbokOR+J8UgyBgR44YULB4HIvuywrqoq7cOfgV
9037ggrSx2jsvilo1/bzZ0SKW35AbBgeUvwfqZ9+z/TP1KJ3IMR94ynCSQaBNPgk8MRaDjZ2ydXU
piBjGGikIj+RhjiWJfqNDnFeKE+l/btsq5sJZWhtFrtFwze1SWe8uMycnCb49jMGwg4aOJdPghKt
+98Pgsup+OxoXWhGE1Woi3Gg58Zu6GgT7Yrv/q3YAxSc90ZF/3flSWy1+xph89/tWvCjQbWbArjL
63YDPagwO3KzR4hu79FUusnIu5iE7eydeZPdRIgXvWx09TVg4d+bXBjuZ10VDaVwM07zR/NU31pe
eOh33Y1yQgRxLzYuLMtdQT5eC2GrjgqSyASQ8bopANPJNGOi+mhnw2nGiy3/YpmfGxD4dnMS0wZY
6q3rkWOYJpdCG6EAVRIIcIAhdLh4cqEoOWXemv1LkD1dHjxrqw1wLOeDZ+EFFKkT8jqF+4DpH8rS
+WcuU3ib5pTfTTw7mgnhaetbi6KleESwj7NftacGQYKZ3zs4pIThfZO/d4YPNc/xSvDTcN4hHb6H
93qwexcqV/yztpRjzLufH9efYCLcmh01XQO6r9pmxPx47Ob8Rovjm9p/qntgCWWHmwtWNF3i6XV9
S5VbR+MFNFUBZKAy3d9WdFv3j336aans33MA83wDNave6r9aYfne54B4eaS0N0bKcRwXsB3AMS7K
0tz3U6245ODsUfsneW/d4ATykt639+n9fDcf4+Og7akObwDWlqKAvOBeNSqFcWcEMQg+7uXqU3uA
oPcFsjeay0hB3FMk/qlRTt7r+m7+k3zzfwJd9I+Xe/3Ggn/VvnRDj0SCiSTF3Mc6/kipGr5DjG3i
B/BQuL39Myvh/nJ72hvBfN6gWC7ZZ8GcAPntap0Gm6N/Gk7xDXbd5g4532O5vNFttPZm91xoFVTM
+ceQ5tQ3ZpXnzSbnwq7dTPMOflD6Tb8TN7OnIy/1rD6ajxgoHxRcTiAMbDT/5oo6a12aXM5GlltU
c/44NuWu0b6M1XsAEpe7+Fre429ydLUle9iq6QCPkiYQUdG+6USePSqzdbAwL8L+biMy3ujGqyaW
QT6bMtMKTWg/4IYTrkLg/04TZQ+oVBvNbPVEKq+gzMCzFMqfj6Neg4ZrSUwbpLw3go2OmOgD8HLo
Ql573RG8fpEKVmnBPAWe4fWecQq9+rS1ibzZjDAXk1jTsFRV6ogfcW1o5yZ9rOBbAVjKuPlR/ciG
n11035opW3PILdLXNgpUf7HA0u5F+nJ4ArB5D7AdqeHGSXrTV9mbrR3cFB5FDoiI763TxLMyD4m7
xru89rYadOVgjkuVE2uHdtsexMEeQarH2jNJWamnetVGa2/U+c5750q7ZWQjYig0Z1kfI2iNL4Xz
p8eNpnPuLvfqrenTAV0bwhS6ZRvSCQca2qzbYZ89OjVY7+/qrOyU6NFO4SSWvOnW6KF9/dvif1Rq
/3/D6j6Wv/NPbf37d/vuRymjev8/LKbrpKP1Yvo7LgjZj/q8nr78B/9dT1e1/+JcpAP4xGeJiSXt
/F+4rqvzL+D8G+4C17TMs3q67vyXRX3b5uSE8cSCzv3ferr7X2RJ6uAC5CHSbZZj/ycF9dfJStE1
E9sP3ZXT7TznY21UXenVdlo8zEWSfYXOhFDj2ThsFs7/9Xlpx8jjkkciNSk9M4jLB2VwOVqnVKCK
Q5/DP93IuMve8K988a9WpDzI4zmke7CrnqVXFQ00Tvs1zDBfp8Sn653XVQiRfGgjJUg2+rU2bMvf
z7YQThUgmqu58EIk9s39gNXwfZhSZD5cHjfpePGvLklBi+c6tbB0KrwxobbltZ1mN55lzjyb90rr
3+HJM/w2kHb9rKRD+9WY7bbAnjOMy1vV1Osvl3/GWjf1191UUlMxTbOrvL4E5IeDUVGlRwRss25j
5l5vyf/qppQDw7616rQVhWcERv8pHxztT5xWjrm34V6OVzYiZfWxjDEytMMS15vcQrEnTJ3HpIav
v89qpCuuGipd2qsQGQJbGRaV57da/+hUkIqsOdc3NL1Wxkknd5yvtwLF0r6tlcJzcOp6TvAoyE5x
zs65m7jZ6Kfr+rDE19mqVgMkCW3HL7wUYu4NdNwMT8o8+njd16VcEMcKHEkRl15BwnmqtLKiECxq
uz5e/r508fnfxaRLaUDLyxFuVlF6aEaOw2MQWZN6WyPuS6kR/Hl4C9WruK9BzXILUa2IspYShjZP
6SJS7y1Qz5jEpSpEQBj8bI0tuGSevVS0ADZ+4ust+V+/UEobmBLiHSJIVP7MgXDfFSp1scREqBDf
S8Utvk+hGfTHxM9LA1JcmwDONNEm2bhELyP9Rp7UpaRimeEAFiGoPBsrl7th8s2n2aG2XU52eY/a
qfvz8kyspA1df72OunQu8VGMKy8ogvxjpjhA/UOtKJ3rsq8uZY2AA2kCyr70AICDNgV2lD1z2XY2
st5asEn5oh0ANhlxWHlD3aFt2Vtor4b1Qiaoso1ssdLE32v0WaR1WlBDaQY2obj4m+xShS+r9TxY
vFgIcV04a1LSSGckIfPQKb040iO8XS2Dh88kKwCMXp7ntV5I+YLNdvahZVaeWUAPPs5DVpUUvhs0
WhOI4i/XtSLlDUg/JkodFrTdCoDrblA6DVA8SzlFJajD9v5yM8uovBEcf7PK+ZS4Uyv8Vs09Uwwj
/GDNTNpPQhtH8Q4TArDcPvCx+kYpNF196tMJqsjlhtdGUUoKPZojMI2xfbP7KP/Mix04aYGjAY/T
boCa/uVWltF6q3tS7BtIDrajMRRegEJFMCKAZaCyj/17xmtZqkW4MWp2O32/3NpKBvh70TobzN5R
St0fq8rrGszQkKxuTP84oxf/fN33pQwwlkI1zELn2JpwsD7EZVP8MlMV5eLrvi+lAES1UPjmkduL
XDcCdWovxlVperz89ZVtQL5QF2OjZwBYCm8AW8nrfhhoEUa76FOK53RGq9pDxR90ObOPElVSlc7k
73zsLDf2gZUVp0qJIdeDnpohs4Pmg/sVnLv+a1BnGGJZ6ygbbaysAFXKDbYCGK2qJ87kNS50FAwG
c3lVEX+uG0IpKUDwSVQBq8VzMOlpeOVCfv8YpErj74ICr0MU86KqXJ5YtABz9yn5Jnzb+Ody4yux
JNddQryipsrkoAHiVc/Aj0Ck9uJEm8anqFQG5ZMI26L4eLmxtYGU0sOiOu2LPGUpmtn8M+ZG9azW
I+KVlz+/zMcbeUGV8oJd4ZVdjW3ltemkHPpRfcmmFvlD6Dl5VTyndnS63NDaotNfHwpwVQi7adm0
HatP2qMx9p3Y20VVLGQhdW4P1zUjZYbJyiqEoLEJiVS8PztRPbeOg6FQmV7ZgJQajNSPG1yNSq91
W62BN6ONPk/3fYZ0xNAmPy934+1pofL2erT0asbcDn8MD43dLH9G37oPwT9lOMu2aFJR8B18A4ta
dACVjY4tC+rfV4IDQO/V6T9zIr0wNM7n2GTmH4041agko1fTbKy0txcAT+Ovv++WbYx3J3cYOHl1
susTDYUIp9Shoc/NaFofLo/cWjekzBDgqa23voZPTF84e7dBVhM6XXllJ5bOnW1sRVZnJZyq0sv9
3LjPkbBDRzVvPxeYil1113PcpWNnTfh2S+nY4bpq5wHvU7FSHa0WmHUTtTfXDZEU8yHibpUCjNor
0RoFc2SqN3UVaBtfX5tnKdB7Ijrrg5oJAAV+j9Q0ytBziDBfunV6XptiKcZDRa/cTGGlRklY/YBV
2heYKkf5l+uGR4pwpyoabr0j5+ZsKhDZV6ZjhXTb1klsJbTlqrY9K6CyuWB60TT8mf24wNQEo4sI
C1+rhZWrhFt19OUHvxHRS8XxfCVNOQ8cosiZ5zz+MOvRV4RJeOmvPzTJ8FD22V0Z6n/YRFG50cAn
XDV6jhTmsTqi8WujDjXG0R3YwJ8zDumXP72ysqh4vupPazYtpstkkFCY3THAmnavlQqoOQXzlMtN
LJ96a8ik+O7GPvV1yDde0w3YDGNK1xrI7OtwiErbrL5dbmVlATtSiLeF0qeRyhg5qFRjEoAXX1Rk
1eHy19f6IIW3cFHtM7Cx8wqQcSB848PUQvBnsgFruXicXW5mbTakOMdYvYehxWyghVOFeGIP5SOg
rKKBk6HCgLvcytpQSbGu9FbaaBOW0xr+TOjy5Xub0/+Vsy1FemWUjggbnXkIHkttvs8nY6dpMP30
ZmMuVn6+kPbxEB3THmPH0sNeSoMTg0dqf49LQD14l8dnpVLsCCnIHauKQR0C2VOyebEQ0ru7mmcs
ELN4zY2pnn5E2SZ8dP4qdZWz/ak2cIWyumZ8ufwL1rooBbw1Thbq6QUh05YTSb9oPnaTGm68da5k
S1krQxNj1xeIy3q6kSmPQdyhUhCh4qrCvXWTEifXwvxWziM0x+u6I2UAxGhdEDMoi+mJVqHjNDYA
a52WaL253MBK3IhlHM/2d6sWwawtKca1gc/FvlUcCxwkH3AfHk6Xm1ibEikDhHmD2JzP84Th2OZh
qnG4ato82Aj8tSmRAr+1yqSOLSolrj3Hn7JJ3Pgt4k1a1Z3yKf+J7Xy9MRcrmUxIwc/7pFAHpWEu
wol0PCA9GgkDQ0/0E59HDhTHy+O1xMobWV8GcRRopLnpMDJeuq977QL45K7yNQdra7Xu01xNLQjw
1nq53NzKClje+85XQNZg8AKCk30sKmOBjLeGJ2COrcKzUrUApi+3srIIZOmqGT3wPg4YvFEBDa2W
AcquPDZu5J21ry+L42wVt2C21SxhiRH74qZE3haygJ9cFyP2siDOvq7WaOYh88Le0qXFATKkdeBG
FHrCGbcOkWuTsPz9rAldKazO0Egsk4k1oM37AJYeuA/t4NVqh+umYBm88zZEG6Pl7IKIb4wRNKU6
H0eBRsHlr2vqygHPluK8dHS7MZIm9yCv50+9FdAS5HMvU7E505MOBoRlzFB+u5JDZiqQrGm6vTqK
6MeogBumspULlBNFDRQrQQEHT+DMMD828GvjHabqIj5wmRo+9+iH3yF6Y54UK07uxFx2z2k02ztf
7cf7KDXRfhSN/k83NPVzXw+BtcMKF7OrueVcDpsvRo4GLiYvsqnSv4v00FJ3aTkL65AF/RTssVCJ
7tAIhMeM5UZ51xnpfKfDknzUzAaJgCnqviJokUJ50Vpwz9loPIZIgh8a8Kl/0qHyKwQRM/sJhRdr
OGJIl96lgZi/9GPVfoFbWOh4TOj2YzLM6XMwWd9rhPN/Fkk03dF2/D2bQudFbzNlrzbWX2FdHaDw
WO7pIIdAy/VPTj+oeJLUKHkn08I9UBO0klOQs60C5tCYZ3DVoen8qmEWPNux7qKzoowDNSq36xBd
4Cl3cQ7B8soUQnyO7Nja2XYywwbwnTbAoVO09h+0O8WdjhO1fkwVp0cnNvbtD4NZODepVYRPgY/S
yG6KDOdLZhvVdIvVcwHJtc/83wXu8lv1gJUAsaSDxdiYpjObUJ5R3JsPSi5MxBEx0MRyut04f60d
Xiwpi+QoBs0D+sVeEBmKdSdaJ4n28yxSxBKCUeNxrDUd41bvzNo/xY4P3aKYcZP00AsZWbP4L8/G
xo9Zsu8bm4AtbWtlMxqJnmW5VwZz+7nNdQir9YTVNQw/MKdJALsjw6zPLCv3vV+Xdrqxy60MtC3t
cosfeR7BjfFQzldPgge6mwKM6z6L0y2E01oT0kEXh3LUL5Ko8GYoFWIvAixjDV46vzmLTsp1/bCk
ba2pVccOjCT38GFKjnpqtLigZvn97CpYFV/OeSvbjiyIiCWxpfS6mXqz3an6vjUWtTLROeW3674v
7QptMUe9GUypB+ouOQFRbPdt2G7djVeWmCXtBxDbsF6e9MRzfevF18Ni3w44K7SL0oaeFtSxU7W7
aZb/mcbYLV3XJ2mX8E0laocmSb1S7RFABhiMKwZcjctfX0L1jbCxpLDphlmxFxcxz8rEjPn0ELe/
oqHSnsLKAOBuD6a9q7rM3sI3ryxlS4oWxUeJ08BgB25MosKCLCsMq80ocSDiFVn65XKv1taZFDCa
FeFiThXcS4oMIeJUpB801yl/Xv76cox5Y8xMKVLC1Bwtxw1br7SChcGm1XhbpAmqiUkXwyQsyrju
NmZfWzkkyIqMuWVbXRenyknFvAv9i5LnOJ+dOQ1/jGn43KDmPUYF7lacdgezfbrcxZUB/GsncXb0
mbUubsJi9LkSpOOpCKDKQpSrNzq1sgjMZWDPvo73jhv5uV57qjo2GRaXTmAdHT/DpDfLfL/YaGZ1
7OR0UJYidaMSEKhrd/dDj3DkjyExwhKPeSH8u2GpAN+kuotKWhohqX2LcnAYf+jCEVHuyyO5cjkx
pAVf2nnW8TCHZkOtNN8hMaTqTiB/c6xmqtwYplfHxLbbm5i67rgR1GuzJyUqhXOrGvGs5QVVZX7W
KuSJkEfaiK211W+8njy/iAyuc1XoVaONR1nht4fJMaJjx4N7pLgvl4dtbYlIeclqos4StRF4yUy8
7Q3S+Le0ygbzUODVuYGxXWtEmhun7SydKoF7MqOCNio8kdIEmojIzOJwuR9rUyFnoiGbsgoFE7zT
8/4L8F7lnT+6YmO/W5kLQ8pEY4aPhqkkPgpTmvW1LwAdce7X2+SALl7Vo3CEG+JGT1YGy5AOlG5l
Iw+vqM6pyiP7MDWcfiEbI9zlGv3Gul3ZjGQ4q2YAZWjLIfBG1bei36Ln8RwTpDIfTgpmNC3CMa6O
N+7A2eTy9Ky1uAzsWSZqsiCJK7f3T5FSIZjSWHjzlk0PaqCHGenuUY13IFW6dr8FIltZEDIHpB8d
ZOotjPqaBEDPvnX6ttxnhtpsaXWvNbD8/axLYT366rhoG9S56iBtBw4tgVGNU8HGIW5tIUgJAHs8
vS5jxT+BnW1vEjdxPdTUxnukk65MYIYU/ZWlFzHyYQxSVWDV3k/aIXb0LQDH2ghJMWmZEQQ4F8VS
Z0xf8Otkg7OHfKPiufJxGUk69yNeS+aEv5E6dY/WNLg3TeaKjbFf+7oUhAmvPXbiUzJQsF6+7xHl
8NpW046Xo2EFg+ks8PfzteMGaYbpb6afusDOvrZCMaFXg+R1E9DYYcVZcBIj2EbDCnd2qen3xZy6
dyLuY691otrDY8q5Md3+pUaD+fJvWklxuhShBmIcRpDDwKZ86BKcwh9+tjr6rwnEz999ECX2xk69
sq5lAKqTTkPj1hRhShNhU8x1nHdChcyt+pF/3eOwLsVmHiiuAoyGEo+JXDCP/+1DOqj65yCYmz+X
x2utF1J0UpQBbEDm9JDoxNAJRzSgwKnqTZ3bbUzJ2iKUotPXBzhNjh17AzpU3U2ejmaGiEoe6Bur
fG3OpX05qzurKkcaUBvRfbF628CUftYW/3DrMS3Qib48VmsdkRJBHM06ScYfT21Sh+rOKjAMONhq
N4uNkVqZDBkoWqAf1tnIRHj9bNu/UH81Hzr0X6nkZrm9MVhrbUgpgfoW8p2pH8HKj/ObTjVRVFGG
yUJcs7DtH5dHaq0RKTGIOhCU9PD5UrUiBJdh5zDqdTGhT2oEjrHF616ZkL+6UWd7l1kBMdHVMfbw
rURhGdfh/aAK58rZWDp39vXENtOgwIHKs5zYQcdxLh65J2pPaVzZXy+P01oHlr+fNaH37pgMOU2M
tf6jCimcBJX5H3Es/wd+7sgO5WkwtLYuMoyDm6b84IxOv1PNorkuNcmYz2EEudig28leXsHYDwsT
sYd4wtsNiSANcc3rBkgK7RiBwqosFTTa1RDhp8RxgmCfK4az9WS7kjv+3gXPZoCCrQhjywk9PzB/
uM3c7OokfjAXQb4eZdbLvVipBMkQ0FKEjjNBSqEXxvtZG34PuYnaot8dKkd7abBX3AXxJ1OZP19u
byX8ZMhnmfRcXkMj8rp+EWgOO4xkVTNov6tTfx0snwvw66UrVEtPa4VXmnF28/3sz+Kk1c58e7kH
K4GxuF2cB8aox/qoDUHk6YWmeFrOzY6HZ2NjfNbmQ4rsQBEaum4BL0zYJKVolditeReFnfmz1YAY
v8/MMHrCuMjFQEBT0RuZHIr13uWurU2OFPO4EaBLbHNr6TV9xF6vV55arBfv8yAWz5ebWHL5GxUn
GeapGSiwJ0CLgM5g4OuI3/kYou42tT9cc0KeJ6aajX9Nfl2QqvrrybJtNLcsijIeLyHDUdGG7sWd
cCO/8vNSDihSBamdlBWgmLF7b2EWf2h7v9jATS3r9a2xkjZ1pHatoCqLwMsS7UM9Zh8sDNh3gWp8
DWfxkjfmRjtvTzuSiK8HqbRHbCND6iCFYqMV20LPxQYvOiLHVm0M1FoT0taeIYwWOarK9T4HoYFM
VIb2bqWYkGaKDtnyy4trrRUp8GvT1Puyxo4SMbzKE1OBaVPsZg366FPabBwg3o5/VCdfj9Ywt2WP
869ysowW+aSmejCG6TrUsFhotufJRfCcHYm8U068QmU7v4oe08yMD/HkP18eorVfL4V41ZN3Y4cG
9AbvW1NT69tmHKvTdV+Xjux1Wg7oyyqLKH0VPRjjrN7iEbwF3F377VIwZ2OQzpC33FOHjTua55MN
4KPODtf9dimWowwFSgNwCrYbxR+nSJGIs7Wt2unaT5dCWY97CFZKo5xyG2u/0o8Q1FX7aOOmvrLu
ZSSnUdVa3vmze6obQwFxJfCNOyhZyN22DUW29TC50gkZxsnj4Iz2Lp7uDSZlHl6aeI01w38mvPE/
h0Ih4zU7OL0Gdj/uScRxfPRbNzgNuDhfVSCFyf46sDRnbDEC9klAdcWhwOrjdtwLp+r1XZizLWwc
p9ZmQorfYNb1PmzJc/Yk/gR9luwQdXtXakjbXbVKZcQmM9vwLhsFXh0nyU5rESsXPnaSl7++9vOl
+I3yuK+UkseS2taGr4mJBWFt4b47h0b74XITa4tICmIxt06KJyIaNeVAfbovX5qp1a78/VIMF6UF
NW7m45UWPGtOeY+M5xcT7O/l3742PFIU+10BkMlNA68ES3zbgGm85ww2e2M/bWGlV5qQcZruVLSz
yHX/ZHTzUzjld+pU3ab4bl+3fmSUZuvUiW1EEVYUA2a7RZlNmMrUSnnt96UtuDKCHloKu2OVjNaX
po2sj23VDMfLE7CyeGQQZm6aA7L6NvtLPQcPIpsqL+yAFF/++tsXLrG41p1vvpkzDRPmlMpJyYdk
B0CIR6ESi9a4vMsDrdjIRGt9WP5+dq3Tc90ctKhkjSJjAPK9jJFCj6ZRvXKGpRjWkzAHPVKzw+dJ
dItf87thjqKb64ZIil4k/7j++GwBWoRIYD7gQj759hPSp8EeaY2N2sNaEEhhrJdOrMTwE1hEavut
QL+/eddkoe48WFx9thhnaxMhRXOclkY/dJF/SskW+8HC0ikMxLgxzW8f3lFMeT3NNhZsJpwfRspq
zVsrr42nKlLyfeXEmLc4yXOFc9jGAf7tS5WQEZZWhkI5lrb+KYyj6FAqSX3ngmO6FVTBj7aWY+aA
LO4RqT9jIxBXQsWWwnzCpb4328w/4Tf+EfdFYF8pdjht9SFyzS3U7coEyeBLxlRN3Iw3Qd2JqmOE
beAhtbqtcvza16VoNyKOYrEZKqe+nYxD3LjiYKStsXEkW/v68vezKC8GvzJ6QIeoa5fi5GMesu9T
I91wVlz7uhTjAFzq0ql4esPw1xpPVJRzpCKFL+KNIscK4AC5oNe/H/ltMxQ+S8rw+29d4b607lwd
XWW+T4fF6CKvDuWgf56m+E71xz+Xs8tazEhxXw1V4c6hjwRlj8Q6EFVoO3dtkATNYiRohrvJEoa6
jyZr1Dc6upJqbCkJtK5itXmEu0ao9+0H1+0HTzWV6uPiH7rRxEqsyHA0o42MmRKki0dlitK71erZ
sM/8xv6m0533Qz7XG+O38uolZKhk5fjk55nTQ6FWdvixmvQaFV+ty6YPpVplH3zFLLXbIsnLGREk
8Vcs1kZy1okg/qO5zhvYcUpyFQnXLjLbQ2qHkYqIdLiJmlpZuTIcx28n7OqE5Z7yoK13mTbWi6fY
FqFwZTZlOM44tbXFoyIXIaN7UNrwXo26u6kPrqpbCxklWjcTxdLAZH0C/P9et1hY4lXVFl8uL/9l
a/j3eg+eXa9jztWKQNPwGjq1gbqYMv6sBT5Hdvw5nlGjtzT/qc2n8r0S9VdVyhGdfd2gWabcVszK
PzVG/mkOx/e2W70fqqS87igiwwwN3tGzMmvdU+DCM9KtOT0pittsfH1lsmXF3ApweROAaj+Nc7WP
eufJTpUnbtZbBf6170spEMUujGlEj1dPlX7stOxW6fMby682gnXt81KyG6IWiLuTcE7zO3vn9EgZ
q2lX78YKD+/LC2ol2CwpudlDH41tQQ8crfkn0llIdr1xvFn59TJysO0RaOw6Mo3i42cqqsL3ejPP
j/jwBhurc1n2b4SDjBcsem7xvppzGR1C8dka1MgzhOJ+EPX4006MrcfylU3HXHp4tlMbhZ82eQka
KFCR8R6xdjoC5SxwAI3aox7D6NSDbmtfXZkRc/n7WWMOrkSVWZcUD8tQ+4ZUYvazinyxcehYmxTp
WBD7De90OgwBfHRU7EbGeU8tsUBwOd06+K11QAoKVwQ5GG7fOZWmXX42fVt/VKkKnS4v2LW5kGIC
vdl8yBVWFTaTiHWUXe56Y4CHc+xiYImWcYL18CSUjQyy1hkpPjJF7xIMWJRTYNvTqR5LMmBqFhvR
91ff6I0FLGPaop5H4GGx6GzVovltYfZl3ZpqhJFDwpvBTRxMH3Q8QOxJiz64RiWCWz30sfgc3UkP
T5Da/hGdm9QPcVlYD66i4fyZ2WbXHua5tj5HTeOYGz91ZeHIiLg4Ha2uHDPnxDNp9DJUsfsJKGtD
ob4Zc+/y3K61scz52dIfR6XLkkj4pywyuxvX7KzdiKXDsVI2MUVrTUgbaGpUAeYDPaE8YBAQuMH7
ehB/8K7bOHavZCQZ8ZY4GFdYk8atpw6OfRpiZFkCRkv6/qlDkOFweaBWVqWx/P1soJJem30npsgh
NEXsEmssjip+PRslsrWvSzmib0WM34Hlnyh1cJbIAvWTr4rq4+XfvhLAMtyN9/Vc+GXnnhIz3ltK
DfEowLRoFPOENrk4NVrw5XJLa/2QUoXAtDHKRtK2QOL0hxoF7Y1ehv6n674uZYbOLAYFMVT6EThf
LKscHzvfCT9f/vjKMpKBdWVvIsmssS3boX4/5cODYej3HbyzwTe3oI0rwyMLNTa2UijOxNFLgedx
I5C/ejfOnfV8uQdrX5diGQ0YXccynSqiYSanDAu0XVn67vHy11fCWAbKjXOvWGbZAWXFa/kF01fl
hz53yn2FgP5WHX2tjeXvZ0GmRMVsN4PrnMa0Tm+LLJ93o1V0x4LJ3oi0tSaWwTtrIsn8KS9yy6FW
lt5ZZn40tfSbyKrj5VFamwMpkAdTs8qhLd1TOtviPsCR+tYvE/W6S6ssnehABanshMOXiBPzbkQR
9d2AQtNtpk2AXSgkuafL3VgbJSmOh5hnVOy3KekGzY9syL4qqvoA2WULRLxyqfprPnc2C10KDMvG
avgkyhKj2tkCvr6LKkvkp7xMXITXRyOybpkftb7xYRk0uyovqTVc7t7KLP1lzJ41b/uzaWljKE6F
zunSzSblISv9+sM1X8eL8PUSw6fESOLQFKcFhXmoAsU4zEqibezYK3lKxvy5tk85oR7YTpUgwppJ
cE0Z23xn2ePnkfLiNX0gWb/ug9LZteYrs4ONbFn/GNpp9tS5nzbuKWt9kDJVNmpjJByC0FTS2yAe
w70tFM9NYSAFZngdzFPIaL+pV/TMTHhV0QMcHwb32c2q96Wvf+5SgH/XjZOcsfB3cvWacrWZudWx
qHz7VLt1vXG0WVmnf21xztbpXNizVvsNyaoKRp7A8fwL7ei6vVrG+0HgGexMb8WpH7Im2U8YW8cA
PxDovC7KZMhfMPRT1pudcwr70T+G2NWfwixpP1838lKKKpW07me9ck7d1OgPVjLnR7vXrlNHFTLM
7/9w9qW9cfLg2r8ICbyA+QrMkEyatEnadPmCuoLBbDYGzK8/1xzpfdWH08lI+VSprWYG7Nu+l2tB
d3MtG1iL5kvVy2MtZ3VYDCxo3/Tb9/i+rdDGxiHWlWvd5KEZSH7Wd70yeLgQXXs0n+mgPq5FKfI+
Eh+oCuBdrON7FjU2dWH89W2PsA9hZpBtqDE624XXn4Ohoo+LHYYrh9yF+2cP59MUvYuhDkNw6b31
MSKVzjzgIO8gHaWvXHEXYmsv00h868MBrcIJZwQ1CezEq5ewlYA/vu0Fnb/3r9j1DWpHAzPcXCyr
LQ+r1nJJgH/UV/b/pVe0yzRoUQURK9Em7ITlXzd2Nm9sRHk7rFv5+PojXPoK8t9HgFPOyMCFwFWD
u/fZMlkcQPuqs2oeriFPL63CLop7uHtIQVEwFKQ/m9QZk5TzcK3z/O9PD/eihTOM8Yw53wC0jA4o
HL4RuFpeWd9/RxmcFv77chh1q6pXVM5LO9ky0TGpbmUw27yHK1+wxopfOSz+vQrhHto2l7aBrw8e
Ak3uGwcLOjeMX+OW/nh9kS+9o/PX/rVPm2Jt1dRsKD0hHPrSdgK+VZMgWl25688Zw//tt4Tx+Xv/
+nwDk7zFq9GbCiPYtnns3SLWn+MGY6Ka3Cjhcnh3vjHx2oVEUJcasNIwQtOQNi28K7VSiesq33/j
UuwCIvIKMBJ61CfjGozJXLW5C8RhLcI3Harh3vSFrbCqtC5CNKzox2RVPAEVBYFf9jZnCoxq/7sY
ttFCTVog8YpgmDkOPhwqY3tNHOvCTt0j3hoKlIwoEcwYdlepFc0X5/PPEajjV97/hZjbY90MtfUw
rsh94WbztHZmPnZQ6O+nkN56zr9y91wIiD3kbWwm6EhM6FdNmwcSlQZJzS9gOvF6uP1v9vmPeNhj
3orFhaotFgwe4chaQh6PQ9NpLSM3JGEAxZ47EcBrBaBl2DeoTkBdohtV+DIMsaf/gN5AvpTLAOnX
gonhtgYS5idjOg4OIl7at/FkYEfz320C3u8yCTg85MJbtlPcMrHCKXJZrvEbLrzivaKWa1i4aVpz
tIkaNFeE7/hXq4LWP7z+ki9txN2ZNraWzu22irzrwUvNIqyfTSbehbCSjuAocuUKuPAYe9gfhyjg
CkoX2hXdbD4VlMxf220Jr+Tnlx5id5oJjd5vWRLE6lg9YMugYUflXSWnp9df0qVfvzvMjHNeOJhO
5L5yITQ/wvbFQFjryrF/6dN3W0jAfCbwgRfKKwqDwzSO63JJhyXa4iuBdOkLdkeZtCFRA8R2crSf
4t9IDN1H0dH50+sv58LL3yP+VB0tG3Ql43xw8PWmy+gf5roFvLAQ4ZtK7HAP+isgswN+QoV2XdGU
Ewg9AGYnYyO5eNv2jHYZiiOYycXg7Oc9FFHyCL6LadfKa+oXl97Q+Yz+614vxyhuCgtQbd9MaVNS
FBnzGdh8ZXnPP/Ifx+Qe9hf7itjI73ge9NttWMRDWimSR3o8Va0ps2pY3pTkhnvBRVp1azkXHs9B
m1/y1sPwo2HMf2/4Nr5xM+0iuV1qb5NK41pf1PyJw5i7SZQcYxjNbKv35fUdG194YbtwVmaLYCO8
RDkZOn67OMp+k0kbPx1gpO3FsDHflmcwu+D527f18fUvvRCEezwdPByARRH4Uj+CIzml45RSb7g2
zr7wSHsEHeys2UrOULMpeCnUBqmo6Sau0Nqe2QHS5lmE0lYHVzGaF3b0Hj6nHKmdgdVyzhgcHpJ5
WiAp6umohVpqxK6c6pfe2C5sNqvhsbOCjMF6NR+lMPqGD2T59vp67LwK/x9eP9zbugqMgdksRJj3
ziaW+0cHb3Cjvjs1wRbcJMKyu4kMt5s2SV/qdxhrvQ2mDr/k/x4I7YYybqmj81e7AFMCGidwsICI
ldHFG7fbLpBCJ9WgBQtzCOoPaBVS+LbHb1MNCvfgOjnRsadTwHLbqvEAVUyT6hleyLhUrtQnl/bz
7k4c1p65CYpLOeVFMpbqWFB/SHpe39TEh/fO+hBvIpP0Wgvi4m7Y3ZFIHCddafQk0b9qwlw1ftcf
aiuHIaGbt9apJI1XJM1QxxvE9nW/pq7YwJcL/bb/tDSkBuls8Qv3JqhWuAfdKRT7LZj2aDmGAPfV
NYShUXpe0+y8EFp7nB0H5QIouSrMx0UfcdG9NMxcaald+ujdVQpacTxvHL1SFa7uALGjOTVmuYbf
/l9rqn9cdnuMWeh3o2MbUjFw2IQ9CNe05Vdo/kHARUD9d0ys9IIPYSm1lxQRK4pbmAFFS+JX2o8S
L/R8L4VXV8DhYm1IcNRVDH26RhI+nfTm1h8+FVHmkfADL6atTDZkqTAyh8RkeHj94Llwdu5Ba1oC
UOZJwfNejzdBoV7kulZJT/i1vXxpBXani+wjP4xrdv4C+zPAMifoibyNIBTuQWvNuVVXbiGHzpGB
PqH42W7lcxyIn6+/nEu/fX81RxMc5jXK+llwA96uXjJP+deI1eeb41+bZ3eqoAtIgkjrMIctxPQe
zaGmSlZIymY9JNYOri3jt52+e+Aal6aONh4hU5oZ+TFi+uinDS2xJ19/TTub8P9/ee3ha+CJAhML
KYu8JLC4PHi8syoNgOj8GEAt5aFdlWN3qp266bOnZV0e1Ea6hzrEyZXBNQTSKhwgHQfHJCe8dCqt
7hL4Rc419krVCkilIiXO4K1kQhiMOHicv/7DL6zAHhPnVaSUrOA8nyb5ct785+0TlfOYVPX8tnpq
D9Fdy2LbZEeivAExaIPfU0hsyuBHfM3b4MIm3aN0ezrHAG6iX20mBiFfZDy3qiL0ytV36dPP58Zf
1ULczCVMXHyeb2gtQpYu7k7Q263fNtAN9wg+B20/XHXnatOvy5/LoNHTQi/Zv6b6cOF4Y7vEI8JW
muZl5bizWJQs4xk/oKI4CQr/bTOhkO0OCYhLg28UTmFeVMhDkgWqRF+roWjeNEoM2e6UcBGc9xoz
YQHacrylFZ/SKJy6K6jQS8u7SzQGeCr562Q4CGx0Om3rpG6w4G/DXoV7yB6c51QHXDHLh4BVWeHF
PBOb/8ZCdg+zEwaeNFOHvUMh11dBqbpuy4T0nSxPDbfhn9fPiAs7aK89BxD8BsYd5mWWjPMzKyP/
KSJO/oTQXdkdXv+OC612ej6f/goyKEECzN3ggNY6+o5kTkEx1O+hFby1DUNmV/HfNi7lFxstwXzl
Oy+s/B59BzAcxuy4m/MlrqoxbQMogCNl1uz368904Wzd4+68eexQ62MSCM/DUSTaGk5Ttm3xrzDq
2UcHkMLL6990aYV2MQ5aLWqlSqMp2cjpQSKj+RYCSftUNGH3tiDcA/EaHkbFOBDMBL3Q3nL09DBa
C5r8bQ+wC/FODMa1PsEDLB3XaTUvxQPEzcQ3gVz/yh19aYvtAh30ExnCNZRjuesIRPaw3P5UPWEs
4dvgottyK1Vxv2j8kGQDNOmaFfSFbbBH5ylRU2wsh+OrZO/DoX+YVJRtuBSRD9fllXv8wl7ew/Ng
Dyhi2S3oOYVB/J62lh0Hxa/BeS99+q6GiBlrsZORwW42qN4JVgY3tuLNlTi80C/bw/Mq065z1wU0
d11kUwud0VPI4uAI+2x70FNcHGNR1G8Llb2UHWVh7TqIsgM6MiiXVpXs1ww6pBICu4BlXLMquhCR
ezk7qIxZiNeXNBcIxrPuxjNtlErlKt4Wj3vLY8VKvtXlTHPNpbsdajkcgoFdU2e7tOC7G71QxRrY
oGO53zfDsZkBIo8Wfzy+Hu2XPn0X7QN09+HVq1h+pkyOCZFz8HGF2fE1Is+lz99FejNA7NUr8fkV
fWJb1D6wTfRv6wPsMWxAQZigKmukmXoOgTxiv83Z6PhNL2YPXUPDGwpAGpnOIrf6LmikBJe+D6/8
9AtxFuyieO7XNehm9KV907dbWhfNJoBe6zcEA2OOHyN/ij9XM5l+vP44FwgL4R7GVhShtFsgaN5Y
2Qvg2i2UGdBk9ebk3K+6t71oYT9AYNFosoFaWGBAlRV2QVkvLZsTBjcCcyAVaqUkXkjo0jqEYDkS
Aw0r2aL2ofQE1ig9iXaqrtzaFzaPf/77vzIRT+oOrQxYz4MkNB1c4fNMtePbJE/CvRlzVUNpCX6t
NF8iDPqSdeiaKQn72r2xnNjj7ozCmKr1Fxw8U62zMTAs9bpuzV5f0QsvZw+8IzXz+o1jw2wLmW9A
imwfedu8zRwH7/i/r14tIoJulE9yaNuMGcw5plO3YXzSqPqa2NqFJOB//Tr+Wt1lQNE/9oygjde8
d5YBZEbkfajNx6IDhrBlMzkOV+fxF26BPRSPWsCQwqijOQR16O1iPZKuBWtvBJ4qf31FLmQXezze
XGNyoqEYD/Bx3EYp65rhc+wX/ZjSroaAIPNDc+1Su/Rd55f618szkNAxtqVB3nFlM+G3PPVb4u4p
bBB+iJm6K7vswmvb6+2F5VTUaxGR3GzbhBEGlEWmRMSmoukwKTO/7bTdI/VgGD/N5rzdFox4b+C9
UWQVsCVXHuJCqOxBeq31QcAy1M+9Voi0YmGUYW2ugXcvLcUu41dmLU2IEX4O+6sOgiLu0fjzksEt
AoPSayLwlx5hH4+eigxsfQgK75V9Anu/T6OC9p9e37mXPn2XBThRNazt/SAPdT1/Gpiq75u1veYU
d+Gy2+Pk504069abIBexlsk2TOgyTsYrbOKZ0v/oV+M8g6DuFVeokv9+Gr5HzktKuKvnBd+3LIAk
MNumGDNPVwbu/15uvkcDLpzBhbKegryZpDqwkN2Nih8XXrkkigABfcuK8D0u0E2lEGodgnz0yvHZ
wdf4PTfLtR7pv6Oa78GAuo9IHLV4BqecvF+lJ+78PnBtAlbR29A/fC93t4F1scLVhiDtLtlTqSd1
P4SEfH/b+zmv/V/nX2XFPCBv8XNYtKtji15XFlTNNT+ES+9nF9IUl3YAKRY/X023HVUcK5PM2hUn
mI2AJPG2R9iHtBPQJgusny8qKLIQ/ml3G5vf5p3H9yDAiOvSAB0QgGnIhs+lt3WfQNe72iq99IZ2
eb1Yet7PfYEY44uGNxk32QIzOJAAa/9KWfXvOSe8av67xBGvUdh2C5bYG6JPPXLSdJ3HMgm9Zb7z
JO1gueY3JzPMzSdL3TWk6YUn26MDI0+Vg2xxFkr4eJBEjyP/EbtgqtIV5nXr4fXFv3CK7OGBFTNe
CfkvXEmOutsgWOTBA3vluGylPnTzZK80/P999vI9TnCTdYBywvPzoIFF483WwugWxPHONofCRt14
gC5BTSAIfE5RX3+0C8evOL/Yv0KzgTLePHSdn0s4aqJ1BDWvyVb6+LZP3wX+FkWz8Muz+P9qyve9
8YIX5dxyZc9d+u27wLeyLaEDJ0keRFYfRl79gC3nduXFXFrzXcDzcSQG/F/ETB8N+ep78U3bNRt4
iZF4gIjU2wTjudjd5mMHJgJpS5LrlqF/Nrr+LIV+rdFNuTi/jf87K+RiF/ye6PwWOr4kX2lZ/vHZ
wtFTFZOrlYXYhTLNezminXDL12Zek1U7hxJ39OT2XHRGzZmrCu2/50sUk9Tprp0P0HBdAe9DRVyk
UESBa0Rt+Gg+x+Bt+knoajZnvmfrZIW0wlRVfsoEuARL/dVod1dERXu3xLR4FNS6R3gpmbTT0Zz2
c7UmWowNLrYhSDwxLAkoOadVmq/B6K9JF5dN2lTzmIbc/RwaDxaKmi2ncIt7QPL7e/R11izGGCsr
muJmYbZKvMYbk7DtC9ipReTQxT1JeqfSHmjc2XSfe+57x6YZfs10WSF134CT6JWPctl+d2NxNsYL
XrjTv+Fy+ZlP/qeJLGHaELslsz8taeCzMO2n5V1nCGTYAtYePRCgOYH/LWC+XVrW/DT33oewojrr
5vADHFenRNf6wY7BUxPwT2qA1ggnSELVEPJURyPMmEN/Scve/djKdTx5/vpFgCJ5iGKYdU5B90mo
5qWKm/cz/v0Au1WdrWSd82Hq4nRUjnZJ4yyM6rymT6hc3Es5GZKXDDdKXdr7teDPhVy92wpaxujh
04SE/mMdW5VApPtTByvUtN9EianqOGYi4l5iZu0d+9L97C3UoSXz+8T64QQES3my8SoTGUEgztAf
NS8WyLuT333BHn3W8gevtydkSBLKZBTgD0l/+8QbobGiVD7N8V0xrCdl4xOcvX9ytf3yDLvVTUvz
lU0ikaGCw3exkWxFYpqA29TjEfs51VXzXdciyOzMXDIWUKmDb1F920bQTUdjn9/AkKU9VaupskDK
9UBp8zWS1TvTGZGEU8ATzmHDwUj1Z6lYk9RElY+2HJ4gDlUDg8jbpJmiMekxhE6ievxFwtFl06Dm
Q6T8T0M0rymWbYXRZmMTF/frzWpsgQGhERm1SmUBSrtkqqcXwu3zWOj33AsA6Z3Qo0UcCcxyAZiw
onou4fGI8bRpMr5BE9uHOHBebtNzAFmxpNdQq+urbUyGKJjeMafvEVS/o8G/icpIpPpM8Z9h25T4
NCYHz3RzQrrpo2It6qdg+Gk5/w7uFtpClvcpxFChN0ywirYUX+euNYfOb4LDgBZFKlnVJ2xpvo0k
hl+sZ9FpGbfEBO2EoOt+sx51HlDED5oFj7MSMNyct1tXzl0aR807zuIjxGKau02TMuUUncli9u5c
pbYbvZn3jameNo89bSHCBoP/Lu89HHj+2P0KSksBGe70sTcCuW3PUx5N8dELK5sFXr2liwJ6aRhK
Lw3V9nMic5N4Z8F8mJ98mEb/k4zix4G46dDCdzKpcDyl1gdoZDFAf5tyYsew6H8ZvdTArGpgYwbJ
4ZvG5lRB5STZbFemxIG5K4gjN3SQVdY7Vh0nZ10awGLgdgxCDedP56deyx7asKoSFUY/exe+TGMB
9gmEurFTrE1miMvkAYMobCxW+Yx2Ej8N1jMy0T6oIwON/c8B0LOfdVHDtTQoAuiP6FHLxxiujyzl
gyFfJFe1AVpqCu+dEfokLa2PBlCSJz3itLH+1M5pxNDDTiMoPlfJ7IXlEeFfupT6s/dSz7Djjkqq
SywD0bkKVnYzQFn25I+9f2NgVXKcac1w44T4FcVmt1Oznr3iiwAH6AoIxS0G79Mzd43WaVyAa0YA
kUTnbXD9O3/Q6DXKkkuW0AUYpQTqtPGDb7vmz1ZV/G4agNlITB/1eQ+DyYzha2ViQ1rdcUvkzTyR
yCYBSvIPHmXB17aazR1w++2fuBrLRy0G/hyUot7ghR0Ej2Vs3ENHkc2mgg/tIxOl94u5Zf5YdkuE
1RXee77JJl9gw1LijuP1nXGAcCfd0Ln7SDemvx9gyAUrHh62XjIRSt/F0bTcGCpXdSw9Q2/ibXI3
xJrt4yxi+2mC/fE7z4EUn8D0sQ6TtlyLTJOzl8Xg+NYeNBHj7whK5zap5DpAO99BZHC1xbN35r/i
hHioFv5znABBaUfTpoGK62SYhp+uGJenZlhBCaHGJsT39YcBXm4n6ATdg2npEkrWXITkc6Hos8AG
SiD+p3F54ZnglNZlgx1fPCJJBokb9LwN9h8X3Zet8n5u2Eh3rDSPtu6AnIKo88fGL7BJwkie4MFR
JLDCIYfBD/ykdSBL4Bh/4k10Kjh5AfPSHkULtWTpOneSJhqSceF1akbY66oRM3mQuVccu1J/AH6a
ZRwY1xRX3ndTy/eNh651qKMhBVA4uHNMw/JThFtKef9Y9zC0bPsRIPgOw6py9B94SHrc5QjWET6X
t32kHibYkoLLUXxcJ97CsJocGFr82WQHjgt81inZpEuI6X6aMgbd1YV1at0841BvJ9z/KEKUZ/KW
9jLtw9FLYKT6oLapTItGeSlG5l6yxeCntT39JJUz6eYjvejt2t721fgdk2EYUpUYeLbIThJHp3wJ
kfiPwmyp5FykCwzQMuCVPw4O3PJabdAN89V3IWdYRvdTeRjq4AUisE1SBYECtrhj2cKXDs3SeE5b
T3+biuAXpAPKxDTOZbH2bkI+CDjNN3U21UACQpfwpYU2UtIr8uQHtD+BWAH46MTdfdgqgZuW1g5i
Qd3nMppaPJqOjtVKl+PQD80zA7412aY1b8vOP86434AxKe5noFJ/r8umE1zy/g2ACdXRI0N4HLXi
N0VFPPTwwWmJQ9GqVJghOpb+BE9GOOmUGTy2ZY1T3tXDY994iItRLhjRtfASaO55Tzt9I8BbP8rt
HC6oC89O567kH+jqjwM4A1CTTHljoidssjkjxIhbGgfn0l12v+ZtrG/DqttugER1B7eU+rsfVkMa
9cJ+EDOjJ1JIcePk1t+OMd+efUrYe0PW/qmAT2+dkIl7Pwpp+qc1YMUDdDnDoxeP1ZcOXNkbuGUW
T3DdnbIJ/Y73RVx1v6F1UB3aatzuRUynO0gullAUGjFu7op2SAu/jlWiyYITYhDbc08ZlNxE197N
bl4MrmXYiC+bH9/5ZeHnEPZZDgvElx+dk0tmY7UxnIyjvcdeJ19M2ZiP5YD8ZlA1MvGaLqDmuQEh
HFYvdaDr52lT5NDOToAdS1WKVUHeV3foimnT0zvhbfw4NTzAlnXrfWmGIrM07D7NgRQn1fNKJoJX
4LDgJn/Xl3KQx432TVbWpUhpVJAUBM06g4ZYeYQYFMfIm9gD2Rp628ZkOMhq+j4UXvGzs+v6Uy0l
3lNJySGEOe2POFzi9zE6gtgZtvk0wa/mSbeNPoq46A9N3FW5nJohO6/zfQcLL2QWUQeAaOHdmLUa
b9RowWJjGjI7NFxOYDArJDsbIKwYkh8q2JumSHnWTA8te6H+Ft7NiN1MGNo/DPM0ZtKbFswh2uDD
BKR+as6CdLZZIuAEQ5LZKPQe44iHN2rCFCrZuhhHZlkU5MXIKR5vIMgD1/cpnJYDTH2VhJNpNDRJ
XBn/czhBzSjZQCC9r+vIO7V+rcA6HPwlIcVcfqi3hT9igmx/sXXyX5aA0zu1BsX3lRTBZyL9OHiR
vOzR8HWKwAHAOOl9ixq8zOMYuKJLPc9M5FsdB8plco2rH1XQz8O9DIZhOPQOLEEoE0PVL5UV977A
5rVQqE/K5rOkjQceRImmzSmYuacOsrRdkSBZpyyjTWnXE7a5Gk9UwHw0JbqruJ8MtKj/MIBzcJR7
DRiHqoqku4H9pM8SE3NdZcaBcY88lQzjYQliMCCavipTy+xIbuBeAJ0OC0/n7jdp4H1+Z2ZXFzeq
mAMvkbOcv0XwO33fRBMHV3yc6/CuZC7cjnr1gjqRyPuqRDs2zI/zxoj9OqE3vqZAlCBP6jsz1bei
6+MgWbyoNYBqEtxZHUzUYDQpz8S9UUQNuIhliRIJfvODn7m1WLH9GizBk4drCAq1lYa7AmjxcZcH
pop+KQiqLynIlEH/zhHgILKCVXF7YrYR3an3JjEkXesFUxoP27g9sCKgDeifffyuD0YkhnLVlj0y
RcFkhcsPSoYt5hNuzWiSfnvwtKkxjFXe9hyPXQufBE4x1xaUbfYoPRqw4xyu6xMo+x79AVQqRtKE
j/DDhj0vqw8t0vf+OLDVax5rb8QcpVvrosh6HYQSVvdjPaYzmUOd98FA+x9+bScfGSalAUqPTfr2
CaJ5tD41epAY74xQiDkJGwRI4xYI2z67Rq3ipL0yaPPRmRGLULeyXm+7WLHgtlDDJB7QBohkkCiz
kDhd4sUziaVYtgQ4ohBGja7uK5Sfrf5VDZHr7h3n0/ZAwg4W4snmV5X7QTtaV2nhCRwIXqcDcWrK
zook5nYFQghOdSP0cHC8H8g6oTLwIYPRJI1XqZuRFCWA6UgTYPO4tBZnF5SHi4MiHlCjuAkRlaWc
cQ/PCyZ/z1tJfe/L2SabHi0JkEz7TU1R9rqBfbCFpdBHxvgi4YsninvqGFFZ1eHcuOnNtswJhuJt
g91eL9hUsozDg9O18dDt4F1/KwBF9n8UsHm5503rm4TCFRiJk+BThWcaoEe0qSB2Rx+uUARFf9BJ
bO8tHuckHG28IHoHaG3g5J+Howmm6Y+RfP4xaSgpZwska4ubugMs/CHsPSJOhEDdLwWaf50TpHF0
fQf/ry3IPDNU3b2cWz5BQUKo9rabijY42HWmHUzU9GBfotoF9BMxFGcYbvPFpbMphQ8rTRWVJ4Dd
IW/MPPxxKCB+Tt6Vld8/mibGXBPlZmGOuJVR91Fqm/q+9pwXnSwSrhqSBg2cwBGC0XwLlpz9WBgV
fvZkOVfo1BDD09kvMIxI4eFRmiMq6cH93OaKsgcMT6vhN4xCAvsbouv4eT180w5EeLH8STbVfQ84
6sMMRKiJJnx12/ww+uCPvW9XoP1SEwrhfYD9rzaZKKSVSKn8DsNyMJMdLgPCcC8A/Y0O09rX4Bgt
piszh1wGR4GVlfwAfYxGfyl9iLicZFcOP9Y6lvKRdWSEiyHXU3vou05NqXBF706bmJoAC6UbBaKn
dDRxZKHbw1YMi8vntnPeSYWu+TyWciof50XPNLF2WYZb7B06JG6TcZXBz4Svh2Bb+iUnYxP8oUPl
/zazwP9rAySJOWo7E73TkQkUqu8FZ9HWWsvvxxk8jVvLp94/DXRbt1umGz0ffVZ43T12TMCfMHKw
6F2BK85Sy8OFHUIySps1i49aniLUv8Fp1rjfvg+478cKoKYtQfu4YbmgYQxNxMhCqX1WKvQBdPIN
9IubqtV3bOrElgXBFMlDuKyDecdDu8mUhswTt4q0oQ9ZvF6QfAhmFAMxmjeoPDyzbMcKtn6/QqOW
PmNDrxnuIFupd5hxT/Rk1mFCDG+4rzLrqYYfimir4sM09b3N0ZizOOoL3mDXQ+61SqrBrOwgah2v
B1A+RhQJEHXwEkwUfJ1YhTbsHTIDVr0rG5QUaa2Xect86zF2AAjRe5hHJWUel6CjJL3cKkwqAUM0
ien8sL5D1jxMNygLmcln2lcuUzjxUYlFaynvZMe2JvPkSjZ0y7rij089bzmE9Ui6TPaN+qp4Xb6A
rNsHaeV68ieqgFBL2tnWUzZWER2zyi70ERyG8ff5L5H3wl+yPPCq8posZH35JYKybJBsYO59nZjf
6NuVVOGQaTfOOHsr5QVDypWhf8DqX/hhxgxOo4wv0FUjtEJ2hL5g2d2tkCloj9Fk6zo3hg/yBI2l
EIsCu1FLUlv0kzz2UVyFW1IjjKrDbCDU83T26ahudQn1JBy5YakfbQzzphRDoSC839YerKLSmdUD
6GH1KQgUU6tmckIhzKNMR3jeo4GcLVJw0WrUTxLKS9iAsEeBlPS4vQxzXcGsHRV/mHiSrfybbsB0
/EAhRbgeGWRqmmdgVIOoRKsM2geplpN9iuoeMCTOoV30UdW81jeqBBXqMMdK1bd6hILlr4CXIjjF
EBkG8Slom/oLrK5Ve8T5HKLlqDsCKXoEZH/wytpnWb3YvnyPCwy20bXnib5LIKcKXXkkIBj4vysA
W11SB1sLBEZcx+PPrqdhf7OtkVxBbOm3/g4iiis9n4SuatMQ15dOcKkPMomRbeLirvt6eUS5SfAP
RY3hzLFFM/E9Mrr/4ejMdutEtjD8REjFDLfAngfPjuMbZCdp5mIuCp7+fD43rZZa6dh7Q9Va/9hm
+wGIaYrmSbdr0nvo408506J5dgzp9+cWZNU5N1ZhHumfHq81UbTy1NaSs2e27I31s8fJubOlSbFQ
37k2pEPrpvI4DWPlo4du3Zdl3Trm9LqtPAAWdwLuqFSaRmVpVVPimY4L1LrUw/B3cmdhJHyaRfpE
cx1QoWwd96XFkt9yhYBy7tBZZOYe4nTiVMQ7VibkjxXjeQm69KPgOs1vFY22Dstp0fsRCclbeHfD
okf8vZrdHHVhoBI7s5YLfRpLE03t0h77MTT/goiLR8Bt/8Nq1tbj8lz6na56RZp93W9PP0NuG625
RKhUeKDSvpzCp7xflzZKOx/wuHAqiknd/Dl0PZuAF7H+8WWQfXCtqEtJJ95rapiCEbeQ/aHbtp55
shy3lAWaGMOyMbO9ZeT+ziMH6yaWNp0iTiXeXoczn8ayybgM5lKKH/yxyndDnZbfZb+AkVTr5F/z
lsSXuJgNF/gw1WLXpGIeuWNDscMAPb83piVnlqLBfa9HsItUIfrclUNp7PxpHM4V3yvkQzAIHp40
hLEfSzpoCZL1972rF3ZrSnrwPI3zw2pb/VtaNdveBaOQ5yrNCGo35xlkyTGsjzCbN7kf+6aGecjH
wGIp0ODCVmDNKxNPsB69jVXsqXOa/uyaKXtxK8pXo01pHjGK8jGVk3HShsVjGAbyllWLS1mIF2Bp
HBdfceZJ6+4UMAiZMsUXrVDzYVFYrn+O7Ley1G6yQX5f3K0trxZ/L2dNl7/4vbaf6BpJP8XQ/ie7
II/V4ug5CsmFP/arEnbEBbiA/y4hh4Thk6Bsc0nBob1VmwNHnAtvJuarV9ettPzvwRs4cKrO3YeZ
M37Xkxw/515m58nJp7+1H4DE68CacLKyAUU6kPrms6R8EaRrcWbqZaj369jgQyZSNLNjy5+6Nck2
bFoMrf3sRKtyrS3qVzPPT3MR1MFODqleTi0998uedf5PuRVvZeEMO3x29t30tjqITbxYuw5hPZMg
+9re79pJ7DYskH7E+2aBD6/LS7Bl1Ye27ToJJyKoskDlL2RGy/86OJg/wTZZf2W9MbzqWlRcSe6Q
iH6s2ZFqNZzyRTxPgQHJW9h/LC7qG+IxOOfCWX/ZVTHEYghHchGcOaltu6N1qQljczHSN9svftpv
q3XbDetMamBOHBWskYo2A2TJr73uWNd2CLBA9S4/rrPXLGq7UKafnVhTyMAl2GuxFYBHRb3n/p0+
MCMxv6Dpv2dbevS1K3ZCU0vgGlsVqWbGnF/76lNUmXFVfGzVJJZLLdblOM9ymHc4BgyYItrw/v1I
BL8tQsV3I5bC3TjSaTYFrbv3DEP0kSsD/w9uYS+ke3Ro95wxzm4wnPk6U55z6v023E9Fj3JE+k4M
D8mfTuvqXBWecfbmYDzBvpnHtSGKSzNpkbKjvcSqg/TN68L5FArT47V0WcoxKf+hQ1v6EXfv9lEZ
9kYzHNUc/OHtry05rEzJ8uJDcEQhEdYRFOTGxDAZycY0cRA5y+lkd+OjJ5zyNM7bSAGM5m00KudB
UixVw7MF3YECMR01JGs2CCHa7ZkR3k0kP/FuXlSes7UbxqPse3UJwsz+mPN5vuQsWbFujDJaqokF
2iql/rMF23KU9NZcDcv4bszSf1cq1a9yzJ4CR8yY+qG+2kIX7EB0QRX8TC+idrPT6nZ9HAxNv+/6
vvsA3Q8eVzdvPyB9RicJlMu9QoFm4g2T1+x6V43itS0bniWhhvoQ+HawI34jT5BwS1I73WDYMUw5
O2X09vNUu2GCdVOe83LemDnDIiqlb5Iw84NnpGMPlePopNss+z512Zw09VLdASXlITelmZih/sqY
Cm401+ePW6XsBJ/BfMwHS+8ayWojTSOM/T7/Tlf7no89O4xZ2XHV6iquKY76CeXODo6VNskwldVM
a7kPUixTgEUw9RVmQ1ghC52x8DUmjpO7f5beyG9hXVnnKfUWC9j5B/RfrHRvIS1OCgg5frQi9WI1
D+Xfwcu3yLOn6n0ZLM4lGKaT7U/pv7w0xwthDt25z38YOBwfzru/ahueSLHKx36XkcmcLuZ20z8N
vq6u0Y2wdj4LaTsfrut3M7sklv3Yt2me0IX1apbtS+MyNMcBaBEgd9EriqNKeBdfc7xEnSRuNsps
wrwis+tnIjFq4p/XORv+UtWwXSxVVkmvW2+G6RupoQd4OQ2BndJcvVn7XNWnQMzTi+GJ8N1cs/G7
KOHaesbTJCAy6bBsjYGxrxhu7czLiEtRXhrH8E/NXOY8JBMERwUk8+KEds1PaNBzWfO/RuMx9Lu0
9qD3gnbcZVb2Qi5TuF8M7awQgYF/lnkYAkYYpb0LiH/9bB2T3DPKuWIXpJKICt+486IPkQ+U/2dz
DPHSS9s7OgYH4bAs4VnRA7GfWOQvm234N2C/8dauIySTVR0pbM1iYtu2L9C5fCdmVT4Ku35rGrM+
67Kv4MrH5XPo6yd88rBc3UBZFlqbQysNdWIiW8soMzdvX27OW8u5EJV2nx6HmQNrDpX1O68b822t
FoPA9q768JyyPsjaNJmMYTUQoK1fqRD2f8IL/k1EN8Nc9L2f/GQrwOqEcOth2exnKcZbbbrL3qWj
Kg7dxr7PnPDcTm0mjmU51gmCGexOdeh1h+CnSUeKsr1s5LmdkIhknyEg15MqPHKa+7n61PakDlK5
60uweN15MydjV8qiewi70UjWVmBUrsKkGott57cFMqOw/KBrKI0QehRJYPCyWoUGGM6Zqy279B+Q
GOp9mi/ZrU7Db9+z5ZPf/oBModUvFyPzvUs1VxB/4DZPTtEte1UqMP5C2E3cMnLv8qzjm/Vql6xW
h3MQjA5EDdPVuCPaYPyLJ8q6G2Fo7GevqJMy1EiWmYjPoWt6FBP427sJO8c2VwbXnMj29y4PWtp4
jZ1N+1nSWGFztUzSDvhL7OyPDIINq7j9pcpO3tulfmrE6jyUFt00A1jTFbrA3Q3Nkh8dN3Xf6VgK
P91tTO9rBTnZFH17wkW53aiszs8oL82dEHKHxMR/LJkFd4bRqoMpuR0ja8AKLCS0SjunvxsKna+t
0u3fdgBo0U4J5iKrAShR5bvNkeZuGaD/ZD7Ne/bi9MrG6R9HEMY97wV3P0DUqc+X9Z/uZ8ITh829
LA00dim5z0XmIAroZ+/k1quEMSn2ql/r/dAM9t5BtPVRjBPAUxm8O14VHrEd6TtK+jDZqqGM+hnd
DSoFWBtSMYO9QnHI3LiqG0Bke6/scjwaQVZdwCnyaJzrjjW6q3kfSFNrUTPHY6hgHLwtSxoqz373
A9TIULR1YqUMQAQSmPGygink3C5XzwzfarK9EeCMw9WASHjJFKWdEVDgfLXysLzqbvvyh9wg0CX9
z1/NXTvY9bNpmxuRW3AdhiXcqNnMZo/6A5R+Yw7L83Gvi1QfB0999V3YA+eNVgxntRy2rfPuuCwM
cLBK1cetdYzdsHl/eGlKsoh1dw1HMR/ZvxZGiao+gC47LwZ01AknPPRB7X9ULjWfKd51VgeqFJWF
53gV63Ay6x9iY4U20XqRYBruHKWs+q9NY42Rx2h6Cllj4xns4BvsCLqYLoQPvwqq9/XHm54L4ljS
ajQurBzByWUmflpUZp4GDqY93ZyoaQwWzZuawvKpxu764eu5eKwLOjCHH8VVmvXyBB1e34qhfzBD
hd+p3371DAI7EM4sbgbXOE5peB+9NdwjlfkzF/6SiKzO3w2mjoeKeLN9NcBlar9WZw1FcCxy5yMz
efXTcVYWMTBVk0B6d0kQ2NxD+VT/Q3g1HHIXjsoIpum4GgvXBIbGLGXARTCw/Z3b2rOJPij9cxGE
Mlq2svy3dXBgZpvL3eIQROZZU703oTOZRMqS053NAL9fdhI2CqgaIKZkic3lw+LZQNOZp2LUWyM4
ne3HhSm7q0zd4TqUdXpatdIHoQKy42WOxw6H8BWjXRcFDi32pmfpWGWGeWATEY9bQIHQ4npeF/mA
CB9LCR3t19JIdC5/batV/fGFJhQnVE52Ef0SgI2MT6ha/Mir0yLxU/efrYlS8ix/O4xZoZNy4pir
g5qhVE7jfhN62Dtp+LsLUCQNZbjEBrsWUFY3P8w/v6ku5K+gaMU+IADqOWjS8DZu3hB70wThVmzu
OVzFb5dVCWx0BGBIm5PA/xyPRnEnP5IJ0+ymxG4WgFESXJnO5EcTMM7O2/A6gDkmegHFQry/Jaks
mi8yBNuHoMvSaAuUfi8rwu9N2y7O1Wq0pzqo/lmeyhi8vbcydK2db2sbDUrQJ3YHkjNardhZHUo8
SezNVafz0SB9+0nSQpeQyVxyZfGqLSJbkXBwmChFwIyXhza/DmsG7GoVe53Kj2FlmdwuVnW1DQ3M
YnKPC2ESW+aW/0bTULFbBtmzKTg/CaxCW5dqf95v+MiSsR3gSKl5SzakSacGHUMM1OpFsm7a8/iT
ODV2Gj0fnEsE0ixPcqnngyxpjxiHDqONJN8lF/kzeWwGuhE5XLTriOukVfZpWSF/VPXAbQNh4tLJ
0v1Seen73OCWSdOcJEx3mp5mrvFzZjSffQi3O00bvoui5s3aRJ10vetBwAT1pTasb0+7v2wPtkdn
rhmZFspUBAe7MEyRrCF/5q4wOnKZpKnOwrG9B9zz/k25lXWjED6Pi0k8jaWnTg4qw6QIwzZZB0de
JgFQ4cy6jDCVztTdK3CODC26UzUW92TtRSE0GgIJIU9guyiFTCIGbZMVNfNHtRMOqgJJU6i3yM+0
RIeA1k1EGdKTKEMhESnsEbGB/51BssluYzGH15JL8KH0KveY63T5EC0xRbAdZvvw0wIbzUOjPA6n
BiCzc+ftzRcFG1qmrB0oiBiuCO/CR8RjiDBMayAwMF2OG6/3GQJvfSRJI0c5KfZoGYabzNL/VGlm
r0hx3MSfuQyVZZaXnNoliEZy5rJJD88FsY/x2JGsPeWG3oNtpldISzNyXHi1wjS+sxHATy0tW73O
ZEskkdQNcinSVRFifM/8ss/QaP0pn7MidvPpqRj4wkrRvFXL5BzKApU8R0H9k6v3BX9Rxp5nXIKG
bQr6H6u9g6tKfxY/0o3ZU9Mh7/M65lOroX1dB9Fn+f3DuMZUzdtc9d5nsPTfDlzrPfDKhgG0u5DA
ep8H0pncTkd11b2t9va0kUWWWAsSFzsY9r4x/Rp98dYLRSaXZsxYN+OxWzeMS7WEyA7lfOeRsmEG
bDt2W++fHPriMASGGTs2QDi9iFMkkUUeyjG/Nbr45S+sRpvq+sh3vPafoMjwyuxLDyY6jLsd9A3L
L6LejwCT66vU9SRQuoasZxXGfsWd9sscp/EQ9Ko/unUR7mBU3KMewiCuDEQYCDaRlMdbtRV/26Ij
M3nLFyN24BsPxgREug3ZbN7FBFs6sPH8B63e3fqGqUAK26ui1Fi6JPy/XMxGXZVPaqBYsBqgnBwv
QTZmgX+4GZhq50+foQjgg6eZ9WCV6lmgIvwi367+GrLh56pX3mXIQN0QAKbGeW0bm+FmRZupzNH5
F9I88l+btXR/taiCucA89W42GDA4ZAzK6I1xtkTCWd/u0zB1oPUVMQu2IfWXotLqGNAZRm6cv56c
XKHT8bZRP02d10PUL/1+carqkG6ZiJkr6ytQp3Ur9VIc12VoGLGrEVUzVSRyb9qp9x8Kh+I0VRBd
pdcNbyos5mNp+MhQJEfrUIX2U8sof9YjDs9lbJfE2Rr16i1iBaLk70oCl1fVQNX/Prhr/hd2kSiQ
sgkFQCYh8b+gbOQbJZPdu8jdcGfPTpnMrbFchBDdFLVLtUVd1o1/Vbh1Q+RNYjX39logGaMQdtt2
IypVgseqom+iTKb+EW/H+IfWDVBbvs6KJZpljEkiv7GaGReDHsgrmGSNYK2cLGTdW2h9rSFRw8hV
y4UQp6p4SD0oRW6dDpkFA+c9Dybr0JDj+5z1o/ATl2hkEKUSnINt14qCXNbvqJF6CTfvTyzjK3F3
13VrRRgD8bQhco1KLkeItPZLZ6J+b0Mx3wqUBix3G9JYUiVBU2NoSPTYXt/4y65x1xAqxPX7i9NM
bC2Qd2YWiX7KYXVyEda7vKyzKe6b3lnfxcLMG4XazPx4BbTZVWvDUJjzqk2x01U2oK5bOnvTWtTM
clK1f1C2+v1PbLPFGtD5cx6LZZkpJMomr00qORW7jTkQ6Kee2BQYiudj78ztYzq6/g6m0b63DRzW
Kd380I87hAnebRYA04ymhPztW0+KMBrGsDqHMuMB1jaswM6TCjDMppKwZGBe4K15YY3fJQBg81yl
OajpIPlS4hHcRyV93bltgm1RBfuF8tB5/zPpPY5m64S7frCHR4Tu4WkaM79NpB62Jkb5YoRJaRpQ
xJYqaptxciq+HIpR3KhjAJe7tQ70grhlW7EQlN4Ynvyi8HyyoDGu8oHUXdqnHG9DaP9BWjpVTwXw
2Boh47Gcyxq0nhUjMXPUjla2tImVX4JvTe1UzrB8Q4P8Deh3uxdz1Q5HJPa1jgDU+JxSznGdeF5r
p29Ta43pi5bB2v7Oy0bZDSKFpS73noQ1/IBj1fPBLxiGJprn1748yK2ygiRVsngvs7p/bIn1eS1k
7teRAWp/H4yCn5JzlVHJDXK/SRqzBda2ez28wxPZRQLqOWwnRZtIFzfrlH+MpWmlcU/Hizr3Sz6s
iWi0D7UdLmP5B5rXcZ580xfdg52KtD4s6MCIoB+NGv7A85BsUir5Q5QsVsBlmuofOffK1E5bZre9
OXoV30tbFYfc6J3EtHqL9NnpuWpyfpNMlMc0lE1CzM706iMPTSazf2Lh1hePiJfd4OiRgWN8Kqs2
RZgeZBpjgCv3ei5FJNG6JrQbg8Lyg8bgx+190yYDRdWstP1RPPqg3c5cIyY2MGd44x2Mtv7truqJ
C7E6FpayX0fH1WdHZcHDSJkC5r0eRdOW9oesczlyZ3t624DYIKT15ywQgGUVwmSZL3kSQL8iy9RG
lAdWeagIbvqZEcl8q9r2BR6KcdNR1ZM2jS5Bj6D2gZ9via5b47Y4HUoNFzP2orBTGhrZCdNEuxdl
mVL66jvMrv5grfeJ/eIhC6dl2YW9b/6GqhScsC00lpV2/cdUrurUoQYhGNLo+ys6SWOIJcpqK2ZA
b5NyHoOdEbAR4IThsIvqPs0+kXgO16Ji60NRZC730Fl7hPd6Hv4VAsjcRFlpxnMYFCZmlxpDQV0M
GhGPqbkmwnHZ26NrPYSwGeCUPFDws+olc8dpp1o6a/DNOGj/6/LVmvvsNHhrcxrWzv1btRZDoSW7
B7nm3TVFi/XiucK7WLni1liseuRSY2GJTOV0+b4tnI5EPUvtaftmYUNGR1k1Ie6M//Bwn9q3Ktaq
oN0ug1bbpzMAaUXuuoY6IpgzTUpovBOX4bhjV3l3LS/tk8Gbqaijc+97qJDkdN1kvjhMnuxHs5+Y
2iWv1kdJ7WYiePdB5Q9WQQHdOhXPaWh8En9SQclV+Z4s3XvTMn9s6+afHEJt95yMJx/ZW0KcY7oT
IJdseS1fXvvgD+XVVlLsSoGAsJQLAjZRTBc2CWwRpu+ysdpfbVEg62+t+tCqsYtKZ3wMnXZOtq4s
E0/NBN7MwW2TTMx9mNXnMvC9uJ+8NTGm0cfE092D2bohHNp1tS2P21Qdh3xJSh/hXzuM9p2ckkcp
EVNT5PVe541DUG9r/qJu7WuF648c1QWxoXIUUr77Cs+57AwCNXd0r38hLLp543ZwZ+mfXKO7Tq73
FiBsJXVJD1A9+Y3nfQWDlniJhsyK1tQcjjYYUzrPWRLY5c5d6tfZqL6HXDCdQYjQVgZemp8sN7+m
I4IrvGg3+Gc/ynpTnIJupWuMo26K4Aj9hFwSB+LK2aV2MTHqGY8/OlR077xi+JLtvj/NXZ6/Fl57
t7dpjinCrWLTzkrmk/Yp1Zi92iyHD+WbjzRYK/TImDdR2TvFzumR9fXccNBamb0fx5/Tx61EcWPC
+WqcAtyMW2UHe6dQoY0+SDR7ml11BrcV8LuTqrMcnFvXLl+BWXRJFq6/Q1SCOcQp3HRmn4pwA+Vb
fHcv8wEDR9+BWzhFH6+wwidIeHu3BXmzmyfMWPbS+X9DCbHla7w/xPbaF9KuuieKBqZXLytBu5Qu
EvJf5iRfnBWVangr23XjZXey8H0O3ffOrimVYGma96hnrkqY3Zvh17dgbbIYjVVIV7Mnfq/e0n3n
QbYwlUnzBn1dl1e8E5yFUNJXv3VBhg1GxTVdy72VIu6fsAGsY/1rDHv9iO8H8hjtQqy9zD1rW5lH
O7TXz4XT/xUSLUvKHtw+LKyHGVcVNNgiosnxe2jpwkJg2eEg6vMvBmyMYNmYF8+DIUwcaUj+R+nn
Ol4ksuYLkAJs4TB/T2gWzw52vkk5wT4tLQRWw/xUIr3gmgvemF2RixgI0euCd92H6c+8dT46Sz/+
lYO1HTsrO+FzuznsLUfTyut7iaAEPdjvsq3eRNr9rtrsIpEIHUJUxTfSmecEPFolwdyuv/nwzMPG
QJ0YzfTj1+km49xXcztHYnWtW2thWswr3lK/WRHwoXnIr/jFeSWnHmvj5CDK9m0rWevQPVbG4l77
wG+vMNtM+fk8/fE7kZ2M0Wv/21yeD88KvLvPiRRjmTL3SK/zuFKGAx45d9d6mbd/hT+WAzHYwHmQ
lB4ShzDNz4FTFp9KkjkhZ2qbGmm3H03Jgej5FayZ+x/eheyy+tr6D+pfn9s8rY+SbRHZJJndNmGI
x0nnVexSE3MfoSf5KwP3VBjYFjFmZHU0UtZ59VXKsiOKxvlU1sbMkVP7ekinMShvDS6WOqaLXPzX
bD5om9Ms/fysq8FEOFKG4btuRvfNp7y3iPq2W2+t0ahjCNNYHKoePAj6XBSPlhPKbx6crL74re0/
Z36mPZSGLka6lJy22VuwbPzkp1xS3XtXQsjMJ4Fyv41lozXBRIVYEjeUPQYCz/huPep1NQaKlX0r
cyuym+zmsaib/HNipz4qpbZ/47b01yqsyjlhYw9+qWLrxKHM1xWQoUQTq4T/aPHQjtFSzuBjCmsC
87DpvKIAC924lZuJLA36j1kt713wgqG/W6jsXisD4MUeu/qKT2E8gdWgHsM7detTy7htFe0zQ170
KWa3Qeq9meZe0gljHPjMfeuZodPTNJqExW8X5fSldsR4KqS7HiySrlHmTIF9Q8TbPNlzIJOgXzA3
TK19MwbfvDKioksoCElAvYI4ZsEriT0/HF8lA26Smz+onhBB99ihV6zipVNeMs5THW+WBbkwFRD2
7vrbsdj/Rt1P70UeGHt3LX98U0vwVLL5suLYkCULdvm9rPV/pdcXT3WIeRdKMe3+lWbHNDGipmea
JxsjE/3NtJzi7Oa1Prv94BIr5OCqS1t9s63N2POMVDvXC5Apb5udTATOvJf1Spsj9/8DRPSLa47F
ESXvhiynGM1jJRyFexUYHlX2H+FIQJacdWxz6yUOFJhejxEjMmvvRWDejzrV4/dbQF9628peEfa4
pyrbrBcCW9Ru7FHAm4uaYlWbkEe5gz+BcQh3crfu0MrZLGt8DgPwwo9SATiv5zdjK2d/4Lh+VbZo
krylhHTKULIzm7eMPF52MqFYOTQAVG3Lsk5UAQMkeOsUp4hVHwfT1WuE0MT8yzWk92NNe4Q7D4CY
Bks67dqavaJ+BPMN9ixmZO7DAaEdXBBdhN61GAHd+jwP/9A794OKpfoaDrmKfCuFmaVJeU/OClO6
B/Wdb/O92dYCMa/H8EC0T0LjT8leHkKwFmb6gF5jifnm88Oci2tWDg8QziVwKAqschwZ+b3AfnF+
CL26Kf5TrDeR1BWB5io3eR3H4rCqxo4EppV4EkibUEqbuwwDIv9IvXvXWg2SydC/L5X5FobKj1tU
Vo8LH98n2o//7B+LisxY7cxCPCpX5nvfR+oHLgT0ycYSmT2p0aNS2a5EtMnCEBggJf764JGI2ZYb
GlqMmf2PWWM0ly2iKdmNBsFj79Rgc3WpbswTTTRkCxG8y9HTSNEyF3me2YfHQVf8MZtF1HF/Suq1
c6PNqYg7hdHT6YkOTZ2O66Pz/+MgoNip0c2/xg3Uwdm8v8zDw0NvF3ycG0ALbovpojLczUMlHqlq
CY5TG/SnokirKOjannXXGrnqkXsFNtIb7E4MRLA40qhTHi93NO81GsBDiZ43rvQKg/fTT14s5Bjp
rfuo5uanY4kRspHO68QKyAPilYclLEIIHHS4GyvymTa5DxIKw5jL7QIEPfObZzJBnNDsfJMGGex/
DQO/DYlPe9S9RPT4lc+GXzClTO7F9pf+mYhG44GreT0Wwzyw4fYTKsbM5TBYkG9JhMETu/oB795T
gF7oYrhBDVJfOwy/BesfyOupWZR81sir5ky4bEmcEeEEIjtvjh17eCEi5qOCfC4XeQI+uoMf5AZv
byjsX55Ymxiugzddthq2HttA1wkJBLf5nypcq+NCE9F9Q7D8rGs1JwaVUHdP+3JPwizdpCxqQAn1
yL9qT+G1atB2p/kaU9hR3bXQGYNbKRMr0BuZKZN9JMHoZd5GMxE6/MknaN2bg2EuRtEMbmzhY2Ot
z8990dzQTj24VVfvizHLDnVqPlRNfzNQs8W2iTMu0C0XI+DMaRTIu9YimH5ZWOMgGpoROVhTHrVT
+JHy0/WhTNsS16dkLFzmqEDByckm1I5T+7bIH/AfZe04IJyRTeVfps23XqectaFWlPpORQc1tP4Y
pqsWaHuQAMqlMR9AqabDgCrrURIgzU4yqag05wfUxb+MxRC7sU6NCCnaeLP53BPfac6tnf9C9T7G
QqO+7lzGkWGd7oBu28sY+N11JOOxs8ZP7YX9vsLcC+xGhYseQT8zh6741GL6SDk03A2dGL6QZ80R
GotSv1Ft+e0W3OJerrs9she1k1WjDnad31LHsXdz4L642azYPMKjVzn1bqtCsRdZm/F19G+Oz3/v
6DAOG/lrqFBlLq617gawAtfHMNdTK7CzUaUc/bUq0NhWzSkd8/HNV/bHNmwVega4B+lMiC9V+Nek
H5lRzpSx4/PgrVuFvx1/L+7wmiMizLpj54TgYUXxYms9fJWOPHtWsX5h1KouaWVlZ9MqgwQ3ITm2
7fDVmZXF4uYOsK2r/UCvhPoedFvtN1bM32Vtq4vE87BvMSa+1AOOOXdAlJ0ZApWM7Vq4MZwHcgKg
uEOYP0j4yGZP46bCLejMZmx59gO7RUPuAiihovAab9LRS51HYk+Zd/ShE//j7MyWI0eubPsrbXqH
LhxwTG0tPQQQczA4k5n5AmNOgGOep6+/Cynd7ipKVbzWZlJZMpkcAgG4Hz9n77WN+0jrdqyMJ2Th
L00bX0TCHod2TvlthezY4aojreu2+Nu/RVORsonm6041bFyRtgH76hVrLqpTPbkawC44yLGwVqGO
SXbSbsJlCKqo23rxgNOk164kl1vbfmhpynYG5sloby8JSrys/2mzAwPicKbtTK0ZTDz3G+LhjcBz
k+84pzjYZ+BosR3CB8lSUW5FN6d3SnWXLHe5AyR3VaRxIfCqfqkX45m18IvFJHUX9h4evliTQWv3
KLE43iI5zdWOfXxh3plG2yjyNklbmVfPjBkEiugZswUPSdYvZze1H81qHvfRPN8LlHYAHUpUPQsz
xyVNM47s2M+rWhRnard6tddkJS3HcHhRPcEBrYGIQBgLqu2p/uyq9ic4EXyySDBdrUfhkIXRZQkx
gKJOWnzMj3h/alJvHbJwD7KwJ7+Pcp1RIAVMnmFMEUuJvAmh0MYsdcVsq32OoyWhk7dcOYatpdOQ
+CFa9K2Fc3qjt+Yl66JmE6fMMO1Zq/wCI8SGrvVTWZpi04XGHUHsSE8yeo6pJXHh0KLzozz+HDF9
V3S00wmteq35inPX1k1dd4dAvfCtPP8RlsvL4tnZjjCRdeCT3Upl1AhCK6R2KTpWZWEi9cKaMa6x
7IRcplsvnW0/pmx6acyl9yttCHm65igwa8a9TpO6Oxgo1ZnJmrHBh2/vqgYDPUNeLISecZ6jxjmj
LBgZlMVqp6MLZFUav9bjGGI0m7K9KbuXIc3uatqJm4Gm2OrGVwfDqN9KV3+O4x5L4hgvPlDOjLua
Ufasr9yM9tntnGbryAGrzyrUrwzO1XlOkZQvL+4IAIITHikQocaE3tKb/YLSikjNhBazHHJqtKZa
5D7LWzTA+AM9M9BmqoXNlC48JJrI1G3s6LyJsWln33Bdtl/oZBUNI3crApw6O2c8Q6yA+CPFN8Wa
PgSNKZt8r/W1JoKZ/lS5N2od2U80aBBn3MbrmF1ZRRIexyjuQcmmyonR6Ew176NmNt7esvrSu8ox
sqazEM3wMobcvk+pPSA3MbKwszelbYb9jjm5apk4eAuPGv1zm36zjugL9Yf6iPn9B2il91l4YW8J
03A4XNtajUzc8/T5q4uP6uefc6H+ANv1Pgdv1pZpmnQLr7RYcvRR03Chb0cqUVzO/p//CLGCmv4N
9+h9FF6UGQO+XVRuSpe6OFBUJ4K7jiaXPyPgA9tTqoYMvsJWbxT71bemq2ebnl5o5DeL6PNqD65l
uv/zX+cPcFLO+ve/4WwR7cAjTe9pH5Yl9ZdXs7FZ47fcHj4v5vwBZ+8P+GHvA/Q0SorUZQy/rwuZ
Uz6G4YtBs0Ztskjiza2SlGdc1GjP//xF/dFdsv79b15UFNdOihR12WNzo3mhZUvQy8Z4/N9993d4
L6GbI+PZZtkXfW0HHHnkQddL9QHf649uwXd8L6oBPTISm2s1MCBDc6rjJ6LZ6TjhR3z2P7o879Be
WeOVuouwZF8KLye7DB+KQU2YxB9wqf/onnpP9ipEgSEOr2Jc38dGf0hlFcyUY6P2UaLnH9xQ77P+
GKJk8LnyBX6b+a0OmQmKq/ZiGrtaNeX/7iZ6n/iHfLlHB0EodJPa9CBmS9saTAUOf34T/dErWP/+
N7foBJvDqvRkoThbR91WW+5nQBV7FBNzYDUiBC1SVx9wAv/oh717yFP0ksrqeEPawSLBUMfr0kNG
OM1RpHZulRe0roboH/S7//Nt+s/oR3n3j6Ws/ft/8fE3em6NiuLu3Yd/v1HfmrItf3b/tX7Zf/+z
33/R35/KnP+9/ye/+wq+8T9/cPDWvf3ugy3T526+738088MPOsDdr+/Or7j+y//fT/7Hj1/f5Wmu
fvztL7DCim79bqx9xV/++anj97/9hYr9N+/u+v3/+cnrW87X7XtV/HgDLtC2b/2/fN2Pt7b72180
Yf7VNm1LeNI0dJJWHZ6+8cc/PmX/1dHhqLou/SkhrDUDoCibLuYnG3+1Xd1xPY9TiO45Nr9IW/a/
PqX/1Vu/m2cKy/EgXLp/+X9X4Hdv0v+8af9R9PldqdD//e0vcl29/mdbshysjIa0TUcX/I6Wbb1b
f2jeeEgj6tuVcTXGyXczTebbJqPFWhrfhylZDVRmiKX/izsb19BO60vW6+O+NeIqiCO5qn+pFBlv
t/sqiT53wqn3sm/xvCzKvimrAahab2/tlMailXUkqExNcrZLF/M8nWAUVWUFQESpg6w55MTCRhc0
6cc4jKzDEnmHKpcP+byF5Cfu6v4tbNzh1gGPZYUa3VJrYqIE+eADUO+vxL5314V5m2tYXB0pjPcB
y2ljFRrE6tvWReNvc8CibzVhVG7ar5qw9oZxU08REgUQyAdXVfcc9xFLgdZJDKvbJeVAxahcQXcD
N8sICzQwV48Ocdb4tZb+wmrwvao1RClz+FYO1J101eSJJso58wzLr8MhuSipEOwuZnzM9w3GfT8h
Y4yH18GLO8+H1OGw1TDfvwvdrzYSQsYpMNB5x/2lxy5kqEUFjFHcoJSmvuslPB4wOrcMAuad6Q2X
ptXLIMbi4jveD22KjVPSGOAMnPq1KuoBP7updt1HAGG5bgjvry2iaUfitpVIQ99BWnGnu8tga1cU
SQATmwfkKCXGLsB5nS4AQJrLNqadFqj6pe1NSHKJ+YpF5MlpR2bXAIUmPQ6qcdICkQENnCwrRWnZ
VRvPoYW4Tqz8UhTQBOeOnNMmuZG62RxEtQBziXpYQMooOTyoYldgukOqTjE+Y8gMstE6Sdx7G7LO
273H83kXdnI7A45jQtW+SB4W/zdLxj8fyN8+gMbvd+VfD6CUwnUIKqKU1eW74sVzTPA82Mch4Wyd
mhbCYtduYKc/ZTcWgYxRK1ojIgZ3vo9m+VyN4S5JvE2eTAwC/Yosua1RILhXKvN8ooO+avjDA8dI
qt1iZD/rpC2DyWW6mIBa/GCDEf9m9ZDSIfLeNoTUvfepQsMiNBHP3jXJ6/BW9PUO2wRdybna5dnk
1zpTkJ4hct8V9SZt7TPsE48qHk3L0rbf/vxK/lqq3t1WlkFrWEpyGYT9/pG164aulqNumTPSY7CI
0tIGemEaIuEAd0m/LSL4FRNku0d9QgM69e0tnJq3KeE4a3tl8syGcFdgRItDLYGb4tzYnYMMgZnP
fe8y42g1++JZ2vVuM7sTtt96/qRcQ8FhBH3UmaC8YjucTibIxgFTebvUOkPsODwmNn40qYmvHa4B
jucuEL8JI22Ii823QHf4GgTW3VjPdzlzlmAWar4yrzbHg1hFdamj9EufPYFUOse5/UFR8iud692V
sz3TMU1PWta67fy+OknnUhtkI69I+Wil5dFBJti7hsa1Du5obmu03ro1QX7QMPhPrU2jPblCDqv3
FBKc+Gk0Dom8SVOUXniZ5v2SVNbB7seAPrLNA7jYhnPS8mqXOI55ciKGkkampsOMbnyyOOKi0XP9
WurDEcn3qD/aZllurCbNfRbVekN67UeYbrGWve9etKPrts4WShdVvI98bIvZZdauX7NpUnvYEnha
xT4xp4bqEmSzE6tqN9tgHetTe1sMuv1BofnuRPjryWfbpTpgQGri9lkfrt/UhO1kKLMJzSsrC/bs
Pvlplgdbk/l2NvN7/ECjPxqaT0rKE1eO4RcrGgv3R9fhV4zZv1wHpFqmXA/TaFt//2vgynAyb9Sx
NBZ7s4vUtpM/wjxy71USYwXpmxujrekdV/aDXoafMi+VJyR3s89IGk1b4bLvNIN16MlMv4iGe8MN
U+6A16RFEW4lGgLCBm5ePq7iyxIDM+P4YFkgiXg9xlKce+vjF73VYXdQYSTpTtEdhx5DAxjkzAeX
/Veq+vvXKwzIW6ZHfWWuNd5vL3tsaswNM/1aq+luFNgnjAIxahPtK8udr5nZrPTfIaCJ6t7Xp3EB
6Ofm9CitMd1bTXaqNQxN+CYUjV3ejUpn2ZsQMqeE4SB+y66eMYRgZb+jT3b3etPeY9imJT9r39BB
e/sCLuYWDYg82dWEZygzGJIuaNNktcexah2MWH7BK/aQ5PG8FQ0DV722/a5W2pqhjbsU6t85K9Ge
mbONdCOCWNLb3gsZsqW5HFNnSrddfY5LoehqQphL48Xi9SyezzG82GBiLGgWKnXGHoNtyjN3Q+g1
98q5H2NELm57dZ4899ZmCn2qVhtPJ0v8XUMFIWuPdrnaZQz2KeT69KPd8N9sKI7hybX4hbTJ0/nu
zenGJFIacnJTaw86ZoVNJ8ovhTPUJ91g1ViWydrlwC0b8Fd+JbSA4fTJLYp96qK46umIMmwfXhLG
9sdQZ0ydDWonmw7Eq2EGGS2ujXKZ1rZe9sHx99dm9/7GoumJVI2SWlCk/f53T0ZXk2B9rpYRv1F5
kHC+6NuB+b8fOqMb0Bt7csUeH3caAFAeTwAThpbPgc6IGxEHNVzjLdk2r2WfHuqpzrHexYyawulW
65LkGimLeWAjDklTuEFUkAHFhmRtBDOBgIBcD9FzJjZe2mKaMpb1K+PxAyT8+nC8f42eJclsdoTO
/989PDKyjRl+1XUe2Qlgzx0Z6if+0s5vhP8+/PmG/m8qI4fTkTAF9bUQ76H6FZ75sW6KK+nk1S7U
1E+ITdXuz3/GvxQNcj198cCwGODO1N8vwqjsdBrFxjXFVwtbUY82QvGQMk87GalcNjqpRsGAemaO
ZVB2iPNTaoe0XZq9ZVy0jHJazmqbG4A2ZRnDfqap6sGJjEbdj6J52OFTkoyXz9KBnj+XO21BMdn1
OP4a+8sqDN9Us7pDNl1iBqhrZAAl9fhav9GOMDa6h0wKIUw4l1R0Of9gaiv60kjSbMdiEoflgVw/
r0boq1NCmvmlsQDvDtb0UAEIK27CAXRRRvTCByup9fv+AvU7mlG2ToeDo5QWR6Xf3/BLJaIGDfrV
05qnNsKzZoOo3Mw0jf2o1fZ4RrTAw/XhV6Zap2LU5UWxvJhZgR45E5cMfYurm/qB4f4xbnlGmftm
SAuwp9Uz6CRY5Sbe4u3CWNmfYTJrkvfGCRVmUlTkqLjc14o8LgZZECHAi2g7xVMeWZ12rsxuDwGC
97Mz9LNVQgltlQpEFeJT0QDHgLiLdyL1xl1LdOmB6RR73KBvGweCOLYyLYy8y5gCjlxYVFB12cln
TtHOeTLc70MV19t5qR8S27A+SLJlM3r3lK0XVlL5e7qAmmC+r8cwry/0UJsr4NJlozJDPED32Cx5
BYXMFXejXesbsDD/2ItNCyhEiAyMcV9xP+hWD2OWV4pBEUVgIq2tskKUmiPWKI6T0YiyqcbufwSp
sIeWkNw0retXMZMsEtzx88u536zBfttBr9Q1sYYbw6yN7bKkKPxg9uUjVudEuqiF5Jc4tr2bpSQp
wFgasU1hE/stJ/+gUqzSg4srFtsvSWnu12IsmdmsjIfRmq7pfML/3m4mD6ITnmvvUse92NVu+YaT
jHi4zv7BjFijpMjvomUA08D3qntvOQ9sUmKBxhB1bXaHhTnAbU3pvaucJgr6dBY8zrycyAqiCnpx
TzokKPcewkk88exZamUBFlfDctUlTspv83rkwpRxndFi31mleijnwuNZLlDFC2ATpLNeSsab7lLt
e8DBDB0j/SROcWFDGoOLT7uGKbf5QyZRFVgdTKaZrbWxy4kJPwJV4V7amKd4imJYdkZ6BasQ+aYO
IJNF6UjW1wCDxTWZ6YXLjuH5tLOYo/uObXnHokQD5OT5rZVXPytDO6DfM26qvGci6Vjnue32BePw
jazaqz18R7QEA2CtTaIUve0HC+b7HWC9Nz1Sx0wcTTSf3u/QSzWRxljlVxj34wH0KvbjWWGCzVvM
LlaY+dYK9LFRwDNuirVjZlpPyI/UnlnhvKlst8e5zFOMvSfbVPq1TMwFx2vtXRDogzPJNd0nUZsx
m0h3DCG3dMe+c+p1TiNmBk2zwmuMnpHH2uNCQaCC9XhxbTwx/TAdHZmccpC14HwrWLp61oGMatrt
uN6Ic+I8YvGBE9cvdym0tYPyss/ePBT0RRBLDlL9wAd7E69jkTovqp07JTc9JMzNMid2oGnDhH/R
LXk3qo+CN8T7rggX1pPgx3RTCHRM788jAJ5ii4D1m458H3AfjAmJuHIDBHSur6POpJVm+suzPneA
IeMPCq93EY+/1nKMFfQnaUaY9CPftSEQtJohspubqZmJNGiebZGdhd1AYojZ6XuEecgCV0smuMbY
No/JKtlqhV4EnvoxwiUNEI7f9kuJaDAzTwKt2Z/feL/iLX9beqzXh46nY9D9RI/wPinPiVKAg553
M8aewE/03U2JliDt4G3s+FXKXL+PIjIZJvszvfY48Ga6ReacthuLZWeOPGsXMdcPr15of5TGxGHx
X5ZsD2sacg7KCIlL+f0pynbIkQid8sZpvR01YgjKZRmeLG241XXYGV2e0A9w7PQUxuF8BKh0t9Ai
2TSCvaXRGoSYycKG4pNn626apY1uirJzX9LpTblrCkncYORI8Po28GUyz71UyxiCpUbOUVaN/dID
sIGUYvXbbJT2i+0hbSX52z5ESDI4rlcYu5vI3cx2059RI+UvWcID6DaDdlEF26JuPsTIwHZ91TX/
+FDGwjvoGkV0iBmL2EjjHofj+ORVyP285xwr/OMiBus4ErLCo+Jan13HRWZnVl+XoT/hTMaLgx56
5wHN5MWBvITnMJ1EDozJgsYSEzkaFOTgbjID0a2YnJPobihmwjOE03zvzuraLx0Aslw7I82Y2cUa
sFKyRCFujqdWi4GR2fah75B+2d7V6b3dtLg3Xq2Fd+1YjRhwbCBQbX0gFCp5iGcA7waupxOkhAro
BrP5pp9jPM999VJ145M2JDcT5f2nzsIGMbspumOV7+DazARmq5j0M5nvwyp/AAn4YyDHFAV2HrRe
GCDYJFczQ7Sp55CQa2DZhIvJxmlgQzvtrpNYqPG5ysh4AMegaKojsIsbkNvmUu+NQhsPcspRkmvh
Hi2eta3j6Ysrkh9mORpBXIcuBrj0frbPnoyWO7ZSeE2NswFCwf1O9ACMmhD1lNwAZzyYk3FnTPWW
WVCzNTXa1IVqH0akWA54oyAxq0cdC8vBSozvqHtBqRAnS2FQHtFB3SJJl34FzNGvlPxpO7K57XNs
lmP/M7GMcEO48y1rmQ4uv7vP3ObBg/y6wSn7Wi/JM6Wq0TP+5SAs7W+Is0HBzN/LpbuFiRluxpkO
neRwgnHQ2gwm14wt+AF2KG1+eBDZ8KVqwy9F2rP+5HIbLeM3e8QaPqRQ3BL3Kc0bGjP9rQZDJJCh
cyGYYNeJ8DPCUjJHC38cKZQF+bTwWSNyD/pjWBEIkxAo51nJa+MlX9nUXzHaXjJKfRir26ix0Wyj
sKHDtTxmNOOtqPmKH0j5Y1NFmA60L5MuqY0cFV7tfH5R3Ei+YtRJHIIBpgtQt8SPcCCV8DSbWrpt
ehcttNY8arHbBojwW6jwZb+NHbcDKeItR6hMu7xpCpwHjDfhl75qE5omVsBlm0L329ogMJFJMTJB
k06UqtamPlFIB6edrKu3wz5Jn7/kOiUmTBmHJyep+xxA+fdRs4ZrZ3ElB/fo9kLzgYcG8FMDJUdz
h18q2jl9tqYeeb1vLu1jmTi+iM2fBRgYVpVC4NwhWcURp3kwu0tKSMpGUHwGQ3orKkO/TJT72RTR
sUPNkFfQlhRqSEyp1bmGrVRqVh6kq4vFIzbMR5eFYh9lNr3r84BcaJ6iT2h79IA4nM8OfVnfqPPb
gt4FHIHFd1DT0kfChIVXxC8099KtJKmkrpwgKTO5CV3wIM0CNHBcwl26JD90CyNElxW8ZdN02zfT
i92SOlJLlLo0+R1WkDlSBHGMRKPE37XaBflk9Dd9wslh1L9q2ayDcH11I8SKWZ4YSJowjpNk0ybh
chkxkYDrQ/PeZ9ZZM7s3C/EfJ+9PRvqANgiCJO50RxM69vK89rVG/0mmz2dvgTVtx2hyIovqt0+f
cQ30QLlQKtiLwZkvTGi1FQsX0psP9CwfUfzhjgSHVwONArxbfvM0cqD6FQHfZdMrK/1rWCXjbjXl
59FMBpXXfm5c53tiUL/nbUY4DCrqUN0PbbactPJp4CrrUkVbT04blaavJpbdrQPiXpDKt0tsXdvY
4pMtJgBTccMuYJQH8JnuBnCD2BI4YtyKJnYIwILcDPRuixycj0qEok5ny4Oajixf2gMAp680lBic
yPjboir4I6VFLEgUfYZgPO5mWf0saREf86XbtWYICksbvkuzuZkwDgBUFzy7lLZIz6ZmbwvtBbgE
tHn7tpEYulVf+Bg0W15dajzrqAV3i2Vup/bNsOvqgLkx36dpcy5HkZ/CJuuWbTfCU0yT+pFRqMfp
By15ka95Skqv2TFYkL0caJ/WNAegqyCVURHiERjvvdrz1tXhnC71ZzrGEvRwsksiozxl//0fCvDy
1Efk9uD+oS+mDHgdijfZeYNnS6xJxsADRjIlgBXr8wY9VU6KBV/UVq7K8E7xx1/fLu2mV9qTzjbB
wXH69R8dRSMYgGjZkerj7keFjs7/9RmZgZBvQQysmjy9qT5ZM31uGsakK8CR8TZjERu8nn7r2IGs
7cd4bn529v0M94BgnUdQ/QZtZX7+Yk7HfOAeHfMq2+YYnU+4A43T7FovgIKRfxrG597qHI6EkkOd
tqZXrXgtsgam+FADdtmYRBH9uuIewvYT+JH9aPAFdWk9TQ0HUWvZyZm0eAH+bitUrT2CJ1xYy/Rm
Q+yaEyyukp8Vgqi2cG9GyvMTvvczldbyMAsUS9EMckV5kw9Ot9oyk2JaSadzmCZ6a4mj31ARvELM
IhIOX+iOJI5NBjFns0i3pTaoaL3h7N84wESvIsTeps9PNYl9RxitafXidb26orv0XUQgAPSnwHLs
Z5tT54ZatLjUmvMpgzTpx0710Hd49nF//9Saonhmtr3cTqa4HbSx2dGPvSOeQ/hk6BHYZVqfLEen
cteNlxwT8l3SXhxZezcNk+shVl3AaQTLsDTz7QKtZONyqL2h2i03aW9jG83snd22Xyf8CoEugQWR
jcDUt7oXafaizCi86J2rHXH07xQAlJONxMAn7lAnNC6Ch7tGn4l+3NWRuWdu/tnuoAbqWhjf010L
z50l7jx9ie+rObo0i9kGsCW+1uouiRJ5oVuZHQCmfRsAk3LP9mGQ1d2zXqBdkd/EkD2NRZfuSMI4
xKHTHvHnv+r2wtkPmHswmt8tOIBBpIzkAMHaO3QzM7KKE83EgPh5yNtzHyJK75PL3DscgdNTpBya
YWb00BXjtec9F8rtb5q+pSfKPcnKP15tatIlaYwgnJsV4xxCUvXSc4zH4fzrT85q5F8k7WHu8Xaf
uGxU5RK+ugXg2DaV26xcJnoYe8ex1oTQ9I0A4HFj6wlRXEOsbYql/rTYHjxwYt9MhA3+VJQHDKTL
CcWWduxMePhzX+0jc3r05uIAWxhyH8f/zcLIGuKI5Reh+SOJ9exs8zxNrDe3pHz9MIdMAoXyaMub
9nyJBb1CAgcrqY/PFRlLG9NSKGxqWd0A0zu1JWFcw1w/6kVRBYKM4k/jolZLRXYSZedtrcWmJBFm
jDmVfBGQGJcIimyQOjXSYStzzykZEzOWgZF+xyk285tcz+19Hu+wU31tMFQMaXLV4/HKx+FlDT50
Jv1zovrxJq8cBvNgJdMlfhjrVEPs64qrpPtve5oegECutiO06GOPhrE1IkABXY6wO4eHtl86Z7fA
CcFHMx3K3lB+QRfxCGxt2mhW6j0Aff/GRLTajUm4Ur9xvgnCcg+mE8RzjZUzy5sr7yLsnCPbtvST
cNBhv7UvfQy6FyoKoLyxPdAwnIJsIZJnTBw05sZtxvngAgHV8HOdstqlymYcK9zNpOuwavh7q22j
Lbw85ZOmkWET1G7tbtIPGgRYDlkY/SlNbkPhoCFPs/TYuuNXFD5ndrDOT0xqRaqJblsKXKnCVdcs
R2M/o/LeT1YqyRsC4ogwBGOlsp8Hg3i5xKbHkFrpRavo39FKvqSrcJggj8dibPpjFmFiU/i7khJ9
SNTim4AFsW+k/KSGqT4lOJ3we7cnp3e22jxv26i1H2KtPyvbvcNkFt4qCS/awU6sjWZ6nWvKMpZJ
AJ3epWAd7SybI3MLKCdFm+GPuS/ruj+5oL03dTO0QUdDfoclq9osBv1ik3iLLTDp5s7u1u4ak9jF
tupP+VRsJtx850IOWjAwXPQZtXasSmIGKfVAlox6TscR5Fadkmsh8Lpz32ycFL4TMSMpQr7exuig
EjYANz5b2ZD/2gbuS7xqdx48JKNr3DdaDhgveHtUaPZXhOCxTwfpoeJkeTDz9rURkVpPw8j3MZ8z
7w+jz/HAHtPf6wQdvi36HYSp/jQMMBWjPv2ZJjQEPB6/c4FH3SdGHLh7WOx102DB7kEOysH5pprc
T8d5OrdpNJ0ta34eeCt5fBt0GCK6tUq95PxRHqQojdeou8Hfpc4DYKcOZxfJQdOZSmbeaTHhJbmY
jwuss00TU08p2oIs69aNxHW5je3ioBd6d6Xzv1cpx6bSKD/NNsIjp4RlFqE3zx2An7pRAHWc9N4X
rf5FuV/ELJvLiHz7lOGGgGZzokuv7zMgIuBayylAYFGtQSboyWegrFBeUF4YYXmO9XpnT6AuOqt4
TDniYg2yD2WGKUKN5C+BDA8J46JXMkcjwC8wvgRmjE/Z2hw2J2vwa4PtWrGSrGFQXHpHLLQeos+u
GennKU+umV5+Mp1BP0S284SUvt5xl7bUnJ26Gmhc/LbSvFs63JcVjtmSivDqtlIQM1d+Muj97OW6
KDAuUFInlZLyAcRWdwwH+AJMpYsTPgW//ZlS+j0CDzyDPxrO1MfYymSYkCCaHnsJa1t0LhPUPDJP
61IEU4ZX73b2Xklxh9puuVSJdi4dPBEQfgOoJPKUrgbCGltcmq++WitMLyyEtM3ztNh5OtiBEs3u
ljYZYXe2zo3dRXaQZgKuaDJ2ftotQK61ZQZISjOkyOLPNKezS6/3r9EItc2qUuqsQUsv7gKTAAPg
NpWr7r4T1I8pANCelq7j0FKNvfuxgwLPkjUvRnyU40VYtSLJ1LTOUxretKHunbmWW6AwNEqrRQ/k
gMVoIexG05If+ZSka6U/bWzUMU/GXGwh+KtNKuDomk3zyZljdYToO5zLut01Kr1vgWkd9Gwed00d
Q5vAWwYTqL9N694N5IyYiJgi/iQLBG5FqAWkHJWbZFLWhnbluJ/H6UENyzUiFHFrDC4n+plEONpI
B93FySSEeS8ViR3uZKl91au9nB37hnHCQ+o4rwNkA6RrtMA0PtXZ8BqhJHIrRGfVzpeRQeh2osiA
ymfdVU71xoEBOJee6fvF0Wo/d78OFX3KCP5Dqq4NcqDWIpxWjyPrHFpfhz5jdJoZJNjIfVpB5U8q
m95HYn8BLqn2xM+86n1jngsU3izG8cUqXgApQAQkkiUi6eaC/AicehxphyjF4mqSgnZYL346g5Zy
tK3XcLIzdfOGQSyHPvp7+NKLgHYym4FNVI+K2qPMzE+2PdK3tFpkjiCOkXoFoQtCsPbqaqfLBfxR
KE4I2baYAKJ97xn5l5XxsqbvaLm4IQHiSaZxdJFF/p0sV+dgDJ+o672Ljnxjg226pYFTjRwv0p+9
bfxsIqCOkUhPltUY+7GcKn8s8T7Eocu80ztWWR4GVjFXxAaeor5i7ml732EcYzZht95nWcfJedE6
9tQs3IIcngQI2TgsmiOA+2ciSaAv5m16A1rxO8FipKZhSpW9zm1rPEni5A6ckkirjRqPpa/Zgdl3
g85YrhB6v4miBiYfs1dE9D/vBDKnXjBWHqvbFnn0bOR3nCgO1liCkcgdyOZWeQqh3fkVUGCCf7Pq
qFMV6OOkEyYE85cmW8L+x98riAMB07aLU4v+OW2eRUVZp9XntijkISfiYYcVrdmn1uDc4i/l1FCn
GW2d0tu3ljWAC8MYJscc/z7l6wly1mMYCvqJrbx4w1lnJ79PjhpdJ7+lkjtDZiMwz4y9gC4BG60a
z7PePNI77BC00pAeTbvDnAb9wWmwBWHiaiBGNS+O3Ye7yNakz8J7j/FQPY1knBqXDJUkfLq2AecC
4Y103TsNj9yRRBq1YXg64VHnjbT7+VIZJRE55vR14XQVJA27NQS17Qi47Iik9K7NNdx6Y1zQXCPf
K9RHcTZPhBMgrK/aameX40Pf09vTepSUsEC27SyftAb8Ek8bFFgwnsYSM9oe+GHknSjEXFejMN+g
R1eHwtOeR7h/gNXyENzuuMlXt6Sq2R/jxsFo0+ET1zr5YE88IglQlZPrwooh/QL8e84YgRQaP12y
h9rT2ke3xWquh51+q1T5LekNl2w045mnGxXKKTUa/Wtfu3D/ElZnyc4AYWbe2gsnN4gR8e3Mns/j
c87SYgjalvz6JbR37CMAT4d52taEo23c/0vdeWw3rmXZ9ouQBW+69F60UkgdDIWDtwfAAfD1NcHI
d01kjspXzepwECAVQVHAMXuvNZewSFj05HewOjqXaRGdVJZf877UmlU2oOjLJZsoryRMu2LSSkrH
2DdMtLPeVsvNIBTMoS3Ro4qgaB4BMskDUS0k+m5EwtHJ78MdUt907pFBAEYORUESultRIelQoJbo
cEFnQe3KOXD4VeIP+SplI7owCf9ZUnFCjGsB/QXFga6SbDuXhfgF98CxiuX0rTb3MUUs0+Ny62ss
6dTWWNIBHmB6wOjZwscElg83yiW7AJ/r2aM7sHYDVk0jkN7YgY+XA+KeqVkVLBo4A9DgFPmiZd3V
HLwv0H8Z/8IbKQD2Fh8B3eappTaS7rXLcNKvdKt7C9tk1Ymi2ueQ0jq3qzalEYTz3JGzqmktehFh
TI0YzgSCAB3KBq0/lZzySOvXUU0zcFBHhRVOlSxbhnyshJbkkuxIr46cB0xkY5cStjH35XhRtS5a
EyFnLTwvtfD3LZwEhzgIER9oyV6oD4Gd74TkFj+h0+7QHMeQt1eUXulTRIBxM0B8OvKFltuE1KUU
ECS+uijQqwtmTDGvi/qVeNKS3iZ6+AAz8jLyXVa+Ux517DTBSmTQVCv2k4e21K/DiHvTdxv3avTh
AT/3WWIPWBqkRi+DpAHwwE7qnHX5G9ohbHiqrV9xhM9qSXxXkRGcCxlrWNNhwwRJarGDAbWjtw/5
eqeRL4jA1lj5uP/hjOYLlreHMENvmSYXzKT6wsAB2nfdKleygfpY86pMXVezSbAGkvkyqFOBt9IR
s3k/vV4gGyZoakMXCXKGfKA3in/pQ/5XjpB/7/X4mznk/880sv5RTK4L8X/BNjJ5h/7r/5ky/sU2
cizGz+xrVLU//uYZmX7ol2fEVP/hGg6yVFa6HtqnSWT1yzJiqP+A5WjQAEW1hGDUQ9P6T8cINeV/
mA65np6NBNqe2pB/WEYU3f4HVSubRCDTnhr3lve/8Yz81ol1Nd1A+YXm26JvR8/6XyyN1JAZRllZ
1B6aVAWlmw4+48WMyd0DaL9GEk5WYhfqJyLlsJsXpL2RmXZxBebVFo3eyqsmpIysF1KV1PmU+JcZ
6W9epL+p6v8u7n1+xElBg3dGc9COWb/p1Crda81CHynpDG2zq4XlrfTRh5RshOMtrlm1v8FtTeaK
mhpzJYzsHYi2b0UvxKFP7PHm+YhZUrp+i7SB/RvY7PeJtkaKRBLfIu7scTfK8eMv18G/8wL8vYn8
61N7jEi4grBH/MunDgkODFxJnLJDQO3cSCuYXJpbfAhQFQZdz6+ZTdBb3+yEpZproZs0QgzbYiwk
yTRoHO3CAsFbuSBfq0RPQb+HNyWw5Ekbatr5g3VzAD9nBKSquTTZImoWKUPFT91mOUQQjLkxDdpN
9lDX/0Er9vtvZljI6zRPM01d5Rf7/e+h8nWypcOzPRD4ulWVbDUMpnbKpGiXCQWhndXKeBs0EG9V
a/0/f62/uRQQEFpc/arF94s/AH3m9OH+IrQuG4fssRoknSOMPY4UNE6W/jBZZO1IfzVWSgQoIMKG
vc0CCssqKwJVucZxMlcrUCX/86fRJ1XcnzqG56dBae8aSLywWxE1+dunCRx9sEjHAAVcwu2RBISE
ZnxkHIDR3AggGlbXHAheqQj9QXam5ki3qlrQqYzMe2wP7hsyhK/s1SnSGN8jojUvEVbFlTJ08cIZ
VOCHJL7j50+i/6TB+DefnXveMhh6pm3O78I0PUxwOlgTGycKM/CkM9/GzQztVUNXJg6sVaga6G1P
Uw3td9jn+aZzAnPbIBT5D9/jb8pNvkfP1m0+hvPUIKIL+fv3OJL3kYjUAXsCkXkmI9NErQdH0GCl
3hKIwvdhUmvzEM3SrF7Ups7dQlIrEX4E6lCFRuTPZqY4Ph+4sTYQhJSNjLFgRfmu7SDePA+aOtX3
jh2xEYtwsUGSI8BGLR99LPQvgo6LplRyoVdufcg82YIv1uqdkqbjyyhoAlL8TncQ0pUdH48wYaWx
bhRZb8Ug5c5pOjb8dWwdGhRkuDJrVmcF4GkllA8X4dyWRmpOx65hFegG5FRGiT8ubS+O/4Pq0DZx
Dv79ynR1D4e+jY4FzaFt2b9pgHKqg3ipiK1J8viHFQbttqlABmHuXySgduaJZW/qxMiZ4TJiAsKv
HVm6e0PkiIOa6WmAL6ekQVo0e922m/3z2e+vBJQIZoQr+ovny8JMyVxy+g0DrTwI1py/Htio0fp9
Hmd+Dwu16QQMXt5TPF9p/3jn8z3PV8iE6w+TfMovBEvFP/7B5/nf3vY8lEbEYtdpsLbYzmmkgN7D
yTgAL+HPSMTTOrFZfBGBe7PSGDej24JxtMt9oJfDhVCzGzo8LdiS9YMWOIuzWamjOPNj497LYSDd
QjjkNORb0DBTQqSi7+hgwYZp6GmWZQ420R/XDsqpSx7pFhDrruIigEUKgU27VXdN0vdLlSGH7xnS
yAgQiu8i2vSNrLJvSVDPPT9Y+kWgHaAnv4oBY18GWufhG/FbY4/Jd8h0Z/Zb1h674rs7FT61mIgM
t7DcrSEcfcNSAjSViu1Ps9p2TbRIuAl7Yrcy9p2s9M1mXSU1AIhQYVIPu+L70NGKSfNNWGbpa7Ak
H6WYCycUtxHcB1sIY4eNHRnpWMM4HOuV9A0YFenkduqyh85WHAT8YlAxFA2l2t2zrkOvnLXiUSUg
aEXl6WeKNktj0IJDJ2zKFFQlViOcFeBIjr5NnW9A+2ZZmZCZGCv2q19E5CGbsKWgK8yJP5jadWZF
wUw5GX4wHl2HO7TpoA6HAFEXOtFvq6LU0gXhY/rKRB14dUXwKM28B3DVd1NCpfKRGc5rNHTFLTBV
se8oby2o7eprn/rg0ldVCiW9KU6Nq3UnibR7HuWj9Rnb2mms7PaB6tbdwDceV4rhau+6gFQ6vcGU
jQVHwGz2oO+dC+JYmH1fyRWyXp12SHZ1S21+cFvrNfcprxLBVq+ehyFZ9vPUilz4/7yqY4OcFeT7
np6HPkRSygWglUIDMktArSQwmfVLbzg966hM8gzHhdPMcyQNfFpeRWbw11eZ89pfRdfnT4QpQdm6
SW0lIS5RDxT2OKmxMTo0/5Wh+lfLKPxrRPi401oRDVhO+V7lbuOcPdvz8PlTUUaenciN/fOUIkWy
9zLirZ6H/EHwYLZKs+hheC/UItGXMXEc53R6kGhFQZdzTxf0jM9AkoIL2W/prg397893PM+Ds8tO
w1DReeNdz/PPf8NGUlo3Qfby5/kuzN9Ab9bztDbplrOqu0AMJerG6BDe6Cqo83CgiDydKyA8zfVe
ryhVccisFpPj3EpAQvGwCFX0xnMdgBE2H2q5v46zNre3icAfNFRqAnMGG+dgKjER8Zmzygu8/iQs
JtfnOZQ7HqILc9g8D58vRA0aylyvX/SadQlmEKIKB13btNEkeEwK41Z3UX0bETIwK96eZ4Bfp3PD
cxLmC84lJlhzPetApkzvf54bsp8Fmj1qKryhd4IftmGgiqrJJA26+NzXaM29VBsJbCm+ZWSnXcNY
93bsLUMGX8Pe2+TzzZMhfgc87L4qdkSakaibo0s++74VzbhSvcy6KQrb49xQkx/I911dNX+MCOJm
td9Yd7vCk1Qp7Sf8aCqIreZcmkkBoUad8xnqJAyR1OldIMhUTCaZuyCE1PnUiwBKiR1+KF0qVvB8
IUnnwrsXeX/59ZMl7cPBNOKXvMyh9PohZgzXhykPfngRhCOrgghJ1UZkgw4XKk0OKaIo3aq9l9rQ
vZdyeiiCHt5umZYUXRiHceQpuyy19FVXucrGq/3xjm6EanHaNKhZ0tI5hyU56kEVmDOP0OobA+7W
Lisbj1HMdRQkPuUciBiV6uoPFGNkMlTNX45o1mw6UdEgb3wmCVzHW99uPIJpk+q9HtQfDXGrVEJH
lZq/OqwzNx+cFW4048AQy5SjBzoabPXkyNI4eNND5Jrapkmz93r6PwOAdUY6xrenc1Mt92gzxCWZ
HioKXS+OSzcscuqLN74RxJqd8z7cpogUj0YWawtuBiT0Wamd9N5QFm2buPMOEvzp+dBPzwbmJcAi
hHx8+K4ML8+HMXfDS9MomxTd8BHI/T/PN4b/M1KHd02SjpnpDL9jSvQEXhUehWuxsBFgGGPXzR55
l59DHKUvz6OxmSL5WsSqz0PK9KjNqSpjorK4lQwEMDaRnV7sVkeZqva9DLr1ELThO9nT9DAreic4
cgyWdNFNM2BEPx+MP57ZFvY7nPaP53k1Kpko/3jRC/td1A/RRg4VdMIeRGGd5Kgc9Fow3Se0avm6
tq0T+Dv6oN2JrVRH/ZBnflASU2vrCyXg1J/nny8aWhivPau8ZWmzZotaELp7k2hFbxVLnrmVOMTl
Ba9V5P40gF3haFCN4BjnNBvJn15arA1vee/EiHPJ/suqPrxRrV+GblV+KuSAQGiwCZRmO9NRhevF
XrW0A4uPkkAEZQXD8F1PSEc0HNostQlEznORTdIeZbNbwaJbFG4fHWKap4exdKIDYdsnCF5sn1kD
zJxGKsfngygMZAC0yB6eMlTnKYCCbUDobGI3QsvuENiBo8U9oC510ZjwTM39EU2Es1BKpM9Ny8Xr
BkfszfySz6dOlowsv9O5j8GSalte7J6/n5bJmQDnuDKsxF85VWe8J20LB1xNX1newNGjSr94nicF
l2wTUaD1N2r9hbeUCJzECDp7sGYtHuuzV4avIkar7KVl7dIls9MduseDNmC8IiKMtNVSOEej0Z1j
oHhoj/XMJRa6YkVPyo6fW9Ze1NaSVC3tDdsqaC/PKc/g/DR9SB6kZFW7UtXXgV/Kn26lranftg8S
XF9JjkURoCnl7nmjEmMDsY0by4N9YEDYjAejPqBu/eKOorl4hSPndWYHR9lVGGTppReVZq7DEtbD
83uxyjS8uX65IXINo8h0ZYDp/Q4JjNYT/rdZUtM7g2pep8tiqJAqmMG1b1P//HzIs3vk+a8JPcR7
lfA/crkvn0cK/Zk7SX8rldR3pQih7Nu+c7b70TkXXvGzzJR+FlC62JAG7G3QWA37eHrWR5JnjdEt
gml95ATltfAyh1YRMNphOiRNpj3ZUixTbfBhXXbS3WWMHTuBkmcm28oE61D75+eD5yA4tM2UW0KP
SULSe2edGZVzaRMjWTgWJEKzawDjeh9JEGoH+DX/fIh7xB/ZoCKX94cea93k5RrrQcxCh/ziIR7Q
zUw3VmST4hAW1k/NInwOSQ3tD5AMADF9atoKMWaFOxB+aFbdJh5IVJE4Q6qMVi69uPaYutJbtMg5
ZjJsM5bmHomlvX1RIMbNChYH9NwQz3ol17zDunwehUp3aiPK72WNxbxAbqrnSf6h6dmrpzT1D2IX
FoHtaaukNKyt7oXhfKhj9+iXFH0ooX3Gmpt85JUSAT7Oxn1i59ZMdCjjB1UevKItPlBQUUynN75F
Fm2++hIx7nTeiIp0VSrBuEk6Eb6H6lk2V3TWyg90B+e4c7SPKIaVgVC1uecSW7hL8Opp0Ox004fU
00PyPw+Vijot1PXPrhIuy82xXpuEJtJqSdLdyCZzY7uyO+Z6V6x6q64uJNFkIFLCSbd5kBU9f5TJ
4b3X2ORGstdPGGPFpoDIvysp0B+GBC+gKFJxYW8EmFbx0jeI9siOA/lK88K/09DaJ6J1aVIGuN+I
0GKeIOoEw84PKfSr5YfZZ9bV+EC60H8tTLudw1vsK8N+TUa8cIEdmN8aoS81VVGQb/VwQJxi+O5o
5s8oVfu3CF7yXPCtHWMDqF+upxeowA0U/EHZgLtJL8+HpsZbkDR6tW6ViF5+m7YEFQ4GoknfC6cU
uH7l5WZ9wi8lTlQX5BYF+BWPg/h16nn++ZC5hbFM0PwnFTdCn4c9kygPtd+l+74atyOG5i3YuHZV
N2b33htkfGGPQc1FbF6g6eJQyqo8q5bED0zzood+vcUGJ0/PaSi2hTyxpX8l14wMVbsU6+coFGGC
XBZ6JNaCtQSrBw6r6TDIKnSfYdCTiOuuQtQP4axvvuh14fy0+/AK6kH9KN3AoLHDuKJA/0okoCui
5/ubSePx17PnOTpi8vZ81kdKxMYbp7dtdONSi2HuukU5bjKtSnZV0NcHUzGsVdl3ztlrRQ5zU4le
YVA2KKb5da1W3UfSQLVTdjBMsVrz52tPSpbeDCNo3qo43bidXoczEiLKZjJyuZQBq6ZgRYkorxl6
IERZ/IMp5F4x27z11RSUR4XiYJmjPNgu3rEMktGbaTh3vLDFrqn7fhXX6jUFp/Co2qBfs4wl4onJ
/N5q5lcRt+G30rHeTb2Rd3UkgMMkPZX8nqJ8QEd/PN9gltRyLH0sb10pAqgXAxAKu0n2lU0KkuIi
tIwNo2HSs8UjssWuqPThI+hVf1FQIfh1Pq3bX+eTEgDJn+//43zo/cu/EzBerZsua1dJzkAh8c5T
cu38R6VQmQ2pys7ZrvqP0kCYMAi8ys9XYTko66LBXUvx0n+gLsrXTQxm8/lq72v0RrMp7mR6tfF9
e+kBJ5iltm6QIiXHOytZD6FDO84NOGiUEzzlKAwdjcB0NHjVnfSc58Hz7YXe3Ypcb0/t9MOiR8Ob
TB3+5zvqiCydJA68udKXyw5E7pXIBesaBceU7eeFFZJ1RVOeEcowKPM/35AV6Bn5FeFS8fYmsvLd
EDE0PA+z6Vyp4/BQK1TEJuotWHyQrUkXGHd2RXfvefh8MAp1r1BKOWld3N7ywulWiPysxfNFkYTh
OvNAmrTg3Tp2E6eIgu659xrnXBfoGeu+TrYa6+lf5zybFaLFFb6MWreleJIQaf98o8xPxKzXx3Js
6uPAFN4tTNq+a0bZz+cLz4fIlOdOwc0q7MA4mlGMyYitnmYGxRWYMYuZXppLy8dG4kwPqKvjPeBo
udGBJ81MqW0kxLcP7ALBqglCdeP7IzGgxQwTgfLOTjHf6IZRrUh0UN6DVFshtfMfAROkLxFaPS9O
zfUZI9TkS1Xr6M5VJ1s9zyPp+8t5H7L2ijrs+PH39zeq9Q77nrI4DH/yZAJz1dNCXjZqxmEJrdwy
CUPvs6B9DNrobkZ8YqDieTWexOIIZqkdTT+L/rNb4rj5ovFBFy0D49dC3zHUVZ8WhtUlgxkMGtn7
F1ScxE9Ob2hb5cNnx3SzwhEGjUEUp1KjKhnNQR6y0Pp0yRY5IUsQr420NpaRRmTC6TBsfYGlz3xD
Dlvyw2q4DwffWhitkn36GYs530zmTek5Gw0l4t10UlQP4jjowt0meTLecBwh9+mTcNk3cryB3K0Z
wbnWDGb+qZWjk9KUV9uGBI1tVdiEsWhxiaXerpdNXvx8bt+kZZJzkJesJtKLO7j2tzCLPgeF+bF9
tdUsv4SkyaKLCF8IBhCXfEBY6/X9Wr6GWZe80+oOdnoSEDavVOm7NnWrVRl3oAcovaaFScAc3A5m
sogFPOmpu84T6trVMv1cAxTCBebWXwYfT4lJSZUy6AwTnfrTDtRP00KH6Cbi3tUgtthwVDsPzgzZ
Y+3KTtz8nrZNcLZE9vV5GvESXu+MdIIGK8Y8JjxqZ2kh1zFxh7Pea62vYUkBIwmrB07QYK4N/SdF
sfTm6iWRBHGUf8NJc2G2R6eLHATLRF/fYp+/ZtWWYoukr76VXrwZcxZoQa+R5OJI63VQcGAiLDGW
WeIvBduhj5gCSudD3TYJbZhrsUF1lVD0ls1DSi490vUZGi5I/XnszZGA5uuupGXYZym6W2XsNpap
RHuvMQ4kSr75lWe84Q+naOdL6xwQ57dkuxvtcDC/ZiG5dT62ETbjhtGLhZ4DuH4WUadGx7ytkmQP
qgVhH62yY0pUlZKMI/Z1JEcsFcQhVZx6ZlWleUJFIFcOC9mF3Q3hhgXQwUtQVs0ob6TK5IowTklo
6ftQU7JlDeQpbNUjWG9rKYDgzrhkh7MRle2GJLujWgdbu2pYLncTcdtrd6NIt2irluTkIACRK77a
9iMURroosCadVLs+oeFzZmxDzVOjtRomBuoWhKZsMPDl79wv4TKU0Rl851LYmHdmuZuzm7Jx8uDe
IacDxY9GMuZGdVLrRZIPeYo6+iGNvc+z8qZFo37oINIsm1YR+2Kw/XWNKYWbRezZwxnbwOnx4VhF
ssjCKD3IxniVuIfXjA8xOkjYbo5xiYJ43xMRSQLaGA3ztmmJfjPshUQUtn12fWrYYFtGSHRpZXF8
PviWONQIwRaxLMsr6TE20DP2MpaoLzUC8t3034ICbP1tFmFXa2JbPqy2fGQV2R9ZZR0TOxYvVqfz
5alKvXoeTi9WsuiOY7ytfWp/UWKIF0y90Avc4CuLP0bpEmV6GQNP0tnpTtOqniDcCabVcBcQMSw9
hK6tRJ5s8bNCPQgnb/dlVsm52gpC14bYehkp6kBgUoINFjlgF4EAphPELFqtM7rP18EZxT4LJW4G
l1FIyQENFlhzlonfOivBDEQXjXnPEM3WUbuHZST53qRtWUHJXuYqyd4iUUH1WONr27X+PsVivLCR
HeFnAQrQuKW+KwNJCU6t7kQfVqeKKo9Vt9a1TnoNh6F/KBTHuCugG0THHQTxJGquww+fUfMaaDGO
F1+18HdBLR9Hv/sauw3iPOLIVIBdUVgn84z29rOEballA3+qKdjnTCBGwqzkGB6Dgbisxmr4tqEh
LkwwVLYSXhlanXNVtncnKKxdo+LuyyziokwXRkCeV3u3ysKjDuEJaMs1a2t/J+gX1bkrj/0AmsSU
6SszBZ9Zqb1gowUnVw+Gk9tdw2yKjEZ5xo4jLPstqtdXy1LksbDL/qg0I7cnozKeNsrQioroji5u
tPeHS2JaXKJd2RWnsq3vBGsjQpaqcwisyl0XVVwsqjr5EUrHOU51PqpEOv31Ml91eEnu5TgJzY2f
QPOGtaV41VrJGT3oKOtr5MZ4BdxMO7B7SOcpIS60jjUy5MgsC6e2XjP2a4XG88krtO+ZCZizt5Th
RLzeHMW4eY40Ukc1X9+Tg+PuhTb+4up5MoVcIvlzNqP6BhDkIKCG3AP6Ihs9MbRZnFr2oXYQeIa5
WHepoWzJ7XX4nnpqL1GZQNBJVHbGBgT3XBhfqLUPezWwrIWZm+SfIDJYotOPuFvbV8coKSM63P3s
4RgQnPyMHjcDQ9B6Lxkh3CunQBypaFpGez2xKEdRuSmyFFBEVlForM/m02YSCfkWJCAi+BJesmA0
lpqTK5vIdfrjOEKStVnYWUGyRWDqnHpH/kismtpXZ9EvVEp9T6grX8jQPCJUXWvdI84iJJEFF42o
F57Bbeu7GuygEqdur+H5wlhKGEKbjnuHsCyEXyw6E5W9+BC8abZbnnT8Jk1bGmeuMjqQmEhdjC+P
tHGCVUruIsEb+o3gyxmJORH9xSmsODsGiRktDLXC2hDSosa1Pi7HtHCWLvrjlSNpHVFGlhsse9WC
BaW/rBHUEW+Qt4ys6a6TKB9wwZTr0qpmbo8oxchq5O6GMLDraDnOmzzZhUywi86v7qJLFxoNsw3S
d5y5dVjubOr3TRFKDD/RmfCuTT8Y7cKsLWtl1MEpSlJqfT4ujKxGupiMxjVt8h+KopbUGuAauJpz
N1MKFtGQv7OsIL5SUlesQ39WFEm+JM0OqV9yDF0PCEllj5iTxmGpmCG2r9iZkrgpKAUhSQkCk/ci
nH4J204C1HrlXXGLCudi/fGccuuaiLPAiHfMHsU29zR9TW69YPYYmlXnpNVRKH1One/D/opKe7zk
tIXTwN36LWGTvnCq66jqp0uXyfreIRSayak07ClmsYblG36ovVCWds/1JyGcHNrEzA5KHi/cjj8/
fJT4CnDEX3qB/U3gCD4FqrnrHW2t0qlZFEAZuCoac58Y5B1SQVP3Q62+Vm1vzxKH6bhsS3OdRbqO
YdrzbkVoURQWY4OUmwwyOB1yYbCpxvUFTF8P+fMJrWcN7YuPTMnDmeYZlG4c/6GaQbDVfIe8cTLZ
EuG+K1MHwxJpSDWCUtRgYWgl66uhSbzWySk66CN2CWhhyppNkZjVNas/bLf1ig0GomQHMbXeuQ9F
LJFQjEpHq3nwfQxYwxfM7i8UlrmIWY9sNC1XTvFozZ4V9i6mx9vIJD537tdyoDHpl2Ox1sbwG3aL
T0RqP5kQjbsqFEQKaHzQEwRzWn/2KfL4CLRN1maC2c6QnjNTKjgCcYi+VslyboK0PhNVHKxdk8gX
6FnbZjSSuZ5kxKn0rK/VxpixThpWLT+9rBz8nIizsEmZBLdFtVVebNt60FlaO16y8VllIOUBDWWl
M9bo5ZcgbFHWOvpL2CPRr1wcD4UugAC0+77GWULVlPCftt2KprQfuZYsSj1AtpUTLGgznxWYEUFO
WlZGTh1t8VNUy2Y5RcAs3DpB7aukCO1KkjKDvHxUhT/r6xap7nSttQoYz4AEjkWv6cpS61z9GuqJ
fm0QR5ujFxEzLh4++K1zaGpL4VYUaZKv7FLEduDWOoUJ+TcgwKN3JcGn0iTnQqKRDSvT3/pJE79G
0JFgEiwMLw7PzJURMS1RsqIrs8wLl9GRKX0R9J73JRvBsEwpuqcBNsCa5n43g50E6CmTDLsMOWEi
rm1lhDdfrKreCU+DyH30uMceuPs+bHTlVjXRZCbJ+qWFW1Lz0eawvOC6IuOJIMlqzwXhLkMcH5vA
spNTM+YlJhZqADX9QvQT19YM+otQg6vtADFQcHQukOwWyyDO/U9qEoierQ9JZmBRYMJ3LPEITT84
VjVbCquHgen4+temX9tdrK3CXCVDp8z3o4RthHpwIyz3rZX2Um1Ub0fZNFsmgoixIUHWXg0p9Ims
dt+cVDmonSpoS6rhVe+2vuXRWgspTJsj8Y5Jol06iZipw1f2Xeak1ETY+DDwAE1gIHxhB6HhNQgh
G6bcMvWsrIrm6igTW6QmyhA2g4lFy3tDg/BZIgE44lhHe2kk/kaYqALctCdbmAJAStIVtTxx0E3f
WBJASjdb0cDHlZ4Nj94MmGDd9D5E9kwdLdbv+FESTs1F5F81tlxbquglf/C2+Ip1rjjYuPC9Su0P
DC4P0pB9QoO9j7bP60Vf7GVL5azvR3vl07bABT+PiqbckdMSLUPMALnZ/qBjrMwtNyFKl+mfJKJ0
jwbOm/k5EESFZd/aM5IVndGX0c1WveOP89zor8yu8bJzU+auJqYsUvfLMGXkTtLYX0q7e80lPfy8
o59tZRK2Sku1sHXEZ2XLt8yrqm8mZRvRVSs9FHc8tD/SKoXh4wXuLswAMPi0XlHioXNrRPzembTj
vaFYKjVOJlRq8dwyWS6A2dm1KD7mVdRdsCYn+5HhaqHE7JtwUkJRy9/VlCYm4JkZWdXZDf4Oghqv
UeZlpSus6X/kpIMLSI9ng4V9VsUQae0cXCrfGKtbAusQLdQ9KJIgvFZ4Tq+qMGvWtZhFiLVMsCin
50aKYSfUeJVTeVyFHWBSZVC3ijbcqdgkx3QKSeuK5NUeaDgaWuLMoknF2+McmCtEPVJu7rVtrXi4
ssXYPUrAhnVFYrUf4DUtW2zLCoXYIFkU3ZRn0OrrxumvOFXNtZZjnY4SCgXNyDpFGIWyDHE+ksP+
BQWmslB7zN4y9YyNb1n9zCGT7qRa34z8BwZHMmHrZjx7UfrTSoJHXJb43SSA1rYnF9vFUQ4SxLG/
Mr+FRpGxzcbmX7M4Xiqlve6o/M6TlncmJn8wxyDWOVBssZChlkJskF+AwUIEVJ2NkePYsJXsAuW4
+EhRC8zx14bsYtgH4GlX1+20ec4r5yQwR60K7qJFIYY50Tg+TXh/HZc1Hucyl9vCdxZdwK1vWNoX
s11SuMItZDVkwUevxHIGL8MUZoRD4uiCksP4CqIT7etRkdjrwwZ+mkyLaBNLQiALc6v6OfekGW5G
W54K5LxsMKo1/aQAzItcNpkv5qC/6/kwkvZUF5QGpGdSs67K5mhJnRh5L493RilXMnCgxqQ5Hyq6
aiJ4E5r2Vng2otdi3KQSh0BHcyhptLdO7YoFs8ZwK0XBwpuYEEGDkoHSlEdHp+rL3pxQN7v9jsq2
WETA7FA8ptiN7GgrIrfYK5UPFsFzV0qMxYll4pcRw3bCWl7aeFGwShIuPnVnvOQt5ypd08OqMVIH
Hw3IRzeL+T08XJ29R5Ak3/UYet68i2mLdsDhqOSA4Mfoj95ULgPXChYD5lTHVh5GzjrLqeVmwGw8
a+08nxGg9hVPZYFVMFlqICcRdLRzd7TvuCbHlZ2Kd7IRsXO05YdW1wxtbAT6riqRPgfxXHPgTooA
T7eGIKVQWE7abOD9PkaVINnEpSzq1L6fZ9FH0dvpobS7fO406G3pNrNxMVN1OShCn3Wq8p2gGxZf
tgUKXafF3RE1jCGGTFSUPTsTW/AUh8N0AjxdaFTMxh7FHO2ojmL5rMut22ArmzFs4GbZjj9j6bFn
S9lAOjNX4eCU16YMr+Rvv0pDdRat/xOx8z1t/puo81qSU9m26BcRkXh4LSjf1d5JL8TulhqbmMQk
8PV3oDgR9+FUqKWz2xWQy8w55nxnozQ+0Oy+hKtpne6gPHOC9/pVcpzAwH3Il8y6UPgClgQautgp
5wujvGak4C8H46Gvy6sam+lFd4QtghAbo1Cjkg2zhaVSeqd9SPm+cB/cIBj2MHxefdHhFj2wJIdC
JsIY8MHTpAA7O78mU1hxr8cLHSwuxsHaxJK17fJwRH3Jo2m5tiL5g63pu5vznzT8Skx8klUSvFh5
k99qYT0rn8y5sOrsCMuUz2fD/D0H6WfGVngXcvdES4/7qxNtjKAxi8bMg3OVkpzcN1OUTwMBhHZr
ncuEwYdZM+cX2FurHI9ZS9t7Z0NtIstuxbBwDibBO+03X53DUglk/a7KnPJZe9iSQgyB89AmR3d0
99JRr4wV37xRoaEP88No9+VxGomQXdNftFHdDrotI31qol1JpJv0iA0j7HCKQyucPpbizu0H/T4n
drUjIayMnXn+jzoC6AvxcNFoiotB7CM7YE7M6adMkyxyUuyGehDAQhgWEKUgq9W69DxJHtbUtnYM
Jua75EwXxlxjGq8dq+19PRMBVh6Ngvffafx5x0pAN8ZTwGl1L8fRv6wtqrVRsC+rpho8WyZxnKmi
j0m5RiE2ED6hehg4OCe62PVmBDfykaxNoI91QLt5r4Yf4s7rHSg0QE3imIy/+t7o4rIk8JqrEBjA
lH3QugoeeHO8aRsiY11Ped/huA71W9Oo9TJ2653FZD5RTICa1HAvoavSq0n7F3kE+Jl+L2KrocCi
LdnVI3pWk1lBJHsghUq35yZPLrAGdr4nXhhjfi4OTdTc+q+1xy8EsQFr6fHC4571Fbc/teTMrCPs
0vNUoWYge/K9Hkc7VgamKG/snw1AdPbWfbo6Qak5YSrGmL2mqYw8khHN4lSv9ke1c2omaQxLx31r
5lyrKPuR0pWEwCH57FbJQgHYRtwv9UeibknCWp14s+wCHCTfh4FZn/vCIzFyhTMVNutNuUV7l1G6
TBq6jKn9CPwCIOgpPWDiSPqlixcbAcWwnBm9cBAG1HdMdqo7lAFUvqN3X4/5Iaj9J1k5+qFB4D43
AdlzzbBCrvOjzDX+I2J6V3NvnnCJ0OQxEHAhBMY+YZ/m6ti0EoRnr9kJwUmiq4d01A29/LngiQAh
IfMjAoiJKvRnYLE5esnGZhoYMuJ1HtZ1Cq/elLxCzj23TcnPBsCAPR96du3yfhEAYLv+cmE8WDn+
fJVSXaeMEeRoLT8rbmM0sxPvr/oygw2chj4+CQeccTXPt+yt6zLc5yb2SNqAH6EXnu55jl8CQmDt
hHFPbmCUDw+4ebH2WdUR5ODZRal99PqNUDqzUJybB56uCK8rRgAJnIemfvFnTQ0hTHH2w3MAYzjq
uVUASwyfSb5elwCRUVCDr81yroFQFNehC3l8BOR5d4StJ/OA8k4CHBkVodWyoRvMl0dcME3UsPuP
UKvFqjQOTicPSZ47p3S0T+QV064us/MhiJ+h+QNxVAwJbTZuZhYABO96JQkW2XBCwfxYZuV0IO5y
jh1eD1ivJ7y5pDOMZMxRQJfUNStGA+TKOzkzK5xWdqx1MEaZ4svmMIgGYcZF0p+sAid80t+gzBOB
wh3P4na4ejQPsDAfDQZSl9UAPeY2yZkzso2CPPisO5ZD3NDsewLgNnnbvKdVdpJIQYhjJXYkCwDD
IOjLLfMrrx8kad9nPfrXsLghnyIWMus9elrjJBF2xlnJ1HGtljeju7M4Tu7mY82yD1c5gbkpUgEH
q0vMvOUBrhHlgkCilIfyxhCCLPUe4Jwz4DVO3R+l3aewRvo5lv85zsL9sc7ntDfxVPUvQkzPykXS
i/H9P8Ym896gRATb82Nm1lNmWwjmWvGjijo9Tp172X4kFmmwdr2Y4+FPk1Z3RIfcJMjaqQwvjN2R
fa3yVVrqK+N0pKIK7ijvOghySay9kUNYyVhr9yeDY7/Yg8KelV7CRiGIXctoWnCXadO/Sg1UeUYG
EfdJ/oqS+tKpfVHmBaKh8QtryQ/v7nEeh2HDSUGS4ynblQ5RlhXQQGu7+iTa7J1j3rk4n+G2uQRT
eusvsneLoxFU93BStbkRE7+csev2SXKh0guKU4j/ZTcW79zzn2VFIIeXaEh8f90qOVdDOBw1Hheg
NvlvlotsH63wGIb4ktDOuJfcnvbObCzUrAnV17+/+/cCdPCATUPFS5D9svG6J5xklzZAhLU+FYiv
zq3tj2RM9C7PHelejDF0Lkap4eQkCm5ZmLPy0xkajHCnxhFzRzBjfiGf1DK5YorMJiCjWjDhGscl
dEZcfFNyobJOLiorAsy8LR7D0CoOI8v1HfPrbR+kz2pQ3n5u3b/mLBnJZSwlOG0X0NU8SVR4HYYB
zGI1csJgUe6ZlA+ST+eHNafD2NiXvJ3tCzm4ii3cRJVUdHvFkpoRPjHOuJb1bfTt4rTY+O1swyTv
QuDkcDArPFnbC/LHkg1rvflomjC2RiqJOZfDI8vyCNHPFwEG/X3aMB+xMiPHHUQPWojhaWqvGKOm
Z2GCRp7dxd9bdt+9hCn/LbXev4XY0ZE4HYxRMDMunI9MiRdF3hbtRBHeShodD3iiXS7jy7+XtEOK
KFLvl+pZAK9jN70E6DbR+WFQMRcPzwFqjEMw5gYwmuzO0mPFFmBRqLOEuwNrx1BTJx9rkLcXdhYh
As0AbuRivUJHCngvna8AguZ5rGh7sOs//HsJnO0od8MxZt7zEQYZOnxvni514HyKuZB4o/QjFroy
NhKnOCxVgsvAl9fpNoPrvt/gCrtqDjF+VIIuS6YvJWrtC7Lv9jFoEoSA5bMxLewQHRY62hqNuH1K
ZjaeEksWE0MmBWXomXTkzH6dhonkuqjTtLj/kWhoP0w+SR7wOgi9Xg5d2DwQQtHTdJYfylpHyJoV
kVpIgXciUCRPWuuLVwx5VHppQNRW/+mvQX8cqj8Z+8OTdJqXJc/z+zKZ1psQMflAxnGyxgcdMqXl
s6J9nlK0pWIqjt104ZcT8XOt55CB1TVEtcGgj0wllZT3iXLUGk1lml7SmnGY09/lsn6fDcs5rSa1
cBr46dFhaPaQfmOi09dqCXZDSJpOPRrcMXYgdvDb3/L5p5014/R2uF9rQ93PJJ8385mo1/a1Lpu3
FpXcLbUihW3suQHZX5RlcUzdHNaI016UXchqV/XGr9JbPpBpgVAgR+hSJ7lzoWQkgmMhP7yXJlwd
AB47SjjmJS3BQOnHGrZo1UoDzEje/iwCx5WDMPB+IRXu4Hv1+mj8qoC9xiSkrM9gc/K4N0oV54nc
6msmaz0pNY+VwXaHvSuank3VVSJhjGy0SxetXOMiDPYTxBvBYPf1crHqc41Slj3dvR5ImslmMH5D
0B88xeXR5DCQbNRzT0vDVN/D5vyddOMxmX0gfjYltE4tHi8lByt9JKzkZbSjti+a/4ptU5h7jyZu
o71dyeaAituLalOMR7fiSjUJPTqWw+JQpfvGVeYsxDk+q6dp6r/TwvheqwDhaNqWZ9msz4i6P8Bn
0G67/k5/pcyGf/vt/KaRLrLRiDMzt373Icz1YLGg68JOIYXKyO+ZnGTnwrcQwRnpwR6c9ZYo6Jhh
0eJjSkLsUcvEjTl2b84AMatImEnm6V9smmANF35RtoTuHQhx8j2A7Uuv/Du7tb/ZHMRDspTPYdO2
LA4rAM8zqlIE7hcOjIwhYqPfey2+9WDKH2e8t8cy/AOjB+itnyNk1Sbjt4Zczbn2SArKO++qhYsE
o5kCVvo8Wucxl38c5JUjo4YSbcsQfkLBaD/qovGiGXgEpeE91RJTqLljvl6F6uSyVuYrBOzteznc
yMwo9oWcnHc/S38bde/+5d2MVjtxL11viV1tdEijp+qoKJavLiSLwqCYz7BTx8KU9UX4dn2Zm+l/
L///IT1RvXcnMMljLr7w+aTkomOTcJmnbJBP8zWtapKwJuPZxGr5mozyqxlxJPz7yJSFDZeY1Dqv
SEjU7qxX5m3rwbI1Lp/tw2TEZ0BNT8Ly9mFd6ajEyXPLVHJDQ52iuDe8o4fCRHCuPfz/C9esSUdL
gWqwefr394To/e//0aQDjAvjNcjDQ0fq2MFov8J2O3azgr/RXMy1u9Rntji/DKfHk7iG9r4COXtn
SRsqyPanVmGhtSu45tXa6NicGGC0syBNpyzs8GrnBDBA+UOxun04jGmCuS3jn1kQhlfkUpw7c336
969q+9d8s56QMC/3jltAQ6nHIgf1FNbkh9hPq79ta9Pxex7G8BIs4W9KyOyKDxAEKM+ycnadk3Fu
162RPdiheoEydJtYSe7MRPxAeL/CtPyuuL93Mhz2U6fVHauyrUNks1/Fq8xWWHz4zZpZ078nwBRZ
GfXIMBCRtAeSLx/CRb8YzpRDpbV3ENzeg0Ahck4bpIhBc2cQOBD5RoG+0C6/bMO4dwhquCBDx6lK
9Avj59lZLjzfNYhBP9tD6lUkeIESqbZBV5W/mYbYGhee2kAgIuQ0180vYYruM7CYsTHKbOonBAhl
rEub3DwDV+bsY0BJ33QKvqfLjMdhvfUFn7iwydKSK2fqOiyXwEQ6PmdMfxPAcW54ZWuK69buXpXO
13MgWcJVdfenseiLxBKoUzFQ68A/aUrjGXT4eeAIddlyRy1rPOwI+R93Ned9O5kPsHjYm3uCYXdD
V9oOd6YvoqKcuAUn5gch9HM90f+o/qa1LWPBY0VhaFFeN/2Cp74fNes8HM8wDEuDC8tpwKG25ROr
6gekGYfA7M7L7J4nv/llpfgx7Q6ZCguqMqoc3LdpGLNqa+AKt5ACLWs+ItsU+6y2mYFiDWpNEw1Q
q54l3gA9tqjv+PGRCtvRkFR3nsxirvl3Vw9I11rneXuOryWlZWLc8ipfTkTbMO1iCYAUI3wgQ/1Z
zZy1IoFjnCAoO6NA2qMnB0+IsXaPEYLzWCEanQdI9xMEeo2MLeBAH8g32jvKc4kSwkHN4FK3QLo1
KVDjShPP7QzipS0zNrLum1bOivOMFBwFs5SVFkKSwflereWA3GyJmTsTriEQ6YL7274f+JFjUN7p
UYHw8wGOgVyaWSsmJq2e4aDjK5fqslSkmkv4Pgy1GUaM2ckCrbaTEGSthFLBo/laBGSJej4YYnws
2HXbk7gM7nIP3/mert9ySzrpoiIOh9osLx8wVf+30K/mZv7HyZMHEPPMHgpSrQDQcozUHPfC+Zzb
O+bbPuA5R1NyJ0jteU8Ut95e5ZHP4nZXtizC84bcRXOSO6pumv7M0vsktyN/K13wIrFhGnEgsl8W
jfHVkyM+Jh2IqcU6o2ahQ2Z1YtQVWYWZ3o3dybQHzP9EjkSzyZTHuZsQ9cY5MkS5ejPPOEogbWVH
JvDnyazprKFp7s3tqADCgMdh7q+uZycRTatExmv+u/z21cQoL9hqFYQYR4x5MYBx4utUua8oJ0tc
mB1c1wO93mrQKNat+ZnDBtMpDtYWRwn0oOVstkjexqq0YsYflvafStVs4uKi2PVV91P7IfNFkhPz
5cUmP4la3XgrdPWbnVN+HpFV/6udnTIlK5DwhrLM/jYtk8u5mD7KKad+WxPezAIocaOBX2a4XDBS
7JCWP0nswQeyOJGQby898hFClvJmF85eBlYqfOsh3cdWrug4LAwGdXGAEXyUReHzwCmfat/AoOn/
sTAkzjUbk5aw2yNVA/ubFUQVUS2xFBaGdBt9iFH20dJBAZWAw0zTVAcvxJIWpBm9qpXqveNNR7VY
n0uAHMQRDFqpTgfwXS0DkFJ/j2Y+XTDS/jRsxp2qG69Lvn6QFfjFwjUObGIvUKYVMbc5OYJqQplj
fRkGjMuJ0FYT2OJKPOouTYIttbL6U1tufw1gP5pmQmBckbPnUo+GZm1T+wPrE784aZl5kfNGJzLG
gVinSC5PA4Yd0TD2YWI47FldAMa27rHanVJ+41gR+31qVH/FBFYLYCCjl/STGfOrCsHN8Kso6JFm
WugpCHfltsbHC5expmrPPt/SXtihFaOCJxhTASueMzIu0s4Up2Cm59FBc5JCfUjhFhG1FMUiU7e2
OKN5RSJSmftC+a8o82NyiL2oCNjqAeeLuMuciLysmzGj+mvyyY0XpBFcR5G0A4qTFLGLQGs8V8M+
4+qPRQYV08NxNjDVUWW7yw3Rna2Z34nVISNkS8iUplkqcXJl4u88i7Avg3SocKr29WC947dk++B+
tznaJLGyXZ6WZweBKPAEFY1bogQdGsus+Rntz3WsEOL1fnKYiVfiLuN0FB1D2x5hvH6pZqr5dYsQ
W2FSAKS3fjeIAti5Q8dWfPNqYMmbIMOTYc/tyHtpt1PE6t/dezm/YquAlk99D7h7JSVARKqwIJvl
gFwXspFyi2OPOpCYicD4SAaNnKOmIC51/byilN6x2dBHs288enc4CVbW/uR8y9DENCMI+TJaSeSQ
i5GyJD405nIR4dhy8wJzC0qdn/2sPjsTxRaKCkE6QHfKK8SiCScp7tI47Vb3XLhrfyQK+ol0nvEY
zhN6n3itzb/ER0BHJK09YfHbZ5CU89C9wwmNvmZ25XUF/sBuoj0HRDgfU89mpHA2PUo4jsv1BP2d
0K64y7KbN/Nz5m2xcDt3B8O3fmv0fNhGqy2BLT2aMzJATz7XFLsnkAgxD0veVy8ZYrR+qD12oxZ3
rQTpG+iAOJtV94fqm1P8OU1L+i90L3FNxomXhi+26Kv7vtJk4/bVxVftViHdDYG+2B7zdMut31Q5
PZcLuMjc79+gGeKeddlvdy6HS01Qjj02F87TvZytO1H1+a2f3Eh3/VMmawrckaxc8mg2giNNgJfp
eNJCEvK7/q75lVKL87CZTPTlQYUqpe4QZ9f5EQttHvEVP5h19vTgiYRKQ9oeAIaFiqBBLraT48rY
kK62d14Wn1uocc3fSTIcLM9pOT/uZ+SdcYWWEy/gMalBrFUPptnVKMbpr81g+pOWOb4BI4kE/D6x
qE2w9yjJajgG8DD2tF2PIkENCJa2Se3umBjTSa9zcmEYyfjPwsJV2VgdasbgL7YPUpUq0UFftR+y
fdEY59pz2D06KmADMJNmZSnQrRVwTbN+aXP7P3twKWccmOsAd/eMgUkjUweLVFO4vlDbe2e/Dkmz
67dK2veObp8U51an3K76pxPYamyic45ri9vUfi8c/FUYQA7siPW5BBEd9W7HcWuDbPSIgkAb+62Z
hlAP+cxnl/IRvZnNTc3MO+VXc0gmDFuF250LJ4vWtv+vtqsX4eUjuQLsG635iQL8jzUZ3YnD+kCW
fHikN2Nek/8nm/5W4HfcOT4pjB0A8UhI+bwEtkT72zBBgFu/zfkKMr4+WTj+avr/ZniQMQbP17b1
rwOxHAW8Qcqt1kHqDII6VcOjr701rsovttsHwwrQ2mfOL7/HSqlW3NgpMMGdk1bPdYnXTda2eQo8
lH6AhlcioDHr07WhvHvJ86I5owvYd+BQgJLC/N8soZvSHmlYrY+qW98B8f4IMhbc8JMWGxUAoSdt
X65MhnnLW7I6WZSUcemF5MyOxk1ZmqUZnDWECRxjLoXapWCKiRvpDD+RLszjrimsN/bzQDXd9D97
RgGezT0bnZ5yGJ/z2eoPW5b6xcy3LiFFRBP+lmaLcCIMX32P8a9J5AOjy2dzsj5XfjQomwVVAj++
gazfW7L2BZ+diizmaAcP26pYHKZ01RoQVbNO+wZ2tBY3Zyres8qAzT3s1yBhtuRsjj+TZmrIFReB
iJqBlCAl+5PjUt0xEUXAMK02AiYEoeXHAmx7w1dwshSERk6dzwUgKN0dcRqXxHuUWSkY0UMNsPlG
jMe687xL3yQbWdigXEwXD/0+VVWdc+IVa0mVXHlkvqhjVpH6PYyQEcvWfJwEX9rctL5Y+y6V4yAi
7dizi2fmcO3Vbe2QmxjX1sI1S2Qy2T45pyAz94ZHQLfL9KM1sxZZ/IACFu9g7KziwTXMv5ZGKACZ
Odwv0j3MYM5RLZUPa+iVVJIuaTA9mBwzORrlOEdN6/oxa7ONc8rzArrwpViNP7kdbvK1EvEqg+mI
9ITh6GcFGr0enn35ZOJFPDWG/bjkxrWuqoNvu38oaCmLGT+DOZ6vg1GyVLUF68+QsBWUiz/GYjaH
pKnL2LPNGCY4F5GxxsEmkcpN53dlpB+EyKKlLglttG3vNNCZHkwdfluiu18HyMr52BWHtbQb1mJp
dQiW9QGtFvgJY5Q3N5wRE1Uk2dgW6ns9lSsxcCISav0pg9Tfh4599r3PtheMs0gVPHq+JI7Yc6ao
xMgdWGNwclfUle2KA9Lwr7ZmAk9UW7V/5C/Z26U4HwsAL6Ygo4OntAIkSsWY2PZvN9TOQwhpKGBk
z/6MotoUxYvj2eC2C/+ZleuV8594ZdGx/EChDCxElRDN+1tjkM2ch4ZxEi7Piq6o79dW7QBv3BVI
LL/SFl3bOvTRqMf0Ano6CvyKrdjYt0dPrOephAjh8AUBm6R44WPDy7o48cLIp9KPrLlCpeF6ryh4
ZDSDTTbq9prYyjg5NTOSCheXWxNtFRK08zQx50XhIoODrvgsbe59sUJ8CCZNY1c4PkqxgCIsC/a6
BzTvac6nsLRqVD6bqIiNN6hSKPuB+5YYz3wDKl6hZrHyaeNh+JuawB6MLkyOU90RKgGwdRK3ME2W
E1FiJkaIg3QmjgGPXY8Z5g3jYo/HS1v/JllkuGk5kj4b5mEE3IHytJ7tM+/S0A7I4QziGOuqy/f+
NmLysf3X2UBDjJQvTavlpTTC594oflZk8ZNBG+3g7ova0TisQbggrPQCEtRwH5UNY04p7YsD5mfX
2b4XtWyFdw4MsKbDebqe0BCzeIfiHauJ4XRGu9V/uC6LipAQrJawcpe4q9agwCf3x2TWadmWiOoQ
CFWWrwZNBwaxMb8ty6LjbSpQSOAI5DF99QO5y7lZvi+dkqeMSzdX/rCv6urFou9nsdzeAmIh6RKN
dc8QXyF/K1NGGBMuVtuPnH+RB4JtemOEzq6EFSCZuQDvWx4dQWpOt1BmeETmRbbVXwJJgok50k8o
ZaEcJHLbHKqcGTIi5IxMRtC0WBkY2nFUonFn4WSVzrlgJOVuFk/lGNdhM33++2gNjfkmc/cOGXfz
7C+12rf2qmOI+GjdtXEgtgpN5XcRvAxUgY9jOGTPbEKKM8cZDfGy0CmV6XCGiZc9Wa1AUuA070QQ
iZ0wZ/tZ9wbJIqZ8cHokSN4s5yMtXvJEZtTf0rCpggb9ZbYmfW4/OgdCJ+7tbtBPIZGId01G5iqQ
ftHk4ZPCUPgySBQuwkuc45JJoiFmAiHqmadNEOaseIbwIbHE8Jqbw/jKxBvXPpQjcxXEn3fTfWDn
iKaKFcJvqgLAJpjyp8V3MHsgqyt7P/ZYrMX9fFiJWALHRFGj0n64//cioDccWMFN7H1uJIwHj5Ig
Q8Z/9FqoCkEEpGV1zmQ8pPZr6a5PuD8NAtUlgbDMYd/0d5VKeVu7qecbVPsshKfFwB1dXIEiETN1
B67nPitAN6lM/A21uTzW69msEwKASmRSOTGxxhym76tDP6JA7tz9+7CZsHRNEukd7SkpiF4BUHFA
miNAZOw6HEdcZY53TyxRfe+Eb2NDJKybhJAJJ3/HpjO8F9q5gdNY8LmOyOEW8eIOa3ZG8kydS6fm
kNfwblDu05DyPHVL1HVjbzxUVWO8ay/9YgpKFNvYMY/JK/KrBaS4jBlvYeFJzcEq4GtCgEAnaoH8
SrpzZk8I9ICpTm52b7GbP5YS0qZXTPb9HNz7TR7c/n0wiNKGylYA5kpFfigCR95GhXKtnoML76+z
sBVbSDt6GIvFf4DT+EztR4j0lgNimNMlnSkHGa7UW5HWP/mjfPD0whDSLPqn3qqQgFDys+8aDoUX
EhXN+zUD4cq7W4AViLmn5+x93GIBMR/CndebR537ICs/PTk5Tot/f0L2h+/FrWrMVlUlL4ENvQKj
yhEl73Zxqewh317ahZkn8gWgOC7qxskvi5d/LzUjcrl2vzRurEsYdOnzvxfNSt5IwpvS/MprAC6H
RXXLI+bdQ9sQ24imn8Mfo3PHCTwrINAsgshusbcLIFsBfPgDTzoO+f6xMjNsm0FyGCtq/HD0IwIK
6tdwdqZnWYjInhnRYtTXfa8eTUc6r6tJ4EjjGycM5szn+lC+DBN9DQc/+xDiGRx7n3j9X6uR0FD9
U5mnAAolo+W0taMUM+zN7szlTir8yu2EilMrJtOObV2I0pnimZtR1vN4KEKMlCOAA5YLKbPmBJZR
Yf4u85lN++xeU7wE3J77FhfgqXaGD4N6G2Gm/TCUIPVAznTGAhunOQ/8j3gg1lgTKxEC1Zsu51bo
qi8ClqbztFQxJpM93BkiPFwUf5lpRc0fdnDo7dyHzpv0SajyWMyT+TaXR6sHIyjD/Fed+2a0juzl
lEzhuDGkSkmAiWr5NSRle5Pt+u7PoE1LDGcM5kJMUSo5b12itQlpKuk82hnCtXFCfywnJp9LHpgn
Nz1jesivYrpoDtVTVTdof73pQjw69QRaWt9vn2zZvKEIM3d4h/w4yEKG4tMcT9Bz+QxkDCy5pSLC
hsANyyneTn5SUq9W4X44eGo/ff1kh8YJL9BjQmv0mOTWX3JpUPit3SVHq3pwWu+PkhQNy0RBQ/rJ
IQjN4ZK4C6woBqo+hfHFIsl4hy2+39flX6NtsVE0jH7GPINcNLLjNXr4fCjm+eO/FypcRTBT/e7X
gpgONjgxnh6iUtHB/Xsptv9esYZh5Ltcp7JtsJ6BQBiuWW//6U2nB3buYmQF2Z56dD3bZtHvMSB4
myE6zdUdi0RLqOGYqb7ZtV6wRI1HWhMRed9kHNCzC9woXbLR9NP8wlAM9JyFfNJKKAf0xHQLTMQQ
TQhZJxsnsPJ75wrm/bWrSFcIG4ka7gp8SEP9XZanupV/g0KD3Z/NzwI2M4bzMc5H7w8hCr9Vg+tg
qL8CncyRth6QKVII47bEEi8YKg1W1JY0PUlyJQHj4Cf6p3YzZlTKPXRE/5jtwr5F3qMi/5k1Qw0l
t4gibdG2GivjuY2N26BWOU4sOPPF9riTvYK6GHNP3pTzcV47gf9zBHpC1o9l29aZyeQ7BvgCpwsi
E18eqRXjZpj+BLAxIsML2OeZhG8xknea3mCxvGm20i86Wi7lEdUXTfkl0bS3GbPZoa3jQRIjH3r+
YehTDAe+3VzERrdraJGGTa5GNAx7Al12x8I06RWlmG6NcknY0b25oyJ3YlIRFkSQwB8yN+qlPUWV
nF8VjgqOYOtboEC5C3062oyYhH0z1L/TDkjCPLhQFPJe0mzVqL5NvKj4ZVF8dQUMs21J7zQRSaPF
i+lZ31ByL2CQTmZNemcHxVsJwpHChKcvzqVYhE/I5J7pFZRNC4ouks1pziUacHcwjiFk3JvuWTM8
ptZi7ixRvUpGMGMf5EypFxF5qfzhSnls2+bRWjk+xIgsluxupHfvldLbqMFlIHvA/lXsZc9SItTq
WizOXxf73abh+MaZ+OKlJHEVweKcs0rR/nQuMzg/e0hcP4sAD+As7EsNSXNeISwi+EO2EzKH0880
yLwpCQIt7rKom8jbXdXfYgyrfbHppP69JFqTEpK7VeRtKZXLMZCVdTGqQSAObV4wOXkXB+PHPrH6
x1oG/JoA0Hp0rsdZ2qegY4SABvZeTj1XO0P3XaFVf1p/+WQNHktT40FjM222361bzBfMJiwBhLij
aUMI5OpDGszJPb66mTCz8QoZ0j/gCUWrN/ro6F6cZOj33ex+F77746d0khHshStz3eJBecI6SMIj
WZb1vKnzR21Wdz0jAvIT7fHGsOG9QQJ1BNmd7VeVrm+l47h40hl5UvP+En5nnrKClTWP3cnFSpNM
bIirgagu5I556o8UOuNtshzUY6kT7JDZdtl46tdUR8AzmIcafcEYjc8TclFZXu1cbYdVAZN4NBjb
QiklpoiL7OwWlEiV9eKx8d4ttkLD2Tgn5PhBhIqIi4okjL45FdkEVbRhh1UC/95v8LfS8Ka7zDWR
canIyUxQuwkomxkFLxK79GkN2f7har4Q9/Vtg/Ta1fU4bX0457xdH8fN0WXUW0pE2wf70UIKb5ns
2d3cSuOQgLvdkE3LGXnTabCdlzxh0CUCj57Afyfua7laCVTNokMonYfPAiBlGVKEVqM5vUIRnQ+g
XU+6sb4az/zyQYrpFkIXpoZ4VHQEBJuxiiySz0LiO1oEVqlqbPbZbD4Yk6d3rZ8+wSP+z15WTKRu
hxXao1kW87vEEH6d5XRhqI62jg1CFYyf6UQWgDa94dP1W+Lhgv5Uaj84VI2NM5PagAW4PBlltyfT
kiKYQv7SdiIepuEDIdPwSorj9JRUbsyQ2TgbSMMYf3GOe43MT5x/464SPi5RQXRSnbmHAD80uHdf
XANXL8f/Y+88duxWsm37L9W+LDDIYJBsVGd7l3unN+oQ6UTvPb/+DlY9I6UECRev+1CAcKRzSky6
4Iq15hyTouwuZD6PMBi5fm8npPrkAWV4aN+6bTEtWyDFKKjRCoiHtvVfI8T5N4M1eKsi1rYqxCLp
DaO9z6cnRJcheUnMWnSPbMNqSM62oet3SFtXrT+aqyhsDrZVaozW0M/ZufEd28MSbBhhMmnRrRKG
1IOM3vpY9St264+0BON9w9Rl2WnJLR4MiujA2fU1NAOJY4qtoGbOSVL60k/S1wADHxQyJCci97EP
seERpBp7RdhCHkAN0g0hw90KbdCokgdAh8xe+haRmd+eaQf5KJChtroK2ndXXNPcMXd+NHykacCW
pdKbjU5mIkiv+mzbsbfEQp+x22aY7yvtriKqEE7S2Z3Up5rcbyMJYj4q5kVOlCbj+clY9FitoscJ
jU8z9tc9m6S0sADVF7j1HEt/MqCebE0YGCZzO3qwmIdrEVM3kHiLRfXDSKNvOAiNk8Xf2ETsr6Rj
3pZ6U9IJZiOZ19bWy2kW4sFEv0/CZhmjALcokYR34Uu4r+v4ZdCAySARRyNhOS9BNT4mYXFl5eK6
MBJvDo9E8DupNbv0Kx3r9yIwmneJGno9ldfmQF63KVM2hpHl7bJhZHgxLoxikmsHog1j//DO0BlO
JbFD6E/BUEL6S6Zf6caYKYx1pg4O1l+WpMjl/pxVINy1ZtuYe6ljx4GnAb7Zpu7IpXZDNMqQZGez
kkFHWbzEOOagydZvksxqF1/VQg+8cAuyFydMu+yVo9Y4qciztmiSmaW3lQ45fbG5mkwnYH/rEYHF
o66P/D1O51iMPH3MVeyjZ6uF8qW/ibQWnoVzSlTYbBIPyxUP21uCUmtqnHcPiM4q17ILYVhz7GqS
YqlaG5JWwaC8GqOYCbCZNZFBnCwvQaAuBrY2EtGMezWQo5tHVbYSyZq7ideotIp1a9oxKfTVxu6Y
bkdtFB9TGgvFJK7BwrQ7u+Cbjo6txKZrPOMvN64aVA5Lt3h3XfBe0UyiwvVYeuLOQPvafXRT8WFB
S+5iie2vsF/JCKaxq1cLojpQPVh3oW+aJy2fzqPs+GkYjAHcBqp5bu0Ps0yzrVepDyuUN8Fw01lz
SzYugFa0BvesvFVh8JrEqkTufqeHGT6UrHsHlzF+iwsmqynazyw8aSpWe2tiEUJnYDWauy874u67
AmkBQQQxXufJxe+X0OFO4KFYvbkOQm0Z+mSiBHCpljGxPkubNAHD1E4VOr3IYI8UBWTA47DAJxmE
DF3zQLLbpM3glvOMMqbKE7BGFx7+cTluanKRV8i0Nl7VwJwhSGvdsQpjWKSvkGVqoGR0G57V+ogX
hnEjeFRkV6ukyD8c2DHXRoijFajgjJjB84zfgJFmcIUJNb71odgyMUztqSGJzH6RvpucTYTt+IrH
ixd35jozptfI9acljMOX4dWp4cTqM/0nAP7jQKTE+4YFOGmSZ6jpJdrED9HEO8ebadqjUBs/LAiU
PAj2NJsgac9GTSICdZiL9g5zD/N7EjMOlkM8rscuYrJYOfJop1T1LKYe6KRWXBXEEucD9Inazu8o
62DeQEFV9izvH+zPbgRQNHo+2I63ckCWUOfGdZd25Xqs+os5CB15KSZOfaL1bZNKVTYDUc29E69E
zEQ/ExGQnm5MyQpjRz/Cql+YnoP7stD4Wvn8rmlZ5EDf2inECt2KiSgn4ZWJyMw3MJ+h7O4rlRwh
wpzaGv2oGhOElaW/BPp/HUIRenGgnsV2+kBW5XegJA5LaySQYFGetwGi4fyzkhHhuOLOjHpWGdrV
Go7tRJ/STeLmfBgU0WJC2ucIhyXMFY0w24mVUkAp6wAXpYNYWgz+grQTh8Cbk/1QgkyRqS3gAVG0
tOlH0RrzUiU7Zo+YBJpg8PjkSheVMcbFoW4utCDcZRLmu86oy1PUFGemG99boJNoD1BCwOh+ZLQd
AyBrN3bLBIpFG6j4/E9Yfost/ek7PR3axVj0nwPUqJXT48TVSj7ixM8n/vBYS83gujqnlMhDmiO9
uYpT+EAezy9R8cEmz69LH/ccJL2rtk0YOUTZa9T3L+Wc6lUYyJxdj2oBB3yxpuTeJGVw00ydeqh4
+eRgbAv4X34TvjboZRkLA72i3ceatS7pKW7rLq53o+MxWCyYAhfyiLGh4J3pUUADWN0XWuas/fAl
1EWEI0hgyKH+zfpxVQOfv4YjgyQ/zleZZoLIch/0k5t46cq3oKJpYZtfWsOdiwR1QAxEnHbA8LdI
YyQ5CLXSKFvNkYLSIqYuKJV7xuyT79qGRCUHFxjeJUzmabrvGHYldc/JWDcokJOtR4fBg9xl2d5t
gR2KNznf6pOxg04vFwW3k+EcUj4P4yDzF0st2MDfhCFD+jTb2CliFGxw+iI2REhdR7WdTrmEapCx
PdOz75i5uQCjjlM2Y+/WE0Ib29daGN+R0P2Jh2ATdsa76feHGSpR1xjm4z66GpqhBiQ7RNdx5bFn
LOJLPLKPzRqygRC+3/uje4AMgDz62E37wezjLc/RuDDrcFOobloELoZPECz3Kq5uoSNGjH9WI7Jh
YrhztHvGk01m0jLSBzSdjUbxZnrkGo+4NJQflltT4YRvXHUaoSGZLPInaZeAHeLpvSc10FEwKwLH
vte0Av2KLmaHzhuflzezK85jNa6jAmdp5zCXAhp/UFN0Vrlt3gMf2UZJcYTba77U8jstfJRDhTKX
lkaXkGKEFLdWYgjy4otd6OGTW2npMWY+1OFMXdj+mB0qC3pq2VYHAr980Fqw+ZEztxuiBB9HbpST
Nq+NmZebMdJspl3uNT7llr6hOsYSPwLuH9LU9eJ2TPm/Rsi+SWSwmPW40wlpvMnajvn7e0NYPVLV
0VkGygFnYZ76PKUT7AEKsRhQLT27uIO3bJ2CuDwYBiTYkGmkFSDDDwudzgnth6Qpd66fsS/k05R4
vDw8QSjLEhlRmsh4UXjQOdLOeyoTbvIA5DXUD+E04b214/thFGwTMVgvianD0iT5uGS45xItzVeu
J74xxL0JeVvvlQdZLk+16zaozkWv2ZdsIvCnK1isJ93B1UoY7YLevH1NDioZeNYmmUpvYWsEX9SZ
8QEngMfXsrPHhBSepZ6an02cW/RhYmx1c3/ZaymtWA/Mkn1X26WAo608P2Wjjl4IewHhIDysyThs
iyHZOw7zupamEw5SBk6Y4r+NI/bccoBVm1TFuYFDtAL1fcgqXW5D7FNJ7zdryALrFs3oSsxOcc2s
jk5yY6CbX4qOCqKWE0EWPm6+wQ9TJoaauFMhkEbwgyKhntPxKfRa/ZS4qOjC2tXRs2TPPSPNuEJA
XbIRIC/QXejQrOLeeylz9oBtilYPbc/aycx8i91jQGTHC6UcUTwhwX7rIjQDvaMwBjSkgOShea+n
CpmFpx1VreSdRdN1Zfo4bbzZWd2aaJmrVo/2XYedM69zfY8M59OsgaWRmcN7hrZsq5xebp06fLCo
bgEQyXrntc7/SnpnY56j344+k8AeDqUxfMYRT6Nnp+GVChrSaZNp7bUgXoThVZu0yklqBc/MAAQc
uCuL6BYsI2+VIHlCgAOV5MPnZbvXaTDAuunY7KRiVqRXhKyOaFLlNGbfSlN+7z1lHlNlDWCy4gcm
He2u14pqJ9mAMkroDkOEthCJZObqTCCtPlzAB7Di6Jsz2a+x+Zn1r3hwHrIwGl5ordC143bD/iZe
JtNhxhM5i9j4CMyY1Qi+MZET4txG2QKiLS9ZysA0Jedj22hGsTda/aHpiDdlG3cXVtlT2mqKzhpr
X1URmJmzxFBDnYzEzC++Tfk2TK12apig8Q2mXlPKCR+i8gNlT0d/IdfX4ZCqtZEAbedPcvDU6DPi
aK9LSbRAJm70skiu6hA/YFWN4a2DlrusUdD54d51WalsGHnE3MCjAb71pDWzbNNiYUDjdOfHgibo
97ikQTuoqNxNsnjyYJkumrZO6Q7B4dDdoLx4OfQNhx3NxYMesp7108yGmYI2WbSrDeQGiYWAFhbs
sCqRPBwdZxsPPFiZUMEZtnS774vMRx8JjoSnuKMXtfHeDHN6DEKo7JaFLThxXY/eY1UtzbAIt3Fb
b2wosw3dQDq80JYMPyT9s/QpEy6ujciZfS9G/xjfJ90QH3NZQhNSDvjy4mbBV6kgR6UebubP400X
je/BUMoDrAftwBz3Pc+cgjFfGmxcs7pSEHeOLhwpTAPijHjbvAmC4hbaorbKOjIEaBBqjKO6ckeI
87eSGus4gtzj1fnWE92zNTunvUHEIw7TlH3gHtzhKnaYP3S3wu1bnoI3UznvdiSnDTZjH5Gnua/s
mNgDb66qanUkTF4tTSugCTya4hqc1EhD6zr2MV/qQuqrFt5MbWGWnJ9ulD7BeF9lsThaybAaBoUZ
vCIhfbCRnWa6R/v6yN9IF2ZOoa8k8/2DaNvxAFeMwX8XtmsjH7s1vBhKQCdoN5M9vjjATY+ala4L
Hfc53beT3UTBOUaWXbT5eNQlMM0+Mg5ji+HVQ4m8bPrBoUNtMj6t/OdKRyjeQfM9255d7+ANTSiI
i+coYZZXNwNchwilMJkGeIgMazU5JLgjVOxC9RCFYYpThhp/Zpo3miMPVfYeJGVKVga/CDs2SEbH
yArcKArZNhBuMTBHYqtcSzbhmsDjFuSoSKrOvjT1yC6a0PcjK2l6F7Rmu/fVZYqop2KrcM9dPhI9
Z4uXFET+BuSmswVD4a+deWk2jL1O5/CF3zR6naJ4zeXRfoFtqw6Fi0w+n9y92xD22nnXvQcXAVg2
ErIE/WvNIA3KGfIgZbGq+P4DEmRv0+NmsGvDOaa6RJkW0USgHMpO2nSIczkLnNiFD/597VkEqgHV
P5EjsWxBhlyUYssYgssr7Fx/nmq6lKMRr8JAXsUVxuCU6vNcF+kTnQmCOOIC9W/xnb3soYH0hPLF
FKCWdKYgksgHu9zktidPVhBYSCjnyaxdHQe9crCyOGpRmNTHUZ0/uKk/V5qMORzX2pv9xYqkhH2y
CWRZbnVCP2VAo802BOgq04HBRM82HohVkWxkpjpaOySq0H5K72Vr4irNEm5JEjV7jStQzql8/gx9
jWVEJNV4ITPM3wAuXdOOBTEAbXeZWnIPDRd4x8jlYTK0iOMu3bmgq8APekeRlNGS5l0GECGCFqep
vfLEJjWRNdJWfRPKvAs1WW2rFp82/k48NPRZRk/s1WBTAqbFrZaz03X1jFCJsPdPBgkeZcO3O8f3
uKIfVLU03LVg2jaFpGxKsQPVkAYCNPLUCOW6M71PjCI7rSWdeEAaVvAjrHp2T4uOSgjNXF7Yz1ga
T4i6ZvkDDcXMz3e+Z/NTJP3sYybq7KQVyPzBICqEOdljGOrhto/zufvD3sHBtbf0c/dRLwEbEbht
98N+AEOzF/4GunJ4EIFa5qVn7wi621iQccFBsjFU7CKNODhlif48jla9RHn+vR/cc0SYxkGF3j28
H07Ldy6Rnr9ELoHStYNFIUbRvh6c54RQKMS0SxGAb8rjftsCmI4aZIsC+ilKV3+tIh2GglNAnsck
CGYYYkZuMs6JLM6mMmw2siiCT0HwVJu+we4/bneWGq+mlrec5EeIIW219Yfkro5SwcbQt1cDXqAY
PsgN3615EDRsRiwMOHXUGqlie5C6990gPdpvrROeNULXIy43wNyN3QTf/DF8LBghBm5TXuKWXVbu
VcZeiMDe9LJXmENb8lVpYqOfh4ioN1XIsIVeWkCKEmP1hdeC0BgLXmjLaV59JBL0iMiOIyDvqoIW
b4OmcvHu3sxKwZWt7cfYCbdK03ViSXJc/sxLFrl9HyMOWWRV8zlkiKAQDK+MiYKz7+O7dIYSx/Mv
dQkXAmYE1W8hyu0MoQS2Uu5rKzjQUhQn9P1gcAtqQqQRp8q37bPGto3HCIV7cMBFB9lFXIRvxHuG
DAW+G0XxQOPzAlWAqKEk0ZZGx+ChwZ1P4622D7ooi50ReoyKWG3i90JnyWSDsY5T7mc7MK7AlHYT
i9uQwQmde779gxq7U6NRLGdpwwrPBcJ6hFYRhhzqtaDv9noKkzbOQoy/cYgfwwvbQ1Lp7aFSkb2l
FtjzX3kk9A09qUuTt9Xd6AiPZVxNVL6MrBrc7F2HApqmcWAWn1oO2A469XgAkQ+5fP6F/ny8Rr7O
ZHuQr76mHzy9f3Z6Loo1Muzx+Yo1UXEw8xxRexjeD9ZIU9ejLgaSg5NnZuT0vkNzE86QAx7fKT6N
Floguwi+rhNeh8wa9Btfp9kyGv6j05A0X0txsFScbiVOGb57cbIZdOSENko38qDNvd8Zzg6p4Iqd
zIyKoF2o+5is2nqOJB2nDNErdnvRkBFnDp6LXnxsu8N//rH1TeRbWURzkJduU4BdwZZ4k7p08isT
GlcUoJXVY3c4VGNLKTzAaGII1xyADlYrSP4TzUTPOVilLtb/5Y/47TFowwqt47PTThr69z7ed1o6
PCNKpb9dq/scne+ZYU+zaBHQPzelR3+YMKndv3/blRMbqvysmQ3uBS0zd1pmnKtunHa+kygQCqEG
zPx//xJZWgWSRmVrOGc//ot//ycGHcbViFlj6sHGM6E+KtF2l3EG68PZ445jbSPRnH/psoX/T/jt
/48zvx+Lz3/9A3ZxhiDj9tMP8+zHZHJl/xBw/Eua+dofi+brf/75Wjf/+odJ6rhrOMrBjui6hnDI
m/1Pjrkh/6lcS9oOOFLTJHPW+j855qb4p7KFbRJCKyw+ETrJ3TX9zeBf/zDEP0H0Wa7jmrbrOIYj
/icp5j8nUttIiwWJBdS+ylaOdOwvCeGATQq9wv66LNdQE49oj1dUYU/NX8Knf87U5TC2aah5s4lp
wbYZ+/6cUozjyiGxggKvLsY3K2IGIeLgIdTZW/jJQ4XF9LZOo/gv4ch/OyrX98fEa10Rw95PHLX3
XecUFjNHq2tvaoVel+lEkckPDe7OX+Kh57/1/yZb/3quXy6pKj1FeDlHrcrUwQoRoCXTEPa0Bvba
Hx6y30Slz5ftl0PZjnAsg5Gf5fKM/niCAwaxSad2Rz2fUSOCReyJZnC82z8f5ndnhODKdXRXgbiQ
X66jNckUlEUf80FI7bfAMDv6Plm6m8Clvf75UL+7ZXhNOCGXnBEe/J/PiFmUaekZ1TSwIOT8HvPH
5WBkwRMksn5deMNwUsCprzBxjX/Jnf/dxbSlrpuGbdvSMMTPh57CuLFoQoE/9ii/oDbZh7yi/frn
E5xvyZdbxvNvC4oqR7qszj8fRcG2SvjjaDmNd1p8r6nnZGncjObDnw/zm1tmOy5Lis3WnxXmy8n4
oCXNruMwHgMrcZzKR6O8+387xJfk8VQTJqkJDmdCRWPRITNz5OxV9ZeX+G9n8uWCFdjBiKzgTMbq
PLJpTAGEuEPxl6N8vfm2yQpMEhubSal0jPo/3xbC71JDQQimbWY8Ex6IZq3+y/Wa3/sf7/x8CF5T
hTZLd2xXflkXhmQUWe2MyCtrmNWtr21oo1LwQL2jNZ3/5Tn7urD/+2gWXx4pTARq1vyivb/ehplf
/+sf4r+MOG7jKNN5Zy2/PwVZ1qM68L3vfRqL05T2bJM7FM24j2hlBHS7bv78dPzu+BZNUyVs2+KX
Lxc0Ldh9jm0do8JLSbnOX4XjNnvStF8FIqGb1E/IO7NBrP35sF/Xj/m0EbqwFNq8XdbX577RC9HU
IXaMokqIGGf6KCpsYpp8FW7OOFJG8BSw0iwDtHThXw7+9VGdD84C6Vo2X1KHT/3P19wm0tHrInru
CdrykjC/RVjqW8PxTn8+yd89SS4rJEuktEzTnR/mH+6tcMEJxsMMarcLpmzgRIr8oOV1946ziiG2
H8WA2P98zN9cWNg+ggVSCEcaar7fPxyzoSkQR6WGBjE3kKkT6qtBSqiCJtsiRNPF0i8DMNUQSeDY
T7Hfdus//wBfF04ursW3RyqDy0sV8eXiWraZolMqZgB0UjPyDOgOkkHsp7QKaBnf1i0tqEWulzCi
/3zk36wNjuNw8qbJycuvp048KcHbKSsQHktYUgzr165BhNL//CiEzBuY4OT80n45PxUF0i5KlFGY
NUiCfg2C738+wG+eTgdPmXINiyXI0r/cwVYH96+3DB4n/KobAXqcF4OUPdtgPvjnQ/3mAXV1sKLw
hnghdPtLXaL1oi30gXh0Bp7aVWNqdbzrg7Z+ncxwAEONEOgvJcrvj8iiChbBhfswn/wPj+cU556Z
Zoh4CdYy2O/6M65tUkejM6ls06r9y+vwm2eCt0/Niw3/ExThPx0vNuwKVxJnGIEeyNDtEd9BRsGf
L+Ovj7zUDfSTNk+d63DLfj6I8GJHTi08Ph9uc5VtJmabhnvrMbZsMusvB/v1jKTu8AV0ePgkBdiX
x4PpoBBWQaes9y14G+rWQxrx5/P59SZxCGbzluRlcq2v69ZU9TWe5CxaNmTkpQbDRjRauZ4dK4zq
fz7Ur2fDJ8BQBl8+1xLco58vXSkI7ohnirUuJ2AmRiTyd4GqRP7llH5ZFqkWTPnvAtyiDne/vLVM
1Us8PXQ/8gk2PsNx4w0OR732hnjfk/5gugcJ6ez9z2cn5jv/Uy0hFaugaeiUFEApv15JUCdZNmrY
MBGkdc0NxJ9DLmJSGOVu6DzGYxZ+qW8Q4/7yVRfzc/3LgS1eaYsqmYrpyyMZ+EU7DtDO6KK9BPUl
8cxFoLBy+g+lf/ZltYzrmwTnmstw5S/nPD+AXw/tAAzT2U3yDH09Z2VMDRGyDqrCVbSf2mVirNR3
7xDuwsVlWHzKBZRZ9V4tDhBY/rI2//IicrnnpZnXQ7oYsL+87R05Wz6ffn85qGbpDCZqSRKyAe8Y
6FCYEm7/fKq/PLxfDmf8/PAWCOCDarKZWxClFJDGzPbrLys0Zu0vJ2XStjTZipgO1cr8Ufjy6OKt
lQOKcW0xCKIpVWlMmKJDffSgzOvMfgadKw74iS4aZMFp0tdJoVC9ChyglK264ENb1Y1pYdsXSO9X
HaQMn96migEVltpby7AQA0EJ3LnxMZFgzJ0F6bsqFfaV8kx71fGcrWQGNhQnnlo0EpM4mXHQTyrz
I9VGEHBqfM1k8dAOwx3snhWHfVGdsy3khzfdp5axxrtKcEh2lYwoCCXrMCwsbKI3cX9C7VK5b6ou
kZy1SGb84wCSQMLhW0QY6QsCqKC4lOgfDeStduUSG7TzzYfSIORgxitaJazl/Fh39Ggr7SGVd6LL
dpBWDhKTiiXemUkwW0YZD4BSzw7wEW6Cqlq1UtsAVGQarV/Fmr2qjRRFVrCecxnywZTQ5WnPBkF/
BJN8zh3SCe3HNptOo5WfejqvRR+esSiYy8RKITC3QwYGmczbzqzh10T3XpPuEpM/xA6jR+GiBk9K
VbH1JyAXdXfOYBm74cHy7hv1HmpYg7PoQdNstc/r4d3FjWDx5ZczCMkZtrAjF6E0sJ4jsvKr6mQH
8dYM7W2kors4bJ6EsvbQl5dSIR/oXkx4MlmIx5l8HukOK7uHpkJD0utN3ODd1rWAzkRMinTvMCe9
DbIHnvg90jRIxQUFcZZspJve9ARJj4rYDpSVqHMX5fTgBQ36h3ZZOtHKE+OVAHYQ9ljG4e8Sg4c+
FxtOuJYNxJcHZB9TiBkXa/fSKq/IdIAebXIO0YhujokNlai3AMC4HaMzRFmjfA3wFjg9cRwnAFnh
uM0ZqNWIbMgl3bSaBF9SrvDBLap866WzctBaN/5TFn4MybUWbRmXI8sj6HjRiuh+TMk5nPk+YDId
O94GFtN0NAJx94RZEJt6RTfYXzkpKV7uCYcz8rCEABcPeOXClvvBJ0TyvqqKRaTQRg6oUk+TvAeg
dCywRXb1c66jumcMZm6J4e49ZKzE8Gn1Addg7qwS/YSTa29GwQM2meVgXU3atXR3TXHrBQgwFPGf
+cKqru32NpkubWnBxsL9jHU98INxFUIq7YcrU1kHQGh703iIhu+TapFIwqQVb1NB8sC0GsXWCBrA
7TmBgo+FdRd3z5AwLAWZeA4De4gQbsv4ShoPk3yAjlIPw71Fxuq098KNsleEf+M6QzC4IBcXu+NV
6u/xti/c6qmGWukhTzG89iD87iKw42FMInkAEUkUZSj5yFkD6Tfuk/DFw24GbSBjPBIdnOZ6nj5V
3sOgHwMHhMldb75qAg1sRAN/3lnLI2s1+8/afcrbDcfHPT44KDXhjkFCxGKCAHSBVKvVTwGIg5Y7
4yw5HYbb8NE3UYvXZxPJe1EurPvEWCbBK/Aoy71Km/NgHGhOmeQZlGg2ecMH6yTBK2vdJ753tPme
nSxxPr4Lt72U1viZFWpp685jJAju1oEpwaKfNgn8RFo1a9yH3fVIC2pd1QU6bLzDi8YkP0GWsFR5
oYeqPY9Rs62xxpUGbPIp/iDxZ2nZvLmhRIfeIcgqU7Xt7WDXxtZji69O+t7BChyuCEm/rpZj8C0v
RsIbl+vqZgKaUwaM8fFML4wQZtL8A6tAbcvGPvTZeDAneYoD9aAIDAp0ApRGQ8BzQDEy+Ft9Flbn
2qYi3kIWg8dydWBB2YeYhrG5tnjF2J/t68zdRfU59/QLIVAJcgaTsQl3Pp8OSGIk4T4wWON7GgQ+
42qNd0LcYodx2lMf7GzGXxL9PuoIvMCJ+4C2Re+PM6Yh2VivsbWpbgY0OkO+zoJd5t0YKcs0M7jm
XeClI0y8yK6yeM13IrSIeXjErqA1u/g1B6ecPtTaUtA7pVOBanJpG4fJaFGoox9OiZjZwRgq62Xm
n6f+yKOGK16rV5A5qnzTBnMqvYmwBS+zv43SceubDRE9LypM3ny/ubP67ux3nw0/RiHIQfGxTNTl
jRh7cO3ptnfHizmDeSrkAaTWYC4cLIRK9kh7Inwu0npDDM9dI2dFJ+xeklmskmeT2WgHL+pkNONa
Rt3OQaCnl1d5/2zGj3H84ombWkK7+ijybay2brdrwm03L3bXCLAIfOMZvXT9A+kFFmr7TMY47MDu
Ok+EnUOYdJOPlHaRG+Cv/mjdG4mRL0AkEt1XwQHYfegf4/BbKI4JGCpA4viGXnzn2TQYNkLSYeqN
3iaZvgfTErenire4RPiiLcqu2SBEzPwndgGLOLjVgYGb5zl4BH+A5S19a5NjWHCWSf+dSstTxMVV
5bXrPxWDjs8QWcj02Avc/nCjDP9I9x7UqnPKcsJ1JR9JrcYdnQ3NsrB45DGgvyXwr0D5rarQWhiR
SRPMKCBb8dKW5lUfhWvRPfo4mNqwflH+rcVPj3HvilHkftDCrVO+yChBe+Qx8gVaPu5s3BQ8t3lf
bskZMfN9HB187DKGgs/fkPSZ35GsAJ2rXzP2efAK7dGw/DMhoLeK2DL3VRcXU16Njb1qBmsnAPbn
xUMJObbNipWmxgt5GYe6JGWnCa8jwz1GbrrHn9tAa2ohBKPhjx9cG34DrMhiFHdAsaDWi299ioUd
wNtYATuo1H6YbFZaRRTMa2rsTIemtnfOxrsB5ZttXkoBQAFhZZcfQA4te7Z+WIsJdXZWafLRoQic
NNCSJV6b7Kr2X2Dd2cAIk02BwYJhfdpSFaV3KNIXeh9u7PJbPZ1F8dCbVyoj9ZusGdhSoaE2Re8A
P2UdifIz7Mad6uC0WG//9g1r7jzbXlMKNemz175VVnei+t0m5Wly8OSQDP7iMrgZRzLKZ1AtkOEx
wWqgy0s6GQnuLn83OQLhQH6jxvEQITnXkEYGaU9aFYvQZG774Cr2ipXeqUVt1uR/DDs6VAdRFLgV
kd2QsTTG8TZE4YUd5q6tvY2GnQLLoVjpmLYoirxvlYJGpaXlyilAMqVi3+qQXudahSuWUyLU8tAY
+1EcZKOv4v7V7HGlEF5LEvo2AJ9pFSwQo1gLWR6CMb4zJ6pd+mRVmuzTIXtRk10QBtadDMu6DeSj
U95pGM9EG8MgilbYb0+h7d9WTr/tlfxsg+eE57A4TvgAR809NancYJe/0jzkJYG+BxychzhxPLiH
GMdgXgx1/S3Kb/zefkoCrODlXcLuuwWLVgbNuq7WbYlpHOFYbz2bmKMCdHVo7uD+quJmwHkpbASp
w0PQTZtcqx/QYG/w+r1m/eeUTOTq1Qgf17rxahC6Zpe3Afm9IeWoFZMObpaHRD/L4j6xE4qyYB+D
FlmQ8NPOYLGFURJn4mIikUn3DTnGhMBO3I6oS6t230rCjtcmXztthAqRWeFMnpwGaho2FJPGT2YU
7oZZ/7humkDdtz1fdUuhGMNFl81haC63uaG8HSrnjq4UAAX0pVeAwkF96ej3ei9xL52dkmMTe+M2
bQjcjcwjlJYZ6+j2RBJbc2xuurLKiqWJssKtjDt90uFpNGolg3AVjnIdqjTdsmvYGJX/WAB+j5zZ
9JU9xlwMO9Avud3ts4pQ1Vi7rhtcQwIWI4Ic59EJ3R44dEALcAa89svMOA2CB8TWLjyGvIiNcbAH
56orDEAOPv7x4ZpkJtiN0anCUOtn93774QJFiqM5QHfThI99fciGq2gw2ORsQkKhGpAWfB4LeeUa
7JFwGpKYR4ckP0pUiHEhnzwR3DvjLIEEUWteD8RXT4ZaNsHDlFvcAXzS8CCmwmY/l9+KJLur6lfL
gr66Q/Zx8kEB60jNa3q1o70KRIotHoug/TC0UCrwdSJ6XKqmx73Kt8O5dmBAejxlxQzrwKHfjGw/
yPxOeZ5Gd2eqjk8Ou8XCePYRqA0+3D9iFXhln1ICVoNIT8BpuTeum10SFOYlZYnr529V0JHxmbF+
zYkB2zZCQIw5KdDI8kPn26IrLPjyaupbho+7jq5GgYoSi+dIs1eL8bi0J+e/WTuT5biRNsu+Sr0A
yjA6ALO2XsQ8MziJIjcwSiIxD+4YHU/fB8q/zaqqF12L2tBSmSlSigi4f8O9544fJePmeqJaMe6O
jyA4bK6ZBxAQiz4epGIJmMdSYdKZRPQHKbmz6GjAQZdCHLDFbUopTlZFTATX3sOUt1jE7k5psIvI
HxbLtpGotaF+K8zzYdsf05TtJ3GDCWmmThIfXaK3yhRyRxzRzrDQEeLZGBDrNZnEOlic+jRXn9Ns
/LJC625IUazovBdL977mu08eCdjetC1zPgFRvSum+R4J3hNRzohf9Xdsoo57DQmNys92cA81WBHu
SM+7VHgkZQu8no8HpRifiEAkqKMwZSfhKWy2yH6QEqpd418hNpGpCAgFM2f8XBVPNdA63ocF2Z31
8BeI1+WcHOlfEUcWDyL+6YLbGw8ivg/xo81oEwjtfu7j39ESUkT5V8YJsAtU7YQSqStKQIKezRVx
e8A6NlV1hMmSORudFQdWyVeXFqWCCzaBlOqMpZ66wnJbl/EtV8dJ7Ez5SC/mlgcMu4JQPzK3gumt
8Lq9TC44t3LgohioSQZqL551tIsXcqaG8GhRoDoS0zcNP5DkaNh21iGL5n3hT5/lnFjbuTQausV2
S3T33ih/0jXUxsbrTgN+KchWK7Np17K6av8Pnmky1vNNpB7BZm/tgJfpuyHGwmphRRMpgzZqGzce
vk+9XhioIjkl/T0ztplxHADvWbStFf++MPGtAZL1zxFrEM66YCSNch3p1zmytknyhwQqCUUch3P0
E6KeNTyQmRAke19DVbspkmTK+hNdEw7HdZb+MWog1DcEgKRuvSliVek/fUrb6YwG7Qg0IFDgOm9d
1sPLpB4fnrr+zaAIZhl/NgsE65Z4yhrowTaKL05oJjxds64kGCWS2wiljFyyFdMvo3weGcYUoT7l
3UH1n3hKGk1yNXkV9otCr0/YCDl42LU+lsg/qRiiok9h/0M4wXI/eswBcvRpO8ArcQFukWDRjtjr
dH5lkDLP6NJyensDu5EvrpWlTovoai4w3b4Q7YJsCq8P4trnPmBR9enRvMdly0SItB2C3sjfNbCI
ZHRIIZ25a3HZ4q3beSNYsvvIczIG50modT0hN6YeovrZaOAthG1Mpc2Anno+I4GpxOAGpbcaqEbr
pzrITCwKJkUhU4GcrvR1DE1+KlH2Jqg8ACJeyuEKF1I6Lw3wFQzZC5rUq0gVxHvsxLCbAo9Bh7sr
QOUV6WWK1Xqy9rE9bTHZr7Oe27il0QG1zuDQrR9UeEIMByrhdx5BLGq3oqEwwncw5IRFiaE/ovvb
5lX0uzG67ym0MPSXR8MEddMr8tjn98mHbpOnZ7evtmyVOLnFhoHTzWCCb2L5JUB3xZyGAQam5opW
n+iCMDgO5ifc33XU3npVngb51tmPcO5XklhtoGW7LP1y42ur2jvlGn9FvZ1mb+PkMRE92XYW8kys
OOOtAg/S8rSAUQkwM05ZPq09ZdDJReR39Rb1fxiqdJcmAmIqiLBLZzqEVTnpTBBJ2/ur0gTJ4JYd
s7ExYiM7kYDxqw+pvba2FsTStjRqj4XQzrvXsBch2jedsZhayAaxePiHLIb4DG9Hfow2gzSDf7kb
h0+o6davTpVzuq7miZgaLWPzqakMTOizrvs1AnMwXnM0Gx+q6kq1BhnDecjfubrrGI00BgvynDX/
xB7TAZQG4yM/p0E2Cy5yQ9IFSRfIEM5dJnSdAxsBqqoSSG9WvrKK+tDCRjq5QmWwH7P5HOS+f0Zn
NgFRx751cCxwB0Y6ierYJm7zXE6ivjOdJfFtBBD60EaiPwwsmp9M5G2nfmwRnQ8BMSk1AZkETyDL
lr2tf7g2DEd2k84rZmD7ZQys/neJSPirx5jWP6cjx8k6ii2Nwnuu8l8BzmWSpwjkZNsXRZvYUMUn
FPC0IMGzp66Rnhp3Zm8QmF6XJAqTiQ2MHtSN2AxTbm0dybu4QUjGRplwE/ku/LTdzy1zx1Gzg25h
5vwUw2DeWo+/U1zVwyFyguBZDaQQpx6jVnhFcNdi5VmM9zyYRaRsdo81wBCiT4xWcrql4j1jiHpJ
hM3wsSM86Obh+CG2N5ZLHETC1cV2E77HUGVjwgSWo8msjGHjuO74u1KapnjsHXTaZZcyGR+Ksf6R
Di7mb1OPAASAnvcnM4A8PjT4YQoQ8Depy+leOnb9EUT2RKhkCp2nwz/6VXpOyBC1G0OALe2Mw6dB
H8tHv8qJTJ9srlHkPBMRO0ZNZWTHxHatcVINN10HHGx+11lPMreca2/B/Cb3YPHnTLT8jdL5o6B2
OvUC7atlOPmDaeQ+j74m9bAesW0P7eishc8tOht2+xF3lvls2qPEuB7holCZz5y/rkPmBYU5/mjl
DFQWe/YC5w3M/cwMizGry9Fcjmb/AqOJbENTqQ8fR94abj8nxpgHE/bbJV85zHEvGk3u/pm8FPBn
Lcerg3V2EYzULkdmf8gcYsY8jNjkJWZ+BXEh0ablgGSRNBKysmW6z6RL8ShTNGV7cpNo9PvOckF2
dM1cHbsCNtwmSjNkvoMHt21b5AO8n0ElSNYlngsAtz6WjQFsEz/TxyIKn6wpm/fSIv/02UPlW53y
cszpnCnY7WeVJ5LwRa+0/R0kiKm5tsyk8+9KZoN8qRPtZZfRU217nZI5mH6iRwhxFPcg37eCnWRw
FmPh1i+WKB11EGZe0VXUOsvFZRq72Qdip3HSpVAxwUyjjmzgfSa06h2SIjCTrus/wWmw9cXvIyoJ
Cdd/0QuYdneKc6r3Sx5XJIxDiw26Q8ZoqLhZ2ZzIXTwtmYcR9tV8Q98h6j3ybcFMxZwmF4y6Vmnw
AL8+GbeoUjEwGGNu4j7uMBXfx5j8bZ8KyPVxAYQsM6DcwoeoD7mXmBi/CvcpG5fqxo3Rh2BrqsdR
bgPqFPssDXciUkzGIe5shh4/ic7CxBKmoOewxaA62fT95HQriaaA0GFSEUCA1aIUN/I2Cnl2MHWw
30MwjY3b6z3QbkkyM8fqlJPeWuSj9b3UfgRXPR/cSH5mTeVX225AkspIb4HjZbbOvFtIAIx51GXk
qQcQbA0cu9gUgIyKtiiueYbTjlkkoO6f5WSOLFdsr8ijD5vfjGmeQ2mmfpzSnjmk0TXc+5ros6UN
qPHE2PQaDDIdy6hGqulKtMOPpKvDBs+J5/g203evb1gcWaqBp7JCTWR1v8k2n8TRqqMG3ABgwjj7
PeYpd1pt5+M4UtqoVEGwT8bXIhXVdRbRdNT4TxQXuBV0a6v3NTCFFobKWRmVTKxVNXgDFrLB0ee2
j+3nDIeBZr2Tt87WWw6P50xUff1qReCJYmbFvnFxQdf+dNOkpD+MEcGoR1hVfXys7Sadfo+9FM3V
z+om2ngj5kFIb61ffvbNOFN82pj/NkMYtAjODJ7Mbl4bJS8m+lenFcPXmE8KYjMGfkpYYov8x7me
QFfa3uB4FQzj2fcvzRz03ifW4rD9aGzC4O7AlgVJJAwozHNcl314jCqvD88AIamzk7C3xA+Bh3Hh
9vvwETA+tlN96mTSDldb6iY8SRn26W9MnG26KYGu2bCeikjL15r8LRziQWGY5Q4ibQCwKuVzD0A/
Ebg1Z27i5JKFAdM0gpkV9PkefKD3O+ol04cZz2H/bumeTx3pQsSN8xjD42BMyWFuLCCviWYqJjPu
Bl2EQNyxEJ11cghkLfeFQUbyDUm02++7ThgRVJ7YGN5qRCTNTpVeTHRTGmm6RNa4SUPrWNVjb4NW
mCdbgN1nNWx27wHZFV75u2PTn4DdttmySSNQM/2eANgtOOuL3MDrvc4wtWSGs7epH5zS3JHu7f0j
Ofyftgbsv+rbZ/nV/q/lG7Mh5VyJk+5//+dftv/8Ov6qF639f/oF+Rlppx/7r0Wm3/YFv5Vv9K//
87/7H//t6+93+f+I/lHg/4fN/f+j+r+RCKf+o+r/7///j+zf8pDpE42DaBrFAjc3moF/ZP/mv1vQ
N9wQ+R5yJfReixq+Ig1oEfc7/+6h80FnhkIGOc6iJ/mX7t/CEhAK9POebfuYqRDA/d+/+P0fmQSv
2T8vxL9+/W9VX97rtOpQfHqO9V/1YKikELoGAiOBI0LH/S+CH3hUpDs19TbFf9YYbNJqpG3HwAze
XFiBG8Jai7uw3yuTQUdCQXHrKtLEm6n88sqln6nAu3u2cSwQxWEmbOcnLPLsiOcILEG0sbPpWOV+
ekpGwVCuTh9prUOyq5MU7L+ZZkdDRfPBCmxY5w6TT2OZiQhTg6MgXJN0LJ7+JWZqQ95DqpzwtwiI
sM2jEx4CeoQ6+fbrJn4EKTqsHPD0rOg985a3rwgwa1TxrGOhBFiToe5ZSyWUJD40bhc4uVWb3ioz
6mYLipHJn5cp+GvTgyqzn9LneAUgGl0rWlIbNQD06+rMki1hOOCxFgneYnhgp0jxJR8LUsUzWKUQ
Qg6xZdyi2UwOMoG3nWh5bg3m8dLCBtnXP+oaRTsuQrqXpYtlcEq8WQzK1iNOfesNC0AwD3aNSqAu
Yyj3DOPLZc/MKLDI77QQ975M+lU1R++1xVEoqediYG1xpoZtzwjfsZJ8x5333LA+3yehIIa5I4Og
8HV/JQud4X6RvKAddb6mwtiOACweIiCtK+mW0zZt/nAyYysts/YOn4J5MI773CZ+cmScoWzUHD2V
7VgGP32qqF0Wpz4p8CQJQLzD/1xiGozjfTK46onR4ovjV91h0kyEU9fbNkFI/8lVuaP/T97nInlI
JjwEVRFszY7oqTpn995X/S8X3gL3mf0niGTKlIuYyrr5Mmdy0vjtBDwW4V7omkzgJK5X9Nr9BnJa
/2IM2YtL3sEuwPexrZsh25SW625qOalbBrzFTrS/H1XxphHOb/SAYzOstN5isudwV5N/TUoAi87y
4cAsnqF8gUjoE51bYuTy2muo2X0URVCdIsCgDCDsp5E0W6bYAZnhPNZwZwm7bhvVHQmR1+sU/MXa
nN3pZPjDdGpYVmwrr2tXlQNlOR/tvciH7ehah8EHvZWPxGrqhOudSRRJpExEK2b61U0Wn6Y5DtcK
Ze+G5IRNHgfDHzMpvuVgfLUc8Ldw2XBQnjkPCSm3W+m3p8luC0Isf0mrs6+8+rGvT11WE9eNK+ZH
tWAH1EQudZ+6vxzPQEAQJd9R4bzEggAqt7GGXefVPkQn5rUUoSS0z9NXbJrxgWk7c/e02HgwZ1aO
ymqWs8WNtdsW26e5mwS7TrNV+S0vo5+6pFsF/AZrJAabB3gcz29/yHPI11GsEMpQ7/jQs/Zekr34
Y73JPZVvnAgfcNaE3bUFmr7LJkLqTY0fcUFFTuBUbyChD6DTaCj2VBsY8MiIr4R9tM36hx3z3ZuQ
H5wWyS2sh+Q2h2D/ukyS6m7l+3buEeJrX6wGPqO2mg+IqDru97uXgZakX9065IFuphFnN2tRGZbu
2VK9RToWHu2EZ2ounG2fZAQasq/wQkOeWrQ0kenLMxlNoz9fVOaZWzemibQTnnCHUox5exWvC4Pg
qzgBASAk2pnGi8UuHX9nCejtPnZnctrjH4XzmxySiP1PdPfjGRS0j8U51c2+n3RzKKXznhs0yTZJ
7XsaaH5UH11Ks18xI62fAsZVayO0biFLpHffBCQ3Mqko/Q6qa3FCZ0bgmbCZiccNShEiI4KdQ1Kh
BczgRBIKiaLs+MPfrQP9seST2iXZeFADMMnlr1D32Aik2SQIgyyDwbgLN6yftl7bjfegis3n0Ij2
yksx5E4yOxhZeM2K3L3OytxVgcm6P4YmYyQieNZuFzwnxIbXTRveq3D270HSbDse1bWn8xAGjrrP
csqfwqgj1jj9keaPFlh+RnJd8wijokJQVLOKdZzjmJRXqWjc+p40RVqw1Zg6JkGECIZc1T3+/VIF
cbOytAPHK+EzEMA+Z+y+qZzBwY66MGvjxD+RWx7n0juOYElXQ+nXD0FcbfH3yteqp7nIoulS+2j1
4g7JDdmYXBOjz9YxPEyZ91Jxuo66cU5N+MnhpW6suBOzXzRTC9LOHdgt5uoZjjl3X1p4sDzFWtn9
R0Pyoic6dD7EZmVy0bFUTHqNyN9od34B5/usePYPzQy8LAprTmKnJNxR5MGPFksyj+80XQFfdy8O
eLfJT0gn/uiRlhz9EZtqYufmzh8ZSsISmHd6buXeMvrwUvgwJ4TsrE3rqGWJVDvHoXcDQozL9my7
8L+Gsi+u3cgOQUUIqFJQ2xO73Q3gp2q90ApYZw35Y6tFu7D52vscjB5k7VuRJ/bdwM618ifvSWoW
l3XtODsn7ZuVKtLncCBMhw/8h2B08GiqCT7cQiDrjyoL502bh9+1OWDpl9iLYdP/YYdiM4aYQkgp
0E8Cy8u3edPfCzzXL52tl577SWazC8tLOHdpPXW2uuLTObP/h04YZm/jyJ9ayyWjyN5Ng5ehmeOy
8BJL/LJZz8ZqDAH3xrjBUgRXEX/6kGT1aPBH0j5ZSQrGSfuOhIuhhtoV6dTa+Alca5BO5LBk6uTZ
ndgTXKROM0IWoAZk8qTVzYHmdgQgeZqFi5XdFdXGhvuiddDAMp4Yd1YBhzJBC3lqO5u4LS94vYqr
atAXMPFwcc4Xf0SWb1wPGKfhZT/zcFAUJHa9jcaME06pbmOxc/RAecFpzCGL5pwNbQtjbZwItgxP
medC9lzbxN6tUVggd+Aanor3cWzMbe6JL1N0/XnuH1v0xhdbx+2OQQWKLNrwHU9UQR/fqkPh2sfI
7nk1ajPelOnRZbJ3IMfnmYlecG+6U+3Z1YFdeYoznh6req5C9TVGVnPKfftH7AxX3nxyvCaXhVp4
S5M845hG6z47PC968DHT26+j2Uw3Xi/1AJCIMxkzBhNdNCrsn7klnqwE9G9RGsfcl9OaYGQgJ9m+
CwnF6JuUEJvpFKLWbwX8Pv0dgbvfhgwviMK8Fs2EBk3u+xhJvxUvuXTio+mMhzY0jZ8jBo0dbRYf
bs88glQQa50Nw5lUSh4IpECS4PhVkVdw+NMTMal3FPAvDUkZ7Fg3MOGdNQEOh4HS46m1jFfgGosO
SV5JCAIaDEUndjU4iOriMOPlPnDuQ9W+TqEY93ZYsLxJJ2+VKOtXPYa83Car9ax5J4Cn8Ms/nakA
necVGX8DxP+0bvtr3hGnW5NVvnHZTxlzuPItHO2qaQ9U2beGjn5VRSMFrvNcGcfYJFPeK8fDQMyJ
sgvs9BmlGwoSpnMzPI3SIMrEXKJ/xvohiYY7mImauDbA0gTBRbGfw+d2z6OVE39bJhCIGHIHmNon
l3AaoOoZbAKenoVdL0WyN3S8j/002MNmID+zQQ2FPDE41JwnnOAM/WBv90Scn1ouUHB1yCpiqUhX
Mh21jkmC3IXpPRHAAZqW+GYKps2A2GLdzH0E4HmX9Gn2mvXFHtXpzo5yAPMQeG5TVF2bVvxINdOa
SC3EhRqxbup/Tli1maV1SG7ATnAIlk/GO9zpjx7G35FV/I+uNKmrhLTXTA8BVtj6kUUwxU8iHs3Q
iXctlcumnyKGCWbIPkRY7wvTG8tn/hBnDImLOgQkGyQLrE0viOMKDnmn2YfP59nMnzoCOfeJBuTn
65GHK7SsbUUkDDOk5f231Bls1nLoolK0c/8nGb33HG/PxrXFT840RNwGPLYmYVkzNNQ1mnBCXjQ9
N48Z7KnY4e0R/vTDgZLKFgk4dGcR4WlZxOUuuBHp7iFhfYIU6lfCUeyjiAlLCbK55pMLCsUeYVhP
P/F/HkhrQ+BZtinLsGonreWTp1SEGDYj3iy1oc0PIj35fWdvGX0BSIHVntTsdcMyqVelmi7+iLwv
ih0I3szYN1oSmut29g9zgu5aILdjsc/j2lOeVinjwOY1SFsJMqwwTiz+kZEZTbdJlvfPyBVnbgY2
dnbh8flPXT7/xBlNGd64ziGq5r2I86Mn5GMLHXtDjOUeUc9DK06maI4tKKN1oYbXRLj9KRiZNKMj
+naxN5iVoF5b4hpCViRp89ZUY00McDrvms52V7FfsiIvknsrnC1MPZQ2nhzXBdT7dRsaHokatH5j
TNAMLqXv0W7vo3bKgwr2XpCU645zEu2Nyax6efli3R16Z6TxUwSSzq1or3nqcU808V4NzQewDOIE
SWESS3R54D3WvFdrf4l7YW98KRwwKEmPKEKXhAXDzTBbMbLLlgTKSmIpQNPLs1bNlWe2A7wHlwZh
x7FjmvlCtscfqwe9ZJGTht57OGRuyfvIlp2zrHrxrDIG8cNsvHegowVhFXLvW/GmC6yLyNiLGkTw
YYhqr6YxPaH0lokTcEeCN5NxlHBaMZcfKXJdk02KdHNvDQOo3rUKdWmeolRunC/DTevnwumefRqO
JkTSMWpG/jVjxaZ9SGLXJ4DGT3dl1ryaTvOWsef5IYtlurioxzmdqbQye4GTkltIrkb0jYedniaY
mNxZFDkQ3JqO8art57vII1ii5p5ObJS9U4mqaI6PLWs/wJioQ4kjXfK5m55lsOv3Rzcd91wkw90V
YjgGLSOL1msRDvuoy41ofojjhFR7LzoFuehAQeliG5pqOzk+VFw39Z9F72MYACPP1QJ7YYjSc6sd
srlGl+u5qI8WiHW6IrBA9FHWLB+bEFz7aM43F2DpUfTYNjyW8ebYeptOJ+C9LFdthZsBONZtsfZz
Ip0GKl/2kO4+G9onWg/YcsixZejhXIlpWzmOgRWmzT0vBgYSqMq2g1l0T7FDal3eIbdFH2zZ1q/s
718hQ34N5vJKjT0f5BQ9eYZJ0MTgGCxt7Ls5ICDVlnEmQi26lTYC83IoEYgzh5gdpDFAtWygtfJY
iIhUMVvR6oF9mb2W+ooAB4IdfGA2znSW6O+hus4Hl8CBdRlFcg1RytypoHwr5uRTQc7dtSbKNmUG
e6Jj93UyE4BIOgINTXzwkdoi8Zvrc1rPE5/S3lt19s2UcXeyZA9GzXgE8vo6mPa9RGcCoGv4zkYT
I7uHysdUL3+b8b9f8tlnGAWcF3lPc5lTw9uDZrlXHW9VOSIz9TJ0L1CjkR5udCq/+d4lSS7bvz/t
7xcURx6VICSyhS5cL7+JDGFvUwKFWcuecAsiO5yTo9lT2T5elDxO8q10oGPrpGPFZJolqFHk3MqZ
ULu0zAwQ7hKy9zDZb5oWbk2S2s9kDP4kYWZfiiE6xfaIF+XJpPuA4xk8UCIG1wSNySrRwXBuLZP1
X+EOO5z1A8c166RX5CxcSzlDpB69bd+W/sqQnLFlZOHaDvljp7VBdrzzaAXVrTA1KpiEgzwTKC/Y
rMfHaAzf2sb41InzTQoYxZtl3BVP/7psUfY3RGQCeMJyhD48RglVanhvWsJCLkqOyYp1RjP2yEj5
QmMbrEtJFnBrrqf2MwQP9TcDQ3IPjcvtato2KlXXP/MDvr1sbO5l3e/VXA+/VZoxRXNyoKBqQuCv
5ckPjfiY+f03GV1wm/kMAusdi61T5miNSIvncYrM5zSn18bjcwHfZSgqF2KB1T41avciUe8P2jyU
wOpWmQpffdt4DtP5JwnXUZA8la37lsXhR+93zoodyY54BTZcLLsDvS1p6pICx4yWD5yNSQwglj8j
0SVbhvIKOUD8ZBvn0YwXVjhZzI0OefuJesK9dGAydxoKkn1ZlHF0Fo/t0rz3iLfR2hcy+OUa6G7V
dKuC9FNBiS8HM99H43yagp60ao12xzg4tLpbO3J+VL7+QpGj1+5YhGxYN2EWfxMCtfgpjLtn6Wcm
0WSixFsWvatEDJ+e3sQlmODEPjf+Ig7skLSOJHW7U8w0hzVyavmAUB8JHnqtI5+6oSUm0/VnvD0d
UdHWoamCX0OsvnN2H0n5S87zWZQe8qFj5njT2srHh9TllUuq9D2PvPOEMhKIFFKVYrJJmNFHs55f
h9TZaj/lu3BLohTrwqU8UWIbR+kl8Oc3MbYPamAfw2TwECXIxoR6N/jA5qaH8NgJ6jXBiLtSmB/c
2yz8bNb9KJoPTZF7W08mv32cKWyjmS72TD0Rjtxy3T0QysE86Zcwp6OfVgVNCuPlUpJC5L1a8bRj
5oyqKm9PY8xoAotCG9DCTHJYhMpEPZSIUYtPjDcueyqY97LxTsOAwiHGd+KQ8LDpC4RI5iL4scvP
2pIvepa/xjpfDzzLdEItRFzHI0m6rLYmic+rIPPOMtJ6lQ4+dTFaHaDRK+xaHE3NwAijTM6ZMOyd
HJmSF9xb2iMxgKLyyY745HcS6JnzCyVFvw6XtFrk4mhlPnVaXdyq7taaXtoqQF7H/T6tkhc98eKR
cLDJeoTrcRIEnEuoA9G+tvOvrImqVTaEGHqnXZ9P97FoEgZlp9oPmGIgYd0MjEHh7o/bNoLq2Fr3
3hMvWr3S8D5VSJyEw6reaTS6ws4Ax91cawYZKw/WCB/TXm2XyIi5qebdXJoPohcfWLyPceN8xDTn
M1hr22aZlk0PTpYj72W+IfJHZt8PXY3UrBuMHwalcZ2F50Y75yhs6XMs7zJO7VUuuCwOTCwf4/zL
0dNbAkM4kuWlruNynVqg1tmlH/O6f6uJB05KL+Dw/MVwBQx9ulhqOtIZJ4vRmObdsZP0NgT+wnHT
Z1Tfx1RHF9ZwNDu1xFQlmbuQTb+IwE4crGhyFbjeiNQrFkd7NiP3GvlDU0DJJk7hDN7u0tqs2C26
zUiYeOieI8V+YG7xk7WR1HgYxweZ5G9jEl9CIwfNXN9Q0z95P0zDOaPnBVjoPFjUPW2LUt9AzIbp
b2OzBgrIE046wO5ZOu0SGuca2xGANh5L96OiymCmwC4/VvpgJe2BiGhnNdrzn9HJHxtF6HcQZr8d
UkJQb/yVctKBbNvEq7nWL8yKdoMPvp+ByXpi8JeBGK5apBi6oUVk1AE+PSLlSk/iY+bQbgymodr6
mGaSWCkCMFNkwKkWvp8ubklvXHHDfLsJYnbl3sEFH7s4vCQY+VzYp13WIYGn8C9G+102wQvPwiEw
eftcCEKIk8W1qFW9AWhxIP2A2UpmP/W6h5Tv25sADRXaN+KNK2tGglKwanfn7N3qFEE2xj0qXlKy
CuMySdZZuHJIvcfqQLx26b2HvPfDkF8Tae/7LbOvR9wkaIIt55kYhpvtMlqsm31aD2950TzlRnQa
zeDU5BXmldHdeqNPR60eWKgfNfvFTdGFJFrgae2VeBAh64PibwIwezuOEVxbZGWsmwGJjFnYl9b0
iPqCEmwTWbgap/IlC42Lk4QAsmV0IfD5wx8I25VtMtOjc+pzfab2CVBLtHKt5jHGWYjZ76nPB6K6
+j2n4eIhq9dG4d9b031Tzky/nv5OUMoaLBWhzto7HfmXsRso+NC6+G78sw7oNDs+ryTAfHnS+TPS
8wd8ZGW1D4AZwGq9qyb9jlP01kgJrPDqGvDxzLnYj1aEEmMNoOLWd01wwBzFJKG62Hl4LgaD+GPm
zRb1KUdyV/lUF0WzYnx1li5yPiG/RIvjabm6pJ/DtmHaU8VcT4MJrTCQ/ovnC6bT1l7UMPFl5V+W
s9ovjEuehq8ii6hoi28j874bBztjk8dbmrG91ZqnIR+fYIwf84CEvUxTzBdOtkpMDuDCLK988l8I
wbtT/z6OfJgHfE8psq/KZvSiTZyG1t0ba2LsW0QTmgcPd/+L5WCi6szfAT6W/GIS35LFxQVeJ2za
Zsr35ZtnindnRrM8AwwkW/JKAbcbS+ZCFVZVP+mX0IP4t1bDlz/si+l5muQxzD2TzCrzycJroCOK
Bd2zW6v1q1/gUlSE0GMBZ2IV+IwqF/U/UbFsIO1Lj+8M2QMvpX6ZnKe+RQAJJBqgGRVc0Mq3MCVq
hX2KtVK0y01fAY2jNPbt/JmQ4xsYDnDw5kiZIi5ZU3/0iUSi6eX1KY1tSDVzQzxzjL12sVyUxbwJ
L4JIwbaZ831HBVqHaJAN9Tn3gkQWQ31kbULMDLBD4X2MxcxSCCZpmx+tbqBKkOVjRqTEGti6Xg/B
R/hLT5CXgcBmK798RGTXnQqQrqln+be/X6p6iSBxs/Mo/JBIFGbIllGwbmtykKPkN69IFxpIYWRc
kWpmWv3AeYxjzQpvf79EZETVbPn3tgru6UC6XN9xbEOjdlcvcDnFTgRetZn7ivjProeS4Ii23DHE
AE9Ei8LKDaewzgGHfjPP8K9R73FSF6wp4+A2lC9IBYOr9GVwi0MX5YqLDn4kubYpexLS5WvvUEXj
kGd/VnX7piXufRpMuW2A5HZD+WbFVcBT5qyMcjB2cZD+0kNgn5ewBn4bRIwStvsKAexO1I51qXPz
UuuGkDVGdXizhnEx80D7r6hvqErSje6BYulieWsnl2U6IdYwOZGiJlyL6IkXzBJeY/xQD24WMMjQ
BTk+dv0rMPPmUKUwUm1ZUknOh2yuGOWSt+tr9tJ2TD+piIUIvBi1d9QRAMvypZXRsvk0ngL1FSfz
VwYn+pAuYl7WvBuf5UXuhcXJo/skbxSB/pAw7Hc6uulgVMhko+YkJ5DsCZiWc0miCWJ2n7FQA7wu
a5+imroFZDFD7a+BEEBs8/O2qpbp+P9h6sya2wS6LfqLqGKmebVmyZIlW57yQiVO3NDMYwO//i78
3elF5TiOIxvo7nPO3mvr4n1CYiway9uRbhA33zqosQm09tK6p0+sEixlHIE9PPEPdoeD1O+mvynC
ugfym1kZJD2hLKXaY+S2cFOhnMgndEZAvidm6nFH+S5xHmRe8JWr6AtGtMdJPq7une6yJ0awZ85q
nzim6fNYLiUEE1zy0t0v1IfPqvcO1sz5VoR5shGOuw76Ink2xHPIgT4skt8B0IGVsKNgE6rWgGWM
fdrkZjyjb1ZdZSBcj7e9r5KrWV3SenpNdL/CcNTu7LQb9qhkT1X6Ska7fa/AhOGmLraTlta7IwyX
dqVNGic0oYdhanfjtHgHZE5CVPqYU4wdi9pfZO4H+Iq/3KH6l2S1s8FDQbx6vfataVd3vX5SI6cY
0bbitxcu5lYElws6PFnR0yxrnJ9hScBZW8BMDgCp5HbzElaJvSKm0SAvTJyUMf1C0jDMZfp7tMts
O6ihgqyOY64yzedMRvc6WCJMXERpLOmYR822vvpxE59IOn4Qi3s0M41+xwGTkFKqAVncgjj+RBnr
XrxphNCm23AP+6PaotU5eGG687rmLwYzEoCMNLu3dMN4xMZ9sO/tiHvYP0GgYpBSRFy5+ckGCUo+
+HzmDr/1nN22RTGYnFesgk5qhPMgmtVtBIlDLzh61y0AFeYIQCyuTCaNO48yZK1hPsd0pC8Bdwc6
YP/FSgVHQQIp0myeiGTLw2f6cvSHlo/aIW7XiBiepIimQ25gCFxSwkaE9mT7GTdmHhTiWn7VOXFT
M0AIwjMkZn4nQpmOVHgzj+xVDpEHgHid5mE2jG04zcMhiedTIdJdE0bFPuKM3mY4M4yoREOqOZcW
yOS3Y06ExFQb4TFSgrlnjK7T1nT5OD2DHZ7wYxtoD/euIIllmvkdEjHNPGZ2rqVdW2v4v8aLamuc
PBPzamnGyb4jDsqeUIUUU/On7Jz6FqQD4iQa2lhdrNk8lqpkLzOX2zgmHOSBqioqvVeBF44K0t3Y
HDq/EvL98NQP2GcXykTAqAbX4TOdmGzD1SiuEVnltIaqR6jo1AWCM35Ym/ajmgZr70MrOtVVymTc
TMjG7Dg1MOT61QmShxoM2ud6MtJd4GsszX6fbC0CDa5uj6Gh1Wb9nJXYXIYofSSYpLhHmpCJhKh5
QNq92hqZQ4C0peRn8lPXeTXe6dy71tRER8r5Xe3U3Xcwe3tCYUgajAbexegQc+O+zJZL6oHzFlv1
SJg2gRqdG9BminL7Wg80peN+/jOP8q8zJuJTppx6sHpU76kc8tWEHGItIjfacY6IMbqU5vNsEjWh
+3q8ptg/HKfsjgL7yanwKmSJVsoHONo9b6L/i76my2t1oOje9E2kD40HHttiHS0imJCGg1da63E+
WmP5XXmo66GWzqefF9/a120OkdvL713JXl8PFckLYVVQ05Q4nTib0DU2XW505Zgny16NoRnvKrO4
qHnOcK7W///l/z5X+95vk0yq7c9XdNM47+yyOodoGhiUI0U/Ak9J6UgR00rzSchUn6q80yd43PpU
Sr855JVP2KLJBNyBzC9ipzwFRleeLHQbBCjlnCgLP7O3NLoT7tsN2Z8kxYJYPJDTgpTGy9HyeF9E
UvRruw6IpueXh8B9g5BV7KvlTySAtytG1uZKp9Jz94bntfsk6naJU44nubwkknTq0HyZnTykUHXD
489HHCbDY8t6uMWg8NuyHQxYyxX6+ejne0OkmSa+6P/+Llq+QBkhDTzTxettFskpsQi56Oclppva
iub54FFg9wx/PZcWd/yv9RuCDpyWNoJNsOzPR01Z4PVVDUKF7o5QSj5qwySdEfO47r7EQC7cUEQm
5zETo/kwBo+5yykbcW+/A3f2GpmQA8hP27ip82oGodPzHyuqegdFXqEIiaxTSiFZ4Wr9ecmXxqIi
xb2zWTe9JGV6YdJzJ/LvhO8IV5Q6Q+kCWm4EzrZYCn9TW5uobebH0tm2mAiIqrXNddCEKd4Z2XG+
5fjrC6xjmgHazvKTb7zV/iPcOn9xWfPS4IkYbBrSMQG5iTQ+ogK9llWIpSkVQP/wmQExMYwZ5AEQ
cEwMdAUX8mHuVLr1x+5GK46Jkpi51TqmiDz8CXIlHZ2tPJDryDaydWbIL5HOF68b1K4M6o2B7nKl
spKib+genYzMXOFGpMEgymQMY/jPBN83D7pmqIKy+hTHDY6MFBLP5M1/JmllND2a7OxquS36Vh5p
QPSPHZPq3dhG77Oojzk14UYm4lsiGD600liVHSac2ec9xRV2vsJsdq5Ve9uAffizwI2VWqm8D6Yz
4mqgY9XrFl1RWRb8RQ/9YXTobrs43f28JpjkD9nG3lvgteU5CAjOoQuK31cL7+TXaUwicMV8e7aC
FQNWWOlyoL4z6rsafP+Crhnpo+0OHyWeps2c5Ok+wHu7fGXbyu3sLamCkgMbuv3on+rj9xD++SdW
DxAhGBxilOVPbpzNe2hGcIbAlKABIbB8YCgc0FNa5LCPjj0aVxSYNCjn8nejfJpQU3Oi7ww+s8F/
wXB8qzLZHhvUOJswCRjhD/a7G715+WD/SYggY5qpk4PQtG3NyDsKP6ewtUnczDhJP0ac3vZCEfxV
qIZ87BTHcZvhOiW3tf9y5w+78d+ADLtvKmcs3OQfjp+1rFoeBwc33VttTw9NNAq9FfHwg6E4jHVi
QB6wK6T807YxKbmy4GnRFDqlRYxucQXxOK9ig+U/ET3bXpcLGDf1uenN8TlOWU5NRLlvI9unxbkc
MOtmms1v2SfD1VGGdSozH99zhixJanK6APII/SftKnokaSYZ187xtRttBkGNFd4QPRFiJMCh+IAo
EOKvfb1oLkZ+82SLlr5qmC+JUyA7Rtai2hMt1d4YDCB4cyq96onCAI3SiW3ShPZZxWSKEkzf/clC
QoXVXH7qGv8yT4B1QJxUcvrrKIGb7F8gVP/HH7EKy3GONlMT9uuh4+pNU9uREI2DOfIgJcjInnY6
n7b0OfVqplNy07AR2ELKV2XK5KSrslsHdZ//6nvrlfTNW+JPGfAEY+f6OTdcW/zW8buYow7Nz0Kc
oHvKhrj8mQBX+lbez+vPZ9kraipdvM1u9Ctq2YCyetTHn5e8Ts6ZDPNdbpDBM2QC+fD/fvTzub4B
rIRrCKPB+MokJQTcQEuA23hhYEekePPy8/mfjwYXF4bKdbtNEixUmVvL3c9fhMoqzm5yTCdHPVJ8
ggefiOdLANmEWsgzVhYydjDhYmDbllZJvzYjgtyX7WXqlyRR2n+I+wjlxGx6jF3msrZprBkUIrpy
PJdYqiW/Di1Zfsl0R/BU8jwMoIl+Pk0sXH7xyp6hajeiw+tG6lbqtp/PJ0HAv1m+ArNifimq5n0e
+itZQu3GrdoEPgQvcw4498EU2A5LrJSmom6u+3Vt8wOUzXtZhDAlyNC46L7874+EhMFQgVpaifgj
reObGZiaM5I37FthXwazpY3DkXkbxzwSnW3sUrLr2MEyuZuT2nghSSk7cd7ezJ1Ne+Sb8Yl7qK3+
OrkpXJ/UWpe5d6EZOq0IzN5ajj3cOGtF184kwCiPaMs62jklLmKibrBRPXim2nkWCdfjwJldpQoI
2TIRi9xrR1PQHZpwi79k5Gjr6jt+O2bojnkzy3B8qYxrVVq/IqbSYSVhjTBLRlX8gu5WbLQi6sgH
YuLrebxEhj7Rzfwl7bbYlANlGecC657pxr15k712jApXd6yw8sSReMI2R2mrrkbjP+d+Wx0LbUTr
xkTESrBESLsT92SWEg3a6EzdPT8kNQo7EKJhe94FBhY7Eu/V/SGWw9CuEEwRzIJj7iRV9E250ODL
5/EJ47++rtwjlsiEqJmVWbH9CmhbeYRp3XKZJfZ9vpLGSOVkuO8Vevm136r5kkSmf3AbOA6VIs0y
VOhsa0Kv4iKdLomDpii1p99eZ5HdFkOnyS37cfZ4fjvL+B0W44Xv3d9606Evkts3zh5igymSHwpY
8Mpi3DV0eAZFUzdvfQJC0pb12kOqvHUG/AtwjjyFjUaQv4KyVLymbVpsdBCM56LwBkYZTANdDeUy
rV9UBwfJSLJVKNMZ2QFmViNaiWYa/uH+JWfJG9NTPrjTgwfCARdEvWK27hyHti5uQwWPpORcf2xa
QAYtLZ+VDwLlWE5e/RGiTsXO173lXt3tTXwN6WzuQLSeqhgdCMKJZlMa9fjiOYeqH/UmbCysocqx
b1nTgZFwOEhZTIF2ZKh+G3X/OYmYM+vklBuZpVt3YDTpZKW5K4nmEu1YPdplDkPUYYY5hf1BdwGA
T5/0VpBhDGJzzcZv+ONGGsGt9XR19DS093rumUJ66mUUDqTK3tA4vIDqEBSJuZUUW6bukbsotd0L
Y7Dpkr2bOE9JSIhPKB6qzEg2jQmyxKpeWt1PZ2035kVbg7+P7BnTNX9SaeUgPzF/51BAL/3yqcHD
/k+8HWmIy+dQT9iPSwNLVWO311OBSm7V9Va4Al3Zw443mWm/uYvIekpZwxmKhYxwReVclBMEEM2M
Ty8roCGLZlhHPSQSkU/MfnhDbuL8dWLs+DjTsKnke5J0XJZywG0xDuxNpzN0x0VzzvKxu3AG6kjs
g88UGdTukBPbCJ9hYhfTUxJxzKV4AgPoNPjFZmlxR2OyG0f/w+JcCrvNwptSnTgbcu5OzPoSOBXJ
MiK3t34cvqaN3vhkdD/J0r+37bBDhAx5juFlabXFtWyZ1nM48ncmweaXYK46agJ6odhOTmRjn+wa
Y+0UGp/JMP4TMzPjPvXfQ+2uDUVPOrawr2JupZmn0V9BJiChkzDcPpsVxXIa8Ni06qFVKtoMGdrD
Ef0m9vomu3jRshV6uXVBzWM+uP6kHydAuDPu/89mJMYw6/GMKlmE16jTdxML/9Ye62Y7Ziy4vuHx
5PWQJMcOsGhPPs/BiqDuJKn5Lqp7nlT1G0YPv0mf4Nr/I6NofB9Fne0dIEloEo0tscnDuy8QgiIF
do8U1zXK2Fkfqmg6TkUwPxtF7jxz02Cb8cbH3sTbEOs+P1YFg9o2YdhTAb5gB/D7FWss0/EIg49j
TM517oM3jzsdg3vxKl13eur68i9ervGNZ5Bvbu78oSHQtE/FeyUENvNWxETxxSX7ReueHGL+6q57
D+mInM0RTVXYm/GdTNut6cT5dkbgs3ju1Yeh6HgLxDfWOPYrC6Xqi4nVucdzsoEI4dF0prnZJYiu
lFbW0TLzgJDxJFr15Kodmz7OPmi9rwxFizfTrjiVDA4ug15gkJbIPlKNT4j4TkidMdU/m7BA/Wl+
KtdprkUTeS96tNHtT+val/VrXLPf9XF8Eq4NdNIiQ91I2vwEqucEa58pgKvUOShI0zbdtwZgxnJt
criw4cB/nruZxWmv9E6SuPgVeGS95rAHRIRW2JqMzv49H5tHZdDXZy5v7dqxGW51Xb1MWMPvk0fD
SYh+HxS2sTZaLk3U5D0BMvpbRNhjiuVqYZbMn53Af5Rhka4StoNHqK3+HuvkW77AZXx/Tj/IFBYP
wzKznwTK5zrJ3gf7PmMV+oht7SFUHE79EuYpm9B59+HNM0sfD5wYkL+3k/7IyUHHcB69tpLIUicm
st33l9q3iD8Yq1ggUemk4GZ1jm7X4LpMzBdvKiFQjpO/EZZfUBYRmOa+zsIxeOuKuMAmKjZhmb75
dWasR8uMP5aKYTXgVXv8+c6xfbRzgXKxQXEXhoxYuJZodwO/29g9vThICdW2L9pmJ2weN4mAKm/e
DEIWbk5r+nu4OQG3m3+2Op5qiynHwWZBwQtnbyujjzdq6MuPPp09IEAErmB6JyHdSej1R59pVeqr
7X1Ja/Seald9WEyXyVakheq2VUBcIl9YGawDhq6i3eRM9QeQp6tZuwKtbbclrt6+Oq3xS1eO9VHN
+KZB/W8xJ3UEKQ/Zh8fwtA26E4Ku6UZFBGMm0Pk+D8QvCWMORwagyv5fVpIly7rQbjwr/EqxwSWZ
8PdJmnyPhr4GDBqe+3J5s4P9220aeaYvEkIaSDR567iNl0PvB7XTa9bwDHaosYNEDjdgka/NFIwf
occ1mfvsHuXExKL3xLlkO0+tqt3nwBvOTeF2p85WhEfxrpvhd8++vZliboVWmHc5m/2tnMZzGrDo
TMttL8q6uo4zLu+qmj5QIw9mojeeC2qYbHHjI+lGQtDSYT0jttvlbjix8wGnqJTTfsQV6IacNDa6
g4Sj1bPHL4/pO5iOexlS+LkJR1OL/ZexHW9fed4/kZKpS2N5PJgBq3jS1/qSctPatXEbgsF+KqLQ
PWs3XaISWAC0n7bbhkJ4TeBvdGAXtbYuWc87ehJ02qf3RMThieZXv2pnl1VAy1dnMsnPICjwEeFK
Ds7WMDmNIuf1tfHeyEKvdIwIcza57w2mzkxlqsc2gKw4Le8Oy4/xVMa2eGTSdsXs+KzGyvqQqPd3
nFDQI7sBKYtO/spij7KFGnk/q6lcnJ5vhpLjR1M6oAGb+EpDPUakOtkfUZy9RCWI058tJI/YBOKh
/GvlmBUZxeGLQkm1YnNgtxrQM9PPZvZTONxLGNPNJcOOg4LcTV2HSo5NlLIow0PDVfNmxvCmMJrD
ZGKEVDVPD8SENR2z+tUjefgsqSjx3E/dh+Dp3GAoYUe35+SQ2W62SeNsHSTJ9GZJ8iQH4BXronO2
Pr2Vl7H45zaUIVYc/2q9AEnH8sNAyIQJ0vbCvFB9NgevpEDCA/HzdlJzZD+GflTE3mOd0OR22j+s
YrQ13I/SCNQB8fW8LpAxcmT7nGIwQljVVOrKW66aq5eG9WlU4nMOX7IKv6eXUBBVNC82GGy9vTK9
p6Ao8qtvdS+da7ePc+ciO2jSNxo0+tUY6JvLwXgaPXSqXFH/Fs4E0auwuhuJzN7oKaztspx+OXG9
qAmL6HHahumEGMDDPWEX2fyhZuY3o4r3g5jjwxyJ69TL8WjmzVfSA/7JsLWOrUEuOaZPL2WnG1Ep
lL417ro3wWGeBqxJ8Ae39EFEchG/5WuYOPVHZEQv9MSab4SJjJJQdAqVRy8z7puHdAzyV9KXMmpd
Taxya0+HxuHhnCsw4OnMMVLHKKsSE2NGY1whcRAincUAatzw3gTDC4kQwbdIfzWBzQM0d+FLn2Uv
iQPXO4WyvrdzevzKz9AUWBlzs4zxLoNrJnWJQEQ0zKt00NUqCWLooX1V3ahf51WHR/ImRPgW19m1
N0X+7c30Zeqg+BMYnlwRnoiaLmmTg1MxqPEZlZ7LWIT7gDISW4q7I8g5eNJy8Fd13RzrYFJ3O2ie
bSKroYNlL5yBEcr15VfJA/Sgc+ssGE3ekirr1yVU06ceYQXznwEjWCCPdPbTsyYQbNN2hg8A2q62
o1IKIcWQ/sK5eMVr4dAfzVh5StRzjdVyuL+xAoyflgOhR/ujfHEbwruRiPXnSnOhegONLz10n3VA
umdRuQFuhG54Tlwou1XI5lFHApOh7hY8YVswtEDERxVtiBJvzVz9pdM+/PMa858t6vy9Fl2+xrzw
Ote5Pk4dIZzo6vJj5+b5mRw0ZxNglXhhdgDJbG7jYxYWJtMtnAOdzZybfz1LslQfBsB82WjEv2uL
mVxaLCw4knAO5gL300bbITkPwp03WtYRknNNS41jXZ0Tw95M2cjulCC5cdgUAohijmdlK22P2Z4M
T8aOFk2lTWPj6vrPn4taw5YfrRKzcBidzbKXJ/rAO5Z7/jQFPlnZWFdAIab2JnWgbaVWdK3Xasgb
2Nez3I9u8penPATIwQv3UXTWWGs3Aoc75SqEVFSRyKXiyTgDQsGBMyQlXQmoWFaCWyLoAuImwc1g
+VTAbgt10KNyjy2LMF/WcK43yvxCUIj5iP0NVm4qZtZMfLud1S22at73fz6prHtK3/bRsl2F80Aw
fM38cxyyXa3B8UApzFhZYiNuV/2cV//5eZjyJ5c+z+Ai9eQ6k1xBGC2MO5tOxWDSZbLa1MchGiPE
QkcAwSZXlDQ+StChaRwsk+xaaCRRCMmxvPx8lGl+Mb3svl2GtsCLzQZxlkFi58+3Xz6KWlxOUWie
UaFY26mEMGnGNFAGs/zvlyLhN543bMCdaX8iPZOAVzBv1xWcaK7atk/i+jijJMugTAVrY84YYfU+
Uou2QEBVeRzhG3VUZYfkpLOeytmat5qq6Fgs0aU/L3g+J/yPk7+aIXUVFTY7gOTg/3pJGZmgI6eN
5TAbBI0Lm7E5/rxY2nlzRQ1Bf/mUO2Fr4L7Bbys6TKBOtCorQ55sFe0cD9al24t6P2bDRmVObW7E
YFwlgTiEwfv66HvFqq6C/DBeHNLgCQkGkw8w+S+QRoUPZZ8vFncg3vjcI4RgP2J5IbYNDpzR7Tr0
Wnm/zmpYYhRM/FyNk4UcYet3RsXT0Rt80mJDdW+BshUM1BkyY39pBcRPjs1AtbT3mnfjX09MPQhi
XJIqp0yAxAo1y1hNXLvjWFV/M5/mImr0BmPsDrnRxq5wWGN9s/eK5jFLU30MW/kWyZjI4aaWHDdM
58HC55jGcX2wCiJZvMpI18RNNwDjiWKouCp2MW6lUXfbmBZfzi8jIvKPPJF0YIHLAR+0qGRMC/LT
z0flhDsH3eNy5Rkyu3EakigOZbgQ81ZqdUN5WR9BsXDUFeLW6gaHOop3vOz+nueXEIAhP6Bs7xb0
gwtri4apXM2WBfgc4d+KATBG0eXyt4kBnG+U87pxkUsVCR0tg+EiK/p0HOMEzGgzpis6DqeslkDU
g/n15zrpNti2YGp2XZBeC5fwasFUeBdw+Hcc0JWpnfweS4zAw20KDHUkhrciVuIB0hOiSEeeZBfp
I9gDA3ESZmIl82jP4rEYFQM0GJ0PJ7bz2uQ+SstZBUC99m3HkcozLBvouunuZcsqzv2rcEF7PtXw
DGEWjdsMq1/b7rjRoWtDb2CgCY1+4oJMuBl4kDLxPNHF2KRQOGGaTkcwKxRuEQq9quiP3tJp//mo
NiwGukO0U6DONpi1/9GlL9ZuPVFTiYdaBlQWfGcsfBmk6hId5M+/A9ABo2ckExtuY4RlgVO+NfSY
oiuagUl0aIIRwUOFIwP97SBtrOIOMQNB/5/rO0r0axAWXzPLro+2N36Urp1tmxRkWB4SkSz6u46q
lzRlcO1W2lx7sqN/nY/pBgxVEXavCw3pVJvNmz+2qPJ1ueUuwQ3mMGC3oyhesRiaD9SN3QqURbbr
HeNGc7Z87FMHfb7NxIx5YAOks6luiNNO6ViauMKgV2RZMj6kgHgDL8zXmY8WioebwwslXx2i2jez
dG23LZCCwgfkURt3Rw0vuLnNjZk6TyrZc4jBojNxzMrYerlPPHDIaXCWhnyy+4mNJSbyx2mAN3h2
kG8yTEUrioiUAG6n2xsGu6HJkZUlLziZZgampZdP0BvPBR6OI7f3RoU8rOW6IDVbROR35rTvLIlR
ES/nUWJNoo5pz9ItESR1Awl6bbZfFBIONSn1F2HSpTeemobizLFWU/bL1ePOkVi2Re4+s3lZDzH4
glXfmwWSlNjl+mNS1rl3nHwrfNCmOzKWToiEyE/9YHV733JfkQNf+kSnG6w0WGD8foMqZViRNKef
jRil8Jw79IbNYO8E4ZcFlSZNh/qfnvV9Cod+Hbh1ekwzhBOwGAlfAJdB3gaqLO2gaYqAsu2X/8Kj
zseu7suD51YwdRVaE67TZ6N/jygO2O7QAAQye04RQOFhONsUdbvWe21mAqnTekdYzpeS0Ev8rkSR
0ZMJRO+uQVjDRezmT9XPatebM1VrORRkAf7PyyzYpmY/YaIRY41JnOKWte7OGD29j5gtu37z25Z5
uUHVgJW7hClDpEU/rbqB5QhTHKhzH04pu/C07YL8BXERz5d3Y8g8rb3BrZD5sCfCvApAKrKiKS/K
V5Sn42pwSo0w5wF2pXHkUBzvO5bUquVPxfJSW+KgZFPvRPMU+gE2S8EPFyinWwtVDdxIPYfQVu2a
NjzkfWLsoiTn4k142VO3QGeNHnVCL4dPO9gxy5I0te2vcdJ6QTiC/ZyVybBE8HP1wXBCau57U3Xi
CA4U37ehKS7fD20w+GgNyUOrxXRXwDKh9ulO2ZwRitAGEUZ87ps8bFBndSz+CZR1RPfu37BcUjEy
+9Wapq+up4FF9/hz5ti7ZXZ562vH2gmFTisYWdZy3Hg/38lGzIgasSZ8IAvuk4oxGMZJ+5iF5BJM
YSe3OqW1W4f+LfKRbwaqew3hfa/AuPWUatCM7VD/BrANttbr9EZVs79vU30IBEZhb0B7PE+cAx4o
eKOTj0lKKzvBIGN86aikZ9BM965AKZfi/Hgow/iVNhdTmeVFFma0VWlwN51WbSJvbjiS3QU01WNc
fkXoercIe3BcLk7sxJ6m089LzSSBi8EhtMtgP/nJFlP1L51H9rYtvM+yG14ZeBW7QaZrFlbzAFx9
5HfajSfLhFOr0bMkAnkNsvhTUCLeVsAAAjNGvU0D4QD2kyZiOp6KakTUObVHu8WK5KZgNHCtgax3
jMe2wG8aBXLfIgodMuzEsbxm6dEwxjcBk8c3a7E3TOgsmajsrR5JdbdrjtoNEXKIAsM1W6+/48yj
jyN1R2zh1eAnf0eVjDaIeelKI6Pj5jSfIFDUh3JKUHfFzHIKnW+4c5Fx9tTHOZzxbejjIjXLJ1vn
I9eWoyX9se/cTmnOtC7th5LitrJa8WjTAzjNwRSv/dA4z7PO7qF9TwPkXMRbeOhBnOaJUBgVyZtS
tfUxD9RDqnLjNyFFypGVZWowB9i7aPCwxntIOaBerFE32bSAH8mJtnYzequYTGzwwxg5/U788vsm
PVmxz28rxYzKkHeVFfiSE5KCqA2/TH6h22mJ3gJ/tTYicfMz/dc22EYaw3vIgzgle6P6PZFdcpTj
8PkF90OtelnNoKAIigFTzn+XgNYLwiWnwNhZefqX0pRtl+TSIZX4S0zrSk/mM7fbZi/lP1F3DIsN
Fe+aHNo5Cx63PLeBsoZkrQVMQcNv6J5bY/2UxtADR//T9UHSzInp7XVgFls50GjOIvtObGdySIja
QL1aP83ZtwM9ZI8+9O+Mbf1xsjiKV+h2N1P4bbhTuRsmt4GP6k0rlgGWcfRq8GA5Qa1K6n90mUwq
0oyBSiqekACUR5pZBqppWjxVcmYDpt+AhGWTGmo4pZWNQIft7NQMvwqZsapOA8Jiv0Txb/YARB3M
1FmThvsotPW2qq/afZtLY77Ar9wXo+9uc6689gK1dgdm5o1EXZxhdVDTb4Zif9wEz3dbZuKQxYgo
c/E36oJwi/sDgYyf1XozFJhIWd1wFmAwyjEUgBC0Ezo4i7vNT72HxsQ2YVQgN5wIkNhYUaoNyTFL
cFpPE1AHf8jPMu9xK8QCTtbkvTgOyWjS4dp2cYkhDG74BQGK+ZBl9t0Phu6uc7QJVUpryoq7HaId
9BdtA5DVRwDX5Nd0ML+yruz3xbJsy4TVuu/+hTRS1szhm72n1rAFVl4ahNjFcraVyPlbQHxklmy9
USCcezWnFwqXlSlwnsuweQUE0C5+/PIhayP7JdDJ2mgGf+3hHNlM5niMgExjPbXltvWav7Xnlju6
HWtjVA6A/85BBGruZN1lnIbJOxjy4ksmNvkQmDBXsyL5KRVmvJqL8oyVID0D8aJdw5uLu9nZCGLL
8WmFwD5iQdBPmv1L3Cg7GdL5cqO5gNbSPmLdpQfjhJvWmE/93mvdf7Tk1YPd05dnRFTONOjJpGg2
bcLWLvgVg3Gjo5pn4cpbXBxmex91ZdNiszDPTMOurdHFQGjysITAsnBnXLuJ+zTIf+M4Vk/8bvmv
cQJ0lmp2HQua0VvPPEw0jdx8i6m2YUPrAOHapL3QeF6PlbjpxPjKppInWGEWd6MwWsVEOBnE6Ky6
1nqdunbgSvkVmgsTWT+H19goX7ph+HaH/ojEifyruFj5A4SKWlrrgYNuE4cIOCanvhl5dLZjy+V8
DhUMbsaKtly0nTPnz6REzQHGfUgT36WOnXbpmBAzVbvOes7gc8TgoNZycZN0zMy2po5vjoE12C0u
gEdPA9PRh8Hpg40Hw3QSRAZkCtuCkDHzcCkJpYjKs6uWAD4e9lUQmSDZQDZgIfFuLR70fed734Fr
rNs8QeOoyUFqCR/phs+qWEIL7WKHUVrseoYu4IfWvE/AHAXmE8FwbDfl+l8oBoDrofcqa8fYy6L4
6Mr0Uk1QYmsHW9WAWVBxW67Bh9Ljh23PoJzsQqtk0u/Oa0pDBCxNdUB+tRobq145ZVFigSUwLKFs
azr/O/XcRzUkqL797wFT4dN/UXcmzY1jbXb+K45eGx0X88WiNyQ4k6Ioat4gUkoJ83wx/no/qHa3
h4UjHOGNNxXfV5VVyaQwvPe85zwn1uFqRGa67+bqYVCO2MuWWXGePhhKQOU1N/xGhLlNzAIFCGiE
yjHweS6tXUzK69YacH5xts5zTfEswWE5RS1pHFZrG1khJI5opKt5dHSfWARcWN6RRDBTkFSdreUX
FcY+z+BsHbqjYG85t9zDRCJSws1Eh9/iuP1TVcrm4mNsymeoCE2RP0PqgKxIFZ45DIdcFDNeOExl
EcWCMMSYUZLE52p7nxKIgF7yxBqZSoXQhXmYEzkbXbCvTmKuSwmTsIJVI09p077aTbgHfkyyfMlf
p6KhsUimV8mxQbrDoUeqpSGOzVM/UMXhTLfck59pNH+6BjV9Lj3wWFXg+HtzwpXiD2HFMdwCwc20
CXiGbh5IDFsk4pLWhc4fanWd6xGA+oQloObuha3Xa/hfGbM0L6Y0DdbDkR388kAK8eKTWCrtwNkX
ml4eG81lhUByys+McsLCY2dU0ET27n+IR4S63iMILSQ+GJMDjvHrqBjEsSnsnwgFhmw+cQxLdCgF
FL8Sx9N8EYXXYq649YjWocCAOaG6A/vrrPVMgfU9L2ffmb3qpKgV8lUgwMQZHe+XLv5xO4kFjuyv
ZRl+kY36UebZj25We7MkLJORjPJdwtspPe8bs2lxdkr5i6speMBFwQM87uPPytR44R1b8A2vXha+
d3b2x1HuYejt6RakNx6m3GhfYqz1C501ZV7Ze2wvZOGWB8IUZWCTIni7aE0MQ15dPYW02rjYdr0P
6rTD12qh+ht4cu1usJ7IPXxzeAsoITCjU9UKHXWT939HKOmaSzD0TvlstjUcnL6XpN+byC/nbiv6
mhiEp+nXqbSoEDO/qsZ793IYoOQVOdUFkZedRhUku7TTnuaBEkoZcVie7HBDKx/4rWRssVxXh/Sf
jJvHnlcg//pOEqZ7vk4MOU7FPA2kxrWGqz7jyCWsfXGrhu44YhSKrHGl5x96mjyOeYGAIg4IAu0l
kQFmrMyMdrVh5+8yxMzKmJ+apGjipYMq8h6jUvtl1733UstbVQ63c98lj163nJ4V4O6i5BeGOpGu
mIrdtSYPs5zB35A+tge+aJdYDDQGLD4kqpZDkEf0oelOJG7UDs4DL6ZmNy1tOUhgVzV6WLcG80Ux
I6gkGKiDBYKix+kbJozxCRoiUgtVMGMYBfvMaw3eEA36RktvGMWGuKLJfJRuhnAKC5zIFdUTrQf+
inVXzikuq32OVJuWXgSm0iDbQ7Re6z2zt+DYsYY6f4hLs9l7VbftOsafmWB1neZHTOntHFyVMVRs
R8S4rVLKxgpS2w9mNn4wJ1urHC/aGsPGbQzZ3Ud5smtTHdbjQEhpuZLTlqRPTHcoiXwXfzsHWZAo
iFp8Tp6fWepZG9S+fU9zE9rEzMV7qrWnPBvSQ6h3t5CRfNUlcj9hDica534awXftcADrXSBcJiH+
SLns1peHo044aWS/tAH5eNXT+e8oqnGhuq8jMXOb5+VvC0tOB/iPgLUJwgnDnh2jC7GyCkjKFJzv
IBKW5rw1IvdRhy2+mmV/NDGHl8r7NR0WufaNaqonG/3Dlz14t7n4EopkvHtuoh8VY/nNsbDsmi6M
DkqWT13o8scuWgc/Qlrs/+FKeMANdIGxSqsOoBb8Lur7tZO41QEvwN8qJAbHz/IBzx3VDdR3Psus
wZfca5Ffl230YOKvbkPPeBN4tSkqw1vdpZ79WILvJJPI7a0NbXEKOvIAc/lkTrb1NQuJtZz0/TWr
pvSEZ80DFzJUG8PUGRIzQjrNEOyDmOFtpgoqL/gtPbOorwW7R70TYl+GHmVBtrVlqQzlxnwSS3cL
LX3YxtlGNtmNqPd5RNcz+Qn3FuGhMkExxahMgQOtbQDKILLdbSKCAXOE8Jq7ESB45ZPEfrvEtxZb
ddKip2Amc6xFRB5eiKni59SMPzTaKOOFmlyekz2ZyZ48DGvzDZD7k2NlT9uykJzGkEpCC79OOncM
yJQ81KS2kYLr19mRKC6tzW1BXIFjG9p0kMYrtXzAnlj81s0v2Rw/Jnbv8oeZEekApG7LsWG9YM0f
4dyOZ09oHmZoHZ0v65yDtNNLylJ2XTnxxMAZ6edK1euM1qh9OLUnoQdnt+JM4ToQX/q+hMEc0xVg
VxFlWFWCzDUhN0AGRPmIpbWXBJ9XoTZgA7CQOkI4Tiq8UObx0VY11CjWn9J9wS/L2a4iOxl/hTrV
PpDC6DmJm69J3gc9/3Qz+xcVlTHXno6xvvSj2ulnoBMxtIxtaui8z83FcbMcdodgznyu950VC29V
tl9R1R1z7V4zYqJYj9Pead1PvPmn0KM+WGDSBH7DMw7XPL5uQK5RZXUb0q7qEFvGh1HlV6shQU+q
boNQQYlPzTEmk8mLjKIz5LaDdMen3K2On52mw6RPqPjLAayuWx0Pm0dtyiIlDFgtnszQY08411tg
/vyOZnBpmA43QUrYLLCy4hA13kOrbIe8ENZfFL9oY9NHKlzeGaFxcrjo1l5VLUUfEA9r68AdTcGa
NewklAbCqe4tHf6WHtMK7joEkLKh4LqY8m3niL+8DRPUNa/ZAIFqdiKrjPUC8PJzuN/nThdfs0Ob
c2w22g69F9YVviIeN2boxyl5hKHQzsK1Ul90fCEsYL1dNcldqHPicj38oyJNYFN548k1E9QAq9hG
YZD6qoPYk0wD+/RrbrafICYhnzEa0pgKbLQd2nvLVqbBLrgpIztnLOrpjyVK0xIphfiGaSVWcDGK
U2yfjeAW2O37bBclPJ3cO1nhB1oo21zG5jL3wpOr2m+p+g3e4uowTnW3XQeCd3nuCvUGd58gMe16
alzO3gB99Rqsg5tiq+PZMRdgR4UnjCeDusVBKA7ZiKCW0bxkQzsciiHe1+VwbTrrXeZ1uddL3V7X
c7BPdN3yCy8v1iTLXGsa/QQ2DvWZ3MANvlCUwDwP2gMmAKIddlLubapp1ja49IGa2ZUqpkukxiMb
sFVdugeRAkdstO0QI2GbHoWvymzQsYWCMUrNB8+0FbescSCgiM7NMUKoyr7pgDMsewcdGOBb2rPz
GIJng2jwNnG7C+PX+zB+Nz0v3SrL5l04DFBelnIUcsJYMBx82NaJoss1NsZq75AddxKSR6FtkIqP
Kb+sa3qOI09jfkgVZwmwioSvYswMczo/W/0uYJNFX0H3xfVlrLwk/a1RZEHZBo+Z5pCTI6HKdxgk
bEE/6U+orhBx6ZAv2s0/5P3/1+UDl/i7KdvyV/2vdQP/kPO//7OL4P+jigLp/p8aCnZ/vsrif24o
WH75fy8osP7VFpRHeBQ62brtGPQD/HtBgfzfiwaoLviPfoJ/NQ3DEVQX6Hg9DcPgP9ey2KS6QDMp
PLB03cPbaku4ltL4vykoMC1b/Mt/qf69yeDw99/+RfJ0cRyXxAObSjQO11kKDL7/PMVFSKGB/l9p
JgLjUucbfXKKU2WX7DH0dYPN4mE8qLFPT7N6NkZvOLN7YZkXZWBu8xEMAf0YEpftuoQA51eCSTxn
XNYmcTTmvrx3kXtY4PALWm1d2UhqxvTR4U08tZYdbWt4YKugq/qNF9jk+xtd24v2m1XSu5vwgKfF
xr1og3arFGAjzhnvNAFiJokIkXsGo3pdRCYad+2eSsh0e2Ih+NDMeJMk9Oi5ikP/1NC6njXSZy1a
rOEYHzHFXuI098jSjFue+ixtmjBZNTWOMyw213x5/TEyjNdeiZc6pvmtjMfipC0LKvL29Pd27GVN
TBn8SwhKdAz9UurGWVw8TLjXHlImfHg4iXNIo/460SlssEc6j5bj8Uiby93Q5sgq+VNqtXeU7HkF
LqjYp4EpONxS60J+e293XvpG/uB5mOJHG0Po3gitV9N+i8Mq5UxHE51yTHQDO/UjfLJ8NBZtSiYP
HTjijujDparL6GYxszN6wBRhG3Ui4fKUNYX5rLCSAsVjt87OiH/PGJ6IxizfB0njPFNrLHHvo0e2
GgTBWsapfJHo9Z2Ji7mWQCRVqNJn3ebPX2hheK60xnpSObV/Gi4K3uQDtgHe0r3fdAlBySn8A27/
201tcbKq4MELZ7gJASyLqEbSHbrsDcqaOGMs5hhoBzuRHgyX+Xy0aFP0ohw1JibU7/SJt9HbiYRA
X25aO1PbXOJzCjxi3AMuxu+SbeuXag+hw1UY1SM6a9clm4lGqCNrOH661VtshT6yDbHIVBcY56E5
ec2hS60/IQbvuW7d117Qi0k/Eg7APnnl8qRFMKfDuaPJg3BoWO2hdnm7SYLvm5j2d52HQVJCy1Ei
17diZB0HE4m9L7FrlmUoBF33Y1ViqbKwsatgVHH1aDf3/PnU4kSVSZjsbZK9dsxKlXkIRHYDzzYg
0lmjC9g6TK6aTEnMOvHMZE8vtN4/Z+kc3nWa0aSRzHeMtSeo+1tL9+Z1lpnXRiABp/YnHaI8UOJ1
wst/55b9Jqrc6FokoUNczIDdZ1Wnxoyje2M50V2LbLVWds9Kw4WzHjVh+ZxxJNjr45nSG2PVtlP7
MEXdeiydCPG/h4oaW84eTTR+ThvraOlyPoEv2+R5w34hEeSzdflYYWB4nJ/6gW4hu3xznPDSYX7d
hgicFDn1HkP6UOzKRDHtEeiAVbh1ijT2lQdoLYXNMk9/yyr+60w0yw/msXXkYjnXtWM2Ny9Tb7vH
tBXnRlbiQE7jNmdk46OM83uALaw12TdYYFw96l+1moy/HWJ8g6i2qhPwYbQHLXlMA2+AMb/OQgUb
vFD5NhO93xkUXY6pmCHWkoOslLq01RLWYwSjgcy7gAMrfeXKFn+IjuGL1P+RUYyPF87NVkufhs4M
qW8N9zGUd44lOBdsMaPQ6BVRbWwSMQa4NV1ZPxBMQKF0S8rU/RBNgg0nFXhDyNWtyDozg8j2Hf6X
eSIcenZkhcND+4FESt4QxKBy1LCrjC7aV9Fw0yW71wm2HetH4Xd99upRhHoo20pxnZD5i8vndHCo
4jAIwnjWKxujdlNFHM2mvsXW0LEFZZg9qZncra4o5SYBfQ5Ve7F4Ct6kXf3hns2gKZkFX4czrXpo
KBflQe4OCfODmeEUGox+OOrXREfVXMDetRP8FNkCuS5CSjANVI+xfptkC9S8Lv8WtHKBJOJV0Srr
OEV1yRjKmOhOtOFasY27hrdJG5+wuhEP5viIVY3/aENHXf4mSKp/ZnGC8yRoEHkXOqWJOkVHsYz1
c2BUDvGXEJBpi2ejKCDaT2Xc8+kx4RYHgz1aMxOfiJLyLIsmo3CUkz4FlvukbaJrrtoHS8hqp/HI
he66+M7++UvUweV3Y28D8+LOl8OEJuu2OZocDRn6l//5z/+POxCOo8J0wApb38WR+pjyXRLbvw2R
DH2qogMhJZagofcdGvG20/VPJZq/XRFNj9TAsUBoyPyrGhYK0bijY6HEKRU/kyMwfCunMsidnfIw
wyFoORTh5eEFUMUr3psAukL5h7ctfyCemCennQJW08kx9Sp2FoFT7qUygWpJ7a8YuCJ5frhbOF5L
TajxbcJLuU56Ue4js/2JDKZ+zSYvWqj7HABm68L4jqN4Xge2Y59VSU+hCNPfPqWGN6wKPCy9hO/V
jCsA1xFWp+inYhEHxbCcfDz4/LgQog59W/HFhmN3szEi7tvSfA2drmR5kBwcoGp+P4puB2Ib7z9A
b6dwin2TTta58Fy8h3BsIypT/ZK5eeXw6hp1vrTMDJwj7ZuIYXx7ba3/So7oADY7SK6HQMwM9mZD
obtmboeCw445Q9XMwapuo7b4nbqmvVRt/1G2LdM8ngPsw9q6y+p+Q3YzWLxt7ezwILPOE1BII+in
O3bUB8uINbzoaOyeNBw/1fLhTovMDWOFfrfmjqEIwFE9UrpK8jnZ93q9q2xusqiH4LAcbQbXwqWG
RqOFlrlzug73XU4EOi/HjkriQtsEyYc7LlRGocd7TF8UL09Asbhx4p2rkTzkd7XXBqIOBEKHV4wc
B18rObIaUu1VjKZZOF3wSP4dFQRHfDxVOkp7Pe40YV+8zK0wDLKWENnIP5uCrWHV42YG3z4kVD1l
AD80Uq4Nm5oDvOvZ74aBxgy8k6sAfYzC4vQSqEZfBW7FMjSh0ttxFHrJ8Oqi5x8CqyK0Br8VMy06
Zzhxahq7O7C0J2kvUn8tAYV400BGBwqV7eIPWIB3XeCwbtUAjlrTbuzyfRb1MS2bUn8MRx/mhrtu
8hxOVAtnNqxYhBMOzn3QC2HNFBK4CKHDzP6FOB0y27Nr9MWOYCf/wUkZZ7H8xcMxNEbk0gvjVlXd
AXcL2JVkfJyc+dmdKDUvZ0oMm3iUKEgKnmvM+0qjojbNs4extr2bpJZlNj+9FNf+ZOs3FkM/WsoR
rRNt5yc070ZyDk9QScTKDN01DiGInqW86Eh8u6zst9rsqM9kaAzILoMfYJDhtWAZl5yuok3Tl8kW
Ci1+QHPaWwMqiR13YtNW2YRTozo6TTF8wLag4FTamV/TBIWntSW5DX9i2VMVwXZwzexWaxyNwRuc
E6EXLy3PWau09ib5tu+0/OWUEz+IgN52hyYHAdKqaPr4sQxquKzYehBoKLNp4IjEpbfVSAlAJi6G
AzKJH7SJs5n7vH4E/IZbaCaRzEOXeIz5ohsnlumzb2m8aSC41neisa/VXNYvLawgc1bxRU9xBbIX
mjxo08SLzZRVm2zEtz4Dt8zpIs9Hvjkcbe3S0ToQlWjara0FiAXciIM5v4Hm+BuPS7iEfqzlg61L
RIgiGy7pJDD56AzgpTbcBXow3ZckWfKGbxKg9imOaI5S+rhhDQ4CNsu++8aefZEcvJ6eEBpDukep
TV9Nmp5cxwU+V+sJIlq8rgEkXBunk777SAMj5NKqvE4ys/YCOmkzYqOt4/SlANtO3IKNMzrG2pC0
PNuDFAc3R+nUPAWsEQwlq9jMV5ay4WzaS29PF62DApqIE1n1q8EGjK5f3YLT0qs9QwhdYNSuKooK
Z7Pn/Qs+Sqm2eyWX+20k5gX0yr0f+QIxnJsbeH8Si6beatM7UPx5p/MlQEgd9fcMuAuNQCaPQlHu
kDMfZvafOJ/opY9nKFiEO1dJJja4FKYL1pTDxIx9KMPgq5ygm3gJ97udn7O65WTDTI6PmfNfkZIZ
4JYHIswTmjFsAsm/HXnpor2AQ2dliU3WXIQN4o7HzIiY6OGPaaX9CjvkKZGj+R330WM4sEazgYL5
TioeJPxLPQBG7tQfSvPKg1c0rMP1/qNpquzDLKp5I2w5rz12yTyWZ1LHY/wSNtGNZFDGmanHkNg5
5K9yk6Bh82pUtvbQDLS8MesQ2UoP2WzUp7pJrh4Ipv2o8SyULBQ2ZCEIZHXj0dRBNxcVHuDMbjry
wmezdABvRA1Ri0JcSEm8NXqc7dwGiRtYrLGMwKPkYeRkxUdA67vnwDjNo1cAWMiP/KBJUrBRzuW0
zUZMtOFkN2tpFzOACPdakTE2HEmkzCSZlhehR7f1dCb7QsG711p+/JQtRk/sSn/ajgA2NUZgFBVL
pqh8hbuKiC4r+dCm5puVxVstKUw/rblN0GUhwWTdVW9yddQ60jSVNf7pweU2LDHXjqVKQCIDnqGR
TVo5z4d2Qnsz0oogCBBGLQzwdMrNOGCr761zRGRzS1noK4M7XKLe6c4SzOGamA2gdJqAVzJwqI5p
Z3cT1MtOKwGN3NGDYQfVh+YF/a01T4aRjw+C22VQU3gxK9j9LrxHno5yNldjq8sHqOZksyl7G/va
e/jnb2mpQFytMjzTRFBONDBQ9jGotTF77aUAeDwHW6XnrKtDXEpVwP7ImyfakOTM2ND02TbERc8z
Jv+SJsBAzh/GrcG6gx958gvACmtr1Cqi67yk6N4l/ueBD1aY+pDxQSJ0OFfBYDFYd6N+q/q1KpwZ
QjRe+94sjolQF9zP5iGP7rmZG2ec12+j3T/jqIMGC/cEvmLtUYTSn8UAmiXPxMHSi+kFAheN0qMH
iUQ0IMLY6HlR/SAoPqWXEXQC9dCTT/Ur6372/ccplbcySOEKBIgSZfHcJl19NB88l4sjkykbpjnv
n4Rttceclx7Bk1/4pXC3asxc1JOgMLecc+2mtHaqJPsFwGibYrfBMOkCpPtxGl3sReI+/8Nt+ecv
VL4/VkN+M+MbFkpY/l7eEWFm8BwM0rUwRTB2eRaM+lDJ+CpIM2/aknlBb0xyzSQjQP1E4zmNED10
uqB8o2/dXaY3C/FzfjG4kMGPwFNPO1Z61qPdTuUTuXsPJ4MD/7yCzVS7NhVKi1rUQ4ieZm1tNTn5
aYR6cMsBHhgr+wPSFFdk4z31YfurQ1VjPc2EmlHwvo/KufQFR8dKVDhSEu2od/jtDE/8OF76B4Nq
5YPZyM5ViHFH9174EuatXvBrAAA5N1pmXiGx6geLy4CfXIhjFmZI5TcGjgXWvNkhKIMNbWD6fqqM
fuvq01mYN1DlvR9lpK+FVT4hRO+lHFcG9UG+3XCn5ZV4wcG3LRudh4+Wtn4cID4Hww+fvdjFrXNo
UtS3IKeKxcRMXk3OiIsRHW8EZm3o2b3Rn4B/knHr5bfqvY/cHsCNW5yfLCc/gcyzViZVKAgzYbG3
42Xj0WNgz05SmuC7Rcyo3cuLGXCEabzoj2Z5rzQxcwzs43Azalc5lQ8MZnB1I/KHBstGmeXXKdKv
LjvzDrdfPfPNu8z5YNjUEfI/n5nqGjXeaUmxNjg3vws1fM3Ggg2vYQSn767MccDRdSHJnXZE7JlD
kmI1N07vT85w9qKA4aFq5KEfPN60jXtNqbRaoVeCZ7SyLV7p1MeRi+0IsEOdrbSseCOJR1gvRgbR
R350jul1J3t6g7ifAQEgZtielk/VODGhisgmdds/APjcD5iJaFTNX2QqqRhqTO/YjOMRj8yvmQbp
b2jsipyF3+AcelK0q6anvTQk4rypcfb0WJ+PEeixSDW89zHDxeRfqwpsQ4o7mngEDOeaRheWYTbY
lEj7iRu6edpWk2vbCR5bGHe3GpABKRPtXIhfV02/vFVhfmUcHtg487xludk784sq58eO1o+NZg10
mXC44x1HGjTi5nUdEG8So9cMsb0F5Zo65QV3Y7wPcufT8rg4mYvLUNffaPDcJeIp9tyZVRvZgk6P
ktMc99s+n6jlcAf92jfjnza7C0ioEoiuTnzYwpt5IjDqm319K3PtpXBV8xgq2LlENTCwJuMp6RLt
HMeUURrqHuWZj/VTu5kW2ZSk4rGNW7T0qH7EJQPM2dv0Tk80bWTtmiXbkB0N+1m2QXauIabF2ERd
WuJjJ2g5q3XXhm7ObgE5UNxTbLA9EYSyrvDnFl3CR0oId0WU/YVUzeOt46lGshFSuRYAKqRF0Kno
pgNLGW8IDtk0jtLtNHo1wjGYBfs+lxD1w4ZvtB2XPLO3tyJ4uOi0v27Q6xsx3np8Fiu7b7fT5AhA
vPpp7iYQobhaClOAGQCoL1GJCNyR6K1/Ard4mfEMNo7RfuapP07WbjTN8DdIiv0oAP4pquGxtSIn
FcHimbK1jZ1Qq6YAcmZQ3BAMVnFt7lKzTw6s9yLwiPpHEOqnOtV2WWy855bqSN6m6bpqGgZb0tQJ
L8OkwMlLLu+ejNNNi9yrKPjtEn7ac0vxjnJOMwVEpU42CSUqwrC5w2hhrMm9EokhrbIi/sW3zisK
GwolTliP2zgcNsKTf3Kjw45YfZY/uUKt8cL2XfLCZklwUcaoMGXwC+cO5JnwPlRAmycw1nfHwqHl
eumNddq+0LEQywkhthrkb8tOfOPglLYy76Gvu595IrLdaaSVOUdfvdl40UKhHdT0ZQtA2pwFXcqc
vHeEnCN9Ndj0+v7gLl5lO3KOaUhlgUgSUHBedgV+Y6wqzlUrTXxFg/XRYXhZKflhTDafwUs+x9z6
DtKIRxYpDd4S54iOliSLN7bG+KCC7insGu6v4Fk0jbOdkZUcoU27po8uYTZ2D9ILXrk4wHGGLGgb
8ZF75LBQRU8GrqVVY3A/ltnOLj3CMVwkvTe9wm4W6yAljtBZ2xgMNAf2tVvToRHN1RMOmD0JTkyk
47qj7qV00MSw0l9AeTxiwWD2ygeiyrDYkuJQmBgReWb/UsNVrFpvYdErrDkTRsky/hN386HRkpfW
KmFLGJcKfjEql8L7qCNVcmN/WnDyVmHCQWGil5Cf16JaUWOWM3W7bnwNOt6gUZAcosWdMlR/qLa4
IZ8PK2CqfrtzXU7tvT1vHM1dpsjg065MTCDNXSsJLUf9GQ1GMekslonwxcrozWV3sho7Xv+ISIdE
qccpkjez4W/gSsr8gFSKZvHl6MStmTeNY90qDlaW9acdllL7J9OrU9p/C+JnzZ+aS2DDsFz6+A+O
hObfvNH+mSYP/Fg+Pgqm7I0tg7UJodUes18avI6Il83DDHDbqTEK8RsLi08/NPw2tbBtaoegNYow
O3bfhBb2Q5rsnUS75Gnmp4RkeiLNDuHCbQP3yTXUY8w8kaafBRmvXKcGoOCkyHX7CNcpZfO76uYA
3YKQeI7Jq28RH3o3pFss1Vfh3J8LoAjlOJ/phL3yOn2NSDmiTnH2Lw65M92FZt4sG8N1XoIEGadf
HfvhFDCo6PnRAY25qxizjVS9iQpaEiEHHCjxsI5B9EfJtG0DF3s/jXlDxzVuhQNPnCblFkOBi0fr
ksuc/VWJZ0ZBHVOTLzK8w4EkH4VThuqj4R51OdZ6FwUte4cshVGnLl6kwfutpiHRGyA7uibwvdok
UcTPVx+ARdR2vk+M7EVafs4AALwKwUVlB3am3+AJ2eB3ABajwPFBx79qNN2BTkZIRTEi+xpsu75f
mqQEP2xB0qHWSf0aIx98zop109hfxKde9CR90kIjXCvWp4CoymNqovX0WnoczOhJTvk66mCQT4O4
O17BPynJCjLHJLGxYSibR+vVqZodn/rFsdCpjLq5S9G+K7O7k6REmQJnGWJP81qeihV/XCfsvswq
Pamg//Ky5jxp/b2UtrdqMbZtSCOlvk5kQYiagU2qB56vszFv8MSdnQliHXHGKXFvExiyISv+um+x
0l5pMHmcjHRpd+GtGlG3XbNLAK8N8zc7RVZxZPAQqzrP3Y1Tdn8Rk876UpkZ7PtxeszV91wNJBYW
9HGcfZXc5Y7r3oIy+6yV9QPl7Bx3zImNfXArk7QOtb5rM28PjqcAvjMz2iwrLGvaA4lfB/ARV7md
vkxYZaQIngtjPFswnVc5xIdCACRcHjlWI79lZvwBSYPmlx7JGnJFRPU9Mzu4z6yNU6pkKBA6KCBZ
ZLd59WLz9TUYIaKT3yEbQpk99g7AyrnnfDBU57wyiM5y87W2unel57uk5TQvdVdi8s6EVB7NDjes
0bDqa1zM7CKVftv3r3jdf/Kiv6d9/jI5e+YivCKtjyn1zKFOU1Aa2P1mRM2dTYDRGhM7ELLp2nr6
a5kNpDkwjejUFsXkRMPoRRn5XnjVO4SCPSfmkrCuBDasv1ax9xNI4qPuDO8D0zqclbPWBDe9qva5
EV8B032hsNwDSbGHPWQ/VcjPml15zIWt0Xo+y32cEygw7Z0Ze6QhctwzexUZyZpmF3KtvLPad5bJ
HA1jb+VqHbZHGxgPDc3fHSlq02PcNjuNchQUo1F3d3qI8JSQXsZb1FNDn82P6fwcm+lj5ULeKBp+
c4oTa1SC5Do5vCRjZuPaYscJTs+S35ruhWs0HLru7emV6oeEQgz0ebKa5kvouG9AqQ/lomFn6Uu5
NBxaennIzYwX8IhLVIzs64rPHGcWly/nJpXRdpaJR6LM95keZZLc61YYBgtXjxWZtef9W63shCtV
1VCPKvFoljlucO1BsaAQbvsYD/Z3o8FzHAv9ouPYTNtuZUAZDqRchyMRPOvDsfnI7phHCHnGa+JN
jB3AIOiIWQQGriiYxJYHjnTEr8nmdNVWWrmxjaXVibPlonE4Erd9HfKkSkZeGyp5nuGTF1m+16Q6
RcuOInPe2Sm+F337zvAMmroMDlPDVRtUu2jWbnpNeCNu+eZrnRC+pFSqMlw/jXkYsBl7Dz/NOSJe
qqo9Rya/Krm/yA9iPsh+RdR9lXAT1CwvcvgYCues6MBb1Q7GKla1R6uGIYagxrnsENn4ITjXnquk
eUA8uISlTT79GzMZnavdmjDRqTDN05QUW06gB1qgQQSL6xS3j1lBfBlhZ1WqBNjbdE+6EhPu9AMT
DrzVycSDZvc0o7ukk5CYyUQsZl8AnzlgZdecwc/r0V9tbICGadeKBzbd9p/IazwsovClRbSsekrZ
K2xhc9Cthmnx6y6b6vAlyIdHyTp2VQBTBO3a3bGQDusimDbBMjyHxSGgbjkRr9YQf7l6/DtP7b2E
tLmiA4dRmfWoWwG2xc5DYoCioCyrGWVAF7f6t0d6IeZOx3sHRpI5vBvOulvsJ4sw2RCfi/GnDw5p
Zz+OCcNJHr6k1ZInDp8ke0CEzSWpT/Imx1s6S4SeRn/o2viLMqPvKZTvQwS9hdKCMxULK2p72kcL
oXVnBwbQyNm66I76gX5yaoRz6V2qQCYez/+NvTNZilxZt/SrXKu5siS5XM01q0n0HUGbdBMZkKT6
vtfT1yf2PmeTUQnYTbM7qLI6Aw6wE0WEJHe5//9a37JQPVP+oM904DJcx0kUUoLtHvU4O9C1QxvO
sXrzjl7cjYesflSeKO1OOnAyOPz6oqHKnbU5HDQmGWEO66GLHotYvSpRqefeeKuP0TltnFuV+W6E
a8lj2VqgxHgkWoxkum43tshRs8x9sBzcIqa76VDlQDAxz/pevtSdEwPYQMgWiTWCcovHywOrxGxh
CVSQec5yRbEVZ66lzUgRCYR4+wC4cDEgW8Yb0iw8gUJBtPcs1QmA4yO1rnwyiN+dGd0G6LwFzZz5
MPAOyjowyx/5oF02EkmkbT9psfsE9ojybDCJfyjv590GQlBFDi6LXArOa5XFiCmZs4qapn8DllTV
CeVhfOeB+dp47s8Y6aQiWa4Xk2TSHgLQYs5ZMtUPwgPZcB56WI2dVWtRFxI5rFhD3nnymdLYLU01
ONBj1y/S5kdU1auUe9jqg/M4RNJnDXQFA9dfjUPJbqiNN37QX2DEwhAHzDYz+g1O9mHhNGjyA2va
GgWOQ5OGpYx9iaB6C1CN7Qp8qrmE6dny/lTRHRE/kErb4N0yIX4oPe0PqfvZziQtJ0n6YE3pH6yn
FGeDYrE2B+GQipSAGwjz3PIN+uuY1XlesltQOn1tpcyLmaTa8IbIHJmUehksUiOmblilyMXGrF1n
rv/cRUN/rv/o9QqHhklUDu6tnTvg64o1iqB5tqaG9pTUy4SitDE5vN1KN2Z5hwpcBSc0je4GJF5Y
WmdlJ8UGIfd3ACWoSZ2fVM7AICQIazT4dzMVeTml2TfZhD3hZj0XXM7BiZxzGNOCJeYUMZOG+wQT
7YCzGX5a/ixdCjmyaG86s7lIkAoQIDc91vKavV+PLTAePBqBBM2MJirh8Jx1IShdGovMIqkV35tk
1ZBYVJtkiZqolMqa1OiyvvCF+ZqF/eQP7GeVinCHzDBkSmRjhtNNHvPIPegdyQQDeyRdobgBuMcL
wgtS5FeFBvq4hi3TqWtFoUENGW6ciQ6fbM5CUQcX/KBdgYWgsAsvdTwYFXA52d2h6J5Rb2Bvhu4k
VL0VAx3l8yNun0m9bl2qZnjl0Nw3krqc3TkjVRBTQ+ssmoveDrcxe6jWYwmlqfSdbFyhIaFePGux
eZgBj/oQTcnbosYt8vvCbq/SqH4YM1ZzfcPE3xG/WunDvLwVvTgQ43YNF6bvbdqgFLUWuiDQgWUc
60KASsaL0iY76fLgDLLiGv/qhapo5kJv1Ae9Gx5x9mEyjmnZxeN5IOpXVNK3Dipqk0+rY9ydVfqd
RhZ0rGPCbPumXAzcOc2xj7BU6llirE2GO8JuklK1NfAlY+UMyk1KMoqdyMfAHsQ6kZMshY1GSAJG
qNwprX4rpg1+lEVXVI7nWiVW6Eic1dv8p6DPA9JDpEB9AdbYXLBAGdhvCbAcXbQo8SfP+nLeGP2Z
lMVPg2Uoy+NqT7GICzDW1+hZrLHdDZQ3iAGZ1AT4971mDkDawrjrPuWktLDDrS6hiD9ClcagQ64C
yhOGGOXbWTitdwQrIRATr2XhXkXixWJ5BErY0SDcpJvGhcuS6D/FoLfzsh3wnsTIxNWW55hAdEDx
6hYXPfJDPSN5LIKao3dr0kEeYqfhARcjZEFxQGxbPVeU5toGeA82tBbFuokzdxUUbMM6z2bHjlau
wlMNVGsmihJMKH8Hyoc1ExrJ0g1RrET9zLcDFhtsbzpWtpQTl5les3DI3Re/LB4zOVYzaq5Q68dm
wxtck8ss12Vs7x0Mons8fMxdhtnO52qaVLsaEgZGPbupdm8/K1p4kFTPIM3C1XCqe1bExg4FBf60
TPe7bcdeTgZWv48TsihYicN/0Yd6VirdoXB4FhhlNO5iWG47jSB1xJC7hEow6zYXmcz069RTjS2q
7jJgZZGY9CicctR2omJBwkPfR8IBs0lRbaakwAhRqvjgm5GVPSmeYy3hdzhwjSeojgOPepWY4n5w
ymGudSk5h7rcp6Q9rTu2T2+f6O1L2Ea4yKPwVYPZssHngNSej/zPl2wQf/+IRJDKcGbauGExJmLt
IjKP7e3Wnz7cgFvenL68fSdKZqUuq4yNUh7/4YjoVgtX+t9YkZgnI/Eb+Yb1b8AmmSRHP4zmOhRq
vJIsog38i5bPUyJXm1sLVojEN7SMKnqRQIbZ9LBl3vk4Wtd4OgS6qv4FEw+9aMrfeMAucZCUc7qR
nYWfd6hWeglhKhQ09N++/POjoarhRiNy3MY+g1gyIMihamD30VObaFlFPa0cvDp/7NhYLN9+F04m
ZeKK+A9v347HfrSY86Z/j0KWwOjpyz8/BpZk+HT19ZANTw6E3TqKOyAUTklfiDvur+9skw1dP+XE
27FDBVP7wTYIGVePw3eHq7/cGdOH8AfSbVqiGhheIt7ZaGIrVHQiMUhLSLA+5lmOv9J4lQlVokyL
zmXvsPbRe9yo0xdzQpHp/jGtgGTG9Lt0lKv4DrXO3hGsRT3YqOaxRNIUyIxYwuDZjdWXEd8KZvr+
vgaEzrgB09Kjp4X3ufTBopJ9xtwBgI1Kp+bfem15FfmC+Ks4eXbH8lB68LQhoidVdbAi61Vrm3JH
PsQSc113dDtr5b1iZjdntV4BYpEUxLyAqy8NLB+5Sfsi5ddFH1LyJ2mBPdYFHiR01iXyOQOyymD4
zyoFErC7sl4U0Oz9mFTRnFSlpR3uW0cVN7RM2/m2x1S+Irib1RVweG4+WNi6Wx2QSuCZNWAKObZf
YBbXQRl2W7tNaQpUTXVO43LmWXKkubVEmaGc67aRP2SOsirZ5y2IOu1mmd0Va8q20YXeNbteDiul
rOytTVNuFqkoHsiHXrqO4yPtxWbXKKbYagpPkiTPlU050oWvkphyCu4piWDQdDITNc5w1wAWP1SS
tRbMUZImhTHPfEOlUH3vxoFx5NHeIDBuQMVbSnr0lOfQ7cMee0YcExeiW2dFrt4gqmXlKi670k/m
iMngGSrxsLVfGBeDKA/Y5AgpG5R0Se5GymY8faY4SGsMiBSb4DLfB2j94BmLbYSH+6Doxtbqe+KW
cLTgybQPHnSTi2FUqx8JmNeZX2XJSnNDsBKV+lCKgX5A3jxohJqyb+zPraymnMnygmcI9Hk7gigf
TnUFw+puTMgPjAi5y3OcVOTd83ulkj/asqeATGTiAsrdsLbC4pEBsS76+lZMKT5RExvbgpR5KRr/
GiEm6bUSGltP1p4yGYzkVtFD+1pg67bc3pwjQ8VWOmIlJwfZ32YxHxkYiruPAMl4SRVcCkG5k9Io
Yqoy9I5TdqnnsPxpVeMAPnwLF0NeIFjV512rNFsrQnbXm2u7Bo+KxjSY6WPsHFKUaTTCqUlpk7Mr
V/QX0hitC2KR1sqohAC96ePgtmwomHv6ZZOPC8WwAGV7A3Ycshn3Jo3XWdYN5aVaGtuqslKi4tWC
OjlrIL+Jdg2tuBssTNmyFTGFS4VZZcJaHoOggUgFUofoQUBjE3RRCTjfaRheNJF//3ZPDCPuBY3N
7Cbxx8s0Ru4c9llyA97l1nNridA9riBN0wETSvCi9UHxEKTZDo9uce4lRCCYuQnVOIp0dR7qRoU5
OVFWZtKaK6WruZJ68Egg7jMNO7CjxhjDw+1jrke8YeJArNyJbPF2g7WZs8+nD+rjDqDBWqKARrjJ
A0Hs2YCZO0WmNkYETztvFIWaj4rMLqdZn5WlBMCQpWeyQaqhoK6Uvo58IcxulbpZVZ6RLAlHCNZ6
gEiqoZV6SBN3UjB6kLq8njkkaDc6WI75kDnuKq7CZJ0qrYHYN8QcXcUpBZpm2OCZ0W7e3qw76TPc
ZtnZsM/fzqSr8zgp2KrhcrW3NZKfLQiD6odtQsaILDs7azNpUEBRzZlME54sWbdHSa2cdanx3U5M
E6MEP4VJJLciqI5ZVQfzegwBYARTwILr2AerspyZqUOBqfr2onDE3gr4jaeBIQLKAVV8eslONOiF
SFmZFjz9ygrYtld+pS+bqKE6UIOjkKVzXtYw7OBZ0GACYrB/+6IhnfrrICP1+CVuMxfLTghmIZQL
UhqIJ3a14qC5OStBcHmYTLzt4NZLp7BYd9Livu3I8FvZyhncQG8/JKQvmh12Aujd6BAHzd8R9gbq
yKjnInXyK70NnkhSz3qRzaMGCmjYgC1siA/nAVVd5f59nwfBATl7NY+MuW44xIS7BbLBvkQcYYuD
6Ab1gANnBQ9VHDLJyngohHM2ulRM0g6inJgGYzVSH+SRAn/RZlNVYV4uEwcqbqpeZBgz9NpkJmOm
9iKF2EhiOcqqJha9clZ4mqormvS3pJn6c6sjW8BuvRfajeOBK9Ri+ofbNlIF3gr4QeugDOsFhCn2
TW+TmOMZZz6Sgbvo0tL1YUVjo4G4GMZrI0WBF5TUIfvh1c9qsk+Jq8D7u6ka1adKIF5CHadrAnJk
F8RlvqDUqe2NWssBDoXMCIQLcIJbNh29v3r7lR9VzgVpZbfEEZy5geNvmoBluhSZ2MrOCdZVFYcL
PSrArvIwaGLeMR/stS5JuAdYjvGdKuPbhycoZavpPFLbfLxCfBccBe7KCUCqhWrxvenynw26fr0c
qrnbe3hbUw/7gKYxriO56h1Ln7Vt7aPEYDtkDEkOctKwsVBj9RiyNFw4Us7aWBoPqoRD37jVUUNg
hgm2d87bTrw4mtFunSJxzvW2pcYr0XpOMip8XosAZFxm1y8QB8jAFXFx7VdJsu6H+tVHQIgATzeB
MRXE1eUN6xCfMmQ+jegG8wGBKC6rmMy/KGKIRqXrmWuDINSzfhDXPS4JwlWGe1ERzSsU1Viju2Xl
Y3jEzmOHwlR8EY/mjRVk+irt4vpgF5mzeTv/Zo/LUxrsbvrA3DsDA/7t0QvAmnBTo7c2Ro1asXHk
tVoX43mqZaDDPP7IqXm1IZLA8MW0EEK8fCnqKNy5osJ1I8alH/IcQ/RJxnBkvVSW8iNf44wjEqEl
CS+vE+umLcMMMgCMlBY5k+bq/aaDsArJbtoDoxlWNPpAmqaZW+4b6rA94n7QVN1cdblDmB7b/YCG
c9bIYWuaXXSJggahTAxWpkZATcnX3xkjI6eOLX9hxYQ4qSzXDkzg0S4o7Ke3n0oSE1eB7aVnnVXv
GpEHy0IbrQW2JesirNSKJ51PaqbpPaWGqj8RW/XURclf33hKQrBSrKisXMYVovb6nsJBverIYIHS
NcE4C5cdUpvFxNT+6zvwXQdu63ZdFF63UaxMP3PVAUOznYil28ExSyu3XMehwlJtCgIKQigBXWF7
MCyCZmMKI1hFyO42fX+jo0DYuQUNmED4Yu0l5V1qZk8W29SyltqNiR97WhjLPezGElUwLoZx0BPu
n/xnuFSL2L0qE0nquibbXY+hPuis5FbadABGGl2Nqgf3Y++jN6eXpyDMLLPB2Lqpp6yqiM7qUKj6
kpJOcxxdxrBWY0hI1d53CQTp+iUS5dcuohumhI2K0I7vPLW9yyS1i7HP67VkQjsoHmleRQc6QR8w
SU7PkJDRxvAFc4S0idK4XUfryjJRFWerFFXR0bXxu5RdHzwrfn4YhzS91Qw4TAUtnkDtLRgm7fAo
rIOa190DPBV3XeUDoWxO9Gizwb+lN3GldL35aLKvgW1+V0ZdcUtNy14aSvFkRXieghbRch/nyAZ6
mbwoAcI0w2KpHSrfy5iSD6rn9ggXF1VvBA1AQj9GCGU+dh31dS+5JV3uLFOxABphnh9s3fYuIiyj
9LJs7cobSIwXuP+bptZeBgXApEaAoIeq8b6Z1nGIGC7pDjzilCEstRy0ayRLoPE8tNcDi+a9N/2H
oHdQs6kK1TtYgqtRquAlUH/MWltNN7zBa9+mKkCNwcAc5p4bFaUwV0FKMgS5xbZGE3sW/+mCKn64
BsP1ZGrLWNW1mxa5rQNDZ/U2Viix1izOSAFVIMG3IuhxvrHCaBX7Loj66lJW4gGBof+IlzwL2/s6
wHzkDc3KGzMSLHrDwsdmWJvMwJnt6sEZIuNHuPjmDym4dcrYARzVP4x69TyWOOHpT6mbdOzTrVBV
ZSUbugZUM/KlVLv0unXRJZphovCUdL21QmI0WJwCk0KhHMYU5z1pAN2NRb+KmnQKtC5WH222EhPY
Jtv3WRMsKrdCuuSCIcvInlmVvetvdL+8Q5ckFkriosPjGTZPA/wIPF2vPTs4C4xqXP/1COPpsTfl
WQPT7mfeZE+UBPUFxc9h00jNoZRYmmcmhZ51gZyYW4yck76ypmisy8jqei5aF8xHLzK3UKRpCsWd
svv/RvW0psV0M+Sv/+t/vGRNWpfDFRkovzrPcd1+5lQ/y+iGx8HTe7P625/87VbXnG+OrlqaZAel
CmpR/3arW98sU9cwvhqOxv87vMzfbnWpf2NVg0IO+5Kha7bFH/3tVje0b9K0TGELlhKaaTnWf8Ws
bhi8yDuvuqJrBssPIazJw/7Oo16m9Fun7KEzcKsgmTeOE0PNJ+U7aNr+XLgDT7KrMiNCfOEVMsYo
EQ01fdCWUYtxs5I+ibNM9bSpxnVqd/0Arynz2tcmqAYU5w46GOTmEnhwWhA+lcUW6t6Y/gJRXMLw
2rnukZwVzdtRK3SE84VdICcIYVNqT1TgRyKFDBXfylMUlSrZ8W3PwhnwGToVrE0OeQvz1CH69Efd
Jg1iysTQOoVecKMVrguWkE2+nGGpdXIcd8DOBuhCRQ3KZt3FPhmShGapI8g3wnoYoGzlm9wkbq0R
6bZXCbs/TxC7GtRTA6dUBawx14t0TLy6wLgHwZ0CCXbTrBUr4lolqd9B6HcQNACZKIY5y8VApYTO
BaKSM7ulPfc9sjgVj6Oi51g+XWpb0S16+MF49KzWxVw1ujJFyatnDnYinaflNAtLqaFSyHrvxkmd
2L8IBimHY5ikQ5EuI2Jvi3liV77yEmHY+aG63STMT9EPHjVVsYfLxor6Yd0ovZUdDPb4wYqiNUnY
IoJIquE2aUf9CtDa6F/azUjFeebZnRGejb2t4lt3Uvrci6TFYkFTzy6V5IJMLuQqARgkXLtlGQVL
nlwOTjuvgsxZQl7VbsZRGpgg9NgqtEuuhPCWZR7ETGYt3bcLHtKURsOozanIoL5jMxLiGVDUVS7I
UcYT0MgRlaHbpk1Rk2qHPKFj/2CMQP9H5BbpsGgaBXLyXMOLAvcro3nWPxuDD2kRt01EPP2sKgHC
IP+lRybYVfdSe2SHXPkrMx/4DAgaxSA2EtxfdpZBvByPHMQZAX2hlAnODJNIT/04aLHRoqm0uqSL
aSgxbtiyFJ11TVoNUUF0etDkHdAYqMoL/srKpcgCPDGhAKyHRREsWOR6nb1noYKbhNgBu/A3vOk2
uAmttumuNXgngb+oq1ZpgcIL1u5wICzyDntc7FlE6dvr8Uh58zauS7bxfQlL9DnRtCG9rZp8MORG
SC+1fvp9zGJupuK/lXsr1oZoWyWmplyXQ0igOQi0ZCqrhkH5qJqFjSR8qOi0KLNKq3rvNsSfUB9G
YSpZsehUtwpujIQH0lHLgMNDSZEO8sxZ3fZZvuVYgbYa89DXrgwY3O7WVu2Ojr3SJb6xxQbUgM3K
6CY/OWMelbdNJ0lTnec9o1afUTWM6MDW8OKj56aLJsA758uasiPDLCkWHnhpukuCeHsUCAq8ruuY
i41eGzxldKTa5uWHwFCb9IHQJhHeuA2E4teYMC37oVFlnkM/jNqBLUBpBHCVy0gd1D1lX3Jny7zt
uyP/qjJNtMVMebg+SQnMZp02YSoVhRmG/nAUE4Sd6UYDTXIK57mx6lToy7BIc+sSMuFUk0XfZe8H
y2AD3lM8LZbIehMDhIaNsmMWlgjBWesoftyeZcR8WPu+TXzlua/arHqiURNCxSXuxd/4hUSGGLrA
QOgfhaIN1mEXFcAlCUjtwapbrG++4xKFARvSpfaOIIz97lF0bdCdaWDK2HjFQVWKfaWwn8FD1NjW
oka+UR4pKHk6t2zXAGnMQhhgeEYHzNclJ4Y17NHrIj86tolshiNMLEQkEPeaCqOQCTGq3w+aZqRP
gy+68lD4dZLF81BNWxjUIYQOecaMFaobpZZxQ9ExaCkSuJotCA1yCtOAsOC1ncQTpgcm+t2psz1z
lZYVXZ9mozkwGistIEyEaGv/6Fs46BaVkfe2M4k36uHCoOiUH93WVMfLDt0KLWtPdmZ3qzMaQZPk
SVQsRDoYKerR0ulWMYoS+1BP6Lp5PMJ9IOKgckW/dEjgai8LaPFtu7ANUM4AaIFRGJi2ysj5idPP
aQ5BmsSTuppyr41GyODmQMuptKATVXcc1GNh2LG4ZXVs26+UCsOwx0XTa4+YqasI3wQRTjelL02P
shXe+CM5sZ22Qzw5hgehIqJGvRPi3XbUpld3VaTmxR3TohzwuJbU7AMl86x1lqea8dPrvHqArFAP
sr+snMYYiCe2tZ9emUbuT/yQaX2Wmx38s5IkFPV68MqmI+09HyiDk2mTg+qIgaVq6xS1OlFCbRx4
FxM/s/5e0V3x70GqFlqFiQvtyYLcu4cgUX86eR8/xyj9jXypdJqWXoS1Tgxv0RqDMo8Sz1PdRV5I
MJeRktMhQgVZT4okI3AWuRhVpOnUy8z8GRZ5Wp27cd1GFAeUrgz2vltj9h0p1wT7KpZ+AvUxEf5B
rUwVzhpNmtC6o0c3xPuO7m+zqcGVKgtTD1uxb1w9Uu7D0GhIT+9yoKv3LqrfaKOyAAhBvtGKqBeR
A930rg1jq1oaZZsOJuG/iWfldEyQP2zaUkftk/oA/68Et1e2Y/ecuuc8tCeXtOP0Xr4ITT9Rrwk3
0qE1NyTETy51yjwQ1sRw5o5wulp0IhpRYpTdcmRNmOPgWNPmpm0M5432KXDWXJrGQwVdRT7GXTBS
0jLG0V/1kWcldAgbmi83WU7vjxpmaKs3OP1Q6EQhVmxkHTKI44fQU8Fx9plr6TtTS/T2RVppjrSm
qEifTJO2i5edyqG2URlo6bnIQEaDFQT8Cs3O7UT5ELeeKyge8ZwEdY6jwZPWjF6uD1jOiSslN1Yi
7Jvxosoyv0LIUalafIj5v8lnSXBmS5KENegj8HwpituU2Mj6EvICSRkOxVY6ho5Be3tKAuRWjxZO
D1gBAldoOzDmSaTQXXXGqE7SZ1jwuClWWaHrrEQ6Nevj5pnFmC/IiYRVSaR140alG69HZpAU1LUW
KygIgxR30iqpIsfTlgPRlClJP3oSUORMxghj7yJDqYC8sK6oI0ssKzVK5wWnsAuYoRrNkdpeTfNU
/gxZQpCizhZz1C7/W7ZL/xcRu9grfLYRun5K/+PsqaQZ8n4r9PZHf2+F9G/gEjXbMQT8LtPWzH9t
hTT9m6HC0eJ/bIkcHuD/3goZb3QuRwPOJd72QvY/WyHxzXY4lK1LR7cs/AD/la2Qxau/2wmxmTIY
0NLU0JMZlpg2Vr/siOpQprrZQcR2snTP2snfhzQmLPN5lKQ8WGSkJrRpklDF4xy1h3B4VejFIOZC
Im366iqhSau0ElgdTak0pkxT5ytasuK8DYhe7sNDUr5aVHXYktwVjvNSWH25wUKaGelGJDidLAkx
Wi0Jc0izl4TqoFm8+A7pUGV0PVS2MdN1KvoV3WZWki5qVKTjtrboenT2hcQbmLLmSdBaL/QEtYNi
odMYNzn6pFmvWj8p1CMhdpKNlgf7rEBnYw5YS9FsuaWF5ChpiQTXNs6N6VHUI5DMLNAh0L9bI/JY
sQx0umav46vBmgKHSLQo/fJLk5qIFaiL/5bR8/8cFU9z2Ij/zzeqn/eaLZ7qp/94fStSHJ8SihQX
T+iP66dfyHhvf/LXCLOsb7awsPBoFA/sqdzwrxFmqt9syzYR0KgQ7oRu/4PGE9Y3ahDUAWyaebaQ
Ux3i72KDLr7x73UqAZIihTmVKP711i7+At5VJz//R9qwAwzSGtLdhL37B4v3V6nBgos3lSDelRpA
GPuROab0VFgVwnH0IJGzt83MevvuXPz9gu9fYDrQ715A/PoCphmDJCYjaonQ4LaZpCuAcf/s0Pqv
h64zYUShk0ig4eAEVA8iqhMCBfn86B+dGS7K+zMTQR7rsiZDwGH257nh7ANRHG0KKp8f/teZ7Z8T
f1LjwRlv2n5L8KYsN73jXuiywd07HILCWn3+Ch98AN359QP4XVgRi63IJSWa/SQsjfsI01fzxeE/
uLA6c//78+NRPDfGPjGXMAhwZnUuoZaS0vafvfmTCV+0FX16ndvGzeuJ/Z9tKUR9t6EwfvEC04F+
c1/q03V5d+OLXFpg9Vy5RG+/hz96FwXRPi34OFPbFnT3/PMPMp2O373OdHXevY6p93SOybWBqWoi
SFJwMXf37VivbQTIngIRL23jLwbER5/pZDBbuHhILwVEV2u497J0wLThQ0iM4c5ANdsaSQNT/vPP
pU3j4Hcf7GRgV/ACW7tvcPpCx4atvomB4kT6qp60BUfKNsDKVxENf0X/Ysh8dMedjPesG8sqyXlF
b/LkFOAuE6P4YprSfuWD/ns86ifDPS5jIoT1Si6x4K1rQ9n2Tk5DXF01RrSBnH9duPVGSnqzZf36
+Sn86POcTAFuCMCMkhGfR0t/hHFxCKAF/dGhtZOxH8WKI7RpaqxFv5AJ3vHK3X9+6A+mFe1k3I9G
TitHDeVyMIjSo0g24Nsou+1IDMoXL/HBidFOBr8vfCXUhkAuqcxv/ZpOEsi+z9/9R4c+GfajQcmn
U325dCx25XF7l9OT/LNDn4z0tp1qRLHHoRO12zqQqvCyeNEX88hHb3z6/ft5ZAgLlJBuvzR8Yx06
9qoRf/gc1U5G8th11MqnaSMcCrQy+jpSu83n52Q6rb+ZJLSTIau5TYDBwJbLptOQx9uw6D0AbT/z
HG2+Tjze2eev89HZORm9htRbNQ95nSocHhLa/ybqps8P/dFHOBmlVLCawVWDYVl4zcqX9tFgNpip
qBst/Jafv8YHb189Ga5+NCCNajxeI3T0NX2YeJHr2H7+7OgnIza1c7Pw2qpfZm5/pYXGskzK+88P
/XYhf3OB1ZOhqqT1WIihN5bokOYqDoOMeD9xKZTiIpW3qE8XPVXhFFKRquztIvizsaaeDOPYiITX
UAxeBoXcG7GkJtH+1VJ96f+TxfvFX+/9/YL1g/lNPRnGyWg2CgvKYYmHb17kqNXcOgQ45fz4/JR9
dK2n378byOSOOW2mdsYyDTy2iAS2IBR9+rNjn4xkXTX9wgx6IkYNaF+SMLOZkoxfnJjpdvndpT4Z
y1XZZTmJi8OyG4vNUNjzyTrqEFlSOOUDd+8lS4LF55/jgzGnngznxOi10Qm5BqWWHJusOUZGvDR6
8wr51BdPyI8u88mwpoRv5A5kzuWoDyZ4FGAXgprgXdwTxPf5p/j9lback1ENb1SBCJaTUSzsF3Qu
18StffGEnIbX/3ktLOdkSNP7LYaIdsFSBw4MQkFbhdyt0jAurR54XKne/NlHOBne9H8DiqdZv3Sb
bq1V+hXNji+u8XQWfvcRToZw5Pa2QrUFjSFhONEwUnikFGn7M430xUogOAvBQH01w749zH73cifD
OiZztCg9IJ66rtyQUDmzqjWyXBNPnYj8g9DGIwoEchjVmSEPfWkuUtP7o2e3NW3i3w954mhdqjEl
uZxBdJ+a8V4DifZnF+hkxHs2ARv2dI9FqRIvKO/2c9NH7v/50X8/DpEL/PrGwUi7lct9vDQn9HSo
lfO6E/PGB+EUhu3j5y/y0b18MthFqhOhVnCPUR9eUsEkOO9eQTmJBn3Wj9kXg/H3s5c1lXLeXwNP
iRC/aoyYShs2JPfuIFYcNBM9OLE5CQaSGT3/L+aWDwa+fTLwKU2mhYI3chnnNYYtQwftEBw/P1sf
Hftk5GOk9JGmTfPWgEdQdZ3tiKL6izH5wfW2T4a73+LVVAseq21rnZceqic3mzeRuTTVL+7Xt+rD
b8ahfTLsuYda1y9TXoIMxb7yFxTENrTICCEa8qcWA6eIH1p1xU0wodUGJgXM23PDK4lFyNdJV+Cl
INRQJT/GzfYZm8/p3xSdPDZMGtDcd7Yz4IELFn19pZQk2sblF7PuR+f+ZA4phIgMu06g9rrpjeRx
NPrxF1PEB/tPdEe/3p99mCGn9xJWNLry3VJ/SnmwoXJG8lbPHqNoFTO/MzF9fhN9MPfaJ7OGMdGy
0F0zGaI2BZwwz7LnFt5RpjDTDz42cxXg4xcjb2oh/G6mt09mEdzCttoQUEwwwR2JUVuk3fNyLCGe
I5Tm2ikFFMIQWMOOEK+lqRMl5pMEGOOiWUHo+2Iu++jinUwzXiRzRQs4wUno42Myp8wA7EGfn9CP
Dn4yu7C8NkDWREg8S+tn2CM/opua/tnBrZPppKNNHnnIMJdCbz0I++lTkQ6Xf/TGrZPpBKS53xUq
16Y32hsaOevOVK4+P7Q2DYvfDHXrZDZxGlXEPhCQt+sOSqF2n3nopgPcFq78dI25xxChINyy4U/f
9hSekxpu7fXnb+CDu/ytqfRupe1nsrJ8A9N2bDjfkcR5MyHSleZ0l1KJVh3yCx3suQlp8vPX++A+
n4SB7x8xLSj7WrKXI2B3uFJd9aZ0EGC45RaVyfnnL/HBfWadzBLlJIsNNJ6V/mTaJiPC33UjmN4/
O/rJtGCpdUksJEOkBrtPlY1tKG684M+eitbJNGBBdBY5yYZLpGL5QxcU6kNBtPXm8/f+0cU+Gd5I
JDS0dpCfJVryBFu4qarzrrxXhFzaksg58GpfzWgfXeiT0V4LrQl7D7SZoeAC8Ks56YpXRKQuS6F8
VV/94EqbJ4O+KuNCLUfOluiJTRfpWUPayOen6qNDn4x53IfM9WoxLLWgusI6iVqt+6M6DOTvX4dA
DsEQtHY2LjvfX2tysg3Wf3ZzmtPFeDeaTVAKjafwrj0d/5+SN9+7P6yAYaD69dher6M7GUGZWU2u
LI1o7GetVF4/P93Taf3NNGhOl+HdGwdARjhbVo5sYF2YUogdzNtpqzHt2BpZLvPwi6XhB7eleTJ8
XSv29VZHRCW6mNAY7+jYBfjbDolG8cUU99GtczKGfdWWWOxHCgxJ9jCG5FBF1hcD+KNDnwxggrl6
lSRHHqFhfQGK439z9mVLcurAtj90iBCDBLxSUNVzuz217ReFpy1mJAFi+Pq7yvc89NY2RZwKv9gV
YQGpzJSUWrnWaw6CpMsz8Kc2/bcpsAK2JrpARy4SG+Byd8L/0QE/CLrXp6V87NF35jeP/vQ4TSc2
AGHzYcL9PbZaYLK4Gbpf2IEteq8eurEkUiuq/dWHtvOEqAZv9wdBykfm9ilBJ/rlD92wIbUiGz1l
QDNLB+wtsrkJWvYBKL3j5aG3bEit0EYvB4uQkrysAAmST9FaCmnAGbSkAQdPaV/foUUWJiT1Z2zd
A2gFN9hMLvgdAmWPLgROYFKgqnamdOtLrWxgBsfh1CAbKOXdGZ+/F2gBu/ylW0NbySAHuxra+MmS
0dW84rhyx4Zg5603IvTcvPA2FXQ1ULgxARu/FP53EIx9dkrnRz65WRBU8c4+d8vFrCzACpRjwwJc
FhQ87Ss0YNrJzZMiDz5dZx4rBYi1DCrgIUGDLud7ANFf1ni8bvWgdgoogEMnAdw3FNj2Y+vhZEvI
5JXzaiWBEqyKwKx6Swb1o8fI9W6AdH9/2SYbNg+ssIYwUtGRBkO7rfelCOYPfW7QVRVflxoDK6yL
PA4qj561UDwAghjK0SBKeb3u1a2wNqT3WbAsuBwolp/AHX5FM8iX0PS/Lg+/4fGBFacxWHR7wCix
NeLjiw+Z2gRYVpDR5l8jNmSXn7ERsMF5Vt4ssDUB+NnjHfoTlQc9sP6uKZ3j5aHPVvjLwvGnQ+fN
0ND7gNA9Q+seKWv/RwFlKTQl3oTopQiRFCj6hHaiasuDrKhFz3Lt9GBWyMAa9Tmo0QjurUf0me3U
7re+wwpaPngQc0OlG3SYkPsYIIu8vgeuGjLot9ESny4ba2serPANCdh0wwDGgtwbJITO3YHxl+uG
tmJXsNFEcYRisZ8D8Rq7IF9UO0NvHBx8K3bLoFj6vsBbY5cA/en6uwOeyJH2J04emDvcBAowvaa7
vfwhG/HgW6Gsh7Dv86pcs6KE4mNZL/PtOFIg+EB5iX74st2Jia2vssK67tGCDT1DpNIWZC0OOq5O
ftCD0nzWPairoXTG0H0POYLpm1srupNit77OivYZjQtuKHDibpn7MzIQ9IUM4+D56GVn368zoBXs
AeQZ5HA+BtAuSIooPnIG9nuufoJG5+flR2zEoo2JA2t9OLMYV+2RgLAZRb0IWl2g/0Ol4vIDzpP9
l6ziW8HeD05JOuTbLBqOwOQdQTGfQLmMg04NCqHARP+vjvH/8S4z9K2w92uPs7yFsaaaQ6WNSbAL
9ekA577uQ6yIn2q2Qt0yx569/jAuX2bQAUIKJl3pmbjF/aTkznM2MotvhT+2HGDdhq5g1lYhmvHy
YP1E6qi+rqhiA+W8YEK3gMR0DAUYg1KR1/MzVdjm7Lz9Oeb+Mt02Um6RHVQeIty/x0H5rp6au2Yo
HwaP3S6jOY5LsZPINtzWOz/+zVoFKpemVhNuHTwynEo3Op63xIAu7zjt1vBWbKMrnLiQd1igewDJ
EVXW+WNUgtys565/3eny3I779gvGTrO6WErU17sK4qzDe4OaanLZVTdcyDv//sY6IVot3SBvscDy
ht+D4Bb8oK3cucLaGtwK6JGAgUfWuBio8/53l4samzQ05l/35lYQBxNaP3iMwxRBQ2nC1/bT+eB4
eeytawcb9taXEXp4FvhmEHZPGqJH3vAZPLllDUInDUXEI13H77uFsy0fsuJ4dkTbLQz5yK/m39qd
jiTsvk4MQtqXP2cj0mzYmwd+/BAs5XPWgzgtgfBM30BQpAS9nv6Fy4TLD9lY5GwA3DCiVUssxZop
0FKRWNyV4HbVaLhWPZQXLz9jw6H+g4BDo4zJKziUp4rprLG2nnwX5A7XjW6FcjmFS28o0imN1D2J
xpfK39tobhnHCuFc+uh/RZddVvbdHffaz452nnJBT1CWSC+//YYTnRtf3kZy36PAaBjy3ESWm6jU
KevQ7N7vrWlbw1uxPJFSLU0IH/Wgf67i8S6Mzy1ky85is2UgK5pZbQCbMdgArg6aQjqyPKJDrz90
QkDocL65bKKth1jr8lD50wzhpTnTI0C5UqZiaj67oIHPcb1++RFbHmqFsqhzWrctZkGx8sf5Lieu
1M5hZWMGbDQc4KVRESu8fdsDZNQZqPwsN3Xk7GzBN96cWFtwt2qXrgMtB3ijydfCB/Hh8r90HP/X
/ZaNhmPMzGHZutj/BusRrYKgkOQQP4qPV9ncRr11aPoeo6XFvZnjQ5ACBOkmrHeMvmWV82S8WR8d
3QExXFAs78ocegMtPi4+XX7tjaxMrIDlDTjDiQsX6YamgTqP+5jjDJQE81imclnyG+G4O1655TpW
8HYg+R4kWkOzhjondKwf3MjcKEdcObwVvApcD7HOkfqnYJZP6K1FcyM0hsARMO2k5o3ItZFv+eqX
bgBgeIbG7TuY7ZNEqTqQ5Qtqr6+Xp2Nrpq3IxdnGUXkI7eHzTBDd3vNO79jn70OjNenfTjTnuOdX
4NnMIn8ekliPt/EQ7CTOrbGtsI1Kn+HyBA4qAfUYwDodM7pj9D/L6n936Ozf7YXe/8hq6cHweK6Z
hs8F2AQNodn/rNWqIFGHK0U+Du/F2s+gRIg5B52aWukMyjTPKZM88KZ7NYpeJSPEi0GCpJ2xPilc
gp21SivQdcI9mp0rnr/7N7ORZFKixuIEMLCBulbg8fv63DRrdkbf2A2y2AofaHgzDZingV7FP5p9
D/L6vgAH/GLiZMElBW7msSMEH8lVmRj8W/92lyWX0PL1G5Ot8Q+p2MuwVh+v8XEWWwvg5OIKHscU
maHH/GGC/HHY7u0xt/zQCp961tNYuTMgJG31IJWPOjj7fPmtN2bXxo05pmgZn1H/JrnzOXL8X9j9
FQnoHj5cHn/j1SMrhMBISZyuX2XGQ6iaBjyqIQYy7TXMbY1unT+LHDwI1QDDKNBuHEHJk5Kouq73
h8XnfPlmeWq8FlpRJS6W5wI8ICaCaOMe4Hvjvc/9zW+HBv5FqoEgscS+1D8nYWQJypoIHBiXrb4x
qzZmQ4TBbCDXSYF4W55GDxu+sQANanTdpIZWzKrAV5AaXtFFBDGFRDZnzSgg5nZe/u/rEbPhel7N
iQt5cJnN6D95D2acV7AKHyovPDa1jq8697PImoE+5KoDUBriydNQkKz1C+9DDepZ53TVDNjYOohy
FG3vKUhrkPafeuqWo4AMLChzoH9x+QkbPmQD6rq47IOKaplV6qxQBwIO0JJ9vG5sO0uuC3VBJClB
qQwOMI37VVBOXx56a3atNLkaMOpA3BiGB0l7LcmpKn/N8rfU/V6GP2fFv6yskZUtoVNfQGY+NlmE
23Rv8dLZ+QVoYxV9ON/BxyAOLHE4jDrnAOgn1tsjPwtECZ+kJURkUStP5q6FGIhIRTje0uaRCX07
DI9F7n6K8b/iaoDeij4a6n8E9UoqaZ+BERpXq4q7vwYQdNLC+QZtpHNhI4LMUVmv98CCZXn87rIN
N6beRudxTcHI1Et01bRhkE64+8DNt+cfL4++tSTbAD0FrumhAfVBRrg6hUBIo0cr7k9otiwjdoP+
SoWeKh9Sr5eft5WsrCSOPU9b9yiyZ5DUfgBE/zs60G9N0P1zefgNh7MheYuQNGrBZAWWLhZDVUM8
UfCtgiWtg8I73fHqrRmx0klAKrUMuqUZCH6g+Vesj5ru3d9s2ccKxhAKbbrokW0Lr8pYCDHFMj9f
pexM99bwVkB2BYeWwwixiTg378w4HEJt7r1xrxK9ZRkrGt0ePLMBR097HkMDLxdQ3gubvbPXxuA2
Yq1EK6sbabw7GQV0ECUYbOnOxnTDbZi1cdEcrHF+hW7w3i9/qPXT7EKpUJWgTwqbKL3smhsNzczG
rgW1GsbGQM5QmArCkcWnAuu0N4XIL+bTyOcnVwc/Qvwz5Id55F8uP3Zjxm1YW7V6MxA7Z50I6j5X
bQyJ8fzj1MY7x/oty1mxYJQHHTAJqKJXe5BczRNS9GmA84mzBwzaesLZHd7szIoC4rx+AZ+SA/tQ
F8U/PsR8fJgNtS25sws5z/NfVhEb2RasYKZperR3otxK0fRAwb0UZWPRPkXY1/utfBzpUO6kwC0/
tkKcomdXMB7iYYI89Xw+lcWV4c2s8J6QzCGcBLUtQQsXQiwhxF1W3h1JrNSvy/60NR1WiGO+iQkg
FJJBCu0ziHVvGXduVq9+UmQv0DceYYPYckMXDzQzNAtD/nUEFW7YaZCTLYle45fLX7ERFTaQDY14
EjrfNcvAHJ7K2juRRd3XKswuD78xxTaWbVoi6FqXE8vG0BWZ0dXLUHvX3dcwejbbm4CAJlQ9mg7m
YXn/6GptEs/fw9Rv2cUK5xykiJDKxot7VKQcMscQc2DPRbDLu7FlmfPvb14+LEQTrMWM7v55PLCw
faJNd91GiVoHlWGkkA8B0zbY6roHvjrgKiveX57PLbNYIZs7FZj7AL7PQNhNIZw2g7B8zB8E0c2O
x2xkIBuaNgiosuQB7NLf1STFvT0v6Ttv7SFH+t7TzZVubwUvk+MCnfiJolLK68R7HJzDbGS3k0U3
rGSj1EKQvFeTgZWiRQYvwDbUR28pljuTN/K61cxGqvGpj/I6xBzruUYzFqk/CuGfjBo+XjXRgbU9
jVynNXMFChBHRY+0ru4qkPjH8KXrhrdCFxJOUddALSZrxu40e8GhYtENWaudxXhri2Ej1ZwCXfBo
EUB0VfI2higB6P2gAYCe7d/N4n5bw+mpRlBUxE2py2J0tnf5zrPPFvrLEmoj2YTIRxBYYvKXYDjS
mUBSdy6/ji37ARbXp7aaxY6XnWu9f3uQFeZQpA77bsE3Bg5o8Z9xUHGh7psPr/P6FYIs7gDJ1Muz
tfVJVtS7aCYphlqj8hGMEJTqsRXQxSCzQajqoANouoBOYa/st7HoBdbSTaOBTCBRBJOFM60fJ67b
50UVMuvF/J2A7ja9/E0b+TewMwDKzYRCZgocbs77OgwzSN5e1b3IbKCbOwOqgwBlGRRBntFYe+CQ
T77qrW1UW69Ih535yKAj5D0aT2QARl5nEN+KeIIL0yJaMcljs3Y3K9jdD7J29lxoY1Z9K+C7GeJk
/ZqDnQzsx+fzVj4377siOlVLvWObrUecs/GbFZUu0cKNLhhUGAAZCM3JoERRDMBiKd01O3vWjdRu
Q9YgPKg6Di7hjAnxaUYv4iFCB4VeCvfKB1hRbbpwBjc6pqFlc31oSu7guqNcfkLWN/552Ym2vsEK
Zwi8YfEIwJTVDVAEXheneYTCKD/0oKy80pmsIJadO6M5HnPhlgs9chQ3n0FJR39c/oCN2LVRanw0
wQShDpaVJmwPpHloaLdcZ38bo8aXOZ/7EWNXHf8ZhOvzXOR3zXRdOwWzIWrSa9uuEDiFet00g+61
akHoQs1OCGwYxkamzYETQm8VuTOHpo2blrNc5QEXp+J42fAbnmNzuSkZKLw+2tRjNLBKUaYz+B1c
6BpeHn7r9a0IZmXVYJmB7bHWuIdGQx9hYsuaXR596+XPT32THzyvAzIbAtzgF8rZoQVrcgrxcH3T
LXyPO2rrEVbwyhZPGFyGHNqRhzxanhUndw0umS9/wZZ9rMAF1XS4aHr2ez9Xz3Ffk09DNeUfrhvd
itkSDYpxXcE1V3/62VXOLZi9r1sRPWuxLZ0aO6IWHIyDHrtDXXhzQiU0t696cRuMFs4yFIEPs1CQ
O2GxhUT3xNavlwff2GXZIDTd1RCd7DClfpFDFhrKlrjN+7iw6HbFwYey5X0xkfclCLN3JnnDh2xE
mqNbLywcFJIg4XULjvq7KBxPjj+ml79nw4f+cAe8iQKwPzuTX+N7QM9RYPEayDEczbjz8lujnz/q
zejTLHQfS1S1GQNoPFg9wJNB53/dq58f+mbwAKqEkCM912xFIFJVid80dq5zfpuarQR58cpm1BL4
Yu5dsGDypd05EGxNqBW1uUPH/+9BY9wcHQ5K9dGDpAO/7ij75wj0xir1HAuHe3hzbYZHF9zlYAdT
v5nm3pVmt4JXCV8aWqO7mw4QtyxyaE3vXlP8WZn+coixIWjUWZoG0HmcM/35US/Thy5wEj6Sk5Hq
BYeOJFbRC4eCC3zqHHTFmWHe7RgOIPSAE9bjZMjvSirUOMit9Jp3CMTToJG8OkgmSz4XCbadYULr
QaZDGbwrpn7vpLLh7Da+bfaUYBFwK1kftDSBcMZwF+tBX7eW2xC3KJ5Z0bbAx1QjBy2Xup3x+ZcD
acMjbXhbrioUylYMjR3fiYN6kxXdqWzMDtZ5yy5WEoDMNoA4IewCovtHw+rXkMu9FXZrbCsHkEBW
7RjiWshfyuoBO2N+oFW7R/K0cYQg1vqdg0woBwM0LuUiiMZELZDHUHf06e+yCPf4cLeMb6WDVtAG
ajvIYrQLxzSnQZXOMe5BgNgWO/O7ZSRrJZ8JqDf8CRMgufgFzUqdFVNeXemXVjqYgjzqigGD59GQ
FoN/H1XdThL+u2mojWqTxQh5FmCxcIdSQCTcY1ENxQ5Sg4TW4znue69xf2pzui0zh4Qd9D4ycPYK
IEg7QPDdcjq4PboWLj/i7xUT+m+cm/s/XVdqVXpw06HRv5gzPQcKsjplUNcJYdNv4dF3lx+0ZTLr
XC3ioICQKZIzgUzU+yX/GZYslZoFV45/fu7b1SWUuOXg+BB3rDNIaNwyqW7hXzu7q7976h/W9bfD
BwF3mrMkTjaZakr8ZXpSkEu8zjRWMGvh8mVwBbIcqx7X3EshdXPK/eiqdRfiC/+2TOnTRs4Mrx4r
70j7NUjGIs/BsRTt4DC3fMiKYgjLxvPSohLuOG190Iw906W/DU2RDgbS124dX5Wvqc3YVrpqGKYO
c7y2/n3HnXesjveI7TY+wkbaES8wDpb0AKvY9DDF4W3gkqMh4s9a38R7ZG0bYWAD7ta6h74UwSfI
Qt1XrLkbgWCJ2nCvqWlr/PPnvQkDzxVRHwQotztmfpyhwlXE4cu8jNcdYaiN/podrcHLATOZafkA
MuwUJcR/LofB1gxYEUwDRyrQQKFMXJ+YKoDLcR/c8KmL1V0x/br8jI0wtnFfEMUCS8+EjBq23hmz
vR4dkLvupOutwa049gOI45qQBRmNy/aweFEWonh41eaW2pRpbq7miLdwHM3zF1rwx9DMr5eNsmV4
K35RCwg6qs83fCI4AGh529PIpCIuPkHD/qat8h3MxpZvWgtyVTXAmADUg4K59wrV2dIdjo1ed5b7
ja+wUVfoKMiN1iB5JhAeOkChrbkFcf96x0swR/ooYoHRs9/bOW49LPp3mA1KGYg/YaqHeg5SaGaF
h5aM/XFYYihJsZUldKRdenl+NvzKZk1zGGkrcrYbNNPeQyzx0Yn2yvRb32Gtyk7bT6riiDkf1e5V
kHRBr01SA0rReN7NuM8buvUNVnDHUOP0iwnFgjGXj+iiflrzPcji1jecH/km5TkzAPdVjIlnqno9
8281Un5QtTlLAePSzNnxr60vsKK7DUytXX3eq05OCjD//YJF6LoJtlZoCDji6Bpib8QJiKyaQbPE
Wca93r4t+1jhXZc8JLGPF5/pjbM6t0J9CQS558Pv8KptPLXVaStGzFqez5eka2590NkmpizWncT3
96MOtUFkJPKd0EWVJkMjfGp6lTbtZ+0MzyvfwRpvpCUbSoaMTdhZryqTMftBl/Xk4tJ1DPdI7raG
P0/LG/c0ECSdNLilM3RwxlC6NU/I3hDS7YudrenWA6wYriN/9EUXQNFBhO9xpXf03SZba/HtsnNu
2d+KXKgusrzrPeTV2KnSRvJsJHRN0Ol3E43sugiwGdHy2JiZQb8AMCh0brbDMwSPr4tbGyk2eIUW
3uLi/QmA2Ou4PPfzsFMx28gJzApcApFRSD/D9E1bnuLCAY+lv3uDtxG3NjQsiMYKWlPnvFYp/eIP
xnxgoxs9eWhpPkUg2YcQWK+uW5uZtTY7pnIBjYaVysY/QHXxpgWmsYn3rjTO6+J/q2fUBohpI8bG
BZIFO6Kye0/QJ303s5bf1rnk6WJmDs1EzZ+hYLq7U92AVlAbMdbHUE+tIWSXARytyZJACv7QttCC
gI7zr6UEwWj1HZubRHpmZwO4ESo2iAxo0LWKfI1D4kA+eHnzFE3Fg1qrZ+T2nUCJNwxpBTvE7fSs
fMxTQ9WNFv2d3+ffl9bLorH42TY4RxAo/qTVAF+8HP8bPk6t+DcKWuhkxkeNLHwCHfF92c0768aG
h9vkZ7TmHoHyKQ4TQ2VI0rfoSx7UgL65nNPTVI4uxMe1+nHdh1gLOG5ABGUciMHK0N9gGJ9TyE6O
V1rJygQrA0y+yYF5nXmUKV888ek6MRYoiP97AdGzcNpA4SZfKgMl0ZGTgxs0e9fIW9NrBT6k0ath
kjrIenAYQC4toOCGi4c8z66yug0xy0GsXxHRB2DwmKJEhVNinLDbCbiNl7fBZSRfVhydAWAhtQoe
Owcs9Gg5u665GjKT/zZ8Fy2gFhphmtaAxsHgXg1FflBBXTbMRrKwedB6l5VF0eOKug70Dx+8rgmp
otu2q27KNr/uJora8DKCS+omrrHtXnqWToBdJblb6B2f38hFNoCMFkJHOUGfS9fHp3gFpyM0ykFs
j84hRNfRaXRxJ51c/ggCsdd9tjXjVhA3fW8a5akgCwDFp0DRBvNenG3sowIrhKVxHRSfca3MQIGu
c/ezKJou4cu6k7q3Xt2K46qpBVSAcfvrFyAijnTnHkbSXll8+A9MbCazmUJINrFQHBgEUsBpu7NB
3vDU/8DEFCrpVeUCJaqGdIjFA+2b1IE8KTTp9zCCW8+wDtSNmiooewPq05Q4QUOQGjJczeeq8h4d
Q/b6UTdm2EaOLYJB2zsK4TxkeDbNeBpbCMA2fO+ktTHDNnashfr4IlzCMgRw+xS0Ysw0utN2EsbW
6NZC7Hr96NPZxejeoNG1YZ46pd9fTkZbY59/f3NIWdu5lOCnh+hns8x3Nfdlwr1gb3e/sc7b7GaK
5n7pQ/UiY/onWF+OhD8EsZ/iBJdfeS9ObWIzNUOcRSng4KPafA9HiqrMnPfHy+bZchwrdHF+btTa
1UHm4oVvFrqEr2Gx6AeHzfGn6x5hrcOxdJpK48ItmzjED3y/ewwn7y4v5HVHFRsuJhl0UVuuzgEW
3kA/Nh13O7E35ByojRXjMmpr3Ejinsq0DwZ0Zh5pjg3slTixeW2kf+RNfAyhJV+3wfeStJ+CGTJg
uXMKTXliOsp0Q65rrqY2tGzAfqZyR+yQuW/mhBc1Ofo4HaeREdN1kfgfdJnpxcB1FWTjGBdZyVQJ
MM+VuGJqc55Vaq50HGH0tunTmAQnDWbzuesyHgwvVzmbTX3mDXm34A8a0Fd3+LPvqAV/X8R7JZWN
dOJZq3TXjVXMEIPoACP3+eK/xnKv3XJraGuVhnTqHNNz5dXl/N156DDa40jaGtqK8ljELRkUlodh
jtNIlo8ikNeddGxcGY6ezKFThCJQt970NZpEJvkFzBmL/iKkGnf8ciPP2viyrm9GtaoBVZRluW/5
4zjfxuhAzscim5bPl11nw0g2zEyIPmageccBNA/ZN0pH8ZXUbNnrSNka3tpzLx0njjOXQBUT/74Z
SZ0Ubb3z6hv7VRtR5pCpkVWTn8N2fI6Xyj30HK3SUvrJ2ke381T/hg5odwKUrk0vW2trRqw1u20U
9YFbCcDuPgVfa1eQ5jDLTi1JXHvhQ1w2Q56oqunfXX7exkJlM6ENDTelMgJlnEg817EOkj7vPhrA
iS6Pv1HHsdFnmvkQNS2wkqPBnXych3wiqZYhOKhjDU6FTE0zdZJWr313qNrWuU7+j9qEUQSbNdoX
jp+xEhiL2R9/gt35QBv3BcbMLn/blutZmaVbmrgvwLGSUdbqZIRnQ5k0uo5DntroN1KghR4CV0iJ
Hnvt9FAdXJfvddxuvbq1efBHDUEbwf1MaVMmLUg7cNhr93g+Nybdhr4BV+EUIOVCyBP/AYTdz27c
3jo1TkkTQ/OCrzJgVPYgQRsebGPVwIU/83g4f8qib/NAQtdrORTcvblqkm2w2jy3QeucFU+HGpyl
VRfM73EdLHYAChsZxsarsZhGsSz7CGxXAqvTcJ6ItlgVBayvhiJ9yEpHJUXsuEMKahz2bh6bSO+U
cDecwJYpJX038zpCfQusFxRyU4ETP3C37a9rlaA25myN+4GEvA4zXzbex5FS+TxH1XxdkzUlVvjh
UCwqp8DEhyw/9CJak166UXLdtFtLuycHbxICsY1ZKNMl9++kyM2Vg1vRx5gT19GCwd24VEfiNN+H
ddmr4GyobAQ21gxnPkcbB6NrrFV8WA9iXZ9x8HghDXkJe1xrF+K3w9WdquuXAU38foG7N+mATEUP
JKEoB2hI5FW583Ns5dfL9vx7SghsZBraN5XMARfIulEf/3Qe6+G25Iocp2bpscSZWxc9izth9XfP
Btn2v0+n/QQ2k0LUNEMn+wLIfPTt3FF2+Uu2xj4XJN6cfOfOXeqKxOgx6jjk7wT0bIrUDaS7Y6nz
OP+9+QhsLqm+knlFHFiKCP3NcP6YMy/tZfTstu776z7h/GlvPoH0aIlbDPLzPPPi4MyqANdWu1dj
3foAay/PSBN3c4+MOTplGpXuO3c1H2ZZDan2mvLKWbCCH3QRIvAcnHlK88H3vZPHq53ilY9UuzEF
VvCLOFqJMKjNO0E0V4ciCmSdOD5zAbQj5L7SIGwZJqJTJxft7QLYKJiPguW2nJU8eqNabqBbFd3V
zrJ+KoKwuhEr6cFQE67v0Oidp4UIvUwwwz51sv+6kFWf+n4ontdlHu7F5KP/vDDmfvAj9lx7cfdS
lSC7LEXkJgFk7Z9pnwPuFAdkuQurqH6kRjZfAt2UJzfKxXM3GqwfQ+EdhqiZT7in6x4dXq93QCvL
lM1l/6LnCnXptoSUAy5P71ezgp8LRf1yehjx1mA6QjdLVDfzoWNV++r2a/skoM6QVH2MU7oJ0VaX
CGyA80MkPAifViT/0nbnrkqfNRVUOdGEnAQhaFihBMm/82Ls7isK5dcw7J3nOigcsIQO5mbiA0Td
WazvaNlXSeHpf1wCLOm4VD95i6vFqZyddO4dkgHNVJ1k6dKDdNRP5qzrlxVMXJmUvT7E+apvfarX
JHZXJ05zJeuDq6bnwZXNrRO37kPpustRD5DKUU5VvHO9uM9iAGVSb0Kfr/bDEqdbeguhi+fZg3YP
us3KQ2emMplFdxfT1j0tEVuPBFdP34JJjidfsS4xtSwPQwtUrz4r/5KVkecZaAZU0Ml9iVbt1Fu6
MEXl9p1XOh/oHICN04gfeSh/6KrsHmZamYPXmvUUxkubsTkSN7icXFK1cK9OpmaAkO2IEyYntM28
KOQ3SrkG17pVn3q9KbNo7kRCzSLbVK26Ptbl8o+7rPE7r8HhFDxJKyoasQfFbV8+gASqem5AaIj4
bOitDpV3IJTg9VGhSoZ+AYoxRkOQ79ZOmueRPnlslGnQdWtSUfR4+7LHlfuY5+m8lp/XAIqY31Rh
uue2nWWaT/6LS5cBeLYygoQeVLgPfj2f5LqOc6K9Qd2vY8sXFFo6luSdEaDKrMaU9EV9lEunod6M
3ftRmsjP2rCo0FVluiFKcqfAKQiwi+ozdkKreFgpG6L7ymlz8a5aKj2lfkdgtmgpmJeEUzWsd2XY
xiaNomIZPlVrPczoTPSLuE/XhhDyIKlbYP4BwD6R3PNIWqmh5rAxaPUPlQw9P62nqm2OtTvggkKI
Qv2MeqGSefRB4ulNqnlFCaCcjzUC+6Nwh3I6mqAudVYtU9vcTdW6foMNo8d2HaMGTGSLJxKIOXqP
fV4H5b3RLnET40Xq3eLX/FWCKeYZ4TXqJMihKpL0C+ghqJjKT1C+WuM0IGMIvVqPuW429I3+6k5x
+QrRxfamLbXrH4w76ihZ5TiB3mPyvNuqziFPbiBUvhzjwB3JjeDSQ1KKuxLXO6C6opAEdQMTZUbw
KX+HFi0dJkLryD8sszM1aHPN/fNtjadP0vfa4MA91sfZghrWM8RBpne473X7pBnZnENwO+zlU4Ht
ZXUau6nWB0G5cRMHMIoGtOqQpEljX/nVh7mMyyqtyqmrjmMwCvlYBzL2jwXvKxzWVlm7KfQ59Cev
HLzmyFbqTqlGJPW3OBiJKGnmLuo/l7pe1qOYWho/BV3Mu1e69mGRASBQ90BxgJi4TCoN8b+7OXKX
9ha99t63jtNo+hgw34OtgbCV/GPdMF095nnV4/P9qp+6BDTt/S+OEsn0UZSrCh+E7wANWscm+oRG
Vx4+qpgX4hB0CvKksqZT++xXsvBwsvWNeOpRhId284pbrftxmNhDGZmKj1Cm8jvzyFoZyVdow/VD
Av6RZa2TEm3jsZMMbGzn1yUkUXsbL1AuRASqaZ0l0F5uNzyQkS0GtQ4VVby8qdDyJm8GrADOu9id
OjYlbA078dwTLPRtgr9LXPkPqvW7b2oyAh4SasiyIxVVy6JTcMTV7sea576XigJH2cxZG7c6i7QR
Co49P/Thj7UI04J3wasKPfXEcq8CGR6uL356S+/7NyvPqX4pRTCQrOdCr4dAOSVWmHlEz9w01PJx
CCM3The3qEXag168TnqAH1G1dAl59sMAWSkPlZwS3bejTqOC+XlaDyAFO/n9DKIdgCPaOalGt+kz
1zVDmxCvk2BXNzUGmxvehSCw7OF0QEFO4V0nV108ajn5XybNFoqZpl6fLEga/KYRMndPZzLjMi3H
fNY/y6KX440s17VNTIHXeWC56cj3uSNSH1ru5f+PoyvbslTFgl/EWigq+KqeOU/O84srs6ouOIAj
Cn59x+nX211VmYrsvSNiRxAQxsCeH/GxNtVpxILC/GQQqjXl4+ybuMAOjOAZiRP7qZpkpPezQSjz
QURh+j7VlAp8wY6RrHEuflGDX9ixXkOOzBDr6cVzpEgWjvF1BB1qPNoJmiqeRyTkPo95OMvT1raW
PW/zrF0mta36rLOlXU+J3ObwyNDJ4dF0zE/XsncGW8yb7LoDIt2tymTStzxrCKwyL0Ob+mAn+04H
z7SfHeRZsp7iPfIYO5m3xIn20Uemb3Z90tT8FDuOIj4MfoWeoB5kf+rh9Fe+lmlK7Y42LLLPvMdy
Toa7PIX1T2eH9jXdkpbmDoCfgGWcWzqNInCjGwGu2RWXdSQ0viEFdiouFdImlQ36OLPI2mgfVgld
M3q7Ze6fWBC73y5GfSlgv27jgtpxe47AwhPU07Rvvmw6g3anQHxYURm1Xks1qyhPxexa4Jkh8zmj
a49QqQVbkXtn0tQPmWpK+H2kKfkvKuH/AceZGIcuGz2+i0dYPNEOZ4xrMt0z2BrrJzhM2uk40Cn9
rBIahB+1IDBFyZuBjeu3sCxNkRsBaWl5EdumdbVD1sxor3Xdx3q/1BOoshR3dngcG2SwwYxRBeuT
uQVvPrC47ljeSCkdLMn8UO8b7IZyX6CaBP1a3PACmB4OawVNhx/KcSgQJMvrvF2nNf6LMjeUe16P
RJ7Rhac6K+G4EEBV1On6K4668bqWBuHcZaK1+G3TdewPCXYYumfontS2L908hMdNJOWYJUbQ8ckH
I3YM2YqV4B1gO6wlCseozWPSTwKL8liBeF7lwAOMKxNMznoVlboYpTDQjgobDbcuEd1E1Qv/T4P9
3y5Mcwg7GB1hTRKruorOrFqC3uajG/2MT5/iNnlw2P9O7tKmlU+JDtu46LE3aLMNJv4aMGyy9oUV
I6uupE65zUmIP3ClHBECxy2esVcZzX1QvSTdGryNFTqkQ4N0veCQ9mzQ99rAyzXTYyRljlidYELM
wRKv8LSbNEeseOAtObDRzciqZHXoM1GvZZLP0EpBcEtFukFaenP7u6LXmZYv3fbTdIdNh6E81eHA
1CfvRMIgFStnXdgIsYSwmCGuPeD674nMzDaKHtsKFnmhGCpm86+PZi/y1HpAZN3WkD6zwRzQsy8V
RR1a/NB9RxK1Zt9aZDPin5/atZjKVbTFMMgQ4SEbWYc6o6mLpmNYIspkj+CXimYlzg5/86kCRZEQ
05WfrEIhPAHZ8jXipVe//awbdnxyiXibJF/wVc53IuERy/gmq2m/2IgsZ7QK6Ots0yfmVCLgb9iH
JSPtMVC9H/MVXEj6ijZjk78Rm2rczXEw4/wb3asBTmCrUHmr14ajq2FL7Q/cTqQ6LesSqmu8BuXN
5gn97VNVzdIfSnTb6zEc+6R/gC1cw+7EbYvxiDlEmmPKRwpn1ljb5m/P245+hLMYq7caW7DpdTMW
LFuO/WG9fEdj39bHrQJjCh98wvyhaxA++2euWav31dzZ7nnRcEDbV+iGWU58Mk6XwfWmxnUgJ4bu
lU8JYuYVMtTXfSo5iaF3RA7ndaIojXnAfFMfFgHb/ZPmiR4u+Job9+JVY2leUnAsOBYGZDOPBx3n
QTqNthgFrGf3FStraJRTTHz7NPCwMl37aaU3a79anTob8DSTSzXSneTQ7j2U27hFMmvjBp1qvy5u
+rSx6MsMbYKunrdpSdPnjm823fVORgFmydFF+dhF01vShML+3QZRBVARDSUaMdNZe2RxJWwBH4lp
OpNE+u0xNn6ZctlNzr5oCXO0SweLSZsHi3F3dFLzuE94OjzKrTMkEwtN148urFRynLe4h8l7r9j8
DykuNkDuAErGNW0AdebhxMWTquLZHJ2CwLYonYr/Rj4twzkP2jEE3AnxVNRcSWo7ciKB7VWOO7VT
hY5iaaAqnOvkyqDaStHeV9O6S3E5Lo82xu98irE1Hu1juMG2v+W24nYsmDCRz5jZJMlZSWhVwFnM
MEwczSz6bBo65957ZIvbU1npMN5jWbLWB4AAPr6gxNngAx5XcCb928+cVQz87SrR9waihnC924jW
3xuZ0nSvEbLU5VNz826JGMD7dBduFGb3H1aFcQQFPXbF3CVMxyY8rlBFT/VPY5extVh+W0Ksb8OS
nCbFuBi/Yt7dbJPTBDZxOVRGstvxagnDu1ZMNEozNEKm9/mEv1ns5Lgsm84QcdYzitfR+ugTnZoc
0LYNTaX+auzSkGJN+8ntF4R8yaMx4XRa6kYlmfCoHF9x6sb0K1VjOD1bVRn+bDqOKVrTGQNW2gdL
wWlNDxxNR5tPJo67HMO5OOIt8IfRDuUCuVu4PaZad+sJAxgNLhHCn8prSubhWaCHV3nPNRJ8g8kz
bNsvbBkeyMQCmDovm92FIQS9eQSPFKTZdcP6kgTGhrtkMmlbdNO8ZDw0jF9VqdqyiLieDf7zEPJr
YCqSZLINmw98aG2Tza0yjz5G9d7Fbmzh1jyY6c4rDvFOnxD1C6ttfIkR8DYY/CYgEXKYIi5fPiTT
J+o8ql6LC/iB2xEyPghoVpqtHZy6Zl+P3T5hTjZFwgei8nTVUAqj6vjxPrBsmQ4LAqqGTJuVhzqz
dE00TKi5HNnLsMAtKiPNqGQ+O3Yzihfwvar/jHYMMblL1PucmDJ4qkXZQ7UTh/9V4ZTIzIYrsKgw
HsLHMeq521kHpjPrF6TGwqpwaGL8+iYeIZdsMXKocUJJQGIt5qlwgJ/uLokqVqH7BNz0pOH5iCQK
yfMxjEiB3lfdKULDh7hJlgwpGdEHqeaxRtRqNGCa9GuEsmCrelfh65YZRYwEcJG4jR9YVCc6jycD
VwKi+xm9Qe8FpvbY0jPuhe3NRn2cbxgo2sKvpDlimG7lfsAQcod6Px1SVbp/8zT/ADWrjtHS1TC5
ov1O0PktHeKHeWrLfQ1LuLOpkMZVt3WAnhc5KlkpqxGPMfE8owqW7wXaYf7AzLwBHoOqw5wwnI7w
JVcsmR62JQRFR0QDk3vVsDrv1xLogxs+MQ48OkPF6XYAX+Xm/EuwtS8q8TNG7Ug9JgpQWBNOWn45
nLozcCAr8mlsq0JE1fTMqli/gSvW4Q7Ip52Q7BGTXzouOrequS8pZm/dcnoIpn7L9YDdY5INswxy
n/rwBKMX2WYcyMGz80HXZRRWAEVXB/wHxjVrgW2o+BmvZrwnXemwk9uxF2sW9Rd8Y5+NBulnCaSI
GUbC/iWwpmJILhNfiGukWaMXDe1aqJA3i5IcqGXABaFrGKIqKwokwmHOSlV337ISU42z79Lpvkib
qMybEZ7r527280fVYd+yqBCCUea3QTNft4YXbo4A5w/AvVIkwSR23ZWyfSGoF8dFNwg7QYYDrL46
LKO75T8mygFo6nJWIn5yHfgtoyiGpW561aa70FZfaLJ9SjYgYTZECn09VecEaNNGwn9O2iHHwTyM
XL7MqXumXD2MpTtHMYaluoSLe7B0L/XQXtHjvUWlf5BGfZUzxBMMvUD1/67TYv5o1/nFuvjn9odJ
3Yncm/QZ3Uz7hPvuzGMMAVu4frYx/EtR77oi8SOs3drxsMLPN++QBzJMmPTIXBdM69teokrOwIX8
pRKUn1wdpfCfieMvJjTA3DGeXUHK/tB0wQUmiu9MyZcKOc+ZMOS9pumpm+K/negDKAmWrpjSzeeI
x54yswSIMgBB7mZ5V7FWguJCPym69djM+NJ6y+8qv10xHj6h0wGUUqo8UuyUrmWRtATdC3JeWFnt
5iD4y331junwT+UqBJpMNgt7dQUe+lkKct4CvF7sJf43d6BSFTsSRvOkar+BI14Awr7TgF2IB2tk
plclweWi7sGSv3oCdISSmBzLhv7Xqz6H636ZjyN5pJNXOSD0e0nTo5u2F4wMV4ATn2WS/tpq/mZU
v9UxfQP8Abdv8TFXwG/JzI5NfBMv1Y/d0r+mk1tylrRg8Us+ItQhwO5HpHdGAHdwqsqrtjusM/mG
5TLL0roP9kkUyqMjSxax6hJpsF/1iCYKWZbw2Lj5rSa3NHOyL8dIZ1tN37rQw39lwBJXf+rgC42F
9+RxE/Oua6I97v/Xrk0vVqud7kCUpjU5Aa5FXamPWpWH3iIFBbiBxaVLyqwTYw6tF8tc1AV7B6cg
s24Tbo/xSys8kTYZzvWqjuU0vMSbPsYAeFFg0iRzvpvyiU/nLZZ7b7vdEsw/PWyLKV9xfSBuAnFI
1K1xtiDmJmqjlwDtNW6Rq0T8VQ98q7T9B/D+b846tWMz/amiWwViwVGa4R0zUpIN3u47/F0UDE0g
OGxQt4PubXF77rCNvBiwNWSNMtmvrwixuzjopmuwA/WG8CKBLKZV8MNUVvUxVu3LODWvSLodc8j2
TRa27U+AoEGbQJ2e9MnBkeGehxU2RH15rmTwNE32Swj2AW3N2YjqjaWgVm4xZ8TxQ4R+X63lnRyq
JlNCXxqpC8n1oVvlflXVH5hU7RIW7ACEXtJ0rsEwVLj6WJ/HpTnq0j0jKULkgMsK1Yki7DHkxRif
1yr4rugwZEYnmAGgrMo6NF8ZHHpq4DxrV9B+egtM3eC6blUxbvEnisBzzJY9UFWdSWjTTs5vD1LG
fwHfHOCyf1JO3Kfe/pfWwddYVWdXTfeRcw+827aMK0ww2uxH5E8IurwsscF/U0eyuvta0jvLu79u
UgWMHAqJIgWMcPloIglLcr0H9fyAeLwXkphD1Zr3fkvOdb0VbYogypEj1HQlWa1QiOMxeafdfCRJ
egdfiNdbOG+N1GTsVF4C5N5RBlchapL/hqA+VoQcw1YeAYjedUS96tCeU18XSdi9bCzZt6B9Qdrt
3MSfEGb7h6czvjzQ3h0o9sxR9higNmZeqb1sF5EjRPm/Lt1OQ789tWoJc9S158bqeyKHe+rHI795
ututgbyfnMIRMy0us+ckcntgMtcqEXW2RvSrCdZHTJWf5SJfoq3cYVI7VrX+7Iat4KRCr4vK4Pro
FbDKFW3UnNX18m/EeRcryavIvTjVfxgvz63s9pY3p7bmOyn6c4heswnn0yroaUjZ1Ya4PVSYlsBZ
9T4MqyIOu8PWIGiIrI8QYb/XzQRQnt6FQQ9ZvMGo3iFeGUUIgaw2QCJcPz+tpKyAiQAlhew2yhlu
39tbg2r5BMv0HSa066ABR9ax/Zypexol+1n7ps+8W4Fv0TNFEpar2kMAjF7HDaQr7TOsAD47XJAu
nU8LGYtoLPH9m0c+46By45+5Wi5xgw0Duqkat684tq68YCOqABR+NJK/eMkPfCq/B7s+kFAv2TQO
d2RYrnJszzQKHlKX3mOh6X7z48/txE4mzMNxUTuztQcyA2QZwrOY2ZupZ6AsJDi1Xf0CidDVr6rN
YhMitjegSDMD5zcE4cmk5p059jULsmYNjR9Vp1B+q/eUy3e0/vcpqpJzrKjD5b4M5esA1asBqhL3
004sy7FBI3bb4xJFhUYEsUPmIZbz30rM33gjL2h0YHQ67xHc9HftAFCsennoqT2WrH1adXrYbHTc
4DoG38/cd+YO+Sx/3CByxyN43+DDSLvoEno55auFCB6Z3K/xWtJCCvqwzPxHM3kaVdnsoLQ7Yknq
qErx1SV49YJEGQfmtOtAMGLMw9sy468P1dftz3qNrfrFX0Ie/Qc3aeQd4lEiYuDRh8FR1/qx4+YI
N5PnCciImrf3oSNX299sHqg+Ic4wgzcmy/xY9UVMof+x/jXk9T/EmcEDMbnjEqBZGPXvPE0ucCRP
spQgDU4iNMIt5BqnyxtJ/NvEzX9wV7ofBPmKUvA7KBC6rX9jY46jcPfN2F/kNpyTcNzHRj4vbffP
s/V5UvpXde6Va/jexNXH/w+6rvrDVibnJUju54U/NCsOWxDJxzUJkwNMi1Ue6u0d/DTgh04eBiBf
BbBwFD+8VWy2XiZE2OK8HtKpuR9CeYrjsswGGn5jzWG/0jLJNpNek3EZsw5YXJwCp2+ULFTTfeAC
uJI4/F0Nv8wk+DVTe7rdYNbV32mZxhlAmQdqxbs2cB4owUUneG4pwjenWdyxLc5M2+WxVc9KocVO
b3e8bRr8Q/NOJWnRo1InPDhUyC/lQZhR33QZjvV7qpzPICY6zn55g0EMTmGD6PmmDQFSgvIHMpAN
HdIomgEsSE3Gp8phbloRmIPp7Bm2pxc/DEmuk36Hh0FxLabfZKpxc7TBfYDCMlvKC9Dbj8Twcy29
zSD6kmhBMGvBq/mi0BLPSfKnmeM7UsfzSWOqxJr2Gazjbho7mm1RKKDjCdKrGLdX8MT/2chcbo/L
TPGBVs0PWcMUOW/DZZpXsXdB+bMiDDYPVvpjgXk0mbGR/lCD1L+2294kkBG8jAGNIUcTS34AnLIf
tOOIGLcUGD4m7wq0YFNV+6ULpnMnSn1oeqg0Abqe9YK3FqT8tSHKH9kaJCKvlsn8kqpH4P2y4nnM
aQzqte/2Zo5UZib9LeOY54T0dwliljyeSSnCFP54Whw8275uF1Ci/b+BE1SMvv6atT+zGnD63Ccv
RiVvIyKy89ChuQAFkKKepp8zNAVLDwyqxltXzFx97a6RwY2FelH14Pi5Ctqda6ITW6vmNozqrKZD
jpUDsvcxX/9sUL6JfCEp/QcPvWTPEmOAPsJ9N1pMmXGPrw/WmAS72oQf0d3jOEBynIHgDHcAw8lD
rRb7vYq1zEE+gE2sWuAufQJpZVRjes1Ca/2n5LwuFsPFfg6BrQVxqq+0A9q8+S4IMsgAfUFSiDgk
9DlIZ+zFS2+bHfZ3sTw12Kq7W5yp02zEh1gsMGt+c85zVnhdJUUMa9Mta9MKozYRWqTZutXyvlm7
DhMNrQ+R8eRjqrp1P6NHPrGWQ1AAJAsjUMTlvoGpPxxixLBLN+xo1X5DMFbL6m8BpvYV/TZikIYo
7kCUKfA6UOxGeoXxzkDXvILXTJzHjo6QVkTR0L2R2tsNXIcTJqvkLJ6h3YCXP1IhTIE03u2Mn6uH
XkR7lg+jS+58OTBw0R1bodqAPUScD5EMv+HgXPdZ65Lyu8WJu8NMNV1KLeLTBA9p0BvJ9i6TYDm3
EwihtK7BPITz1dORPqmlkeG1Xo2E3SLyXWTWx9P4pepImrtaDxPZ6XmW5wok9i6WaBiWYcEFEpny
PlDVaDO9iH5/ixEWn2ZyLCk4VC5V0WK/VtxHzaJ3dc2iR/RFrM3b0ienBu/5IUqjcbdONBxgmdXZ
58YzdrZ2SF5hw1JfHSjhaxkb9AlrSs7x0Kg9Tn5TDCkVB4b4m4zX+CLqEOsnrIkTkOWa78JVhWfg
wyqvUr/kMhH4C+am2Q8D1CTZjX/fAz32e8TykK9uCZOveaLmKW6D+gygZvT7Mhw7jDtueai5FYdB
xrPN+g2orm+Z/Ngs4TwLSpse5rnvj3qKLNAM6IRW7QSQzHo+zUzXazEAYIJtBwdeqTFUwY3q1baT
zzXgQnW3LT5G6JRr96nH6Loxl2QRvvgssbXISYPvFEuezbkKRZ8n0KscRZcUABVrwAvDkY52Fw/r
aY1M7hwFkIOAWbRSQ1c0TQxWRIfvGBaGHD+UzBoRXCpLjhFPd8zxpyjdAhwL8YGImTdOmw/dWTRo
AKpHcFrwBXlEc3kPv6UmaydkyjELYEcIuCT1A/7TyP8EPf/ro2nJgfbqfG3nZ9Ks75NOg9wIUucO
ehki6BWs1KHX6Z1NqjpXlXuwKwh5Wrv/GN+uOh6rjA70gPd7TwLaX8eyuqtxh7qmvE4duglPmhw5
QWFhU8v3Ye9PiWFfbR3CzVMe5p7ufcLuQvg4g7+5TyLzW5Hu5HS0LzvzYEaonGTLn4hyd8k8xhl8
yetjGbW5aAA68C04rEyyTLXtuEcEACQxIQg02zUc00KPQe+m5Apii2ZiMjsoXpoC3D26y6EwzHQZ
b1AajGTvXbn9u/3Wy0oP/bj+Urh49RZVGee0SMWKM4RYrdkctskeyRTs1tAfVBCd4aeNu3LWoDQg
m9sGkFl6+6+l9LXGDV20FN4A26BBh1CUJ/dnJWLI/GTfGxwZ7EV2jzMEap0e5nyCTYlLwBwFtzAT
K1GgVwSgz7hIvZFdFkpyXZb4PvFuz0l4aBsEOwUCVyR/6GeP5id+hbb5m6rk2zPkA3acAlEByDiw
/e1nT4k7mCHBa6/YqQ3ZPeGYErwCGOS6us/hRHvHcMgm6JlEXF97PO0DEdzsQ0HP2BIF2Kqn5yXd
Hjap7iZoa8saE3MXBUm2ho244jW/VrDjGOGul1mEzSMqpD9uS4kovjl9XPEn4zZ92WT8Khm754I+
l6a+G9RcRBVoRWjVoEBwB2B+jwRPnUmTEYJV9klc4Gm0n6n6CTV5VFWJRD93vv1GC4cnl04/m8g+
TEPwxUKytzR9g84O0LGC7KZdikQFmIRp3tqmLjjQlqgcD3C2z4xzH0C5JKhmaAn76IAm9+H2RMO5
fxRJc+zL4T6qmr/w8ofAaSuCcXqak41mFqoBmI//hcVuMabVB+iNQ1dXRxpBaLZYuTe0PjfK5Zif
j7Z8cpH86G7SB0roHx6I52iNCjqOman699urAhlmC2hyikj0RaD/sIrch9JcgjB8jHhJMSEFfyJQ
FLf/wQBXdSnAVgEegPRHqCxBCfVouPiWoTjcQX5dzKU7ggFDceaDz0sodjRFjWBT3pff+BGfNGyb
AvJOuDpZCumEA4CMNDf2uwKCY4blEjcAJTjmZnm6/RwmGa9Qzex60T5gUnocKM4d7KWaFBmSUwwC
AVz/r4ffwyzqIgSrC4+uvLb2IiFHaFKSy2l6IVyUaJum7eAM3IBD6s447qBGln0w2wcU83xcMNyn
AFYBvaFBJ4e0+0VONP5+oJiZrlk+pua+r/R/zIXPQWvzKHWFqs3PLWqQeINrFxinWk5DWP7pZrDC
bjib8Hsm9WM02mND6bHZfiK+npBzj+eIbUgohcf4kyAmhc/BngbiWCaY2MTQv6RCH2Fmhnww5GnL
uM1vT+F2PqrVFZtiGvrQ4Hs026Ffb0ZnJepVp/8utn0jg36w5S2FM+iOGFn//f9XgBfbniERMaEW
0548j2tzqLz4wuV1wcrSr5AWgwOxOGhtbbO5bjMhmr/Q2PSXOHD1YauTo4vsJ8Ra9q6aiP9LQiWX
M1AZPWT9XEHhUkasxVc36b1NAn+mrrSf2uCJthWumCCFngJkOaiOBZTgqAk6NJC/0VxvFzQ/6QNd
Bv0unExOovfVvxKSyCKeluAxXHCNUE5mfOaLWsEr2T3kGyluaJ8+RowaYNiQewZJohCSGbgPKjEn
NbJ5sO3s0Q+C8mxWMDT1AJsgj3E/U2lTbrBKoHgoIVrRKBmT6wby9Aq137Y3k2CnaVQm7x0TWTBN
4OPBXB3W0GD/QqkYKqM6Og8Y+r58kIx5sG3Lyduy3qWimk6iUsOKccj+xOC6j5SO1XbsdCmfVbm8
GnCRhZUNt1nMCBC7W9QQOONlpyYIgX0bnWfWJad6az66ICyxRrt17wqoKmLjUI/r8kOM/RvtsLlo
lmYfIkYy81HwqGrbZKKth2xI1yYHmR9BTdAFGby/aQbKXWa8GhJMctocW/yLd8j6fJhXRXfzzIZD
6jaWhwwaXRmH/waku2dsAfCBizw+mY0RHD/XPKZmowBWYXMlrdPX2YjXmgV3Nob6U8CEHojAfg3H
IGP4CTNXd5eJkX9zvK3AEjU5uo50KLKNeVmGSe3tgsYbUtkp+U3Q/RWinZ8SNs5fo63THJLBmx4U
3HA7Tf8BSf4uqbm3s75BSUuaUx99cE6/034BzZJYINh9Px5g5IGpKxw+V/CBEBSLV5xPfnF6rs5R
FT86vx4Do/EUVggx1oPgyykm9F1waTMDQeVlioBc88maHLKSy1THLzLR7dFbtK5dmvS4tJa2ABsJ
A/sB/1eqh78tnTgK1zYfBhOXz5LHn2DvbLFO7Y3OI+ykm247KFxBWZJsPyxYgPNC7rDifEGUiDG5
uugVNc6EWNd2iTy7EZmEvQ1QPTeAOwOw6Xxz1ORh6/BLY3iTPtqyxbEOex+evkVJ+4DhGTm0VP7A
LrfNLRiZ3Yhs1wzKL5DozfQ0OVfvZ+mgbZu6FGuqAnOWn597Hrco4F5nnEd3mw9fQJ0NGXx7vmWI
nfGbkylmnXhfxexMVPUFhe9TqJNfNZse6vYgj2FXAewIM+fmN2D4iE31ZvitVPhn5PbFtDMBxYaR
BJ9MUkRpDy+zVXwqNtw3lW/zOUrxAgzkWd6swR08HUhOET+NLA6Ayxx0WzJomwtALreoST+i3ECz
1dzxEv24apbPAAMZv516kOP3S7k8onF9rUH3Qtw4fWosokOssD3C2fw+HeUXbIUbqCfFZ3BbSdrQ
O4S1PwfddoXEdsmqZnyFdrMB2HULaKVgoqWRClu3jn9ChGLOtQcMoUUCPLI9t766ULPsvRpOWNx4
bobtKSYGa6frGEGNZZK7KQ3+wTJuzMqJpfBegvS5BUBY8Fu/NLMSqKc7jsqHOxeBRFNlivdmAc3C
DhSvtadOQ1HCq01ka6v7MFvHzT0DiVafgfDq2svmfsUl2bFGZiK1M4bXLsf9eWlCdd+BGsYeUxJD
KC6v8TZ/8HY7TS1I4F63f2JWH0yKJ1k3uEaSlX5G3i+Qiwvwa3z7KKWzRRfxeE8xX2Y3M/hV1CwD
dHsKA+xwROScREwA/euP4Qxlk/N301gf+0jchao5bBT63m2Sd20sn02Q/AbLcGiFhTcfdyMOF8cl
Tt5xo1+N+B9nZ7Yct3Kt6Vdx7OuGD8YE0HHsixpZHFEkRVG8QZASN+Z5xtP3B9ndzQ0TVScY4bC2
JApATisz1/oHa29zuqns5FBVEkxX/ehXXb/D0qxl1pA0aEvAhYUbX9QmBT6vATha+fZG9UwH3s83
uvRFDQj4eT5ukiQ/ukWzzQ0AP7YCVKLT6KypItm0l70kTHBDjbud1IY9d3gaU8pcPQAvQpjarLLA
uPcsU+YOq8HTCFJSSG3/DpznDY/P25HiY+J7AfGX83dFctNSyUOkIWkLT/S/TFFdDhAGwlS5QsX3
ASj3DvXPdSS8/SQWXI/2RRNrb8KVQX92HGe7mENp9yPrs+92lt1ajcz5QI6fonx8sWtKFtQ0qpWJ
zkze147Rx0wvGGdZKnMMNtfYdZKVuy8L86KgbpkOry0bOxGHDUS/DjEL0NGRsYdjUshgyq+TCtw7
I50Guz55ryP9tjZxreLxGUmWbmRs+l2Qc0xtOIEM9jVHOA//blSf1gB2N9NPT8IWhggx3XbXAXLX
SAnrYHz5JQ5bci+Ft8aadBO35F5bQOYEm9Iud54Ir72k20kN2Jyh2/g42rdNeKHg4iZDqNFU5Sjr
ZCKtR2+4daOQIM9nqlJ/NX08S2XjSuW2Gp6x347VnlIv07k17mMMH0Y1Jf2DMDZ9M2rpbkQYODae
Ir07YFgHtMD7VZXfabLF6V+J0l03eUWhBdXV1ZvXx5sysW6byGKul2u+Qk7dtTVphATlpYucgG7o
3KqHY99w3fdf+C9V5+yuVFQ4qLVoJoeXW4FVsp1FWzMMbjRy6UocvVGcJguk9A8Rh7BmDeLSukvB
VzzmlRAq1yJq8JQYf9SNcd/AhwjpmbIm/05JSBHuqlX8CwgqxDlM/Si1BBSN1bcg/pPs0vPkxRx1
5J5siNo1deSKrEpfa2BHS6qUSUo9ddyV6U5Jo1tjHADlcvgdExfmdfzSy8kvo1GvZXZJHgjUdVsy
VyfSd2U8J/LTWLrsc+Xazf1d1yVXpJdX0yqAoHHPTr4XFbUuX65XZWPnRI9kVRv12hq7Y+vJu6iX
AJFUZOPzC+aGrCcXgC03mQGYmOpjnIZ3VRTetLq4l3kRaZk+VvbUfa8hi21sU3bUVLrwwnYfRvFu
NKngYuEmaZGjq+G92XfkJKEss+OzT42bzGpI5gHf27lSnG9CSdqkeuMIPf4OVPxglOU1HQFeejKV
5kRVwA4wB7yZ2D2qTSTvrQYS5/CsIAuySgBjyFzYyCcBGBfDFQM+iPTei7tt19mbUckdI943dvUy
TSJJCbYR+WJPI0dbPgeTB5CvrvqmfZ/0PuQUQbZRprRXPzKMIQgXV76WI2Vjol3Ym+URH7lJ8zZP
fhMAPdItNiVhkmuE9uoYVE+yZjltVd6KNoX2oF/LQr3qwAYDi85+Lz1Ft95spX6cZkDcI7sk+hZO
R/6SE4JU9O4nyapYle7TiiU33NeRuzeR3tAJzHCzL+ocufq2GF71sL2LjOYiHr7HNgeQDnF2JlrA
aZFCRTrcJCy3pGWfVOwaERr/ArFHIYH0z8Y7nROGWtabiNZziVnHpBf7rNrqhb8akSxTVH1nBTWI
/wyk/XDo8+QiQx6yMODi5Wuf22Ti3qTd7QgQxp+obFwDp4kEK+8+0oIDD73spOQuisxvXjVccOpY
ybW7qqA1Atq5zIR81fb6nSmkfq1b1eOU/UPgnKEPVcOJfHcjtc0qGqqLpOGIgP0wQkmko17rdrxO
+FwS/Bxp3UOFip7uj9u0moBTw6M7Xa1rWXn8veAmBc/SiJ5NlnyiH+UeS3ov2VkEKdzWfm9NFmlY
iaJJC1I8AU5kgxuHSUzwaoL+T0BBJJ3Ax0U2Z3ZvzXH5oiCVNxS76R+FdQQ21r7KBm0b9eoNTcg5
dzFwTTnsO8ZpKi0B5XCUmiVn/3LtlttBBaq9O0yHjSAkE6qQAsGTY0AowhjaHfo5a5hoz26X7wo1
uaylaD8FdNl/KTwdzsCvaZyIjDfTmOBdujZJjYs+4C6sbZi5U/iYhtjI+otgfFXIrE/vNQU3kumf
6LgQ9Ia7rfx+Z7On9MVuiij0cArQLIIynWF/libRdVDU23zA1i198gmzHXp5U9gOkuA2rP1vNNes
ZCrCKLGW6roPgjuvUXbEiCSpVjIUSoMNAjQehVDj2bJd8F0J95YMKEy3riz74Nnm2i7M3YhPjtpb
u7A0N4CeuJFpG2BAB1rTgAtbT9tlOIbfjM6EY5AQAhCKXolMu4lJj3ObuuhN8TDF1xzBySYsfhWj
clWawKkoRbr3MjBtYkjIxCKGkqzYlwOczOopSt27KMRJuOk3U8dn1IHsJNtOHxDp+YYprzbKmsho
8MtYPot0vNfy4BBSUeVPp+Fm8wXMuZlWTgkycYpjIxpFg9+RitFW0Gau+EkA7KRrsjXK2TeZqd7r
XBLrsCWhlV6P9NzIJPfjnyAAKS/EK84IcXYJl37HJzRxuSGFyJURsPQA/ULjqGg7+LGB9igYMnFn
g+Nc56l72eV2z9kbRdmEsuEKyolGwrckAZTGr0HcvWJb8M2q7D+JfZDHJD1ah2N9F6JruobxhYel
YDHrLkJOjaD4pLgW2UBjn7Whj4RKRc5umj+R+dqo7rMqi8eihvgxdSCVm03stvJFSiEtnh7o+1xx
uWY9lpMeKyDio66Nt2pMemXkFmfocb0ei4FFNqHvpgg8/T12mt/kNn0v3S79KceyY2Y9FR79BQYD
94TyoVWizWi291k33CFR4mS6+lO0yqWQKmaFhm2LlDZXcdNBq+l/TdOE+u2fkTG+oq5K3/rWW5vK
xzbVyd0Z5LbN7AGByGynjCm+NRo3ptCWjtNspJB7BOp/3SbpjygcfwR6yckgv0OmfEtSYUcnHjyp
2xqJDTBY+SEK9RaWxnVphw+yEd2Yon6UKH3r1EUAkEmPUdbCH86Do+Law1WODd4O/udlnRfPXqg9
dZH64unavRFzEAgMey+rSHkmuuJvVL0j5NjF0W0LJ+n021FU1yZHA+4TiCIXKi9pf+v4hma9jRLo
Q1ZSccKPB66tavIrbdwXwHTXXFfCFQQGE8ExY0KMUq2NYi5G07qvM9GvtDi/60W7H83qLicxgKOP
egScBwDNfifzgT8LCW00SZJ1CTNlBT3pVZGDalVmA3mdvL4FjKWtPD17IbQ/quj2bxmO58ocCmoM
6nOlat84wDvCMO47K3vzsgGhmTjdJaO5pclbmaSsKszH0NfuRGbtKivYthbH2059KWSDCEM0Ywcl
l5vHv0owyoB/Km2jqNhjdTVpIFT1xz7+s5UBahSVa18hozJ9YAwFSkDGTYN6hBdKqcaorG6rcGno
63ArmUV1Hffpa05nRFV9n8H+qjuQf+A0nWkFm4KyTdcW67jQvnecGPKIa80UiKYATNFu5SasnM7o
srWmSz+1fGJdUXaMivg1B1BQdvVLYPTZOkiql94I3sjspOzcBgWIZlNVxs80BZRSW5CMSl3ZV8L9
Bivkicr/LtOpbMtEVaNPn7OuQAujklbKkF1mpX0kxENaqoi3kn1fj+ENh7MnkbuvnmfBeJHGS8tq
ASIbD+RWrvo4fq5ABaVxeqHV5hWaEnw6n+KSN5eH4NKSfzTUrfynyLd3rhx9y2LwXEBFwzXCIXD3
4kMgj7CiRg4YuerfKxpBCjWsB6y+AI7X4A/0kMA2ttEWKtBzXavUCsOHIR7fraDdiXAcLiS/7XbQ
pQDrgC4sVqOVF1izscOHPlddqbLcQ41aNuurMeHue3dCzuT9CCd6V1fwlVwFT1+j9YI1MOaEAn9z
j3Jc5JDIABUNAwuFgbS7sMnwXMCNDe7NOAAKVrxDbaY5CDl95x/fFIbwfmmlmVxWwB8oY4/jri+A
oolcvhMIJF9H7gBwfNDAjXlGu1K7tFnFFpdcO1QieM+wGpUsCvZyKN57rd61RvFW5Na9EvSHIjTu
Xb8x9iFJ3S0g9iRYqSHR1xMCmc8+Fgh/oxFnFZa8S2pPWhtGG/wJjdIGHOymN/9LiAb2r6tT0rPV
bO3l+5/52JErEuXKK6TrMfGPEIP3fRwd8oJaYHKr6uX715Q1ZsouRjHWVW4EiHcEiXVJdYZrimp3
Z0QvFpQ15pZDsVwnghHn6Sh2TyIqMpun1nJY7+To7XQLPhcg0+d+Q16Az1Abgg0dAQwqgnK7Km5z
1vOkCzNpwpx+zYKKijVTaIHSqVE861Hy7pU19ZEbOYnPCHgsPXom0GLCIoL+OrWAzA3cZU9F3aQy
N1/7cAPNkA/aKbVeZWYWI5sbg7hYWWh6KoP7Ndkaa6bLko0yEj0h9HKprh4r1brLQD9+SXNIt2aq
LMlIdapoEn1rYYC7j3q/XolaOafFpEy6K5+o1lgzPZYRkF4YtCy6KCmpBtmlmnPCbE20EvzBKNIt
rJP0u6QnaguKVeW+29VjBzVSdIhNI3WcQFbMQSh8cZhmEi5FqwdZNaB+AYQAYF6eQ+QE4HBGmXka
7M9aO1vmipYNvmtGmMEWZVKT/XKHh6BT+2sVwGK4Oz3TFlb73J+oboqQLBrClYn1kHL7IJkKNUB+
1KSn0y9YkLkxJ62mD1N5GELSdv6Iwpw+1XB+cH8hD+Dlb7L/a1rtMWmH02+aJvAn/WXOVnuRcunB
8hOdSc99y7vkh1Ja5xQTF5SlzNlyb1IT9WGfZ3OJ67L7kcyxAASNzgRUk3xTUXE83YiFQTdnKz9A
oMQIgV9sfSl90WGDGkV+KL32jG3KUh9Nf/5hNDRbHjR8rnCfhCWI2iNyK23zNTkz3ZytfpRYqj6C
srf9fbCb+sjvjHNOeEtfPlv7w6goEI8nFogpvQFtrTeKF+tf0t/TzdlCBq7XJ5qBEUiF/8cG1dny
e5Wn4ksix7o5W8jt0JhK0087aq74twoqxIiV5meixEK/zI2I/FxrOqpnTBi3u5qMDLibHk/PxYVJ
P7cgavpRdgOBkr6C4bivl1TvxIZEQwdRsDAg7EPxOf2mhfOAmC1dq86KXFLQz2eDTm7CMsgo4LcA
S7kzrqhAwKakWuecftlCyBPztWwoAlsAH902dALxXlF+dIV00GUlWE83udMvWRqW2ToGhyHbQs6N
bayZxdoEgt/gR/W1IDH3JWo9SEojTrhoHtpPEhJhqTfe+LZx+Nq3z9Zx0geQBE3cFLOgW0tBe6fD
tDj96IXwJmaruBVoF5gWX24pwU4GFQd/714Kq68d+MRsHZd5FgpjssNGebRfIyrkHfw4UzenP35p
TGfr2BoUjCxdnLRD0tjbKRGkFKPYnX74whKYexFhTiQg+KGEHndNlpMYdw33spSBsKy0PAWfD1Ut
Ai8plN77V3v+62f/v733zPnX3lj987/5/c8sB+3v+fXst/98zBL+99/Tv/l/P/PXf/HP/Xt2+5q8
V/Mf+su/4bn/fu/mtX79y2+2+ELVWI2/l8P9ewXI5Pfz+cLpJ/+nf/m3999PeRzy93/88TNr0np6
mhdk6R///qvDr3/8oWiM/H99fP6//3JqwD/+uEXJ1v/bVVa+v/7Hv3p/rerpAfLfhW2awlYEmqK2
TJDo3n//jar/XTFVy6KeYqMtN4WPdHreP/7Qtb+zqsH/2JoiwJhNGulV1kx/pZl/F6ZQLP6WBIvJ
///xf7/uL+Pz/8frb2kDfyNI64oHf3LCsdDkmc5YH3bvrg2CvPN67x5Fje6i7i0dUElbnVmbU/yb
n5+mp89OaiYlVrlyC+mY5VBdNeva6tt9UpNxIkVwZpZ/tv6nd8wCfaU0lqxqiXcfyfk3E0r1BD0D
7JUGbx8G9N9d9j/poqlxH7pIq/O64PjvHivqiAA0AgXSUtZuv/b0qVkfn95WwINcPt9SAypN1nAT
kJldn374Ut9Mo/7h4bYx6nktxd69LinY2XVS9po0DVVaxHDOnHM+CzJT988ie8cbUDTkFW3lN3uk
EhGLU/WLgeTmLvHbI8pAZxqz9KZZoLdyO+o91AWOkZLtfTW/iJR441vKm632DlIf5xyulibtLOJX
KIuPQxDYRxMFLTQX1JUX6hBFEzAzli9/cdrOIn+NeAdXW906emY+3tAy44FcYX0njEp9Oj36Cw35
j7SLpWl9HSfWEajmrQzFKY7jQyf8B9IAw5lzw0L8mKddDFtL09QQ5lH2xIsUt8CeS+P76e//Lbb+
SfiYJ1sisHcNuLD2CAR4qxaI+4/ZinShWj9Z47dY18m5htuolbYmGiTCvNfjc25hU4D9LHTN/Z8L
uEM6Gfj22LjkLLv6ICX3HYBT1DMM7Q09aAAr3HTUQ2s9IxmCFjngoqK4pKic2MjD/OuXoqVirh4S
JVy5Wb/pu/BCyv7UABqd6aKl/p+FD9kq3aT32/aoSf5B096K4EUHS+Vq/dUEOegGENKUZkp4ip52
acYUZPX2gJbk5vQH/DZ2+GyMZiEmhvgjleqQoNKMCmcHf4f+spIalChdM65pPaAzF0CQR/a0R7sK
omAJnkGHoYT6j5uChoCBEu38rjoXKaaQ8NlHzYJSMpgR5AqqMOSef/lGetP18rNVMF80CsI1XLeu
zNAaGWwoy/WGCw9all3fOq4RPpmqwWEJDgkA9bsmHH/mGL2rAzRIO3juK++bGUkvSiN2g9JfdpWK
hdZwZSnSjdlQh8OL5yC7zUNvh+9RIlM3BDqEbhBsaovYiEotIu8uJMfw0h/HW1H3DxwMLmXZ3TeN
eYUyLyibhBMaoLmqbfae6K7qxr8kgF8FaYFWBSAlr9lranFht+XeD+JjIEDyFZK1M9D1QCGsA0AU
bUvjt9wvYldxf2m0hBaN0j4s+wtNSe/jON/1wD5XaZ09DcW5M6cyxa/Pun4WpRUOyIVRR4UTjuLY
j360rgqKsQ1AglXtZcamidXkhvAKo3RAOsprXfPMYlhaC/PA3Y+GaQyh6wxlviubZJMWyf70NF+K
BrNojdJhoNuJmjt6lzw3wvgu1clBzc+pjC9E6nnKTM+SyBK5VjhFocIbM/LDYOZ7Nau3Xu2fudUv
NGGeNWtRiAsBnRaOIlvos0JW1I5lFet3YSFQ3PtSP80TZrALyF0iPeoMdXwLb/5qkKW7QvhfG4Z5
zswsKxTIQGg4UiFNmnrZvaso3tpDiuZr3z8Lp5LRQ5XSvMpp4QetJSOi+FaBS4pqWd1+7RWzgNlP
zgmFUEqnlgZnxANmBQL7upApCZ5+wcIymOfMGkAfaeuNpZMiioNiqBzuujI6NwRLT5+t795ChtvS
48rRR1QKkfIUwns//eELB7x5yiyx/SFA26d07ND901UhpOJJ6Li+67RorXWWfOZWstSE2WI2LQkH
uI4QFbuKvmbdoX2CfdfpRiw8fJ48AwOQZrpdF07U2z9rANyrIRt/nH72bw+VT4LrPH2GWPMQ6llQ
O7W8q9t6k5i7sG4PbnuTwraSVPfNizK0tEUE8PhcZW2pRdNwfbhEoOdZIU7CS5Gf2OWVOgIIg/J7
uklLD58i4oeHo0uojKg1sV2Azzw0oW+uO9CIZ5bCdIv9rL9myxkwGheSoKodnEKggIzZro2jhyIK
r1JZfJcldZUl1oCqZmXcfa09Uzs/tAc86TDKEZ3FqfR2VKqHDmLxmdYs7BJzg287M72o0+vSwYXm
V5PCjirNX2WjbHF9O3ObWzrOzbNpmIhblFKlnJNQGT5HFor1qTwAEGwqd4sU0ABmFAyMZdolCgmD
C6/eUO5l4J7XdTtQth48dyt3SvFdJOl4yNVQ2cKn5uTVeRoAnFg9AuU55zW01COzHb8GBdP3klw7
HeAV1PWvXG28C/L0pmFxnB7QzzLW3G/FLFi4TeKWdp0w+zn2XXiGYkLZky4azXyS9XZbu0X/KoLg
K0brvG6esxtrxEFSqagdBBlWSikjg4xF8ZkJtLDY5kbhpqq7adlIlRNPDFiwIcWKctO5Su20qD5Z
bMYsTiiwlce4GQDIW7DNMzj39BnSAVzbg93pwVhqwCxaNKFR6fDzSsdTAdDbUNfhQKvxmaFeasAs
WkDlh2DXW5Vj1oO6UrT0OXEhpcWmeqYmsTBdjalZH4KD1UtoHgQlG09btpdWqdtvA6oVF5blgy/R
q/z+dDctNWR2/clMGLGaKEunGLVHkHr7uqyd0UyPX3u8+tdmZBLpEMrHtaNF5HckHxpLj7Ri1f46
8/ylfpot687F98y1AmSss745KMUAo1BLbfhminah67DNUYLPofGAlK1NtFVrFZEiDgyQ2DSwoFI9
ouZoTMAZ3Y6v6lZJrkikZuuiFfF1EljurptgoKUxSBCk3WSN7i97gVQA660MdZvmsr2PfeOxaFGF
Vsau2KBbpJKlL83bVHZV7pAV6u99p+0i04BXAQ/5Oshd9mOqWqsol+GKVD0U8xYFUHDe0Y2mDOYW
yR5/h3+BfasV0bHIELhQtQy4fNQNly2Y2G+lJoWHUKfM3Ea1t83bCRqYm3APMIz/igkxUUafzfSq
k+Jh6LPCaTLtOk0mukuQvHUBfAXuNadHceE0NzfNFuiA6G3U5k5pVuHBTiz9KjW04T3nJrXKvRJo
VKFrZ5buwozRZzPe1mOvLuMBdreu3Y55/0w65rYcsiuTsTrdnoVFpc9mfZCPVQ2DlStg7tqXdQMd
zPY886pEL+ZrrzBme01b+nrlySJ30EGp9jUJgxWbmrfpmuqLr5i71KtNHEfCknMnUKpbX7fYZKz4
sbeMb6d7aWkgZhn/ulYqq+p0BoK9fu3bwJZBXIp1Gbg+dAhzPHNQWRqN2WbTj1GSy6ZSOVVe3Nmu
flv1SOcI98zkXXr81LwPkboPIs6FRVc4Rmm4L34vRQ5qwcXWi4Nz+I+lnpoFuUZTI1MeauGogWxf
q5r2ao4tcca0kM0Z9e5re87cLr2RGnMosV1xOLYdhjS4z9wKuuPwLbS/+AptOn1/6KzRFNjo5LwC
TPK+H8v7JixvpBgOidqeyegtjIc2m1ZQ1RpPUDlzsOWAfoiOnF+eWXTT5vvJsWXulY4RlTQYOhaF
wdhegd589zTbOb0Ylr56NovUvgdnhSiS45ooyHRSuh8a9HyQeo/OfPxCkNWmN3/o+hJxNeTmbcOR
YoR/0kxyOkV+TOpsJ9nRxaD4Z/AmC6dgbXZy0ciNFkacCMf0pG3mWVvXGt/BEV/aqUHuGx1slNC/
Fsu1WSwv8ddCTTtnrKO8vhltDEQ8uwwusjiwNs1EMv/a6MwCOmwudqZWMzilNgaaYv0b9CLlGsON
cv+1N8yWuGTbEfLpiuF0ebBGo/QmTa2dpNrvpx+/NHNn24UX8Kl5ORhOBYxg5UV+su0NpTgzDAuT
d+6jPoKl7byhMRwUo6/jAnJqUT9YILNPf/xSonjupQ7mXC60QJCmCrOVXhg7JMR3Y7czAXkhC7Ev
6huJTDb2lWfWijp1+ycrfW6YLgzT8kOMSJw+RGf0m5fBebUimHo7NX0kzbSp8hvkidaWewtJVdXe
Yu27rGP8IQ4cYVbT74rLYIyA5Z4JzkvX7bnBuu5jrBWFielYbodmOboy3Z+j/ah7SFCX2QWkLWoj
aOCYRXiI2ts0LdcZLkwdJLMIeVLQlWEx1U4KkZ7ppd8m0Z/10iykdGGYjULEmWOhFtj5j1KuQEMb
YAIeUgFGcfTQOPuRQhgrXIQjlL0mY+FR1us8udQhc52eHguZm7lxe6rXQc5tNXNEexyRqVS0EUIz
5TWRQibwNmrzbOTJ7vTLtGnJf9bmWchBRxP+fWAlTt2G7rasKJVBwEAGoSr15xwlsJVaGDAlg/xt
khXpbOgxhZ8PdzCvyk2GETWCVNmfalzdw1LPVnlcdqtKRrNVyALzp2R8BIAZrQysOfBE4MrdR63Y
FCihCxxGkcZTcUyYxADiQC/QrEGntZ+UuHJ/zM/06EK0AC7yl60CwkKOgk2ZOpLs/6mqfrGyLTR2
T/fgwmHm95L7sA+NSSYKWVESRx18bzUYGkdYhM96DYVl+LtnTmVLb5kFvB7db5kbeuxoRnFrN827
KC5E9yRG68xEWOijua88fKhMK6Q2cbykR8hNQvgM0ZjTXfS7oz+ZZHND+aD2sWCCs+Q0ql4jwjwq
D8hNlwdUI8t1Hgcel6QqzxF0xBkHZzj6MI81tAOT8lLvpWDv5w1cF3b640iyAEZpqULk9bmpBsl4
1SIis26rRuekkXViMjTszxy2l7pldtj24tGtke2PHVcx15ldr7hDnNlllh49DfWHiRNgWKbFpRc5
XgeNPK0fjTp+Pt3hC2cWZRbITAssCjJ4kRPn2DZ13hqTUXSc63uz0K+RBk766MfX3jQ17kMj5K5X
TLkh3zU25S8/S3EmH4Zdb4kbfB/Wbpw/+1J1Zt9c6rBZqNLiOPV1FEGdDKtSAMsFVoMFFiKnW/L7
4PjZJJ1FCS2VjHxU+oCz/MRv2qjwvjvjmDYHDJ8SoNeS2V96wbuNIq3b54dIGTc+Lle1j7CbeLJ0
f2dM/m42Zl2QozPlARHX9eg/Rm6ysvLvZr3jLL+KNPUBnuM2dMM9Ciq4vu7+9QoFa4/TTVnqqNnh
qyO7Hyp6HDtgjt8i7MkqWTq3lpeePQtEIV2k4gMaOYgpXnVY05h9fSYELZ2L5ib0gY0fgBSlERHU
SeQ7HXkL2XUm8n8xOvgV7F1xlzdnIupCQ+Ym9Kie4NCLwQnneh2OYhjsc4j7pwdg4QA5d6CPkyCC
QiMSxxAHNHii4oBG1elHL332LGpkSZwqnUAgK7QjlGbp/Yuc1NyZIVh6+ixwkKxLE+7NkYOq1k2q
BI4nez+/9uHTKz9EijQrMDRChQ0RBPQxNLW1twL5hO3ppy9EvLlxvW/g3da3KhHPSr6RiSlXku49
NVp/Y4badSSin4j1nnnXUifNAkWeqUISRRM6CEA9Bi3Wn4FPEvZ0Q5YePlu7GGBZyAL3qdOXHUYg
/qsF6/uLoztbu5Eug+7DbsFBOaHatpi7rRJcvM5slZ9OesWe42lHslII+waJoxf69yRM33QDOqiK
tNHpnmEDYar8R4TmDdPgf5hCrpdHUSPSwJFVaQ8745pgYIinTj0YhXWA574KEHGCkWp2m35EQ7z+
LuhEdVDXgzduBl3e2Il0HFBlV8S11mj7ErhRV/3SokceEo9Ib8TGtcqDBMZVmmguatGs0Jg/tN33
AfVwZFoRMczX+OhMeox4aK/quoQD7RDnRRchgYj/26FFm47QPml4YLq0509GSN1SJ2M1tys0n+vE
SyuMKxf9syLRL8v6hp9RER0xodO1OW7aiotzuH7HJf2ajcNym7dAuTcFeoX1TmLgEOBdFyHM4oYX
FogC6Xs+oTDrBwMCX68eymS4MsrXMDmADjQTE0QBbgZFtitVCNP1Tpk0Q1wweuENP2PJEBToTaUH
wWZO/SgX7iqwv8ults/DfJNX1bpId8K9Dd13YRRbU3li12vl/NKN9U2DLF9iwlkvYfzLO9vFJcHc
TXvhQAI/aeO7TGmuSHB8d20fP8KbSEHlEqPtgt8Z2mpyRfFU8Z1v8FDVtPwKexJrpSrPmGJhbGn8
yJTuItO7fVKghSmjwoi8XVXfqGidkcNIuQk2Vbz2ZGU7+bdISGJOXaj0iLwWqIHukKxcjQZqXohr
aS9TI+VuoBiO+I6ChVO7LpJsultZkcDIzkZUV97Q4NNz99NVzcydHSP9jvK1bRqhg8Z8wNgaLx6Z
4dPPniL/Z6ti+vMPqyJCEMzuUy4grW4/kT4f6PZY22QDvjlRKuQzr/k0wtKE2dZgZWgLAJ4OSZ8L
nH0hEXEaHuVxXVTyvm3ynYwa0ukWLfXW9OcfWlREBaY/TcUZo/H1g5UBk9N7szvTkKU4pf316agf
2MKb7teABB98j7wzUgDIY51hBH8O3aWjZttDQVneMICZOinrAZe2tVJ2lyw4KPJb1sR0ZqqiYyej
SKahnycjofN0ut+m2fTZTJjtHXFfg3viXOkUjS5+uHaVP+ZovhOe3OIRvzMbfTdUF0+/bLGds92k
tGNJQQg+cCw0Oa862zCOMiTRLYqM2R4bGXKXIeKhOurkOAuVin0Yy3DcJjG2Seag5Nsgs60zM2ah
5XO8tym4HJRxkjoyvkc3EEZiDG1G+WGIdHOj6wMePWF8DmO7sODmwG/M6HQxIgPhaAjYJlX5VFnF
vkRtUs78M3N0qT2zeBHX2piUgHVw70FiNCc8IVOuG2hqV+iSddxxVUXNzqTiPk04oS82CyBmDx3e
6iNu53L9hufobYeFioJrS2nD+ojqYGVELsJY3e70zFlY3tY8kpiGmhhItzhYCvxAhfM1wW7k9KMX
1vacjq+hPiFZehM7uVJfIevIPt++WKI+M80WYuCckT80UlSHyL85taLfeIk+baAHnBHvjIJk4Ki+
2OlQn1tfC6edOT8/CyvUBDMlpjpzkY2XCT7bAHz5JR9u1O6nLMjfFmfvXkszbhY7EEPKmtjWAyeU
fBOTs0r8FGEq/ymlVoJmVpjmOgcYLYDZouprv1IMbCIIZyAK8j3fol5bXUm6tM1wkeiyduN2GtJg
Va0HZy5sv8tSn4Q3ax5wqqHt0GT2Hei/q8hgw/fwREU0sU+PnH2GHHV5TmHlq657m+loZhgHz0z3
4ZTIRyoW7hWbP6qsqEKvsEFFERWVM3nHTb0WyTYy0RrOvvulvp3OF5mHVzzHwyS6bzDNmSrsdftL
bp7b5sxOsTBZ59BnkeCYaYS0h8peTXorxGP1zOTRxe+nfNJbc9BzaWdl54kqdHBlK27UuogwIbSG
ddmoFwJXlKMuOutCFdGPSKuanWXb5TZSEnmrdLG3N1PjvpRNpN9929KQE8c0xKoRvewDCUCGjJ5v
yCLGWwoZxyc0X+1tLbXeYxZmiBCjx4R7jDJJooWYGISoK/vyYF2i9p7dDkXVYw4RFfs6sxJEUpWf
2WBEV5piKasiR+/Izqo3H7PdnaX2SN/iZbQvS7yKBo4F615H7KdWRu22NZhr6lg9VyFiuD74zEvg
dtI3verjC7x2ERM1fANDS9hL5qTMVYx+yZkia/aSbCMgGtjUOWoMBQwJldm2lHcghr2drObtetDx
T4s0X7oS5tBsovb/UHReW27jShT9Iq4FEoyvEqnUQe7c7ReutnsMMIM5fP1svdy543GSRAFVp06d
XRT71akL3qO8+7NOonxuyJR8CCIH1ECnJ/UkSoIhfZF+KOVUe7h18j2vLHoge4BltfmE7oAkIGqs
JGa3IxbZTYkLJbH6aa4tEtgZaO5IOD8PVZMljZRPnlZ0DWMq9552RwKF5+DUR6q+YFNkD7pQBG7V
jbywUqCORdt+o2//FGbOzk5W4o0koOi1bZbyKuZB3keM9S/EdqizqPLJ7Go5T9dalAMoxmU8MT97
WW4xDHpN00dtQR9xR8u/EGJeg7Myecxcu32nB2OBPAqN/53rwT5uJpjIzYuyozuMbrKGIA40c5Sk
WEf7mg8M+OfMxcREgHmYDgPb1WpLzJx/QI74EwjyXoKC3Sw4N7u+IjxS1TDhR71vAaqxAXvW5Do5
E6S0oDhCs/09E9qYrAWHklIL4aVl+xLI/EL0xmkjoGnXOxOng8w+1EQarOHmL6ExaonyFjVJm9ZQ
NqefPigSE3QwB+ibsvRkw2sJs3TH2ZrX3iEa0mfSKI9qgr62Dnf2MpBypbcf3F8u5CPxa0sPIOLI
XN/ZAWv1rjyAlDmsHJDKreAbHlL+6I6kw6Ve47x9rIPmRPr4rmMBAbA12bIbKQDV3hTNURCwJ8aP
BVx9vdyiWONBcNBOXRJ0BT6qr3ELjhatNGCVJq4c92GbmY01fUwd9Tw7EB14iv3WP7Vyxp9ZpXey
nJ4dVHA/qqc4m7L1rCZTlMTFExxCb3qfah8On7ft3cU58apDu212ldQXV3kkCpLDWX45fNVb4ycb
7/OGo8urX0Vvx9oaqOosctaj72ki9au8ZdM2iZe6t/dvsvkks/V0+6k8kMdSbfuOQGfek54Shsh8
Tia4R23MbX00FKRr7mPoBS5tF6RJfVW2OVcdE1Gvf0A6m6fu11o6cV9C6pXyZPjV8NFqWo9oROdB
YFu0RTTwy2DzaZBhlRFgDTO6n6e9329P/BdPvwz9HyJu9iTF73kdQ/XRhfpOVP8t1jKw0EakozwY
579CAW1Etqv7CCZ0f1+HwXkaVrIY5cHr8GgTskQSWEFO3rfjBHAAH2zCAG+/2hmDXb9lW6Kq9DRa
wK54oAAhXQdiincLb2DZngX7h42PU/T2ifnOQ2gB3yJMLeG55kMoLppsKHcrd1tV7cU27Kj82RwL
4FvcEmRXcUIGj40Nmhz0ZW4mlk6z8EG7PC1MtpjnbnvGCoes9vYzKe1BKMny42FrUnlawznOxuxh
SUNOIPuUF9jfwD45ZPXlGZnJTfkPQNGFv6ch96tLTbJ0fPuXQ62cs/bL9JjeHkNedNPfkQkUy3Yg
PfZcNOmFrpYUYEaFTnT7ocDqH/kHKPSTmIx5TjOTsPp9D1jn9ryVCPeZSxbc3I+3Dyx01RwH+fwz
qPQfimw82+yGyp+W2OlJB3eR6u7mjGOBh02NfH8y66yrNDHT+1ZO6S5cTFwO5sRHd6tSVETnIdYv
wgOPdlfvbYc45+Kqs/PtmZmXuUcMILlRb8F/vtsfna3gxq/2Uq37xbFuTwBZ6k8GcuT2KyDmUNvz
xSyc3uvZ8bOD5B1TQf5mUUaI8kZOeclksYvw72sYardvNs9Wv0FRZgVsqv+qdjzPWblTqEhMvHYD
2fERMNF6sXdhBdj3dq0uX0vl3S1ifqu5SqAlcFmI79sD325vk7e83OJObxCZUvzw27vbR+G8sfIF
H5f9wkk88va3PC+3r9vtr3L7Q4qW4ogwYthbOrJOBc30Quhq0HonyNwyDOCxEeC4HIbN/wOXJR6r
6ZyzFegXP75wSbgjp337fXvf64mFRZM/j+Wr9rcnLMKnsnbOTRi83T6icAi+LLl9O3Z2rzzj7+d1
y2Ki0p8kR0EeiSQLSTn1CicjEHQ5jX7+YqWIagylMjmsiavrzxqEyyzyK9T4a2fnB5w374x6kP7D
ZZ87BcPJVbax7Q4Xd53OQw2suF9667ldeETroj4F0Ld1RyTzlPriwZ4m8CnQZhaWjQnK6EiE1NM7
6JsISFYE7Ii04d1YcdDadlu+egpFSPP8OWSlW5Xy4ywbnYPSsJns6W4rgWdN4Z3jji/kSXxMTf+8
SQunbncwm6DN5OtbKP1rnhe+6xk9jvuGIPVVRutbr8Gd8uPjShrL1HfjvfHDv2u1PnYqPQAy+WJP
8jXjKsPqUO0n16yUWiXUYsLgcWkEj23NKe37VsaGpnn2TP/OvVm/oriexmw4LHN0n5ORcibIUyXr
4ueHQor5rkyJc6ZuUn9dabvHha1+uWuM3e5b0v2TNgrwlvkj6fsZSZJjuzqHyVf5PpOUL8wR/V3o
GS4p2ZkZE1raQAjypiNW9CGxh43A7g7YInsT3sWQ33vDKAIRYBfIvcyExmL55rEdm3UnW3s3OJ9e
K/eRo89dBxevWmAIt1mwvdjobk9rqetLHW3yqxeZfLDx4FTEQEYZOF2c9VDT7fpFdZU6ijnsmaPB
/HqH+S3vPYtUnYZIMzwhJbQPXpXEqeVq6AM6+5zZmLh4DdPkohqWdG9qNF6ss9WjvqFaTpNdk/0H
+eAGrCG/eyeCZTsLWXnXMjWDTMAOkF9J3nqjbIeQbhZX3wZMbg5hjY3/wnO9EMVYEUTctJlNEDzA
XhKjHRQ/Mse2lzXafFhk8/bTe9uC0Fqa1Y8HKHzrgbqZtb4wrIDZwDGlVXG435+kb9SNCrAMf3Mr
wBrRdt74PkZF9UsU3fzPdJZc8Wbbi2LdWI5PIY1b4ipFgGHWumUyui0h/rRmyyn0anTlfBYVX+Cs
O6/ESuO6KEiHbUOeRTcgw9hu6gHUXVBj/Q5v5h/yq3l34BWZrT5OazGUIFHEAEcvo2UawFpE9Tw+
CYZQsSS2FJP61rzhKKnfVIdTsQia/8KlRqKtZo5g+T3c0JJWU3t/F10X577sy2+l5XCf96MDO5hr
YPUxrLsNOf9pauxyl06+U3PBV+OP11qgfRzlPKcDWLQdEFEfOfjWR4ysA1UO+fqrIQa7csMlJplV
nJQO8M9PpRUvvqhighQiXpKALK55MWEWaci9eT/4j2BKnL3H//09zMP4MY/bfF9h/ztYEBWvWZcV
+YGFLetFOo77QwSlenBhb9xVnUM0vSvAFYH3mtd9jTK0t0quCysqh52d+fY3fZPzeyy9lHT7xb6v
lBjjtAvDZPQc+9EPwMEBbcIAa4S4h7/L8b2m8/xn8uv0IGTun3U31cexaJzL2kkAYp1aOHfk+lLp
sX1mPYfdagfpdMdLkHtWtA2oaks+pum6Pk1uGO3LfoZVOGaj+LSBHSV9b01nUDj9u7/A04G2QdB1
Ln7bWf5XVMG1tmkKebHkxjbwXzhwKXTsceZnspmzyQH+j1uS3dHXHLeRl8feza/t91whshwYq/bR
lVXS5zycYpfqxJsJLQi3V+HMVEw1OyzaukEz7F+qA/iahtx0fIvWqHiIXLjQG/V16ddPuRdRQzrH
tKWV6p3uJR/dB+2niYzkKxLszit7qqLNZ8WXsmOJTj3FvZBFkrcRsfnLQ1ePmJPU/EQB87t2GwD1
/LSdFsHRccRRk4IfugBKvYl6zyb7ut0ep6A/5pY45hoS49qCQon0TfZhzBMO+V6KjswHW/ynjPs7
EFbDkGRefzmWQjqZPkoOgqgQz1OYHdzg5g2qIjbpp3S4PUTPFUgLon5lXBovPICX5lXLQxRG71Fb
Uq33yVxlHqsQUC5rzvVhgGSj7Vtwbv7Qb+ZqbfoBmN3dYIrXfm4OhRNxtUN+jYUI62PoDsHjWkt1
zGt/uTZKhGcOfmZXbioFnNxCHh1vpFoYUsu+1LUwr5JxSUVS8XgtA1qGNTLz3ymU7uMoSeSuILuY
In30G/3MKlIBlZv7Rc93YDTInvYsmGRkO68DdBoZfoUy+1sXYOi9zCYVu65+2tG7rkv2UPTewc+Q
92/YqcYZgOa4DWxow2JzMJ7MzYU4+OSnF8nCXTis4/vKb9hN4985moLEuyFY8wppQTWE+m5j9a+Y
SMQt6wUKS0rpX+fy39T6PETzgyfW082INU514lbZf47g12Rdd5eJ+jySQ0jGbHC8fe5hCVAyCFJK
JSPC1x6OKBHiQdzkQOWtKPgEgrMSg6Pd3RQFR9cPj4QtAFbrnvOyDoA8ukNCofSvxwviNFsNmQL6
iR+A6g0Pt1ctHPNU1evX5jcXkmHTRNeie2axK7+4gfH/BcLJiSWu8lfDcb7zVX1WUJzP/kouogiH
V9WKe9KtLtbQnYBcfg/ldAyn8eITdLDqbUrakS6Pmj47DGlpx6Ob7Rdb/ZQj0KqmlifAbRwIFonn
vfUdOvgShhUfH34FohCm4vfYleGdz2ZPnEaGuGU/3HVzGe5pbPa1uRWwS35n8XkxFl2I93WJqwdc
ed8JCwbNUH1N1XAuwvYu1NtjHuhTNnl/lopNKbc+ylsqd6/KR17TIRrzPLFpiz2fuOpB/SXmZNzh
LrF2WG9+l7q5E7gvE3/T7mEztd6NIVghW97kHBczeRF5bgLQxCPUbnk1zBpCToKAXnmr+8tAFEkL
da+Itm+FPtLrDnNSo67hQFdFwjzgABU8he14H0T1PbTVR4AF17DpqRV5+lxnuVaOfVE2gGI//V6i
7FRtC7OLKfrK2WPn/mZaOnq0ntV4V+CdgNRZPq0IO4tvx1MX3k+9++Qo7yLYwAJrGJ5LK/oMtu1q
ZnHvquVfbvuvc+AgBRTjxb1lUrAocl+Z+a1R7b2cvAc8YlAQPaShMijPmbM8uQPZ6UX7j1RYgGBq
+IVe8xvvIasNwbUvxy8vohbnncjW6LUKvJPXeOeCKnO3rER4u5V6XZS4qqk6ZUVxmrKOkHsCZ474
Lz0eW5kECwCqQnYvfhdcB4p4cA72Qzj1f7y5WE5e5G4Q4V0YFkhVJ+bN4HEWZh+6bUkG0ZdhoDBe
AHwYEMQVSxd179ZkMFGq+GBkQTp4fyTfY6KRLZ4lxNaeT4eo/FTdQwobz9no1fcOieD7ami7Zyta
vMRq1h7jFPyrXeQb88sZ8/olCz2drG7+sxbT+7hk5QMY9YILwHHu6psDjVfJs24tEs7MGLHeNtoQ
j4k/fCzlIuFXN+vnbGf4KaO1BN7dR+/tbDtn5axl3Ptm/B1Ubr7uN5LwgDWOvv4zgzbcy4rnx7jl
DFRORLBjqhReWeVOl7bnuvTbpYHHYk/jLz7V9rvGJcAoRQQrk/vcbg/DWhdXD/Txc9FTe+aVA/9g
U4Sm2PVGbARomxEjcNIO/m2xLgSyMzrh9jgQdvOU+q6Zd9Xoqk/KhuklXMF4l3Jcyd3egr3Mwm/K
i+B5dFT3KcaNfJ45tMt2N3dOmp8NZF6CfTwJnpClt/JCn0L3WwZzUpLNxLXZjfPe9Zv8mNk1VrZ2
7PWdNL64tN1qLmbIARfdjJazV+rHFXJSUs+Q21Q/AZGHb3WwJ8N8PQu6uMo38biNBkKRPcHBRFd6
jrYq/JvN4pdOt3XdN2G+7FcrA+pceMMkqc6c7hB1wh2oWGx9DOnYIoRfkzg+fmPHEuu9DkVxsu2U
KWMNbrxbZpFYdtAeGuXjFfXyKTipYswAkMvoiBty3bV9Zp06aMpJCHcsdvjXuAlWZl0tWyk0PfZ9
YS9W7A5ueZZZCU4vZc3tQ/fqhj/w5vtxhmScy7kddla+FE9W0KT7BjL149otf2S7IGLxCsz9JqQi
x9ZkX4Qt9DBf5vFYmbS/h1DknRbHdh+7TlWPmK69C3yh7n2cpPvWNYO5X/oMYrgC5uq5Y5MoFmd3
oeZmEUNbxm5RS8RhXNhb6BaI9eywIVxyQEMo25cBu3meMzrv4Qz0rgx9cV/PsIJDVdTxmmFI8ddO
Qy1tyjvBtsl17mo89G4/JC5f4RhIOKagtplOhde1e7BzApkyoDXxJ3nWUSubHXVe9x8WJaKf1iEd
oCoKmo6Q3Zh3q/RwGvb1ClAFyAVEnioVmGD6rnB2ju5AineZDSkgko35mytAArbswj226S5ewQYf
+0L1l7xEFi6FuyRBI6ekF6vTAheYim85slYnaouxQIeraycruHRxunrVS03qz6fwA0inVm5fO2Mx
jwra2+wXX3PEl3ebju0W/cypzpLK1jwljADgGsgmSbtp5blTzRPC+wahz1vRA4yJ/YJ3tM6HcY/c
cauNMqBfY0B3beAcRD49AFOT7mt1rGyvc73wp80ZGCZKgD4zIXabzTl0aeDxmaoeYHswxREG98eo
RMywROgn0gLz1QZeAMQhD5HwpP/bmxdGi8Q9J7KlUpQMcX6ZvtEJeQProernkfSUdVXMjfq0i9M+
4x2yue1DFiIOg227hyldO85k8GmBZYKPwbGm/Wga1NlJ8Yq1Hn9Xq1qOtrtutLjeSIASBdTUwckQ
jM93AqFLr3UXFxs7q1Xp/2dVeX+Rq0UpmqYPc2/+KVrYrK4e6qp7DiL7oW+d14xxYFJtxZOBaUwL
9zDCte0azrTqBjQuqKTLYq7jtgUD7Ro3hzGY17HlOSYu5hYCc89qFW8Xl54rXmmkXlbLuuu1Bl++
FH/KsGXfR/evG+njrMFreKVL87egfm4gvW1zmni+cxL5qIGgeUeen78WMalF5BwLO7tW0XqtWw/l
NI0SQJiv1axPi3GZieA7cqftI8TG1OXmxGT8nAoUz+5WlwfZa1eyGhEV2TtbK7d6p3wx1DiipLPP
gLcAx9P36QZa7jbAp4Hr6aHK98qoN2t0H1Vp3ksv/De38uyFxUcJBGBXpBZsPJ/Bcbe1LTfU8pHX
FNTtBIRh9IuH8XYGIyAACHKAiRCzktE0Bi/T2A6xkIiuvnkn0fmRnL4/YD5/N2r5HNft3M3yNGzI
ku0aPE91DmIm+6cW69mZ4Cr12cF0jf8W3C4OKud1T+b0f60N4Utm5rBR1aJGMjEJkSo2yoI+dN6c
vMKPZn2Cp/jFKPBUpaSc5+l7JDP4rIxf0sg58VQxYJWm3RsCBWO8/OpB5M7nYgUfss8/3EDNbNKE
/s5wz6PrX2Qn79MJ5SXbWnWPzQ9SZVMdgjr4s9bwdUtKk3jpOnZ2XRLi1xYTWW3dMtRySoy1H+7y
iY60qiBOev5Xr61HIYB5RNoez0s+DQfuOYcIMqAsLNgzBWDGE4Lw08MDv8+r2vS14vzYL33dJ14e
HGXg/qsj9HnjgBATj4tBLIiMfy3CEAToFr4NJntrw1UkbREBScqW3zcHos7m6zTJI10H7hNPJRE/
sruNoTtFweSML5ZK6WzX8CkL8xr6JQ7DoRGGo6x+cBE14PxIEfN9ugz1lMwA+lzLegRltpLztx5D
C5haU//eHGRUf+7Q3Y2IEaAMAjcDZHfWHPdtdPFIukyiVT1n/vAJyb1EEE1vgns2HyPNnTl0YxBP
jbjdwPq1rw2I1vGhzSgvTXUX8LSrFr9dHfzzjb4oZ3tjWvcoMPpHeMB2hZ2WBJxET25pP/fsSEKL
HX+nmRvs/DKDAlR2+7zML8YOvzW7bHsSCCjAuuq5m9yrXyBj1454LEMCegM1/KCUsVe++V+bUMFZ
Dg4++rUcDp6GY20CI/c3A35VUEVkjcONPdGf3i25DQUsV+9Wt71X7pIn6UI6om7ajhuXXqgMMSH6
xVA8ukXlH5bA0ofK8KajvAfkfDO8aIMwmbPin6icT+qmfs8GaZls4Jv+zk1enxqth0eiVv1YDlMP
HLUv8OyPwDG96K+Sc3dyMvnGgXTj2879Vdl4M5rcYti13JYE/OyGYtbb2+DRLehCbsnstv2rY48/
bBBH92kQOLtuyvoEE528jIFFbrrvYSzG7fgYWvW14VPT9LYSWneHduWjihy1VFNCJRpxyXTOhel+
sbcHJ0DiBnN42Io2irmbSh4Tu3oV3krweNf+l2vFvTylezXL7kLlvly5woOfYe3B51QWhp8uFeuO
xLEi7kjkv/Pblh8rrPLUs1SdhCXvkXIQgwTjwTNdVgqVMzC/ZGV9tcDU4krp4jUj8yBpRIDiZaI1
RvSY78K0bGLKc4CrQIcfAJS6+9Rpf6aF3W+YThX9iK6ZXOQcQ85cflnCLI/2aP+rZ6B9OQ3cEQJC
uA9dY/BmtFPiTFIg5hR364RYOXk8X0w0eLo5uuXg7bQEnDF4tGT55HYnTC6oORGe2TmHfuoRdbgf
B9vbc6DDvGgYnCNx6URrh6Oe7LhsJ6rKOgx+uiRtE0x7FRJuSL56/yzAGccdYzxG2y5A+0UuIINC
wc3IE1BMgwfHLjDzY00M5nH28HK5w/LZ9BhYjK2ipzayaOEdtOWOWSN+je0seQJPYTf5+ylgxEkd
ZzME1NGv1C1eABu5SZqPPajJGwxX2WHMkKa9ZvwPVgHvgvVm4WytqXpW8uGcXH+1txW7zG7FhQme
T5cyTomyuHXJO3L3tG8co7ImoNGU83NbqFtLg7rj+l6e1KS0xcad3d0S2v/azqqw1joScA/2mC2g
Thw2wbw7Eo/gIoY9l9mz8iYJfAjwqMD5sV986zGX3QoaPcKoXHkzhBcDCojXyC0+vtNlfuczzgh3
zKIDbu1foVqz49pnF5k1762eoTwhPxrQxPsqM3TKEUhBChiEyKnfAO41PPh2sBzVMv/YDsUD+PCX
lbRrmspJJjrMJ6ahRNpNhnFrV4nlGix028PEZ2zL2d6tkjdktSJ3n9fpQr889onsGmh+SlV8dKB7
2mD5lpnwkkCu0DeElR6H3loStxRvRRR6FywedayqcQPLxQtIC+vJbx1kB/JMmoOXh0CrRfsXqu90
JEljptpeub2iDCs3pV2MXPJFpQzSfqVuWkr0cuX8tS3Uba1uaVKiYHiPIrlzJGfikLn1aeiCj2kd
9N7px3tcMvmNCwmJteHl0PUgoW8R7hWb3wYelgPmaQizB6vpXyzvdkub+eQ2GtlqYxQDwbimN5hG
0h7Ee1E2IH1DUcdRq+6C3BEXsULGomdpnrpKwg6v/efIs/JE3tBP7EhdTeP/HQZJwZSvYj846B4a
aCi+FmJjt2ap4qaZeBG2ksgROdOgNQIQ6iHipFVpXx1B1ESQ3yREJ5cAQoCaLVWrvrLIgmcZSUQd
s/6Xe9QsGkaojkyF+NswkcImHCNPNHEtPXPnpiVy22Q73BqWC0164TqxsMajLyzvntv9tiphPzVp
qhJ3SKunanK57VNnBHapgctiKY0D3x+O7axxQs7htitwkBzmZZteEKq7a0Zo39Hqa+ctQLpl8NGt
se+SNWGpKPqccz8kwxLr/IjW+dCRBZIMdiXPpiyqZG7Mdseu882571SoWPkaq0bwhZ2pAVUzvsxt
BiJzrvPDWIh07yyah9m1+gSlDdylUdFOVVsXB4a7uO97oKxDu1yFduCIdy3044F363UxfvtUz2K4
WNFk7d3CUZg3gvasoEJ+OgM5pF7Ru2A6dH1stql424YKeq4Ki8PUaPmUCttPOlYKr5Fx5Dmy0Nas
dI1iTTD4YzXx98iHofinu9TfOevY/p4YIxy06s1Lh+ZKBpEB6E6WMDaOtWRALUeHc7eau0PbFhAp
eCCOoroJiZYV/hGR9nGH1PYrNCCLU3lw47kF8M0cIv8O0hzTWuvoeKnr6VdRiDs8EY+pjpC3guWp
lVSGnjXxloQpKsFar3/V4EXXtWKA3aRrD/9ltCiFxvIPM/FQXfzemcOPtbMLjrUAPdVgMhzPNQDF
r07BCkAbldO+QIaGqdb5MhaNL5/UQLSbnbdd7EN+wcLQqLNPE5XYTUa3NIVt+9DbKTlNVNNM6NMw
oIqZo0d/cX42xXfMs4krjpj1xcUgSUlocrLDugL9zc4IFBbc0LLDbFJaGdrtMtvnidTGeJ3DabeA
lNynsuvi0MFJE9jkvvYGZ+ZsLXMSFG54WDtmFItOU064ovbut6nejv7gc6hHQ6gwnnXLQ+/gyMuF
9n71y9Yfa1UM73kX3WSqVI6nupm3V19D8jQ0eT/2JprXiI7pk3XP8GnINp1QRb5DWYC46RTVcaw7
++iUHhTl3o0+1rxDsljd9ghmeIk5tv1zuLT4ZNw1S1ZRNIe0b8enKSNHgzIaZb7Wo3nJmbg9V20U
xkJZ+CJHV2KG8eyj7bvye3VrAGE024myl3zvWxa9b00YWs/g6dsTnGQTKexxrir9J2zr/kTX5sWl
1OatifIumZHgyKrOp5d8yUAqr5b+EsEkobxW/uea9eNjEzUzNpauobWWPCSVbSVLVXq/AhBZT7Ju
xKvpdfDHrWT3nW5BcC8xHzzNRrpfa2QX1zUDfuNXgvlEpaLXtBn6L9dT2xFTY3OKQojhwtPDAffY
9Nqa+kbaZGpImtYaxouzZfei7LvTULp23I1N/9mw43PoRo8U7jTvj7bnle+AUfqzTNFaWel1Hitm
uglZd+N/bl3258hHe0n9tvqsNoavYmyXWEyzfO6KAaFMewqq7Ozi0WnmWLmaY7Iw+g63RMF604j4
0Un1mQcgdZH7pL1jUug9en3BVIJtgjuyD4dLGPhqn5XR/DpDGz2uoa/4Ts+WeGf8vt2zbl9fb2Yz
kmAcbjtl2Q0RvGHPAneK/yl3A+9Qk2/CmHew16QwQXHye1YE56HsmNc31sM0eUDUJa/zy6lDNo3S
Gj3Hydvpb52HI2CkbjoT+M0oRxIpdCbOrn1kFsEaGPWz/CDxTN8Lr5lpHyXhkQzxrWAPu8mJpV7n
X+sst3Pq2msILXmeDyS89A+TzLerMIoeoaith21NP/l6TygB28YX36TjaZsy7IGGPYt9nfkgEjcz
/es3NqD35dqOb8uw5GfpNdF/oVxlrHKt70Yf+Qvlhgk/Qb7Tw+ppfQT14WODKfIE8YWvuLaiikN2
sH/pwY3evJRaB4Ryw5sktpD1pjxX/XddYaebqXIe3LbO7rWpzV2aNgHFVz+OP7Omzm+dwrj7jVFN
s3P8BmOgltNHbhXi1xhxvDabHV5Y4jB/3HCWfxQdYmKk8l7cPAh/NjkPiTfk9iVoFGFst++JrYhp
RCCr6r02U/sYkJuJdGOnR0im5TNkr+53vU7hsfJC+bGMc/+gtWtOaz86d8JkPgHJJElX4Tb9VpMD
tKI3njkY6a+HyO23N4Im6zgUansKIo7gkJninb15YoBfbC/hLo+cNMmxtNQM5ooy9gnKj7cRPcmA
zLpYovBI4NTqULoQn11nHa5ojCL2ug07RrNFhwLt59rWVnWEUL7ERJuBG/ZdfVwdLtRmkRhMTfjf
4GPoaaiKH9rBRH90GR1XDs1duQrnmskGOpQsvL0zAmBmkCrioKPALStrxNPCONIwwqI7Edh2lqU4
qJTRfO+Y4hiSy45Dk+eg6Ps/aRnI3z00KEw/PSb7yQ+IQ6jwWXjFdshrG8GYRidROTVTY1VrEk1T
y/R79p8yoEJPfi/HkfaRzUc0iWE719sUvOQFdlI4EXJPiMcSq21z3oZo+Whz3Jx0MFhBav4QnK0U
ZtXUHF0+ISSoBgdqGTzrrXkHh+08W0IOd5YM5XFRWsdZc0MALt05RzDfVSUqGL3Lj4SIo/E4/8/Y
mWxHjmTX9le0ciyU0BvwlqoGDnjv7Jw9J1hkBGno+9a+/m2kSlJVvcmbZCaT4QwnHDCze+4+5xLh
kDpa4Jfo1IhyJNlUnml+uC76CXnSw/RL8yjgRRQZ4TIa+V5PfPcwamI6Ulli6x9KNQCsQU76ieIg
b3jW+EWyKuzAEud381KYJ4MxMacyYk3aeFbnnnJVHhjdwghqyczjxLTExvAJ+KDk5qzZ+J2xGXKr
CBNvxqlISvFDGrnDNxdHfaSeAzCjuWNQO0TP+Hmph6gnVYBoPB4zu/kifJB22MwE4kn5DmbI6HVY
nN9RqX75fGhUJl65cdzMvQ6jf8Ln97RUWPzd4sfnoBPEWbRbFCPULZVu4pHeI6MUGQNrWeTqLEK7
LWrbu2aF0YHHZ/mXHCp6w7pj732hip5KJkKj1hXZjsTbB1PT6gGou46GRdwiz9yN7MkCcdY2Q/WV
m+W+hlI3msTaDPqQB7WvH3phHtnZNE7AwNscKvfMew3MhqU/tl66WLHFGvM3i/iRqbvN1ivV71k1
IRkm+6z0L0YzYAJa7byggpaItgn/Fml7KuEdyKw8jXr0WJnDnda5zM/KnDhsGyBMSfcBj8NJpDPz
6ntChz2rECQQxXCAzKLl+APzd/R7TMJOLm5wwq1LGd+a+iAdu2lrK17kDtToPkX/ROt8tKN466c6
b6L0TkUR3zHh946Mhb0e2c/KXW6EEXOD+ye7Mw5J3IVDndxmJf9PMbjZBD+omipAsc0Zjp7sTd7x
nJt3GdHzZZUc6rI9UgaAcWrQ7M2uSC1Uc7k112amwkasKhNf6dDewkDsGIl5VNF0Z8xR6PkQ+Ga6
bFqQIp7eaUBG9+UtE0cB+iz7HNOHRC6YnsGtcHZNzNDG4zBy0bVuQ6KvvpHLCslV5rIXS/re6OZL
y3IEeKcIR9hg295NVjQCKYxLygAGmzMOwucmaujRMoH6XatYh/05PrtWzEdOqPtzHcUep+/oEkfy
TjmtubFi78EqGhochfva9bVG4V3P155pX9yR8tQJB8S3UTu22auzSKS8utnAbmoHPcPEm/Tb1lgg
AVRztJaEo2KsHkqZbJXmPqdOR7uv+Ugt5ryb8Z2ZdBXDbycsGyC4JsfkTav357pSl8HK5bZy+q3J
erUxOSkanR5agx0Kqjd0ePnopvFLXvJOWpciXjwzHLug11cNQaqNZ21GQO0Lcw48U5yIkX+VValx
gmx06PRM7+OQ457+UrbxTQKrjUG95TINihk6y8XwgK1d0wyUqZ0WoqcYoPy1pObVG8cP+h8fbKK7
2mifZ6LZKfJL5j5b9GgKjQVubOf6zrLktVeMtW+S90z7somE5TqWygvpMG9rjuSgrjcG+rkytNCU
8WtH3dkqE0GneS/Vcm/5Gh3fjAftp7HfVb2EU9oC9S77TNGCnxxkN8f5nOzsF1N+vqJMwQja721j
7ZKUxLu43s98tH2qrouqPgo+JydC6uiWn8Yi1pXo/qzKH11egx5+HSSrsKLvnQzxZVxnbSuGx/UO
NYV+dUhoW3NDuz6iqdQaO9WNt46MkdbHaSOMhu7RUn5WyBsgXTsKlYspdEIc3KBWYkNA14dT5Ne1
VScGJ6iBqOJ2Cu2K4eIWwI/F7FVHfYuOcdb2TPlMiTov1odWvnnmEJh4yjk7XnuRPmLqT+Z0L3So
Hc0IcLXuimQ82eWyS6F4AN8YGho9auB6WRo/DGNyblCbC3fGzGvelbOJg+NpxpQ0CPpdTbKEkWBi
Up8f+1mFHOpCx8C1YTkpyDdRvkY0XwqIRcinuUheclrdaeYfzBijeto+pELs1o8qWZY9fb6zx8yd
Nh44aqtQb1CVWmvT2OO5z5xjkUfHAgk1cYbj4ki2NY6uWvVB6/SscLmvt0OejlvHI2WAvJhEx7Gw
zJJWp0cpUwSFpSBSH1uSJFevPOxDyLxG6HQRrh+PaXUPcSlDJzZeyQ2QOPJ9/ph0qlvPQaaraTPx
eSlr+Ro7QdNMbdfrJrtmb0bFLRHbzJt0m9At2TS5BbpJ+17fY5a7e6nJ/SLTrV6KZ8GSktlJSngM
2m083etucbKK7jcGoLM59nvfyw/rC7t8RKxaXtblFp14x3oT+LIOCYO/0KbaLCYldVvtMwJvfDc9
lN0CazsEg16Dp+YnBPxfKrIP81QwIch2NlWl3xNYH+Ssxtk8752UI0pqgt8RJbCwSS+M1W3m5sxQ
IgaNMlOcyn7gzDaMxzqhqwco343RDTtny7tnsCA9sly2L1ntPNRzdKdIVbNsi0Yu4ziZz4MBvEce
fIqFfV2c/hkXjc6qkO7G3nyZ0uYwJ6lCY1mvUqVfxmRgCoGtEz4l9gvw24YzsQPMl/8CdJKbKMGl
s2hN6CjNp9PZAbKvE41LK0Qr25cxHpbSP0z+YrPWV13gpm2oRPxgSe+QJtELZ7K7SNK95hf4AiK4
lWm+y5skoWSK24PT+0YwwUnt64xTgQtgPaQrWpluiLZNtl2VeFutcK5lO54LvWf+u/VSW8xBmqZ6
2y7m95IPz6UquWLNJR+TZ6vIz2OzfNLefWHs4zPDYK1NpIYXZh8cWMAvVY9tQCMFXtnRibrkJzai
H+byPOna9DBT+zV2f6upfp+n7i7PzRtkSVS+dmzO+M9uTMMz6depvS5URzoSfsMJ7mJ924jUUKCj
fetqDdhdzEEjWm+qpMWyMksqsmXCXjQYLaR09QRY81g76r7xJQT3jEcvmYd9mmi3dM20Ayer25kF
Dq+cQ/cxU/15nKvjnKOv+EzU8Enxanje4ra9NpPPLkeiBrtyANMOA9vwJGouXWdT7tsi3s0LvSMv
x8wRmUYBpchP8bqdN+WnbIjukJaf4D4Piu1NR9rCLENPTjbGApxBF1cfmGjHzekNPrBoNp5cfb42
xkAnGemVyoLdG1y2KTOL39A625p+OyqEyrTVXnz8oPmQn/ysfaaxQ+5IBUhnsICjCT02ert3OvOz
wWPEksRc8ySPTexdyWenabRe2KPMDnmRovES5Tzng9Rv9Na8WnbJPjzZu6TLvyOORBZrTuw5Q6AW
sYRlpPTNkE07jbyOQU4K8di1eEFbgnG1bB+qe4+K/lAU5gc9GGMb63ht1uewYuJXHRWHrIau6YW1
StvyOcF7QVDrvWU3PwW9pKiTnMo42TfGdMMhDLeKMZ6moSHyqX+IiuxF03LcF8OvlFc6TnUm1iCE
NroZ65iYlmmhzmq1LaNUf1qDJpib+kcj7V7WplvjaD0Meb7mwH1XsQdP2GrnYlInczFWWPobaHif
xfUKD+/N3j6UTvmA1HXAbbred0bZBYINcUimE83xR4dV32ZHXa93wVwc3YNrgt2vtUc3e/NHtju5
qzo/8LkPuPocNkGnxinIJxrjkXFZw0jW4yRzLHfWEj34hX2DR+FkVsOTMcdbR/ihA0sGFYN5RIRa
WwdaOYUTfqt5PfGeLC16i+BMIens4iDG/lF3bvWpJPSkeIcI2C7tOnPAvamoTVFZ33jpqJVros3q
3e8KYn3xIZbTKQZRidzktIIwsEhRjyydR481pTX+x9CPjiS6ZOSr5FX7smTG0RrSDxIVDhFcUwlZ
UfbFpUSvacRDZDjYM7/69CZ2GO5V4qDtaAPODd3pTp6zxQ9IlnGxJc3Ku5s4SnFk3RFe4yfWXoj+
hu+ut1m13vxcfJbcw4iSWTRs+DBaJClfpNV9tZzJ8caVTyNbZDxWN/xZqZv451Ym9IJIvvo8QtNA
DNSO1VitN7QuNnCdRSgTL9DmlunWRU+0JPdy3UH0yL1f1uMmj0oYvrLe2DwBDls5PzoVxbs0cfux
/9jxcIiH5UaS4QFc/erH+r20J76HgDOJM2BfKPrmaf23rRf7goUdPiRknnDYptkPcfrnrAOg51cD
odXOM9poL/L96OnnxrYP7mKHnQBSr7TH3OTzXEfmua/DyoTiv1rLC/dp/dsczljlWJ3ozcOATKHZ
WrfJ6J2iGle+E+nvdVnsrMEP69I5eNG8V3NBhrB2iHmEBEdmF9RWj9LHnIVl9qiyieihL9DJfjXS
3bbiobLfi/EWKATOytwo89WU0Y2WRfvJBVMZg6h8dXtEM6psLTo21o3of+idBCViLm9f4epDBw8g
wcMy/iEENMSA/uzSPd6otEOH9rdtTwEZlYFF5eVbzVEl/Z/5KG7/09d366Y+1VHIyTg2QEeQVJke
x5O6LG8mSXCGKo+d15+jzCBbgFUjrnuwrczf1jJj3VqlOGuh6U3jy80844J6glws3vldZ/dpHY2C
mZzhYiBwDb2G9Yly+YRnHtqeZSxqOdj2jrWPoM9CvFcVA6Qgd+k/gYN2aRAxfTHP93xlCqvZ5vr0
M648M5cj1e1Hm9vK9jGVcW6QPLnoeCASV4cIXeg/Kn8aMhzWgkUT1jYaJYSJvs3BqyPA6ZyHDqdR
QNJgskBtg/P70Kf7Nmsm+keVvmkXFjNBUOsGpxTRBT7kQQKaxilrn6QVGbTEzVEavnSFCy2ET2Bd
ynxihBkpsRemi2PH2TsyfZlN664ozTt+kZmDkBvX92tKTZxnu2TQTusCxMPl0MXuBsZK07tgag1O
agwzVDSDSfnvDsOD1J0nEmpzJtp45u8cERia/yRp+WcsretdasgZoUXn5qPOJwpxWW0v03SV7ogY
h05QVaiO7Xdhr2Q2x+2GHui64EW3XFOjFipw275YE6+E1ZZhlFnQZEDnvt5/5nmhDuaUsigUArdL
g3tNj+RH3fYRPXfv3i8gYfXXKicBimiym0U2/Ig5edNZsZk9MgMvwrilo2XhcSzPjnSuhY472xXX
zII+8LXhR2TF1Vwp70R/XZR9zMvn1ntzzN/ZWHCzZNvRCjtrTI82xzR0aH18GpF+txr9h6dEESwo
pDn88haUyEJTUH4LU8zFAnmbu273FDVlum8nPNpm3L8YC7zcbDPflUmBv2hp2YCR/bhn8G7+qZpa
PVcQoVju64XzhkT3dWf7w1UCb4mR9Z9GI5sPze4Aq8xMByWTg46w4o/NvWtPyAh1O9B16TmpQIE1
W31ZhjOjNabNsp5MuAEHWm1MpkiXXB4U73w/Z3UCcdt46Z2kxX3oizmiGjcGmt0VVZhD1G1Eb3Xr
+cokoEHZ7xJ5NN13srJ+KWtUediWM/puKpjaOJj9xU4H52mlPNiDFhgXQ3IKVaKLAztvcT1a3ueY
sHS2zFNkhAIUHQiqLFNGnQwfzNT95UWSnIWWc+lmGCSR0G49/egmAxc3depa+1hjkqDtJOWmED5m
EO5Ya19UTnrMPUmj2RpIydqYUlpNUPqZeGyEbZzzvGIHd2R2APyDoIwbMFW1eDrrWlIxOmUx9vjz
sP9CGpD1Pzq3iTfMd+yTCI8iaR+6WjmPzTwmdLJKDuyksB49v3UOVsZEy/UVXcggHHnmO3EIQJHv
7GlCDJijKr5ZNKfaD6xScs7fqJuKTVfN96TAnGbEihLNPHCyFs+nyaNRI/Cps95WL7YdnVfn2xzV
55ITsEKhMVtOwgL+1DfuSs+ImdCKtWYU9QMSB7KC572IGYvqmB/X59MonTerwaWrjTusf3smt4WO
7u3XFOwWkx4RHd2Zevwwjc4lcuVZc703r9W3vkz3DjGgWibv3crdGDhV4sZ8bF3xgvvmYNnGrdXn
B8vVji5HNjVqn+t9t0oEPjDzxjQR4wHX2rK/y2Om9MbyAzMObiGfjc1PmQPaxJxOKRs33SwGNqUW
uV53bsxx6O/MybxlIs0Je0S+72Wz6/L2zC2OQ9Np3sdE2xmgrGqQqHqxf8S4AVgkZBV2sf2YezHp
eSbiqEPUAOMz3Fy7642UmtS4K2wi0BtYh4TXjk7en3QGGhzZK6lF7OF3uhCHMpZPjDW6EttLCo39
kKVo+d58nsf+uchnksw5zkBG344+HijCTQJb7/Zx3j3AqwCmYs4tunSvvHFHSo4fNIvTbjASbv88
gVnWjTTYq/BZHAnlvv9TUmBnL3p8FXlLVyY5+2Xx7Ov1+1jlfGA870nBaJl0ufPWfWJuhl2ZeNco
G27Xg1A72EvgzH2YTka1nYX+uf7WWWM8WwtRernzrs35TrfLF9Gty1/cX4oIZ30vNNKfDP3kN9Xv
yGnup0aeplTcIwoDpuQChIz7Y7HvmhqwzEBWoOrnZEKAufO9cIVy0b7GdLMpN+/RqW/GfoTDNw/d
0sB02BruiuSNq1USC2Pi4O330WSGvUqfU3Z0kggOBTfHGiRokexTQBVQX40YO60PL1seUy8/Dn3y
HCXlD1RexXKfH3MCAReqQWi2YyaotkV+b/Sw//hRMIb62EaojEy//tU0sxE6He8/ThWaTloGNESP
pDkGa7a7iDNAWoZYuAbMDaEcp0nPkWWoJP2kuwhwjcFjR2ZH+Kq9gQ78vDqh8IBvjIlVs1vexkVc
4I8P40AYoZy2lqfd6X3/avCsSipMzuO0g7RfqwTjZmTXaLBqfXlsF+Y79ZEH2DW8Tb28FhHxBOA3
D7VGjo61eBQ8g3VAGgK6b6rPEvyAZJrsnAIxn0qzuu9rnKlzZtDAzZjQW8T3Fj0yQ/RvUHccm5vq
gYu/A3SJt23mZfdrfHNHu4ZPXKs3tYqxWddQtdiBsE8m4IYxhbmKv3vHu+9jxGdFsltblqduMl4h
xvdVW9w37idHjPUmzYIZoGxeEvoo4jQZ2m9ccs/r54lL9KqxtoG4DYfWgewpMvFgt8Wtx6Uf1mTB
9ZNmkopz7UR1k7Tzq2gpwzU3Nh8cbXguLGJASzdc1yGZMPMZncfAlF+03nscK9z1fnowdAD4pm0f
zEm+9212C0jzlDfVm8fKtX5dc5lg2C4WUZRroH89VPQdyvkSzX6IueQcKRsHsP1WWQkZJasCTjs+
8GrtW1b+XmQuhTEpBkV91pqeG6E07kh3ecd+UGz9Cl9UG7enhPnckYp5nIre3shSIwNJ6zzsGMMt
vCu9v3ar+ctDbC37uu4utZwDX3XruPeoDqLZ+KXbrr9iQER2RLDlLma+tXBZPO+TnJyPApNenwzH
vvdOueFcK4OHGtp646Qs/nYHBqf56h6Vf+cbZcb7jw+9zwW2lb1v+wQe2sYIzYmYrjbgqrPL9JhI
O/1QYydZf6pbl1cE250mkV0KHaJXkNxQYVYgVpbOtGFiILUJVJ26KxFywLzOcNfE8bcztfeCvFJR
Z+FsTEEZR5d1YFFPpVG27l5f0uOYqd/Sdt/9tbQfrFNTTWw8c/plcAIvSh4/M+bIxpal/PEI9Ucv
FDjYtMogjZKDlwkk5JyOZ+yfxdIfJXI9H9xDGadIFcLjIFF5P5ZXDh9ZW45PqovgRZwBJ2VyFOYw
7txGIqRVJ2Np8qAz4QorY75L1LSZoVX23qKyb8/oLmYjd6xy31ZBrTM05l0Nr74B4G8gGIb9RNRC
W1lXNXrw55j1TiVhDo9lV4kHcE1awGJ56A2MQ0W5DlYoo0/VpzIohOScM0XUl4OBsYSTkSOqq52M
X+t7IJZmn2jiEhtQNnSsf8U44Th5T9xH7SLDhInXqjNvTa8z8H5jku/iOVxkfHRd9dSxXtBWb/Dy
wJIBrmAS8j8SR7vmxXQk8WhTVIJup3Ur+X+6Nl/bmAZi63DsjstnkSbY8ah3loIQl34dFEI3hiQP
GUO/J/YWZlWgppq/saVsZZLcjO1w6pKvGp6yqzDN1sTgWrZ2u66oiuXIArPIWLfFNOx6wz+4E2Sz
KLWH3Iz2JAigRpnps63l75irn8uxYFnF+Gu0ByqiO5wRJ71AZHLbN9JAbqakf3cLGk1rpP7ey7mv
JnsmvLr8aCKwx9QFax/e9Tzqt0nc3A8NIYcDAkcv05MnLYsqOBf7tMv0ndkhkKeuzdTA7NwI4PRp
ZDeNBk4k0bLuo4n/GFnyeYA0pqOMk6FUN21tMYDNq5kR0BJFprSdVi5v8RK/aLFH/sYYzpN/BtJ/
ygb1PJkewoxiG7bsujlEZTTQBDMDl+S6TcV4Xh6xFSC/eCVpdzrqXdvC1ILilY/a2Da7kcZ7ODrE
+QyONu/HisAs1Y/MS29ror0iv3J3UmuY7RPV6hThsF29IyRrgZ3i19WdaCf0gsgibUSeWhhE7wqu
DW3wHIcw25uipg7wImJ0G9WXaJE9RjiDK0EY6l32PviQ7RAyPE+CDTtyTi3Y23flWNOnP5RJaLvt
9NJSqTwQU7Ac3CrrTmM7oaCJVKhVGDwNjOI8xJ1yDvj50AMjuqA71ymi0Iib7GQ6SAVONoC8jtFU
HxKdJDLGsfRjiCuHXLCFZkU5pLjjqNSa96znFEiFbHOe7EiUOtV4gKgZR9z6RpJs/Unqe2+I9bMP
eMB5oBgBdlp5rNHB3mgz/x7dsTsLVfdBlWjROc0IkqkMRA9lyOSxL4fpMg/4sOuih70raMajGMN1
TMBUnEOmS8Jic9JLdHja+e+MFvdvKZ/6rRJCu6MraZ2kJ3PyqA3j6DbtU+vMDI7xs/4dqKAOVAUs
qHPeuMOAyACFVn9YrJqm8wBP2NAa2VQT4Vy8c4reyK223GaA97rrBZGBahZLQm+aqU5vp9wiCrmy
8ldd81JO0r31VRlC56P3uphEhzbZzl36o/PcbuiIzU9URsQjxyh5nk+gv+7AEFTYDQJUiA5gJkZJ
LbwUo65Hetva3jGnSgaDN9Cc1unDzTVB4jFIFiw4ym9UW8TRGJ77CZLHo9+k00GS4xHMKkpODuEe
+yaZsmO56umJ8ucfs1aolTrLJIeN2AuX1UVV+0wFwROH065qcUhp3QjA0KXkKiWx6g4Ay+OpcuTy
yplaBJoTvRmG3W7HJrOOkef1+DFnQruM1Pa3ttt8OAh2IVBeuiXBqIg3tu/Cti+FEJiZSTtMWz2G
TiaHw4zBCNMpwbnukFUPUTtsmtQsDnlmXvXRsR98g0gvTVENiOTWtn2GgxjykyisJ4oM7OHSeekW
hBiAPhiV2kt3Nl8+5lr6lGX5+2jo9iFt1+nVfXPNJvvTGYuBlRG7GfZBMuVk/WLNZkquhV5eM7Nk
uoZK9LeFIcUbrxYlt/sMLVY5NlMG7cYL/r2lItU6ux7uzdp4iJUReo51XDUcVMGDLOqbPMF3ouJ7
hUXCjnBu0zWjbo4bSah5Fvx7bXV1LDOMy4Zh3azCUDM73wPia+sXHx5Sq+ozeuecSpdVf+UOwA83
becC99ugtc1dnwLn4U19ydbkMUu8WFiaN73ddiGejDyUJvq5U9fPcU1+wqoV+d3tUhQkEJb7Mqmf
HL8ivhNIKc8DAt+3cL/PWT+s6WB4wEBLZBpmwNfEI/QfIqY5SCTDw58Bsv/xa/4/8ru6/6+AzO5v
/8nXv6oahVzG/b98+bcnmKWq+M/1Nf/zZ/75FX/bf1e3n+R4/esf+qfX8HP//veGn/3nP33BZsnZ
7GH4bpfrdzfk/Z8/n3e4/sn/32/+2/efP4WA0++//vGrGtiA+WmS4Kc//v6t4++//mGuYzb+4x9/
/t+/uf4Cf/3j8bv8lp/5//OK78+u/+sfmmH8xXIcz/MtU7eE5ViEmE7f//Ut8ReHc7HwPEZfW77t
EKhNkFsf//UPw/2L6xuu6du6L3xdX+cjdsBZ67fMv1i6MNESPDJL/4zJ/u/39k+fzv9+Wv9WDsV9
hYmk49X/nMjrCMvFjmIJ+ogOmZHev86e75BDDG3UHhyjqm8NI3meG63YthOue+JDaVKNEy36yT70
zDA9ZIbOwwz+hbPXMS60lqXv5DdFuiF3h2Q9fcQZ0eEk/ocr+vd3/Y/vkvCZNVz8f9NYeZ+C6+NZ
puByCMP2/yV8XJuiJpu0+BLPGkhKd99HZN9lhB4qbSEcpkm//Bxdi3Asqi3N4z98nt1KTo9Qjqg+
xO1uC2k9wR+5B3gGgj1cuWty87m1i+ekb9KN6UG60w7XOoAClLsft83vRzSnwPfXDFbyPWmRp2/p
Eock4HZPdt6/F0wZXLKOOjHppo1ZpGci6/d4+bSNtlhnS885k6qSdnmeql357I90ZV2zvaP3teAb
wPFhzGIHWtbtO5eWdpRQhdbFwTJceUrsjGwCZeTBmOsjrJ73WEX32M/6s+5Vx8zJeTdkrtm6Y4Ul
6O10VVOV4L0hPTgFCN/0JDkhO9e/mRtqXgqMLqyvBeVxxSafe4q6qXywMsx6ZTmhRs/9xUqWfJug
N9C4hs8nDgIC2i1ujNneDhoDCuiGL2EStx9YcR4U0t++p3zFB0SAynqMSz3DPRv6T0tAVVphS42y
cGF06XaslyaINNyooymzXURSSDxxLBedPp/+/IcbowhMmo/EgzTfIWftqQ1G2sy+uO1j/42AlRPj
NxEjyyQPCnyi0LnY/YYmTCCbJoVxqsB8SNaY+5aQh7reJL8ghrfQ7QwZIoOIgOJbl8gm1tKOiC8C
UQpbO+ETT2lo0SBJq+Z3QytKOuaOQKhda2GHdkuISHDcHxTpDyuvDoRIJ924GYm+2EwDKQlpF39R
6VmgdwMpjJ4VTCgnHDDwCrXktCXvST/8GM74Le1h76vojdxakBYhbrVW83GGlXdHfe4Ortu4tDSX
r6QnA7bU7KBObYp956Mqsk0PlBN4y1pFGN5lph266yb/3oQhKKJl35tY4tu5efbzm7GpPOYBoqqY
FdbxNCUmCJ1Ic2FYjVIUa2lnMcajLwJFqX3bE/ArSLAwaNrBfdCCtG37JR4wtCfy6c92QWSmX27V
A5Ivz3ZRclSZqXtxtGyE376aJrtdNWrnGkQ3bctXMhoNSqFjiRJim8za7j073RLPC+ZHfm7n6ciM
AoW2MVqyd0/9CL1lKezAVe3DaWM4abXpkfWA9s46tCODf3GGVxAEKuBMeXuh5MGWbgmxG79lGOzs
Jdc2atHOskhvba2kRzd9V8t8NeWMHdbojJPbX2/Wm8Ag4W/JCOHLYpecalJ1MQgVC1xSzdS7wO4q
okGt5ofMxZ3rlcvWS5jwYQgaJgvQelIVm3wggVOaJ79klLCBeyaO8u+iB68aOIla4gtv0UEaxsfs
619FT6QlLYIMum6Rm7EnPFWDed12IA5m/uUmCyNKCO+oUBeKGANrhG79nDBha408/nHJZU+N+pXG
yqvTJE99Nv5yBnczxGLbc64NbF+/Ju0CdN7SpPBHpmfTo1D6fJmc7rl3MbENHXikXNHlKHnNTWNH
04EMqpFnLAJOdhN+TGZymu3mBWOj7sHykDI7MHCo6N2LM41ATcXMdThoEcvDSNbbjqn0j01jf49O
Eu3GzPCDLq5Ibh5pAJIi06Q5jZaG6NDajKlPRHYz5u7vOH/wJ/zCpFa+lLWAHBlT0CnZt6sN0CNu
En9lVr7bdUkpOdCpKOt9lXcXoqJjwrFt6IIanGrwRZC7dK1FsfMXK7uLup7Jo/5RooRQ3G09PakO
UEN5OLM1dYJEJGynFg1IzskW49TZa8O4OjLnmuCLzKvwETTXeepA7DnkFpmqgykipNe2xSuA9mlg
EDuQ8Upc+TzmtoOM+l7AeJNdvWWY211UrA2pSJ1xRJLEAz8sBBMcCv3NlkffK5n02Gn0U7UP03eH
e1RmfKm+OJIZYGxIIZF42etum3vG9zClQUOOmp0Jd+PafrHDaE3LW8dFRYzML9PR690yO5dG3idd
SlValZ+O7aQnXHG/J7trDmUREYU43ZH/bCvFjN8JWDYpKgh3QoXU8unZpGI7PrCwx88lpBpNiP9Y
CE+Q3wWdtoiUswDZGHbVzI+1uR24p2+U0YcTLtowawfO+RTRPvFXSwTto/D+hBogRetfI6CONKNv
UOWkl5HNqs0djXabA+ky8/gQgJh4kmzBsSTdEzCao8SFbhCoXxwBPI3wfEgNe3Ly8FOYz1St8dls
9G6rst4IhrEjg9Mv97kKEf0LID0SOJVsUxBsM0y2Hn3pbSkG3AGYUXbEBl54uGLyS9awID8CVKnX
TJOywxEpfWBz309xTUXxgQxQ7hWKhE6S3DNb2X3d2wx9jR3srnJ+HAlrXdIl3afkoOD9oz0RYSm8
q/2x2g5V9Duy2C8tbPL026Nnq5wPOv3dSrP3DabqXSuw38m5oFRVNaYKRgulFPZh7ANWuwUjSFQB
ADneCxG/Ruk0bcFuXgdEQmpJ7E19aUDWOPXWGqS1YwYZCBJsZlgpx9sIW3tbROUD9tMUEwmLncOD
o/9fns5ruXEk26JflBEwCfdKggStSHmpXhCSqgQkvHdfPwsdN+6LZrq7jEQSmcfsvXYGDHRJUMhi
AdpIvD21LZI3mui3NJF3CSb2kBpjv2vr6SlDsnVwSwub7Gjovq06BACOas/2oLIHCs/vpu4kHRDi
L00mb2m3DLiSin9i1pfL3BrngXXE3iTJXQm8dHkbPoyNte9ZP/kQY1pmKuYTNlzvCYZHdEhipgNt
YQLsSuSBhduhkayW9O5OFdc+/vclKa1h17MjqtV0G0bIK9ZAXx3Z9V8a182Q9ffavVje+N1JdIYW
o/B+/YZ65kXSC0IFW2t9JnsPYlnesCUd2BUtxJE5QxN0ogxof7+bMARzoalbM/3OqA4t59Qn08XU
hmwzpm/GqnKHBEgUS3luvPOciF/PYpHPBnuj98uLCvMvAfaCdLVgLGjvTRFBL8DzPczGR6MB0YAg
cMq1esa17q5xsTxSs2s+SyNwrF6jZg2fcRimHAO07rVOMUn6Qt3vQrSTG6Oy7ohG1B30YjNlu7Jk
oik73MGThpogfoikZvh17gJii6/Lwm+2HcvyU2fNTSAFuPLGcaOVi0OfmLNFHH0Tcij+0ulLTHSi
axqI1ZiPk50L/HjjAbo+AsC+/UgjdG/ur+NE+Snp/4ESrDaaxSdg8TJJBY11wDadF/vkQkiw7Prd
VM4bGQinkefuGC72j6dCUJ3IODuz9TZAci7ADPeFvdBwjO1vg890GG6s9w+Dy6WqLyTiVjluGXc8
QYfFG5Oy/ZXjtB3Zu/lzHt3HiEtmQq64WHPzaPbts1KJcXBNm30IGgmtYXnkApjbI6XwgdP1fjcm
0meA6uxLlKGbrD3XMX5Zo3HZuRTUsSKv/NyLGWyEsnpmXA3VuVtHad1TEUffLkrYKjH7S0Wc78Wu
kpPij93OKioZxSB2ra+1tiaPsa33rcLeZS2CNxV5X0pjBu3JPzMY6Kur4bcbxwFdp7dgV1tjkgcx
I0nLuNBqZKqaCiH0lOFDKDDOhFPBngFv925RfEfrZPqUh3F5iJW1HmgFRB0zBFiboVzlXcGhdTUV
yOg+KtaY7E9d84ImXMrAdq2AJh8XXoZYSovXEFmjM3wCmLpgCH3TqH4Am8kDwth570JortQa4lYU
vEDt6GfVKV4pd3iJVqVnSBEWAWII0SnFbSHIGBi/hhh6AEQHFCPTD4e+RLMDUmUaoh2OjI+pzgGH
r//asbS/sShXsv8tR/MW0G8AdBjd76Ro90j98hcAA7/RarYy9SMrLmRO2anER7/BHrfKpZAEDvCA
WR572O/kUxEVKcLCkuO/TR6JYaBMFEu56zKsRjKmZysQG7oMa6lrcPwzVN0lY6SCvPcQwKn0R2fT
s0kZEjFJc+3sVNWW+55HvLBatTXLpdsNULu3eMbCrRbDETVg6wxLa8NeO8pYMbQsVLxFP3JWLVCV
iGFv47WH0aUYF14IhSJLyFJxQ3xonb2nD4UfwfuAe+xpsGZ+0cZerLNu1ye6v23StH8ce1XSV/Eu
I9Vgly1I2hP9DzTUs06TcBoWhEh94SRoFJxXPQdIMoQOy+/pAq9qfG2o9/Q2PDKur31v7Nttkmj7
rtJuU9LO15y2L65qkAYKFQ0oWhVDMeMtPxih81bELqeZ9IdJu0ZJ+KAlsX3VZvbpcTHRJ5BscWxb
ixQQZb/lbKyWJtz0jpHwsS4/vbrOH5qJnvc/tjP27z2KaQoC0oGe5/i3nZCXxvKEnfGmCQ01AnD3
STe4coY/7qiNAavbSzWQUeElyKpW8eScn4a4eKl44LZTiRxsqHP0bXYxXbkAUwCfoR3kc7Hco5DA
grEzf+CTGduK+tdQy0shvlJYZ+xx6t9KwVWbYugTFvy4fMO42HGTa5OjXqhjirRcMTbMZFMAI8Qx
3DSdt7Xr366qi5PlZK9yochl1j1SsKbXrqrAQbdx7iNcz4p5U+KnBM2MWxm56bTtV6KSNwE9ktEJ
f+78EYH8FbK4OcJud3E7ZQGroi0vqHvCUXwGiQJEy9L5qRPjFW05G8lkZuwS+kw6QLeUCMK0GhyT
PdD2c8ghWHrlVJ0eG7FWcA7u+arFozr8aRLhtxMJMa2e/Boj34goa2KIgC67n8phBVZZ442W5WLM
6Zq2W7C5iD/7iY8P0nx44p3ebRvNONrVTL57a53A7joXlyO/tPB/sh7fxtI6hBmZRlazLwmAtvXy
nYHnGMQVaB4DX6aywvlqGDBb0e7ycSPkIxJ/UoFoOkdA1RjuHHgiodEIafoToGpkSTYHt3MHaFYt
ysF05l1CveyhjsF6g6RXInjo+u6HndaZj8Q/ZDe+uXC0gu2hk29BHWn81SH3x77BH8sGlgJpHuS5
b8qVgau6x2T9XHrkLGjzuGMw85ZQ68CJQeab80K6iL1xciPjMNASNinCV5U+RuGMXc+EeL8kj0k+
6nvVJEySV4B+owxIeKi+OBOpL9jL9jqjjkRAAphGtn1jKTiH0fLblDx0+M5fhiF3y5V/sXdCGYyX
/lhZ+O16eZqGUfqUcA9lykXYxfl1YetD6V28Mfcy2YmOKzhi2JYOCwjYOyuQh0GHk6d/us77zYvc
YvyBOJasnbIZXt1C3EBp8Mu6/LYIAnKX6gcuguVjy/FFESE8gjbfskxCeKL+lGbxVqDc32Y5DwO8
I6JjenUEd1HTmdWr6pZUKOWm5xIfwyYryUR3cMVetAg3llNtZSEGxOI6R4E9/+u0ytpM9mSjI07B
PNp/0W9NgZfiBray8tTvIDKlc3Vum2nZZUmIhKcNBpkchAq3hZmeJLu+wuY61DNyVzqeg7gbftBa
lFicKSHMgQADGnq5xx4XOKaLGM/jAhmYxzcCNeqMBszg7Ly3KQE6msxu9gJR2/BmZAZ/CbQSO8Qt
GhIL5PBin5aMgpDxbxeqlmAAhbjxRvO3qknLjAgZgelGeCqX7GYYLSaIKcwc4jQwATBygjCPPANm
slWTJIRTtuv+ShdaoUFFGWklIgWMCfB8s7KzbmGlLrh4eJrAd4/R8ILCJY7we8CxfYkH41tkLCwl
OKuANeKzK+Mz41JAWg3rtsbVUTTkK+6O0tD1vkuFnoV5NOqwOIp8d45wFhBHJgx2zE2EyZXRF7c7
93SFaKYgJ8Jv2SYBMUcthU4lQyQ73e+zVeFvtSygdzBCt0lvmL6e9IFWbJtFQ/gUoxMeJu9hdBze
jHpKd0IML/kS1wfpGBcAEi8yPsSMZ7YgQ/RtFjqfY9GVhzmD/dB3LLxTSv3t6ueBf4JLLdOXAziM
wGRjGNlvcAfLXaobMwHj0WnqJcE4bo5VcvkFUVZuilm+o7UUgaqLd73TDwtMu2SwztKmBSAG4Mwu
cuW6Ea40DcA9F9c4G0l/7BM/FAR0QwDajRWDvNyef4V1JkXpsZtWtlSZ29tY5fGOcfK+qXuxUxmT
wx7B7jTYrFgrnZoxRy9loyJseqbBnsHVDmgk8ad2P7fZDRcKibSoSJE3s7hy9Fud1ZemS3ygWu+x
sfNsamOL138L5/WrIwCFbhCDzWrxWgzbvGmSiXKWvYSG/OPlSLP12HoX6MrtMfpmFRX7oRF/RVJS
hjY82RPizWzkfiZKp9BnPo320TORiXS294pq/ikB0cfY00edTXdSS6zt5X6R8VV0456bPPtQLtVV
BwGN5+6vjSHd5drpubexSaFK5L3AVZru8lnu0sW8a0Almh7R6JRIFRQD3AiRZw8qF6bfc9S6tvpy
zfG91pn8dFaBBiKUFCRiPkFyq93mZxbFI7HscCE781f25s2o2y8ucv1SY9uVrfcEVRlpG2NfFqbG
bnTrlKNK8CYNTLDybok3/wxnSlH2Tq9LLvh1qrqNNcPEPAEK2TILi2zL3uSwepuosm4QlSdP/HH0
qrxHq5je5gjImtcmpvg3BC23yaiUWORUP+emNz/LElVt5vlao5n+tHCUDYjZGSbLI6X9uVgy+ngD
ZbByyg97QbhmWkwV0wjKfiu/alQXppa8hgP9hCjcH4jCAEb1f3h6mEdZxTeZW+byMugVU4l3TxAZ
goulxGjGh6c3ca+UoY0DS6tddnyfTEU630Dq7DaCdAtyIAB6rnthxE8Id7CyNM2bRY2JfCIPomxZ
KKg947HLf93Ee5gdKwckznBzsnqASZF3WEI9kC0G/3klv5kR1ATDwoavt7gMPePWIAE9FUA1tGV4
DSeUMAxiJ7bPm1IzmV1O8a1npcG4naGYbPflpN673LO3iVYbe7JSAp5I1KjwIyRuYysdIITWpJYN
BCPmE1Qa6Z3lxO6p0Dz7mDfRR2gbD1Ntstw0GJ8oAiMmsqV1gk+aWf7ks0FbCfifKR3uMWD1ICfK
a5H1T8M4lnC5VIUwSvueXIol+HXHAf0LHvIHHVM0tSVPKglEbgENfplfDEkWkJFGB+hBnJCV+9K2
MIdyl16kbFOiDcyAWou7wPQODiWK0TntGb0Vhh0CRjrDDuSUf/dlHQUE591SMJlV/Miwe9kOQ1Zv
O4pDJRt5juJMXXOvftMz8eCtO+LB4wC3M6iNef6QQSl5YGq7myx7pNFkqzz19VeSsSdpgKziTaSh
Bd/dGMYt0Zxq5+CVQTvg7r0MHY4BkwTGJeC+xcSPDkElGUrMJHP7O1QMUuaFmapR7lsBbLfvpUvt
ACm2nCwNJ5kJMSAjFqOP0NUI7T70sbo00fIzO1LtCpl9rYSGG5UQa0HY3Nrwy2nr5taAaI5pqZ1L
dShbEn/6emQ0GAYq6rCJnIdU/AwWkkkHxZM+zxxCvaqOWOe+ZaMtyPUsAMT4kCvzrA9h4icVLIn6
EiUWkdylvEQL8nTob9fK0Do/s0TrswMxfM9bnpeFDJhSR7kfd8dMB+bR4zYJm4Pe2/1+7sybm8we
vXD2HAubgY5wMCZiXUjbn3gZr9mQ0EzXVLNdFx1VNuxN8g5Y15CXUbXvKbsHnXUShWK2Iz+AQWI/
PaIIq7aTBhHZa/+yxoppCsWIXBA+YNoy2c/dzZJhX40tUBcKBAQVQ+g7GkdSW2sMnc1kL8oIPiqw
QYTkVKKzkaE+qshjnOb+LwdE6SP2Y4xB5xcWzWUuiieph7gyEvSWreyH25SVQakhnzcnHmPhTD81
eV+c99Z8MCf5Y3ckWGijsdN6c+t2Sj17mB5wFuh7r/yrZVRIOZXIxHB/m9ryLTyogkQ5shAkn/Hx
J7ozddLPkEHw2EBGJCYeZl0fZmS0uchpbAyu7YDpH4cgMZerEha4rMhgZzjpCU6FOJnZfMYkPJjx
Uyz01mdC/YRpJUSa87csCNpBD+hXMABX9DHrP/PRaKlyoYz7MQSb/fBW28PNeUtFT/OwSBR3qrYR
P2DkoPOconPOvbL1WqzJehKbZ4xjBhEWYkB6hf8usp0TmscNLYxpeDfAZt4tigpSWfLmauMwOAzG
1VYMG1oPvU+ZaN491bw9Z+/8Qu5rdA/j7DIyrwHxOb4utXBuZSL/JHGzvEecmtuF1wO3+iT2DlK7
T5gZG5TB81edp6GPoDc+F0WkP+lu9wPGQDg6e74S9Y5TaFfgOnDmOjXBcwOHy1yk+S76b2+ub/EA
N6Gc2vmuhdkPpCjnwyRoDH0OljICP1dVnFZfJu0gw9z5tAZ7DhjSlcGIYPcVv94pI+INlcG3cBnI
OFjhrpaO8ps1BWJeh4QCDUINoJmntHDaX3Rln2PnlO+hni4+IEV5tIfq2cs0UiDJ18LKo7yrx/uw
k9CwXuoYdHcH/Z2Bxkw+wYi/DFYakti02DuRfGd0Km/w/LC5Cgc8IXu1wfHGfdJDQehKPJspPrGN
UlXGcGnEA4I7891sVuxCSgxpaWR/0SbXr4YAAiiIFAjMsqtftanTMG2NgVsluZ9ao/ekJ2n1ZOZB
R5gPPw0qLg5HsQOXkexyVk97F7/sc87FGKD2L7aEefwUEZZxmYub1zIrZ5t2YVB3G9108OcYL+js
DqcoomdOQzx9izpGem3zadUDbTHNow4jiEJ4ou91//Qp/8vG+jhS5j8SxiFirtaiy4pD+wzXWgcM
QTJEbO8HK4Gk7mIvbPUvl+qHkZCmAitnQxN73Mwub+pmqFkhASExifhgpJX+MtP3Nna5Lk7pu3eo
GYPFhuVBesG2dt1ncPdqq9fOsdcUIapgYjZ1pGN6KFjkK3VvmROTAaUdl47DB/urTWqX7p4qx12r
2f659yhkKz3xtdXfmuJ23gkr/4ps+q5OltlTUaUPWvzZdLZ88QrP3vem+5JGtE0gOMnXwNrQaKG1
GimiBy8m6gqibZAOeMEyPuSbKANGnfaoFNNeu04IJ+GHxVeDzumSLvHs9+FySjqzepsHJiFEJM9x
I49GRZ/utlZxn8z2b42Dtq24P8aU0KS6hoHDZ/foyCW59PNF9iPgFyC3+Png5Ls7XOb9NTX4YaLG
xaGG/jpR9VXI4YIueCQmcno10F/sHd2xOeblB4nee5uOLsjl8uphnAz0ZX5FgAs8xIMA3aVZsTMy
HJ2YTVjjeU3ySZ+Ntv+hTVzxM7t/pMY4ae6r5JjO9avZFznW0xQCrzODJdXP4xQSG6AoCWC9e8/j
sGee0hCR2pLWmBGp3Djz88JIu6nsOIibaAx0ab9UzaQF5FT8gcraPnAcsLYCduzHtZdespFthqi9
fpdFg3m266TdJ8RSZDXM77E/Qt8sgjxRdzCaF7V6qtl5qK2Z2xfHydi+VGQyxSOtYN/peG+XE5sK
nVfCRYDNz7jDc+bSIgAVnW3mNlZnmqdcZyqWFSGiszI+oA/utiZ5cwxwBHsZKh3apw0oTtii8wSx
0Na8He64drcu6fUYw4fB67brp5YJALpv20h2RIBG18JQB61i+y/aaeXE+1CptCcUrcVxpvBBTpoe
igQZop2tS8YBBQUVFiveJyvNGQlO/Wc2VSRI5dqdI9mA++jeTNYsJ6gpG6vt3UOtu6RcUjle84Kr
36xAyA3AddpW8avWL7HTIUqvXaIZdNk+sUPkLYw4sKqurPyWqIATrZPYj157qdd/SlyT9IX1i872
F9ao4OkTxvgKsu1quxGLpU6HSw6PFTSvoO3xwGHqUAccmMo8vV19bFZFTqT9M/VcMcVgtZiGRwkW
+LRMTXWKFECVUkAEYghpndSyrAwpphSdyae5ry3AgCyPWPgjsDZSO95nooXP3qx/739/+RiVDeZd
wpHYb/OYDHmgm+FZEh11Yk/+hZcJT6L13dkmpX8xHuXiHVqjQYWIdngTCwzTo8jrrSIbANyVg0Ew
d855uPADc8ecvIWwUU3TI24cbND9kD3UulEeQ3auUV/F19RZmqDS6mvfVX2QEQrxaJhjzmdkJzKO
6nbux13Ta28aFq6T3lXezqp90dIG1YwVNxFqr3wOd9kIuqpxjPFAEKL2mltI2VF+ksgOWpe1L6fc
/MK3upe1Lo8Kt8dFCRa43gwFx9b13y7kKGRajWDVC9+r3Hguo0bcTAaabx4r+kG9WrrID63tfTW5
y2InU5dUw9QooIOXyXLVrGFFf7VPjq6h5ARvftVw30oRvS4Fx3jh2DVtq/PmuJIbbB5flUUbEZZM
ixzSYNwITVmzZO7ettnfNKm8MmmeA61ZPoFGrNaRusaFQAiJYWQDa3aDqBertnaGhDTJDGfUBxX0
EvZlByv4qBL3SfGS4TwEC+V+WyWwWrNWD12IqxTAJnQbA0NC3QxXp9J+PUT8POMXU7gEaKcsMekC
+P6QnSbdDsc4Vb5AvrsU4YmUByJUNC9i1D++9GDayFxJ5XGM47tsDK505uo42jBJg/wmOJJbV0PC
tcxxYNTMyBaGOoE15ybwIZn6hsSJNZjRRQjFfguvAXqfES5F25wHth77rISF18262AN1lLukcoHN
9hG2Q2c52rmJ8jpEsKNjz2QsULiHAtvv1lZ6eLJNerSeghvgYhOEOoDC0OPwe5JhyUe/tP5Vwra2
rZMwCorb+F5HIMMgpWLxxW+3X3pr9r2BPqju9Bz7N1YOaZ+xhP+bzdwKhqbjRqMEKVh5PJLAdImy
rMbQCEneTMQBIgJjTls9JpO46+lo7YkE1W+Ze6mT5IDMPToRPxRvk7ZM/D5JXxUaslPHoG+VVbnU
RMwA2gjZoSFCmOrcLBihJNOndjjpJrdT2thPijnjds7jo8srvjc6u7yOEByJHjxqMzdqNfTmfUbk
ZNVIxq3Yme55JS4LndlRH1w0BpUzbbuJD5Wzrhu1aYULWuzIUnPvTEjK6h6b2lC9Dhbq9iEKD2Nk
YQi14KC5rk20Mb04U6yHGlENU9mQLh7XIj/fFs9c9Wb044tLdvK1xYRYPWKXz8E8QSW+FyHIeOvB
mOyW0BcGXm7TPMwknPqSpPkNsQcW6k4DAmhO3AUOubc2wx7WxgQ5JLNh7bsIgMIMDR9zdPJnijhv
O7yYLG9ZVlfxrYsjelfdUv7gcK2RpgifZIi5JCXpnXrTsfYgf1DDyiaU6W4nh933Kn40i9rj+BRB
rBtnCdtpH7cPqBVg+sXLQYXhcmBdK892+ehk2rfMZXdRE+QMzUVrF0+A6yZ7hyzYCjBpPmWCzi5P
tGyf6G1xLSrcZnb2XvLS+1r4FzbUdABHPdA8j+W17HoOuLK7DXTB+xHJYWApNe/0uceGZhgPVU+R
0HrGngiO38yumq0qQsKLazcwqoSyXtOORkp2QDE66MBJDjzkrCU9Z3VtJSV7eHEI46U6gnCPaGlX
cA/vPAUjOpo2JpVY031lLD0D8NUvonsEARtRjrSze9Alf2aCMCSITMchihl2Kl3MazsM+KoNbe33
bW/Xj5lf9hG8mEQTl3a13OW0hnpOV2K6mDahpA81fExyjlmAs6Bzw1VXzMtwrFc0v1dcwVvFb0+e
RS4pJCA+Unjwd2SV4oVaYF6E8U86tPluCXveacY8LTIwOZPXRuDrLXSm78F4dT38ueAaLG598OD0
GXSfRvwTG17yjaWOiX5dtpemli8jKwSOCa06O3HzohoOWBcKUjO1Idnf4CBZbLJanEM8/QS7FyLW
QR7m9pWynVXStOmU1b8BR7gsUR/YFllMvUz+OKICgDOin4qY0dbqt5pmktHbCDiVYrNPaQKqpHjN
vfC3XGBtYYJl2MUujykPPYKrkbPLmjwYlHwHrMr2HuhpAkcbX5/7gTtaf556BpwNdWpiDEwFYA5s
54a2LvHKR49cyZIVQ6B5hXub567iqEg+rK5L9lqzzpy4/qVXmC8e5p7cap96GXNQO1CuolknERPK
vBbzxloi8o0cmZ2tuF7H/lGZLdhtohLxpLW+A3UA4GcVFCuCsG1p7WCMAuSqgQawK1ugSNXDUl0T
NybzgXUVcX7WVoA4J0ZaQ2XBPJpLQ2utc6TI2IoW5yFqlw/yP8qTSs3nrAW+LoHOJ4n+2Lhaeehm
9XcSFy1epgdhc7JgelNbjuDlrBcJWxjdODpZjqRs/QKge5kO//1fEJC7kDAoZMEgTTYYjLcYtsdD
FvF32Xyrp0I1+DY52uEkGmwmdPExFHQTqBgAQPyELvmXshE11Z4NxFRz7iLOKrqJ96FBSWp/q6n5
BI89nyyt/78vqE6GjRF2ONMStyFUgvegccfkEKZVBjAPw3BMquzpvy9lnbencPSYxtowkgCIb/AX
Nk64d834xtT+xVuSOKhJLXUzwQ5WaM3pvy///XamAOvqayQAbP0Pom6bk/v/v+S/fyzLhYGtivbm
EpVsULwnVGfssZg1Ce9dJ1SbyTC2UX4K3p4p/wMzExEwEoVqXi5WO3w5CfgnHJyvXj5jResAU4bW
wvVXs1o2KCnUj8n8M7NRAUVAtyZ1amv55va0FOBqzAI8Xo7m0YhxLhsxfkXVbWzVd0d3uJvSXOCl
jQ3FSFUj78iYzxRNdoHStREMug6a6V7NnsVeVBVcW/Pyze5EP8wumgrGFaBRRu5Lt81I9DLJu0ja
+gV6tM2+EXxDEsmHQYzDucc2uV8juMlfcNDZmBPiJs5zvzFBAY1Fj5XuM4QTRehhCtVoYN7jmCbP
p6DyCa0rW9J7W+OSzX8rc2JX3Jb7CaVrEI36CjFNjnHeN/8GNhAepouFniEo9OEx1izoKYghSGDo
/ZLUGpQ9XkDMJ+TmzMR+7ei/Hpa2Q+g2F9xHpj8D3To11X3waFRCwwIy4ZKPNC4cFbph6HQGs9yz
ZwMcF8Ejb2heRwrqCQBSkkNoNRN0gK2HHJytwQ7uwDaP3U+iaspXwO8GigRuAN1KL9i06tewNJFP
1RDWbHcS9C5V+NRNaAXsBuhVB0Fx9nYirT4KRcEHd386uqoKZlXJqwVSY0ryAKHOa6EYXqZ4SbLB
GyGWaDilS+c1zIyPebi7Bf4oq0r6R+klIFRyNE50/l864N+nNGP+0Venkth2mD/jE3nYUHbyteoz
xk0mxGecJSQcGByOBuL8Y56TecvAhOXdegnOZLfxNNBxpj0EiKLz+3G59yRZbDGnaUwPhvpSlMBW
lOy32qqjSRzsZMrrBDKr6t7w/TzUAkq2d6hsC+XzonHASaBFepvvIzC0G6LFHoTBfWpVJiMXQbQ2
zx+y4Y+o0nn95Qi0apzful6YJ9V7lziR6XEedlVxrsiMZPyrbnXCLeNIieqlrImPYoDctUnkJxgr
CyR6xCC0CwAlmjtyF1yfZRjmXCaPcxrhlgAausF4SMXiYHAhiN6rgW1VYCqSATE7mkTeq4rg2rIX
QTa7S1A18z0fCeKh5eaPWn/gwmYgXMgavByPysZNn2RD954M6FE1p7PvU5R/Lmgp2nR+x6tQpiR7
YBZMOmZSSFGTE6HcqH2Rg2yMQVwZeceBZ05/2WuSbBH+1bQW4qinan8FKJaVgSMfQz3zfP4c49aP
03LCa/WIlPjbrpf0ZqZQtDINuXIssO65n4gKFxwC+VfpVemJQEboSa6floVxKAe8vwjF33N0CTSp
0XcG5ZTzSscTItk0V3b6qFHRbRAdFlcnXrytGP8MA/4hrefeQ/VuC6/ctdwUMVMOwG8Q87CM0MG6
SKjM/FK5Sh71RTznyB/EkKCDmTCnkoF8NzUGuGnWQnYEprUhS9yn1vxcWMmQ7TixctKt1XCZf5gj
MzoQNDlZqCyZ6ktsYbkgyQ9YhdclJ/ZvF5v0KfgX82F2iFfq2e7sGU/jLJq6R1WLq8cIiv6yc/0x
8yamhoTmlE12jGnXlIdCrFNC28OI2BOEybD7K5QFD0SPCEURA5jBt2MbY355pMaFaYj+aPD+yZ4n
etCms07lwixqlA8utRlmjex3UouCdO6B6xfoP6ycxlPB6Kes7MlGR/JTwIyVrSRxJtkT4YaJeg2M
7kN72sMmKx48w//vdxkxP1FGuK7jQj7OdFopRznME/lUtzoU9YSAAbMo/sCFYt5pUI9TsQCANxkU
d30uGDT0s89UATAG1Pq+4wFAba0zip0YMBFcM9ofmKDqU2ph+neGMvLbJe6B+pv4i/GS4rIw8SLn
7zVZittM5H902Q1bBDJiK7RTKYS8BJPJhYVeXy9oY7VOsNmhN4UyiWY8Wi0KaThFFzK/raHhpeGV
305GB1CwNzGjR0/FqP7ZLMv2aBeHiREQWtFDj2xgZed7O6dn6wvueTMaSJOnhCsoX4wjbm/ydHUJ
e6TrUf2ajyWCdz/F2x24sjgjhYIs1dMUjCvOff6IRYqxgC0v8d9onUOSO9OI/5wYWJWlUXLzVd5m
JLdRCPM4jtHG7eboqYrIgeq35A3xe5Y+e2LGVSVjenYug143l7IPj41uvJtmQReOCpdR0r8yIyRu
mvFWeQ4711bT4mPGEncYUy9oO1AooEn+Ia0OAxZqP7CQePQ6WhlS3tAxieSxWkaNXXNMQil4T99l
Vh7H5rOazasJvZC/y7TT6VL1YE61cf5QxEaQhjiWZ093H1EuNcceGu+GXd2TUWNHcJkSbR1yun0A
6TFDmkg/xmpG+pj0Z2sZKoYiyV8JAJu+NNz/N4mM466jrTMftXztqTPWu2GlU+MpEgLn4sds7HvP
fPTskTzRzz3RSb31PBox+9ImDxjmrwEx7dXI5btEnHyAJ70VlTHjf9Bvq9nLtgFbT3gItZC1NZjS
1yiGXlFpXDW1QDobGe6lHOmj9QTHRJ7C/M2VX0tW08QopGTD5PcICc5eePHA5wptai2sF1M6yjdC
Dwwv0ikNbvQ91rFio/++1CZ3HN9jdKpj8q086yHT+Ex2pkawS8yY8dSKmtexUnArC/MuNY16x/iK
sslG1ItGbfK8axkOjM9DtTcwXfh8ZiGtNM1Nd7xn15itwzIsex4hx29TPlsEX7w2WDlODHGZCeRc
jtERtGXW8yGu0KFwYJpnNOcTdBqOzDRhYuPQiPMBYrXi2GtcoTbrR086vwgUwXijN0P9xp9Bwm0Q
D78AospL1ysLnLp6RlXyGVZlf4ARMQ/57HMyM+KznSRA4gFyQnoIGGBLRtRkWUg8OJDXlX7DDTPX
w4MTRhyQqmIYmaTRGg2FJ5Rqi803c8WKezmpBGeRiSNv/h91Z7IcKbNu2Xe548s1cMCBafS92lCT
E0zZ4fSd0z59LfQfO1anZmVWk5qEKTKVSikUOO7723ttBaHab6Gbl9g0KJN0zSHgaC+5hALcXHOF
fAdqF1NaXvtbk1YjDPf0MreaK8sNMV06i0Ixc4OFUeH/sJqhv1YSesEQ75yYhc8ZLc3u3Y7gos6f
2qAjMrSyR5HAeRri0tnaN9f18kvQXDhXJMcCi1Oho3ZfBeN9Im4J48eOl87fNzkxuW0lEMXAb6pX
bV6r9FBZqryaWCsQt236jNv01o/DjMKL3sbutjyXWBi2cwIRV5b0ygqXJnXqpjbVGK+q2vA5+sFX
oNHoWhYgW2PC9rvR6PfGIH+Yfp2vdV5/0pujzwV5FYByEbuIoztYNEDUP7x2XDAPLhUKWq7KPOs2
RD2hy+I2ZMtYXvAYocgTo8btSblpXZcQuBOYihjp9GJofSgjA9FINK8SS0TfMY1rzmkGYaAce3yM
ZEyDJk2OtSnqrQVPwCY9UlXgZfqJ/WtqTx/E+pqn3nAf5tQL152YFw9jctbLbgNTEjO9iKuym/GX
cFddo51XJ6pePBL9HWb7kk21WnqWlN3sSxv7T2zDHR8ohg/IUlsulMLZ9JexvevsXMfWvMagX+Yc
5LWgw0sxZMZR+pIzFNq3dn7MGU8facKeT0NRHhBuIrSSDPN+GG7nSH8YHRlHqaHPyJzXSauCqEnY
rWNnn3KMvTht6my9wjpHkfoglQ5Waw7wS2qPYAUbHG7xgKstOHbn749sB5M2d561PfK+qls2NfF0
k6z9myJCqQQO3l+xLK8r/jh2Y/Xs0KuY6FNt0Ym6EHFbpvyJ1GfsVvJOMtKn4wYh2G4AiM3ApLIi
NWFC/UkzQgnU/XGDoCA8Cr32yJH34JhzuoOz8zr8bRld78epv0/cQzeNYLQru+BXGdcZk3ja2qr4
UfbuTzdHGiwZLCOCqKfWtR5RrcMzZA/15OrGPErD/qwiez/DS95RnIGuUA1ns8hMtsqYC1XeW6eM
4vNZ+8aRStDwYqbZW21XT8NAhHF2jM2ALgLirP1ZuHLXVowWZMQExtNtdp1wUOM3QHci7oNYpWJN
/owm8NAMrrZ16VLmqqR339jBUsGa+R8xmgp2Q9y9SWQ8JqNNWbtpP8jQmR/w4COUUZtO3LvL15z0
aZKZOOro8KNJlwuhdVpU8+CeiomAg5rXJmWiFRsBUG3NG7cx3n40S5qvUD1Y3qRzG4ZFA8ULuTdS
xQ9sxbS7UV9R1XG5U+OCzkvmdzPLrCuKLh5pYkR0gLCtSXW17Rm6Lq0puFhTcy/m3HxmRnseEE9A
/4TXRYI2uCt8FtryNnXDzV1QfrFWWhgvIyW7KOIs4fj4d/wTSmu81x5f1Fbkcl/Qq3oiP0BRX+re
mORhOx/VARfKu+mS5CB8cPG4kLTLP8hy97O1gatg1nrLC49DgZ7EqYdWt+XImAJKtkcQlRx8pBCn
XOYvsrJvrXyKpuZvOfgvZE00V31fKHGYR9jyQRL5JIUXtuDcVB9917osz1/fI8DYTctTH4flvB4o
TN2P88xgM0Mg/f6b74dQEJtK9PieLprQ2OqSczctTujvfEi5Ug4QjOCFGOh3XGUZwYOxZZFNvC+3
zu8D1tJTl7DhxvoZrb//0fdX+n6Il69ZGETgJ5/pPoimplBkjPJwIVo+jUhdONkTxEyjaQ7VLA5B
4jzXwxigafA7BBLkETmQdkDku36xKTMjal90DLmXVxyy5hlfAdhlDn60S33RIY82T+sjMbh7gRfZ
3BIO5T3ay0OxCE3fD4PX8aW/P4RwxNiuPOe8JRm+99F8/n6Yw2VFxidQZg5KmGw+lMTY1Fq6O08N
CRpWItYYHExn065IvCX6WKp4z2WXrMIeu2CNqcrxaAakpaYeaHXUNNit7Q6MtoMnee2AwUfRpifX
q0515d27fjqAnFO7eu4P4QyzoKw9Aeha7dNgjrf40GjFJuVuUA0OlI1mcIPUIO+iDxwCjyMnXkqL
2+dwotmhap1da8bQMNl/9IN/SLmnrqxlwZS0GCPJ9eDQCBYiOv2BlvMqTac/YakEO0Mu0if9wwxs
o+PiMMWY9dycPjqE06mDTDNbBAPZjHLmUmwBocct0dKmireiZhCVVkQT+roiqAAhO6A3qX6OgxDb
NfPutjeOCRW29IUQPoitrt+PXXRvwI1vE/JvnOfus+fjoUtf8zj7TCukvbiAWxEnm6FXxEOG5Mz3
9sriQwIt+yg1qdZJsaXMllNjkPF5FofZAK+rh7+XmgKT8fXsb6ueE4E9UznhAp8Y3fnBq+0PxyKJ
ouMeWDTh+Np0zYPhmG/KgLaVKV1sayTmCjr+njnRExVFuG2dj9FvvhqvkZvBY8s0Z+YjbST3kdlj
mtvVgRNZwz6nJ/yeYPzC6vDBCLxn2hbtk4HJCQRnbAKY9pw6p5+VmYQDIToo87ekj5C3/OpOa/gv
Qhy/HZf284g7fkOOwHJVvdLQjlssCdumRcWI8E7shF8eXRDp7gAUqvQjebL8+DWicHzHhB+LTJVp
7KjrKWV+VlYUVeZYMywyEphf0Le7kck+QyVjbi8Wo+DdYuvZN1F0CuWMLN1TyKkgNnL8nBNSnrK9
6wCMP4VUZKsDUgu28UY/fbSeMj63j+zfhjKCgwPICWFXX8yuaY5j2O5r0bA9GVb1rIq1zCS1QX54
NHMAxR6ZQqL22cFtMGvgul7TGY6iIDdRlNxGQWlVOjCV/kay/L/m/FyXV7st/+r/E/TzH2yg/59o
QEJ8v1B8//+iDf0nDQgi0td/sICWz/+HBeRA7vFdk9gtHBvTtsS/UUC2+z8YiDig2oEbBNhcnH+T
gGzvf2wrsGzPxZboCMsH4NOW3yQgm6/H4uOjZMMJckTg/df/BQlICI/v7H9j7Hic1/C5y+WbYGzn
eT7co+rX13NcRAs56L9zmbSJmYcAMcaHaq7tYz375y7DI8DN3TxrY1LXYhhQ3KqW6sQserEL76lJ
rauMbPkSSNu4JLOmWAAbInsw/y2x6AzPmXbsSsvx38hiC8S5mko/7e9DO/HeROn8olDJvyls7W+c
p9clyVI4X1b4LEdKX7rygcsremqpf7lSerdErpT75sxVd5QpUY3vp+YA6aVuWc/itHvAt2q/VRiz
uOAdVJ5E2m9TbtJ+jMP7+y8NHWw8g42hGxsUD1An8urxf1e5Y72Vcdw/uCOgU6Inb7npVOfJo8/n
+8GvzfJsAF7bCxIs26EV8xv5DpYPY6CkYEzwpbgV8+rY82F6hPRXcDQp0ua3OxMlwto1vQUGOScG
ac+GmOd7BKzCs4MbhpuvGA8Jbpfy6lR6eKs6NAS22+XqX0+n9OQZHeagTnn7RrLF6k24Lzos9RbW
nYU3Rb3J5fuaHWTc7587aLDCa1HYZ5yW6do2zPwMRvGlttL0UY+TeHODL8uV+b0JKuc5cas9YQbx
ljGkD7mFXkKv4QgsBvON42R5onRvwhPAz9kYGnZG2znwSzR0idZ6HzXb/AzX9CFK/OmtzsDkOUo4
5++fe3JoBcI/8IAC1h4igUAXeea674fwUqbDD9+x1L0LXirAeG9uREmYX1uH72c6wfBpyCCilqt7
R58q3kiI+ZfKJdTQzbp4k71nnziC5SjwPPVc/wcVuPNmYAJNvKfN3kZW2j3CJv6yIc/fSivBORSn
YhfD0XgjChEkGFtBpswon/xi6oS+6RicaxV5uynR030OfbbW5LzIwMh9FrrT3Ya8sJuEVf7zGX5G
xRDTxsfAdN1tZebjHWQH/U2NU2xz6Q53h1PnXpEY2Hw/zTPJVKuGsVSMIPsr1+3uCdTAI95+UL9T
3t8rbetT1tikOpenMijvDrGKXQ9jdqXNXN9bktKXqcPj0OlZ3wVQ/ZuAjvj9bC6LPWx762JW3s2K
dXvP7FE8QQbYxXXU3pvWHTY6wUvRuChyBceQ6s0jQv2Sc4+XsJ5eikIxxmvGUwDE+PGfZ0nLCCbU
WIY51nfpvTBoi7TDvDh/P81HagQC5p+HiUjfvWJujuSunO00YPa2vPiuGWzuZeEzqmjK5C5HhLkg
DBosb/ytyEV70d744vVkK03eGFGV2Q+eTm4zLq07jtrxJbB///NXoBefyH3suixYp2PcPtuNMF6T
JrjbKcft72fVQOazQ/I6wZ+Nn0rFMC1GTcgsLhXPTcJXWRjTTvlcTDGH4deg5NcAGkpjde/UUySh
PYDdY8SIA0UEgf9KvK96qvh/jWr0X6mM9V8d67McuLLETOUaRb2v0otfKp+0ilqeTfiOKVEaR0bD
PNUQQTc64F2lqWALaR96rTJ2TvlyBkSjQCL0s1e2x8ktEv1Lvzz7/iM9VZh8scZZc51SdUIgwQ69
9CgMkb5OMFkZRgf7xKSp1qak9DXjm4xTfnaPtdOfpQ0oIAXekJsvYaa610EHiBEU9XDObF6IxWFW
sgt347G67psGso4VVy4cQtwNWdE/NUXyGi9H04IGurgnF4Xn/T6ZP5Bia4oU+3HTqcC5p/2zTX/M
q5EOnC2is9fP/itE2PppUNPRU9vJiHk7S+He8auPzXhgKu1v6Q7zOW8nxkmpMb/ik27XPXIkYEb7
7lSgS6s6yP/Gz5SZ6+fRwIg5lBi5CNOfBgTfy/eDyswYEiUAndF181O5uDa/P/LIvEXEjDCZTjUI
KK8+f38E3rn556OuigTWimr9/ed+LYcjzdKEjTK8tCSVhZGpE1bw9JKW8bXzBspjOycArx9eqc00
T0M3qIvjfJpDQ72olz+JImnJMHFkGazhMaJBIJ6KJ9K1VJIZMRE2syJOtjxg08QbiF+7MsHPtl5U
P3VtS9mlA667Nv30noTTD9DlxTF3M+qsdPuQMF17T00KfruUl5kDMt2iMdlWRY8zkxTEsrO7PAyl
0GeHIx85leV5vfxooGr3rjtUJMb9+ECnrX6vSuJAI+mOWxmV6UMn9J+BQDQDADg0ZnCDskLBujV0
7/gzChZz9sRpHHbvXbUb07xfQ4Pu8aVk+0EkyQPc3QtTEJMDbw/0iqH9os850zbPlEux2RRf54ZK
1ibtKnhF5ev3HyUJCSQCMgzfw55J+L8f/J5e4gLxEqARZhchSOQmngRhIGlCV4Qx4jgzv2JJL04A
VvVssHw/F6X6k/Ri/rJ1C6c9ZP4djVQbgOJhREcwiQxLl19tWQeAjUCFXczxIfWd/BpzIwhj52Jg
FYz3w8hZOihp/YSiRsnxQA5fVO25q0oskMJOgeDX4m7ramDBhSAnzKxkxuYxqy/dc1aw+M9DZH7U
SCgA0czF6G9u6IilBMH25CVI1dltmGb1mLfvafec8rtcAYXt7iTL+7Vj0dwpE5hslPky4FXDj9ak
fz4CYGQ4xu9558vZ3lW1Jois2vehCQNWMlD1xWQyTePF+CzRzlb0R0wXmH0VimBH71vbAiYcnPmw
RKvj0iJ74nbmo2y5kdJ+Ur+OGsS837gDgdpTp+Zfddv4Xy5iru+0C3Is/5pZKNbky6cHLQZ5xJxT
760pLl+KCUEbUof9i4uuS6MvzjvoL8r1qRQnHhAXPzMBKXBID4wyaamFhJYN3VVSLuDP0St5bcAz
GGdX2HLw1yisDS7EDlqrinVFj8y2kQnJx4Q+RpxhKAGh2M80njKAwp2SXIyGWA1r9jmS8c/Mnoqd
GLwMVkKcr6yAyGsbusfE0UgjwE2KfhmVI7ZgFzllBqSpMMs+RAYUyRGEOBLUHBtnV7eAVOp8B132
r6w5O2P6fXaE/SNro79RjAwvKbjs5LtszGLfwg1fOV7+MDWMW/PsAavAzoi7i8uZLkVbFGIEheH9
UvADVsaCVgj67Eqxen/yOUPD+ua3Zcz+O6Ui5gOklQH78s508ZB6QO3YDNFqpvy52CeAJ9SUVQdH
M7XzynwzNJioUjf1HwXG5AYPax6yFcA9tlbjCOFlcEitdRnRO1DEgpo8kPTsxxjcUYOc0x4R+fG2
U3jIXF8k7DFUejOXh++PxiCxKS0iBNwnbB2SwGBu0tIU4JtWesN6NmxwlkMdS5r25JGODqOWvlCn
YScyhY9eMw1nlpBdT1WOYTDE8GS2sR0mZcXEdOXb2uUMwzt3AoumWDNeOQufUZUMCeFyJZd/Horq
vUrtHFcwOtq0CHLfD99PAcIIhioevolF5hvzPMpWzuL8x7wKsoqBSk0ED8XW4lQ/J9tkUjfHnw/5
PMPQikx0gMHa9FPmr0bz1+zNMOT64mMWS1S28ZvnRt9G/D24IrsORyI6ALDMrsM/Zkr3MpB9uLq1
im51LqFvWZGgRzbvCfFBQSQAl10a+dR0O69zpuuoFjK3LJ1DVGG6aGhV3PWeydedueW2A4HRNIxf
7YFZrLc0tVW5xWAfR2lCqQQrUXwKIqvbjolxFYpen5AlspwFDXaVPgD6yk7UUjpC1lfRAnEdyt5n
ruCaRHabw7gARubY+aVya8nXGvkpnG6Jcr8qx/ZOAa6W1g/rZy9tzy4RRAsSR1SPOLYM6UCTSLnZ
gCqIko4hWw/amAoGgpGS+iyyi7y8nCvkBB426gm3VM1O94AHvdayLo7PbdNxpoRZpux3ScPBLh/Q
V8vZKFaZznmH0tSxN3GDIaQZkEzxGTgYw0NsD2HbRI8ZS3E8Bc6RdX3JV+vwjRzdksVNH32qPPi6
3H7nguOvSq9Wj7iiGtVy++eOgHaLhhgON+EWaIeKGtsW6zvafOIziHKxAQsKlPq5vHokNB7q1lTM
L4x6TYfnCXMibM2ZsDu8FVAF3q/O7i1KbCkN7mNi/CoXHLTyBjXIBEcZ0rxF3GYBBYTOiXtTcm7C
8Q0TnYX9rgIJlVFoUnjgDqxlM22zq3at11SB0DTn6FO66UtsNO7BikW9mgft4MYR/bmqqMDgXZOd
7Xi5+mlQI3RSc16cke/7EaKB71ymkG2ASMDlaiPMSad24lSVlL/qDo5OyFS6SKG2lWr6sBpafaaq
xKGEh4fYvMnwY9L64Mf9LaVFeOEHDjjxmw1pXocx7zyuYfv1RzZcZv6Q5nNw/n4IIZiQ3DX7HSOa
4KYQS+A+LbUtM22DiAx4IQ11sioommFOM4QxVT/9Of3woW4fjbLkKu5maBN4Ox7MQH0Cno+PuuA9
KZQNJs/CBSzS/hYHArtoW6rL94NRDweV2uHeaBzmUFqfojJvwY/S7hDg2iXFXho7h6GEBmiB3m2H
+hTEB8/h9IN5B0XBhzsZEHaamk4dVaFvHAcKpk2Ne6URRK242YOZIgS0wSaB6TwtnnMjfM25MW+D
MRqPpB15b0f1zZ1aQCm42A8s8/VuEOOroRC9Cex4j9xcbzY1IePQdcfOdsp13Pg/ewBKlR9ydFGE
yAbIrSZkjWcJriKWaXPyCg/Ygz8/VnVyrsmzXKyAPEWgFZIKRACYElfui9FuMMmOl/1W2Q6VgX3n
gyjRt5kNzN6p7enMu1RntboZpnkDTp8ealAQcojYRo6CJoGc2HPLNSMsPHv0hLf7zoO0KUb3WLMp
guHn/B2WNdOvnlKrCuDxUSgtGTyxfa+vKp7ZDYuIvLGfvMzovoPNbUnhReTAgmZTcqJEx6iEvufD
JChjzMy9VtltHGgy8pPlW2Coy9kcT3dE47DCKWPCKt3HI5DhctIN4jBTO+8piaX14FbOi/CFPKfM
2UdjTtdWXPQ7oVR9xvt7tdJWPmbmFFzwLcDhPFkdB99IMwOsxvQ0VXgsJ1EdVNaUu65gxE/3U9bP
6bEskVuLinuF/xJOqVzLlJ2hgaNip5ICoGyVm5fSD4nsqWprTBzVePGhc1kFHokQeuFUqbO1QIaT
pHr0eFUeEzb817wmjgBHk5XSp99PNcONjD6LeAVDxO1NbGE7MnPzlqAPZWQ6BTqMN1OogJLzlgF4
q/romsTtDsJ0fTIYSIc+jjHyt9UhcrNTp4PmFpk20QjHJ0DAd3tu84egDoKT18F8IIP71JBQeGy7
8ZrJTKxNq6PSI5IHjYZwrW35OSnxpTN0vTCTMXfI4a9fWlQ19dUf3xg3/Ww75zpxqSmfchCi7nOF
h4EDAPkVihNbwBoM4vt3csjWwbPcXwtDxi4UK1sRf+aj+Vjk4E41eSOyG6V184oI3vjQ3OaJN7fw
ntjyc442fvZQvck7jdFTN5TPyGGH2lLVZqyIoI6O8dXEbDQx81/gYwGJ6pX/0mimDulEKCfLDXnO
gXSuXUon1nkCFdRo45tbG7/HePJv5Vj86+FZ6nQ+yIbW3IkY/zNtA9ZT6zyOJksOSky9Tb0kv4E0
4gppo+Ro+85jgRVBaadfJZFEx2nV3RDZUeQ0AjTjUVYffut/sexQQQPuv0y8x6Z09NcELqzWy1A6
BONpPCQ4gBvQLZuqk3fqcf6QQeEYk9EYQUre9do7wJNqBYDM32kaMBzoJSINJXYFHwcdrk4GRloY
H0xojBFotx8kry0k9dyOzReri/HT+cDRhNn+TUrx1uPLPFbWAUU0WEVNEB3q3uck0cG/Dj3iHCbl
zp4VrvEWwehjprJtrOTC+2gwmJ/IAPcES1K5n9qXMhhNQOIt5Z0NK+sg2TH5QXfHFgW0c4h+kKYd
DgaVQAYOWdsFD1NK8WMOXWo+U6L6kxjKFWZJQ1DbTp09tLJ5OCvmPH3dZVvwLxBza0gDUV0iaICI
GQcbZzRuRAMTaZSouwZ0Tt0mtyaDxXwbL20J3Ij6joikWfXUsDbZH08WL20IZRtnrLl8nyuRM1Mc
escl/rRvA8+AOjd85hGAYJTFa0mPsnCeZDBcSaKfkUQ7ULNr3Iv3eayRgFN4u5xiws3goEERgqNR
0oM3aOUFxZYOnnOmdycDLFba4RGaDF7tAR9wBVzqPTee6zl8s+fe25uZ/ohgHK8bRyYbrFaAgKxo
z7T9bSD1HNr9p62SXzPHr3UrzIcZuNmQutS1rZIwtHZGbso1chuUNdH9iXyJ07o/u4Yr4JuaL7Vf
F7sogMlrVz/ayn1OoN2cDCt4wTf1ZzBY6nPdp2snCTaim42t73NI9fnXsSX+JBJlHDaTUh6MmYz0
lAWLWja+eyTuc25x+6+Ad+4Hs+hoyQaA18fWhxnqchtTUoXxPltbOJ2gEbNIAPSYIjZsOdBQOmcz
AV4X3CK2kh/DVP/uNGPXphlJaGq98mr96XQ4dyOBs03HXHQl/lwGkSR0oRMzoK2vk1mxN4WYzo2/
Y5Rqhy+mLJ4UOMBT+l0w5ah1YR2o1ZYbCBRU2IGrK1TQEwGbf+HmvJkd4ndaW9Oa0PROwz47yASC
DKolBwUS9gFpPKWyR51nHjVq+WlmUN0WIiC5pExO0zgyokbshGy4ywTGumGMYdk+gUXnEGTjquzx
+swTbmiRzluPihErbOZLa07ryG7y931CEeEk03OQDXhRvQLgTa8ghJLGawtW1CaocbK33vvoICGx
r4v2yJcvZi76o2xKeUNFIPcg+mYrsS5vxix8StWBUkfCSrSwq5YFOM/h3PSW1bEVwn0f2cm27t3n
vgYwkFoL55+t5iox0gOG+/JFxtiGrCbHR1fatKb31mbG4boNRfZQRc3XQHbrsJykuro4x1mVPHWG
/0fXMHXD3vvV4HRb6wzXb+QzGGVkNLrQxCZ3IuPhwjuZfOy4ulcwlxZ7YMtnthXvd11gz5mN56yA
spoTNuXADJhJzNmuiHDaCiTKldl2+8rH42eKyiM81n7hMHj7duJqoxPr0iZcrSKqdWk63ZjTBFca
gXAf5M7Bd70vIEmAKZbgC/jAdxXKuy6ZHHiI52sn7Z+gO/mbvi2PvYyCVe1i+Yof2sJv2B+NpJkm
71ZO/B4nIgogPX6Drg3YSZHnUG7Pb9ArgUu0oIJAw2Qp3DZJxdoKgEy2qvmlURCjrR2v/KORxJT5
sSI/KuMZRvWfcoKNQAsfC+E0XYjttG/xbxieXGKFkW+k7Iw1JyleUTLXazHL4uBMaf0Si+xQg/hO
o6n8nErQL0Wj3avPvXFWCIDwWUvUA7c+o8cgM5uwDmkF35tR4IA2zCtgmfnaSP0AEXO51jTFvQCT
zv6hN3y6jDMg4iMepV2av3J4LyFKj80Q7JLQrvZRm5GcK7kn6Ck4E6GZV10DtYaTY3nJoIdYZcfc
fCA51b1UQ/OC3mwyt0rVKfDlsU3k0kVpXjuMUEBux0dfPFo2h+w6qoOdT0pxMYHLXTjT2t41XX6Q
IyLOVFCsirLwJ1K0MS9e3HEu55uU0NjwCFF9bGXk4EgYA+AcoaAdIOMTkvbgY0dRs5+VyW5Gc8DS
6Vie5Zz+cmKPKgaEIdxWxa6NaEafIUyxX2yOsdP+aArz0SsM407IXtywcX/WOqUOwvDENnJs91R3
q8owh5eiHOSeWq6djjt31Ro+ebbMGZ8WkO5cTO8T7T3r2bDxPzbmn4HsPLuaDl8q6oAvvK1lb13o
XwBF8v5G6S6eZKtGtmfQWlYOnO/B4o1v71onjDCUCHKACVdt4b/HXwljSWLbnjwg4aJeOs1H2SUz
oOCAikKtzlGVMxQLJ/JuIX2sMSAS2vGw5sw9TY8As03lHELGPStSUXa3FM8xL6vj8Mmru+kKsYvj
f4u3JPXnLwMoXRIPhFwRhjga9gcv7QgTD9F1KXlwYvKfXS+e0QSmjb3Q8FXqMnuYTuwzR2xtvKns
fPrdZ+BVIHRcNJs6CHLX2p28jUghUYRt/EzNB9XWXf3sQvvf2ikkuCrR76q0zhiaZvb+8J5Vyaha
1fw8rVddtE08FE0Gxi5A5CzVexe72jVNc2q8wqzlbcwgmdg/kyUT7FGFt/l3UTmfZTNdmN2jT0ji
OqxNWNmihgub3rGscX9YXvK3CDr8d6V4nhY3mZvqC/bFDkTaXD8DW4YHvEh7ndWsONB+YoJm89oT
6LdEu4kHsvC2TtdeOyA49XcrI2OVQaM1ORXuaFuLV9SzQTIieEw4Km9ak3cCV9Qw0LbOdXQAFncp
iN4wVJDQcuMD8fRlc4qhxazwXjnQgjf1hOUXL1S5cSvr3odhco4puTPK+ZLF5FkxszarpChIGyXu
loTBytAT6EuXFC12lTxDgIX1RaDvs7ERtiOI4lUbBZdk4htiTWNvO0qL6oVNFQXy7MAoXmkg+wFb
4pWtyMTIWdtbcnRLbY35NzPYyoYpxEM7oo6bEjaXVhvD9+qVy29+blp4yhUt5B7XKLNjBhAzPxV2
iU0ggobRbdMRkS0oXoiAn0MA3ai+3idOixbfFo8pq5LhMmQUHLMi55r6dn4KoHLqBhsjNyfvUIv6
BtS8OnQV98yoDE9bU3iaGw8Yq64xnxnWDQc7Sz4bNpRrUbDV4BQB8nuefRIMJCBnABv7gmk7iV+H
Awu9Zk7v/RxNMJgDBu5pVpB9xpkOyzRYqkC44dIV/gpc0Alq+ZT18W2oy+ehdoa9hKEEQSiiIj6D
Xa/DRygXpJsoZKqM8slkSHgjPgxnK+iOfhqwIZ4SdyOim6IiGl53JGkjEv0l4+kqm7LXphLitQ3T
vQNOLHDd6kdAUCwgehFwJkQ3t2g0RnjqwdemzGgfhG/MK8GReuV60W0oId6l1JetUt4NRGKMY99F
3sEjEreO5fyatwDr0bMfRlNuOodvzaNFfNNk0b2bifeUXgWtDlM6atuxpM/zQsG52KHXqwWleK20
8aEq7rCAQ9dFDBCxc/A/AkwjjhDN95zanp3hG3cryuntqN2vjo3gOtTBq5vSTl7P+tybhdxNQDmG
2XkoMrguArB7YeGLkyj+UcOVb8OmtKhnvATGSPfweGqVNz/3YCWHKUph2oF19ft2EcxvqFivAOfW
bThk79PEvo4CefPIxOhaa34mObn7aRrwn2HH4tjmQlJYvL5186O3EDV88txbe2ivyWLgi0T+ZoY9
jtySOHozFydz5rBbmzCx2prKOxMTPdqUfhix2U7s3X2jutZz/ti9F0VwjbXtHsau+qGyKAC2ND4H
wHFPEymuKJHtqnHV+KwmsimRl8uTw9haihMJDFpTJkBvBhgpstIcq3ogEHZsswGBmpDjopynaJu7
pQQwbnSb2ouRkhRAKHrwEJaRaoyaxmUYV2OHQkqm6yNx7NcBJwqHHyId3kBI3KTLdFW46lHgUX/s
uN+iJoFOD39aUK1QewpjLxHhWEQ4rarBZa5a+evMIR5rZNXZl8WRPPf0IzFQrKKfeTpJOBbmg5cM
is4AH6QGLvhLENESDUezZidBZDgQtnXQDO8IBxh0SnrtjtYxCJXS2QBPLaGWEqVpPPfCTP8gAiCc
HTu5FVA6CHatcZxid4IsQXa5C8xfnt++kbcp1oYqR6i4/j4uBCISs162RPMnAwcYtFb2N006G825
ehk9EhIgZIrtVLXvXV2lK4S5V4deT6S89iPq0hfQYyePAszJRdT0pgBSI4kU4RPba6T7B1PYX5uD
5BCKkzWGVwth+6KT7j6bCZEBohO+ldoXr+nsC+xe4yQdgJ6yofTRKu+NtQhJ+Qvliq+zU3RbXTkM
Ier0xQyGd+WYjH+cYj4SRrb2E9XyMVNa4q1IxX0SqGWQxgoeG8EH/OcVW8oD8rT5t4PtOv8v9s5j
u3Fly7a/UqP6OAMm4BrVKBJ0okRR3nQwJKUE700E8PVvgnlv1Tn3le1XRyNThqJIIGLH3mvNNTdD
oOf8IyZ4iz7mc9W1+JcxnxrWfQEDpjNRfOrQyi0yUjOst2u7tQMWiqMMZ/3IpcVQkDCbpsmuatv7
CEveF5nBkK9gWIa+/+HatFJoxt/53o0wxC/N8t81H1+yx0M7CyzOsvYE5vx0Zc/sKyPGxi0fiqy/
oa26rYrmUyioqLohxU6B6qq2Vu6YGzMmwaBuG1xLutpVeH+TzvtRbHNbUIuAcNABz+2BOCW6iPRd
1y29Zi/NfJLaOZKO67qGEoNtoXKKtwhcHZsWRT58CEJIrB2BDm+1q0+YP4n5jDTzvTABVQ0LNIRq
elX5+h0OQYuzZVIEWkzzeUihH8MbKDHflVvLTCZknvOjTRx52HOTkWQ2bzMtPkOYqnkAdGpNnD3g
Ds0PPaa2x7T28RY4tzSex/smsRdmr6fjnXNvHGYxzIa5pNzhxLJCCnoPhC1C/362vXncOGW288Ne
vxpKaV/H4kEUJEW6i1tFRtFxnJrwKAtySsHOUmLH+pfMUsVYVVwlwJjioQXTMMPndNMOBCjtX4Jz
7OPlQ1Yq5/e/epU4hzCqOLkm+1gM+GS4ygzC0a9szTwQESYeKNW27iJGiJv+xn9YkA23hp2KG44U
NNXlQ+eTN9KRKHD6Pynr/yTY0kF/+p/nWgYVuLTk66P8p/vvevjMk68/y1qXn/1bwqXj/QE7XJi2
SVXleO6/qVo5xvxBdKXwHMeyLkGXxr/JWg3/DxIxLV83DUs3UJ7yU3+TtRrEYgqBDhaLme4Z6OT+
N7JWw3H5LX+Stdq2w+MzYUbXajL2Mnznr7JWThp2wtxE4m0ZmoNeZs/Ez1zFGHqveTSWPbOLVn5R
Ql4lR3qXZQosaKlnuINJDhF4hu04x2GedeKe5gLrwZmODof2tlsI7w7yjmYfF9RfTcExcEwwwBXW
OasRn9iIgtZTl/3Y/pTsWgMKrhYOnDYUln974Zz0lrarxn7YD7l9NyhGKpozyKuRWdsB292K6UG/
i6Jc3nT01jyFMwcHpr5mt8eS58fuUU4OoOsJRHuIzZ1JeKjthpnHBlrqAqOf2w3OBQABadPujSj+
5ESGZ5tqc6XrOr8vXILQlAf1FrSUY44SxwWktl6fIai23ptbazjgfe/FURzPS2n5G6fCCV7biEkw
IZKEGPardGJYDWyDIf/yqM1IR7qkKkPWBf0hls6W+X6+IQn9qTPEJ1YBdbbi9sXv/SSIUNx22F7j
zj2TuKMdMn2f6dkTZPfuPZpmwnCM92gpl7SENIXlTZwNuJiZEd5G/ozSdjHmSYYeqq0OIncJ/6zn
N2NaItc9cz2aBOeggmqJX8b46FQJ51bzRVIN0NPFnCsgZCM3mNcZ+XSgODX8BxmsbFhtKZXZ1OEw
kUkwz6c28a2Dn9AF8RoyDCqj31m5AGTkzNEurPBgCjI/Y+zFKIahng/Dvd0M7abQoiufwZ4bJ8Wa
DDx3TfjXOvJfJP3hgDThB9Kc6zeMOjBfaElOhWc86puiah7rUpibouPo4PjDcXax/Vyc+nHPQwEF
A1CTEbXs9wzeWEKT3Vx6n1YEMKrTEk7xVb0i4UNRQ5jXGa0Ey0mZ3JW2dbg0r3pf0TzMUQ8hEEE/
ywl6o3DjuN7E1ZGRY91Mz0VMURKl5kNoq4E7ZXpt8xrwaVodhw7WRudWHmNN2S/+h5WO8z2R7GvZ
yHGraEf2QxnelhFUCNsvMVvQljK6HuDjnIFvYkBL0yL2tm3Hr+EMRBxEYb1NsynWfklF49AnIV+K
F0gZi9nbnneqQa0yufzhnpn9IL4c9g5mdfRe5Y3M6/PQICsmCO+6JOQPkH6P6cbhu4dpncQchCYd
buA0PF9esc6sjwMBXreXV3JIDOIkegI6sDwXu9gtaQuQLLTWtnOH8QMl5a/SMQmbMdQEOtrfyAY+
hg88cR8PSiyu4yQYjNnfdCECRXMp4cvkh1RIcVCOe9vM9bfWMNfs7bY6xiBuyYvHCTXEw++bEtkG
c8KhAgYPMQlK3Vb1XHddFH7pXt0fagRdMAuCSidzYCId/XpkAml1I0k7iwIoUViRI7vauYlqdsvX
SM12l6hICaAa2Ec+Q4snVTXZhJLhuzUTRAK+gyyjcLiD4zOROGKM66IU3QGeUQ6RQ+tggzkrwsoS
XL8+h+6oktfPwq2THeahBz2q3M3l1VS1Qe1mM6WN9C6F/+w+JDnXR4tsgXgwZ92AwdlUWYnP3dh0
NMz24GeKqfcwBPIWOV7N4qEThhNJgnS5hHqXe1tfWq0cvb0lzrpYlwgMXTVtvBAyhAppxPWtEUwV
vSbGj+BKlvWgjLtm7XADBZfbw5m6Qz95vzSf9KNu7t4B4zLqS+vuvJgvOMYyKkXWc9+WNi2rEnhI
7U1MhrNbjTn/qgntYWty4L9cDnVb3vdm1BzhmtK3Jm5e44y8yXAlXZ6r6/g/89x+X57unBm0junx
JLav7gc7o2Nmush00PRtHIfxeEv7is6VRVt1pVRkby4X/DQu93aenoc6T64gSnOhxUhnta5gxCYK
f6NpP9rYmSuq5eRYJLc+bUDGof6mLGsOgK3Kg8tlbfRlsoPGfE+EonW4vG9NQjpD2RPekAJ2m6Yd
PAFF1JtzP8wJ+ganuNGX32+hoKC7JDegfxHfec41+HIaT6P7fHklysbdSJuWnqT8RPK7qCvmw+VJ
uFgYCRZqsyDrXWODZ7qGmGrOW00lFhsXAbbL2kF9ycs3VoeU80Pg+vW+y7WctRf2F4nDNAnj/FgV
fhVkilZgN1TxgbnDEhAwXUXKnNf0gdqgtlA1tP645apomRCW+S35hh9Apf3N5doCU74yKtCNPUoj
TueREUjuuyNjxpYVfW3CJaBwT5dcLO54r2gSzqesB9FiJ8CSydsDfFxZ+hWS0G7j2AJ3uMHckVQ9
fnwJ4fVQpqIhaoN0joAxFpDRB064rViUemO5FdDc8GshZyz4kYhUnY3l8XRrvWj3Bbo1wFQwvS5F
A8tEoMepR+yJ1tBCMW+nRiMxekjBf8R2G+R07ja2z1QnxObAneK/5/lYbvxSqcBCI9bXLS0xveu3
sy1uSmK2D73HqNlpEL+RgdLskBbRl+Mu6gG9rhQEKpzrqBrLEtiNgfzMnWiudg0sbDKC0jI8MqGn
J2MY72GZvyB2596e4x8ow0RfJe6eC4QEogzSpOoOdTpCx9FrgpYEZgyjpPqwWQij1AgDAfZ2oN9G
+9c6QF/4RQ4kZkRzUoFpgPcHbRjuWsmBTr+LsmbYzy4RQKyj5dbI800tMxhidvilaECuZxchpkAZ
U2mgHxAIEYnUt3vHt86zXYAMb6LXiLtzQyuPMDtDd3eDndRH+rpby1/6iTKa2ZzKZ4Yh34mR+QwC
qAyimvNmZL9EcKVvUJ4tmKoU1U6YY3LkLXDKa3QalXS96xQU/9a16YtPNF/MZYsbl30gm65oyrE7
TfGZftcQeA43Ss20og1F+ADdETiQW64cVpB7h5WXrL+7gp7JHlOzeyi8a9h54ik1w6VpnX111uhQ
T8zPGRrCO5gKDyUEhSyLKaJsE1qhlV/HpEgQ9YDFWHiwKi7/tfAfFg16TlU0x8tn/OUKTxNwyENV
HJBJ+msdJZvFBvzMmNk5MLTFeop4JZPhuPULraNNnd4T8bSWbow5WmGx5OTOz8N3660VVHx4pAtL
SAwp3T0iryeINmPNHq4i7p+oH1ZK0Ac0lXWrOtaNtF30vIJc58B3TGbArFR+y9issxyCmvlBr+eN
IA2RXTL+1kY95pKxHGiRzAC7Ue92Ms0/4bGjg6inmMSJ6korvCePnp9iJACPxUeZBqdR09Rb3fbk
0URgs5LJmPZ5Mn5dPoX4y58FAgi4WxvO1rvREwQKtPhHw3hipMJPGMvNSNMw6JblYvTTOpjVe4xq
/QiR7xBZwP+T6MicYCRyIb+7UKIuNXG+Jagj2lU6vHPFGAOoBLCssh7whCxvVaZhpjXN7NVZijiP
ILKdLsC8uPH1zJCAYHvQbIPrbPxMU2RSlKiOGdkySuIA4sKJEY4UR23qSDMHn2gLwjBG2wMOuPy5
kCX4mw1I4zE1TdFcVyAoDq0D63X5bZH2Cg+U9FbzrNj5V5YGXyjubeDl7DYrzcjCZ9dX6j7tjWfP
j+ClSIgbrcFzJrWHDhF5JWvsCcapzVDgy7n+ZVfgSyeF2MclwieMMK8aPe32uSF+oAY+1WeWfphS
CFVDD996fSlbGod80zzvk0DPZgi2EyZlW93TS4ySFH/1uNzh47KocSsmQC6oW090/sTOt+WjROS2
rhvKqpxUxUjv37K+fXWohI9z7zxMoZuSOgigZOA4pAtcDVgGsxWTp2av13IT5oq4iJzyKUSSqauR
YGkPq3EeU1Ki+L7XLHZgL5rAl0dLDpRc6vlWEtjVL4euqNEDTDyU6FQ0APiCy0Xjpe1dQqTwOi3m
IhiWJ19AEAWk2O7d5TBFq+gcYdvYp1p9nY8Tic9D/TACnthYIEQQCrA8DQT6Xagsel0HRM/PQRJx
WccoGBXklwv2xLKZffkuYYnZ0O0LnxtvcmS7aaXacHxgdFnFkMTOFnOPoyPVr9pfqFaMNdCQsUYq
O6uvQjERwgdlZOoz/8pieAZ+yPauh9mC2+rD/5U10ruiR47rNswYS9xwkJq08USA+gl1bLsfnQR0
v10i+mWQMytmQ4aT9zeOnLuApWRN09i77hv1WlbDGYrNvLEUdV9YQqQlvYocEkRG13o+fFSdXm29
MidLwnUf4EQNxKF2qMyq4iWyGMdKXFtAepNbZvtyWzslf7QyrtqQEIRu6WZd9mbLnjS8WpCRoqGC
ZgdGppXdY+Rx28quee+Uo3aIBBnL+hj6XRKRMmId1yRK1ExLinY7GvAKzFodUPPwXQXFAFPCO3Jc
KyJZyWkSU/R5WWpki2TOQ2Ba4Urd9QVg+VnZsMkqYGBoedAzhB9I9ztOY+4CFxU7txjjzeKwu6yW
8C65yrWhXUZ3B6/gfTQ972akeGdLYITTEAUwZigUiUzheGJilGtNPQ40Kx5wtY3DtgVMlunyDfNi
u+XINq7NSuaHluzKwDMA3GLH4k30YnxB4CLRCaQ/JCPMV5nG2H5Ohn1FdO9GjEwmEtd41kGFEyY1
Z8gP4K0wUuG24VHzmrJlAKka5szvwOuyJA0/owHS3WkaQZbMhqmkv7lcrHVae9so0Vgox4iwTODK
l4Pm5d4acm9elYkJQI7VH3aMovHMNWsXUX/vHfSU28xcqthJJwVYcwWdhekzTpZC0bdJG7D0IDWU
t3NxdzReDFZ42TtGjSeIbI7bkpwXf/qexwbmpUnwK+ngN33vpWjRnGbV1inSjsmgg0qCF/aqn3Lg
XAaVs9h6NSE30GWsOfevLa8CtDUCXNJew9bgCREg9JuYFGdwGOlVgPlkR06tYVOoUd+B4gi15Aeu
KbEi/fyKUO+Gw0m3gYZIvKG8T1Oyp9IOZE2BSjvIM2cDQE4cfNoJldeegRBodK5ZyduRCFFyIH/q
XKLOtXG/hZ62m2vz6cL+zFow2BNNn109D6tkKWNTh9FGjap/KZc35FDNS1U/xgAQ4w6VYUsGUDZz
OhtB5wGcydhegC00kJEGCQFCleKxEzRRUptuWdeivqq1TluH3m3iym5jXWVFRf2+7MaX1W2wJtSi
KXNgAiCDSwBbzh5g29Qv9kxB4bmV/eF0Be9w38GiXLbWZMAA45EIVGr2r5kTDTSp/IbYN6TtOtv8
soeHTYlUjNRA7A+ksHdMYSzgPYHR0Q9PYdYQOHFZUY3RvB35A4BZsLf6bupf5/CaB5+RyuVTbnfS
LMMF4uOW28zIbrul+dDO3KWgMDkg0BehFzE6JFaQT+gXBwsIGoquTxzHXPAdi1/WI/bV26qn1JEf
l5cEDqe9yqYHhFvJLqqIpxOv+AzZy4PYcBxSrMRDpHvo/7gc8OR/SZYkfnxAIsVK7OfxDkFYurms
FKAMP9CqTGyk50ufhW2AtY2OItI7Sr2xfJF1C8TQwQLO4kTHY1Jnhb5jz6SKKbaDC87s1pHsCRXu
rc/LvcaRDHRrRdh39ONLDZIEvTSjtr58v/mZp+6Ji3QrmohOCS4XBvXRJsUagmeSqbFZEHDXjh+w
A6dVriOxjbI3RTuAyJLNUFQ/Q6znq7jINqojU73AWGUr5t8LEQi0GMFCc6BlDbTcSaG3bVCulRmH
vLJENhPKV4CIVYgX38shhoXlUyz3eCIee798Vigb125f/6Cf20Ux6w9bTyXklaaMO1WMDHRceiMF
3c5SsYuArAEEN2UrP+9rEAPdE0eqG7MZtJOTGnKt9zaSu6WNmXcJ7SE5L1Y+O6eLC7/RysRC2w6H
dWGgZK+wTO9y7qM5TzA45NYbOqOEWzdlwy9/2RBAQMghEDToBzGSRpSHkKuy9OTk1bifi3Rv2Eih
3Lb/ZRoJd4F6hJHLBWH493T8aPemT+6sPUOJ3buWuxVOfhOGGHOLObz25PDRTqCN9GifJnsx8sdb
CfNpK+OYQ2cCkw6KZID2kPO6dW42Es2e/5BO0N7rxOlo5QD7ExkOuRyVE/z7rSYf+7i3jk3IWCeP
ER1aKIZYGHvwUojD3VWNnXPInnTrqcGEDmHqDsBFjImOaWnS0en1vtMi9rEseG8CgDmhN6+hOZhE
vsz7yqaPiC+N33GXlvVZ4v9UxvySjTMVtzYiIEEok1DmtU2xMSfjC0H2dauJaZPo6bvXwauqxuZU
tb4RxHayj4z8yoq1Uxnxd4nSQPMCR7lyrjA3waQdcI3Ixv3kIMvgkLXfnh5d6QBILu+jKcdupfeH
sZ9PguJhZWcOVctgrjCAhqkEkUOokzu+QaKEGebccXc+G039xMxLHoZOPp84sWycuP8mJOEOMDKi
iIbwl9qtbhrHLlZFF3OXPClg1Igc+Eqjhqve8PdjLL/nqKON15LWUUChnMOXttFxfdlIX6rSpu+U
OD90yI64V15JYB4PaeruFQ4OOvDVrU/WAfTz+o4y8y5K5JODqagmJpVj+hXVMOIpCsN6D90Gdfu9
1aAH8lnWHY0ehMz7E9gZelcxnhTLdGmaUnQzDQ9MIc4msQ9p1/0aInOXVPljbSUfrS5vsaoa1EFc
DeWIKaNA5Dfl6bGY7HOyrLc0yBqKon4tQy7Fsa4OJcUhblQxIyoFAGlZHYFwurh17N49EMx+SscU
UW0ZBTNSvUM/hFwPYI/aQpo7Ly6eQ6P5RBeRbnsz34k0p3DhcEGUDsynRF6vffaHW7Msp0PZz1/s
b9iHwvrR1ttuk56E0sJdaEJ6hCbU81oAzyWXuLNSFfQxwfT5iJJWJvE27ZDZuYRSoLeoDxolF7wc
oVYt+c3oJV5nbnXstj2qoZ7DgCiJCxFsBmtZU7KgytlGDnJ9SJRJA96IYL5bDvs2Kwkyj9GrrzU6
FSs59CRBK+DJavTLYIA9hVIN2RUvqxO968qwr1vL5NxsYaDO9X5Tnsx8KIJW8PuUyKjBavR8UUe2
laeCwkE7PlkGBbL9QtNxy6pJPMng7moTtTTib/9WL4CFhhM8uge0iDStYhKZhBWLZ6Pwjt4QPtTY
yDf1mGbA36B5N3X8AUEvI5hA2zEXAHNg9081B8yzj3C7VI0LEqGIj7pZvieLw7jM/fLYE00uOs0h
5kN7rUMzu7KxzE5hkj20XLsDRsjLf3CegIZuc7nxp+HByAg7JCeQXPUk117aEcW3jvpr03s1HN2Q
VEdP+xjYXaFzDHtrdukPgh9np3TO1ZgGBcGyCPB7yjqR5Ldpl7xBVnpy3bYOotB/EXVNbQOeAQsg
WPlvqHYxe2BIjGET34ISECw3qAa8Cb8TlHh2n3lFL/Qr5vzLBSA8guoa7zW0gNCz0x59oC+09AqC
VkxmAVRLFfZAsMpUl5YdGKo+awXyM4m8cidxha5no//ICeIFN/3DBlluR8GcAN4i1gqmAiscItbB
wc+7Ekyzismag8s4iso00PQS3MjSmNf0jnNGQscjJ4p6NdnPVcyQRV66j23608XxxsinRaU7Q5qk
GX6ZYHGD+Hg353sgisxMgFFdiJUTp3PCHfPfBbiRUqOh/d90Wufv0dgX68mvcJNZ65GA9pUNNzAw
lt8tC45jMIGNwcb9dGpHrlHM3+xYEz6KQlcIamimGxA5nfVgUsCh+jW2dawfQlojuN3EITQKLmxv
eCVMxc2nx9moPmaAJ6vRntOb0gdO0oTZtvCWTHFJ6Tsap2ppg4LCydAaxl+lWYSbP42ycYxO4Hr/
qRyKcwWmC3iR9f/PhC0Gz8yr6Soyu3b/YSbsk1coCUiSm0ubvlh27LDUvmeV0Yl1tG3Ruo+lj5nr
0pAo7JqlTtY4txMuyUvx2Ea86Jfm4MSUtCaAyLUWMYjDVDVR5aG3sAaE1sE0wOEbF8R7k9N/yTlp
+u9VM3Fa0DU2R0BuekxH4b/+Cw24UP8w9bZN03OEjWlKuI69wJ7+BHPqJs/hxG+hAF260mCXD70D
Drk1LCYS8ntY5ilokXiTuzvPRPNHpbF0dnOwrAxtAT3cF6P90KEV7wWtfK2r/5unaEO1+oen6Okk
l/q+YTgm8TT+X59iQYpTMzlmtbmMR+LaMndVe9bnQb+CVyRWy04ccS5fA02qtqPjcgptmcqgsPKf
L2cBpDFLXz4iiBE9LEF1bGVGwSub6D8V86uT96jTldoDyT9n4S+O6rwDWvPu6A5BaM6BmochiUnC
TZEhYNLVwuSzBhAPeYHglpBOAVrnWMgwDowstY8uDqfYtg/+6Fa3c/J1maJNPsNnr4Fkk3izHhxt
yRIvLHVGWQBHOGfvvkxeeJnXIs7S4//pV/4n+hUul/9cvvKvZVTlfyGx8e2/FSum+EP3TIN72oOd
RvQaX5HfXQ/jzPjDcVzd9anx7b99BSp+H//LP2viDxpitq/rjq3r1EUGV/PfFCua4f2hC8Qlf/q5
/wWJTbjWX24Mj7Mf7WATAJsQwrUtwG5/uXenUkDaTz3GCAon7URi9uRjjc81LOjOUCigjx5wqNrS
+EL+nlvCJv2FY1SNc9cucCnbxIKzNMfFsZub4lhjlzpwTFxdPnX5QI59cST2SZAjLjST/FS0qiW+
5XUnu+yqsohDL6LmW0lNbjxNsAuRfYNfOgFX73a+Ri/+0QmTAf/63z8UYNxJSfMtlI5EEop66eSh
msxhLFz+Pcr2759uJMYemFLA40uCcBr6DlfSnkwEHvkXMlL7Cv2xfRX77k2V6Gdb692VjJfki7VL
ziqFUhCndrMemRlB92fq4OhkNBjtvIsJC+PJkhDDcDuhSdHd0Jmlz5AVt06ljK2/MolpoyUwofvV
4IK28Dh0kkxDyz9PSqIvtmhBi1x8mkn23MP83bRlZWPMxG4S6x9yKG4b6RAmOtxEvflMiBGknriR
QQK+WUOoR2ZH9Z7Z3rCiLomobUYdkkN2rdtKQjWp3mFlLMEyV8wOczL/LJpZJCTlp1Hg2kDUDYrv
1RoniSeq44SNTN2970j/W31OLj6N2o+f2iS69wu0G8Kmga2Z5SmsCQWEjEXFMJZEeEzOZ+mN41pP
wNtDEwJViWspIkhd9YRhYDTBqWdjBarBBq1rIjGosBCgVlRNmS1Q1eNbMNWi3w/z7VyRvzYazR0G
YMxXYYcBmyaCkyLIgQGF/N46xXH5pDmLfzuyYAAlNFeW9NTkh/wFFzWABz0w4pX2QkUrxSueRQen
R8aPs1Y8Nfb4OgDoB9vKu2OpG1QfB39Kz6OazqaTstZjuaZQwfzBqPO2iIrbsMi+U1V+uI13Eyr9
WjniWXfJ42aoi1xmhm9Qwv4fAB7VMJFiOki+2X5zPr926U8ctby6qtqWidMiS8mwa1LYbXGH3hCw
GK8HTMUQEM1ty2mKODVAiIyEYcEgF+tTDp1dHND4PZkYjdZ6zlk9St77heggRZOuS9zmju6Wd5BM
aoJG/UZ+Nk5+N5WMBPNqwijn08Sccv+oS5jT6FY40G7i2eTFmucK2cwuJUp6hXnmdW54cye+oYxe
GbVxoZcMME1mqaAJijiIxaFO4mBGp/806vSKufCcMswCjeRdRvXEBnRlNz/WJn2JKN4TODnfQXOy
sK+hDnPFMZaM8coCMyZ/k/WZDuV1qjvy5AlyYMJ6KI9Rw4cWztaq0oe70PQ24xSD6coJGhYJTa1o
jD6dNKfPQ3rUIZoAEPuPQ5z2P5T8zyHO4o0bFUweqBMtn7YttTCnQDT5GRkq5GHRU1xMh5ayqkOE
KRnf7jqaCMMgOtdOhPlAWUZiQm4HQoV73cJmkg5QreWovzgi+pxoUgegkaMlJXHcCZUi5u/0nT3k
8cZKuX6yFvKcsphQx379YmJsZ0pG6n3hJOFuee6LbHteT3LQN9KHHkIL+VgKwEu+ad5g4M9PuhE+
2EOKhdu7te2RXt/EDzAUIhSHNATZJtk1wt+tHpbJ3pT5W9+I/gCz61c9YP0nC/CK9kq1DKzVtsTd
s4qUbr6WPrGSSU6c3oAkW46AxsrUe0saIvxKmT3NtpxJxhKI+eK+3vVgWtA55NuEF4ELOQNCnMZ7
1zSfXG+2X2PYwJ3DJAb3XABmoF2Fk4qPY2X8JNmMvUhXP0hJdF7x2T7ENCnPs8eNAhDrqh/OxFEP
sWbuVY13x9Ps8KRDXM+9Uz5l2knvJ+uE8AQyx8l1jkmNqzU08Nq7tXvArEkOaj7qt13ivU55Bc06
lAwK3aZ9nGYgXXMeNt+++Wg3vv1VED9EHUdfxS3xzMDmuaebpq3dNmXfqqNHFETqPtSOGA+7D7+b
rc1iOzsYyo+vjZjylZn39Vx27XsnbC0g4am8YhiSPye9trU0czikYDFWAxPLnQegCxl13Z3CFpF3
OzTOR5+ON9lUWKu5VeWGgw3Vn1BvMAagMsco4MgAYQ5uleBO+x1MK/PWhVDEPMVs8b/06YPXx8kJ
hffJB/uBMkKEUIKs4kYtHyaazitvDklqHKTCoN5rR4k8IJOjdWPSZxCNsdhV3QS9kkQeI3GqDeZw
GoTb7N2639WcYtdzYWON6bCPJ3kPjZ+Nk5b5jLyRqdA6TLz1ENk9sDTamKIw2Dn15D2fR5Ox1PwG
qvmIrGL6SDIkAjz5Cn/s7k9F1n9wsBJLafL7vHX49S//TD1PVWVY6GR96irDvzBm/3TsMNmTUyez
bjuUYsgmFA6z3nzTyYUbKIaZpJK+U3pfcSdvB367wPm5TS6qkqpGnQ8Ff4vLAhCslx4xErOMmy1G
UHP+8gw6hjghxlVnt+8Khks2ps+cCr4YauKZipJv0U/DjfQgctbxGHRTpLiGFRlxyUB3GS95EyHo
mKL0jIhU7UZLxuvCc2uaU5CrenzX95GlTfehIJ5EugYRW3aDtoGIh41h0JT5r18sWJR/PaWhbha+
KaCrGrxUiJ6Nf6j00AJXpfDGT3+J2bFniH6Rf9dVkjaLTokXwo1C4oVZ0eyJ8qqVdjdX1WNU4AbW
QK1hfQiUaCt6bSVnPHM9mcXabHqidweDOAISLQe/awLAqmRUgNIe4RoBijJcph1Gkl95sgqDosH5
45XM+LGT71K7ZQzQHy1s3wxagHpELZbyMWHIk5sPIFbuMczWQQO2Lo0V7bD2KZOUCAjGHghYc0V0
47vSopiaviqLGYirhpOM4rPK2KT6QX1iUM+RKzvNyCjHJclHkpNNd+HWNeN+CxDnxpPWiS6BdWjR
8ulmuzV7tB6upn4NBcKroWmeQKrQRGgUzx/MxXZojxpuwpXvNXdROr7UIzUEfd1vLAcEdZGk1Ub6
OR7z3Zzl7UakcjlXxjfmkMN47yBIVmn9Vg0/ujWgIlNM4MbsXLr+PXNnYoMZoRnqK7TtX/bQEhCI
RxKJZXjVmcV9OiTXUIW+zOqV7vlkS0B7vjwiC05OlUOcBg2xaTOGpWkEqZUmJzxGZMN1BHgUsapp
CoU9n1w+yMGUVy4TGXfMQX5dPvf7e+oZVgVqq+vLI0xVbVA6DzhuWm3qd4MOmW6nFHEZJoyxtTs1
CyRteUgHCSmc/+rz8mCXJ/X7SSxfzE2zvEnL2z89j9//dKL8PLnddLj81O9fhxadlCTNGLkSRHL6
/Tt6g6WraQkev3znvz/05XuwFJIipFWH6vKHXp7Q73/6Chmo7kS//57Lzzo5SODRd5hm63l9ssLm
uTccbV81bnUaI0UHefn87/92/UMeIei//O/y+ct3XP5bmOKMX1Vnp/379//7t/V+cZpcmgaXT10+
zJGbco8Z2nEyyT+XrvlmGjQL9d6ggdwohqSkr+qFfxMCpsNth2ceJuN3Z4z+toIdGOT2TTIB6HiI
bAgnxlxuwXqBKwlLSvEM84tDdBWqnf2cj2jp83E1FjjdBqS6YyT2dLKHloo5qo17ArzanZeYBtHf
U4pt2nwtpIBCkkVETgKj6DKKHPJGCzRZNI+TR2ZBeNaMoy0i5NIFbTQq0L2NK56bkrl+bdCurcYR
uj40hkwr9mmDprbTkGmivSHXpuIBSlhptWREkBNRGUrSFjLiA+z2JWeqYYsiDwokaXPXXDNA+yla
hxTnlx6D6DYXtxm1NAnBEQiwJJ+xbYrnBRdUFYwttSbfhTqjYMkoPs/bIvA0PFxwZ8/dnBItyAy4
Mtxun6jhs285kabujvrgHKNs0y2LYrWxk7U+ejJwBJTF4n5C4hoQzkJValUo1wxDbcykeAAGVAc1
FrONJ1E/ZqhHaejvQHKUWIzD4tqrl2WBjLhEK97ctswoL9AYWT1LiBtm0xkh7QqS3Nq069ckTozj
XF0Vw1iQAmS+2mV509cW7D0amG0pnzQX+muBrQBA+2tSULC7Sw5q5hOeq3Wo3osqotkneIlN9IlZ
aTSwYysYSqP1iSzwZI7RVkgBaE/F4ca2PvXYuB1hmbco4SChqCB16k84VxeIN0qutLxjo39w2tB4
SAjhBNz39v8YO7OlxpmuS1+RIjSndOp5AjMUFHCiKKAqNUupMaWr70d+v+56+4u/I/qgHMbYhjKS
cufeaz2rTfU7wdpbJbKSwwMFboFveoUvEMrq0uhrZABPl7JmhbDzycel8e5XmMHUJBMKoIFhMIqY
VSaxWnmFI081VKEN4N15uUoiodzpCDLF0KCxRjCHhg4Ty10Qc5q402vWIl5M4fHOdtecgNgRDDdv
bYhWh65r5Nnhqo2vFGuGX/2o2YkmAJfkKF4sFw2cEYAiLNruXedin0njh4DMuWQcxJsCmwyw0+l3
3cIOygZwm4w2oMQgTdl43l3dZnqdYdS8+saIl9jlRKNJ8aKGbVqhjsGM0q0zDDAbUyXvLHUgELR8
mjzLA/odvs2RfQXpSDEKdnZdqgxN6dTCpcGiDIfehCQjEdVba9YS8yWBvtibzFrJAzsBsJuYU48P
jlXi6g3KK976TVmKD2Ffa+WSRU68ycpucK7nxtmrriVtlaMjWmrPDIm4H8F5Qt61s+XRtZOUynME
1tO66NrH8lHLwIb6uK4MNpl93n2yTSLnLa7GvYk4i2d3IY5Zt98xnjyb/fxc5eV33JMeqDuTwXnR
dwhc8LlKb2bl1MO3HB1KMrg4a1xP+LCH5IRlx16THBUwDKr/uA2fDVKkftJ39WgQ0GVgzJzsi63d
4aARhdOrAMuUhcPFB/6yJTNS4/GPTqQ6lSevAbV5u3e7aWG4HMketkYxnFDoiFUZOG+58t/92EGc
l83RvhhbbIQZQJne0tXJXrpGRuVXp3CeoT3GTEb+8/3b3du3bs+83bs9/Z9n3r7++5x/Hrx9/+/T
s9sP+vse/7xcjp/N5BP5aKjydLvpUW+Thr7Qov+5m02Ysv/1rdtdJw3kvP7/e7RE6oegZvkJ/3rZ
/99r//WCQjo5k+h4ZVmAo4KEMB+TQwiOm035cvsaYhQ/6fb98fbo7e7f5//z/f9+6t+3+n8//fad
24/773f7H7/+10+/vfv/9PK/j2m8n0j/FMh0pzzFy02SZ2LeRsv/7193rbaFcn97dI5q7Fru7AfH
Rm06a2xO2ohbJu7c65XXnNrbDfkJJPIud28P3r5t5a6PE+H/fg2FOM/8+6TbawBR/e+X/33j273/
/va/3vNfP+N//MG3B8U0ULwR8OdZ27+/7u3efz/4z1vrGVxUuAOeeuzL4rmntw1vSbwhdWs3noWZ
yMmaJ832acPMkMxfREkJjq8+gG9MXoxzlw850lDjjJQVQDwDkrUgNhHqwrYxHfZVX3lNM4awzJSB
pdjikP5k/r2tMKesrJntUCpgzcn+o5itF2FTWjJ63MlOERtcIERWBGXO4Ewg/BqbmBJ6n8sH6BRk
i+bD+xg0msk+Ux6aDz+C1N37xMP6DtkHeWdhgGoFruOo+2Mx2zn1Rrxkgqx1h2YTAQjTQ4qLXI3k
cBEXBhWYnCuvPjsRfo5ectkcloakFVUfEUglkghISFNM67zEjnf+hJ/Dd7KtbDQVOjwe0gVptrQw
4tdSQvTo8CGUcnyqsI1t0+DLNbFsQ4YnYnJJn1LizzA4b1XlEOHmKZwnvxwCOEDh+NO+Br1PJEQI
gbpcZjz5ISLEhK0IWbX0cg9TkP+crfLM25bOsPGzZDPKRzfxvrNhhBONQKEFLoUm/LU0ZosOaVNt
ZQ1KBi8kWchdfwX7NO3IjsELQ8h3X7FKYab5XZkzjj7jHPvmV9WG4Q7n/G8n7L+6OHpwaNrZsbw4
MXIXI/a9remhjS7Ym3Vux0MeqOsEulMeYU5JLVyeKkkFy8rw4YcYCexeuKcAPCaAoOFomVnD72J6
695iKIe2e0ObfB2awj2alfnQUTbti9Ir2B0wTEvTIDkFGhHngpxvZGPuoe/BDwm9czmb3nkqsXmY
/p6K8p7nOnuRO+xTGJm5Y+wQNppHJwmH8tRMyA5AjwEJESbIu2z0kUODWm0dme+htZGWhYTD6wvy
PfgYF4vuAdkHAs7BOlhhD8bgkvTFpSgBGWStDnHMJWrbMjRcRxqTIy1AUrAKO2XJzL5NVFwgTmrg
5GSRkRoYrWaW8iT72fcVrMMMOjC6dcYgefMDc9OLrgZC8/JoV+eofJpZ17RxkLXm02NWIKU1psnf
Tkn8kbrjJ8gEcPTGgyiEvpSmsQlqE/12i5E4abvH2a5Y59m0r2obkPpo8s25I/Gr4qhPo7R4dPuM
/CrzLv/OjCRZEl3Qkeco5mTxXVXe77rxnUPcyitSjiedgaVSrObAnV14FAU9bDeL73PIJzhx4oPn
ERLq4zE2Y8IvU9HQRIWKWIXtOgyvtnDrrbDrLeasRaKF1MEZWIGKcpP0CObMHIIHFCAtxuoBkOO1
j1L7YBn+NY/QEEFlogS+C5K5Xgc+nl50DeZyQLwPtru3ev9cgT9Zc3Y2hPCUHGyU3Cuzjls6oLAX
0lDSiKPa23pIeFde17PnjWH1ejhzBkWXhhLE3gDw/sS7S7NomJ8HGASujIA4w8DehE71BvvmnDjv
PbuTDRv6CtGqxaHBlmIWOaWYHJH7Jt3RUtcI+dRmCQ4avYXgiPp/ZfZBtyfmZ+JD5qoa5guAvqOb
P1HFc4piAMF3ihCwUxHXnTk6TiXjCVSEKxuxzc4wqaQyKl/nMwRHtr69SwEEY2XFHLnQno8xF1CG
e7B9zJY8ezAugNp9Zg3uTwhSTPPcxyJKo3uPfB0i6UO1MY0RtFC+yMD5Q3WKrKEinLZIsqatL8ha
aVIAP3XdXRDvEkCAaijHJ4zTKsEzMkb5lqKdudFMFpvj5pu2wkvbINDFujDDAAmmw+TH9L/81DyS
L/A4DzilyUEtd6nbu5ueqeDKDVsuxDM0eOtkmoN5YCfLAjqeIz9K97XBbL4vk58Y8AmWCzUyiKc+
IdOJGntA0sO+zunMZK19mm/R1IlT0rA3Ax+5URJIRWEcWMY+9CT7hyBP3nXJzhEekF7rieBwmkFI
GhfbacbYBVqqQj+rGBFFWbEXEoMMaOVog1WchdGD3xSq9LMjmqmSECX7Iq6uFITDCbvDQ5QhNB8C
ZIWmTdik+dAnOdgvb8QE1zkE4b2hAH8mjIs4Ay71o+kCVMNL9Caq79REg+mN+Y/Ojp6Uj8vYk8RR
lBnaPcsHtjVAHb0Li60nx5oIcutuMEu4Aqvex0iNOBpOT2eyaCzUkaJYOb336YiMIPEOS3GOB520
y5eZxKBdpFu5L2pijIaM30JxDESGZBKsQz4uBFjCVtlOMqzZjKJFq+cH31GCvwkqnodgU258ZbTH
WZCqPFdExvduuXeLLmbUOcoDQhRZuSfUNZfIRpijlwt+aQU/ytb1D74LQEwShAD5gOGXV2FqZAE/
2CkXrNqwX/GHoOerjBOGfJophFMCr2OIKC33yUiKc5ZCFScFXiH8BacUuvUqS7uR8hXym46dp9ms
UZwxX7C8hvyYohm3CRBTo7Ge51ZfLK+Sezb+7zCY08ssVngq9Mk2J4DQMKLfhp9GwzrWFm30TGPl
jjFsvbfG6NO07ePg5tBMEnhmEvmZkoj5RFZE6zbkl/aM7LGP42vm/Y61EJhlAQG1lveT1LKSQiHy
j3GttpGggV8W0VfW21j3vOLQK4aalYs4uDQ4wlRQOpcSHsWqONKFU1eDfMipHDSy/RzVVDYUZxdv
5lHTUE0C+M1F4rwNKt5HKKyc3k9P8Lb5j1nlmih168BHHu0yu7nw04JzHgb4BPmJpc/mnGvhqqBJ
1EbMYmP2ZlPYzGdfhd8+p74u7OqhcfChDobpAjhfrrJecPSm4EUmrG80DNn/6yDHlK3YUoxzvRuq
bO8bUGGGaMTqQoALwzdyaMhfI9seh2Dvv4+Msy8w9X/M2YBizcOJOJbvA8OcplTlBubZg1lbAQNt
4ayDvLBgklcs6W1UgFsKTwyK2/2U5+a214+axK21HRT9OqSAZT3vdkaqvkkJNvYGY1s3QcnddDO+
14YuQVf5RN4wTo4MnHTDq4Q7vnGSSD9L2HpiXnLYFUbNGYI+thtGIk1srLo6v0Ky6zdixNA0iHRl
zuJVRJw9GJr9I0czoTw2UxcDtvho5fe9jfTZJB05c6tuI2qUXrGLR84ozR9hPtWo4xx1aF1GTiP1
lSW+A2tmWRlwgXuW7s9ehqAYXw8JMXbwhs2UarzvJxyxOXJIJVBajcahUdODS1+IHjjtK+hXDEJ1
Wq012Ot1PImDExbs3zP3kMb5c2OiqvfNj8Djf1ASdbpPQDrLtN6yVrsbVW6T3AHo43uAV/GdIIPc
wV5hFholP03jXsShAXvH+MpFAHA5YluzNEnYlU/B3hx1gnuFPzba8Ho/6UfCe5N1W2PUNH3L2zih
7FbEwhNxbD2bhuiPAg4c6mouPE2Mwm+nx12RD6j4svFiBFhZJtlsslMCkWkd08Bble3EAEdKAHuh
c6dikhqGBdNxBsCK9sF3z9KtjJXdD6eG1hJitOmByzFZMYuOoHQwkQ3NFK/gcZvr4oPDr+evlXIl
GRsAglpDcApHqlmlv0fyVOkMSfYXMF5WLbM3pH7g/eRHUg3PTi5gVMzBKSGEFLC0ufP7dotU8CUo
NYoIvZdsOnfYrFg23G5F+x7+I4jGlE4is3/L2CVWfWXRqfbENHP615QabCZWea3O7qhwOKvhLeAc
JMCdpuByAR27+uql9iN0i/zsmuIZ2OKlnPwLo+Wa7dIItcUiVQFJKoPTEndRuXRCxQvitj+RWeH1
s9Jd5sOH8gtjWmO+pGPN0omLAYeFx07Or34hkf6VY/9cTVZobn3+b+vQKp4aN7lOdvPU6npY92GV
n/AHFDaJ7k0BLjeXiEwc6HoUiH8QM75WgnmT/ep7RDn2HQCRpvFh9IufUVx8Tj7sb9yJTUiihVHn
v6CLP/SC/rVTYnmmLpr0u9TY+G0n+V3NAzEwqGtFMgHqz/u9L4ntwbok9fStbMbdnjDeMt96jbz2
J+V4aVM3akHGihmocZUwQdu44zrVfUYvmx5358jXKoQAnkoBNsVFdG08GqFNSDeSpcb6yVACiosa
nA3teBB51IZTryUBw062sUBSjsC4LWQuZLI3KyO/q+JZPgIvWA9lr3euqMgmxOyMhbE4jVP3iFPg
jZhvKJCeIt0x/9ah8wS3tkVROTEOCsOfISOCEorWH1RNq2kqSDpmG1R27ofjjj8Xg45a9PzNQ5e7
qHQTrCzKmu8sw9b7dBiupiQQZVROfQqwVmZiIN79MevxVbpeQH/fQ4IFkCgLSHdGBL+8+jA2cN0T
Oz1CRWTLVBYDNjfkKZnRtDsfKcE2BJJByEAyiumAxwSdyJaUvfEUBflRj8S5oU3N4fmMj2Vn9xfj
07KNkTzwnddk5M+H0t2qtod1632NCawiO7N6EgCIf09z5gazvDqpeepi9E2xyxhD5ccq73+3Gvps
YyBHb4Zeb8uZpSdO47PGfesVxCD34YhzufQoJ/z2BZpBxyxMHHWQ7sbIfGtjzdjOcHpmg1huGgP1
VdQtyES677b3OBVKbwwXh68JRnQaJYAmwCgHewCKIekJH2ILj1rQW4Ky9CyjXm1FwCqZkpPHXo6x
ZynKCxMHDyPuonr1ml0NyjRRWCk6w0TByQq2Gn3fJmHtQK4JbQqgDBsvtn50rjD3cqjeMfCRCucd
jMG4c2XyjTzo0xP4/AejfKqXHuYwgFP3d5aRVjvk4jC9JdVTb4Y2EF50o5TVwEKnI7DMb8Io9i3B
dpvEMEmqYiAJwd8nO7xG+Gd1qHaAlm/9ekGlFtVWBWlIEd7/pH3NkY3Pu7+zjaXJLZCH97ZngGu0
9G7q3LcqpcVM6+BPMTuHWqDcR3XiriFjrVGesLMmFIZ1iIp9IUcxOjpVdQJPW0K+QttyIc/lmBIx
ucHCcc7sUK3Z9tMQKo9TxkxjHBkz4R6BQRKhHuoWnZ9TQUPwewjWbYhcqAJy0UuGrUu/ogzmd2mm
EFjhUDCS4fptDy9zVj6U1fxh+9Q1ql2QzoiVk+aCqSReu94yorbCddxzxNpTlu5bUoPshCK0Mkdw
2Zlz9BjnbzyzEPvcY6bVjmMEn/WHW+XnfqaD7ogmfJLmm6yemtRAykETh7rN+RYouNja00pUUbOa
i+ErIbeTzI/4kWtmuwV9dU8hgIvS1h8AF/MNeQY/M1n/0tkT+rT7ZKq+iIFC1DGIjCLafLX8Idth
D3huFKpw6j7EUslQ3RMwDcNTssclC2fHT6sifXRfdZ29tRHULD3R85yHfZaQjOC7+KxgYjwyufMs
OOtOA/afGA5i1uvusWAORsXLceREv5j3QLWo7WfRHgctHouxPsLFiDazeR+xdUT4KZ9QfewCD1UE
AnzUL0V2bUofRUmE5wX9BNJBlbGCiGEVD2845vnM5m7auJgGsFZQvKecgaUPO3lwxDfdjC0jCnaF
tncSjUFq1PxQjN1XavbQD9RxslDnhIk4xRXwAhLZhuUq7vUkKRQYqh0AXgGhxMTL2V/M8SE6VX8m
H+LhMFSXaOJsHhne79Jc3bUaxz3g2dqtX5s2Qdsh7mI2vMEQvSUKZAbymVZ1xAGgRNuaQbNjb6TS
CpzRvBhm8PbQ0xlHoz/NC7Nh2M6lDZTN+zG6KC7cHmeWsKsDmqFVmc7YAxEhQbSZIRvVO6prZEbK
LnjlH3eesM9xVS5II91J3X71yfTTaayFyktFJ/IUSi6k5HVJF6rCTJ5OHbgcab1Uc2iebje6pTq+
3aN9R7gl0bdW4EAFIb6O5sNkjYcU03JJviVmlBiVZgcoiSbAQRJeTzQmk32MuWxyK8ZEXPV4kM+G
bqs/CmYTBU5xXFxLvzIrD1U6HgNOChRxRUBozK3JLvFeQC3XqC6UeFakc66hMdwzIcTnZJCH1CfE
h0vl7/lXnZyQAU0DwmZe1+PERG+xAKcQKfPV7Vs+k7nlVwoIsBLxvvKWtOLGZrQTLaOcwpi3eIt5
Hd6yTeRjwGoI32p1pQ/+MmX346jetS1cdz7bQ6mYQacgTxUK+jLhdyRrC1WfYJRUx9iDdkTt2Tty
VQhnlglRDyNmgjqCYpdT7FIlkPyRqORAvl6B2qSkJ1SWbOgavz2a/fQi/X5+8Gfkhd2FRFV8RskU
H3DLnEyNa4uY+NQiMhACT8of0xjWzUSX2NUmw2YD9E/sOwErNjGh2Or1LhT5cFJ52J9QAvs01XCG
2GZ/obRl6KeJBlQNHSQjZQUlTvVd2prTwgp6NAJeV9JfEgTW98gWKlXj62RuvvLbifTBzufkNVOU
yjmynSBcsxP9kQfDW5KyzEhsYEFjppskJR6F0BK9oR8L99Z6mZW9IYCFiab1FoxqY9jwM/gT7D1t
n27vfbsJuGD/52fdvqaiaAgMGhf7hbfvbxOV5UZGqqFtV580pLMTQIFlgkEWxLqr3G92ZPe3x2/P
b5fn22GS7P2aSa0t9JncQBBzxJ1vy8OwzNRQBpDI+n/u3R4rLBKk4GLtA7ems5EQpkWDk99Gtc0p
Msz/3Ls95tWds05qj+xIB/+ymbgc4SO6XA2CF93vJkzdX21iPmnOCiIegSv2QpH/kSgYNy4M967/
VBW2yEAKms2dBQ2w86J9MMIZKCLvfqjH8k4HIZfGHGlw2prPAh/mSsIsxNHIm3rNmTWFq77GMWIn
atePxafZ2L89XcebpiYsPEFOOyjy1TIgQTL+4AN8aePpWcbNMoaQ9EHEb08iq3Er71WK6hnkivHs
zvdF4zyM/UyPJX615+pqhcNz1/gXx8RvLMHwlAmSzJCQvYm9R9magOdsRoT1QUhc1pGhnzO7PBMd
hd6Voy6s9Hs4+xj/zbangrOuSvXg3eeME5ahs9GCOAibh1om90MWs3NFfzb33lMvkx/kK220MDYz
jWnyioFckwSyZiSx9QjN5tLoPLXm8JB6jHvbAc6vstcdH9tWYp9Zx/fNSHgC3TZAF6X6Y/XOPQ7f
k2mV9YZc6bvMyikhhhmk5CS/RxyamNvL7Ww1bwmjJm2kJ7M2DqFWTPtDtCUzxipD7ajF3tsevO8t
TfJ2E0M0PhIc+dTm5jU+FEsEOh3hL/Lm5IUYod8Apsn8qOwfsRF/jY73XKL/WHcpSRuxALiTfc+M
16B2OwejYJ8qyzdoAuykYJ6uLBRoa+AIdzFB3SwnwZporU2LAq8z1HPnFleSvgwM4qi2gVrSv+5B
cfiSNrUGtBcUV88eno3Rvlv+zU720rj26+T+KZg7H+oy3tdormk0OyRlK7bdNjgjR7hsaAKHy1I/
PrZ4+2nchvAJ0X7lAXxH4DMbXPT4TDPvjg+LIgwdARdxk8wcWkExuzM3c3dT2Z1hnIfQq8Q73a0I
5MUxbUrjgeAzC88ha0qMedAsZpJY91kwIDFNroOpyamy6bTS8SAEIXO3lcvRUgj74ljTJRwg4YkY
3znhsTV9Nmhh7WrAEDnpGq7XKqUazElBX4F+r7a2GCgQB5cbGHWn25f/PIbCztzeHkxy+piW8n9L
hRvTbp/NiHjvuqeOFGr445o2KbxJdgIIKPZwRC6pKvaK+MC+EmlyMQ/FRMCBgbIBp0e6jjt5mnGh
V03dbbuYYloV6S9YidwJ1Gtao0XJ2jnYBbl1cpvkubHUU4FU2MM732IcwHMSf8UkgqzB2NM60njS
6Z9kufmQiPiuJmZ2nCii4nL4rtHxozMFkVibM1v69E6KEAgsELzBTQg1n9dDanyjy+eX89yfgdlu
Rn+o1sj+/JWPexoMlbuaZwIXYXxfSIBMoFDQf5kDqPZhCj+2JoZmhZpKXHpXIXANYDkOJqaDpOLM
sMtoXVTCxEEwh4TZTu9GLoYXA+c2qNtimxdMsaaJZsvfZYsk0mTfKZu6OV90ug4fW88eDPA+M7J5
2PRebD8OAoRoEXovNA57RiiE94yD/kS/VO6iuAxPaXxF7sm8BK3orq4W8gXEFifL7/1iGo4ThD3E
U3I3mLTvGMBCS73nqhliplisrn61TSMLR0LUPcRuahxHUgU8ZMd3tiBmG8El52OK0YiB7KUXjM3m
wD+lU3L26PAb1DpHi8S+zjWPdm3D5VHeTPRBOJBShnU7soZH+vfhfras31MQ9SeRBkB1mdMFEuBc
B4CVlgmedhLdyIEAFd6aBNrkHYiLuaaS6KYFfOEFv+saJE1F9hgQOravRJ+t2V69+2LYVT6+nHgs
gsd4dvcNCTEAtRT2/9H77ML6xQhgsS8TEul4AN6P1Grk+WGkacN8M031i0V2EZxS81t7JeUqsTPP
TWY/oL856Zo94cxJH9wyAqb+bTDZK48nFCFrSn3ODEKw++zoixrZNU2Fed4QZ/C79MbnhsSbrYoI
/bPG7wLcQRH99kfjNXZABZQ1sM6y+I48eQwLB1PsXHwUZFSYj4QLvBZEXXNdandu+YvsOua/Iz2b
ALdTlvz2yYQ1k3zhRtAgiO6nhqyvAHu/gvoVLZ6j1i8OQ6EvyqVBUjKhAobkXJIOcoCPW0DxfogC
CHEBpWBm7MjTz9Ior1wpqnR+NlJxx7BkNSXL1kd8ugjgTEzraeyfowWL67uXdCho6TSSrkO78dHg
45uJvwld+wQfuBkqCBjGMJEZRiii6n3kkYkAIRfvauWRbSCnn63PGRONz2k4vlWNT5dp2NH/YQsf
PjKPqTZ9Mj5XXncdUEo4nFsbkYevoasf/LDdsaJuwyp6NP3siQ1UQ3+F5lLOGF4QNizsjoPaAAhd
yKeGuUpDqyK0L03wESn9yIUrJ+/Fx1eyojeFc8+mhm28Fo/848gUbSsKj+ySjn0tsH9sR4TFwq93
e7V3ZqilTMNxFJSfqZ+/+Cq8uHb8zGiIj/WO+vQ65955GFPq/wH4lL8qfECcEu/8yi3mZ7hEVDNB
jsqvPZe63yWe86vIqF36vuu2QxDyQobaBqqBxbRPMCFb7qJGBbe4sJRmaEm4+4rhRmLuMjLxQsvf
ZZ3VrcN+GteikQdSyZlxugMTgm7GN4YCOINKzYBBc8B65duI4XgePlTCu1VY0r0iZiCWNp8iMwmM
rPDpmsbvwbEY+OUcUZiNHsog+6z20fKOJKxw6oqVM8FX9Ep/EXKMzAaq65TPD5xy9F1G+ruNx1++
7z4gFLOeyn7v2v1bl/lfpS7BrSn4IQR5FxxJILjgUA27XMSnaQLvn3Zq77U1pVSGqWCMn0ppsq5Z
KC+m4KvOGBCP+BqQCH4kNcrLOGIvmdHGmiof4Wp9kcgCd5lrM01dGAN0L7YOcUtCij9ZyMbaJIiz
G64JXSjVOhac8nA3JTj6wgoQpuHqDxcZLZkJ+aHS7rmkbbrC8pQeYHKwmmv9hY3gSpiKHYnnSZTf
vZ0zzOiKt04zDOLsXjV2jwMyxjfZYk2jzHoI+7lZy2xDxOy8sQzgSqk1Hyyq2HiueXXKWm4a8SbD
doYJ6iW0aZKSeXAgcAZEjkaryXoCRaN9T8zmbfkjVc1YrgOb8UPogjnwqu0c2BdkQZH17rX8sVKs
PYb1KlyLSAF7BUWPOsvv9QrbB0lFhBYXBsIGPaqTFUXMDLisNCmz/y6LftIF7IEkqE9Zer9n+ys1
5B/W7l9EbKchHWRrSq8c1Rew7PEuz4anIH/wbdStU9YajEnx4Pjy5Ev7j+k9eho9APwFsY4ewlk8
pcx40cQYj2YVcDyVehdl6mDY6UPRTldwDiSONEgi6O4oplTMNOh7oWJJ4WrIg2Vbu84ofgS1sc9b
45cIdLSqQ4azvf+k4cSFdrCaInicCKf2dabfqjn7INr7m5k6LQISaGtcR5/4c7u1/zosGw533fr3
U4gQh40EhX5K9UI675qEICjGDkNYA2Y4NnZtTiBmx+g+9ThaCpepFoYj3LD0ondDx5WohLJYNuRC
j50zXwK5VHXmwSzSV8Oplzxxc4+zjz+P4sIjqug5i4trl6AlY/pAFlrAzw8s9CRwYedNMEimFTXs
YNvy7vwENJTOjUvmeDQkr13MKs32xtdY0eofBo649QxFjJ897TWTEj9OI1hbgdyB2PyR2uapyZp7
rxsesWbsm95n72CdNOeIbPDqhIEjD8NY/CDyexGwFn/oI7yORvqHkud3HdscJq7+NRmwiAs+w4TS
zM9hrtgZQyAdE/Mzc2UoJn7NMKCiazJ9jqaPKfU/El+9jUXzMYztTFXNB5RF2EliRxzSJnpcUpbj
VPzO4xg8DRNz+lUfDsoSCInVi27Zvg/h3mCqTiRNeoh93h0Rw5Me72OhfoomJ9OICVZK+zQMulNO
NDqp5D013neyBN6LojnXTfrUNYSyw5AWFSOqQbK29nX9pGjK0eKz2CqUpKUR3hhF5adbdgCvTOA3
yn5QPdUTbrsfFftx5Ql3m0TZy2iUB0AhH5yiwwEn1TSZj02ZKOq68CtMGJcJElyG+T53+I1rcsMO
hux2i5pbxIj90p3v1lfSDLeVUa9dt0IQ4WKj2WFUOlgtoOvKooPiRdGXxcWvNYOvZo6wrOHCa2kL
2ZXEzZHqP0mfvuQZnxek9etUJJ/MHR6KvD/JcnrD1rily0jrSCQvAxc6JtvjPbFN/JmwnMfOBUXI
7zL0EfefyTKiVIv46AqyS6YAIiAJzI1WL3aGa1v1E8x96ZLBlX/bDKfRCdQHB1uz24ZvThR/BLL4
9CzrCtDjWMS4nDVNoRldeufHYPrsB3JLnycJmo+k7aOue7DIyyBiki9QgIYVRWgVAiVW/G9odJ8d
RFx03F6Ztrdo+JBjy+plHmEP9ajx+MvtWjqdxAZ1JCuuLEm5gvvcGcRj7TunzulooY3rWtk7E21A
pLtLSv8ZZq96vp2Fw8zRbqd0/Yks6BBcAvY8jxWBPp71psLcuDaIJpUxcqXzH+c4fmnT8M7Mmf81
A50jL6rOLiM5dLNdhoubRhlRoVtvZshAyOYfzB/nKYXjyM6O7X5HakuF0VyDPkRC+dG0nsP8l7hR
07ufNTKTVpOo5OqFkJFeoL+ZmMbERMNfTSdU0dOpTYMWLaT1Zy4bkifz2F7PtVOfbzdJ2dMV6eli
oSIirLErmXbbDCI6HaDCrwICJSYbF6giNcht7HskoOW+G9vk7A9Wcq6HKDmrAtQ+yj8chIY6UXNx
8Nzu3jpQuK9WFNK4wQCkrLs2PTk0GXOWwfKY28o8RF4iL17nGWfpc2+AXwNHGQSb7xp7b9JHpzS5
ToVLFDYFJzHGA12TmWvykR46VieBluXWJes4vRl/cXP70pYBM58xSrZ+nwZIF30BTbNgjR7TcjO1
SORTL+NmiIA9Im1bj8tjdpMz/b/dvT3HTR2xST0KOmoQ+KPlcmD1xZa43hKFPDd1gV1lBV3nP18n
3to34T3kqaPPwaJ0iTs2US38pWkIs3MSpywft7uE0z6xPOMGJNcrQ/uDeP/WhZPRgWDF4iGNMBoF
dnBHPdmQZjDZYoljHeqnEDS5oWNjKzr5qxBFdH+7qTsdQS7w1D6axtdaggXWJh8VgjIM0e6T0zDO
IBW57PLqzElKcdsE5fn2JfXkJW5z+9h2o3FuDEIkZZDehw0Yhtmb0m2Yht5FWz76Q9VcxDw+1F33
CRUfVGRfnfAupc9xne+UHeNNaEHFoGZO0Fo030VvvpouosHwFypOUKsMxZFU9nuzM8k4X/66uWn8
mBIuEqOJLcz9BtO1HOUTWGu7fE+dYo/0RnyEcQ2Vugu+IHHFqCMFTSm3wMdf7dSgNlGNQatm2rbR
MYGFaSxeLQsWTF2xixcyok0JSnmblG0KPEPcB8pZK5kF24noox1pK3QX9DIzg6dITF1ILXS76xMY
fHLrfNubUXH4+xRreZ5A37MaKcg5O+cvE2TtTugPGRX4yNrAQrgyHrq+tv4XZWe6FLmSbelXqQdo
Vbtm6Vrb/RHzDARDJPyRkSSpwTW75qfvT9SpypOnu27fNksLg4SAIDS4773X+ta5UGgYorY211+H
OZiIm4jn2HqTFJiFy8lvxVW4HwcmvomDOKwMULKYSFYWdnmfhVNN54TOMb0wklm1tVbxHrhYeza9
gg82xPW8f5KH2oyjRwMeBC7pb3bX9rsykh9hSK9trAnY9dB+YI2ZSw/JGqsI7R7K/qKPd2YKJSCo
O9QMcDoPIdvLuA8onJP4isdzDadn3DqxHMHH5UuwPQC0aRIDLKScEnnyc/LinRlX+U663plDLnY5
F05UluhwjLTZGIPdr3z2uQdcoK5v8abUvAEuckT8T0d6ZT3SHQq9HmrjfVoGbB2d4AQOnkvfbetL
YQjOKS+zVh0BoGudO3gZTOF5Yhx2dAsC+6pJHVQ4nmqK5r0WGosxY4oyTY6LkzS8ubIIbqR0fxMG
g6ywgZxn6doEJtqrEMLgnwyT2tn2sMXTwnyUDRK2jA0AnFVn5/JuP9gZagFRVfdaAME8ufVZVRz6
yvYfsKT98FUpDxo7mQIi4QFBb9kNxQNweMB/og63aDfFwabbIBwas9kAT9jWaPQxiq03wpcY90x1
R7v47CE34D4+7OpeR+RMUByBY565NY34NsT5gxyct9mkHQ8MAc2EREOUo1e25NoShIK9AZfcbfvS
IQkVQbkf7vVMfm+pzVeDI7AtNrPrvrTLc6yN3BjpAu6mkClhUFPKVVP8ZmbDlRQx69w2vbfXLZ40
Zpl7tFwddvb4w42s6tbGYtqrql6nEu0S1rXmmVrFOBoeUhN6cM2zzwINruFp9AyyeAFfIF5srpnP
d1sW0ZTzA7q8veEUAc3CoQDhIpIX9GanosB0GZrV2fR67cCoWVuled1jqfPjO1o+99Bbgqvv3Fvo
x4+Dhis97dN4Y0PwQBKLyHlsHG3LaIZbjTl+lxN61DILnK2ycFf25fDNcwKc5pw16PDL3YB/OOT8
ouWbifKD6GhQMds6i/SfliIsMC54huaIZUoT4EQXYT2QLbAjeo0RcYnkpufEfcpM6wKExNtTtB48
P1+UwrQ+msT8GBkj4TOAj1VM6iTb8bFKybRrqdhR00LCksYLdQjBfbnRby0/GR/wh9wq2QEVGQub
e69DC4sszLXdY8TQhZdcfbZIX4QC1spvfoY3VTpUia4yn0hffihghhJNDXE0KBn6BI11EhFSAF/5
4ol54g8DqS/nCV7K2N90cdi/ijg6YY9T5yE+ZCPZhnaq1ccKtXed2QFMTn06KjiIwdQ9Nd4wfpuU
f+7LLDlyp1gMk0fshQN/YRCVutcdaga7tqy1lsfMbkUtXgpCnadSQH6Ej4jjFykZ9QddmgmlH9vG
+IIYgHh00zylYOvzKooObd1dUXF9tiqpT4WHO07LYcqKI+b2ZNV5WbL2cg9+DtksuIFH7THOp7vA
5doa9ehKbQ37OwBWbAqc56ylhE8OXkxMFfogr6phnCsuiUJSZFUF53nfOR/gyeS5w2FpDuSipFiO
7z3VUTY1uNLr4E0rDXk/hYgppcHMxBS0CAgFx6lCMxPsJ775DJknWgPm60V3GhPzrh5AP+SGqLZQ
4XdM6eWL4bhvCVhM5DYOqUk+vd6xZeTWWXKXkyZOUsN9pz6oNsK1jRxxE4W3pCDKMQEoeEBSJ5+q
KTniNqdD4bpz/CzuA+pDsWXSMbH64+6Q9n7yiuAldxzW2BDhr9WUzm3OmYa2o4olGllMD60crkRH
1GsK4GSlIQZbWIF2G1s6VOiZmY6ZLm3YNMaijEw/4s9ZleTA9mbZngbEXHnWBhvQTphmKanu/MI5
ZRH2TeD2Bh6rwTh5NV7+xsO64kX45Rs7JGGtRnmveQx0bJfRfaP40zEZQMVJf8S2K46GbZmbum9/
gACLLzVhhhebhkjUE1sBI/mCwtHZuJSWG9oih4zLHHm56dINGBiBAKhAC96sk8lhTRFnWRAEFtqh
T/5Ike2krUG8AHTRaY13cpAsLrq8z9alyE4KfwztazPeNV9c8rlzV6MfWsqErbHZE+oU2+1adb1+
T6C8puf16uuhHo07IYpoQyBO1BfgdLj5eh9t2eo3J8wplAg7cO32QyXjISUHfdWoJlqP+Rl3RLGf
9Nb50TnFOaiTFfaI7PR1fA3hlyuM+gv2AeRiVmR9tS7ErpGO+YqTnEvJfkHU81yHr7brwbLH07HM
Eu2W5WTSESsGYNZEdR6W8cINRLdBxiZX7EHMtZsG3ytQ/EBqdoiO+aPg+azg4/8U9HEOplGlK0S4
5vhWDuYGo99ZdXZ0MshnXWdtyWUo8l07gS+rW5SfKpXsG0t/VdkMXtECayj48p0lDahaJQOUmmZA
Dwv3EfvLY5TrUIHs3t8ShJ1w48W70RrdLdcL49mlWY4/xOqhEQG9ZRmxfLjQpqWBu7RzXMaDWV4R
QKEurKV9EC3aTchzBplgQt/YcA23RdxEy9imw6QRyL2Z4hElbt4/yQCzOGnZ9jc/SR8yN7E3SZ+b
66Iqql1cMxlNMHwkQLyZYbbrOvZWDiSK0jS0lUnxP2LDBXYeE2SBSBWY5qORYkJpE8d5arly6eGj
LM10gMoTMyi/RUA3mBPITVEzwtXvfMhpB03223E+fEai4BC0I7NAKtvWIalKd9+ZFj2S2zGG07vF
pGUGXjcQ7GFjOWV0lUEzkjuC6go3t3mwQLgtuQLVQeatf29zM2g9Rx0j0b31Mn7oGk/Bc6iz09Rg
NdNozuJo0dCFKiClRK6LjRncmqQdcKZRYSajfy/GYM/0mggWpAQ7KxAM6nq93nkIZDGXo2UFdILt
BUOSS7JhWsn5R/Xo8QfPPTARVFvlGUfyY0rkptl16ocEbw8yj6C3UHzXNYUydvKkCcIrodOI1ZJg
iR+VRgfdiZ2PmT9msUF1UYWvQWAwDjQWhj+O8LVovLsNLW1X+YCJknIf0Vdjdy12Os3WlQHQg7NG
InACDLWyghR0eNwMe2bW2gOs5GCjgaJQ+veiFHDNjfJVBtUNwbf22FfWU4RQ7NPss01mNQ0I4ME/
W7388IPEeZEC475NgNaFKK4535HmKf5xfavT07lG3sRmXRXxDyd9CCvZfnYTzv1+XpOV8q+aYr/S
V7V3FElJOCMtqiXP/slFW59IzAMIkbvYywe84lORRHuZJ/e4xTZm67r3ZuO9OjSZsFfaJtyRUN7b
zIWTdIQMze6J8PLEPoOU6lcEvnEoqt66N537hEXpta9InYVuG2zZvTKQ8C2UtuweSYwomcgiqk1I
U+948zcdyNt7doHWvc3QlzkSaE2ZG58Owz+SYBBeUDlDoS1R8Rj6dCi06DZ1oMOKuvF3qsl+ZHTI
4UuQ3VWR0byMq8xfoqUY2ES1cCn6wP4mdNab0LdoKZMccKy98qeUyl4XLjg1j+kfsyjjPvKajcDb
tVEjaQlfq245yLXm6T+dpOHuQ3hdr15R8kjc4jEqlkY7sIGHGGDkNwIsEu742MjyKhPrfOzv6zF3
D7oZuRuGkzr7MLJ1sCSRdsMN2SnEnUdy6WbqoVF0sBBXyCjZKeXc2sric0prbVVAx4q54XbN0B0m
gSOnrNq7IODmU4YsFtGUvFAQdafax3aVYxqFAmKuhql5MkAEL1HL0c2RiHRoG6B4tZH+GkD2qVYT
DK3dhrYZ5tc8RnlnIcsSgavvbWGeKKm8l8B/ky1FBXvbaI9SnzYZ5wohCglTUZaJ2Ad4C14nP0dX
r2dUh02n3hf+s7KzYE8XoV+JqdCvQWTHx3GW9uu6UZyb94xgb5jshAPYYGCxSwAMsvsnldlsPLWi
fi7K6EgmuIsMFs0wAcEW3So9vw+XGYZR5POsSpa/dWTv3gfFdKeNjNAK1CRJ3aaP8dh5TD+ja+zX
zRl00XM+dMAujfbK7Iq0kACpTCi1aYsL7OZJLb/nnVmG7oyKHJtu4bpEL4QG4wnGCftWkdEzeHs0
4AU+vRLbV4O0KMCdN7+jSy107Ise6u2KVTs5eTpzqMYp516FYz06vZotXSRw6fgZSqIBl20UOAdZ
yABag6PtDfqUi26Ar9ar8HXUxgDL9XAcIwizpGY/SkyfCI0ifR8W2n6yxnbtl4Z6rexrAIvoIc4Z
b6ih/uH2eXhUOcUZzYGoYl0uDfDjoVfP5Ph+Y6QEIZit/KhlEhyDOKKDk7BxzjNkhwrZ3xLuG/Sa
ds7SNcTPKhHiKpueoQReOkvzTlkxckzw/cKQyDD/FteprT6ThjMCD0f2mZchPcoyQtU6mpzsNEcy
OSE/FzrCdbyOG+S/B2EaxdYQNaOe4lISB3C14DOtjWTYJTQnIW8+FgVztdCt41MuERHYenn1jFlj
3mSY/ZnUY09mqqXkJTf1n+TLkaVidh15EhwemHoxLC30XF00iL2diE/sgu158PuHHuVZoMpgY2bj
LnFDmJ8+y3DpDu5OIAZeOLVeP5ArTxNIr/LlFE7lsjIoIHuBuR5Vk8U8jPTzlqCnlQafi0r3IJIg
vkIAeyyF5RHxiBJz6sDByEHbwIrcqsaCPJazpw0YO/Z4JKAClbjHEbytxtZJl1R2AU+iX5+5cc4t
YpHj/bljzIDnFHE6muf4WLCm7p3yQValvuXyQF1RVFwpk/pMacqtLFNv1oE8dWFsbYoY1nVlWOci
IfOvCTMcJczMCN/z0KUuI0Hcbc+NtmiKnSl5r0x8LjizQKy0xgdBYCVKyenF1FIE5z5dwlZDEYCr
oWIEatkrxoNovSMD8l/+lhaKSy7Q9k6R3YtM2fSt3G2p7xu4S2bvluRfoSUsplObTdZDp+rNKCNq
f4IHYfNFp9AOHhtyVPd+m14GCcW0nzD+F40X7em34HjAYb5oiSu/m8rQRukbQ/xqkXmxMVsWXvQz
CNoQjS+Dm4vjWPqq1AhJyKU40TkwINDrDnTv4VB2RF7YOROw0fGMjW6ST5SWEgeaRh8EsSN9sSHb
RPUb1Uy19odd34+nvsSHmtW0piqE/RQAGduEwzDXcSzbvQrSE5Q1sW5QQOqt0vESmm8VqfPHYOBY
mgB995aevxO/2J3xZrdnWRbmkjEXnjZhdaevAIRBxhdzqMfd12d+sc0Rvh0Dl4IfZhwuJxpaiol1
iwZ4aNSeYFGPo4Un3VfBSNgaiWc8NVi7TqAvQtCBK8Iu6bD6EbxS0K2nzIvvDQBUG8ubGL+DQ72Y
cRiuonCsd2Df7iLDu8W+l55bw79gVypPDjg1ekq6tTYci+qrSs9G9N5zsTw0vfWIXuduGMZngGvJ
pQBfFjTJ3DF5KbNJPuWSXHstJ5nMSOWpjNTjlKbDQzevpjI6yvHLUpiARHOobwdy0lTuW1cSGI8e
qTf9mEz7KgctEDBS3gHGpRCJ4rWpWDIlLiytqfGl9NVbofnu0andBgata3H38+VJJi5+9UrfJ5Lc
u4lcv6Ur0tVkenInTTQ+baOtR4Iy1obufNSC3jcermRjskAvA8aPm9RE4+k7o3l0Rv0sxeAdzfaU
RzocMKQ0UYzhXI8EIjSHojyN8AN2iipUjsjMyvqT+SfI4EK5a72LFW5Lk6lnYG/8vsA8WoOdY1JZ
NiVdLer/rgJNUZYYvuPe0x8ijQEzR/Psd+UGbz9I0PqapuS+BcrE0LbOzLzcOiPFVO6iFmp0KH5t
Op4yjUld2TvlZrDLa1P1+sZw/GDdcitGByr2sU/rLYb8OTbJtEq89OoW0zrqsP7ZSfA9moS6mHUL
5SDtzklHPUbg4Tk2i28h3Qp+b1yvOzPpYa4a+FLBWcW20ZNsQCxVg1UDMbcb3wurEGfNZSwyCbiy
jHoIsiqaKN1AglLLNujHI1U6dP3cQt/UMdVNGWeu09w9MXcWW01il3bzAScUOuWHVOD4HIJ+zkYn
RtloGCYDKgOv/B5V+nZOMDmaDhswaTuEpvlshArPBImFW25Npli1KMymPNJyv8AFEFtdw4obBcRd
BR6W+zSeRdgUKMdiBMfaVfah7lHuORN00DFOECA5OOcB7ddAsU5V3I2EaqDaj2jbE6uOetnISJ2u
vWzD4mZ9S65x3eZrghtoiDe+BQCVfWUxUsxGdIuQSzExyHnXDyOdEFn0xPskPnU0WlL2VngBlY5R
U0GYJFiP5GMq4udSEq0FQcvfxMnz4DXqTumkJNkhiOCuZXAOvZvmKA2PWj7n1RxF0uA7Rzu9qgcT
CXmeqvVkuz1O4VxspzF9aQPrAzwes1gcOp7OeCWzGVuLLDvlDXe7iEyBPeHd7NhVnD60oiabvXlN
TYoepiNekh0GUkSV1wevfk/WjZvU8cUnmIQwTJ08F9ybDUbxNyfDZ+wWfAF8SsYYaDRnwPRdxCDi
zkLV78Vu/WB4AUTPrIrXuTU2LDbEIB7d+UHGVbK3DQ/Tt3qVLOI7b5LiAsNyurgMqIwuDLZk16Tl
Qk0sBsM0cSOPtejkZBnJaVUDUrSIT6ZvpsfOfmCqCKZ3fmAeYv3jI2aiZC0xy7MOvXDblcOOERVU
APeA/HHPZc2LOvTBmYNWOarcdhen1YOfhfxl5FaJsCOzmxYrQAtAsJGt4ZlUkFACWw5njM0rprbF
kygZoRTpz8yfRsi6tYcbJuM0Y//IBVQB3ILDih6KlPq4Zp861MPel0q/N1yIePOPCrINbd/0yLr/
5sTVRz3GwaaqdbakQeCtCQc1NI0wQTeGHWpWW6r1VRdo6pBNoFmk8sKtrU83ECnhKZvyS0a7cTcp
zBj6/OAifV4xeSqWipjv49eDK/wffRUKZhtBf2BAP+1q3qHQ64YDL2Ofj9MqtNjURRmqAVneyjgA
96iRTKo0a1MOsQvWhDlYT5xknoVIYOurHO88MtiXIqDHFCgQFmGLLw2R8zEl8oHTUm2dtvieEBiF
KoTeB828LraH1VAEhMYSZTI5dD5jZlhRXhEFPthMxe1V2pDVo00AXmBHJzHezSrUsO2ifFjMmzjH
st4jkJt9mr6UveWvhIda0+oxplconYSDZ3dobPp33H4g6ZsYIJu+rza2te6n9iNRNfalYluF+EXt
Nnuh+Y5qpEAGkMErX9Q+CioxIdTRTkFKyswAPnBJOmw5gEmhttgZusvIMXQOKmKTX0renUJ8pAHV
WdIvBCMh6sn25EYQKUp8MBPjT5LXAkRg7lttQbCzNQ2f6asmRbZthUNkjVdzD0HUFps+Oc+TcSnj
7qwCE1Jw+mKZhOZMRv9aebhjSwt/NzIVNrGJWnBH/j56yNxlSh+B39SH1muFdnyB5o10T19/rNHI
QHF1D82ov3IW2Wte3taW3mesagagTvUWdIh3uQ/AlS6PSHzKdWp92GH8nCbesHb3hUPTPOs4IJHz
ZPWkEGYWcKbAdth8BLuicN8C38KlXEZPmiue6DthkVbQM0KUKG3lXjX4nKziAd6eAZD13YTIiHIF
7Mms/7TXET0NJEqXfDYXNW4Na4I40LHu2WFyi4tTgEFW61HE5HPCYXSIYwxlAKOWFcJ8L7DRK8HI
IG7RX2Zhf2yiewletfVvo4+BKcRGvGgJMO4H7ZpAQ79a1LXLycLGEk4SbJD74k8aYIj4Bbn6tLBG
6x6Q2T0Wki2wm2/+mB+VRBor0ua5Kt03kPTLqtE88hIZVJsedVmL/lbHCqlw7yYxRmcQJIzpcByj
rH7XtZbbwNSvellNiGDwz8f6QyhqlDzAqwZPoDj0iSozfmAYQw0YQwJiEnHi/nSXpgGnhOiX5AQT
IGQ1W8synuuMXWZ+nIyYNN7CZIWfAe5hva3G8sG2EVYUWbnXWpRU8AgWE8xgkD/kyU50ng2Fwp59
zlPu7CBuvA9kQi3ihk61V722hY6qCBG82fbBuqjRqwkjfWq04Oak5c0I4tc6T66BwKaPLY+pZAgK
oGGimtjpKgVGQV0C6ED71qfGz1mNoqcf5MCITd+7yzIJzyPAyV2DJN0cLICzKlwXyjkbjix2SSEO
Qx9+pNJ8VxnmIBkmJ61JLnnvPGKIRZGS9TdEMzsGxi9dOD5K+LQenn9Psp9yS5eSqoLr4UXP3gBM
pK8x+hnz7NSBKpS8DuSKrpTCnzxQdtZ5IIi/ZiZMsX1TjRsCYNAPxJA9Ex2NiRK/iD6pJbsddxkh
eN8MU/XK9PxaF8NWStJUcw9RXujahAWwkbVmebqP6UIBRGKAjca0+lmXxfvo91unoiIYdXFz6bCg
LRNTs4MqFexCbotphHYk0sNlM8FGyiDzWP5PtyE4K9FB8bckwHOPegZLqU5mFW1sG1RNaHn32NzC
pZ7BxG7gphBeHKJpkc+yVt6yjpieTKk6jTZVjm8axKcld3linKOYwb2MjZ2XgD8rQsR1SDSstR/i
J4kxGiEmLN8aZ9hVyhhWRVrfZQDhCKVi7kKDbB1cQ6cZd1kZP+Wwnaj8URL61ciBAKGMHc+mo+5K
kA1u3ddbzUbvkNF3Xjd28e5GNp20JekDpesyt0jgXE02xZ/74GWIStMW63MGyISKkurMTtZ5ifIv
NLiLauNnPxAT4rQbSHjdKvNVtvWqbNXFyO46j6E1TQL2pf56KBL3AUvuemgMYiA6mZ6sYMbSTcWT
SlklhuhTjdpwsBQLv4jwBuKrxUrPmxH6DX9oehcGNbaVjnszMQQbhLDrMsseDdOrHhQxkqVWE8AV
MTTX8vfGvheF1t90Tp7Upt+I3fCzhT2X9HQqWnPeUnx2FVdCBQbWDAvuwOhYyAFksVhW3HG3Sq+q
hagcVJNmezRD4ynV/Su0MA4IrUHQafYpEMrb6OWYrnhjBhjDYij2X/NKXddfEhVhomOGzcDA0EGO
Oo1O2kagfwJ1ZwpdjPNIeEHrlTDZupVPvUA73dfec2nfe6X1SrsuWGcT72VosPufCCrQR3k3uFiS
Rw1//KTDnE5oJFK2qokzXuYIeQS3WN26IGGu2mEgI1h+yIrjRL/sQngtSehtnoAzXncOGy76Ec/C
Z4OfZMFLQbYHwsr6wQuMK84ZxN0OPBa7v2Mc+SrrdIQTDxqsCn90IQ1Hb+RkbfAkVO3n5C/qCiKT
psS0tpmCEixRLkWEwrrssu9IkbgoBv0hIcSl6Mp9OOFwol1mHdT88PXRhOIHR6f2mliuvXZnR2My
2y3Z89aHopII2b4+BATIh7++9PWR9+WC/HpgFzaUs64jgQMazDDQr4/yXv/jo6//+8un/7dv+fV/
X9+MxiI//HraX/6P9B8YOlOuL+0pwNMwi9d+PcSh8edPv77w9X/y9y/8+j4Z17NjeP4x2deHv770
X//Yv/z6vzzt//PHfr28Pz3n1wtPXDv64/X9+o3/+M+//Mpfz/n1x/7bb/nHT/j6xn/7PX/5+3/9
1K8veLGt1mmkfmBP+xz8IViT/brukYTu6mxgGpjBfycFZJmY9c1L62LTjmO9bAzHWI2CFOXZTjs/
2DVwgmlu+I/ZD3piw67J1K43i/7QpO9cXgX2TFArhvSHQ9DiPa70al0N5ktKhXrIVUQYfKtdIXJ8
lt4UbVTBJqmd6BoNzMOXsUKG6Nc5Nz8fjl9cFodfD3Ha9cvJizAcCLkt0WztFO0ZdrsFwlvIJ62f
blMz3XgCegv4w4AtlnupDfmoDea4sYlZJ3k1d7ZtXVvb9BtxbdbOjoha7sgQRbt/7uK2OvS9fPBx
o4PgQGVnzTZ2kWf5Ls4ABQz6N5aAbJMnBDr7KgRg+XWvc+ZmKgiQOmOggRHzYGE92tMHonDFza7N
D3ZEPHAyOhkd2qA5BNNDqEUmIDf0eeLt6+KZbPuPCxROEz0XoeFbqoFLsVXA+zjNVkiUHYRkfX1o
Eg2sbFzQXtt8j8nWZKsvUA1GPstQYnRkGWFzHEkrYpz/wjiYZqdEdgGOxS8psbwSTZmAUt9nwFyG
19hskDjJZENsKHntdK9KfR1V2suEMWRJs/6+bWFvNSXuiC7ZwrXh6LXZTGViKwuchSWxO2V6f4i4
61IfEL6iTcl7hbJmrkJOMbXcWtckRPRz37bttkubDGPPXopgFxBttGjiyTr1R6eMsYT4IfVRduwB
rh7kvPVzQa6sUAEzNtGpz1iD8wypKqAwxqcRwc9ZgXZQM/olkRRn/TXowncbHzLyfO/DDdNlapXE
+ZIxtCoD21uVRpShtOzuOBm7lQUuV9a9fbL09iUcZpMnfeq9Zw4/B9xUvDk/PUTKjBGTQ2AnFA9a
9D3trGd9SN5o+b7hY6HoZtIg+4ZmPDTRxSgq7rhwZxgwxMuwQTGkdP3eJLtEd+JdKbqro4+3yRl+
RKK4JWA9k47Fdd6WgAh9qaB0G+m0yywPUWfe3WSWnBKZX4qpeqLvbp6AGJzDtluhuiL11GC6L5Ic
lRKaYgAyQEZoXCV7dUzzMFo7uFVJPdfJzfHnqFz7w+iBc3UepTEV3JF0c1RdI3iAgdmU3XuHXkpq
rHAs1qbnXwJAmYuqoPRKjJujBelKMoFcauaAhrt7oLDAqmKUeyGN517TUaqo/N7GF1lF7mdA81GW
6bgo8Uet477fTQl0WOSW4Fsy+7Emz2FbGtxVem2dOtlD3bN37Vq8Tozgd7jdcHMGzVqrzXcNuB4d
t6uT1Hd630WPySdBOjdDI6027NSjZ4E6DSRaGkxrki1A5z3bY9xw8P3PwoRyVT0j5jlIod8Kg/0v
rpN3cKwkIFTdayK4vB0En+AeEKX7mAGJgUGMD/nLBZFEl+mSsG2Z50PO2gFbsRRe+DI2hlgrEW2V
jTIWJJHD7jHaGOT4Yl7lBYeBdaCRc5JN8cNktxHR4bWtlcFeBM/MoRE2XcqWmzPG161dcsSxqU7Q
5pcxYXFFFwNwC+8d2QCaGY9h+ZFxAyJ9biyPDNcO2YDKPYyHixPTkvfYU63pY6yseohokg8xDROT
5AUwYeN0Tkp21C6oonLglYRmsUxxgUBFka8jh2SZIrfwdHHRS/9U1tmmIOtk9KlQuCjCraEpNJ/y
Tjmjs6TGufh2rgFR6KxlgOiOCU3P2KX7Ljwr3eude5Nj9BBF744T39GAWajZogUFuSfhR49y4DrD
vmjJgI2NhySITDYO3l2akzYQ1dZyUOUdu62Dj3+bUjt/rsbhbYCDi67bOkhE+JC1iCzU41uoBUur
oQEslLo0dbIuRPNRR0xOGk4Qdn2ApJWeQpvxmpM5DjdVZc6h8cGZMONNASbSeQVfhGUzM96nKch3
GerAhTG7v61U/xQ51Gz229NDkfmv07zd7SjlV8QQnfwIBUcKhFV4p9r4EVj+rQRld2eI8iwRjyxE
pG990uI45OkS+8kOFqrcT2P00sQAs4by1bNxXfXkcrFyZJvJlm/oGjVAP+OZO3bWsmHFlHRsffM1
nqZpCepWda9lSBAhyzgSpPCjNUDMUV3d2thBELIlxxw5CRTthZdPTHUuo0RCDKaPRdG6d6PmXc39
9HrMPhilfPcK86dwSuy7c/8yku4BA+Quyp1b1Y0vvrJPzqysLhXGgcIoP6aJAJwa3wAehZ1e5O2m
GytIHKm+SJ35dklcOvccdIBhTLiF42b4H6Y1AgiKvCp/GAhUQGd+zGzz5gQI9XSrYpJf3fSiIWNC
VCBtguBoey9tYj2ZoxUBHWyvNsNY4NnOD9+aYcEYeP1eUr3oyTt40WzHRI+ZvziTZ7QaKhTZ+mSZ
+B/ZHJThATnISSouJpbNh7j2jzvVlflD5FFjNYSpr7uJ6U2ekmQyJXc4cEPMDO7B7MJL48lt2Mar
pmSqX/tgUZ3xLhMRYRCVFSPj+SmjCJ8Xp9yQBxAU5qAi2mRVFgBAsvN0llldQ7sxgMdRlhh1dKjQ
CWOtTre1IuEYTbugVJqZkb27sEL3s4gIhDCwqoxxPW5V9aFiiiMWy0vhuSke4GgTZcMzBnxwqymI
jiT42Q6WvWM8uavq+Gh13k+ost6u1bt9HUSbkXkQ86KvbrSZLb7iqv7nx/Af4WfxR7iX+gou/SjK
kfTIqPnLp//5VGT8+1/zc/71Pb8/4z/P8UddqOJn819+1/azuLxnn+qv3/TbT+a3//HqVu/N+2+f
rL8SYh/az3q8fqo2bf4ZuDp/53/3i3/7/O/kzOo+Ua//Pmn2/r1s3/92+ez/tgWG9Plb5uzXU/+R
Oqvb9t9926A76fmWbeqG/a/UWUv83bO4p/muqRMCZhJW/c/UWf3v5FRbhg/+1HFc17MJqv5X6ixp
tZZlub7LbhD/OYm0/3wTfjuYvw7unyOx57DlPwW3ub7pWgaZYo5hCdPkh/6eOavASpYjMuZTRJb5
WcSEE44qia6mInFVbz0eEyP17yoIRu4Qe/8IMf7t3Przr/9rEhodNEYWPvR/yzD5q+w5E/fj/Rrn
Ifnd+v+AKRFNOV3ps5umn17v+mdauR7KCTBPJC7KJy2dPZmx9mLpLLopq97NcvvvofBZa93x2TQA
4wAbc05ja0/bvta+aQ5hi386tn+8bb+9zt+Tw735dfqO6wiP2DGXKCoO459f5+DotUfPojqrXMcc
P84GmDwDSEyfyNl6dAhUnFvofZobdKljNdT2Y1Z78f8jaM/4P16HbQjdMBFQmqZwnb++X01ZYiC0
GoFDgV4E5Lz8vmsdG8OlTSp6ZMAlLUmOwVDNWMn9nrtZj0LBM5ejH55Zcf83ZWe2HDdybdEvQgQS
QybwyponFGdSekG01GrM84yvvwv0jXtFskMM+4GW3A67iEpk5jln77W32F/goBUuOXiBG92h7DrH
pXPLNPGYuCQllWqy9n9+eNYSOv5ukdmWzfqy6f0p/mV++JLHlit0bJBMKmaHLDin6FESOe2GfE/3
hUhyztG61QlJh0ynIp1khU4n+WsgqxZuExkLmyDIJKoQf1PFYXOWVUql0cXdXdS0Wzl06VOR1dGl
dQkN9U1zOLsoyEAq0NEe6659KQKd8KKxKn6UbgiIe+p+oppdT3V4RUQC4ExZNkTniegKjEjbwbrm
AN9XzpCZl5Cm8V1Z49HGl1d/kUgvPmQ+KygvNjGqhjQtZeq2vnzfv69/XOLMX5R/AcXNTK7X06NL
qCVBvfqwqStK1xzu0HnI29dp+bL1IUQ3BGeAD+cEF9SzxhfxhJ+XGEUE64voKlySQr29sr99JJFQ
amMIDrx5cIpTCaJ9N03XqAbjxF04eowXKpSJkiZFgwTdf53G4a0lU9+ESgnfxC+jnT23xlMOTuaO
FsPOYXCkyu+6qgsq1vGrZ/hpD1s+sKMvz1FYpm1/2MPmAH13X8ah5yQy3ZFwYOMzxFZj0b4G6RIj
rI6Dhg6drhCp9hzjrv+rqFB6Nrpm4AcUxY1CQ7XN5+aJZoC4Caeu3XZSOWC8xNOf3waxfJx3b4MD
gwplhc5ntWjq6++/8tYYqUCHMfQYdq5GZ2CsmtX1Tp+BEfImc6cZrSFGXHFH8VdCJhuaC7rcVQha
be+UJth2zANiXnT0s7r8+dMZ//bpUPSbHDsId9yPC7KrQomT2wy9se+N9ZD2RFIERUggRqxB16gk
rsrYblGeQKOpRYDcSGvuS3mxdOzpA83UvTF0zl7327W1+HaDZiJbYalBMYtwGZwxIw9Tql845dBM
RRUhTGXwKvR5EVfnzt4EWL7+829lLc/04zO30PXrEkGq4xjLDvXbmtbLprbaVkae6smdbAq9uGRa
v6OEB185EeCBIEQ5kVhjNrQOWY4aKtROWNzv89HYNJo/Hdk1so0FqUVhcqW+gm8xmyRaRRoK9yq4
KMaopFnY2k3pBPTmSfu7ycFFun2LzC2h0uSOKo4ESPg3REDu4lofX+AMAC9FzFdiDj9NicSn4wcH
aRpH3ZUYIVLxxQlicov58CgUIdAWlxJL6hZw6/ePwneaSjcppjy4KvNWgJ3N2Z53fUXWMuSGgUGs
gdSMkZxhDOBa6dBMjt2RsmBGB6NlRQ60zs496MVdCNF53bX9yMRFBhuzRXQbN0gou9TSPTcVYMKH
Nv1JarONrgaJYx7cclNCDySIfbVoUO4nwfwiyDRIA5M8wXiBFRHP3p8XgPl5WVNmsZzZ1pSpdGPZ
Q35bAInpUHsGKvGGqVwg/KhA505ae5g8d3M3vqZGqbwgG3JEZFNzTcuh3IVjiuwZzQdDJIL4Zh/V
BBhmyFMorgL8H0d03ToctqYHOAm2A/ktvsRZmSs+RHYYQhtfjr6vESZ/j/uCQxqfjcC3dW+JhtG/
7aPeDrKHbCDRfpqTv40ybTdvN5q+HP7rbdLltba4FygpgBF/3CYHHEhCliaJo1UGnq4s80c9iE4J
4tJSKPupoGHCxIqWmTRvkZuTrNfVj3AJLrkkBDdy6uwySAuSZGtix6iTZy2j7YA21/5ijRqf1igf
lTXODZh7M+HwH7fILPFnrBCxZzHNAHfoAu4YWzgqtHKajtpZRBqRtfGj1rNhILPcgPXP760wIihj
Dn+OmLGJXWbgHM6SI4zzxzTFc5GJBnCQxQkfBjAOVHN2ZvIZ3bTUzn9ecJ8vtq7QdaQanEqO4nfg
Bv/7gosJPWLOJxMP8cU1MbNF4BC81nwJR9GbKCYEyYLd4NU13QEwR+B0bX+bG0Dd8U7SXsxH68iQ
sV9lvs6ILMuzTa3FXy0K++NusHxMxQ+01pIH/fG9KHHoYJVIPOFAL5r1nVtlexK7aqxDikm4Xfl3
A/PAsiSUxMiDO0fL5VHW1a3tQnebkJmdUatqX2zYn+9FrmAHWAonw2LRfvxco4VIzcn8FO0oWaG0
iHv6lXGxLh3zCaozeacurm/XRkviZOmDk5B1RY4Mt5KSKciIS+KLJ2V8uqkBrjKlrksJQd+2KLve
faFuNvm0QLrMs+IU399sAnvOEM5HIXP5HP2DYTH/B9KhSKRMr0Uw4QGI4JKm+nSCWBttyiplbheh
knSZeODiamB5GHhg6wI/InluYq2LTYKb+VjnQKT+vCLlsuLenYGuxZWfYhP7hOHwi7z/BTKA/2gt
rcTDAssZ2NrD0fWJ7E5h6FDobSeM2Dd0f03UgHDYxnngrFtypMxE3UbR3HmTUMXO6mxOPyPfWK37
2qGeo6VkO7uJbPJDE3crgpSZyNZGrUNrqeMTSYbTLvabc98O+lHPCAaukuLaTU5PSoR1r8VmsG5l
YVBoxs26YpNa141qT/FsHB2yhy9FV12IH3kmpAArjqHjBdaxZdnjGG39brHVxlV5KN1swPJH13QK
EEBJkjbptFrWPhKmS8ngX9O+ri6Zcm/TLoEfVL2gES+fRkk/JxGNXEk7WWQYXfUdFP3ZgP7b1qAn
wogm7p+/i39ZTFz3qb1xfSy3VufDa9fiodAoONGkF8OEYDh+SeYIyf+ITdLV8lX3RGwV6Ssm71gy
YRrVtJnqsnzpsQcUJiBGAiGvs8N5RRk0rpRRJGdIc9xvZAisrsgOHYkexPGUX5Usxr+tI4oDncj3
5TrlfrhAOMxZalXEqWcz6dlW83jocASeAFseRlUipqLf51mVv83KRl20knRzO2kPNQtwo/AzbDrV
3znr4JBWM1Ghw/dRD4enSP2UnDOHAggByWhLxgnGCuYoqFTMSn3xMny+hPMyIOk1efaSNsvbL/nb
faAyqq5zyXrhhBFkKo362TfBOJf0XbYiSAmDqmvP57GutXnYwdG0MabT/B1Ta03FhvGixx4ZBwRc
m+KQ1oy+/rxEhP55a7aUw3nt0hZRrNElRP63j8hr5MQSGa3XCkC2OggMCh3+3WEQg9EgNleGb/ws
p+xe1vWpS1GlxHGh7bFHVitmR6hbEnyqqP9WVc8VjeqmOVTxcCuKZmtYwrwqCaOVknxfxSCQFDfA
Vezm7j6A2IS13Ep/NE7+K++J+5sdE1qBy7qiNnC3DD6c5zrDsw0xqFNa8dBDlH0II+i3o1UZxLfW
/tFJcR6y46gTurnvDJLLgxMTAWTErG0bZ+nfwQ0JzXOuSnRJW5ChP9CqiRs5IWbxnULb6HEBO1fY
yXHUhnPkxvfI0lHe2s6jyjT/lGoEWAH18feWXf7dZxZG9jJzX0D1mWuRB+khwDHUk5f4kMQCAFsJ
LzTQsv5+EtNBz7qz0Vp4r7mnR/5gfC+hanakUIF+7u9t166RPtOFhbXClHi4k3Jonqf40SgdCYBt
HHeGE+f3QxMe7T7RN6ONgJNcGtADE63xka7Eqh/zYZ3WAY3mpL+arpufUsPhlBf1uh+K9Iu707+t
bN5LWnmUp1SZ9oe7E+j+OghEmnk66WmbhOkbpHbQqGcQoO42UwlhHZCN1n0t79pccE2l2bYx5amG
JxCnDZnUvBDuIDaGrLovVvVbofXbIcSxYzocPy4dNZ0mg/vh0xUFBWwWjebFVdO00sbGZZpGjK0M
QsaoxV2FoOYExHZvwQRFDWTu6Axh8OXil2LmwxpJHIHm7/poum8ChLhycNkNEQQcGT0dRxMiiVBP
X7yL7oe229vHdnmkdER0ytKP5UNr2j22LzVd0hG+ydRRw3WD3XipIfEojI65dm0iqJJYRj8yBPet
iL0EY9B+dhmeNzCcHiOH5LWR/X47O31zR5P1O4bZ6TzOidqFxtBc56E/WAXth4SwzGtt1WejwyOj
/AzFG7h5z5IdKv7YvZZBQaZSXiaHJC37sygFWZi0XyK7ZCHq8XQTzfBOx6hNdlE2ITVWfM805m5b
35gvLg752tRx3iw/ZNqFxO40Fu9iMEN81NPohhYbwkgHgxCsFdwEbz+QIWw6uKY7aNLOdnItyewc
GR/dU+m14MDXA0tr19cHrbTqO2FLYtSNcIdSUjFIs8lQIqHvoGQ4EwKr1dts7ts9Ue7RNoZ/F80O
8/ccymeZF69vfZy3H2Uy/OjHkcCFJUktzcOffhYlu9yUPVOXfFo7chEU1uW8syVqa4es257UnnVu
WujPH9g2bGJbdGuHSx0jlxBbsx+qW7MTxXm0QeQvWXhdof00Iws8eoD31Y39W+JSvkV0uyCG5cZN
WTjtzrXlU6919blFf0EWQHgheyqmUy0jdMEWQWxLVJ9gUE6ANkStONml03AJyWY9jILQK9sf4pvK
DuvdUJj9oW3m59kBW54rC6iQj+kACtSmb7qnRnXRgWCCwnO62dngW/PJqnRHhQqUpUG0TbMSTZjs
h9wHkUsH8wajbX/USFO4qWfb9N5+DDGsv/I5cLPsWbS1czAdsj0D1cNQw/ZMOMsg/HPbUY8ONChX
HSzdm5xod2Q8jnk0EHG/yFvDDcwnHoO/J1PJPeu6jgQSVMc6hkJA2gE5B2H/I55nhLKm0k5pB6ak
pnP0KDD+rM1wik8RF9OjlpOvS7KUvQqimmiR1sk9wBAIlwaJqXrxYYcOP97+JKr4yEQF3FMXPlSW
DB/0/tlOlPpiz3zrebzflejFmfZyIxD01z8etQ5NVUPl6OFdg1oy6sJbKenaTGBaKdRox+qmrm/r
aGKSH3A9m5tXamPOKDytgygBrM2bHH8c4KtwWHMKULWl2Av1EhB17gMC0hHZVm72d16M3w3iC/zX
OUaMY9ZJdFuB1q0rwmXtp15hS8DNisdM9vVXl57Puxh7l6VDTrIsZkpvTZLfbhS8tYQr4tm8RHWT
nRDgH2Bn8ZUqx6PUqq4pRlyI5ydSaOyrbgPymhDafPUpPtxr2Eu5RDnCFZyf0vl0BLBGseagpr8U
zAqueZDfMYKGaGDRVaw1KMdt2ier2vQh+/R0leJEn4lhi+VaH+RM/A3/5cxh3p525hcLQX7+bMzh
+EIZ9NCgJTXh/Z2LV7KRRmHYlzlvac5GVgNUxMfuvPzIGvJaJ4GkG6n+phcozWareWnmON3QXHoA
T4bIu5fGkwyyXe3IDEMDfA1cYtwwpsRldNyCPC29CAbsiQZsdyPdbM8yJ09sTDGbBUG1zRrx5Jr4
R+uYV7qM63/czGCaXYFtFrPm1TZWcMdP1GoyzL/CTkI/c8v50RwiD/+muhKd/Q+AZQWygYhFZAfz
eTCrs+X4w15mAXzxOvjl5rTJczPZoyt391GgJCH19qmwNgLd8U3lDCk8aEWV2yfEQ5WDvbMZ6BMW
pTa+NWGrMQgWnQYxf9E5ebsCvH8ZHZd7ORUG4086Ex9qI4NXoMxnS7tMIxaeqiTQ2SEEa+e0soPa
lv8qbPkrNME2hEX9y0nybN98Zw/cWzMeMlugDDGq4ZXLzxT77d6GXbvK3fCXFXXTqceEeSoMYkna
QL2YM6ISB7y+oGp9sCPhAUoAq+tHahNnQFjoJiSXCbrI0ABlJsJrizGP2xK0wK3hT8E2V4G7K/v5
WzNF6mmuoHzZtnEVEmtTi6P31gYmcxNGZXksc02siqZ1rgxviFA+lZF8pek8rmZsywwfJjzqRUNG
okEwVjaREoyAjVZzYlVEKFX2lkC+ZzcDTuoO8pKCSo1n62jq0rOi2t4lITzZ2SaDVyTjATM84s16
mn7WIFFMzD9jG7r3zJ0fdP43LjXZtWCikCrY8T4Zm/iQWvF4TULiwbAiydRiUKfj0eNdtmFn1Ydg
aK3HCbH/ny9XH1uz7AcuinJGg4zB6bB8HK1acVsF3N0iDz0Eb4xfnap5ELtQo/Nc5c5wefuhUDat
yo7cq1nzF7Zis2kc0oiDDr0ijL3qYJjaNqtI7wtnI8Z6Ai5FuBAI0Co6pRKE6CBHxHudoPHXzH3Q
9ERsa5ZBcvccH4ikC9ai4X6QW9W9jnF3iHrNQ1lXFKjvEjiLKBwNuU7cYf7iEYhlW3m/5F2XMk9Y
juH+y1Q3n9OC/ntaeHYDLDiB9LmVNdyXUbEGhKnj54navRQBpnQzERR7wKknDAGkbSTPf/4+GEV9
/DSCI0LCxbYUezWDoPebIFocMYpMKzwjrBJYjYSpBil6P1B/9UWfDpK6dVcU4as2QrE0uMysrR32
lRaZsZWv0Y4uusz4H7zd+jEFLbB3Ih2Egk4ZZ4F3j5jV3YMK+w7KQmxslHIrBx3iLbyLoo3d85DQ
HxVEJK+qGqB/Y/XtVlBrGl0Ca7ppUd+651QL6SHY5JTEpOlCjBQIeBoblbMJbQImKkjguDCOXYyL
lkytYAdikEjoKbpm9ei+kMlFOBaoZsCP9nHMS2hPqicI0na2DV6zWJu5f4d0Gp1ZI0jYzGyI9qh7
TLcmWlEM92SfiCOohpvId38RN++/OLGmb7XoWsCeAWSZgzy3hl1Vyfopb9uRzQJogr4cEMbyo7Ra
STAwBogo4zrWaSAyRVlp17cfUSG0awet4cZUY7Uf2/ukJ8tLElGzLXN35Se9fZDOlFIka1C+Kc0L
QO0rw9bno9tG9p7Zf0gvr3nVcc9tBLgIAskJI4iS7tGvovu4I2n07VoV1BbyQhlU67wzsJlomvUy
GGTg1qSnWZrbnuBSNMcUXBrcbksdKovEh8C61Wxt+iup8NzpVjgdyKem/zMm/pWD/FjL8NoPhMvm
uJ6+aBB/nOg5uoA1yI2RCnc5Kt66J7/dZYyCGzhVauWlLvdMF3jP0cgxTid+/lCqCM+OiuTWsSF2
QHb8TipRulHhYFJqdd+qKcgOroaKbopLEz0jncQwbaodPUfzZbQJFYMT5wVkOyAR34KFqA4Mw8u9
tvg7p//7U16E/GdIvG6MgfVBu6Y/xeH0mKd+cp3NZp8PJKXh+QQZbxXcCQcHWovl7uMIYNIX7+2n
293yREwpqK9RNxhvLfXfngje2N6Hm155HGrhbedOpwSgDUwJs3L6uzqu7qOwBVUBP6DJtZ9W36nD
Fx9h6YG/28cw/9Ad112dm7QUb72J3z5CDTsc/3VJ56ysCdAi0PpSyBXRHpRnWd2f3JYKUgAe4jXD
kS9RPm7MLK3oPRFBPyQxQLSy/eJS97HZuiwV8paRWdFLe2s8vN/PgOXptmuMmD7ncScllO+yJEjJ
HiKSclHtNyzkKgI/RW952tfGlN0hszzZxQisx+/v0azkGzwOHBLTPG4hY5CAEKKQL8zqL7CbpIhP
PvkNg0FWtIq+eKjW54dqS+QYtOwRafGLLHfW3x5qULvVPDd57o1T8K2JInGG/2HgJcrAsd037JY/
xmGyV9rQKa/1u3FN+y6OdxBcxMr3C+3siprWDrl7z9I1hn2IOnM9hJPz3LdatGm6LtxPy18rrb81
QgMMp6XF91U7D4eiAHyUz/LAFb3zYH7bDyOyexizBRUCJSDTgQg9cQwtHRvUuVLBszWU1bdoGrh2
SV4PNhMv7/Rx+/anKVbjdhCBufmv1x71G4wghkaWZJ71QUnTBuY0s4OV3qDBjhgnwgd7/36YL+GU
UVkn7R65FsAzwskhxtCkI4YiTQ8D5k7PKe2HngyBL766z+c6MzXGa+g8dIN2/1u58ftX50yloeyu
8Ui8RzUWTDr/N8SMBLKXaziRmB9q32XwZrsbUVowaVSwH2fyl7AVl9/+/IT+ZSE5Ui1rnRsD96yP
W+Ys0oCuvtaC7CawLi8HwURnwG3h4tdr9GL08KHR/u5DxM3o3891YRrnqabM8rXpeTKGGKF3kwLj
FW1D+MvfqMwRgRQ+y8QaPbusELcG8SHrdVQCKTrb1A4MzwfNu6Nl668V4C44uuE5hUl1RpA1HTsA
VyIkwTxDeOIBA90Uodsfx9FJVpk1GndmU+2boEFZXQgcBL1Le6gHnTDB3b+RGoChPz+mt0Heu03M
0FlB9ChdaS86mA8tyqlUDtSRovca7WyRqHnR9eknABRoJUycjr2COsz7l8fHwgJso8fipVcgEdKs
vEaFsr6ohz7qsUBGIjmUBk1H0zFZUB/mdkHoq0QFRu+xa4FG0ZhXRF3n7CiiV01VPiWcPZvW/2l1
Ha54ooEAc1nhJmkbcbCscZ+FXUaWZk0U+9x1+8xArp8k/bSfSv+lCgL32Js0Hf/8FM1PlbTBu8hD
pB50HbwFH17HWSmBMoAaZcCSth9TlPhjcAJNou8yJqXAs4A3YoFqDYPLTaZFN9ki0oqdGgNpR8kZ
LDGZQ+He08nU7+JgPkK3pwROouK+6eofxIbII5nS2wAWGDITrC/JGPxlpvY9lzmi6Qfb2IxVahFu
nscbGFFw21heC5jBsYxTPDXBFyoT8enmzLe0vFjSVcLWaXK836rHKnBdNDTKGxpkZqNZizOzyasl
G/IEtJrrWuN7Ref2p7c5cfcziBML5n35V9vHaj9A31oRSGcfnaz6qsn1caTOOpKMrwUqKNQ/FsqE
9x+OYZ3lMOufvf9IWP+zETYNOC05qWuvze0TyXn6fp5LACApTdJFVfv2I+iEPEfq68Ln09nGhELS
wjMlFT8a2+Wf/7ZBYsyFyqtG00tRju5pLxSD/N6YRcNRK+xjSZ89gUu+xlULrajTibAK0n/MBo9G
NIIRnlMS9P68cu1PxRjyPEmbgBRXgQLlYw/I9IO4sdxceFzgtT0mnXZvxsQhqch/Fo0v7zoR1dcm
18/wQtGKMofL0/Gn4zOyT52wO1Ol3pfDVN81pqSb5YfAqlp8ckUhnD1hxTGwq3uWcc6sfyGM1aO6
kIkAoM2hxA1itQqG5hwkrdoFYe+eIb/IXcjYmyqXYOKlJSwWKWVeRa+tQji3N7ggEFDpDBj0m2IH
GsRlrx0Qb2sFTY28QqYWFeUvEMTxHOxMBgC/WqVOZWxb36bWJqslwwnx5wf5+fRjur70+di0XFpp
6sMAM499FGa8vZ6dzbfd6N7Zrm7gLK+X3oW9GvzkKCJh7MFj/mzZlSBdJt0xc6Ap/PmTWJ/eS3PR
sjo0Ggzup3yt75eZYQZWRcKr7Unww8dBQ4yYmsBiuKOM67KTjkcnCPNhXuFqw/FxovQHlFIB8k3J
WN6arkXmjBbMZ1Q91Qqpg3HCSyFWRDHbJ7jIHfTG/VRV23ruhu1bQoDFqAoFAF+T3dR3GKkUzv/+
CdJBc4cB1LMyq7noCyraoKU2VW160sMivA5M9W9IOSXJBJSOqNxLU6r8Vc3uuQMYuBubqN8BGsWf
m0b2wSJ59IvHZf7LG0Bp5TDgN7jEAyh8/7jCgcaKgzrNM6mybhLMk5EbLqHM/9SNnjE8IB87bs1l
+ltoQC1Htl46TEcoSksifbLIl+du0yvtONvtsxkwLIE09F3Ph2+lyL7XvYOtABkPwGS4BJJOFb1c
gLsxDib5EkGDvLF2Vdw/I/dBS2fVX7zjH0WQjk6zH/kjyicLbTd79fvfUBOUag5IKQ81cUaUB7jl
YDB2Rmj/DIS4m43JOmopnAYXEAf/nDwmLb5A6TNOHScYLkUqXs60jVNqV4lH4UCfL1/hoVjR0Sct
njHJDQ5g2F31/DgbENlo4GJcbCF/JeWDFWu/MjvcaT4tLKrCYRfTXtvmuduDhqDx+F+/ABJaORmh
OveH5V14//sSfGt3cpbJNW2Ga4cr9BI7ioFj7NyHM+CuzHcuZVRmCACzI5bgRfVuIj8R0TljxgTK
NuyPGbhysQyCxrq+OLkqnswQnH0PvUpXB9xW6JQREd4wRJ9WddeNZxS/Pvi+9t4OoewoI0P/LZCN
c79KziHgpfWY6mhA0hzwilPuw3RKbxuBVjZr9Oq19p8BzhbP9fJYnNZZUoH9U+HO5mPeU4XUi+X0
z0/q870FdSh1orRY/cjP3lbObydS0E8OtqPO50RiPtXbo0EmXJGea/PX1JXW7QD9MSKCY0XmRr0f
Cb1Fw4wpK5StZwXOw+wH45OT9EdQj3+1oTBPeTwGV6Oeb02rMjeZE7jXtiZguelHBQZ0aveFsPEw
FzMwsmTbifrHAEHrFjssXvv8h9/Ap0gx1jGD7daIgb5ShtKA5ut/d+U1FUN5hXredBxoKO775RGW
BG5bxZhcYZi1O6WlP3012M9hbDSIGOppNetx4jkWADlmhNOWRG/08TrxJmkaYw4tKWeGnBfAsgdy
p32iqUHGeaENx6vAfVgNpflUzjODVYDI+6ilVa45pJhYsWKOmGD2KPvC017CrAe7RPm609LI8rp8
Sg82pSrmY1/+rRGq9SCqibFJO3MkNk50UOZzXDBWJqCmPXEjlc+lwbpehb5OUF5aNtdB95urC2xl
jfMZ7n+k/eQiH18nIUJP2iNYkZk4QHrp8KKDfwLkc5zV/KHEg6S0wN5GujPecm8U2BJNEuhTa8Oe
N36HfFAs9O4nd/FilADeEyLeguo0D/5wGXO99Nq++DbbvbapMqfeF/ao37UJBieDsquc/aPt/L0I
XZnnWOG297v+KdMjw7ix+uIeWkx+287qjEISEh6KsAMNno1W4tcFrxRv2KURZ2dJecni297tiQ0M
becat+lzoC3chEK+6NrIgLwdi0tvu/Iw+lX5LYBJuc78frrtwpYIxtz3BjskoaOGHkq4UnOFJfeQ
MbDdunB3Vv//DbW5yg9QGB81pYGGHON4H2kKBb9ktlF3Q38ZAJeLUvdvq87dWkNlHhLuKjfcMfR9
NxrNPSep5Uz6upkgoTvf8qYM/yrAOzkDFbKKUfTgZCZZMCX7Z59V4mg4qPVSizlLPUocXowgXtjU
ofxxSKKFK0/Yyqjfb9owMh+QrtoPhcERmpfnME2mV/ZpGsITt6m3vw5xQX/D8e+jIGH8iHjoZi71
YFVbYempSQeYo0LWbqGrS9aN80qnef1jwNJLoFf7oqVWT7e51HeKmIGqCO/efgQXGVfOrUCyEqx8
l4iawk4uThCDF8iG5gZcZnCoDJ9ArZiOo5MlBhklsX0MStvYzZWstibkpyqS34hOtncaIUI7JyvD
u1Zm93ZW/1W0ZXaXJQRcSOI3brhvDF3eemnjVA/WAPiPf6StSZ+qH+TYF6e2ts7ooR4UEsC/4yXY
hcSSFzD3cjP0hL0C1exR5o2MQ4ro16Sa/pH8bPMBBZlZ+en/NkqIhSIOBSOwZ5Yg/geez5MwS6LT
nEXeMEeHEhbZiun5wawlGdlN3lyGKrgdRaut21xOm1Dq4zlQpYUMoIgPqK4jSPmEm24A9ExeKGCq
gdJor5qDG3sYy6tINJBeCjc90jfoewYiJpHhdlKRuiY+POhZK0/G9K2YX2u7054Fl0p+WTzBSRL9
cEe7ZP41KSwmhbp0xXQpqgU+OEGyDcY63v72J+aLK6NO/NXbE6B6OtHDXmNm0V6TdtHyGpjAcRv7
FzUzpWMytQkYe3BrG8A6y1f00IdExs21HTtylIJbbjHTX3XwIInM2CDBsE8BA4wbezn8GnVo+5w8
3kVCkhbQGHLbX0lz0Laj7/NihHq2StOZ2rF4ILgLbczw9FZKmLSV18kEB6zSiYElTGkNADx91VkR
qy4td3aHZ99OW/J/kxGnFq3VXbBsIIydbrFtx5uqpwuos6Jv337M9mo0wtYzABRDC54enSTI0acB
cF8E34G6Y8wS7qU2QBphz7q19Szdz4gYVlTBYCVKQ+56NJ6PBazBkHTUhF7/d3AWel9Op1z1PvRB
7W9Ny36OVdPez1G5Tjuo9gTtTjcDU5g71Zt7dLsjfRyhdnoCpk2GUXOGQcIX1Tsrakfoqsg/HqOs
YI8PdPmzYGF3IqTTHhDv6YSyPEYww9adbkSv5KBIHOg5CFEs+pxE4S05d2JtabXzGHEzumF7bb6z
929tifJ2GdIUvgUSm0Snw6QVzlMw41wyr5nqtdu4M7CwlfhdOBZusUaOh6QjCr4C5bvDS9ieYBtS
s8zS2CfAyuDOoVG2ZzlxqSF9jiYTt8doPqbWHHtp4epwf7vkNWnkHXcAsrlde5ejWl7bQaUuapk0
tW8yxfxSjnV7H8wVm2eIqLcyGFAmy3wiI8Bqcut/uDJqRzWoEQlRhXjY1r+1jnbruiZhkZAvmfPb
/SPegvgqdINk7vCYAVy+vAnBrJgpTeGf8N12u1zH7Vi6dnyvoH2cW+YFZBlCnwP6uUqUb3qqKi2v
ZM7zn06mY0ercvFEck9M7t58kksO3yrp3el7QKbTTXrXm6H9EADmvLrlWTPsC+fqFFDaQBp3yM8V
5Bj7g83YKqQtY0r4NHUpmoMec1685S3ZcXsfz73XRU3AtDxGgsR/AtV/vLYJHnzTubUbYXM5yOK/
JxC3ZUVco4haiaVO3PeUxg9IA42TSzzjWouj8pAOSB8NPyHdsJ06EAeV/WxoMC/DohnPljtclBH5
Zy2ioaeXfvNtKsMnXBvGyc/IEFIqAqAmlGmsoFu4a1tR17Pk6r+LstyhjDW/FayZNarT7GKG4MT/
U4ZXWszCw3MDSjqpoODwI+VcAfU+cBBUtXZJmlbbIzh/fPsbPH8f+vVSwkeFk26qISe3ytfmKwD/
5D6Jxwc/s4NvRRcyUZI2M//FbxZG9I6JNFDkqsYpEKjiXmEvu9NgE+57jVEsEIHqXgMaUFWkvmg+
476uGN3rsPywp8cUujLWThxL3Df2VuOHz0JvtAPcj3xj96H8wnCoFrn4u7unJcnVcpHdLKYf1GHv
755NyACjr8rOI3P9ovMNPsPz9m9IUAxOsO2gGBeOcVBCBrzh3DglTeGNqaCFgjP8pvemONUVVakT
o3N4+2vUFM8F+vunYKweguR/ODuz5bqRLMt+EcwwD693ngfeS1LkC0yUGJhnwAHH1/cC1NadEVWW
aVUvMFKpDN0BcD9+zt5rm/mvosgeBRHcK1eM7dFCPL8OzSTcwpZQXzMCHgd1U9lSX/lOKB5tOpj3
xKgWic7XFgRJyS5jgIia7tpBKTfl4CfPP/2z0i2fyJzHn2UeLNCxWR/SHvRNYxFTSizVUePpmwI0
mpAWy0BEg1KHJ054a9Mp8qeISFR2G1v9gGD0VhC588viXSgQmcmg1b7reHworBqfferTtA3E8EaB
gflFQNZJRh+5RGXYL0qmQOLrlScaoeBV9og2oRK+qLCR7v/+ePRHPvy3rwvqACNXnbxGDt7uP6dR
rk/MH8JIzHItflWS0hmXT+JQL3cGgoDr2F3QnMVZsdbCAVxcCVF9owGz2KHU/JEPBD3DGGSo7arl
u5HSi6YsJT9MRVsYmBr4cotYgK6t8X7HpTi6iKXhjihuu8zGskCc5xL4U1qYM4y6vXY2NFbmy3/p
amcS/tFbh5F4nVviAc4FJZ398jhl5u6eIDL3WVtKehnTqF8omuFf1AlkW3tOvEX6Xq2tXDVeEciS
4pA4F42wuUXktM7ZUAznbMFAWdp5F25aBrAnnqVbDwnkblDr3/0RuzFinb1VWM3VmC6ZOAXmcKcw
iDtDUgMgJ6hl+IgcQkZlOZLPS9rv0wxb9wVBxCIfik+kku6WkUawytF7LMGXW0f4NymjvV6uzbsF
vOVWSKu9VdNF8Y1miQ1T29SyRo2a9l+hfHfdAnZ5o2XXslWPfZlpu5AsOXo4hE0ufdUj9UBouKWK
UnlzmU0vddPPHkAtGQWyB1x7mzi1thFgiT2rO1Si2ALnZlY0DQUdq/5m3kVoMAlu2962rKfnBV9p
29i/ZNySIWsXp1yYzNjg2NB7H/E9MmktHjFd+J3XaR2qScr9RvFICwIpvBkyBPj6kNXbhq8CLk8v
r5B29oE93mdZbOuQIhoVsQkbuTEvfViKRRODi9YDn688r9cwmuN92PfVh1lczCRZjZX+XjLbJdIh
G/4IiBoZtPAe8/QwaszitaJP9zUKgHYADGOOuXcbMSJshkJkJ0dD4Ga01hNYCkDSKtlpSjC8JZVS
wYoq/5p/g4XtHNiHi2XpOMNCYYa7mb+y+UKvABRzp8hN2IgCCptGUc+A/oOOwtYyRvPpAe+vkso4
tGhtVhUj3p91Ne59z0rfhFLH+6510g0MWblCS6/ty1H98JqwudKhsN7QwSz6YuxvmDI+taLLVhbG
/Q/yANUFj1ty8fTEeRCHjmL1NFTJiRFxf8p63blZee3cYIp6BH1l5lY0jWAUH2ZnPXflyiHb8hBZ
o8GLKFfm0DgftV6TDi/QEka6dguSvlsP009xink7IID9VmRJty4CMtfbvqq3qVZpJx0ZxbJonXHj
iyh5IeCsOHeNfzamWRCY8HYVtsMPx+NLzFo9Y+2mbFQ0KY91GcgjSUXp0g6zcoUZFGRQ6flHPRuD
ZTikzcosZXNs4JWRrd5YwVaEubfI4CjpCI80r/oQVaj+4MzE3ecne2BmxpUZGikznV5shpLuPfE7
cuEkI42WKP+l6OhwYuIPXsijjvZ+YdQrY+D2n1oX9PENomVku+f+BUOLdY79pfJh0Dmr0iuNvWcU
9oSEGmFtWcmez7pADZW5b7HFOKuHFRuh1gcdiJ5P6cdtyejsypbDUj0SkNcnaEGlojZH2bruAcV7
swSNprz5QQsla+5oiP40ZI3c+fOyOF3mn1R1OHJPlbtoWi4qL7ePnBz8xR94S+Xa5OJVHkc9w9h4
0uRGaI038hD6ldJiu4n1BLE69A+kVBPkmi900L6diKaCl3bpq3tJpkLfVFGVR31sIeG3n6Fft7dI
qJ9mUKxZlcSeoKFxqaX2h9tK89gq4xNygP4rLYcfvt2UF5FX3T5MfTId1fLRhVX62lV0200phpUo
MRcljkVwjMBn3IBBMGi9wr0nYdNTT20fXx0vD/68xfl90qUHDleW7h1xzVO3agQ8oVYeMX/QTC7T
+ByzZe6KiHtN9wvK4BA8GNaGRTIGDe24CONDWeGroK61pwseYHQBBepuS0PE7UwiBtkhdyxYtBak
N5UfXkbUSuJHwVHLRsbAfXLrDGJ6kckaNzOKCY5jntCOdbOnnXdz46A+5FF/mad8atF/WR44fmvS
ofaTDnW+iOGlMaYnjekY8/I6r4FR+L/mRg1GPlpZdkUu8lz+cgMzSkUkAhJSvKQZEwin1MKvzOaZ
i5Ua+VZPpOpUeCMofHXK8ZKEjvY6RIh5Y5mRrkP/KtXHKU4CrCEqfcII+vAUGi74izD4i8iIZUtg
2OiV7SWc+l5pnHdbJDs64Tp048JIPrupWWcbObJ/j/yVSKo+Xqr8ew4RwOxoHS07sQ8dyK8+dJVj
iUF4IVutAPbSNXh4gd81mM1grFYHLYO0EGisQbK0JTwt+7tSXf0VQYdxJrTgO58s57Tu7iDnx6uR
aZ+iroZdSUtmlRktS05TJCQNDunmzz3P/E5yzwTBrRttPKB5QrO2gRdaqtamE7Z4jbUELiCHdDy4
ZICbZfIggPRXbKjybCIJXbQMUg92iJ57lMDJliTtWSuZEVpoklQpDCe/08UAQpPZKkwZ2o1tm9LX
wpnECDDcJK02IFj2oh+6lX7YWZRtM7VU1npT2Qso3s1Ppx2/BgqeF8etq6OlZEjHQ+WlSTT1RQtC
7aVUwTVnTXlLTVDyatMHxyoGEqrxZV5LuH2vbEmrfFCDfW0xcrCdkZ76FHDjqs1fXeFF+9ASKPtJ
i6P9wSBVL9wv3emXekDsgdrb4d2X0Tt9w/GlCPuP3sve5k8eJmG1UEsAve1U2TlymOJ7kvMQBOZP
8WXJiUttMhJRaw4GeF9+Zm6xQxuYbMaAYo2IWO00knXZV9ZRjhdNcS0SpnWA6tQWdGxhnoZ5Zp9N
/0AeiXXxvJHuhqPp7YYOL7k1svFPVeyUi6Jzh9UoxxGFSW8fwsYYVxjG/SVBz+RPTn2/KIl/joOp
gmwe3JTCDzwcKz3RUHmYnLOcUkfFgnjWIuNZ0vY/0k7oKLp9EhLNcUXccbfXFZLucT6ru4jaBvLm
u9FkwCbJ0tKXQWxy2OUoB0jz2wuRcMrJgNOMkpaHhdLAaq3HbJDpmqy6sjI8FM9dSapnagid+nG6
5Hm6/lMXmcheD3kWM+2gO5l3NEaZiTir0N4XdjmcrUgIKBSa3Ax1/klOQXhygJ7f0omNodWYaHq1
U69Jof0QpsLRMNSGZV06GymERt6K8UDwN1KzGXKn2f51XuFZZl3SQot2j5N4Sfi4PdmhE+bUCnk+
dpiv4tAj7nPSpUbaZBwcnDXVj3ZKcYqdUvIN6Gz+6KVDUmWuukuERvnRPeH9xkYW9MkJez7BgZ1O
bJI/aU00N/zCRPYC0HMTwQxg0wz2psJnZXQ2opSs/eEQBRhA3vhJHqC7bEGd7Zw2+rB8uiZsxw6G
wPSHcH3eX5aCWLeKrr/XKafoQENYq9j6uHVqA8spMSE3hRgmVZLdMbfjsHpl+yFROyYWhX3jZPzb
1Av19c+SWtZDsp2fikCX6s9Bf9Kknx6t6gOTFDDTHC0pr3Pb8BcPaVmzbaZjAmpC/6UaincPHfXS
u3pwMnjZZLw25hSb4F0U/rWjBd9l7So8Jflo7UuD3rhsIL+7ka1uK61nm54u3DsVwd6ICAyrBWvg
Wn8lhStWrmLNzHLC3hw3eDp57a4zE4Uf5Wq09UfTP9pu6h9d6T9GOIPIhgjBsq3mRUXOARgKzlHA
pnWcL0oY1wujDkiFIwWe/r1yni8WeYOoeQP7E7+oYBFHVtC5ZoJWjigYtf2opw5qaZVvbiQ5Q3hd
fmI0sK6hB91zrRNkQgTlB3jSR16TyxVozp64cV7bVKlpY7qs9VQ92lMBXs8yfkN7+mBNfJ2uLq25
C0E87cJo8vDb0La03+isQqog6Mnoz/NlCNVoU6us/xBHm0deQagvIoApKY3vuQyA6Wkdu3wcd4lO
lJr32zZoBOXx3Z4OV7EYCZYpeGLC9iUtdY2cLLvc6oQGL0VE0rOB1IDAHXnGgJY1Y/qmuf2mmZof
uslUQ9QP1c2NbVUWDMNoGC1o6qqnsM6L11B+zv+GkirNQxS3uEzKl6qIeWujknNeoEPakcgTZUl4
424KbugsIvJMcrFA1S32+mi9K33bncKBy2jgXalrO9/YftydeuK4N3wB2dZJ+FzTzjspeCirziqe
Ua3qL3jGdrwg+xbawbn1PQKSajQgCWqAPUiB+o6zdu2oAG/GROz06f4CiNJcwkh/QBPObjM6zk5l
fksc7ShEHK6mLSYl//dk1uJX5sGHqRSDeLzaxU4xFZdy+rQLYg85Y+eItgjLlkrevKoKneW+LJov
ffB3cXjIQwTOHKpKeTeBXu/R2xFV0vbeXVOPmpGPdNsRsBCgFOB21QcIojXHi4RAbcHx70ftCuiW
g4Nkuwc4Gs/qyTLMsr0FRcjCnkB6Sh0+ivSVkjZ7mSIVdm3ho8wfbf7jfsZW1IQ6ejM13jkhve5I
A+FNWZH7tTx7DUqNOsw2fBLg5bS4uYPnr+9q35/kXF9ZiUbdPOYLiGztSxhzD/FSXpugY7rn0b3r
/t9PLbOahd6OVrNJ2XqJ3uFM0hrBZ0LRsZFxCNHW14Mnqsh3HfnaV6ZVw4ImrX4jWBPLvc/0IVHT
qbPggMP1cdQKb+y+g4YAMUJDFn08xLtB9q1/Ii2Q2brSD0uDr/GAzcLFGj/0WGWk7Rya+Ae6OX8/
/2Ly4f779o89DYL/1v2ZECgG0rbJA+1q/2TDmcwIGgAp/XWkotqg2IbSqo4WW7GI2aEq+MFW029q
Jr/7EBY7mLBQPYAmrZeO2WDZBnWxEc1OKXz1KzdJmEzDdy2kk5qlylb1ad+Sp2bcOPeZt5xZ4oLT
1dl1a3ZLIxJPGZHvqsEc5tCXrP1S6565EfRk1eYfdlMRRhiaMGZ9TdyE6XsAmhsgI/ZUeKpP1CDA
xEs3vycltRuDBvXL1pIl393eBTRfLjXCV6cNYjEOVrKLpqORWef9BdHy1rf7RyKN4GNQrXID287c
lgSu76xBIyJ6OkHU3TmsMMCMjMO3DmlpZ9fC1Oe5RbkVvaSoNiz9PlQ/oyEp/pNK9L/5ZhzHniTu
KupDfVaR/otuoejSBAsKc2LyDJklpkGxAiksj7xsNs6umZOoyazS+5Wv5x+Zbk3gx/5nSuDEBnMS
wWF8TitZUfNy4xivnd41C8YBF9OsNfTAxU41e3Oldka3lvTSkUct7TQ/a3nmPtH1n7o67dfE6fz7
W07T/ouS1DaAQSHUUREuEij5D3FClzY02GGOXf88mS6o6m0VRDRObYx5YiArMg8RlVRJsBdmO57d
SjvKiljHpCx1Yq5+U2zGqzpRlX3Xce7lZDBOydT2Nsv7XTwwFIrJ0TPQ/B5K4b/VPIbHUQMZqeH+
3tqt8IkeuGVR6l0Il/cQZVGHV7afLsuodXfzumLVT80K+2dNpmRRju2DaW05GjAhjGIS80EcNDvn
c/R7xkOpdtfiPn8qLs+1moSrvvT6lVDH15S/uY/TWmzVhJ7fXGmKIS53KjvCwgWdsjBbt/sx/6Si
nVw4mooeLNcILQwdB7snIan4rbbcD9FdjsY3AYDRVQEs7EaLpDq0tDzOfSDste1Hm8yvfNDZjbNK
4nrYxxAuuHlQTdgDBss5NloBjLJxA0HynBqfC8Ywvy013ibjQ5gC7YMcEWin8sLkNlzrWpRcasZU
+0IjMSXO+gHHDdHoGIusI2gjVuGkOsU6fsU2Mo6Kn2N6i5WnoxG+YxoRkNJCXJ3C8LaQAncGn8y+
J0drA63F3hqZ6xBPS4tA9gaycxe3w7+/3/RJ+vX3JQ5EHHc/8h/NURFN8b//y4M09g5QjmbECinH
fNtn3lYKWkYRIQapvS4nMiks80USOeWxIIjcqq0fzFdJqAhqonNVnFx+rFfrYMy+ysg0oVn03xIM
0MnpMnfzP3+12AZh+IIRQtY7Q5/+5dU2ehgrcRjLK7mbOrboJnqM9c4jTyd36UKIxLgjICdZL4Vf
n3Qey0NlMKGlCNfVXZ8itGgS2RxMzib4aZcxkW54KvPwgP80+l+8WhubJ1YWh0GP809ReJRZZSdM
VbuOJjHkFIIECOiVcY6TSnsixS9XaL8sZBfJjfeDJhwVEo9LLZuF79+7TPHgZ2kXiJg2I2OOEnmR
fsaW9+m7GctZZg//QQ7235ghkcshXzcwm7mgAf5p4ehHmcWab6tXOA7vnZ+LB1lK/qGzyBXifQYr
045C2DowyCXmXiiBVM92IsUmOmATMH7oYXT1MwO1mplWD0UzxVYaoB/o9S8Q8KD6rmFiBGOKpm1q
m6umzHfCz6NbVw1LjOCHTOvIkqri+GQkz0SHoBs2WfdGVgt/O2uhvNvOsSlp5yTuPg+96tTH0ruR
sbZtlEQcna5YE5fgjQstZX3OhIhOXvVe+1VMQ1mkqLYQ3cSCYIDZtMj47TCwfWEVQBxljqlyRef2
AVlYvOejMbnF4TxEiY/Nq0LVMp1lSoYhm9wgSESjCJBJFh31oJY/MCIEKcFbmYnD3fGucxurHZIb
WbDapqx8HK1KFV1sF6imgVX5i1QlFjFIXmy+InLUl9oLgBpZzjtNyVXlCDy/ee3tTNtrz4wvOYKW
3kl34XoOHMhuvYkIcz5nVlTOeekcvLlX6ivd0S+kOEqSqaSwFGYAGgQEGlRvnq3sCOAdXrqMvU4k
TIS6qYlhfnYEtFzdHMogJsqf8TxICWnILVy3ig5VxOYzqkp3yHXCywlx4nSLrmlL8LKz9FoUhKVZ
hcs5tD1kbJSRfPCfZNaTGvfvC9bkDzMcy5kF6/+06+Lw6sa6dsYrqR8vTkW6Lsz+VQvYZOkDXllz
2mMRMlS4AA6qqP4VpZ6/x9P2Lb1MXeRMsF7/w6qEbvu/vCiboS4aYgvDkQNM6u+rKEMAc4AKRgSn
qT5BPF81WsUv43Spw6jYgH8heZRk62PYiQ9TduZFlQnmJy2Iz5PsZMpbT2lEhkTOf/kmTwJIqTvL
KHmUMl04dawvWyVMvmhxMMQTHTtmKn4qcf9qNR4BtKKlH9hkr6qTVXsGNCujY4sV3ppuZLtyQWWd
9KTkW1KqJe60ZVu2OQsmtWKtaSsro+MPPibaKEK8pTURaK4vBijfjORcPb7goSuPLooCIFv1voth
gCJbKF0tu+DLHesxeOmcW+gi5mau1D+GqPkrbjqGM0mBYGWi+FhwMFbkt6qrsYhesF13J80Appta
NlJiFTbD/CsIMIPdJERz7WrbudHEzUYwLc7JBU0ufMkIKBA3SuZiMWbBLeEsDUg74FsqfucvXzO/
edhfXLaJkPnMoUPPc4E54CxbaFxo+JMjz5WBGYiM8CBdUQ+86FbQbKqpBdBMl7kiQTlLUIkTXu2s
+2CAXewNrec3te92rTr8nkxbjOWT4MWHMr5z4teA2PUSaRnSzfhimV54cPWM1CfhGTdVeL/MyowP
829Cq3HLTmYUM9PXkf5RZVqwcRqQKzWP0K7nKV6FQ+9v2x4Eh+9r9NCK6NPFHR/rWXtI4Oz9aXtA
RkeK6TFMKqtrawfFq2WWxsGZonSy0qtPmgpbRMBxfAPQfBtpR/Dpkdnot0sx9ja4AFa0tC8Dm1BL
I9gEo8vNCm7oxEyqBifGmlmNbUWeuBvvvdYzd4lCUPlI1NYiNGvqSdzWd3C4a9nZSPwD3hcnbBpa
kTDXkUOyAyGL5i2IkEYN3dVyYzLrphck06A/SD58UkwTV9mbKHtKO9fXAtH13iSi8R1i7No0ugr3
usTKG9T9okYs+bRiuG9ZF9CtZplDYUdDJ2uAeOIhME/ssEc4SSdSModb1At/nQ+AvTtnapmGR5q/
HIkntqJlISuojYQsHqtN1ok9J37kC8sg75bo4eCgQu8BA+UdvxGKxS8DR+QX0MZnu+BgJIvUWyEW
seiSQmUaAz8++xT9VCBN/jsBG7sepLPvAkEyIPlixDgGuzxsp1dHnaJVDbw2aKNHgjK9Qy45DMsc
XFIRYDqIIkNMY9pDUoN9mm9uSwOO2q+B7/g/8bsLBiJ1chuYlC2GEOdlaI3ttjLp60CyCTIvZH0P
huJSC2aExvCIGKuuSS3Wr16c6Fd/+inTx5+NQAhNDbWeJ5LzbLLjZsRPbTv7njyZw+DQM6k6M9sF
npasiYIB7BkmdOjKKS1pcEZmAc4iHtDrRB2jUYJ04iMOfcYkGfo6cq7KCUQyT4H0SeCQFo27VCiS
K+bm2u+wRMOnGEF9NJh9BXErL60iOoREobmrpo++EfJnqlZTME76FYg8Ps6XWvjRscZ7uWx6Er7T
pH0jLjy61r0Ji0oluxCmJJKDnDKvi+t+LZ3KWoauQ2JaXj1m3fF8EaH63oXw/mKytOtYMtO0i26r
E2xyrIohI7EclfXYlXJDUM1fg0VS15jV9tlryw+E4gzQW7de1zGAm4TchPM0gs6H8tQ7DkHPGQ0e
WLfOPe/j/ID2PEH7za8JLT5lslSrvPvXCK9Q51fGu4LPewuEaVx4akBDckRbMV1mlXfzOZ2vfopC
XYOsav7K1fhiwLlAF53lmBCI3mNAnbTXSttFVKcXP2solOifMDlRnkos/m8PKBwA/1shL6WrxMMv
y+YBtEFvSuIfTWNT3T1d9S92UvmXBCCcG7UVyByW7SjEXlX05K4PjLrvtcAGYJmPmmTiTMJSZfzC
ilHUw5/mJqyRpailt29NM9kYpGIvupYT1JjZ6TFwwCA6Y9ttGsP111ra3tzMrs6agLQJJ+UVqs14
yXDNG1Y9boXgOOeORr8mcpwIdUdvjtp0IcBM3eeZubMCp3tqQ1mR+ccQNmzoHctiQbkd7TPsiatm
6n9Zvv7ha11wJIK1BSIR/Ayn5b7vfHFGA7wwp+W+NeBXNZpI1n8MHYZ4CRCtYKe2kKEypoHUl3M0
TmxxSFdsIf1hbqDyRHwKpc+uINbvfcqhch6A1H3I/DFAsQ0JI7+NED83hcrjkuSRjbqcXYzYntRd
DH0LfcSWR75nbZM4oCnmAQXCULr8EVqYxmbtsdIG6oUdNHd4nQi7+ifphktR9uKBEZEAK4P1raNr
swyNtD27hWFdkQeiSILMNt/1M78NF7R6SYx3iXB2FkaOafJSZJImETGmGd2EXasXwxWUPIDIzFVI
iS4qogWqg5naCTAifdyFdXvEZtqHSwNQyyaZLE/CD7dJSmhgENhs2GUV9guB5XkTmT7GPkShq6Qq
Sb+uMu+al212JtSOU/t4qBWl/RkTZb0Q1DwbjfEay1EvL/OlyYyIbvEyLGQOkkQW5zQsizOrubus
I7MH4K8W6z+qNRjkWK0DhPDTRTcrZ53hYVjM0/AJD7zuyR1cgQ2JN53EcwCWM9kMSsQcrod6pff6
XzCNKHeIRO9S3BeuJpa8s+ajUuv1jA+IIhWGQLPWQD4uYH0+ekt4O0Ff4R1CCUPIyeqkwUcz+Bo2
NY7ZXVATRz/Lnem7+KvB3Ek1EhwFvb86nW8fL9XPOBthAEL5x+ash+GujSCI4jfpnADZk4CU5SZp
BCpQBqsq1ZlpmBaOyDz9ymIptlYu1WWgFHJN4F5MirpcdugTNgZYpW2n6cmBXm+15JtKdm0ry9Uc
OFIZ8N/LZvisWwR2nPDnKswhJu+KY/1go2yeXQKeTaMpcNmsY+MBkgLdfz/6S6Wti12oa/UxG1T6
4zbwRO7MhQoo+uDp3q3Bm+MsRtV7aHmM54STLU1G0DfQ+BgCAdkPs8r7UacVnxZd00nFW9u+c6vL
iZujx9rCZAU3tNw5eolpHFP7GnjE9kQ4aSrdFdBPlQCM7XTAdB0Gpl1bUSz+QnpYknC4zwdf/hgb
FP70whkcTQfsPkzeG+qCZ6FNW7qkl5VgZ1Am2amhRy0RtKkKcMogOsx2xMWTYlUWhv3b1asIIp6A
ac1yRJSCtSeEtFwGhGOzubwESfMxwCEYbw4V03J+iM1R/YyTpFsG6J8ejTtcS1nIvaYTxIHE3sQt
Ol740ttnhqPvoEoKB91YBZ2D+kF5b5z0WFtQkdLKYVxHjVdZOtnpnKIt1OOPenIIwTQ0HPSylRj8
Szly6l/aiMavwKkr2s55tZqHIg5C2qmDcw/97KxVKAaJ9vtpju5ApCLThTalHEHMGW9tWfuLbCI3
zpfe6s017tFhUbKVnYqcqD4zJJ4NkrFyVEm62FKF3ZkDFPvRm9z6CnHFR5oE6bppRUUSptMcUWfZ
u9q2N7PEKSl9lMpJcvOMPHwqvfar1RoNVzbHzdwhUhEnY7y2BqfeMkP3T0Ejv+aVY5j0vFEvD0lE
aezZx9nE5BDosYAqz+5vpdZ4GMyivbdiS6chXsVtZ713Fg8aTXKiQRUz3rdsTCsPUsWJifm3o/r9
uhDSIKSNTAcoRvEuT+nTlBpB84VZjU8CMIgvHuLu2zcePnbZFeke+jUIgsMQExAd9/4eTS7bq2q1
pw6Z5t03qnRh9mV6mH9NqyQ/2rCeMt/+wBFZvQ26P647O8tPwZDqTN7ZcsdW4PuACp7pUFE12Q0v
vqeQgaQab03q1BBFMQZQrnY3jmCxjhtAdXqP10e97UZ4W/PEe4bksj+ZlMrJSUh4d7OOoXpiBG4E
PRkAE3MpNRdVarWLrcS4otYbbobIm72T6J/hpOucLyOhkpVdF6d5ATOpqjrLrNZGOTZnqaJwBfu6
1HpPv2cRaNYmYhdJmu7iRMyzEybDiI+htnS86bg1/W8Zc+N0Tfurt1yLHFAWtUJtxnXhDkzNyRB8
mX8CHU+6ZzcFdVlQzk6k8xpn6XrfUNi9B/R8FOii33tBJ9eaE8jPvnDWra1Zb1LwmFaF0x5q5ox1
1Omn+Vjq6soNi0C71aQZ7DieBscm7uKjXWj+Vk9040KPB6tWTypnoBXDniyb/FW1gkuCi/tnP7b6
srEk+DJL4jMDtwIdUSifanGyoUs+eL7OSpMWfy4j2TxLNU/qNYsOFUaRCTIUC+1p1d2H1EftHFm+
eu17IBKdZZz7LDnjpTH2829i+iO960zmOgXoEtd1F7CWI2JsVf2V5RyNY2OERzXt04sbuPfZEdR0
5nXwGnQfbm/sBhaIRSfYCQpmm/sZzdVMv5KWcYILdEHY0i9nX1ln2drStHO+29YEdlMn3cpoFQfT
uKVC4B2zO+KI6mAlZrQRFnPanJlK0zXCWjFWJJk4rpBttmjC9IrpStE7F5lFEimxNMFkSQBgTg9t
u2m1k2fUKvJn4zm6ebk2kO2BxzSiK6U8bYPp+2zdSLkbanrIFEKs3MRzFthn7KVJSg+GQw48Y0w3
Ms48Ukn0EQU5ICZRGfq1Lhpc6J34VeaQAZndIbFwDY1yLcFwxZAj29iJSE4BTXsTA888E4dIvETG
Qm+uYmv2Yic6ZAbW1XHQtI+xjj4jX+esG0jtxaWY4BEQX+BesVZBHD93jnnVJKd8L2sCjgvU+DmI
mKUN5nHp6EE/SctSCOwQQHXVjV84WpQLX8XUNu+2zJ5GDssoE1hTQiUVSyMqzV9puKh0q3wwGYtW
9keYd+V7JIfwqlv5d4+MMswYMXLKRHOKlPaK8FvfU64JTlaN/VI4FS2wpPe2fVig/6+EsgtFpizn
f9OyLMKgVC+Mt0xH1oR1onNpHbRKgQovd0xZnLuyXGZO5l/mS9myt/iRtTEFrjPVHm4tzTHETAqn
V07dL6QQU2oqR+wK43fbWDyCDm4hc85ksfl4XKmIDbZi+RlBvgy0CN1xnvJ4I4cHIWFbj8rKh03Q
4GWVqNRm52xT4q8qnfQy1AYC1aBQf4zTT2Fhjz/iJLhCN39DaSf+PBjEP0v+1jKwPOVRgGZASmm2
a50pz8IZEqwPoAqnjle3A6kVXRi4bBMnw4QaWNklwzGKPyP0aGI4JREMlKABA85LV3fF6k+R0YZ6
M2WYxMAkEQr5caW+BX79Afu7pB0+iFNbad+Zb/ib2EkQi/uNclbUGklKTkGsRilJ2tC8eCV1bryW
pLOJLnmlTMvXvd269LoN5Tz/v+YLTEJyklGcTE/b77ZR0KWjJAfkwO4wn0THLEu573dhlDxw/dS/
yeu7FwYNlaIB90mOZn10M9U55fDfeZzHRZf19dMpUhf4KtbHNO6mI3p0awLVuqTM8KeE0VfXjQ5t
w6NejrX9Aid8PzfKR3hxK+wA1tLW82/LcAkfdnPzR9mxzvYIhF6ke0rxoTO7xj4ExrHKNftLwEte
VrWHBbcp6E6X792YN7dQw3YSpFQfhDM16Br5s/li71O7Lf7lD2RSGkvQDslm/pvD9NfDmACJjBSM
UNZbzaIHPvaGhPYknQNBpPv/vxo3jEFWQcF6J/A84bzsyTrNZUA0VRIeDe//EHamu40bW9e+IgIk
i1P9lajRki3P7f5D9BTOY3G++u8hnfMmp/PhBAEISXY7sixV7dp7rWcFMeZ96v07KN2zPy/KLJzQ
7g2YrNoVRJv5a0W61qZmm6iTUdkZ6ct8y3qpJk5ViWtudY+/VykrLAGw+HQigoPofkjqmOD2Fyos
cSncjhGz1B+xHOqPamJEUZQiPpWLhzr0SuORhtGbCBDTrg9lxIffeVX5zc0pXaGZ6QhSbkFTP6/k
s87BE2tUdO7WLyKrz1DGY4Y1+0FueHPHBw9Z6+emhPooZcssdn1nnXodXyEtc7aLDH38ejcPImrd
AZZikWv73prLZ8hN8j4Gk9AtcQjrRUWuw2dUUF+L4zQb01tv5u5mckR7Wd8krNGY4QzjpbNp41pA
r9MdsKzAJ4ezOjD5jt+zuT27TYjskn0drA9D0oo9lzo2w+mjWVhVB+q3Rart2E6zt1sldutXsx4y
sNkxz+tC/cRMzXjz+rHfo4Gq9xEl6lvK9NDnO6Jjz4vdxViJdMdS58nQ602V8nb+vJQdkTplBBli
eYyYtKdY19wjilsqzJDBaJFFka/zaT+gXSTSBeWAhtXnHrPJqYmGRKEUYO9NWDxKh82a3AH7bITW
fra07s1T2B4j9FW7jMCkO7fFdEhCfHCinngnEsV8iDVAXchNJ6wCzvCk1e4LkvoKqxCTTWqce02l
72FckeTIgfYc9lPe3q33C01jG8xI2+0jMzhmoV2TPR8x2j23VlqeS3cwEUTnW7o6UQHvWhSIavgZ
ve2gxl9vlqqjlcLu2O3oyH03jbw4AwPK0XYjsNqs9/PByD8fdNjV0gUW9Of9v779r+9ZH/v81xmq
2t3oKGbzWl2c4+VSkCV6Xu9ii+aHrfeBu8s/bzIw5NG/vnX9+ueD681k+fXWW3pj577eolQlhZ5/
jrulOOvLL/B5a/l1/3Z3+QI4u/989f/urt8CK4ifwBQTPhEA4s+ftf6YyJETcQNMkwTRy+l2sO38
HBkeL87fbq6//np/vZA5XZyHvuGbUMXn5/VBBqowzFzT8H/7Rda762/828u0foEEx26PqvyRRm91
7hWy8rEaywy66X/uB6NGioI+HrOlVsJdubxXaLZsGW9uR1kNxyafFEnho+x2c1n9HGfnF/DDeANr
lbTnCztyvzFF/SED78Dw5L6QUOiizD47SXjf5cIvClFQN1gfrsMEqSlMwkxLajnyNNy8ZFycDW+u
GYw+Y0SP7ZdDGAX5hzu5KDvlTavMj7gwvvXe/FSb8XPNOHMHOPHDqua3bHiBavqLEfOLMMNT4RFR
nRkN5ybFoAphpN+0dUybqaBpSmxHhI3QbF9M13wug2E7h7C7Spl9L0T1VkS92nul7uum8VahKNt0
WuNu82KZk4lvsnXevKx1Nkl6h6v0KJpvojKgxuQ/s+AZue4IDsZ9dKNwJ5P4meCTJxHAVMvaHwj0
W+qZrN2is7kUCNIyW99n0iYGm7AAmn7fSVcQeK7InKvLm1D6ff6BzfxepfrB0xoU1SLhiUX9vnWE
gXZX6RvVuLcEGkhda+5FGOpYZ25HDngZYZ4Jjn1jIKO18wumjEOHJMRH4/c1BTNZFll3tKvoqclp
OKkS9Vz1QULMPH+l0sck745PrVaHm3xwgTuL/VLpn8B73PfoaF1yq9jXGTXBJaSjb4liN8GP3mqh
e/CMYePpaIxsUPBmF97C2TlzMHjSql/hOPDFuAvIaDef1eIC6ZynMOkvZIUdjQ6tG1qG6JUJAK+J
lTPXi/4AojAAHyizZKQvZCxewVuMrZ50Rl7TvNKelwonas0XZ2HyR+4Fluc5actfQphvnWCGaR48
uz1hm7nadlP73rt2mCJU7GGjl7453gXZ/KhbyYtEJ86TB3pU0oCUdHh31Rh+RUfU4TTcEDzFzE32
SJS8R4IZz/TG62OcPXLcqTZ5W3xNrf57Dk+31d1oX6nvKhrvaMZddFlGe9lmrm8iWjdq048ik8Z0
pNHFyojhzY1nyxujrTtWoBp4W9cDOLTS3nOs9905/kjt1N4MKIo2cUaLrikOcxwye4O5PrgFYT22
2M2u8qWb8rJNL4Fqky2ZRu12TNl0+HG4dr242AuHcKDFnZZ4F1CW1t5DaqWU+jU34aVJADtkgJIZ
gcQPLBG+Fb+gFPBbdFN1iyVyxOZImAuyk6R/gK5eo6DOHti8T2w2bch7OQ0t2kRO8MtzpwZlkMnU
MAWe8r6uT1kVz0RCLEucmXjhjECQdlEVWgfKRVa8dS0cxeiAmF++6fPm+ujfvmFdF5HExbtMkjQx
m1V9Xi8oK+qzSsuTpRftYV0W1y1tXfj/urveWh9bv/r/u1tOU/DnVvLXvzMjzjQtruztX4/99Y/1
DviRKsWxduA3Vp1VnZvlst610hyj+vrgen+9dHFUn9GEbPLOSU7aiDxpEy+79dQgUNmse/bn/WQs
F20wO9D64F9fae2BmNbSfvjt8c8ftj44WUSG/e2HfX6p64RDfyEkC3L5P34+OFLZszg75bYbmuo8
M8f/22V9TP3fFwQJBKhC270q2nmLazf6EX2t+hDPd/QzsGgsxVJOXxwE4EAnGc1BA2zeCQ0Ygj20
legIHGK81pD+d7VoCJ5zu2+Dazx4VsaYi9go37Em80TxG2xM1Y6H1XRMTgls9RoStRZ7dIjmRXRc
ayYpopPe3JeomzdCTh7AneqxGXu5n8VonbR0tG9Ope0nKAaAIlI0regeIL1bd5+il4XNswbgwhoo
rwjTdfJt+T70yOqhCOQfTMKdo5HL1zFISJyZONM3elMeUNxN9zUzIaAJ2VsV1QjJ24jeEBfiDI2o
sW+qqo/ZiPRUZfG1/ZK3zTc0wwMD5/pNRsy/+kBr71Io5ABCxLiL88VE7phU00GVoazXum0N2+5c
mS3g7kSbLrXjHKs221mWpq4cQJKbran4VnH8K9ucrNxq7i4l49Ep+aIpewuDDtcdXSXUnblHm9hO
Dr0VD6c4eVcZRhVMVNHVzFxnB96OkLSlf2u3brLDWYLLczmr0HAxroNk2rf019MUoHDntK9jSNuJ
D+BTLGv8507rbnWrhmq6aNbJJ5Jl473n8sMTy2EmsIsjyr14A2KfA1Nr37s0FXYKuvteF9H8LGoz
hY2Y3IREFhPQN6YRN/PO742jXtoNsHs5kGYw9beoGYUPF5PsqTbuz7jWGOCk/WZtWGdZ+DOM6vxe
luSVJJIYIsNmnKnp3lMaPAe0mv7ozeTrjCj4nfwA2EvE3PhuHdVbiWfzxdGNP+htBJco0qtHVFi7
OIEQQbYZ0wwONw9F/IqeFhyLJkffwAx3mFKXYfDM0+3hM50GzdY2cz3N+25JecygRe+caUBKSAtv
k8pGnRco61nwkQEjSoKBN9xr/agd7ER62wrOw77XG2hy+Y4OdtPVFOxI3va4n6YDLbzBb+f2F+G9
4959NqBZ3KLZ+G5i3Nqt/EyRYjgLg4I6RBFvl1Ts+mnaTpy+OTQTI+ikVxIe6zwCy4F/uNEWx0Dh
7DLPcH8WjvdiACsIDfk+FZDAq6BA1zKDfc8rNr9CtL45ueMNFe7PTkdyZ4xTvmH87tG9LsVhSiYU
3xEjrCgezg1bCwQfYzg0S/qrNzwmXsrMdDGWBKX3OAhXe4gGVBC5ph+cEDL6qErjPDr5cLCGM0Rd
41qGhXldb5n2yMeTdpUPZ3trEI57rVUXXNdbCtn3JZHUmgmAHNEr5mXLxSXPgtmcEe480ouP84RJ
16Mw/WxsiZwyo7Q1bSPpTO20rLJOBKnVu8CdaASOP7ph7t5Kt3vWyzm56vA5dvTry1tkxeWtCp5K
zSkAgPNIaoEx6TygBZoBsbdcbAhuXQMYcWW1sSK670pV4mhamBgKNTobe47yR/xBRcCfkbPmyUZb
eYnDIbtVYGcWYX54+OsucWQ0mbyWRY83qW8REee3lX3vydg7OqI0L3nimZfZa+iPNUW+X6V7jc4S
A2/+WIFaShOkre0QUh/2oc6EsHvXTOUFW0Ft+hmF1jmNDsFIAmWVxQ8bjfYe/CuND9vqThmQpTow
JQbsUm5UW1372g3IHWGOOmCH3GSOaI6mln3tKWvPUz42G5XTcebvy1qoM6xF7LAPhD3v9IVh4PYs
TdA+z1Ze6xcjCZm+NBTTs24isikQZhveTDyW7jjb2oG7NOFn82k13ou8Lm5MKjzc2K4klBK/ZB/W
+oF/hQW658kOFHFo4PiWClTORnmdPDgEdO0ZfWtow2kaOzT5tnZhxIcYNeMBqSbDusVqTfzjn5eA
v5BtV8HZTOuSaGyyWcZWH3a9MdrPGTgsgaVHonjPO6N/USl+JRuZk1E03xLy3fdaa6EoU5m54YwX
XqvcCn2zcbqjWXMWwg4nz8k49M/hPBUnqS+AlOXu5DTuPhwT2uktgY0zCtP39VaJ9+IdrRav22Cz
1kLY3OXDwHusI61tZ8iZqUqdQ0xoAwMPlidYPwvralVejoMe3pqIGg+HoxndlxHPKPNm5WdMjr7T
rDcn2CudTfB332/GvLJ+Dpi9TOfnCI8XAYJwHmX1apshEUERspWadoEfmwOgD0RH/tgqdaCMIOEu
hvwzsyY9gz/PZ4lOXtUmcSK0jttcHMC+9nug7+HBzvpF7lsRKa+avqU4QDXhVs4lJKf3wK5KPv3i
rkwl+NQxLNWRnNTiTo6KmU5dZkzE5nE3GlbuG1Yjfa+KrDuHqn5yMuOilaqB01gDDAmABKZwCu2q
fRkZqN1V1jTeNA4Xm6nOb1rSBT8KhST3VVVI8lfeEzaMjait8aacNH/P2t7aTqNsH/I6spgRL79b
khbPrQxeQAHCumHnaRpMmU1n1g9OyUkYsVX1YYbPyoWU11lRfktEttE6B+SxSqD2VWN6AkribcMJ
PYjusP0Yb8zb22ObWHLnZI5+V+vwtAyMhnstGR+0hMWo6KSzJ4cdVcNiYKDrTQETMFtbPhl1Ex2s
xKmukD6m29QkOUJxbdhreVQSpBJW72GPl5VQ9w6FCsxF2sWsOEOfH/rQ6tA9RMrX2GzzKNYWuB4M
rFRe7EH7A5uT/dJ0wnwM6QwuxgVeFWafZeZGz1EduheihsZN3kz4vIEm7MBiLsi3kiEg5nC3qPOz
YdfUQEu5oAkW39g0HdSI7rNc7UcCD2AyYdOv+B9/rap90+kIthYFLMOj8U6XvXdr2o+1ZClSJCwy
sdApmG5wCuzsGx/N76v5r9bQs2ZhfLZ7eqybGPfrBpJ9vK9LuOQaA+991oPQ+cyKjHrULwWmGlpe
HyCYP3XYNOrdreodWrMQm2MO6CddEGNZeA7ddxck+xCIa7Rc1lsKvcM2INHS1xdvnzCtYe8ZdFRa
jR3KWgawMVqmrRMwjN/1Cn+lvsimiEH4oRdfGnwlr/OIbn4OzHctHtEs19GZVYT0tUqOD2OTMe6H
Q04AbedjZsfLxXpyWQ5FcUWr3+SjQEAvl7jlc4Fka6M7eU0EZyheyd66LgGUyTxMX8XIh7yJhXiI
Q2UcOTnmG42wv43Au/eeJzZN0lnf68zp/FWw7i7eGScLHtdXt1/sloQ3n4Gm1Felhi06wfaJVyLb
TmTFXM3AeRCLg62trFsjTOOOT/lwCJc2ZOk44IcYcfPqaMYvuzfO6//Vs9AKmXoNfmJ5EmVuwyWW
Kd7g5a4MWntTQb5BMkNDWGTMwAg/F6+dwPVZJK743vTeYV61OCIEr9MvaqPiRytqGHlNZjyhcU/o
Z6CBbVSf3OWwew7aQHBoZ9Q6LB281g+ijead5tikNjNdUkEvXpVuqzs3vWno++Yqg4PVoJBD5qBF
+7Gifoha9c62eB2CLNtbXdv7xjK9az2BHliiPuNZrK86YUrfR/gi05hYT9HSJ24sUGxO8RSSP3Ah
0u9hTfoa7A6fzayT+7h4h7ugqw7eYlPg5Y6vqq4GkNAMssta/9FF0ntETdCdM3hAZA0OV1zZX7UW
r3GmEBjEbvxqL5PMtCvns1o/sAhHio0DGKRAcPdaa7WHKlaLDwz6Wmjgg/RRIY4XrW11tgsIQQHi
Q5y9l89/jroJg24QXuJlv4rSvD055cys1TSqnTnIbj8uMM1kXFoCoj6H7cza2NblKbDoC2WQ5XJ0
wIA2I59jCMc4TfxaGTewNpdMl4VBNxE+yPIZqAqZO75/5YIV7vP2pZAxmiasxUxoTPwyDK5P4dLM
RxhEYmtrG2fV6IBRA9y5XlEE28SViDnS6FccARHTsIf6K6YvpRUMYQgQVdCWBO/aithfAJ1jytkp
i6yW5HFcfkNYfZsnBhlzOTymc4UmLx2q994SP1l9oyR5zCKHbdYr8+08VcNjFxtik4/IGZ3ReGvN
IMChDXYilTI7li6lfDzOKeJMsrIQmS9Lf3wHgfXdsBv5kC985EVPi+ppm2ocFNr5mwiGj6SommfN
i54tiVWkUVP+XqbWvhH0J82+7fwgDm5D6EH9CCKCE2UGNa4vm+eUhfBu8j4MiPsbjdAuJI7JvE0g
AV6QF7/qMwE/fqCF6rV1je/Lx+qlN4bukNd5eVxks0AF7izFPlHRgXjTc/pjqiN33hjT8aHrB/fW
GzE+Jc/HM8X0vcWvlBTsa9Jtv4dPIGBJiHR0TzxjlcmfI83cR12Q+jJgibZUpR7HRh0rgV/Fccxr
mBJ0grw1O+SJNW1rGTdHPXOSs8SIvR6+3SabtxyqkqtRLs6aMmfYmtvNtpT2vMcgXLf6q7kMToU2
90exVK3rptHM5d5g5z+V7mjtBs4pz302Amvmb6RriCfKgBXWrdFg685bOmrufWVl4zmourc1OnG9
WIowvEAFT2saUWdnMVI7rd1OesZuns+T2GiRTgg2Ss/7JocGkQccQPy8FRs74rRdVZyXO4M+OhN2
RNPUlnMfoi5wWK1iunx7wsrco0RuuiWD9ducV9pTo/2CcxsRUUoTvvK0W5g0x9qKhp03pfuWuu6S
cLJgORwzD0ek85ItY3myKsvtgL0YqXGa7B2hw2gGXr7pBiC3grKMZQXCAN2J3RR6w2kghsHPEs9+
M50W00Un+/SIFsmCLmFaDz176Ma0zGo7NlHIy4CSZb3UVkX+oJ1vgSp65zimg6pVoH+NoodVbczO
p7xMgup0qhczSdubjICo4TRlB7NCZ1Oz/31jjrglIGUPg4xNb1lJuoqP1pQtezYlhKwpXaw28egk
p5QDnkXngvMt4weUIJ8+dMQYyZlBIqjB5ZIoIne01rwHipttS6gHatuxv0Oodz7gn3nCd0zbPsKG
jnfVNEQnK62RVAZZQvqdtxuC/hsWtie71tW9TRBrSrN0ZzOD8qxZHmvNOcE3K27FJH71Xu47ThsB
AE6uAqTFYOLYXrZgOdJQKYNyyS3Fx1f3ML5Uqjadqu0LrZpHNKYj2gnDvnjFPIJoab6LwZbPOcdw
TxKcXQWxh/MgzB80mv8+YMbGD5YDi0q+96Yd3Y+AL+NEzV+y5n0IXBxhiI9jFkISGYKj0s4lR4kL
fNWimfyhdyofAz29ca+un8sG2wkvVp65wblEIeuPSt+2EX/t2TMBlsSWLy2pdnTzttZQuLs0yKMd
VnkMIpRJbm8bezYZ1BKi3EYG6lJ9NOW+cyve/5AhdrVtOz5JFRub7iFNEURBIGrwZGcCmMbYQ4KN
jWbHpCoi6gM9BO5AuUlE88hrJc+1jpRUNjjmGC3M6Ikk5Acsv0eLTENT00gASyApSXoIYDia6zAw
o5gqFuNhuQuw7V/snP9MlHHImNct9nOqOe8fqQJZGs0O3W+bqDsUPOb8HtDKFiS1DjO6K6RnmSRG
ZqYdsk0as97y9mv2poTVgcX3f1vOjNWX+982OAbswrKRfxrrf//tODPJsTATgmUforq4RzalHZyE
yXGqt09wVox9+WTgW9hWgU6QKCRP3AWu9otm/KtlJsUL6S3JzQWSs94LdShstZU6m9V5UGTzQzBl
B2ytiFYLoP6BM0F5YJ/6ZiGGEZkzHj2YT0gbi6vUZ/NnEVPvBrmPAEMnWG0MLkXAIAeWkv4WCONd
aABDmY58idrevuS505PLGiJq0o1Tmw/WjdGvvRHrsTQL9l0SarhMbQc3j9dchGZX2wx/6aWbbWwy
rGJsIzdL9NELwC51FxXqD7OgzJ3jQd5F9uTctMmGmziM8Xcal+8B0z9bPSskSGdroE00RXbxtae9
FZ7WkxsU3/KUaO3R88L8Sl/+EHbU4vwSqH2WI4nM7mnkl5+XILWPXeM2SKFop5YuAStTE791FW9U
M6yeKc+0DfXsTwykIxlasdxjBfD2ZMKBgK+DVyuLdosP9YoG1NrYaSx3oxcC51iazVOtyR9G/DMp
6l2V6U+m3jaP7khbXY8wZhCGF+sNDhO6VFpkovMYPPUUDgM2wM6hdQhm9BRKjRdv0WQPYtSe6Rf0
m9xImms1t811vSUiOFat6yBXGLV614SevE71cGzx8NcbK7GKk1mMmHCKrW5M8Y8AxwfNAudosuHe
jXjDnv73u9r7J9XBFYgkMKTrYFCl/A2OS60YtLOlQz3H6LtBnJNsODF3ACy4AKKjTMITdnMQYhGQ
0R+6fBL4X0rhfwr9S9IStm4XfJEx6KSoAqDmzOiSPBupzFczy9Jra8hbljXM7NzZQyNb2M/j1EF4
YVWJUB3i3SVo6VPL2ffhqxhVdrRIOdh3GFf8hkJm0zYG2bsieKih2p6odJznpuBhGjGTXquL1Gmq
GN4ei4WFGgVtqJ6R4ES5++JJU5zLOmK2DOXR0K13GY/tLhpHDnpLIORs3cdghxJbkByWMpdVIHAv
QVOyZ25XylQxGMdwsr8HyI7JUOBwRvmWPFg5kQTpd6aa1s1Z3BvUGpGP5GjySaVZNG5m89LQxjv3
JKHyZIPwlEosp2GJWwwed72Dx977/P+ifTfDP6Qu8qoNwgAcaxYyoyL2eMNp2r/BPFhBf7fPAgej
+ELTA7fJc8zfmBczAyG8KkCDFF4Mo5u6k/AifY8Vir6KFSGZqKr46GpudURaBmtlSq5xJiaq5nyZ
LvleB2dbQ1KwW7uhhVlWvts3pA46cfeoqYdGN7qTkUXZNuq8q2a3xjuoGUEadqzuvDr/qugOon+2
3eBWii72vcw56WwzPq2A/tlEl/JI23abZBVM/0YfNmufsFd+0TQV3VzQYVpcX2OrMe9V3Oa7gHBd
D8i6Sdf8qgFA9YKJIwBDcGbzMvSdqBIHmpMzfSKiY5Z+gOy78fz5TiZjhVlWVOmvgavnh2ya8928
3B2lmx8WQpEVB1hzKQkieoloqd0vxHQfbF0P3sLChvUN2W/PkWE4tRkBUCsca72I1GIgIeHdOlCL
1mfe4lHYySwqD2vQQVXVf8CpLp4a+svs+xTQY7e0fuxQbElU197mOUv2CCPl3smnyTecJjmYcYaT
y/F+fMpZSX/akjFbnhB20A0yk59zDV12bAg7KJrFUhrGyabuVfvIO/XGCL29gxIS4VtQryHHMHTh
d2VZqe1Q2fnTkA2P02iopzRmm2qWpsICjI9F6N0xA9GQrkcnJ+3Q9+em+RrG4UlDN71hsqH5Ej8R
7aTtxHDgDqoNw4BsvugpCKxo+qET00fd7pT7xP4W9NK5q+zxj6yNMlYKRVQGkv7vcXy0vext4Xud
AXTqF96y72jiql1ihflbGE8/0f0GvwIEqO4U3Uh8TMdHjAHprp0r79pq9g/6iJjAgvmjLDmbAZb9
81YZx/mtnFF/efD1mI1Ux3ZV4U35E46F6VGTgd9T/2+h7tLQWi4iSOQ2i11ii2SFIayG61abIzYJ
fcQ525pnJi7udZ0WNWVvnYzEbjiYePqpLsvgfh5RufUTgtwKyTvAxfRXMsrgWEbtPV3ZEX9u+pPz
+sdaEZQFoE10KLSMmJ+kS1epJjEpVO4OgotEbmVnx6QR7XOo8uZiZs33WZsHVKwFXcAys+jjQquN
6vqJHJbqSTMhnbNYV9cxmJ/YE/CIR8G30Mx+BUsSznpR03jfGEN833e1+ygngLx0P4/MUQA7S4D/
jsybo1VLDC/AgjY6x579yoUcc8/YIvuA2zcejSLQX2IkQU913ex0u/sgf2Vxq1mICGXo0FSgQdkk
P4ClZde8V1caMdrp84PRRX8glrKxGdGCqrWZeS0zr68yNq9FhMMhGEhyiBZwKP0ydap1PiZR8ktf
sBh2WAAWTcLzvHSo67Z4dLBpHuNJNBfeI0SxBWI71BmqUt1+G5NWxw8AS5vmGQ1OV/+e5bZ8EpAn
wwUGpTlTfzE74wXvGn87uJK3eg6S+37m89WBWipCJ3+SgXZyLd+gHfaLkBtFNV+lfgtG/WqOb6rv
i1eOnUAw8PFpQUhdEoImLugA3ZELwHEpIIxy7RwbWCFrYDiIYmzAVASnH4j3af1BTfQ5yMHdsEib
uxC1gS9ISrm0yAH2ojdaOEHLajaiOBEWRUntFF+gTe6GkdZxDGl1bXwJLeuQoqVf4OG6W3NxMDi0
uclGGa9m6DC2ilpkdcYHPhHnFC0IAVBHJMkhcbab4NWgH/6wghO8Hi4FbrotYweEy6G2tfWePMI4
1x+KUAILxE7ouXn7UOnzuwa9/LoSYIcp1zbrt46qkRvbGmPeXRP/i1lYuITN4eiY4K5CJqfbscDE
+Pm3i8gkpWX7ZucYBr3QFJcmBYpBacvJ17mNOkrRmmRuxgB2/N4XELRdXf0S2h+dNSzh0EZ8j7AM
K65FCFU9jCOTTNOja4t2LlJl8wjjotrbvbbIy4Th98qs39sQfKgqvmhBIHBRU3yWIS9sKcI/4gp9
vuYujIgpj5BHu7SFxjG6lVl8a2G53zUm/ZmkRii4MAvthVkYdzHjUJrVK/GgtVV6cM2CDOj29r/L
OuMfyA6X5D9bQJMxPcfR7d/oGEHtKRLRcvEQ5Yk8h1b5qgWjx7jGoKpvGc0ly2RJ5PSY5JzYj7Jz
UeTj9kzrtwHb3ccQNS//8pzEP4IYPBqfEjSPbdkS4tdv4aVV3k39XIClhvtd+mt4aWV1N6lJ62At
W+R6ycJdEHbxvR4K65CPUA8Aqk33qULmDcxutRgV5VHABPwcIE2t8UvONusBvCkEC5GOC0bbWQRO
MBmcuqvbu+UO7yOVHUzi7ewN9gXgNvzgKX2a2mKJcu+Daxoy0e11hivJ8Iu3iHc1HGpDi83oaiT1
Zgps7+K0kuEbxL3GQP8nRrxOnYaU35kc62Z2VnfnUMuzwL3mEwRKrQAdMs3TVYmwO3W6+JakyXQv
9eiQLskvVSCTSxvBwF40IyuM3kJbJs3kZAbuqe9hgLjFG3VcAFB/IvnL87ARMarYmh3kjayqt6X2
pMdO/9oWk3kNJpJ2ZUs+SjKRCTt337Qoam7hqD9B1a/8Ie1xKIQOzMl+Pow9oGYA0tFJs8onrTRm
xqMSuyu6mA0IJQtIGEgnz0t3Vd1FOBCgCTYN/ajMva5TGC+Bw2FMnLFsP+oIsiAvRByMPOlxD5rG
y0gZG2zoudxTbzo4vmN7q7dW/KWnueg7Jdg7uneTKKPnwkUsWE/kA+p1cAjbiNQdZE/4mUQ65l9C
zEFtzjQqUU22n/W5+egajcSEvNojQLD5I/7HJ1kPyvg3TtM/DkrkizJHBA9nSNMi3fG/T/9zGCut
BIV1QzIVbgHmIBANeo1xa14y3B2yTT+0HRQJ+rprIKfpQLR2jYPUKyQvNdT8Kp8RrGtfGNynoGmc
9BDVQC9VaJvH//1ZW5/Nf/UqPAEVR+gOZzuDz9vvHzWRBqJSZX5zJ8fGUGHIk8pSsdi1+mdbgjjK
c2WSF9ok/qhZ+KAxP9lp9FZ42be1qjJoLGphUtylNgg00emACy2Vn3RYZaT99F8qs+K4q0fWrrak
96DN5VXaYXxlcDr4IuOkBOMDkYZgjVxNcfOgwssgJITVCW1sMbdHZpcWLj5yk0t8PZWrfSRYkjp3
2K+bk2q89kEFyTPOAfBxenw1Gs5d68VCeHrKQvnFEGCB8cCzcC/KkBVYKRZq5XprfaxPSmP3L6/w
7/whU6eR5tgW7wXH++f7oaqtIHRpi980DwhnHA8W5c+sDrqi1aH6sTwaxm5aBrEtK7AYuv7Z8XL1
EDko7pCCICUhn/LOKvnMWkW0jcAUPc80Mc7QQ/CzZ+B8J8NNT5q71eh73tZLx2SSrIzqXroBcXhT
sRsbwzy3VfXws9bd+tGVzXmd59KSOFPaNI++54wPjUcwWVBUx3W+WFbhUdYj6MDMdR/dou1opnjZ
D0XoWVuLg6ppELZFMlw63e4vWli2/8aU+p25iLjQgrpo6KYJW85e94q/YeWAOuVmiHr6RrVurF67
pRElUBKIocYWs6BqlFtv1eRRN2J336Ze9bi2eUVAQHxuNPpRin9jQeq/71E8L56UcD3DdA0Dktd/
f8yDttNSb1DDTbiB9+Aq2Z/5vh9aFv6YlniS9RLVHR4jmlZrohVhcsHOSUqa5nRuC59IoyfHZXRm
Yno2lrUOF7o8xx1NzKJoXuqidShWisH/f8ydR3fkSJal/0qf3CMbWszprAUccEmn1hsckkFCCwMM
8tfPB2ZVV0TWTPf0bhYZJ5gMOl0AZvbeu/e7dJLcM5u42Clq/8DARA++JVx1uVykVAL33zaWYTR3
xjesjmMbvrjvu2coI5yHnW6F30WZ2XNewjNR7r5JId9/gGzcpCVW8kowWRpXr1k5rZCnVsn331+i
NWj2uoRnmp5JP5geGA3g92roFtMqNH768ptZYNoIKjOTnajKKMcTdNiEFbjKlnQ6NVRiqW2r8n30
RHWTlkzh+EKpFUTl/CVeZy66oVe7hi4A/ZMtEp7uZH5LVEZLu1FXP+C3co9uvRk0uv3dcAI+21t0
CTQE1RoS4X08iO4W8l+I6+Cc0XbYWVN7a6/hd4PXgxZdcFZFuE4Z83h0NXAEBzMofeIJlMcxp5JA
w06RaiK3dHpCNP7rdcFe94GfV14uIIeetWXYlmpY6l+5ZF1JNHaZ1vM1PBw4Lcl0nm39ZWyjMfB0
NN9m6lxS6303Teg2e9vOpE/7Pd9h/6vPNirGQMX9fhiR+m6T+KHQyDqxJfJkW8pP2ps1VqNlvIIi
8pBOjHe/hVBlSrSdVdxV3wEPlkC7WXYZNk43ul7Dc0Ikj3g4FDM/EYubn77/JrO83ikZukOz8Ti5
MHMa6ITuZ+bbm0bAE6CT+57gUd9mJZ/dd1jGbWfAKEOepgJG4Np0DRdrTuPqb33LRLQ36EGbF8bA
bBswyn2STm98ThSl0jpz73ZXCx3VMU4mUmeUZJOubTl8js7x+5P494/pf8WfNefoOa6r7m//wdcf
RGG3VIfyL1/+bfdZX76Vn91/rD/1n//qb79+yQ/9/UGDN/n2yxc4ClOK/f6znW8/u76Q37+OX7/+
y//Xb/7b5/ej3M/N5x+/fdR9JddHixkG//b3bx1+/PEbi85PV9r6+H//5voC/vht/5bK9F/+/edb
J//4TXG0323N4EzCbMIzOfazWY2ff37L/B0JMNEemuU4mumaVApV3crkj9909XfVZeV1LU8niFhf
e79d3a/f0tzfVc12uIINy/b4w/vtH6/8lzf+nx/Ev1U9DZO0kh0P/OvZiV6SB6mPgQptSNtk2/zL
aUQ10jlSVEiBroF9AsF3fGXVpEQBEU3pS+8tb0536sxIcjkBGaP/BH9tPdGXuf1YC/MTLvGws2nC
oBZIli3qaaKhLN1vCNbZLkV/heDEwp81XLlEOYSCc9GmAfFKyJkRYs13gywdjcNPH8DfX+bPL4uK
8dfdYn1hlqOqiGU9XpvBSv3rbtHmmJyUcrFCfR7OFWEpmAezE9j51hfxCFPNuNXUvj4tpBlPKzJT
8sS1IVX9sbKfaZmi9VRhU1CiRj7iqyrEFgMYpSyWvRi9MOtLbafrOCybaF7CyRGf5KFFF61pNb5B
Fp2fEqFNDpiNjNjCQuzVwK1M+aMELL6Cy28cKCrWYhyaJkoI/OnIYkCsASmn2ap61mxMYj4YouGx
VrQgcc3z4LxK275K6gbPbGNcMQeHVuFiWureUqR5xaRdUjZ+psNAIJSx0yMtxGeE7OQ1GtUTDLoD
B3/sA3ddGm+HuLu1Yuucztm7Vit0N+StNXmA7PpLck9vXLxhgyVOpEZdZmBA7aplAAEArbPLx0Fr
bj3ikLRhlTLFbH01LobpLhPufWPzPaiHeGg3pZZcmBeomvbtoJ3STtwuefRlqjdRTglYavJDOAzT
lRz6Q2PdFJx8N3i4m8zYoJN8UWXz2PLZaUs+4SSu32VfZhsCr3wZw5BzxzWm26PdoRHFrS+Qxhk7
9L6Os4G3X79hgnJR29G5cb0vbPIv81LcFsgq4fG9JOiGVt5shbbWTg8OK3mkOftscJ5YmEsfTc2R
88NxkF4X2JxiieIkacse2UuvOD6QbB9TzmG0R2J0g9MVZEccMRKkPyZnC1lw8u7Y0ykVbji3xhpU
xmdE1XzpzArNSyJlyTTtPej00bPlvueWdyCELoiV6Wi7Xzp6Bt9dzI+os89TonGg8e7N2HyKIvVO
zgVVHTSUSUHZikRIpq29m9lZmcWRuVUaiEwCR3W2dPQbPCY1AANC9kRszRtUEjlev2MrcJtHhhFq
KtJ5IDw/vLr7yDBOtXU8hw3gdUbg2gEVLGg/W7jBd6c2ieznuhB1QLk8EIbq3CgDTi6UpMhqmOd4
RgadwhvSjW7I68rBfyZgP/hDhElBwXFCEHAZ6MB1AhNRdGAJSaewbxhzNruxotuhwC/dx03xUBTo
JBn5z0Hb2mDKEDihOBXqeQCBOaodYbpJjEnbmD9RJJOLrGWsTiXgD0UxyOCZ13/RTFjoDHfaJ/QQ
4EB2e6+z7xrkLUDWSLoyKV4V1IkHdyr2er7s+Sit/Vi5oYdQdN9k9Rt0rwFGBLqrQmmVsE+W20ES
cJQW0+uUVumuV3p9YyIv5m1sLvCndbz42g28xcbmgqTk+wW6PQohkbQ8xc7wXQtgwpz06a5zsiPQ
rvthrI4dYhG/LXEKwZ/ivI1HDEq9kmeIiYt432ttuVt9oYupiTCbI0ynkZuhZssJCUzgDS2aAQdt
FJceXKC9WzqvbZxwPPDsnSoU46i4f+rNmthgnWatMVo+2dG8g98Zh4nOhFARq5ZNvwfk2VyhIPOL
WnqhVfTIHuhK+GPvEoBrR/RSMK0Hhq3EYUZuix/LiPlaRosVFrUNkyaeUPL2HLdzJhuYOmA+rvva
3qrN5yzC4kFwhbZRi8+ZamZP8AHXiqiyg2qjCup6KKR2vVI4JnQuRIQn22HmYqdDTibWqmN2dXSy
Y6nTdzQ/pKyUQz0kl2AHsEt03aWIPPdC4wHAf93EIDBCV3cbrIr6qXUp7/u4uS714dyPfAql6UHP
aNp4i7mgpi62UIdGDZvcTqXyQkuUPKH3TneeUj1WUHq2iusFmQbmA5U9mdzyVDZzts8FpMfkCMM4
DthPuQLrdb6lciVnmcFhDeUjSjRfMXs3KKYbqyHgwETPiK5bBpB4aEa09CFREW+MrA5dE7wSo0qa
FGN7PcN/WWWAcEkdn3DzBoSZX6ZSCy1N4erqipNiQFZRzXVRiS+8mGT7dBcPxoctFj9SHNwMuuFu
oO7u06lkRSqzq7R3Or+gg73pP5UOP0AbZzFSlSYkRfmJ7ipBfEv2kHfpSyMlUOTV5KBPlrkb2zyA
X3ldOr3NXaqwCCbjvp/i/lHt3xtA7U/cgJrfUaGFg9oUG2+ZladBi/DwCxvN/Nzf4WUeQ31ypnCJ
IHTkvdvedqCA1i/sbgywX+QI4JRnq1NQZUzFDtBodcqyGEy/Xr2miPhO9SRwWbjWAaWBQjSKJR9M
O7tRY4jMKvFYLVnzREukmIkIBSN5EAtzH92R00cYT2I+pgiwS+j8mX9P23tBbVcKXzEGovp0IExK
7+xqGGiBwfRbqawnZ6YXXdkcqVlcgijurnHUXhZUnAGsyHajV0sZZNdjZsuwSZv9IGyAebViQT/J
XnMsfN2EUhuy4rhuYcMEOmnoJWk4MZ6zdm4v4jZqt+ABcADoBdKWSeDP4sKx3DdXwAgDc4cxmV62
UfH7LMnDqS5zE6OVzKerFw6jhi9SLoDWygFnWuKglLXrQ57iIVM0vJm2XFiiXg7gdngN7PhJXgSu
G8l9pKdkkseVslOAR0+w/PLuvk/0Yeuk+oc+DvMBgG59tU3tdrzIS0DXZjttLRrUBOfhZOqyraKJ
dy8pHw3czTsPfEXfR+pGjYV3cJmT5EMmN2NWX+JXcg6Ral6ZBp3HmYUGudyaz7UYKDaa+kC6PZgY
AtCNCNFyZgAIrGbrmrnrySwBguUV9mXheYGyLheDQRJGEb+laXY/xDoq/u6HQSFVWvr13M8E13TL
gYIXF0FSB4nVVP5UyEumQm3QCPxhwNv8GaA2WoSJKtycQ0tJz9NYHwti4JjYf4xifujG8cZVG7jU
0FKiSlxpDRMUhfQaIjdHRt3Wc+J5pyy1v8gAwpBjeZCAFzLGqu65qnjHbKs9zHHXb/pk/JxSZT9j
IHN74tQlsBJfcR4wKIQpgHtfLuJM92XyezdpwrJNbq1EfkqrCl91fX6cG8SL1tw+eEqKYsa+oeTf
6WJ+GWMQhVUzBghDEc1gXEQeDLAeENVyWWcDjtyCxUtpwDbZe3u+T1FkIoh3w1jx3os/hTI0SIEJ
HeuY5AeTJjaK6TuU9VeUwseYYCOQ7KSsNx2epxIlY16+CoU3rcotUqPMj7wYyzAFlm7m7SaZmFYX
ZBlqif40uoDfi/a6SYebGdx/Y2F3Tpe9opOjTRfyOc6LL8WMXgZkSTSnlc8hxaKxkIGomtSnyOMY
sx5JLCmnh2IRW8scOD9gdgeF6QW2gbmcMXsbrWpxCcB6ItU1JeQCYxonAPQKldyIFNFPTsDIph0Q
HOqCmCqHSmex0qACI7bBK2PmS49RnBwX5lAtyLa9A4YWHfKdGrVvkePiQ4MyaNnFmfADOqv53l2U
RzXLHhStOaSadyuT2Q5w7RCgmaLKlz90C5beRBac17QhKu70Uku7CG2CcmgQfInVOq4JRwk0/Yfd
gPjHu5iGUrNeKoIiYWV63P3S3aFHLX2Bqnyj5yaOWlCcfoSCZGvBn9w2LRelWZkknEkLC+lijZvS
M5VLuB3nVOkeokI2l3o95/7AAahGyeRrIF42ZjOQPaVPu3YxbhqcicIkZWSd7BA4CdHoC8l2uem9
6rHveFtH8tGqB+EWpMnVERzqLfHmz8RaH1g1SfUUAsQoNqJNDOMvcMt64ZSCZbQOpW4haJ8Gcj3g
P5OZFYJfxV+viC/RLHBhNK6X8qWZBAfQjthWb3or9dLykTQhpRxcf6gcTiCT+kH+CSOYot2qc/cw
GSRDN8ZH7uJ9MFLIEzMlUlaGmpb0OAIdIr0UTu1GQbpZ1pb33eAUGzYdsbrWQlfttwslU6bGzwq3
e6nCRUTG8Mph6CDHPRnigc7InfgYnFyEsvMHgEWlq+7ccmQk3c1bmL6XkOmlT8JNy/yrMDYztHGf
seY+SiV+pBckQEtQMYT3RdZlPoG63OKw4CwTwAcUFYqS5Yq8Xu4iMfud1r1nAihy5yGyR0EdWEZx
Y2veo4P1xGlfeJC7uiweJ1aHWIFgodoI4gnF3RgGRwhHQDyU3KO1+gNtM2bNai0biKTSINgT8OQb
CXeQRPJGE2LTjaWBqZpJuEc4lmN9NVOJCs8lUIhYN07Uwxv0ZnJRZ9PwVYaFHDUS6deEDjsMzkHL
yk4wRSG7YfHuWuQpm6kRF6NwE98ehA4tVvXjWnvqyx7vJq/Dl1mGRlcgyFWlHADj2B8x8dEXdBGX
bQqaQYum4hwDakZ2bhwIVPTxY/gW0BH0X+lAnGj2ppAMqk/U5lmtMpTPGS3WurpLlCjn9FPPOy7+
Zc+Y+95wBdrqjnCEgcdvCu9lbunXqsDmOQzG91XtonPTdXJ1cuUWsrzrdzbHDigxNQzkjgs9nyrU
YLQU8BJsmqGcN3oxXCN1WLYy19YQOqH6qWO1uzlSz6KZmoMqEWE3ihVMmvPAvLcK+7I6SFE8M6Zs
Ns36FNHBHHCkAVP2lifE6e/0sTFUMXLpYtHsVJLjMCHo/jzEziXUfmLg245moDsjD2DcnvU2JQF4
X597VN8W0g0jD02YXStfdgH8idzm5YzYOgU0V5g+bynay1uDLuGOKMHed5h6lC2IyAqXk1lo1U3p
EaUgHuaJzU7Ed0ZsTNwCUr1MKjoUCnRgPRnTg16X6wofHSt9UQ6K/RK1fICJLm6HmFFkTPaqQRSq
uTp8DCcPU0VPzlQA3BabmCMCS2hMMyQziwNu2hyuayVwwro2BN/iFisIWadUrGXRuzRMWRY0y5KH
qlujrH6wQqHq30YJ/YFuMoM4td5Ud3kDD30RpWV5Muz72MBnU5iEKpoWxnei8RDcQ/5JOs76LsE/
RmkdV/f5xhKWAhcFsbip0GtoF2f/HdNYeh42wQItAY2VUSc5US29dofg61lHa3pkaKqhw1vwoCv5
DAIXuz2aiXqnqYRSOTH8/sm9n6Pobhi5m/K6pKKa3WabRkDbPQOSGHHEIWCENVRgaC/GUd5RZBY3
c64iV2wPiYNa0rbEdv0Q7HapVrj6zmqpOo1lTjcTG6ZrKJwu0WCHCTVbEDUqEcsA7oNG1tSMcFKO
mWiurBhRK5LdIdSBr/msnW9eMXE9M4kPMB9z4tKqfas45tZBefj9O6xO575QSMH2XPdgGcwGJxkt
F5pJzmOVblxVJGEymPukM51D6rCEGdnFZGz7vE6uqDkYUI5FUBLaGRKzQ/JkT1yhgz9JnxcSgh3d
vqor52y5EV4QmpgngeYvr6rrfswx5WaKGkYV4KDO7j9a9thgUqNlr8McCNPGgFiuSsBD2pcsKjYe
I1u20ABwWj/EZXpvDkZ6y6AVj9ZlRu/7+53BLGL4A/EQGxMX7kHAOPyefDR0LcJRmdA7rrqAwgBi
psvrYS0BZZOKA4MWrsZ16rXkWI2bXPqsGNMewN+0a5ImAMTo3TjKmiOjYLXV8GjX8zTtJjFcIjyZ
nwdN3ds29slsRGOwFuwPuNYJ1BK3VRkpiJRGGlrFfKObnXufOUDbRnVLRZtekDhRhxM+K8NZrpHr
3DKW81jyuKqShLucKfCF6pjCR8+LvqepoPkO1UXqEUbTzvzNbQfEfN0UkIl4CewKO6BWhInSGbue
/qpfKlw5Rp2S5YMh3GU/iNV505V2SRup9Hamkbz3nmNfpJEWYKs1gp6GDD6vFmuAhwWzXVGz6aBf
WFAMTCdXcNBkPbBAuAWJ4MkNJCKU5booU3xk43xfc1gICkV/ZPuGIIBDI+yxqYeZ1r0gllu2uNzP
DI6RaaaxGcbEBfit45ZXRsfppWJGlnNJ3c5pej9k2VtDZNsuXQQiV/ZBZuMwuTpWZyq5+zGiGYWx
HEG4Unz1Rr+gsaUqXEV4ppSvXekW1wjqfW4sNCWDeSSQ3UfACdpVB3MZKSaKSp0SX1mUcWMPk74r
ZwaAHeEQ21TNX2qMm8uSVg9FqZ9TJOknC08xchnXRm5SDSj9uTTI7EDZ6UvViDcKzSp62vZVJBYC
cY1iy/rwNWpNtEnF0AaExVpML5lSWkydRr1/cCeKRDLjz1mvLfvvq3mJSXhpjT28iXNnMbaWNRf0
5FTzzkpxW83pRb0o6k0FZf9AzgSGhIQDUoqaI7GMQzFVj8bQWsfM6M/RgDygYcdoJrxtlo7GNOKY
bdIZF1N9p+lS3gLZyMhXx7c36cSEKOJqWrGRclpeLcXJEQmVK8yaNwYC91aYNuI3gCXYpknoSAhJ
NE0cAYvFAtc7RwVpCcy5Zc86AhLfwUqDcW+TGWW5g4nCdhDjePzeYzVXOeKfmTewTwjDyPXIJ4qW
kNmRhU7Ivt203sSGNLdfMvEcmqE9R0/aoBcNgX9HwmxAbB9NTfMFEZBsfeSkYOc9Cl0zjhLAodXn
9h15x0VvH6VWmYecJRjVW3qTJU0LIiE6ilI0oDOzHjx+O20aWjY7MA0OyoDhE+7tg1lzpQNChr2m
pvGV+xH1+G6Xvu3ORRE9K0Ur2PDxhxNDnm1IQ6LBk8FIS9AJAcDymyUzURcT/MptfK2hezrWyPbj
3I6Rtq5SPMrODk3kRitIm1P7YnWxXUpOkpecuPRjPdjxFbngWIkEITgLhwsyYQktMWnAkeXnRxCL
T6o0jvkwmDs86MlGDBmUrKa8ZB8VJ3D9yS0RfNdjEpHvEiORxGEd2ijwNl6FFQzrrgEWlbiFxj1B
VWV9twOdiE6iWxL96FI/YK8yLmdkXILTwg3G2aslt6HWlPx0ZTj7qmlezHUOqdp5vJ3UptrYTu9x
EUePCr3MwMl6AR8sk9SoPQgnr1ZRXbgmRldJ2HZBSlNtt81+Hhdxikr5PCctq6csjzZ9AdSdRxcq
vWRYF8i5qs+EKsPtvM/dqT2pxyW76AUdjxh9mF96s3IsrTFsEFMfpY1mo1CsO4TrnAPSlJghY7ot
UDZf1L2NJhwD3UurNYQ8JNGExI1QiyFWXvGj0gS1fnAFTGEh8eMt7a7waujBSr0HLUoWSsIsRKY4
6Oe62aKUm1HgIKNg50jdxNiXhbxSlcK6APp9qpZkDHpMAoGNqW73568d22pP1rMMhEmrjqf/Yaa2
e6cfDI6jF3Rc5wtSLvZpMpp7ZQ1Dk8APsXtg383sC2uyp+1oQx0dx/suLdqwJmnioCpY9XjvgOcv
lMDTUBSXNnaIFH3PldYbuF6lWXEilemlW5lfZTeIrYvlE0J5JfdNql62xlotaO2OybO0jDyYYPlH
dpBqVIdesUtt5joUOKQvcbpi4IAzCfWkr8eGEyrj/EGuSbYp1bLyM2FBlNQIQq4sUoYHL0lYak6e
woJHQNVXQqgSI6Ky2WSpeFN0k/YSUWAZlc7WS+GhMKVv4QG4zMM5Bk30bYEnyAfsWwuuZnJaMi7k
rHUfGbs2NNSNeyYN0KnpFYSQ/7xg0Qd76yGZGkt6CpqXI2p2FHzaltYCHnlapTtlhxLKsJmFUaUe
nYKeYrdynnv3NW9iDxxnrZyaagBG2tnB7I7O1iYsnb408Z2GlfeHSdHuLJ1ioW7SlOCzOA0JQhr2
E7fDLOjyGQvmhOihEfQZ+opEqglgDv2ldeJAqtBofZkAWQgGboH3EcugYB/AfAFpyW1jyqKoancs
ecmWk9mxJJzbp+5w7gnJmPsKn4Da0J+Wxj6NKuOZE0uxSnuWhzFHrOqSvQDDGgtO5R2nCgeMzCnu
ansFogC/snAohELKUBWziwUSeibOi6BHKDUNabXDvUMbyNgigTfLId3p6uzuCFF/VDxJJz/5Upvh
Q9dt6A3wksgg1GHNg47eDZWLxpzX91/Pif9iHPyeEnuWzgjAdjTCjfVVC/WT1kmv7Zh8D9sMo1lg
VaX0MMEMRaTwFFMJNB93QJCnPbtnxvBuhAS2HVp5dEkKOJnSCYoWW2dWjEy2iLOE5HfDneJF3bJv
IPf4ptq/jkzgtoYKr9FV7wyDFJ7MlXVQuNNTH0VBbI07gPmchbhNTx7XQhHTvyj0LKwIv7iLyv23
StlLtD9VGL+IMH4ekv8l0BnDqYq3jDkH7inTsSx9VSr/9OI7lza+wxUQ4hGlJpidXTGifSuSY6FX
OSFLBgOeZcTrbPJckq8+uhSNNVyzBUL0KLaurezRwjkXWaZJPymGd4/Z+U4gpcU6m4Ek44aoXH7K
Y1lGe7OJdZb1Fb3jxtKAz9yeRDRS+DLZ1qPPqk6TY+PG9rEpfyz0LD6yIrnWr1pyRi5lvhATAHx2
g1PEDiwcHJsuMpaTQ7a6P86JG9qlhCjZ1tU5lvI48OVlSlidw3EycHP1vW9zeRalBRpTLxfcSSkA
5CW7jmLVvLTlF6snpxIznzjgZcu0RVNfXxhwYux8Vi4sDwrM8t+pwb+vsH+KktYPgVsPpxfFgP5/
EGBg9ffSIeUdVoX5TnjhA4x6ztoGp1xy9Dhv4bSlmXkA74yiOLrSI/SJWRK/m8uaouaWX4Mx5AE2
Max9TRWag1vg8avzg0r+x3oc7FTo/6BKp92o9C0RffYNnsr03psGRiB5nQZN49Dt0Jy7Th8zlCAu
vEMVePCsNhPhcWNQNDZXCWEUwVTnH1osTIQN8o2hzl3fqcllMYxHBV5REI/uGKB8/1CYk4eKps1b
g/OvOomID6RQjlrphv3IHZE0JL7mjBPsunJv49h6LWcd9HiZGUGGUhwyxZLtCkN/KRNp7VqbsVlj
aaeSUS2JDcK+i5ipM97G86MP2J4mzJ6Kec+B4MjpJoRmaNP0mHpa51W88VS6onLRK7weykq3tz5Q
1M0BE7DlQk/Ee5zZ5sGYl9eO6/ekWJKKycEmp+ctRsZqqXd6Tw+U9fLMEEhDBfAQZ6NvgBoKiVyt
tnZvICLUubirWm9CJcvnTY6m8yiz4ZhXWv+SmodEw3Dg5g0vyFhuZKonJ0WvLtukP0SDZm+nvuMg
C5UiFOU0QjBN+yDurPrwfcX2SbzBqfS0Zqh+lzFuor3B1yj+VND+j/RZ5/SDIIj6S/6qyPpV1PV/
VXH9oum6r8kJKv/6OL/ovv7/EHoZLP///g811b/ovHzoAm9t+vaz1Gv9iT+VXrr7O7eySsqIY2k6
rt1/6Lx0/Xdc6Rq2WiILLIOt5j9lXqb5OxJw4gnWxdfDgcEK/HeZl6n9Tt9eheOLGNc1Hdv+n8i8
1m3sn4uMwyN5KspZvB3scYjO/qLyKsemr3TyUjbMK19d1cM3aEi6y/K/SaLHMvIvvwpSie0abCmW
bhj296bz06Yi6Bc1/TiOm5mmqqFsq378EacEvmqeyebSfKTl9NWvFTJJcZ/jGsu56kiyzCoC6Ylr
pc3O5Jiw8CUautJSe4oxQiRTWx5EepAeNvp2okamNRZqVzOcxqDOSGOfVVlsWvvW7oQH4Me7gvgn
fYtQNHXUnrsUAm1lp1SVUQWShQJyaDlAOlSGUWs8TfUN4c0MT2r3Y0lJGJpWOqh6nxvqDfvLqVE0
gGAztB/DhYOc9z9SXGdicE16xhXkLje9J3znwxhWMBcU6U1VMytqFHsfa+a+0wuwOGSKcvyyH+D+
uH7VM/sqbO1+pGd1EMb4XIlhl7qaQz/bOuUCmAhe1YMEulP3+UujWl95ZJEAQ4Qf/JCtsKJnLAGN
T+xeg2mdadGkKQfapogXavWiz0gJ6po3I4avrpw6l/NIVHpMTOz0StXyh9Q5NbrzY2wwzY3vOk02
lBUFriONjRDEBnYP+edPTO18Lkbt8Ztw0hpmxQE+fU3qbb2s4oqUqdOKcdFVWj5ze7BjAxvyYmIA
OZQKrm/VKF5prSu+fc4tvd+RTFYBsyk/PbMj7lJRr+VQ0pxIB5+MuOeRVD+yvpeXNrG1oC7qj3Yo
HztWaw+VcjC0hNdaNuol9JG7s11iiXZycwrFSBdmzJVAye180yW4YjO3Y+KgZUGjXXh2P/uJVysb
qURPbTb4tHlpZ/VSIoKomf7xHCorZ1Y6P3AgfW5LSCTFkCKwwGW4RdyTNtmxacnY48BEGMMyfmlS
OSw0w8LcHnwUTEvQAvcxUMQyVJXvLU66euW/GzWqawcOmkEkkq4xuwOTR0G8FsMVeY+EyKO6KBzS
o5cH4r45cSqNhLJ6aac2pThOdRXDqI9SI92w6bWBoEPF/H4N0sNAPadH3c4xDLb5j05VO//aLNn2
Er7Uu7H2LesBIzOtZU2mGwlOm09x2uTA1JlLX80zEVh9VU0UpeDZ4wk9XNGhIydkGLGU0lbPgxc/
dHw45LZTI+inIqOFghIDLxtjqZwTLbbzL6d1LzWQs5bTkXosLNSERPRhGWaeNJBTRzvbS6YmjJPk
aPI/QYvwBMz6Ds33j3rixs4r96h2/IUJH5rSdIcBNNtElYRYrjQ4eaxHKeh2AY++Eb246jikbCKV
cars6KaJ0yTAD5dDT7IRIQCgA4DTaikAS8YtHXMFKo1iB/Cp3OCRFIQ0B5lLGMF4a8kBSIG7qTwH
t/owtKw041s7I6CTbTMfYGik4eg0D1DqvzSXlrmXl8B6yTyDMUqnIoo+9XwCRUZ6sM8EV53Tu16m
Z9iCm3Ei7YVZhQNSvtp4pRaMjPLcQXuos3QzZyM1MvU4a95NPTQHw1RJXPko6TMyNiSIoE4iSgrj
arTsHVawSB1fvT7DddotNyPw1KHf9a13gwb5DIdrJxpP8BSY7cCCnnwqKpW1LcMzbO1iSOTdlIYR
jCuGWQom88r7sBGPbfqa9GnoB7CqHLnVMxzEYuYqzeCrA9TcNCV96EIjDqlSJPSeqjeDccKZonjD
zvH6fVQh6IXVhsZCRGdVO5c1iev4IDofmXO1XyKYbkUI52uTRa+W0R/TwrrGkWYn000/iSezNy4a
c3iokjnQG7kbNZSIkJPVgQR3lWQAjdmAe2ihX9KZCEaDUiDqr/M6eiOP6Fh45nam9gd0/QKxKJyY
EFeqvVXV6V2sdsKstPbalJ3UzNt7rvckEgRB5t7FJJZRbvl4AX0kQUqIUTT1rdhTN4AdA20RrDa2
RMXCkzGFuKpY+1l6k1OflBhQ2fBQjoKeb3OfeBfOjgXlt/FeKSOD+3mXeMre6BmVksdDlmV1BfMX
NUZ07MpQIsUbtPgMS2tH9+ci4qbMjeUerfgOd3qgqzU7J6wmH6vaB+mJAXNFBYuJQCH2o1OIRB+F
8sNdWAjn0r6S3CYiu1SwV9MH89XOsBAzAC8lhtBXmvYH5+VjknuvpXxT5+KUQFFxxz1WvjXogU+q
gmhnVW9SdntDgUszT82lHVU/eoAEquJd48l/sVt9RdvcirF91oflKW6aA/sQhJ4XFLPG/nsjaXbg
GGj0P+mXkXShbtJ+JmvmSU8n4Vvd+GNc9GBA9Wc7+kNruKHGU3cWxusgLdZ5q6yJQdXeNa2nVfUw
tQbGw/6q9YBGwVJOcFTJhP/wc6glfXoTJKNe+VGRYLLU1WNlFj8SuwwWUZ1zO7ptyZEUxWVnercF
/Gdnth6TdrkWq3Nr2nSNtYUZeLK/6MUfLTsjri31XrRe3g06riJBH55OqVPLZ31B1ze1Os2osLLj
E9ji3QJvtyUG1+zTi8aJ34RjvcH54GNXQwc5aifFfk6ybUcEaNt595Uu/jdH57XcKNZG0SeiinA4
wC0IJFmSg9qWww3lSM6Zp5/FXPyheqYdEBy+sPfalzWLSJAV040Qvz26lk9Ej2fmAx9kfIC0XbVb
uSKigGo4l7/GrJ3Vgm1zw9qtb69mq3K2sj5CUshUoc4CG8ufSLOXuJPPSBScVrsaQ/eoxMrzJFAq
WfcYpJ+jyfmyUwKtkHRlbpZjM1N3RSMAea0kvuHpUUsNyOXAGFgEkbDOelh/m2UkXFk5X0SKn38c
BOyxgRpPkPuSpgHojo9eVy9Sn3xgqUibR6IpW5jX9vITh+RDmMqvzAw25xlh67Z40imCRvbaDLHB
aReL2FcxkdC29ZKUkoV5V61ulB7jujjkDMyiPA6q7nnTvpuZKnbwtQo29PJCGtUbKsdPAQt/bUdQ
9YgrV1gluVKy7IveQ5VjcEYvmGt1MGclE3ASMaPuYtnxQxebu0GVr238VEQfCEnclo9vJCHZAdye
dDbzRHkw1fptm4/E0fw+ZcM5aVmwU++9CXyl1laOGOjqNyT1nJPbhtdQcsZkzlb1tcOpzbIn23iJ
mgnRGHMKDRau0ZMj0ZCblyEj10v1VSvINLGw3rkakkcogLzDvBxYhtCtd20Foo0DP9WwYqvjcRLr
rUKm7eqtQXii2FWWvSuH4ToPywUNnD8mAGCxVatjdCeYWGP62qd1cnZYrGf7PlWeI92+MFqj2Y54
qxCgx7v7qiOkUYpPMYRHmN0PbOyCyTaCNerutseTabBXFjrl+OLVyvgAFIDXAW6/hnThXL4UDOzx
S9yP5fyOQGo/1QqgJELv2ko8iolYKxLBtv+Q4f6GzJZyZIGyhJAYIKkKCLtTzKe4W+AyZZeGk7ad
35Z6r3MxdRJLSe1801B+jLrxOBnYJCItQE62y5bscRAkFc9EwDv6swaCitW3J20WvkS/4C87Rqrl
Q2V/Uk6kIe5W7RufQ+BoGDd0L9EJRIsqPyRLCylfbrznBe8yq3qy0e6IOAmcFcPKh1A7P3cWxtq6
X63Vbaj59cPxbjIMgtY74EuIrKGQtTN/O0/Pud57VtTe61NxTPTCr9mB9updJRN/ZTLcmvfrZPnk
xfppRARphSzVjP3BWe7w0l5gjh8H5ALZtE9Uk0CU8Cws2zXm/m77X10uDxOexnqFVm3qQYaCJuFA
HCv1UoDmWBbjmNoV+13rsv1wLffvYPZ7YH0eLgqESsXd9ueE8y7MgOaCKMlEe7Qr89Qa4237FGwq
BiWL9w6cyXobA6kdbQcICfGjF/FzV5Oag9ckrELkNQjFUoFGrQomYzmEwroPY+ki93ualRxHS0js
M1VEfWUKDWcW5PAN1vvdKPqLbKwbUv9HbsmgoTKJpMKbgHWE2RKR3O5sAp+bUezsOfnheDo4u3xw
CEbHlxGn5+2rdHn3wU7qj1tKr1lfNcOhY1M6slOKExAAdhHk5BRBrkJ479RfYFG9RuSI3+Ulp9xr
m88siPQpWNDCruGV+ZlLjIBPmefr0fgwxRNKjw054+xaLrrO3UUOA0rfJhDsP9Ana9v2lA/ZGIHL
Um9u33O1SihsfMYOkWVjJzkiacDIEET7y+2SOE8wnvYxg6xS5xOc1n0HCGPhtjHmYoNd7hqqUNH5
ldgorf1BWcne6mHdlMm5bUlCr8JjH/5Yc4UGIz6VzUSx61ZcQwRvnv3Y8/dZ3gcZBE7YePB3p2Ag
ugLAO90KXXBl3wO3u8UWq5RBPZDEdmZOsKuSPGBKd8TqQJ8+n3vqLXrDixVp0DKTmxp1wK8QMs3i
YdDlRScxXBMiKPPkCP+I9RdDOoMVoaF78zoy7Wa/3DP1Qo5lKjE6leWsAnzpmoDtZBD3DtVmd6kI
DGXvjxil2Sk8+HGCWo87p8AHshrK0UxughWzNr/1jh5o/TskRhXW3oTFALB0MSenYUveyCq2W8qj
yXrKAUkz5M6pj6fzdj9bQ+FjL0D73fkdA2qUDfsU4NzaQmTMtx1JsLDXNohNBIvgAqy6OLN9LHRC
KgiXzxWAjxXGgAkoBclCtXVlx3qRHJg9m1u9tfaqSXDHYD3geHVMZ0eMy7FTnKeyLHkrJuEODQ1n
YOs3SfEENf5I7COg5OVuybN9SYiJlhtHBkYBJvZ9OBhMftsdrQThlrrn1JL7yHTFiFZejbFpWP52
nmm0uBP5jF2oBXDtgrD9IgYDl3p3h9fH3y4E05pAz/uDrmLRduygdHBjTGoOt0m7MPeUI6F2cXyI
bULc+FKxtRwg/7lLjLCKi2ggtqkn1LAQ0KRRX3PjlsPz2M7CRiSnVuvvlj51dROVgkguTFKeyD9+
s+Wm++5OYda/hD1C96mwXuaN2x7Z93qnXHtFR0OyN8ja9KsO5IZNociofDzGRI9Pc8IDsdQH7Gen
vBUfdelcw1reSgY5SJWq39ZZQs9MtDP75x8xtQjrmudKiB57hD7uEBdR0YIodbvUOS7l+PH/P0Pw
pXuLIhKvmlQWic88XbqH4HzwRt4IzZQl7NtRCIeR/WpqVeXak3GLlD/SBGKXHTvjIdithMIBCJiL
cnKTVrmS13XL0YLijaDn65wrA5q/Ve4VDcVNhUaqsrESaKvVo3NlLbckyNlXftJ2bzrrrazWyKs0
0pebpPMt2pPURHAbxcrJyKSCbpepHZIG3c8Wvs6MqbJVGMwLJ3EtlR2wJA6SBerHmuEZGbrNSqT+
05jy4r7gm6NtRXg0lGiu9V+tpz1fEoOsU4GkReHRxD7C0aZG1yjmZOq0v3opflfmdGgQFXCW1cxr
xTKOjdJ/tsqOjJdbAiwV3GeOlNOCeEmILIiwaTNClTH72FG7x5K9r6Q+cpbUROytQFYbPwKJ64bV
kj+YpDVun6mlk3dWG/lvrPP5m5N11WT+C9aDZ3BlZpTL4s8YFZaE/CZry4XKq/jYjvNf0wwPI3YB
5gOyR0DLX+e8gNk+Oi/DqDxQA6au4PKSuuf4fYPpH1QUUUP8qFNv3EQc8sPTv03Gh7OMD6rFTyOy
3wHwfIN7FtcC+h9rwWZIFnCl9p8kH2B4Y77CYCh8joSO5JUzPhow5xs9dyNIo4IETEOtIUPqUaBU
nyTLXGuz15kVRN+9XPH0qMW1TIE2cdxEIPuAZOCXBrqpqtm34/ASkGlyx0S3PMyoILxl4mdpFzvZ
swPYSytjXU2wsJ6ylaFDqGd6PYtfjimhO42qu6rDLWFgxoUCU6utdGTmAORXAUwlif5yzemtHfnU
NVmSLFUvkfcULgwyWiII/CaN/qYInQRu5NZDJ/w0Ki9LpkAr6bNbq5glIp1LxRO0r4yFycJYEusW
zroXafJNibDOVoXTnNZB2aXx52IkZBGE/AZ1gRcitOqTMjT7uW+/7GT9Njo+fQcRzBRFhp/utTZe
gikrLrC6KnyVeECpMJ4r+QgruTmho/NBHmqnlowUhqHIFNG2BsaS/C0rvrkeUyIaQ7dzxFHA3QgG
E+8T6CLknVPpTVX60xA4jUDDfCnCkV95ZvzWRKnPaPhrMZUPG6WOxr8K+nFA+sslVUvlmsRYD1pc
J3zLCvKlMZLWGsT4wzHatshFI4sodxTk5DwwSG0xq7EaH3ZK0DXWFfsid63ao6wc+OsTIT/U7suh
RBLrrhK2llHoDmP55k3qmO61h3LWQkqoCVddXvLA1crq1hu1ZbaxkYxkkSsNc7VCiY7/f7RdOBU7
UwUlHtPXNE39q9Tlb62PDzVWWFeDAcomO3pPjAHRV0s036hm4akjgUmui7pZbBkbpdOdDgFOzY5W
QZ0zs+pzt1Op0Osu4GH6NeA6+o0t3jJTs+4LZHDbyTzro6+0ce+pXX7J+26EDnU35i34XMwRd/ow
Xysz/SxKrUHDxbs0svsCXYBO3Iuq6Z6ir1RNT3EsPkyToWtrZyeD5zjCUrtD/V5xTIqPoedEIGjo
I0XmkzX1vcJW0xMUWJ4xLB5Cuwv6jXMdG5QNTdv54V+YolsDZQzOs0pB7NC2170zeFC6H/KCoNzm
u8dh7A0N68WcUiLhi5FX+7tOrBvK7VXitNa4I2RucHkPfdQTn66qcRDpETeX0LbbA30PzlVGjmvJ
wQJcnwmkLPeFzSwz74fDOObfUcsJpWXjfhzn02ird8qKI04f2l0fF7+DWv8SE8CVQPzrZVgfSp5i
bFUgd1CY9qRDD4koD1WPxizfpoIy/MeYgxdZT1c0D9l+AvejZgVxY11u7M3eQGQFs9u2Eehta5OF
ccyEjGTNHLGzKq6y5Wx3alfdpYNzH47UDkY5/8Y22DxFVQ+YBDiyDJyYS848jF0mL395GB1jZmDO
tyZO/Lw05q/WcJkaTeLD6tO9GMd/Y25z4vH4YC2+nzfabDQ9WJV9NTOccInKYycl/1WgmuDzyII1
gVu4iOhGb0/dUfLZh0vK9nWOcKiUx8VZ4v3Q65oXNuNrwmz/2KK3cSfPtGIjUJHHeYiDf51Qp1aD
Cy/bGUJPNn9ta68VIoErU9U5tObguA7G3V0pJF4fwWTWoFeJeM/jUUF9wVaqS1LxDo3puVvit4nw
kqDbtMXmZjuq4mcnUmuUXmNyV1gqBY6pdEwzuk8co2S8ts8aaOidNUkKEAh+drN+99ihCY0sf7u6
RRC7GPtFcKPIqmcisViva8H+Zx6VNKgtSpaK8ZclsJtliv0K2y5INfM4TBzS220i5uXB1KWgbeNG
1g0+fhIrCHXHcAIm51kuQO4lntPB0dGWgejwx7nbR5n+MLPFPBRpcV2VL7PKsH+LGcewEPMd6J+U
kVdR+fkgGhZnY4Q2dtmBQkwP0/CsaFF7tuPqFf2QwBekkWSTdy6OcGI51og0znF4y+2QYPC2kvdR
232FOjlvYLC0AyKgp76O1DOXSD0nifUqIuPfNDFd3bAs+7VQsKEg8PQTkktBsTLUS+PODrLxuDAc
8U3EVbt4ohKuFyMLzKSZn5ypcPyOxRxKOcaitabfDzqQW20s6p1iMwbYtuM64ER/dJAjKpHpNm0x
eNHKskRZsp88HjSmI9mlGvI3dR2Nx7J4ttY5Y+KktLsycXalQbdUSUvctViMrGQ4Gw5KkwmLW5Pg
WcApgLLN7ndsKgluIcaMHmGg5+lIjhtJYGRuuWWnpk8i2RSxHa4EC0OmvuG7xDA94xiYDtRjn0W2
XETCkgAFGEufBh85ndltrnh5xj1CbU3tr/FCm6yMGrPkuaSNTejgK7IRuHeAJEQEzpVV48WrjZnG
Mr9tg74DATI9gzy0aCCpuyyNF9IMrI5op6yI+FYm2akKAeGrFPKgTtGjbooH2Yi3OVOw0WxqO601
nqeyAhBDsdSu0JGzJrS8xDrUS5icRsHijDz6O46BLl3Pda5/RLoRBvkAUWit1+OYrXxEtGJT/tIT
uQugvj8WuQHnwFn6vdF/pqumnQ3wDrpQwBgkI2TWlG0RPm5yPGk5yZek+CuNW+sEBMkxZU8OY1aL
w9zxwtBN5aTcgGMqXvRSzUayu0Yr1pSBmgOLZ6l4Or1CFS74zaJqexL8SJ/fqYOWqflQwEMu9Ugh
VxNvrIEJBvD5YjqTdozHF7uaNT9T1Feja0eP7pFTKFvfHISEAY4AsiCmhN4Vy+jENFUhkUkjE45n
wyz2wvoMzRWyhVMzI4j7N6PFLhQzmgOKkHHE2w0JQ8jk24YboguLQG3QLY8Og6espWOcBpY0bUoT
F2WVj2RlT9ez7bIpSlfmqFPLqzNRsjsKzIaIBc4iRuBe36m4UDiDRhWzWzzrwy7pAa2OoQeDGE54
CdUiJM2M3Oj5LQQou5uUPnTFkF4UdulVZXTsr5t3NZbGqeC7sRbg7lXqKAxsGrM1a51L2p3HvlrP
DE5dACd0F0Nm7rThJ5NG5hV1GpNFU+MAFC0S5fjT5MpKkWWHyhESDELxiQ/Y3jctbiCct4e6OA6G
Q8Uqx5hGCpOXUYz+rEbxjjR5SJGJfgRdWp0Um/GkVbH/W9AJLlLrD9Ka32ozZTIc8eysac+eIGIZ
VVMN1IxR1bTx8xZMU+j8rhp87RxZptcj/xlz4DXVtueKlKOhw4wbJNWSHE96TY3Wqf0p17snNi/Y
kYs/Le3f2U5n24eh4vXW/9XkLaKIpfVx+uprcS7txMYGE5rhN036qKXjcAYyjrB6gz2cASSAUY1Q
/SJL8HsycIJQMV97u9Z2qX43Ef8VGCJvvGhIs7Ns0VX7RU3CQEtv51vYDbXF8Cvqnl2cUSvoZXJ0
BHHXjUgZ1FElxEX/NNfpV7lmC47eRmOSbUBBzOadtRrTXWjTd8yydVuDebs18S9Ele6wncYxAxN1
dM18fU2WfyEyhl0D+cwrGwsVJMJN9qFXBTuy7+i5DICW6QlTDUHSrL8sMwquRmVHGaZUT9GdZZL0
we/S425aCjqWHsAtYWB5bZ0GOfoWbz6fo54qCBqaUjfqLjVLTCeRuCACu0aW8eBYeJqGrm99Y3KO
ZmM9xzFD5ymbQQg4ypl8X8tNBM8CUm7EV6LehbkKpE7P7yDQtt6qm6hKo+80W1U/lXOMdvzGa1T6
ur2fVSAt2OoakjRfgZY6x0SZrFujTq96VGi+AebBbcqsC6JpAzT2hJ3CNXsfCfE8LCuHup01O4cz
0cs6jssRaERIIjE+QnFxmhHSBMXHbLfZhvb1pZqdeQDNIz3zvW2zp+sU4Ol13ir08bSVOTz+AwqI
cyjnzaZkjR7ZSM2uJ6u0KWW8M0eLVXncP4SymMC6VDE9b8Iqop0J5R08TWvwPVjsEFkonLU4QGPf
ncXcMWqvmfWTYZ/vuhSdYaHuJquEFlKUfsmMVaSkB3USRltPi6G2/D+QJS+KkUV7i2FBM08z8SlM
PdCqKrt64KtlDa8s0WaXGGBl4ISZjy5R3s1r5zDpZ6PBPAmXZYqwkqx2Fp6qifoIFEyr4Dsx2eTs
dY3xLLwWdKgOb/TZXny7bVgrCR2vZRr7rYw0apzoToa8K3jOtzlXuIstHWoH3sF6LMWpafX9WJRY
gxnQ7cL5kbXa4kfWBPgoORA/fEznJtqFW/ii3TuMKnpKvjmr301tfoS5/8w0EkFRl2+xRXrsWxIk
woRSCBM0MQG6cYHC/+SAV8b8pKZnXa8PYdesrCWNzAWF2G/VcZWi0Qxhx7p5TCTYVNnsU3upMIat
PwBELOSopV8hs+SyXDvXVvSfanJ5l5cO/RcV+4aC7mh6SFMmL8VkTLHgFWW8mojpYiISdTrjTHDH
eA+9wZtEZfwza4gVqGtxUjHpCdlbqKtK3E5N+Ms6X0dHeYbbFzI5Yp0qgtkcXJKHbcIYsoOZlmcp
u2eKZiMwPyyiAlLSTW3ih71SzV5z/PSktNdnoVVgfCXioxINbl0Pv0mkINBP588RqdEIlCaICFqI
Cug6ToYEyOBQdNh/oevfRJnLtR3H2jc68zs2tMd0dfZU5mb+Zlkd8IhBRySj4cmnl3mfCZ51LdwX
rmX1mdeSa8izcTWQULmFwCAkSZN0UG3tmpnkbTYR7kyxvs9nO2H8u/zDickybURqNpJQGWpFSVZI
jQlu4u8gJn/AZu9AAiHZ3qRqLyrs3x2NtresjBcERZDVnrJoPpIj7TxEGHMrPAVBN2Jaduz0Wwyd
tXMWgmaK7HlYIQMtijq7IgdpJZmsuYk9Mkkmb6MU9eqOzknF5LIzwFh6A7IBT9j2/Zw2D2OqUG1H
5hEh/k+VNs2hLdnqxGPW7lcj+W42YWxNVWNxNTk+mTBVOjIi4G1cCXyntcPQROF7xFYcHhGmI8jq
WhZQYfjV5c5btKLZ0q3xKU3s5k7N8Ybbde47seh2fb8cmZ7cD2t3jWzuyWY8dtZQ+qu2vGIk8lvN
AP7bmcNOYl6T5gLerKBStPNHoVjhDq8r81JGv4XEyNDXVqCpSLUQdhxlziOGIaTSBT9urL2sU7xn
7hDulBxN+Cir386Jx2Nvx/JOWxZm5j7m18YfAWG6S2RABItcy2QcTQloHMJKcAh0m9cawxFyvtSX
bbnFTN1VdvPdzenbSNoE5JaCfMsdrPsqILtiIy5HLS6P4kBqyxS05a1OWraXw3SsUbOvDruxqVou
mEptlL8HgVSKmnkq2Afk4X5sFA0jL9LlRdjHZcWTpjjW5LbzeZILRz2rDXr/nKRmzmrPWJRr3fR+
VuFGNGw7yGf0wSgtdIbEIDppVj9mMMw7UUe3fIxPea+b56nIfq0ELEoOzXqXVNGLgT4Ytir0LceW
//TmF+UlsX2QkrqpAUw1XbuabGPMSqXPVNSLBZikgixovEu0H5zProbIzM9ZdNVZBNcrc15MIR+N
ze+ttryQSec+lgU++yUqxn3bqy+9/TUD7bqLNFX14fiF0vob0pjWmRwNL1/jo9qbCdEfw3IwNKCA
bMcMyVapleiwbCo+YmCgCjV4/fm3n+JcTq7W5rY3ESPOCNVyZ3OtmCjjY+R1xKaNTNzovVDid5Uy
MI9rcZZCk9u1lsHS9EGqfzIfXPzWUrER5a12WlLnrZ5AYjq063zX9n2E6WOECOR0ObX4rdTei533
jP50T+hJsgsd+GB2MuB6LlRXCxFdJYb5x8L0UZosq9D6KW7mzSmIUoYgmFhqz5yTi0IenwsFpGay
lEA+6WLBE8OQh8nFNsOYqf14jyd2dlihBiM4RbrAtNzL1NxXB9v04L8+GiynGqn/OBG3FPQd9j31
E/PfxNWAGQdGQ+OhvBOi2aExTAlkdeZniQaQdvUBs9834IRbGiUPZhf+Sl6IevWOJQmzVFT/UyRR
Lc3KMlTDD18ZCjlhFKFUHkwAooqkq/XKiQTMYwOyJuPR4IuE+cS4Y/VbdeFtQO+1WveWQ1QXbQgq
UPpZFT9BOHQG3KJsW9kpJ13THL8UPP/K4qwccwNJ1WC2J/6kX9K7RW1gaIdzgH5qdCeb3Xrs/P/d
ltH6Llo573IWEkNCHRn136adoobE27hSFvShfhE9HEHVgUmuaLwGdV6JhlMP9FqI+SKWl4Up2D6V
Fj1x43hWyLfkTvXxmmbYUrW3Ui4BpI7rWCa8sAHZs21Y3bTjY0m6mZgMFXkHK4Z9SbiHS1OteLAk
+CHa/pWeiDBphvlpgSiOFEa0JXT9dcR4dnb8yNE+bcNk7JaOpwWIEISsBshb1l7zXkU60fDbZunG
okA/loQp2tfKPhARjChBwzum1KNnK+EXW3cDv8CqBXWnkmRMaaEl34UCVzfUrSszijN9B6NODQ3Y
VL5yXB3Qgv1RaJI0rsv7DodlhbcCPxU6nZgdcOk3nVJuPE122+vZAIboOpOgx6vJYOrz/TzP8W6w
QVGYpEYxB0fJN2EjWzVUh9xagKXpmOB/Sj8POcks0s7GPPFoEpg6pgQGTmVeeyqHAtold3GYNjHk
OKhj/kKh+S9zrA+iuGaK5+atx9WMDbq5Y4W2W/vY9BICbhCpzo9jQ9lsDEcozhSCY6V5g0BBFHXk
VmtY/+QaHjVAPmqvfKcsXdzM7LjGQ34gVgX5tslv2dAK4tx8YjoEi7cmztlC8xz9tJL5S90LxY+j
5L0zmfosK48uzeJ+JjyXht8mUEmzfOxAy0bRv5noLQszIxct7Ew2BMtDJY1bDUjELZ+WgrFoEeJ3
a6dKenTT/tAbf/3qvA0pIbHqxNFoMyfsy5yplYYfdULdp64GRA5p4c+3OTLrgYhisJlFCJOwTMsf
sSBIRKvzLLropIfEhxgkG2dw8ifDQYUOOgDQRcWGm413jLDciMXTKBZtZ2XLJwHfLwiMPH0E+t82
l9K2Bjzg6xuR03s0s+jdpf0Zb+bpcNWOIWg4gwFfIa1Lls8/pnZR8ldZOB8Epb20ID7Q1f0sAA0g
RZSv6JhiFOno51JuIYD+r9bIuJG+CYJcv5JV6Hxhqw0WaIo7Z3SkW/YTO6i/Gompr9bhOwinXROj
yx7Sq95W7IPgePuT3ZwaZKrRmjseW+R7GwEIhGQAMUa1DxXtjNs+pnqwz7SEvas32ms2VW/1qL5N
qg3eo/8ygYPaWzyPpMZYtj+s6WzXtr9FJiIe9uunsEF1ptc8HXbdEF3JYJjHmLetClxfNdofW2pH
p8meQmSpcQ3zBoBA6qppfFrK/A5XOrKutAtEwlJbZVwPkme1mdz1DbqNVsMzOrBSR/wRwdYfeOnR
ExZV+cq26TlWF/C4OFQZVxxoU6ko4/iqKpThGBIQsMhHe1zTDU55byn6ZSBOLhTR9wbiW6IfOeBM
GOLsGS60ysZ9CbA5fVlLgxxSjW6TShJJJ5b7ZJ5fy4g7oDOZ8SyOfhQ6EO1OMwDHkgSHwAbSIkFS
BS74qNH/Seib3QhBkeRpTxrJa6s0MM9L6R55IX4VxGJ4S4SWPWzMXVSO7/oE9cQxWHQoqw1dFtNe
QZZfSepPM40rCwgLp0R3XhaKhji/A6mgu+a6HHJTJYdcPsaJRUNAlI+gEdbq/r2Vy3dd1Z82b0+s
brw012O3DI9lZxxhbX2WA/Vj1+EBLhMazlPYoxll/4qSZQw/+ohtYdOdKpUNNVMk3U6QoCtAncjR
0FJUVFLWX9q7SVFct9G1yvW3KKLiy1S6+akxj6O1PPeqvNhmru/aHh+InmsCldc5dqJjklfXYs1O
E12Joz6TRBiw+7pMFvGyUbiXWv2tiO4qEHPMDMjj6YnJ7Gs1suyTEDxofLSleRDEj7S2/iLL6SHu
0y8GRA2BvqZh/Wu0/r7URlyRCAOz7rqmKQyEbnTAaDId02Iq0PFPhuMxssDO5SFAQHrmf8BIPEUr
HlCUUESCJGZteo8G88lKJkJqlPtkCt2pI/zMjsBBMIy/yUZ+jsOAsjZiz+rwVtIKNhPhRTcvPDPA
TbZ/mOJNYLtF63CgPLohYo1cpeSkTydMAF2U+0kfHdY8+V0V8dEm8jwmf0Op3Y8aNL4k5ZZezPUd
JOl+ENuSlxcm6+n7xuyRjafHpKVq7Cb2mN38WRsZ2JbtV56mdLfS7UO0Oxa9lm8QuZci0Q/VCOFt
uahRHxSluu/VC1TTzFuHBPl/hXWBgHdiYAN9tT4T2hI+6YipOQGA24Ygr2qNWoObUdt4tcZdM+uZ
q6cFaPQ60Ju4oIVE9Dj3zsGoY+AmkkEVlrqBkoEva3wgqEW2zLlh69yxW0u29LwE0SUwDwm5XkL/
Y5XFHEBN7yreRm5dchMhFfkIGR5CVIs/bTNivmr3P2ofn7ZEFXu+WblK11KzT19GcSwH8+pYvCGq
osXyso0gnbm6jjmpACRp2x9mGvlWOzAxi9dfoxfopAWh5UnxusTypxMau4aVHbXFUHmNI27HnDdl
DRSlYHGLw9SFbA8kUZm/2IxAqUJVOTEqoBuh7xCR85wnEkTztqaqHxxHe170+itpM55WhhxqH/2F
IiWCW7z37IHAK+y6csAignGHQ8i8xEP0aET/uoGAvRaCSF+2vCgHAhaaqXwwwuxtASbEgHP0c00Z
/XqAhSOBPkHUO/eRxh1JkYVSHYNnLmwAyDQMFLu1a8v8LzRLVy+YFzXmRU8S/B1gPlx+v4dhBkff
dWbj5UP6J6AHWskNMO5PjSiXzKl/pPd9s5YLJnUL25UzXWz/g2H1DLoicEqSE/UV6TnqLb8ycFXp
B0V7sxjj2tq6r4v2aPfyKIChaWuMZFMtPJkxxM4afa+01SuxauDGHMaVkribKqEntBokRfoW2dI/
pPAadx2eOhe8YkRrbCFGzPajbAEtbvt6DNCofV7D2HqhV3oy+LK5IHmhsuJn4g/XsN9tOyJTijsr
Xp/H2Lj1EXhELPdoopHfX/BpX4uWmtIu9N9+nG/4WfBPKZioqtl6mpSH2F4vsO/O+EUgFvBVItMj
0uZkm/PHAIHZk+QNbCrRB7Xt/aayMleogNrgsxMR6pC/V3co9XKTQYOgLiuT/ISGVmN+ojj2j8PG
9jg7NfcOK/KkI9NMTjEEDZYXA1lqlmGTlRZ1WTAJce9oHDuAGAOt6p8TYdQ8busLoPvP2DZ9ID+b
Lq3g/pa4zelo72E2WtjBQkpLyxvWCvGQwc9sVurOZAjklVb3M3TYoBMCjeJuvgGZ4MxBrukSS/gy
4Y4WGX7dVOBygbd1VkBtAPc5F31MYBPjQA34qxumFvdgmf7YonxOmnTXsx1uoYZ6NB1cyi6mblxv
XffupOmprIZnplCvtVGjEauqD1GklHxL6iuZ+Yin7K2MHoA2/jK2SfXuu7Pmz7K0zhRR547ANN1G
nV00GWkL4X3WQD1qZfhiErq0awcoCDbvd6hJXkjB6Wb2+sBg+s5i8OBWY/6PcrgDLI/inu4cvuEK
g75/y4dw5NXPUKVWHqcqfrdMmEtGozwPA1dkDovWm82w8gcnMGSMMMSZ7jYuWd9O+5mXExqLpybi
3dXPCxd4hTuSdvOL6MU5R4ASWHp3iyUiAZN9Ele5YrBDO6otnc70OjnKdfzZfry5jl6WYf7VaoMD
sB7uk61w+4+6M9tuHMmy7BchF2BmmF45iTOpySX3FywN7pjnGV/fG1RURnhUVWbX6n7ofkgmSXm4
SyJgdu3ec/ZpW0oPdEWVDFqaqpi8q/IHKqT8oASbUNVgb9FJJ2FlLFG3w4Zz0l1uMzxGPOABwkiW
fom9wZ9dSgTPnFMd7Rg5JN5epzm3ixh5dpbMDn5il0RlO/RTrOHZd9C+k1KNiYDw9Y3eRsadGT9n
AyiroU3RdVhYQ4L43EllLTW5JKGQ+7tq0YMMF6ENapmHS0ytDz6OPjA+AfDh/L2zaZ9aNd2CjnMV
g08SDzmlEfKwCLlZF9r3mICKFU1Ybwl5+w3u3LWi3R9Z7T1qWpNE2g0CCXet79EbBbuh7jjdk0O5
1GN+wxj8Wyq4fiSKozbXvnKGZYASa035UKohxW7vvePQRzM6jBp5NAXMkUaf1jYzRKdkUkAD2uW2
4XsvqB71oj9E/HLdzjHosnhHN8ZgCl4nR3SoHwtPcQdkWrbB7zj3w9gqiugBBdMFYhJyB4xQi1bv
CaqHCr40lH0vI47E0hqOwj0iAiQzJPMOnaA+1Mdh3DAGpUlAmwTzAEIYO/llZi19XGktVWy+WsBq
5kO4syxtaPSGgouVpUeLLw2odSh0ml+BtIkZti+Tweo/uYwa/FyHVT5yOuQYkc2akUocE9slN7R0
HthXSIwbOaE6jOZq1IhisH4kBsUh4a/tqkuDDak+GxJZjEXmz4WNwG4h6710p7tIMOgX4wa1Fmpi
wRpfFtauAsLF9Gff1/qr4pQWkKqEYlZv48+xYNrcFgGAsNRHQcTJm7MSJGxGOakxLHrBp2AOMlhb
bAZxX3ykHoYV4b87nvr0U7HnSPVh0TInJ/cpJU12EQYIZHzztRgOOelviD2nYxtD0Ai6jQC1Mv+z
6LTfcxidkohGTGaoo+p+DXMGxQGTD5NIoNq466c2Zb6ZAV8Z1Yef0akqkvc8BBeFillVlGoi0V8b
Xx3mqrkSv7QpeLbD8sP1mahB9/bQi87fY6WJn2ERa4zK7gsa2NsmerYVc1Y6TNvQhBFqwiIWOvor
IWMccmFz0eiu40sgtMHzJnB5dEP054gOrF+MT0FUfwjyaUiWWSW5QwfGwDVYBhhPS9AwrhDHaZDX
EsVdbeTv3MLLIEl2bq+fGJ9efNvfa3UBmHuusir08u0wnQY6SjmYp6K791KOYQGXQ48fhO21W0mg
W8jFynPh57/6nGwsSNY9kntI6bTYbDLpjKxDQDX+wGDxziRy3bTGN6ojiGPq0aUhUDW0Dwq21tTA
PdW+zv9fierM3b2tc/qGk4dSu/VXOeknBAeMOCtl/doTE6KjeFlMhvZIOFiE5BtOeK3qhY8VcKmr
kMvIITbCGx8yOx1Q41crss8Twz/PP0NVnUgqeonz6rW20QWNJKY0dvdNOSxFZsjgqAg/qDwx2yZk
UHVVQqmS9gvKDvIWEvOBE8p7mVoPImfzo7SDdOr4hEh0i8YPLnrq7CPqj5ztnsQ7c2s7EfI5nZW0
Au+SE/Smz79ntx2sRdLixu7r9OgF4kGOxjF0xBOKnWeyvziLVOe2rC7JMHCQ8KL7+SfqrG4DE58Y
humjFdOdZz5HWQHNT3uvI+sR1f8uT7VT192rdtx1jva9Hj9Kvbo0mnqFml8vzFJd88DZOgK1Jo3+
BfhCZEwuGuzW+67cZC4l8Jh7Vsz3Fz9YLJn0ProfUe3eja1/Siz0eKjzCRsfqSsQvdSkNJUWZyK/
ZTNxcusU6qRLSOtOem+2jasgH48mM0HYcsjctexlqNKt2wTrybauBomtaVTvzMkFMtWeeo4THmWU
pdcX5i27oklQ7jH3sYczc3UDH1xc08kMjOqpZ6bU0LyHfnP1LUIEypAddj6qhzKo1wpE3nLCVxlQ
N6WldjQGdCl5R88ckcIl5X91KWxqfP2YOUxYY86ZKy8U16Ix9skUvXQASi3NxCcZ6tewR4TEZItz
e3oyQW8vXPTwbNsEYhKz+sqKthvih6numXNH33vUO4qPuisVHR4Tf9m9gzwSsdCT8Nb5YF6KDsm2
7QwlumJwzjrESzuzvoHQeiso2JOQa6QXCeu/dLeCifKiYNy5cVA44gD/hevqXc+YO5dVBTvmPURU
svTD7kNHZZRgQAc5+UZqBLk0QOpzN9BXoShfUtqWrSnpboJBXEf0ZzdaizWeOTv9LpM95ttgQOfz
fBrSRk2XUQJaRFb9lKXE0xTjXgFTXxfYFjJBXR0mgbZwdNzrUv6MOKB7rNNrmt/T0kXz1cY+HpMY
niv813ZwyPspasqCEK2OxF7Q44rIZHY/dfG8nBRIWiZaJJCJg5xMSwKMU4kkSbYJsydI2PHF0VJ/
H4Lr5VNuEDoy+bTluzcT/vGsbPVbput8CAgk098wVhsOXc+5a3wlS/6PqC3/NWrlNxrL/xnY5f9B
aotBBNa/wLac8EF+fOR/pbbc/os/Arr0f4Bl0ZXrIvNUhikoFP+D3KIZ9j8MvoRP0rFdw+Sy/ie6
RZr/YKOSytGFUBaeCuef6Bah/2PO83JdS0o8Grol/ifoFmnNGK4/4S10bAXfg25BVGFATy07R3j9
hajSj/iDa+G/RRpLkUrJQzqkVdL7R5NTVPs25VNdvrE++tkq7fluc7SRgU+WyhVxCDmdu2E0Yvu9
dbywphjuMQpv8wzx+WcNiKxaWO0kUobVWUO543N7tNaOqpiVDV02VT+281GWkvLDQ1djmYhH4Dn1
h5Cpl90wae6ithq+66i0fP0uLZBkdt+8FgmLiwze1mBhjmludmqR+lAV1ErWbQkcyTac2jhPZSHd
N11v7HHH4u6JfasR9Qy6yh/q59aX/vAt6Vu736ZjUVPkR6IzyvteRkn+mdA1EiCvNVQ+NFwzNN10
9RFGu4nT5udYBxZ8N7pRi2qZ2MpN6df5QOVaqGE1JH0zgON0nXDtRlbo3Ol66CHNFDnif81KsB+s
PbN338llyWH75vHIaJUGYo1M2e0HyZjQzWPHxakXipAqCNyfoV8wr9UhBmU+UQ5cuH7QxaLX+FZo
MiUty4rbbAcTLH7tB9+0tqnGJAgQesNRCt1z/hjbER5HG+3kfV9MWIWt1EJM32QmmUo90sFp7XW4
2yKzTQGkx1lz7CYzexJ2Gr1RhSbvJb8J9s3UgLwoSLqvlkWhJ3SE2wLcdaHlz47RGBH/KJ67UM+Z
Z44DY3IQFGPIi9TuxOA+EkxWZltc51lyzs1qihGPJKEPLCFSmsPocvCiTUQce7jNS5P/fhl3pjAe
MV43GIJoCWnGGv14SPHWmLiRztlkDFw/U49NkAsEd4k94IzYK8+FpACtdOiQtDGc+XSSvnQ+oqax
aEyHoC5pmDockkJ67yRq4O0a6mJdyfmoP4SRZ51tIGbGxexzW9s3dWvnr92YhtNKctIrj6XVWt7C
tYYGakMg2OyH0q0QUwdmO8eyVkkwssVklXqwe72r8AOGrXbNlfTtp8ppGga4UkXhaap9GJKpMiOO
ASSpxh6ury6yXrS478hG6voEtGfrmvrVzqINNyQc0EaW0V51DU5oh4QEQbUh4/GqNeEktujKuIil
TGJO4Sh9nBiqmE7H2ut9C+r+PITSjH56MVPO/3tHz7hPq94vXzQ4cNQXQbgeazzEXBvuy+QSAck5
g9RdEJLCVxe7nRiQTlVV4CscC24hM6t0dlgR+dbwIhPJKNunRwOWL0NXTDEPKLWaRwJUXrS8tekD
wInFRNCyUmk+AYBuxUfnMd25Z/A8Hlgf96Znj/Uc4dBMCHaNvihwGZK8CjwvaskPMJIiPih8SSO+
FQf1Z59VqIUKLdP0wzTCakZ4OCTeRhTCjZeeVc0K2DYUNliosMRIrU2pg2wsExUim4FILswZMROa
aASPyykehU1X0YBa+NRCPh8taOeA4Ryh39Yq6fSmmjD4KQ1wU6zbZYcmUcMUfIicYaBFwnnj2UQC
/aKRfAOzTiST4R0sStH2rTZMzXHWjj5M/SUzVWquaTUk49UqhEEIRh9jMRtgZ8Rbve5KDnayprHB
v6dXVd7TwRpjTnRD0RYx+OARhWM9BCViq6oPLHIJ8DFv0eSF08WOmdncBRHd32kFUtvRPv1sRkO5
bpDY1dLPfFC/2qhMACwSvd0vXOhNu3ZLGTRPOHPoMXeyQauI5NK34BY7ox5eiDKT0YO0MDUvQjA8
Fo3mjL/yNOV5Cdwk8v2pNVCRZoqsA9XVg34KYLiz+hvayEFribF2sIw7p6Vj9JQUBeIMHXNnjnIT
4Qlilyoc8cL5nlwAwyyYN+H3mAXGoSWbZoCi32EOx9ZRFQZdYrCw08bUWx2op2H0ojvnBXqRLQcz
H5zBEMjovqSe56DimG2/sWtLib0SsczGlel6bfrDyZv4rYqD/D2J9DlObkAzwFlHy/TqqEkapLS3
fJzWyVLrMG1Q9vbV6C90a8AwFZZkhSFa8BW/eppvCiZrO1nbjOWdzAoRFvSPKgb/BhKmKaneRehw
1gZlMEWMZNrJgQJmsOnFmC8J2UDMDfe8e8CDOX5PSk8b+ZETs/wJANztHpzUyQjf1YiKw0cz8Evw
IFk2RU4cW1Frv0oPsyWzKb/vtVUox+asT25fvdRVDkpgEcNMh79EuO3C6NvUXCK+BNQREo0gFzXx
wgP5sIrMw8d+9ADkUwTHBSlLng1BoLN0/8nG51u8JbFtRctQt0EUTplXuCe3b3BHNK7Zx0SxpZPQ
n/q+HYZdlI9+cMV7KXPsVBErTIHsT/vW26OHrgITT3jXZW6LVkOVYPZdPBijilCqN1Hlv4+OcJxX
t3HzTyxaql3firj/29Xu/08xswZYvv8eP7jLPnPMQb/zBzn4/AeA0AAZqIMTdFzGM3NINmS+r6RZ
1/wHJaRgwmcrnZp1rlUz4EGkyZr/sBzKWkhHipJVmib/UU0HkC9pBqWxbioKIAM2ExDB/xGC8Pbv
/6WOtdExEyhOrrhJEWtQ3P2tjoV0bxSw1oZN7pfenT6iTNGdyDnlxH/+8SxFquPV2nSIaM9dFcvb
HlL1w+1VigR3i5swWxEIBbSrhOVOZPJ4Dcx5K3UH6xBJ/eyiEpnbMW9lJBhpi3F8iNugWyrPqF4N
13yP+Fs/dWZTbs0ZG4mVuxr8uvxs3faXNBrzxfDi9zrT7+NsZFwT+xrnUWTVnU5StWfPAtDZsYYT
gyizqLBeTT/4lqBQXY9W7iFzhDdzAOyXrmjCIVWTqfHYxN1DPPXjj1hh0PQ1KC5Tb+mPzGAeTPIu
EAsjFd0URfKSIbrBpRHhJaAMARBgV/e394pc/HJloB9wwZ0D+jmPI8rLR7JbNERNfhqssjgIkL5L
eZfFKjjdnmmqojX4+3tfX/VZSjC9D0wM2hGTlTv+yKIPpp3uqzkN+fb2NueO45RFroX0ZyBSVSUn
csN1jGQ8GzX5x7Pbe/ALjIUbtu4RpJcbdfFjjZXnqfJwqPpd6R9uL2moV7RgCa0wXEaj5Lh+y0LC
p3oj93/cnmm9pX3/y7OYWWrzPRR9fWHkQxdmBsQ3JU0A3Yb/cHsvAXTyl5vrv4wQnhOC/zx3OZZj
CcNyTDrT0Gdcbq/fz10VlgPo1a6106SV8lHnZboikJZeQclkQM8iNMm0E0G6ZIppfMV1MiBwQx6l
zhwe4rNAZyKL/uonyYtJWNGLNKIBC0werUM/qc+2hCdj15O3NrElPmaTT9LVWHvvU+CsTNNXv3L9
wS1m6YVNKh9yLHhRWXa9PTBIwXlaIoCRCcP0we0/0uKK7t36JG1vwMdIvMKQwAcRZuVeumZLpVRc
Cincy+0d3x3Cbdrn2FQL+1r607lP+vHV14FKhQXDLZt0lG2Oln0ZdkrCUOiju2D+AKL5QYtydVRC
HshOTl6Z04/oqLo/nhWOuaGRNl2NGHnj5Dd04OMwuSQmPBHPvSC/ZHgGK++i8HU2qiGtaHpO3aa5
b9y0vHf8/NtoDcbeykuDJrDf0e63aTg1DIkA3Q32yaLtytG/HtexZ8SM7dKquHSkpRyzMDpmZl3d
xyROUwQpDKoU0hSMwWPVCgriFBGW5h2oA06ljmzDbWL3PHUjhg9eUTTuPLuvV3FWt9+mvD5A8wje
B428gYgwpnPYtfFGTeYR8RjWHJHME0dmZIvba/TDT+7ooCvUkMOftXzkfCic8jK6T2NZqi0sj3hd
xlX5PXDr91YZwT1OzfDqNxhexaQhnw9JjE9w+G0Ix+2OhdDiQ52lPqo8hcTFjFBnBbZ/FyQlqmav
XcdDx8euGb80kmCebL1/8trMW3ptDhMi0OsXLyaMu2/qN1Vr/cp1TbjZxlA8mGr4qTQi7BSbwMJH
GXORk/8RTulJb9zuOPhZfyTlfth5wt/qU98TdEedxFFX8Xj7M219Z5uy/l6GJD6NYf5sV6TFUUOT
G6NIZ2OAh93i39ydDnvWX+7OeTdB7SuEiX3fEYBmZw7tX7oiOhKExkZJtnGhjWxJ39kMlud/n2JH
ciykU9mScHvwm+I51uvxkA5pfa/nVbKyUlwVVavVh74U9aGZnxXEdtCZjZgHzy9JMxjdpRmNNB+d
Llp2dfqexmH1WjylSnGPDAVBUV3q3YVmrJ0y9FIr1i/je19Z2zJBFwGv07sPx76mNqvDB7ohxTqH
OufHnSB4o5X7wEz/eHZ7b5jfw3Mudv7A+FzG3BNk5oVndO2cmLlcXsa0eenN2PtBBPJx1w5e/FGA
K121AJVODDrHkwc1nmwIK/14+NuX9VkW3+YpOTlFYW4zD+90RLjAmXW0XDfF1D8hipoWBv1b+h2S
FLfwqqlk/N7a5t0wuerNipSHVEO6D6mOZLtOCGlu83ZtSK1+0IDkr4i0rDe3l7eHwnDv6oj27O3z
jy3DOZpTI55DxrYDlIaI2cquQAe/HwNctsp+b2w61KeYTR0SjCqevOgHCuDgoJEfcpXRhyAq/meo
jJ8tCpyXYYDsVzlBei3iCKxlxV3di1rHTIV6IJq3WxSgBM25XXGfNSJZm7X8xNlsXxzloOlhtavq
xN9weS3CsHd2fd7hNcaKtM96+DMIv+YMM4wcwmwwluWN+Wi52qvux+E7vEEEcFPoXgdL0V6ab/hp
cE803upLOD/IpKgvhINq+/n926vb+3mxyyYWdLsrqFQIe/UPtLWRbFDGsMcwXQPJSc0fbW1op+vb
96kHrA0h98QaZykJP0l533ilfBEKt6R0cJzeXjqI7r2OTL+qRejblQhfmWSG3bZtyR69fWuRyzSx
mfOqI2wi59EMhl2yBxmHrHSs0o+s8PFXx/pT5eJTClsCCZhEo9JVE4m080NSuBWZIb21/Nf3tAKR
/fstbRhCpwHrOsqQiq3191u6QXBoICgniyQ1tG3qOfEe8O5jNtb9QQXWL0er73ovtT5RCr4bU6Y/
9z6G66IHsl4DMpvLIcNwtyAlgsutQkrq8tds4/A4rWT31Yz39wqPwQfmE0u2waPUFBkAkXWWoc4W
GwXx5rZ1UG0Imj9ETIuwElfbdetrgzbRSeEIF5jR8xENpS0VQ3w7c/Vj0sInRXtRMVkU+dnXg+xq
fxbKgj9ze564cvOvf19i/n38WaCwBFqOgxKGSlrpJt+C/vvvy25rt/QLLG+0oLEdieIlLrz6PW7b
ryfzO3rfAkUoy+H8z69XYc3EayZs2z5ti6ZFAm1lZPFNPS1OVCeDTQwRUqwm6X82fZl+dEbyLCK9
fh6D4VvVY8x9MMbhqSKj40cMv2apzFrd/eufzv297c1Ph2pIytuhRdqkbcvff7qKFkAlciNCNkA0
XEt745GGHdkhejIsCOGCChzp4Q8/k4o2EDd75RYfbfeEW7e67z23ui/TgnAA2WGwaGIKSKVOCir0
3lMhHQEEd6uanFQ2wlwgg6nCe/rRzY4MNbBYhKDA08lfYjevV3o2FoQqtsUL9fKPnv43fUZU/fRz
1CYM9ejBLaF/xNgadreXt4cRSVKXp93VJsBnmc865cKb/NPtYeS2P93lTn9wmjg8J01iPk5GKdBP
e+ZGM9vkoccrcGfb6MV8eFnPVVN/8wYmmhqN3gtiQKKCEEli6YjVi0hwJLYqr8/YUvNz5w/5uZT6
tcpyY3d7dXs/krgsac62gMZc62o5/rocKvOR+l09Mr38EWZ5uqWWcwEESKwqsTE9xMhK9SHKzobr
y+dCyjd34mIPkDHo72MWqDe36ts1lcuwD0p7oGTV/s12/5+XBosC3GESYrFEmKbxt0u9sYs6Vp40
7/LGFqAL2/bk12OyksMUfvhrOa9cRNtF9IAItaxrRWiZjpx15Fw4Y1oaTZ5um0/Q5Ijwg3FrFRYd
8V7ZLA5oCI5ZOWLb92XxcHuWjW35gKRfJ2iaZxnUp6/jHRpN2quYfpbp1BE5ISOIVemw0ll+7mUy
EhHGtZOYIB+rLI5eU6s4SISkD4j+6CcL+TwhPn+tR9+F9q7kutVF+Br2COISvF5fXZL/3YyX+S7i
5M6+oEyO3RxW/lYmRQDfTduowjtDtNqdAJ3wbNJ/Rf6HRCY1rPGgbttUbgCZiyJ7dXupAcyFYUBv
PW9kcS3qJ3c+h5ZpO+y+bj01mPamwjN46YbpLsWB+Ui2/KF1SsLBOEM80wBcjfMWy/jzV1TNpNjC
6y/uzEEfwrH+hhWTU58/jJ86HUd4QLQKLd/fi91tMarmpI3bQ9Rbr9mk2k0ate2qbO1y1TvWeHbb
fjzb+HYEggb9BI+r2o/kGJ90a+76DiaFrmj6TTaBSjB0mz4xXAE8bPhRDun0EWa9+8uI++soZPqW
03ljdmyG3/KiIPg5Lvp7Rad3I6O6O0kagVs7bsKvme1/+/k48yr22xpu64ZrG9ISwiXh0Z73xL+U
sY02hjBdY27jW5WUBaSbsM+1z0ahHyKUKdfCNNtnNy8euVPTC/Ypd+4HsOkTII7Ehwgms+9PAUla
p9uziobeghZ5tB/a11FXFbZerjqHFGNfK+9IzkQZMeFpsf142ujNTD2Z8l06mfmZFSc5StGfOpKJ
6q/lHcrADgiJuJPghJ45W1pULtDd57yz2TzRsqZyGjStHYSD4U7Vefnga/h/61JNHzWysyxKkqWF
zH3lFHnz9fd2k3UplBujSWgmkEmeODDodO9zESyZFYVPCMXCp9IuP1q2gSVnSbPemKMHw9CEuQuB
QlvfSp5CxRYmjl4cOwC8ECnicme7dYZrMIxWVmVU92FiiDUDBZY+gzhbu6Siu/UiNBz5DxG+4YAk
y6fAN+p/s0U78+31+8crGODOuxcNLyGMv21iBsGefTT48V1o1OhRs3E42njXv55lacQVi6bwz7cK
QaJXFfnpMvb96kTrGLPA/DlMyv+VOGRCWt5nMBcUZiv9bS+Q8d9ezjPOXaW6N0vl9snLfOvUIfEZ
7VMzP9zenRyiv4SPLL1v7PpCHeVa8eWWt3c70pvWvRYW5g5KPixHwhV07AA8Tekck2U1S011gVB0
kG854Jc+mdxPZnyzaClB9mWHaEFY6valm2lnF6DrstU068cc0dkgF/mcgvHTFqACsjaawOMY1mHg
Qr2rSfVNU806xPNDpWJiEqxC9UvcrTRI4mTcOjpBE4TpVPfdvLM7lTt8vac316DQ67eM3Cj+gBO8
hh4hkw08iMeA2fIag4p/CfNGsUiF1SHIwPhMY+7+m3LF/s+ftGSpJeMFESlagr/fyGzCmvDoBzB0
M9jFy6q+5BEi86i1wdr4dE3mh9v7ESCb4ZvjuA9ao+RLO/j+bnBgL7RzSZ9zGS2YTS5un3vY4buy
pPbi+pzbfJ04ZMP2xx/z+1PhnEOX8Eo7qIxzSfvobMdCP6dljioNsvjm9oXbe7evMsERp2T24E/6
ztaLp9qHv61UxopqJsXZFthZxyrfm73wHvJSfGYMYN6l5WSLZOiNe6S1IIBGrJgevZlk/KMXdWtI
9VNG8qgtnuKxIzfQnaCcz1cumU29auNVXw2M2OfDorIJVWbU6G1uLyMspTudFHIMb+2uNcPwvcDy
CaCRmqOsRXGuYiTnkNHHf/Ohyd9bfPPuqExbuTeRB03uv++Owjc0CO1Zgv+VeBe3/jGRK4g5sOrP
0a2rBPuW17OWQmNMtlCDKk5KS4JD2fT4NvKhfCSJHUqbVcu1LI1hVdmAKoiOya66hihUuf5JkLtJ
jG2I/xZ3j0JcQMP5HM4tbgS5zED1GT5vWCHsUyKloG2ReToJ+dLYDagOCpg9FCQJmCQ6wKP/13W2
MG0ELn9ZpDhFYJ1HVwLIkR/Wss2/7UGIndtuyEJvl5MXw5CfaPOFF07RfdOlzR5hU7BRNXnuQwZT
Dr5EfJWW/XnrhOjERW5AfyHunRsjJGKfWdBjot96fQ0aIb3eTj+9PVOcJjh3SEfeU1X0+9vNXBh2
f5fCfsTSCotCMN9ecWAJjhZt/q9K1oAfDZr2FDuc4NBTLQckBI+qddNH1Gu1H8DogR+z66AaPDRd
UN1b9cPthSFR5dJ2FPtazrZr5qP7RmFB6LxcrGJCdLH2kgEHaaw96k0arVxwJ4suoPntm1GHOrfr
ANIxo8PSxxWseXTLMxvsqJFAGO5lYD4Welo+4nRNAB2uWqOlDU8wcbiU0ZCSHiSsdeR6ao0fKn0S
1NyHICE93nYCscmNFPqWIkAFe7J6Q6T0KqZIbHtnGF+N3L4rGngZ3Tzxw8e8IzSm2FZENM79X3Kd
6fu+BvBmS+lbD54WvBqlQ7Lr/ODZSf31jDUJ3WHv8LHmqDbWzRD1+JDtfm2XyrJX3IS4UyFA6HaV
nyeA9FBBwrmZQpRcoWAnggu/ZqWBOLxI092YaOnVCrEdWUbIuNCR+amz+3IHZ+c0gT88MfesCHsq
ycwWZYh541YlVwQXA0t5bckUoavQaIu8bGmh0HuOjbVXktekgpY03gJ/5vzqzwdLdvTmDFnmFwfo
U9QixQP9mUGuUOrJ1CZu3d45GSRnPBDQJx+Eoe1v7fZacFwwm0vfNLhKOUVub43vWws8w/J8cSTb
HKanr5K2gw0DeVo+uDFKbMn4/1FFzZ1wE4UJyPQ3dAntlXA6H3LZ3OSPbVWu6oKbXgttLsMsazaa
QRuHLD2Y3V+9Qw5g+kXj6lggTeoeGxjqdzW8rh3mZOoxxIAyDB4zjS09IxmV+fsxQqF5TQtKEnP4
aE3NW3xdWPiAmJvVRQMMsfzRkI75nKnp61UZRvL59rVEPRvymGnuU6cxDLAicRBN5rz67FyrG6yw
tlPjHBrexiyK8TVzK2drA5vGYNmebyeEkTSxTTR0cn17id2LvNb55RDKV6pw8wG03knYuf3Mx1Jv
k1LHx9ZkgBIt/N7F+TaG8Mz2p51gWY76ttswsdRA3CiAK10vzxjHQgAQCXFkls090uhrqLP+3WhE
9b2lNshC8oUcx36L83243h4aWaG3nFBXTBWFcTsU7tKYqIMBzApK/rkPc3u4dWRSB+IRoMmZ+d0E
3osvDXkIbFBK7DfZyWow0t0WpzLfI2oGBWrU2TXpHLAKplFhAINTnBZhe0i73LqQXILlJbr62Vi9
GzTRCfjyftZZ/VQSufziJd11zIklL+wq3TeQTRYMDaCv1QaHqLlw0a2xvn71QqvFwESCkAez+Z7X
vSzf8dfYiT/cUVwB1W0ynKXzM3d+L3cothR0tpUOHXRuBpSnP/+w1kXxnWv85c//+QdMK3+3qKya
3QCDNrUBSpALdGnS2L6vXedbPg8hsMTCEs8CPOvtNIvkbRe7hHl36wYqRIewbhzY/BIrAGNJyu4A
6bKA5rEATAsWgIX/7KF6OiU+CPzb/p2E2RZqs3UX46/b5k396sem93Mku6qtmuSDPR4NlZcG69jJ
QVbPi084FJ9jXqdbFBq2NzU/BYmd3hR/egEYVCiB9eMYYw0uB+9eQRj8ntYvydz3Ad9gQBDJk207
BnuzK9pNQ4sqAFgQ3KVoWM63338TaTipvGTYFkp82FUnd39uUGVkrCAJjYto0PSLiPNoV5V1vUVX
YlxdfD7LpuX80ksVrHAG5ueoSu6pkMddnafs9yUz1CNdbwzeGBjZj2DDtPVlKKe1H1tHBEaS1TVB
Ljco85oT6HMWVgRDj1P1bc5r2qV2ihuqANB+S7tQL7e/QCnRQ+lOawGB3npJRLz++kCdsXeIUMLm
kmjdwW1aCgehMUnGRG3dqdAq9gEJ4ivYJ+OrlzhYqnsljrFhmGDbI7T0MnrM5omELr1VaDDvvj3L
0onEuyJeakmLNySeMKRVUDAOeleMBJnMr9M0i9a2WVRff/uvITf7V6/K4R/fDrEwr4CyZLTjbwVg
17nHuFEGp3nFbVAn/Z7T0qdPdjaZSuX4yLVT/XRNbFbRmFTnr+0K7VtEVRByMkWcS65EPL7GPU4N
Zsf30GqsegMxdAYlDbPMWn9saFxuBseFC6iNTL+Jh8Brkv9wyAO7B0p16jgEPZihTmr3JA84cfpn
7VaO9WHXsUYmC6105YvNZ3kkaB7+P8jCl2aEk2gBgoIXy+84E8rdFX31XukqOCq/zo4egot1Oin3
yU/It/FgZWxFB8B9SvRqZaPr26M1HV9Los6mgtOXptLiqU/Sl1AkzbvW5wj5OMIoCVBH+zVnhj6O
ZWUwueOkCzL/efpfhJ3XkttKtm2/CBHw5pXek8UqldELQiWp4L3H19+RSXWre98T57wgAFCmDJlY
udacY9a0CKtq8uihJNkeyQLNOBW3PGan6J2RNNKDfHgBPzpdvSj8krenXFM28wgoDTdx9K7Nzh7t
EenVM1tdE451OFq0djt3W0KFeQ892BkT/uYDKA+wPXP8hd5w4ToJC5VZ5lfQ4fWVWAowghDaby6o
uV1VJv7ODfPg+PiNpOCtssY1EdTiWzKcGhe/q+U0bUsVKrsKuW5UY//Y2m35HM/9i1l245ut+odW
16+66C/WFQHt7FRBaYiVHcJUkaw9O6yXQxasHCiP37LOGc9aimYZyvO8Mu3WXuviQ2lOub4gobjf
BIO2ngPvK6PCvNleVBCPThphZJIe5aY0BuJoFh6O3jkExsxapJnxuZ704nXkpzxGFooxQ8UxMtbM
5Ju2v7maMewiYvp20JmdK+Z/D5sVlJWo0DNqIJCTeqG+V1oNhRJ856ZuCwV4ZgiXSO0mtoUZSV7i
O5SXsQe8ThWXIIJq0cxttJDAWlH21yYb4CAzFTARM8bQ0sNBaPxUp8l9KmlrnEmcIgZZrH1ZYt7s
alaPGO0xXfR9Vx0enx/VZx0gSWz8FkXwaDOv/GjRuGJp9oGwgOC9ObQZTuVYt/dJjRXh79R2ckMm
7zW7HnHkXd4oksLeOdHoAoWwvbOSA++WmhzWo/zmEoqyzlHqQnqhN1pBTTm1vl8foHpCz5AaEEDd
9wgmvbxS+m7z+CJtYMuynscXipPIQsSXiE54HQ3xoZ3GDZtRABVa211ReqcHp7C9jYWw7DQVfHtu
2jo0E+30B6vwIqITCaVpVK5ENGKGqXzvRa9hvGoY1E95w1t7xo0mgAVk4EX2WZ6FBBw+zmI4Z2QC
YnotsdampULQj9ADtGn2EfSGcgxGYxeMHciTLPCfR4QbeK1mD98X94LRqtZJTuwVmUsGvDZEIwUW
pAI301DUTxzg05Xx9B5HTA7HZixXdsyANxDaX9okSp0yozdLWgaOmn2Di3Ztenf+YVsjvlHsRuuw
Hyse9aLAjLIaCSnq2HUR+MorvezlOJjzS81T697l6p6vUHm11ak/+Q3+/76Nmg18A56uNJZw0hvp
baqmRIy6B+oTd/gwwvjRR//Hn0A1VhH/TZupz75HuFuqKdI+W0aTyzDSHMJaOeB6spbyBYxXi8H2
su9mmgJ4tAvt0HX0Uo0C8W5adKdebpLMwq3XkQ9zbmakfY7s8SiHxoAOg3Mb1iEkAz56kYU8Vr7L
5PuNb6MAmd/shtiOd1GVNPtBHcvrBMx/5dMefE8biAFV/GMczfFZUyLSJZVSeym7jjT3ec7PDYvg
oUtr0rD911S5SMlH3yKdqTSXB7Z/rrKQJgkQbTpOrJqgKyIPBIeeOcfQGyq+TmxqFf2tswmLqiJM
jzAmOKj8+2LFMhSiw1VrDCHZJfNObuRTZXjNHGe69fyqIQXZ+jrqAEwws4Y33TTtOhJngbgnz+S9
AKH8NRiT1ZShWW5F40t2vzy8SXt5TxY2IR7tNVTEnKgjIqQgYPU3D73VIVYaFMYKULcO7QIgs/hX
V6a3AdY38K9WP8qmfouQKk7YDUW1BhPUsOg2mO6dlub8Sl2db9oJHJzB2O9qjW23ZHVyfuYv6HQd
oKT+DOSPPlCbze3WVzHyy2ZQEL+R3uJ/IxiZKV0yf0/UItgwTfJ3xCOAyQxVZ8MIBg2J1/r9Sbu2
owlbPMC8idFrODlxzmtxq4H8in134yTRIc5L/86+132qM+9SOb3BgxM3ZqXiHHcqEpXsodM+vES9
JzR77sGQ2WdzYEEv+0D7UHIh5XC6mrQiMBjI1/uVgoPg9SyPtaYVNyOlwUXr7K0ZOpNEnglwROrY
cPXNbOem4TZm0/ml+QQ61IX1NXOSijvipYTk+mXrzcMJg8KwCm0KBOLttVulMJ4tRCcty8enTHk2
BgfNj9+5d7K+jglwhneUKem+VmdrFcO9f587eEsR+paTZw7VoVV1wQwtmsVMcsQLmuQc/HVhHBW/
mU462jUoaDDkoujkKprxVAfDt3kMntl0aZu2ropzQ82JmZqzv4e6c/N92jMVjbL9o3RDYpC9Wrpz
dRgW/G6EK3/G287ooUH7dHUc2K56kUUnivfiHCaRs1JNTbsB+DloJnsIPH/oBAeshMvSh+U80lFw
+lD5zmxpSWs0/oVsH/IjbLN7bILtdCj0YL87/UUp2TShTHlXiizFFcH8x7Jt+6jDs6CHjRMWI85d
HoxWcWh/1skWiPF8USBYzyku98lOtcfBHWHOmD6hZVPTQfjR/SvTLo0JPnb/JE0QX9GA5s1a5Rfy
U0tsLpmyRlZvo0BzX4mcqD4IOoFrJXZGfK6t5yjrd7MRbqMkaV6JfDD3cStCpESTsxqC/7ivxenv
IbVfVDtjCPUYq+slRuG4PJdF9TsfrXJLdIy5xQTz/nco7EYg2gqveqO9tUKLlbzlWVbuNWoPsq1w
E+Hf7jeKFCG0KdKD1uh/I5iDg+Fox0AxX6PeM25KPv05jEzEs7C7Mkg3H7eDwarQLYhwma7tIBQh
gmj8BEhkBjcCoUoqkG8rpu/TnQ5R+BxbvvF4UWlzwugDD0TIVNC0CvB1bqsRObsjZs6lE2tn38Y+
7mY3HkHJecTuhOk9u4H6QekTzq+mkBnI8Z4yNuE5cdbyjhzzydu2mv3UEuKf4f4iqMsgjJzyxCGY
T5tveAKSTaGgkm8IbcBSBMy7a031ZEe9gCl0APxm/VgXvX8sxUGeyYMRhMVRY1biP8OSs39NOdF9
jpl6dwoxY5sITtBjb07FRMqDAG0oauN/r22mpkPo/4686pIUpHQSLmpvfNnadOBKs3ubN9DM8hvl
+tVOXWU3wi/cWci49n3WDdfBriPw2ZP/FKrMfFHTXuXBo7jZmA70tTnp/tyr7bI9PmreeVJ+wbh+
nUTrlzcrSJiWDbO8bNGdQJKeNvDSldNY9gXt627elUrnt3t2qfyvgfZCroL3OebG44SAnseJeCmE
Maiklv39f/5zYQTOTWuZCavxhdaP/Yt8tCcsV92bCZp+zWi7OSmp6p2azg/WhZ3l71qXXoaQD5U5
Rsm1b5VxZcVxcchUs39P010qPnUaWIpdlm18qsZVaHbFW5z1BCw3drtvu7J8w3X3USqeRc8Mznlb
49cezFfMOcZbNETWycQTDCmIy5iyTqCfKa0RJPVJ0B9t7TkTF+xvxMFLt0MO7/wp4M15L7rVGA5g
wxjULaTKRx46vQwOfis412J/Os1QNHPknIs2cii3GFA/9w5xtWVh2Ah6dr0LGsVs3Jsceud9r28Y
YN8ovHA2seM7+kqDrm5GENd0g3lXon6LURgEoZP7r1UwwhQWYkSohGyEySMivLw3PkTOCux3dKY9
0j+gQvnJ66pi3yZYYBqVIacUObSGRt5QP5C5UuB4CYOXSGzjasf9MpLW3bhDgp9G9VM8VU2/avvO
WXSQdFBmEggAkplRE7ibO91CvG3Wle6EhzLxv87CNsAQLu7F8oyW56rU5mbHh+0o33/4gxQSLWdK
E/Hu1IJ4B5Txu00m+Q/+i20ouj0Ydq4RmeQ823DVdKmxzHHJ7GIsim9D3cElGVzvPEPgfjOYsqDw
CV7y7rmwy/FsWbTS5jG1DkR7IyB2UcNo/iooh3M8sa9cZOnsHwG3+kektgrpfuYBVrpyCIXyLjGD
LSSu8hRLHV4BpiXLvXhNXEGxLzwXWEAT8Av5ex1bTbHEEt6JcO22j6qb/B2FmlpuH1vbhmQrF/td
AC72tzhpImuUJ0Pg+KdKJHXreDOOdZbzzBJn8gComHZAGZzk/YRJBbOE5iwfY8RKgdy0wClGidre
sylKmVMjROsV6IUID7rfPgm9rEjNzwzJNL6d0nkCyqhsTYsHg1HW/hWPlbFEsBdsB6bNm9Qwv2ZV
Nb43o/M1lNmfkyg3eCfWNyb/2SosmOvI5i9xNANAtdc+nmcgXXm8lLe9BhdXnTu/RjcFtjZ15qXN
fPre8tQdr+Rib3CHUoamfnKqDYD2aNFZsUPFJGSb8fw6D1FPUtv5C6kbSv99Sd5k/zR1/lq2/azJ
nY85TP4i0mpjlXWCs97N9V7BHsCs3/gGhap5llehqn9Lco8VzgzS8Wno9Rw9nwebN9fGm1oa1b6k
u782QccB9vCPnjjIsxbIVA2JZBr2RFPRZXO9/qt1uqfZJcAIXhxvB32bGKQpxHP2M7KrCIxNFGDi
HI+ksmvZMUJuRvgBJsfWMfJNL/tBSuRhmATDtIedMhFE4blnzzPnC1YNeqNCKaqTcNdnJXVJUBww
nfEVpaSdARIhd1uAdeUXKF/wiier8qnRhH5LyraGsgI9HQDAD20vVbexYR+bOpy633UM2xHOx8VR
dWdrJibJwP8+zPzgKuwdDNG9fnaXic/Hhe2Wf5Rn8qBhKdv5XnqptRF2QpL3a2mykP4K6arQ2+5b
XrLzfPzIsLeAb8wVa00PXl0kaL/OqRhwguwG5UZwYLcnXOM5zxNrndWNzVs9qV9yo3vu3Hb+waYr
ZsCiGRdf95qLAmoUawHK2ravzEtjJZ+20sX3OXDcUzHb07J3GUUxuxtWqnhCmmV8dM3SPU7iipgX
74pp2jlkof2kRcQjTKGXF9dKD2ba2LF9ZPZrrUnqIGoXhX+zgYkh3zhYZkx2+qz2sQdKta5I0iTO
q3mS9xr0OOtC7XjWynv0GFqlNvftmBDkoLc95kAO8kzeGx2de5FL7znIdpXTXrvaNw9yZjGKScXs
hcNCUfRmJwcX/ASpFk2SWrqZHyZVTbeS/7Pmli2suWkra3RU1iXDYH96VPB/63ZZyxNEn6Bqb6DI
2nuDqfL58ZDRrXiLYbjDDf8TJuuvOXYdVjTt7bGMtXNrfxpaggTI8H52gw3TrouMF7oP07pN5nQn
xEXeTKTTqrMx6aiExoaIiHzbTneaN3vbQLetF6s23uUnhZHvD7OB+uWQt3HqKlFNKaqxJJWI/kdN
tkVNY+waRoO5jTUzX3u+/+wx7/nmd2W3HT1f20UpXWDNE1AivUu+s3nYTBgW5L8PegmYoVWNt1Kl
W+f5sbFWSiP6EH9CneZfOQKROz8mb1VoU3fQw6j5ZkzjwQhB39ogA1Ym9RuYZK3BLxkMz2URaLvM
VPN3m6eqF2bz9wIi2IYP/75DFreZ2GXfDQfrK0784fqnqc2YesEGZCe/qjDJgKqO7XSqEbTQ8aE5
PkzoOgqv3EdWuorjetfWIa6IAF0hAR3pwa5ok8fMkgGGJWOlfM7V8Ltv0vB1AkO+bmo8W7hKDbro
LVkuYjQQj7rP/ludlihsgKPEEeuQmaDVM1W12laVTz6MHTRPetfUxyqryEBExrlM9dF4UxW9WjOs
Y+OKJONNSVcj7TapkpbiaJfP7tINrFdFgd87Uty98Gj90She+5R26rslqnpoc59K2Dc7zXA9YJD0
P8rM+0EykP0rjtptNwXj2+AKMiACXSQj434uHdCIkKx3BiXuo0JvRJlu9dPG0n1/D7wi3JqoLLYE
rad42UvjW1W15lKzhif531atm1+CQXwwNJWoaHOoX6LOvvSmfu0cgjtCJTWoOUTcT6Ft2a2mF1Iq
QKFZbUK5RNsOJ1VylpdTlUXHDvXPkidEsLZ8tUKSr0NH88byI9SLeNsGhr4aspjMQEfJL3Z6+lOE
hwmAJq3wrpVJtF4eEexi5MT9meagOQsjhXyj+oAFiIlkNFUZFYYumgb5bGwwCFrPPGqbJwPn+ezk
1jNgweDw+JdHYtxXReB9J5JB/yFOmq59nKiDFb+Te3mwk2Kj97b+bQbvdxdXUsMa18mCuMHw5vPo
RmbXBLtGLGaynJX3YNuVm7jP1vIXPbSFf4sQ1rmT4m8fewRa4s6l6F+IfXQumlhP5SYEwE69S0YY
OKPha1dwBHP320TdvDX7yS1WhQIaIbMVb2FrQLjnoEDw7P3Rl/1VmmmFCY/AdQlrEEKoOtCMXWZN
KcE13abyLBZ5TfHw6TSArec0uct7eObAJScdHhhzim70Xe6ZQZp25au0E5xyBotswtRKrXGdJGZ3
HTz0+q0b9Y+zWpwlPhERdtubkG3HC4nQjBRo4+ymcopBkuEUe/z8mRf8cOZEaI7KN9sqEc11kNKk
6DuDuLel01KtdQznB39SgqVq5e6F+cZidAwDV0Bs3uRZPCv3MJ+ZD4n7xmwWO2cEefqpTkhhbWYU
7Enh7DHkj83y2FR9vlYVpEFStgeUDSlf0SrnWkPxYpPSCuCCuXZKAbJ1bKu546xOFoVpqQiyqBqq
fPhJTg+OqlqzNjWV3rJKyZHLBx+BK6zALX+/OwZxYl58Zkkbr8UOHmLrMBZvj9+BgXVv+7frwErt
rOA5F0tPfYln4prjMKflpSk9VUdJQI1SMy0Szcg4KcgtS+P8Js/wE+U3gu92MUT7hRQkMNaYtkZp
kqSd1CC3sMqRLi2cGSkzC0gO2gmp1142CWRvoHUiNAoWSIAeRl/TpZRT4j1jmqZ10GLlp9Po9i9X
WTS1Vf+ivMftihdz6QMgXgclunVDYzjk2r2zo2dpPU+W4S8e3yitFIYr+bzV4aCdlH523EWBJnHh
VN7E3gs+KUb7rVxGal39M2zKpQqqNg2RDOAT0yc2m35mlBsCcSK60ayteVjlxELQXZbO20FhiuNb
SHADocMFGzTA/heTq1Hjn1FZNs4uGaIIUOkCJra9hjqDfMfOsVQO0a5uCEXAvW05QHeVnJzz6s1L
CKa2fTTYchLcmDEf/wgoz9+WSeNoAbJXnBwtVXOdEpb4aDZ5IRTjOrT2RCkWl66N6j00v7WX6e8V
zT4MU8p0Dxr/UoCrOLPyBuxdhK6Fj9YiZ/d4lgIXuzX8Nc/XfBPE+bQt0yID/E8bWidve4eaSaNf
7LJXjEfjKs8GJZ32umqi8fSqr97s9W/qlOhndkdfDEuj0+Pn1VQvNJ36XczM5WlCOC6mdtavNYmJ
X4+fm1p8zJoI9AZx0/JUpo1BSwZg6rC2TS/bSfUcu5FsNzoIeOUlJrTNY4SudixgQoEuf7UWRe5S
6/TmNIK64Ux4+gZS95ae3lGkQNNeqs38lVQq6j4CXk+Q1ehWduX0nVXnzRsdZ5XUMejHDMoXK7dz
4Gfa3oukGq9Fmq7DqtUvj4mhTeAK73z1FAahxry90k5Fr4zHuPyMfeue+0b/lifsfpWg6D5ocoie
J92rjtkifXGr8g5mGDE39bEUH9CMbMu8GQEb87l8jJdGH+9WU+HQNormJM+CcmpOobg3i3vkJf/r
1cTzl4+JC4nbKNrE9+Ql2qboodmWcHgXZmGWuw6r5WVgZLlOy8rhOWUGS79R7I/UGF/MfFS/dO+l
LVPlOWWKvmwVhqednr4ZQOuWbNyZe4CiOWnyTYQPBUxtYrNvIBDm4qqTvw0jFXiVcEpbRWae6Fku
O89GXFKlDUuK3DscckLgTtFk1CdCA/+cFeQD7zt/2OblvRQipzm0Mctp90bon5qxlRfyFbcnlMGe
i2qnQITbmgaXf213YYFZ9DFUBqiVPNlgirbhVI1rs4IxV/UKOSdaaGzjLuxfI7XqyRnxGKeKV1sy
LxZlMDfnOc+719gUoLfQvfltTUyX6+lL4Ey0yBXKBSV1R9x5yZcaRNYr71jebfiDN1qrs9fr+3mt
gsh6LavuJU8n+6TyLN8Q0eMS7ERQeQrImhRYwi/WQ4Uv0o5Bl2uUWPdBp03rtNVVXjWDOuyKwN3q
Y0aG9r+EJIrP4CKqw89UNJnKkmjAQNVLOpbRW2OmzVsgon9tzYoutV/WB+yFA3oq/4ce9w2oBB91
nWq4n2U0LOtx8H+HibclORJWNNK/TEuYdhFVezKMPt2Q0Per8K0C2jKhmJ3oQ44Juy8FXti6jGdt
jz/xl/ybo/jrJFP+eOhXoqlAk1cWrrZR0j5aBTblnzIbwVke3DYMz1MVA78CMnXo60gnkZTQFDmQ
c7P5CoDavCiV/Y16AdONUNuU+cqooS3L9TLKKntF+rC6NMACHzvQrAs3scxnabVKketCmwESlJjZ
tRhHZeUNbBKCysjwTifTwWFsuGi9ChVns5qUMbnB6J+BxJN+ltQJzs2K1IW9mTkASm2WC90vh8cb
/vHGJi1UnbXLxCK/iNkRJWeXnA8wXi1GDQftKsnt0Tezmyv0nWHzC4UEcKMgOA1K5aycsppXfZIx
oBHPmyZRblXU9k9eCx4CtAdcd4dyIu6DdjUEgE2JEL5mWZ28yPupuJ8pU082CpknqRfNVP59uLe0
1nwxEMc3wxh94qw3SU10jq2WreUkNPILZqgFcnJphc+VZ0J82FQ/NkEFH5yTphkddvT8leim6fj3
kPbtf17KF6aCWDyLtDayuELChIng+gnLrAhREk8E7NR/uu72oHvLPo7p9SEb3E2AW5cR6kiejAWN
UJ23tJAaPJb50Vr2A2JRubjKZXZ4dqy551EYkreGH2XTq/4fA66QTu7oNMHvJ0V7lwqwNqAC2kqk
BCHx0fuzXDz+XspX0an+eVUnHWShwy5aa6BBAb0Fb51fZhcgciTu+X3wRtwPoVFl1sCz5NU+zcu1
Mhwfamql6LRdW3VSbBuYW8cgRZXkCT66rXWyCqu5amXxNRsIZrqY+EQa2EgIREX+t81h8bBYGI0+
7NzKtjY0gbwlshP1qdPEphwVibwauNJFk0xe0c7beQwutLg7eUpSXKhrwn1VkykdJ5Nx1L0+XckH
AvEVd6y047O8z6gtXZWF6hx1ayJIKsirJ3b/V8OMyjeClKYDGSHq0hKXccOQP3aaldnaaJ1yXXXg
9I587XzBs+G3Fz5BzDYCnFu95gfb1AOUL9rcKH1JrGpZSaqqqG+uSTzRmJqgO2uiZ0nRxTzGqkA1
lRiJsqkqiHYVwhyouB0PkDJ/DsOmJ0EzsEg6qcNnWIj5vqCZysfcf4nIJD6xvuEIji0VoHx+N00v
PLgoxA/yLMD3Z5fTFXE0g2YhplHSglwQVsCL5sTOtS1bOAd8Yy+mXR1z8TEcW/ejKdL4VuqZi4oK
0C7vzyOI6HbZxU59MrTMXiSxW7yRTu1uooKiTU45lALDRpBBUsbio+3yOGq2bmjw3SE3wHbfxwu5
V0N63DNFqxhxmzxZZKuSiM12z+7W5xdSgiQTXW95KQ+YeBbOa0Jv3LLOyb8/JdbQpJt6otBg3/yD
JAKVmr00DxALrbXSAvF9PJn8xE0vuWtVxySvoNHC2xozimPLi85q1B5sy/yZiUeJ0cBVxDtcEhE6
vjfCF8xG/4el0KN7vNX/lDA1DUNf7GukutZ0YAgqCTD6pLN+/u/ehf/BuQBunUg1zHOGxRboH4gW
FFYKfTt6K03+HClRsf07Io4a8Rhy4ptsrZtKO29MtMOEgNU0YdjQyrmBnCD8Y5ZAYsC8eXij69Cl
tjR9xmtDE+7SuvgqIZZdpNpM3n/ozsaY+JdSO5T46pzVPMO6AS/Is9UwLwPgYouASDClEDCdFJOs
EaF8mwp3XToszlAccS1HwXSwYo99oXi1baubMlqH2bKHM5Gk44FtFnhlPg5ubhCWPBITghoxqpXV
iOpwKZ8BjcnYoMQ6w4RB28Uei3utR1S4RjF+y6cWiJrbbB/WSMS+l9HvB39T+QSd9T4lY2UV9oLm
JAps4Ztzgn74Pxw3pvpPs4mncs/UHENTbc8ypan9PwyPal0QC20b9UGhR7JFb4g5wo/NIwTI+RwN
lUYrFLoYcIjoFFQQ7oFPaHvpUnYzOnT1lBcklhyqBvigaByZfZRekrL7lFekwCYXxR0+89h/QeFY
fEBBnvuItZqTpKqnn0XnvDXxUN4CVBvHiKqOIb8ZLhGIRxtboJxT3X0m95suUTX+UHCGA2QK1EMV
GhAjRvrbir5BAOVuxj4Z91FQT2unj+8T9qeTagxbuSI3GgkaJcElO9XVyutEfDL7O2yRrgj+FSaW
tq29Xe6RVuWXhnMYLYsGx+wLwUDxpMVD/hL3SrTU7UAl5ynOX7TEIrlcN9qnXrGDdd2XPdUqquUE
O8TZ8hyMnzYe8Kx11RetmFeW+cM3bPXOGAZ3QIzDZpi0u1AdMThF98Nax2auD3/iJi2f0UurKCGd
+hnJvb6p8ZoeS9eLd/Zsaqfe8u0DSYjPWlblN5JijfNsmkQRIJfypf7YzAtlg3KvQMTAY612Yg9u
Q4hmcWYcNBCwFet2fWKqIhqljXLQTUJHIs3KblLdBZiFshcHNz2lMCL+vBUblrA4Uz+wjHne9E5e
m7eYcd6cCeutmYQm+qZTZgW+h7eBpzTudcTE66h3yLXWM4YrXd8xcLEN/zjYPsmK4qcAYCM75/qg
bh9nYB0ZIeno1SFWJjsP992WXFUY8m0ynevM/e7lTX1WCVmEG4EO9vy49tr8mOkgZcQtedAff2SE
xl+bJznFrKNxO1b9eCCo50sMtI7OXKhP9pjs5K+FoBFrU9hQl0D/wf4JDf25UNlQja71+ej0ZJHH
FrrpsJSMZKIXhA2BMVF++2X8GrqVCfWGfJEkCcK9zfDiDPbk1UHi+4v4hQ2CJwiFerEoO3uErw4S
hBzB/jcAy/vgThXingZjAMCut1ohhzbHPr1LKvf7lMQRoWZNxLyFMz3KGXL4zm4WIhtjmJDbCM2N
WzgBZgjhHKsAHW4JBP+wInvehaQdG6uws8wtNSiN69xCBNObVbAcCwIumG9hiws0UhWHuQVuxOK4
w082rGTtKS/NXqTXQ8a6RJb5YVYePeaOfIjBmLy9qmbDGn5dsCYnSj1HpNbLjpk86LkPb0GNPMbf
2beYXMefU3so6zH9JFvb8434yF47fC5x1R1GvOQLkI8slXqjfndS21jNvmodVbhu5D1lH5ahtkw3
6HFPdWuutL7bdZZRo+2KfsqRaQPOZWNDh1KVqrg1QbKcRsVjjbGyU0v6LNJttE+9U33zbb/egI91
D50TVzt0ThofVCYyDLrOo5qV23HQZ+RWsbdU6qA5SAdS1nT7wg/i56Gm5NK9Ouz2rl7skcXGKG1r
ostKSkn72oeIdSUEQx4yclXrCCz+kPQ3ChBUx22L2F+cBR2Jm53SOpfQbu+mbQxXTRACfLe/D4VK
KqyHnD7DTbelF+8dwnQ0TrRg3TX/c/hSOjrMVRNx26PdpiRjfWrohufllH5GUDOXtJeta1+gmtDm
5K7ZdAv8CYmKLLlbzOSPS8LB9NVjbx5MM4lQYvtHxwDBfTozTaDTtgwanEwDLcedOZbpye0I9caN
i0hPxJvkyny6gARTT4TkAiSRRgQ9SOeVnC7YBcWL1k7VA/jlMGpfkF6GxI/YcxLkeP6Ewe9UYAzU
plG27mPXPjXiR0luHE9mEHi8abu08C6JXzGNwFhR4t7bjhZ0tGa2rKPbDN8B5TdQN36VAKyX2dih
/E0zcxez9jzqI6Md0g+KkpDkPxQa/FqwjolRizygGqQvA7cLfdYwLLoiVa9t3CZXRnyYPeTUakIc
C7P3FoqVs2QudwiC6gMob7sPFfcT8R09P3GQVX/naTShDb3ZkOcSrKwg97ZxxuhVMSP8agqthjxA
Cfy/l2aa+v+TDTBlA57AVeqa8Ln+YX13GIhMQxdW2xAJ5roXD7zRyO2Tmdnf5eOP+HZ8PTlofxMh
IR6aVlUXwPqnnVTWdNPEL8+dh41OM6pyU1reqmsOO8ue/whEmlqwDACrIF4P59UcgVMsinxGE87Z
LO5JmlZOUtURL7RzGdjzVeJnZ7hFfa1Sb1rLysmoflpN+C6hBuAlzz7Zg4sk8gPc1niTzBimh9jr
IGr8F8GFj8bATrwilRzirHAElh+GgbCvKbtphXq1BHRtGRc6DzRWaVQ/Uc1csMIhnYP/qgEbgZU6
e97ZtRNzMSN1WqC/mzalU7mXXBywqeWJ/oNA8A2RY+UpjSv1+Oi2jVGHUV80yrMOEKHh2sFGbZhZ
W1qqEXYq+C86oFz5OTDYhC4t38cDG4sIOsZcEFpJZ9Eh8Imr2cUfvvAyR6TYMGsJB1O7oNRaaaH7
HDfT9BLw5F1VAD8uflw7hzkTHgoT+gDE8mglZclSjIxYPfs/GCb4cv/LoCxs2q7pqLSTdR03ICSF
/4ZkxDrNioFhBs+WsNv4DPg39ejwEyTv5C4PdTt/KbRSSBamQ9sq6i/F9XHJBwIJz274HFuO8TQz
tA2C8BAcHcBtF1nK99i513Kt15u+3TRt+2OuwvKSpN2+Qh56knwEhndEHSpEg9MEdcEtVnm4QlfU
b8YBm4dJrMq6E77dDiX1HzpRbeRLWStJD6080wuic4GYm4wholNR9bhGhsD4kGfx1BkfYcU+Zaz7
kyWWhFGbkBPW0bvkM4Rea56rxt3r+VA/FrKsJc1QcRFjSOfBPIb+hm7Eu3yCJnDokUQzQRO3tAEU
Y45CdpMy4j+TVsu0QiOX1AHsneuByGGLCMqGhLWWzTqDJupp9E2XzJqAOCCn6V9qyNIX36le5JU8
qLR9lWp8DlK7Ia1M87cKA8dVzj75OR9oxD8GQQYOMxbJXsi0vHOU+c5Ks9zkrSpGmJOde8DE5a+x
b1y9znHfUdxmRBuNxXVyYdX1OvIOcDyfkVtnZ6h+KvAczmQRN5BTRDeScgp8ghuqL6TwujcHcTYP
62ZTRDiuYXAUF2MeolNkJKJJRPPCz1V8rQFkGXmJB2uHc/SMJc35bMioj6si+T+oomQ//MNr72AF
sCzNEUsjxdg/vPZa3zgl30d+sP0BrHIF5AQPOvmNbXMjWxIYUU8Ynb8oRs054lsNz1TBotrtMqCU
+HrToFpPEmnWpbhtbAV5wSTVbFlYTjQ1iaNuCmQvmeecbCHvHRODPxLC7Bv/H2Hntdw2tm3RL0IV
0kZ4JZiDSEmWZOkFZblt5Jzx9Xdg07fdx6fq9AsKIB0kEthhrTnHzAAV6gxZuxrm86Gvx8m7m66W
y3a5DIky81RF1Bu1cli91VP0JM8CLYuemihvPE0Lb2UZpDtZXnEQD93UOdz4DgqS+46S9rPpdVHZ
nAeY/Q+FhTVQT4SL2wjDaDo3f/mG4j6TSt4x1mf07wd2EgEUMDzdevgQFt24apfHiQaZwq83Df8y
poilMvAbzALzgG6sY4BO02FILuWD/xxSLEEvzECGdYzxlLKIyV4HvTB/ghgHmUpJlxDmC2Sm5BsV
dD5lhxnfse1sA919fCCsUtsXBDK6UQWCqnTW8tnPgpx8c6gcF/LpM0gtxVqKmp0x+cjTLMSsiKbd
1JT0gPUB+pReC+UwMRq0Wld8xd+m7oOuL4jhE+PH8rqP22HFJIXUoUZQuezifDs3Ll0S/pT9j7+v
FKDfZI4PzZF8COeEQwQ964L2koe+arcMQP2/TvL/BdBwTNVc+JuuBYJOlRC3f+zmzSgIinauQRWS
TbBeytpnJv1VZLf2xaD8ctGWgzyTr43U4FicsQth56744r2nw/8gd+4NIti6qOJTyo5zaALreY4z
mHx1P+4A/fKboOA5uePMtoyezLpEyWTuQwCL67l1cAUFBC5SoEPyguh3FZDaXjTQ8u9nTjadwrqP
dnkGiWKk9Ua2ANv2el62N83jLBzzVAgxXwZC4uVaelhqyPKsSQN45072SGu025RtJnaK1RRvoDbZ
ZXY+e0RCZN+qlPjJNsxe+sIGK5fWaAhaAp59J3jIzTLEMU+NeE7bfm8aGn0ZJ3tR+158LicDXaT9
7JdI6svh2sxd/0S6eXmLy/l71qbKGYUodWHEeXuLrOWtrFi66tdiGqL3ODXYOmkdVE62RD7Up2fW
ZJSMMS39RV1h1cfCYaBZYGdunJ0axc53Qz00njWWxqke7Bep3xGTQfKthhZbPttUG1dTEelv/mwe
MEyOL6EeV8cw0sHTGtgB/23N+Mft5OqGbYBjEVioDLxCzjJ6/uN2GiaLKEDsZUfgf+E1Ka1um7ql
y9dkt94iK0suhaG8tAQMPKSoKD0ER9NHWLKNietOvU3JQJhCVMCEzLob4Praw/0efvfr7xmdbk9t
NWdPKghGrNktjnntfmh1O92wkE83NEoa2o1lZqccQfuzPcdFlr8FPbVDVKbaAUPsJWFsO/q4hTHk
kLRYW/VfcVGsXa0sj9HYFo+NUzEdV4Gyh8oz7GL0m6PFpgG+/8yMZjwj3a2fxkKxH+zR6DB6Ys1M
piRaA10eDr1rxuuScvduVImJTLP0zWzLfFvN/s9cqwVPAPegOlI60pyq8UowkfgklOyuAZqmqbwQ
63qlOn4oZ0t9cSaRH7E0RfeV7vL6hA6rVszvNescFqTtX1ClH4hNc58dm48SfSlo8MTQgQowF6+G
EjuKoVHGX3xNCfWwT6fGzhKqyjvr/wzlnDocHIV8yyAFkt7W+CE7qAGXqARccm/5i5A8grtP3VHr
mEJzm21V9Xsrd9246P4qmmhc/+87SvzXDcXQBNNGqAZyEcanP6bboAalYZNyfjRYVrfPsaL1bPAc
cRLLXh/ewYryiNjAn+jWlAQXmdFy3StLPcBAb2bcXZz2Ro8H55oQcVtrjXNyk5RlfB80a9/PP8Mi
LL7kI2M2KbY/aBYiPlDH77ZOTGhfO9OtnZINjzTDuFr2z+BNScVYZMa0wvCqZx9qjLTHErl6GlXK
P6ORPCmWr7xYfbOW/VC/TeBQDsASsKVU6U7un+sJLkGfKNyYPItDTSqbHO1DO3VoKDPry8uUtv21
evvfn6z85H5PoDbzpuXgK4OnakNlFMYfE6iYjdI10Xcc71vlpBa6V6GZfAv8/qtbLO4x+lioDLqP
+wIwKWcvKFFSOPFkLY6MX2dmKR5DP3orpcqrSo1k7aj0lhXx0yHukFwnvbl2wANXYYZFa3meCquH
6xugj7mfYd30glBN1qFaWMmlG0mtx+ASbQDGqB9i9Fft0q5IwwK5ZOVU17ZP7ZNmEmLNqLtSLFSu
HjlaGBghF4zCwHpvGmd5YEFknn09AA1tuME6jSeY98Oy6rbSLyRnj0v/qn0yxkm9gHS4yN48vuE1
LrmU8hD7Ko0632kM8CPQVipXszNEXj3ZySPYZWev63m4b0Tc7gscalTz6ZPLQ9kTqWo6/QEQKDmF
TFz7xIqb69ja2I0H9bVWiuAckiRJcmXbbVXStbZFm1BDFK1yspPyVaUwtsmW8KksUfaDyCt8FC7B
ejZlVFFz1wgNmKkC8vjc1TWRzmnofvvfdwqczj/WWi5dVMty8SgbxEy46h9cXyNQqVnjVDxqk9R5
GdPT1CUbbVE21n3Mjl7kp/uQis/xNW5Fs6+SbO1bGWWNMnoPkuadwOLgczkJmH83darXa7mPydsM
VGVWhOtsNLQdvX90MgtqrRjM8ay4UDz9rDmNfNNXAoZioHKzsukr1UbISVKS2rnBEx63cl9p6rxv
ST5B424qXqrlm8A02ETq1ADzkWpMwf+1E1Qx38puIG3Tdiz25DT7QqGx40c6MA9Il9Hf7WdXuK+F
8iNeykSzI25FAuTLr8zgGWlLf3cTNeKNpcVAA2QwDjU80602WHjM1Sr6mrArw7pcnoXVa9t+CruH
bow/EKONB8OonC27M5qORWUjA+YGlPedO34TmikoFM7iy4hjPQDjtSr0U6EaBhYb5SnBKI9jW/0K
kb7dq0iR3ekl1qBr8McmOLhiUDZj3T0pMRobo8TE1alQ/7qGeuG9qjY7jbKZLX++qUrwLVCV6Ws4
gopgUfxU6FXwapfOo+wPjsMXFStk7M+kVQorfSCbI/QkFGRiyU1RWvPcsouuBBX8/13f5HF3iq3m
7LB3uNylULUazht6U/NKwZ58UybxLlEdvesUez9sS+bDOSfh2hk8S9pQpC0lwyB6VqtP3CziIOsz
Sj9scj9TtigmkocoJNvj99kw96k32QQOSGPKtBR+bLpZ/7LK+SPPDxgkz4FORcAyNMumMPPHIsdC
4FAGJJpRazCnO7iiJPRghQo333UIirbUdOE7pNHzNLvVTSdc7dUa9ljugleBbxvrmHXKe0O8FkO2
fDUOQOTlUteziUzfmcoIOVNF43ZvwyIiXKIk0IE8GLSN3u3JxvCNUe0RN327m1WioGsfVXa1aK7t
pexAMaj1zM+pEtbVyvRbveiu/r6SG4+/r8aqee+DoL0RmgqyZKrrTbCwWgydrX+iZT95LIbTiPOZ
scmwzihnZ1jKYUarQq/ApdeYASuKM2JUHQ+fnoVAd8kaRj/2KbIeDeg0/csuXNYef09e8isA9Kab
ls6oRO/hj2WBP+RW12foianm/pC7bHlw8jq8yDOQsFuXtWKUWzbFa+Ml8DUolInaP/Up+IZByeK/
Mg0cLRWPj8nGIRe2VnshexAWOAzndYBDmDkliVeIufp2NYqphgNkBacBxY+7ENqSXGeHqIfdXXpD
lNwrGh37QcrXwfSRPWHZmE5dqt2DsFYL+coMJytcOfRQBsotFoSfokq0p2o56HoPOBDyyjbALpp5
Y/TaCtE9QpmkBVhX8R6LUu01+dB6/3uM/68h3hGO6oJRNFXLNC1VclD/sXDvKjpqkYXcSPSm9XC3
U9XOzsiM8GZ2eqNfTW1KdvdCb2RECGTG+Kuc2mFds5lTSGRMB4T99/JmVcbMTdJmTPR2fLoD0O4p
OQKrwqrTqu8aQRh7WScLdAWzHzoPOfLX8BWPE3Ebonfd9SB3PaLTis0A8TKJ5ycpARttNIi4fKZ9
3KbiOafLmwx2tqWd3mySzCreyhFDPwXF4hgtl9qQPtnN4NyssbKe//cHSCXzvyoSC6qZdZXh6ECY
HHMBjP7jI1xgchZZi+oBu210jOakeRpnMmajYVwZhKZtC6MJT/KgjylJezJtyI9wNAxdPlE/g2Ao
p5ucyobX1rEOjLcmMU80wza1svq9ICTMWCxpVhaVaxv8zZlkiuTmVu2lLtLA+upo1ywkvX4gb6Wu
YNGOPg/F3dgo7Yz84JRhDf8vd1EcqtiQYaBn11EZ2UOPWbIHQEir5L7V/LVFtyabOrx7hp3g/xir
8MDMP38YPgoNuTouSJvfpn55a2cCkgepO+/wmm3ltYulcOs3TbcyhpxpPqo0cerauAzXToKWOyrY
zShEMzSAdumuU+KTlxjtg92sNCOrI9da04+t4FmVh3L0xy8a2r/LXKuJ18xq+U5OKgtAICZntLjx
4X6fOX6RrlSti76FPrq9RbpGo4TUbSs+4kkUjAujmHeyqJPZY7FNOoIJf6uzXYlOApALHVSbbqnh
BM+hKfyV2dfxQWri61BtLySkPsbSLVUJ7T/erYvwInJLWyVK7dwKS6DLUSxn08RaecIbpyegLAhv
y8wwP8zoj3eUEd0nmUBSIkl+vf8ioOQ+8Cple+rf3TlgUN4XCZF9c41gvEwGWiP4F4bWptyxZCvJ
g3y9SJvT75f8vDlXZaWQpuzA4M8NDE8BPinCHRcmTZuTnmrj3Ng5s/2zLlNUWBpbTRSH85FQU5fd
1Hi5P8lmW+3ipaHfsiQG7O26W3nr6sr0bJqTc4jGiX9SrvAoq/262VUNH0ZZiCdnYUgUdmr/Jczr
FKdgEtMCZNQ0EmhQNsWxTRMifhytezQHQrwLGHuedHrJN1QtCY9GZY43W1fss1sNeBbiYuBu15Fa
S9dw78AQyhqVTgNVtLiz2FIpGSPVcjkmQKoiU+zqeLTW95shgwEN+QayMUXeYBONPltnUww42W2M
D8EX9suifwrp+SDtDJJsARbjGWcOj/9yg25fl/ux1KJnyRVtUWR56PWcvbyZUQBMa0z5J8AZ8CND
tpK0S7vn3iY1VviTtQucNhhfGgI0e2vK4Qq4/puhTwdqVNn3UKUH39eXMiX7zDUY8XgSezzpKwNh
1IuaFNNGLadgizb7q2wb17gXKXOUBGJPPOdQVPdxlQivMGplP1dktyWhiF8npWIrp5B0XmXzSe0S
9zBBLfOEoiSPU0QK1LKKki4EP++Di+r+KLV2f/9hjZrMFb/n/2ZebN8Xv00yKvU5oBM/vujqqEJE
RqAif4RItUpGfbU96Ak53Dar6K1oyuZRvmF0Da7g5Q8D6wK728/pTpTT9FA5+UROe48aNhprROvu
iDe/z6w1rf0LyK36GICW8jRsSBfJFvCjnhzWRe3X1q8VTx5rL8t66MSPshgustssD7LZLM+kFoKY
LBiv9UPM708pIejXdz8HIRRsbiibQye6Cxt0TCxPy1W9FEHllTopa2mW0Fwiv5b3BsYCDxmMv6MW
Ad1gOeA6ZSGRuK1ziv0N0+2qtyg7alDr93lA7HOa7xo9FqfJNT9k6b9eCB7azHIK+EGRxe2XGbOx
N9IN/lLo1Nzn5WxcXpPvBmX5M0H5fe0nvXoGRuFJ+5nfVdWzPlWewMOjKL1zk6NXB/4dQARYY4vl
56qSBdlgsg2Mu4iBV6rV1Tt0tWQgTACMBjXF5jAm1U7SM0q9EfTzE2JG0QpS2+0uJj1JOZzKA4Gh
+qolSHNTmV10QBH79HssUqeUkM7J/sfwhICBMhax0aj13KDZCVtD3eDWKNv15v4x3j9B+WFOA7wh
m+9qvkdEcGtVRCLNzbVhT3q6z64tdR6vXkBDtcuDidD3saXW9KyKZCdfJnKYhPjYV86pEShnVDB0
9GZ1vE4pOCIpprBT9Yfekj/hlvMlTuP0opVhv2lAuq07yamka5Wavs7oQ1Dx0OrVm23jTGZ0NOYG
4YZv0LmNYOfJPAUL4IuXIaM5u3QHmOEoMmXo/zeASVKCu5Pw0ujNJzQtZu/IKr7UA2CxoVZIw6rq
kUDhUN84Ipkf7xpH3J+3xo2Uh6ENuq2A2/GAWRvNRa5epfAzckRwCkI0YyP+zFsRLbzQ5Yxm43A/
k6+BQfv17tjZAdxL1Vj//sPybIwyB0pc369R0nijo4ZfW0S/+wgN51Y24tGceWwm7W1LTyi5ZHhE
rnW5kUOAHAyMbAyuPXxWv9ureqVe5AgzL8NMmNmXwqrDLfRm+jOd6px+n40zRMW46KedXY3tRldP
TjUN97+t6Y2yvc+VaZghybHN4NKEjFd6HRWAxQzTo8QR7TGS/pCYssgeg8dC+QsfGI49o8Qv10x9
gJECct9gDpR/EmXXKsFajn2/f8aAORSRY4W5ulf2UdlakFpsiJ9Ih97rcbwvkiqw7K51kVDfDm3L
1bCtq+/61k5YirWVq1wIN8UujnEpyEt5GOl9bHqCmC9CXQ2zkX6Nad6c/MbBkENxC3ouMAD56yVa
FF5ayJ4HizFQvqT5JAPI1XIxoyIL6lLZqI2tXykxKhsQtagoo187xGWvGNUdu81ml1ngKTtYsM9M
OCerLKevLMOUrbnMsGpiPLcA7LGSd86rymN+LAED/gofuguHqAG1nhwG5CFzGZT1sTzfRwYfYQ3Q
jcc0HUgvmKiaTow2zDzhPi+Vb/IDjuCebG2lWTYNgjrDp25S9ShHHIgWNgNvLDMVhOn0TX57lEXb
p5oooDXA2ZJ5vWsvalx/l7/noKfsVuYo2DZwr3e/pE1GlF7k/+Rk9SWsnPiIbw9pGDjRvRnbNrKo
45397DThzgL+sI5msJpM0quwHV3CYAzDk7dx7qfMUFb93tfapsr9/KBWYA3Ndphe0yC+VmiN9lik
gQcva2wfAKxaNfjR0Es95Kr4KsVsWdF8G5U0OlY6SBi8l2DQHP0lLlrtueZKbiKjMNSeCxJzFm35
ARyQxnrXNp+nuHnyAXJcpCs5qMqFUE7fP9DNJ0Nu1yJfEdu73t5qMYFogsJJHHwpswrrAapM7iel
OdzvxMq6xKqLsniKPjJ38grmhA/WpxlcYW0+KYRhb/PERdi0HJxuUrHALZdBqr6hXAHTjsSA8W+R
IwO8I1WnzJbSdq2/51p2zXLT+NmkDYTB0fgelnG/6slweCQKvlrl7ewNThs5u7m1UXvkGZGQvXAx
fmJ3b5U5PftaDRupDAE5QI3zxEKhknyxlP0VGVsAe230V0XqBbrdnqV6RqqxWFKhGvDNYf0r24se
7cYZ6mgVqTi6CkisxZq2db3pSwTq+0opP1nkCahtDAZSIlZAMFo7RBkcGxWVaRlqv0iybPiobxn+
Jcl8xH+GKS59TmLTUmsBKBEcMzPYVpBQTpGB90/CuCSui5XjwyQ/qphN29I/ohVh+HA4cD0vaRx4
fFZJGkzeeNcFGJ2CUdhGZqmpb5mS19i47WQt7xDRGPq+iOYP/Bid5+u0laRnckEHdsTVfTG4G72g
jTLPGbN05xjChqlnJvezIeoAd0v/30icn4fOno0YW4RLbTSvBoaU2oOSfAEWfacjphQQbh263U03
FObJxKFwdZX68f6u38fd0QkbrFD+NP+ieePHC0mYNrKtGXXTqYdmcAqNvl98uzd59fv135fO1KIu
m9Vg0+J8XNzSy1GCTwLHUE917sGaJECwYZWDROv/3xSl659GvNt3UsrUV9k26hnWUTxPD07tpTRR
H+ShsdB3rSgitoBl9HZ3v6aacPBBIl7aonquWkWcpDpK4hsRoTxbwWSdlCmzbkmxR+1pHqbCouKw
BPCGkb8tyXB7la/D08s9JCIflSMUdI7K9IVe1qVWxRN6p+bw+z42ljsaWh2rOIKW8tJJQGIuWYbU
m/cwSrNHp55rFrlD+60e0HvJSN85D27hNEEqpkkM7fzmk7x4c2cx3lB7YMdRDpTJ5m24mIjLVGeG
Xc5kddSKSYuU73ZUuw5q2YTWVwAc21EHVD4b1XDK8sJ5nlikSkFL4xcnFe/Tg5/7Z5TBtN8UjVsv
TKzqUybt1YO6l0/lxKpwWmVBxjK/qsv1OPKVQ+dCPPGPt7J+KCm/8aJaz0yXpdt5vW0XF6UhL11K
q8vJpKxa5/4xYvx7ThNxgFLkPJhVzljXaC60Bx7CO8lnrpBxRtM4b0Jsh3E59Gcrtc12J7qD5brZ
Bc+4fckU8ajUcfkYsakd67x6iQakCfIJwAWdbuOxHqjsOkRALHvp30Sd32/8fq2p7KeOvKlDuEAU
NBdCLVkrR6j5HQWY5f8TS5yP7tjDapqqpyBuW0JV//6WnEDFJJEc5XeW+v10i9iMno24vdIXBTs2
VFc5ZiAc1ne22bHil4i/KbR3PSD5KxNgBNtA6Pt6mjS03bRAZb1QlhUn/NzIBYV2lK/pJjB11Y1R
rlFupIXqnpJJfKfYXXs2uCoaywX8zJySbqTp6kZeOnYNy1fNyfha3sUhFl8Jm72GiaaxNkWnkg3s
NVEp/OwNnRDUTvcf5QHJC4nl4y1cXqECGlyiaHwwBseKPU2xLAT+lbpdi16FfHAfz0v/pdaJyNy6
SxiAb6mx52gxSQeLECrtUHGqvqjul0np9I/FGK9+fUJzc7s/F1kGR92cg2+tq1b31DtzsD/KxvqC
zmPx3fiZX70So4C3Sle/NtDL7n+zD1t3I6FVDraIjXBmgGIS8rxcMp13O4Ed7DTHXbAPzP4UwvK6
SIeSUev52RqnV2lhIrNl2MJW61b/uPm18LWe5nodViMa+WVrVwldXKK8vtItRpkNoPt+L8vbWh4U
pdzgqPuqaUa/l3+HqvsMHK77qSrOtNOnbiAgj8y7bo0MNT6UPpLmKHar14oRATCOsfo198HjID4J
6FIQ+DYUOeUdwT4QFPkayYy21w2zvmF/X64EBN9Dev4NVYpmK39MzxJzJF8tsz5/nI4SsZQb7cY3
0ujsZ86L/LwsrXWORTPYnkJt9zUa0y9U4qy/sKKeYzCpL6YarGdMUzg9bX9vzBHb9cq460Eka5YE
O7iEcnTJXbJKpTrVXAoG8qwKldKrcR00o988mEWWeDLwIHKjtWN2+KL7mi9wGVdzJ3M20TyZ93ss
dAGJ2axPMAc03c61W/LMly7fMvmXIpvWXYOGjrb/ohCg3XG0guyt7tlLKMMbmp7sHIRucV8d+DXQ
LT8vj/2M6uM/h1g52IYNQtG8Sdeab9ckskwF4kxg8l1zqsdofkvqkQjqwnnwrRbKfczj26djv3UH
l4V+D8vJZ4uyCgclYu/PLLzcjYFI0bfItNK86ZWj44yPtW+H5/s/QImNNW3gfqFmbF7K1vhh0pvY
B3xIu9yZxSO1EXkrjdRf90pQmThqyBSuMFktL5h0s1f5sFcA//0Ig8qTbWt56ARWoPsyRclFu5f3
qFwJEe+YrUeQOYtSUNndC8hsuPMjyt/4X3pwKC7/6EmjKQanoSNOpwdkGfof1fbAFaUTDaZxmNPY
/UyeeqX4ANyDrZ9sx3NPvMvWAHyxsmj3Z8QpENTbY3NnqX8JBpo2dMl0gBSl3sYUpGDPR3XNQJpb
075wuW0TO80OalBe9L7ob/IlaoHlVhPVezNBH1GG1Ln1varRxJncTwOhlvxXtWIMzjaoH0UUHcle
LLxko9xa2sC5am4AF3VUPVpaPUNV40Dm7sztlsT4KhQw6+wSXCtL6Nrey/SWVksDzy5VjPC5mG+J
X37rK0eDmGZA+xtSlNJWeIjVwF4W1dmtyM292nXxTyYVTqxxT1Xa2fCX22OuKONOWfpHsrwUFiZU
Zas6yP0tJsOV7dCZoNOd4J8zGKCNsN5a4DFXNPymL37dfsEmGX4qJDCtWjO3eMywr+lZAG3PDpYA
W2SqaTlr6KpJX8U+C8lvQA4b2AuCagkPy/vyNrUZ1phJOedD9sUIcTyTMPbUKe50xW8ckq5ORyE2
CLZdxItHKpQmbru2J7Z3+uFMyYf8gQeltLdKVRE0V9gfkx8J0sAjmpbsjA3q2jtk0wBeg5BNBQ57
BeH2ZsiAmpO4uREUpRYoETwRGwiR7A6AQlOi0d45Vs4YWpjdZs7ALUrOTUajwcvlnYR2y3oiNWFF
UlRxgXP+1WIH9lBNjbsEseR46ri08SnsKujLK/luavvGg+nnm0RXUoCFWBN6RRs9WQOlUehsQcXM
XmMO71bHLMEOM1A37eDam6JXzXspXduFsf5D2isKlsqPqoh2hRW+96I2qSpT8KjHMD+J1P8eIU82
8kR50ITNv5aK3DjKlnyBY3H5MVESqvWB8JvhzY4H8gOKonhq26He9TOd3ALFJeCgtn1yFoKpvrSd
UrwKeM/Bp+jwm1bsdDCaQw38QFWzzShgnzV1EmwLSYVZK6ri+RSKr+rytZeDg5wpG+Pt0EPMd9tG
9fqlY5FAdT77Rb+Ryy2zqJmuWKO5STXDz4KuKjVQU5Ls0GZVe6tR8q2C2+5LErbgKjtDvznzlHtN
H6zKWOQfgZPE2y5OtQP1gvkWACaIaUtQyjcWvj5B7poBtn+e5upgWgVPWTX5oM21H2IUTOF6RCpR
Xkhc5HPgVnjrCrN6zxEaFYPSa+RuNgkkqaUbVNa41YnZDoRuv7ikfQWMhQ9JMiT7rrYPtgKcKxjs
ZpsQP+TJJc59GUwlCODb/+5BGkuI7j+74g59Gpp4GnKuBdFj/uGmJjKgs3KrF4fcFu8ugYqLcTZ6
7uYwocY0r4RF3UYWGAsqU2s3drQ9+8yjpgbWQ1pYPvnGRjwTEZfqW2iZ8wU50M8F/QMA/VOusvop
cY7LFcKSewCJ4oyfih6ae9NmUkIu4ZxLK1dWaZVH/9ZkdRdpxR+/oSsY7A1TVxfp9x+/oUO+WjIR
BHi4D+mlbj07pOTgNtaGd7cBAo2I3X+wYu3Xd0W9gYadBlkIcMN5VLXysdRJGMbHcY4JHN01Ldl3
fjkAh0XM+dDXlbXCeT8/KpX2HEVt9KbmS70UJGOJmmZHz2zQvHlKo9PQGKxEMyO5Bk6JI2R5G1uK
ARlI0Y4QVaavbIy7kUG+TpX4kfhMGhhpQ3lrbCxAGf17FAmxliKlVhjUFZLopUPBNiXIO8glD+dz
PZ1qYaHDSd8KfJtXh90YxQFIzLpbdWt02t1RVLqy6RKj3Ei185jWT4FAo1YMgDjjEaWUPAv/PitY
/wMMNZ5kgU5W85sYg0ZSxpVXafqDNBUMdt3sJ0YY4XR/1WjjMPOpo7KBjgqoRaFgk/Q1sCT35yQ3
eG5NJArumoaEXgwqYVGPFyX2z+hH7J2aiHIlmxEsiOez6n6DhvpDXSRkuZ0aW1WZr2qnWJsghIkr
zxRf869jDmLXWBRbUZ8d++UqhCR8Nbsh8bTI2QIxHS/yP6TwHqypfEK7GkZ8IThG9QxMeBVtqsX0
L8mAca2f7iOiyMr0mIZKDqKY5VyS2GtjzingL847Jwk+XX64m0LM2Lqy0pw8ah49FFkBN37nui8x
/XUvrBfNp247nxoCBQordnDA7ItyEd385j5dxGZmIKFnTcntG32f4u86qR2roZp/0loVB0IZbK/X
3eZKKShG8z2lj/cfMRGIme65RRXkYcztrDSUgSYAJGpliDMk4TroRuLNvYny/V6Ji+lK+Wjx5v4y
JIqQAAyG8FNSb+Wrca5/K8cmOYGfCumJmHvE5+bKmeed9BumS5Awm66VGXQ7WY/5fZCFmkJHYIAG
TjuSVcnUMvbFUhAZlH8Zz4S5CAv/83HXXVezGMs0E2X5nzIfQJuBgpaKULDJ7l1PWMmvKpSa5t3G
weW+Caa8vzXObHlx13hyye0aQbnKwr7c0dAut7NKtl+8rAnun2QdWomXiqRdG1lBxdwyu/wkr3se
ZpjSOeSLgMQ828DZT82B0q6YR08zg+i5Qi7okXbgeFlXvvVLZqU8COuzTIfoUTRdA/h50E7IyEdW
WYl5GHUMxFTiqFbh0VuUtaK6AOM3zlqfmhSIwuhYpwHGnGVtb9htQUfKdV6SHlihEibhSvQba6Ho
2aHx3UYI/2JN+gdu7Pkoec4K4bUPZWTWe4EFxvVdb+IBvzi2xW48h+0JaxHhbNGO3+KcmJ4l+M4l
7y63lNzeo/elZeu7AmF7VK1CZDKkaw/Mw1geAHMnxq6Z0W3IPzJrsN7APnWraml+xlO299nqeVYf
I3JsdOMlyzE4uMbBIcDorWjVH0DW+q/+8iyVNp6W5a9Nba2frSQuUW+P5k5L7GgDy2W8mEIZLmX2
OrGJvcnquaPCa5oFEOuejJy7Y4k42Utb9ReCZ9miIY6nEvqQZxEO/EW5Nmjmu3xSmCaFZ00Wrlqt
YSjqm8eqbl9KsxtPf7981zolqrJr0lUVaOZrKIS1Vd1p3IiByKllGAuWA3iVpQOwLAFMUfj/KEMb
otkpqN5IHYcBq8SGsRs+f0099P9AVz7LpXwiQOHm9bDHdWPdYkzCY51MD7GZJNACWO06yhQ/+FXD
nDX2wE6qXl8ee5xYdCWj9WB1DKkLRKQYPgvfsgGuxs7RkVkS8D219f2JDH0eaGmtiF0KcSlerZBu
8QX9LIKPCFBiJXraO9jn5wYNiF+8YFH5IvcpTqWX1zSPIQq3PdAwdld9sUBtB6Vgo4r2UIP616/V
0SQGKk6x8wCo/DTqfEGUOMUWwmN0zGKt28n2V9U1Mc7eSuxd4BmAarwRet5TlnQK+wbV+BzY9bj6
pBJ30y8JHsBQpk4pD4ALrF/xEkKtLrR33U/N3c5zQ57K4qRa/j1TC5rPIugPyIbMzX1yzhLyJy1r
RipE09qx6QGFJrw7DF9nfxLup+NmxUGyANoivHYhNGUk7ge5QpdrdbglW6dhVKN+BMgcnotsaEtp
UE7O8IpEnGpb5clDNwvCvZZ1bAxV5FSwIElriwIbIsM91gUQxEoXstx1sb3PWFAKxdnYy9XvPwa6
gbaXXvRHxYqNW+8GZ0TAXjz04Y+iyVcQ2YYIDRImyKZLPDnbuEXuXKql3mDZ9W0ok/acI6/VKS3c
5DYrmRXCXNhDIJwCmQA6wawza8P9Eh/cgNA46rksGsyGkIv/I+y8dhvXtiz6RQSYwytJZVmWc3gh
XHYVc+Zm+voepM7tun0b6AYOBImqUyXLJPfaa805JvYhXymS74oxx3NDDxZFzLRZ5aTrNF4QZy7R
XTlZYl6ID7hm8ygsvZttEVIymhBuv7RQQq5f2PxBfEEx/oJGBnGeYtbbsh7zw5AE+wZJSu6TFazt
qonIqRZex7mV+NQW7n5Am3L0C/L67rYF6iFW7tfPkTGTZWg+5tvCDOrLstNa1SImYSIWNl6ibNEq
+kqbWa+3/zdJgq/ZHAbSyfWG9rkFu13UH2nldHdt5qUKDO8btrBYPlwhl7EnJUb3WujtL/zWh7DI
xSvAu38dXv/AoNEVIYvi9seHsX6qWudsJvllLY/XB7kAs9lAdrZbrdzZTWcQORdhOiYe1RK0yrK+
+REJoXcZdCeggf2jHH6s2xypZKPL/UlxuSo0v+/YDq3tSBQfqldaZbHr44UzuU5ghoxwrqRBOjDO
avWI8XHblA5ZD1WobFcWQkiDdZda+WHdXJVRa6LUtsSm1e5nZZklJManMnX9syrVLPims6gNcbP2
HSAiXSe4AuPZdkiHZnNrEUgFp0IbK5slGusG4pyy6ayp2eQp0Wxs1oFi9DomtfSSxPkuzrCrkUoU
8fvK8RdBurjWxSRQSY4wIaOm81fTfhj9rGl6Hft5lyyK6Qzr+GSaodFua5m0L11BgTzJBDKHhTYS
Msq0yqhAJpQG7J9VZLUKr7Jtq0c2HzJqzkanlydcI08h0ZI1SL3TOgLOAEb4ctLrvx211HB8EMPS
31toxA5QaZmSWO14sur5VcgF6YHLYMeCTkWlEE77vwABE0n9+fYd3IT1JnoZ10EjH7j4AE+hjvs8
TVVaIFYZ7k1aMkIBR7wW1wYeY25OBCRO3KDWufL6oGtkd67HVrWEJeJLVjX5af1erTrj8lpABU0Y
TAfUrsgtR1EfVjCiOUnNAQdmzF7YwGqixh96Eu2Vpmn+LE80hdpltAftlBDtttNK2+YMQ6IqzwCE
RV/ThaecinZl8pKh2qSpjDlPyZc0cWne504qv8Jd2dlxaP5UVvU10d053fCCEjnosHnM3JeSqHpa
nxV1+F7m8iP39fmk4zPbQL4qP6Vo8Az1uZprgmIbp3Kz0dwhIer3dml2RwUhPODkBbrJ9OdsGZGz
tYOI2l+z23uMeEg5+kA5SYpi+BUz+bKzjBfGneKu1ymrrbnNGXAvOJtet0HekDWW/j9yacVcBOb/
XpkasqxZOBwtRSVGUrH/wwMgKirOPKwBOJf3BdvSNwDinrU69VYO0dSW0o5qHXsx6ReHVlTVm+YE
HxG7zPsSSulrbvuTnecUtWzKdUdmgrgGQpIDEnRZ+9obpn74ezzqpO0kmkPUmPIT8iw2OaqWHuO+
GPwBPfGhhZwszOpJLDQyso9h5RfGcI5Uq39OB6yLdZ7XOzODUmGGdXEX02TEsmAFzAhmmyY5lsmQ
+f3e0XTFj/Qk2zUGSTYlstUnZl/dVS2aLWp55n5dw8RrwZz1tbm4b9X79V8lfiX1YFOrh9tLEy2m
AjdolMX4aM0MHFfJZ6MfIkhlp8FhKfgbdb4mnwMzaM95TfYFkzLnGhHO55XAch7HakTnWR/btS3f
6RZjrqGc9wNIAj8KDMCJy14SmjHaJFDhLjnlmAO71PALIk6oxIlcckc1jc+aAcmobR7QAkSuNFbo
e9ffWUo7OFaJQY6D71XM12fONRBje8hb63tVZ6zv//erJNNt4DNcEq0ZqvfkgwB8qeLpM2gg1w7K
FN+3A7moRuPQyHTQEdAoWNoLRbobJjy7UhRvnahSPkwyFLd6I7c7xETyxxiB5BDh+4LGuB84LU5m
SDynhJf2wwmwp0atyiI44TVK2al5VtVetSXxzOgzVITYM/frn40pI2JjCh+bxDwQ7j4dg5zY1NV6
jBjgNNZV/gLg6LGdsx7lfp5+tMPr6u8pHbp0wUgjS5rl9XCuF/HBAY+G5KLSmEXRqF7nJkrPKiVj
V7xQ+NbPgU3BpVb9/2NYtPT/dcmpqg5bRFEtx2b/q/H+v+nrRdVJWMmZBZLPY/tNo3jsUqbPVkf2
qg9hsDcVgt7rcTERcLxISHxfjxdpmGxQHS8xTqpCelSoHdYWao435pxo0duNHLW+K/S42YHZPRqa
Ob9zt6Tj0+TfXGKaWxL145ZNy7okEtlttCn+bkvZz3P8OSOpqXSM689asJUjh1KDlTkWfmzgKVxm
COsJRL/+Tvsfr8YgLI435UwxoWdBT4T9RypKUNM8C/W5fIzHGH8aBfgjyC0FmJ2AwkCiqL/WC/NM
cZGok3Gj7MWicPZ6ynhsbLV9NDMF7KhS6aQox3FhgKwPeTMSmO3ID/1yiLit3m2hQ4DJ5Eb+f/cl
+QX9569OgfCIxcSUsZboivwfbbtesnsxdWayy/tkDLYsYP05XGIv0mraBVE2vBe6SjbPRGOnzBpg
nQ7E0FWpjtbWXezzT3qIqKTsU+fHqI6irYLfXNZsjRnc3rMR/B6lgY2DEThfFXOC1cg7xOMjnf+S
YZvTwQBmXonc6z5Mpl/rL7UqjLeICOBnYRBGa9gG2R66Tbpy3y+7q9kzoEzsgwWAqkAe3Dkhze1+
oaNKccvgNB8MPIX4bHdTPuJfjKrirsyCS2pzGeCEJ8Mr1Qh5tsLpM4nC+zI2NlNrF3fT8p0D5IF2
HcXqcX0ZtSN0aFDLm/XlKEcd+MLQdMMCIOSNrSVFrNDDUJ9BP/0ulhtzr0WoF+Zyn0XYm7khyJva
IaJo20VKcqlycJEqLV23kwppa6pBelNoNCIzWHs7C/2aPdxxCzgAOGiepMT5KuQMaOK/nhR1/EvC
M7vFSMeeZN1xN3E2AtJIn1JweYxSGQjN+XDlfly/KOms7jGrwFaMu/kdybmv5GEKCXVizskOajOL
OD6S8OS8qAHJA8u1OqgwJxzDeWwjICOBEZogWUmqB5nfvvQDIR2aKne/kTMxxdPC776ryBY3mvGB
VnNGq72MD22OmPX/PnFx7vznTQfKgsakSzZVDbvY//JFtd04dUJI4aE1SfpRgII+F4Fjb0VTpxvu
ec5zbLWIAxWDOdLyLpSO6S7Mg6/1TVBI5kO9eGXX95YH9gTujGd8aygQN9bjc1kRGG5q8M/4Cy2n
0Cg1W+e4vklwOp59w1Z367t///X13a5SnIPek58qbNbAeRCOF2H9eMys/TQqxdP60BDK4fdSbm3X
l6TSsF8Nq30mUxuvh1RhpwxDrX/+r0qd5nPaBO9//44B35wbq5SiOH3LJysk4bnBd+Cuf2SE3ddA
PbtYwnyKVbpPq2IHxwUjJpkAiwKgLIb9Sn9SzNn01+16n0vKHjKbdRqiQt2jVLMwGnKsFLl9khtN
2et9cjA7JTCPiuZkVxA/5g4ioeKt23eEJRLkU7uiyJXp/deyiv5BZoYOlYiNIbkXh1UCXSvOQ482
7SCWDorDZ3PNOGEWtbxEV+v11Gvv+vBlWMHwZSet5odIavG7N9OxrK3XOgjb0181BAJtYhHv1869
yr3elRcmAbXWvja5aedc/G/sal/W25CsJVTX5fQLvypACNrkbhlEmicx5kApSeIxUkeG03CTIedV
DnL8ZTyddy3YPnrg58lRN+saM2fOUUiy8Sn3ovAsboCPeLOdLWZ0cmzzAl803SArTuwdwRex3waR
6etW+1qYAyNcWcAsK4J/f4ah9n8d+7c/R/dBtGX3PHVF8RJT3IdD0bEPX+7iphmfWrNN/RLDz3sW
gjalgTmgLTKcS7uqv0MZkBGi6P3NNwgSlVO55IodiQh1ZdTODxiu+7tsHjDLLDmsasXFzv7svbTs
3F/BjF1mHySZZohXTPXhpnogBMQLNCP3Kubx51Kr6zcthGBF92/xNCfgHBr0AYwBVZbLJZtvVeWU
dvDO90uS2nJIn70Jrv+htUXnrX3JIZwkZmZ1x/lA/6KgNjwUmOC8ZGp+SgKYVVzp2EIBkgUbesTG
/d9n+NwXearcH9ehhiGk1M3lSTvWiACDRc0kLYrIsq2zLVzhyv17zMIK0+byV9u3+AFky/mo501v
IC1YjFWHVcR6a92HVgdRFWq1XTIXiqfptD77+yADbz5Idnf7E3+Pmx4XiHRWm0j1u9ZovdUluz6w
Csg+8pXQt2mzXzqn8teZ9LodjfpI9kO0Pxjzsaqw+kjFG5y+6r4ry+/VZemIJEL/Jo9+PRE+yzjU
5qQmd9GoaT2PyVR/QCWBVK6PwXFu7e4tVWlqLcerEmHCiIhz7TzKwRuwivbWhszGt9AgFEqE1XXt
3CYS0ThlzI7p72Wo9eF8O5Z2Vr+XIM4ju6A9OiAIxW5YU08vVzgjuI+bijGBWO4C0053dBezV8uJ
H2alyj5gYSyrvbE1Gi7HeQl9W+PfRITcsJlH9/aKicO1mkrDkxxWoRUFKAXAXUSIuuh2zqeG3u9Y
8ZVHlBVg4af4Vzp1mTsFifSQAVw65RGJIypj6du5nLC3rvtanNZAbNrcfu/U0zPpJ+1VCYI3uhri
YnDMJ0Rqt47+EOA3GN5QePfr16jKx6FIiuexJQAllQCU0FonjjlvUFk8RyV+JSkhzIpGDj8J1HMu
G/mwMpzKiOSa9TJYrwD24m8p5MPSyNi8rf5eEkguFhu940orNHRp25WVdVfkKO8LcOx+qsf//ChT
QQZE1xxXp57E+Mafjc7xDcUp9kNmwq1IK2O7irVDvRL4P2uLPS6Jc7Ct/ixPoti8PZGif56sbyF/
8lWlJmnsW++d5rx2Ylc2VypSiwzsSnWDJm82fH2Jt0gUJ7cVDndXhNhbA3kNHNt0OBiZpL0lOU1f
yOBA8dUAXzUS/GTcdLVpX1ZT7ETMw3EaoxCjpwX4oOy2jRZm7rx4VNYGklMHCMxWWawel9dVnlI4
zFKoXbmZLw5DZg8hGOZ9U0t4kLVxOAgiCYA0hKZ9GHuaxnLu1Y1xVSxMt7f7Y68QEK7UEqGxXN+u
wkD5kDTJYlzS23Mwdx+Ooi75zsu7hszQV8tNvf4l6Up5u8uZTWbve534nr8gdUxJmM0R0/ijNX5V
murcq+xI75mDqycTfv/t1X8fdwbD8Ql8bjwkjdv1G5NRgGypWZrd+pI4h8QNgsy4EFFgbpyoyHZi
3qxNjjQcAcZlBBKJpeeRliXLeZGa/vpubs+0dRSK7RIH1vqzjWqRXceFPzeGM8ODTj/0KkM0oAfl
b6vdoJUMfg8zGsdaMduXotDes6TRDjGN2fWMNPU5O/QdXMxqCSYzL9oiN12fF12pwwYGBycbEfNi
wjeaTdlIbB2r+YhI6kcvsuigLbRr02FNGYmXOCWFW8oTzJBw+a+xtjEYWD7eaHA+2S7cLPqi9YjB
OkBcbMTxRl0UTGRGdju8H2Ru9QB7kt7GifavQ+tojzn3P/+DGYv5jJDA7B+LTs02dKskbKB1c0Ht
NROfMd+tSstuGnVfDMQp3KZXuRwdm5JNbCip83NeyhRdaXXXrCW/SpG8X0uHWtWauzC49szA/Zta
L1VN60Dvu2IEQjBBVgKOzmjw6nZFn8/KPPxuJffhujepTI2XjubGZY6Y7lQ44+4hHjlPKe7rHPHq
VrUb4ywVbBmVSvo00hRn5DiJ423LdnPcMHt9a8vmoCtD/bC2PJdX2gh9M9Nq49AYZXIH5g87R2c0
dPKycPMPlclRmi3YB7jNibnpFyWPHY3mk97q7+0wxr9QO/XuaEoWMvdiOChSvEm7OgN7IjtvdUyk
0+Istsr8qsiOc7GC5g8ugXqrzE1zEGVePY92CFohjn+hMJ/p2TTiOiL/8CE0VLsOlw1fRHTJl1Tw
VSLRFU24rWZatpXRHta/HoadG1qJ/Ksuo0VHWKfX3nLeIhLPdzGDBW9YZJ5pQqhsgagLPj72laEt
WepjPXXNUu5/5DDzWuREoYsf8IjOv/0KxIQid67VJ7jFiCtIenCNapZuvnRlVdbLSZX6w6hmzAsZ
C0Sxbn5ZgnT5ZUa8HkfLFR2LKLZYmJmf6mlrH5DAmxj+8TPV3GZEOz6vP9r6sMbYxZFz1yN7OUV6
YLoNE6RznKk00eSEkC+7DqieAxLRmumqOwNDBFRekJm6yDkaY/1SkHiI+x2d3DGVMDCVaZQ+9u2o
+UanJI9222CXJM3e1+fNWpRHaVLeo7gksYAlG8FPB1+iC/FgL0W5HitwcgiVvSMV9ikd9CXbMe4s
9wbPtGPnrlkk1OaiDJ86JqTlZHVHaVSWCaQ4rBOBZYaJVTFNdutsIJoq6RRV6h4h4/2aB46vZ2Nm
kvTZKorktYx1WWrj61wLTM2FEzLRU7pDiMjt9mw2kJrVjVnuiIX+tZ7WhZNllzoY3UbCsRnHTnrf
WKhZwErnGJ6Xn7hiV3GXhF341PDKiCvpgsUK60/aFtvSHitivP/HM+bDXm6CYl2GPyczWBIEi5YV
OQ8dMk0qVaFHBS4cUFtyR47NPX351/WEk1XS7QWC/G2q9s5LGQZ+qUK8CuPhz/Kk1KPxT5hOHAnD
wyDsZlMbGAcUDY3y+vMILbzYKsIEJRLioIu2eyTVrGLuELTXG/eS7DeHfUU5olWGk9YpXlUpyU88
4WwNnKS8AsbMuBvYE0NS1X5ByPXaInFwcSHY/aOFiMvvZWV+MAvxvKYysLRGUOaxtiihji+QsG0w
uXbtagQ4zUo8XeKk++dhHjDyJHV3gTZRHNfjjJX+eZOBHVnpyheQ99tURa+07qy3PUrbsL6sfR+t
G9mDq9rwKNLYdkEAhsd0iUgR7cI4KXGhrYVAR188TPhM6/gf5wCV5PKAoCT1RCJQfKftF9Q37QUz
eXmZVPHFJimlEeKW+JeOq8i6EPA8I0v97p2iwAdV2oArrPmgInjxSe+a3o2a5qLSWGTeza2yxQat
v7CbuCnM2RXKh7rSHlVNfK+JLOtD1GBtsDJ0dstNalCIjrjZgfVGogNqsdkOsnK4h+avnqTI4LqF
4OWJMMi8CkHg1tJtY98HWnRuMjL6HBU3oBxnl1XvsP6YeUUWylBAgDBlCRWzKub7RG7kUyqRTAqq
6PWGa8PAclWap25BtBlCVSAfWf2FGfu0latEbIT61JG3cBnySrkK9FkPE1639WzN65pJdAKPatSb
EBR4zOh80n7ClK++mRQHWohbkcD1PiqDeqqNdICNHcDbyMx/y9DQuEpeAjmQ/Nt3EIT9UVCj+evN
YX2oCoWivQ2Qy9pEfix2IjtLX3N0L7gckGYvmBJPW1h1PZnGZFQGJFNU2lnNdcsj2RQHQSnjIJCc
/VgIVi0KWkTy5r2e/nIEs2uSeNVN7DyS110+2gOpG5QCXVE+xYpzpvf+MFqV6jXqMoNt58cRz43Z
l47f5BjhS+Ij0FsdBmUZQ/fmtNEG1iQxzq4ykGXrSH4VYw0bCKkZsatkXSDcRmgOtGjdN7SUgQkY
N0C3zlYJ+MQpU2hP7bi89UA8AZOBaaiRdzl197PqkE+WNOlWjtqHJFX3EDuNreqkqteJiaiuHvnq
aI8kDQTijEnAdO083Tr2/CRPCkxxLKTjjH8jkBGPDcLw0k56I2T3ISXr1O/H1NqYA5MOoqd+SkM2
tgJ3Sh05ezZeiZs3BEWHsUYPZiINtujYOkUTgvPO3jl5dwZSqW7ZYhwHXRsPRmPSCia9EgNu5smO
9hClQ+52JTqRiBGiN6Jac7mYn3H9DFyq6EEEivP0U6if8EOLKkm3ajF6lW6dobLGPq35xA1t1FWK
DoUOzK9Ej/ZzhEaLuOpt+b5krnok707sRjJ+EGJSPbjsrFsGRVJLH+NgYbX0Ees/GA3cCVmgejem
58mSq41T0khtuu8aSomviUUO+70oYvXZziibRxfjVoGrrzlGavxpN+albXU34QxQhvxsaFIO1Fgi
/WgevmiboWqm7dzmFtnPBlbobFJHVqoQXOlkXekGfA9d8VbG1hXd0OzaLFWakqnozBskE1Y/0FmV
r04jHVGuSHdVPx1gvoUUzwoJygRLYzJB9TlbR7nKfxsVl/qgIaUw9V8E6j7FUUELVyhbkm2epTkn
PspePpRmbhm7qdB56SzrsM4KRCATN3pJwQqMtLbmi659psfXxFBJALpra9ayZGbqOyZIbig0i9HB
OR9MnQsYgsmMrgSeZDcY/UYM6dzS2ph9EzHcfm/bDfi7ALtmfBe0E7shUmJRer0UfaN5doN7CRxB
Ck0In7vF7oJczOjDkHT9jHiJJBnLJbc255eK68NQ4m/wQvsmzcdTUMX5JlMiksfbJ1ttyZkgoAyT
QP0Givkjz4fM1Rr6AzCvN3oMVJ+udMMYiaU8lsWnljnAK2kR9LER7rWmv1cMCoGuix8h7BR3dpu8
B4jW5cmePDOusVfXS1D9d9BjQJhjotcxJINqVd7HWD9jGP5NJdPvGit80M2eH8Si94UT47ut6swV
tia5QZnP/lDhxe8KQk7sqQKx2x3FRPNRJU6VqQ8pMZbkED507gaKKhKRfyv1XHnUQFejI2UxNsXF
dujwQdok2sBCbtIntZsN8w8BIz8d4BO+diSLdjsfwlr9kjCGhuPQXSdTiv08iORtKUD1yOkrN+Z7
wtsnz4ppdWBosXEHe8grP528bQ9JhqgkC5uZczkL/S4tyIeTsYvBC/YGSi3QyG8J3Qs/7IgUiYxd
UjX3lpU9YDH9kMw5YDsYv0LNtvwS8a1Lwjr+kBzyXT/htibR7ZTGyc4UNiVXK2Gxk0y6sMUL/MR0
D+KnZIjs2opj7Oamei0q9iYY0zzkpT95NCRsZLcxMJsh1+kd6XeigdAcqMU7GBGkxlLimVwbvUbq
Y5TCNFareocVeVd1bXrWwvcusDYzUy4PVAv2+p5CzaHRZAl2V8TtnPDksBiORHUYMZ/DGsGzF/E9
Loj3TKlbv5FSSDec/enzoCvzi20TJ1f/1sTc75QYBXIataQ9leNvG/2ej9MxiowvvlmAWOXrPAdn
UH+epQ/5RibC1DO7J4izT/wuxdGMwDo1IQpWs8+/OkXle8KY0tFbz6KHgX9AjMoDAebKQxBnBwjV
06btoo+ikgd3lLUP3ViSdoPgvQutalcRJO1JJDX5bZr5GubNu7oh5VSXufcw/IHUL4jQq1CeqWx3
UPzRRZAsO/SlWBu8iQHhDtn7fsbamZbot5VZRnCE/IiJGyJlAbvdGZ5S/a4ZEnxwgfKqVcSX5lRK
PpnmMDMnaSubcbqtI9GTfQJ/Mi2iE9kx7oB11NeZSoE4ulYwWTZTCHkhk1qmddrI6df8wULwQMrT
Q9P3iGRw2hO44xumeWe24oFwPRRrE/3R0nwPDKunBfulSEWxqQZRwgiMmdTo0TKMfQZL8y5XETB0
GJ0tejLXaZCaJIEFnqyGMYg1gYJgOIqeanxCQNTXU3+2+N5cTQwfUMk2kyGH1GMGdkJQJccyqJ4C
1EP2hAGD3iHABeLLHR2J2ZD9HtXwEQfZsGEigSFI7lEQtRrKDnMmMUerH9OhxwdgXm32K9yA+G1B
Rpc6RfbtrszuAD8e2L8SbtdWqg+SFA8XAd2mMT/ms3odZKRHzMheBSqv44WW6ndZaFfSIqY7zCQ+
HNqvQlM4d/Rq0+Lhx6r8GoOzUicSbQwoCxtzJug7pIlIXsdHCKOlqUW2MQ32yqMKL6uvz0iemI5Y
XlKwlxsMmUVwrLYysRSyUm+xN02A0A3ur1xETpsQT8X1XgVp6xp1GPmWYX8USWL5Odx/7or2s5kG
D5ZM51opGQZpbATx6+deG15TwRwsRZicNjTIyDcINj2bNXcpNVlP9pRPyJ9jmFPKElsnxgDnQvrH
avHMYOoEtFi0UFgkcI8xTq2oxFdffxDgjrkvTpWjORKxVIH0trKIcLgQklsTVlynsFQ2YZL5WZyz
smaO5MKTQISuznd5lX/kAoS+QZcpb+0Hozs3ykcY5A06HorEGvFg3A3wBO4Yi1Lx2OzkE5JmNOQP
+wSXgRvKKfXH8K4NCeGsaWzdpWN7rUdh+44qXmle9f48MvUVRQguvSWiGktCdgn70HanhlgIeu4Q
3fqJsVwYu5o5OBvagSm50HG2VZd204AW1wb55ckWsGuUOgTCzwws66LcDkEX+eg4dRdnLiuBkv3q
aMkx5RhT38SIGfIFK1L1rMe4l+XOEK65lDhBkO9kHR/IpEXaJo3Qlc2OzSRZe49R2Og5p7421/Iz
pIt2MjcW4nfuXOE5VVHytpX2B8c6CurGYIWjIzkyUfAHfPwZnUpqcfryBsbCtuQrrDW814MWPMjg
aEvWYE6fdjgQngbJ7oqUpT302DmrBveQSWz5/aiTA7d84ZVuvEcgZXyrolZTi5jR1DSRmz6/jnV7
Dq1sCTflau9V87O3w6NE1/2cOPFvtjXwnOeqQuzDN+cI/QnJyLMTLaExv0aE8B6S+8TXHedq5x3R
iC2BeczzQE0UrMxd5se2OYB40ch564l8a0IJ/Xgr3nqq8UyVAQwDHPYs+3fBepgVceI2qlH4o44o
qO5yyqMIWI6EYXNIyV4J9QPRGWSiM29K2XqhJbYTmvW13wkWWgX7K7fdovbknJI4s54bHQEv8cy9
26CO5cJsEy0myowAYMCP1zir8zd0+EViYVQijAAyvrEv+7vlaun58boeih/WvkoKX8K8fE+mdFvy
a03Aa0RqQFJIZJMFO1SeQyTzTumiKzEfbzh9KRdQiHlyb0x4/OsL2wf09uRtxyX7pYnQagIeUtKo
7YQJlZq1PzQw7JPQfgypLF0rjAizj/UTBdXgDXpxCRMflpMGmJfKw9hW5EoOhYLPbSCAQm6V3cDI
a9BM5K4inT2HwQ+eW27xoYs269TqZstBR7qEY/Rjwo9YHD29EcsP4IbcrpGqOykX2EumgURDfglM
4H8JS469fOIsDaYfMBWHlkshc4hYM0hm1Uz1jrneU5E9shQwDKAsdDT4pD3DdHnJZinz7ElbuFc9
RtbGAqA2OcNrRu+iLLfC3ItK+bWyTiSa6luCiKy72XlW21n1a5WLlbkb/Qz5KkzFH1sKh25jxNYL
Fl6I/iZ7F2t2dio5lMiKDZ/7F2fjciHL9vAzDfkeLYezHzoE3masni3B1JJ8TY/wy8LLHiaUmYBG
PlstOlrJTNoUNc9Gd8LGHcJLXdbytW+YkxsFMY7ptGlMh51e2ZmHlB36o1mGm6kXeBHZWM0Fqw3m
dcVVJ9I22AZ+d4HmV4SJngb2fBM2MCKW+bdnxhlpXbwRyfDk1NBsdImx4TQ0uWeCn1mC8WY2Jd1J
RNLbxHTTTTXafprcDNTOEXyKvNSWZpJ1BGSUY6eIPsyBFpTpqFcnxL2CxKfadMoRN3vpwvsjZTYM
XhydsOCie5da4alVVYKSil+CrJa8HpK8Wxjhp1nZjwgJsAlVcEqBVFVbwvLOnUy/jES7uwocB0UJ
hW9UWAlQCyafXcD9fwjsLdayU5SS9lmFnKPyPp2gAnYazhs50ga3IlOIiUXkbJqCROw0YBueF0DT
sgC5l1wHG4eSq6DLyu+RqKo+NYSnBGCZ0lFjW8rNyzHIRsq6+r2NUHXF0GN8aLjdvi9GMHABuaNT
P75b9Q83UhbZnBtWy87MskfswMC4z4MZoffva9pWEbPcPs0OA3Bx7pjDcye6K9wRovFm60Nh2J31
9qbL5GsaSTn10E8z98zVHVwkEo5SV865KJKckOpOPE5FQoKsyfIpYr9UrNqLlZjOWvRqjxDOCSdg
MGwLX887/I2kVrpBnwJhnkmnSKf2tatAGcjsD9McLmgtb3Rd3QibbS0rFXtLy3mqceIfiG8kkjS3
v8cUiZE2Rt2DDUNeD6SPMUTKoOsLNbQLD3klb5S7NJ56j7756M64JZjyFG8Zew03xewtlnU8n4IP
tOCctLIh+3IsoOTAY6Ix7jrcL2aWQZ+A6GRHxAsTyA7zeGnqFKDpg1Oy0hopjlHSDgg2Jj5IprIw
pd7VcJLiDMVV1YfCOdCD6Y6GrvxRcuNYCfE1ipCxKdter8iAQUjY6+WmwPIWRnwnchEdFm6Ta0eJ
tcgSUHY1f4op+IY5Qamq6FcUodmRsQHoOjCEaV9bGwe8Lblikr4jWgCYzjwdq9BilO20fwD0ssG0
D1HQvSHgf2ykqN0kOom7fE4zGtVrXNeqq5RG4cU53LWM3QfoY+S0pJtrdZdsWWx/tQzT+qaEV5dE
GzjMcCWzPwVQEJ8yPiRbsv52VGVjRcRJCFaiZRuMkT3cmEJ5y2P6cQamMx+t2hmMw8s8WG6i2Q9m
aKWUhgElcC49N5l4GePS8ogeeFfrlkvCaC+WVGYnJ69N+rTzQzHFp96grKuM9E9Fk/VkWoFrO0ZO
LSi3RxHEaH2icNw4k9Nwm85KJAzSRVXA5Nrm9DmpQ46JdnAtlQgv5D3bsUpc2BTyRqpDNIwqQvix
esikSEcjIT/3sBRdmzPdNaQxY/zKuDBMKw9GwW/iw46ZeI2dxPHtMQ28jhgD/KKBh9yv8BONLTS6
Fb6PAal3W2tbq4JyoyZ+Jw/H5W/HqF5jijtyu09pQsHuT/uR+HmHFVhibN+y2BrdNhx7bVPX3act
/xkTCtN8gOopJjtlkE7FmkYN2F4q61qMv8sehDKBFHDOIpIvtchqDuZCL1i63X6rUUSiN9IJ84Jt
35ZL4i6WNOBQ02OaGBQKc08IYgIGHLX3i6Sm3zFN07RPYLN26IVZLVoCxYKcDiT0nCPbIGuTN9iU
nTH8AiumeqpoOJ37+b8IO5MlR7Ft2/7L62MGG9hA43UkocJVeV11MA+PCOq65uvvAJ174mReszwd
mSQPz3Qh2Ky91pxj7qCRrzynv3KlwOtyCgAOpvbchOx3MmUntfpFEAMIf4qLyFCMl2DEdZ1G6mMW
TT+CbiIWKSUpKmpYqsXgr4HA0jAkRkntFL5/mEgKvoLVGCiBOyq0wRx2nZYqv4wGTG9hlXdWT/gJ
ybLceRyJqlsOzz1tXLYh305XmKvBIfrTrGw4fbTSHee7iI2GDfgD/R2m2L62I0h+2FcSnIanE5HZ
y5Jg8YATkn9B9wq5q8YtL+3pCTCdcBjOTw7MhxPbdx/kmsZ8WsuPjLInyhEuDK/XT8SqDMdUK13C
kwk2hLywAuWTr0ba72RGbYoI96AgPzOasPsbOB/Txnx30onoeGAShaNfS5PW2FBhyROqoPdGYLkY
gkc0AKDJ7aue9pLOofMlrfaptsr7xPE2iseQDr6yujZ6CNkEeu8CYkfcLle/W4GsnmZtgRmHo0w+
xOegWC6dALrCU47ybSZE4cHZlAqpGnmVrRIrUFyt654sZnoAYlt9k1BLo3ySME7qaGc30Xsvx5Tt
iDnOVNWvqG6rB6PdGRUZRQSJrLErzF0TgTHWZiYgU/QJCawclZ+vpUPXTKFK7Mviqs9uLJum7on+
+9azK/RrMxhXiZ2HSZ8wrvVeuHJi9vFoiwPwz8PArVUHDklf5buziw5bGl6myVUgCaGNCtBfZeFL
OhYBOcTmqqwousyszFzPGaaNtfYQnK8rybcDjehZ0wiiDGekjzo8MEenwrCp6oOsfekKnUGF7/do
DE18GXFMdCNe8KigpQhfejPLkybunU4qph374D7MmhcCdXdaUZYnvxMWLUiiUobqh6mExWoARLki
YKpYW9zCNSsw3DxKPrta+VIHB7o0uTeiL0m0DwsPCVSF3cOLfo6KGR5JZ9+XM9Q/TkbIiMkHpqKd
Ocng4hMRuNGKS4gbY0WwF1rdrqLN1d91eZts8yjK1rpgz9oxp19rVKYrO4s2omwyLJkOtbVmPDRW
wh3DxIWe9uFnUnkfpdVAyWXjEObCtaLXMdb6VRhTLI1TsC3s1r92+PEHjojChevSU8nWDtWOwDhb
qhBOkbuu1Tp8cSpOattkL5kSxbKmnbILDWNb+W250WzlVzql90HRi0Oos/YJMz7YHsZ1kmMCLvva
2Bazfpu4LgquXP7CLFfsq7An3wAdi+6rs6Y22wcha05Z1b9T28IoRV/dUTe91ih3kQf+ZKwAiLRs
P73q6gEgPGoxwa69Ysc0wnZKlDRbVIB4UGxrJNxnVZtO4vYxbqUhgMbojdQSAh4UymzSoeSG4d6a
gMNir5doXivfFaOkemj5qI3KB4P+XCX6a+1kBzO2X0OTnUytBenaypjxxyZSIsd7zyb9o+RgrbrW
nvvUL3GCBVfF30MUrmbuq0a776fhkg2SG1pnaruk/KWG4SHry73ZNsqjR9jvDlOkO8Ue7TYoEORx
unrSDHdUAR/+OJhrrFCJazekE1R8hxkO4FWhwEhHH5/V8os/9yjzYeYZkfHkKEduE2geRuyGRXho
hP/ZTC27L8f+rRZyX6HpzFrxsxnsvYh9IA06lrihv5sQYEoILhs7MqKt0E4BeEfONb3mIKGp6JPv
Sjic/C2XQZWyzhvJuLFi5lVxCAmiERmJv+2vdlOYSbfrLNPb2bk2F0zylIMma+3+S0XStXHG5Nhm
3odXeECBewTsU2bcGxrS0MDIp5VnDW5RM5CisfEjkKJYo2xkp1cY29ge4LLGHSuigZ2SgHEmuvde
gyl8KnwiUoFuA8ihdR0g65hU72za/hu342Aof3dZYm2ykBZCkU3rJCczOtJzuhze9FjGdDHaupXb
QVKlCxPNlHRiTOvcy6qqM+4r6X3ju1eQhHS0T9jJavVQrGoZlMQmxBbqQaYjva6Wa4O6iUIz+Lb7
tNv4ka+wytXItIzxKw6KZtfwsfqCsGUEHFZcvNCRF/TQdqHatzuEniZKTwTHA1PsVYhmjVr8BHbu
xepSgfaFqVml4EIUkklsT+XXe9m2OGYJHe0WUSKgY+85ZRgF2Zxzlr3vjmSUQ1tzFretl6NXbX6o
NsmvtIg+ZgMH5aa/B4rpr/OaxXLy4nsLvdaJ1gK7o47q23J1WVRccpbueqWGUz7MtlHUspecgI/o
wUsjKVKA1u44aedr0nHcMOwe0KF2uE8wEMsxei+oLEP0EHedpu2mPIdYn8XHOBqOI4IYdVflbMv1
1kD1ncdPMtqm4LIqklXWCrdBORHUVPjNSZaDcZh6cn/w6O9o99NcBS4BAaHcksn2ahb+C9D5CAfE
zohgtKXc8Ypx3zWwy2QfMAHwBLooTWwMJGmGECUhmViPC4QHACuvpNaM3MbCfUH3nOQdQWgNYAqz
zhJODhj0niktEKoabQW9POqpiIigIZhc49vRG/YdHX3Yoe7rPYHxDFUGRI6i78o7OCircGRVF7m9
N+zyddTGX8VbGXTevtMjNlmxAANROhlS9Sw7+1Z1N1Wq5TZzSahmJ62mgzv5CYgsgWiKbHXgTCUq
VLa9xei5rWOiSkiGdttYd1oxvKd04WccAFef/W01F7MKCfSzyy9jEN/IQrY5joTVUBQ7KLbQlQU8
N3swXWmlxAz7ciek96zV495rVGOLvxFITnmGfJRuSRU2VlrnHSpVfCoOW3/bPoEpn2hUgfJRS/Ml
TqsJaFbzPaDQLMIErsDYN4faSDdRzJ/OvpEjk5D2FMjfInS+o5YVzhCU93GqXEjz0jcZ6Kmy8dlW
oD3ehkV7mNoLRC0vRhqs+tuZZNr414FQWihmg71yGvNN8cffbcnQigBDMn5ldzIcyhmz6IlTj5Bg
psVL5XhEVZfqZ5kzKEUPTZPUjCcsFF+KKZ7kHLMeqc3AN4msxamfKi4kKgdBpaQnMPnaX6a9TSY7
eMGbsm7y2AfFML4ZJSrLpuOM1AfaFRr9zy4gb8cnewrkmfESI0gJKvHOjOErr0pAcKHiInQwyB6d
Vs6ICY0Ny7lKshdZo8t2esNFQ408NfzMs/B7tkxR0jRr5KoTYhb6/8OQjxshIY/gbg/Shx6PPf0R
PdhqJLzr+WQgxkMfBm3yCG+HHUvEkKayd0jaUzjl6g4KCGSSiqE5rSpm9yxDBgO7BsJ7mdF8dJwk
dik3V2HARWFArSfvhY/npAjSdXHsGprHImExbphbh7TwaWxWxazw3ypKOF0dfVqxaQmOIUFqaS+m
bZgHP2umxCSvzkt8yEGeaKXOfHxXRZyjh1oAA0g9+oLJDiThs5YU7TolRqfJ58AyRnVKLL/SHtcS
3SyoUJxOms1Jg/LQ4m5OwRNnG1+Ib+Ai9nyrfsnnGQbaOpgkguAntrsH7Hz+jjx5BncFLfze+SBd
PNumUFTvbZJLN/l8zwFJD7lG+RJW/kVY0e/M+NJj+puiB83I5uKJXMqNkvHlFV7LUFytjhWDnFXD
+GfXyurJc9TyUCoqQLa021f+sS2S+IBGiDanUpl08O2cX/N+zjkCSl/750q9kB/Ukr5ozdLZju+H
A2HKtt6OafPcqAQAhUrLpeWBNpRfHlekO8bG4xQV5YqC5mALkmGC2n62ph95af9gWi2Bj315jUGi
VN8+AsZItwWqfCADDOjTValKiFvdNfEA7YPX5vxcRakt2C7q+ZoNJvmmthh3APt2llC9i13U0BUp
BuOpgfJr5nc0nh9K8mtQVKivEKd+FfOktIzhtbMVATaDYRqXGVwoRVFOFUr3amzIXqFNfRBD9Sl0
vTvllgEl+hJgBjlWFowOU6ulKxv6Kmbjm/eR4elrFSjfh+2FDxmiw995hEs9kOblllFRsyCR/dgi
IEr7H1Zpb4wg1w7BoB9iWqvnniza80IdcGwuJr2MGIpY0tdoCnOHtwk538Sj/S78oURryU5t5lS2
Ecrsaobt5FU8bLMS3ARi5+RRqwEfzcBLZKNk8o566aaWkl1mMFZbJ+3ekmb92Pro8RyFkvH2cgYd
FSma6D6LW1YARd3nhQczpyBb8M8z20s+pFqjhSAf4inrJv9C7+ii0lGepacoJnwnq45aLcZzgmUX
1/wMYbTATgMmdbtmvlyw2r6NQ4atmWysW5KLjTldmnaI/Hi2ohDpvS9xrFANCXFWFJSM4RL+Ogh9
b4yRek5RHbZFF5wzG7chAzOCXHWskotpMpZXmmI6+iKLEUbcNNmuLHpiKpyBfSfaSPiQ2bbTDZgw
rHIbSzgDZzyxKuzbCbQ3EIItYRfLD4TE+xfjGbgf0hEdvFc9W7E5XWIC49jdJqp7+/8oWBrOZOwq
bq9V+nWckPfeyOtM3gRALRTunLJ4xsLwuZxRSfMr2lx8wPk3IwY2SmSH+9bD6ejZSrKFUVGsfWeq
r0n98q/jGyrdIWs0Lp88/LWwQzCx3V4tIvRFk+51yWtYQhQPmAR+ZxF5BnVqfhaB8nr7z/QEEnyl
+uQKTZt+wFUE8c8t6qlFaoHbxa5PQ1tnR4SE7kgUK/BAWBotTHBRUGpJHHY7va3PiUHcgY5uJJ5D
h2NLw5MW9NapEql+RRXNnlexPbeMfITZmv8THIT1kA1GxIJO3HPeFuPn/D5wu/ua1AGMmg5pm8B/
zK5vtkqaeS5TbXz/FTVwr8cfWatpV8VI5lswnnyu3Ij7/DTuzbiLZ+17fJqKbmCaPL9OvYKd5gL/
7szu1NC2u3T1WN1b3gxBdsI7iPaBG9pF7t4ITkygdqHSP5QRSVyD+FRnc+9kDNraC3pz3ZYRWUoD
BhDfSVO36CpolTPUZTLUlP2qeCtk/1EvnH91IIQqdoKJXBdlltIiBdUF/yWrNu4yVYtOSodcPItN
xb0p/CvHme4nKglSQZnX6Ez1hG4lLxUCXeTYoXrWoxSaeEIYdezZGItxrKRsYcAhWjaHvtw29kCe
KWRclzGq3DNXJMMrinZBmrs1IYB0RaucoSuj700kZ63IRGmh5CaWYkXX72ieqmTNBYE7jYX5agtq
qpSARz00HAbTJAER4N550T2JaLaN5kqZe/3cCnH1jofINzYLvplmzVFVneYo4t7ZxVk+X8GDcp+T
iQa7BfUnQzl/AzWQKrjJGHWr6r4akYcN/lzp+D2c5BItFkVw4UYWHgq9s7JN7wyg2TIC282AwHYU
L/XGLCd7xeQFOGFR9Ps4D74Wxp8l5LBjw4E2YU4vNXHM91aQXvBg/yvBNx31XzCY09VIv2ljh6R5
tE34qggd5xVepruiSuRWc6buOVdJLjM92T47C5e56YNqV6IpZNol9Dc8XwGebK/ahfNL1PTRShus
eBf307xRn6HOenQVoRrdT3YOC65EThfMHnltTLotmWjO+rbG6f9+jWqGT6yqLdaE2F2WL02K/CAB
TDFIq8rT7dD3lTMcRc64bZboRkrBLoUR/rmNE+7khJnbSxp2TCbM3u/r38uKYsWInC2HqwwPNEkM
EI+2tzRXG2HLuem79q6vu21AFgBqwdbYm1rEEZ/a5tnrXjucGdfboSCg4DfzTOY9PmsxNgGeRUTm
VLbf7BvWkSuhv/W1MOgU6T2andt7MC43/JXOLh+YeaS1U13RbOmulZf00QcKmAYGyzf6hzVr/Pip
q+8WO/4mItk3Nxsy2Yyfi3lIBtN3r4vyNXbGzO2B3zBsYiizCLf1wfwQYdVdlssbTNOHKeAUNY5k
J7XkV0ovjA6KyTqyXKGKnT0MdZE8phTR91aZQ5l/rX1du18yvVFjb5AmKofbot/34fhAX70HE7oC
4JYLiX+xQWVQaellDAK5puWYfo/JHWyCWUTSjIfF1tRktrwr5HTPWo7+L1Bs5dBIdoU4bSYQXhbi
HZiYT5x3++UUswtsgJA9DfqunGKJihbrFjOi2MAsE2360qviCep1/Yy+wcQmapru8n54iYqi+Yow
JrhKIsZDPjKsgQNSHcx5a+8Y/gwPHmtmgJqa0CfqyVYYs/sFlrg8IImTq1aHtxUnGnAxA62NFsG8
nddCdnfto2p/6KZuPhFsUhw6f0woYZ+zbtC/bDoSm6zxhlPv23SEKYT2i991MTNViHbRvw2rKNCC
bQR67VNBJGEhXXRv9gq70XTk7VF1UegsBwbUkz7pvskacg7lWKg7BF3yIavKmaxkJj/ywGEQ3rUP
fdjqqwiu47rgLnJqPE++YvxbRV07vN1uC2bIbcxLooheS1HvqhSzxRCY5ELE2T3t2+y+7rpvI5A4
0pa3RnYcKKpacXWQuri1Aaq7w6auWZn5tMT1eLWOfqDMrLu6Y/Y80O8nlLB5XDjJrROdGphp5+UV
uJPqFNErysrnydBOUJHDHyN4v3WLyPuiJ512br2ORv78g3iKdoUOSZ9csRJoo5HuQ3L8XuffXP7B
8puZgxQsaPpVPwzhY2cp58V4qtSGeohShplLNHOFRmfT4btQcN1tGva0cG1nzqRokV6GIbFVRA8Y
F02E6G2p2fZTIM7t7KnSwchSu836xrHqzvjdTeLSHfmawcSrtOSUs3Y84rmsHotkOi0LolUl1oGM
s3Rj0w6A18rfHlTIB5mheRfWd+UJQsPeLIqR/SgERamW0MADfXx3FFYxs6r8s23Yq74MsueyYT6f
tGl1qvQme07GunUzTtyt7qjpc8YROIaMACLD/lyolnQ4zaeCfLx8ioeHbn5F1iNCGnqixuTUKK3b
/H30z+oQQoKO65i/tS/dABbHh6aqH1mZJBtAPf1FyZy7xVlUGt6L6Cr1dWhNHX5wu/VM7ysoC8R/
s9+wnte8HPQAwW7VFmVRcTXzpN2ILC/eHMP6Sun+/S7B0Zndb1PPngWz7reUff1G1Z3+TDqqPJpq
qrsaQuJ/MflvxdsYyHtfUcNLRa90lqNPz15kj6vW8rofqVntpjrAczYmAHxEUH1bttgSq8GcPTbe
sLoZ26kpJlLKWEa6QRKAJRX1zIwlZ74P+UAXRB7riAS2i2fYnF+WSqnQ36b3hdLBv3PoYOATAdrn
GPH0niamWMeGyQDdiSxjLwvtX/ngNL3ruLq9WG4sYIm11e1zCIvNwRI7YPhd5PoAHDd/oghUE8py
52g9qXD+cMQrm+C9O+V+T4lnRyM6wNYJt7dgD13tqUgj7lvMOt/FCPpsCorkXBVFcqLx9+FF8nP4
t+3bgje+17NARQfApvPPD3AlxjVz7qIdvkuMxKhG5tW5HwxwY40fuEMNhsWbc7D0pERpnk/Rxa+l
sZFsq97KJniL5+zOCu+UOaC5h4Zg0lsuoZJ7uXMwqjR5bR1tt0CYlvehIR0SAkdcpjzmE9mGTPV8
2m9/gIHSgDPPTHcK86+R1XJtCC+8jzOMkxpBHrvcS2yYmrMCbzJbf6cXAKXYUT47FpPsXs3Vg5MY
3YPTyN+tLqniJbYCFExZf1wwglWnmHf25DG7KweMM4WBV2FcgkfoadE57OYElyXEyAETtflnDIvz
f7IeDMvUpWpJVccqjg38r+SnSitypS3K9HCL6elNo6Y9HoZXH7f+Nvv3M5vW6+29hgsJTHX1ElAR
OH7kvahBkF0Z4KBlDMz0YfRTWW/zFF1Wb3vHiZ2Ua0wDtEUZW9XtTdSSGjG/Pi1ve7hXuvJeZSp5
vPkcW8S4rkpC3ob+U7tSCz+bXrX+fpjxQN3ykMQTBS96rRkgtLwfj6N+loHzafN/frJyLd4anYoD
Gw7xsZK6vY20LH3E5P2Yx+GrYTreiz1aKbxZnjGFyNY9CP5zg+QSos7eL/X0eXkIa1SafmVB8p3f
E54qN6aRuiDzG4wkuk9KJw/LMxForyW2z3Ontm+x2puXzujEC0Oltx5FNrplwBopcKFCm6x6batY
KA2zeah6J31ueoZgsn7LMZVsNa3GJDw/eEloXKSt8omt+LltxXuW1yD4LDzJaFVwYIdqzOiomhJv
/8+nhy3/RpdyDEPXbQNBjG5owpYzRfo/wGBJWjW0ATyHOVFiuwWyICsa8l+VSUVeejVq7KSCXGco
8RGwojznqqYBOLCHd9RjF2f+t7Kpz+nAXjVgIrEJwyy4WBauOB+k0Z2uM8ab+xk6u7P7iAHEws2Q
pCGvRr+CBDIfWj82092/7J5hl+Pm6jtxiMyI3Uqc8GMcs7ldavc+MuOumH0VVXkQrYV5XfnfhNjl
maZVBvZIe1gbAB+vOWmA+CGQaXTEsV39GjgsX7UfHEkHPy3vsT1JD7ZONmZljdUVScMvut5sMzRc
kJPWClfjAn9zShTSeYRafywSZ0VzTX+zZx+Zausvf/3NrEyNnQdjwJ24k+9oHMf02fQ5+JBQUIec
XNL4GJ4S5LlarPai7IdDqsEwllMSPy7vBT1hOplJd9eUvfFfvnbN/lvgukUytgnjV1c5ASzuUX/7
3mucSWHZKoLOfZci9VTJepUtG90V9MrmYsDOymiY5G4K5ndj9LQ0m3BI7/WMbLw4JZKs8zMUtW1I
HGDpgKdqyvhkIXdh+rhi+QRB2Q7teKGm7g/SHpWdsOr8oUEyPrMeVXTfQ0u17dfXhrnwtWFfjN6h
AHQ5Cny51K0LpBZrNuE/k2smln/O8vZ+AdRVHrZ3O+3ro4mCwB1bQSByl8BcBnxysCoNam04J3Sa
KdirIH8gW0J8537850leYwqrcyJXgsiJ7iC5UAl2mvkaFc2wtVCmYZ3LzVeZxtba97HUjiKUryX2
zpUyMgpCRQhIpNHMO9oFzRacdvoyevZPzKvmClQNdhLkzniFrY6CA0uHMUOgKfJce2YZ3IitM/Kg
mUkHYt7Glrr+BWw33zdp+UsbImPbpQ4hKoGl4ArpuQZFJU9/HmBFhOyBGgXfxl9+0GjjtY6ZSujC
IqrRpu1BAdGfheJ4u36kdM5sNC9yUpu3Urdfl/uqF4xrPaQHQuoGbCmjX+mCZJ4I5c08BlWfkrT+
KBSLpBuGJ+/YMDbVjBRoM6YJfY3RImdtJi+uk0e/T3tSZLEokhdHtTzVOBMYfk3zx0TPDhFlfnnb
vNeG2KTZJK+11/5aCOtJ/KKZXfOzDRgqlU3zQQ4SmP1587w8ePOzzEDMYo2asgW6AFJwHOKDptrR
Y17l8SPhdjirq+h+eas1iSkozRrymFdoXwkDsNdOtr9loiW/E7kmNMj43bfh50TdtK8CQlYXH+/i
6CXnY4V7cTywRdpnJPhCouIOzjDGZh4VFAfTrwO3Am+/WT4QpiNtJ2DEbpaPi56n/C90Nc2w/7pw
cwHrdEhVafLZLMPU/3ZfLwezaYg7to5tSgB6TuoM9gQE3xuTGwkk8GifyTYMCHTHBncfmBaDq1mE
nbFBxieFz+TB0YdfERP7vfA1ELsS80BY6s9A+2HWEqVZD/W6A+e7/cNyCEuN7JM4/CSUgyiHuWW1
/NDCzniZfymYtQh1GSBJQv1THEiGSJ/LHJGPxNZ2bPQ2fY56gBBjUE9ularfeedbB59Urk2MpsS1
Mwurvkzw9+iDg+SAeKJ5Nm/dIyUtaDDfL+9I6r97bSzfBCiouz9vRaH6NqIeW/sZntA0GmVxuV0b
UPP1AgYqWPrMifPNHxbx8gwnwdZQrDx2oxHgDfarqz8k+bU6+mh/Ub9Z4sctlrk0g4+0AKQTUCTd
HlCa5dtpIGKhhQ+LkIYTf4nrZlfDp6GAfqIfSKSM2kCWrQskghV7kcYMWkQx8kGEbfweJN6vsaqU
r3EIV71Btysbpt9kOOz8+cnIO5jjm0s6WiMTREHXjc13WiMuSmYfe5wn5UY0E9BnVbbXPwV9gquU
nigJJP+u8SE/PoS61B+6HM5R6lntpRJacMlwcayXjah3MabyMdMcPLgzGqY0QopzjHQ3GgxDd29v
W/CmhfZ1S05rJ8bpMlWd2UNUPVhOyR12AW77mgBlFlFBsLwOU9dfiGNhyDzvkWRDzf3PRY31t2tD
mtKcC17VlAjxha3PSM3/KGqaqqp1RVXz3UCAy74o8+aRRjsdJDWwGITxsk6EuZeWAhK2FC2IYTo/
CFzaa5XnyR0lmLMlh+inXpWBu+AMwiJHuKvtU0fN77I6ZhyrDPVDPTLmckaKJW7c2Vkqs/istWA6
Op1b1kn5bk3SZzQYnANbN/EbYMsPvFo8+IPlbKL5WR7WD7LK8X6oav0VDb9wQMnPGxtbTJl8tsZ0
tTQoW6PCMto2Jz9J+2dtMOrNoFM64Ocz3oJkuKiSLqKS03TVR+9LzCk6PWfSNqKruQvykFheLchu
fUMGoZjIM3VXqPUaXbW8DQMURR22y0viBsrjiHF801viGqqO/VA36UM46tVpebBbpcVrjjR7edmG
qvJfljl7XsXyZPTz7PDz//8/e/4mhRCW0CzKKAqWv61yFYM81cNkvrtBqXPbn1YLZyBWJ+Uup0uB
68Ouz34xdDvKxOac2+H/Pst7tm8vf37+59nyL/3BfNTtRLx2AzMWhe6l1uJ5L9rEO0Mu7hA0ka5Q
z2S9xNPeNawMG4SC1an2w6M2R3oVBm1vxeuGixZ1yjnPiRkWeCbw4aiP5I75W134wUkrovw0RK3N
qaTQQ0/1dPMneUfzbXsHil9pDqAIRvjtFpKOJEKhC2Oh6VpANo32NWS06TO68eeEm8VBRbi+tzOv
umcx8/BoA0mhMf4eznCGOI66dTuVyR4XDVDTZUYTTGDplx/naXpIhPCvSqQBqRC53CsFU//JLLQH
JovZsSc2wa3nfpRBL6yy+5ViZOML5NRDljNR+Ofr1fw/iFvLQO4t2J2qoIkwDv71ek3TxJMKhowd
XjNEw1XKfWRu7Pph+1iTr3qXdQZF6jRY50Zt8EA1EbF7hO0+SodVXkKhdrJIORDqQqcNxQIBcr0P
vSls0P/4CA7xTz7iERZPubLvZ4DsOD9UQ/JiFXl0WV6l/l3UdUynKtW6BjrhXUFlPWajfM5kbd5l
fgdbZVYNQTG8y2woJH97xnxSPWTpzKu2K/yVM1hjBgWsNJnpOAXSy9J2MCMv5LLJSndp6UqcWnss
RozkodjJ7OqZXX33z0dYN/4e/gXczHEcYau6lCosvr8d4ras9BRwkH6n5Jrh9n2WAc9/seoi2t5Q
fJr8nZjRuFnQWQZUHlqGCRGtevY5arjQw2DcmjMuqJjq6CGnsDDGR9N6tLQAwkLTKvupHjW3ywjr
0WLtTGTob6suiVvA+o/gQ0ImNnWndoF4eO+OQSiPtk+yICfepgUmmmflXVzFr1nNpmNpjdl6jCG9
ZLRNKxSHHZa6Y0fO2hIzQAJCSeUrm/NUpvd+3HrfA08iAnyWJ368a5Ek4K0BsBOa3NVQfiFmXwZr
cQ85y4mRWNDFNNZjzz4iQmywGSOmWvDQKzdgdgu2sc4x9dbasZ13hArxqEg27GcOJrlAKln3ZeiY
K19ru+cuKC+NKuvVKG3lWttJuSMU/LrwU2JDbFMlV6+Nj6COOZq9FtGUXWvUZQvKedCJVCPFCQ8m
Ms0Xgatz1XdTeyS/mcQfD6itorcwClqHZSIXQepGdopUsRHWU25Uytq/qzQKhEHrWELsNJ/Q7hrF
x+RZ6t6PnWabq6AIl2d+nDibHDPGKtUdbPyMqQ5Sie37prQv0kyhCZjWKRwYbjNaXeWj9pLHefw5
MGRjX1PQaDPRONKHX7ZiuuWfiAIE+0VAManDinoX+y0Y83iq7r2wxP+g1PWb0OufzQTe0dfyet/7
7LYlRn2eQNconnphOGte2EVpwePA9fqf/yQBMj33DQN0r/NkdEFu9VMBUbzmq71B01ilmnlGVw5k
czDxerYC861A5fiEJRheSTiqlx4n1D1Ub/TLo5G5du7o23kHuR8SrtNlw5mGbAAsjO4owMj4qrxY
JcCxlySOh/U6NZCQRnN1KGpslcSJML6z2exiKujcxPYuS+SKVoHGsYEuavMUeeEezjGfkw9eu/b8
X2NY3VdWp7+JzisOWggRQFYMH1JFBV00x3aUarRdSPvLQxcqtO0UYH3lnMiSh+TVhE1GoV5UwVMH
S2SNu4Cuw/wyzY30SrD2fhGSIL1w6wit01JuTcl452iK+Wiqif+oqNWl1VDigtaas9cQQ1iMENYM
c0BLWcoRR7WCSt6G8JIhW+sOXRa1j8s6kHUBEeXVJFf0yn5qEXfojVZaBL4ttxsWekQF4NK3pkOY
8NJ/9USfXqOEdY6sp+1IY+KWE+54ebuP9Fl/mQeEyHljuefYlyecEoFrheaWqAX94kssD1Ypq23D
kBAZqdPityQVBDACUum2wriAZjpVUsyCEw7KgEzPUszZe3huTs5oI39TfaV7RAil7YeWYEuu+J9L
674LBMbothvPy3EKfnm61PYR4yqOBuVsT38AIBeZGQ5tcJACw2fCcPwuKAF1SRRnRLHK36GwzENd
s7ZHw+hvyhGcfAqc7QjtiTmk7+iI5aTYEZvD16ZNBAc4Na6ZLP+1SDEUGcrz/KoQPneqsdPhPdBS
mZl8QRs/43ZRXqmZrj22QCSHmrh9rRohRqsIOORZzQv/ueZ8IMWXRoWWCnoZAHSdfz8kw/CGMco4
xYTxEEQbZWe1K9jN+oZFJARn6NQp/m0u2o31j7IWxhW99s90sJuDOp/QBS2ZFc5MNJ2m/W1DBd5T
MMX/pXcNyeZv5R/eBtrWpqWqlgmOwJib2/9ZyOtlUcMcme78EKNFG/RH8jam9TK60qtAJWFOfycz
wXO1ToqXXP8fws5ryW1k2aJfhAh4FF7pffuW1C8IWXig4M3X34Xi3KM5mog5D8MA2RqJTVNVmbn3
2sCyobKRmqEl2gV5K6ulSUPypNKlx3KW5z7Dqegb6dc6L7EnTPl3w4qI1bIf7vug7Vbzxm2SCPyP
HV5/37Rd8W4Z2iEyPGI5kEpyTF4SslXnHrRSuXWtKd9imQjo6SfdtYzj6BVbxLmfPPllqjveCYME
CMa2OwS5C8I2as4i6Z33JYNVjceC2igZyRDtzbLcwzTq5r3bQMpZ0WgzyKRl+loyNDQds1rn3fhX
gl6fowUPMYQdyfHsHsjxOJUGLnwdtfXz76sw84lUwqHlSD84w2AJzswmXVr2y/3C5fu2/G5wksYl
yE/NpiuCkghCsLuVuqsm1x2bz+MUm8+SCfdpTkx/q1Ml76mtsZIMgJmQmGDSkLdk5tOlJoShiFvm
zFG4A+Kcv9AdU39fKuyvtKL8o/oXg9JOTr2w39XwOhzCUw9a5eT6WbxxxZJYEkw+BOgAyquvOxe1
x8HBmfdzWGCT7GpxDli7b+oHKVLSAtl9blxKEwqKerD0J6w6pO++xTjb9qHWGNgrneBG9A3kuQXH
zTwF/IMBaRuq/SYZEnqXC6QUZwfhLstdsqBupBmizG9Mur94b9a2XjjHaq7kU9mkZCCSUQfdSd9Y
3nWUhGKqU0u/XI2VmZB9qdnbHLPN/QfL3DxIvJ2qNlwN0liRks4RAR+0ZLZXMUo8PE8k0jc9QIfe
S92DLYfiKcsnPqu11n/3s1WP8dYFHvxQBQvJHSICg8vk2cJ/elTTvzzUaqYSnYYjhgl04Eyf3EEv
yGljPK1uGgd7ybzkJIW04o9qR6k8mCqtafCJSp71QgPEsggdIX4259JzvwOTaZ6tOjUBpk3OOktG
f5v1VbC3VQma9peYYnRVGPA+AtuXp3aBQXuYWFZWrg37LtLHx2mZFlJnN/B1tkq9BjpiPOm+M27q
1F0lY+/+IOQPhofl2i86rRYO9yC1ibip9+AntbXezu2e/I/0hkx3OY239lDuta6KFrCFdXGkab8T
5ICia/gmiyC92ngpTvcd3LKxqVEA5CsJ3eWo9l26Qt3xfryIhp/qTBTbFvT4Kftw/OgJ7ATS2VE6
T6UZW/RFrXevxSsviNF7dYCGqze0GiC/MV/DBD9lSzddMN2RLM33UFd1yFMHv9oEM9+bZoFCExxm
kgfnFhreAO+8b473p2mY5cDxcdluG7zyuFFz+tjLVjf2vbOxbAxs4PcZqvQeey/DfKVkrSTEa9+p
yaZbpJFzkrs7b7nLAnygC+9fEexE5wD0wEbpMwszummInrYl6YdrTtiSw5aQX8qJZl6YBj/LbpyW
kzePm+it8a5Up7mz3a0WTBZGuow+AwZmWbXTVp2ApqZut2YrgmN8UizJACfBhq0rWjMtrDYZc/cf
c5ua+16RP/s4Yo8b57N6Ecn+eIsbenNoGVuMGrJ5UpR1EwjwOq3beYXe/EP9QyrbD3TCDtaWfMor
wFCzVz6oFnuRxq9aBZps1Jud+tPqiFbgk723/yjHCR9kYVexhUb0gOTEvMRY5O+Bahxbi+cO4plo
dGx+6OuTQvo7LxMQbByNIgKvAfNfq3tQB80kiZcYJ950nIwsO1OVMCyIEcBlGT5CwxlATrkGi25M
bCakEVIn78/EtR2ab2PQ7BmL5CfRT+Wtc4BTuDXSFUOivm687imIqviiPq1Ta/jXARLQoCevnV9A
e1vOgyaQzX0OMkqteOpJeIWVIGn2D5XuJxgraWaLOdR3Kfq4c+YxwrHbTt/1tUQGQ28XRzfqYrMe
UDE0/nBpzM6+FOyyWzkaWDqR83NjvpaAw7+VlMxlSuwM5p3wNIdhcCyFfgrdhVRr4Y+mhkAUb/TR
JUvmeJ0tomVjnMftOLBmNMb49T4ArTM+OP/fbbr3mIKkO+RVdcNhL4/FlLxB5e+/jSET9GVW4SUe
li2NeQIc5BCTJpumUPtnT5G3BRDDUT30M6Q+OriScaJaki4hx6Muqk2Z6/oZHNsv1SZx45pqTorp
MR1++rbUvpmRYPGsESC3LelvHkEgdbh8e5gPFLI+35uvBUXaSljuRW1w98487zeLjprqCk+n8VeT
SZTg3w6sOGMq81kdUFT4bokg9UyQz1bEaf1aCRgxnsP3vAvwK9riFwza/EGiBkoNz1yoG+HVuwx+
Ly6cKcaTP+iniTJo5QvcpZljXBFVuUgitHIdQaaROmwOVCUWlO51YQyfNMrJvXBHwmjAU8D8cg6D
j1e9tltvUwHFUtNQNyrLs1kvkpuqdNepU5rrLsYfNwUVz4Jv1Zr+A+oYcuQ29vLl1GcE9nPUFKcW
bi1+cTP5H91Bw/mz0esbBLk5ruvZhoM6018SaP52Powyo2THtcWpb9DuCxhC+CuT/Hvu9i/sysAJ
CkiXtbSWiFmfNotd9i84VnZRqB8PSm4p5OCc/Zi29Ngyf0pebFobTq4/MyYyX7NgRN6DP+Nk2lHy
IGGnBKIcvpIQV2B2+EFuMhyfubIOXWcpBPprBubmHuAC6VdfpXH3jbzR8KIXc7vrbbBs9zxJkhu3
nk/AI2JJ1e2qUobbrt8w6CelkSxAQgfqcmq2QWGGO3XXqYxiXQOtUR+t+yGt1jalC/O8UiMgh/pt
B899gt3AIc3rUGK5coSdKpj1I9ZNMUU2mf8aShOYom2L+1W0PDZb48Sok9nuGJJRMnrhTnUjG3/6
FRMsAjd5GRZzKm0xHkPcSUFsXsNIpy/Q+e4udIyKHgPU9xl4x/1fNElAVJpUkpgqBGoRuYm9QA1b
J19tnZzPpIGIuVwNceV+6TDHHWZwdJeJ0dz9xiIBlHENpxSR2cO+nRzvXptb6YvWI2vf26Z1LtKc
yWpXtE82Q+ZtFjQtTROvx5Iu+JZHRIXu2ebICP+PBtipwHg0qDfv+7AIYQNE6ZultfkbEV/Q1jpX
cDngBIl8ELjRrS+hLY4BcAQvA8JYLO0FsunfsIHNQINplMtQ3sglFV8ItR3WheNBkTPmmtI8ME4Y
L64oZbZG20OTmOnNX9QNxGMdN635oT4b9RR31wnGZ1gLl5w4L3iAwgGeZDlt/Htn0PlnYxAVACwb
X1B8MCRcBCJ/+wox+iHBeMy1ky8i3BZI+BqGAt+XCysw7xdOUuef7E5+FTZawMjob7SP5yM+IXtt
G1F2cQpa0IsvpmIZPCZRO64tR78I2yRjd2kaTlJ2B4zFP+8nINbsraP39VMdov6YFroLHuO143T1
i7lUcppcoH5x/VJ7nCqWKCsEu9P7YCbjt/r/L0Apv4OvgUKA5WylXrlw6cw06bzLvKG5qIfUjVqs
Kx63ZdFchJ+E/2MtYor6j1oV9YwHfszyqFf/oaQBBofSNfWyc1KPf4XFh41xqRN9pUI77oLoEAjY
yu8cWXJEn+PdiOn7Yle+SVj4m6rxpgiQTI0jHWN1oT1FXiOudYwmmgCeJ2segqdi7owDKgOIxstj
6ia063gFuf5Uk5RznQ3XOjO/drYV43TWtpqY3ZFPXSsfVG/Vm5LXebnHOB/lpu35VEeL7M8xycQO
zBxYOlJA0VrxJVnripyvCt0gl1/uVWIqHf0pn3RsKIXnPCEm7A54r6s9Ic/AKafknId5dZvxnWKJ
8NMPYoP4Gaxf05xOCluvbtwIj2cSJzYQHLSjaUjoGzPGv5SkoZ9sPIKdjOKoWOfjLLcM2NK3Wfin
qoWplM2VDhXWnCC1yK8IfIrntsW5UGrtmxKLFm2aQvtGl+5qYFsYnKxqrlor4So1w02trpafWrn3
TZRR/Xl5+P4Hlj9qk56wSRKrgntvItzKu6+1R9RNkRXlE+18be+1w5EJSfdY9fVavcJ9kOPno8Z+
jKr8lvR592O5mCOyQTUdI9bcl7zPPcQWJczVuvJBoKsNglhcPav0cHpP3dYtfpknrebVAWTcr2O7
vyZxw2lA9u2BmKYjgr5uHQiGiWNqnZ0ZIBQ27RrwMC1JzOFBtzES6wxh9OccOM0mL9NfQLCP3qB9
L0zGnlkIBtrxPuYOCIdVdGLlGj4ERmubyfzrHKcJX9WNZkoOMLX5bjbuMakMC48o5uzwAinge4iW
bVcM5KrmbrSkM+NXToOV0U/+ia+uxoaGTMiKd8gL9nYz8jdKn1OKGe9rEk+RnNmgtusF8aOH2z7o
9p5N3jbssw6eN/k8RBOyJ+XpxgPC2O4k3hre8uxtaP2XmMHBIYVzGPekgjUJNDTyOGn0094FWkKO
gGVU+xaqugyRHeTwgrSZfy8dcJCnOqqDurh0oOY2NSfvBDbKvspA47ACwVWeLpkf0uxvmvCZ2jrw
ANThsJ1OUy6fgyIPd3hQLg1ZoKsxLM2j4xwNUfsXr7Zg1S5uRSAep0j046lLi/GE6+rVdU1jhemx
pxKE4QulPQo7YCxJMQINBlqes0nDAD7KpvlccfZjbZ0vkmximdKSrOwfs01Td9Y/bOMRTx9UjnhF
gVhccq9ZJdA19lPr/SDKkk960rUHEfhrLIp4c735JfMTGBCLkKU37GMZTiYQBBybUKe717l0TlNR
cTKBtmcU2o/aMB5hsa9Az4kHPeiueFDPXgJajnz0S4XkitMGmDCirXj9wmkZT599LYaPWCdUTFa3
R4wFjbQWB/ZdjJojmFcxopTR+N6KqrkyMHlxBsRyfv7UFL90JLQBOX9xb36Zp9QlMwNHJMJ0n4Ti
dcdZ7sAcMX+12qUf1EUXodefhiVaICsshqDL1SLAsmrtYMjO26kZb5NON/pj32PE9I+pQM4uxawj
/dX7l6QYTkNMX8Tq0nZLWmV5oyuX4DTnyOj1La5Cv32KglI+tUP77hcDgosxPP1WkMykSJ4bss5S
PZO3aFnjB7GAgjeaVua3os+LTTvne36yYsdlav+RW2AEM4BbVLQeWT9Gswkyvmetve6JVQl4y0Ze
rhxhfQKnb/lv6l8oYVcReHUCY55Lz7/BjV3ju0g6vDt4/HOiwgrWCkHyUvwhEf0bFmnh7aXx5D6S
P20LKl1Cefugu4dGHEIUcz1AxlzfjeOxx6adhZ/nDtcvclf/BUpDFn8eOoFXnYoQfJHpXwGviLTZ
EifZQXgy4xP5lnl9MjBjEyC8NnQNFeM7+VIoIfRPVR19K1h4HkT6LMp0Oneoxdbo+weO5dqzL4rw
HHR08gL9MRFOiEvTzc5GIXZeZ10swGujqDdzOZKuOnKeGuz8Z4iYa+MHdvRgzB01zIc1tNUj7Frs
SUdoYgNU7p45bVSg0rDT/lMdtusZxMNzHwTrSOTOPjT9/pT2X4QDi6QTwSvBtPmWbg+yT30dNmVF
eFP/1uMfvmYdENtKeGe+ffoxjvRqXy/DjWku2SR0gihAZB4C00nOnQETYWYZmWSTHUdXO7dFBQwV
frSoyCsOo7q8upP9AD8qeKoKiOTp93LvT1q19Rnye/bUkrydjKuMicyuyx6HqT4S6GAfMyv/mvqf
2gD/rLDb72S7QvJZUpZVPwe8xL4V7MMEMSNj81EKNvIAyxjSUTUi7kqjix54n1WbiX4qrg8Ba8Ri
hHpynb44zKnP8c0u7W0ymMVzXkqMJ3Oj01I0fKShIUnilp2uS2ewbhAqmAaXnnWzyOXaNTZ5R+ox
9dOw08oN8z7iZwYreSVc9qL5HIx8tyB2Q5XgRNBy2G5ie4X6ZfjU6MDpvcrYqzj7+/8KMbk7GEYF
DjR02BlKiecLko/f+CgfFtKvEtfZEqcw08zgYOPSdKX0EKDinTJ1He+p4+pXWYL0UdO1ttGmnZ8L
HPVYaje8ZWhZFwXqhE92Tb0177DCNw8aIX2HIAAQXAwB4nx3DPG0ZBCdxvgAi6+9qtec4SFl4HK3
TAFlA3sBUINa92oPMjjXJXwzEyP5vZfx78d2w/hTM4FQiNRY9H++KxyLdut/n9tNTsGuzqfs3OIN
vWsVhWhd+IT9sC5DLzrf53Dq7I5W+9Cw3L/Xrf5F0oPktQO1NkwacX8kvWE17l96vX0pZk87OI5b
sYEWmBxV8xGcyhencTZd0hfvozSu93LVKn8Y0bM6vODlYS7W1OXZH3X/XBk4KuIcVmygTcEL7JR0
L6VJk7/x6Wak3YnpGDUZEZfTIbS113bkS4Qa4msE2AUdyiRerUSfd55GBldOggTrkogwmtGxUvUE
H+UJYIv/fZjdeGlOzS+jjkEaUe/8MuQby6mqT5q3zHRzL71GHWrtuTxGVeXdsrhvHieT1LdFY5JV
CSz1XvD69MVTOno6A+HOhU3FYXQILHGzZtIXxr1X2ThqwoSgJwZfaPKKvRn61VW11eus+qoNAKzU
zFiyq+x8L5gZwETV2sWgdu3CFq9sL5qnoIJ8OcUUwoUhom9dfZVEWviZzkEKpg0w+Q+m5tGlXwp4
QF7pg9e9eaPV3O5tUSsL22va1MXDCJoxazPnRTCAfM6d/qhcnVPVQP7JR/s5y8rt3Yr37x8/U/9H
58XyUJQgSbAREFvC/SOVujYHi1M4Fa2UMoFwOJ3VEdyIJRGMUuony+28R1a4VyT7iB8kEKslmLW2
jIJAgcXeYGWZd+1lsxmW08roIk9KijR7LTlbIH0EvqYPj+oqZV67njmNrQ38huRAZebGrGGCBRHu
ZE5S/hUFI4d5vWhevAm3kkjZihpUr8auYzNYkeLoX1Jr2ul6Uh2YMoHW7meyNufSGjbTPH8KzHbh
11hLv8X0YlqyKxpw3c1pC/s2MUy9X0EOQBRZQx0K+scWvt9k2/qztYyHlnstTeFn1Wde7tm2sxeJ
sycJ3TqrulZvsUUB7Fsz0D6Lkl7Z74Y1MNpVPs/eLdXwuyZaZ17ukwIBw2Cv5q6TM3zWCHk6EPFx
H3HVZLOMKOBBDphvvEw2bZv0YKI2udS2/KGeWG8PfGa5h8ITQIrqrROQGe0JlBF7nz7xMcRY8+j1
PZO/CBcpQ9AOsrpJD0R3koP6W9TdFBUQrft4fi+ratoNRk7OjdecBzHSC9Rrc5KrKOXwTdRImR8a
3bipjzGjnXbXQCOEz8enerZMsbv3h5yWtcIyO0QKKeZZPrXGO5v2Ts0gHECh9ew45/voY0xg3FSY
TD9lYUHgkh59gx/MDH0esltCcXEYULTtZmsQj2OeLPN8pJgwCj83zYQlx869NaV/r73MPirVrjXg
CKMUUtm3VWu8QG0Ru8DFUetLPPNaMiKNw5jwGPokUbqsBsSuMqn1ji072M+EqHvJsfUDR7UF22yQ
j3zsPxvE756CIbz7v7BNNjdMt+9Fbn/OBCL+so5hqgWFODjo/LbF0IdHZY8u52IH+WoV5a31qJTk
ba5vbMqj5zuMIjMQ9C8ZFhbtFOSqw4WI+wVl108fsvQ/T44/Pc96OlxAbNlrxVfQ6S4TfO0+dsbX
ienCQ9zk1YG082qlL3dpWSxx7B1OWrswui3e1buBTjf1HxLT9P+Y6v9D00mDhO4JOZeW8FlCjD80
nToNisrSeu8Emopvb0qrsA3ddqO6JEmBNwdhy82qp/DSxsz41MKSRuFbHAf5CycPis7/PI5u5Y2M
6PgoAWABf/dsMNfFog3p85NyDDPgGA92zog2aLIXW6ZfGy7WPWi03b05nzIQu/ClJvzTBx2dzfkz
pDSm4tOUfCE7byGhB9WrNbYY07nXmOlfj2eehBbNYXbVxgU6UoN6vHXg5C93C1/L92Yw3uLetx61
YrIeq7ICexkBXFWPpcsPKo2SwYCUIvUW6UCPEXEl9R4yWQDvaUoBgIQJw1lohogb+TZYWFMhdCLM
zGrvG1j2q03/94cwxj8u5m6+P2Jw4VlIKycRa5uh41ctwra8aHZbH7SQ9u2/bw9orP9shjmOAwLI
YYUzmUj5y8//1lWs6jZqGXhW5PUaI7jUoT1ruWHmZ30Ac+RREj75QUy0aFmjokjWbecWNEcN480N
uu1QfxdW1f5a9ApAjjd3ZxgwoMc2bNznwRCUO4vUi7dJRfKOF2xYpIiW/fQmTqr/glvxHYYgweLM
SWhlmAAKUbVeqFEjwpf85qZ3JbzPbWPW5VOsu4T+3nvJajpbQtg/qsG9jZGUEAVCKUg/o+wgHNLF
v/cJQSS0oMT9YjYlx4E2ebfCGlKxSL2HljQUt0wpjKLBfm4aAmpkYhwmoYOAXvqhVbkbI4zcmQ0W
wNPM6pCRSrZlV+/PcTuLq0zjYdM3+HakTRlnklJyNsdx2qhZqKEF18TFa3NfQ2OCPJXszKuG+hCW
wzc4DOXNW27U4xl5wPcllC6yGg6nRgzfZxkeBUGRHu6GLQsLI0VcG24YHnIKKZut1xCLiUP/V7Qr
AinOauSqdHJ8B58aG40RZDX3gseq32LQ1h/VVbJcEcjyGe58dEz05vjbK+J7DupS0J3MJQg/HGJj
O+Ldi7a26fyya2Dr+QCjUFt0G36bzR2YUSPZ3s0XszSmu4+ZKWCz9+PUWcchkPt5CRsDsgk5OnXs
F6yZ2m6cApIflgMS0QzOtrNihBOlG8H+ZkgkXTiLPiJLqXVBe4SJiJ5gCYYcDL04aFqAfz1K4SYD
qJFrMQTlsxfyhmhJNF4qi+c56S7tODPYQUtg6ATubpVl0QewKgxk6riY5L881Kv7+xC4LpYA195w
d8PIUN/LJURE0b3GxAZd7qVGIF0yfNwQCSCnRhd0CD2NKgY2UfqRS5Bp1p48sz/8foPj0Km3dUCA
QbaI5JT6edT0ind3wQXzkOHSp/eX4kD9bYvIeV1VPslkdRXvybFoYGAFRAcPE4kyufnXVUO0J6Ud
WKylUy8ZHR1HWHkcizzkcDJ60PArH1XB07ukjuLl/hJM5WWIvO6xHlBhEVj8+f46qLtjNOxJMDuq
rT12yEFxQJaccaXIl6ofXr2+fgkZ5R4ibWoi8i31Lz3T8QOB89vMEuELQkv5XGefikC8qMN7L/Ek
m2CDXppmXTVGQGBx0Dz2+uCv5hil6t3dSBXywyhZH5Wli5pXuzgQkoofKrjSJrNw24qKMJbK4wtj
xDzFKH0Xo/lO32+Xal771r1kfFyvY+iKhdSBZmi56+T9Z5EN4014SIMY7OpHGSYlOwEL1MIoqJcb
VSEkZWTu/WrpgCnFtO+4lIyD0WwVMSal3N3FSXP2lP8pAGE7VgW2OteIL8qBom6QiR/zDtY9h0Xj
gV8n3WV1EmycObcunW8nG5cSVS2AZLR1p/sBMsAEjoGNvCY1RUTD7CK4xVJYleaTg6AfOl9dHTw+
7rsEcyCqMNle9NhbIFuO9jwswRxEqNavWhIDwhuaYSdMCIstZJ1N5FpQx5f1t1/utpVjMEfDQ66l
qJvybIvO0T77kxPtgnowsDUtG9kk401k1NNFiY4c6dwirWFSYJJWh84p1de51eS7rOtmoj5M6qwo
HjdxFUUXym7z0cg6fIjSiL71Qb/AnlaaBg6lgMSlLjTy0wq9t56MHIuAUj+6Bp2kKhlPAxoOXsIs
0TB3cUxU4sG4mLJLoWs0uno2+Qw949sMmTXzILcRHJQkjBvwHa8ydfGfH5Fw52TNK0OB7rUabGMb
AQXF0JaEn0po4wm/CmKEJDsFlant4e2KO3qj6OkxSZ8ZBQokJTjIx9Y9g1Ks7cdWE9fJQ2kZTVGJ
S9yAx22PCQQ4JLrU2TnYL3EJNESfTMCohEn1s5ChUSJGzMPa6oH46mg/dEhEV4Nxk81gVd8SUYib
UrPKZHAeM6KYhgLAZu7me6WwzUyklXAtWduYtEEuzp3nexuhm0Jzp/wKXSbgAweNcVRuhhEiNZYL
wkGd2WfmYDhU7Mu+om5sGlFqP3Uyc1+VfbBOlt9ALbN0sJqHLrXkVtTjW23SBgd29aBuGNMJRlxA
V38/lnhNdtULE2uhtjQiQnrnPeF42Gx5odSrdcd1/f6JUlVQ75jnsCSDBp7ZvqAt/tdVrD/CwXNP
yhkLTzC8lgFtP16xhsHwS8iMGqYQ3uD7UbwlIUDdpf1YbDICrXfGmHcPVf/uz874GNiYE9WVhU4E
oHKFOqZs3qK+h9bIXvyMNT01SqzDs1MPoKHGHjlhGHM/qE+B1vc39WfTLBt2tUvy2xhWG3W4d0X0
JA0a5Y079+ffj0eod34/XrWe3PDtXFvMIIHrMpAJtCrdqedvL3d92Bw7VUsEujFu2+EpoHLbw7wr
P5Kf6p8yc6vYE3Iz7su8WB7NpMG0rNesSxb7+jYdayayKOj//cxouX92tBwPGgeGPRBDaGB0JQb+
25mxrnQpAfl5e8K+wxt9JHJD4lC8q8Fyn0lnU/WpWNedjqLe2pc66d6dTl9ujbjTWOH5R0lvac1z
m+UJVn8zHt/SQdcOjacJJhvalgPa9Lm2QSEWA4dAnySlZpnt28CC99MAPZpWoTOtSAxd2oBmrDsH
0w5Dgi4IDLJwlK4rFBXeJpTVwdRld1aLV9gs+V1kfZB6La2d9DnRWIv5Z8TZxtlAGttOn8ptP43l
JltUt8lyo65+3zQCmFpvEw0wuANgzhD8malmssUyiv3bJSvNBjcZquW6l09ITdNt6OjboBV9sPMm
e60ObU2X3kRalp9H6YVbb8Ce7fslK1gZJyj8SF9tuj6Hg4mRzS6Cn1pkOM8JdL9TDGh2m9JvXcm5
Jdh1apLy0I/BDK+McE8lIFN36c7RLjaQwGDMqw7VQnTqsgl5EEaVbbIgnQJHppfehzWIMN/I9kGW
zQ+Bmz2rPSpr3OlB+sUzHvlpDRCAEiX3gaq6JgO6MvO/BDHevBpqeTja3dWocrhqZGddEQf4jyzZ
SP6hv39kI6ThMGn3f/wwn4fp4/f/NQC7dOHjPmVj/S4LVL8EnSaY1fUa+VpiHsABeOe/XxFNNc8D
pMv775Bx/sRWhqqMp4PAIcakQ4pYCUhICx37YHQZfzbpXeeiFXQWTALuj3bbhC9znbz7d7qdXr3A
raZiH5KvqALKZ4pB+zKP5N7XhV893N9I0gEYX0TTyDQ/a/ZlLMZr6TbNngP2X1elnh0j8qLggDV7
iB00c03UgtZyNS6PNdZwmYCWsXLzcSwE7O15rMZzM1LO3MU6YPjDyJLPZTVxRfj2/dzR6KF/1myP
sVPX2jocLWc4xLTK7dB5nfpZf84DHCrWOBRnZsXEg6XMaVAHePuclsj+EqX+8FGJytxidV79Jg8l
nvshu7ZdOJdYYaj0m3J+V/rqxAIY7AvnIZdm97ToUu9t9v+6l9CaeqpT7+AwJUGkEL7R92/OcSD0
9V2sxOlvrX0QE1EccuXVx9BNM2+5Py1JrEOev9Cq3zFxt38BfN9Fi1g9E0lJnC1ySQQCFuquYT7S
32y39zettkMdwRtvvNIU1mNc7YqaAFj1WMmKs6QQGKu8nd96x05eIpIdLlH0q2PIcFPLSe3QMQvU
R0CP+o2Pu2zLBHr+CNipK5JM362UU7h6vDXJBut0bdgp4qPuk8hah+ZN3Qs7QV/bJ4Gp4KsBUVMk
12JAgavIaQ4JqlfUeeqokEyBv3PzsVuhwxLGDizWeEq6cd1hMSPFmG3OnOftHDJ2vnOj+ASNp6mF
ID5pWXiKu3j6vMzMYzn0h8FeoK9mDrFfauGLTgDPZs5FslMv3Oh7r6PCN3EcI+eUcpicqaa6alRN
VAbFQ9ni2mPmq+8U703djIZGPHab7xrXnS5Nn3L2WNqp900XTfYtFd2DslpUhaAY0kOx7WvTxq7V
SSaVQ7NSL4tynWNJfgDR0cB28UP0alWNPRurfKJ3NpmUgAeUV17BNuHMkZctsZpR5L71pfOhNKRt
prEZDMGXLvgyql844gU/ql3TyRCiW6R1HwXDSqj/Fq2zuXcHbLTzG5M2jcgBirlcvPzOvdeJ29ig
3HA2TSKNB2hm6imp56BuMCr8j93UMJf5z385pwXaPdu2PfrPmOH/1HUFCILsNq61fZbHwXoy5Neu
GbqXMAv8Y4uXezugAPyYx5c5LO2d0SbZIXUnd2eCfdzLPjS+jPhrPOqS96Bu7dPsDM3GpXf0JVmc
nVOc8foH9Rm9f3cFBEBKJqDoMR1Hf8MIlq98PpeHaQxuGnrtg+ZawZnUZ+08ON0c0zbP9gXz9lVt
u9FL6VXZ4yS0e3NEdUjiHpL6WOrpftDqx3jQGdxMixpuHklxZ4/d30XSlgSu4aYhtF05wtEcZPUl
DX8WIjM+CYlvNy88d6VlzX0NNJySqX/viI3q0ruh/hQ6cC7COGADqyrj8T6uSxJykGkCkkjWRtEp
bbSrqmc6KyJbKtWcG1o6qJZEE7wA2MOr5cQZhlEnfTeC4snMsHxHJS6XzoHf0hRN+eCAcjg2Tpcc
ylHET1Oef9zxCGZGsA+j7M/KeVYasFJEXORbdZcJZrWWccdbmEWfOrYfPY3btyxz7Wt9BecKzRa7
erFtl8a66q4PVdmd7h2d+y8zo3FdRKVgaTu3PaLW/cj7JN9XCoWgs9iO1c0YRPNcJ1pzmhHQEdiS
rqZQ8x4VSxGhonskmI+QtWhwD/9+9DPshTb09w+r8Dxb93RHGMIk8Mn+c5qUGHoNibBgQNjOCSn3
yHm//67Y5Qgfs09TbLlzkgkwLOnrpHbl0iZFphy8FyeeMcHOkPSN1ihYmnvjweqZzyqvGMWP2I5p
C21jDt9zJPLodZ1vZWzwBqsSSz3mx+KbJ7VfxrzQtitZaTU0opzDXVIOlzzfZzZMcXWjxqOs5TgL
De8Ze/Bne/SMm9WTAEHvk5ZxWY9XLXJeLU2bDqrxkLVEZjlwILZdIYKdEbFZtmYuaBIDIexS/alc
fH56XEJC1PLPAIWibUjW0kZrWBVrK8bbmUL4N4hb2Jq2IZ99b1coRDFtBoKbWgbuwbuvSTKcc0DI
JvFQioOupCqT7IrD/ZzSuQeAR7yUQaB9c72hpnVGC8oFElJxqtr2IkOf+htwQuQei7w6YEYBVPiJ
UK9mlckab+J/biLMIry08daV8FtWc6V9tUYDSOsiygxdT7tkY3jvQcVq/ks+F3FojqkT2qg7/TOc
GP//CDuvpciVbYt+kSLkzWt5DwXV0PCioJ2U8t59/R3K4mz67jhx70MrlCpBQ1GSMteac8zHrPsR
OC552vOzGPct69EGgXeupJe4rL1NSN1uISxPPWZBva9mEy1Xd31Qa/yjxTysQDKsCH9E0RWE4lq7
PU7p+XFsTdG3+yPsvqiF+/bS5V1FqCdFh6/7sXxE1F59DOr6GUT5hEKDZ4g8YZjPp4qFYJK+zZke
1F8vhkN7jLowOslTrdZz/x+0ifHvwrrrIOVTDVAFJrgES/0Xt4sEg9g2BrXZe4rZLW2nIAMenZK2
6ZAbw1TKmgvdja28uQ00Pa/kD2yp307fpp3RTOE2IFj7FoQRk/vcsH/5xHX3dTJdWy5YaNuJuW/1
+VlAZfmR8kqw8oOy/s5671uamcYfNfrW+tODyP29vG7k2lvu2f20Hj2dJ2Gs0+TQ8Dz6MRqX8v95
C5x/K5ZdV8NOCREEd6hHl/NfyofAiEIT0eWwL7T+7HUgZXJHGw4Vy4/lndhVmA7S6SrcOPOriTVC
RVLbbi9fRVBExaaqbNYQYHqQRid7a9Tf5aLJNsIdnWXvrRsAjHWEUaPuR//yRUByS7Ijk0Hx1rKi
nZT253URCPKaiWh7jSfNeANPuJwHqArqH/OOUVi8xzz5yC6esXhu+lCGE3lnfHg/LISZoQZDCgMl
VbK58g2QzoUlrtOHJoVxp/Z7Q9PCq5mTely240wznWGgUBHDLbLj9DZVxKR1AVlS4TyMPYE+D75S
PSOXCqwuixZ7ElOimlp36ZNQQmlYblR7Mu97Ft6n//vebswWjP91aweE7MCegEFp8Fv9GzTn2KmO
SpYgKqOfVUEeohJfMd/VVITLFibFsxoWwQZ2jAcGXSkOakiulJrhkJ5QSBGTuFFMAsgltUdukrb+
nSK5vVftcS452141KPyS1Xj3J+D9PWZp4v4Sk7ZPqqXaEiNGujLJP+qAnKdqKCHH9HdFSvM/S0Fw
/9+/NFiNf3EVqWR4pgqZy/VU/nG98rb8VcwwQOkGPd2hM11aROdRtFJdge+xr4pDN2/k8Gsjj7nC
zokLxhAGfVlBA4Ab8qBlAEy61rD/PmiSMXHAlEvokNz963w5lpsytx5aqx838vt8HZ8cI8O1ix16
+fXKVNX/+R/v3yxr7Qgsc7rQdbBZQIWL+6YhHOYQNAbiNXkQlx6PvHkjhyAREE0iIKLXkcH+ncjr
/GePKSVi1pKss69j8hT6qvzvX2f/64v/NZTnyWNf3yaw22ZbQ8fuFbs8KOX4uRnIHARgbwpwTCI7
DBbp7VNXkSEnd+EeQe1KlDI73Hf/OqFRInOr+tG2pWTPezWfZCEZntbx/GtN2qtXxPvU1k8e5Egy
DNzffBy4uXSmtaKTgJocJm3yYIlq7hqRtxLBB2nQYY6uiW7DGlkrOytL3Cy3WJH685DqcOzqqKUz
EIiTGne/ETPvROaZQArdU1q2a9P2j3XjppsxV0jmscoajW8Pp7Ru0DGNN58pO43/mpAq0MmDk50q
ooW6EqirOuXbMpvWgUOtNR5zglMn8TYipolza0OaKA/0ibbHjNWA0rksUo0M9ubVmzOJBUi3tV7q
KwOi0aAQyOnmXbjJq+hUayOewR/ocMQG68AaHO6PrMneKxTdiygBudiVgAW8A96Ca+11QCADOqao
SdWOGdkQvBc8p9ezS8xTSZ/0u05bqH5ySzOmAfbRZA69ItK6WlR779W2qhKEVnmu827vezgbqQkK
6yVu8t+Opx+EA4aS6wL2z60nF4SQlBtZow0ONKA3XQ8QMNdOBR7lxUCmUaQtFaH8NoN0aXihterS
8FuWXHVKbCHp7FZ/atPn2MyrA4zE5zocfcgkTJMm67ddjk954mIfDh5NZPKOGsLu1nDrBs62tKMC
4wB+SVVfeH51qXlbFfp9Ecr8KLRpGdX9vk8MhPOz1r8MFrXZPZnhVC7yCSMrpfTirRWk+VF58Cqo
hj6CyMgBx+dX7w2VypWaYh5o6bhVWgnQ36e+QVC63WChMLV6V5WKQ+3NusSV98h1qfLJdGAwZ/2G
OGN1Vfcd0SyNRo89uugfgMgvrAge2wHXWjAAQEySHyZs55WFMz0FWZvbziF1gV+0IVJntNALtS9/
TjPzuIuf/Eg8u2Gwpl99BX1DpHd58738l8ma16w+9NjbxfFRrZjL+4394jp0a7Jy35q9s0w8qMiT
rr04ubpKw67epEbxgnn7RyfTWI2BVHFY+PZNzFgEpcSH2OUbo2sFfT90f6JGgGMgg67qdFhGsdiL
jn6MI35DSrP4WDv+8GaDul2XY/BcWcNTlAGuK/U3wFGPCjnmWa++mcQVLAyKL0DG8EH73fgCS6dc
EIISE2GRU0HQEco7yHA88y3P5uRwgu9GjGGJYR9SMhJYNohLiLFXT5u3nEhsatT9KeJHxNW1wDz7
O1OqX+bgtfDWxpqIdo9cjYzJqlMEBAP3aVYcCKDLD7DOdsqgjFvmZ+WBsnVxGIshZ939z9jrWEfm
XbuR9ya5kfdGeX+Se18vyPulHAKm1OYeOriD+ZYo74uB5nJLlPdBeVBu5L1QsxtyP+X4r11IxWQ8
qcZO2N6IgYefIjvIDWV1wr/NxMEkSiDbArtMdtDmR47ck+f8e/jPKfdX56HcS+/focEX7RL9vpI/
/tcvkqU4VVHKcV+Wm/tz4esgHEa8/vIldAj8FvJ9+TpVDhuzI+V+CIJ1LlTeA2P+312kRvdnhdz7
OiaHDj8ChfR/zpEv37/66/Q2s36YdCmJumz1+oiCOj/0rOY/d+VDGIMdOD6QyUv4R/rOqpr8/rQk
qAsw0BJvns/tHwgTOU0JmjrmA2FHLhj3RL6dHAdN/BrOuIABd//CrI39rNo0r5o6h++mdNl13xxX
UgdCOwC+Gv6YOWJXcRemtm/dcoK2S0+lDZyGqDfBnW4MuP1VDUGuE/d0ZgLDZoLEglaXiPegUMxn
v+y1J8RmpkUqhTyShanB3SSJ6adxzC7fVTevLpbwFhTrUSL5Sf0gl4JE4fok0+TtOp2BlKNDi5jV
2x50Kw4013Jp8IWgfmLWJasuCKZV3CfJwTApEMhykQCxgOxkLPeyVJR2KM3pez7b1ugcJpJR8CmA
mW2OQjTDtwQJ5zeCb0KMHuXAR/lbHmjQSjXWnbab+Ed/Mme5dve5kcc8LafbPL9dJawvTZmIAZJ6
GmsW1QR2bZ6C/hXlnAHgKNuVRZDu09Tunsmu9w9eayAnKgRxqq7QjvNE/zJERnImX+uPqei4dKK0
u/J4wCBFdOiadyn+4OnoVEH3Q3GieuVOw0gL3msfigkFOkoNGPGxd0vbWr0Q9/IsR6qSiucePYAc
3TdoB/pO8a4qOdw3N44+cjxbp8h8UK3RuiWei7WypqCJGt66NUFK+ddXig3hWhZ5ywUiypjQCTkk
r4Wc2DYjrxGEGe2lFAei0VzpNQBfb1IMadhYkB2YT/K72W71piGrP8v/agrtX1UY0v4ewyuefP64
xdzKkv2sXBEtPQiypnLRvQdDbX3MO1PiWB/DUL/nFBE+JnbogQ5vOP1JqDNamu/CfijBvF1QJxgL
CUYxTZow8oV6fsFsjV2TK4fGdhBbZL6NGo+6vWxjyK4NUqXjaKjNYx499oKKnSjC9FGfEJ72U/7a
wbzcj6oSrcBALNpp6B4IajUeHXeYqNLQktVxKz7KY51eOAdh+y9y1GLzQZ6b3/Kyu2iaUK5MN5wn
hIMH1ETZkyjrnTYvtmjL64duKE+f+hwOOaAFd33IDGKAQowEf3gVPNZXHZC1ByyVYNycMN+TmRMe
oqw9lUkc0d9Xsc/o5gTkYCIf0M6853T+qJql5Tzwu908b2roWIWavZgc/mo+kzYgbywMuZskIT+J
jS3FNe370Ous8NK3xsFCDHwmYE5Zl1pqrsK2oc9K9fHVrNt6Ufuesu2bxH3MsxS0dNxVH5MhmI/m
ZnBtHUs9lZPmL+ULhSaOaYvSwTGzbFdh7aIfA0gnsqybrrTBcYwMlXwUhsAr+byn8GH72rpljaPd
xo18pU6JagaA0S5hzz9oTEkvTWy3t8LTmyWhtfHentLu5kWtj7IOe9k4ILVM9SxY6RZuDNqOnxvf
8wS8dx7Q83EjnsJlntlXqyMnjg4GLLRZTQv7n7zgQUWGNFEqsA0gaYPDpXdfYg4uavwZa99OoCwo
hHsLbpLDxotpFA/cm89y0/bJG7wlb1tDTbgfksfrKEPkEnTpuqpc/FeoIJw1872KuHos4Z3dvauT
1uyQQME5c5VGO4v+VcpAzabc17XbPndeSHaGh8GlG7rpqba8m1Ib9ltij96qssaApXQ4vrZ4bLh9
Om+NWjdbPo8Rk7vmKfc8zL5DUzzrroJRLc+6PWgo83DXngW1SHbg0ilB0PADxQ4pDJ3QsKXCVJ6/
9gy1/fuYlfSUrZtas7dWDS3IKLB3pQ2xAJLno+X+ubHj6UEVaPebGIRN7Pf9Iq/adGHqCanXqmgf
VPoCm3/t5SaAaCOd9eBeiT5xBgbdqUFW0ZxdY9pIpFAXgEXqhW0wowSv4+ptdhN+3K2rhixApM7j
ngexuptcQ7kQEmOtRtYaeT+nUnJp3OB2EvUWx8pGDtGxkq8Zu3TaWo1PF0WDxb2k7vnjeH9frYiI
ZTexr0Vtl5cSetX9eIgXdpmq/nhODVBZflgzd+XvQANTWyI5Iew4tE44v4CaCdoTYY1VxlQAbVm0
UY8GWY/raXCPY6O6zzmsjXMMlpj+LSk6dqC3S1pzHTX55FkfRbqhhym+ZwTrLPqCar7djcFLwxqn
UAfx3cAyfOxDTHcqWSBPijJ9DBNxllpr//J8/dxnU/l96nQaMGQbTXHNLD6q6Rd2XvbTtOt+K2E4
3A9njTFDYeV/5CG5mRCR7O7q2ahGKsYP6l9DG9ZoklzFPDDGpj9ZKEblS57g1hh67kihh+jp2NZ/
Fi7wyDwnOKOPUUKn5XM/R072vyMTrqPjJ94pivviVfOqld4H5c2MG5uVZX7G+5I/Galtlj9cty32
AbkUtk2p0oN6gZps+Kmw0pp1BTXrwPxHo/Rz3wb2m+h/g55BdkS/5DZaAwHxmekcx4kPbmCQIN47
JcE+aQxtLyr2ZfoCxc+Oz20flqt7kgnUyBbhP2ujyMqgV+l5/KDlePiq7taPlEARXBN0S2j0zpGd
Ka9Ca1eUr8PQ72orYo0b6r/wwcePLtFsj5X7KPn297C4SVdsgmGpXf6O/di/ERBNKwup/nXi6DFo
jR8trlOqaon5qpZCWVZMkg4SVlpN4cHBXB4Dszr0qk/nfta2DsYkHiJtYaVDsnYsK4Z06oDDdSd9
VQPM24aG6G6k0yK/mpqR2j2v9lVtrnURMHeCfLBU3IHgtmpamTrIHRuFLy64Qb1Fg2Egd7FrRKRj
/BBkRDwjvdnYpiheu6RtVnzesr05DwGffPitOjzEcateQtt7i/TwYBphdZZEVGeWiM+HHK2q8G9Z
wQ7WkmFvDcUjpYAKwemLEhLWlHe00v1A/7UZ+kc7TM3HCfPxoznv6X32RoNzOnwdL2FHroDke0si
5nvl2c+saxj79i9i9vaBqU9vTtmhzqIvwWqenhmxjNVyTFT/x5j/aSbL+T5blCTAwBi4rhDCWys5
JD95r5th9hfiIOUpsaDyOK5HOi2QTECzUc/Qt0ND8UJ+rseeyk9qoxvheZ2/pjxzR7VKbjrBE5ui
pEGYpC24xUkYp1FLR67msNoEuJ5ukSNo79PDtHSSoTKvyG7ggQBA5yGutjl3ptLwBCmGjo9zaDaV
pqSvNJNg5eS2+oTVoCf6Tu1QOmTJi1IphH0j5rSmKThpg0FHaNZIpbpxciZAHU5t0UcEL4q/dybJ
DtoUMDdDhEOkJ+7keW+aj33t0aKf3r/Oo8RB+THa/euE3O4RvAwZCCNTO9YOglxdTatV5DTOOZw3
cg9RoHPOlXdo9+pRdNSpStXwWJ3PUhz+yryNRd7t6DB9zO2fs0wgIEQzWJfdAOFqLo4PZHuTMdCW
eyvqzQe54X5DgLqh/nVIo3D3ABfKmE9yBp63ARr4rZ+CO+u0Ot1JuRkyyOZpttFGSrAPPcVbkmhY
HRyU7LtRqfSLXWXAIf3CeS4JUVoKv7ffSm24lV6g/vGwLXjqA7rv+NpFXvWYK9pZLl/+GUnxDjkM
NDVMCgm6ThrBgIWXYBQHfXukjRvZGwRrKa7zq3JVJFdKkH8+z5DH5BlZzfpcoS4ObDreyzVDoQYn
nTXwo1wz6AZmiKFoAniTrDiIRnWXk+LQhJhXFEk1RJsS3OOaJWm9zfpa9Sh+Ts17YI8YkipVY4Kn
KS91UdnbwjSLtRymCfF49uyLVovGPVtFiIMcny16zOytRMm95s/QnnIffonqITbAHeO9m5W7zG3h
shTiYU1KzYAnt8mfvDSlzKwQfcEER3tue50Fee2LX14tduYo8o3lMxWAJEzIrz0aT1xpyjqGwXDW
e0ffj52v7yIqRheO5euWltFaEZGHOyJTzgT+PVRBO+1HrdO7rQc7aIVhUwGsx6tN8ge9a86vMI6X
0s3Gi+VbHlL9nBCIRJTU+1pvuGSTV224NlmENKXYc/vfTB3pYcQ/fG4MIyDDmwTh4diUxCKqKWIq
L3RhAvWnT7/pPMzi5jQZ46orA20JAs9e4oFGF22Cfz7fd5XkQgIKLR7RnKqmJPHREDwc5YbJTn6u
p6RfIV5Ul4IQpjE0lQfZ/qe0pa2tKQ7XUgBgNCpGt4pJTDVV5rXLNHS9IKmD1DCvo451QvuA27tq
8tg5Su+i9DM0gOg2nR4+KbO+T0ZiqWb0lM76vomy4cWM/Re0mFf5upR1DZztzWdHcITLvrVutnKu
TUV9MZVpurAwTZiYTQjUUc7gyTRf0WvlBMsxB5ns1OpXmt5ph0TONvUme0iSei3FChgimeAOtgVD
oKLxMmtCMcAhSCeIG7r/LyDOzrmyk2JBbq5YDVIlrZbGy90uIJQAPhXyConrQ+TCQjFaJzijS/Ld
r5qmJM9tFO8lN1iA9Trg9H8LJrBFGvWKfHynb8kHUI2JXZ9/FvkTkMe0SJOiebQzzTg6efNb93w0
qTY8Y6l1SovxcxhW77FaZFc1M8drUB/l18tNWfblsrLmGBs3RWgjRV1BPhjbxoUtYYU68vBZuwqo
WN2Hdf49t4LmoeeS4iE1RSVMmmTQbm7h9FeF4GNUzBo1eAfc3HyI/CbtVgMpWVDbbKn3AzorclXZ
Vn1NeRDmD+JXOrOQrusnRNrpGmpnerJwbJ/bPM9XxDuVH2VGamuQRr9cUlgWLWjOXZAKfZPlrMit
EXfNPe5z1ova1fhIMsxfoF0pHFe9oFtnbkldtmweuNPEv/7XDgWB5H6kny2batDtCGVSaC4ZYD9k
JHAHIF0rkeZESSdO8OX/2PMFKzct/sSjbTcbVV6v8lhjuOOlqIDraLnyoDlmtG5nTKnda3AuKXsc
fau+3g91cbbXmAbUmzvzLwEBOa9vO5gxunkM3Sn+bvJkmjM2G5rtRxb8JtBXN990QEC2gwjp3k8i
Ow5RYbym9JTa3spvWViCKvMVawewgYzOQdjLTEkg7E8WeYy6l7briLoz/hVCM13HRLsLaCN3++DN
0MeAmKyZ0OaV6a6wcNvKYF6VZv5eDuFR55daZ2UwI61R7lVrp6nse6z01zFXM86tEV9NNz9K0twd
w9BWpQerR6f1hGaWFvxCNv4rd0QyL4UAKrzsjafpP4WuBu0+bodxL9NjPNuzL44ybL4CzqZM5QEa
DtEysnCRxQS6HFsSG56GYvzhKlZ/H8V5k4MVwvkqBSEmsOCDzEnPbOIB0AR1Byl6woIbHMOheBpn
dPFnkROtK3/NCA4H4Q9nAhxR6c8bZZbqUxt4zF0XvKjodncumTZo5BoQcboqa6Xdi3nFEQfB2wz2
eoBoMrx0MZ6zyNiROgXgaL6zhG35m5So7ChH3aw9VxSxUZ46t5k+Kp0IimQMu6NZRdETnO1wIV/I
67hZGEVnPkYmyG0zaqr1F8Dmi2fjTUR65qzKN4aDib61ql0P+OEtgz8VzvbmUVHnvjpMXtFVyaVG
ssCbQiPBpltiwpK5730d64tGgxZj4yxwwicH2PGmmorg5KtNfMTXn2/rJlAe01pzli35aYcCcdbK
dJRl3hIprzuRv47aONxrlSeuYWLusHgg5Bsj59HOJ+Ws59SXs5nIleYkbqhjtkCpmKxkBc6W8zQ1
JXmgszJSI8zyZKrkq4hYOMyN0/zM0kJQPVWUNQazeENsa3NzOySGmSW634qz4EmMUcMyarTZvnUU
pfa5+RqWTtsdeHIoIylmmC3gOpcfWhz9lDtuF/y1U3rJLaZapDWtePCJhp5NW4jlBq460h7uFR+j
9UIE9Hg6+y5W97Zupfv7tW+JLLhQoOshFeX9GlZHcWlmgE5OnZw2EmaJtEKUWrGcZY22stz+JdGJ
qJIy16IPvHWl6O39IZDNwxDrycZOzo5F/UgzqstA5eT32AS7MZ38d9dWpsVEZctCVEdYrZ3tYh0Z
uB7k3UOruGIl6kSwICeoPlCMDB0fJVS5pwTm8MaSNFvIPQRfGUpiW13icxQ7XJ/qcbSg90lHvN0W
Oqm+fQmEeBi/w4mtgv7J60Z7bYGU/SbColjEna5hJFbjc+WzfFS99KnVSiannRfgC4BevZe5p2Et
LBoc03OrkkXO+jVZgr6ln50Lpl+Rq1wDfSnPjNv5A6lrD6kojP0dX3G/PFMocGHbTXdcI7Ei5nFA
aOZNkXtU5zmT2njdKY0SaEVynDZKs04UllZDkH2+XATOzTLMbm/M62GpksaM203FA0Zs2F6K7+xj
ML40C+1fQYnKN5wmKpUgf22bi6v2O+PbVPbeJulZNElsv0uSxqbHbbWuUGWlgqcRgERcbs6cRZP4
wEZ0kwWzx+y3b6ZfoJPNB8DcIREyYPPg842PTc2lOpXeuLaUdljLp2A0u3RljIFmWZRHZmxGa5mL
iXnNh+FTYQ2GJnhQwWIePMV4ZxalL2s1TC79iMLwv+3lif73q/lHaLbK4k6/GMpeHEJ6sixTYKbD
jMxXw9Sc9TRxLnJRSA/zmwqy9iERFVergAcsNHqXU5voD43AWUMhvMZTnmiPedD+cCsdb4eIv7kF
8Ca5l+F9Wha0uM9T15wx8tfX3hG8fek4LeWyXxYA5DFdoQUlfpazRrjEBXEUM3jJSDtuPhFuwcmz
6+0UVtPe1IPkkTpAi6idWUkzKfG6dHzKSMoSGahFZa2xnodk8D4LeDv5uJOa8YqF4M5tCqBh4Jau
hVl257sLAlShDxxP/OF/HLb97HJ1da3YqYWhAWQkrdYUNgmzFYp2lxhZByIjB1V0D6PfH9JGzc7y
f6+qEXeyERDzPNe4khZXTEFisPyp5CYkKpK7X7svlUY5NaVr7zqHlHY+zeV3+y46xVYA2jQ+SfEp
tY56ZwWQMRMct3sVRvSWdCr7uVQxQ3Y9TCd3TKtd26kEEiSRf2LW273gqF2oLaUzP/3m5WQuknzl
7PGvptshNO1n2hAAXIybKwL710QeKAvB7IelmeMyJSOW3MhJXxAiZPE+GiX0YPaIpwXBhmQOlYsx
w7g7ME3zc9bjay8dvmrXUnAAaXVtne+aZz5NLpzXtFkloJh+EFALAN/T3npgORsfp+BGG6HJS/91
2YQ2TADjycjodAwlOjlFV5zvBEIcSFyrwBAZP11RBt8wmjobt4yVfWsLvEiOXizblkggp18ExWhu
DEMjq9ic+kWoJc13udfr1SZuxuwipzpWLNxNQ6VoOU5xempsBGMO3xL9VoKKzMb1m5t9eMS48aS2
jrIRZtK+lKr9UBgeEVRTmG1MC6/x6AJZlCZwex6GZYQWDcGF4oIvp/pWvbXYpOdeQzWk1kaZyNyQ
hzXrvx7u20eXotE1U/Nbl1TiCbhwI+1vuCVQENgUlezUPA2TEl69LooonanWsrRa5YVsIGWdMqXc
ymGRMevq2rI7WkE2Uy/Cx9YnkZb+nv0rQYERIw77MBOLQBaf8mfnlg2hd72xiRxXvX2dq6faSiZn
ewnpKSq12uMwh+bgrKo31JX0FYDgjH4jTR8vDcvtlBTuwhM849CldcuuceoHCWgNxwhQhnWc5v6H
HYr6VN47I9Mo9lXWXeTEMTR1kgy1MFxMNWZA7n5ltR5SspopfM5WU29k1dg7XoF3SaFI26b4P3q3
OwYjz8wSHc5BPogro6r5+KG3GMjuUx3Ffo+t8ilXXO8bYLlim1S9s0vw7tFPo/05WIO/SrFoEZ6q
tY+UNhZyXis3E0bWfRsBbpFDC0EkNXRo6oguoVwh4yKuKaIGFBOI/RaGxYmCxPBc9KiCOgeqntMk
4VuS4XJrWeAdvDC3vzuPXmQlh4wArKWa6v0TptOlYissMTwWulo8qldAWfTMdDjbHtygUz13cLso
1tHKwKNx8uiPfG/lRr7VFvhAb1TDy31NAaDlvTR0hemDfhhjIMB/PbXiiHgsOwSDUk/qjt5Xd6O4
DMJVTZH2zEMxd4eF7v6RIwx6y2owh0udGiivNdtZ36/60ijLg57W79GQTqsxRROFENd5LOdQT39J
3Kf5OMe53zeNbX0rHFscvw7hqTrGFhZlQ41/VdzXZ+FyNtXw1QBbrJshYLkkwnDlpRbwa22+EorE
pUtkzH3teamjIEM9tnULsJ8H+pBM/VkuEmvXDyC+KN1Z2nuY7n2++nWePKVOiv5+inwhsL18ERvA
xFyDuozbtcNGzl36aIivGUIIOcoLgD53Wi4NtGEbWa9D3jR00/NyOY1R9UdUBKkUtLyjggDI3KnU
1yZBzDVpg/08DsTbh1lRP7pZJNHF+TkRwty5YZp+PsaGRo3X+VxiWRXOeK4tuzsMDqHqBj65E21A
DYWOnqzkXDNVxmJDWZz7hpWirR+XcvaSWEP2rMcQE2uLyeWMyG+yBm566OjrYi6CUGc2lvd5cI8s
1yxjsnXnF4g7sg9EY8P0TwFQOUr/OfQ1pXkmkWnp/XNIfoE84+vrgzDj9uqB6fIyME90+HGlGOW3
KE9zlrHzMd1u2y0sQYiFFrw55tzfyrgq30pa+Ou+qfSdkngFSzSUW0O/sqym/YA8AHvOw90W+Lhp
GrMPdnnlGM9wYBD72LH9s+iqY20G4fdhrMz1AMfwqBA51tluv7V16CUTcecLfazSn8SlEMziKd/D
gD6IwKa6sWW0EI+ndiGFNVIaEvjAc5sO8Xc/EA1q9wf5k5V1lKyCOvYPua41r0Jh8j3/xB4aEDqU
UbdLFAdgcbK4VxSiAwKt7jkw1OraNeZVRo0j2CPcuLfnxU8GmIRE7c8yR0vGTcLTaCf/xME8FJ25
zanJrK2ZNdPktK3j0DvIkdwYARMlo1Dyz/IFSbDdAsdU8epY4wr+pLFK9IkHNKDfc2ZYv2VEiRGH
Bn1o97fah+PRMsYfspT5X4ua8hUrdC5wQZe86XOzmUvcmDe4Dpn4NSY4xXn0z72Axc3KbrUCWA63
B7XxY+w6Mcq/HkyZCIBveg76jpKPNrTAuv8uomyfDn9MpOUvRjl0BzOPp6UclkpabFrT1TdyyISt
WCLdwM/tqvVCAddIeGN8kmqe0A6ZIWnRHELdUjmMixv0BLLsJr1+0vRKOzsEiTYeCiC8oYdqXskp
Sanv4t5rlv4Y+qfA6V+YZ1TX2BTjgnhYexdaOEGWYh6bRkEQtgunMRvHI/6M6iixk3JjzjU74jv/
Om7qytmwRIjAC4lGDgZoB7TyRY6kQoOuQvIfAQdJfAVaDSnskGeI0jVXrUPnpCQVYgNJqF6idPdZ
KCmadrJr9fBFpGpaaOOxYf5JHOLYc63NvyExbQlzCD/35LEmqvfoQwvEkSV1oQElwMTvd7BNCupB
neAYwtx1s12PVEClcH/q+B8caKJ/Wsd4cApleEMliCc0dvq1q2fEoJnKcEHlhbIv1Ys3u+i8peit
6qipvfVSj97C3Hh6i7bUjNMEcaQt7ul2hqtmj4FurbxuCldJyTSRe8V4wUJQ6EjICbYS+XSQx+QG
smt18cmzVkjCNTIq4IlmMxuNmeRd/CZajaExPIZBNi7dIBwOxmj+HMFKPjdxkxzoehrrAJjxB1SP
iD/pQpACvuXRaXH/MCi2pRO9WDlumz7dBEppbAsWDpc0rn0gTEjzujyYCERk+PWCIDB+wR/iJ0HY
41LmaskJqNwULUpknRlZUgTI8UBx5v4UnKuhLY6FZkDWJXm7N4L21APikCOv4TGYRC0QgfmDGJT+
3hQe7VT5OVQsZY/CoFkphEMsB0H4yOJriSn33Daj7qXDCpLDEKF5o6T+oUJc4U/aTLmmsHyvLpNL
thJQODBNKSlRmqX4QfuDRoWTvVDSwz8U9VjSrayA2DtnjTdht6sQIvLs0aj2GV5T7tIGd2iCo/i+
qdM4mYM58sW9roJDeVOHonvqabSs/tteXvoJwqFB29FMLdKVB59i25TZNwoVc51bhGhnYPe5aHnY
iYyGHFFNfayHgMYvjrT9aCrRUzL0r6HeIrWYR06GtERMVE3m0eDov722GzdClOYJtpcKbJ0O5+g4
77VTFU9GFZigFhUVPT/1lvsavUwd/H0y48ErFOdQaRjv55kt+RJ7mFYDfKoQ9zy40p2jxe4rZrNl
Litm83ESMkniU89aYsHVnd/1zrDrVdGO1krW80ObivBn56O0y718E4Eq/6gGxf58n+W723S+sc7U
qlkG+fAncHX9oY+saA+HA7Pc/AQ3+HPdh2VEuCrGFX2rUYWDfu0nWzlJksNkiMUCvKCxLP6Hr/Na
chxZsu0XwQxavFJrplYvsJJAQGv19bMQqOk609fueWEDJKuTmYQId9977cjvPsy+o5FVsXDJ5uQm
NLOXwMYtWs846ZLZy7euNX5ajWk8WbVhnMjkyrbyH1jaXMWL1xReeVJVya73yvIY0zN8xaV0ryCg
f3O8lml74UW3grErXPxJ4e7PiFuQMnXLesDCqW38nDfwli8b4/xMb4prphbmz5ENiAzkCXjxZ9hq
zVqDyHO2pPYgDq8oRZ3HyW7zl2gEADrP3Evfhx1skddAEljxrqcpndCCWYf8RyIcGta3EDM6Hvct
X+vRTszw2JCzei21htSlDhyHnTYEZtPfeyUqc6RSTvyvHMzSSODU74bqpEBhhPVKefcKoP2V6U3n
KBjGh1YFH5ClXfc9rqq7F+nu66AkRKiVpbVPUL1b6lS/WpZ613Ujf9Q7NX3FGc8lQk/eg0oEN9uN
s2W3i27/3dFEzh+Gpf/0cVmegadS0/Hd0fdRrX9F7RTUl4y94/AQ2KW+K3zio4fKe9U6W3/9Z0+2
BVUO5hPwlS2mnmbbO1gKS88cX8b8oRMpSHoW7Vf5zjKNQiTx8BoWuobS6T8d0qOumZXfQxP8zFrD
aR8jnOeObd4EzL+XZEgPEuTCYWgQ09di1TUIyATSIvBscxQ+ya0YDPWyhZ3uMQC1diBHYI9V8NGO
xQ/ZeJKdJjUrNpmiODeyo4qD57FucorsC1Bgc5OD+NIuvtC9NTfJQZ33rHkYn6G/2ijOOG0rYBlv
0HyoxRDEDL13TkwLFnSWsNw2ZnWqP6dvgqp5bMOuOPR9l2601I6oUHwEfvbcJWxGdElVqYUHKQrN
JiypCA8UqoWg07fy83ZuD+4uenVn1LIfcxuVyAtLgeiGAV0/62UZU7BpqCDzkL6efKiHSX/DErRL
YfNX6hivzCQ1IdSl4dXt3WB5iElFWGUuK1zZ5EgGGbBhb5Gq9deI7IQVORo/YsIbsVnRwjBajIRG
q9f6HcMq8nORvMdjGb4mnWnuCxRlJG0z1dclEoVFpL/cv00zoDWRoDOjCRsdOmHSZCwFs+vOVG/g
xKsX+tr72Kuj57oz+f2jTrlJgIhszLeDfwb6jeaobUhFQryS1YV3XLZ8RFwjojmAWNPOaMdxH/Z9
+akHxEZH2fTKVDS7FHiNyZXg+SpWkF6H6Q4pa7zqgoG4mlnfbeSsY5ZDq5EfgfC5/jlM1KM/de2X
m8UajmLRPaQtge4I0PxDk/QPcHrz49jE/g6WWHpTes9DotPvF8/xfz8juSD/O3HG1lRVJerb0nRy
/FTzX9E9E1wjBFMxSlYgJPPaGI00zLidR2jmWT6Qs8Dq4+++afYb4TTfhjj5LjE+xD4nt3QQ30Vo
O3fMtsUniZwxfUX7e8Y88SmjL3WxDEYCZm0Cx5MpUm6pnaecvNemba2zSboFXf3yGaXySD/B5cLA
t4bA27+0WaDdKcnchTNkCP9BoodStGoSaBeopb/N072gcUMlaJnYaWP6l0hjXpXMfmPpnC+VTSbG
dqPPu8t4167bDYoP+pepfkSxwpGKFOKVgNiEeEKLecn3NOYzqlqtP1ZggTVDr75ZEETXZuQljxYu
pgPZxMTXjICf5s6vXDiZuulyMhndgl6BA9MiMDZN1hjU2AO2h2keL/+zJz/NvGersfYk2wj/vCZL
soxgyCyOuPINlr4KFM2/5yPymckNSWtxayae/diTS2D68L/q4DrpQYiDoQppBsss5YZEOUy7cyan
Wej2h47kQPbq2pCoVCPrTi2F+EbPElS6c3OkbNNNYlXdN/7lRw92ecW4nESvuQeeZV1yCZThd275
7qMNTRfIULz+285KVegxk9YRUSObbCpNRZv09RWdfudqWZF1zO0G92de148OxdyfzoDutebGTvr6
NM4+R1lopggiV0vHt/W1bYD5ebX0AQKNcS3YA8GQ6yoVZo4R0U5xiffUccblelq+QHNhoq0Y79ZY
5+fQAOAQlxWLD5dBiEJcSJmSLeCat6gvKLYG2/xE+qI9jIqfbVtjYM2bpuLNSUJ4DwQVLP8wIAl8
78qr36QoR1RrB3qEBGYW35dznlsQqESv6fZD54yvmoOirgGGObD83wDr8KiDHLs7V3oGayJAz8OZ
MH9F7j7HKwa+epWjZMNawH8zN/td2wjlUhybq7EO+hAkjefvQW0pCwpXt9+XH2whxEW2TYZDkBbc
r2ZQo50V0SlBWrmq8nZTV1p/wlzV75ww+61kGZSUMXW19fI/0JksrcYxGR7iQqEiLY13eN7DQRed
2ILzqPYEvSH87HwMmJyJG2s+JEa/jR6VqNxEVLkrNWHIHZtzeWJOJ5bnwS1yKf1XTem/4VMsj1li
xpdBBHv5AV1H69aVOcz6sMx6nkggPar4CXS1YlRTZg/aPw/c3l4yUHwQfvLq2LnqyNwurnaTF4qX
zOOiq9BefVyGL333mUM6fASnTWIxhfWuL2j9T35uA4FQbGIhhvQ9b2nTMFPxqJ/1T6lxVcIm2FlG
r68sCVLVIiVc45qChDhz3P/C3CXbvdCx1qfrvgW+ieKdEMB5/CsfXKs7d0VGZ7uryrNXhupObVzt
lsGUiVeNgxcv9IJfUmSRwAHZaE46Qz7JpFUMfCeWn2HgUFEdyQc1mQixLsszt85qPfii2dsmrlue
r3GZdt1LCZNnA1gr3ctdB7nNAdHMuG6swllXrZnt5ZKl/Fr+RO7AWqBU00uc9OJi5xYSNys3Xkon
A+Q15e5hccnnbVC9Vu9SSJhOzrPX9sEWL07xbgbc1uLxQ6MrvJbX/4rlmDwdtNqaVpUY7K3cLTBD
UNdOfUT9PNuehoKEn6hpCy5drfGaw36fvWErP+5x3FZRvbWZ2+3lfQaIAuYwp2rPiZu76yYdjK2b
VSHRB65xgXEQqATBtU1xXn6xcTTu9Zx0PwOcQjK9lj1g4Rsa9tDn23IfEz93qkt8yXsDXeRarrHk
gzuvtppUU0/dsjyE5y+XZtGznwzjT5Nhwco2GibtEFfqTxyoCWqIsLrkkTWzCPy94yCVIp8VL00c
26QEzhN6A7qnXAOGDpMACshfScxhb3FIHhFJajcYvSbnedu/dY3/u3R7cR2D1GYWQnSE/DsTCr6z
9Ml5CcYgPhfkNA511O6Iq28OQZmpH4mX0dZmKmRXza/FjEFOO2FwARd3aXeC2PdcEQGfBKF5tyOv
OzttXGyTmLVhl6ggmQLjKEkySqG+q3lZAcK+I6CtUW5TuvpK9qZV5SsZUvU6Qw/xEWf1e+fR2OHC
jeuNG+baC9nfdm1KEsJEWJBq5+Ue97DzKiim9cxH7l1X1q2yO5Tn9WdPY+WSz6n2sRh/xPEctqGb
exlL4BRUzZNCwlDPR4Q6mD0wuLLPogi+ulnxIx9KbTLQLGNoJ3h6RO6s5WvpAdBLUTxT+cpLlYph
hulx2yJcCsOr4VQxeZmxda2JBTjKA1WZr+WtEtSXIX1s9Dq9hjlLo3qudktbpNeA03w1VvQIksSw
1gGCPmhYyPaIPV0ria299zHHgaHbsAfnCbzkZMsHr4m/m21WnxqdhPjCa4ZFAyy1P26xKgZmbEmF
oEJ2A63MKe5wN6Fcs7yw5lhUXbjTZjnsOkbexNWXmzHpxw9sgd0x11RzYybzSgcYxoEpNoxrg5WO
12fZCw4OcWuE9ixFzDhuofq65njyuB2EWVu8V3ZeEAImnJXpBMW76rs2kb4MRSLDuQB69B4CizZm
HuAXkFtBT1iKV3CB9etM2yQFdQ2SRQsqBwkSUPp/ZVCX4qFN3zSzJigmje1LnLakNyWlt5N/bzvq
ypUTMkWV91QgnptAa0kVRFb5qGJ82v7dUitDOyy3qole/4oU8xcpcpAtJ/kQeNWHGiXVlYL40IZh
9sPVEHW3dvsN075+zkcAZSJKxcnhFL5FaTdtfFEyd8pISAu5Q2sYXR4EXrJnsyUu3ka29GcOSZm8
IWW5f5A5InT+yW0eAUT2mvZAaKV3VLOy2MrTz0+NvTKxQnMUo9vj6jRvOmufVTLpxvuA1WdPkRVi
u2HwOdcIpzBI89OIeYR7fGs8BuFPL6jKF7v9lEWk3BHVlzWpP3OK5ovEY/Zea19szd3b9JOvy2pv
0n5z/kNOmDVJUtFZUscsV95ymiO2cP4srX2vUcpraGg/Sq0efpTTXUap9IZOhsRAEPvSjdK0ujjP
rmy3NMVjOp+kqUNLy9GMAeY1u203OIflStWbq7+5OXIBYffHBkoVHfa8JeUJ3pbLMGhIyotiV/aT
ZZbv8i82tgb3qNAtLp2B6zFt8uV5L3MdPvPwQX78uJN/v1Ih7lW3s9c8D6077obvI1qwle/k9UMb
YH6rIwABqhZs/VrVrpXaxifRH4eBebuD6v2pQti9QiE8/CDCCK0YBh5b2OlqtER/ZymYr610dL9s
cq4IK9r2uPhfSLtQH4w8fqtmSJRPpxElnfnqs4qDtsvqp5p9DgKJ5YGpP8NjkB18bkUcZKhPRXmi
NPpTMeobSx+Sq+zeZ4wCWdG25hIkJTAgrv1mrFijwYQjjPg9VIW2NwnF2A9JYLy1RXUaOnxs6kA1
LmO7qZtgQudDtbGkXqBy/HU1Nv6xHeLuPBCbsmLZVW8GRNZnIHJcZxq9mV9h3xyVa5C27x4hM2eu
MMFKHtvy8A90siTGordOciqvG8lwNua3yFeLIGkfuIqykK5e8XTXD02EirUY3ushK97tRktuY47I
MgnD9I4981ebOskeWeG0k8JWxw0+/TDz6J17OLvS7FmGQXEP+ve7zFElsGASFdhU291Snjn36Z+t
vFf/PPd3KwhD7s5Z++d9uR8XV/IkNuias71TQKnt4jqEjE3dUxAF8G5pHV7HNAZJYdDWKJv2pNg1
g7emzj4Wb1qmFI8aXUeTiMF31eVgpJ2nH4fxB8+2VznIY2L6HsAHx0OQswBO+GXWlKjEPM5NdZGw
xqnxrO3lrryqAwlE/Vq8RiSVnd24qJ6HMX2RZ0TpN6SM+Tb88aIwz5gHGD7ORXJgtdk6JhKLU74M
UDDoE0unBpmAmiaPQ4eCSW7J58L5uWl+Tm5FbkCOnK+tiAqkMCLTAjYugTNyt9FL5LCxAQY+wDkz
E7YlZpt5JWyWJAR0GA/1mRb8yR8GNPRq6m7ckdBS+JVI1kuPi0HC1Wm5Ro9oDhCGdM/S2s6I7atS
gXSGiPCeVZOcQDq99lq+OBopfVSF/nDZs7oiejT6aRMzTiTD98IcnfWU6/qtoT987tpO21a5R/Zo
oWn71pyg1VRq/ZAmJYTgbDQ5kEfzhJcWXpU/JPfOiZE2u3r9AhQMAntCtqaqi0fD6XUiKSJjQ+i2
+K4kH2biiU87I8OB+K6mjccdunx+xZhMCBJivLOdqG+q2W17JRz/I8FRDzsNIwDJKLC5acWrhFIP
bEUiNhDK64vbcayYSXA5B1FK2/kyET8SCtP+VubDup/FMwhvyfQrVbhBtU+ZEtUYB8qm38irvXxo
reLeJz6tJCKRlrq1KHr3TwGHD4susCO+XG52p0QHobzcKNIh3RD7uZHrirBruGI4U7Vppdohmvfh
1TD1cLlHyWQkXYz8fMt9ByjFKRPjRjIRSZ2CWJtWQQB+Z4ry6iPs8VcGluu8xrBKkrINNgZYcxKd
xhBNl7kyhVV+WhRGhykS7lbJ1YDc7xkhYSA2OFZK/SAjNiKZszH5T6pikseifYt0sH+0MsqV8ILg
INEP8rnErEhLNfTsbqB+X8dm3cyXFxtt3CxwnJDIrfkx8SZKEutMZlX33NBe6oH7vSXBAB9ZPEku
raXlxR4hYL+zYhf6NsTok9UlG2tAHYbk3Nj1GDoPKlKsV9KXmKTz7UySIN8Y5i2PlBfgKSxtuGpD
Lsrrkz+5yp2VObcnhQO4vLIoK7hlNjmHULmtsYt8n0wsXo0SJVd9dOt74VbKyqgsSIuBxVpsUqqV
qqKa4swUT9y6Xp2+KD/pemjbuqMXpDCRXffzkq8Nx70WetVLYTfKhqgzdQPH90WuF/rJye/zXmPp
wamuIa9b48CXVjXBN1/Uj5Hb679beDWch3a4KmNzo+ij/9MDG9QkevvJn9DH4GLnD73KAThfC5LQ
dum1G4imfB25ngapqWMiumPGRA2WokpQBOXm6JQhmTeR88oYfUuPSBxbZgM7raPaS6tOeayQMqHm
MqKzgnvjopApuEuMMN+6CI32FD6XrhDjl2Pa5iaJa7BMoCBPHGfJKtK4Zed4yD/wl7NQMbr2nalH
7dM3iHtHvdioSS9w0+iyzPKL0rSuWs4CpGIyCw0AYX4d2tRfJW0yZnfGpU6HA4kpG6LzjoHV6L/+
70YYOhe/j8VGUeZqUkubq5fReyGjQZwSS3zZ/IiznP37jd/ciiw7Gm7Z7XWD1SC4y/pU6Px+CCbq
j8lODiwtkh+px0o6VLiohUG4JROiRUDZttegV1s0qWyF83NySz4H9IpAQPSKm5aw7I2Pev7TBlgi
wYOWdS0Vn18Rg1CLQOApTnL0rBr5MjkRxvJ2oxnqTfUikN6GOz2k1jsIn24b6ICR3JJQWAvG0xeT
wrvrJU6wKkug1rgiVhSez0Zb+xsXEcvRI1oUWiRxp1LIQOSPe6NzSgvBglzAhZ0wzORcVdAUx9mb
ojOi4JIAOTnqjCfPSMVFthz4xr0t4XruC6qUFAWxKI6ZAe4Ta9BEI7P/j8qozpGa2GbRrQ0GfmBk
6x9mAzRolrVbrfnZEA3/FhbOr9bSmMJn5BxJv6KW4aYoNbp1SbK8W3TZ9wEdLpELTbzlvGmv5mxF
Uhwo+KPnbeLUmY4iR9knT6PGHadjZWsTcpfuBT7B+IzkO1opVp0+UfwCbXJB88N1Cr50690wXvtA
jz+Rb8UHZwzJYJhLZp5mGJl8lsSHHXIqEEycvjjaPxcHHBO4i+FMJyXE3lz1qPANTAt0CpXk01OK
W1/E7bUucGr3qvq7E1r/iKmSkXBAf5qLDQpwO6YpO29Ncgsb1X7pXcyDE3LsZvwGs5nf2dCIMzNg
sog6WznKxikSJ2SuqAROTgxOyEoKGpdB7u1ML5uW0tNt9AIBArQsuWrVxtI9Lrf4UHONwyJUpLuG
3r9sWW+QcRZRYnNZe/ZETzOajnfuod7V4uKXNATWTeUfhgrttz6PAP3oq3Yrouz9Cmpa6T7JHOZQ
Z2wUOkmxzkUfHgPiMoAdsJXrdnNorGmLs9J4VUPCzkz/haQHd0Tv4dA9zao4nHMYZHsniZpTUMPw
KfWRdCK1DnZ174tdqhL0E9lp8NA3oXtOBRaS2C+S76C6/ETRvhPc0HHLBIPv1UN+93piY5cXVIcD
0izPYd0CwzLG4BqDJkPu1qCTmTsIUcZMLwmnE4gAgYqi/QiG+gC/Jv+d28W/NpDzHiJPmTXWqbeS
KAqzgn2funa88VQVuUnKbeXaVfbezoK1pmfTtZkn+9X8oPlGca4iLP2mm61dqJd7WXNMTtjv9I5U
d7krQ5ACF4GRhYRIZuVmnYkEZbSdgbY5WS7ymzIiE3btvEutrJ20HiaDfC5qKwLJ0Qu/6lnYnEsT
JW1PTsHwqI6qQ7jplzw8Cos8hZXbmdm5ZrlOAbySHityTRlKOoIvnbDRJ+S+9KUm+PbywRek1NUF
OgqKfvgd0bAxatIJHVQnyzKl46A5LaeqETcGvlh8Qg5ZMX+7LJY/VCvf1NqjEzFZtXuEy7L3UQmz
Pwu7wXEyO7jpo32HAu5clO2g+B7Qfi14iTmOUeA39P3GMHzB3p7vp7l7Il9lgC3uSaxcHMPt7kFY
Pza+RopNPWWHHC/ewxCTSaTiYvwYs+gtDHLlRhAruvcs+dBr1XsmPAhLcAivPqWO/LK0mHCEokBr
Z7r7gKr+VNKHXWxhsiNUMu/e2DFOL9d3CJxy4/4dG9e55k75tgSylVqMYK/Iz/JiiJn4pCdx8kXb
Cb8gSVFHyoK7PFIKLbW2hp6MyzksdWMgfQhht3RivdEtslSeDn5ISPySC1coxk1XWKn5gsguoQ87
0aXtTp6/HarAVaRbztpV2nEzNA29lGrIZgdn8dUQapbqgbtZvi1HikI9vNAz5j3lhpv272hoRY4E
dllQFehcF+dURSLsVkVAtioqwsed8CDTLtxMz7YD8Ncjy5TwbX6+m+q1nivOe4GUeGt1DRc0XVle
axkJr1kUir3FxYI/bLrzrXi4YvsjC6HuKQWF+WAbvfnbbyEKhnr0c0yamqmy4sxx3vpm+dT0qteg
j7S7dF7gKqCTmMyC04J4qihRkDGzrMh1uvFSlmkO9k70onjFO9peCmYOZE9b70oUeE9KMLwq2BW/
43r/90aZn7G6rUgXcX6hWwXBFDGkrliWRax/fipD9j3vc+ODnPCc8drYPIOZKLeABNtz5iuHLMU+
FcQ1XOJEAY7Pb30FQPpnK5ifE/Or/34fuLsDN8vXiJXXzsec91AIHzVp2YevdsaYxAhr9TPHMhhi
cf6ZOhqU4kGIlV+fLR+Z9AqF1iVKlW5nkRRxGDydoq+k5nRE1RxYXViHkLnUQ+8zCbV7z/xGxDw1
Z9T+YhX+VVYjYRMF8mbWyv69r7IPQzYf9X44TmObbeQuOa0ga4pyTXdyeKoNRsJ+OUQ/hJWsmzlM
VVGKj3nHcJPi2szYitJnLFpbhX3QkY6/1HmbYoulVAJ9gdBD07/pCk2QsEbCHcaPqEGtzzJHWo10
oXoCD1XsEqqaIngptfa1ne2Yk20oYC+y8C7VRVJnJBVHtT/euzYXa0cqe6n7F1/CH6F8+EPxbUJO
kDkt4rQyh33ASi88WwYe825mvSiDSb4gxDEQ3G75uDjXugDE8ewTZSrgXQtocHJP+sJZBl6TUjm3
OUomso3r165z44sGCO8pB1XwEKSgHkyduUQQ/vYZjt+NWMRrqUpGqbTR3Vr5NAx83MxvmrPh5y+J
KRiseqW6cuZwtEzTXtU2qV6cNiqPXTb6G1o6t7LvCop3bu+VyPSzO49p5a7R1cQHWeZauuOwDuHP
mH1yUa1T1mS5tx1jkk8a8nRXf1+I6UsyK00+hqnrb0rd24fazt2NNDeT0zSuA/ocZ607Fj4ICaun
DHBaV7nI4TlxveBapyc6FcUZp236gnaMPGDTEDu5m7htfXYsvAiTnV0r1geYZv3pDOkqXwdztrcB
uG1rZ9RTVgKWwKguEXyQdNO5YXS0xvZI4WaftUZFDZciW5TKcvmQOJV9llt8/YTIZam6VXyfdNyp
M0D3dfX/bqqcNisbOcfQ+dCCUx2XGHe0bSh85WUMaz5d4pOJnuNPbLufPZkHb04bPI1OOH2iOSeh
MGrSJw0I9S7ptOhCykCHXKTstsPcrUiNVDs7BSCLbt6dxcursWxhPM2HD53sdRMnyl0eOcjmIWD7
zN8UW1/yUkTKDVLPDXathj6mk/TnAfvIKmD2xDqmebZF5B/rvnW3sWiNLyN/6gV/u8ZQPmMvPcqB
vXywiS5fd3rm7eWuZ6XBveqSYzUbT4Isf4LXqz7VXrCVAgcwK+pT4Skb+W0qqp/uqhRmCJ5k6E9i
/DCGsNqXfc+cy2bFkdW1es2ExqSawDn0CZS1GbjcDyVgeq30wjhoiWdtQQB8GUrY/Y7GPYZaTvNW
S58EUtlPfWCaBb9NO+rdpGzdfDGZmnP/KvbsexMMRynpkA+qkvfrtAjEvqmMw58Z5oTMhagg41jV
wXwFHbxr3Kn6FiSl/2TZhL1ZbWN9hKL8GiFO/QJpsmKSMH4N9Ai2WtXeuZAZS9PYMmwQ5boBhnmg
5dRpFnrFCWwGeH0qziJ/zPhSLmNEV0AKAP7ZpYDyD0mrj+vKI0Y17LIeDe6gvOZ+f3WHcKUMYfQi
PafzHoLz6MVNsuNyb8vgiXV0Ko+5qDzCx3HpVnAjafTb2qqgF0baAop2l4jNMy7JX9Jfb8VgyTsQ
QipUzS0A42ArpHzCIf4O91eyToxR7OR75QNfxrGvouJmVTQVoTrRmVXd4aG2tKNJsxFhG3vxDMCq
a7uC3wv+O47LWzVfxUkXHG9h2T8U2uQQNpBFu9y1jQP30x8L5kpq0KqWBlcTtM5miJdPLX/26EzN
XIhFFDhVf12uqUFiaA+epuG8dLyaiosfE+iIxjzurRs0EeI5QOGYcn/zvjozvP9V96A7hp04AF5E
NDQTScXcpYI9pugB3Sra9LcYpQ6GZMJUGhVwg2MTFVmxMtQDI/tkwEcTk9sVIokDBs3yahSsb/na
IrjaVQ/rkqQIGSAhQlDQOjDNTU0Ju5InB60FGpY6hGW5yzRSPxaEbmnoX7cRazI618QDBDG/TMI9
+QEgh75ua7RwnlvvccpEW4B9BUkNmMuFqgoywbQP2sHOH6d0PxHsKYVyjPDCEwU0roPc7B6UqB+2
f7fGOuofAvhn2xFzgucXEDXnbiMBBDfUSeo5SvKRbmk5Yeq0XFSb80wausfKNtv8gcq8u9GS69CE
lQTTOkLNdyXe5n3m+PE2TqFOlmqbfgXADbyZBQLGn9hqt3OeppSsncoF/1BP9XOH4/rssupcm90I
RMiCipkGrOoCUCONq3wkvfHDylkMWymANT5iMXNDkt6bOFSiVSZ6/9BnXnDOdK05jvOWYnJHCWKE
nXJXviDfMnZNc2QFFZ77eevvq3Nbc/kfLO9rpzcIsB59gqB+9I0BIFIUUrfS1Ftbgq8iwmDrr6hX
24OF94IA8JxZcF54K+mEMolSUsUUPKFn75//NDYHRs6e9Lm1t/+4hfKUUjzpVdz8EkHJOgZri9lh
chlq7C5himBI8UtzB6/wWV6Q8eBajyqEujosd/KsF30eHDWPCMKuy/uDERN2IHN6k0599mhXYVNo
6H30Qf1bwgTM9sFKuumn5pmElzfNn95rM+bvcT/W93zup3UMT96thpQ6iy8EVJE5Bs6VNFnYzgZ0
+T51W7QXiKUhdvUrQb/2KsXSdAIoKyDLEuc47e1WBUY+t+w6o0tedbd9ayY7/RFO7o++t0cs0jU+
wrnVnXbVrmUetl5yYOWTapZttVrrr2SfZA8e/WhO+1RcSao9EyKe/grS4cwZnv6q/eYc86UtTjU0
rpvKCc0F41FW5VuntNkDguvorQRkO3/uoRjeiB1OEYoET3+s/IEKL8d/ZIqrb2ymg6eoIAVQ97hB
NCOdyVBY6dbyYudDaxAxzX3ihFONhVp6Jhu6eFbA/0DEY8aexQlm6QAVVnaNRZCB2OsAD8w/WY1o
UbvMwRRPDG/GyOo5jp7osuKuUgGqzz1jP6FAZm0WXQM3m9NltaNGAOEjp/vLAEkE1nFOBTXX80UZ
ipPbs8iQFxYBjxIIMJM+eWWHlJRyBvf60Z65euhRy30EfmPz7Lee/h7qwr6Sf9esmlkxlmLw3VQQ
+T0zBjuLmuE5t4bfctU5LzHTxhle0dB0+5EJDbhKHfH1fOcNlTY6TzUCY8Yt2sYSQ7Yn87x6DMlY
kfcwuWdz/2r1Sb86fqeApR0hWVh0GmM3/j5npf12E0JC0JZhWDIeiDd2byA0cG3BLN1YHstGt1HF
zeiZN4eDlf6wcTlVev2dCM5mecOQloLincHz//sGWGkMtAfz+K83KdqO5NXm//9/+d83yM9RG2lw
bdxwzpePLj2d4lUJJ+VzMHVAB1o4y73V6dlsUXvOz0e2lmxTA7QwTj7zvY215f1OxHSmBpixZyjc
rAc8gtvR0UDoT8leHpFCTPWfG1/OwKVH9kbpONeJQ27T98cLOakKbVPEEpfYqfDBjrZ2NoVg2e27
yYXGrPzaFavrVoDEycCcj4JJZWJmESNgl0N6jxMEYNU83xj06hZmjkEiHhgSw+gADgb+srgjmGnc
Z0X6ZzdNvHFfNc23UfjOijA1gUbFDdbQTbpP1fXeRRsOv0wjX5c+rdJVylAnLllMiXH4MlrFONez
RX+0uEmWWk7mMfx0qmF0oZmVeu+dal2L0sLh3zrvahJ5r16j1TtkhrRJOBnvsWByGkNVXw84Y08l
JI112brZk+VZ/S4bnPgSIlQ8h35NcKbvWg9tHF+qjBAdeTiXFX97Z/rSsCf5XnORS4Kl5nNszmeH
JEEVf7VVmM2b0Q5koERQrqiC61szUWTJkZJRGvBOvSk4ozeMt+08i3SdVVCSCDqZWrHtCPWGqMT/
KPZayn1BBCtS+xQtfxK+yS1K/eDPFhU3q39c8xXVuzIh4w2R+E6y0J3IrG10s/6pd0hwcd5mbxPR
j9NYfKl9jtscxXV3VcFKKfkWmzNOJYaR0IwuQC7cB/lQe+5Grh9co8/vqTadgiFrVvVAd07eXzDp
KtRE7ncsKRjw5Ks2xYJClITdTNfSi43lWJloo8KrMN8F+OlR4TChQCJB1k2Tuzl07jqO2uIbVqQF
p4K1XqwAa6kvgRGbO3Aq69QNcjjgs1fSHPhNErIj1x7l7C4tMXNKsXBje+pR7uIAhj/aEjieDsVz
I+L0B9mYBDGy4NiMM/m9A1Fy8i2nWi6Etl2I09Qaf3Ytp0ReNSOyhKp8U6I4flQtPrAykhaV5Cyd
CfgDcDWENoLY/CpmAtSUK/4JAz+W2fnKndfMSGNLLD8g9PQfLuO7xR3ul9NnjouVOdcjMbUawPcx
QyvF2qkgt2+FipW82GyyjgVF1lFMarVTB7q1y4fyEZvEA51ReRFXCcI4i/+7m+Q0GJWc1PgiFF9Z
gOBBiabwz1buXbkLdY+6zuohDfzubnmRdsBAlx2bTKdRO/fFTBQEUamED7FeKPQKpg9vdrrK9XZO
ZtGaMw2xMF4Bo3O2/922YP3bR+QRXGYYjqcRheOqqv2vADPYca7GBbE+GbpxjsOU4BI71F/llosI
5TbBxWHtolkvTWnxYRNEy4YW2i9JQ3kPgXTcaPMuxXR2/h/CzmQ7biTbsv9Sc6wFwNAYBjXxvmVP
UeQESylFoO97fH1tmCtDT9IrxSCRgJNSiE6H4dq95+yDZwbAQtE55DuHSCLb7Kr+qBvj1ioSozXv
Cfb2a0hqQbzXEYUMeS8+V930cHO5LDwPa3G40IdP94PHfKAcWvbnkpFPYIzn2e789QDz7j1bPOgk
eNn38VAbDzV28ZUXlsZ7GrEtinQ+N7ftic/s8G2gOay0+Jpb0pSsouZZFPn0L0lT4tfQbM/EDGMR
kSd0xhXmr/FaQ0hXJCyn4lSG4iEOJ5jX2EXwg3VYDSoR3xcz4lcXigw8Vrs5/BA3i8JuECIQKyGC
Pt7Wbnen+LXqMCyoG6JRMRd3JD/Wg2WvyBnXdjFeyBOYkadCG2c+TtH2xjgJ8Rsfu1Kw4lVynh/I
9hz2IfL6jaIo/rhUjzTq/uJfYuEM51c7jGeZjvB007Bcy+J/v0VuhVYzZr510uQ0HMFeW+eUVB8V
vUh4crHOKmRaSok9a4xlJC7426UeRdopmEqM+RCL47Z5VZJuLjCSNq/ZJ7PRmmusaB7dtLb7+LNr
oUCuW8s3djKUOzp/1ZNIigfpZvqjKersGfzuUUvG5MWoipNmetZB4N2+0x0pCZYJh1cdZydrgT98
9QYPESaOYzqctAtMOcMmif1zQR4NwRvdiIUmjDZD3hjPYjkbNYy1SG8lYhvnU7lYPlq9OjVpmb83
OU3DpkJYvCRUI573jl6Ok7YlxblbDr7uv02+1uInwMBBBkrwwEYgpddOYgDUBc2g41WbDg7hm+a1
M3alXcUoFtkqa748pQwuzyrPY1gALuoMW9bJFPjayMspmnfme4BWGQHlgY+st6cZzqQpBIuzHBTo
LvHrcmUP+JudLN2qcYaaPqlDEC0/cOg+Gnk63P7kDzpeOvj8daRHUmYjTtuh5TnRzq+v42LZTQgh
2vkGDuXE9LtkDRCiww2czdTq6X4UwfDsegk4/2ZKL7Yh088OEfIBkMZ5pL87Bcgm+qy1r1ne6k+1
Vbw4Xmm9B6MWMR6kYVQEpb53o3FcJ0uOuzrMul/sOtviCf/Pa2xkurWu5CZ1Qr9OdSEmbzJ21jIX
szoIpbWJREw9jMfBvg6jYd6pPmzj9DYeNbkaDEyuUYZOCpDGYnfdFDg4dtVYJq8MEf5Sa0xeuxgE
SWf982L9++pimdjGpKvrhE7adBcwhf6PFLuJBApe1a1T1WcXZfXEVqHtLAMMpbpFOqfUdrROvl8G
SUKOYboeROueC08eBkPrSTX872VVCfyj5K7kmfm/g51plYzX3mZo3LrX2e7/7iRum+/wH19cUPo/
/rAqWaMpdnbIkE29ppWxdv3zW2D9mjbJU8plVTEcS4dgYJi/mOxA4BFs6PjVCebB2zQFS9SzsKxN
zkAKeVJCemaASSc2tUfm7ngccuAQsW4/D5X+JXIfGV24Oz0Z9TXGL+uO3N3R32HOj5ED/jT5xKRu
b2esq/vBQabcJBFYZJ1gLlTffzl2fGi60PtAyvMyY2W+qsYEcGDvlHjjh7oKu49bWLmNCsDFP7ZX
hQcoWndgyPjnN8bxfg3t9UxXEEBKXK/EEUwa6c8fDgcRrJfJdCBxTUSnEWQX8NI7qPqPwRRHXwHD
KBFgL5g+Oy0DJFq83hFfk42ErvMfCtR9wdjlZOFEM7cXZ0WkT7ez8J/X1FfHBgL6j++jtfN1xuZ6
dr1iuoymDRR32Qd1A72S2s6L66DpEhCE36xASGwphbQlB3S8Ci2piI3nsi+8+eCQVrMUSnilBIsw
D4JvMALotC80m5btNDElZn1QHpZeXfZsnQ2WS6TF/qrU2KDrVZzvo6UFqg5JgyOOST05cWIRES5A
OMZp3n2/nFUNPdAkieqd+oLn0l/LPZOcShMhJxOs4CCWYZcEWXOM6wKf7XKJUuXdqGkxPeYVTJJK
1hcf58pFncnlrOb+3VYKZh8W48lcFK0QNpSndWiZFHhwdNaKnmxoGDzmEtoK/ZYEzTvl4t4kAQzT
hdM/VyFqOLPGFBksOs8+aNrHAnlRTDFXrn0xPDsedI+5CZAALjRmFcue0eha32ZjhkR5kFdWupss
JzmHsyjufLzAG9dLu32fhybUxMbfdlVa3YyX1uKMCL30+2vwAdwVAjN2ejQYrwBT/uehDaEd+yRl
qdfjGqZEPpJnFGKI3XdYDLfB4oVITehntOvK08Bw6K1CNKhnkISilCb9gsIPSS/XkNd88pg6Ku1b
Sv4mIDXAo50GpyyrBp0ERaJ/sPDE53iQL5BdrXaLMn9pp6X3uowIEq+rZqMt+eZd3/lndaaSzrFp
zme0EoFdWKubrwkhLGqPIv3UsrVFbQgjT7FojdwbttIxiIGc8SKZZmFs1VfnrnQvEgYaAI+l39gn
5oWPMFDidTzP45cQLTShRLLFItiIJ9ev/yY2i1z7FjHh2PiPlTM0nwtGeBvqMvcuI1DmaGoDUdpT
87lJm3SnjDHw0DL2+jxZ3CYZ914omn1TYMa0Wy+/0zw9eYOyVrm9eCOVb1w1HtyPqYjENSVCZ2OJ
uHpH8YcttdN3NFitzQ+SmzpTB90Y4Ws5hDJGDU6Odqi5DeON8miPThPAcHazXdg0xgmhnL5JQ5fN
ftC+1cnoM0Ga631qTHRHifyTbCO/dJ0+b6Cq6sSkCHawItlYrJcGbE4XRJtyq01Dll1MGC8r4BEz
74XhYzgHNyPS/FPilTqwUPjCl2k5FH6+8RvNeI6GxtnoLAoHZYIwi/l5SqWkPFj8XDftBvq44CTj
JqfF2J1+VFhZntGWiz2JrsyqHzGlGxg3m3ELTi08prnRrX58YawyUAlYX+4JUViRG5vcEzdbr6Cu
le/RFGcbtyvlCd/A8GbgG1ApMH0NRsOXXvxoJelJXxRYk107OzqAhCAQprYyDLJdtqXd29/6QTNY
BmHM4KSVdd6sQ58YOjNLxFvJQBhISEVKKKaJfByISpap+OCZh0zfd74x5LksKLjOtA6mFdRnhTRt
Fbcg7SHr6jTzb7vXhmyrsxQu3Bh3sJJroc2YB8bOObvCNMmvEs55oNd08LRtb/XmK7Gp+9FM7Efl
vPAnCGkJUs3CRnTF4Cpc00CreBs2gqqAXq6DGy+D/pN2roVMuO63ppHq7w1LFdrMEftE0+1uqUV5
67nbbkLKUGNCfG7DrLwPKz5gJctUGgztCyOZW+GMRGNFvrN+9Rpne/O9hgOGMRioxcoKaQLJfrqF
YICWlmdhFxO+K9O/D5pakg9XXFUtFHiGdvZ181ODTdmMVdueSukeWvYqYw9opUX5rCiqokYIGcni
GX477QC7i9e2shtA6IF+04UffWOKV2G1nweHW6zQnrVaaJ9ISdjp5lA/B6Wcn6mut52eBG8eDvBr
1XlU7XrnPTtDunb0VF79shghIZjcXy6RGUTLzasib8JzrVR1skgIsKsMKCxCvyRFwI0waXId0IsF
pePiZFy8QTRp28s4jeTdJXcMm7pvcZXdTtBX7VrPR+Brpg9KVhY1zp0e1+lDniNyZlKIKbrzewQi
C6paOAnyfranfeJXe2rg7KDl7MtdzxrX6ez4NAe9EMvkVFzSJiQfkJYWil9zEUjiP7fE9NFw0+30
1J4PVc63sW62q9QzR6KK06vatk6d054djUgzJVpTh8Jx3bMh5wtBh6Q4zBPopbKp1sqmEUKxJA5C
/6vAb1q63GOu9pAGDq1tzM/PczY9LR+29wId+LrK/ehJq9p5VzYyuHj6FJ+H6c00I4at5ijeqjrT
YPNY5UVdLjc7YlNYl72o7y1DKwBetfW7OjNQH9zO1GuDiTcn1j94pvWP/WywhXLcinwhfm7dtf52
EVCuqjSoj/iTJJr5JfRioWehnMLJJerixKR6BIVV4NLNMxeyfxo+EyYPjzmQ7n03MD1Du3b0yzp8
LhmjXMWQrkwBX+9qoZe7n7nvtm0/GA9D0nbbYbSJApDatLHxQD/2pm8+2Mxx6sk/WXbwLUiodAPd
GKDSa+62mV3rmQZUjHxpkfJXsSZWUZeC3vSX0Ju2byIILJKg9mXvacTT1yDNzPWg+/NGoyvDqBQ5
5M30lvX6RTqugbUWmhTyxlY/l/VMdtN/RSkB7DJTmifoL+63ipABwKJfZbkMTXAXQkCQOnAvmr4g
/t77RXE/E4HAbKXZT7NoD2Vgg0Bc/s2ordunJuAT6rrH2C/nDYK9DAFtWN2PC37q1tkZ5+wj9N1P
5uJoH1Mtux0aDEUsTGT8OA86NtPLSDjlJfXdfKs1DFS0vHmoQDKMlciufhoRAJjiPzACygWywXdF
7XgXbxi2fTRZ3PIErywgGUbHL3bVVwcDpUgIaBUaYu7O//En7Pc2bIvbAbxjclGvSTGiQfdyhK7V
/NX3QeyqddbxLOZCLRXzrujEw5B52//v31FHsAQmm2AT/L23JnnQW5faLZ40K59e8yb+MiWZ+WU5
CejGrEc+2UeFzmiKjWsGHmRPuyEdpsTwq52BoqC3njgpTHgRSkmYgJXdOg5L8VQP/nvJ+3PTcbUd
vrA8/Lud5H9MDRaqWdMkIM4AqHIQajsJP2GtLtNMevyYfGFAxguMk4IbGlt5R9AvxoTMu6rttj7i
zmDxwXBkiS+qMOxHsjoDiSxUCdMSRxgbMmDcgxXbmPHJcrlDNvy58YeKqGh61R3hA0rJBAxaV78K
+t/VOShNJinhvEOzNTFu6aazOvtxyKvc3JA//feft16GKX+BMXmmpJMmdCEtG3mX/svWq0WhT0vQ
60+ILpE5DFhw13oRGzuGHdnB7weISmoNoFuMUSKXKCes9EQdgJXEsuqNmDBUW3X7yTEELsRBnG/c
Twq3i0Ygz7nN3Tf1O1XvIgbqnJhU7823gwn8A7mYQa5hUOy9ryoQY6yr6WFeDkyit42ZOlCSe5TH
UXRfNNq41fo6AulrFlcndhyCtdjXzjQKlpsyzoE8Wlqvn/tGOuRu1/qWxAPwvhCTPn0/++smaV32
b89IvD/ssBlpzHCH+6hMm7iyP0Vpsngd+AsBiR27Ale9oV9JzPpbX/Tr5XI1cqU00kkaRGs9DACM
hgZ+MzYg2AjtTazjh2LD6+3qtkJWRCf7qfe1p7hxA1rVQbikgo7XJieKeT/6RU5AIobQiWJVoxmv
2luq0WUx8jrVvfPEkIGsGGd0t/Ek7J0M6morU11f2wMbNGEM4wXp4mPUwsp28mo+zqFLdyg0QV9V
TX9iC0O0gBCXkinNGcvMF4reamME/B6rpjzgvqxP/dKw9ZyJuB5XIzdc2hliK5rbMvNLNhBMgmnB
cc8N1b2b2DsWiPl+dnqoJ934gajYpEmsl2e1SrrvjFur/b99an9v0Np0UqRnohEWtFPEzw2DAUPp
kEg6FigPmMCMSHwvWut+c6Xlkt/behstMUi6nyaCW7y63iubagizsrYbaATOHGx6+nx7nj7lLYKg
8qLvl6oEmwitWd3MaXog59VoufQJl19+qjvGwdL8de+O0SM7dnMxBjM67iNM5lcSNYovYE3cVeo7
5n2jaRLp7+IWL4LpKRtb2PBpkByhDegvTRi8KIsdFYu5El0x3s/+C6VTvFV9g8Id6n3uRVffyap3
jQwmokxovNYZlN6o9KNba9bTahTTqlI27RRLDpKjLhqzh4D09N3k4ySeBzs9eDGKQmUUhmdUnbKk
/TsIzOqevI51Z7vdcy1LZ50YBbvf5bKfounSZ87H7crP+2cRTp865r0LKr7YWzNJqVZWoo4BILRX
walxbBSHmnpnrb4Ku8VfK55QOTBaNpx20dQJ91iVY7oP68A/NHqCTko4/SV3UWaqiVXnEfMIOJDQ
FXXHteKAuGI6KWN/OUCBLe2ROJewMhkiaEBa4NNK2vJUbtN9FDkzvZXlWWcYiBMN1NZ0J5EdMj6j
+kRuiC3r5LKD/fNH07J/XU9tllJqKduFr2AJ+5c+p3AyHtuuGCAS0bDJ2cmHk2SrtFOGZt3tm0My
MShRtAks0+A4sadatF1cj42kslQWjLl5wsvkedangi5tkT6TzvD9jLgsvJk56lXb7FYwpbyd4dbF
XU4myWpAi3XT6LeVGZ7crgG1uNRbNcb1bTTH2kbVS2yTsLg3ybNZWdpB9/zgsYezvDJBO/xnjLlt
3clAR+pYx6DBI1O+/vl9Ms3lFi3SKSBZ+9v//T+SJqBp6EDSdGkyaeHp/vMtHJdGXrS1FlwmK2NW
S2DbpneRGEAjH/BPUOhRNUATY1quST5gGDuIAljcB/BB2lNl6X+pq2TMmscgLZH4l/pZ3buW7hzZ
kuSPtSOdU4zBajX0QNdTILK5R1yCWaHns4ovpXYFa4fBrZvERUON9GXwYVpbvdu99FgsttxS2iWS
GLeNUmzLyozeWy/diWDKvs4e+TEI6Oi7aJ17CgTdahY7bTMZrJH2MhNTIzI1HVvQddsoak+OSRBC
3FZ8sz9G2qpuB+MQiiq/k6V+VGg+poHkBsSlvnaVuAIuTCaq8DEPugNyYqCDdmOu9E5ix7itf0QM
8G6mDA0769Utmi8qgDKeYczncE0pbLVdZceVhc3NTM8+s5U0sr0ndLT91nDpY4XkCy8sLm2jZLYa
yS0QNSzYkEuc97KDFOaeebL1WC1og4ybPc1KdAXkRQ6ifHJ1XNYsLzyPFq340SAn9v3mB5piVx6U
N+lmBtIGFlY3pI1IpjNBYHQWG+bmadO0t1x0dmNiH1QO0+mcmChlD1PUaDD+xxGfAY6EkfCkiQwX
d+rMfWwa/pMDi2HVYjsHS7+I1DQzj/dIceVe5jI4VsgSHybXgp480ByZZ898kON5QIz/bRwIEFTf
kMin2OC5v2JbOVIHFeCPI+8J/qt24yyr2ZIX5gmxAR5lv6GTWOLaJEJl/U5Rim1HHK28SL54TZOs
w9ZtnmpidaJxLrdIGKxDGtrtc4kGcNUp5+LCYluQf/ACyvWoa/Vjl4feHiPLfDSCWbsTeV1tuj4i
7o1KhinOqvSi6c5f5KHhQu/NJ0yJtLX16/+Wdyxl/eQhxGlypIe9qzdPyeB3xx4D1w4F3IoZAe2N
XO5VFycQAWb7ZAKlYfSvEp6SLdIXu7ZOah3WGvTXxpAn2ARg1GT5Ltf99NRwl7/iLisJGMiRwC0t
mdymxwsNA4l8aO9+dF57TXe2tVOb2EZ+6sZadVedATkeDU0rrrEEVdLmqQPXa1nH/7z+iN/qXgpf
nXkTwjiKXun9UkGU0mlmBCjeedSJRgHPjD3RCcRJZDoL96KaV6+5BFx57rFJu+R2N6tbukX1dkh0
i3V8uc1L22Y0Kz3n5MLgO6vIG9UJGW3SaqR5e6Vs3c+d33QnZ3lUVfhkg5k6jeavtp1GrBASo/ax
jPR2pfITVabiVDaE7WkBG+XMyg/IuQzb+ZfZnPfbM4s6yjY86QjHUaqJn5disD4283aabYwVHqe8
p1vJ1vdYWACdDBc8M0zaVz/TLFZLYqvV66NZOpsyntpjVuTu2mtlT5AWXlDVUFGtFS/MyGql21Jr
VvnZrVnH3MBHZOEAlZGRPd7HkxvtjGUq3fjAitVrQWZEu0TSY3Td5jVn2ZmaPHuWRKU+LeTVpivL
N0atznnWlxDJPAGkMreOdUiyoj0rzUE4m1AvWu2U1xkpnYtiYZR/K2yAmjDXMe593LU0FxiTwJJ1
4jt7imCbJyH9Jl5SB6styi1QwUUI/t/X1LekkQHAe6ZntLyul3B+we9cESEN6K/d8SNJJMFocZvc
d0VKJKu/CIsGXlpkRj4unKTI8je9saddGwQXvbYpu5y4uVcHa/lQxWaGqnPUj9hn0yNXH4mwXB3o
5l99w96KPRR5omOiy1U5CH9rV7V21aAy/PlGMeVvuhA+G7phC1IlGV4itvn509FHY5/UWHUugZ9b
a4Vrob38t20XEnMyEvscw+Q29+o3l0iYS4xheYVoyHqz+CBZYLFWQVQ0z9LUQagsZwMBC+vCIhvG
6etn8LbfX//xHT/OsMiWbC3ox3coiaGmXYoEIBs0Nfqr3fBY/3Nmzdb31+g6fikFIc3joimf20F8
3ybobfE+WzORLHNvXCXpavt4ObOrF0XEdFJmYpH/bqbtWSnz4xS//uxlH/NkTSB0dZQC2GvH0EfT
5mJsVT2mWpBlfLNAg6ORN+Za7/sbe+iSt6ydyqPv9CwyCnVRwB1hjtMUe4BU4jq7c7EvfGleC5NE
OIYq0Af9J43iifb7UusngrC+2p93A2E724Ze7Xs3JVsyHou7SZ/IfwYmsLc6L9qqZ/MMBWOf0sX+
3jQl2iXc1nXy3JkRErwpc0kVmN60oRzvK1vOcMSqz2pohSS92wb0+DGmF8bmVj8Hc0ZmQMYcRM+j
J1ULpATS+HGQEiiuEbgKw8wIPffJnC3/sZh6UMcIlh2CK7e3URWNRUqjpW6wTVqxIJu0HVlt4qkw
daQMvvPAG1Bvg6D4flYwtbFTZH2q4+7ECJIDXSMwbTAv47IimjycNmVFp00dotH+krC+nFNc/FsP
7Oief3G18gUqbeo4YnUdXIJ1x4/cFLAW2ygyLi3S1GLjm+tYy5jZKJC9QY/k4DVafLC8gskk4Qxb
ZRad+ek3EtDNjudGfgrHjoRQNfYglhWnuD4cvTJ1V0k01seQwdQJsm94q71N7hBUdqVcG0lFaqaN
1okhor4eMuMdfqe+c80Yq4Xospe57+dHtgUY8jrmu0YM3bEi/L00yquupfzeq4Axl25/SRvjVQm2
HTbza9F2SLKXDXsEk2andKHE9k3Pv5zlOPKhsugX3v+HvhJAevgFnBoz/6LNgBNji2a1NKJ8K5fN
SUJQ1GaWdBF8w6Yu0pp6Osyu+UkI/ylpC/vVLVO2qFlqH6qQN3MM0NnM73mIn1EBZnJMQvTstOIw
I2A9xYV/7KehuUZIMzy3/aqWxNJ0PyEX7J++95sRnB8IKFEtBG/Ms3NSVpiY8+IcRPnV8JFSdXb2
ai51uFeT/weYR/3zKWGBUC//8opt486cmL4A1TAu6hD/c+YMuyJxtMvtp5ptZ0AiwgHz7rwXbvmX
k3k1SHUijKfZhHCja21xvZ0GpX/KHR4BIcy5TajySVO8GJ5eb/qkxaCgaPiFeTWJtlSuoMBE7+TE
j1qF51IJUcOMEEPICjFFFMGdWSmf/mXhNn5rkjBsN9HUeNKiU2L9usMC1T0wqDGjE65cchOioi9X
/qQXwDHNNdrU5v62iLnyvsvGfsWSEX0r7W3Qde63PuQJNlaVs8rseiSkEpa1jY/5YI/xoajFFqRZ
81gvQ0ndEBnIfv2hShvIWsELb5B7Z6ZxgSmTSNg+Rml7m+fbVZVh4Jz9h6iN1sEC1islTt7bNkZz
sGtMKWEqWVmjrRb6orkm8Lr1/YOVhHi3LW5/0KxL02cSETCByis3AXbKqxLnmZJoZDKNYP2qbHmw
gFK/3th1bXWsW1jgO8en+90WsYNbFtu4Wvpt322BwpMLaPTGp5uIWMx4RVu/fkD6bFjaugF98eqi
978iIAa+A0TjPFo99PHlvQxqGE8jYR879VBQB/lxe+v5O+ftrMc7iozo81hk6T5pteYAvsd5BYN6
x1PI3XjpuGtDuydVaCL6AANQfXEt11t1avglYELQra3XaUcCvWod1ks7lmwilERdm4NO1KmCgrDc
/AIwNZCqYSXsKKOtvtgkQ03EBRaW+rJooraMjU+ik8+tHJiODEkVXCu/kkxQFmRGOvqSEfyiCLfM
FGre8h9BjKHQqO5gsIaa0b7i5QdTq/9C52Wc4wkSkC54GHoCkIma/qWjfr0xAHRPfJRJFm0H367J
MVlAsFbiABUVIZ2qrup32VTCh8CYsmTLLzFSUVWH23QRxKnDNFX+2Sm975f4Q9BR1GQcJAKuQzMa
HcNCMGuKdqNeg53VHdvW/WiZ6h+J57XufddApj7NLwCFrHvE+TYYKc5mk6FDYsN/VJe+z+jpFhtq
hgP816Vrq976uerbPU70/a2jzA330MW2swfcXkw7IktY1KNg2Kj5jkAGuXVKEmjmZdwDeaRf1W4L
dmp5KJB2mJFPQIgEkMtE5BcxTPoFnYB+gRNkgNlmOhnXlUP1gX96HIPkQTOFgQwMab/hwav6Pjpv
l3EcsgDdZNakzf/S4DKU+PWnxg0ByzoTFds1STCwf60H41xYExVqeg6arnrVbdQbOG2CT+qssCrt
9po6CzxwrTL8ogR/XRXiva4JhFeX6BOaczZb1ooO2XcvPAs+wIeADkFMY2//w1bZjW1yykT0bE6d
dactfBBrOfMoH+hEgNwX8NL2qZwL1rgZfSqolBWm7nHrLghfbzmg3TRkd0epJk/h5AKLpt34Wk/y
awB2SBbBKg8j432MJuK6bDfEfB9OT0bZEKbN63qg5TgrI9KomRa80qTjae+xPRnHZ0rk6nFowiel
a8FqGh+7yEA975O2UZbT58iqxUo0EW30XMjtbV24FY0ieqEoPQQzI654eVCMw0BtGWtL7EF+V7tG
ccFG0X3Ka4zXOH5q3XR4fkNUo/e1u3Fbbp/PQdr13kkM71RV8d0PIeyUFs3eqJpkkzFmE3XIzaxn
/rgzEv/yI3asz3t3U7GGrbwGj55feeKt0EmxnPKu39FgQbITiGGFIGqTVyFqtmX9VwKUXk5vNgO3
9a0Nneruh+vi7izkSNzPkuyiiGcRdOVsyqNnLWofhEYyDaoMUEGiCf+jI1gsRISSxF4IwbXzMURe
CRcYkSMz5i7Wu+utPhgjdhD61BvrTPTtwwxO8GD6rncw81LeAwoz1rdB9J8fqeI3x4HjuZZwdbAJ
Dt3dX5+oEkklnnQ++m0mx68zECrQfHipDc6scOD37QwQLwLxSRoyec3DVNATH6gI6ogEbLUAD4Vh
X0p2P3Ja7CY5Z2XDNEid3V5bvpqr137+PobSctVrxN9kedPf3KFxSf5r0vT3f/5Rrd+KBxcrAJsM
9nyQeIxf9bqh3ltOAd3mjKjVPWbutJPmEqGVNTpyJ1bbnp3wQbUCMkR+ZSLFix3rw0UvRu2usyVs
Fg8wQdJ591TW3n2COerUDd1zRefx9lIUFA/UBdyMcZ9fJ4vOhhnU9Bx6bUDJTOs6x7XnG6ilaSg4
F9iNw6UaIFSDXNYZKroPspJ3g+VPnzXeZSr9/O9Jtgjv8ujlz2+ISqX5adlzbZMZqY3pxKa//+uy
R9sFQ8BkjeeSbAgmQUBcVRvYd8cjgl7trfbkRzMOH2qj08r4QAPpaYIp+BjbtXFyS+9v1c8VZI8f
R9ypieUF13IJ4/pxyPI4ZzltQew7rlNBshHIOCdmT/XQMI/9R+YnSe3Z079yV+o1YPDzmQ6gfRyr
0nzlc9mLV3V6CPK6WMVeEV7g6cHgWKzqQTcdoyYSZ1Wd+iW8RiuI5tNgu6S6kVZNQNCzmenxW+aO
wzbC6/vnt1Nav7b/XeTenslQ2HVo//86wfP9moe9MLTTbbpstbrPKNnItnlSkPq8rDxGLD4DsCke
eMymQBNrAfHKYow1weXeNLMsd3gSy2fGetp9mBQkfk3lc7wcQBWwoDtvGjrTSymSU1HXFskh8PuJ
wexguy1TA5+IhNQgWDnQOkR3rtmurGWt5vv9edTfkjwKUKuNJ+V/rnvb3kTvpaYxJyy98XMUNk/E
n/mPdhN/6yv0RTwObFruo3+BF+rczurlDJNlebATCHoDS+FttFzbGr9fyzUOuW/N0KDzeusb3ifP
G1PERaD+LVAVdwwZQYf4AYp+ZGyuICEhiWXx5uats4UAUu+z5bKykJI5BpkfWH3zlevLCV09EKo6
J3QzSIPn5UqNR/iVBHeQKpwtXhrYcos0K+8Meb4trn/+RRti6Q/9fOM4hqkbkq2zKVzXWbqP/0P5
j95LDiDvwzPfVBxZCOenHlSw7iYkdYuu2cnFUMxcrvZwssRz/mZFPsLbfnprhvZriSw7E+TdqaZs
EyTZ1kvJytAkz/tpoPOtNleVqYfw8s0ltmTRC1nEPWl0eDcqC82xjXvW5+yFoqo4u338VOr+c7rc
gOoA8S68+jWjhe97hdYs9h42RZBpMW0A1HrMpDjQ4CEbeMkMYQuCsC+dmrWYQEuWHnQDDyxxHVrm
St3onTRJOpobnqNzgren/AK2MT3VRe+jgLAQ7ATmcUqJZKxGyzjeakg9H6JHhWhjkv8g/GHY56P9
HyCj/jaSrb++qXcj4YxXDC3E6SH87Szx0DmwUsfI/5bqZci+BPtKSWrRIyjgm3mlMJzT7RGEK4h5
Sy7Y8xYMNmaB+dQWmPQQVgW7RANin6endEm9ClGqrUkTuCvaon9xQw9KkalD9i+F/1aUPOwWqGGt
EysQmDhmzWmOmOLm+cn3CsYN/yRW+GTXrD3bOaNkoXYQ5V4rxN5oA4StegnEcLojOk37NGcerIiQ
zi5W8uDN0PR4H3ToX/22C59ir/xSzONO6djYQdWblt7bRM7FJ7o5wLYGh7prkaxpns+HaKmm8lri
hlimLEFe0sryrbd5GSnPsW//i3Psd4uHh+nKE56LKdhwKRR+/qybWSSB7dT2uR699IUkIiRrJe7z
2KiuQATMj7HlJzO6Knku8KnivWHBlU2E8WiU7nfJKNK2fkfA8TtS0vwBNKMoocz9GPc0iYYUQU/D
zWAVJ7VNZNsIhwxvKyi/fiA0Cm9vngQvGuPcr+qkaF96vOFPAfMQEvyM+EGYoc2uujYPqtcpnO4z
O/V6f1PQT2jh/7wSOL8t+Z5hWsJzWAT4f+fXJZ+aAItC7WrnwvAOedl+zgd8EeyZ9XBnDCj2btd5
k+Et73R0mIEcLk7XfmqzsMOCEQElVMsZQ+EzETLidlkvX1WXhtwbqDM+RKSD/mME/aBDQb2M3fL8
WETeNsPyJLbqN3/Itb0Wox0NhiE6GAT8WQdN5g49D1lsPCP2b81HaQf9g/UA5RnUrWMH/l+wdQl2
zfLPWZF2SIxccUemjo3FwoavAkG/hx/zqPVMteFJa19Ss9oS9uT/lfAHw9InUGv6f+ydx5LsxnZF
f4XBOa7gjULvRQhA+fa+e4KodvAukbBfr4VLUnqkQm6uCYN921YByMxzzt5ra/m2Uu5/qjpd0dgX
rQvD9Keo2pDcFktSip1Xd79dgX/6mP45/uIo/XO63v39X/j4o25mgvoS+ZcP//5QQzQs/2X9nn//
mj9/x98v0w/8evW3/G+/avdVX50BYfz1i/70k/ntv/914Vme//TBpiKPY77tv8R899X1hfz5V/A6
1q/8337yl6+fP+Vhbr7+9utH3Vdy/WlMEapff//UT7HBP9yo60///VPrn/+3X/+1+mTzP//l67/O
nfzbr9oP2kPkra5zQodKV+N5Hr9++4ypI4vDseQwPEPxwfywqoVM/varqf/AlL3KP3C5EXe8Su4A
yv3+KSQh6JY0TePfNd369Y9X/aer9x9X8xdy5W/qFIQLf81fDumOzqTMWZ8ph5JcU3VzfeL+YWvV
vUqRpqC/2ioXE8Swyypa9MAGqLGrE3QGWofcHCwblECViIxOFPXB6pC9DOlttCiksBRyn3X6RsFi
ZVou5pq2ucgErT/uytb31tEkBTqM75OrtA2cp37rEXPvsAeiRNcIyi5ZaqCap5sJqTGK7+UyzSa4
FUvrbnF6VUE2DR+lKt6MQbx7y9UqrxuU+TZqimHnGPg1i5+BEule4IKuVVhaeobJxyIciLOgDy+E
p0ltPoWWvimmvqtsczu3Hph08dHW48WIG9vJblU7MUgqNG+HXsZh1BL/65ZMJ1giR2S8DXLzKxpN
X5G35o1hJ6hjM0SfXtNlVuzLHHFEqTtKgBlbDTxdNgHWGcl6oo+hTYR5jshjE7nTjkHBe6648OR5
xveTO98V1adK6OiFYUDjrjHEeOPU+XicT/QGdlHxWDSqehUvLphZbcayYvVLoH5OUVwFTK1CMcV9
kGTljAwD4fpItKJmnlDP7IUzuf4c99WmMFsIt+u2necBbhdIW47xlLoPorOikGAG7BwE2ztzFuBh
qe+8BbLSo5aK7yhXnquxN5FQ9wjkZyKZu9T67iOxmzKAX4Jc9SDrpxQkLrDJ3Bn3Xq0XoDZ7Yqo1
3NplsxwXaISnn8/Z/y9H/8NyxFP/yz/98dz/p/XIr7sqPf9yrj5/2X8BUgP2mlZ/Wp7W7/99ffJ+
2LrtWS6yRqz7rsdS8/v6ZP1wEPVSq5rquhStlso/1ifrh875RHMounRGBBY+1P9YnywkUcYqk6Tu
Nzzt/7I+6dpf1HCOTmYGA2OKEjReQAUs/c8LlKPPxYTVHnffqCi3avkdcR66BU31qI1xtSfU7AWc
IyEgdh8dmqI4zuM43g0gwy/ps2xTLHh0HDrv1E843HuS/PZx3oTJUtrh0qsfMsHzhRZWXACq8Vms
8XJAbrsTHsbzAoyK7+EmBNqWfi1jQqNRte7GiVC91DCmI43Ua7S/Ph6Y+smx8w/hwQayVaSd9bUm
Z+ueVOH3thnmIJ1z45AXN2mXD/ddHWvbKCFgza7EVomT4cmUCQ70eioDFAdGqI/NzcQqc1qyCrep
S0XYZJqORl1C/1KHexuU9dbKUqIGVoWfi7KppeI/CoKEzKDpD1bqbas5r06Tps3XMMC/SE2ed+5U
WyQixPFW0UrzN5WZ7McpsHCTHMwyFN6UnFnWvmrsPEszDs/AGpj72IGZ5t9iaAibKUpOQ8C6mNAS
3R3j9k/bc8mU1l/mGNhFtleVvoNhy1qVl6K8Luub1M2CfIrVx1I9WCTHHIq6yvbU8KTR1+YNs22I
Q16/c4cUHYWexEGJimiro4PhLYmDCiH3JuvSR5NfzezEeyg92pE1kYKhrd0SfLr4+B4O2ey2e0db
5MEEoaIMXh5CFP2s02hcS8biQjUK3x3nceMUKE5Gdw+5bPQJSJgILUiAuDlFFKbxfJs75GqxO9IQ
rkZ7Q4A5Z03WMlrLrosKzCuxXnXdUY+BXRr2F6kioLW7jwiPeVBVM53rqB8CF8euvyiYQOxyzrdc
RrG1F7JtC8hE+4bINd9p2vwx0zDTDuOF1gho53MalgNqLXyfD8pkJ6c4bryNs6wBwWYyrWy1I8Tg
chPX+b6bGv3aNKY+lFYfTGz3W7ez+4DWXu5zAmATrGS0eiqzPa03OC0EImBRsbpD4k0bA75eUDdT
sh0GR9t5WTX5g6dWfpuQ45SYbRF0Etw7TcpKMQkKrVHaQSAiRMJtqotMxtVFLe2CTnINTRAL6I0W
TRsebLRKTIOXSM1Cmr+AVuvqDOqCOW8azZCQlDpEjnNDdOx4tZWRZ2JiYBdD+dZuir5Xjj3w30AR
kKJ5j7qTW3aXjjftGsz7KkAKWu79OZmLUHFz/dV2CHNBCewt0RxU5IPvlKaMw9YwkfQZ+XXpND6U
mxw8Id6dqR3huIAQkCPYsQbXrlgSNssmthHF6jBlV/VV2aKm7yZ3N0KW9BfPyw9kgD2TyHw2hwEm
Zr4MPrjtt6LxWW26K7B0h7nNv4zMleAnC6zn5RQObftuRSI+TeMNKIflpq8DMcGtaxBy8Np6h9mM
SbWnZLcdnvUzErkjaJBpa5Rtc+BI+NSnxqHpmubJ7CmWM0YBBMRZ9b7v4ps5ntRNxLDIHasLgk71
UJaOcgud81UYwwEO4vJplcsdx6nynar/C1Xd3hjS9k5DF7Np7eoJoz5skLhyfABVB7OoImDxehyk
VfnmGumHWYQ5Tr8mscN47ptLi1YCQdwRQMoOyGKswJwdKpoxTP78pScPbuLsxtpNev3iXHhZrjJ+
MxyCeaQRFGNRb+EJHSuJoWAiJc6O4njTGt2t3SX5BtrDF1ntTwzpybuHdnO0a3lckFIdihdDKO3R
joC2NtpMDElfVn7/Pa3iKQFfNai9dU2gqUWsDMJfuFifY3tV5WPIT8P42gi/XvKn3AHu33CVg9FV
h20uaT0Xl3WJLHN2B3KmMzoDSkxOkqgfkza9FbHpbbwou4aAt+/l/D1H871j0SOL4LbnxbAvRb7P
hftpArUO40i+AJ7eu5p9n2HdaNbzI1bPSFRhYvfL5dyrZIIJ7g6R3tnRXduMGFsbHOttRSiTqC03
gKnzoBqT4Q+Tiz0yJs1YqqkeauO4T3CixvQpl7Srj+xtAMybsBfei0qOSph7WJt1LMQz8JgZSDSP
LD1NJ3mNZq/zZ302NlAHlplbz0m42pp2psdEwEfL0o6mxGDN2FWq1gVuaV9lXZEHZW/sPdzr+dKg
bm2NmWUw3x54QOFbL+lRUVVssaLYk6vjz0LPQoiDzYEieWIx1p7BdTZ+JeQSKJV27mb3TB/qVJlt
jOUO7fBolB+dwIvRZDG46ZJuUu/RJqMjheyh7tDdugIDZ49QPdfQVyBmQh3a3gzNhNMRE0M5je8J
McMMODX4/LAlGw4WJxONxEh5gSrBCpUuXQ5Ed34l8FwmNf80tFIh4YccloUT+FBOFePa6blRYNW0
y31mKQtRIuV3K73PGiydTqZN6HrxoamqLsxldHaW9tJyozpMgb9tbCVidmYOvq2QWeY14lkxncOk
WljjX93U/LRl0VwuYPNq3iKXtTrU8+41A1NCWqKFYHNix0vb5nZQWx0NDzf4QA4UtZQ4TILoDMtW
2CASnRvYdnbS8oBq5f0ATxyAmC05IQ0wCbi9Mm3ZjUzKC3dfaGV51PU4nO35Q7fES+8taeA6tPLb
SPlSzeQmmoyLjNz2+46CNdT1Y60U5QGvTBFqquwu8FaKTPe9yR4CptqPC2kiNOW8p3SZt6ITbtiU
fQbIN0PCV0mcCmm1Ba0/sO6ODsOZJSHVILrIMlqGy8zfVNPNs0T7xDtx3XsknOWj+VH1BOZqRvFU
0SndU18zLylhjHtkwGGlNL6gfbCngjwP+mreT+p4ZuK2Hzyb45OU30U7pD46gnsBiYjxf7PRDHSj
DBN8ba5exojGqNpQq1Iwpnby5Lo1gsJktXhXmKhE/1J2ZG8kWo/GOqrRZHJPw9cjLWNpKQ4JzUPj
K/PHKEG+qDRJt3OZsBSd+JaNoeOoz4YdZ6wAtBSJKLCz7S5nIImxyUibwJUokxVLJW0Xo5FZqLyt
LouSLC37ME76Lh3aLSlOzzLr5XHsjdMg6uzIMK3yLd04cKzadcU4BF6MvEHt6je4GZs5QR/SauIr
yUjqsNWv0YgJuiUGcityQz+WKpUY4XuncYmbEzug2EaVfCvWr/aW/sObOwVt2mq6eY04kE0Y1rHK
4lEVWefrE4WcVlUkUOTs40In6bIiTGJqHHWv5MO7ZebvTpLADCrbN2NxQUxBz4nGz3wANVvlkIyI
iC78cXoQPHZWo7y3lnXXiYGo+Mp+cJOp2PYa7fjEInNVVeVnNNSfWSnpyKM/8UXXPsLeFMd5ITWs
NLaCybh8wSXP1DfLDq47PVsGsboXnVoNe+Am18qif+eu6u4UUh+TmhsXOCKT2XBBCByaanRlC6pY
UjvryfF4tfFlorihJ9zsaAMZVydzTeu1LqtxMC/7yTwNVnaT0cirFrJR7OQS9wwKrrl892LH3QzL
tFGr7LuXIdoGzyfruV5sAMMckAokx0GtAS32SuuG+c+1wYE7IdsMg3J8xqzWb01lua1y+0bxlK2d
L5uJVTSNwHw1gq5vm2lYzglBGxHqyBYlbXwbe8XGUgtfMyVTpDRsDO+jGDqC3pb3EfVwqyoHNbWv
0speUP5PS4iJE9288ekaDlP6xXtfEklUqXWMRWn4VjyBI8mTp7xbEJstl/SFk8BNlXRr6idVx3yW
Ol66nRN5HXOsrNlbKgqrwcx8u2SurM7jds6Wx6bUL/OS2E8Of35T7Yy6IU2dmO+Ak/oI2aw5uRGm
XWLRx87PONubaJhgN/PJNDV2wxrCLZ3t6EWHDJkfNxraUG95GyLKprY69zAhkXY9OKbYWUjMfM5C
4Ku6Nci+VN9YJW9nwn985CUO5QJno8i2DmRmvyGLTI9q9FZlxnQqpF76w2CxOwnv3ZoNtJHmwPkd
9e3MmWZq4foPZnMZkdcD4FkyuWArheTdE4STfcsFgPdYjbs53+H1yeh7sRJQmN2p7PObLGJw6xSU
lqp6IM8XpIWevY8uNhKhEv27nrwnbT4X2jSGVQmkdchPWq4MIZiGUOthVcwiw4RWrBEm/OSxkE6Q
zWygseGcEvLHRds/jmXOyavq9qU25cEwOvYmeiC386pJIROhZ6iDLLuOJ3bRzHHvpqHblWsya9pc
IWEN2CmA35T3BvumyzBkowpuA9aJq3HGMC1qJou0b6glbOsqirDcqoRt+b3B0mYMGS68bnnK8+4m
meU7hP0pWAbnoV4SnMm6h0AGIws89TZso1rZNAwVfElJrHrlriPTzDenftpGKNay9koxZ8/Hv0D0
NMvh1ez0KeXa85Lby31dsJHkwrucp6uZeTONrxk5G+GYI+hUmpgxYQ+GtasXTjAG8QI8F26K86FK
9qMwosBxxIBvM5Z+63lfBG2ZT6PmkaCwZOw8l4Jk6J0QzRgU0ZRsqp+HV5EQ7QYEyF7IrdGSADAP
yYwxSMFGs+gc8pwTxI5LGRm6MY2rUd36rpU1KOtKQgVnRtmQKWEDBpsLudVY9/nLwsyJUPJoJAvW
8rKcIjBFVn+YVUzTDfP7cKbaItw2RWBkypRDHgIJqlSHA8uE7FTHdKZnRhtUFjrtDMLM0oo7q+c8
ChGIlu4+MohERXHja6mznxYpsU56n6Q14CJQvTDDFLevhInE2CMnaKLVqWrTJ2E/z6NLddJn7LWV
g5uNZ5pBXLK8G4INiFApGeBzf0MaCx+Htg01dIX5qOg4+cFTQhD4oqC471vKrYLUnUbvfNe1wZZz
9N+KeeBGL58NxBu+JQjyY8n3crEvAPJKCZTV1CqI6/hmuHhba5g5qpWbMk9bajuowaUyf4PQC1o7
UQMYpATVRDWRarEIXD17czIMA83UnDUSTh3oB3sP/bzKFIaFtxsI5rMOWpuSlIvXE82vttEtPblM
YDVl0p8zbkwisd8IayR70+zqh9GWtHh1ipIaGbo/FTWgSXeJ2KK6zziBXL1EDudgSiH+6h4KMjE9
eb3+nwl0y63mU0+9whbb++l08hby4zLFQgTlePcDC5eeSxo2qnuIFnGJvI1uPPYIVRi3Wkn13E71
C/Xh3ml7I5C111P2xSpN5wc6uZQKE5muS9S+2GROcoSgQSStufOZD19hGfvs7Wq3DEQpy8oQvp12
F7wLvkHDv4ciH3CcZZ91HmwavNspcgAEqx9RR21V8z1VywQS0/BHW+rJjqKYE7KYj1NWHt1BeS5K
Oh1pPl86Gots5xVHPLVPQxldgn8vfayCSzAB+unBdeQENrHSJSE2Mu5wlztsTjlJmOKFv3nFMOkj
BwGcj1JGFyAvahJ7cAiBj99z729rZUZQ1uTxdpnep37FCKzn06odTgIh2VBpgZ2C2UoZs4edwywf
OxR7ZO4ildfj62H4QJMI6xgpLcMFzHazo29ltR7skjdIDZJuxjiFSWNvdbVF4j99mzZ55QmHJ99Q
k12mKg9x4TT7wrdzHW+8InfJWBjo7mWHzcc6SlLJNp1WUAO1t41Q1RP0X9pamJH0uEoDhoYdaey5
SdSjclwM7a3mVwYDbzLbGpdRGwmDikaxbZolPsQ2xtGpltZ6Ym/CCyy8cTBgkA2youRQyqgmY0dF
IZZY2PgN9J09MbGIB7f1VH27y4c6EKqQF11+F3vDxrQ+WkAWO5lRBNgqbBgJ/S10SKXOh+jBNQRO
9Ch9NZLkrvTyZWsDAj1kJWK4ydaCdGkpPtsmCgxnG4mIszHvA77HbFN1gnnpBY2k1T2ZLj4yCcvn
LwrHksMjFnGX5l66EXpx7r0p50KKg6pQhqKYcsM+SRNM7d4Z5+uloxdPGo4yuosLnRj+ykzzninB
OHyXB1kUrq9DXQ4UWlXYF0So5h3uXgXnrzUETtRibR2UJ03PEFRo5q7qiso35ovRSz5bzR6uqv6r
HzsOVXZ2b8io9BHqIQjoarJHxiQsai4HMQRgK+L7zCamLS/CwlTngNOIZVUkzSdlmCTjGdiBT6Bu
zBPiPvYdr1gs5PZAmH9RR15xVTbnTugbzRru3aGzdi28AQSHgbomsJUqzUaixj+rQQCbK+4WdPib
pVFoz5G1UC5JulUc9lJ9uXFbIbeDXb2msfOZ4shNkQBTgWCBSB1aluOS+w4+eyqK7prOL9XT2IG2
5JQFwYDurbQNujUMlfreDUou0FyCcBPq+G2zh3gUUXZcgvtDeuzQVDTJIED5vrYM+WVMiZu9g1VT
4Q4JXWPqaC+htqrYeNmAiXEV8QOz5ReXuyfsyvlNQprhvuUNIQIzaBamXwjvqfi0YxVBzuq97qXn
UOfQXQpirwS2VJ2nipuxblgFVB2tbDKytiFjhQXxZkRPeUnAzRKj7QEIm9xRgWLw7qkzOyN0KrMM
DM7V8AuL6wjDBz+DDXdGU9PIOvFTDkDwWuBlIuTxq4oMF2qrczfsKB8aeiE91R4qMbJ0rJc6rp6r
aGKH4EDpZknni9h41RUOHxynzWAY5lfRKlee217XektudX9RSveKEqfxOcJDhZE4vVboA3ygB9F0
x672vg2FctyVGlmWJSFQK32bnvU2U5wZMpABcXFEttXE0WbUrY8xSwpfUeeNReJtYLktUVuq9ZHm
D4jhVt43B4bJdINGp0SJKkXfJJxD4ng8/vxPZtcoPXn8Q+JbgiVNv4q1A9Pq+WcEeBtjyrNCCFGA
B0P3saOFsUPbE16dGfQpN4zO+jh5m37QO9KKDNSUOC/91ibMPgF9MXkZvIh6W68ObNiEJ5z0WiBZ
68Oy0l+c2bgHIQLsRiGjpeD5q3vP8xMCoC24t+NKCx6NitODc7Jq4yPHExEYEf6mPmpOLfu57+Xy
IXXG+2im4VOaJblm8RFjEjWcakD/c3sfy9e3mrU3dCN5DQNn21q27FucJSrUtRMgWg3ERxhn8zpC
qd5blZcX9VYeRta1l1stUd8Znu+O2Pghu0+Vygmp9ovAym+MPL710nrHXAnoTx13ge1xMwZGGXUg
Y+s+9GTYNpbkzSdETx06n6RjzZ/dbcosI9CEoiIso2cM0u7oVuRfFG2K6tVV1JDWfJuaSyAFM/ZN
MTtlaA9kWRuNs5e2d6vX0Au4wXl+UDQhoud5ZzUjs0inllKqQFPTizkWF81SLb5DPDPDkmFTON3T
kk13sdJ8ppmH82HiJNIxt2pcwwRvkN6TS3a/NNoRGdx95vC+jZaC9LjZOYP51df9zst5svM65yeW
A+v1fKWgN/ZNMXwanr6RHWfSWRfnBJTUpALXMOXZtuEV6/Wz1tXsYd1wHnMkbIpeHwaXk+sIRx5M
Pe3ArwagDaB3G9dtufhmld72eQYS1Ut3LmDCOJdM5dNlGyMrIvq0es0aXq2TqN9r6wDBPjmRt+Qa
kKvCGCFQXOrRyNo1wjurZUZQmMzviPILWyt/7Tg7VRlTDMsoe+5fajmGZhvTYMmppPs5lXVzM49c
3jjKPlDRFj4lGyv6BMh4onPZyHNUMOAzedejWI390uy3dseb1sHy3MQrNquVD1Z0BxCNdqfkTpV0
RgjY7FE3D98l6amBlyDi82zrwoZl6jcOG6FlJJsOgkwQz4RUaMkxr9O3tly2ed+w7RnwZee2ZJ2O
MPd5WeC0bhHOLZkt9XXhkWJIijRn5gXgRWroQVO47y5pmxjvWGvZN3yVbmJAenbtz6Q+EERFxW/l
2yVmEqTmCF3n5aQg3w85K9/ZRXTDYdwgjLu4WJBZaIUZkFZxskfEkOmaaiGJ7A2dCUVEYxHZaXzC
J8aZM0UK4ozoOLqa3FqK3XDt4F+Zzq1qssvpsDMDsVg7e5gWDhblHOKuuEeQd46T+NrFzxLKmX1S
y7ocJ0t8Ce9LM6vHuucCd1b5XRr8T9LwWR39MVkAl0Qg6X7fcNFmUp1nZfiS3vpQjGyoKsRlh4Qg
ad9waXVWYWJOFJHbdHWTPZ3MZ0bhN789PwZOJmqP1omZGbTVZ1GWFWMnzDmdg+55Yo8aiDClKb7N
Eu7qqeNY1OW3mfct4vQLx7sRkvN5Y7TpO6FVR7Qd931cwOUj0o7zFjKwqj9wtujXhoTrMEjulBqi
TQMakuwYXya8yx5MrjZei2TlXGfxdc/tE6Swo8JIKa6gYdD+MWsCSDr9KrXtayKMwjzjrSXweg3J
yFnA1ovFJJSIqeZVbZSXWTMNMsAI2dHJP3MKyLj9XKP4IAVvUcRRK+oT9EkPt956X7stt0SiXI5u
e6Eu3mvqsVqjuAVKKCApo00bC2s3FAUhjlwOTJ11mAwKm4+X4Ixh8/ea+dRmKr0n635pifpQGoZr
Bdcdl+jbWHcZR2JjCs31btDa6cCwIOTheW1HxlgCAF+9FnBjkwCc5bUlSjYHulbe4UgZ6MFy2HQe
IiKCZceTVEtJZqCinoHq577qRMk2KnifR1YrOjP3SZfvl2wVnbRsRpUWHXs1PsuCf+EeLhbjnaKZ
Yj4nGsaeYSJLELDr/6S29aFHAL6zjhVem3lzqsj7KsYHDBPBz8eVqbUOAKPqQ6cr70Fo7AH3+rVt
4bcdBMKXPNkaXbdnQK9s8fsqq/+0oANFAJ+HIqpjBDaOyifYV7mdzHoL+1YJopmH3uuK3aJNkmLc
mUINcei2K6h3kjo/eK8WQr0gNZJnSFmbmuqMxJNh2qBEum16dzf3N6R2Jqxj8SOenFszQX+fR/ep
bG9cvVapghhv1PzxaacsmypB+1Pz+k2HEjlX4rNtDCREpNqHhpw3WGLlnHUNPj2Pu3aQB2eOLA4b
DXWTaz7Z6tT7lh3nG09tJnbPPqOvM3z0E2kdzB22FU6eaaC2Tg/wqFOfXZJqKjPIKUM1Jr2T6ZAk
LZx8dazshZI9OBhLU7Jp9Er5oFOxX4bseqRowdqLedhoLxrgO3N003mcsXUbcSunWzKdrvWBlnxp
Jqdl8C7JHbxwiH1dGve0AllXMkyXNEGW6q8NWdZpolyInNA79rCNKM0vgh0dv1HlGBCc4SLsnxMr
4Iz62qcokRPvycUcki/0ftQuhaNKPAEweB0M8B2AGGVn5fZeE/biU+RxjamZK72hYCywAMvcpffu
SyUpt145TMHcGVe0rt4Fc6nQtLL7ZSiqAPQkoeCL86YNG0U215ouFuoF5qGKZDHSkr496prR7uzC
3ZqZfB3Up5H6Hn1rc70IHkZzsc9GM+wrD1FvZRY300hGMfabVc0y8XRyUsv03g01ZcK/oN9o5Tta
DA5y3KY8B5z217h4bxBBn+AEdHhkRtnNe9FR9tipDMhkqnzTze6ZW7+IGMF6gaRkb3fpHTqCC5zZ
awgzC2U3xwyBSkRo7PrrmqvaA4tvaj80aBfqRFIqW9MQxt74IgT0yzSnduza98njsLLQBwkdL9qU
GBCglzGLL9KKCsOIGFTac1Drj6prGhuvVinIXdyVUtu2HcG8OKELgxWvTYyMowqAm2FRr624Pyik
4aLXmO4y4NsN2ct+O5tBFatvMH05jVWrb6qNTT/izGnWyrlbcM52I6o+WgtQfHBuU4MdOs98zjI6
+IYiKOhj/jlPX7lXHtOis9GrFNVWpX4wPTz7ZosTcDahjI89Z3WQD9sZ2t2BWjxWBqK90MOFjkEU
S91fzZ7B41i5PAFKuzNL0iCGuBCbcvhOx/W4GzG5ak1CkSJkTFUmKsL36NTnzQLNhcXQ6KrQHpWO
zq4J040dJK8FCp7pKZ1TDad/yoqN/vD/tXf/Gymwg073v9bebehP1k36J7Xd+h2/qe1M5weMHM3x
DEuDm42L8A+1naH/QArs6iprqo7HXENS97vaTjN/IPeFZ29qMNA0NHD/rrYzfpiqjg/FVXGV2cDf
zf+L2g6bBb+FYcUfSDUH/IuHvWaV2GPQdZ2fcuF/kANPwqJRyJSA3nWxbA33EdvkjZW2RBrUxujP
aZNui7jd6UMrwUhiEHXFdNMO4iXHc+1nNBF3zSRf6tpyrspR4Lqu4kfL+jRAa39o0mXDrJVv0GvQ
2BKb32N+9/bAMRP2F+VfxqniUR1lmSIHwamS5wlkNmjpmQ6WgzMB2ZDFpMG4QIajwXUBrptrD3i3
ybzymuefHzGBHTg7pYe4b7aclr333s3oTtG/IL/SOjjR44CTKiiHHqG8nBccUtarzAb3sVjIUxPY
z5k7f9kFXZ1hRBKC+YjiY/3QEN1wYRCpSmfZev35zR72rJNa0235+RUiTxjRmU601drq1H7HY9uH
VV1GB5rHznHS2SlGzMBAvCvKznS4VTnB0XGXO70sEUAo06VaQNzXdHldD71zaXklMey6djfVrXZH
x+R5SKNvshfiHfKn8V7lTLlVOtIXpSjCdED24vVM+odafsMAkYBe2gkRpLgvcHwR2Ran36WCbUeu
hEa77VFwLxWnMMWYrutU7sX672X1Rep9fPfbF8H1CXVikrcOShwnasYrL9fpzRvjTh3IlBA23RJ9
MDa5t3wZC1OSJSZlSPf49Q0DioyD1w5rtnuVFuYF/a43bz3zp2T8XReuvsmlNm9LO8WQpjFDy5xM
3Rhu1YBF2jsJSstyTUwegI0wc7kcB4IFO2ehvw/eNcgHudGV8q52i3RPk6QN3Eb5KKn2jqM6H7Jx
Xy01Hdb0qizm9JRb7D7L0m2IUVNDJePYYhEiX3nMNTglGyRfDMd4VD8cylF29eQ+grUVDNmJ8WlK
H9+9dlxgd1hpbYsRU2nGb33tXBZYOoLqy40dE9LPk+l0xUkAQKYQpnsw6R7gfzJSgZhcEzqr7PQl
vazk1OzzQb+dUvLnYju9s/BWM6ZGdFRwCsuZdMM5/Izn5CAVmwHktJ3z+cZU2LcgAvFQTnmZX+bM
zGny3eQpBbSIm24Dgl3zzSx5Ls3hhSdd2xj9vDFktkkV2oN2IvttZ4nSp7ppcDrSQBxt6kSHEY9e
YCc0bXoXGrs5PpGNdHoNAmgW+/jIv/Gj2K2bYBzVrzMbQM7iqce6+7bXnlZmdw+1XTx21ng/xfXR
BMjpqG27KUvyEdKy/8QAtdcy50Yfhvt2KUPPhRVYMDHrVCRGs4NYCnqBXX3TAS23mi0IvJt3Rgkq
KFokcjquvmMo92Llj4jj5AL2MZv2mE9MVlqooIi6XPSv+UPtWkRLeRavhj0YDg6oo+4NzNer6IOs
9V3dfVi/s1rUk10V+0ir9iARc/uBGbW3sXT9K27BXfTEgxtWKBXnKUelG33g9dhr1gdENoSgEU17
2FncBDh2WtaZjTt4lAehZrvI4dsl7BQD2RNqvKCpUF9apfrYqe2LVP6NsTPraV2JtvUvsuS+7Nf0
HSGhhxcLWAv3vV1V9q8/X1jS3TrSle59ySaQBWxiV82ac4xvMBgcCvPFj8nEbbMAkRGosblkqD7a
wSLurY9Ypohcu+q+7Og1IbCkQGuobVR0oXu2L4su3ZBPSVDnaC/RWMIlNaGmMBrrqAebLItWgqAo
GlRhuPZjt2HIOqwNM76T7QQgKpVvSkQxw4ScXPX4YVQ070N1mQpxN+jsT5M5m8BYqknK3QjgtumC
v+3sPtoFreV8OFpVu8V0/hWbd6CTtujTVnFRZVSagGoyFXyTfvrQVenzIKZH25DHSUffEoYQSqxV
qefqdu3R9eYnDxw3gLpdYHZsi/ir1/OXH4cX6XNei1nGU8OhWRc9NwDm66b4scvpRfWMsiMia2c/
Ac+vWkjD8dHo87tGJGT6MfkLFLIpiWtS+NsqputWmv5H4v00s/eUucH4OOG5BsaDUZFoFNONmRhU
SxdPGMoX2Pp9G0f3dnN72SOX2toyzY7KLcXW6KmJHpTN4LGYh00YTB/NyOTTsBv9N1DPWhkcwLn/
MOSuZzF9VD2DVVUbGbqAwF1Jb1gn4NrBDcNcxae7LMjr+VU7ZjAodq6kn+MO6JXVxN2somhY0civ
jqjrqGbbt9mcy+M4tyXCWPRQyVhhi0v45k7b0iBBAJcVjlg7fq5PQrMqMzYOVolDSW/Slsmit2bu
+lOt8BEPA78alkZuYJKbM0l1WSOC7SryU8wsOPRW364it6AO9du3DE3WMmWP4sg3vjoJfzE5pK8w
qnD0JKn9MKgWhJ4maCRtQTQlwUOTPECgt9eEdOBYARiMbZi90M3NRW6mj9onLKD+xjxnbKQ+Y21D
LiAmZgRe0BxsTKkHo3TBGucMeFS0jkh3oY2o+n1cl3svbpBx+hB00tTsSblsCM4ZxmFJgHW8UhZt
lwjB+S6ehmJJrEJ0rurq3ERduiYegwlIA6yV9g+SQhNYDIltxTrsKDpiLyFZnkpCpOWfsMRa00Tl
qgk4/LcpEQgD+gaVK5ResLsggrMf0CJctg8+R21GTX5HKi+0HrJcQhBlNM/e8gBaqH97fYQkmgb8
zI9CVUdjDhgqMCyb6M+onn9SbMxZOTuHICKAZkrbeo3uIjsYQ+CT9C06GsnBCge4+abdvtybrrnP
+5YTh+N0r01jkc6XJ2LfeUF/rGYj47ec/wRRkZxxxYfPUTW+2klqnBu6FqfqVtbYjIIhvftnF6LI
c43vGEGI9k+/T4NIXctGnEMgNGvlp98WvMarP8ETHnsAJC5yRO1I574x5+Y6j0G5DxOWNlg767Rv
SOpIW9Isesu4JF5MkFhQHFhT8gs/fYxDcc9oP97eeJaLOnTQC/5+0kfCttCedLcIioP7xl07rh2d
bWR6994Ed22U3BFpLRgVKXu8Z3qy8QqjP/0+c2vWAZ1Pp1C356apfabBoOhQVPrctYKY3NvD70e/
Dw0TaF6fJ0e2QhSHpRGxSNqwyMjVPo7ZkBx/n3p9wJ07uda1K2c05L8vuX3193X/Pa2MSfqIKf73
v/v9enf7N/+98t93/O/570fWIJylO2Am++9b/H7079cp6DwSRcqgxQyITUZ+NgRRdk2jKlzNcTU8
DHXUrHrLYh7T2fhCSjt7pg5FfC6FeikCzdBn9OM3GskDRQFoQIT/YDOQeX7WdQJlyba/KmlcyyIe
MJwNpJuP2Y/WelOQsxwv/L5YVlQH6QKMiBQdPDKNr5hgGj7wmTe6LiJK06xhNdXWTwzcVok2+kOu
1n1qG9W37KrXWOYE1NntTxqFFFM5WzMDTvWmDCwlpp3Fr7fLBBZuMj1TzeJ9M1Tx1GgaoMiW/IeG
Uf6q9GCUBTJo6ZDBfMCtEG9KDDL3les7Gz+Io7sKzf/WDQtxalET7Pyu8Y6yGcp9kfvewUXcd+g7
NJgFaDDGUDnQMFVlp17g8M2rubjr+Z/YlmmIz1FItcmsdLwPCN1DngK+LOrtfD1lMrxGHL9Xph2V
jxAcjWXid9MTfHIiGD3wRipmNBGnzfiqinlapBgf3iC+lcSzz/IjzufvVHvpFzv2UxFqh2rDvWPC
MP41vWoXkp4QoxTgpNJUiNPt4YthCk3MkNbk7c/vG69t3xHwK31jWeQe6sta+1tgY9PfIq/uOGkG
3/VcPAVhX30NkfVFl9T8oOgrFqNRp8xcsDT1NfgEG376YtR99tLl5M0wD3WeMAFAGTed9jFRUq6w
diQPOQOc9TBa7qW69dZgHOj7yaTCxAjRo+hS5VZlNvg7r4h3cpAleTQ9ipZJF0fhD+4+z2R5CDNl
YxOMagR/ln0khI+TCSbFExvrtPUkFYnN0Xoj1GCcLX9MN8kcFJdZh/06UdVwNerJXTmlsB9qHzGW
Z9TJE7e/RUpHMj63mqXfMLR4SVijFhb0sjff5WToqDR4ZzbOxDvP5WegEjZsVres6i4zKdrkTpUH
K/PlT99aaw9UOMqHiblbkWQZssP1v797mu+lYSOqTBnqIWZBNiaiYmOOOKVDIzxAM9N/xqSh1m+C
r8wo3mk/Vp+e5RBG3knrnbsICRWhcG9BXHuLufKsl0Sys6KVr54hUbISMOh4BPtB2y9t9EObFmJl
4bW4QlWS695L4ovVWERytpIlfCzCjedm9h1XDCwsZ56ZU+POjDKPMOEyGfYJEWYHq1KopLuaXOvO
a45eGmGuEWF7Uormsi66gbxZnJ9zZHDui7tu4wzCpkEbWyzrUXhJDTrKspzLh9SNkb6Sd/6IVADN
rZzwl5KGypmkbV9MOTMObTz31YwRx5MA1LyD5wOFPVfiY+j6T4b18qsri8eoGLM/6IJOVFb+X2LN
ttrz0QYxe19C6RkQouBCCH1aBvWnA6GUEPU2W7Aq2gnCcGeVpG70c+s4CD2Vf9GJnLHeq+9cGM+x
GsWntsQfspObDy7qQ2yXlM6PiedvfKXLDY7+7KGStHpnAyjlWMtwp1TJKUWG6QWmdzqG/nZs0adQ
/jpVEFxh0AVXNjmKJZo169+nEvH+Iej6r166NOyCftvZkUFkn0lnJLL7cVFkQb/PcDheRZQPd2HH
G5G77wNHDE1I9rqcJsWlZw2LpkD0VzrzKTD2njTte9C0FWY5rNmD1yKNFdXWitDq0vV+89wB5khG
zARyH5r1+Z3qbO++z79MI0qugzEG+0zQqRxabC3JFNL1nsXWzZDiqgijMPSicm1LyAV59JfTKDIx
sz3LvPauiW+BXXFRu+G5QOyGbUbUGQk0eJ1v8aCRZ+zRXBMiMkt4yGV6b9RxfZ0SALghrZNNT/Hl
mxv35ioPQjZkQ5OLo6rbRM7N/3phu9NpB6pQd+fIL6pTP+TG5fdBdAPLpbLVbgiIuGG/emmtCblq
NQ3MdhQXAJ5sw8rTHY54ajDLah4sJjmW236S6NDvhTHOjGU6SCdYBPjp7pHwM+sa3x6CTq1L13TO
U5P5ezKBv42y3uVNGd5ls2LxAZmipX+PEq89MagprrD/lnUTROdE2ebZ7KNlfMuhawbmrwGHbaYa
ScV7p7IVzYNl7IY++njV4i3ErOfvJe8CXievuVpu3l69SPnMrnkDfp/WWjX3LeWoYFawVtkMXP/2
2qR26QRMo9pRZ8GZ7bAfjMiQatjs1/bWGNf21GxwKaQHNNC3NknTX43YQEuEXgnTvOUvqZWvqOj8
Zfj7J+moRdFX6D+Tbdhn8OR4axi+GECNaJKZats2uBF7pwEgn7V6izuPvHon7fZJQ7PcKorianDQ
pscY3FmkQOD94PQrd7owSR7IjU3nRw1u9Za33n6cifHZDAPRw6YO3Ovvg9/zLmYDNsQOw4ZMnMsg
m+oKCEGulEEH4/dp4Tj9UWjnWYRZs55vfzFv9O91nBDRRbWxMSNEaSZamkqhl/YVwlPbqhKa9kl2
TRwnu1Yd+LGh0R8tteva+z+3L+NhtFe+vTTsXGxj15YX+A0Rs9FwxUR4ArnBamAZeXCFo/4Ugfs4
dDtu4QjsnH4d6+6ur310OGxLDsLPutmWsA4ynGFXDgHyasUy2NtCPcD0XtGe5HbtWCMP6C7PoXvX
WdzMKcw7LDjJovUa/1zjZCik/+mRhv2WpJzedYYFrCb+LmEEt4ivddE2/BfGVonPNHYG/1SwMi0E
MFrPYywBc6TYMyseFpKy5q2ng4ZQKJpfkkYw8x5xLAvSYU9o5C18eSJ5GvNRoIBeDYl+M0o04sOY
R5ha0vqFoIUWCHGYPEPpPihS2wjzEcEjf5gSVQ3JuhrtqZTx0SOokXqFdknefSo7lduh5P24dWeR
KHXRCiYV+ygNJv8SEAX2GOU14140KbtEshhNtjxFgfHIltotK6b9e+3Z8SEZ3XcRNH+yrpnvhWsQ
RBFuUts1Xq3SvthOIpeaiNmDIYk50/lj2dnkbTmuRXwOczzbzg5z3rIZDNOqLSr0nhjHmStqrA9N
f04itSUNN7tdHhxmLDjKmUYWZOeWvQmzYu2n2WeljGIxjcZPjgl+iwCeOxzOMkJYc53M5nCeEIms
hhAJB3SmAv2b6Nesd+6df3v4/ahiLLM2c07YY4wYeQrCbl17lkcOR/IJ0fdm7Jr7u8Qqt6ZN4nI5
5tbLIAQC/aKcjpmus7s0RabqeAyJJuRky7xBkoRjl3XN6q91GfzpW1KE1ORiz7Sey7LfuYOmV6aq
vzlm8IXvDBzHEy23tlJARfNHx/wOITY8kGrlPaRx/qMhh7bghhYm/h8yxvl0giVgZ8wMnGQcuQ/I
ML2Hhtm0e/tdw5K/XahqH++LqFimr3HW3xSwNk28uTxoCs7APUH8U1u/GuJzfBiFzje0WNOHOB1Q
dLut8Zpqh8NGWmylrrDP6OojR3WSE1OzsduxweVXtcdxyCeMBk5zZpGK8cVgFckVY7Uw9oeH34fB
n/YdHjvEMJlcmc7c3Rs0N1cqRspTYkZYybFpdsQ62g905LZNU8pl56YfyYB92+ia4d4vmHuX4xyt
gTefEubLcdvtiRTAo0JKLKyUYlt3WJAn/2xHOPmQTJPQlDhnhwvxOmLYNmeD7DW37eCgIOH3px06
8tQvzC1m+1XAZQjVjGC3CTsZOn+BxYgO3sLyyvLdMAlzjCPo2IX4xl4aPynArwvVRcUSZh99GQ4t
GL6xqmZmvO3U7NEcQzPNNdhusTEwqOnoI9U11VMQGdi5NGJYm17j4OvFyGlHtlGwpjsGuTf1hiNr
lLG2Bne8l0XyNRb2kWu1es+ziMZqVP04WWTgLUyGO46ewxIXOUMJmoWcLfjzR87dGM1LmCHeDvVf
daiTC1oEcqZgQyeR9zlMzkt2K4Ow+V7k6Dl3KDUQSXBONbzmrMsekFE1z/RYBlyqvLXrGMFITdMf
6R/S8qLN7W1TYq0DCn5rbmarqCEGIhBf1JczY3oPLSURsV7gHbM+i/eg5i8pU+/MT7ZWgAq0axk5
jRO9VjlUcGWKl2G+lVBwAGrbytBMppjzQu9m8Ae1Wnd47W1qfWjhSOdz7bLC0TMtvdrg0p7URdN8
dfpTOFvFfeuGwX1iyI8SaMo2jfANcxgJ4jL6dho6P9ifcYrdhL154e2l3QTUiHuLCxylBMUw0pl0
1871JuscTudd/Qoc3qArnZB8mxso8Ev0LkFTf4gkxz1am7xlTIxY9b6rhMIjvXXZrDjZujVYW0UO
DhMsiTByYHSHQ4fso9t8wQU8jWZu2GKi2TgJiJs5e5dGXa8CAzukn8qbfjhcppGPRIv51CwR+fu0
05f1eHWKst2zFbWLptsAS2TC4TenGoI3PvSNIvsaCAMTPu2W9+1ANr0UhAwYKZb5KJyRWXhJdIiF
h5Yt+xNNxM6WIN1QCh9U3ZrLqseJMNYnJGirKlYsi4ZJbA0t4GVphc8TTsFArs0SQbwKq+dRlsu5
CnFJ45xdcvL0WZI1+PSWgPtGrYb+h+NFcOj6nxId+tkUs3WPs2va53H8EKoy2KVJhJxVnhpM1Wbe
7si5GMnTQ3fbqRcN2HvZjcm9MoKF4WJ2o292B+7vLfRSEmVN5iglQxBB6NVRh1oulQ5ps6qpJhOF
cZJ06p2nWbVwYAh9TLMyYddHSSjH6RBaEUyCkdmHIajHlMl5yXbHA2re8eCxqM9mIw/G3ItTWfur
PIn8I3F8NuEdKFuF1mfeaXbjzBjvp9tDOei916h+Yw8TiSBps6banW6DoeqY5eW7oAPKhYMMvImC
k2tgSeWICUVgCPalE7/mCIMOXTrs/REbRwr8cT+Oo7dy0B6tfVN2Vz8tV3XqQoAyyhe7N5gassPn
FUKdyQOI0NXxhvie5pJjZigmHIojreNlsxeDG941vnEli47Tk/ftQGx8ElF558vBW2J08Dc1gkEw
iOaOixWDi+U722Yi/Wi0TL1iohYdS3vLkmsDOCFExh/U2QqbLaZTm429oF0bOIcc+PQy6yJ6e2n4
aM/EJSVFy+yueVfCbQ+zRQeidKCo+JkgGVYb8Qo493gMUePRSQx2upwegZaPl7zw//oz3RtsF3hR
sge3Uj+eXfKyxBaQSXpkpVSAMJ9vFhuM9Ks6OqOWEfd5Xfw00n+lHs3e6R6/e0GZMgUyPG5vd94P
vUQQCFcdigGpEE3ClTSLgVyqDgMUStCcvaoPt1kQKKJ+cU37VetTxlN0mBYBVTOLFRuLhytvb1uh
2rdZ/Fl1Atpu2dHrwQQgKQK4lMQdtK70XJj4OSZmfSsGL2AVbspOFLFmr7a5Uc/bebCSTSuJXuJ2
z1ZT7RMrP83dhYl3vPiN+RjbzltZQxLurdBM3uEtA69+D8ds3oM4NVbd7WkyyT+uJdxLwvr57x//
fr7yC2/lA7PdB0mVvOcfNtrwl6oc39smPCVi0Offh7J29TkaMn02yT9eFULSR7t99fcLJgOEfVMO
VE5perQwfV3o5ctnvzOvfTRDO7w9o+57z/uhOctCyueMiSvwBZHf/T6t/VtcXRgmp9IQ8pm2Jg3n
xIrJneTFUJGapZCDs55oUy/iuR7OnRtlm8o1zEtrZdiEsyDBwAUOMaH2eRYV7n2H/Ig3ImuwCGV+
+2mr7Bl38Pin09EuJ1iFQVuJe5dUK84F9b4BKkTnNHHXcTDYfx1Wd8a9G8Of+h8RjEuP25ZG3niG
/l3hJZsLztbMnmuFawa/f7IPw5hxhA7aF+QT4Gyazl2rueleMt/N185sWigy+KqJMAWBK+cPD43Z
Swk6e5HRFiPJk6+mvn4l6qi5HzWyLFlBx0no3Wzt3ioZ+8XtU2L6n+Psl99x0r4Z3SyeGNMFW8cI
/j9e4HFOfUp84/OXdPp/+Q7q9iMIaPrvBbZbiqf/fgcWs3+/w//+Dv/PF/z+khEYpP/+LwbC1Y59
5pd0cYJhQyov9AUn7h8T0yweHOv598nvg/CkxwGVXs/vU8+U+d3oqX+vcETfPyo8pIsy7R0IQHwL
o6iMnYjovpi3p//+VRCtEqOTHE74lCVp6yDDlLf3Bhx7G/qXvojJ/+W7/b4iJbZ2ycjZ2f2+oouI
OAyc4M/vF38fZvxQVQPCnYWOGCoZQK/08SKhAaEJNCKszPG82ykFVmAP0SOq6wJxo5i3/u2pM+vp
MDrYQaiRo8ewT6JHd1x5gkyrNg4UqCFMa07pcrwuak0PY7R2dVb2q7EYYdOJkUmZehKGY2xALCNc
zNunNhwerZhtMzG+TBm9qHLGQUV3dXT/4gOfNvU01HtxHWTwjte55rhRDosYCWLulp9G0N9Vyfw+
xMJcJD3sj5Y7cTG7zbiUHjV/OK2Zil8mgQy/DdtnCWQGw9iAF6F/6LEagaESbPpxqY5Vmqy8FugD
2kbqaSsqQLDwNx1ybzFFdOJGw8IENEIT6fMXB7I/QbgILYY+vYyI6jubrJMSOKhw5GcrvQcGNc6R
cTG+pYKIRXYZUKKPmk/KBMNbPOp4F3SB2AYFgcOjSRO6CFJ2SxXuZ6/c64G9x6Rd19QcjPAqPQEW
ntZ6NBPO38Ow504+Z0YOgmPUa2nhfag1VAKKVE4mPdHAWKBJnSDOcXb2daOs80DD+1AU4vz7TJRB
ewxIfUWjjTRyaP7GRp59SAfuR2QbB5gGYIGJk1q45aDetYcwXvW8z8ZXcqsMO9QNTGu4hOabaRYl
y6nHyss82MdhCwmE3AiUNXDNDDHwBolOrexMtAsdyM8Euz1O1XzpxVn0MOfXW9qx2f6lkEbJAqRM
pT8muJ3Iq9+bdF36LdR7tVclmmZ60hFVnf6hONyVWj57oSlXmcvYgQ5il4PZaFr6FRVNcRvhAk7x
qVtVk02YKw4INJuzMBakGi2HIEYrCfgH/2PxmWf5ZchVu3QQZuBTX1QmqXh9B6DbL/psEXQTsUhk
t5A6hv9TjefGx3M9++GeZibgBke8mDnTWc31BQyMtG3D409v44gOv7ltJuT8OKeR/XNimNz90N7c
qexfY/hDgRKtu/cCBTBjk/EL3IbHZB8ue6/qY+rw8gAZ8XqYU3RwLUCvdAiOXogyW81iOeA3XgM4
sTao7O4Iq64WKtHvptLtVWISoMnLnLbuBaZhZi1lhFSZlNRFfhNHu4ijURtAQxgT/HMZPXGjTHZW
rN5FTfUQVSTgpsZWWTSpAS6l8jbIaIWxHjgwrhmeRAsMpgvUeSC+4MQxRhw3lDJPSdKsm8QhfRyV
ex34TFtKhTXHYcjUEV9dmfUKiQ5tD1fxZ2/vGRlv+7BB3GFl36Srws4is2DunpG1CLQTibnwDsQg
ZKdhKt+GLPeuFpU06q2UsyDhHqAicLAtppq3eiz0U23Sb/dHc1sUydYOMKUTxIu8PDMfhIOPC7DM
Etop/RZlcvCgLf/YhGeskTi3q5gbqwwOUWWVkB64YPpEXF3qBwcpzYFoHBzTmBEWobTWQZg9wLdl
fcSmuggMQoA6/qfSIbOheLbGugvCz1EGHxWu8yUrGhmXqWVsW1GfyNbO1g42lBVytK9JM9wRFcD3
yvM2OmN6gYej2bWSI5oeytNgcxlpu7+YFpS1tqc9Y3gjmhh6ZoRZFp0Ga9Rme7TV01VO2WGwe28l
XYJh6ERFYLbBmWdcC7N3M6vYh75sJ3oM1M1mHV/AIt6lkODApbTvuT2has6qrSs5nWk3vHSGtfOc
9E6Y9D2nmDOvqLn4KyfmyoU40Y/lYx+BorJKlTLnsP+6JdtGomFmhNxv0qsIqk2CcjsEcg9+dcSy
6GzHJKSTl3culQ3r41h8lekgVkSFn6IaNUua3BQ9eEQX/cLIOo1kIl4S4/FDgw2xWOLzknpk+mGL
TW1iG5WQmXyOoZDY/AsFHImts3yVzaELNF0BxA1Wek7BTaww/RmbxMynhaCH6ZIHsMgeZTONW2Ho
jyjeeRI/BEusgc/qhrnr3JsYjndfSRrlhsidJcwydcqmUw5h3RjSBoBD9JLgEF+2RR7CCboUAQgn
D4/+SY7sdOXMLFZvyhkYWZ08eHNN+ppt3XUwhGr7ZnLWnj4HobjQn0jPIW3e8EzPhggkBZ6wgKIl
TWOdxHSkRX+7HpxgxxLB+luQtJDjV0soqwujfe2L7seJNV5ettSUQOPSgq7QOeFIELBxInfu1YgA
aeFttlcFESzsQfMKW8YVMNZ76pcs8cUtoMz8osh8m729V1V7ywqPeMzmnR3Lj2hucGrmf6ObuQdo
Bc3WCkhOVDZfUfE9lS0NNukFS9/Ru87BdjLp/o+DYl2OF6I34ac4GB8mEkkX0nK9fWCvdG0btMxL
BQ4+lLtuFCmAlT6m9wvHDGBGYO8B6MgHA8XWhbWNzLQ8KZc3+fPmxl5a/Xtu5vNHY9DW+X2xPVt0
VIPg9O9baXC7GBYxfvx+9ffHTS06jjjPGVvy3bWj5JGhw7e6/Sq/nwoVuVy0C+Ptv59gmcjfdGld
fl8iGnTOqERNothvv20vSP71JnpLv9/dSa3pCtaAbSO4mzIuIi8ukw1W2uMUxIimM/9PJeQfkN2P
mLouGWqacFqNzfQH1AC2Otg6i9jg9oTlcgiZUgNpqMGgQJPeijSESlnajO/i2MNYWD3EVf4KBv89
9rtqqU3QHPONl5V/ZL44EU1hQ98yvgBJS5zyhGqRT79CTZ0dswQLOO3U+8HPV14Fg2xGcRDrB84Y
q8jfMwHJllglAQjkIQA0jffJXA0C/YbJpOalEc3RnUPj2TWQ9nm+fw2cjTnUfxx00lXjEZJglm9N
jfIkI1ExTZ/CHEf8VJorJ47fNdkVsisOietDXsBS12TdQxNOD5jgkFt26nPoX2tt0Uuj+nLkHucr
0ZjWTS8FbxLLor+PnXQfKgWqqMIHVCgNMMINOWWNy6kiouD2gRigrYQmM0LfYPDQ9nIH8GWZWPl7
jJyWjh5/N6cvWNex9wewBVehYF5ImiLY6VuiJILyJnigGf9h9/ZrgERgKen89tomC2psv10Sz4K4
+wN8h4FB1X3MUdGS5xXQHVbR08iLtyHNZ79AMWn7LzAxh9bUy37OLv0s3EfBBGLVk7Qo6PiugW+0
27GSz40XfBkeZSL/SqxNv1knmdcRc59/GUaIGiPsPtOKpCp0hzBGSTHNHYcwb5NThRc/RkBg9l1l
fWSFx10nqRejoHEWdZ9MG/dmnYFWeGOPSXTlOFvb+b3Rxp9IgdUSpumwuIKo8G5CrtoImMyTnYPR
m2GtSNx3NISSq2Ni6mSjY6S3hilVbA18WeI2jCrIxgBam61v3dGETOKNKJt30paQYcBraXUDyc8j
kKYI4yXyoWIFsBF6AfDYo+cDsmiZMCx71zrPfoM7aLLUBjwbwCsgogGzbgAZ6T0Xs1jwHcyVPDq0
Bdcpa1Ba3nq96iMIOTnnSf40WpA9A7t6Aim6RAnPvlys/AIXGok/1ao0o9cMH94qNbxX366udIRM
Zj1JgbPDO3p33tA8eH2zt8sRRVGGXy2EwesQxWRv+wbNZAPKAIfsdtbFnQnx5DTa/Sf2hPZiKLUZ
Ha+6i2LwZAIaUiSn5oEKhkS39BLwWcPPugtYifpE3XuitbuRjiHuhUc+MSKPgot/2BYTaPLRdX8y
zlNXQUPIzIv7CvqSOfNTEjHuDFX/DXwXSJCa3dsunT8FrPIYkcyuo6JuH+0qm48Aw58LDhqhj6tP
xKgLnYzLz6qY0MUNCQIB3gTCzh8lYRkm0mc8pMzlS/BhHE32bnfFj21s9FR5ND7DF9WIb6iY31lt
10cvwPrRKwvXNGPTfYxv5OJaMlyGfi03BEGEy5yx7qa0g/aOHXVf9/lbPVcYAmJjU3q0ItNJXg1N
lKjlFU+MPfKzByT+iYE0m4gvwi1BauAW2tbd5v2dlRfPWTd1OzgkKziwURqE1wGI2hU8cnUE7/Rp
cITbxo2wVobNEIOVkL0KleOiz5A0Fb7l7OpIP44VIPWB8A7WIOfWs55WeW7BmpFEUzFPRZUbwzDN
4+C+xhCwrRE/cSSI6nOZf3aAkTBvONmu8SLcdJP36Q1FyugDKGijSFmmJ92HiHCGItM047N0IzoP
h5kqO9yEzIol6wzJoMZOVUX/lGK4jVL2HX+CGxBReC4Rnc28EY1PwON0THsTq7uRuivlvTA/pTGQ
5e/N6KIB/n3Aa7Sxxv4qaBstu0LXK6/rzFWpuxIQNecpxGN7QGrY71or3pWTTJd+yEkUCuOSC4RT
qFdNy5zONHpkYqxvhjivAyiqNd7XOgXy0HgtGxtY+JSBFgJtTdPybKbF0YZAgARhkUqGBoFm63D8
+nkuaFBK9oyFLUaOs37A5QRjS0MPZEKTE6Ro5es2JNBIwF6gEWz9UAZzAvHQ0SlJ7zcJr7OXQlHJ
GJ+gBKYuzTClt6Rn2l2597v6Hrlx9dDiEF7bMYcbZYeHsWtrqHzYPXtZZfjuZMzsyO9R60yEy3du
h3I2vJtTUnlaJwyWxP4dbe2AtyYnDAR+vh3tfMZMAXUtFMnZxNBS+uo0dt1rWgpvjefjdUgJXoa1
UYQWI8TCN9FtMQfxIn0f9uK5ZQUCcmWEbxq70gJ2ACKQXjYgnZEGtUn4amrzqFrTBHgR2TvtoQ/T
JeUcBzauW2CY29zHWKpDOtmx+RrTXga04yanOqw/boOLq6ZouS8GbFdW3pyDCPWV7+lgLSsH9VMx
3fcy7J9a3zlGzbtEu/JaF8wAmCN3DDYVRvI4U0g3AWl4ndGBRHcRykcxTKEwlGz+NVwo7p/K9e5z
0DRr9wnvY41ApmScSnyAW/nDJp+kfosU2ZlpBwIOkchpXnOqhxrWO+K5B4WxdUNq8lSll9SpDGzM
I2t/zXGcsyBpqTenpX6cDEzFmMSMdQBOKipYVmZ4FZuuiymuoQsvUTtyEi9IKmWc9JIngX1fZQVD
UKt8sdSApkj4XxCS9oP6H/bOZLlxJM3Wr3Kt9igD4O4YFr0hwZkUJWrWBhahAfM84+n7Q6RZV3Yt
yu7d301YRoRSQZGA4x/O+U5Mx1wyceijxeMxF2+R4TLyG6vLGHLzjo6uIzEnTy/uEf6gLZQaaz4X
tJTh9hC1K1unv7QxOOPY2Q3N8MmI4t5PjPFGpWygOvfjfdU231mM9l9Vlb8LFWsuk/w5Tg38s8Fz
3KfjphGQIMZguYhzY6JZs0O4e/61F/pPMySNZ4m52VlO8mWF3bgOy+m1CbiDjg6mHrrMqlgbdvdq
JxMg2sy2jiZRWGse9KOX5Jp2LOb4ychHmOiacQaAwRBI+jsnApwtkjqk1yTJGwoCG+6Bg99H+7Qm
8Ls6y3x+yLREf8kTxVaxUcWqyehg2vZnMEktVcrY5CPenI7x+cWX7rPcSkaOrzOF5aHpbHwrWXw1
q3JP3AULaovoWsFMXCunEJQ0ypTEV7/5Qup+5FrZqAPE86XE5Ky2ic3muUF3Vw/+heEa8xiB91Xr
JvbANFtXzjH/6lL/HW2YRq2dXXVmIWtj5KGFb2zhCPoKRr6e3XTWTiEJQMchTQ9UGc848UHL5iEs
XJBgRLj+tsb5wQU57Kq7Ka8egHzPByfRuzW0j1vlLO5GTTtl2lxeWsWSyo6mZ9WBVjLDwqdW5bYM
M2kjldfI0+q+W5OPuMjReoUMb6ouRsSE/hKW/rCbZ9CNttM4FJLFea5s27O111BTwYNfwCmlCwFq
L5XgQs/ano1R13tC68vtJBCXzYZYK7vW7o2O2xkITBpDHYrynsg3Zrhu4Bbn2H9oxy7bG5k/k/KY
eTxCf8BXfHa1TRipHH8mHOAXwh3A2Ccn4cfyzS3Y3Whp4bV1T1h0WD1PU3GbiYwCQ8mcYyTXKpEL
vG+OoftBNalMiAV2q6wnyGqPTjb+1a1kagbekEyEIEOWeA3r9M4B2I2c9V7jU4BJMZH5PRIAxiw0
5aKNjqIq3hGfq/vUCO9qM+GNmuf2nSJ2nWT9Q9Op+T4VjJtYMFmbwADg3XShefYp4lfxMNw5ZfQi
0UFfRSPnFzNzVo0eZuiKXPNRL6OftHMUILX8B/VGdMxy9lcMC051QGSK7lpvcB6mc2S1B6d2+52Y
XHWir/MwDGUPusm6qmOKERoOW/ClLu1Eey+CEvhbeamzifK0dKoDqQQnVyKEKWVOQRoOb41RXYoZ
CXTrs241HEUKaVOUm7hggVPGJSIrfA9Ola9TxS5J2ZMieiYPbunM5BMvXbTFLHQdkSUgGBxvukxZ
IEVmkt+3rc4MqK2LvV4Qcz1aDmh+wP2bAlrlSpXBUURge5Ja24u6AhEYuvEOeSxtohl/RXMJy1Bz
7t2lOel1K9wkySi8Ic76U6T3YGN0HJgg44+u6d+Mvp5OLWDUtTAufce42lT2MXXS+A5dWoetHUVG
Vs/Gqqkm1haN1pEyy/TYsCmn3jvevh0fLX1z00fHZshfpT2guxaO188wP4U7bVGf9XdRNmg7ozLK
9Z/CeHayYJfpPAMxKEvPFmjIOT4cj3Ek4pygvpOB0Z4Dnyd70obaDvfu46xEf1Zc4LesREOrrLVI
i+zChKjZROEwexLXy4o8nmjX3hrCgc6y9cszpobybBPngYePGinPnez01y/BSJegWQ2sHOZs1aaq
UmwdRZr/9fdIMJvtPKWvfolUkqDQeG065nyyjXY+iRgL0hj19hom1oC+zpYn+l0b4I1NLmXFXBAO
jvB0B9iGmUvCATHx8F0As/RmFpz7ZoapHgAmDca+NiD5II4bGBeQUFHRwDADpYpGWH2SWlpuyOYB
otkDhKlrxmjcBOpIrKnpzbCbV0PX9UcUtv3xz7cRBMnDXBrtVTaPFbtdezdP2AcD7pGx7qH4L7vm
TEmXOztubm0d7dHnv7ciJL0PnPcgm1XRgTUf+/x9mnG0VRcK6uxUheE7Ic5PPGhdKhQDsQNaxXXD
E21NKvehkZ9OZE67qcyfgAd+4LncNZELYTfSP4VfSQJC+CDqkxnyWAY58gFI6I6skoesV+laCiLe
05pPWB8tQqGQV5A91Inph6u1pepW+ToAvpyB5+j2XcUrtIvPwOIHMVr311R1DwmfP47NAXCCRpAg
eQBoY4cXYiGR/ZAOPwj5MxWaDxLEvItdke8LjBGwEB8WBqtmYESkIl93WfoZ2wN7+BAqRSMbhnIh
ZhtMFm0xbxCfwJTqwxtzAiCobsH4KnswedGqviEMeCrFUxk5uGtDCKJupB6G2PmNofghL2DvYhQd
V27e4u6rKp4ZyM6nfkfV8+lKF/mfyyqG5O7ayxaXqD0zoK6MR78jA9zwAY1p+lVO+e9SRXilM8ZG
8DODGDxXgwugqOu7UUTtLq4XXCnR5Iivr02BcrdHbpdAEIlqzIiWjkSoj6WxF2bzkMJYwzJr0/84
d7H10KUD+Q4NMyuh2KFUMMhgPeGCaT/wWnASmcV3DcF/tQpw4/P5Ltsjc9F/dGBvAzif2Cg3GsIl
iYZrxfSkgFj0Ynbrgije7YBuG9yOdVuURWsU/8kOqS1c6JwJAhCPVocTRxjBC4LTneGaL9OS7yrd
a5/M1T7pouecvQLqNMJbo6emIouUsv5ST+WD3rHQK6BbRYIXltspl7rZPQbSoDuWZHz3mTzrKW9F
noZigyD6TaM2dhBUxBIZijQ+ndncVYH2gG96a9vNoZL+s2O7atM4fYOh2LpHthQdw0prgTETjJ0z
mC+L50RO5ybW2gtzcWM3Gr/ieX7S9H5fFPZnICm1ki7ZKVVJAmHsz0KPh5Ulw4Pw/7AEqXMoD0mT
GH6lMYUe5zAFmHMXJCm6l25F7YCenWt0FcPuraTkcNaiR+jX57nvNpUpD5CRmc/zYVDUz2y82FbB
ByKvl4+C06hwM3YZ4ylhMo2hpH+cKIGoMDgI/VzAo57sFx+3XKIBjZtQwtUd8/5ZjbfIbh8tjNCO
mT7XWn5JB3Vz1GwtTzmSfhpimtKQFlRRfZHmdk1LbgxTolbvAMFoofmipe4B7vO25djYFo3zNqgE
EnsGj0GYeuch9nlEon10DOu1GiQq+xD/QXfqdJ6DbuNvw1Z70SYGNVaKkbrSDxaJT2Am72Mretek
7mxju3lmablGZ/+S5iGw1JZMmMmFLzfWasJDU/82mOdpIwJ2l+aUbQr6SPGpxV1FNQ+LyIqHF1AR
CdvZEQRSWCen3rfuyrQhMLh71IiAX8Aw9N3Fqtag94HDf4z7EmhWW0IRZR+k0W1qBnrOrhsQ7ZDa
uaoBtRA8my8meMqpklB5p2Hnp32byPgbQGrLe0zJNbD8RFA3aP4GFzUNuB3f9XoE7wkLnz8Csmji
bTgGz/PcRSck2+vEone1RxplhuXFujTesxgnkkLhjbsYRp1z7sRwqnUL24Z21/dU15Fa5yT/4aS3
7uoqfmwAQ3fOgskLjHsLUCUCIyr7wliFy8o2rKbfzECGa5JVYstWAHCyTPfRpGWXtBE717Rfed4f
BkazLlvmlV7xCRvPmFrfiyA5iLxI1n5Z7GMQuihRm30x03yjc5USFaGm2Z+tM/EBjA9FtNDOifdy
4urH9cMvU893ytcyAg/YAQXE1c3uU6UbV7dWcECaJ6X6+0HTXroaxToKDc8brfltqnVGatT13Crp
F094FPIMssyziTSZdJMDHAe112sNvx26S9u5BAjDuEQvuJ5Zw0w4dHxHXKCCHaBiXtIifg7C9Lcv
mxMK4hdSZY9FcuGSsdbtjGnfZROwZuO8BRNTsZqNsYul3dGIxkMHfcsEorSyDHz8Aa69qMAu4YyY
9DW8/AMeVpQhhsm1HhH5FVrJDdxaN/MuIyqLNOqyusFh1C/xzbQAFSONyL/QKn0QMIL/am6v+hTd
ognJRu84l9mEZG0mH8Ayfmda/dZCbCgt8QaOAmeVONd9fcG/yIy0S6+6hvxNlaZc1WThrJAIwRkX
MC715x4NU166F6xrdw3QWCNI10EMX7zuz/VYHOSyVAkBUAltbyXGvWs2H1n7gctt3wIvV1Vwi0zr
uye2cXJDCVySo5nD/mbbCHAHwUyfrOlXxaYLidoo/VUqeR2jEXxpU/6TQMBUlY2AwXw2Ji3eQUoW
ayCpOcbv4rFS9NqOvKB9/3DS9pSkbFNUB4o5uDGxvxrdOwnDHoGorFrg3M1RfjRlxEbJlLQXXXIn
pvSAVp3Zac423yqqa2WN99n8WQQx2I/KeKnMibSHmSAxUz+3OV+6TNAI7XkiYuE+gRHjCcmLmhIz
2woq8QVW2MvsOWAAT2Sb73oa+tFxWGSQXKHTELKQ8j3SPy7LbRzExtn2h1OcTtuAbAwunC9RFIep
W1S7FTdDECuPEbenqNKBmL4GqOwhxWxbuHRQZO2LCA2GHiZeDrKIXluQIPjVGizljORL/T3umxPx
cecQekpeqHwV6dHN0m1vRgbiF1yncxzc7MArGaJoVvibuXi8weL000eXTGM9XCfmUhBp73pt2qsa
m9PKnPsDvKt9xxMYcgpehNJtCm8oiAEQrOja2zSrF0TAX33YHSNL8iZq48PIJTc21aE1AQkF+Y3z
bPBsFSKIC+z3wB52OHLEmqFl7k2G9mCF42Paym/D7T5ykKBlFDK+hiqthqS7VLXwpD7fWDbrDbd1
GOKCMdvwruuyH7fHiV/Xq4GSbY0s86zpYOBGYoCDyfxIbfGr4UdjYFvuEEiumkn5EEGHtVb2eyCe
uxmxOGuFfoWXiW14b/UY6qm9EhAKPOQwJMzk51Q5Vw0e/8l/cPvigBQm9wINncwMy2aXUbBSHsk1
QhvmPfhY0o7LO12cP+7eHkgEiCcUjIEBx2/2+r5Jt+6co/VH8Gp/OzyFDDOxjmXBYU33LLfPOKrz
i7aUo27yVSQlS8BUwfO4nxjBxoq9aeTeFRl4DySH0ZaRITFMSAU5LkxkWjWP3K0VsZl30Nk0A5pA
Bm7nue0/BCCDpVYymoVKDtCurrtmtdwPhC//CL7bol+0V27FWj4uEIqgL9oo4Y/nPkn0dWkF0Mjj
BImA+5ZcHRtYN/bUr1YrPwrExFy0+zRMAThISJUzQhdr5P5Xxis0xzu0G18Byckb08RFmnOjTBg9
NZcDnIKViaX4lfn2gG9f3881sAFpVijF2E/BKNY3zugIL/gaWsmAUhUHAb9zxFyUND+zBhrG5iRS
jesNeD+G1mDELTDNg+QBUgg3IsPupmP+yiZgLS3OZ2/UiqexZ9tuOlQQQzxR8XGdOV186k3ngwwn
YBguHFD72w+NR9MNfpgmsinNr5Gb/RR1+Fz7wR0mO6yFDNIrRGm7SS7gV+BtCN9XQ6aro47zW2+C
+VhwnKy7BgOcmvLhQZqE7NiyMDasTogZmrRpU/opqzAUJnLQN2VUek7vWoeiGlKY3RkNexWdVFrg
2q7qa09q9dhx9TEXAe+IG63prxrMrlXvzm8t0lG6oZThIXDAfHrzi2GLfeca6+5bZyTHudFnhPix
2onyh6zzK2O9+uDThDAY2w6h/pwSQ9smL45p30KmoDzJCLYbp9MQyU2bu78ktKguGE9BRMXdSfuq
KsxAZoT2qQieAQIvK7JzFp4njWEos6PzxMGQNuN9OJfXsh08jHKvXdB7ZYG2eDDZiv/URvzSJULB
d2R2ShbianZ/eExvRcTJQDD8vIpjQ4MeFv9ip/4b6AgXpqafMhbtZQ8PEFXSga31pXM11hfIDEnw
2vss8mvpbPS2Nk5pySnil0xvUdYx8teselv42PdhW678EayBLTVvtHFDFmbmboBANp6Cx28mxJg4
0egcgtzHqc10SUTxubOs71AyNXSMTV/cmNxVP4XC8zxPl34wNMwrOj87yV9OZl8oVVFg2e6qlQv+
PP8ydBN2Bv4Rxl5Tr/OUCpm3BOaTFkfN0Z+CdFOaObwdh71HEHaN14cAdbLmcegHtn4KUIPsjEei
TjzbOMwLO5094lseUwTGA3CJOQrxLFdHlJQvaXXujYw8vASWlM5GEm1nAmqY8x1qyKqApQ4+zgc4
jsUdgPaj6iC0swBcMwNxy1NeTLmXoLVW7XR0wEOndHeFO96jXix3KQNABojpduCfoy1s6aPhGDkI
z2ihzRVZLS86vuf1DLF805uXqlLPouZUduiQ1rGZrbOkeAssdhMk1MCWSNS5NawDnUy5ZNfdhqEB
ydku6SOp/+maIEXcxH4o4VI2zqFYRtJRfR7meWdIprUYcH6JznyyEnE1IgF7t7Qf7JHJrgX6JsgK
ppp+tzXLaluQ19wjOzkETd7ulMx/CyC08EY/DfR8fwD0nd5p3KpoFoHehvs8jyCuaeIxmFx9vTBN
9GBw10CadBw21rAbbAGFid1uzSkXzuSGBejrjFhCPCDohip1y1ziQ2Apsar51KbWmczc5ZineBr1
9ntEojzb+VfdlgfLgImZFeFdX6p7uqsLWM9t2bWA3IPKy/v5HNQG0YGcYSzeD+ag7TXfIVImtJGG
vvkqgXZN+She8sh6myOy4/ogaHaVQwsnf8/WIp4LYxS0JZ12++gG4jlnvrv2s/mD3IaDqRtgT/2o
eU8UZa5w0xaJlBVtnCZPdryhyLD0+j3QRL7LrMTHrMvX2kFwmMbYfHIAJ5+RFS/LO2G9VSWJYxrP
b52dtz9ryiNr9j2NjtFgBxt+jLe0r+RdGRZ3zdR1H+YoWdoPnThagv8X0GF4UoH+ESONB3ll1sdh
rAhMK6R7dlCGHLhIb2HTbsOaH6ztzOjBKawv14G1lMttlT3nuXYLAyIsO6ifUerby7ocZnp1HEX7
Ojswi9ni7WUgoemRK2xoLjEp6CvW+Wiy9y1rdarsJQtSLkKJPntsTXJ5w6YUniIrso7vc8ckQUxD
Muo7lqcjR53M4s6K6mEBDHFgIZVV47DTJt/YpMQCaiS7nALl4xQNCs/Hp9/U086vaYfLQjzOuoWW
N7fJB2sde9vp1s1y0xshUqeBsHZ0FflWxvI38qfGC2ONUcjAMY7MjDmoZj+IhmG5XC6h4uqUfoP1
H3+QNsYgsYx8g3Po1lsmO2JUBJCgGrZ2UUPll3xgJM14HpKZ0Msns+HgMQM9Ie2uf0vmWx7WCNbI
pczVI6CUBz3iC9ha+mtfc0mxbS5RqVv7AUCV5QOctcbfDMsJ2hj1qxVcsobxRE9pkFKk27oVbQXj
RqOJi43bERwG00Ou21rzGj9gBz4/1lYBTIQkZ8nhlxk803v7MLc58rz4uTXyT1VZBzemFyE1eNgk
swf5moVJfq2y8GZTyZFPeyMaJ9ubZbA3s/oqUutl7FFaRKNh48DjSGqKvdbyPVhU96C8GS3qw1H1
3MX1IL2x0TjAZ0Lb8KWx1YfK1jp14+GgfI4C4pyVQOpgGeQGk9VEwtm2ztMPNx0sUArB2i5pwXQi
DCMdsiHTmG69z0hOtjOW+kGPZGdEXtu0zGxmM+OJS8R0k3TID9jSbGopDo7OLDXLxEOMWRZDPP6T
sBq4PhLx3IJgXCVGkcB9iO9QtZlHI9PfkKCTdczGdFp3LQ7IOsrwEFnZW6Zyd4U8jclxXnmpyfkq
hA86gpPx2GtWdcxgD3DnxIPHESWOU6uRPrrk6ZSxawJ/meaN3sXicXAbfDuIWzXzIx7rC2gdyMpt
9dwNIvyx7OAXXVHyxgJbrmH64Kk/+XH4OZXlBziTHEEKLkKdJJi9ZTCByJGpjREKjR59tgVdCKus
9q1CnNc4UG9I8VOOS9ILB2DcE9qVN5DuAZxxI3nWobliQfzWqQMeGJlDl4igDaTTfZ25b3Pd/TBw
xZCq2c0RAQ0NHJuqyWtRMbFHdskeM8n0XH6xaOPc9JSOb9DGqlPB+SEz1I+LuIJlYFJusBrZTAnJ
e224cUF+UQMaojlOZGUfpypoj39++69fAMZ+1Vg2Nv/6I335sj9fyxJ43zSmjvMgVwhgB3X6818o
YpN9aNK0kNQIDmQICDLrq0/GvjMZkG2TUUzb0zGo2vkIQWk+5kP9ymcTb//8LpoB2QBNodQcgRTE
5oM74ZAR7Ji2pJDUXhcr/9IRy6XFvb9nFMukJJL3pNKwCIhidq5R/xWap6Edudct9yhSQBB295Cq
5ja2fYAxFLo+S+19L7s3dLmQYL6pEP19a/rJNiKujvCLAAdnTYtTWL+04hm3qaCRpbDFf+e/soZB
8FYV7i5kduzVMcI4OhJlK/cwUhdxgPRH3Q3p16I63gYi5lAIBDnQ/UXPevsZ2OkmRvvwEWkQpdEg
54e8c7pXHe8IzxoEB4gGUoJEpGFtmgymaN3nDNHs8k6LXe2xYWBznha1sJ8l4UfMI5kp8zDdO7lp
EYCIz0NTWKzcego/fOEnaxsZnmVBMMDavSn5ZgfJUJahqX1w7XGv6UiEqyD9hukH/TGpXkxbA7TU
MF2vJBathHhnuzDEm6zC6WDm/Veh8AHXAcvEtKrTTQde2u7ImMkTQLIEVlh3g2Ts2kWD+eGnqPCC
OOjuFXfBXTKQHq1rYD3gY1S7cWmaE8tJH5hG9pds4in553/TRPhl54RmxlPprJQ1QfcfCuOvv2yt
8q0PC/wxrgX7K4LPaZVmeZfOhDGnv5gfIcRMQacChdrZIV6HZg6pkNF89kmqb8NwWUpAkOB4aLcy
7KqtaTaPaXlOXNYGOOIluNj+Gptj+GoNkpJ0CTzLfQtvIuDwobD9q8ocCN7d4MULXjOqYcW1wDnI
5GLeFvCIGcdoYAigvu1GXDtuCeQmzF7sc4/S5GRFcGTkQM+ptySJMyIPmyIElkhYNVUD0qlljIq5
0Gfracdlf/rzX//6xSy6Z/we5VaVCtL43J91pcCv15t4EKfKYX5c8p6eRa1d6zhtPR09BoZBm9Qi
ERIkOiE9lM535ge1184W5wtrmVkuyxzTj1BOckpENqhXmg2PPhZD8EAEUixwbOC7qPUNt8xIvIIp
d3Aay+sQF49T2H8lJge90TEOJnQXsbZED+l4vs9OIqCD4XCmtG5RrAzG2Zqz/sgeH3hV3iMq1409
xysH1YIqrPruiQcnTFSwKVEQ+MhZq6Nj9hOfqqUTzbUPtlWIjM1ByHmkFKu91GlcFiXlcBRuAK8B
pgLRsY5/KTIWWV1GPKarg8eZaJaKL55SXhKN3V5UrvE4NKM8Top4qDyotzrqt4PepdUh0F5ZbOyU
a96HiVVTugLuC2jIEVtv8Gx2G9m5nyTVfaQzqxEuKHCZOriXebFy4F1bFXSSKv7QhftFSIWz7fKj
04UXRzPtozFheNIn9U0i7BXc/84K8MP1VMhOZ4CQ1zKC5yJ1wJCJOizvN+SJPcW5PV6sYZ6eZ9SV
RHN4pjU8BtGY7uqOgXDKOC1Pp3yP+kvfZdH4Efmzf2LcUu3dBEnWNKgjKded1y4Sj37iJG/YXZpW
eTKiaD0oGNdZt0mqaVP79jYK1Ts5xe9DinAuRuNHJLZPjG+s42zhF4g3EkpH56wbg4cOKQaTHx8Y
ZAaeZM1xFLAOVro2J9veru7nioNZ6/BxobrJ14Cs+1U+JyxDM2xbIpq2IZmquBDKT7vkomM0Bzzi
8v9B8v83IHnDkv+JJH/NfuVw4/98p8PXf/3jz5f/hZFX7j8J52XVCESeWGBTBzA/fDftf/1Dmf9E
L4HbQHcI3XYt3f0fjLxp/VMgQcF8bimubwZZ/4ORN6x/Ao93TdeELm9Tmbn/Lxh5PBj/RpG3lW3B
HHUJItMJZFDL3/+NIl83s0tPYCHQmnGIaiFbM6AvGzJ/cuSZdryuRz33SqOS+6YamQU10bMTqfGa
Rcw9KNl01hHyq9Yq8asjWXdI0n2mRHKb63hkUhLeYcTKTloERMnkek5acqSGtO4e4uaiy/dcs/Tf
hax4sFjVQQJpPED7uc1dXD/4+kwmduTKrQntEXmYOhT8i55ejTPxxt1r6VZbQtS7y1wBgMbasMe+
durZ+Z6NBBx0EQ6XIJ883v95g2eqpcxyol8hosisNY9aIPs78FwtYfQs8RH76RcYR+NKxyrmlWFP
zNKigI/g9eRE3B15HD7ZtSQsFMrZOhud3KtdZHrlLK5gLN1rBXKYvnbfBPHniCd+FdTJZQyy5HkK
084b8/SeJuJ3Y4ZfFEwbWfmfchojVgXYSchvpEp3xkOYl/ct2851ACC8daJbPDW1V95qJupbzVcP
XTQFCxGAMDl6z32uY43D2LrWS+b6dSugFcOrTGWytarhqjXYZlSAEmrOkZ6MDdPzvGBambxzjGJr
K9lXOG14aNqvcjKMHc/szhMluP9Sxuxh0V7ogwP5AkhnEyND72acq0hJVQ7Vtz6TG3+yALjnMXvi
2SFyvHaIZM5pidZQKHyikyrP8aPKCxwXEeh4jgSZXQERlfeaXeBJdq317CbVqQnw0VHGfpjw9bc+
FwHjIGuHNSw4T47F5tESMBSIpVEOQxa/sp/qIV+jrjU8uztObJAxYro0KYtmgMRmyjpPG8ot6aub
ZLQeAp3MK2AayC2bxDi6IWzxoB/uIxbta1YUX7VBxcNHitU3QMLXCa+EmugRwu2s5jG81bgedqaL
9Gw2yHDiHr5yD+3byO0JVkF2pgsIaUiLHZ1BWo1F54iABXQWwXJQbV1sICYSZkNeld88OXHc7PgM
WDCI2nMi5yFnR3JvZxCik9793RVlcBbC+Iy0kXWUT75z37bkzQuIj4jF/IVmID3IQfWemKm9GwCh
xuHJM2IzsZVkkFJcwqLcghiOJOuIkioS9bW2pgrrgUYzV5Nm+FlE8BRE6xyRAcWImJCDaRoyHzBW
kgjdY9/JA/YhsZKtFr/Br7ikspA7S9t2HaNGZF3vg1aWuKiVuW0sHLgIf8w1g2lER1BLgawpViym
FW5jP4DLsCRRNAkqgXFXDBPwyWU61dpnrSzwSPi9eHZAViUONZBbYVtM2gv2XLULWO/HbMn1CaEW
4reHAnHVkfkQz8YJaW9SipJLEPTUyL+2SfTFI6xJAJrFVqGAZ3CUaGd0PMbKF5ZxVzTnlvk4r/O5
hYXcsgnGJYdDuUZR2cM3Q0yD9C+jVw5SYjkxrdRE/bQ9bnBsrt+j7d+lnFoXfDUnJsnueU4Qo44p
lAhn0J+CQke6nL5koUWPOfQ5QUv1LRr4U1a6P1oZ/JjVeKpreDtWgy8mFOoenDJRk928G3DhIs9x
X0ZT6sd5uEsWenqP2HcVl2wXBwFl3vbzc5yDOQ2nRDEGaHZja/vruECQYLmCDIQUGdSA6NDu8Nsy
RJnXCLnnfQB9ygL6yhDzWetTwLpOXIL0IgowtFkgFKw6WkCmN9i66yio33NqRVXiVKctdAPG2z4x
eru8hcdmBEF+iNGVL8QliOkDyqwOGV88GJsKPPApR7AeGYhuwTjg3x6sbWiB0wXEmV36csgvWTJm
wD0Stk5qS9x9uLWrkgsEo008OYL0klLc5yhpCyPYVbXzoekpcXoz/xpCEetRZdGjHxT9xX5BGNGd
G2U+KjKS8LRE8qgvyjuGY4zdR7xTTYu+mzbKIe5qbxaAjJqgdk5JZX9XWKVWjpPYJ82Pflnh9W+F
wf1f+Sz/J++y+yLK2+a//mHyvP9fsS2OqUzlGKZh25YQpkNh8fcHbiytVBIwqTyQrCx6KobaKpF0
94FVXa0chE+j5wrj2rIAaez2NDY/1TQOfFzaOkniFFLXEKO5a6GU/vktyzUw/jdA0ey4q02Z1Usr
FGd3SAjD439++YLUm7+/fGlaUpdsDByTl24Ke/nx/lYv4ATPwEKS2FyO3ENRhCGXHKuVC9prhX2W
mWz7PanwYNvpG/VDuc7EcnkkdLRV+puc4vdyuNopWBxVxf0aR9Aly0jn4NLPJ6YCg8OuhGQuVjVs
CAhffEeeceKxTxRKv3EYV8n4QSZhu/vPP9iSzPPvP5hhEAfgGEK4FFjL3//tB6NS60RqEiI70E+B
ofgtiMECla+xIw8DgPQkPjTYvgvFrSNSwAqpyTYVB9bWENMN1ZUB9ybaVMIxPEUY9J70mwuDG5De
QmPgFVaUQjNbhghhZEF2sYP3pywgHmvtUINwXJITCxJnYLaGq0Qk51RT1gWj9ivHQaqRVxGP+k9U
G/amG1k2GSHfFt/mrotHf6tM4ymZJpbVFvoYXDb/+f0x9H//5IkzsqUkkoVqlnJW6v/7DXIRUGpT
GoweYMrofnI69TLGZyP41XfMTRgvn2obHBGG2GI3EGuggJzGHFCtVUxfZtiwjY7tT4TSyISbwrzP
dBadAbP8gcTFbVxK5t0OW07F3P/VbswvQvBS1pi17TlTx8nWE1fgJEdEXe6H6nBx4hsTB4PI4KeM
dAknqZ1fbYz3ZqC4vmqRpXm+IJVszU5row+JfY18hi3tOMnjOPy4zNM9XcP/Js2awOwcv8JAfBLR
DA7boxrfk27wwnobjq8NQgsqodqMBtguu53OvijxfpJXkMWh2sqZDf2sSR8Jd3BsYjyMgFTqOxFL
/b8ZO7PdxpUsi/5Ko99ZxXloVNeDNY+WPKb9QjidNucxSAbJr+9F+vZ13mqg0EBCSEoUrYmMiHP2
Xvs65kQDcMpT+vCRKQrS7RXRuMc0D8RK7WQN/4tmV5s5RJfYtbrHUeOtlCLH2Ruam8yfoOesVakS
45XnKivXoQbVw1Vq62T2VPSLQQQXG0MebwPLUOro+rZKqQrj31Gevcb/JeK8XSNagupAutoBq2gZ
7vDEKXsn2OcVIhZm7x///jej6/a//mh013Vsx53yssi+8px/XV4gFhytcSpnWAr5x3527sLc2sOg
8hRsMS5ZdcyqcM5N27X5btctS/PUGjaKX1FArPq0oPlOTQA5S3/p62q45G3CAluqZX0sfOVhHKoD
OVbRhaHCfoALwXUz6uhjY+tStSF6xt/hkI31ynitbWxoI5sCkdBrkbHmUbt9WdIgERUBNUavFbfh
ri6j59jHtTbWqqrdWGrYnAnZzXdlUD9WgWjIu8iIOsyIa4Efb1yMwhzWihiHheYH5Prl9Icrht1j
C5uQHqJyV7SZdoCX415EU+sHvpmrU9ijgu2A+/iavMa5qAyDFHnVB87/tMX1Uq7Liu43Xj37kIlA
LNMcUy76a7iPcdkeqrE82oB/t4LqyrHJiFUd0TQs8moUtCEI4KX7iu/ENcA/AOozjgjyL7VatNsg
D9ojPqDE8Y1zEKIdxJzBRT0vg9tq4pSbo75NrR5mXECIXU3oNKpFwCNtjo+lqoY1YQfioFexjUUx
3uudgiJcsR8VS4+2dp/GpDcCJLOKZD9veTU4F9cbScicviZyqCIhmo0ZAH6DlObfdQaCGrJziKSE
FMLwrMdbp2LpkXjuePS6WDK/cH7qTQcbb4isp4LxA61m8T501Xjsg7HfapPbVAnlXaUzKUrB7ld2
gAAstpsNAJk9VT9rS+M0ITIXW6dPIC8kaqXaOVTHyeZoqZspQDx8r/WuXsGMxhvFrZmW4jYzgRu6
FFBXSIcPzPisTaEoD5maBLsCbftOS3F09LRUYFxjw1HuucxnB21IsmVWTQVUOgc7Qk9Z6SQCmzGJ
ulhpoQdJHf0qucpCCeADFN22q4kODCy4dOANbxO3gLTeyV9CCOW+90uukMKJTpocedmVh3x59BiN
teTaoUsMSXhk2LStFcambIe77LVlGnlXxXrCWY8TC+EpJfshLPYpHhHk/ZDssPXsKh2jtJThQW9L
fovg2xO3vvckrfvANuoHegevpSLJGIE2shs8WnyDy4+56SsOFTUk8Gh58cTIUW+1xgKdQB3yyYvI
HiuBTK2y0D/1lqXu7Tb0yceOMziElf9S88mcvu7zLJLd/VDubJCS6jagp7Rfql05HBQNrU5YqC8E
Patr1zyAG3LuHCMPH3zdeDbA+p28AU4Lxi17AXu2SJZVbatbOzeOfR72J+aNeLam/7ltom7MNHkJ
Eww7qGgSSEV6emK+aZ77NhdrdNRkGqtiPIV1fg1xwllNbp7TLHHXtBactdEBjkPP965pzX0BKeop
MUqChzVx+7Wn2yQ7Oj/eok9eXTNW3+wkz2ldlOo+jobsHj7Aax6BfQpVZWlk6saLnBrsRyau0kJp
qHoDKjdQjqiyKY3QKTjX003Va94xx51OIs2RveW5ybz6HhmbAsepx6ToTAZCDTfamLrqMfNK3Elg
q5ZaazOTpta6TGxfW7cY1ykeaowldPTQbgQ4uuO4sbdmn5qAJVsQ9pVerP1GECwn4RDSRfSefcYS
RwXF7zQVuKHu4sJ9JM2NKYFTNp+GPeg/tCyziUFmqormw/iRJOUOb13w0EbeeI486tnzbiT2Igww
+ZVaGRdtf9Ap2OaeeaL9sYpGSK2a4ckL0zV5qbse+YoZIYyfHkh0s9khFfpRqRF1bi/nURKsQWKQ
ikA7wR3OdjkMACYNAogC281uUs3g6j/d2U0P400fbyIXCDSTL/NgKY2P+YnllsjIF0OfPmAP1C/A
Hk3yd2HsWJy7+/kGIwELyUrvi/3Xf+d75+1aK3VahxgFBkojOJOsbdOa8lbvWBQqUXFjc405JDi5
y75HkEnEzpJWMXQnrzu0adDyiYGHrCNMk5gbQ92bohL0gMEMl6ZVQ+4dmvFEguuBdALrRIM0Wddp
Wqo3OgzK3QjREDdrvlcNgo8jXR03lTrGMEY1cRbpYd4AG9gfLNwQqAPzSygsb1Gy4GOdxlrMSeQK
2atzstUUiXXofkKrZp3Mt7DRZYYmxIjGl9x8owHe3WpB85oYQ3DypBuc8sHNt9hW7mKc0IdwurGq
ESufm+1jjFRPWp7AVMTlbHshzmAZbHsBrxtN9bsgBmdj2lm1ob9DUlmHhKMtj54Vr/V08Cc0vgmr
qAzWVE0BRurVq+czcLfQSO+bElocOmEmiZK0FhbCyPaKAO0PbsKn2kBeUcjiHghJfj/o6geVB+cw
b2XEp+20YiACvIrzI+1px9x6DT+Ktj3X041B1WatagRAzZvzA1Yd3toVeRuxhEs63wDmA/SVeMqp
Xc15Ta50tAfh3bsoMq5RhZVZUL+5KXuHzDI9r1HlN1tXdpMIo/gJXGWVjdi/EuBAaeQwFFbppZ1w
I/woseVEaX22w7za1dBoGdbBtQknie81xw0RgqE9zhqF8iulim01GaPHFNJWjTidxMXhMN90LXiD
OuAlp9Up8GzzsRZo9GkSNQsxsJgwhNrhdEcPZVTgDYiULC/QRuTOy3OxCLD+bfyqlWvf7l71BMtZ
HbfYjSh02ap/TYBUnypGFlrPUYwfzgbS0e0QejpPrpJg+7fqV+JxFKiEK1gI/gFMdHqkGokOgum1
FAUQ/DY/jRY1xjLU27fEQa3Ci7EU3KE9FkxzfG5FsDDoSlMAAk6aq/WpgvdE1oOnQxdRCSoelXJN
VqN+OwiNor3a/QDwux2lWR/1miokeNqDy0DPONmGEBYBC/Qx1mSdyedVw/xhCC++jpHDDDlFb6dh
dfWSY4R2m69dAchhjMGb3mkQtFCM9aqUJ5kk7Vm4Znt2erQiZQGAKOyxwzlYGKzMoyFVl2hxY1W/
lgwDaBpVnPUd88M+TJ8QX+t7J4YBEQ6Ui0LTDXcKcdDLPNTQFOl1vxBt6+0J8dr5RXk2he5fCH7y
qUMo1TH3+pPZaqxX/eA98Ppd54rmZzFRG7O8dB71nk8UlWy9Zkil6d8k9dqmnnpWa4np3JLuGhEi
PiAvBZFghvJtaO9wzSwNNbrIRpjrWkrGfH9Nmz5e2SPsDbvpfHCvwGU8RyGm2QQYNCLxvDT8Dra+
k2vbMK/Li+WSaDjglH1VPQGEwYSlHXjWra0UTyZpGz/MBlOMp9XWZTSIeEuCbhdZdQ5UmGwbUari
ECV1t2ti4m9M0eMR7Ap7p9pZcCCmMtrltmEfpB+gP1Aw3KUO+ahDCg2PaTCRPQ4L6STvH3FmyB29
XmfFWJu/xepFlBiZx6ru9pbVZyil7GRd9b5cQi5HyT3UVCByi/OL/Dx7rw4x+qrA7bdGMtxPvQwW
ZvmbPtTDCgzMtMBXVmVVNHdKO01FSyCJmoFvJ4y0F2agsM/K9D700vCo+3xFjPM0HnvhXuHa7owi
JIq+gFbZTdryqrsXkNaX9I8r8ir4+jV+XJ8YV4arLD7Hsqt/FLl25SN69bn0vyqcCISC1uYzC0Kg
xTroqHDEtKobtLy9bUx6QBuU0YumMSKOYd499RNCKVGwTFpjY22t1CD3O878beSY7wZpCXBMxnpP
eeZJFFZ4mxqwlwhQVJYjo9mYWuUPX6WIjiznMQvKn6qv5j/iuDcWuY5306iHANrXpMIZsTGLjCut
kothXTYsTKkR/2Ae4z7gv9jQpNqUsUyfRaVdWNrvhiwaLvNNMMpxb8r+jhRY9zjfDFgs05IBK+gt
Gu+mT0EXioyOBPM2IMbFDZpyg7iWEW3cD77tHYa+eQA3oF9tLUYD5qORE/RClqEEsxoLSywTuqv7
vAaGTxKMOFAB2Ap3aPBOS3GLVX3ZAFxrB3vc+e3gnFslzsmaMJ3xJsdb7AbSutRhTOeI4ujWE2p9
tIPgge+DzgjhL0uRdsMresbbGN34RgYyX+lO360Dm4j7pNXiY2Y5B5J0dHjmdn6UpRbvgzzWt2Xm
lqu8bZsbBANYZIwImUTr2y+1DnPYGTKiFI0SgWsOJCEy/BLjFxhHD+RXaN8Z+aA84g+I+pfacfrn
QuIazVrgjqV0PkzE9Pss9ZNbvRfwrU3op711Q9XLuwcRpK6Q6MT4n8BQCQwQjyOYilSMEazfkKR7
S67xs3YHhUSOY9lRzrcn8H+TZ8XE2HCf7JJc0X40cLrJfEAmh2w7HpmvxzZ59aYrbwgzC9Bqav06
QeJxLchKp/OFalOiJxZR+dznGCL8YdKEdtDuIf43lwYnKdpU1Ms1ytqNwiEXWOkO4RDEl3bQItB9
N36atVTeiXUBqOatHTOwMYX0GjpDUO6qPY5bVe+pHiAcaCoMaLnkrVtRnj4FsYMAEH+vZfP7CP1I
R0vXDPYSNiSsU9V+MNJWe+/UOyXvjH1XqiEASdMDkMlN3JAubwxQhZWsPRBfRVSco+d8IiicMN9h
3bJldsCRhQtGM7NV4fqeWFfR4ByzTGF1V4prZ5XXwojjS1W5W8uJ4nORiNsYdRay2m6gTajH5wBF
5ZkegNz3UcglP+2aG02l1Qlxa1jEo2Xu9JFmho+g5KEaMnGr+9qprNEHDwmNq5hY11XFObCDLlMc
HB0jJqwuQ4N1LLTBu29BbeJcb30+SJYqXu7u0wT5BUJU1GYFytRpvdFvXKiTKqjTPe46BAo2MFFD
SRsIAYa6TKvMeApHZJs+xeFNOt4hmjbuALi5mA9re+N1kA8shGsb5Cy7qFMEMSCdf+gzuowJo9YK
sro8B+jPKaNJtNi21Z1J6YLvUOXGzh7r6uQW4jGnrXifFfFwT/AlJpUsOAlSe1euQUgTpYr+Yu+k
KLVLO93M/xt79MJY8KPfHsjIx1ljE6QhOO1nDap2KVDhHHvfOjjwzWlvEpkkwZVcw85FjunhsZRD
fW0NWtCmSXO2syZNs6PDgR8sKkeZEWxafmpPZapfhdNX73UJ5UNt3eHekYwXDWlegZ/Qjkvi4myS
dL0a+yS/L3ySt2oLiVsvxxctjeSHTvryOFr5MxP/DjTLpDV33vOqIDG5FuklN41gj9zAZpnqhY8D
tBEa5fUvUsH2siztH6GJqo1+SX9kPpp7A8spaHY2MSgvvUJITwf//jAyyj4hglpVJTky1BCo9pvB
uQ+s6Dk33ObQEISwSCNDPTem3uP3VdYewsM3UeqoCeKm2CSOeTtII2JmiCPdLJvm3dL8Va9G4iVt
/WblN3hVWSwAdsUO90iUpHtTG5xSOerMR7OnC58M2kjJpswee0S2A2lhy9xszE2UlvlThNoUOG01
7LA0F08sVW2kpgKYmqXWu7GE3VmUjbIaweEsKZFCZZbhfYLPGjsI81SIKP4dcX/mHRICMzFYdigb
u/HwqRfpYvQNTBy0IAOFeLwWZjCf0DZqumuPkGdZWmJrFC1gjzih6W8qWOLkOu8swMcVTuVMMV6b
4pNC76kdqQ16PZ66wWyPCReVccpJRQYAPMEyf4aKt2t3QIqeDX9kSBvkOz5ssZSTMqqsnxI1uO+A
NeCTlcu2bz3KqcFLFvYpRmy8qqZ2H3bVEWkB6muzuWGt9Z4n9wFCMQ5mrnqD9UGfaIhloxaUTp9v
mJ4JmvPUn4AbUpjD6BY8as3wQvqIsxA1TjKdmfBQqU9aoN8C0P2Ri6dMBZYYJQoIOqKU5z1yHDM1
Iy8SDtyLACuWmtXeDD1CWkOWObyK8oaLXkYqbE0QWgZCaqB9BGT2w/Q+IMyaQOhsFS8N0t0K51eD
MKuHG+OxCMJJtrXUZA8dP4tI92C1g6LZS28Fjj6ah1DBu8RcVYMb3RilfnH5fFJfPogcE7wdaB+W
7i0s312bGn/Hb+HIB010tCKw6zRJdeoFP0iXpVDZR84ybe6dWmOd/YwygR66qz5ZTnW2KVRhMBxX
dUqQ+8jIRXYDPpA2MtbgRz99KyX6ckJ2x8uy5lI4OlACHJDHjV6diIT+WWZXO3mCqUbAk7DJY5Ma
nwua806i4kpGjORqgrChSTEZZWeKiv3Krghlhb580EbnJBzXWoUZhIVaFPWmDGj+lRaKwjBDHgk9
4NXiDI77VzlAZ5yY65pGzaOMlZa3NsXP05LA7z7g/h9QX0ex9WQUF3QVwDhzJ8FS1hxTLK/grQl7
9HDMRpEgNQECLbnLiMmMYRUHVy3PmnVmOL+Q3X9YZOMB66uvTc0CSUSKA/xmDap5n+bUvXutAXOh
pPzy7PHUR3a+1Dl/6dPz1YXBs2mQSpXb5Scl6oPuJrRgAhi8avbgNzD0SuyQCy5Mp8LuV0lGMD3J
lwOSyJ9RzQTQqDH/pKP/qonx3tZMMidVkIRRD2ohgYEREiwdWP2rBnK5KAS2FBX6IkKoH5GVH0hJ
XKvWQBaYTzc8AwpgmCN4GtU4+7lz1QTynrxNn5suJV8XFXZf9pCO3IGAlcg8+HZMTROqmp2+9Kp1
a9VuuFRyh3zLijKARVhKrA9PRQudoFYgJ2sAKqfGjNTD/RiNwJQ8nJ+JwpTJbw0QMVr/RPGAdPjs
gIkxQGXqVTfdORTUgwh2rql9Id12Kh1zcoBCYpIbt9AncLYF27BsdzEtpBstCwKyh869UtVLFDtS
Gv3CN7kMeroNC7Yl0qrCEHAjFXsVKpQjuqB6cOT4q5L1k8v6uAkQcDQ+TRiT9dkNVk3xUOhNsA0E
0TmWopYL03ZIdpfOo+Epr2bLChbNRbAm5GovOKNyksjgTYcMf81SiJqGhWl2S0KFYQckoHvriGyr
VttlTBEXMNWAchsgMCaHpWuXiBCAKpeSboECPVJt3iFvjhT3WnPdO/UzxsryxsEPRPPGYx3gjy1y
7IkYDWjBMa+pxP2PQ1SmGRQRA7eFPrgrAMXniNizqDU+W2fvhNBHnB6yYM6F13GbG3ro3kLNDGDG
AiFVBM9Sbat8lcC4keTE7rtepYg0cpGoE2An1E4Vo61u0oG8opLzOm1AWLea8ZmQASsi7WfkwoZz
nHFYPhtm3d4qrqGt7BCMszPed1rknPvpxmy6+JgEIcsvO2JSTnO5m5RSZCGH26ClxSQ4l6igxQuq
5uQYcGGDpFguyoqPzwrzVQUnqOEFHVUj0RcmsmDGY5obBYsuNywXQ8NBisKnSJPkm9rhtDKHOFv4
tG56fB4rAL/BwgyK6KCra20sim0ZAf50y3hVTCmRetO8FmkRbmKdKCpIeAsAvfhmGBnxs5po9fur
Zve7eGiRhumSK4UVXCs3fMqE423dvH8Lakrz7jQc9Z19JwMsFabO6qrt7mO9+4TjZK9M6C1FTrdW
qaJVP/A7xlgT0GiTVn5MJB5G6QvSpOt0jTjMRgewiPAcg8HGlljo1VEwDRuBQ6xx2FLDyTA4jbRL
VrkFlJv2/TJGjwEdnSVGhtzPjyldpe6nDk9tnXXtyZIq4l0z2TsqZhueoN+EVv7L3qrJSy1UG3NQ
ic0zpUmQZHeC3xWqrUlHDU8Jy9XOd9R0UwVQsMM72UWc33KURxtuGD8vi4oXjiIdPPRmIEwuneCo
owcBWCGcyqmabeK05b4PoYHZ9QAqrN6MbY9Kvog4zbN+xaQNPU7BRb936SUTEMxgxvq8UWAWB6r+
K00ta9lWZNMFQ7+muUVojKtGaxZPYg+8xOnI5wigIYpA7zeRl2z6klHOy/RFThV91TYk2LWjB4dJ
V9g7GVeWC7/JBndwgyoi5coqLc7dSLk1wXu02sBQRUFVz87WU2AnjKmyJ5jYAYYF2W0lbLpquhUe
aSvSZ5l6YlZ8KhwmDiraowAePiQM5SOdrjeBihqp7eTSj+QUzZNefckI1AnKK2rsL2gZHHwj8k6u
IR/AUiRbVQvxDyTp8wgYadvEnbl2PhWVahldroayzio2qtsW0LXssOJpY1QsQocpSIUvQScvPtKL
reE3H44F90kVIE+ipPjMqMyvKkuL16M5/jI6tFRG6v10LP8jABJ00xrV09D5z04fG5Qmk0/NWxG2
62MZQ+JXdh8V2asVpdNF58WAUC3z4DbDpeuHJYFg7oJsv1vwtCx7CzVaZqby0+ECsYB39mBVkkJa
iWsWErwH0Y8fnRVF5wFuwVYW2osC1hKwfY2NEhB000TyzNBQDdGKRQewMtYqCz1sSS/I+7vMTZL7
sOmDEwmigK+TRiE5WyPIhebnLSKy+mJ2Ofj+ydWTY4i/ZWxD8gpME/mRUzwEMH0qV/ovo2BCkpp9
tsOEq/0wBTC3jQ6141Vmib7RODvX82ZgwOTV7ei5H5J4n9DoW5pi1E+BhrUKeNudHmnpfRWoCmFx
CN7n12ToWLmkN8pbOSjpwSjVa+qTlYMm1VsxezG2jHIqfEykppigb1MqCOeozk4RRuSXCGzSyoPb
udPTInlxu3WjFm8q1ecr0RruBjAfYaBSxK8toiOogOkJyMGnO/XbWtXfSGp9p3mLxKCvu8ZItWhC
0Yub7xL/u9e8Nd9PX/7rid93URnc0Am1fzvWtJdK0eg076V3fgYVHQVuKLVNosbeaWBBzI9zIlTr
QYtsAyqtUmfMOJP6mnoJSyCs8B6R6cWgjvQfrY4SViKpIGNQ1V57byTIGAjjFUYrNyiJyTBzf7tL
hOlG9k6zxDMWLr/fU2vpmzZwnK+XNt8/3eU40jlVkMqZ4PMi5bTHb58Ne+QpbaH5/cz327Qu57u+
D/3nE0OfMzJ3VRxIO3/6uOPQXnMtic7z853p4w5YijDHpgE8v2WJjld1Gma/HDepOvfkhX4b4mb9
Y/PrteF3/Hp0fg3zsVUVJen0mX7tQa2XzhebX8+fHp03v9/MtEc/tVq/nhBg5p43vw+JNW7j+4Z3
ilIXS1mb1Rs0Rc21DNyVorTNed5SAy/YZRoaFFKPQkIk6RiKhVdH6iUrH7I6rK+IT7I1k8d4OW8C
e62vVGLIqoAH/3Ufdrv6SrmQ2TVZiwuhj8BoMIb2a5Gw+JyfV3pada3sQqO/IjBbTk/5OqAaWWtg
F9rXfvMDre6x6lFTZrfTn5v/JudEsBGZKr/umx9gYZRSkwGLNm/ON2Atyw1EQoRE09+Y/67vJ6g1
XL/47W8UpKxvfHXAtTr9jXlnqMLUr2n0LeanzQ8MiWttWMHQt5r2m2/cMfQ3VY/crR6qhm8Y9N3W
7zIPdzJvcz5WrBjZlrgD++b7eVIp6m0Kcf23+wyv7ra+b+pfz513Npoc7kgsSIP483OydNXcctkb
vp47P+CWDg0zh3jN79dbxXR+HPotv/2NplaznZyWxb+9Fs2vdqWBGej7b8TwGna5rmEn+PMz0cZO
3WkeC7Kv7zVBbwGVgCby97GMmmhjkEDxb/dR3Yr3aJ3pfM+fEWnbBUJV//P70KqeNnu6JR/fR+IE
G7CJeu/fd0ExMfbMLX9+v07MCe6+HY3X77uMvgwPYwjt9c9XXso6OxS2//x9rJxGy6GlLPB9F+mO
/UEBJD4fa/4cKQvpB9X0778PL3zHOUBpuPs+/Bg6yNt99esnMT9RT8L8aHji8n34oBLimEEQ/z5W
nhA6GdsFwSwqGdK6ziodFwen8gPaOeVBk9oeFA0DXDkoD2oB5CYxISrMDxYJWK4GmvtuftRnqrVC
daet50dLjAObOoWqPT9qOrYG1Fuxud5y4BE6xTlU9Of5Qaih8Z3GEqAFZtnRIKVck3W4IqddyT6+
RI2X38670p9pJ1KPepgfTPVJKkgM5XZ+NIyoUtH9C75eQ27kPV1oggDmR2ufFTI1CzrD04GjqMhv
vVyF0cuWZ1f1PZXim6/XkLDqgmqR3OnTO7ey4bn2+/Q8H0eCRSVTyNcngaHyUIc400sPZMz8aJcG
fAQd0dbzoxoqj50dmt1i3qReNhzHEo3qvGmwPr3IzP46kqub44Or/vESaL9v4cUqX68P/PZnA+/k
NP+RmAyARQgwcDcfptKHcAVYL9zMm35g1pgKaOvOm2qZ5nsmRzQdptfL9zaepK+8zVtwkeVVRNhQ
pzc63+WUxwbRATO9EQC7rUTLlpbtK2KoW1svaPJmLF97j9UAuX6sZmv9KGUGzFGv7eOQ6lhFOEn2
dOghdiYiOKiObT+YEL+WgJpassZb+2H+n9IUAAqnzXm/+RnzZtMX4lYDcM7k1IZ6p8oHiFPzxnww
hxAK0pvd23lvvEsd+kKrPeBI5NCjL5YNIQWb+Qk9HUeqkTravOlgWmkP+xo719fhAH44Z0UL7uYj
KYqK1ACx+HQcq2u+VOt/f+//K/go/pCti3/+g+33opyW4GHzL5v/fCgy/v1jes6f+/z1Gf88Re91
IYrP5t/utfkozm/Zh/jXnf5yZP76H69u+da8/WVjNfvsru1HPdx9iDZt5lfB+5j2/P8++Idb72Eo
P/77P9+LNm+mowWcOr8b+fRJJv7334//x/OmN/Df/wlJJInyt/9Yv4ni/zzty/+n/81ULRNvnYHe
H3Wbjsvvy/+nWH+zNNdDFYuRzzY0BH9/GgA16294BS0eNT3Tseh4/WkA9DggOnXP9kCimJaDofB/
X99fvsfv7/V3O4IJvvgvwneLxY2jYSPEhEicjYG2+6+67lhP0W5SOWgt772PlJZ4YWpANgEHi6Zk
Om3UJCiHDuxszCxYZ1a0K7VH5uYMZwZAJ8O3UTYztVhWIEHUpjsRYeLv1N48SCBhN9hzCds1xS8z
iX5aBoCK2K2H5UBPbBEogUe1kbpmhRztQI7udHSMh8ZP3cucHVf+5KYVOktaq302UbEsCo1pvO/D
3ey8QLmA9H2Eu+Pd1GDdN66R/xrQZsLqIC+4rjocZTkUIOu+nDjQ6NMpeyDxhvZFqVOLHkBTqTda
GpJVV5NO5kw6F9j462Sqeg7Z4B/G4YCNZDiXnIDUMlEKUsSXEBd9CV+ogWkkUm/KJvzZS1IweSnA
qIgQ20T07FPHXVejpAgy7LEMPZsd6CEbRScxGeS48i5tHIgTVD80xG0otFMAYG+PCKE86bl/F7st
RqbaOkcF0XNdYqc7CsklgDqti7RHsoOwH4PCXojEz+Bm0UkZSgUAh5IAZqnpGU+28zY1zq3s5cEF
0E/nwT5F9IpbZ3gBi74JPAi3SYl/uOi9TWo7O5r6pKYUnYslqQaUYpzssLN/1YDKFPolEdkOCQ6d
hdqfIhfHYSYTCFDUXDRqycu4hDePu2xDka2g2ZF/ZBn8UWRA7lb1gSujqQEdE3zaqO/Wjt1udTV8
KMf7jB7rPgj5MCLFDc+6SJ8lbqUlYIkGZMmyI2GIbsd449n6T8/WTo2poMmmdFABCaQ/DarNIrol
Tu0tBe5fvSiOjUYcveMYD+2gRhvLKH/ivRq2cZcNN4AflCX+m0uCzIG+AB2CHKQLGep0ZguzKdex
BFaGlCJjUAm8UpDtzS9osDPUlSzTKRHXHjJT/WWsJ8FjKPah/4DArKeMBkmlDgUyt4lBKEwGHc1s
kx94GN1aEFQbYOiz0vzJ0bMtnSSIYYj/0y68Fgj8+lRZDYSUTvSPCUhb/6BBFizKLH0pMz+nEeW+
ewbwtCHoH8lCBkFaus8xy2qtQ8vmmFShTUkkcZ6/5R4Ky8TI9gR6TMD7qLoNy27teOYn9GfAMVbv
bGQaogIUpOkozh1vNVoHIalZhWYuM6PL11C5uwWSX163AQRHJh2nWLg0jfRO6uguLU17ULUaNCR1
q1LKBgFjTM/MWKXMFfcBPOebKVPUiqsXmcHuafLwcYzTGFMl0IzOEhA2+/QesyA1HV99hpp9NMvk
o4V3vYLK8+YLzgSg6QpcLdqMe7uuDPh81XOn5Lg5ZYJ0swAc5EZiTfZavcWnFBHtJIKlINwg93JK
LMat4mXGhtbJpVeiCLy2j8mN5QSnUgDyyHIWqq32q8AvEdTFuIyaoj0rBcsmnUzI0lee86g4JHX2
UDs+4XViU2Spvp9vhGUTB2OKl0Z49HkdAh+VZlzioSUugSSPG90nUcat7GXjeNSvu4A2BkbctSmD
65ihjJ6UV/zQ8LXRqkH9nj9UXLSXdRquB9m+tT40+aj1nhUwGloSOitHqBs1pbWuRThG++HSNhUA
O2MQEAuss7A1uTfJuNKLvUFKFvX4ko7xdG/joyUNyY/u7YiF+UA0luXuDZRg+yJ2xT4zdnHYy+Uo
jXERUaU+NC2oPrQGgmbUsoolaBpAD/suaqu9RYtgbSokg9Zg5hqAiCutFnSikrxalEHZ7Fu+pNKy
qEE4SHQ0KDbGYMe7vopwBOYJnwGJYYZhXwD9tJfa1fIlMLgIxfK41EWhbnp9Atg14lerlQ9litiv
LmDxe7r8KYuJFA0T5IY+dDSqbyOdu9xBiy2Gal+ZII/iwjqptlMs7dx9DiM46rXEzeO5zrtQVH+F
0CFGq91SzTZsbSPa/JVhrVu1JX1VGKHeCu9LvbSz+CPHDrbm1BqvqssoMrSEnyGFHGF4brCYH8vA
V2/wKn3mHhj1htr/HnstNyZ4uDT3H1n04JuyMvLdzObYqMquNwJrl8CgD0leKwydxoGtOjt9sPZJ
Xn9CgmFCKuQAfKaol9D5iWGUjVw1Iv+wbfL+ZDfudc9qN6qNwAtdbaW1FvbBslrF/8PReS1HimxR
9IuIILHJa3kjlaQq+Rei5fAugcR8/SzmpSPmTt8edRVkHrP32gSarVTbbJxFGlqnS7J4NnCSgu00
UxKa9Wh/D4tU3rXzhwkDPRZQlv0TqpR1y76z6EpgNNlvZrnoc5ApWuV0NTBiYZw4lbMq99GIAzAl
UAJhZODsSwDThp45Mgv5hpsTPb51SIQaeQhOuHYe+onTQIyseKqIlzVGKYIZkCn5nCdr2XQ22sI0
2nrIpOVcvpkFEiT9QOwxy2FpPwJPwlzMagZeGRydY9iOnyg9a3Ao9pYy57kIq8+x3DoZyM+clflq
sIl6Zbw7xR06j8rfRkjvKe46jF3m0ZY4FLFgnjNrucDz+jTLLV5AdteGPBjBdMGIh3QcloqYWPNb
eO7ORd19zyb97dwMZy/CuU/wHGFgxLRzIwDIUslrMLoCu5eCW9Qx3M4Glq1ztS9Y3K/bnLR6lEvM
heP54HrOPTXiJ5Ak5Bx+soEv2AETQHwjl5AH1iYVGC+QTjjgk3Iz8hr7U1/sLN514E/Tyl3gcLSC
6JV0/J0HNXEWfhzvxsJC5nDyhTQYqr+PIWnxAEp2c8daLJMw2gf7yUMpSkQUJJKaV2QqVXZfZ9pf
dJOX2jXuPHLVwjFk86T6D7LvXmlyybsaGIB3AtYIWUGXgn6LQNl6zbrO2GdR8Y8nB+KTvJtb/3Hw
eV979TKYpK/EFglTAqBqItncBGsV97fCdd/nQij8ohU0cumtdd0CkZvExSgseEm5dZh5hByjfewU
itIIU9jG61h7J6r9adzxLHgK28C/QRr6JzxAtXZ1B4uPbfA5wDo+VEO9IkmHesF1jVUN8RHV81U2
hXoMMo66iU/QaqBNWy7SIhP60N5Jnq0pjdchdPWd2zv9QeqmWvm2h4RMtTd/9PONyY5sVsN0h1DA
Xm5kF2oRqOIUe8k+hYK9QtzaMaUoAcg7bJDq8ZvlPnFRsvjqyU8cvaY8Q/YRyGm5+FtCHLjCB70T
ehxIrgT5nqEHStuSv6zRP7i5+SEmFTO1KK5OU0UHA6LpoCbolzht19pu0ERY1Llt3sQXz9QZ4DH3
2+3C6k7CDk/FSE7BeskulADhjuyz7ypQNZf/f0moknDW6MOsOSyyKURzpoY1TvCc27GzFwchzq9p
PhkMpC5TZZcX3E/lsXf8teE8V33yakPde0yvXQw3yBcWIkItt1PCAqNfvjAYTRLH/USUBbjKdAUr
rN1iniu3eN+w6XCZZ4Dr7Vld7dzuLnQV59hL5IUDmwWqZ+5Vbd25ZBgQUQnvzMHvGnSeeVIRaVVI
sbBSd1Bgc5+WNnM3FSeDGOLp1FcDoOoY0nEUzv4281lW45MjR9hiOzQscDeWw2pdyQIipmYNNj9Z
hjUfGs6BDZnNcBSjblNWRXjy8M2sq9qzVzrR3K9sdti7DilxLAHc3o0ZsDlCKfjosnWgEsHfSJ1h
aPFgFICN2UyOMedMfQgq6welNIU0AcZrbRGbqiz2gp0DYBi1faD3DABgc4aS/+Etmxq9ZcRI5wT7
gWHUUcy8BrUnvyk4CkSbodrHFYUfQ6QgP2UxFpkxCWO43+lnKNucJHEB4AodmSv5h7T8BMu3R+hH
rVnaqIQK2CSBaR4j2RDPqNQhHpEqEI3EX9JBYOSMw3vTTrDcCMuZppSAZQdvWrJxRpoOLJ75Wk6g
kEfryorpFi4itiIgu5BkbRgwhr1hEnbQfXTWdodVllySlfb5Zjz3Fnu4QqvOv7mNgt6dW5slytAp
eLtVxoy3b36CYdwPqEcK5aF6ofbbaeVhrwriIz7bM7CMYxEKAXsPi3ELBHmdDO6Wtc5L30OfmGb/
SBwQfFrHx1RGaLdp3MAKbCDjP2V4wMm3jmDGN2i8A7Ky0zL/ypIQfUiG4C5ziwfBNxd7xRWDe4y6
zLpZhfk5xPYqcCp/PWHsN6hVlw+sPJiAaQk9e0x0ysRfIU11m8PIe+K5tDpjL8dNYgRPZBbfYc97
W+h2jRmQP0ypw7J/YW1zhAHC4f5YNU3EqwxJbS4IB06rt8ksztlkebwQLfq/djhpLrvCgk8btCT9
0aHs4emvfFlerZwRtGNMa8sE5Jkg5s3owlcg4K49VcqCeg5xYq11N3wmNh/JxGMVMRNY61Sx3xg5
R9GSDNydbbtwCMjZVdMLVpFDNobv8RD9Bn5IRHO4aZKSQD64EdwPw1mrF63HLyNlboBsxugoKVoT
jYDVXKHTZFxcDQhhfVE1Kpast7cUAHfa10vgMHdCFObn0fmdk3YvUBBFKekWJFuAD+XvOVsKH2he
3ZthYG7RY17dBkWHk70aZCneTdN8n/jiDNEZ54euvkysQuX8lfn2DTxGsa9yyn3n3RDJmxP1+6oG
1y+CcaemHQska4tm3cXdPhEm1ccXTsNbZy6P7LRnIvevpxcMxIs9ND995YOXsJeVTdIeRAR/Qert
GARso5P8RLDTOidKEgW08+LL6TNatl1RFW0D7W174SxC0BNH9x9itIsLQIBh6Xdcpy8jvUvZWWyb
yXxakyfKhxUR9VHP80NgzBbZODfPDX487Rd7e+5wLahiN/YjeF8GXyuDh7lAalGT1+QycFTOVcxx
vy0GhO1u8Wk6FaBEfdK/+ZjC4WRw7zA/GHqJju9RG/MnJzXHtnRvCYbHbY3zgFQbGGPGePZQqK5U
3l3jkdu8I6s+r5pVZs0knan6PitSVjwaZko8J0+IGRDsV/f+UMy7YLJwLqMWGfhBUz7fPAW0hB7k
mhCqBXvwxNTpgyPXPwwxCbxQolaopEnvWBKaZHiD126vwkbOWw7es1s/lNV4Ym72jev2PolhSpmd
9Rl04uqQsxtEoMIHlmSBYLmcFsMReOMbcCOep5zhTl9upPI+GcyDfO0PpTH9sVV+GSN5FFCBVks3
T4oMORT8hJ47LV6ocGN64zX2oI3bEoVNquwzTHEV9ACIfBDvMEROhJpCTLlNJC8cBnP+J6qR9W9j
P0zjN6nz9h19Js6bP57o+txZsMn7j8LXp7mDuplJVvza45IQmbdGK0YT5DovPWzMkByy+4odDug9
dAkaVuSbQ3rQhP9jEgKnnBLmDmaqWEF2eR8QvVxwoPKuoI3z8sR5MRBtrq0u6S+URO9DHYCiREex
ciAR7uzYfnQcLjtoR+oYo3bmeEnu58l/JI/mCSfNSg6Ajx3ryam0d+nHUe0ibauHoepJw2ZYFhp0
8jPf1Gira9Wm8Pk4uRvLf83Kb6GHgx/7+77BFdT15Ig2YoUyyd5VbXkYGnRKQ82hH4fIT3oFMLiw
f+duhMXoSBuV6S8wdsAOktETxfFk2xcvjC9DPgOiqOCNL+JH5hor4UbNeRRMGWiQwZFvCRe9Nar/
6maY8ZQXf4pYHK/2L4lZQIBEvjCTOpDK6aoj77ET6qHqrD+LvrUo6ZosDFZ7A97Ryo62+CW/May/
OKk+i355J9weDQVbfsqNVUDGAy7MX2uqXr0Ir3SoiEoU0bbuqpvAf0+Imn2VJl4eFzhTFGys3jQP
ePVBV5QNQdKK4ihXOyOhXXCI4DwA6TxBhFIHNQ311tW0pkU9ZWenqqIH8CY26i4kxSYBZzwtHN8t
6XgGJM0a/iEjxACbVRK1JwEzctdFAausSZ0Z68eXWhvE6Ob8J8nAS5+BM7obOlJIp62xFr3+8VMf
HEHM+gxTBLZNyPzCLL+qRauixgvqTr44mIgbHfkEkKD3aPsoPgJEmMm/8eSmjX8ZMN6hQZnm8ivr
oGj2bbKZhHdNe//JIbapC/7QPZ2NbjzFkiDoPg4eq4AMjKEoyV86M4O5ddC7iXxK7oJoOuVYbkca
cJPQmD5SfwL8B0cPmsewHzeuL34qIR6CqXK2wnWytUWsMYFbHDlCbXt/0TuNMqH6/O4z/3OUnHSo
3Q9VDIsosoanPB+yY21cpXcuQ/Hldy61PwlhWRY4WyZhJfYO0IzK09dyXkxTpCMIXHcYMLqja/ft
FvRRl4lky4yGCQH5w3I2n0oTOlpbwAZz8vGjEul8afB+Ia9ajI7WQCDPHD603jpusuJkhneF7OSx
1noH4kQdvCo68lM0a2yIzOngygNRyAGBUr5Z08SDkTcM2bgHcFuBkEe/f4RQgFiTmI81FgcCWuFu
mS08PfSSZCIHrUXzEoeHyaOlWyZXcz2MKHayNyihqM5mZu5uy/RwsF/6MUABFkcPcw0NGnblXkzz
ukksQAuqP/tl0O3pO1pm6APRJR7yXY9Axh2Jgsuwr0YAz3LRFesqrrkRbYp4FJbA7YXmoxziR3QO
EP8y2qWkzg6Mv/+c2H/0EIm1YUqulRevmV48NElbvNvFEO/twhl3huzae1igRwA++7HgjxHFR9S3
PvD0taGQnxZmdE8Wjt5LbNnGwl9Iba9m65BAU8DVIUJmOlHou6t8mZrNU32MsrFdE7UKrcqNti3f
x8ocuoTJpnGduhADEqa+c6B70uLCgvqnUQEvtP01V85zGhjiQehm5EPqd+6g4g3vj2Ri1NTMlKrn
Uub/tJPKB1l2/qZpTXFPPkZ8lkucn2u738zSnSsyfyKlY8LHpR29jnXw0Sf+Kt7lQVNffY/X241R
vc4x8SpmwAed106Edwy8FRReMTZMy7/MkoE3nA5SCOCPEORAguO/MI/e2THOr4F3aki6BamdfEoJ
Q2pQQXhBfvHnqDbG4siTLE1ye5OJ5M6qJezK5loq8t8KsMpJOPD8XY8BTi/3+IKTX7nEY+EQ/OiV
JDRo/j9tgmmeam7kA/ANxJCEu0XzywgOmfMMtVjwSPV6Mkh8mlFf9ROTu6nd0zHS25fuLzJ782RM
Pigss+W3l6D4C0e9p0ZTnqqWvKjQqdw9kvx9YVVTTpZenG3smVLVn8Lq5FiFDzGaIYtFJpxvEySP
UQxT2Ej+MBnLgsNAA3RsgeowplLbqRmZQjQdB0iPGYWuPXQaCBTNzajJGamJSURUyX4DIOPMv815
OldMeeBiWUtc0SQ+LRgckTSf0hJKfAkPmbJ+Qho8HCWcm94pHlJTNaj41cDXlhcbR0WHVLWvUEPP
wQorIEHKQ2WzBad0Zyu8EZGvt0VP7hdzlqvnOT+xN763RrrxS3bXdRyMm4bhY26S9z7ZWHfdJDqN
uU8QQPFctE6+tUeQCTnt2LUx+3/DJN+SrMZBiojT8pgmxD6CZxOW/bpnCqtdbkg/I1JhMk3Qhl19
cvHdYcLOHWAU7As4BKArbee4NUm1IGMqdBjBMCs6SFR4G4kME/NsTvjdiBrZsLNVaY+YdQ3OzySq
1FOrP5x+nj4CCJV08gc915cwtrNDw8mpCG5+GAABasHyCcvMXdt5fymLxRKF/A44d8W+RHAa+hKT
iKqPlpBPgqEeW77qoGp0jaW/9JjhvM1Q2mOEoUyzvX7fTB2XTIWqoyzfY96AgxO4L6HU4f1cDL9B
LoY9qDf8dB7MLRalGy3hSQKJ2g+4+jCgEcwVth/YUDgB6LELACSSwJnec/+6PsihrldMTpfZtwzN
bTIh9nSxR61jm4zzMivXmcqwuad89MgmaMEDpGB276N3VuzrEvLrgnvH8I0jI4wnBLoa1C9hPYk7
ZRszd+yV0Th01NQ7y12yzxPP2Ue1A2JFNiczt7+K5UQI7SWkgJQ04sccGogIOgbmDbuLu/WMbaKz
UQ772n9XnDOYC6gdQJ72Wv8Jr7gRoUvy9FiQT+PVm7lr9aZvxQsqJnedpO3FDZl2DCnWjmKCOU7T
SAQAX0GNmwdaKG361G1C30BT1i1wcEHqghbX/n/hSqr2IdyuOGkYAYwjWOzoN4WQORfcCIhm+dlI
Iu8ahqOLLdMGW7Km+rHwBz3neQQsPW7w+TThAGoUdX7SAtpOe7WNMipFF+i6RbKvGzNz9FrnVx86
tkhI4gMWOPo7FO2dG87kgMX2d+rQa9Ln/7qxhIg+B2ITlDrbJN1sb7VZoN+1o0dP+Nk9x+k9jJWY
kA+upWlg+BNT7K0oVL7jzlpu7i4/JwyrwFPZ24jSlgF5vEmkgTdu6H+ovtgkKNtdJcWMjhuIbRqY
3sZoU/KJGvvWzVwpqZxbJln9i5BS3FUzuqF0zi4h4IPCEK9VHKBaD+2f2eaH8zIf4OjixE03zMvV
Acl0tdHdL58taDaiGnYFK61Drs3vmCDOPveCrYs/5mi6emex8Goyu/0i5o0D09fdM9ut5xo9wsqz
uQ36uFqeWz5jx3abLQjsmxNL/t5FH/HskO0MZp/kRoBJQwJMdMkXDZFT+5wdl9IQHKpzxXjUBIcR
Tcy5e97wrSTqYQj77E4tT0FSDAPTS4dg1uWXvknCnQzCnxGuP34gUPwNk03bJitemP+yfMmmiFDz
LIlarg8xgQ6kGsFt5qjCbas2Lw5GHvFoTQF+5bqltDNVtMm18HcwlRidT2LYcjZNBNl8JoRfkyhF
P5nTEp+DnuqSdCJWGzE9ZZaTDZ1ydIBjGda15+HNlcHaj8N//4cHe73bszKbeMql+zTXSAiHjhhG
04fswKgPj8n/uNHA/iJiUQGKGyjpyH5mSfM7ZOR82WaKkNz4q8fQY5pExFmzuCoKA1aY3NXKzPYT
DsljUIEoKpuSgO3UfNP+JK8p0JcVjuQ35WJvQjvmhdNat22x52uw2uy5X7y0pvvkTP2fDYRmA+2Z
F9pn1znyPjuK9CM/Su6RdU5X5apqB9WZLmdI7m2boY+dLtadUQL+wVsBPem74sm/66qiuGfq/WGx
Ian7mpXnUE8U0Ozc/IGiMYx1/u5K637AQLHFzMnXHRGEnYDajagLLhl3TWTaNPRkEhuJMI9hXVnn
tCreOtNib8Ndt43tEKBgdynxk2/zASlSXY4nzblkTBBvGmKfPDGWB5994z4eYdyZLm171nqEcPxY
0kih8RvxobHjHdFR+bEBOwl/kU2s9I9KCZDz3UTRTC2+onbtacGs7KEMsr8S53Y7m/1TJ7O3KEvx
DbaSbeNkdQcUEuYQwsXpoa/CMMO42MLhT5f1+SDNYWv77MeRd9NVLIQDzRw2TbL4OA5WtvHNJlnP
7dy+sUHg6bQ/VBK3BxTuDA1bilyF+bArfWJi4VefBkrfqe70Q+WlrKdM7o2yBe1BRhGtjiUJafXL
eR+Yz8InD0r60QGW2c6D/7ExWAURyDHsvNhidmF63w3pdfd6ndSxvMPVFSD2d9/KvjagTzJodRG8
bEYbS0LSovEdxBJByapy69joZSALr8hitO6Su7jRLlir41LBnvocHQbhi81WFFZ5iDrvZhJSzpCU
i6I14u2II3ftyAJ8YsjmovA/YZ+MO4fApnXZ9PGurh71grb5/xfMDcHKYi/sRq1DMmh6Zxadgx8I
iJCZWju4/z96As7X8DmjrB+7Jyt3PWC/MDXtTOwBz2asI9tLluGVIUxmr0EfEnGGjloMDnsN1rxd
OUMZgR/cp4tJp3CDneU3+VNqNvrSEEPo6ibDuRIf45n/c5M6wx5gQwYygU1c8FkLP9zVUtYsLOPi
6f9fiK/cUBfbc2yeJbHLk5WEW1eUPQuRJcpu0BAC0C+GvUEyY1Ip6AkhY95CEwge2EdUImCwSLva
x8jdc/CMrOeDh0Ab6S2xi4b+Fc8AHD+cynZRX6MCGDcv5lPkYZAhwmEzJdFCKVfZzdHmdRjpHaHz
roLMfhWzQIOzTNNsMwtIsMrvJJWY13Hr+LnuXxDOAANRH8k0SHJy3CW8sD/5WeCtEF3gUGjLfVVl
2GB5FpSRWtu0nqFQlZ27n2uCsQh6upl2MhzMgdWu08mCJrpHzGPoi2js6AmKLXlTyDD2ltAmGe53
OjISJkTBd2Yk7ck1hcvwpWFH5fBd9Yr+KStM5FeYix8rEUqEG913Ikv4jjGQJUf4ezftvUs6K0jN
soXoY3vzlW0Gjmbbp/kOVoVw6vUwIomZWTqsYaohpwdUL2BKFnlqby0n+qr5ge76fnbu49y6aqiT
D75RnccpIjMiEQ55C901RL1M3tZEtwAC6zqqwTgSRXgI/OFxFKP30AgKq9rUYNJEwo8ukQFZSw72
XG6HdGRAkCctZSL3YxoUjAdGb9xEBNLz2fR9/Dgy1Q9KsWt9gend9QimsmMC4CemTnXU3GJZqRfV
PDZaEdg6yh0z4Q8QdPZqVIm3SVgoH31CO8yMtbou2ahPZbQ3LSJAfPJjOM6jam0H2dVpafanNMPE
25y6Smb3nGxYYwkJRE5Klp02X2uPLUpl4CfIJx75iNoXnfEKxbpiXYWnDkUAIqq+InU7Grp7g6Xm
pqVbWRX08DoPYKpgrkSiIBdBAjm7LNlqfYcHMmaARbMCtqDZU1agLBrEezNX/6p4mrD5CbkO6lae
ZYBNlNDzLzPF3ppb+XBhJYlziD15O6VvBTNdogztdWM6+UY6mIlL33juTXLMOMDUqpnS987rxQ70
+cz6a23aiqsmp68F/nvLUOpiiPxq/eG19jF5xIJljuWP3dqxMGJlzI2qllKAQJg/7OgfECz5gfKw
xKPJaD0z/GOYVv6Shrqbrbk64Fw823Ga7io4LSsBVQQVRAzA27gKv2ZmbJEgMGEiwA6nKUjnY9FU
nITxg0MyHqZsng9F11O50r4v/HLnZ6YNJ4wdiMxjYydShHpWukRfUuxQeIriJOdf4CAtqEkv2wSD
B85dbYU9MPqQVsDwiEEC1d/Kzn2xc8GIFTNp7ZlA6Wl16hE/t7XOxuodGXKwj4xdhIr/7Hi4ywws
zxvD9JuzoMqdyPcB8IGR0lcEK4zh2G9L0ziPXuXuWsGL3iO4xlEQ1/mF4LLXMJSkuIYYgxt72zgF
9ke+Mcrb/NijdbxP+lues4mtFWqeAf/Myul5SJw68de+Uz1lZUVdGEO9cvnC5vRNYPV0i+or8SxG
dy7SeUom3w6/wKu2hwFxxQHFKt075tODmab/KOFfvHEaH6ZI39el2EhB2ljv+cxMTPHKHgKjebaz
aCSeneC1iOBE+CidHitg4TujxEDOlpiFRWodHIQvrMM8pI4kUid2tGjliQePiFCyTMHkj4+P2rE3
mugDzVizlcUE29Ri/zksfxwAzaMy2+IKhfMU8AempcQNGYeIU4n4G5ErYPtc5rZNpA9JxpyONPlq
WxZD9dBwi0DiQrdHQMEwDO228xgBwhrcd8J6gPFGkFCyBHfMZM/wrO/wE19ssF+YEtGtRr7iP05g
XKKucei8tsqhqas4YWPOI+oWnOuBVVyLaMn9cpudLUj4iZqBqGzL4j1OvZ0ZYU7twvguYi2dN/pK
HWijggGwTglAq552+drX7r91MGTNUcK24jfQirliPMokYITTvYPQWtg5ec8G9ysq+dGyLDmpzn+V
CXF5KcNQgu/5xc7cf0tKaBW3+TGzWix9zk/SBtVBJCGvLHxKGYF29zJvMyx3pzpOFftbSxJakRep
2FvxZgyMF+YK//yk0Zug8H5HZ6L84sePEY05lE9dWqb7yOPLR4qxB7Z5IOkP6YAmA67t0wMv1ZvU
bc30HVhCZU/pc+BPe0qoswz1M9RaZIpj96+y5XOVYrdIW95ALlT2+Sg5ORqJGfPQ6ip/JRZ0BQrN
fqU7d4v7xYGZGD2pXqtzblFGFxmZIUE4jxtROWJl2q8ZjDUZWCwWJgUcLOP9aWjmeaEfJsPPsIez
SDc+yLRlr1NNwclI88+5XuLYFipLgsMZ2kEHUaWeS0IXJJClrnTXPLtbOTr6e9AEe0BvINsyROX1
ETfRO4DZctdXLiKptGRclBY8rNwrRZHwm93uwylyEl5C6BcFiMvZ0jUsXd5AZ/bXTjBEW6LSeKxF
yxwr9HzoY+TNONSCRIF4hAVkVbkBlWxtq9m6BYk+gnOtDjIroHuUUIRpmHdlIvUh6iFcUxwN3EtA
GQsoAOPsPEaK9HHE3ENTsvYWpLzSh3svCTRehlobwitGBOwOoZ3zvHNbvJOwpD0m/kzq8qI8GzWG
cz+DODlZPgy757hz3zuzPvWdtjadHbZIS8uv3GO5yJupCyh29TOe2LMZK4b4A4ejqnwq65zDmvTW
Zd5fz2tP5q8jir8Nu0i0Y5LqLy/2FlHCFey6xjNL9Crka7N7wfXOtLDoCFEE2UQyB2kjtVzWQTMJ
GMEtHNhKE4eCwWhkvzBIFgNzByvfzkn1zG11TuZxP+ctIhLHNlc105wHM+CP7Idv4qqpKnQZIr8w
uCCS5tHxg5d6hpGSQ72krmFcVVXORry0NdpNFSM1sEukEsTssXwzsOXOvKmrmkYutwJq+IjgRvsK
HORSJ0m5Kl2BwDlCYTVKD7AL4YkJbMGtGhMCIFLA/gAE0Kp35r6LkJ9XSF8LuRN2o1autnBBtmPG
2VJE+5n3efKL/we4G0S6hKiOrkUST5NtEZlfA5k126AmN0G4NeoTMsZt8oXPia7iXTfW/VNZzuQU
z6ylXSbAnktqZM3byqTlz5uiP0byVAao21EepjugyStRf2kr9U4O8Ni4AsXJ6qhCIWbsJytiyyfs
NcD2n6wv5SqG5xz1LgKb1l4TCvjgsLpfFXF+dACCc6ahoXZ7anHfr+4VFuQ9jEB7HtbKBZfVePmp
GBKkf5LHEPtTBXsnIaA7jT+8RHzXXjpsYf5NGwvtFROybtuALSzNhfnKz8lenl6xUC8j1npl268W
+OSd6w2XYPKnA7XdphfK38tuwapVDyFMw23rlGwRbSCqI+6GUqJE9tnTh2yienJcOAfolcEAss6n
9ZtAesLXvpua/AesRLOCQtesxNMYsU7MYg2iaoAX0Y/DKUpLhzaEFp8lLQNWgBxJ0Z8WtPNKhs4+
Hdybagq5KYmmnRQcmkLUn0yVqxU45mOTQKMnWhIBI9JDlB7Hquv0ziydK6ZSdtRJjBYK9CIaw2to
Fi8u1T9E9weDoj3J/tVG9tbHrFmFl9wYvcwb3aRypfVyO07yjPWlXfszfAwTuEuu5Vufi+sclDez
IAbPVgGF3/SIhGxDBnGEVd9C6YGASNch4ujsZRoywHRUnf8G9BqxM8Ce5yRPKi6tAU6/UXpA4S6R
ZT2W0PDgaqI41aRbrDm0e7wgsEJzcssjRinSXhTobok5Vm4BWPyEjTqMmmU5vbURk8zSeqQLtuIf
mjGcAEsgVv4GsPhkAPYi5/AyjeYTJfG+VAuO2FBHwOgXGYM0CMz5Hkrdd99W7Voixdfs7+EkIKLr
eb3ik8sNYANBmyQ1GDRoSDiqT3dd3/xls0VgByg1xkqsdYDLhFPwy4u2ZM9xCszJba4IrAA8vM50
joTS/Yon53sa5yfqqNc4qu/opAiyjN7nmRdd6nkdV8kfNIqj9JgfcXQAnUI36XHPhE+R37+qkcfl
vqvbFzPOn0S4AitHVLa6Wp77FQwCkUo6r6TRPCeKgQuLBS/KfnzyEfQy5Xfi4r4KFZ5d03tNCKru
ZpaFoJ4ECCZ/Nk4IvB8q9k2jEcQHr68ZaRHiBCsUOMFdkmc13/VIe/5LU5xtUmM6UIAv0auK5Z3X
rCkZgbH/xNp9YuzIU8KZ66XMRMhF28RWcUS1GzGazlk79/B4gywQFzf23hGSsvgJHDgcqPdgNxwq
C9ZB7Sr2I/IR6YPY4qT8ZVn2nAxldNfoaefnZL0wXLu5Azy0BgLAqtG/OqNfUICBPGM6hqJ5tLlw
dyCavQwUYRQ4BFeE1rnRI+ld7asGrclqFbBryB8yQPa6K71pW+W8xTnx1iQSHcfCfqtS5961oyuj
m0VNap3SbAOF9ZFEKbIlXKbjgYWdxIRDQU/aMqSYVbMd8GmmWUIyYTnmZNf2p0Axume5VjOcrAfq
PgoW6EvOpmWDG/ozecelj3NdYHgqFojhMFWAOEV4lNynMrXePNWb+4TAZ6caDEwjoF8TgwRDS/gb
N4R06KAPexQFJLKpOZYAPPd2B6KmjJyLFbKWGyfCgQI/5bvvC8hIM2pSALylwX4r9bL65MEVHY3H
2bSDZ9Z8ObJk9RNaZg72Ln40mzQ4hZlSD7VZDDR6tFVdTJBS16KoYv7hDi4euMR5a+qqXXGY9Wsn
0fm5HdADpvKzHQmtrGycwyZ5HJwczrWPnc9E+efS9W8UGd1B1wXA/GcxeRcNZPhQiveBAeZGkdey
MZwBw5susjWJQeZLWiHtsPqNH9XzjuIv3UE1ukc9+sCDtItzWkdI8LexnxmLdh9Z6HUb/qz9UMp7
kwmpBwdtbaRATB0P8FiwmMmtwdx8tI3/NbCaUeDbdiSNLTFY9l1c4VcJNXt+i9wmpKf3k3Bgyqj2
DY/YwKTALojZ4xd8TuT1pBnpNx3dTJpSZpmgpsYcR2r05trtwRLUL8F4qlP3ExMs/87In+Wcb5WJ
c8jX7b2qpreMWBu8akhXWbCxJaJIYt2MEtm+E1OqHpySti/UMmIMAW8tKWiWJvM+bYZPRcodby1b
sTg+ZMlgr4QFL8fLCuS3/U9oj3tP7TXgwFURMGFIGDOvEacRpNqfaXYR1JcuMbwEpoYg6IzkZ0gW
dTW59tLq2nVjWSdDJ/iPI2B72oVWFgw/tpMzi6av4TD+qSyf9KJiFyTzhbp9x8CCTTHbcCHya8AS
QaXuPzbjG+qRA1GKa6nELcftQTLwf+ydR3fryHpF/4vHrreQw8ATkmAUSeU0wVK4KuRQyPj13lDb
7vcGHnjuQWu10pUogoUvnLMPEW802sds8G9iieti6sKHqjbWeHGWrd28T2bYAmAjuSwRXYc0fqRE
IU39TWTFbOejY9tVDU5D8kThXqGBMxTr9oooeJBi5bZozQ9ryu77xAUaVfIcCTkF0nNuvDA7lxGx
KEpuJxtaikbkQeNm6doJFy2nzcDVQO4Y5s6OsRluhPAN/9UFfSJAMDb6DmllHXf77t5rqxuvZMcs
K/kSOvWr8OJn2t5KaDvPGO/MuXls5/pQRv3joFl7xWRl5dsZyl/Cv/grUpEOZF5r8J0LSwwIidir
1MTV+eqY5sgDncx+ciHpDvpnj269R7myruIvTXNh48XI8DKxp3vcweQxcSoaxCdMFeBr46Ky5COO
p2Qr0qGn/oCoNxgmE1U2CDAirWsY5V9CRA0AcAh/SD/A4d/nEcJK4AHk8nWBBD+ABiW7IbNArFC8
cwBKREIo15BS4EmIExSKDUgQo5FMVbL5mBgMk0vOIPggr20PBrAy6fiyRagXWfZaKdoQYBqw1pxl
4zK6ARv5T66fvWF0T13vvwBXTKlhCdODTXvUrFfFHtRwBKVMReBjjhvB9ia0Be501iAdN766kYrG
vk8LtNCFz/4NLYKlA5pH2pzlE+MZD9gWm75nJzrhvL+JpHOyFJFniuu8nHX2WAX+MZSmfahYD7Gl
58Y/HZoIjUHy4Jfla1vVZ7tFQ7oUfoRcfJPmBCTKuS6XOtmM1hoHSkY/o79wewx98eH1iNdRxa86
37+NiYSIPOODkuYcVgRmaXp8Jd+BHtsBBKna18Qf+BbyG7kYam4uSEPx7BscEdHQIPNjjV+Ehb2a
eo6vkLNI9wb2T+lnfTKvsrfAX+3pOL9GZ3hDcxx1KNOJWCSsq9LOqdI9OheO0xSlAz40Vr+KFVX9
VrDmTX201xA4cIWUW/QSt15jPABwflLI65g6XHLgpvClhquLdkWOJ1B6d1wUTC5lxYRvU9mc+KZI
tK2Vz8/2QL8tx4c5hpCWGPg0MjTZG2nB4kWyW1oNjdE0hpBj23vXhysOr9hfsTrd5lVHkC/D7nUM
oi+PuJc28mJpUNaFMvYOvgoqmW9pTAWlASViLpKDmcs724XGykhMOP1TX6Faw+L+1FbqWDTjx+L3
hBiMKmM0XTaPn2bWtFBpZIgOKSMxY5pfSY+iApgxXmh+FpBkXW5a+FQhTsImXzzCI0qV5I8zLx4+
BBKISXY5bqcmrSAz4pwOoP4HCYYSrJ35epolfamz5wo5KMoCr4Lw2ugDFk8KBSpr9FV3FnY9Yfhy
5bhIlmwkl/Fi/Bp8j5/9ottEPmXJ+BYWKgipkx2KMmr6lduoeU8G0z4v6oeiqA5ujRFLFgqfchR9
ZAPzM6EzQU2P9ti+dA57ZFXzkqvuLYOIJ4VYk2aaFD2LIIIEnfDGWsDPYS8+QtN9C5mKbQzNfMMd
uh/tjggVrb/JZvNDj/p3J8LDw8ruY/ZJuiCxHbcIq0tPmwidgOAQjvFjbqr8xrNYspOXsCN44Rm6
IgCjH8eHHWJ7hFssZTvYrmvbTaBaNawPKAkn9ZyMS/8hn1tn3lfDtJamtlBeke6EfnQp+CvmAPIb
u38YofwxkD+YUf+j9URbc+tEdosHf4j28MgudoYVjOTHUwG+bASEyB5SXmoXtM5E0kCTn41Mf6Ae
++OL8jFHF2snDGQcEukwOaA84XeNOjGx0flTy/RBtBYiK+PZ1vq3AS5snFf1ztXgQWoRgZwLEpH7
jKn6a23qKF5p7BKilzbCth9cBsUsufS1peunX+doLOufSOT9Qlu9Z0zxw1nt5L0WsKD5wiuSMh/r
AH0bJLHNVNVwiMCtLZc29dW35JVR8TPJ18JzPidIk9wezbcOitic2BTBDvKXYX0Zmp/66BWwfhlv
R8jg15EaIOKpT+yxN8Jt2FqZxotLub/SfOBnjlh7aRRo/mDctDbyjsaf9wUYXqQMqYB9R7IHtOae
FEl+OjodP/PfyfVaN9p7P3P9m1ADTTlt4qb7lGn2YxnmweiQOePYhsS4gSkXzPKPNGLnDb9KtGkc
cc+L+GxzVB3TTKcRtsNlpDpwQ2H50hqUdFPzZilUS03RY5ZHHM2OZd0Ca+RonUmXQTsKzGDtqCqi
WIH0soBC9W56Fa7aGyr9Y1jJRy8NVFsN6n3JedRvm7wCjmIAN+cHHW1o8iyb9pY9P1rS2nrFN/yg
U5q8JO21z3g+vaH65Ih6Qun64jHL68L+QebDT1lQRmL3pnxAQiulm+2cOBGnTmXg1+s33wfKSeDb
QbfqtyhGbDFULLyL1pmwISdLq+GAr3c/ovElnNM/bJviU9vnKC0Xbt98MoEe8vgKjTR0KJWtwKxv
frh0tXY2POpRcluKPlzXQVjfcKvyt8KoDxOaVrfM+qBU9N7cEBAQSZ2/MGk6cdkMmxiR2zjbiBmc
+lkt14xjIPRNYlTXxCSY03AgAUeO4Lj1+piW0dnN44PWgHhoF2R89z6P000deccwAn/bVWkwDOm3
aNxtacnAWGzMnZ8jkGHjsLL8dAK262K00scGb31OaB9FW9I7JoNG5kVlRcXhU4ytTTH/9HMD434c
jTUm8GKdjJj8LL2t1g1CZH02hi1petHJ0HI01CHFNTbXLkFA5FWVe4C8kKzOxIB6BzuN6nUCGIE7
nx/jyNbXZHpS1w72bjM6prUWdcO+N0q+cVdJODj+tXPjaz0hMfXLP32Cm8htUC/kHg5Hdk/rrpnG
nZVaz6wjmfNLKmp/dL7agetb4RVuG4NBT75QT80hY5WP4A3cRx9IizF1SujmGg04kXS8cCcZTqxF
ycSY2d5aHmWtpatwk9eoUgl6/pNkJZdyEuX7ycDXmsCFzlTjMnUDilt00X5wupT6TWQrMaBOVZ76
yh15Z/DyxOASpUfmTlvDHLYV61FqM+4yiXUU2IZWNVZxbPvmrcr21gJ6DvufOLVfRGiy6fmxE9sI
8ucKM/A6z3QmPX7HBdCATdUr0CEDCmjHbddJTlaKsltSumPB0Nx7dUyW+CHDTDR574R+f9SOgT7N
63eT/eaE8DpzLVEc2vwr3URTkj1Udv1cq1QPjLp4akqJasL10HO7Pt4sejBTAWDoGb2bOGwU0Ueb
fOZ0Lj866rTM5EYVcS2HkXFPDIa/DQtxhDdxPxQtqdqcW0MZgt9eBixD5BGGxiuVs3mXd5oRDGwO
wJWcu+UIBIJN5WqZX46RpRsGX99lnuwpMlMogBVikIqJaIZNYWtWk7syWNHyCAmhkKybp9Tfgd1/
ahloHhpTXMbZu1Zt81X73uNc4gBb4KZA1fER9DOKwa6zX9j5GrTS81OEa+0eiUNXvHphLl+z0MCJ
MUc76CYBQ2adUeKqdvX6qUz5TRCQYX93RY2PQ093fVfUW/olvG5UWirM6aDaFApoO1Q7FcmjF6Lo
83LX3nKfXgkLfmxTscrzukQPhpnNIiEVcW6yO9bZpo2iLwj2rF8st2CyOkVfiP4Cr61ffklB/wUt
+hcUz1f5/0ilX2bT4fs//k23wRz970il80f2McT/DFP6/Ya/YEqm/Q9fdzxDs5l+G6ZmwSr6C6Zk
Gv9gTQvCSPdtUzegNhWlaqP/+Dfh/8N0XPhGlobCzFj+739QSkJ3/7F87f+Bn7R8d/VXyvPyYDwd
JIVucvPV4SnqSy7yv9KTEDF2eIhR8EQTFYtJ3/QoCOLYQ3Az0ah6IDwQGF1LoAW/nyTKaGWO8I9y
Kxbnv98wIRfn2MbFmjLaXf/9CZQ84hx5LJ9MvZ73bqNdpkSaewZc4ogN8NLVM5QSe3jVlOXsm5ph
6e+7WU2iFwnuNXKbxnnkqN92Ih9foxQ/i9vNHF5Nevmn5+q/rul/xkkZ3vJs/usfxNNsbBjg4UyL
xGBv+YN9fdzHZNny5P97yV3Y5FbGsrAWTxEjr1PSZyUEigzCy6LFYyPKHKSJzG08pXe1pdhC9BFW
LbMcjkObXOfUXoJVieRI+heQLvTybkIuNwJdhngBOK16ZVBoq9aPuVln7ygvnkjso34twBEzveP4
hLJT/BC1m3DfQPJA3OFdhwOMOfPGqEij4GZ+8BMmKZQHHXY5+w469Kto64xpLR1JajrbDJgq+ik2
MEkQK1ZWYIs3+DnQ13V0mj3bkm4RNE7WsvWjdHEciCS0/syd52xv26DA/SpvgsRqChTE3QGICbGC
HqKYdMH91N2jksO8aeKzj9eAIDKw1xnJz1W3xwTD/N5qM2JTJnDgHn4J69CHPPCWVaZewg1utWbl
dielG/j6M3aGAknTFHkD5gD6o1hHpokgZUdWBrrYcHBX/JKNPaogQsm40YX8xljHV5cxU4nqxmD2
YBVsHhSmbDwc9DfgNkEQh1cnFF8ckmusDR9JemUJfEySTAamnbISza5lyZVoT5ckXOCTBLUYze3U
IoSJ00nbQMvrTJa4afbMnIMJHVBXXG4U0yTPOsSYrTSsG5LszJVA9cJ0rDu4OROyDFHf2Kk9phIA
5326qpDboFj09bVOsjDRAglbH2/eYk370rE3CaqqAPXhYuJhn690+2lYSiwMYbSDsw2UZyjSDRhB
Rpshpg3UYFkIK8X29cAzUISabc8+PzxLIqLIm+kZP6E7F/UoqTJYtnAecGuN4ViE/LzCQsAftsa9
O4mrrYEDQ1NCEFOIAhbT7MXMpyCuMPK3zr2+zGfnRH9282jThdlNMpiQB7gSxq5y9wWJBlGl7n0Z
ou9tuVdj2DobrqZRdGM5tLByEqRmo8DGgsgBcqo6hozI9bj8er1fqxq9XuQe0hS0pTltW9sEO6+l
d+5Qn8FbV1j2/CmgvuvW1ZAEhWP1b/Xor2d8ixYTo02SdudkIBehSxMA3aRb6ejRgTsxopnbm3i+
hjOMJK8Ca4/Q7GrN+hj0ZfZNNhi+lWQJ1ipDDIb6YZD+PWouuQJfjhFa7Qsjk8sc5tvNDVafQzwf
PLN+7CcWeBZGl8K/0fGwsw9F0KqBAkNvg86bHmblNQNVO6jeKLrDoVJgxIqfmKQhCeNi6lNzldk+
XoiyunOGCtTuBqDmqxt3jHCyE/k9Dlt7ez9yErOgTZ9kHkXMNoBMYMhiDCGh7rRIQTNQVWVVhQHt
EDOx3ZKBdTSEuHRm+incUqzDCFt/4pU3lqJmJckFQEynPesRbgt+qbM3DQ/dmFyli0nEJiKPX9tg
HSKO0poeU2Eohv7pjKknzMj7YBAEOY0u6iYMuwDsBX7/2vjKu+pkhNrPkLNatzvtrBBHDb235d+S
R9SY1l6LebkPhFLEONYYycgPRJX+URnDFysHfxeb9l0xSA7eoYjBWZCIu0oqMw/qHLWWaZO+iDcz
PGEWK/Z6X5zRPvonuCXm8gf5789Cg0CnLZhE/n4xMZAWTwTFGaqxcthYGYG9XH4g1rK6vMkNWd7Y
y/85REMF0gbep5nNW2lPxUENKXy2OKFIrVw0sNanqkdM4LG/7cUjiSbcpyRwoAnoB7mi/B82f0pX
8AyWbujB74f+fuOyCfda4ezKYVpgWPLixXF7nrGASMcwHrWG477L6/H4+y49dRnMYaSRuMZnIfQ8
lZkpNpFXoDgra+OxbHJ17mKa3eU9Rc/G6Kgg4sbXH9sFd9OOoUauEfCnPtY+nR7ZEKPXIkBmVBx1
gClklPJ/f7+r4wI9xpgYNqlAO0H9QI/nAFJAurgrRf2gGi5B9vL2cS5hIZaN/ceL5Hua9zRZHklc
yFTbs7lk3jgp5TekL9jHI17CJLa4YUbzZSI1A5SMs84dryKc139lV0noULexsztcm/m3EReoX4D5
PZBUUm6NuHZOU+EUN1ppiyAasDeZvFI2tQt6AUKd/213l5Fpyk87aF9NVA7PeRlFQRnK6piM4QGN
SXckg7LadeGU3heRv7Eq82tulHvjOWjgUg8LswVADB8feRFss+71mOFHSlCfjdmq6uontHDGI55y
VndJVT4wisTe3FrzWbL12KaucXEIxTh4mYgvPqrwAFiA+9D6kHFiPTbeI37qiA7Kq8YnTsP6ffz0
bSRVZt59T27yAlbtfpRVeiDFFsFmIr6GvvlS5FveFQStbckvEacMrMHRcKWzc8DfIVAiR2R0UdZY
Wc5fKpRzUMTObdp2Qd0k5Uc/Ye0mcUTfjikX8ygNIDCggAIxuvarqBl44Kz+4slEuwi34K6KGdKz
aRcbv/Wa7aLKGlu2l551KVlP7UwSxt1h4unnD6WLVm5GhULHMhv7mM0DymJM3atuxBOaC5tQ01x6
t2AZBggFebprBZJbpyISS2QGmwydjAv57sGluZ1z4q1sIzIu2Bag68fVT5QKDyZNVW+iFzxTzDsB
OK2zcQIyMjd4IMWEGDJzs8OcOOYxJx/3SBderdNueCGd/K0xaXlXJvL5Y2THCPXSZFdl+k1DQXiP
UqOuTedcpuXTMBTVo6zGA5ZJrRCkFVTtpR7xsybjD8SZJwFyixZYiHW30HhzjjLXcIZT9CWbVmBu
iPHzDktcqhtae6evntkOtzd01xwi8iiUpeZ1Ey6evWxk+YFZc0QueBp9JLTlqNb86oZmQM9VKfNL
AnSCobbatZrJGNAysWPelrH5PM9M0i6FVRJMYaf7Lvv2Zq/Z9VbzStSTR1GBNNYgqeBB99gtEtS6
6oAvbcF4d5cpX6SANcIAG6M+ubfbcAnZGdwLBiDzqjLvo8Uiui9TQSMg0yDzHR0DixqDQsboAUfB
aXw3GlweiNI74hYma9+gx/a5hfphXt2ysuZsyOWDnmnymo/+tAW5CuPTqb3LQJC5m5/mLHyQwkq4
29jLkTjcAndi+O9Zr3gt+2PoRfEdHqQXw/ZREy7FM8oX7fr7ps+ss68qYsatz0qfPUUZYDy2gO2A
YsT+SkOFeeSJo1kvEYuGTJr02lM33Wyg2h1Irml5vjA+YElsyH9iqMZmMWrYuCIDfMBfzLZq8N7k
VCNIRebz8PuGgFEQAzHYOsYPQN6JVh+MB7N3XhJDmLfSRjI0zuDDrDkOqnRsb3PXqh+yiPWvNmZ1
oNBH3y9kVlKL76JJX+V9mdzInCE3k4/m4iTVpxUJpmh8b6hpS3hW529SqIXHRDBoZqfm3pXLG5KO
523ig68lK5pNBi7aPRf0cA5Fz6TAY3+P8LMOZNafwCZfMsttnzyTaiuJo1fJX+hkOyX+pVGTr5He
q41FfMTh97OkqewJj5wevDEbb9F+v/5+lVOBGO8ENbfUDGLCJYrpvurLSyjS8oIlJJUF1MblHQvH
qEsm17HH0nzW4iE7izzPznnQlVFyNpYP/H4U65w+rH6/qrZ0e6t7zPP//npH9/j07/t/fU05ASsa
EGf8fuyvT//+y39/Twy4VMeef/r9kEs++8nzuHoSCi/VOu6pWt78vgsHlFk6rEK18RrAHb+f+f2a
iL22+ut7LDPx/vpy1fGyFXU7bn4fpIZpalJyuvHTLNLRUfDAc6yPFw9ixe8n2geCA+VtDYr0NuvT
8BQZxU1ipMXt7xtBAPhqJEL3sMSMJtJrn/LCxiYD0+v3vT41zEdv2tXgy4gqzM/ImnrgmmX35DIF
i/yYStF172MgFQ+s5zEqeNbd73t6Xk5rBs3D/vddi/P74CwYN7l8bd/30wOInTSmfQIVA3DQztoz
rxQsG17ofRoMoOq5v3dnjKJJcZC6BowLjtbI1VBWwlql/gLE9PN3xYq3VuZD2Vl3UcTJk0iwFqbB
nqrS4QBLbVEptnTR6Jy0i6s375otya/I94Rlv8JnIFCujS7JoCA2rhocbLjr/0ArBqJSg4Nwm4IT
NwyPrWEtO2uNSanfoMdZNDhaSASkxSVE0XDsWMCuWn5LDePmbk6TQ18CuC+7TGC1qA+1YKTInggR
bZsf2tEwg1b3mfB1wt2OOkbpqLiEpph2mhZdi/ixL6UZJCHg27qCnpTM2qufND/ks3JiduHR7eqb
FG45Ry5iXaCtJ6bMjGwH/yHzSnabOUeCbIdDOKAl4owelDEHbts6gZL6rR0jOuoH7aEtjlrb3HPX
OXT28OLm2jcTiU8rBoTZxT7tk46RcpSHsfQC7JnbCWzGjVZnO9EiyEydeQrg1x8jUyeRnKjAiQ5w
K8PuVGM12CgX9jTauA2Gp/CkzHaDw3gMYi35+C199BkHuKE1Tywc3r06RQ0IDiDOcWanjuiDTAJX
AVSHkpOQwZIiQlDooinMVnWVdgEBoOSHf2ejeO1D+p2JEVE4v4dE8Wp2FAwmDnpffzML7Xvu2Szc
TjqKw8Srjn6k3nUXVILK8Sil8x8jKf+IuP92KvWkNyPKzPJq690fJqfbVlG3t375BATsTS6pDyXY
Kqic6O5q8j+d7t6WfUaQMf6SSAHWiUAMAyBZ1qbpIfcQS4YFlJCKdTunajA0XNVmN76Hafwt5SC4
bN19olm7Beet17xC2ohtH7q6P1T8K6yEN/x3P0smKzglDp3WoR5sXtNIPxEPtHjPp1ObLrRljNgr
qcf2waai1wZOgcK69QHi7Hotvs8MJvBayLJEtcUVAgN2be1TtuX7jJ52p9UMCfCFDMHsyJcELOba
dtFXxh2b98eeoE564trb2vOOa7c/DbQ1J0TP3jbvkD7EcZhRPyDP193oJxc+ZDqiTeKOl2EFHisf
6z9MuyCYJCWVaVvUAWFwb5oTn0Of6UBjuROKVfQzZtpt/e7eFXPxArmsIMd5p/TwW2bpazx1txBa
xw0nO+oN4rNs+Rgxtaqg/qJ+VhkPtQ63NoDUdScagG/wMaM0urJjbANXA5TpebyS8kb7NFrK22pc
hElHYgqcW22CXmiRIgDdQsO1a5y5Sn/0Wh1FVfTQHkoSH2y09nHDFK4k2Yvl6B+Mq0MnFKMppHkq
/ao0UTOw2jq9O2/TAiMok4QsyTb9rF2z9FbTjHYb5W/UuT+1b9cbu/Tvs3CPAsS6qzqUrYBoA8gC
SFMUW4o6zJ6ien6wPNcL4o4yl3YQDxVO7gm5eeClnSIxV9GJWdlJmO11IW4zARDnbNEkidCo2eDW
gTknTybG5k1VTkvlHjkXa4+djwTnzAEGj8afUxASsUUI0hztjaKWp2zu1zOr/i4vrkCtCMnEUbcT
pXNjlwIjKFprTbU6zoOxYMKm3eqt7+6KsfrxoMlwv6DeyhqDwh3PmCvN54HHpVsAyvHLAz6rkIT7
rNQ4o1la28S3W+R0VzECq8plLQx//mHx1ZbWu48Q8IiCL7pLY+vqtlBNcjyNgI2bNRy28k7ltH6z
aO7TAkaBMwFzFBsrB3+oKbRfFd7VdTYc4SIpGKPES4B73lowXLcFfoHtOLzlNi4jvShf/L656UZu
G97gPGuZ/YDsYUa/6QHPnEm7Y1yLanOAHjlGCFEJXJWWaRxKKYnZ8G9tBtk9yK6NbhYIL62MMBBV
/dQJ6na0EtucSPKHFOW5oduPNjR6gBDlPWCEeINTE+XKULy0SLvMOuVlCqYVzQieUseonhENcA/1
wmOlBXg2XwWb5AINzsqz65F4r24gsSW+MHp4b/gIxIseXBvVOyLhBtOT6gITOS1XfcbN02Wyxu5y
7od227S9u2owFlVz6oPaJH/EbzhGc7xV6JGzYBTPiUsq+qDDTBBiuGp2/ZhGyE5TiSWyC+fnoXlI
R8OFiOAXW50dlNKwXjgNt49aPxTSs8+WQ88wISLoZNmvJw36ZZtSfjhU+DOYTjwmxoE15CYZCPHU
ERiih2K0ReXPiFo0x7Dqma5V2n3iOE8Ni6icS5kcN4RTk8aMxMJ5a1h4okbNOQM6iC5a1TzOqFOZ
4Lo71dHTqCZZqnsfgb9dcnfv4NHOektrXF9nv3kqgXttdK+0ODFRvJE+7LXEZ/r1uI8KqJtYlA5T
jb0do9i7SOdPc0YY60X2AZZYjn3WK7HOk3K/sM2k52kcaxH6CJAbg57dNs700Br4TFPHuEuqmIsp
0bWTO2ycrjG39eIW0Ovc3wvHfczz7ZS0/V2L0X9E1aoNntxnyQE5b48eXiPGUW+2EWijdWchAfFV
dMnxeq4sdMuauXA3vbG8aWf54ufiuU1iBiFIt1ttfHFd8rGGuX4phP/OkA3TUBo/jllTbOPOsQ6a
erEE+rEiRmINY2pNHPonE9eV6EWN2ZE/PpTFY9gP9+441PvIt1d7u1Pqki3/MNND9HBcBpNOVSMS
xl+6HW1NZPVJxovGoRPqMTfstG7hBRXek55gmcgn683WaAR44YW17W+SDiOY7xtb3HP7pFpi70Bf
Eq9LNoFXfXaGzSwRdm7WLzhLCBJ+5hAgYHz3YUpauNYeYItGO/z8Fw6i6Nyp5r5GTsMMVOBxPvWF
9G+iPPke2JMHldLvnEl7Qt4NRbrMWMVyJpOO3LlbXWD/QE3KfB9XImv9u9HrAlDGXDqYgDP8cDGN
vssZz+b6NvbfBRy3dWiOm6G3QPv3GCmTFHACXMfazZi+a91tXzJw0JiZkBGN4q8gTVhw6exBiTy1
Ecm2JOPYrFXasf32PVTvITR3wM7jW1o02nlO3Q/Hib7MKVyliLuc+R2e0F0z4VBFavLiYilYV7O+
K7voqs1U/7HNBT816ooWFvVH5HzRGcBCOZWRFQfCF9MGsvTKHc3vSkBLwsOTrUeM5CVXP4dIBcDL
0t6awWfUor+rXowbs0QHp1LUFUrrjlbnOKtwSK190Sdnc3I17M7mIyNt5tAc9VmEdsDDwe5UH70H
XYcFlA+TKK2mOwrrvQXwaO9VlAZZ/VSMVFViZnqHZAuPMgxIZsf5NtYNih9s14yN7QJNm1W8K1+R
XVI7YtPIKsHBGu6qnnuFRoe6sWYaD3eMSmgjFjPLNL16GIEE6pyu0K4Tqi1u2BuzHs0XVoxsk8RS
Lktu947LNmZrNC3bBkf8zHKh9DEiTJkBbWaPMxqzLyyY1IRg0/T0qaHNba2jNPKxynIDa1S/5QBr
eZlihiO5/qyD4ThVfby3qMmCwnC7bV2Wq/jbcdR0rvvoz+ARfKjJUzVYXtAgEmQyvDxDCL7pC29q
K4yCOl4e2efoP6t4GR0ZjeLgCEalKHLJwUTJ2n1GpZZvKtOO1xatQLv0U9GyICgL4+IKJgXYTvEP
gEFK6wHAfxyYIWizDmHtOmJ2iP7hg3GFjaaIEb6l3TfJgorKBvMQM4kETK2ClH6A3VlN5CDqmHlq
AUxm6TnpcYvlYCq5cUGtyEV4U0pEmk61EMcmzi4tYutnlHJLPgoeEVKy4azggPX1Bj8bReTKM0fA
UsXNFCbRjqICwk0Xv4d6d8hLMz6WWXQsOM1F2HZHVcXRyvTyfINb3N+4i3ZewKvtSjZnJfE8UeHm
gUJg66vsgurk/Hv9uqSrIASGeF5HyMEzbjCV/qNVmETtp6mkAhSTVwTC1OpdZrdPLSMfDEXyYPju
pzGEj5Vbe4FMhqdy5rXqFeTSh6N1H8tBP+t5jszIOJil7AM1s4hB6Ltw9rX72U7vMrire7UwRPPC
/ZST/5QlMCBsu2ATBFzdbHdFKm4mjboWllVspeRpuTqjPYh94Zy8JsOCNBkx6eaeZABFMPEKzVYG
aMn+yEP1J4/ti6jaTzTs5q1RoqoC1qARzYXBKGOK2veQBUcgb378GHuDB3ihd9YIafDmP5uamV3i
gYGoWf/4BfcdstHA8+U7qaGU1jkqjHiBCQ71navd1DUy/cqr462tzY91jVWtTwE4JfKbkIP6gh4s
GH3zq1LYCejkqoP+OWA7r9r5c+4JSvZnYC+qT95oKvF5khsIQQjnc6b4A5kCGAMt8LVglkEe4ws9
9qdZkxkdZ4DuDXuE1w6HX5X9B2IBBpqoqK3aiS+MrVe2paE41AFFtBbPX2hPuKRiBrqKjmY9mtm5
iGHg2hpUmlHr/ePvm557WOiA8NbxeVtzfTR9r93OyTO3fEiBw2LDyvUHeETM1dh4ul5HJnOJiTjt
5JUM2tfZcVnGq3TnWvNnF5K6lpwnqaXHOGvfQRWeahg4OB53FqM6dDfyLelTbC0VFoWUB8Da9auY
mnOST+KgZoyGJgBYMOx3spgyOGdoMEvOTX9sPVK5zfkQs76bLRazY7gv9RFXJ8kqJvJWxiUo3RJf
vk7RaO60poJzIQEUugay6gjMSMcbnNwPvuluvRDtUOdp34wJ9tbiyADt+iT1kbsxmAPPHcnoaZen
qUV36IirR3fHnZ3xga3PZ9gkhD4LvBWNIhrQ2rmOTvPoeXt/zgMqUZgOYnhJWUf5Fo9hyK13Eyjl
2kuKp5T9jsXeYRe1uXUIlfNmlo06DvBZHLOJg0XMB/spelXjk2Csc22KJLqNI7Z5fgZ3m/aPDpEs
p8Ec7nvktRTtmH5IXnb6+3kefgqWbh09eTDI4Vu5/aKyTgNcRfwDtCdFyfo8dWHYlIq+Dwn9EHSG
c1ssVnWXk2LInQX1n0wbjw6joX/fQv4ic5ywhnjx34VheQL1y33B5jYOw+fgGSGzXcJDfL3fj3r1
5diztk97P4JOg4I+EnQGxh/l1+SE1eaGZs3e5zrARWmreDM29XtnSpTSYxtvPB7zrGfX2icOYSC5
DZcXqxjicRksLgT48JCMELGGzmew4nOkpN4lapIR0DpWcOXrZzyoNP79/J/sncdy40iXtq8IXwBI
2C29lVdJpQ1CKgPvPa7+f5DsLlZrerpnIv7lLAqBtGSJJDLznNfE60wjhmp50M55fuPBM2XvfU9a
+rbv8+pVzDgUFlPcK0iT9E63VpV2V+QRos1Tpq6Tsn/UiJUmMarsTXysFFQUtdJecLzhr9lVGpLJ
mFuQkSeSlUH97JzbuCuLRbEUPaQsM4OVErOoPGp+/SXkZLonTzquWpVggk9G8pRpPzvWCmTYrNcE
Y/Mx6J6Djp1uDNulQl+69FmdsdJZhz78rqJl/TOnV8ABaCKjaXdoSC5YA7AJx8R0U2u/Wb2JFov+
0Rt+v0sAYuKKhDta2sKJzvv6vazLcJfU2pGHyZvpmc9ToWZLUCJHnMvwGSkh7fDcYGVLOaqzJD5j
QH+0m7d+grrlg3v1rRQjanQ6IwAOy9J04g2olFMc+CrgiAAwnkX00OWgXgTYjruD7ZxSgi/DAChJ
xV1tqbvdNrehZYexxja/w0mnS6xNoY7woTxx4+pusJ/QfAsSbKMzPznVefPVHcC1itS1DmClyS77
1XrQddRJU1DZYZG3SCjuOq3Oj0rcAdl1SVvg3BK8Qow1wvhkOAWggSTY2ojng88vUNYw/EMWET0x
gUGaIanOmv0GSp3tgZNttCQI4yyEirQAQd67pOrDU8R+naOFsQjVvt2JmD1/NMKz0I3uqbZjfzUl
SrWNURlcg+aMlmWfnXUfmRq0YB6xqmkwHoI9QT5thz/bl7iOUvxlko8wbSLcO1jERkxFjTY8cxa+
98NJWbPocfQUpAvUtiTDtskVcPadqSnkVeJz7NonzAKXnVm/lBxFCnbyOYYKk27BzKinnZWXz8Jd
I9UGE1UQxhQk4oADpeIQ5cOz6sAiMDs2f6MDFJPc3EZ0CPuxhwSN4wZbJJ5+Ror7AIJ2fBQA9NOg
cZeeDWnYIo2fJmW4BoE68YxvUNiOl0DNxIx3Yk9KxG/ZpW0Jd75rzn6RvaWcwoDecz6erLLn+dn5
yNZ6ARI0Rwds8M7v1HM7di+AO++90vW2yI3VaFX8SHqt4JtSL6yB5KerPFiYCz9PJCZBobI1T1BQ
jvXsiIYQTAA9NthMWGtXESUERvxJ7I7IdqI5t3lofXRJQKAqQoigJdPI3qbW7xPOjeQrfGSbHWS6
kI7dVTAZkkJZJypy6WD0nsSQAJUfcL1TLBcJO2bp3UphYxNtZs2PZEqOVqTtzWHCSNkqCLZqs/tG
SzJgYnOgkPAJlST4qP32NIJIrzkb34CsQQBEgZke2RydgeKMMTuiHJEShH17baX3Fkn3ODoakf0g
LNGvVTV6jAoeibVftsvArDeaaRu3/NLe7BC+BAp2fNw+pobdRJRPBVhXGCSevzgeTCI8pEjVcFo9
UjkdjYksbOvsYtvZ6gXhftNO+eBcZ5ahMnDnyr8Wubmv0RFfq4n+s8eUPWcbuiJ8EkMQNPFBtgx3
EztGeibEInZxr912YZZsxhhXn6Ato01mRLPqeX1jpv73YbK7zRQ7u17BMgmlXfzLFf8FfdK3mIPG
OmK7uprdPEYdEz7MZ1d2SAgCVsrPbMwAw48GfBW+cUtVG7Fv6tJ1lyAyaQnze4q8OSqkaJ+LO1Wf
wl0a31dOLU4AIddIIzYoRqNZQbZKWwSoYN3wK/veCgh9U0wyfvA5BhQm29C45fxna94WDQODXC/b
MCs+en58i8I8uZzU3GQIsyESA0MBFtIPQUSUCGK04qGH9NJg4DBAVhbnv75tEAJAk4RIjgk0CJkE
BNvRuCqEi3JcUxxb9QH4E7g/A8uOqj4UHatMVZDSBnN1h7YSpkCBr/FTK7Zlj++m5XMICWd1fNBe
i8AnBgpeB8uFnNhCWlrWwVRw4hWbsW2QuYE+04yeddcZKoQhNV61JXFNjAMhkNjFauhHpHaq+AVB
/dLoiB6pvLQwARMSf0DSBTtwdOvqsALfmXF2AMYAspDnOOxawsGErkUXfcl79YyakaZM3TpMJmfL
BxXem0qx0xT47jiyIIE7BsWjpyB6mDTbySMZNXpjt1A7/dXz84cB7JAA1b1OdPupnWKcCdy3evJr
HtEuEZR2OhBByo1y3+AFvU2MjN+2ZRtL3/Tfo0Hl2aw/xzNJwFYtj3hHvVeGcOOS0DpMHTIpMYB5
eDDs/o1WOUcWhs/jhBhAPtXYNyEcmdfxtGladQXZw+do5L5Owx6DjJ9lOX2x0JndNiAJihRCGQLG
M/g0glAWu+sgjHJORNFj4JXoNbWDsk+V5lgj7dvWnbabso4dq588IDCKckrr1fDarXAVBMZXX0DT
AccM/fsD9cJpxcbwTgj2xa2dGCxDWDTgUbzUVPOoVOVT35aQLup3c9S/Gu2rBRF1bTQAAgU5a87v
AtGQNH0oR5QzfHz0FkrEvtHryrM7vdVsr2AXqO5WAzWnEftC7cj+XsDjHXV0lK2w3eQieexE8Z6B
mFPKYs/jBxq2qpWbym45g2uqWDVjfNcisMNylJCu7jLCH269qWZIfZcMqwi/w+XU5f1eF9kGvVHQ
BYn2RSgnhFVRV7YIkDhm81Nj6+mWerSvB3NbAQpBXR270ILIQ6V98yZE90POBHMS2oHzwfcv2tkc
4pZap76nuEfieh7v9IFgtUosLu0TZ83OBgUpw93zU+5LTVlbAV/gSt0iuVc/BqUCEmQQJQdUPnIU
371DqrY79oEli+DBIY7O96MjiQKGpEWDiITmXY1iODL0BFQcy4NwD7PO6b5XBlAW/jAguG+9PAm3
OYo8MdodfUOoMYhvUn0qVjrPaITe3gab9akyHhtWrgQ4BQJ/bDOQiSO3mOloSqY4jSgG0nXWOrBr
xBIQ9S3MLNzW0DFZu+NNS1I4YeOzgMc34eIzvbU90ZCR/+FKB6+KUse0nNCs2fhphjZEWd9XiIQh
EhSek0E/tQjDVaLND+PM/XMg7PALxju3QT/JJoXZI5+FJcGDZmbPugULs3b6g92cRAeiJSzj5OCI
5rWCRQvD0HqM9GoTaGzo/N5FxC4gYfGtnvp6Y3OIX+So+u44lp60JCL/d1ZMD/ECMuPQqXm2q7bY
eRgqqXB1bdWHMIO0RodGJ5rR+lsJxQMjHOgYQ9SwowzOkO4hbsOaYWtTsPws6oNiIipuB5VOnLrY
jy5qsRjwpUfXZH0kgntCZV45uAV+QhyEVkrj4nSn/cjalTOwiXHsdlso2X0I9HOrFJO518FLYSM1
rIOkeEA/mdMMAS7RgV60gmxvxz0QdTjpiwmVYJCy4yHPwxlgaO4anbiZlj5GEJYDwA4HcBQ/gT8g
NFfn1sYGprMdB/ab6LFmD1amnNqOADsmfS+lQ4InIM+/HNBUFmE1LuCzN0jDqUuyKNO6ToCSWQX8
ZZPlslbMdQNGngQM/1zAS17lHcqGxbPy8z2Ctzlc6xyws/6GTGq0wsEQ9u4AuKx3+8egqO+UqXyE
7EQCSxjfanINiDqGK7cYjzjVPKQmZGWBL1nmtCwFbvvWjhwyPbHmXA44rDG/VV79ZAvjy+h2yZrE
3NpECttIOXJxhgcKiLQcR2+2gPrsOrELFBWBACjCC1SKFrnV3E/BdPK1MQeShhdkitBDRhplnwjn
wyPsac2nxLEwiTsRerC88GwMrHjBwE8odOxF5AeYbvG06Ub3KdYqbY1a3rYR8X5MHHtJVpOdD0hD
gipGVrLuAZtSCk3FVshAiajCo25wywYNE1xFLajKbM2LvVWAgorCvFuFnYOEZY9ahD/LIJduVJH9
7Z+i9lXk2PLGmtlsfZH/GIQDya8NZ9+03RRX+g1a71OFqzVp5RT3EzhbI6EkPqrUAcEpno3WMcHg
hbvIwK6oijjPtv4dyQx0VzQ2+Gi1Aas162MaJd8V14Em6M9nSw0h0JH0mI9rLajij7rbQ0NLFgvV
Y0GOe33YpgOi5GX1Mer9CwDO9jjHe1Hb/Ol5ZntouuYbEnZsFLy2WRsRqn9jE/aLctRfhdVtE93H
KDLnjGM1BDFUTauQ0QNlI7OCeJzg/iHiQ6Lqpw5bAGfqo5WeimKpoZPIfpFUgF4NWGOY3yvTvScm
ep9EEZk4U9uWWYTmRksqCe4H+GRl9X/UKsmf+he3eg3y0X/PrFq8Vx/v3/P6L9wqRlyoVYqJsTyR
fIzlNZZMW1Mh7ly4VXOTZaqWcExHxXxWt34zqhf/EcIUYh5oWOSjr+wqTfxnLmO4yjjbMqz/HdFK
wOH6jVgECASAIv8IjOkqBrTmJ596SyGwPqkmaavcXSX+O9mlXSvQG6gEzBCMpm0kt/KJgydZHCLp
lQWSJVa3uhl94ADULYdU+5YVdkqMS9+leA9BBxRG2iK7ge1TnCOvrmvfBvJmE7j9wspvC/MLYbYf
Ci8YQSDHZ0lZBE3wIzbVV069C8T8fYWzWt6q70AXnh2MVTEuwgInWBACIIEGVqSe2IeLs+Jjeo0e
jjamMHy7bYub2GgQ1G0BNxMh56izT32wz+YLYGGMMdJNWQ9LNa3IhnJ0wJamMdH+D/canqOKO9xN
TbIwgHT3cXJMQSGrxLnYKMPndpAtZUeekNhLNEjCSOQh2LfXVLSMH5BhQcXC5uCZzDFydq9zAlCP
vwIs4URzNPP0xgYs0UTx1ix4s46FtAiYEsNdsf8kGApderaF7Lw1z8NtFxKRycBwdx4AMqDVkcVJ
k6htcGZhXOaD/RJXOFi63keZz3Ih6m0d22usCfTkthDaj9FpX41UvY/ZACH3uOl5VpTdW074mcf3
znaj2xCtWYvmiP33okzhxcftsjYIrYQxJ1yO46D4MaXL8UJfEJ5q7J9RHe7BERNPdk55oT1Arj2E
+qadGVAu8d9cvSPQsNEr4xAgEGNwhLGJDc//U8f4NvO3Ug5LCIOCRwzWGqxRAwU9bfLWdpXelA5Z
EPa98LugSpmxjW/CrPOhfY3IVaEB+Dz/n9vMemGfuHGrdN8q04MwUK6t9gT9t2o3bNrc3qjq8J4V
zQnUxarS9nrXtCTlh2PpARbWsuiQZQJLjRidr+m2dtJtMnK+IgfbuFhR6N4O6dMH0CHwI/yNm5IZ
nMIvSp+wpdqkKuAjNnFONGyGihCT+gV9oVLDMscxH6eyPgx2vTatR5MvWqEANn0mIIHTQbWs2/TG
QMq7V+xFU+BzMXlv5aCgS/nAkrXPE/WWMxInlX43pP0OtzfON+6q1epba86wejUeIag08BqG2qyc
BL6SgtlvzY+CTV2Jx06gOqu42s+vrQcfhX87VOoqRvFXKfVD2mmkx3EM8Q1gSuimcAifkVc9jLI+
eyqmbhvxn/awUIcbeTspYhlANQzGezPIz2L+Ng3gijQk7Wa5UtsiTestrYzPaaoPVZpD9UiOtoNO
LSi/+wrS86IKvTcMcbAmc7dj81NN8keMx05+li2xRUZOQz9UASB88+so4LMRyKwQesENA6WmbMlv
C0FTVXA2t8bbOMbfbSp2nvLqJdbZQpBaQZLEP4x2cI+G2k8bkU+Xvxqi0EchvGOMSEraBEsE1rct
ylUpYfQpgbLd2qdOLd46/7tpRPehjccXLvBFPILBBVbk6gcnVBZY1AK5hOtUsKn8v9X0f7KazlTf
/341Xb5n79/ff19L5/5/rqWwkXX4JqyKttANXbuupZqh/eImO+I/mqEiuShcF66saum/qMmGBp/Z
Yl01cW+i4X+1ds606N+WTgPCNGxc27CIAFu8J9X4xMktrckfEaC/dyI7mb50jaMcLD3Nbzp/yG8q
ZTaFhOS4vdb5qQsSu4dyeGmRHZklP8ctRh51rmuLOunGN6UEV24a3nQ7qGly+3cNhcCHJqpgkojY
0I6+2/5xkcXeyolumHPLp2bdD80NyMXXa30pYGGWdQHQe8bLt/MFRTYWJHdQ+d1QxOiu2vz2yf4N
q9kU//XvhxaP5roAvDhyu3xOv3OazaK3wt6YjHvLd+/jMUP7xg3SIwKGS7M2Z0cqw/XP8tJq/N3C
mEwfFGJcBR1D+9Lb7buS+8oPz+HMo/nGN3cithbgQ/Go1J6z0TvVOnRmOJzttCGAbSgGQWDSgMTI
4/JYuAW3nd+CTRKCj6SZb2VZtsuLbQfNLszE7nO/yUCRQtTCXAYiH6K1b5UPHsqtR4cj9RkIesl5
LYm+ZFi2hSRxfijFcwBj+XuTzoqQGfH+SiBI6OBasv7nP6zNd/+vX0y+28IwNBj6+szn//TFtMyA
XC7Ky/dOqTwjNtsdW73pjvV8kXdJCIDGV0cOuXMrwPnueO33d3XXsS6YqaOXrlo7/w5gT38enMo7
/yoBz/HO6IF8L/tCXNrmUlqho4nHNS8LmuRRb1WDnEgnNhXcrEfAxe2pG8xvU1ywM8PuaJe3GkTY
iL0ApDkyjaM3OCcILzZ5JN68ED6qIWS+x+P1cqkMOXRzeCSzgCw2avkQH85Bb2McZOTfM7XX7vMM
O6VWOMVp7BzwLeg8PXeITy2auvB+BG9trKg/ipTwQ1SO45OKwtumnqHpPnj55T9/WBYPrU8flm2b
tuaqpgYZ2nI+fVjEXdH3qbvinhgBHmVLNVPVRwKab3A80m+Ro36d2l57Mvl/IElJbE5Lg/7pnzpE
RhvdjKoo2f6gRtgIAo6B3te30XzBiau+FQY5ijIGlnCtKx1wikXZ3qWovUMNyPNjGUbiOVOxCkvz
IT82qa5fitfWYm4VGqZeWtvcKcppAKsE40ONHhyy1/s0INIhi7LBMyYL9Jot1tc6pc8/RFOWR1nl
IcV0hyKTHeDXvnDZOhz7IbRgMnPnqROV7a/ytbmqm4cgC3pwe01z/OfPCBGMTx+Splsk/C2TQ5zK
QemzHgXBBoSIJ5LWtvVsh4kdrTw9nmkViBoUsROe5GXg88Nybi7/dmsNCa7bmYNOq3tnyMKQtsPm
b8fxtX4cc85XjdJGl1n/tt9lfqBN2hIJcge9Sl5UTs6TH8TtpZ14JW+IYNKcLxu+1CQpdr2GNzLM
9wo7FLVCmGu8LbDWuu/nKvfPKvRvOiBVc5H45K1ZF/Au526yqmOQnEJW/XUe2RW2+WVq7K6Mk+Ii
N4vMrKPcNLEx3peZ7hzMoPuQJXwRx/sozII9mW+UCKuowhbVjOutG5LVu4zg64f9QA9rLFaNGX5r
2nuhpI+W4acKGe9p1xIVPAIE611UfBOkzxubMPwYeDf8vMY9uIuEcKSv3gYzT68UUb3OAh9+2lx3
bch16KSsrYBG5gaULwknJqNYpn4fnxLoib9drnV5k7z7uAZvrlXXvte6fJ6k9ocBHCXZ94UFBX1z
7RjAwPu37674vBqgoaKb5iyiYpiG8V+2KXGpG6lVlsVjUfei/EDdiQ19bZzGXDdO8i5RlN+LsmFs
2vcWpsD2Upr7hhH0LhRZ/hybK8AXwEH8VvVpOniHQbeoNStdqz3eOHIu1e9q2GS5cVQwMDgHZfba
EG99ahXdfTAJlqnmaD51c9UE7tUK6/xeVrlGj2Ag1kUnWWSfhICqwkcvi04SNhujRR2/VirrSc0G
Y++XbopXGzN1s3lb46kzO9RGLw7UYWoeoCSYB3knL0rrGocq6cwDPhTAHeXttUXeyTrZ8TpOTmPk
aUJu4dcU13GfpoGhWJLNAlX1aS5dziDHaY2NMkU61GeXI81jgnoIcv32/aU0OuQvglbfyGLTx+mN
KItbWfKRUnhs5oWWTPhwBPlCEdz8ToEiBwqYVsjKjx2yiHsL8vxZ68R7neb+Ds8laOYODKVxFb/o
+MKcZQd5Idutn7P5Emh9vjNq5VXWj03FIFVejT7LV2HmhKvrOHknx8m7Erf1f3k2W5+34XNgjc04
kTC+5ob+ebeDuEZTBSC8HknMoCMCnOLcoDZxZvGbjhkOlYWnuudrvbyTF3WApF04qMdf66793CIg
oKBAPr62yomvRTsgNpQm1fFTvXzFqXKLlQUuACkW3tN1Ynnn4UGBTheR8V9vWN5d32yh4SQTW+M/
vDuE2P94d/INXMfKqeZ3ZxVtBWjiz9e/vhg6l8VKMds/3p0cev1f2K6YjtOgrWTVUCoryER7Hz7/
+z5KNPvdtooBFXS1PIBYjx+7vAOMOTrvapKi0A/44U54Roh0J4kge8IG0cLKHMNKvyHgl6SQBAhN
ki0mt8O2PYS8QBq4l+siRizh6dKTHUp4aiEllCgh7gmUasmLrMPJDBhGQV7A7t0y/DaGKoyt1CPA
GPSVcg+Rslqr4ywsW5rlrvarj0EhAlfnU3rTzhdZBFE77EstvL9WyfoGH+6bxovtQ10jcDKPJBKL
sYO8RaYyO2nob8vSpynrmqgkMBfZdp322svvX4II27tisI0N1N5+gwXfeAafMJ49fkznsFAmMHZl
Arx7qoqtbBn85oc6wKcjt8/5oSZJNKxifbx1gKbvZZekCaezY2PfCC9oBC+mB0fbdYo/exvFNkcO
8hyFCdkv0Dz2v5w7NHZEf90n2Zy7CHJrHIkFEW9O6bT/JlOVgrsqMsPxXxQF3D4Hza4Ow2e9ygSX
3wp/tmidpT9TiIUWPKNeLZ4RzL6MGWJ9XYMBQlEuye+aFItyPUzzZaU3ycozUElAhiR4bBork62y
ZJZu8Jhr+e894hp68zxeNspuvRgJ5Vl6eJlDvsJss0TUWgJ3Br7KxwJ55XbjxMWft7j2IAAj0n2a
2kMFN3AAGab4kHs69BQ6F751F+kYB+ZeBwOkG6tdI8udchOVbn2fuH11FGCq50Ay9rqYQr4gWUNc
zCyrtUDS4yX0C4CQvpkcZCtg6wfkPrQ1pDNzCcLBebRz1jQnyJO9n2r2Y1H66d5t6/TS2tuh96C0
Z9km+7s5wrMYcvaHHrvARyfk9RCXdpdskJLbMSo2olLKA5lBqItVCYbjUtbsv7mVTZXWVwd5h6EJ
cqWyfLlFGqfCw2CeRd7KWWPHA4Ffj+6q65V0B3lUXdR6btyV82WM1f6mwIc76lxxJy9pOvtzGfY6
SfL8VIQJOAPfCYiPhvnZxbl8g3tQdK/FWr5CBGeAgQXRhtdq3/qqfSqGwP3hkJGIG3a/NpbtW63t
bkPLr+/tSqvu69rHi6AabmWpyuv6PrP1Slb5v3oJ7PFQFO5uP1X9GmjojTiVMBduNERv12pdpqdc
d4BqG+hvkaTvXrU2Plu1bn2Hp/wQNUP6cu1azl3hRLgrfIy6V1+E58xO7O8V26Aoc+IbOOp3RZfW
Z2L01Vk3oTlWSfMuS9d6PJSaboWuem9N4aWrOhX9gBcPQ2U/7Kt/DvCEtgPJacw+AI2vhq6NN10O
PH6m3d9YSIGcReHiT4/ExEdDNhQ4UvOWW/wMzdFqD3DFwwcX06pFYGbdhxVUr0qW5U+JsL2dk5Pt
MJrGfSEpsJUdrnN3scUbK4x/mbtEIhLnnDDbTHmdk/BAHbUziH4hUjadRpOVhL2+9mH1S0Uzko/U
razVFPUuMpSWS2yYFEGreiiPoLi+rkyfePdU6AcoA3/cyTp56VgWSAz/TZ8hiVtMLPtbJyXlrtqZ
iUDGGNwAC7vva996lFV1o4H6SMMbpMrNR1VLsDMOsdqSxdLKghuwuffgwszHvOinQ295N04dQimo
OKyVY4JavOK7+Qoxae00iEo72WE3XZpBj+qHS1E2ayiSWpt5oGyRdZfmyxw9xIWdEir+B5xqjIwa
7c10McjsGq05u6o7nSoOdys44/3XQsu3dYVNg+JxmDLzoX2MkJvahmqAfRlc9Yd2lriXXf46m1or
DfhDFUxBHHt4Uprd19rlYFl2/XkUQbFNOix2meiDXcm4JAXvnVXubti4FTAmhvAjcoJj1wbDF/SC
le2UmsPWnfST1QAtr0XTnNANuCnTRsHrtpq0c+whsZ37+T1hkOy+IaF4a2BJZ2vVH1WRyOo7C9bQ
3D6EDc+ztt8BUgePG5SaSZAvs47yTl6UlE3w4AcANibP/K1BFk3X/qYHM3bKbmxCsimcrkykKPoJ
+yzmSxGAKkJTiNvzpEf2WfaUTddOcqAXk5FsId/+MUZ2xJ7gWJfNy0g+JDO64iMykcEoEsu5DbC2
3vdjmG2VUTUeQ8XCy9vKrO9JRzBm7uvnIGOvfUMLImcbI5IT5IchCwZc77nwAB7OEahd2I6EdQ9z
q6yTreHcGsjWDpDjYUS55dIwpgnec70XAWmaWzDou7SYYUWyqde3JhIVhzKwy4PXEpleyluOjoW2
lk3yooIRSRaXrkbxR/9r82/dLz19aLLrGjVy1t6heehUBHnVNIL+DYDxIIsx6ce7WeJYluQFO4Fs
i1yCtYSngnqfQJRGBKF1q9esqwmCg18TPcKwhSDo7MCLUgbyIYOGtK4ogXB4+ZonbXgQSVY/R3Zx
FJpivRkZElDoT+fHCS3mR70pH2W9FrEmJ3nbY9vRRQ9NqX4DIG69qQCblrajWGfE6TG8GgCz68Vg
vfU9Us7BBAt+iJzoNuUJu2C791Bk+R4InHcyFb/Yqyi/RML3TuAGvZOdo5hxLco7WRcbWwtQ3aWX
HC37y8u1F0JJD7Gvkv6dJ3PzShytFE8ShVx4hDffB7o7u7Jq8xeouuPWNAbIGao7fsFk/RCmFXLE
Ymuh80XI8WWGhh/JskYDq06AlY6mrWHlmBvfddo3naQd3iPvOn4nGGAa0Z5dXPolLqs9UMj03XKI
vzflGSTXt6zOeCONZjwMfZ6c3KH72lWB+cCJzXzwR3gdI2qLm6oA5V2UVrUgYKAclQlzVHnxA5dK
eRsodbQGeqsu3F/NnzuGsjuGPRXQ1fJbFFioU+oT3FBVxS8e2Vad3zaZ1EAp8UQogTvfdYCQrCBE
TnTuTfL4z94TyKqtovk2rOSAZKm4NW/CMUBEpwSeHrNlWcmiZlf5Te2MZChaFVuVTy3T3Cz74P0Y
skOsbmUPO4XUx/7zL3NlhedrCzmk6NijyZ6XSh77s7bQ4O69utnAYk2+qYQSoPaM0x2EGfMAq0Ss
BfQwlEzYIvVleunh2eD1Yi8/lUPVPBRdgbB5pPh7TSB/oJqNch+goYdZBixRD+YFbhQI98yNfzdg
nAdEsAkrRT0Pg7tLrYFEew2EcZpEvSldgTHFXJQN8lIC974Urw3J3EVLkG0nfww1/NcssuFaxPxC
NBBfeBGMLI6Q8dzddb5rPzmswW2m78biXJnqnVMQESSbyCdve3yPoVOKVcuR786xR4QCJp4p1QSY
2oqjCEZb5byYXvyKVWF3pylp+OQ7/cbTXPslNWL1YDVo2NlzL6eECFQ4roaBGK1h0Bzx2zEeqsnX
72Fr3Bm1QL3SJDwGDcg8ksz741J0zXdNI3Lcwqq/1ANyZbGS/bJMsfkDzr15w8S9jfJ7YA/NRh29
x1Rvy23QTlHLiZUeE5pf+LUG+R9d5DQCkNkuQubfH2c/aVu8FWGGAWqrWadgMohPGnplnaZE70Gl
B2RH/LQkpue0HwiTFVvZOoihhXpRvOVV/8fYy3SXVjmizZ1bpRDR1miH/oB2oL/vNOjCc0leoKcM
lzug0f9QF8ytssvE2YX4Ls+glaY3/UJW5vzqU0ShSpou93FuH8q2snYRmiknI0rUk6MFXyzdN7ay
dK3X58ZPdZVvgV4JO21zbeiMVj1dh8k7WWeNIPJNGxv2/0FnFOmipa0LTFjn1/304mNToDBT6ZvA
Q6w+bZPoDW0oMMcIUZ3TVlUfes19hlQWv42l1a3grNqH1NeNuwJ3cNVGQFAgJ6ehP4Wlxp/FwkS2
FI2Xqr7V/6wzyh4KgxHo9a1pTJdhf1cXA/u/beahOJmzp+bovrHsvgafmDSX38lYlSOnNP43ahCi
uOXBa2wwYLuri/4Jlpl/lD8neZFDq678Y6isw7tNPQ3sQuSgvAT6MltdLnMOpVjcWM0WlLF4mQww
Y3lhODeO1xZf2voVdqV4cZRUnEJhmXOYHIu9X4NkUddRvPrLIMbpbokthT+R2M0h7xwdLQvCfVca
34fCCja+1pLnvbQMY3mUd/LSmjWYTBcpJuevDdfOl8FKW5THoONyGWy4xbpJITkLMzOWOImaO7iA
5lOmafkG8Qt1HUSm+SRCb0Q92CgA1FCEdC7OmKF/lX0hrmsP1WzmO4+8dCA366Vhf3+ZrIdtbhn8
OWTx/8dLoR+BrprGkTNTLheI7H/cETe4yWPX2P9W9aubwOJihYMqBJVfdfJOdsYhIz/AKj9eG802
wLRHlsMiukx8bb0O/ZYGsB+LLG3XKI4r+kKMrXHjT7l7sskIVZMpbtoUXYiFvEXwGzGi3EeiZu53
GRLHjku6yV/KOtlPXvwopkvIZihO6xZOPXNdG7pq/O01ZF8PAuOlx/V1ZIPfNG++3mD7DayBBLQ5
nC5fVv2np8aAxMogurW72Ytp/tKSISeQjxnSWvZiufi7QX4Z9egB9T/wsYcEUPvdkzYaxtk2hpew
MrsnEGUdYHCS1lV0KVR9/dGmMNBlE5v3fBURg9nKok5QbCfnurR27WUuWZITMlcSGdGTfK007j7I
2yNLqLtbD2Nr86DxtlXBoxknWatfmcjj6cpTC7sZ3GRf74umjZ/7NsCuDVDfFgfy+LkzKmtjmvjG
oTcYPduc8XbwAg0IUhRVp+2OeI+MoP8oKoFd3LRZ+yKHgkfp7okqbmTJgSj4POCtST/5QlYbboai
wvnXCg+TjVqZ0dYgq1XtPnBy7R5ZYYtNL2Zac5Ws99osmFVokWv81Y2HAX56hpPDQadfbJLiyCbv
kI9IqkxIMK2LeYekzlsfuHHHAsnns6yCYVacND/6ItvkRQ5ywhzW3tyf7ziXyjiGseOcx7Z3z2Hb
hr2Ljhzw2S7TONNbM3N3zqnLIu8k+L3owEWp5xS7F2n/5iCgz5HXq6OCQWTW1iwd4DC4ENMQ9qfI
bEUSGFfqvvoS+tWIEncH9rVtXysjHHZ5NlQb9JnHt4Kzvy3s9tVTrH5namW1idR4erPo3/7qf63/
a/9ynqfz8/GtYf3+1F/O/+t15fyu8f8oO6/luJGlWz8RIuDNuSTb0pOSRhrdIDQjDbz3ePr/Q4Ii
WtyavePcVFSlK1DqRpfJXMt4tV/iO6UDwofLiXyRQV0XxuTr9XZQfCnzZN4NqTeek2zOv4zcZsej
m37M7Gh8rAHVoKAaOdAD0yHOkugoXpQFfXMGvXrqyTn+ELYjrJYEMwaOq8yJD64MFYtUzHEoPbaJ
RfcZJGhxhv6Y5VdAlZ6ELqexpoBcUyF61FxAwWCVkAYKU0BdmpQ7pp8iBY73+UrGw5R8DYe4Ocno
QqHzH7EHQqq87hLjNZSejdzlA0wFTAZl64ZFniP5TNlnS+WkhnqC6IHDuPwzm112QPP4KbUbKg61
8kXEOtxCS8kRnNqkUn3OUjCtIKeajxKD41/KLLIwITUHbZ0ku8T8TjKtdmtOBTuXqnXzB2kgMV7u
O7RZJQvBpHx7SVxestoig4TrHRWAhp8+OHNaG7vfOZRU3rHTpJa06VtwpRILoKqB65nISztqAw22
Y9xD6JQLR85TmFkOC3U/uNfr9iyiGKBAWOiaiav/THtYh1NHLSDk0Gy4J7CxJq91nsRa4pe93e43
2TaHhBe7wB/D+6ivzptIHJZ5onnQHtbHW+cZhtdnEWPH6SYofeqHmEOmtFxoIs0ZHuCl18FK0sKw
yDi1KQa9irkCOYUYbjabi8hW47cwXZhEJ1UtV4eLeJtdbmVUhfXtzggL8NGB7Bl2qm+xYNHK8jZQ
TYp++jkoSbGnyc3ptdf3GZqL8aJezcVTzKFfgtE5Vw8e2F2nd3KxmNmCrLUkf4//L/hR/Cb3TzMX
Bpdf3keWw1fFYjkM2Ynlvk/+i6yw1b1xJDd6TXsCaPEva66Bt1yuAeRmIJoUdV+aEGFtVwNeqXk3
kzL+sYmkV+o/4PpoHzex3S8kBBLRApglN+8k1Syemw7OB7AWJRGN+nkX4C1vZ89DCsK1DbKBT53i
LTdc1offGZMhDjLUYgxu/KVxnp9JP1DPHCByfbHkykgTVXpyw2/mq0zSbGrSr266FPh6yaJ5J5Oh
KMRX7CTU72Sbr8wxFCGJh3kBE0au27cwKADOyjllIQeX8XKuKWNXBQzR5oJkL8N5AlRoN3rN6nJh
nUKmDGf4Yg5PQQ2CZG7Mu3AJ9OsMEnt1fDfDGkKE4FC/+hHmWlx6X/2q+91fBug9zq7Nm7u2Dzm1
d0CrkEa1Z4DdZ4hcuZXm4nJRpHoRGmu3GyGqWzxIEaQa1QT08hjbw3TFlxp6lyUgQF36jSXxvSEM
jlucNVg9dA9Rcz1rdQOuh8emzOjCD9IUanVnVWX9ICOx0BXz1aIy7fBDz8HKO4usaz789ywHw/mP
m1WqhFxbI9uY1E6PE8xfb1Znd4jirmycT7bn/7Ayq+1JaQIyuioH6mVyKuEoX7OLvZI44EgPhXMr
6s6jmvRwYamCL9dOw63phSBIi2Ja4qxjcZQQ65gjFC41OMECfHOZR1SRnfc9zBM/50gT8x+qTcrD
XKn6q41oyaL5OcdmrYbcbtQa4MMchpDLx7nWeSrsI3UzyV1tqAn/XfVr753MVyYQb6Gc2YtC7HIK
ZQ5zzyKAgy/11n9rdPJ+yoOMe3KeD+Nis6mlZ5LgT8mEAho3q9UeCNB0oM5l7YdFdR9aPiAZIvQG
UiLES+wB2ktvTJ+aIPKoKfwt3SuLbeCfNVAg11pRq3dZrRofWz06j3ne/QmzpnVIjRQuhGUY52BN
6a73qQ4V4zavozsOdZ5Gdc4oOuINSwHxsZur7LadSIlWBm6Nr+wupRVpMQ0L6kZDSusquNCJQbP4
WqXeXlkBeXC6V1MCJLFkDm68CbWNt6mkJzaileFFxIZbKAuwn+v/bre5vZtDFCJb/wSZSYRBSfkS
xET/yGjVSnf90y4Eq4GzIDH0nX8gAWjX2a3zLe7Lctf7WX2nzxz/mXo6QCflOt+4rfiml3r+YYLo
9qYBZGfPljG7q4KwPiowH9uAtZ4XYDmqdpdGKYpzZACPKbJN0aX5X3HoO6ttpjU5R4lLSa0K7y63
Z9mT2IpiiesVFvRWkwtHF5yZz1MSOc/8OWewBhVgSBhB+t4+VRRVN5YFSg2ni/0tPNxfxD5enDwO
0kj8tRuw3HAQRemzArC5gt9vcQFxh5ALqtMzP/vtoxbn10app/du26T3Gsz0x0ibvwKzmnLP+1PO
EQ6o7W/DSgVHT8vLfL/ZiXZwqEmisJhQccJlvuOQyLC4bXaipIQq2ffDxGt2V/+TkD3JHa4F5iW5
eo+h27gvVdcEpwjswetMtGxHnnIvhnbBNt0Xsg6pEO+8iSNJjKUBXQ0YMZc8Jhn688jhJ3W24lB4
gfuy5MBfOZHZnMXC407mPjZ6+N1+xmhmT2c5CXS14iCLJrN54t76erMwwZvdsS2MDwbhngPtjkp4
GNUMv72hFt8Az/FtLL2t+R82ohbrNc42fhdiG0rvX+0gSP+ipb23/50ZMHmvTw391F9KTZJRsaR3
SqMAkE6CNqQLVzIGNuozlJcGvDm/mAQ18B+Uy2PdUAV3jvuY++qfJluodzI1WfDxJsA9NoVMuQ03
X7P6MlAmCOcAs2zidWoZ8/119+Ckvz7sZpgooEW7alEcc6VJ95OSlEddMonM6XVYmZ3GaQGpUlns
p491N6ePpqE4d10N3vwyEjngg9bNf/+p1pbi3F+XtlycaY7KClGl2Mhx1V9/qsmtMTnpLKdPeRG7
Z4ipHuvM0v90eBqq9fMC6KUMxIsMKPHOMeJ7M4SLjC/N+NHlMh148tH4OzRAZIhN8x8zBVY4+DtL
yQw2jZ3VQFnoR1l2GyY9tzpTwD2xdEUoZu+GSt/xrhehqDdvkQGXIpFLD/Zj+KhAqF6wi6TpEwqW
do6kQClW2B0CVwOJthv/IguM5bVoNvNSbDbhZM7PsAarRzEhmTegmAMcAdjvPoRWm92sp8/LObQc
YS9yvdYzUjYQSSPH2G/2m0h6b3KJIyHe5FucXM7Ip7b9EC9zioXYitci5+47u4ninpJJGwhXfvjz
W2mU/GfvnSyOwEADSU6hBVwEc9PgHnHWi90qTBQbiKGpnF8j/X682kpsiSL2rtd7Z5OVzmX4t0cS
k3XKReZlZbn3R0DvtKCA+iVUwrXp8glwWBlTpPCzu+nh2PrW9kNCXfBPlzYiY/BdGNG+k3WLRxxB
DvA/vjme1FH8sit0NBakVPmRSKirFPn9+tXJas3swtkIPtmZ3U3+x2nWSWyzU5i3mkIt7tu6Ku5h
B/kESRZs8lqewte0yJJ2WHAXvb/npoJ9QIz9JA5HlnzAPZZ1eRJZ6IQuNz/UDvWND7RTSuLhdcoe
+FDruv+QJY3/UC69EsLBU8hlzVVTlBiKUNQO+OL97E33MnofRuxWF88aKSsNBY58TG6qwnukjNm4
9xvVuNfUHCJAxfg7SbTp7kIkJi7XkseIq56rai5MyANx23xFFlDuDfccr8hNsQaVcZZ/L9wQYBiZ
p4CYdILWEQgKicoatATyIytvfYqOjq7K7YRnNuHjoIArAl3n/GX0/aeFXeoHOK0HsvGmb7nKfZVO
fc4z6DTwl9T6dLbT6NUpieb5i+67T62h/Z1At3k2lqtG0hd8TS3ugo4rSJEMcr0oXTcEez8LFK6f
F1uxGZTQvlPG5fqyBx/xOsvDGi7KcSyvzHJqbv04mV67+jIWoZJyuya9TUbi0N4O1Pwsyrl1mlvp
rbFk/B/dd6YS0emqh8aY1OOFyzZVNVHsPAYAG6VqWpLIaJccWXEDQSI8v9B+Xz6wBJ2Bcwor/YqC
/P5QuSZ4emIuev42mLbakYPLwHluA6U+cwBFmXzOgfGDHlg2iHy9ce1PxUhukquoZyC8HtdhEKXh
Q2OD85hN0AYto9VZaa+nuMrICF4O8IfOdCmF8yiHz8uxOEZTlZ/CKKiqYJ/1wRnUp6Xep10OBOrE
2a3jYGTHH9u+DUNfNoSwMf0cD1pS87Fp1F3Qj1/jMa1fgE3W71Susq6pa5i+Dm3zlWTb+qWHme8u
0fhPVp1g+pr73YU9u5MLe3WufoyBEoLcq3KKaBsVSxPLIZnHjO4BV3htcr8A3lDGgzI4+6igTluG
7wy3oe605a6puaJ7Z5eUGoh+Yji2KatfDv33q/BiGtGrI1w2Xd/6h+1Rthk2GeecpP+Zn4DWyg65
W9dPAQyVrPITkINKihcd0k1WmWijNH0ASdm87ey58ygATttDnXAXJnaK6oFTOjvn0jXVx9WkhdJp
N006yNNLZN+nadUquKca5hhosXOyckXbp10JPUZXTl+9xoAkq1Bf/MzouVNNrIWDYpUrsC68BDny
zd7BPtSQi33H9xScs5uqNJuHXLH9P4rk5JHo8RmgJT5hEcAU1XJjS7FJeeBTFR9BtjI/k3zK75Ia
tW9OYmUDc7o65SDLn0pFb09cskOXZ8InTxUT+BWR++esmg1IiJ7/nFSzDaRDPfFzF5AbYSQgTsQK
AGyeWl63vu/+6Vfj2VJa0i0L2/oQFMHXgbcHiVaI0owjEK7eg72zDKkQyx8rYA1gglB2dlu6R0oc
6/tM96v7vjX6gzOZNeR+8PzsRGjF0AMb4JyddD/8a4bH5pxN0LPBoMzmL142f9tGcd0tsvkTu21T
KLbVCB/UZivaZVNpvm1AV3eDpH6xlf3o5vC2WeUdyPzKm12vKozf4skmVbah7+KJRV253XVbZmCq
ORmv6KUJNDuld66n4VVi2gXvYFiqSAZpoNAAlZPv0OaRly76bfxvESSi7XOQwr88Sy22utnfvjF8
mpRgvN3KCDeRZvMuWoaOZQy3ayniMhwWh20o/nD0vRqv4X711TRKxoy0TbiHK0C2Aeihvx9UUm7f
qlQ17o6OYQh2s5SfioJUZLBLbG4qRCZNnLqHbORWeBX9DLQ5/WugsSS/qo2NH9wwwoQbJg6YIJzQ
kibrfo2Cca9qnf3da9p/8m4IPhkkeR0iJ9ZW0xBGos1UoaZZTBuLO9LNNJ0656EhqwvoyeldVDH1
yQY9yANA71Kf+A0Y4Dpi6S/bgTkLo4XnSNvLFiGhOscBgg/1xe7hYrPx+67EK0o+4luodVsi2xSJ
l23dpoFh0ih50Vk6/65+MZOiOVofpGFd/kdHZj4rO4g9MteOD7PB1bIos9w2HqxQu7Cf4/oPr4zA
PD+7Z3MppUhqLp0NtX3Sdc39FJmfuQ0uP9vkhD74Lsf8YuSCOnhqHTPZh0s1Rj0Ywc7qevc8gtT8
GdLPT6nKCU1oFe6nOf0iPvMwvoboFDgFGmqNjm2gHx1jMP9pvfbEUeP4jeTv4NqLUhOMHNA59aw1
uFCuXc7kx+6g5oXyojSNfzV3jvWtxt376e6H8fTe3XDhR8074KsVzi+SYAA0R6s8oH0atzjVPuim
M9ChT6vwzYai2OzJTklzFLum7jrA12A3utK9gNJuPr0PYCaSN8MoU435YShN0LtV6rwX3TJaLbN2
1cnI0LkOD/TwMbX16/dJkPD1ZVyG6deS9Ci5jJuJ3qf5nctaoOIIf02nFDOxEKUK8iSQ9Ca54xyE
19dOy48PyQcU95NEbkJZrP8JtCBpQqwzbSvwf6T132roxd9T6tHIs+1roDVN/cA/QnjbQbV+n3pT
vieP48IHcoO0apLv8eLT9QV3tFUH1Aav/XB+qoMk2wMVnx/S5dM32H12z+v/s5tY5gcRcQZKTlTr
PQzLJzbK/ZSkleLVvvXT1T4iBx5S9FnfGyoZwkqVfByWzxWwCcFNV4HXLVU+nt7nFFk40Um0Fh+7
Ky8xFWh7+Ux2w3eLiulPbyFEarFVv2Gl4V+Lj1Y7+T4cG64SAY3qR1c5D51lsGHqjfucq6DdkJAQ
3Y2wtXCEjlDUkJqa9w01DhSwOCeRi0iU0mSa795UpMu9k2+2kT7Yu1aHL2ubcZ1Hxkt0CkacU29O
6ikopwoWaahbOLSBcYheAN/W+56iqq8yLt1feypwWB+7oftKckMDwg8NdxvNrZO3bAhkvHZFOvQK
Uukq5XANcZMGMTrm0mwhfu8iRqoCdlcapeWhqrLqFCzoCfyxzWNld96x8JIaLF3AFHq2Fo/S2xRi
Jx6bos+KV48tFAnS3lEUm/G7OTbjLZRMvs1rAGl1pcdmcwtBlr58e9POiT8Nl4O+30PqZ3xqYS1Y
NJp85YGK+ITPvAyKZfCLZvHJoBarqRGYWXG3g3HjLTyi6cIjCrKodp7a6UkQYja59Mbe+543ZX9O
2KMHlOS/wdP0JSwAJoxA+6Js8qsNhua9jYzfqaeufjHBnTPDv4vRjs9h1YIt/dZMYzLfWENzU3oN
8MVAcWdgeGAidutYj/RXF7He1O/CiN3vQ4zm3GVXm7uYyjCBoWpP3WB3hOIpg5akUY6pkyjPTWb5
z66ePBSlGt/LCKTN5qnp8isxAJNEeSYJ/ntAwVL6LdajB14cDaewfOIEtEOgOopYD3hJjcZJFBt8
x6YolJT0ZnGB6PnVehwGMkU3YembxkmGW2wjiZ5UDaoOjlRAa7C5+G29yQGWh8YIzOzsA5xvm4Vz
L3JyH6iGkXGpgl+nlkl1FOMLdeP1q5/Iyhaq6nz4CkXFwYpL70tGLvO+h85qyRrUn9Qa7BFJXXdt
4JpLx72wsKB9/+8WEsNIgSSJAKn9uwYqgkSY8Cb2cvfGBAv4ptet197c+dAQbmNRi+E7GZycMBSJ
Whp9iSO9oFg0Ml67IqWyyARtDh64i2nDiMq5i/HbY1zIxEZCXEx58ZgX04nV1sgT+1VfAV1cfhZ5
/27GVbhMexFRrfdKS+Zr0nUFhYFDUlE7H5XjlafY/U0Fop/I/MkuSVLuqnvOApyr3smn68GZtHtr
QRAorQIm9Q5Chj71bkXeLcqBAwHYVAefKiTLugmTmOt7MV67AXh5gCRpYAv+GkuG0gBCw8KdG4r9
JpMIMrEB8S5wFtnZmjsYI920s2+k6eap349QEZLSaIABpWe9CRUx3c0GEgBLO4nQWDQX48J1S8JR
Ss7/4xJ0jd9H7A2n2q/TZ6e265smN2uwTGj8bLqztMS5E1FugefeUnbXtcDMyUjki1XznyJxnLWY
ItTFcbHaHN/CryIqkeAMJk2Bskz1IfFBBGZ51O/LOdAeVIfaTUCUa+2hBK9ctdKH2QRK9ipftG4y
kgA9JXAgiFBcJIxbZy9BaEHAvLiuUWYtG86a13wU3zWMGEO+p1AAlxSHi+moB7PvyTFdReIi4TsY
wfadlavXlTaD8FQY1sng6PGmVZa1VttPKfejTl/eqEuzjo3e/NkVlYzFS4bSkCuRka8xTJR98X/n
yP9/Te4VfJfGbO6cCbRj+b+F6Brhqro0u+xLDGkGsV59VL4D6+dl04vsYkoZj542AQVWdNcX2fCg
F905RnknokDKjUy7e9YzlyWIJNLnoADsQSFWd57UqMCHk915uKwlK1RhpHd9ynJNpbyZlFpHecrq
LHgGnco/2MmwEA8gk8bsSYzVqvgfGRWLmcLL8z7luFGcNlPd/Jo7lfm4WbZ58GJYmX67WVZKAIeV
m5cnMROFyvdhJ88i8UUxh5nyr89SRz2UCVM9r8/R6GkQrM/MM5haMN75mWuc1LjNc2A4Avumox7Z
vDYD07qxl2a2fVTS9WyrhI5hAWe5cBDVOs4pQSU9M/ssMkgw8Vw170OtOpFuzcVUMv/6KPJUYnQx
qTxEXdfJ9egkIJHCR6eNUfVnO1HZ4fOyeQzUgl/81vskcngoQbmfPePUzDDE5fk/Y1XOn4Oqtm88
cDAhEcS7X7wtu3711nTlk5gPjTazpnvRJj+/biFUAsfcaofbWrpwNC8nJIzLhMMRmGDQT4tw03ip
qR+zSX24cGkjIDIWhud/8V4DpV74gx/oFKwqOXlhmlWxje0pqnkXLIG2ad9mvHjSagpBFu20klsx
g3uHpY4C+LWlZrJiM88l3VFk+VK3sZnIcGs2k7Kq8N3G72wqsAtBQY85yl4CSuOpHeUfayszbKot
jgW+CRQpIXRQNXnzZPVwiRTmOnWjXhMqZPrO/m40jHi36g1Nix9tLxpOLl6w/XKAT/EUO0adBaAe
1mhLaE2a2IY9Ie+n06yDyrg6p+Q4exT2nfMUPFiuBxxu6kwqqW5BJup2tkIZxCqkYg+D3q3S8FCK
8eqytqrVZeFhtWyHJrpVk+G7kenuPhk56ZRmjbDa/KfXGmGVS4TehmbC1W4up790Xh9ifSB54oTt
xW6G35YSoJY33MGbLeCUFSe/j2YuC6Jx+QA0yZ997Hc3opTGj0dzD/9kvHMthVo9YGTzparhGE4T
ZZmLhzNAXzaUMGjB2J403Ou0cbYPEsqG58Gs76RxOVW/Wyo576raJRNXuqtmsVZqmD6yIRpApH/z
kZ7W9uTwru6LZQjb8er9H4GW6OKzBle9dH0KIEeMvRcHvfIhKmBLlbxCsgLNB2dpZAgG4cHmBoLE
PBIaRSQNEI7ZoRvi8HqzFYXYNaV9YOdv3lLB8sNzZ5/aXdbf4Ec599Kz7Urj7TkWh02hy9pdr8rh
Ro/DM2eVrNObZRW/dsVnavjiirBaNKObnSolGpQPzRjH97UG0uCSUzGrtvacByFXCqrxqYd7+FmH
50wwXXzq6J5NRgLdEsSMFt3m92b55udm1i2Vr/sM6mYuY0iwvpHGcrvX3piBwrXJ4EMEikuEYtM5
ibaHrTa51h0DrhQV9IT73Kcikv0DezJGIqrn9rW3yXjnfXY1Nz4pfdjci8U7M5ix4M3oIE0XxcUU
c1l8qQvq46D0bc0XMw6DK2BbvI+RpoBP3mTzjVmDpDECc8fvlKF8NdRyPdrdbNMaRDNA36fVNtcG
gOWc2yzqm6eqjZWbvuzUve/nEIkOBqVjQEAC8ulBRvRfLAp38qAItf89xmYRtTaLcEGCG6iwYEui
6PzLRdzgLGCeMgzYo171Zq9/6tLSeK9tVY7MNuN6GW7Got2GErleoEBtlYqazTf5PnuZfti+BvJp
pwqv4ac/W78e775AsMj1V1FV5Md336AmCtsbI0seYmjhHsi4tJd6hSCLIfvJ2pMqpQzLMHPa9hTa
HkUW1gRcxqJ9xeBdyhkWk2opX3gnEzdL6iSGrB/hJFLag4AqTJxOHgx/huwK2gXrpoMm5qCWoNGs
OAwpSIxu433gPNIFnz6xT3IDRvbQR0933KcmjoOPMeQ1Iq7jMLw1ZtKEZPhvTqMSWHsOwiJeBX3+
weEAXQ5z4PjJPzTBtFydUONd9ORwQf4TXg+2zU+aGSn3kGX794CwOVDHaGN70lR47BeZNJtJuhiP
U39IeguQdHHY7KwSlHSrymCL+Y2vmk3+WR2du9VtNpT0DIr5o0Hx111U2sFdF7XhnQxXWcpFZmuq
zRU/pZcK0W7Gv/Mll+S5UHLz+K+u4rVNJuFIFHePo9E9/Tbk8hBi9jvXxIKoJubNs9+02yMqrd3s
bLUA4LBqzJ1hx/ZRXd6ipjWau65zrTVRTbQy1BbQq20oaWyb8f+Xb5pH9k2mpD9yw0maH7mt6zfZ
WLtgB0JQbzWzdbqQNZRYkt7IT8HMHURhQOpLfWpLtg1uYVQG1xOFENdAMLXznxPnBHMU3/uBo4+7
1mAZlZGpfsjVXoXli+S1q2FKoSdbxm4CWpDJqYuInMGZV7kMYVzkjMFazTsPpJK1K8o5dQY4vuz7
33lKoDqa2sOCl3QVAfh4HRqtvZNa+YsyeimP35qtBL9sJkBGtY6aqAgY2d+ZrGHCcdTPecWpgz7C
ShvAT+2QagwvUB0+xs74QlJueJPP8M9eiWxOwCLx7KDc14oWPopMmqK37KObKtAFbdaKwT9J2HOC
mPp2cErM/iXo6vBmc5MobuNYkBFk5b7JAe7vOUgh2dnJPpaT84G7sOhBRtSMw1Jdkcosw8IuzDNf
uuC6Mbrsozka7XMGj7Xmdg5Zkw0X4L+6llNfH8W274JLV+odO3EV5dvMU62ED+6Q5x85B+t279xV
fuzWmSFp757rkWr+t5k9ePEg1sm+9i5I+9KYUffak2GhO+PtO5kMoRD+25rN8vCvroFfLmldb5G3
8LUPmcZ/z1Uz3qequSro8pA0ep4Kvup/Qt3NUalbEZufT3MVejsgq41zGPhUUv1E4tF4w66YPCIL
8nm1iARqZ7OTXwrRspK4XSF4RCYm0YLY0zuVcV5SdRa6N9bAXchfKuoLc7H0OFfZL6kG11uILY7I
KjdI90acQmC9PKu4iWKNtUV4/wcsTyIuYsI+6TXC72YSk20ScWvlBjTgpxMc2OceMGLOy4x7L1b1
Z2dpDJb/Zw34pKuyaz5Glb2UGSZkeVggSvMrV1CaCnsxo0LzujuwdT4AusZVfRdaw6Gx0gysyZ8O
KdNBtG34J/EQxb8EEYOqVtwTL/bhSFZZfxwbBf7vZeOmLxs8aaogdQGttY7Or3IxM5aCpp4cnM0+
8qvkMadm+WqOzfq0KcSBuvh8B1q9A+n8z2lEsc1vlEBKxNAFHEQhdo5Ggc/yELAw9yZIXcsmNWMt
nS6Ti9020TY5AAeRwhIETCuZc7ORnm2ScMhlRUfxCw9D+mF8M7NdPuqu1Szgx9B0DEXhZIB7Lj8r
y5g7Xv1GhqNmTd4tR7H6zejO+ZnKv6tW1WEir6UVo81cs6f5OpwAcpumClT1XIGYUNWeZJSxbeaY
dVFEeWfVV9KVhrI74wRs3vlCEbMdv91M4jz0b0WWiPMQ+fp5AvxlWAJudqkfACwk4/cuIIiZN3EX
8buEyxpmNVymSgeH5KBtLL160J1b52IOEG+naDfrwbiLmomjSsmi6Sd4YEYjh47oLe+GU5HC49xq
Gs5TPJ9Dpe3jDyCJdFdBGwaHPkkBbRFzyaMhg4NzWWqkjRE2tYcR+EXXVYLb2VjgyFNgIjSzVQAh
d9z8TjF41eyku0o1pX9oOrs82fWc301ZnwP/unWLqm4PnP7/EqReIomRBJLeJqN27MGg5B82359m
F2FNIwgWArifzybOmV09ubMdnL0QRCTyGciGzSM1uM+t2wtRJKmyZWXcQx6dHdKg1K7yMdCnnXhI
M+h2CsJrmh79xVBLTHsftOBEOXVnAAuTGHcxK5a1B3Tdi6902WkTJT75mbsyz9u7yv3TdY29qiQu
p/tALQ8TR6qZli6MsQwhgHefVZOSMohsYJBbZNJ4gz1e+3VfHjcZlMdfqySsb81eAQp06hcuy6l5
Egs7BTGsdKzzZt+1VnHW5nFY5xKFNbQ6RxGludueiZNxKIGhAz+JSWCDJg6Xz10FltJtNkOxHtvu
SUbFIrLG0SivjCHpbpV8am9FI40hGulOdmyWV9IVI7eAe8fjymQvjptiG74PIWNpLqblU9GelkvD
i7lApw3/xy+xZr4rjXQ13bI91XENWNEWJpZ3SeOjxUVTqVf6hw4coz1b2ae+n/zvbLBOURWAst7P
HCpTbByR2n8O9HhhJuweHMcooqukgkDM7/1/7BimMLfWv5e5/gz+5vCXUfd/aaZePoAi86MY2vxB
BXyJ7bifkJDSB8DpUo3tJn3+wmVp/lL75QzTalWdVTUrXkTRjceQAuzndUAyyo3ucjC9OdkuK6So
TIsDlFv2ldWVEDx3uv9cm9W31IJYXQcBK75OglPAmuN51el2cxcr04vGOwAUywiwQly0XiUJvsi6
69KeIVALHQteN7/VYVeq/GcOGpXnKiu+2U5a3Q51nR/Uoax30eL7n/G5enhZ53Z15zWurX+o9Nl5
EpctvMwucyxPnQ9AgMO4pC3E1H5ssXbx4aV+VmwDzDXV7CngdsJPRWc2uyZq/WOoFYAEB1MOuS1X
gjJM0nEhjPVD2Ba16NNYGUBH+gvn6GIcdKxB1Vn5AoE5ozHtn8E4hyiVkTTuQ6sa7kfp+xWA6EV2
043lbTQN4xHwOfOmXRqrKsAahFQuuLZq/jO7jHe/aIoaMs5rLiXQw9laqyfRkQpr3ehl1rh7MVu7
ydx/Iwfb26/xVsufs21+F1O6qh7lnB8t04uYLPP0f30zVuzzX+sp4K3wTAfKCtOiouLdVyO0fbUh
8an9Q+u5Gx76xL0FT+kzFUHBMUxZSPg6IGd/TdpoH4MofHIb3brm8qLeR6YafgALN3lwehaJy2g0
CsqdW5Z9Pie7J5G5iwU5xauFZgbRBzCnQWmAlfPkh2px+1rfP13DfOE++JXzTwNQ4mcg6o1T1rBJ
liHHn81OMbvqDOwXiXfJQAJ5oj1qiWv9UbnXIrX11n2YdG2NkKiacXIc9tWilAjunFXntARNpyEd
dT2E6X3Opas4g7JUzmhkDBGYs65/O32hZOoCY1+Tfn3VLLB5QGTfZoYyfDaiCgjosINsAprNZ6pM
Xi0yjQosQ4+ejUa96RZILHNifa+X1T96GcMtwUdkVwbgBCnQVftX8HLr15a31CovmFrj0pR5bZzL
uH3voWcsZldUhLn1qqOSa8pj7ynlnZpk57pW/EdpRN4CYwdoJYTLIpvKSlm1/vJBjYvgbpO7JJXA
fNd+URerru/1azeG7zvgVuHYW7F9netO9WIkSfWiJlbLTYQKM73XVy9VNF3pfqE9TFAoPlGC4JBp
F3dHP9dIOsyq/IkMPZAb7RACRCw2eZuMDgyvVXcUs7QbDaBDLWh3yBnbQVMMxE5Rpnd5G8J1nnr2
lxr0jd5z4+9TD1bbNLfRRzCJ52NrLoBCUew98zbgzHExSbz4OvDt5ptE07PGu7f1Kb0DWyHf50u0
kmgJcFXfjcYDg6EIo4+ppYASmlXfNaP52it5+jjOs/ZHxEckizLlQ9EYwcdZM2GgzLQ/Au9Ob0a2
XhBETtHEJ3BphqXJhwVVMaJmQkZj7j4os/tqkeiw2nZBl55WLfnrBsyyHNuVEbe6EkA0kRJ+JMPC
vRHwCp3rJ3UEN3aDsiihyr2aktoAutQOlCuQGqnCs1J4CKNkGStWwWrOv1uHb2G8xnTuV5mf1u5V
Z1vGcQtb5z4HubZy1MFTfQ58culJglC/RUl+cBSIteYwfs77avrSDNCeV30bPLYQA5xBxvcWjIX3
TpAE+T/sMH1uzYl6hdrW7GM85f80pVGfBd816MF5goxgg3IdHbKsx4aXStRxOnzt8Jm7Sljy8YFM
D16emo/8B5mPTQ4PH+xBD2DnmI9VYxurfAT599DqQXu9KUQLuBKIn6mvXAQRRdtapwlgnbstOHkv
1h3XiXCDEncLNFRA1Cn9qMND9PNBxESDkxLcytHZv1P4WvviAonFV+/nY/I+Gx8s99u72GrI6yuO
KDALyhaQUVGHdTfuQPdZCm5++sufP1fuj9qo0/M7uRqfuE1kf/pmXipReqM12R+bSCJUqT3sA8f1
Lv6hRNHbYEf0ZmUfN4/1j3QhaU4HSO3f/nhwm/XbIqaSahFtcqMOVNKTg//j7Mua5NSVbn8REQgQ
wys1T13Vg73dfiE8bDMjQMy//i4l7abce5/znbgvCimVSlHdVYByWCu7M042ULyerSohp4//hSnX
T26ZM/A6/f7L5p6K3Yh6vfylADaabKsMdFCoOTQubuB901u8quR1BNoRkkU9Q7f+gkTO/kKSPpLG
Zdbg4Mfbo37vC8lw1jIuBhyi43oCbxVY47t4Pa+nhTT/HzdaTASfaDMSzNegLo56tGFtOl8WgwNI
rfE6FOG255XppYrhLgWv+efIA9YFiUxkRMa7sQNYY2k3lxTBrWadxGF6ybsIhwKDg80C7GEgzFim
aJ4aB79zv065vkFGHaAblxnqdU54Qvr4cJh3xkkQWFA0Y7LcxFNMzqMs8MA/L/62PSvb0U2fHgQT
GD8Zgi7XVj0Hig60YNatqqfqWFbla5JqzS3xxFuj8+lWuGWDaOVv+dCZKQqmHHhHSE1NZJ5mXnMg
lSpJHyJHf1RNUILGwIuR3rJM0E6C16/LJrRA7dSGE3Z63zz0PJSzqp3IGk1EtQPITYFwcAToDdsT
01MWe+MTMpOGjRmEAn9XnAtJFkbDwcNp4oFGBZwUR0Cf5D4NqRlCnuP1qK32tAr8Zv1jCUwGZZEa
ZHmEO2BkhOtFhjjaX6yNxZlEWo0quVykLzSiCypjgPfhVIDEy3dDiVv4Y6HSe5So49zYI1sR6TNq
SKv6CtnEXhHlR5KlgQOuV6PfLTaWz7h8bqcbD3HW3X/GHGfiu88YcD0HIT2r9rRKy6vhETftZeOS
GeFOS6Po7jMOiX73GY3IMs5VdwDue+W0p1r84M6zbSARIVDQzUh0glunFl0wj203C6CEYZ0OU7zO
xQsz7eiEohz4aGZtWtjC3t4wJU8vnE0vEmGwEQfvW6RYjRr8zpCDj2xSGnr2pF8zLd7nigEpUCxK
eBoOPjN5eaShh/PLIWtsy0co2ivBCe1sWJmWNy2EOR1I8iigA2v9rKzMuWW6p0nagcy13dsFyR6O
fqotD21k3zpRFu6owHwuP4/fhf2ISkvwCndvSjOEa9ryyhdzCQLrRlTJP/SuFe0KB4wtTtF7h0Zv
9jLq4CZRImpSBjboZUhqLkoZPsiz9wWkCz4wWPOqOzXAzie9T8toi7S9ILSojT0wOGPw+bhuciT0
LJHo096yy25FQzDPsSd8IUPF6UgSoKGZflDpyRG4iQDQ8kDP9UE/Lp5IlZrYKlFbrez/m35Q9ewJ
+pYC45rtR6Bpoetx7Sg5u0ny1CZWgINcxvjKtkqUTqBE00HW2F0fWQ/BkZpeKae8Hf0qbqf1vdI/
+0UUafOy+7nF2LxRpDvYNKEWMFXf8RhEMY4D3igwbhknniLbx5CRMTf6e49kNEt6H4amJyo/MRky
8NWKf9Ojif++B/CXnsYqbXa0reSjVfm07H+4DNIrJcpms9I4LB/j33b8Nxlt0ehIRmqS4//wIRaV
uszwa5g/cmJO+8yDd+z//luGodgaelMdJgVoxVQjFUhVqA66yEE4NoE57klEkx/UaEISZNWyNg7c
aofy2pd59t3cYoV6tMWispgPEq/xi9qQm3mWzP/3xWTL0pEDpufX5Uo+XO2yBfUs1Fesx0m625hF
O964QDBQWKYoK65OBit/3gGXGh0KOoEBtl1kZhPuUvjh/22RqHJtpfHE8TOQfl0K1Vhc6y+iqfcd
s0APoUYolxwuRj9Z/dq05L43pk9AMUhuiS6SGxCvyryv4EBNq8cUdK+3GImfakDicuyzx+pUv6uQ
tOlXnjC9G+mBK7fa8g7PJstsbUTArMnP1Y2NmlT1QqMCafC/TVeGjftbre6eTmImWwBEA5/Xjt2t
K/PhrymSB+YI9r1JRgBc4wh3ncZEO8lI8HUji/I7SNdJodeBZll4bgNWIrO+ItcHaUga17+PNti1
WJV/KfG8BNYYbw5DHuTPKHf6RSvjNP+eGQF/hjMtBFc99i40q6e9bdP8x97FEPM1iuSWvYGu9rY3
gIVrsNbjbZs1Mr46DlKPwxqAznCCfwN1NOI1ddNds6pKjxYrUK8uC/Fi90bqhynqR1lvzLqoxDYB
qBm/6WoOr1edHjxRFkLQAfBtilNnT8MMrq+1CCVqy6cGGLVqdhmOMkK84115WYsMse6hGbQAKPtC
rKVXhF8HHWASrmkA8tLOHiTLXCSnQW4CMNKXhV4/uK7bPXZa/qNSctzOQegF5OYTzv35J8BqwCkB
eeU17qZLIr7P4Fl9RdiIxBbIlnYIBYBi1UZhHVBZqlUyWfzBQy3+2hI4Yrlxyx9k0Remj3Sw+iKQ
0DAPaSZT2paJCg4wAWsIvytFmmlRdncqPHYkg6Q3zwYWoNgCZrIdYP9LF/jpjruHb+nbbKsuADE8
2vVL1RggXgxx7BtKFp7KlcvgcmmbuHliTcz3nSw9n4bUADsjAEd1auw9vbLWeeIY68aLjIPsonFF
/xgBZN1Dq4aULbIM6f9EwybM75WHANDZy1qaXZTJFM2Cjts4/A9rZZit+y6yHg1EkPY9d5MdXEry
SzcE6xx8G99Qe5yueTTo5ykScB8B1xUhS0xovPzLGWzveeCZdSgBvLIxMuF8jUfkxGFe9GD7DrI+
BJNdkT8lg7kRcfgAtJ3xq84dvIyP0gSSmpE+OoUEHrwCOxBFWoB+LX6bMDKEX2iiCcNiXuGG8EKZ
qEkA8YhZmhHQj3UT9C6gxqUeNUZTD+uyEeCgfZ8A4+E/9GbldPgVV8ybLZHav9mcdb1T7A3RmbQC
KRB1JfnSAN9D2wFg4cWKvQZpgKB8s5CT4qAeqweeZcD2RYMsH19PW+8aizHf8L4u13XMvSs1KX7o
10kzH/updI6LXAYVO3V6dyYRLadeVoCQG05RAwSrybWpe8XAXFW6r0WImRh24aUr3l4qIFTBC5oU
T6jZBK2VgfL6eahkdtia4LOcvM0i6/EW6PRVe+YqTsLLPL4icX27KIRajNLppGtXPbhkD4j4hiuL
V8MJVx8gCzMxXhs7AiFQCJIvKYz2ZssG8bSBsde4ZPkaDr7klDBWfi4CbU1yfbKS3RiVxa5U62sc
wLWw6D/ncaEds84EBJiSO3YUodgMhB3AZraAQaULXySKz7oGlng2AclR5KO4srbwTiFzkH9RueZX
zjlA/er8x/+fBlM2zD9sNMNjUyE+RxxVKa+RnJQhpRaxD8VSZYXTq+twvtXVSHezX/89lwW88H8i
lrk6zvSmowNxyTRtIJd9CBOUuWUCrYanz600tzmSh1bGUAyfbS20tlEmoi1HyPmzkOCcDAAUu6fZ
zgJ0dp0xvJyq2SCovghg9VxpUkzGOhjD/llMffBi56E/i3uJY3tS3mjJhMfpudAG0J6Vbv/k4tyD
tEIwOKaVBU/zwI54mEbP1FRW1a2Ckqegp4HMs2LjwYOfjUa0yEGW00rDnWY/ht6w7lgJzrM/T0gt
Q+wNKRDjdpmgAw8c5UKul+maXhjouNRPYb6ZQhxrdC+tTk3YVqdONTQsvRJcE93Ib5bJyt2iQr1F
j5aRrG/teK+NxnHR/aAG3ljYpGl3NG94kLwZXvTetlWXYTnV1nVaZw9UPKRlLhvRNae6HW9LI56u
KBiarhHDs9CyI7G19bhNNpEm/gaUcYJbL1QWvWkAYoFVj2cjC5xV0+vBBkxlNY6CGsvPI4INU9vz
bQVAjzM1VuQ+4eCj0HBDvopVuSXOzu5R87i+M9PiNIpWs0CSgdJJeJzyAHDg0OmpBpOkBUMgyP+o
MIbg5dyTlBYM8K7LLrefa1PGF0RyvxXI8X2xKit78cAtMOhh+UQi0eInZlpufuxQsfcSVi4oNABo
YfZudGOqKZ2ogeu4blb9MEQ3asK+iG9a7D6KKQ5QX88KF1RkXXRE1sfrBzXkzWkAcG6v/8fP0fyA
je0yXBZSgB1LRzwbeDcfsPqnUaAkHlXAz0AAbM8IgSG/3pQHD3FqhPtFf7aRRdv6NHaSAl1hgS8k
soACsShRL9KH/jzruGrlvNy098BokgcaLfJl7bwBWW0C5KJ83JXMLurUe7/OskdVV8hRZh657i9H
BN5LprNxm/NqOuqa5z6YCFusgeoffJUZ4KolCDITqFr6gHT6yh23CGm/qeqaAJe7mQZfWV5v+iC3
fyInKua5ro47znoByEm7ILl5mxnwRsG4Uq/giTVr0pAwcbIO55I3zY6AcxatQPMe3nwfHdj+NlqR
lCCYQ+STGm5EF4Eo4wONbD51KOexxawRqShppWnnDxpCC8QqGUuw1/7LLO0Av1UqgIPyD+u0Vlgo
J+ptNwXe0ycL/BfpKgTbwdEzQzwJtSh8cvQmfErz0NkktTn5kQfAiw4kttkEiL8gLpCCpobEZiuG
cKrn8V0X7wJxvK4BQgv6InEk9QGwPeyRunMTD3LlpSjGoWHr//dvvmk4/yCr5x5cp4bnGMjqYCCr
+BMAsM9cIQE6WT5bTLjHgAsL5eAjW6dRUyBTMDWu1LRMTOfCs7cRyCWvsxortWAn8qnxzaQT6WZw
kn7dceTX0ZIgaN8WI+m+QMmxbPeLQZpVGyFT6x8bhSkOiu/LaRFtBgz+xqdhbX9P2ro7U54j5UO2
ZSROKfi9SUTNXeInK6yCZpfcyZmzkcbvs3crzCkBQLtpgFhYVUaa4NND/oDqIp/TPgrVUM+1VaEk
zeQ6UOv0yL2bnaguElWm9rGhYktaOEtp+Ugll4vNdBKfwgRp7AiRC4CGoBkHTyHrW8020CMtmWeE
AZonMXp7UmlJeXC0XoXWxaXUw797S4BzUOt2fcwzPEIH8dCoZi62UBUbarJJYoBeK7khArgSGoCq
9AUKKJ3Am3aUK2BmeBD1g5QXGuZusoK/yHsZgMn5aMLbABIRJBjgbn3Me0AvkRbZ0HqpzzYSmd7b
mKYUbMGm91I6qHuYEejMAeRftQIkp4Ygx8ssqjegt0XASU0sMOR21YxgpFEY5gt8OeOBtQoCCbA1
5Jtvxgq820NrA+2PVpfvtj8YoyEtSdRWH6wCXBZbkc5dU1ugtERUHPzV9YE+cTkGr3GXmdeQa8Zn
3Crpz4IaNf4Q1hKI0yoNY9JxltClxdeI7OVXrYkkHCDu13DqilceZMgiL8vmRQeRAzwhfXqLEk3b
6k4iz8jb44eIuemhB2rDJcOL1Bbow+Gj2YlqnU1F88kqW8MfirT+mjLnpQHn3d9hU6OmHuEwf/AC
4LO08S8PqVtIhDnHKJs9UZg4T0J4sWukMM1BYQBaWz5+YMmBAsfcqdzHNgdsBNhCaUHcdXKPE1EC
9wVk1AA98QeO7ybYYQdH7Doxjmui14ksN0ZSsBzXxMVTGs39sDBqZ2t4cb7rgl6+BCVwUuG8+REU
7hecC6wXLqpgxwY33f+p0JevwB4yTzVRQeoOaB/BcR9fzOT7nQhcwuJhQGGjb7VIJuTJ9y4MwbQy
6gWIo8fvNJ8AxRJ/G7Ap0v0AXK6eBMjpfBdRadgzhSuNf0/O94q7fHBMALXtbdVyn6FFCHhYAJmc
AI2QatM2xrEcQSnwGPkABCrO4HwVZxuVxBUiD8eUJlKlQ7OFrocbcP/ZeNlA9BYH+3wAAwHyl2jd
1HSufqGu24BrKdCtrWMhpSjSbP1TgT+tnwu3+LXxbJn/6oYyQXZMMX1KOlNuQLebXzJeumCbS7Qt
yy0kueEPDnBAE3UVtay2BBVq1EjB4905nBSp4QIuWuOGtK5ZxVdsgCt43ZX9huVA6UMmNahhDYUa
tDSTQvihIZxrkx8DXHldmcP0pviva+7m77pkxG7rX9J0eoAhZr+QzD6BNgHwzycd+LXx1tSi7KQF
HeqplJAaksmoqZ0VdSvqAh//CoBckLK2Hqp9q/YXcc2Mmhcb2yLVUMLqgmvs3BQrTcgmx6uUks1K
kURXDmWIhNDGR0hbzdD8vN51Y+2Q14DAt8Eqez/jiRJH+gIVyYoCLyEWvYzaf/bl5OKwESoePK82
jxozYpCsOkgrRBEMcJeyrALBvZrOkmInk7g7umDuxLdauDmOZSxdIzPTvLgq+xdpFs7o01hvwWek
xxEcfHKod4Uwu1MWtuusb90RuenI8p27UemYOENwz5/HCSl4SsEDL68f2KzwcVKMVuYY9de2lv2V
ejoHsurEEROhoYdHk+1rbfErdMdgT3ooagMMdMHHWzfW7DirkDaSardA5xkAI/7bHsk10P+24/iw
iJscj7Cq/BHbRne3u1F7xRk5L4DEHkKfNWnlU1wryaLywYrFjUJdFE9ro/yZJbV9mQNlPbM3QOAd
NzQUDuDT6qi6kSotetcnUQaKkU0wOgO4vhA8I31l3ybqGjMTz8BLfLOdvtueA22g8cWbtmVX3w0t
MVYjG7tV5GkDPFKovaCmD7vjBNfJZR4BX/nBrpGcrxSo1EIThb0D8laFrIffi/6ToUqAZ41WIR11
NoTXWXtt4nS4aYNwz4aBIz0c6CjUKFHQFPxC6CiEraJEZeVZF220fuJmh6tTiCqJru1cpbkAs/xp
zxyrTWu2AHNWZA5ZmeL9NoPnmA4L1FRSB1ppUM0iws8kuaryW0kg2m61bnJcn4kgv6QgfSRLy3qy
WSm9GTOU7MHvuW1sUxMbwNi/bbmsIxVliqzMJ5Tl0j7oKVNTEH7qhfXgJWV3ctJ2U7UFQJfECDKJ
zHBLn3fCA1gC0t9PZhIAd466s5QW0VitHAbANc0Td4verDD3oCOmfuKKXBRfTUTng8zd9VbXRzh4
/B7rRo8QuKwUtSjDuyLSwpzdLIx4ex5yC0wqZfopM3h7pIzFvNGR1DiCjqx3QVevUhzBHviW55i5
eJHH71mbUxyXiYTV+1Cy7ryIXA4wBbN1vpENa0SxjN8aRrPyNLfa0jZGoeNIBAYO0DXjCdIg9H2m
XmvLHhcH7mS301OfJrjR43hN03PXErixWYkZb0ko2x4Ilba+r5WZxRb1PshGq5HbQJmOAb0Bh2fS
o/zWQv3uxsyc5OQWXn5zHIYLA3rMj7hPN9mfGrYImv00VtFZB/iNbxq587MMn4MkkD/M1CwAJ5iY
uBOVSLoPcwugH67zVCe8B/ipab+rIlO/gP9/23iIuHl+1FTOWvJtMsrm+1A5ch00LLwAuzJ+8Erh
rsxwzH/8oQB4YRQ62ez6lrIAylwDd4t0+oK4HPjR6uinsEpnW5raYP5VRulP0As4W5fDAbw2HVOu
R6FXK1IOAgvwC+/rSJFGueJIA9Hf79lu6SqLeeaM2z7ZTIkzopA3n27Uy8OfQGIqrzSgBr5+FLM6
tdyFSmtW9bp030cJHgVq+dQO0220PXnjT4spUmdx2yN5aJL7RdONnXRXIA0SB48MGJ46ACBRWIOi
VLVB1XY1gjYZvNTIp+4OXTwMKMJA1NJRXGvUwLXy1ps8Nyv9ZebDdDexm3pT332Q0/Dj2sXqYo9k
gZeNayMVbKUVzgX3l+Tc4Z0s8C2D6auorwATBEiYwGfD5AC6rrD9eWzBpfGADBicppX64JjmTUa4
7SsTNKJmMTObBUjHm5nW1GzkeaPiV1cYgx3K02tVp044os0fIxclfraqaCf80dR+06SRWud08nmQ
XbePpIUbdhOjiFb1AH46XpIaOI1BhwwfmiAZzVKj1dBLEWhaN03VrhYDH/SKMOeItDj9elm7GOjc
EgRBxV92KpGPGxTGXnKRP/Fez5+QHLtCmUp2IxGoiMxT0gIbLeJ+mdgb4IS71xqe12cVzd7lE7xa
tgmWsdqMQTVWuhvbatwriRYNWkCydxuLRtE3bzbeNcjGv+1CGv91l7KFh9sQfYnaS108OG30aiGN
a0+jDjFBwF6oCVQtzhM1c4Co2RruVkytvgLFI1vfHUvm44hsMh0A3Zyt54MJT0Dm4sZJHj9MdeLu
wqjZRQaK4UBCaiVrxDeCjZbz8BVBwW0KRq9PwBfC47ewNPUji15BmW2uhiIYTt1oF3+JBLiXSt6H
SQmg/zCZl7Npiv267oE6MFn2o+O2n8hs3mfplgM1dUer3ndxDAtcRoULeF21e2eCHnn6YxeS0y44
PG8Mzzsgkvk65W36FHRxCgA1T9u0OMKuaThPTBHK+PQBeP1KBXnpN6uPvHPj/gCQOL+RdGhTA2wj
+WuEfCv49d7tzOMhzFo/qkr9YPeNvdE8hJVTGd1yzWEvRdPGR9sFYzLursW3hA24kQTh6zjoHbzu
wbRrA9P6Ane7Two6kBU3AN0pjplo2xfu5Y88CfJvQN2aVnlblhctZAO+42DXpYlRAyna5OrWLfYA
CmN16cYU8DJUkyy+/XkZDA61DcnVZSgf9znv+35rueExyfrp6uDf9sy9vlkXKGndzcNej8CYy6VP
QxAlBHgvfY6chD+RpAZJ8SrNq+ZAQ4lkqj1cPP2KhmUaW484Mc4jEo0cSPK6DjBsxn3e9+mDqRrq
ae3P0QuDMw3wfvsmNgSgQ7QBOE1jbx0WOalRIzsdqFp2D1x7pfthvYba9FUsO2+9TCx6Wo539lED
Xt1iGVm9A0KrDDCyjm38WjZaVDT8Ho+jRMI3XV1kj/r8cbSsih7i3aIZAw3hIoMZjrAYC3kA9BtI
7ECBFK2WsWX9AKFBg5p0UWp4W9Myh207ra3xuqXgkng3gP2A1daahNRYiXTZ1sOZOxXJBuVDSJDF
a+tnLQw2veL5DRwLB0kld/6Qhy7kpC9NuOuHEZ4dtQjoOuNXxx4HBCvkcHCLZjZG8mXR+yYFzm6n
jI/VLlZpvpZZHiS32blT6cIkGgJZbXBibNaxyiwmWR9V1cMQ4j6fTMDOIVlcjgxxXRBcz0Ol7OQ9
3pLHOPXB2czA36Osqj2idGDnRU/GRbVBEgr2UFdBjVfr1QNAsxDrgoiH04SvD9KFIr23AaDd/Y0y
XIQgeOc9trb9LOwYpSiRM23N0il32gStXLQXQEwyhEYnQJnHzcVLgSxO92+Z58O+HQqxYiND3ACJ
FZe4cdIHupN/nI3G8uNsx2vQXA+eKtL/bbmS3tkqRHb2+rbZsAm14J0CCB8Vcjj14uK1CcLo2sbD
m7jqQN27qJJWmI3hJpscZ9V6jQ72jDEGqRwKGnof9/pHC69Ve1txxXlNPsW7gcEZ4VrwCSq9O2Un
nl6btrC3Gd4XZkRnETogeungODjwkK05YTsTGvNdt9OSn4C4Zls4lLozQPW7s14JttXtNsSbLvzw
NDGMTdDMYzfIm2Kd2tbnJK/GHS0ZYoB5hYfSaUEbmls/gBfQAxMKzPBEHs+cUZ76LMPdwgDVk/Tc
Pd7F+lujmgHfsF2k2yC0UkOaQCirwMulv0io58Hj67M0MnbLBMz2e4/h6WDj5rprUgt1CEO2ZoUD
LokiTnz8mmQC0q51E7tR6iM3nE0ygwSJkYi5o867hv/SFX2m2K+dXW03xt91Wp4HzxM/s9J6rDrN
/S6G4otVAI1e1M7fVl8XX22GKGvTmR6+jUDPqsNRrgItDba91yQvLmq/ySlKownpERKpXJ/e58h/
uoze55Tm/7aujmPfloU8IdxkVt+nCMFkCZcUwB+A16uIYyIctFZVboeXqTADkqed9yYHOEH0H+Uu
wFkXO9zSPtoh+yz0QC00JDvNiq+U58THNsFPNb5SApWjRn/OhV54JaAe0lSjZV3K0islTxkjT25q
Lht688xQ17uagGqwGjWWgnG7L3zURNbfcbs+pVkMbNo22oClCyVuE6ovO5GzH7mHYilrqr7gqVeu
NI33zxrwA/wwA11hHz+ZrHG/pPXgrbQ8K2+mVRfAUx3HQ5O57UOP0No6aZLpswiKv208d36hqiqI
ul+8yX/hpN5+7gLPWaPcK38IH/F1x8vXwM2bjsLgVS4M+y9pj9/UzfoXuOmQ0ocoQZa2jxNvTWDw
8WrlAH7yaerqbptYXn4GTn6A9w/z3g63Eucvr+jf7bBugJ0K3hjmtMZ2iptpH7XIqASfkvMa9n0G
8iP0EiULQaT6uswuvf+u92H2P9ojPWTTofqws0FmbLkAcxJehiQGQJSFAbsfLrO1gkara/42S8Nl
VqtGFIilbgAicbCEHOC3r49VDeQFOv0iJxF4hSm+9gj774iwkxo4/D8hsVA7LRyednsJh1TDDVkR
hdpGe3Ga6TSPFOBADoC+g4xR73S3JmRsE9Yaotzv/KBCd7IVbWerZTTRddmnFoAHd+Zi50zbkbHa
Djvk9Q7z5TTAWz2wUaS+OTDrqr+G+J5dXQbgWBK4dqYogPn3OumQGUyytsD3D8H8cZ1HUktBPy9+
jQCEPAxNHaSbNxvOlMSO/75+Vl2W9hpSyOypOeATpSdqLOU4t8mdHoKY5UTjZXoKbTjaAwAgskmY
e5pY9IpGukdp+iSeVT9oLJaot1gnIx9kHaAj4R5pupsdVWtywOBLHftJHQ4vce/wrdcl1TG03OKK
2Iqzyqah+RZp1Zo8MHnDATngTP2LSGNUhYGkVYQAcUB4TKRIp0U3G3OUhRUhIodWbc/TJKNZ8KOm
Z+q1oaINW8ZRzI4FQhwo3GRfiipv515olm+9WPV6MbAv1CM9mgWtGPvyQW+xUsTlEVxKPx2gWK3y
3DDwOq7h2UvemYAcOlYYaau214zZoTN7eRA8QTZdiICrw8B8NzaouRU5YHC4GpLMKi0bdDqfSFIB
bWkW61XtIQsNZFw00SMqX3EmL7TGy+DOjFztzQ6tGuzYUXZoEHfFCzIBhhftkdhB+szJ/KoHsU5c
afamAyLGOU8a7aTnLAKsiDW+lAVCFp3H2N/aY6ko75Y19ZA5GxQzy2PRg2NM5YGAKHoC26ztHGg4
4SF8nlzcs0eV4AFc1/tZgGmAd9bJrsTTbubdC57n7AQyPLAWtQ2+M2q4sMUX+nQnokUSWky39BOX
pXwkVaVVNd296E9bjkyzbRUxts5aICLWwJibsrC6VfDm0Agv3POIsDrdop5HXGF8/qn5PqK5d01E
fNx1YojwQdblTZ/a+MVpODh6AxS+e1E+fVXyRsTxi1fEnyM3ynYDkEUehCbfmrFFUBreWICc9aGm
g5L294zNbVRvgxZltciWxZqMUSLNk3yepQmkv3s4UYE4bJvJ1PMXbdwT3vZDula/Hb0/dhJpIg+o
g37OnTx4KAwmV/GQ8M08bAZQQqoJK+75Pgjljw9yGpZ4Hkfwe51DHpZI6/aGvQJIuIG+Ge/wsdb4
NMT9bLxRL4uvXod6MpJEHOLRxNdBjvAMLaqjlg17qZaTyt0E3lDDNNu8EeSUTfYpUSQRM8UDPH8P
ghfeMVKyiWgfOGS1CyKXO2qIdxkgp13AELCv3EBlNvioTo7N5RM1jeehxLnvgFH1LjMt8dnNCgGn
OULtfy4ikcHMt0US34OTLGykLKwFgtGrokSWAP45hnWeu06iAZwhL7rVnRCwaoDe81CkhbdT6xy/
N9qUPhpZIfekzED5PE9+GDLWaeDY9rYkp+Xzbh/MLZvHhobrIs2766ANEP559HBa3GYlH4C9Fuqu
i6xTzteaaXtbC87MFwGSmmOZSRBsqKHBePqUgpxpEAUw9ypZf2k1r72wpC9eTD7x9ehM90vHANWA
tBREDNMtbeXPztLr8+jI7sV1RmOdDlm+o2Grd8gHtOQIlzZmTYBsPDSR8UgjavTiW6AF8TNSnDCP
91pUd/82VlTWm7FEht3Lvxlj9gQ3sKbheDchIWdiHFkK+GbobYTMsirQvQuNMwsRTO4GbOdZFTzC
7xPUE5qnbccKN/27xRNnMOFIuEuc0DvNFmm+ZUi26Z0m3wZOHcLFAxaLcZRgMuAxQCi1IkcSn4uC
RACVpRfTBR28b6muFVtPsQH0bdkjBwcFfZA1qs4aD2rrxIMKKfMYhT0zu6PdAODKiYzKL5FeeyHl
MsrreGfpBly6SQiqctpm3mGqekV701rbehD1ccpTozvWQCA6tCE/LHvNe+NVKN/ELQv8pACILKv5
1ShVDi1KoFqfeboiiYjeGprR1bST/2wR4j51YOZswaGiVqiGdJchUjkiP6xxzAUbIhQXU60D/kbh
iCMS2/Nd0peab4UOfI2qScI+uwWtey51W6WS/xZpKLrc9ahx9kljWRCAX8xqEu+4iETa6fskAqFx
F+X5nV3HDb+WSRYfg8w2XRRZAGujN8ZfhtomzJWsHkFia3G3OHRFb7l+hlfeYwsMEjJP9ugC3DCs
fXdAPiUNaSJHQvJpdMfHKU1himRu48CPgzj1bjGQh1I7eQk/NY0dr6Yx63YUJy77GndaQOPNvrAA
8CdXIJ2CUrbD7ZZm1ZB0KVxsA66YFswaNBw9a9YgNbKxmHy3wfvxJTUC/XNvwnfaSSv67HQpaiet
Vr/JYtC2cHeHZ1HI7hjrXbHnAGx4MNKm2PTSdZ4Ri4cvQdesV8XrB87P/muap8K3XTlsWZxYt16F
XqIy5jsWjghqUjymFQjB86Ld1FVkNhu9Ly+OM+bneZa5IOUiCwCtQ/RGE1hdakB9ZgFOXeY4mFsE
XuX1rjHwNj+2WbANvQnh23H4YrtVD66NqEOGEFwruJb2TEPqkay2vYsAgBMqNUO3QXoP9OYuKQ5q
cSfiaK9XxdOy7E4ll2V/EsgPkYjTwlGE/DJd6uKmpw2wlVsn+q7X/CUBSuFLm3r5Iambdts1VffK
wggkMGJdVbH32FVR8dK30dlx/x9lX9IcNw50+V/mPIzgDvIwl2Lti0qLbcm+MNzubm4gCRLcf/33
kJTFcrW7Z+aCAHIBSlKJBBKZ7+Hy2QYK5ackt12EwIxyT8p8BO7Q2KBaKh1KJI6Pcfxo5ZiQRsrh
w53srWYCsmuViX2M0DuC8EjCrVJ28pAk/owbAu8xTa0v5mRkb3GTGru6TbUNDcGmLVcZGMQfOnMA
ZERnrWxlViKL42QxRK1pu47KA9QmmjFWsFD6cWa2e+rwpH3s6qpD3lPmXSINoMkkKwGU9wj8N0Qi
JaL+NCTFqOH5BCSjb7myGLQqPtQ8/aapRE9K5oxEAk4bh9JGzWl0j3j813ZAmaBkFXEQulcaYmHF
JKSNSgq4knp2GpEL4m/maWjGxYB61FQ06e9XKUYLcQsQzWaXgZKbNAf/3apJoyE59R9D3jFAGplF
h0cTFKmWpKcqLSvwqZN14v7sZog67+pBvDIv9fYlkOHXmYKPMiO3BREmoueJGuIm53szyfYqSj96
Lb5orixfoy5G6aSR/kUeWqSzmwkKoYFEXE1A2lFn8wSRDYLkEGX+waSKQVIqudAGk+8mnz2h8Ls6
SdWQlpo72exBGnyBcOxYLGehmqtGQvcin11YZh+B4entYqtr3MDDw7Bc+eMQnxwLUc9JDMZmFlYl
7s22fOz4u8Gtx9wnv9nCG4C0oANBbAecttO7bJmc1LfSeXZkasYnmmUeM/VBlk8jwQGOjRJsbvxJ
TWPSzI4kJO+QFp1/hNbVpRvkCITFKaKfncLXamN9ePRG0wXPyPAwc+SQLHQAfAEQmNMskyPgeBMA
VK0b5Ua+/+bWF9I+kQXZDhrzEId1Gao3sRg1vqe5p8GZHhYR2apVyR3FIfoJXIbzM5EefRSCpidf
g+pxSwdh952clBSkph45OMKZtg5L4jlkvSjIdxkuvmnTfkegMNtNRYEy87s1lukzPMkOSG9GTtTP
p/jsQeveuWVuC2LhHMHJZYLlB7qT2ajABW31/u7ThdLF51m8aImaVYBEww3h/DIJxbCVSKc6N+oK
YoqS4eq5+/l+AflCKLvxw3aNJOAM7FbYcwMOxerxcj74bQkt3VksJuQn7FQLHAn2NXp5xahhW+Xg
vdrRkBp604WAb19lfoaQvHr7lcxhp66o2Mpw+6vrRxNQbd38ujSeliJFI9bD3SKj3ujKAQlj4Cdb
FD0oTq/GlBabIclCgH9iSFpSiBaHPN8FYPqdB0fWCtKpi893ctBgO+epGNfLHFqP9/vKTZ/sKRIP
NO2UnCzR86sdifrSs3DNwza8gmAtvFIvbJtxg4tCLRj1fspBv6G/4CeejoudkNV0qiv/HFuvNm+m
gR0riSigGzdgwAkB0XVZGqN1gG9hcA239Nid7UgDUGZvHyFJIsydd+O4dCJcSovufQwAsHc/8vCm
9ofoAUZoGECCBNOVtRFxxA6oWhPnDo9x52C7XXmmsZs3WoD0RSNAfm95XhStocF5GZPal2ZztC09
ENHU8jVyooq144o86DofMcRQjrjVQTLWqZ2AJr2nLjV+YumHVOI6UBk2WghD6i4m1EN+2s8prC6r
WLDoF3O716BJQa+BZCv7QCaz9Y07SSe8N1AXqz4Ruc9WoNHMTiQcJ/1xjF28achwWUJDOqm/p/H8
U0XY0hjIl9vlDBsVTa96HF4H1z1Ro+mpd+TmKynrpK1RCoR/SlScKhNpRj+7s47rYbmNLPNvUjvd
OAH3R1lOnr3pC/yBrDSrzo5q1MFkblpsGb1E9Mc7eYWc7Buz2UHJBqTRriLXa+l0c76bEwhBl7YN
s73HcvskUasN2DADZ7sYrFonsH3gpB31R1JQs9jRMEe+WoWERPjdqW1eophprKuAFDTfPPWd4eJM
NsuwxveZI2iCsudfPtXNLORBenLLkTCwngx+tiMkW3e8H98S1Juuk6IZjkmbjG9m9Sq1kr+mwIM7
+7zmqIOAGOGpdyuGf9vzBPyIQHrYLzu1jL+CDqkH0CLgFsKc1S+sxJ2sktstECBQEw+6EDXM8/Ls
MDG+gES6euAISq3AJh195SMv11kGGhsWt/pbZs7iqtaSY+eEw5qsAERfg3rBFsEQdhV4Rxx5Hsf+
8xQWqKzpUgApq4bk1PC4uR2STA+xI1fn8cXsX23dyoxPdQNuELUUNbQCrfU7WVcM6b6d0qd/nfLu
I5UDaM8RNOxWiwIsBsU659j+Ti8CUOHHqCvSEzV1F+JZ2/bpiXr5IK29C1IuUobtTzMatmHVlEiD
h/DOjWS/c1nsUs2W784DkKz3jkjmRe7mW4bpiMRWDQxjeqP7x66v/SP1RjWkXo2nIoDF1Hju3unJ
h1X+rbeOMNIqNSprfacgY9PCTn21LEg2d8N5qX83v9GzAUgcuoiKDfL7AeaNa+BVqQjcOqorAPwl
9sya4o4jaYxEgbk36387LtRMTWUBCJrcM6ppiAxFBkcONJ8Pqo5j7+65xhDBZvpwaCVwj1zpAFQG
pG/RpfF6nNQ+NLMhacwS/G8gYJ5mH5JRA7pEKHgRZrskGdNV2qCwOsJbdYXKy8TbGVp5qBrUAjZ+
Z6GY1Q7/oWYVf27iEHlM2YjazFp220QdzZc9DbIJkmAE99F8Zl8Uhd5HAcps9VnBG4m07MT2Qjxp
K2tbRqU8ueAcWoPL6q1SENGIdyFfhed4oVeKpF0NScGQxILye9fbOpkGmVLgDfAtrKb6RCOSy+Ec
NlXyRIM0G+2zWYXXodZQmTUVKbiQxQQ8SOVNJiB7b9Zm6KfztEknSmR0jwVID/RrCOgNgMujegF/
hG7TZ663qRSqmB3lwPaw/BetBO4YiT7sS2XgSO3WHkFswDOOIE1Rk33YsySsH2hE9qaFPzbv5yVK
Npi0xJgJwEAwv7+mzigRaQXjujU23toeMgtZVv1knKgBTIB5QiC2Dxotd4NFcWMoawvc16S6kS5O
OurCT1bno3opGYEhWAsAxRLxeqMo2ztg9K5s7gsUBjmAu0c11kzwTkPc8rrnULzQgOwXK+qFMRhg
8T0BCq0V/pjqSdvS9SHdLlIj6U5xuYbM1YUkCwfQaWv2frmFnO0WvzJudzobGQBvGhQgVBru6Fwk
HyEZZsi60013sIZqHWe+tsL2rDvpycidM3npYhoCBP4zRFwBBIPtlKJbANVUeEIAALCA1DXiR5YB
nZmUNgcp0Xqxox5ql5Bg8eELByHxa2uKLN8iwjqUuwrg7pdMFw95UUuAheXAdEJMCfWZY7PpLQtY
xKbb7LWyve0lTdLOsuijd2c3/urbGy2OFEX3vZp0sdZyK8QOXEfk0W/BOqD3/i/j2lWBI14gaY/s
k84KUHHnK+RCwRBirXGLSCOtGnDLlcb5Zh4yB9HBCbifgPlA1kgSIduz5O0hUrCIBaBJj60bNSsa
kgdARMH8hNNCqJAOEw37TpqOLHq9nafjCjixnAZwZzD8diqZagckFb3VqOpmYMRMfUCC1n6Q80rf
jAqIRlcNKYZK36JuxQVMlvMu+vAng0W+zEGKZsLO453mxh+q7riU0/IimsBsUeZf4t6pd1T8elcb
S0NSLG4kU16jHsndnfymHJfsGNMvHZKs9jSJz6ovZj3WO9LNttRdZjEjbI1yOSDof1Mwx7mpcnui
A5XAUXNTVEdj775abq6cW3TUUxMVRRUd5oq62Yap+jwQ1iHmrRgn/7sIn1l3YDCGZwIJxsB9KdNN
xzfvSvArXhk9sgTjZ0EsgcgXHDeRb/wt6sH+pjoIfdrfUsv+GxFd51OmD+PaGZ3igLOD9RwPdj4T
uDd1fY2GePgyNW611fp6V1VCBAte5QyyggvBdzhLN6nddRNzwFD/CttCLotssQvBJLQx8NQOOp8B
mb3xvW3VeMWDTWR91GV20q1so3vXIG0CdXnKhqmS86QG+FJiD8gwAIsWcVxleMye3cH5ESuurZlT
q3qtfdN/poGZo5zDjCp2pCEqaNot0uv4pjSAB1J2ZbTnqpisEkxumxG1c8gMQPwi0oFJIep+Y5p2
g+syr77891/Odf7xlwP5BGqKwUzl+bhcUbgiP74DIDOS/+d/Gf+7SliZ4pIbCNul6Z17DRczYAIU
YIC22KvINRQFoZDHyiRgUD0TdAl66QJKlXlIB5bsOUZ2PjKGQ+GdkMn63FKOgjlF3qlz5FOcmdGj
HyP1nHpmPaEig0qpANb96KmGFA7ynmyAyfgdYrKrkGOdntVFQEq3GTP8Jqrk1QHKCe7j1BBYr9qx
Ajl2qCZhrUToCNxGK2KHBV5Is2Ndp608YocFaAu7pt1hpo5VV+qRukDXS6dD1WvS7GczcpM9/iDA
jAD+fpxI98q02W3xNZWbU1TNnnVCcc824Jv/77+Kr/v/+LP4ru3poPX0mA+k3rt/KA/hKw3EodFL
0aTdPlEnfNbWaCT4dIO5q8aLxknVOS8rD6Rc5DS0/XIoV4sbOOQwBlgv2rm/6OYlSgPwBqmlI0Ht
Y/FbL7J31Ef4/SyW5/NkSwYCeee7RKvnnwBlCfbBA+9lPpnhVeL+8ylLuu8Zz6qvbd/nG7NGNjUN
Y9wkh4CS762oOOq9Nq5JDN6WDBWwsXaNapsv3mll5hug3ohDzZCrE/o43uNG31hNceTvCN95hoFu
ouKgjR621ioPe1EA8B6RwsI4L/LSspEq3vhyTTJqtHoC2mCLS3ojRwY4yeZ1fCTnL3YcV/mHfMJG
YkG2Jm2hy4Pn+Pp5kVdqHZGD3WSBtu7MsKJ1gHODdehzDrgOX41d8b5OU72A+6p6iAxEIhW+yvfE
ZC+qCuSTl2XykCNWsdUNL/8m0x+kbxxUoBnh+NQ6+F4p8JlINbLOzcD0dGdHsiwy+VVZEDsHiSpl
ga/su4WmR0Aabdr9MGXTKnO8DjASikDGav/CEuPjTB+DON0l8scHu1eENB4ftR2eGERgrc28NHYe
AVq00MrtzCmjiGUazfw7HTXrSCQxJP857Syx8PxPk+GB6GlIhDzC96nnhZGe+rRMvczz69Qkx9k8
NTiAgZMOZB4utZqNlF7wPYB0tEkOTZIY51k0q9vG1s/UYJ8Yn/vqQAPhANwFZ0Fzw7yEn3tURsUJ
sPSwlcaemESq53z07mQhwgcnXwL/5KfVYkAyu+1AeUpdasZaNMe8kYHWmz6o4nv9Ww0IkyQc62+i
7aYAFxXWI6+SfC814It6KJO/RsAuXaP8gb/htuWTMQoU2hZJswXLBt/1KIQA6oLufp5k6W5Rq6Rv
ci9mn0fNbLconQtnrXSAidpoo9hqIYxx0edsamHrW/INNVzbj04/rB2gzZg8yi+WMPmlSW0bNaiq
S8Kpsb1A4vC4tuIK7OcfhlWdwZDGrRfuQFSTHXWlXUzmnnLrmWj2Vu68LEqarpl6630SpOIDobwO
2h8jmHk2DYIjVz2VIfheCuO1nAoN17SddaUmG832iov02YBsWyTEHyZmf7ek6bsrMpu4zTdAiynW
N8KmxZWoFstsTzaY3b9wC0UTWQ423yIajpwVxWer045UDZOPkbdG6uYAIBy9+JwjjGLhSHdC+VK5
9qWc1qOV+6cyDt1HiVSSleyH5I9omN70SSAHoNX1A4ru0u3Utfk3v0P2vTIgzwk/9eypjXhnIY80
Qe7t8AYWVG/2jHEe3CYmng/KkwzIU7Rpu7UBBQkiYrxtc6mh4EiIQzvm8SM1lkAWMgM2Wi25LDYW
SjkAkwqA/MWEejibqACj8YAHK2aSMi52I+jrQHo1AcN1tin1P+qJm4dOYaqRiFe8PzVueCHR/Cl4
6jgB0EMYEjJ/2oURy7BtsOvI3LslkFTrydW0wG08/VQb3ADUHcJQK+DEoRpLKAFJSe+KdJOZfXtY
RLP1/Xj2JilNwQv+3CqEbBJNIKzbIJcFGyQGpBBLNZUrvGAEY0+wyJDyLk/U/E6mK1gRpNCc6oiF
O9QNjWKejzyWSSeGEOoi++/5SLsY07p3wyyd3jK8lc5CpHj6TS43AFHk6WfsZNNjnvsbGpHc6kd9
VpJMV2bUa400OwKCaxM6wyqJtx4Hf4TAWeY0ZFk890jmKgX1TD9MytWd+ncudzKGirpyJRyvCpLR
MAJS04w018T0FKd+MMbhkrM5UeMrGjvABhuqCB9CGmtKuAwXa8TXMyTApNma7FA5Zh0FoDS/4fTz
w4rj/kVaIf4TUC4K3OwqfwO3HjIwbYS0fBtUcpwjKS0Z3WcXaeC7dMo4qN1C69H2kLidln33Y9Ae
DaN1/yTTBskCN6aMCXs2zXh8b2pmQABKQTGWmxZfITaQ4KkO6mBrRAoS9QQA7jfaUGrBnWJEPebB
rdgnsgXAJliIycT0X1HiHF5m0Zj0D27cTscBKMs3K5DpskLe4lZtkVGPVuCj/2mRL58Lq5hAIr2Q
jjm8AP3orz9DLuMoCAvwu20rAfYPAEpdVL3tkcCNCBlpVPBI1As5m5WLaDEDJ+usJNNFTra/TktK
wQGLQr0P5Yy9tLh+TLmIFlflNY1hdOx0ZNDiHjE/46WHSn0NKTelAhfubXZFbVv2SbKkQlUb0BJI
Dlyjqxia4YI7Oj8g8M4oVQke1L0fE0rnDc4njb2Q6RsbyLQoRPyJL7rAeZJsxv303DY72E66ibLO
1D+TX42q+hX4MtLkYFvxH8huGbIkaBJEJ2g7MyAR7RwZWsCRPX2c9z+0FVq0TCZ6u/J8f7aZt1Dy
Y3dEM2Reo+2sTnjgBovldkiF9VoAYmCFzLnqkkym9Toh9Irr79fEk/hbIG0RmFKw8kApvvudE2lx
BfM7p1A5mWqlyca+vfX6HqnZP1HfJTIrj25YbgbiryBFaCgQeNI4KLxJVSQh86s22jFE/AEDBbBw
6WKjlaTtkXrUyEzDv+Eypl6qDGsQ1aEuKZ12pZ+yHfnNspsumd9NmZtDc7yfdx7P7TzL4iqlZ/LV
vceiz2IPcf648Nd5JsOH2jIfNWEC31SGjrUiGWBNUYIjrHw2IdmsAFDFaSiH4yIa5FHLwYaB/IIm
DCZmdqdSmCFitkC5QzV4KtZuFPWnioSkH5QRF6EMA1IZceGszTHuHqy83xVxGUcr0xA4ZGkhSsfE
FOA/BVBvNqrIzdBkCbLjH724RIm2A/qmzAJJhojc8BAmYX6cHOe2+Z1MohQXlRjGux0NFzdS3Ml8
7H6Qg4EQ0Z2C3O7WWEzmNUrzHGqOtgWYeX1MzbQ+WghBgnJXjeeujFl1LLGB4CsyWExpuMiY1mR6
QGo91tP37jwJWd1PcmNldv6uLzUHuQosegRuY3lAnCxatbR3UjJSZFaKN0EFEtCa9nZK4WkCdcqJ
sXJpz9YoRW45QFprAN1GE6AYHZGafpqOUWwn54hryNjAtfIVcasrTvbGV6c2RyQEavlT0wzdrs75
cNTHjF+ATjptDCDrfUqZi2dHUTg/wEKAlxoK+my9fzG76G+J5N09SvKQTtoy3EChCOrHxLv0MA9J
g1jz97QYq1tZCsjd2imGQ+r3Ey6uVD2D78lXrwbDPXmRKMHJ7tpw+Xlyau3dn2R+177IZMyPZEsN
mGEkWIGspzpnzSwvq+L43xEf01ERnRvaTcTOLGb4yNS0fYAqesQdfxOI43FSDDV+oU9u9aVL0+xB
t4vqmMSo/E6ErJ+zGjwTDKDXf+C2FkWV4NrjUfhFVqJ99YYMlMN6ht1voXerDGD9ZzvRp24VFihd
zhz+jWTU3NjM3Ur/2jrTS4hDPKpGY/877qtAl60ZX3Dkj/el68od9rLea9vlOGYgyKDjdi7AESY8
F3bDrh6gMFZFbimOzXKXZaBqD1KHjUcvmsajVVbjETS0Zrd31ZiE1CDN2wMaa3PtmFW8uyDduMrx
ZoBhm4e1s6GJmMS9auD3YKFPehu8Cm0rT0XdPFSWq10NxLRxlGisZI0ikw5c9k6Yb+rcCKYwdC+g
B9SQtcnxjff7co8XrFzNJmDrBvBehKAEzUM2RhUCKB8o4W3eWMhzUDRteth1G5GOSWB4lnGhhhSz
TYnU65VdhXK7qBcb6tVVhE/ulac7OQ39ocmPde8eaE4SUcOJsQ4V4/pGVIOGACwWv7MhWWkiJx9h
HJQzKpO6641D02d/ekwh9PeNg4N3DUa3qRm2HI/cT3EUlqsUZJx/IcGIJXn7JwqPLJBCgn+6RLW3
xoNJx6vQx+F+WKHUAPd/Ze9tGAutDjg3mgSCjmguKpF/g3ukMvDF1FyizNLznY/fxB6VHp/DHgyb
Rw3EiefYOM6jKSv/TJL4a+UnGaJCJhhl/HS8SoEymbAbkqdEB7KUb2k6rgVktg5bR3wCZl8XcKCU
fLHdFuBTtT9dNKdzt6MWNru2MC3grRrjfjAScQKgrHsAbZd/AENyfkrd1Ni3Jf8rMjsw1U9heVwa
vShQqQgsSn2zCPH1T8v9MqYegiHDFFCXnO7Ui8xGuSmf1ynsMOWrRXU/0Y3pTffGa+7euy0T3nzy
ubuobj7v8lFvVrnppvTzkuvNgjcGN12aa1klq6fk/Ve1CG+WvvG8+bF++4GWmVE45R3++/Fqm//A
R8flhmEyx7fBQ+e7pv7rPUfq5r0DXoz6mXW2SuTUsocBQYYHyTTw/wBIcN2poTOIxlw7VcG3bADD
Jh7Xk74iS9JXTir2Wmf8QTPYVdmaaz837OPkIl0WdZkgIlVz94WN9KPcBwTOpu+dv2wUBD3opv3I
ZB0fTTXSkszGpRN6TZkPO+6NFbKWQ/yrkYZshOk+mrgnOc4KkoVdM+zcCdujkrVIvf+Yui2/AB/B
T/OLUU/r3jWyr6Mv3E1Z19OxBoLSU5kBEWbSrehHlKRHliQmQAbAHBzZoXHAq6l6jiJWzhblGD1i
61Z+qV2rAHQMTxHrMhtkY9iHkSEcRzBYS0NwWZrIxotmJiiUGNwTKUkO4E+g04IwpLv4G9uuAf5K
crLoUh/5EGzrTnisGIk1+GtcpQHod5TtFtf6gEkDHae1Yqmv7To/ytVdP4os1YZ2afzkm+y4eyFJ
/WFAMxX51G4XU+pVEzhBabZ5SRK6+tdlErDzfNaN8JNXCfuB48n3wOJr1Q/exVWSRQxseOSAl4DW
upEpe7Ib5exEM1CDajn7YQTQ7TpVTiSzreytGQt+ICWJ4Ai+de9CA/BCe8csKU80ohWjGoBgZN5a
oWauSFNb96vRZ6LV1HZkXo1MSfHzI8Zx2KNaNc8yZExGuGKaeDbDdmaF90fediXiGwDl9KNWPIGC
lQbUAOwQaE0DIA4XmWiAGWEYEwLh/zJPguKza50gxqmQbRgKVkAx+eAYbvuAwHX3UNV6czAb9tKC
k91YkZYaoxbFJrNRpUR2ON/8VBu6j+1k7MSgJf85V9xIXAB5Ht84uFA9gRNWYQ02flqvjQjAnTSc
8QJzBR1IY0MAaUM6HJCeynrGECyVeu6SlBoXb9Mby5uJDL0DVpEtd4sxLUBzdy0qtJAgywE0an2j
QzIiVgAaq+dLBZLcnbTpzE2yGtvhD1MSLwfuErjz5Tr3Vxb/K55SA+f5oWz0M+NA4eLiPQWMksGm
kTlnen+H5uCsfFGDttzKMxTDQQHgmE1XCWB0jrJCIf+knyhfvsJz/li67I1Gc1695ZtfS6SfIspj
VzWq6JGi/YkH1DeVICnjV4OP3sVww/5TKAGY50g+7osq2wsE9K52hRR0Pc0fTYDOApoLBEcg78rs
rZODzVGmoIzE1a9l9t4TSUZ9MHdAXJoCGlbKgNvGV7PjyZlEplHIs5nHryyerDwQdmsHnTm1O9Ki
tsvYWGC5D3JPi3cWUNXmbHVfZZ0vqedzHnuj49GpFc7+PjOd8tGXGRY/UlAzz2Dr/MlIImdf+Ml3
y0N6TaZIWVkPWmFDAI2VhomS1c4Y9HkmHod8AOds55QHQDxZK1KSLK/AY9ek5XAAsKCGLfsQr3jL
qyM1fdK+9xw5lByxyJ/jxSb9sF5cWuydEM1Qmjv1YrPM4DmeOE5Dam5GZhcHrwxRgjTqTRBRQkBc
ofT4Zixrme9a3jcAqFAJA8u47Mf6yVYoBcscQJypn6RVZdgbgq1N4yDMaN3pM4CaEYvtvAmgf3bx
LZnyZ3C4NC85N+qznSv8PSXHx/pbA+/gU1T46UONPeyK5I2LKyWOk8wVJBM4EVQt8rtRlP5txN8B
1VF+f9G5qz1VZvTdjvvi/N97EAP3qvdnPNznuy7u9MGeZDH7nqnCcBWmhMvb56GWuC5jTDsK1Qym
HRaredyiJBJFEdvcH7UjiWyURBer+/HsM+vm/uhkAPD+cKMe7zz4znpaqjXsYZn/zmWejRYl7/sx
acjnn6vT7H3VfgdZQbPVwD2xjcI6WmleawC5F1iv7928ENGFpNS0fgm6ddv+ktQmbmpsRX1qANEz
ulC3cUt4xnnq76Y8fSAXLtqofpq9Ba6bR7fbzolWXXXwcms4NXmOrJWfI8rLQqD0m9MmOQ6bubEB
SEG5t6J6fBva+ijqUn8BfFZ57WL8E5CczOoPs1GTRxN1Ky/YDt2aWWYW2LqOEDA9RTMbdSl+Jc62
etimKuk2Vo3WA5heyUG1KPcmMt8BYIFvfpmBjNnyWLRqKHWGxsASj1bzP8oyJnP6zzBM8e5DQ1KQ
DKlV0Yr+l5a5aS4akqLKQQ039n+Z5thtHQTtXpK6LZ8yhAo6ywUWSdw3+toBMuGWWLIypTXyHqmX
CbSp0pJvxHCrllXNyTGr6MWysmQ/DmDfpGFomhGyEOSpbFy81JXFMMbtnvWmCEhJMtYlD7ljaRcS
odbF2ePtBbYSmrK3gwG1KEZuFIFgxfCKlCtzE7UomI2EMbyCUxdXFDxtH2wX8RF8eTblFB0s5Be9
odCRb810KI5+ndRPgJSb8FfFV+L/zYJHbrwfpaafCyRXZHLM31JgMm5M0aHUKfXkGQVU9QZlx91r
UupPtgJV9ng5myaGjDfFwG9N8cyeTYUCVVamLcCER6t9RZ6zsXXduo+DpBjt4H4cDyVKgmNx1LA5
C4Bebj6ZY+TuIpNNAKzwMpSn5/kakPnZV1xAXITL7L86QAhXZlt9M0fbDoRTJo+pZvn7Vjrt3kgU
flfkdYFE8f937nnbum7yvYsQyTqqUesRm04MlprCEAeX53uSOaqminqW6tFQpwosElLjdtEfFigD
tmRCogFJBYDOBwIv+LZQcAUcvkOrnu+EUzOE+k8Zff2XManJkGTA6cxAK+l5l4S1CCpuOkcHCF4f
qq9Aw6/gGLReAF9/MNX/dJSyal9qYkJKgj+8IXkA1T59cmNmK7Mw+cUMjBZIQxyTTYQX537UATKT
WIx9Znbp7F0Toc9JL73PCaB78SsZhjUQPLzPjcaNHfaG4boaDe+z3oDdphWl3JCvnmX61pGduyHf
IqpRbgGCoS1p8xLbEFnlYEVTvo6Lra2PhNwdaVGp567HHqjINKx9AFa6OvLOuN+JjSUcLWjSBter
dqKSFdRNq2noP7tiylUxr7pwLTUDhMyhtidzMpx97t1pnKoKuhTVM7jiBDp7qtKi+UeTWFaxxb1K
vBpV0jQpLInioZsxCVF/I1dEdkWQR1bRbzvTMa40AuVbu6tAVRFkwwC4SaVtPrSD0oKc0b+hyCqT
blsN4HJa/C1lgXgznksfs3PLi15k1t/6/7o+EW4lduJsBWoEvVLfIT+xfY27Ask6wBXBHeXUvFb8
4kSh/JJX03jNB+07SRsbkD5m6tprGqJKNwVgW+oeZp9keh66NnycCul+soE+TTNnPgviJpJldsgd
kDgoBp9C1O9NKVPctjFwNC0KnAMB00VjrWsA8kXmg1m+W+YsBtzXxzw0JJNFFlUOKNA4tkRjbX+l
SrDcBEdBmofFjoae1z6XrQI/dHrnUVlRVZkP7OEbq9iVs9UYe84j6HHmucjKSxEYSHx/fPuw+phr
UBVqtCJZ0fCfVuRcePF1GPudq9L2ly8afb1+J+tyZN1adQYGp49vJX1J5+8rCSV9dRe957MWoUS8
W2ja2TLhFkdtQ+auehQivCBT/Bn569aljPXpBSgBOP7FubsmZTMx57ErpnXcouYV9aGtDoxYvIdJ
28fI6MNxKwr6WCV9WFmF3DEORkA1lQNo+fWEmoEdGVeZ45xzt/86T6WWlSKzL45b/Puys1JZtLis
uVmaFR44+UZNm38IWkEt35WAkndE1h7J9XefoRPTV7IHF/20/PheL5KHMjIPrarDGCRrT9STavjf
sj4GkAk2mChjVm7/X76/W0NI/B+ILC82d4u7VC5CLpU3IMFSa1CHylJsm1iTPCJOFj8jCPCS2577
NumFjuu4SeyG0gMsT1VkONr61jZjeITqOJw+U4O8YzBz20m6b5IUSSCyio8WAP4vwp7i5zoGCaEN
GtpajUiEKBDOhFloA2cck/Ck01DWJ5K1H+2L1AVKp9NVO7tP2Q/RNX+VuOp4G3NZ4lrMG180H5+j
4EV1tRpn2MUorjn1Bso5hwmVJA3yYx48Fy+Oljf5s3RwZm7zmn1JBx2sHEaU/jEN/rkGl0a0+r+t
V4bl9JLkSbZpkqpeJ04LBGYFRhHKCY896oIx4wdwOPnWd5k4UUNy6llF/NNuUVOPfVjPc0krGTYC
2CO4AbMDo4z5o2uCbTsC+8QeOX3isS0sM2irUn4Dw+MBbzv/r7KazlVtD19dhouleIjAz4fwzEGf
evDZ6nG0q/tiiwt7EBerxlBFI52jmZusbRj2Tb8opiz5BgBAhjusn/K6D8Pzr3OEKggZ+41Y90U8
XDiQAi6j6nkcpHGitf/EDTmI6UlGJrFvTDudsz95H6agWPtwkwIxEUeqggu4KgvStV0Fs2V2H7mU
NDGttciTYURB7TK7+iRkUjADZUYfn4c8Clp7meHDLQtr4Gbh2DsihxkLqY/hj71wjh8TzPNlulcE
NbYUQeSBqUt37VfRAEBUT53wkXW9uEaoi6ARyfGt/R/Crmy7UVyLfhFrIcSkV4xnO3FcmV9YqVQV
k0DMCH393cjVcTrdt/qFhY6OhCtlAzraQ3SynHHFCMx/oPfmGQFWLCmwfJa11Xn64OK+tqAmrFC6
tkQOL4t6hQWDt7jmpOOktlIZGXSzcDXdYcGk+sgitrq09PyWVwYkk92tvrj+GDVPnpxMxftLmt9O
G9uEUUw+wlYwGLyI35T2GcboHN+R+PPBkOW293u1/xL3c1DOqozi/WoeUDq9CYUEr+KhGBj0QD5m
0ZMCzeWumjh1g2sHhPrGdVdE9lERoKNVaWc33LTHYyJyY5F1Of1u2j+Y3USvjUvE0muiYg/BEAt2
5pkVTCOxvgOqe8jawXnkkhbrCNpo2K0qxb1Jh5dknkEYDZSbJYdni8zGLbj1EMjvBv4Mhfx1NdW/
sCg5UygkndK6t0/Z4MqFai21iuemjklJpjVXKIQM0rFPOtkg9XCss3ytW9QBYJeMFLKzfIh2oD79
PkyMOuVMoIp2usf+6NZNq5nidTrZpy/DAPT9P7OoFMx6MBJxlU+nl8lK7HmjsvW3obpH6kH6tJDx
XYa955XOM6n46Ssul3E0DTvQk4adNx/gdImlgT6FjQZOdX+mT3WWbut+fXYdfsm5dl+zP/Vc5vx0
peuV9civF7pOp89cqn7C/9aNvDue2u7ySv698IXHjtuBg13dS085M4k/kYZzm8XHa86FSayDCanA
Hf7//dcL6TM9B/24zrWXKKi12jBSWNQdyBbVhG8fvJ2TLRckW9PMLB49BhmrOCve/5gxGYpfMqaq
ebDxCNrUOYNowNQOr8RjZ8sfhm9Z3EV7Bh3sEJCQ4ZWq9rG1Tf8c11hqe07jLHS8yvnr1Gb1GW6R
/qF1DbnQ8yi3/SEcj97lESTvS5j+XuJEOFDMLkp+NxH1AmpTEUDJs9npg/dx9m8xr7R7fH/mnDyv
3v+jEkjcfxQCbde3bFBzoQKNT/bFrTkD64hFU8/u8DbQHVjTZkd4DWVHfQYBq99nBbChHM60Gx3/
v2mWeOdTAzm7eQpu0nYM/MLKoAuNiQRv2l1XY79hbl3jX2YjIFmvRUt+XdJgyjkGOuU6jLiZGZYl
dDe/dFyb+ozM394iUeby02eBuVW5ABiuCn1pVWsKan14sRqA+fcyk/MD3erkmcO/sybOXh9IbIzb
wqiWZHax1yGune71aV44BYRIPrpEGnf7lISUAk4UtFU87XlXjvimzKf6kIg+WZfEuFdD9Tuk43Vk
rxOHpLsG7yUQAKJOfewM0wBCWFxaOiQNsLHCCm914AI3P/GU79ccfntH3dv2JgQpdZvCaAhmyjAS
u0woRd6sswwCHNFUvU9dUd0OvBBPG+rF1VOOx91tFlnv46jEk92V8daFhDtMr9BZUwtk0aFMtrrZ
0P/gbhLvKwXQQlXAck2T4ADo0detcSbNok8BAL3jUOQN+rbvXCAKy2znmPZDlWfm7SUG1FKylrWA
2F8KBe9ll+Rm6GUuCUuSjls/BwcWbAKbTwsHersnuKy6tyluvWVEUNcYgB8xDImtn7lTH4RB0xON
Rgg2DuBtf8RpBBAOz3Dn0TGVwOA7wJ5PGxRTWm+uiU1V0ENE6Toq5mu4YFIGIregFIJXeaA4ysc4
TnEmfPEInnq2KCAU/ZgkDNtinmwf8eb1g9Em1ArJl4rUUFShA0gQ3AxZc5FOlnMMbnzG0tC7F9gU
rELbamDeo6tWY5P8HqPn0ZrL19iXecBZM5Y6D+gUZzG4Rb10y0IeawEQcO9FdYhN3/H46SBGeWnq
FBTn6tCeR+gUPVaN2NoPuo78noF5uTt+mkcPhMTT3wYOJl5Pm3nyqDXihcFI0abrGosM6EZAAAJV
nigYqYAUFaCWtwbWCjhItrGxI6jj+qDjSSXwa2vMLbcM3w78qEwPhLCfCbHBKzGqbGPnlglVw8a8
EVgV3/gipfsoU6svcd2MbPwTodc9hHqAPnTzUH0WWwTMcjPamyM4fHBJScFsTCLozCaTActH4a8S
YCaD0ivRnA8FHI7UbKVgHC9RffqpC9U86KKnACHo4JhZUyBGMOUMQJnPbQ3/CwjpyR0gq+Q8+AO/
GSaor7a5KhZNBwn7loEQf2m7vF50djyc9NhRonhYQ9I+qOscm5Tcav4DOuj942FiWdBhNSnAg75r
+c6XhwnqAdDxKAvn5EyThE7uAFOcg3b8ZFHXhhYQt6iYQ/VCNJYDs9Uyw+skFC90bLDjVQmYKRD/
dMLgTA5bgu2prbaM1NaVHaUUUnDyXVtL6rg+AyEaIoJmlMAlTrkUFUGYhUDVGvIqBJqNqzobv39S
TLkIqWgJFn8mo+szfbiIq1zb15wSa18IxQJYlxrZSc1ucKlh3FhpnZ/I3IrR0n2W09EHw01urdTM
Ln1zq7VtZ+17mVoYuctwjzJGWFc3gGYUTbZsXFvel6VnBbgDdm/CqQ+qR8UU+sOw50mHX9CxeKIl
jE8iE3uXeBXqzwaJ8pWSlXEgaZNt/vxmYH/l/VqW5fq+6zJQf+E45X35v4SOCXhfXTTclW6P7Zwg
kXC1lANZRn7Ww2qBe9siZg2sI8vmlldUhcQp+CNzDB4w1lY/iN8vBri2xAGFaK6Q6fSWCOEGViPd
bzFBvZlM5nfPgwuR6WeA3TNGIRia9bjtTKN7wM+nrcO8TPCtiMXOdkUFQKlXuIdLEqT0B8g0ov5o
jOxNpPaS51y8xD3F4z7roh2zjPaEvVTA9AzUyKtcDuEFa9/MrH3UYeShTlaf4PfUe/zzX5Fa/3yk
2Z5NTVTnHc8EX+4LfZrFMlZNY6d3bQaFqraGsGvvyXMkCgCvnbi7ZWMv9y1X75PbvTuuTX9B2VlA
nqDI3js/zp6qCEvvyG7z27E22cYtzGgj/Ta7Nf1Khi4cYZ9GDMWfmwUelHE2kem/G47Vv5CEQZKg
S9i2bjzreWCr3hX9Cx9FsmVD3S91Vs7lQzdaHC88FkxYLfggFdKVN7GdoJYvTAXeQ1qFJavK+wIW
njdV1d+1IyvuaSaL+9o3l5004jvdcrnJUeil/bafMxhuyWsPlZ1QDzCUgNGLaO/0ZHqA58wQbGg0
wT8F9+0Zq2Q6orkpQJ4Ce59esEQaW0SSqgxH4ZufkEO6w4BS1TzAT9fThNud6zj5Hd4M8rucm6HE
0x9+ar6MF3WenzIOlLju5H2f3xUx/C9MCzUaLNOQYrAsCiyQ5tbZ3K1zXG8ApTBi+Yq2aopRrVDY
VIn82Z8AOfpylg9BGp/RHhIE8zw+3rk2USKgyzXn6AtOZhPtoHPyfPk0ieqqY1s0IBv28vRbtDzP
/Y1d1djuaATeRHoLeuLEiW6quaVD18O/xS5jP4aBDhbtXZ9He5qa5kq4hhdk3GIPqRgWdlVBrU36
dGtCZyns4Lf8nE4A9Qiw5Y86rUqgCDTHk8KkW1hV4CtRyN0VAqQBQhesj+0Bc20Z45vuhYxu5668
KM3BcK+eRGr98PDWd1f28EgntugXmnU6xykQeP8WL7r4X+ORB/cGArf6hRYz1dqmJk3hkxHntxcd
VagtgeM2VDP7AW9kwZQ3bKMSX4D9MLe1bKpRAGtjwwHpEvOSRKBs3qQh6K0/YD5lPJcjPcBXUfw0
DHUDgefxucg4ZHqdDmC41k/wku90qzKtzftYWnkA6WIsGC3rtU9H74HxXgRNNLD30U9D2Sazk1Cb
wBssZW8xA8xZFVN+z1GMXDaRsI6d2UJsdYjkhjE/vc2A9Q/90RXbwmueixJARhhwu/tsVjDUZzrm
xwLE3dGkwFH/1eEWVoWK1DzkcqozdfvTPBNc793JrXCX/UhsagAygWVZZHpRk8xLoKaNygY+jjjV
h66EAWAuXLBNzaZMwta0n6AT261SpZyd7H1nl9bc3elmLmDQFlzbmUHQHuakS+bHmET36OC1Wzc7
p0MZrn1pSck2ZF6MRMp5z5uivNVrkR8pj4qnFCWzW8YgEjJnWCOFEXvaylAvZmjuTyGg5cZlpeNj
PJSAit/jJ9cuUdST1W0kctTIj7YLT6Vh51opXFFicNv1wTYdAhx1Hf9u5zNLqqwEgrq/+pJ5Hfml
+9qhp9DN67RKRNPiz08iZv/jSUR9oInmtzOtkcO+PNAZxMKx+50Nd0ka1yAB1C6UZeB0/x0iJ2E9
G8dIWt53hceeVJ1PYaYcA8aI1hoPsBhUfRxsv34V0Djaetz6HdJxpwWTqrXGMvzSwfsq3qFodP4S
92G6cwtbpVAyWGToObrUXNLE2gAAg2WeAD8ogpjLM/y/+9UIDNRaN3NPPjHSspNNs/5ceuZNwpr6
eUiAGlC8UEvdrJOmC3wAwm+sPh4ecOuEAzzSWjgL7aY+hzri5NTPtQQPP68qd697nWxR4dX2qeuT
HjKyyXrI8AUuw9SXd1maZWtpTTBngYSBuc+K4SaD8t6pgAH55dDD0CxwST9ualdwFhRkZFvI537X
KZdY4tmvflOlEIyZU3JYVG5AYOoCPs91nZA7/dGrRb4hvnmfDi5gWolxTl27OXZ5xYF+4d6LkaJy
W3nQtECte7rLM+eNWon/EoOsFXpgiO1GhduRDyWTWinvBaJZzsqPuhXgJ+PCtSAgNMTQE+rmgz6L
ORgvLlHD+kuHTta9A3aC1nrElwnAGiqCIktRhvZtsk0tddPN7Ev8jcmhn2UrdPNyNlQu0OmmWF5j
uqOd8/SZPkgu5caCY0u7zCEufB4zVZ/xtie2EYOlr99PEBeV/TgsGrOw1pe2UwwLv4QLns4G6HXY
iOIEBUB4mgGXC+ldjwJT0iXlnsSNs7k0h84WhwaVA+j4zkm6rc9YxMH18Wu4cHn1LPM7d18yE9Kr
TV0lKmCUGMso4eOzdLy1BvjkilhYCA7JXV1nw05lZhMMDKIoeLnA/2BmeDeQvCeo2KBMAEuc9Lsv
+TrhgMJj37NZtwDTbJgs+aNo1EEnqCEuQDaHP+x1ZGrG2Tdw2rD+jLEIGmjyi7Ttcznw6DniQwNt
RYeeGw/ygwAtDEfa+c3W9GO+RV3RPtqFossOGhzfBg/Khc5Y1y8p6hH1gEUHZfejsqa1ANJoC5Bi
6PSqfG5iAF5U1UxrsCXb5xxbl45v9m8D6D2hKUixN5OGAAaFemtT9G9SKBqYAIyi5hEPCzx/8Z42
o7a6rEqs0LdldsMayO0CT71LB87KPahmXYNygO5L2zq2ws6WJ88HlNlJIDUByzKDYRcjLbCPZdwq
GCu/DTAgXIzU6m9aCyLrbQG0LUhh1ptnTKcysox7DoLodlCiXDkGM1+97GA4rfWW+YCARN2iBEwQ
KkT4XV1k+70hi5eNxdsggVBIf9I9fIDJ8KsbNdk+T1rkD2XpbqgioGXh8bsYsfIYYfi1xtpVzYVb
r91NcCdvf5gJlDMNqNEuepJ3UN/ouftN92MhhtTeLU6tKuKgwM6oK1NsHGeOc2+W6kfFfQ4HMe7e
A/gnF1Xs59tLJ3Z6l0CZsCVMZdx7Qv1iW7bNuGBzspMa4qgkwZMOLc9u8rMLOQE9UoeAD/nzlXyG
u72ey/x/V9KzpVA2/X9XuiRwQIY+/k0wdvrhgJfCqWuurApepfZ8MABVvJxFkN+EVOrc1odL+5qk
QIX8lC6mRT+16aeIHvUpCyKhi4tiWNY49y4wlUsx2/liaQOWQR4/drUX7/4e5yk1HiTe2P4t3kJ7
dEerpFySJn7HV9QIEreG84QfYdbIeBYd1nmsTeUhm+NQhoTjcJu+QItp+rd4Mg3y3ALxdcnvsXwh
2DQFvM5M7HhR4J08SE0ATHuYzkLcx4r5itgE9SDdJmPfH/qxxMNNn8ba6aSTHNxZUa10jJY5/93N
lYtJnCaFInX6edylQ6frQ0OjZlnDzAgscnin6NglR1uhXK5YqOQNjt35+vJZdGaDGiwuBrbIumyj
8wUqhCdTG4N31GhgkY7pA59hSNfmpxhP1/FotNsC5ivQenxtRdZgrcbaZx92SAqLRNBiavsGdz4R
6LjdFXTpW3W2Kcyme2aNhxU1qmVd1w4n7MS/oWLePQsLuIuI2NFKD6oH9czl5MID16rOZHJvq75N
gf/vypXIuNrrg5+N02bET0K3khpbuXlfAL0tYb4MWHGFgI5C2Qhtf6S/B+pgWTPoTQ1GHl4G6aBP
W+ja6/nwFK/WDoCJ0xiUPn8lilS3TjsSbB/CGwnSADReDlCZXXCzLGAYie7rAUs4hrVaW8FOp7Xj
ZSwGEmZdNUBCoXXi5Qju7kJADzaM5n3JHCjOde2XBx84FXvJ4PG6o3BesZe6G2Q00JuMr9GBV/G9
TtADfOmh3FOobhl1zFmbXjvcmZ79C24A8pXzuFmYk9EdtcZEXzYiHIGMCd3Eb24n6b3WTm88AsGX
7vwWlhm62YF9vwTcAFwIGCU+9hSyAZGwweSfkx3FbwdWFneTStkDLHCdOUlPWMbOq27pCR2zdBe6
aWF//zKhbhoVxNvgTR3oSXVonlSAMXMn5cAeSvtGX/nvn3JkeGvTk375lLoJ+9Hs06c0KYgkgD1e
JrRBDq6r+OnvnzJNVLTI02KASxKW51nZvY85Vyu9YtdrfB3XZ/8Rk/XXodfxuOfCJ8dxsGPAxATN
CCDbe1ID6dhLEHOm2N7zWibAAP3Va/BxNv0rMiNc2OVQvYyea2/rNvLCOm/ql6yvfgEOg6dxOk2n
rIp+GhD1fal6zkK8GNKtbm5wa/w9dIgyrE/noVgO/HJ6Lk+Qnxq3kHqtNvgDkN31oIBB3lX14LhL
HcRPEvr4+jTpTNHAEOmvfEIAEYo6lEXNIaUQSGgXzIBuHhxmgTQpA4HS796frV3yFj+DA+7+0GKX
JolXMQcdpZ5YuZal19yCUVhuIPaJ70QCo+AAu/TtbVUX9Wbk0LRIZuq+VBw9QjrdBmj5/HdQj9bZ
GUhruBlnwSVRTyFHT0E6IIFp6ojiVpVbd7ys6qexH4GChVl06hJ3mZk238Lj5VM8U0BbAb7Bt+4c
V1jDYtE7vfI5rvN7N613gML4gVYW7YCPTi2DbrUe6VVsdMLtDrvws4zIR4rWI6U5hO0p7/DmEIC1
A6X3EMLVZA1EuRv6GfFDvAt1py6h3Qk0yPY4y+JFLIUhve7wOxgtNAUxN5y2kARMCW9Cr4WJZSqr
Q1eIAk+o+XSoOujRuNij0zF7KtFd488afspMoukA2rba6G6hXLAT5sFfswef9wsUgsswLj1cQfd/
OtWD9HAiIAQwWd9to3OAN5umha2mfqObypsqMK8dM9DNUrjYgfBfXc/pzl/y8TbtfDMH73d+Ush0
AbB/jd0pBbv2LWeTuo1z24AicXIrKFO3OqQPvg2QrQ/+R3CN6RRluQD1QIQr1B3XYbg7RgG+tmx1
jRXzpLIkDz0kSXfXmTopzFsLshVw6I5vrhM1qesfUpTGryF9FnuUw2mb/rhOreOOi7qmIk230E2V
AukHQy/cjifpTJdZdI++IB1m6EJn9xsd03PpT1hN6daDyOrhOr1vFsZNgtXXx59FZ3IX4kSpPX36
S+mpDXjqrLETqSDEAc6m2cRslxUc4CQQDN5cRbbDmMK0EYpRi76N1Y+0MtKAGlCHIB4sij0AgE6J
D0LC2BoQt8Pew6G1unqVWNgsEf5YL0Sdqhezp+e6ncYY+7gBGEAptF5cKExklfsMhuIEAQHi3A2Z
sFbu6MFptxrgDiWrbm0AlnKSTZ6GJZZapLLluhjgYWNbY0YCfdrKYu0yLvafYvmcM0GE2qxKe6/T
mlnpScdR9q5WJvwYsKpUC+ZDcRgbSFNQVK3xQrjzGsmOvKus3QlvUnGAQgTqT7UN0+b4VweZA2jW
DMkugg74ezSUrwwLt9cOanpAwSfWTQPuoTmTfD2jrICqSPug0xRdHcx1uZ2YN0au6p1Xg0vszIde
mM5/7A3a9B+yIg70RFwXgry2x2D5+2UnJOnsLCOqHk65iaKSNdPNqx5KFZGoocHXm7m/7st0k3R0
2Hd1Dx+ra3fEVUKxLdqSA1ZaIewHIYjcVmMoM3P4lowuP0/kBUvs4VsflcO3DnWYhdPkw0Y3CZHO
3moZNGfmXhca8d8gPwo5yoQd9ahcVP4qa81H1MWzQIdEWRRny3nWDX2dqZWfZ01wJwg5AXk64bQ+
iK6ru6DFe+DBR2HhoM+yuYcV+Tlz8mitW5c8PUS3dZ43Vq8iGRp8KYxpVXEItlVYaL5Y1AZwg7dP
2Pzod21hTijT++QlNqZ3hzT8jtZJfTsprKXssScvmRzpooEjwB50Qv6Q03Kj59HTmoCRrqPhwSt3
o5UbapUpaLRPmV0eDAOl+wau6C1UkMhRx/ShxPsovrgzX3FOvozTPXpwKajRBvPoMmc97DPnaaus
9DbKg83nxCUsDlHamETXB6gGGCej6Z29iPG/qDv84nusgMC10jZZ0dKhW2Zn9Nu/DGwJdfbO1KFY
WdHxlY3vLGWBU6v0RsNr61msHTIcbDN6wIReIbe6A3qmUCvkPmrUH1hc3fH3SXSny/ro6yQNdfK9
8PNXivdKCabNU68AssazH+vv+Vk+x4c5Ps5x/2/xaz4Ucz7lW6NtPlUKNWnD48aSD+wyzzVfz+8W
doKPXWAb0HGqIoztcl0kzgQZJccjK80Hv9iWzz2JPU5bzfXOuwECoD1F5S8+2IlfPbUymVaSU2tb
JlVyLmLaBql0ivePDOaBbaAzIqw7zyWBaL3OgLrUAUWQP8whaBbGkh+yiHlb/QIEyC18LOf3o0KW
jwCZetuRGEOynJt8TpPa4fkj5VNMm0J/DLtYP/tYOCwj3PbhsuA4SR5evNVgFFqFGbCxy1h7r3Gj
Lm5r+6yJ4dpqrU9lcYrmtGRO4510jhBjikHSz9gEEZ5uupkE64xvdenGG1D1GF4GVWXs/L8fbN87
gpzWrq9xu4Q+DeSzYlBoQYfbuTWH8GG7S5qZRaqFOWM2M09n+qmrRUB1ULf1mS+O4zS4R1j/RJTk
N41y6E2GRxMEOFhsh57V5KEO6gPUiNAD/xVnaPKbOIN4h45jqw1aHvMATofN0Ke4+seuoV5CkIk6
2MfBtnATXM51uHCMAvuso7f885JjqiDn2AzgYCaEz0DxqelDRU0XO21p7UAgEe3aGGDwaEVGAEQk
pGwhFA8O4yAD5Rv+0soFrJl0W3cN09Qc9Rnuhf3eZ3KR6l7dAa3m3726CRj7uXGjvZ/kQHel8w9/
PpR0mIko0WguAGOOQh2krkhvhorhkAUjnmq4/zs8SDM7bxaQ/IH6IBb72j+FKLsEeUp0a900AbLZ
W/gJBgk8R84RPUYR7xponIADej2glliHZeTki9j46O54B55orfByrDN1+3Km7HmOsrg3hrhZM8jL
7SbstROBkqAHy4+YHsypsw7lmALTpU9RexChqIlaWPAGBhL+2t8Iah1qQCWDKhrM5ad+yDP9NV7w
9OwlU7n51K0Hfmpj0yQYod28544G28+XADPUunwYfUV4f/W7mNnYJPqY+vIpBwi1rr3RffkyQjcr
/Q/B/ku8tMomXkwtgEmUulYAYW1yqw/U7KNj1thBJyvrEtLx3LPibV3g1eza0cwpbteKpRJgu/mm
sl3AhxD0SkaCdBogwDTPDJB7Hfx598zzvsJkXR+G9HBmtlzXNslXmKzkbm61AD6cwMMG4QKWjrcU
+JTN6Pgj3ntdWPGUioW53WaPBcNeNIf+2c8YBnbA3v6ahv7JJm78bJGYh2OPO2BMk3zBc1Sy7anj
x2zWnpQUwtktezSl39300sOPcg47o50B2T6JlW7qQenP3xqZ7bYGsPdh8up9l3Lv1GDb8trSfckA
Pd+5T/gkWeGlCsDUmROuD6y1XvBaMGxTKtxd1BVyj+oY1LfBKEaJuYcmvgt9vZx02Q8hfgKiXX0n
0mZwT6imm1SxCWQGOi0BFzSe8H0+DMzPfhhxA4yW4d73dLqf3KSUd+AajFuHTJC3TIEMivyCAIKq
zAMrmXn40oRskPoPQJP1FdBku55PUEmnLuABtqV1mT7J2kVE4iuO94p7CU4eZKLJIRnH+gXvEnLV
MwWeikzrF7Ojy7g0yYPbT/wAN6NxYQxI82bkBAdE5jgxEwRfDHcqtfVkYdXfzbjBu6wEfcOTNBzs
wXoo7AM0VtsXbMnuUPWtHphMxx0vXXgvKeL/x/eTWOTLF9T2PChAwSwHog6EUfOLqhT8h91YRH18
71XNkvbpfe/TFHz5svsWm3SDmo731ENXY2f1NgAOsF18iiG6Gnawddjp3tRPt2kz1d9kC5y6CZ6W
zmpUpzZTBBGW+x7CLKeWquIQw7U7NFMz+U49FYjCtl88EdcrILzbrYyh62ak9aNOECZWdBRGYifo
0xdhx6HlXsk8NM1CnKnvlueWJ/HGE6ZYXGNYB2UL1xxgKz2n6I5pyBbMJvxk8aRZJ15LYD8ImTgI
xb/rBMHLCQRoQQIGx4wD8+vUWmF/Vq6g8JsEuCGNXQDliyfI4AIDUvruC0SUlnjtRcXehLy8Z8F4
yGkm/9E1wdie4+Vgq6XPun4rC4fv6kSCQSl3+fzDnJTI8HXA2k83PdKUKzZVfK1FYeu4hT6UC9kB
GFG5j1B7c/CAfpqgE7i38I+NZP7dY7A8XSYU0NRo1sVM3eh9ZHl5Tsr2lBJI8jgQDAmqKjfvW2X4
4SCm5rYBYWNtJB7b9SpV+7geq7VXpMWJ5MY+tgBbiJs6O4xT2JvOcOjddjzoM0Dff5/pGEhXqPTZ
FsSrWdGBLAi97z/fN+G0/I/vpY+f3MwxMHHj/AeMsJW8m4QoknvsShf7kjvW0aP9ptJWUro5ZZB7
SiI4R0VlRo9F220KWbR3ObQPb+NYLACcHk6i8OVSCHs4xTn+z/SZjn3qbV2YwTWDv+isgn3jolva
MxAEgvXTQcE5PbDmZgtJgXULxORK9/btVC1qD6pSuncy+31R2MUZLATsd04AbUYF2bWpRW4a202+
8XzMN5Xoh4VL++Rb0pTTwa3971FdBnwwi4eob9w7TuID6r3GY27CXDmHMXmgm9xp+7UF2Zylbjao
bkPEMFXwqUVyko4/69KwoXyN1jwjvCf8nZ95XD2OFcpPdxXAbt1WRLOcU9Uv9RMBcL184TvK37v6
Gza2C2Bri4dxSr3brnHfdJYrW6yu50EO6QIFn7Nu23qjnR+x1/6ttCEYF0cQSYVRX73DOgq2WsQS
zwQ/fzo1EKwwLWAyUHyBdY9XPQsFDIkZje3K9AewHxysTfYwX3L2ZEiBFmqVqKBLAOnaiLAiCa/9
oiTvVlYB+0vY0Oy72FnDEQgMmvl/naVec+fl/hspPDizfIQi6byBs4PXay1QURrWpakH6bSP0CRt
4K61O9BU+tCPrYZpW8EvEHKkuIJOVnEJduI0u5DPFxQA5656aFDAZE3At8AffjDDqYOpzeMHE+AM
2CPx5tjHSb9DwV+u4RRR3jVRMsHrL/Vf8p7f+EVFfoFRBrxIUr7nBXDeXmFEsDeojKWNdQ6gEJLv
S9ymVwr7vGfHq7Gbj+/vG6+dbZ7Z3lPiljv8L9vHpOPOsa88nM1NaZZegHU0W+qYGwMZG8M2HC/M
/tJVlDy7MqtRxsvorDc7nuWvKsLWH9xMnB8QFVooOrpvTe1YkOCw5S1NinSHDwcDZGwJ3uvcMsnq
oPYsyKeMdnMw50PV+H0XDEaPcgZuRk1mZmvduqQobMKOZZzLu8iHASQU2ayVLGgf6l+K/n1YXbEw
m9o/gZ5b33X6+wbvFvV7qQbW4DJSfDhe12pQB2lW4GeNC71qq6ebbHTosscm6FNSw75j/jLaOdZW
FjME7A8qyE+1lQ94uSXKtR/XzepyHcdJza035HCyicFD7aC6FcY1V+cCWxG2Ud/rJzW3Xyq/uDYg
tFDf6xcnpOkeWHC2B7co5h9MyrxXZpwhhgFl6DaB7YZU9S/bxgJbgV3NvPLRKfr+zWmAK43yjL/w
6LG3DrRT7oLVebVxI+gsyKKJVqRGzthn6lGQtA+FQ6zbUU3ZhpQ038EeMj2idOkv0yHqvvUCHAj4
CqVvLSp587erGnh+V6UZfUh4ATWqv1qTme9EwUx4gyg8HebdCwsiREs/ipMwnZt0XpJfO5TPkxDP
E2xwDPOK/ZqtE/UQDv5TmtVyOWLTYgeDNWgvzmdxPTShmmXqdBlCK8tdheYuVYne3Ls5/CV13OdW
ucA/0A6MEbf0oR/j7Rh75ssv5o/qRZpjurX+R9qXNUeqK93+IiKYEa/UPHl2u3u/ED0iEPMghl9/
l5Laxl2n9zn7i/uiUKZSomyXASlXrlVl/UbjpfFFpNXjZBXxc8Ni/QICQLALqOC0jvjKGYvhgoOx
9Bk3Bqh7IR7StsOGpaUIPBE5wOfixJabvFxNE2rTmuGT5uTuD95AvsSoougZiFFzJ+VYHFzstfJC
b09aYqcQBom8S5QAkEM98vXKFysf9cgXM0jHAZ7++C9i//uaWl99vCKtpyXapyzjwK4rwkM3Hvv7
GFKJs6XoDG1emXuRQ6mRfNSAfYWvDcUqsPgGW3uwlKApoN8A6udxCUZDHBYPqDoIsU3cAxcZ7U1h
TS9Z639p+ir7/j8DUuDrULIbuLmZ/MCJ7YFXOEIHxQ0gEYYnzmaRhRc9qvL1mCTtVw0CsFLLkh9e
jdTLhLesx7zowVPQAyM+ZEX84meokmwsbt+3oe4ERt062HgguRJnefGa88jC7dIWBzJ16HivoX8t
d7ERla9ZGia4eafRlkbtzJ12EJsz1zTqhpCMkTjEXeUxCvmLzA2R/MGjsMQ7Nf7nhhH5w6H4BhbT
QIaZ+wNKqUA6h8J9LgAt3A2gUTtQrC9AJu4BWngTWwJB+1ypWKlifb/ytv/9Xcq93YPi+NxyoK/l
GIy5vqMrTrcPG5iuNWLd5535PD/bkHzblRDx2+pOx18qZEcDkNSLn2PyHfUu9XdoDuAXntvF4yCA
KEZuGwUn1VA9JlWbrLzOa7+z+q95ChD6UKgT2rOTtWwLEsbmaOHRcWezSazjtk7+YrLZU6w25vcj
/mm/DTGEeljN6mdjMJx9UWp7YRjQbwDTow5a0K9QHHmRhpG/hCVKEHxsEzfkN6HmmRr5174bOZ6E
uTx0vncGUSY/9eFgb8B0lTxodn3tjcrXR1r8kAvb3oyqF4VfCtNC9rg1kw2RyOC72wW1V5fIdDj2
i5k1UPGC6njc43SVwiaud//j9db/fU/pGD6KO6C7omNraenYgt1gak1kvaBfUQC9D6wxMozuEbB/
90g94723+Fp8BJBR5fs/xS5hy/z/kw9YUKQNwG4fqcqnWdHTVwVOZJPuZpekL2PehtsbP0WQb55G
9qzaSd1lnJaZlTzVYlLoIQiK/75ISjKis8RnF31z/KRtQXqY69E6Ry7vWP7eCLwxHPuGIeevBtpm
crBneo+hERTouiDMf13cN7NogHzUAwgTIp6L/Y/zlhDW2yAhV+rWdJAqmGg2CZjaVrPOtVuh/MnL
+SWvs/9BxaiKqn7bITnYF0EP2PUsnE2Yhqvf0u3bw2Sywq69h9ywcJw7rHPpZD+SPEQRiRNVIIFM
nT30TsV+CJ3iyXQBKwXhPe5RuLllVfZjnCS47+wL4dmiNsGuoe70hwxjd3HIOdKeALppRQRMRJpc
B1INMhk0wKFXDjhD2D8gVTA1ZZBkQj+A+qQBK0vW6Ei3FN6DM0zeg93kbM9rsNYvvqputUs8ThuA
dTstoDjorW1tM7UuZFHjQUQoMMfKADo69B5ofoo6/s3EO7amEEtdwuo0b74E+ShOevIxUpygU2ps
hWaw5yji2oNfcyA6B+tNCsPb9xrY2slMND5BqHUIj2T+5yQU47RBnrLvCxshxAlHTzgPKBxLz4Un
P0NGAmhMMNXgeBbHPxXezdaVDcgfMNXeZ1GtehQdfRlBXQFylyHe0OERqoW/AyLhPxRhlj0gK4bS
InWoRLMVxwao8S17XfvVeCkcDbi6vExeLbxwBpkLhGgP3StQHdi/WO0/uq1IvkyGBiK+zLAfICRp
72SVZceORdfpOPe8Tp+8+ikR2YXnyNCAjOTR0P3ocYi99DURBvSO4Y5bOV6Qf6qDeeNrxc6umqBS
QKO1F9kg/kVRKI22YftoqTXk32sAtBCEce+jvNJxRZBYnb6WhgScSyHJ8S4GRHZWecVdX5X40thV
tHaAqdjNMr8o7QATFeiZlSwtFL2ylwH4sGAYrfbcWB2KyVArBpR3mm8pJMVR+SnDrQqSlQgGdUL7
bGJzowyKr6ICp8MoxT2EpCPc2Kzfdskg5nM8T4Je0G8A9axS72xqeb6iP4XnROkKGmnauZ/66QU/
yYH+wDVuaTtV6L2jU0E13dalfceL4Uhwd0LE14nKNEVjtV4A8jyMc8g8vdGvgQKsilXzb2XGzWcE
Vs/t69S+hoKCOzXyoDligHwAGtPm+bGaskPndlcX+XtlCh7j9+22ELexcbaP6oxpR78II88kkoAA
wdOvpK41/miDUYksirDD4VFnQ3tHFk3PYn+cp2eyk4ca24nAZ3IzMf+YdYV89qFhey8qyNxU3Bo/
l5pnbQBeTfeOqheD8NgpL1n3XABFf8+rEMJNtpg+Z5An+8ewqOKooFfTa7UathvpGIb4JnEryrYF
KphOTldVbJWEJZQp9D4qoQaL7q3d2DEvA5owd/Fq8Sq60ZoXmX00U5QSynfU/TCJbDcH5YsLtqbR
cS+TC7Z70MGzrdciB+eohnpmCQ53ty3YcTDEbvGDtxZaiO0YtausCZMNxSFnjVwMzQOofbhYKiGB
1Qcvhp9CyLadxll3yOmsPECrpnUseAEll2HYhWH2Y6Eor2IcEYHaEVyO6tWfBvpOz4OqMcVxoTdv
hp2VpfKRPE0YJqd/WqeLfrRTWL955oT/c003ToKV9acGRdMAH1RfFCJmL/wh2zrKxDnzvd1q8TNU
K3KICJhG0I9e+WWZzvCW+AwJn13U5T8z4Y0AJkMstIx6IHnHTECm1ERqdbGpRzFqBgTipi3FkV8Y
rhuAjnJc9yayC0ILw2fqtWWtzb36vVdywQ9T6ILHKxL5Pqmbaoc3FOsNX5wdqU66vmmuANLXL0M5
sbtumlLwq+G82qnss9U1ArBTls0zwZdrvXHxMgzgl1Gf/ubnWEwaNUc33g/+dEmn0jwCWWse/RhU
YquizvHikQpkDicZxjibw/jsdEIbQxRrKITjbF8nvC/DrASkbkP7g+hviGunRtY+AH1ss10ocYhU
58bsePJge1BJ1QCoH7qouFDTgPRj7pHZmQ1UmUd5ufHfxNqqDIKjDmuLwpCP81nd2Hunku1D34zF
Sji9BY5zEb5YTbij22jbhdmO1V24pbutn5uAMLrdCzj0k0sGdbj5LrxMj70+fEFtxo6HX3NmDE84
zLZePbwXaGX62nw0apXowogwzfT17zDLbj8PJdsAOoLKY5t9Sr0xezSASnnCMcAIdUTIxpBJTamN
9Yq1aahyve0T+TBpcHG8ARQo8nK9Ha5kGePkP+GfCr3nzyiiEOeY/J6Jo/LUatcR3uJBhgu0zLmG
tHGDe+CAc94wKteRGZUrTZn6GGu7Pmf3kFNGCPkozm7S3+zMfAuxAT5RBC06L6eWv/HNVwOBEIo2
wYoXTCjp3SNPMp6oqcUExpnFNomBZrE1Y7xGjkCebWN3+kmDi39ewQ+LFY6lvyI3C5HHvGufZBu3
TyOA6IGfOMWRzE73igcbFZJkUQNdj2p3M8tym78EB2RYD3o8yAHVELHYuUiWbYAx9IIqj4VzZ1j9
NtaG/qi1dTsekYHfgOanfEzcnD0rjD3SK9bru2VK15wtkGTjJ/5oLWP/t3lFV+nIOmngLtHN+LMH
BUtuybc2MbJLykHOQO4GUOAN4M5QMlZRzuQ/QdOwe8TOST65or1QFF5a2V53Wg1JGESBSicGUoBD
V+G6tK2X8s3WwuvSqL5Kn01tHE6jm7V3vWqggxyiBB/6xmlU6QbezNWTXLLmroAaSGVExUHJF5o7
v0V6q/aSC0XMwWGUdqfR97f5BDDsep5bTR4O240YopdcNwG3HMAlbWjmKu0mAxdQa9P1c3C0zJee
r/B+QQrJ+trFy56l7fDat4uiyMUBXRY/Vrx/dlC1jBpN5u99I3TWo9HYb70l9VUJcZIjdAWttxI8
ijQJmqnxYy5NsGp+drEv2Butt/cYqorxFx3ZSWLjPTf4j/GRaZ4mFNEpZ0RdtzLPALwU1zlL+O0a
s52H3F/Z8TCA7AZr0JrUs9IMqM5l+jLy/qnmCy4h1JuXpe48XkuvPemoL/PTOz+0td1CChWr8mmi
j7rx0cCN731+pQq+KYIaoFWfIpaAmtOzrAc2lOUKvA/RjkwT6JaHInILJEdbAV4hhFBjJGN+8f14
jywfqPfIFzHzYJoZOw8evoSBX6TXpWiVCiIZpxHl945fWNuOQ99CRjx5lFUVoxiWKqtZjUoCA8wW
qvEz1z4BKTBHkF+pD9zZKX7ZahI15I/j79UUOfeLW8ba2e794by4Sh2KoAASAtKulqeBscsh75Xw
crdcVy8rZw2pwGKDivkqWlnq8zoTMDPLWvR58V/XBItP9IlzSmL3cfmxZOGhsqhFtVfSvoVln34x
O1QSmdxCglKZbleudN5Pn4yysE8t8F0rpvxl27IAWaHh4mCf8VJiCfKLqRW7CiJkW5rOyx40p6X3
jLoHDxsx1w7Ij7JCd2VHdn8oZRho1tDfazhOvEfpaL0Cf1C2DXsG3/tACwK8wJCVtqMBpkapV/bW
q5NDqnaJJX/sIi8C/ZPzjR9iTxAT8+8WdzTF3aWzlV4iPsZ8XfVZcEuJTn7V3pmD2V1MC1QjqIQH
VWrzsSGfpzTlaYBZ6y7v7dOfQos/zGQjEBUdq7bLsksYCkuN5vaqPfIhu5pPX24ucWOONJdWzZAS
W0Nq0gUaFZ99mBp25KgVGGwQcQDRmwREJ0ENsUtMKLdu0mK8W/x6jYpj1AVO+MfQhwfikhBI+97O
z2xkeqAhloOr2XDPHDgzIPtHEW17I+2CaBzBaGOatXsGhde1GaKskkFSGYcBpeQHGqDZc/Rsywr1
Km3/jfjEtcm3nnBOQQaH9t5zUzv1xkSBw4Z8zVDaoHuaA8iTdxM0A0xN31C8jXvyU4XKV0VZXuog
XUsj0QZFO0DWioViHw+gt7L1OsX9DJh7CEfg7RcQCmhRoclUXDXVSOD3WrklX+MCw4h9GiZHajJE
U2DjNDUGvayJXX7QAH1ph5k4LY35u0kDfijFqWrcz10XNdvFtcwyQh/oeRW2+Kj3j8vRjCWY5vIW
EjxeB9xoo+d445HQhgHpjtx1HphEsGsAPkFqqIwHx2u+yp2mfmxyu36EPuPVRyYNkK+tt2D82dex
d5kgOH00VFOEFrj8qUuNNQjwy8ZWFR7n7jI0h+Ze5GLTN7LrAh+ixqmrd2p5moO7uLnv9GabOTZq
a/BMxbfWsc4AeuHgjbplHIPqo4q1R7yHl6DRiIFRYuAHC+auCo9G8DG4SJQeE3D8OzLFaII9yNbs
cfxApUPUtJxBN6xj+9p0UWFEPiozogKk30PITy4PYic7I3affI1jEzROBrLplQEaTJjUK5RJvT+Z
/2KaNWRGBuqI/q0Li2eZW8a+xWbtjrFeW9eGXr4C5Yf7CMRevptWjacGOL4CmWSoaB+HbxoDrnV0
pPHSO16xMTrw6PpdVkJXqGH7UcvBF6dWQu1Y+QrBL/AApgVEiyUeLhBmsM9lO1wbVNabm7jxxoB8
NOoB7Fauyc5VYAtSjqAeU2erQz4dpYCJZwOvU7FyPXSKhB5sUWTRAC0xNGWMwN8Xn50adMb3QAOB
fB/YClNft2Wkn3kWyZPW/MpzVAhAHhkuavS2SMAjzLeGhht2HJZX/xwnlA3KI0zhyKD7oLE6ks+B
xFd8pBUEjlFCjB4gU2/X3TFuOfa+qMPtj9iMg/LAydt230CG+Qh0SmhBUWJUAWrsP7zk6KbOM04U
sCyzxPdQTDRWFAmaZrEaGTLanZ03oJrw67mRvXnXTig6u/GTmeIYKoeK4WWJJ7/jJO2Z2d3qxk8m
xBqRooqtp9lqoC9XSBuU/iu84ucXrk3tAMVUILkOWjHKEwqJ7oF97HdhUsoTUw31rBplu1uALrqP
No1D9OC+6VD/5OhxGYIvEnMokBaMkP4MV8tCNALpEx+E6X9P9FMwpQQUM3dpJkUywwNHkZe28xMg
bLFnRdXxHT0Kpo7X+8ntwRNhFYAzqeeHY2unxhqzVR9CajmMOgmGvkzstLGqABLj8jnl5fQ04vuZ
uTgvJE+KV8TYbkBZoUxIUydnoOF/kAXYDMLKCul2vCTNFjC884Jk4ux/OKFu67MMoaUDGBNHuTO4
J50c7JKWasikpo9AlsBUyICqp349jyj2SBoZBN6HR6KhXJZYJi5rL6PLBZYVhkHdCua11SehmFFd
ellB6MbnobWMHZGcsCEGMxveshYCkxs+E2I7oVg+gFdUxS4umkXmzH2ieFPIfI8lPy0p8G93vB6h
uh24uIu4ecGpD3CME+MA4oT+abDD8tnzypeceA7e/YUxls8q3jMdEFkMHOVsLhLy7lSs2tLe1Q22
MFiqBe0TenYvOnylNbMMFpt6s5PGlzlkTqNVQa9YRyn6+2I04A6DdV2nVCM0PDsXm5wULqzB2DPN
nD/T4r/9OPRp52WcAf8Vum/Zfr1KjMpAH+oCMuqAj1YNmdQAR7cK9Uo/LC7qRQl0medpZDeJVZ1s
yyquTrKXObQqra8WbLreXWn6Zw039k/+6G8yPXe+eDK0tpWWGTsyY8gPZYVtvTVaFh2dFoXT5B/N
9NOE99CnRk8i6MFiV0H+PC/A/wDtnAvzDPOJF9GL6STuF48BINGoZ0VvGHcMpCt35RQZd3Gr/yid
XO4j3Ac94K1z42hBjtBVEbOvc+0WhY75iN2/q5vQJPp7hWRlhHy6htm5qW8mV8OZmZqLo0PksKjb
ok6gTozhmPU4jwvoukDbjdBu6r5PiiG101sQFCJP5p2l5sSnGPzNp1GYJShT3m1y5kmBt0/qUkPD
cyTZ2FFUqyQeFfzj366xLGRFOFmzdIDnc0i+d5M2BgKnYhsA34oV0CEh+JB7VHm4rvmlz/HKFja6
dRHCt0ZUQnP9FENHgyKqqbAv1KMQ6skxuy5FJjV5+Ribn2LQfz61srkr+ZhegMBJnsrG5PeoPdrQ
GDUVnl77fARj4OJrxs5dtZzz3eL7fSEQYPcXI3d3QLyBEEkgdQUA86mXvji5ErmbFXU7LRyLgLo0
zrpanCYf0DlnzPz1mDk6DvL6j83/yYeExHUuTWuP4xji2f++4r9YrITqTAbYGT4ErQZm56Nb5/LS
em23LXiMkjERuo9t2HVBnExgeW8E6Hmc/i0r8m7rhroJSiED518mJChBi8uPcRPJFxGG+TaC0uMm
rh2YRRSfsLcaAhrVwZby6EMSeQBlxQs1cWsfkHVIHiheN2pAzUzspWnQwWvCvFoj/PYQZSGIsvIW
HDUe6rhPkwaJOeotJgAEHaTe4nhDPtMzm5OumhySpKKKL83oQPVZNS6Up5BDfypZi9wcueokDbBr
dc+zT4r6gFIX6+hbJd7uWI5CLM+ITwLM35dUsfBT0w3QJQZFx5H8hWLrXwZ5zqDB3vjGKgabYdR5
/FsjRr7iUZPfs3SoLjmK6Fa4X8bfQMyzySFA/LnLczynXSH3YFQE0lCMdxTgxdgQ0cwQSN7Y16tL
qYqaCwmBtaZPv+JdtLjjIy/uRtXzrGI8XFPBQP84WtB24PgGXS9oaNRf44xXf/DFcEUy46ejv5ts
8UyWFsPVEsnNh8B+ZOUqsia5/jAUtkO1T4rkqVCJaGqSCEDNoXHcHSWnlwHqSaP+yVgt9rOlmNDm
WXpa3lmN97XVRDcPJsrlgDoZynRI3TfuOOKhmfjH3PGaF+lYnhKldzdjJZsXQO5BQBvzMaDRVGfu
I241q5GnU7sCBvOOlWZyH+ZF+wK162FlDR7bU6zupHJXAXO8RlISZy4VP0SA5VbB1HDzRFKUtzav
vfSAg39QWEOzcombQEV8FbKkEdsvUdTuCn4OC13gudrK4sUUlaoYgeyvKmm7LE0Gvo3Z7HDYegIV
4hyx+G9jJUi4pLB3mY2vw5/C/sW17BYZSZCjQJZycobAnqp4Y6kfi4ool4Z84MbEL4acNzFkVmoF
U61AIVpJv0Yw4ABfOEC6L9brN4F0BogQXc8/N40Mz3nuIOPfZJuh7m1oUU5peJ67YPYIz2QLA2pN
WuwffYY35zVNvoaz6ScEN8VuNmnFeVhNpp7BuLWqoqpY04JeaJRnHVQjvtkXASp3xKnFtqsAbRNu
1mbnJCdyGmpkpCBy0nDqTD+NQniq4ge3/z8u8WG1uUuxMai516hnTrdQZ/xEpS4VN32USFfZmbe5
hodV80moimSZDX/0/yGe1ine10mtqT5UIBQEJfCwVhmHV5QaOcgl9Wui0H63iEI7G6d5jCi0yfp9
HpATN6ss89RYutPqaFqusVxRjS6x6vqL9T5Gn8YDUESaOQjFeVmtLaF1QdJUXojSvCo7daoxnDxJ
tu3Is9OgT9mJeqxLHZQOvAdBJ3TcIcd9cWnAayZgzJZwHQwsKJMdijVr++ZSWLLbCmAKgOrOmgv5
qDc0bnOhXjNG9UmrsRFUE1zVUM+roCQ8T9Or6WRBOuMw+5ZVqFdDERknWyigvBlYrkEfw8t8pO3V
x1gGaAZd8/1j1D4YrmTZoXRp0u2j0TiVvqeuRV2/820wprfl1UtDrtRioM2c2j566QCoGnWdSa9B
TwjqhNVQsGFFU1mtOVASUavMC+rMEAEqap0g0nn+IJnI9lk9gmF5LBmbnaj6BdOYBsIO8AY9UBxu
x9c4MqmhUV6DloGZ/LT4aU2fdVjTaPJ5Po2q2AxZtlM44dLkwv7w7+ur2FBOHgve45b5bumne8Mx
ZEBXXQbeYxf/sqbADXtjKiUrLTCFWW96qpQH3TC+ALlXbuRcSB+qk4EP9qjSJkMargEb2eDHGU92
3I0n6s3mMEERahnRDJAIGRVkzolpV1SKt1c1ZP7JRyG9Pb7OlL/vsTdTyaT5tJyI3G4Hyie/Sw6i
jNJAAzMS9l7uheU1B+SGf2w++Ho/OnCLzRF2MkE/BfJeuDfjv9OxnOciK/QHELVuqHqbGmYWIqjj
3DzNvl5C5wWvKKhghtqARhqJqMusmJap+vX6gsSiCeUsQMNNVV0ingH2Db8t42UJpbgGHxa7yjHU
7HXP8+I+h9zazh3q7szMpD7Eog4PTGrWyUhaezca4IiVIGTdFH7RP5rSBDYgz7wXHjNwEbJefi5s
EQd5lnTfRinu2rE3f7XQTzS9YQDusP/kakpTT4+yo9Hrw/dKG77pzOu/QL/dCnLQV4ABzfNXHJ/h
iZdju1k+FlB/3VkOXjV/LBBug+jPTq8fC3zODOBDEzVMoJY5ZKJ2n2xD1dL35hkKMe5TG1vuU6W0
cYwSFY1phtu2k0TmY5a80BhFJTgf2QhwbG0ogAbsaliD5DJ5oIgIlVJ7zS6aFV2EfNzpX80GRTEU
j3dZdpw8YBloDYrolLC8O0DVjcy2gxBkjNPV5SpOzqJ1WMSQClIfdzRq89E3n5EMH1FuMIIbAxyn
/M0cQ+zDE/2RK5YLnYMmVYZItOOZD4oPDVrw7xF2J9MVKs/8bc9SCYw6xFVwfO7XZ+oVEIcDrKPS
VmQiP9/MA0tch7K8/0HbbABPfosP9gD6B0rYsjEIPYYbjDm+dWBXxQbhoXYSaAGjwNxkaR9InqZf
3ch/mCCs/MutwP86JYwDJzitTT+Lf4ae/llWqf4F2UYWVH5nvXi1nNbdZNcPWcU8AORRlCb4iFwT
hG4PJluJKuF7AkACpxokZRq/eXGSnVLuRmvy17WOfIFw7bsRKgpQmkyfCemjF6G3MRqz3cc4TMpc
yJXaYDf/4qOAs8Vx4beunuK1BkA1/t/H4n5InHhVq4HMnE6Ai02fchCYYa+kH40UZD8AkrhIpbb5
vadZ94mWuy9sqNoXma1SZZBH2vyM49zwvmg858WPm6eun4K+4vmLq0fpXVqUz2R1ymWO5hq53foR
94LspRcxEBkuNw+11eYvU5q2Ox117mua4Il63CZjHZ/SySnuUtvqgSl2so2Ll39r7WuiuAPver9K
ldPKpq8Fy381wuZZF2SsBsX8KLVAb2t9bxI2yTlUKIV9KhXuyA4td59UJQt0hVSihuKdfNL3rc6B
ZapOpZEVT9mEQ5URKUAn81aoOkwANRY4llN8qdSQGQnFlwr0BPaitYluLsdfXdGh8lAFTmqARm/m
/aM5L0XTaD3UQv/y9Z+docivoKRoOoV3NHzN/dAsPuTMXdDT/bcQmvsv4v5FCANzyw4b2PO/iF0u
20x4bAez/fsnvVmm6s8QQ7WOntG2JzC7tifqUSNcE0pfqqEe+crR9rdpk70urpupy8DNVIrD4x6H
rcvKTgS6F8/4IeOEK+5OlHaAxATVdGio9//jq0t/bYEH/1B57X8sB0EXF+zCSb8xPL1f1R33/5IS
bz3FEP7sXA5JhLr4wlB7vpZDN9zbg5EdcHst96keuw/52N1lfXMWjtxCgAT0W3EJ5HOlKXomvvcn
zU2CiOP73ikPxuYo6HBtywpE1lbqnnJwv0OMwXlKIy6/Vc74dcQN7y8/5+Dc70LxBCGBYRsiRQ/x
qL8br5TFhYkovgxfbryLSb1OS7VVj9vYmvGWDwHN5FBmGYLrfJf8Ngg6V6JtDBeJiZ67G/DsocxO
aPqR6oxk/uRiw/AG2rnqrOP9dEVuimI2+4U3XHeuRTO8iK1CC5UUQhWuoVg5XEv8xXdO05av2gAS
AWFn/gZZy+LV8Dxj14FtYp7bFO61jo3mgu03wYl2AolGNdfwcaoU2h7OO9RcEGHEuDG6f+VT7n+3
DeceEojxm3B4up1QRHnEaRfD3dUuwc1is+/GuB2jXHzv5GCvylY6d2WjQ5sOXJNrnHWt8OAc8FgF
+aWv47mDg1P/AfnB7I4zvllcECvzwcPHN3UusjuKosFQ74R6+A6Hxad1gAP6KV4ioCPrP1BcVuGp
7JpuvqI4Wk5Re5/8wn1ZprLELR94snMEg04OTjxNHLdg2zJMF+nbNl74pr7Z4P0IrP7KSU2n5f2w
bisHfKHQWFiPVYZ7FJM9Xvi9tNveRoIO8oW7vrGfA1Eesa5Rk3OiOBv0nhez1O29dBxXHa23fbF2
+JqjUvsz9Nnw5TXbDtzutVIgt5xVGnfiRKabrX234J91i3unsSg7oC1LyBXULlhGYimOTY8CYTzP
C9RnhgKUSShbtfGxo3a0vuag6V25jt/dL7FV2V1jOc+Nt4Ybh5lkARIPybpJIVvsq1J3E2j44wAA
srjoY3keWP81huwfxCXReHl7bWSkfTRplOIo5E8mDVCIqwnnEKMGd+hAOgASuFCcpYuNMss/ZYro
OcWhLzLnqlsr8XiKSPMBRNGACQ+eD6anQGN+8shDL1n7PYsu1LgCXHFrw9LLrc0k8GfN2Ea7shLh
gcuGAVEFJTvAJgUoBM1WnlAQWIWgg0CXLULdH+yyYOZG9/BZadIcROMfbBRnd0itTkiSGWYtURYh
vHPHUR9mZaj0+OD07daDphSGNWlCIwRHJO6OeaF5MEz/mdDG2IK0T5WHyqc67IxNR896IPEvHapv
LxQS+f14VhMsenFYgml01PCGmtfGccGB96LCQa8AyVZiFOEHEVdCiVOcWYCCBYC6YggqCTxpzdwV
8vnFqVTFF0tDPpMKMP40jPq+a3TodRCcKSYUJ6sVlmBkO049Xq93N/7bRTN19Q/TYj3bpn0vHvIW
lN8SElglOloPRSwbtAP4y88dDn24X+8xaqj3XOMtA6+WV22ZtFkwIypl/SsRNliTFqFOGriBVN4g
L9/nRtA33pJFoM0PqyC5D/gdthzGnT1p1REHA8OJmtISwylNrKs5FgCFiZJvbvxk0gSKvTGXlWpI
GFQBDTuApQ9SgzyQuhhyENdLkPkn3xLiluMqMt3i2Kj/taQD5VjiATJPZq7+CUcZg2GO7Lk7VMYv
s2rllnz6YO5ZE/d7LlFX+kE9j2zgZ6oTSC6uOnp/8pk98lLe658il4m15XebwXVa3DZQv7CUKAhw
4m9aJWF6M0Dm4gMRz6ZJIgsnF7/N10SCB3usVqlQfjSvssxFyqiGoFrWuvqG9amxApQNWr/CaM5j
GZpbKwx/kmtpQDPWnBeTeo6a0JQa36BcAJh2tcgysJg3cyegNUDYGaFYTi1Al12CyUfmMhBhJxWA
nq7b5HmlrZNu8o416koPRi/k1uSVxEtIfXKkl36vM+xGwK7IHrvcdw8h87stNoLyzfTKU6Oq/CkC
wPp+f/0HMnLIgLwDhgkqPKOG/xEwLAlAfIM7JhQxwZAbwesN6E7ZKZSRf/JxHnYi00NZHNgI30dC
nP8derA1LSE0gxoAmvNd4dsW2OoGd2UaoPxvEx/v3SOUBFGT47zhR7lYthn/aPzhWwtW/xeO4pSd
beX9AZKt6WNqp8Dpqghb+9kBhPgNRw/hym1xUBP3TXg0IynXRc6z17H0tL3pG/aKzAS0jKcmcUyw
D+vpqyni4TKW0Q8ahFph+tAwZLDUTD9q4+fOckHd2Gav5CrCi5ZaYBHQQPks3PDFwXnlJValjHY5
4C2kT7Ndq4ogWeZrB24IEGqr0T4DlZA7yRUegxCaUcjEEvvarUSaej1jFHvZXW2CHoIBpkHymf11
Zcn0GcBfVD2GZOKwH5ENxFHA3xVlWoNSB80LvS35qHEH+x7QkfBMVsyz6r5g2ocytJuFKAwaX+GH
hXq8/TmzjgFYaHKAy/MpiE2RP4DT3Mem1w3ve5nUp9nEKVIInGV1jalNieNcFeP4GVjHS+L7rKV8
G9N+/Nyj7h840/SlqHXnbhIDUFDK3xR6s9HGZgJrO8zx7zDulc4d7/4fZ1+2HDeubPtFjCBBECRf
izWXSpIl22r7hdHdu5vgPI9ffxeSslCudu9zzn0QAshMgFSpRAI5rDV9hzd7uFS9iW1WWpePMQ9x
rs8T+5xNzonkXKYxeC5S/60FXeOlFwXYJa0SBJKqfjZxXLbPh6FbgaNMhfmfug5bgaOaJD1VAGl7
8ae0fi2s/EB1tANKBAE+1fpr0S2tIWPW7SfFsGz7aRIkPpdnC8Vn2OWW+VZDqAirHQ9F038NQw6H
FMGnrJCv1LUq4NnMyK+XGZgqQIg2PVMzFSUQwztAKKTzs3TQkBhMtsBk7+BNuDFFNeUBBTwxPFs/
7Bhi0E+cr5NI7DjAvm388dGtlv6hBY+SEc/dGfh3/QOJ8CfBt9/Dv0Di+XiA0xgeieVgdsVXGt3Z
aRkpaKnUGOKg6Bx4V9V6PJoQGib12tVz/D5db+EfNvoydHkjyb7S2ut90S3qZaT7GVjAtQyR61wV
Jqhdi+fYrNMrGCO7ly6Z5XV2+PNgZih/Uk0YjfWujJt2R0MhnPYll9Wzw6P3SQz5blcp2DqpSYAQ
LfzB34zKE0+No9zx1Kvg5wU/rftojwjFkjwy7ARsSmQy2WW9zpNAL/mp+zFJrxh6raK9DbH7U8ve
TCEbbTjSunSJNBXIMsrtw41s7ZI5CnRxM3pmj0A6Iv4hgvZpd8JxHtVYdmoHFg6f6xDkIzaIbqC1
VayPhlpLxv+fcwFJ5KLWrTwypOrsJoqFJArKCKUNgEdVwhUimKCEs7ZF/QdK13YagVgryFqqyST7
V0WlKinaBaBoMUJ1DSrQRiRi7qiMNL8yFLsAuEu0u8ZIzbPTF8OLDdchiljj+I/IM5INsp3hnmjx
fnYa+TFxyiz397iMunViiWLxZ7v1PpvGISlbUOuWKMEYEzcatzQeZnmYu3w+L2aEcDZKcXtklKsu
a+V/YhGZqDFUssw3hq1US4CXFbWQ8VDsVsNV+LG4tQAld2jdJqBr6atquwLZrKjcx69TLiYupXw8
BzH6f/UgoLpQY/shsv2TdKh2aYKIYSNSE4ElMCJcHFJRl0lg7+w7AITHHaC51yHNR8HRYgR6PTGa
OPWZZVXtBNJxN6RZhdpoQA7t5WYRP44xCT6pQwln0JEMb65L5iQ062TYj9PyfZKIDjKVE0a9PkYA
UMsYUlAWl6UnEmm5Hg5qvh7+yoRk/ws7ugt1RfCt/uOKeRWVCBirqzm8iYPekckOdaTmVeTfGlRT
rKDPtsLRp6EFtBQQI/igLFNaraBJPv9NS0RhGgxkJ20AQinUcsoOSA4JPxF8HzWE1ud+QPpp2Z0J
DVHismWVa6/ze6SVr0CA2jatnH6b8cE/ouIbhIbW8tIgYHA1TbwYM9tg30B8JQOgRc6Kl9l4afv4
heRL7tS7dGya05xHBsD4DyT26nE4uh3gnnLkuHwDCNslxonhcxq5wwO+ifDL06pNP27gUYuePPiI
Pi2JjcwmXA3OVVTmCHdEJXYTv6HoabX3prA7tKCG2pdqWRM4dYh+JV/TJcxQL99m26XEv7PhVIB/
TJt8P1exsfVmt3gNeYMMcb4OJqsoX3knwXxv1HxPBhJbxCeUqB1bvpSvJEpZlgZFb3hHGlpJOj64
tvhGI2oK3iXgOVyaCy25LLZ3Kh0gjpK2nMb6uSqxg8z8b4UHSOmFQFhkCzB6kEdU+3XsxihEy1kD
hFVWICrRVdi1wPX0iTBWOuAvp5MrnwhsJVIgxABZ1TAtanFhzsuZ9CRPU/CDqETiPclWhBd1EYas
n0DL6EJ4PG4zOEudChUNabiEF8AFhRcadtaiqI6pJdWqF366MxpzAWbEjzl3E2nI7G4+mE70eehm
RBNVA7osB84apLEATqPdCQAWv8singBDe9XbKmm7N7o3mmhKn6Mci/Q2uBs3vtH72zYf+dnDm2Vt
FlT3n3OcRQpgl6FLGrLxS8BmrsIb/U03Bp2GHeilPHALoQ5AvEmTe1shkZba5E+8mTLkdLrZdVEN
9fQQPLscgHfIXSK7ahD2uKGuBNKZZ4b5eVUY4XGoWXjSy+lFqIdEP/AN9OmTmWRgYlbXir1XFvnF
w53l3TXJXi9LvQQIu1MBWmvmiW7ZtP7sImtk5EfEfb/QyOGlex0dkyPymE9/hwJ7HTcb+ndjUnvA
36QZq3GTzlfsAgHT0L0glaTaUPA2M51rX2fe10I6fG/Kvj+RRRX1FSA7cZb9sODFzPduyW4t6DyM
7cA1Sbh7v4ZpIH7qTAfy2WcuE1u3MdsTDUHbtLX40n6po8S5CgXZTXLQ1QjU4HsAPFbnDRO80Hdm
g5L7HI7/fzPjajWaTqv9fNFxirr1osAGfL+ovjdaXF2UzBoDQQXbAy9C2mbTJrTK+VMyWxJArhX+
SZ3afXMd/9TFaQ5vOZyAU+aD1fbDQmTAbqrzyNtSonLDCiBRCDj3dAbyxOAlB/svcCBVZjM1IZDO
zcIGK45Kb54n0KyMZvKbNsjxUf0PC00sQ214B+g/ByTqp9w0FTYfaJuEavo0kIPbvpJkmPIiMAwg
RBJpk7YnniYyscrVfuisi4yy5ZgufafoTexti9/g96H8nb4rApkkQQz+0cd/MTByYw4kb94NBA7c
JXBg/HpE4gBCAi+2A+CcDvCsf5bechZtY7x50WLsUqe0zmZRNs9LDt5GsgD1QDD3afgCotXnzE6S
h8oG+hHdMf0qRlIeBmyQn0mEDFzwLyPDZy9DEJBFiP/v3BSVtKGb84vsAa++0WMSUmM7YwgE5N7a
aBn1jE5Noe6v5oEWxMFuEjx4ABQA1SAyUNjf/tQ2R2IIWmmCFIuQnxvJKRfjbyRCvq8K1Luh/eha
zt84KTRH4hVaKYaiqkjJmGWggsEWJ9rTUxv0FXjm6yf7zbhswMqbxI/0glgf8S24z//xghhZeO2d
0T9Xlh0AeVw+6rQuMacSRaiuDRAH40demLIDRlaEqgQla0oQryHkVuPtH/R4U5qPbQhei0SM8d5q
ZAUIbbdPr4U/7aNxaM+rLOlQed+CQG5MgbWwypCPne0NHIWRMmY//3fIR8RA/4EO59ueZZq267vM
NP17XHcuOwBYTV30NAxITCxcYwDxOnLCcibyXaf8/rkdGcZeAM0ULw6fBa4xV1sb7GRw90/MeFi7
pHc4RxqkdIZgFfoM2/bJ8IqSypIPlCZAKQE6V+BfUwf60Ym3iOWmgZ5xt8CainC3lt+AzZN78hqh
dh9v6iX/dtfj9lB8ky1c3wWoA+61bV28TnGR7ZkhjYux8BDpI1Uz7GtFdkLCyqiQfpBGG9JqOQ2p
4db01NY5e2YzCPXS5ftY+/LAO2EfHMP3vrl8B++Ps5lli2MYr1DLrFLHKH9MFi8AdbFeSGILbAUB
Cgz3nDLIPZC0pTK3N5SbNiriEd73fzlzFAM2M6sAezuZbmAgALwjYZ038RMwP+MnhA+tg0TKLB7E
kK3WWZPFV7PtA5JNvg9nVJYCDghZNI/UoKaaBwtg/HdIj6nYBu7+dw0KL+EydfvLQgqyNv12PqVl
87rK8KebH2kGfGhhgEIwd3u/jAdYhCxNkQkjaxAfGlV7BJxy9Dj41XvT4GAX9i0Cr5DEEY6kiECj
q86lG+XY21aVPMkUufLYGH9Juno8Aw3D2yIWPn/nk3s2W7P8Alyz8RyPwAMkJiQlH3zskFuE/w+N
+ng9rugMUfNxRiwUxH4mKNLhSANEntJWURN+Ktm4MZ3QeGEo2DCLkZ3Czp23bmTGgahQhbBPYgCG
CGyAKDomrQqBMbtobABmdCjOVUUTnTfiQlUcgrA5MtpjtvR5YGS5c5KKknnq4xG4EG23p+FsRcuR
ufizlmPrfGbmPD6gFhgZWWoIOMXi02SYq60RY34295sWcd0XMhhZ8ttQmeGVFqNL5VUH3i/TvdYK
3pma2Y+WZNsj4CucbYr626AFgsETMhW6J48h4gSMlTOJTDbOuG+gBF6qHKRhysyRDLDPqimTer4g
1HAmUdHjCTd1cX4MfTOQqr4mT5FiZc6Z9VRF1oxKwKXYAUFWgLsS1A3C5ebGGjPUTiGt7i0c7OVB
KCB8twCI+VIARd5C5mMZePZ0o3WUluaaE+jxgJ0/veHjXh4IKVzP9UY24q3L2cawiiw9oMoWwGOD
7+6ckCGK0ylAK2rg7i2vZTmXyDyG94y0UcXjQywcwGYkcjm4RQxYKiMxv4a5c3ZVXYuJYr5Asnp8
NMMJNXZxMwVUCTO31lFMc/HWd3mOLPhh2a9nk1gdWOhVRA3PDOSxtaB92dmdenzS0cW250cXrLtH
B4G0E9IMr7owZxYMMWsqwwFVO875Tr5qdXlONaYpCNZUGU+tIrSLxJen7wHE0KIs/MlWDw/qVXWM
UHo07F0nK/iqJUWPCuTQQ6aXtiV5aDUAghGoO6ahbmRZcAC24RLK63ySJXD8wmXoWBkYDOBlLVFF
qGYszT1wi8RpQFHLw0CMEkpeWc1YAOAD3dzNh52TG8tG2/hELqHHyHsDvyczQLMOB9h2AiXfq+3E
cDUzE1gXGFHDne6PtvWWB2QKYwsYOsu+iJv/yD7/4sYD3rKijU0c8KilWljIDBvxOLNNgfHWF+GD
Z+AbkNjF9MVCGRe8Cub0BXGl996iZB2SVs9dyry9LozTdXJZNC2Aw1AldVo92D0wqScDf0uluKmt
c0Kgob2b65kodsdXgbPdYsVgyklAMbbEctglBehvsqWtGerZlFCp6yX9DixMcSRRysE3v0E1dfYg
Q77VZtQLUSVgJbjgR9lXmzev1Vg2x0SJenp4kVZ/Cz9M1u+a/u6R3Yh6l6YfgOJcuOwMyg52zlWv
7w2Rg7UK3VZ3Sd/J1EbcsfuFfomJu0itctNd17pZVi9T5sVTFAtjf3+lm+lkDWzv84CFjuHP9EHE
IQQaKPOhd+cvSP0XBy2iHjXEN0RTV+083tvKGTAgjsxBYmgAitgAbN1jOxUI/qTfWwAEfWHj2D/j
M/tMUgRU/RNO8xHgtUT5Vi8828VenR1Ja7rgLh5RoA5vLlLLff+FgY1uI7FdwPkWx2I6IK+HYSCX
A6spAcOAOkKTVtsxZ8HJA0UpIP0s0p1MGjyCcvLNhk8FYZXUPw9BR6c8t+ETS1ARGSjjzhXZxreE
k16rBFnSIoxL7xThOYDIksh27wyCoLmQi0JoC8YZzLCE20GgHgTjQZTDkst2x5ISjzVSv2OAAFER
K0FFQmo09IeWmc7obUaraHcrO7FefB2j5Ph2nVVIC2GfixI3B5Hv2UkjZFzMxrlxXQMJGOiRrEni
N6PiHfINIUc87t1iYjwsAOzxz2l8ro0CiYewvOnqtfUaQ9dI/JcT+y/eS6icUhtOJNHtEmseT0XR
mchwVvtR3axClooXM0obUJr37caWc7XTkHx3+HtaoTH5fmUytkitSuFbjHsAFraG89mwhuJhSud8
06lhnkj/uYrdQwUWqCHIhr+QQV+9ms6MTGkefY0b4PeTZTvzGHFuA0TNaiKId+odwIoXvDMa8dlO
0vbocPC2Z8kyP6VCnuJpBjYCUvbGa2ymSJqM42qPSlQgMKgG2VvJjEAFuk2K1xmpyZoa0Q4Jysat
LxGcBhfXhBsV4HrWl9C1f3dbBswIZzwYk5N8Z0lbbZFoXz36JRwBtde91SD4VUWwAtUb6OnmRmbP
fjCmThQ4EajAbxT/Nhd4srdL/eoaswjx76cv9ysbfSVw4v35Xi7SlKjXxecB6l51zkCEvwqSsR+v
udfln+Lzyq1TRYAAWOT3sGfVbgLCy2UoO+eJW3Ma2HaDikgjrYKuB8BqprBVUarCjnObg0lVwa2q
hnrULF4ytxs9pmnMcpDG+GPGr6bdyaokek6BN/UU5WNxqUFAGDBR8zfgHEW70C3MowGSibdmzr/a
Y2rBrWGUn8Gwhttv5VMP+oBDqgAsvcwFMqbqUdMCWWk72WxYMTJXKEyCu9RIl3requ6NA5tc5PB9
LHWDqGlmIoZPBHUycpyfvfjSI2X0UwWW9k8/JDRw2qr91CEOq2xIMirD+X0WDUjs5662+WkdP/G+
+ANvIqZOHXizp73/RJSx47BUl9mdHy0l0nIQ8LJtWFR82+OUjeqByL+WLOpAm7MIIN1z++Rjt4wU
cgAqUtCUhj4qHHCC7Owv3WwWq5YCrqQVWfquTVDnVfmArckZwDCnCoTxlvSC9cCADJdT3c4AqSP+
KEOxjgMQwnlik8XXhjP5CZXGoC34kPtgH7zySgZkpeVTV/iHdE6BWKama0XSSyeY49betV4hjqw0
futCm8m9GzbJxctLJ/8yCdYEgFLEvdC4yrIimN2wSNMjyAFqFLua/XnyuJttrBighmMWlrspEkgb
c8JoA/gtgBZPhjyFjYOEYweQYmE6ybexA9muHdnD1lNDhkfNriwYSo7cRL4lFeCLvFLmVxoaEx7V
SPd6tcEd/TqCCrcBhUVsfZYWav4BAzewbZkgrbPJUX48DK4MfOX/bybLX46digcolzh2IE3i7aiL
GxP2akX61ZRUCXn9qcsjN994nMe7Wc3v4QvzdrQ0qSXQapDRVSW7UIzY2NXFHF0kWGVEcN/1yMDP
3Oiydmskdp1cxP5/bcm48ebPsVvaL0Y0FcB9kEhdKiI4PxdzMAJsxct027nMDlCqaV8q82VuJRCx
Fls8CTB5fR+xpYbvsl7g9DDrPfhYugcGppIzaoeXQ4jz6LOZg1Iwj5bxzUiHP00keP2FdUReI8XV
3XYxqKti0AlaKmNAjUYkT+rRzFKUvwGixFSlMDGiNkfcI4CC1ZCqZcA0wjeoRYtPJOPInvrkgWyz
raynBf6nDDtCRMcl3uNlaxtnatYxqW7GPUcG+mbVcSZYMKT4tpFVBw/aRdtrGU3XihIkyycvlYAr
2BchUC8z09q3iiuQeUm/syXYlRfDGb7+Qj6GQ/jkRml9SCkpVSpM0HkJnQvQ4ZwLDW80NF6KfZcD
gobM4rB4nXmESqUPe5L/cuaP6T0cIzcXcKzxpQWJsXDBAi3NDZC/xUNkl/QPDFop33Qq4FJA6DjL
Aaw5/olNCQczWSqis2UUe6qCrqqhP8y1/Sgs770wGkB3+YWacqlEuSE7UpOQhtQjmZxAoYq/BeZQ
XTT1qPEGRwbuVBdy20wFkIM3fjMn22RK4gs19di+9+5k4STkBdRxCJ3XZYX2zpz0GTORfe6EAFdX
69wYrjP9JvmtREWsIh+YPR8cDjl29CiPu6MOt9Ip20tvGleFfvSPVfJ3nEzgc1Rc46jT9J/yfLGu
ao3c6M9d0mAHpNAW4G1vrm0bNhM8uhgDCG/LW7zQbmRkQ1p79MpgicGo25Ugo990Y42JpB8MLzu6
dvZGhjMDxzACAb/r9NpJRIA1WvpiAjjIc2T1wDOiXF1tQvm5HnzvF+rphmTrFPy/7Lsuj0/AJr7L
TyLBmnjUVKF3nvz7jCfKJWKh+wfAdf5Eyat3oSYT3XvvXhYbDqAbUDGu7Yqfjf99Li1vDmc8wVFA
p0Z3ts7sZ7soLPv1qUH/4euTYX1K0P99rh4oFj1byKDZj8bgn/XjgAzI9PbZsvbvHiluBD6qJkOc
FAiw8H1TEfbaFZyhFrHgJ5L5aZ6gwoEKt+lT9Qak4xSC/Qlu0Png5WCf1OReiWnWgQWnx0Es4AQj
hczE0QYf3iOJ5CL8axE2Z3gdhjSgRUCWGlQ2uNhsRYqJAmiwp6deeBhVXiIQ51XU1RJX0gL7DNQx
3fDFM3r+nNvGS6QSIi0OLoI59VCX6NXJrkzsKOqfDAfEIOR0HOT4Z13D5UWORx+ULA7Qd7obmfZN
KnnXwnmmRdT7kJO7kkTUqLW1vZ5UMDjI4uZsi8HZUzz7LqhNYetydpcH3z3cRdpJp8PctejkHmc7
AMj/HJbXdqTwUeO8oQtGVhyfeOt+xY/1OUlLvsNWIt4LNYxQug2I2LEKSNtK3j5aM/CC3d76PIC2
8PMMahZlSZJJiGeQufqPNDnv5ziYQct5kl5nPrcWOKRqiTdQb447KmBNkB784CURKAVxZm2DrgXe
Ymi+Ujlr2yeIotU1+BpVJSycY8neyZtzIipzt+aUrvx9Arjwm1w6MwANUdyO+3OuOiNV8nFVUAKq
XzvVKTNtFc8PQdIma2PXZSPKcrwu3JJQmi7wS6nbJzwE6AMsaxDDrb0FIUNjpzU3C5EQ6PDTaWy8
lZdBkzNo3og7WYkK/W3lAZKeFIU6GFGPGpMORnpMzA5IwridQlq3z8TWA6DD1k2awjvxsEeqW8SA
t69oMQuV3F/FLHeuiNJWe2wG0k1NXJmkF46Aa2XAI3ZVmQA4A9KAmjqWs2/taVZpzOlmHQvFV8wj
hBvmFEm9OOdEF5e2eoBow1ZPj5kPt81m1ZGYDCaQ/l3M70i7E+eINo56nlCT12k0AZRufyEJI95H
Iego9/TAGegpEyefrNzhZ58SP28U3AyroKncfJ/49nCRXQQ44KlvXqnx0/hL5gz5lUbt7HmHtgnt
gIZMmQ3wRln24n4iEQiQ5a6tUYVodDECUWB4fgIBw56UiyXgy0Ru4aaXrDqRjC5qwk3MhnkfweMI
j6/k08Mc+oLvnUGg3pTDK9elHoerGppCFkaxjboENA8mYL2U7EZR9z2KhS05PxRV2IO4QzZbkjVZ
hGgZ+M5dpK3/Bo7aZx91Uy/d1Ayfcj68oval/A3vE3HoDOA9pflSYKdg418rHOpHY+rML6UcsXXB
7LL2Z1D3AmyDhjjh4aAgF3lZh7LZxLFXfU2z2bmGE2q3aLWIz4j1R1FxpKG6BWTKgyvXnZd9xAWq
DFVTVCOKjwaU2oPzTawKA84DxE0yFEK3ArE8ZZIIbrPNam0n1bYswwlH0QRCvc7SWhvHnOTVzTO2
Lk3KPCqGPWio3E3fuYm7RdG69dgb+eu8jBaeD2pESzltW5yWMn6jC5GClmLg3ZxZ/1TyfleHcXK1
K/ytLdWEKDk9T5nxiUQjqMXBYekhxbHDu2Sr7ajH+/KPobHmUwyk1acePuQnwHgPjww5FGSg5Ubn
L4dRtsiXUbZ6oQTEnYEXSmuvjUn7cXMynB4nVAIf7ZA1F8Avvjfw4asMo48x9bSNNcH554FYQIu0
LckQnLpd786OtHcyWiCqPfzpUAII7uQfC/zKjjvOcCobsCuq4g+jdZxdOqiUTHL96vHqKAYAogPG
8RQkvQq/muaAJ+sfMrLrsNvaGsnQfiJjWkvPnT+up2X/fb0EOZEBIpgo8wI3tGA3NFpEqCUcu7pE
U7gn4iwCbFuJxUiRcGO/minGMc3ANYDzV8/SU6n3s5KWtLzoODV+ddbRxLIYQRxWmHCT/xxhxI6p
7oFHBj62ymJHrV0jjjRGQfjtZFYNKDsijZqH/CN2RFiv6bckE5H7Nxht2xpghYl/HWO3BkHZEALH
RwEMJApMgHpxZXpAkJofAPp9KyclNbmXACngbppW01I0mWQhCpg2YdghtejjGtpYqIvroU0gBDT+
18ujTMkYEQrTVjez9FJ3t/Gri3fe5KNymiHR/Ofb0MbuMlngJvz5zu+G+k4tP31e0rI/6PXIVn8a
pCBZSZ/iv6pT9Wfg+DPQjAUIGDi6tRs+AH6xU+dHO54AX0pjg3Uc0J1KSs3N2CKr1dZoejPIZ7sN
GEfQDwXq4fuEdSzU2mFiACp1nUYCdxKV3FNXXxzbunpSlKNqyrr6OmXmNc6l8+TuwhxfXrdYHutk
GT7bljcHABp08Z3EcE5RmMZYDXZDNUwz1j6AoyUGWJUxfOaxn7zCEU86atRizdCBzGpFQxpnBdvQ
l/YnahYRvplIOr5oUaJYt50oeTJmw/40irp+TtjfWu9iH4R9a/asRU1nNKel84EMGZnvKzNgz+5x
7ELBmlqHjIEFNmzz0fMRvMQdkIJ7ntgAemA4kgzkBzWoHcnT6IORdEaJTA2fXwyuOQ+v6nXcFzG/
2CGHAwwIa/VGj0kYs8G++HIyoMm2VVm1lxsRmVBjqRWotxqT0TJH/PDuL7J8395E5VenWXxs8Ers
O5BPAQ6WyZmQXFmO1kaAm22H47v3wFNRVmcPuBh7QGpEqKpiVv6aWetscwH+pQGiiy3g6gAqP4Pk
50Hirfrgdczb5b3CNDCMd5nWFmOeDBsyjKIFWA6ujZQYpE0NGzJKkNtQbbk/lA/IXKcVVm2DsviN
zSex62kPO3j4XcxoALG42r3S7hYACLXKkRX2BoWK+c7qUC637plJH3axPGGn8VhlZfhsdYg6NlW+
jni/hM9zi0dwbTIU5CkLamwLmTWWj322lqU+Q51oza2Apnmu5z+7xpSe2Zj8RSKy5QO+9g4zgnWk
rkC9qEt3YsjZj28xeJe8jX7P5RPwePsOG1l67dF7zp2sKLAMPAv0e9P5kMUzCBeG1HcQVnUcEFe2
AoRccdFsaGzHFrqTYzz4hdpg0JA0g6qWMBpmb3zkEO5FNhfPA5hbUUbVuXuEcJGtyKsBMP77ImHW
N8ce60DEVvsiRqvdL3PZPvhOb5+rqjIPZtOaJ2TgzoGYzAPl5azJOXXuBEtum6iGRa4OGCfbJ6tc
bixieMCDSVnQhA+LqBVp0C1AstapHIKNEfK6VOYHpYP4Zhgj6ycd92TznvmhEkVuLBM7BDAsnx/1
OjjFTKDWpsprAEewwAI11cUbl/fGmVLAl+rx7LL+gkRtMrM/bG9m2Yi2GzFxlE7I1t31HQerQRxb
D50Dck0zn84kogZEBsgXUI3BXWRkkV0FQsFTZQ3nG9naBZZnfhgrJPx+wqHtdzoB5yXIzvJoPrn4
HjtXkv2siLIo7l4mhRamjIHqAY7LHn+z1kRxmjPKHUgEQNDqNt2JZq6HcQvZm4MPxpCbek8k5+AU
GXfIAHXBB7JWi/Y++D6L3J9Qb7wYKBJ1zeHBR43jZbTkT7KoHB9IG3bhgIcEGuotoKhEdREftzQE
3SP+uNqwll/msikfqsmt+q2P3dEmicHDayiwnQyHSVAcjSAisyLzGhaO2ixV5h6oagJU1Fb8yFzb
xbvOy/6smgP+N5o/UAbdgQNzdg4l62IsBLjtCtvNGXRINZC3reqQIJcKmYBA5SZtVALIejOjJPgI
nqmXmIb4BN/VZIO6bAsIXRHfksIHAcbxPZEBRxakGysYLBcpFifqjt4EFxccU9NGMmBhr2NSpUja
zHFw70AA1/b7aCgSMGijCfGVB/Q0b8sNjfu+DgViI7l56k2xIXUYZgh9NeqFvnb1zPkpdAAPQgmG
Re2OD1m4e080VDmHonUKJFQoxZziwevm7W0y4g8FTV8hPaYwa4FfWNsHiQwV4WXhxQKAyp5FebKR
0keWNQkbladwPw4XJCqQJo3gDKI5NNQKPflOtq412nzeSoc11fKKkivFItOUr75ke8dN83Mcz/6D
Y3V1gyICdK0VYldRDVSM7W40IGlhw6a3xLIzzY6BS9GO63V+ZGO71beoHlRLUJPDEb1x3b7ckTN/
9d6vjnty9q/df+gMKwwP+HTO/zBSuzUrm2ZE21R3aeyzyic+6iwOX31WeoijKAfAOly2pMAmH580
JR47VY0uWdJ4zRBRs8tYcLDOLSy4U2jj3AUygvOe4EZcDwCD/IOnOFwYzELS220CHOlTM/5zSoE2
fKsnTQFaX/iSEHakJ7TrImRkz9Zv6wN5fWrfJejR87x22jecoMeDfkrr5/ydzE+tYHQHBMMyRJBb
NgKbobaq7dhETbEhITX/17GpUOX09P9pDUthzZER3UI6Vkf4/3A0CY3+ollQ7jhVSPu/kPV5OwdV
mlgrKQsRrOhp1Ps/yfD+fl9v5WZRTC95lsPv2zkncn9qZ+kcAq6y8pxupxVAtvrhUP2l85R8q/ca
PtWgnWr6ee8VQ3by08q7uKqpheHeNL+SxTFyA1GFB9ygfzP+7+sNXrwfGrcFEPSPi00gJplyVv8x
FulLrYiQStVQz2XA+aRe5TOQi3PmBlqGknKwH90ZmhmyP4cwOpGcGlrPIk4lGoPmpD6BxfCsl6Je
Biz6fdNnPQrMAdXesm2sQrKF02C/doMM5OH9MzZpsstIQ0Zrl8CB0hzO9Ft7tUj8MUkvdLPwOgcp
8qi+lMjlEvGS4bUIHPYWcCY/sYLFiiCsyvzlnTuMxkQKNpRvxZQDPkKxi63zbrq/nEd6muwsxewE
mlwMGFH9GQxLKGCft7GPLH4CHSe48RU6vPEVMjkJqBkJcRwpiwNoJqhPYpoGyDZjN07iTxIR6DjJ
V2ttt66M8kEZ77X0H2uKLHn0SoSc9T3RmnrKpF66z4aKAOOIhtgvdaPaLt67NKYG+QUgJCFNCPTa
C42jyTR2xRT/eWdXlAyIM1qYA2v08I5KYtn82QVCyFPfxd5jC/ZTNai5D2A96nl5uB8HHB1IYfnC
dDdJhuCfm4F4iYR5CC4gq1ucFv8ngldAfS+B6xNVw5ZuLqncSO7XX8lvkIW/odvVN6R/Jerd/Mbr
r0jmaT4xpI9iUTLKkbb4vvV2cziQjSG9DOBYABV83KJqmad4J6IKe9WYUzt1DyQlS27I7DLHQF0N
SAjCGiSSg11uaVDwDHrk8ZLzcAZrMrZwvmzw30ObNBGF/aHMQPy+CvUWj7Z+dT4JwN8l/u5+Io1r
7/euLZcHo8zqYEGJ4zZGnddlUrHd1HMGeNQ/xtSjxu4bcO/4AEJWSt3QtEXNvZPpYSGmYgeCUJRL
ftiBixsRLrdDaq8wh2GXJabIkeZbI+nUzbw3AEYUwzNtAFFI1CEPoVIkPTiXU1l+UnMOQjhwa2PP
BlxPEnpxmF7ShAFApnfgZ49TwOsicLEaJmRIQrgNgcQy2++GPWi1d+EMgkIPALFHMCg/35SvjKo6
TIPE/Wyi5TTDJHg41AC3hyTdLnWXf1uK4VyWtvgPcjO/ssIavw5W6uwGLtgFIObmVQ6zCSI8AFyj
lrRYz1olYsglCqZm+Mia/KTPXxPvzQcLrhUzK5oHGTG25aia+5rJ7G+GBJK/qxrY9EB2w+f4vTXG
4S3vi2ab9t3w1E2FhY0/sEWbJZcgOiq30TSAde8X5GAApB6vNeLXwSAtRcyHwzCqe34QiNGUmolx
Vd8rPoi+qtwYA7oILfjLK6mL6PtYL/yxAA1pFboPGq6kZOstKMNCXUSr1xUUj5leS98H3aqeSyYk
0yZae/d70YVi9ZFpxf3VPj4TvbJebzX++IVpqLW0KOD9rdMicFD8+K30xdY/Q02/28eFbv42ei19
qzefll5I/7JAhgaNUaPATj8QOSLklqASDRm0SpRqBI0VTIPwNtbuqlv7A/Co35E2aN4dOAiQWhDR
E8iQA2zKdRlAaYrsbxQdKhCDemD1sKexQ5VBP9v8Q02Wke/9P9K+azlyXNn2ixgBevK1vJNUktrO
C6NneoYEPUGPr78LSUmortOz7z5xXhBAGrAklUAAmbnWg6nmWVxIhvpPlDDSnL/aIJsuOvsgNAKF
SbiUhyz1ICNqjvL5ZbJw8NYVIlKJ26i29oXXF6v7OpNcFADAy3zcHJG/DZ5oxmZgWNhNOAE0oM6x
xQGG9vJ5bn4w6lJDRk2BNBb6bHGaoiKKuqTui+yFgb9mF5ko4HMVtLKldvTUu5MZqdshKVHZAFi2
33duh6QzjLQdDZEo9jYVDf8vMgeUnBuBmyccM6e3nGRA0xqnZP6TJEvKsaGU2kIARKW98YhzZM5k
LSgF4lgUSMT/yG9GjD253Mxhp2CoGGv8Xm1F/iS4aPbhlDwHQ6RoVRR71NIl9Y10HFDIi/dkZGxD
QBWv+LB1kPb9lNSA6ojjonBWflV/r1FvfiQZaamJIqvaeCg23dwpUtlNhwJ3UittTD3DVjVKb08w
AW+cBl5TJ89TweWW8FCNGHRuq7wK/2K4zdqRbGr9/twrtFXq3ckA9AyPxS+oQYU8zQ5CEuGM+3cx
ItNoRir4lsa+a0d72Q59spU5GH3u9ffjoe3LnWyt+HMk22jrm31zcMa6+Q4EYVCIzACJqFh9LlEY
ti4Hu/kOhpARdUw2exQgmX4BTOoLAovBox800zjvjLHK5RfcAvr7MneKc+qGG4aL8iONSmAHIdNG
KeYCBeqja/nValEp4aiEpCEZgh0R9kUemw593O+XIWmMsinPhpW9e5PjzewGoGJ91MdhTunU4DVv
fAA+3c2eG7jioactM5Oe0zMXU/p0ssLyKNu42C4PUXPeTL+46s9MRssnW35E9VD9E6rfR4rt9XGZ
IrE54ustNijG0CF/eAERJbDfXOGJhlnIkdKdVDvSUEMKENvhpFP4CXD1FBipVreFx1c1+LB2iw1p
RBp9a4Tt7/QdMPXoxhdJ5limohZr18eNsb4Kvrk7rviMr5RWkbn2vlPoB/xu2gh8ZauaxdOGheCV
1OSPwPb/u7FtY0vyew5JbUfqO189pB6RSVJPTSrVAnAn10yW2pZkCGojyVOrtR/JQpa+irGKL0Hm
Oq9gOGiQWiDq/Ujll4Vrnu2iBBSyyHKhclW2+DcNT0NkPpvIFn9gSbNFhbxRbdseCEthnODEQngK
nmwWdaKYeagpFCmOtjMGZFOtkKs8gFJMrM05kab4kQF/MgRI12lZC9JAvt4MQST1Co4KBLMMfiWk
4MEBYOFKgwYvmMIgJIb0Hl94GYNf6BiUYXnQEMfUc4rqjwEVbqjLQz1qjwqD9yMbYNKiDQ/ScXN3
lnMdds0taZy0HGgg9jlKsA9Q7g1vxM4akE0TFwgRmnTbbKuLZ6sYp5NIX0nOiFABpeteCrhTZFcX
MTgtxkjVTFmZscnBxrOmSqmkEtMD9ZaSqkQowFelpmKrmzqrpfjqV28qwCJv0iZ+Xqzfjq2GGOqd
YYNftJHTIwAKuqunGsuo6s1Qz/3WdFD0sIotUO8B6AqZEml3pYaMIw4swNYc2qNWZP7gIC09d1SQ
EL5kGPMAEA8MyDMeLkToVkQ1k+MADT0FSh/JjGlucQK2/wy52ZwCIEgfkga50khKmpGg1oGftC7k
CvcfgLj0uurKQc+igC0D1ygjgLCkbDUAFguUArDIowGQl/1k7VE8jwOtkk2xGW9thiRyG4lbD9zv
/IcAPARbX2ErzMBFleD9cIFKJPDna9O0vtRJjiHrvGo9AifkwUiz1QwUcL5CIf5bT8lGcIVd8bdO
cUgEzHFHnJvxWOQ4mGKsm3DyhA8QZwhJLVHksrLioNho2W+tA47lFJCy4jTnFrjHZ2PcW8Ds/UxD
7N7GvTl4wFtUWpStTjdD0tqzFJ/rv/Tkmapgpg9R+FGxlm0ZLB8swa8Se2H1Gcnm7pMVVN5Mjr/9
OccOxKqgvpiWI5fe1tOJYQzwRgXA8/V35weSlRHYocB+fv09+/K7/3Jy8IEDJMfw2Bed/zjYtv/o
EEYeqBXWnRqSjLRhkIoH5FusSK4daBgCaUzduhs7UsRuO9iAqynMg+vyn3fGNOcYIyiRjUCIVY+e
K1z9hMD63g8zb7AOgfjNKZAiieuq5BGx3ZytItVlIaqz6+pLwvPk0bVDZ0QCMrIja5kdSRai7uHN
AftiZ+00s7shoR/KztzoqQtsz9bY3ZRr+h3TAWn5rYxxDXSLIfx698tfjlOkDaClX7c+V2ljs00q
wGEbiwWZ1Qo0OKmtC1iC/DM4ckDVxgCZnCAFL1YN9QazY7vS4vhnVVqzq8dHbceAmLPOuzpETgAU
5KG1YVKdbGw5TyTXE/dZK3dmWgwoj7JRXAwyxE4FbIlDewmRqOGCCUDjD7sb2U138X6fi6ZJZYVq
DHJum7eHVNmICNU8T6217ko/O4jaAD5vGhTXTjXUAzzX9yhO8xONUNldXh1kXB+shoPk/sOMFOPU
fDdmvOh6PhVXEtUhB8S0spVm/Smavfi4rOK6hHYSyL1sK9/e6jcBLejU0PpOJmaXOIpBY1xeFqQo
lxfKGKP6SpZv6jehegKZ6wfQkJ6Ct/qTrIOnzDCwwbICgPBHY1itlnECOoyHrLYtuaoMcELVlXdO
mYAlylIBYaLUgdUkgKmzuw0NSbG42P2Ynd2y291ORs/hNsLVcyLk/ma22R9QtxD+w+s/aCdzs62q
aadD2x+HuLlv9j9kS+PYj/DFGv66MXFTXEI1yANFfVLeMdzkTrW3ygLc/Va04qfq3ZCoZpzAgZF2
1R6kesCN+5BTj2TMjp8YwuUMyaHBJUw7a80VsGysmn4AzkzmiALQ1xjaiNbeKISP4znJqBlAtfQk
/LE6aAXNQr5aURrIF1787uYna0AyfhujDASygIWPN90oHGSioQE3vQNcVrs8t+x/KHvA851b1ZAt
To/ITqYxaRhiASug3WQ7UmtDPfQrHy56TD1qDF/0W+nE7TKhVmjjxTkO55/gwnG3ox/JEzX43Y+4
WlVjAH4PBSBxQDg9+ha6Nrek+uO8G7ypYOqwpl0NAsWcN+rFqV+mVv40q3ai6fTw5vGkWdzvH39n
39MHI1dq/GgHtPP6FCkOS39hvkQizilUfJk3Y9fKpz3o+86LLLgzJ3fyoR6pqacVTgaSNESjMS82
NcCYoO4i1U7Ic0elomN90kltaRXG67JCNvBMiXH/nsa26CkxbpSuOJXNiO818uLIRSfM/TaBbqTJ
K9fvAS6anwE88XWu8cJEjspwYYr9mZieqSG6Z+qRIgKszEk08/pO/jtbmm5IrGADChxj9a9z3vl+
fByQQpQXVJF2Rg+EvizgF9xsj9OOus6Up5e2sC9gTeoOHi9Hrmpd+Zq1ct5IFJ6ANVX5zObYIpyn
zH3EEtLNaMY5ALvCFMBUtjSe9XRuiO8zeERWvDAb8+iMtrlCmmsEbJcR92tI4rM3fo3CgWV8twQl
5qfcsv3LzbpFqxK5oUzNXuuFi3og2PMfll7y+cZVm5FrywobaQqwXR5Li+Hy7Lcn6g+yWCDyiIsK
vDgMLKbrJpmNh9Ivb5txTJ2TJ8VBy90+ieSKxsIdn3FKqI+/cxWdYW4Elx7Se36Zk4yBaGLrifMP
i5kjj2Fl++zZQInOUbsuj+3UpLzpbye9CNQ/4CLSAqZN7lnWCRV31mkyUSiI2kF0F1UR98DIce3W
3844ahz8pthagdvagE+DEampd+MTTD0Lz1q12KOCdhU3bRI2YKA2bdRZxCAgj3FgOjfusAV8TIXs
RTRNF5SPNPxQkqmWU4+UQPTa3slpDlLiRbIo79wNsJmtpqAXyDL1V5kd8mvSBfFLCUb6i+fOT4xX
ycsiklW3n40WvAPKghqDTxIHCCAqIij4Zsc98zonpg02aZi1WVZfQ3NcaafMnKPjmGY40Nsiy9bA
aau3VjsXAIZ5n8Tq8bZGmY97JD9SmIm/8q0qvQ7DwLCWZOU4gLZbJT0ihfIyKPIAA3dZh5KVzzSa
27y2d6S1iVWgcdp2PSZpi3vrdxfXGIbgwQ6mnY1CxeNiuPh0AS83s3CbXRvFYKkoXP9qoob/WnUo
pwGFVrsl2aJoxuJguNgHa1nlWClAFdKjFk1h5wNfw0Uh5yQfSU4iCxCtoJ6zxTFWj/GBeGWOwNlT
3ww2TjkWhW7axwXIU1a61MFSGgTLpj0Z3qjdmf3iwwwZo9znQ9qpie+qKkirZ6PHLFOSxixwxLwp
v1AzkI2e9d26wqekT+2abAKr2691G8rxdsa6WwVG3CJT6QPwDFc0IPXGmkzQZVoB5Gv7obRwC/Er
QhoNUVT9isKj6EijSo64KweEHfIQgeC/JWFmlPLQLjnsVt67gIGNse91qsew84KTo6DykEE/gmxa
NousdEEUskI+22LnNGl4Ii9qfiMn0ce8ZE8iPS/JliE9EXCJQFE643asOoN3kT1REyKb/KnfUd+M
ujepDQ6scxBOj9qQlNaQ9HvgbeMa42MGqby8sZd4m5jW5k7RolIN61A67/Xs5GHg0q8G8OgZEe7m
QXTBZrar5FUaNfLdqn480bBlgP0thvFn4rDklURAo0QanGHdWuSF/ElKEP7Er62FhBmag7wSUbnn
DwsyE1Vy7VAtWgMEZAAG3NHNsRZR00TWW0/L+CASYHYgRYdk7YfJnXHVROWu5hUQaD/m05PKzlFE
3RyI1j5yO8lXT6XttC9C5TcfT07T17dc/5zH/RFA83hX0AtDNalqwAgBaDESggcb75qoRpIjeOWX
ESlcpLHhrf/hqOep1DuKFCS7mazV8yKO2NjrO1NyujFaHlT4T1yAUg7UvPaJoYzilNTvPS0zATGy
EWYPXh5lohXC68NiEZLmTv2/kulZyS0b4ui/mtoEk8BoJEgirgHCwZEPnfDoi1N43bEaGNsWbvvY
1U19AW/KhbBx/GCcrh8jgDkuI4LRSWKs03mBPDmLj1V1XOpggRt09gaLH0OQzJHopny2bu0fGSgi
m+zMcTJGkhnWuZgBfKo2qiON9BuZXsamM7hIRW+Qsvb+Ztcv+g8lie7c/3VaFskj/k+N7hjFYbt3
5IyqINWYA+qDpGpomMbT31OSm1saMVwxLHIakhk50PC/kMVO3gBRRU3/9iAbY3LU8+inWy62JxLI
QCB4mpC7A8qQMM8j4Po4ZrKZlaxjNviREKfwz9TMXl/tw7b4rEXIZ7SSzTIDdbUqK1GQJON+3mjZ
jfkoZrPb0XOQtr5p7AB30wwQ7xlHYs4CW0IYJBq75Aan5A7qRNtoF+oNYXQobb86kAWJ7lxJRrAn
zR1Uinb5rc3H1KS9+wSi91Cxazs/CL7FtwdsLKlLTQnsKX/mFxpUdVAPqJ71vMvS7W0hNlOJ6jDt
Qb37aThoKiucc7TZvYU5gafgd1PR4xpXvlaKdK8N6+xh7gcEXWX8vUaxDt/bjswAf4jGSuZkYw0s
3lS40HkIc3MCsm9QzSNoBuBY+NN3YSEVj6y1Hym17Bsvsfci4c08NI5kP4PBCzuJdeU7zWkU3PC+
5qDTrbJQXniCtWN2u/6ztBGcRKA4+huofziJ5H/nPGhXbhLmn2oZVLsWAM7IsGfdPp64BHaikaOE
B+BQW/D05EC6LizAHnXgGgcG7g+vcgAFhnR5MDrEwt8uY2UduSnydJ0q3RRZGz0iTz56pB43UhRb
IYFtR7K2ql2wb9bYh5UVIAW14aLpAXRViP5RqAkWEc1gIB6zW8Y07Txix0gzLEI9D5+3YNYDf7P6
HPQgPgMsfVOLcO+xll9AldaCwhzFaiYQRy4T/3p/DKUTZIbSQkSdJgcIuCOOtPoI2ltziTNjMq98
EaOMQu0saC/QV+0+wybmiUS4zJL7jPnuWm8vEqDb5GUL+lu1lSALPQd5qTlSZUEjEZRAA1ZPMW3F
LygRQbtLgEt7bp4soJiQnFLnKDGOGm37q5m2wIk5AxgSCjj6cAC2Flidd0jd6FHtzF2Jyt4p2DHD
bgBW5U7jIQduyL6s3YM3S/NETTvJcFrGzK6RXdi1gQkAVs6BpPBhpe1JfWO5dElPKm1JvdAe6+Cs
hXaD9wowkmJ/H1vegVxs6XgrrwGqr479BHM5dxc91oEtABoh/ZM0S9Sonetsm5tI71jCREMBnutB
RBuACOJGwy+iR93UCCU8pPM3ksxlifrfeUIevNU1xp6ErQcao1WfgrIS6HHRKoqLxz4qT54CdaQG
gVzvZngn63K8Yv+zCXnMaQdkRz3r3TQ0dD6eOUS5OBq1vzj86/R5jMIiMVVgGVI3fuCTcU5CfSAa
WtiZlSutoR6pyZCG1HDlrIekRVILnLXhnR8bcJM9uOwPbXE3lZgZbgj1p3HbH66NKzjK0NVVVZ5p
rfIZ2RxL9dVSdNVOjbe3/OYn5esuskXfCiQ5C9mDMYlquTrAJoAiCPHkmoBRBqMXuOqrEsAMVbhi
GFH4uSGhk+KbvkN8Ciziijo1NXLf3PmqqHSxIi/g1PmrG/tlvr6Zd5mF7fRYA/cBiNQFysQQfcqr
ZnhMVGyKhqbFQJ2NPeKWZKTVdjbrXnhrSbCEvrtSby4AatKb8TKlVtIc+oG98GJkIlbFHkyg3mXI
8jLcidQPwMg672WW9s0GlTjeZel6dSZXzcztrTl5dv04KoA1BvLrKJkn5GdgrVqZHWipyYemFLxD
Cfo8vNz86fpUmsFW/5FvvlM3Kjfk3z0pkb3U4L22pj/6Msndl+LGZ/mCVS4gqM14DjdCoaU4eQnY
FW8Wf7uB5++WIWk8L5su1IsUzAoN87jAy6zKQUTyISMTUeD4tcwYc0DJNPwPsjCBp9ujjhxP0h5N
hzqrLmKTUeB1xsojUwg6CVadLjW60/I9oe8B4LBRGplC0yIJ7XTzNZmVC40zfJxtAqLtCLyNKGRk
XbxGLgzfz3PUrhEDxthAOOEIzCOwj9PY4sJUEfyX0QzbeD2YY/9YRu4mtu302RZt+jzGSfosUvxI
tXkduehjoEGyPcDQ2QPpyJQF47doYtFpsegHNuOdzeYDzUENktoR8A3babc8S+AMsRVIllgeZuAv
8Rgl4cqqLTBEodYBN6e+QLpcDC5CJfO7Fgo1pB7J6gYXH7M9n+/MSMmUV5c7037M2J//OgcpslFG
K87Yo5sWPX4PBjL37IlXGyObwCV4N57z7GfAe3mZvKa/trJ+sBSWqVSjSQhs7cAO2UbmovNEwi4Z
fqOgrjT7fZbj37kP8YXd+4EU4VPemkhli0EWYMxSlfM6FySMBwfsc4H9HinUb2qQ5sMuMkrzXTSC
JxiUEGJlN7V9CClLBNDQ+d4GnM3aoDFgu7unwv7q8wmY1Z6Hu88hcT4VVSC2mg53aibUIE3DE4lc
i3uXHBebNCJe3dKanJ3ddzhLKF5dajzX9bEieMggsExsOua83vXIq7t2KmWKj6zDHhtDkiExKr4W
g/9aJCNe+EpOot4B52PsmZ/IdBEpZYV8hbVtDHgttmEWrGTgRk/ZmgyGaUquhsHzh5SLbWdb1cnv
6wdW43trh/ltE6Wx2A0AhV3dKUxlZ4YA6OXA8tpqLSloCPqbr7ZtRQeaOJj87mb2znkQLmMP92L1
YUD98mB7oHDMUXw+Z9wHJ3PnPwMlaTeg9veRRqyQ8ikCry1Qabp0zaMYUdje+En2nnD9594c4j0O
eiouAndSdB1IYets7Hclrv5T/GuDOWnOWXoiF/Al4Nzg+e42Sge8Px27cU/UTEEC7FcpXeDPokcy
UQf/IMtr2lraDHVKwG5XdtqNene+d0My0dNo33+dKmB5gDN8kQEcN2wAtUglNroZx2EN0oT+yLMK
9dOkCEvXCQ9UluPhZrNakdShbtUiGdvqyy/xiHzlsuUoZlLF20u1NnWpEbhiTCPEt6iKm0Q4IlYP
OOA3mx5VKKsGxUfhvLdjFC7j7cWb734/AQmKAYe4laz+Hhb130CEMa8SK+V1LKJ/SGwy19vE/egd
3crOvw/bMGDFEdksyJ0AqcymEqWiaXHsrwCmf3AHmb2EzWy+2F117qLG/pplgoNiFTCzrl81n0OQ
IkovNy9zHrALKirZ0iOZn1njmYV/aZ0ViWYbhqYJiqa2vFr1V6RFg29H5SpGEo1lu+12kljOSEYN
zjd/23J09zXAuI7JPIDlwolx6kSDAhLQw+jxVI6LCXiJoMg+DH9jokXUS02ePIhkeJuZZhpRZi5r
gJgAYKFTTa+wFFxCXaDx0vVG8Y8Qil6SKnl7Rc9BltqHZCVilYrz+br4xgCeRkpJtbUtAdxX6WC3
0oYob7DwHwOM99mrH7MQeAVAYCYTU9l5iL9scVK0tobKWQRYRmG+lk3Hhm1RnWjDDliYCZeqstgX
3XS7109ANLiXI5tWy0b/ZntPXTIf6nLFwunZAEIFuCmB/Wv4IfiJrXFPIMAk4qga39WpbDc0JEWb
Z3/1uPjazu2cbAe7and9VppfgXF3smYBWsBxQHhN+vZzkaTR8f9vAZCZau0wU+6dzDHP1Mg2sZbe
f5b1kr8i6N/cuJqR8ZdjBAxwuPytaurXAisc479YwzB9mYfI2YJL2j7Hgfn3UiIbRi4/jY2qQrYA
VIizlHfRDcq+8DecZ1zlTKgquMgWVOcQ3VkAOftWZo8c+TpxW+77hE3AGzGm6ww4lH0bu96qU0NS
gG6jvAKdggax0VQRMjAQVS2TMD0AbfwTooKv1gea+OBWHlI9DNS4f8iol4wOAn+W4QLG/R16nHp9
2a0rUDk9gL4JwNB+EwJHMufXgYYySla2QOI6l0l1mQBBfCndrkJEINlkSkRypCGV+eami2OWv2Ig
pdyEXQgVmaZ1ZgC0yTMF2BoGJAImADrsFaT30lNL/81QKZo8SjZ+6wSLcSUkQA3J2m2qFFkCv04h
1JBkAbMAWdurKQfPCUFEp7o30oam0g6sAKrGG0iRFwG7k+72lnvHf4VP1veEd1eL+k7QqLCBzoyo
Wf/OeBTWOujz5lubIjIRtubXMHe8cVNxnuyKOBqBLFTP5zsaCpFJVK+WoCxGzZAbrpYxWcoGleA7
xH4kuHXZfLK8/GdYzNErEvC7A5sdc98GSfF5iKovaZwWf6Gu/iefon83QIkB0IZzd19Gw35we9Tg
OGaaXNrBQpGN6sVxkCG16GNMQibA55r5dr+9U0y8SwAPi4bsJpqRxkOG8wUyh/dD2/aHIQlOwchw
N9eAKXkJ6S9jCuwv0XuK5hsN6+w1dREsAN4CdZfsgKWrIkAdUzkFi9vQIb9jNFmELcqHw9Ltzc48
9EWE7U/cD6/AQwQuB0jpQSoP7MlWDiA5z5wtKb2psZ9C292TMk5gX2YOuGvxnT+RrAxN/1i1gY2r
E2g9bLmsOtnenKmjFCdx6SHj5IIF1wTxTZB8ToYdMQ/QoK92xDvwrmEKw/19QBpPAmuh5OBc9MsO
BUvI7kNb+6YNmHBEYeIQYCpU5kQFTjmujtPjMLTZtpJ2tDJRAwQiOJD4Apzafx0k4mAuymZWrsLn
puGsEML7OUGcTWmp6T56WkF2YZ8DVPw/u9D83EmOoqwGZHjG87c0yHAhK6pHjtDrYxsgcQEwJaVz
VgqAhCJk3oDuclGPOFSecygyMDvs6zDOVj6QZs92/jeVueqq1wU5SKMNvZvdgAuRktwIf4iGuBwY
1Gy2v66xdXq4T9bo5fxgzMffhYcMpWv8m6CTdo4RH3vw0xPFnEAO+JfsUgCmKpwMDWlRpt3WZXZx
1CKNchHmlirpquYBvDe/uJFMhC5bs9B2QgEslSlRiAriWSqYSLuvf4w9Mnx93HMnay9ub4ep7H+Y
s/TAOoXvw/rDuCkBUQnCEaH9ayvjz1GOKi9uHYcQ4Mpz11d/WPbfSe8nf84SbNMWb/xzj4SXa8+Q
O1zZbfLnGMXfE2AuvDq4qz+Gz40YemRmgXes6NL0auHCOMdK80oiQ5r/uFULshUl6lCWtRsRLEBC
IYYGwJS1PVnw3rmxbw0W7dwIWWEBeJTOYzO3W3+Kv46DLy5tZrIX6bflhRfZt8oN52Ld27W7jpCU
sjfjxHxJgL/wgpgE6UaHAzZKVdqTJzWARP9qe+G0roLm4KvqJxBJm2fq6SGbY1QNOqa7vVPooTYe
eV6dEjA4USY47kFmREo/pZYPYoz3kSjrqULqifq3iOs1YWlSSofO60hjZ+XZANfWGSXaLBb2amhz
psgGZpA8AMFbyvBpUI0FIAVAHxsnT8EmkHzC/e85sowzibS8iVkEDrZ+3JAsnD22lyAKnZ4zFlon
1Iv5W27m7BQAj+06WZGz6qRX/BV5yV6wqn0IeizZC80CeI67TeSBBZbIEohL4XfUCqTVJnNpynWX
IXtMowLFBANE487BXxqX6wp2yTL8Td9a4Nf9oCvVqEBatiAH6XGQem9+GiCIesDIVXmEAzu6wk2v
cdjtZMqGV1yND68ScEwKmTk6TkrmBcg4dzNPrhatkvGp2zsgkn0iUWEh0R37oWlLw7wTLpZhUR+6
BBfUbcReqBlC0e3AGTduuqRixbo0m8caFY4PQ9WYL71jA2HaEfzGowmtYm0C0epAE+AglTyrOWdX
mus2YN/jYLQ2fmIbZx6N2dWdCm81okziTyNKEK5z2i9GkWLDIGt+ACS9+TmtuisZgAZQrhLWONfS
Cftzm8t4W7Ig+bNFoa2agaaeJx5upraX+D39aeScX5e1JQ5//OuIhz+avOPXuU+wRsHPtLs/A6A1
7NoabJqAcK1wE6U2RTSmxpujKbgAVOVRFq69J1nTd5TCKbZt5JRf8/ETcXzHdiJPiWdzgKuE8zff
9/N1X/rtZQKj/FcnuLHibgCrns/frATVYdqqqz+TGFm386l2knSxkmX2ZlWEYC/yWbGbTDmAApmj
XL2ZktfIsq3Hup9PzI/zZNMoZHscPekQuhxbB1bMe9bnP/QR9f6gSyYyrm5M6OwKMm3s74z4kijC
C8RncIeRP9GgVuwXZg2iVoRYgU+nDLSC1S2qzHDXsc/83PRXUdqsUpQ9zhVSZ8xhq3OD79J/Jep4
UeI+fb9LISaHDFWaeFSK4jUa+0URApByioEuDUTj1d1cN+aGTNa4ZPNO5KfnRiCm3KAYDtvRvB5X
btzzK8DEAoSv+2Y9e076A3RHX1tZ1K9RAZat0vRMpDNAns3VPh0C90uAVIuDBUyeXQ5m7B+yXwdy
YH8Aec/ddcyvD6Ahsr/ilmRDejAC8q2BS+LTUIrs0xh0LzSfExcAjx2K4qEUjnc1RgP7HfUgi7Wo
cY5dfkXx7KksBoA8SQSu3bqevxVd622BOMoPoZPJb37DzpaM6temc6Yn1EUjvp3Yb2azGPmBhr+a
sdx9dkSxwR5gh0tJ91M/JfUjLgz6hcOeR4ifxmMZH+kr6sAMtKImknCHauNw23j1SvElKaX7o/ZB
rhw6uf00tmPxMIdYSknhJvmhE136NWhkuC+Aab6fQy/8Gk/OlgzSmmeogazlBcAq7dWpEECe58z9
gSzfHxwF1q+Wnban1kM4neQeShGRnPMjLgxvW7u1f+ycxnh1p+5LhEB7UuJtPoGJ7qVz5LSuA6Sl
8w+C+znLzmwEBwKJujLpH2ssSGlqgUejFAiGD/j7rjPQH2cI3GOCAgTGNxPgluy/mYCmj7qufeRO
vmsVBjXvsK8ugvmMrPTqoVciktOQmrRBOWjnT9Vay6in7WaZi8vEwN0rNkEUjSe9yQTVul9taL9J
zYeJT9yqHrGt6t3phw3u8aZT5ST/xJmHa9uPjThtyTlx+tCenPbgpNZD6i02egcf5xFfD/6UbLQh
+TleBNqtJf5jGYA08EvUC8dB22wTVVHjqIqaVPVcpfANME6RgmSk1YpRFdiQTCuQxPHmEXNfpXqm
GU5lrVMh8Y8KhCw789cp6A5PmSGCq2gzVLeqOyVrwg3PaJjfsioJt7+zSDyxr1EI+802PFQwc0Ns
osix9uCAOY5tJkEyPETGJgsSf5sAR7PAnrjeFH6QXEWTmS9DVfLj3DbIGyFrpEI2yOXpq1PcO+wl
NtLpUc0VzyXiWHXZ7gJ1Wauvc5c73dSyd+aEm+voQ+snHRCNtOHslo9ej3w3EgXOmK7LCReinoMQ
PVdkpdRz8OXpEDHSYhA3IKOjLYp502O3vZ5QQSQRLXl3gwcq6BBjUpSmoFRGOS0ph0m8eQilITUp
vEJ+ezs+YN9ubvD3cB4JIQk5N/YmcY1sg+PxO2wSQSIh+iI4MITJbMFUypRx4Gb5hoQ3HjCe3Shf
jM2Rp49vBdFFc+xaq9/jBI6NWyqvQeGE/3TjDz+IXZVkPGxRbT39BNrTDzcwjW8Chc/rohvjTzG2
eaAX9+STm3McIvraRb131p4YqBwO0qpRBlGIYDtk1bBzmwLB08wEfYjiEAGQVXCsjWirRSSnZnL8
qVvdjLtB4iVaPGgRIS+Tb8JQFoaMtwkl5ciyj3PGH/HJ88+9kYEtyh2/TUbaHn1HeJt+EuM3BrRn
wECn8oGBd+hzMCHUqswK3wULURqAJsIopm9VEKIE0XAE7u9Q6XaMvCpaV0BdeEgrJMkyjsWub02g
UiH3N8jL7BgxgbIOMqHGSGNc/jeZvW691hn25Ad8TbW4e2yTjNZj5YRfmgTrfdDjrWmpWuZcYm2l
oakqnfWQtJUyjpQxU8Z3vqRNsmwDzBZEcmsf8A9LmyDr5b0/etVHvwB7h8cs5MKEvXmmxlZXv3qo
Zbd+JP1wXp7xP/RklAoceeYkOydlbD+Y04D7QxYn+9AEAAp2RRBSEygI3BzJkZ25CLSUUi6yGqQm
OYL3oPL9jWc3+rj7RKU5XpbvU1JKR4HD94zsetC2u4A8o8doE1QT823soOxndKNq7QM9D1EFMHfk
dTI8paoZe0TzwxgYxqSgBhU/w1OZAUU8qYP+cOfB5/Rbitf+8c4hRmg8KHEw1nNQzxjFLuLzeKFR
myKwueJ+tvJwJfCobUvLRIYQMnA6rlDzVYM7MkD0Yj+7DEkW5YXC6VVCUt9YYwPX+aCj/2DLillY
gkASsUMizyJFb4Wv/ZCIC4lQfZ1uQh4Dn0Z4/tZ2EEwCKE/1gLgIFlPq6sbs2d7MjeqkRdTz1Rq8
yFJ2OwspQqXNygPHHc5LGA343zcEIsLqYIfzy3AsCuxlQKcJMp4wHDYmyjmvdPZjuLzfeokPdgCQ
uL46Zlw+FTI8JkMPttn/x9mXLbmtK1v+yo3z3IgGwPlG337QLJWkmie/MGyXzZngBE5f34up2ma5
9j4+Ef0CY0hAdIkigcyVa31aihdlu2+V9BZNj59Hlkh7m9X+Dhig8B4ii+G92dhw40CvZ1uaNuD+
dRZdp8y9WAzBKzLh7BTcU74PIr8CmmEQv/HB28RtQOcV94/UzlN8f9oL2jU1JRRS2YaGB2yCV3Dt
lktqunmIic40cZ7tqP67abJqN0MSCczoSYlvL1Fqi5cpwClZw+Nt5yArZ1Ahu8AV6wCqWapLX6Im
xbuiTQ3zjDOfeba87CcAZfWOWnN/1vbRHr+GVy5q8yynwocu7CkonexJOfopQdALMKBFT9qYyjUe
K+wMXvyGjUspo+EWxBke/nP+eKVjq4NWQM42FWbeIs0Y591BGS95Xz/1YVhO67RVb7+OTN6TSwF4
hOfS7PwNteZiVnakvsLL7YtE5CeTsvE+z7eBTtWgVKWjnI3AU7e4HPeqmC3yCtASGpmPgHDSOUsf
QjCTDEd9LU3AIS34xWZlNSSniiOkibeZBGUFqzJ3e5GFGJAfH0CldQWK9fbBHhJxirPhhavIb5Z4
g6R2/kBqEkB3gPFFFSea543GPy/TupOWVOWleyepu10kwnGL2FP1KHUF/dAEcQMW/xCJad9fDOwW
rxEbLj5uxFvhVd9J590heAiJwpPaOxU08suOumqAw1ZjVll4G5SqDCG5EZs3xlTkYvhhgoBn3zmG
cUP9vlbuqohGtpr7BoVXpmfgm4XzgPkLnvn8xkUeMyZ1jokesxEfFnIt8Gz22EFAGVqOzroZI+/Q
Scs9UK36h+ZsQnagoHyfMU9Tcb2oQoPvZ1unq54Rty03OI5zgG1//4jZjj5xblLt01XQ3E92PQTg
FkZbqaU9ESw2NaJYWe7aG3NqQjetuxQ0Sn2zCb4z8N1UEyPgbBgN4MukFWhK3Yz1Hl8sxEh6d9wN
rBj2vLKAL/Gadl17HEJ2JnYxhpGG35xY7rQTQLrW9IC3c4X1HdLJ0G3qHeOxxJWuvNRjZ1oJ1KHD
Pm1jSFV4ebuWAL+dvTDNdvTkt30vBvh7fKQnPxXKHIqNpfxqdVFQdCYoM2TKAUmzwi5Z9qGxMFik
bsjaqPNkXkDEoFtj4Bm2GAiu7Abyd/hPh/nQnVZEr0HFB8KToHC+SJ0654QF4g7S7bo0wnsqChwD
11ZsynUMONM99qD1dZF/VXlqYzeKfc+q8cEqf2kPFkjZe9A1HaAbinFwJy6GxPav3Shit4ODq3Cb
EXn/pX8ba+nfugrau7mBqAw1acAbs3GV1pa3pllm5cTXyJHkgOQh7hoefc9Jr3AcPhrKqq/rXr8X
yrXStZclm0ArcXRKd1i1Xux+7bvbuiuz7x6I3nHFuT57pg8ZBolrz0JgA4WTlpvecfGYtz0cUH2n
spczfA30YoglEyaNihzADG8cqn05dsb7ALRtswsSTnaD2ODreOKlxD5COlfI95iAXmnjXNm4qHaf
22ClprYJ7ZHVoEW9VDWQyG2LtE7H/1IYCXwe44QjJJk+qlWQWd2Dx+wUpPEbhJWrx7L1qw0bBxfu
8gJcel2Zrmwn6L7kabthsW+/TaaWaZcX06hVIzBisXVAZKs9dzE4CWwQvz4XPU+2XjLkm3SUxvPo
wYMyjio+0Si+zSz37Kd5UsItdTOORYhE5IlwD7xzXrHQsmmv4Ac6ZmDUBGL/V18z0fVd2h/tL/Ue
DAZXYQZNPMOtrGOH39gyisfse5k8OoMrv8oRW3YV5f2xi0V/TsGJtSxBU7/hSQi64ikm5E2U5lar
cBHU9qdoEdUgLwoB8F70y3nApYjS3Kba5yWKMhg2Yiy/468SIikdNDpzQX3eRIIb1Km7wjv4fZQG
Yh7dhm0T7oQbDwj7awtBHTCSHPVQQHKqBOqA+rBveh+g2kjWVFUD3iqZlUBxvI1AFFbmiF9OyvGI
kVS3ExL10mdO+vJzH7bG8b4RNsJZsw0NKzdjZysPgGry+3twNg2bovMR2EyS+MRKt4RiE4ueYjv+
UU05J0w+tCar3wrkoC2AxRruIcgzbGSf51dJgrgysP2PknX1aUDgb760NMwvXfOVUVdhu3sP27bz
v/7rf//f//O9/+/gh7pR6RCo/L9ynd3g623q//mX4O6//qu49O/f/udfgDJCl8f0HBf/GpAAN6fx
71/vojyYzP9XmFZVnjfKOGdAvm6JaododYSRbrhAjuPcRcw7c/PCvhNBpwXP8o2TNNGFkIcsPpH9
tJ4HgldhSqD7/ORo2eA5iBBZXOJ1mhzhY8bXTFWIOCTAhcGGmlRA6iJZ6oTfRoNpLhXilV+hUb7E
n99+G6AftMgKVjwwxKA2vLbSg8yG5towEzwTJOjfSPqHWfDu46wX7C6KetTGyTLYpRS9nNsXBT7s
ZPxFYEfhjsTxBn89eqvL+y8OknhTMM6hGVEAkEjtamoPdmZ1K4Cl2THBww1Jl7e568rbKIQUejU4
19Qysqi/bhu9dAIEDJYtKN2ukDb+MNsbXWLtoLOIlG8yyeow22S2r1a0ABXQGIpXsu/rTf3rczgE
zRcydIL9ZekoN+9AcpYeaWkuzOjceREYqrzwnuILbanOKXayJ2rFBRdQ+0HowvE7tfzznebwv91o
QJe6wAvYnukIadi/32hVagVDEnjjmTsyuCIdJbvqi/AivnRRV1LI7osiuFcuw1CeuQKTbq4v7bAV
Klz9bsPHwq83yMnE040oDDler/tmaIKFP8jshhgNaSBp+u+gDjP2CBdArmmIxHrATbVhwSKLB+db
Pr3IZGMWpxDS9SdPGLgWAC8Bb7Q2F45vK9TR2S73qkdK1jYwwEwX1K65asAevjHAa4RsrzJmS4o2
gRUUkHQKLVVmCkXRIbu2U4RZLi3wCY/bKkjLI4RDy3MjARakw9x0elNGXi4hMtpcjm+/LPggMrVM
wxqjZvQ+Glhf/vxV4af/+buCwA8eBgYAHx6YR51p/MNDoW1ZrzLT7c+AZfrLfnSPjifZvSxr9zi6
ZrEs2kC84hBqLJC6W5y1kRR3tmSP1O+HLF6Pyhj38BLKl5AdzE6LV6T0dbshkv6arGwcP+0yddaB
rpudmRb1dQ7cyXoKtC6pGXtjfR1OhU6MjwMFMvNOekQEuRLxMp7euD6U79Z5UAS7IS6M5y4CL6EH
sE1e28Uj1+BqnKyGqmfQisEkX48vIqgbpAYngE9xPHdWzKi8JW15lefCAxt62aoW7tEXvHvVmvnL
2umM68itwj0U5/Dnx2n2RogSuWPlOH5RYbQvpoe/yq2jOeTrmIUY79z6zrPDZKHcRhyoKbzBvO6z
Fo5R4NGXlZsFWySz+JB0KtiexQ485pF8GQo//jZVwMebfItQ6aaeqUI9v4ZyPs42GNqKPC2v6LQ4
F3RuhCfCWUG5Ry1pwMCjZvPnu8d0zM93j2HbQChARsGQeKvQK+fD3TPIxEmC0IrPDIi7ZWm75smS
A35SHrSXG0O89VNCEnXRIPVTM495dmWEfP2pn5pUhF3brByt2GXdf7JrRLLvOTJK1PTJ81T6hKGH
SJCTiOdP/XQNTu62h7gItpaO3YMxFTxDbAyZP7Zz6FmPKg1dqtRLbaqBY8I9zH2fbWi5eZhqSDbc
Bcju3aVdeI+fk9y8f96/XerDRcxrfVr68yeTIV3dZXUyn687A8FsNn323P/Bbv6UeZm5r2fRo902
9cbHV3fwkgSCcFSlIoZ20gHHO36Y+6j2qQ/R9R6MCtMSVHxo0xKXtlNGYGhq4Ib6pzX+qY8+BmBA
7NI/DYcgqVuUrMo3wgO+QSj/BzB3CEd641OTVuCjMIvuZPejcwAcE5p+DovuEQYATyIQA98n6ZS0
Mf0fohBfwZs6Ptlu99ekaZNSFn27aQrnhD18Ci5SkeZLJ69H5L/AYcdyFp6TzjoJep4P06jSyfto
1hYRjSJSHN7ThFGHH+eTRYT5HAG5Tecm0aYHrOLoSCNdqhbU2VWEt3gvE8hvCS0ftDYAOSrKV+wP
o21iIGe7G5ziVeb2zu6FeKDpgwtsgzWZzdM9/J9pOqJYIUSWca67AO0E494KouL4v/7C2F0wdzTi
CrkpnVyvWlOlL7xuz04t7TcEWm8FS7pnE8Q86y43G3BK5+4xM4xwndUyffH6ZjYtY0hWNKH76JaF
efZqB4Q8DXg/p1bq+AaIlkY4C+1B8CVA8eWa7GiECqSPIScdMz71j9AaX/KhGteyAxafDUFziXLN
kbM5wNXZFnakGTYlU5DsEj8ju9YAEk/78ftcmvEpODbNxRsGAhws3JJUYJIxJE5StUV4rVkIK1jX
TRQfqE8VHlLfaKBwRrbHe8OGNsvoFQDeTBnFpVWKA9WsqUm1eUBP+cct5R9TlaxNShsmI6RSI4N4
nqnLtFgMXg2AtTe2GydrvlvTrqsU3XsxthFUlajN4eOrFnoSv5zHe5UC2ZABH5NPGRRU1FNqREX5
FtTuAVlbSJ/b62SCr8yGyCBk+wCO98v/mP7zkYvNjY0Hx0UrMZv+IJc/mojfR+gvBTyKWMbNhApr
tbrKm/S9KH0PzNJzm4YHOYFVqZPaEHeRa2wEo8Vl5P9njctqdl1tYsaN5ORmRQq3MYhomed5N/CV
dgeB/el6EABzAKmxJQA1WZT4rdxIF3Q8ZMFBoLkoqjxbARlgHUG5uu+8Vu+pRYU39c9NJBPqQxlU
wLkiU7AwA4X8EN6vB0OX5YK4TuxID1eXNlXD0sqLDVWpyBDn5qUyNiCP1WpPfbQa1SK/mCDj0+oW
yH3hZrWbY17jUB7XwMrc0sj8OTQHbuoKAL+OxcuqE2pPMMsBFAL70oGGOKE0qa/b1JbP76lucZzu
yNydCM6RA/XRPKjbemn7abEEbbRny4Vu27dRGPgk7Ne3lKIYjaAfo6aYkM5GbWbrZhodpyaNyjhV
W8pgHDI/Aze5/MPc2ZjmupY8qCB1FxXSfK+S6T4z4ZGHejSi+Mj4mXp5MeYIjSEPcUntFNmVyOea
hqiIZdauu8BCkHCypL4uj4JkQ21adLa+TPG7dvXnrZng4vPWzHSRBSilDd1G4Rn2tHX7sDVzeMhs
uCXkCfCtuNm7rzx+MZxyOaNLP4FSZ7DpvzVBbJjtp0VCiV9t40M72G+v4VtSp5anDfKfXe+YeN1t
pvvmjrq0LNTa0rVeU5MG/mFS7g+3ZEBFPU1ypknzQr8mdWZbLrBhTy/HvsIE+5xK3W90/sugJAHa
9DEMF3gOl3vqFBIP/bhvWyTHZS4L1n+T8cDbxsPz8tCRqAfB4XNCwlNVQldt45hxgRdajnhd4r6Z
hYMdgRqeVQAaBQlOkFsDJN+bJNDBsQYnIfQxG3Mbj4Z13eLsDhCrsB+DfqgQguvcb9oGuTScyAEQ
9u7C67YeThhXSBOEQOsci0zjxFuZNU6IobKCfjEHKC/tRiLmO02MIL795xvI+9vB0HRt03a5zYWD
3Bf5yVsU+6op8dNtT4EH0p/AQIbvohxL5LyqdGkYAZqszKBC7bg5aL+QcQKm7wJCamlmrqiTCoZf
Jod7afRXEG6tl74SxtqxjBGbJPD4LSiAFWtwKOt8HJfUhOwrMENTQdbzAP4IzTWZzANkRzPmpcJJ
uosXVv7FrxWCnshEue8iBnllN4LQmG0jgQpJWUufW8g/y17AiFDsLITtlvXkftW/JFOoRn3IM0m2
NlP3JKUy9/+T7QeT1JebtmvHRTwM0XKoM34sbNN9qo0f9oT7S6FNesgdROyawelfyKoKO35EIo73
ZOU/zMmqHACZCywE5MgKR7GJ1hRrkRXWou7ZiibRWgJcW8c/3xnCtD4/WhAqtoUhHNNxoUcvPvkM
JAgjdeiZ+mSOtbscJ2ZtKsJYQFLQBkfO3Ee1bOiXoGCJz2HvQ2aC7ATech/scALLbpxqgEOqjs/a
jYJ9p816oYo0u8dvncLsFD53cZJeRjK2t9QHbD4/Om385RJ5H+3qmVUGO5JtI0DBk+LrX5FtlZfl
fX68WHZh4C11VRmXdTS2eMc6bl7dBADK5RBlL64D1mhah2s5bkvZMLDcONVKDWa9r0GXDmCz8PaD
w5In+Fm2qpTDl06HH/sLpEdRv1fkH/sn+5gn4xc/HV6ZVd83lnlG6nlzh3Oof+MK9RzBXfRi147a
TuyDm1Q05YsRmKd3UFRsmICNBW8KpA0nwt1MrTEI/BOBcn6NWWMjH3+1CJLzq/VrHigEP6xCa/6a
B7YF/0StPIgvn5AlAHYGAUCs01L/bnIK8z9dHl3sr0sgy1+XN7r1ss81EsJSx5pk52XhQDDWZdes
7TIoMVvFfYBTFVx3TXGfc/u9bx6da2TH2tr4D78F77Orc3Kqu5bjCDwq4f6wPv0UdAdwfpB16alw
kDEmmhbbfIpAXcJSoC7bSrMZIYTwV3zK8EpEya3+yMYKEQhknyxBmmU/MBYkJ/yyfgSxZT2Yg+vf
Nna/ckRqP3hTgbRuaHIM2R0ZeE75PeZ2ebq0eiSdt7pRezJF6BOYxlAEG2oKmQxraXav4ClJF2Az
NG51ro3bqq6zbR8ywGqnPiqasPRWSeXo9dzHtJ8sh9BxtpZlvdsB4vsmtWcdtOHA0QxI6zb1g+JM
s7I6z24VtkHTp1APPHHlCaDNq3kFo02Dw3xFiWWFgCgE+WHkSAVVdW3dINWum3ylMbzh+fh10MDv
1X767MVRtKvaSG3LgsuX1OdLMoBKtlz1FrIOerha7gwXtw0N0JKOu2QshCN6kfups/8PT0Xj81NR
CmlzLk3DNE3kBvDpVvmw4SrbKOghwsSOoQU29TmJxEKUz0Ks5yJYPffPySSf+iDP3axcN0AKC7LY
FmEWjB/oXOdknlBBnIB75nAZnQeIM1ZmkESgufOAARCOWNCIFaUN0kDrm4aQy4oD+ZTEwErVU9UE
unXjmcGwoGEGJ2OypSrkpve+DIIDrq09cA/7gUyx4qUAB9RSRVa+Ubo9Kzy63wKr+lSZhvq4qN/G
sfk01KNnnIZ+s0FMJF0YVl/uqrXtlcU10bW6tHMoV9RzaVB/tRbYpl//1gPEWryo+QRcUF6zzKfU
92ziuqIiH21xjMF01BCbFfyyYCZJHPmtVMzZfbCbpjkAOa9bEerl6AKNLKpKrLsISVDGsJ95bKKi
0M2C6JGI12YupuzOsSs27YQX8IsqvLc66OlheweY69SCYsXOh58Hv2RtIx0VysxpCinDDhj+akFV
KvKpk2quO4L0Itb2+vNAO9z/+Qa3jU9vfSkcPOAsG5lrwjCsz5ECux7B5ucADJAHCh4iJLQ/dsp8
KWJp18s7qFClDxE4kR50LpBLa8XWVWPo7CGJC6Ad49IC3wmanEGRAhjMDIAnG4kV2psYMRs4FeKU
e4CDJOWWgjhUQJY9OYZlfEX7eArzUD8v1B6JDEl/y9PY31qRZk0xUemsQ/bWN3gs4en3NbBihHeB
Pkbi4q8mjeLA/rX5FSRO/rK4xIPJAizEtxHOfJc4DHiBBNCZCClR5MY1cnHsvPS5J59fa2gB1bH2
fTRuenHUGC09pNz8+VuAZ/1vX4OH37QnhfAE+I//FlyzDcvFlh+ekjYxR6Qhgpl8XAZJW4fgReQl
MnQCq/9eDjw+VzhS38s0W4OrFbI+gCDdsyI0cBTTLaIvJbYukRjXygvcuzhHznyfOwYkCmr3LilY
e0ywmQL9ZZsvR6+MoYboyR0Z5xy0g2D62bVJ2efLqh2yVZEH/mb0uXNXpIa1AVTb4V/HKOe35tg2
GxDg6d0Y+djNgjyjRvzySxgWDVzRPTzjVTe8IJdskeKMdumf7VP4eOb+3+1pnVwnb50LAQ3KZ+XQ
Gt6a8AwtLcplnds0nGdg7LNa6UPHty+OQYzCGnIISo02iph1e6XSLXXR4GwmUzw0gfiGnYyQvO1q
N7lSncWBZkRhIJnmrBV/KCrV7rs0LrZWbuCYGgRjs/BSXh9dqvZNGm/1UH29NKHxdKvGMtgMKaj9
FwwehUM+evyA4wJqpodOan+ofjC9VD8YXKZNC8xLXabSSFhrCLyUQE0WpbiKIv3aDqGxaeIGPE5y
YChpBGBIcfWhfTGf5lCtMkDT0OHBtb40afplEQiUgparWPyHW9/1Pt37CFQKCHBzODsAZEBm9Sef
BojmUhxUW7npdaIR2LP1XjR1cNNZODrawpFfk7paAdmR/rCt+EdiNvoxNsNkU4JM6gqzBcRvpLFi
7tC9jGl+HhwT7yL4810fiaYDkrOewfsZrYuBZztqmg7EIsLWAVRjGjVCc4rMs3ug+MUdWEsuVmFt
lkezs81Fa/fpquizcV8PXwKh7Ufh9u2NjowHbEeK577K/L3RuWwZZ7Z6DlmRrY2UJzsaLdroGdFX
ApMRhEwwyCt34R31NJD8RLYI8ilDM8sB6+OXQd6X2S4MwL/qyTRBbOCvoi/657IV+dbFw+IYFC4k
L6ZBo3G7ejG3aZhGoM4LgUIjALOCpSywOSCKn3u1iVBAqB67IcuW2Wi5T/2E2LKGdHwxEWFE8l5Q
f2FNB8WNOv+mMn6vxzp5Kwpk2HI/+tnVxUbyPg7BygMXfWDm8SLOlknPs6eGp9XCl2P37Dr6qixT
fRc4it1pI8VOA93tqMJ93bMnbtVHiAp0amvZIySS/EwA4Fcf87FFYFcC2LSwEpVstN6yQvjfkVEV
wR8xxrdpmHi7eEiDHXeFvnOhbrkQ+HLehNgGcfY3U7fPYhD7mzi2TvaIPXyyd5Dme1laRq67kwiP
XJb+zTQ2Aush0O73aKz4Mcz0sOZwdTyy3PipvNL+YXVPKW9zbHrAYIAXYHrPkDuMR0z0CMyit/Ac
6e0rhIQfgGFFKsdoVAizpOlDmxb8zCS7Bo3jUMOXEu5qFhQ3haXVUppltiWsX8e6o4oCqApNyD9H
hMhCKYr2aGeNsXUs/zVNGX8Sff/VYgH7YQMUhpC3+T2vlLGoKx3dm3HpbpCm7xxCFfcny47idT5N
ApX6V2ea1Ffgk+i790ld0CJBsmlBJjQxxiate+cXRg51t6kVefkewpVQmpyav1vIRNaniJU3gwEk
cyrb0yUj+FfTocd52EDpzNb9CRTTPYiGCgkWSRWJ4taMm1ZsNWKAyOMpHfw2uH0NNsHxqnWyI3Wl
gMOCUiOth7UN0CSAScy+DqaCjHMHd2iapSH2c2mN1C5WBQepW0g3AH8ZTUXnqgPYMOwTdTHmi2sw
hWEhjFGXGYTRoXbBWTpPEoNnrqtAGxBMhx1vwHrTG0CG1frETd8CnhsF1eBksPHbg1qJBjR914sO
rssJTBo1gVgBLas3bNosujIsbw0A3ujJQAVQ/2LleVxvaEKASNgtSPw+WNAamVKQic++SDxtH9wg
zA9lb0PpkJpNk123PUCiuEU1NEbXurSSBxoz7QTZSp46U8upsE8FJea+8UV5o2PEPnhQilXeNQDc
Oim0IipWyP2l3eSv1ghBjmFK5Iy1OV7FrfV6GZvn0mjaVsndPJ/62BgN10g2w2mHQw3Stb91Cpcc
d0F11yQgYGgSVhzG0UjOOYT5Vrkh9fNYWk90gw6YxH9Nygxe3vmpt9Wy969LmWVnu2BXILM376jI
3FitRpZ769TS1VnoNHkK3XiJTGL7HgSr4RNYePWQPGUh4/edaMCHAZM8GJrb0awPNIHzKr228Z5Q
nozvR6TC3ftuMSyAYAkO1Cws172qiuSNWv1k0VnTtrguAwgcR6ugVeGmcWN/1yNz7TZux3jJndL5
bsV7enb1OZQLjcpq7/JRsi2Z2toOL6YKtOHfvXGnmyRZmL5zX0Nu8zEv8hCBJBda3pmUj0DQIxgb
g9aRePdpdG5mrP7NeJpruMUJ0gn2VdUG9iIzmHwFIjkBEMpWJzcqqvs4BxZr6mdgBF8jLgIvR+nV
rxApS/C3XXOl8p3WyM8rISj3tVdsVzBT/iytYVsDLfu1TkokQfSlc9d71bCx+lhCeqth8MuqeB0F
6S7yrXRn5dx4hCIZMm26MNuR4iZ4jroV0hffR9Ms6VY5uCdW3JfJCsSh/aqEcsNjn2fJjvXtx6Y3
NSvuykdlNe+jc5PmFmaq71WBl2MXuleGkSFVzA67Ffho/NeoLbdB2Q1vrXJ+DPAwPGAPam8i7CYP
LdyM146GpyWLPfkt7n6QpUzLYTEqhm9Q+QZI9KHaU5lFeehlhCRXHTXLYmpSX5CE77U/9xUjJAuD
HhhhwMqXYkJBc4lw2Xacqq4FZcouB+E3Pgz46DCNTlSjIouaau0MjVzxjtd3Wkrk3eXqpSvhIBcj
RI+aQqgXR0GuOy6Ve8qyKnoC1A6wZpgFrjIPad26y3ZIXgccuNl9VxZiY2mEFR1p9V+aCA5gxnh3
lgVXNzTQ4UD5hYMsfOHW7H0AjHGISU7+VBqYZ9CAZ7mLZDSz29DFWcUq4z02Z+6ZWv50SvGDNl5S
kwpWN0/YOj4NeMwjnJj9JFzBJ6hA54avpaej/dxfR8kNACFqw5nJ1gx4xofcRRpFym37B9DoE5oE
TEiQEGzBDwH4Sb82og3Ei+0br/WQspmH7KWzvDuhO+en17+VZcTebBtejQp/q0fWO8Fauzo/K3g5
9lIGS2Du9MECLPyEdDYXe1Ik3SLUf+yQjvnGu+KeuSp59iM8fkVkH4ywAL2RKvLvY6t2zQC2VLzB
ToUJ7lwk1nc3Q5H6X1ohIHKagJtRmW67GrAfucn6LgWft3yuHVPdUFG1Jd8A4F8B/vZXH9XGLkEO
Tued5n6Qc4l1DkkZBHt+szWjqyHKu2vV4l5fiFF4S0S0Ftjty6VgBQB6npd+yzikmU0HqXTw0KQn
Zka3oPEf76iL91yvLBm0G2rSQAnFJt0OyPOZzAD9tAHKE/6iNsIWydp43mQ6xZ425je884Yrz4dO
dBw5+bfwIbTy9lvURxaAf65zFfZlcdPBjbfoRtl+45196pHrCgbwutyYsV/4S6JPulQTbsY70Flc
WTzCyMy29ImB6TJMREsXHiYjDZB5xfIrbdp6nXuhc0JI0lkOqdWsx6QAR+/cNjtRry0nAq+PA43m
zGP1USs7fk6raGfkqXeXewO/r0u5xrsvfmY6DE5OC4cdNYFzs7ZdndbrfMiTZwM5gfDilshln4yl
YXxp4gjJoNOgYy1ao2fY3cThbd4lCJUBK/SYQyhohdtc3STYnG0HYIrANSpSxHkNvktbJErr2LbW
gg+IUYwhMgvMrH9GohAIb4a6+M7MfBfD8YobMAXFWdEhuCmyawlMxFc7S/tFH0bmY1QztepU69yM
lic2rEOwaxy5se8CNwQUYtBIXcYmXkFy/jYObUgyGx4Q1hCNVHFYH0GvgcTsqTYXAOCWm8rDE6OG
PrmxMqGGuXKiOF8hlz0D5gT73Uu70FydoQEAI+osUzXxXaMTJ4bmWFfpQ8ChUNJNfgwOyqC7tne+
RlmHgwwSf8AMBeqvxEp+UouKpgYpj2H55Z7sY1AWnX0jvdgzppy7DjDyVWH3EbQcnGbpukV/qONy
WPGSq0POzfbFAhEP0oZfa0vCh983+bqNh/I1VtFXT/X5rRMDDdz01rDxBSTgcXZQr6LHfk8DMXfo
y957AWTOmbpHbfH94BbIeqcmb34Grd+CtZgZeCpVby62Bq+2zqJ1X8ftPmhq9dpa694L+UtuVOqQ
mLgTqBvQ12wBtiRxzTUfbqG7+5JoDnUGiKodXQNC5COg2jtkpNgvoK9Y9+CgesTPqzlliTeJFYzW
SzdFNyUSRg9tEtovQ7dK3UC9lC1XV+4A0Qfqrv0EbDumC10PsJvCEcXStQ/Shycoo1pPRamDW3ss
r6nLDJ34KHG2WlDTBan0Lg9VcJkQ1VGwbvHq39Eo2dljUW5rBwQ3fjm+RGHYX8W9xP01FQkEcXLk
Qd10E+OxrZv8HApvOxsUVePsncJQABH8NQn5v9VmAExqlSYAoi9B4oAt+0R8TKuQoZNkP5Uewd44
TaP+EByhORIlV41ppisjtKHm4AeqO9o4QoNh3fCAVU/TbmHaSCBZeY3fHkUOr8PGTaOdsMZ+T32j
AAz6UqU5fgxyGRqh1ajWRR6cDDjBRJA3vAEKBEQ0LOy+GFYWLfGfDs9BJ3xkUZrQS58GnAg3mSPY
cNLAdd1C0/qnobruC9BOeil9lpwqt2C3VSS/XRbS0846u9fBOg3d8dzmJkhsYjb5CCCaB96HVgKL
gWpcNE95BwrHD30Bg3iCdIMrmguWi95e8dhAEMiR5oqmBUYLnY4KHETd5KwVjrMUdRZeF1Nqz68u
bjnB/6PsvJYcR5Jm/UQwgxa3VEUWydKiu29g0zOz0Frj6c+HYE2zpnZ39j83MEZkZJJdTQKZER7u
99bS3iN+NfiIEtdsQZyoV05/A9itYDveUABpZlps3LR8rlUrPRo64nyuo8XluraKN02xaJGWYHCc
e72b2rUTdkm5bid9w/v3DzKa0WKyM4oq2YYQIUMPHqdPpvl0CYV64ie98u+6nZSXd84MBF/MCJDg
8sayQl2UHx/msqAWAYlePoyYcini+tMHqtOg2dN30a7lLWWlv3+ozulOQRuc59BLHvywSB9i1WTz
QDqrh6Tj4ervGm1YtzSr764DbjhVd8itriRM/CkU3bTuuDpQH26Jla63yDy4KYcYTA+ptDNqUU9F
E5El1mq2neSDor2MOqbq30PftzXN9ljkQ32LroaBnraabK0ESalDVtUjxYHQuelA6G18cPU74ROU
y5j66aaq1PiTL/U0+IWyMN0Voa3fu1O6rc2x3rWw9L/Zrf5Mo0/0hxlpL4gU5mRXgm6Xsd25RWM+
eohCg331EjHwDyoL9XetsYa1pbfdPYxozi0MTNEuor/hrYiNhzoeoj80y323yEq+9qmKSmVW1zsa
5Mmmt+G9C3kTzNnLjTOyHvQh9P+sDfoMKTP9NthhtdbZUjxqaeXfgCudDjIp9rtyk+rz/C1lUl6M
/p99W+6cppo+TQJn6d8My6QcJOX9EKnlJl4m/XonSpw7GN8mM/3eeJO21ZXEu3V0fuvVwF5aWrGH
wNv+c8RERP3f1qBim/4eJvCJLxHJqCCkG6Rnv/pOz1L2IBc9q/KHykeCs0j0dptpCQgss+/Ce8Jg
jmS/L3EZiJY1vHtuErd3dL+7G7No0zclzaJVrmjan0i1w11owOzuvrd0875bs5puRnOy77VJafaa
AjOCzIbW/GO2t8xW1VT/NZt+jndrIu3B7Q96os6Gtcz1px95GdXcjIz0QQus+U4G4nmYftDQyXdW
43+2TNUbBYKAbehAstOmemVs9Kcmouss0Xeh1SS0iLXJd9d9lSNLPbKBoZk3Yd/tJN/tz+6/Rcs5
RqLjQYNHr6m+dwF4jwP30/zULhezQP2k8Rz2pE1R77XM48AUcPtgf5ekT3B0GjfWmFs31XJCnbXi
d0flDt6bvf5qVvUnS8dKIHa4q5eT7hIpVlh34++58uxxFLk3DK18pdN2PXOGeA+CRD/OHkRZYnZD
mgBkjWHHWUYVM3lN0sF58Lrceta7/KbXPfsdRXgY7vTKXndpTN5ytLX1sHxeETq/KqerLd1LrWYk
K4CSbHlLw24utgSKfrpe5s2pytm9wtwWkz6ExtPVvfgRFhyIP8CKisuGd46e9Kw8CtEnHETzzZcJ
gZVtBHwKuQ5IZ71JNlVhz+wI1fkU+GF/Rx+URuKK73WbPQ9Gav1GtzSN2W01n/IK9DpfAJ4YYfZ9
sKZhL6pWpC2mTWN4405SlrqXxY8NnX7xVPLEvI6Co4u2dmRAFEqzIyepbryBzLL8VnXDC1W9+nHM
VOURvlIozcryGwAOGMoUxdpKFMwpJX3NPpqhkMCt0rKvj8NkQALGEnZuKQfVcatNs5gJ/CVru1PI
iiym8+ix2G2lLeFkCW9L9Pkul4rNU7662lpBh4uYtWtyAqyMbMvh37m9zsubEPaIaLzTc2rZFbmz
A7R0NYjOqHz0sid/HOon8aTIcewhKovXYsrAHAb+qswjfeGy+4jLi50/cXC2EvoWM7eb1gOk2gGV
dDc/IAZUrgK4WB/lQikvOQ15dR+7dHmRJWqGe11n8yWm5kF6nCZ6sVZN6DCMyOrXmh6Z4youvfYs
l4rG9fM8qQjxet4f4vLLuT1/inP8ODoWVUAZlFgJScnlHGI14Pyh0SZuLLV1P/HdW7m4v159HZHw
0J7oqOB5uJZo8cmrS/QUdcZN4NBqFBQw3gTQzsmr/2T+f/m8uIc2wLHizXU95A5K0Djqk5LBYiAX
UhLDuVgoH0oQfdxn0Sb6NQgJ+EeY+Cb4ao6pYq8lXmYGfQAdhLxUhyo+ZeizSqxMHaxAR88lD2dU
FwLwndf2YXCj/qarw3AtPcS2cNc5wl2ngK1CX3sJID8YXALMyuhJRRsunRC535452GRPkaokj2YD
8Ml1k7XbIk5BhwHkHGbinGKe+2VQeDfR1BhbF5Lhb4ECf35Xe8N5IJH67vvHhh/mtzrQ4lOhL8nK
sIy+9UUMsfWQhwcx/W48pQrUbR2c62zWtWcra7O3xvzhG+Nwn+XUZehi1W/EtEottld+p3yLXFU7
iM8Z3OHeWy6ZUR4UyhxHscQ/Qm58Z8DxpFSe8U7na3icx3Bai9nVLqwloC/2bFQNSpDqi6c76Fcn
ew2s/0ZDLOOu64vBWGUQ0UCM3TzVesGkqRshIs3zWx04+NHkEMJjYym/ZrahHh+Tun/vesWiOWAI
nmbVHx7ndqM0KH7nURo8FXEXHslfofzLOAwNwVPVJemud13+/kuEDITxnac9lrHzSsayfID8IXgr
xudkqWDqjZffNWqBvvViTkBt9lNJlUhMb0lEhIlhHcRclnBstd/lzuBto0qDeLIztW/IFF12T3Mz
7Axl6n8bG6NaW9FcPPpjoNxwBBsPkW5E98mvSX7aXyYVE6LgyySDtE7OzmuhjZYnRtajUemF2aNY
RjpEmzaLNOqhPFMsF+lklf7TlUwQX46G4nXCFNQPrTOYybkzs9c2iH/PFsRmnfj92tbb+ByYnfVI
KuuPcslUOmBZ1r3S5ue+MdXHLjT+lHi91ep1YFDemvOgf6zcmEbkZSEULGmwHZvxrAEbgowIWA0Q
CRP6EdfbaaTLT3LJx+DOczrqjG7/4RK/mI1VDP2qn/J2o8G4uv4SE+kIDGz8walu7czdyrwsqRug
H0bCD3Z0NVi52zd1NAFCD/aSN2KnXGlasXf7QT3AjZjdBU7IIU+L/deso7/VBZz5Z0vDfWya//r7
bKc2w8vs0DY/z+7bgJaiRps2koTREzrSI9Mv7pB81deKx+ayh9FLW0k6pmpDe0sH6e+t13nrqfLR
QeagvzczZ9izYaKkboQ8p/WmfPFG625yx4NIgFpzfUpDT/teLxPndqYQ6DgfE8Nu6h+8mGPr6HrF
kZ6xhpbchU0+XIjla2d+HEhBHy57P9WBcX7xdYvvsj/kL3wxZTClTHQIzHjY2vm2ilznwbbrIYST
8rPVuRsFFpmHZMyax2y54KFd570ZovK+UIz4nrNFtjKCevpGam7aNvbAQW8xO189lGTenyXML6ga
FqY5ffPNxFoHVbGm60B/tTL+trQdDScpgxh/N2XUjcvhBNNkgGhSxxMgM98mtUxeqfeyszQbElB5
HL6UuQHtN3Tc2Ti/GZX+EaArsGTOiOIpgBsfK2pZD1P7bNda/Xj19CHo+IB/voxjyVCjdf4NIkDK
yo0cwm0SQ1Ef5vt0+UtYav/hK6My34vp/4oTnx6pZK+qu2GI3aeoS2+HkuK3WKObKPt6jHgEtsaQ
r63B/T77WXaSUd1pQBrlNFsrdo9u7rJz7gF0HcSUjbSYtIhO66spo7m9043GSs5QHTxIj0HC2xyd
uttLn4G45FXo1coxA7pHppaeiHyouFXH4b7kIbOPbH8Evlv86MIw/502le95680vEqAOYbTvYYt4
4Zh3CUg1/3vlDh8BskI46MnKb/389O9Ro1KFe06dH8s4vI8RTLQ0/LXMNUA+SJPVP3QDDmROVvau
bhTrA1Zo2AknM90Cr2Gz/bqAC5NR35V0pBy++AVqKL7LNLF9V7+Zc9qRbrpM0x61rLXO8MYpK4Nu
iO+lB5FLpo/Jnder4RNby28DKfl/Bgh9hcZZGuBby3AM29EcjVrMF3hQZVeTZsX8NTpneqdEcyvN
B9UMgcZKpdq7giAVyLDYI4Xv0xJDpe07B0Kb0kGlPQbB5G+KbFYvr8RXmJm/kVdh0/gbZDH+Gk04
UkZDHG/lgDslavbAiQj8hmJlC6vHxwl5CsfgmGTNk0Q0rv0/kFH2V+gxWp+m5dK47QBGN1X9C/QY
0pdes1LPOX9swmLYyUNq6Otg1MzX+NerYgo/fNdX/zWO2wyotcjvH3P/hY6K9PucwVbuReCveHBM
P1yqSaCdvmuLO4IIZKeERnXuk5y9QMEZAEYF+jBKs30zexXSKujS/R50hEb7xCZeONb12v3pRpae
nFO1mu6tGWDpOvCpLlK5r89Bli1Emp3x4JtlfNejtgIHBG/tFWW2SgtTf+igsP40IDP8jtyNzJhM
xJ5lBnyT2YqiIJSM6KFdZkheII1jlqLx+5+/jJ63sJx8ptuxdUPzVNdhJ2pptmt/aaBquZUNhl1M
Z/K5LvwtfUIHYeQWR7lMSVoe1eWStl4MznR5SdpiO+Z2QJqUOCXryqNd1Ix+tS/RyxQZuZqN77c7
01cAWi3KxBGMF9vCqYr7eNSKe3nVOomyKUJSa18GZlRBd2FJb5EM8Kjg4bTMRdqVQhZpfBpP/1oq
XdYLJz+6jY3x+bq6RHhkT0+5Me8+rbHMtGkruusyUutMlkhZRl7V3L6zGtaXYEy0Y5yP411VZhH9
+AUYXjuDzWrxpXqT6iv6OapV6ULWlWnAz4psMv4YrWgl+xGeI8/q0NvfSgvuIK3SxodxgJC2qdFO
0QL/CBNGY2zquvgRD8O0D22wmTf/waT3fNpbgpmHkmet8Ds+h1mp3YyeroJFAasISAw9DLsdNCCt
9Ah1BoCSLd806LjuLxEg50AllSDIstEnVib8mjW73XzTItR4N1+EWQzj98v5yA/AFTmTlpObMNWT
bnn0F8opSuzrsPi01Ojs3eVMZXTdjLQzpQXEtzwyKHLqusxynepYQhvxnTy2B1JM8c+ODrEVvflA
y6J5/NnpG0kddkuAugSwV/APWhy4R+HCazrf2cFhC1yY5++0EuflItR5s+HsoPiES2M5b8rlU2D4
a9hYaAhlWCXHBTbGTBEO0cAF5ksneBCE7xyiuptULJN9XbBcOmmZv4RAU7/Xg/TeGw3nKa3z6LFM
oHudcpLR45RW27Ea5u20bBwkRJ/fDYDNq8gy9zxKLEA5prJpCqhlKzTOnkNoIE5D2fww5iGt13kP
KUQedZu4sm16zqAyj1JkSRGrmW9Hu38QV+gNM7C6zGlvTY5J3PpmQDUOeppx5z1dZ8mrqXNjVBWT
ly/+rpn8A8Tor5+WRIYFGtzWfZM3LZV04ZDmhnPo0vyb+C6LLJ9rGPz+oCbmdysMwPQ0DeRFplb9
1rcOH1o++XKBYzE9uKb/0+PIfZOmGSR3C9cBCWTnXC0XGDKhYuL0/8UvEeJLoilf9x7qto6Qhosz
XIjIgRlc5krwp9HLZLv9mCfBMo1ihrNGejRHRSG6tdF//Eldr1t5Wae+tiGIHBrelfthJJM29nF2
BFTSHRFdrG5iMBwPYwAG0Gz94I1tU81mr9R+pra+Rx4tCkG+xStSl8qfXm58S0gIf5vysV7bSVbd
QRGPoK3u3xW+Xh+6yXiHFJy2kOUifnk1edlOpXR2EqtvfDTPqUdxXslBylw5bS/DZlcfHN96v8SJ
79cqOXu+yypWsqMaaS/0ICqZabj1Hf9iOpbr3c2wHsqgKQQilf05wq5z/y5IusOVMUT5FSG+v69R
L4TBpV7+YWXmiq6u5AgzIg3KoEHVxOD7lDnpxScEkU4/GmD9W4cE/uQiH7wo+g6GvoVLOL1V3Ew7
eW2KrO9l2F8kfZfhbERVMHXM31QnO2sNyX+O/zo5rpjOOCulzzerlc0EaOMkRP+FrxjgD6IYoD4i
AXKRgViPzVUYQF0yDwPTwuVLe3UW8hvQ82lTQ+x3e9GVvnbYDKr/bjQTzP5XTfO/5Mvpv/Ny9z0a
rfrm07yLSvXERG2ZeImG9JASdOQjhNVHIRBD9GqrMH/plotTae9hrI9nA2D+S2vS7gycCT5ho81f
ai3NbikSkORfYtu0Y7fbRlTQGJQJf5+uRCCRowDiUn2g4I0c275zx4mEiLkje6y++JTb73gKtAgW
4teWMHcJGxYT6MEu8hL1Ba2JdUZ+42TCiLcKVWX6RndUuuhtevswTS4rxsuKpe1/rCh+eWMJUzL9
25Sijk3jYP8SR+EivlG+Uw8NzgkonZXpBOW7Hvj1jdP19lZMh4QdmBjYc8R0E+9MrUJ/lDWKLNiI
e2Jbfs6WNfRfa0QFjUG1Ym/AYCgwIdOTJd1ZXYGWEQ/9i+vqp0XRWGs+IhLiu3RscYRsD5aVvl/M
maRBxdkZGpEhvS+NQ+Zb/V1eO6qyiYPxzk2oxgdqR+esYtvp/dTyXbYbNLb1Bg6WTVoMMTIWfUAZ
i9ahPuxQK+0pL8uFlBzHukZJV1UWFv7GzSb+kvq+d4ePCNJdoFTzxP4NXczgcDFlrjY0gHMRyt1I
dB9RxpaBWOmGQ89NXqyrX0wq8IkZm7AHeVQ+YLW9SUyLbAXpGJj8G+Wlh5T8jsp8cXcZIB1crnvd
hc6jhjBTKBY7e4RuGvoe6o5owV594AETSHmgZZwkRoZk4q9osfSmOtYuiXBva6CV/UnYQ36eH14e
Xs39KL9aD3H5oby/qHbI79oGGByheh1Zr0FTKJu6taEBhdQTtFDUmB3UQqOxd7WoO0/5whWhcGaT
Vi8j7ki2IYqxS4TbIdeaS0zGw+JBWsKQZKUQROM4BL6wiyYLAemQVMFZTLkAWDxSdqkPV5e8ohEC
RWDbWyA0j/BrTy8c/jwgypy5F6vvLI7nVnz202S4FxdF5mCtjuAqZNDXB3/LVs3eyugc1zA4tPkf
Ja0IK5V6x/emn9hrW2pwLIrOe+stkDzW1APuUbybFk6NnYRR3jhxTw5eErtLz1CGJJcwxWui9dj2
Jac7335Ocvtk53yBS9VxbpM0pl2i0l77SUW8DtbqJ+AQ+tlRnVPKTecpXy4KRfRt0VvR9uojc/ak
B5Z1kojU1Zp13mQjrHjHQVet19FR2xdX+y5Gj9jqcwiVqlgW/yfPsO2ta35vr1Go+U8gJTaXSLfp
n7gj8cv27RdOgVWC6lEEO2tJVn5YuUXes4lHA0POkAnQ1FXALYwknTLfT1QiViS53FdOFa+iaSOX
Ikh4GokM4+Ak48nfi1CONQ4tm16tIoOlIHyLPu8DbCT5G+WX+EY3Ye+rJkt5sto2WQkjT+LbDwbU
c28BOpeXiJK2kOeqrf7PEcu7+JbqHfVELbcT+bNVaoEyi+Kmc1d9i0BaOA47KxkDeNx5iG9orZ+2
YPXiBzPMIG0HTv7QHcamVe7FK5ci94ytqrPp/lhoiZ/inkJcZZ8+xcW+daPYYL87fj3Fdort72mX
hrey7CXOjotbKs3vl4gySikcDMp8Q28TdCPyEYe6R4h5WaC0oOaUj3ixlduii5T763KJNxjbelSh
S5AJit3eFMuH0tMxAKfuVDdK0f8gJ9PckfmnvwVLrapPVhIqzV2zQM5NQMAy1vi9ARy1+U/zfo2h
Z1esolg5dJbDdw5UTQyE7SSWTuv93vVRxRBzBLuTuQEgpWmb+8CCp0VPr2+KbBP7dXnTL0INkzXx
O/KUF09YHupw/pmQFTuRX+uf44AGIVnwMjqY28gzWahUh3WOXO6NXXIfSezpor/c/lJidpuYjXMZ
nfrFJf7KQOVGLVRaKEJEnMU39+l4VOzhQcKu/l/TU1+Bnj0rh507DsD2u1n5Dkb149XV9+VVScn1
x4y25mWGW9PrkzXHdi7N8zBOOthnNDkcZXyC7Z+szfju1Kn+tjz6H8qQZq0lBuk1Yyn7uSvbjvNz
GgJIpbmofir08aR5qfk+D5lzmMKAE+mi+q7MbrrRfAisxMQ62fHYPWV1T0OLbq9MAcyS3eiPI/9y
/zUA50Lt3fXXF17p2siT/eQgN0yKCt5ctT3bywcbVA+SKjt8ss1SeY27G/HGYW2h8aTci9WkQ30K
DVRPxKSNSt2X3K03YrZBpm354xeXqblV0vsdleqtY9XuXrE5ZJqVohvUHyc2FA3gvbEvoT5o1HlE
umzcXMzaGL27UPf+BJU47rnnwUptTjCWeQgODjWVaQMlivsYYvubEuQZZUd814GJ/8LtCB/v+uqT
V2k1NBsNeeTNlwFXHer15LbpTgauo4bZL9r1JBPkLWVA3g1Og59e0lUH8Ue2M59db5631vTdh8KK
77aTn+RV4yYhEMjFGXRcQo+Wc5pDsmStgf8AyYRThuUSy7C87DOLxFzeKxtDLZKzPnQPjVtZe7GC
YUpQu1vu3WIbo+MdgzkgN8qAjKbWrG3+OcOmO97XDJvhcdp1VcvyLA9G6S8ZNsf1QnMop+is1sW4
EuYogLpAV9Uu34kpl7Zw93ZFx4GQSU0zwPNWNX5cA/7bpLCw7F2r0OcacQbc+LS1bQMVSmG5kCuB
EyD8/eq5uH+F+v0M9knCvPB3ahHrGHSKPunhfdA6wUvpItI9j2ileEYevtDFr94GYFxWMjqbnv88
rZ1lSBzIYpPaUBrzVsJVt0m5p8ULUpfFqD14d1Vrn8WSWUCZzr03p/DbGNpqCOLgdSZpubKG3L+t
gaq+NnFSbjggRwByMPM8RovCRHJUgrXYtYGeT9ZazFGFfyVa9pISXDZ6dT/n8cMltoFZJxvIpCp2
MAAJ4ikGu8STvM2sZa+W4g93Etpr/GZ57CdHWccO7VXTgRlVG8p7Ur7ikRpspr+bMiq1LhlVakp6
12DEOj6b/2luVaDrktAjUfsqW/ukV5+DobKOVCbqRxJizePisrLQOkqdTvylql9cXtts8jIBYK5T
fFghaOTdD4G+jtxldw7A6n5eLmFUZAdtdP8lAVc/Z7V+rRd+tpOByyK/5l+DwwbdoXGm+0EK1pYL
AVEyxD8E7yQuOLdvlaYu7qVcnTQTlJL0E+yu8RDJ/BCrqmPt0WihW1/ycLYoegjnsah3+D1Mmiml
T7QTluybBOWt5u16zj7rrgize7pzli8O3TkNKrD8+brpHq3Z7L5NI+3SndOSFL0MyIyIHsRPM6hl
T5B4ZTY5uFC9EUVy0htstrwXyH/11zb/ZPw1ImGVspewv+aMTfQE+4q34yiwmSdrACcRT8VtlZAA
iumQ2XEgKPaXol08q9/k8S87A3QSdooNFlWsHCLmrVzElIElQrYAskmAs5UqNHITt2LKK6RH4FqT
TcOv5eQdEFj9WE6CI77o967PfcPil2yHPb/KUHMPXWuna54c7osTV/M5M8bfxDL6LHmgpjMDR3X8
Q6RM0Uuv9CobrIXaaDHNJCvvKSae8pIuiHUyR+fUcKJ7g3rMixLo5WbKsuGmr5TohT7j+DZGdmAl
U40ky0/TNG4Q6SyOQQiZUlUOdPEpcSnm5OtkWZQ8z27++e5Mc/3Xu7NDHc6z7EVsS4eJ8EtRyihj
erA7TiVhQHOmoXN0AT3+h+crNH30SFOhJj2C+I8WhQekNkx0WGYDLmsOxL9ze/jNVLzgh2ny/aK2
Zb01akymIVes56kHsEcHX/hYVn2wK92mu4tHf77JWjvm4V11h6Cag1vNM/tjE9Md0I+qyekz73YT
HRkPUAMGW6MO2zVkjXCusN0EmTr27y7EjjAG6eVPKw3OtH9MwarontS2jFBgHUCLeVn0p2HDamss
Wy7NX2jRneYVMpBik/hT8Ti1fb6LqnI+K4Wi7cNRayByGFCemkftxgxi5Y4zZ7vVE3bdKa32B9uy
9CPqFzRL+bX+Zo5OtHeMVmFvhTmqUF4m3WjdiJkXVLR6kmZHMT3PeKNDUL8XK3a7FTrM5otd98lz
HcY7cQdGXd7NsPJf3mAotFszs83qp2WZCEOtWh21V8g4qDN1CQI2C11Y58XWCuRkddQXgEHzyxxC
0q4kGZ99P3vsxmx8T8cBgt9uhuDXidyTXiCMC1dd8o3iwJ10qpLgeoQQZnj32flve0SxT6j7OCc7
ooPFWIjxhnq4ESCxlEgNiIIhnp1OvWGTB5BKquKhQG2UyXAjpgT/iouNqrtRFT9apVM8bpWcep5u
tQgTLqYJunFHB+SHKaPQEhqvrlqjbKZEyQU2EZrK2gjK8FkeLB3b1Ktlz8GmtEhpuvSDwVuXXETL
E5OnHQdg965xh/wEasnejGOW/6Zq/+eIuHT79QT77X9aI1Zn839wyBjaV9Yy26MHkpKxYWvQ07rO
Urr8RFWl+shHKBUL18aA3u4I56F9laCJEi3Zxm5M57iOSk2zXBzRrhH7EimTNGCuOWpAqNKILTM5
4Xdo1/1aE3mNaN3CnLnxjUA9usuFA+V8FBN2LOg85aU4ZTiBaWVj5zZqiEugbXjEyMvrxC/rXCd7
plKh9pQGiHiQzpFqvwAB4OCAfTNK+r2YYGHyhzGZjNsl7oIKsNMpX7g66tVABnn/ARVYYlAhe7mw
F0YQZ67dYTki+NO/hMJvNJp6rWtBe0ZXG06iZLj46cb88M+aNTwu8UIFqC2AMIkX/xIPt+CPkI34
3i5z7azUo3aWV4tA2jnstt44ZZ/cWu/MJFMjrz+EWU0HO5MCxW9PieE8QLz1ONrR6MCi1rr3GdXS
Dc235kZMuZRdk9GbOB1NPc5fKGXNG5JTKZnxARM6gkPs+d4qBBz8YnDYQ0jHAvJGrEyA/eyVFKh9
vk5PKje9kfgpDZUDas4f07WQ5Ifr9tmhq3vjPHaWcUYGc5OlXXNU4UqdKI6zi4pqq0XeynyXsH70
FMCSCX1OK4NTKBvhJtnKZLl8CmKbellMfLLWNU5WdSv9XfygRpqDEpgntS+0cqUrSnO8XgzalD6Z
lpiQq5A01DfXMHklsZeIZZEvUyXk63tITNgE7tbKk3DV57parq4TW7EbJcYrC8vQFIVsaqL8gdNr
95QkrgHZrdqvKlftnprlMkOGBTHAnOzFlIGiWydKGwLyZFIWdPq+pENxBfkAreaLb/aBr6fmnBwk
XrFioFjNZcyt4MyMHePOYDe6guOz+S3RjVvfMutg5aqcFXOv+yNQ4abraLh/C+jrRmiC9tKo8or9
zCb4ho+9D2yOJDBYLaSZhfJDRSZjXjhXitL/l6f77ktWZ/MuZw/LsYdQmlaUtV3Z/g/0tLby4HAj
dFgpmEorA9o/051au9+k6cFO1PmOfcS369joWd8ExqXo5XyN/A/zlkgezzB3NyGwbJNiDq235xjx
aGjeESAV33Vgacw9i+m207RNHB8ZQXi6Oastk7tAcbdVXddbRcvcHWxhzm2VVwOE9AgMqGhevTWt
9lvblP6fXVSuwsQ0f/fQXgUNXETPvmHf5/3wGrq0aNGK17FjWC6hZjS30Ughe/X1pYxDRd7cJjJ+
mVQF7WXmdfqnGHkZIY70zzs96+vTxFFNuhEhC/agWLJt8wvsqp9sC9k5tzm1KlwYuhve5lpHT4+o
LYldzONfdpWxrS6XcTpMmkeRXDLSaNwjGrCqada86Ca4yuTc9bVz0IYUVQV6gKBOQCZwrUSDx95R
QSBg3ZrW7noyQgIsXCUJHRFyNMoA+KOACQGEHIaADhQPqChzULLPRlxTPUEeVi6fNGKdESWzCfj2
ylnUXt2reqzYlzmReVKUqDk0sake//lv+W8pDYfsPMADQ7Md1QPF9uXJDLy60mhAyU7zRfFSS+BZ
ujzD3ICfXu5l/g4dGg8KnRk9LrefPp5S8uiivnJrD85tbd6LHJ3vhv4p4YG2ElGcQE+S3VQ2ZMUW
KbvGoysn4wh4N3n9/PbvkzJky9ZDOBZ7abb0dXqMByUoDtcGTKtReFguPmm3lIHA+Ftct/RuXn3w
99SIJIZFTXu26bY7xyEf6QXZE6x3wR0cHS7NILbzPcuTpb3fdam0ttXTUM1v4u+y1NqQncxvrSYr
3r2uXA+db3/XmuUfRk7zRkxVnTnFgv/3QrW6jcCEbWT68nZqpqVP9B2Hl7eT+DotPt4u82Em/Of/
WB4kX45Djmoj+Ou5mmVA7ftv6mtJX9mmYw3lyauH1Qw3xIcaWaxH9yOmaJfJz8H7Ly4/MtcXyTKJ
WNaQ35DM5JcT3y8RYg0VjJn8Px/ZThe3it8lOx3E17e4JxXGOeh3Q7VRe3eDihZoOr6VolnUDvNv
dqg+zmHVPA5l1D9HeriXLw6aFCq/2pl3jEvjvZtybUOJOjmIib7kp0laEO8LQ1FWzQTRXOwvXJV/
vzQaLM0rcTaIrOytdjj/p7irr1LzM7R1pv2DItSwihawdmybxr7KaederKs0ieaA2gZ7buzZc32b
F0tc1zCZOTN48fvG4whIZOV2d4J8duduYQhU6juqa8ZJLQ1oYtAK+jknl4BGoRId2lV9FzpQCv9T
gO1X5WH2vE1kmg5NuP/8rfo3jKFjaAitWZoFT6QJ+PXL7SInf9NOrhbCuCFg/iHqb7Mu0d5a01m5
sdq9OEkxP/uxvglLQ30bpsm706v8px9X6ltLSyJgBZjkZI6XwY/vOkm9ldipAvbKO8T7y4oWmg+q
NY9HmbscPFXfV+9/vZ3qOxtjbOeLOJvUbqNinDceCvNbMeWSerp9DwBfjCujZ6rqn0NlQEKbYS2V
3n5Y2sfMXiHLjNIGVXazqjZ9qTYoEoBLsCvze9tzD4vp3XmjMCde9HfMu6AnFz0Mc/EOyaVGVyOK
9zKa/n2J0tEuS3TaKEtoy8KRqX4sIXPUxlEvSwQLOuL6KRK3/hcdNsHhioeCSPxBd21AQQKUukKo
Qoj6eDiZ2UowV9cBPUz+RyLGXb4Dn3GoDs9lF55Q+hptXQUq/PfDnl2FJvQHc3NLvgmG3OU03y0H
fpTPONzXufHa/N0Ej/oxKhRL1+CmNn/+P8rOa7ltJmvXV4QqhEY6ZQ6iRIoKtk9Qlv0ZOWdc/X7Q
9Ji2Z2rm3yco9upuUCIJoHutN7gqNmlRIbJ1A+1243uueXUVLz9BWXyPZ+LmMLNvTHLPttlgkjuH
1Mj7OV52xsB3T1ETvsvWr/EZy4zH2wnLql/mzrjMvdxqtWUlvHAnJX71RAGsNSBngsvVUzUfZNyA
EiXjstWbSQHSPFwidJht7F6Pr+XEdiaGQP11BLEBKNn7kY44Kql59+F1pg65LbavUKiddWx1pCZa
Wz1QoG23qTaE8+0QuytrjD4b6ficlbn3o06+IImX/jNwE16YRh29JTgLrBIXyUQnrv092iXKOavE
p6ZQ7E9q6UUbNVTtbY6kyKcErW4lG+IXP7KU//GVG39L9TqaZnM/EaZu6e6/48Fj1Pg0qEbjEboQ
aaAR5RYN/dYkaNT1mDnKScbuB6+d3S9F+P0ekq8UUv4rvYxKBFvGt36YzH8611sYLoX/hVvUqyay
vO9jpX3x/Cb4rA+sUMAvi+sUOvG6buv4qVIcc9u1A3ooTREdxwACC8p9bp//j3shacW/fugYERiq
zQ/QwJiAxdNfP/TYNDpSonl1FOipPyBia+9aUK37xs/9x8Ex59W51rwoLplc3MuiD7XRdmVZtOTF
imhFzUz5lqWQPvUaPKFuKOpKbevyKbOKaofqnLNnnVsiO6ki5qe00xVuorsIU51UJVy/25mCls0D
2kv/THka4GGGVubom8XK4CM+q3pvb/Uu6g4k43RUwcN0Y9Wt+QxTNFl6AGK/oEPxZKYmppa6cu4c
L/jhJulHEKjm+zgBQpanCDNUCJ64ErtDrAzjNscHYllm8Ivr+aDo5X+JySFysBxXhGh6SmVcDFCc
ZVmhWabM/F4winCp9AtMo+rZ4la+j9VmWMi+YBidx2QgC8ZXWbwFVDoWqQUDj0/zqezAfS0099XT
QpvfyUgZvXa67/iwf/XgdX1mOx0uHepEj1PlItOVhl/ui8e87gAg6PEXuZSUa8c/Q1kM9iz3rHzr
B9UyL1V+i3++iowY4fchL5FF1nj1W++afRtYGL3q62e5jZxbWYJv46+W7JObyiyf1mIeKTeVv+ZJ
HtHcJ+fJvoLW/23er7P8mifPApXB3butMayrcByPtqYMxyJTUXJrC/0WQ1xtPN4Pcty9KV/JWJe4
G5e87q7vlbyEOsD58gRVETF2+vo2biy/O6o97lV7yJ7RN7O2aOLUZBFodpObPcf4ry7RdGl2MtbM
MS4BBGbT4ixD5IeKYyjqb7LV+hFMAJR7t3h/kg7xJ/J3ZK7kQZfJKvmypsS4bckTs8Ga81zJpJ5U
2S3brRYAVx9rSJj3OfcT+TECiVjXhVuBIPee1DrpRLDAJ0laGurAPJjVLD/FmjPvYh91yrZQN8WI
s0vsGihB2E2xv8mO+k5yarPiGiBhdkV7zr/eR8hYOo8AUHyTKZWTuO/8x3NEdv5I1uu1NcPwwzDq
lR0N4pPn2+amd4S5Kyotfi287CIHBBGaFING0j6LbFxWlSZcTaEafJRas0LAW3xKQ91iT4OvFosP
tOL91tuQcstZRdLUhB9eU7AXTpUCQZ9D3BV/jpCdMvbnCHmOUZj5CvB59Vip1hXMKL5DWkgKMWqq
cwSeZikGw/koRECKArk55PjqBTyd4koW4ufYYgzMh6FJd2FSDUsElK0vIml2So4UbCEESFFkPxq3
CVaoVYxPNdyUPVXAcqe7hTjH86R+ntQg+23qafNsAXjmi4nRuFXSvZpZ5qfOSrxtbA7BpiLJiK3s
9GWcFPtshFZxcRTxLsOIhitgGg3K06n65Cb9MjFK+6JHinVpchORg9z8XuHJGi0BxoHXx2XZcyJn
H6DN/Tk+O6lefNZTMSGnCTo5mfW31Er/nieFcVaKriZf0JHxmod544TWAKa4ezTXQyZnU9y9//fV
vCb+zqQgPs0mUZiubaK2Cnnoz6WaZ3rFkOtadGzczsD0RuvH6FMUJKgGz1ZRlK3WTjA436zYixeV
qPU3tcEKBdWE4Wy4AXrjhqiP3tRxIImxrQDKnxuR7LjOKLPpaf0qWgqEtaZnS0j49avdTd2R+rO6
iOdmaQPFrcw+WriZ37w2ajs8su5+l1MdtFXPueOf5ExFmMrFa1y05ZnYqoFzzfrvDdWcVR0E9qoY
jBymCYd28otjF8J1XdzbehrCa7q3FbN5UK24r7D6QVJs2c1+QG04pOfG0tMtTABlIWP3gx5XB6OJ
CmpJjJWH38aarWBTqHz2U8VFQTeE4pM2erAJ4shbULVUR5aVo7Ia+O+BJQ6qcSy531LO9U/SMFea
6MpX98NEZeWoYLtxD8kJf42Vw0w/XqzMIVGVhVdpaN9qxqnOtfzBYe2gIJ9Z2gvoCA6uUnPbAmKw
5r4x/pxjIy6wK5UYXm/L37nwEYs6kZPfyJPd5rA5XPq2MT66qu+eZUdZYnSohpkBKOtZNPAJVIlO
6MngNlb/HNsJ+AUZy2DTrMwU9fPfgm3fY5ZgKWQOZjzDjHMAun+bew/JeOkhZiYiW/8f/uFyR/L7
jsVhHccC1pkvBxs5x78Sij2MON9oxuhopynuECXJZFLIs+J5UOISnYXP7WyhkSthsEGXgd2lO61u
dhCogzLjv1+X4u8dFMxKzbZ11aWirRpkof68LKPQNAsSZOYhtNXkYQTiwE+Vg3x1b6Z5CT5kLEix
zb3cadqN6xQoZWTIVvaoOkAmr2GO0LofHKu9pGEwHu+hCDH/ZRVRvg1Tg0xzr1jFLoNzBG/aNc5x
6VLATTocOlFFQGUFnftFAVFzI8lU5i9a1Z1gJYT6ryEzRUuO++0wx/rAeP7vn9v84fy1JHdtvOMs
MpqaY7Ic/fuTgy47wDNqykNmsf41uZeaa5Q2+5MUI2Z34i9kU4oRGxUG7YZF2hzVO6SKkdleILrS
ryq8RxbYSganPEKLrTLSo5NVwUmGKMDN1+/ctlLlWUWa8BIUnrsd9S5bV2arvOnqiNfNoAR72VRs
NV7EYsQfY+5Ncm1ZuE71UtYFaqQpPrmBo5ANVeG25NwZZdMJv6n+IHYiqJJlVEOQsKJCfcqBZYx2
DV0CHeYXLrJlGLTKRQ7wu6JejHnZHWVn1Gj4hCfNsJG9kxZrMLRSHHcyZQFBMX+Hl+dtKor7yJ6S
eLA9K1u2ETdz2cve4RAWSfXsx5m4isxeSy4Ft7OWFBQJkSaKjGMAQRIJmkgR36A9f4/6AnFK16zX
o7Qqqd6jpLKeJb/IwF5p3XnYn5cok1tNEsw44jffMnSwUFlwDvKexdRo+J/zDC7JCLJtDzAx+IzS
/EJH3vW97kLtWFS6tpTTyRwEyxxJYBZkbfIKBnWjgU1lY6j4u673uFx7ACmiF+RwlNTbtSEatArS
b+ebcaNWo641FunhhvWf2iBcRJYToSXuFkio4RLixOKiigow0OjrZ6UZvsiwGLFhFmECL2zmGXeI
hxqhH7JoZVTQDl/6ebKdim4jz9UG49Yj6cwea2Zf1YlYKn7bXYOAg96shODHJBvdGCYr0XfVVjaV
esxOwFxfY8SbiuXQKl/73mgePDvorq2mrpHI19bTGLE7ng1vyiLMH61Ie9adlqvfc5C5oFx7iWev
HNVFOYn9z7R3+wy6UF102xGdxEXojI+KqWTeQgkHgb95/+ZN5nCWBxS5RrRhrF2aWs7DbVgaGgDk
m2BcJ8NEjgFdpNBn8V++2ex3N5nnZqthzpL3VfhP7kbxJVEzBaNlhJPEAEVfqBH7JQFjuzGS5uqE
9TmYs/Chp2FbV3ntPh3CDqP6V3maMEJyRzGsAS8OzuobfPqu5rw2gMmOsS0yRGtgrgXcKFEwGxFK
i7zS3fRu9u3W9JsiWKLFolv5ovEbba+1AYy8JBh5RGvai9F2LkLf3oTge45QfR2oJz13P8uWGNzm
GhSvSsRIGeGye8gsRX+Sk02RmIskK6fDbXhqVqtq6paCIutaNZT6uZipEhoklKpS2ILMIdXyh4dM
zV9Ih6nJsoo1fy0nuFaJBpct3vwRESCyBryLn4VPhT5Rs0pwspEddu4bTyN03ye1Nn7vQP9Ff1KU
9N9m3Duq+VTxbH5TR8Vad6ug3edUMoLYdjaIGuePea7+26voV+9gJR0fdm7FpxHYNbLhATl+r36D
eZCurVLHKC6uUCEQM7GMuwtfcKyxUyqC7zYeDrOQdUBdoOvin3OMHAI+lTmfRVwlNrlXM8d0kJGu
xX1O3MTfurH2Dr1HerhBNmgDq97eK05lwQGz2kXdl+m3xgmOOjW89/sIUfjWRQ29v0dU5tRhT6D8
qIbSn/l/U/rNFHazaWuSIrY2XkHsaU8xpJdTa1Uof6B3+7n2a+48bdGfRnZFV8ObzkqXaZ8zL8Pq
YTCUXdDTdFdqVgyfdSRX9o4GnFdOZvN1cUvDv/aA93uQGJukNlr4Rq519TW+8tI2je9WcpIfU1ID
VGOtYL6mbtCtvX5gDxeozZFi1Gocxl3Fr4f9HVnQbj7UHR7FojTPMuS2Je4Cll5vZaYTENp4HG1c
gsxe+2a7NmKZoAcXN/5xbuwGC5qo5CarGukOm9zk7kZV9nAgQmJgZ7r4pALURx8ZPtVDMqboNst2
6w8zWrc1Y4BJCYwmo082TTPV/D19NL3BtQT+MMOkFO9ZQ7/3RZ8xmZmByt/4sxFWV6+vEETtVL38
KOreKD9s4PrTW9jmxVuWwt8xkeI5wawz3qscc01fvHWZOTxaHSbIMoy1TIogWZxueqMf+KvRA2sQ
wwK3Mo6PaabpK2hu0Uo2xRyTr+ShESPCvK67V5OQWqiMBU7qHSo/PNxiFZS2vQlHeKd5psbql710
GOgvDbWCl1bpUyoEbrtRmwjSlYV16jygzrRyZcOOfkAhOz93cHqHIeJprJTttU/7dg1PjY1y6w07
TbfD2fe2f4B8om6svMkvZa0oy7HwrDeM1VOe82jmoDa0jaM6CxYF8C9HpNEPP1HelDKsPwtUEpdp
krP6GgcP0BSLhjAuetaDirIL5+WDWsN77ZXYXMlenHSzB+qm8UL2xkrpPvsdia15Ko5E3UtgG+fO
p8KBe16/hDUb7FpuW6c4MY/SR2MU+G0IBWJrWaMmIJu3DkdPbxNkTB70adzixD4+ytaQ1PnC0fpw
Qd0Sn3EADCTz/fIl0QQObRBMkdTTd3aWl2tJJBVa809uvmuB6V2dzHLXKVI7DySivAMbh3gbV5p5
AW9ZLUWe11+irH1wjV78QLlg1VZp8K0HpL9QhC8OyE5+M5XGvNofOUvcq3zt+n2yBPKf7u25qwuH
fh82aAjK3qJX26XaKgOeW8gK9LbeLYuCfeh9ESwXvKJq+13o4PHtZ/Cb/QKaeFZmP1+FxHogpwAM
ImC18tV93J+9oajEQgRdvbXLWuyaRHlKZubh/RCPGUvWmZKI2Jexr2xzh5q/vQ6rCgznMCuTx0b6
R7vzantdG7y3a2/E5J4cqKYnt2fXDV3bP1nxlNcrRP5Zy1r2Kfbdb5oXVe+DOb0YjYrAMZ/3MWbh
trpZpvErUXtu91OjUYdNtWBVK12074EhLAG1+C4/gzz4IloIs69DqX+dbK9prvY4pWxJ2/SmvIyq
ULObCsdYBNJTrzXAaoUjZokyQXtL1d5jmgXCXs6RY/oZAIA3yIhUVis2ZWQBxZ9R5ciYTwvDhEhg
OGawsxIyYZWXiiNy7el8HyvmO1o738D+asqOe6wYgLFmWrevR8U/2GOvvLqAwaU7nFljA9+Fhn/o
wZTd496Iefw97syKVPMD+D7eNZFCwbrgbjHtewhnOGW/v8s/SevpOT5AaNxLRSgdm7iNOueU8FTE
6Kpq/HOV6fFFM/WvUtcdcAe6xYlf7aXqu1pv+kSdPrEmTg+Ook6rYVZ/Z5McLQZYP1V1LVnCaAXp
bi0+I7j6lUwYuv0VmwtVAluHxlhoadAdJV5e9somX4rxem/K3mQePM5zjfl+L5u9VzVLj+9jKRem
UY2Yoh0HVMPmdepEveUoF6aymasgz639zfrRCctkkWepe0x8knHos6azsp95xPPbPE7zQTblochK
/MVGd8Jcp8pQT5oHyoMcKKckPo9c9O4FK0OjUCv2XCpaICbIn5PiKgsbNOgKRX9tL7EJMDxPIowi
aLC+8WxZFMNnjEIX1tFhBgGt5CjUU8pVEZXnoQjS4XJbKsWqM260acpOBWnyNdxF/QUAV7NQlc79
1gbJ0uJp9sMAn6UWYvjctMq0HGozulB2H7bQVtrDOORfJ70wSZQLsQRAln5zxwdLHcOPEgXwFdUK
88EewuLxPqAuHsKojz4mUf8xQI+fhwkTOeG6GSIXefYSxN2T/FWqRtau/kNc65An4XeTg9Pli5rH
y1+9ptTtKnB40uSeM9U6lDInxESkP5J9Dk6y4CMrQXPISHLo+RKv9as5zfCs2KxdpJJnj842bbPT
4KVsYailfowZi6AZzQcxuQEV2OZXxGj7LUzydu8WfoYxXmrBnjcrS2EBpAnzUDjZ7092Pek3mE7o
x/vDXj7741koPtXyNxk3fFTobo99qLT6kkd5spZnyuyk5AYsRsRtR24wU8fyrh4htM5NeWP6KyZv
RNavcbIpB/8dY4mJrgx85xzw034qla8sROunmyZFOsdGw/mPsX7WW7mLWkRlrqIYeu0yfjmd40Yf
DQtVsG7Wd3MckMgZJvfqW028FfFMpLR08YS26bQ0nWJvdqZxTsHxrLKxbM5woHmKWjESK7iAH4Dw
KGxJx/hJSWAm5HBDXhABshFqH5svTa4j1D8voTEGua1JstrHiqSLPtqR/ywIevt1mJK3wROIcw1J
u5UQ+aAxgnWN8cNWrgxlU/bKteG9KQH0dYRFmBz8/zX3fua/5gZ//hnyffkIncfbwrMmaQj4r0at
Z5aqAVrRTAuhD9kJ6thfSIob5GIgs7MEhT2sJCrDBftyHEWzq9G+e5k0UmZlW1wmczRfagu1GHQ3
hwfkHs2XaELyp2smdSebtpNxk8ZQcS0Hu50v9sIrcEad52p96p6Shjv43GqizHlOvAG1S04k3ypG
YaiHn5uMKKlQF7ZfkAoeQGqzk5evnMT6WmDtd7C7gl2/qVbKGh8svHNkFsAy4vGUKqjjd6p5ALdk
LlOzhvs3S3ukSOJB2s3yk4LA7lvPX9U5qIOQkrP2SWytbp8eD/tLPfYWHCCfm6Fh29Yh8HiHWJ+i
a5Y3/rJ37HCNcRhOinJk4p6EhaxC4Q/bUuvjs+FVeO5hZ/1GlS6flS7Kbwni9T0gFIgkbbiyAaF+
z11siPJAj9+jUvFXppu55wG3mu1ctDj2mhEe5TmdDhXrWnHth8yL4VhbZJ0Gp9X3Wkkmh0r7dIWM
UCLRwQWjGT37wby/pO7kLc1GO9pIdTyK0oWxoRcFGnTkvpJyoJ43HzSxoBaHhKMSFOWrG1v7qvOz
i2Sh9yr2rTCsLpJp3mtIsc99bYqRDC55OCMM7P4Ty0yPky/0i2UZGdKs7Bsq1/kOf8l7Nmq/ONh2
TzXZaYqvirap5/KfWkPQQVXnYuSNdrukUJRgHTo35Q9fNsdRpTk/fu9NeUnhDYsscdCUmxz7pHy+
lXXz+qkMrYtnYCgsWzLOswkGzhg8yNavkBYXAaRf5sih8yg5kZRh8VRp4WurQPC7CZXqdR5t2ZP9
0Q65SyyUjuqZEm2zeiT/lo0/X/yK/P5CyVU3YsmMDICYWOyiqO/rIMEU1X+Uf4P8a2SIPPCjL9eQ
nsaIuXn/H9HyI+Hl+C51P1TIprJ6AHUm7JXXhajB+mOxnHotdLZ6Mq1IyZj9bbKoMf+oo2o9+V1/
e0d50jlUwUm/jfoVkhPvH1AQlmsZCuavqVRU0K7lcFNm5hHhrubs4I7dF4uKjE/Prq2zFzchBN5k
I8OaCzEIW5uofWosbf5r4+cJYNzzyL11BxjIWciYPCQ8Tpct7JzNPQbkHm+KzAb2y6wsiPInbSAN
wmUA+DnQFfRqi2qbzj9rdzQB0Cn+nCaDYiFzPm2eXGBY84OfinonJWYlibW1h5+xO80V8DPJqZta
d81Sx1DERplI0FLiqD430VmmoaohNW/hdEiqz/C9ZViOJpnnyBSACp051LTv9cxzbouaJUFVHzEF
Tb9Cn3FJlY0DEms13x278FPhusHBzcN0J0JreipttVsJfLPf6hlChUy19air8Q/4WOJxRJSPhJhn
b2WzSz0fsj42cHu9d65ipLonO+Rh8jDTwYfnxcnd6eJW8TLw3ZiNph0jWeKX7uG2g9R65PZN07lt
GZGd9Fe3TAj7mY0Ezmqx7UIWR6hENuXBSqafsTtkPciqnzEJ2SXnbWzzuA12lSpM8IkU/UvXjJ7l
wVPxNMBC9unWUhDNqgNxkS17SuLnpidFO/Sodt5jRoZ+TMllkFAV3YRRMz7KA/T1n686SPd+aJ5C
AXIHkQxG6JDmto7rz5oZNOXYxA3p7goKAdl8KlNEwzLpk3klO8uZZVkyPERQhIpZDQ0R9d5dpXXx
NRKlv5fyZXVeMC4NMnVthyDzZDCOR2vTmaW2c3Ha2omCRYs2qdXV6fLqOoRoARRo6iRsl65YmaTU
fXikyc4S8f3zqCpr2SknAUDGqrc2MN+bpyPaaBzJB7B6+XXK1PHe9AE8uzWPUOY35et5yMsMTjAa
wQsbsYBVGTSVvSxJkR/t2m+bB0MJkqOTYShNNZWoPMignGTkBeQ728vieAeSRN0nfcc/WK6TcFOF
abMOxdg8TYLaY2x6/xSp+W4KFSSpiV2RUkT+Y+OrKJFhMbtNHJwcnTQAaNiQz7D6YtnOlA8x2u96
k+XvZQk9UE7KxM4iOToasLLqXkvO0UAtQh7wb1WmXEWxk4jsE+wq12mCAo5D0uC3odpQoJZTaY/3
UwQJfi74l0BRm8d6vglIWkvxzgPMfMV27SYYPSTDb61ffRIOOuriO8sgVvUtl08dd/oLXOZpbblj
dBoMkOCTkiOVJpT+YuZhi8dklX1JNf0hV33thwpKAWKm+aHCBlvAOwYoFybJZiqj/MHuuvbot72x
iVqAlEPlBDhH6P3X2izw67KmV91v3u3OaZd5xdqL3LN5FXkUHfAzR3pvbspDE18cV9GfZeM+3sdK
9KrP40ON7ITsnQz3WutqegJNvcaW2nsSs7KemQOY0JIgWMlqmBTPK6nf9GXnPcmQlwAyqzEbopah
YfTxH3rLuRfqJLfp+ez1hOKxlddfE9K2myoGFJoi4u2mk/5dw/m1IJv9OQfYAuCgQfAbQZxdZXdo
D2bVa5x6xtlXyvil8r11MYfRCo6Oitf1S6sKjXcnsLwVuT6TxwFcZ2pNJUsVIMjvEAvKz6lW9dxp
M2fXj3bx2Uw+5UVvv1dKph24mEBxzuESd4hF2jj1E3dLcQED/W6Zxac8mN7x65g+5RaEBLsan1sP
WAW07O8lyuKf3MFON4oPyxpf2hqPSaPZTN1jqgfWs7y7UuxFY0VU+k42U9sPDhPs1UVvBMiX55Z5
ZXzWb6hpl6dYZw17qPFpW8V1HS30BAyu/CfVAraCAhBsKz+CgoToAgcT9dE0e/UtnB5lmCqmh/4Q
k+DxbGweoP24cacHdtTnUse/YIEwXXYWAodVm23QLoF5A2kGGfTjPGbmROBLGZlHiS4PFewcFERC
tndIOh+Gc2yDn4B2Xx+K/a0wU1kVvwhwFihqhR9TpEBm8pX8uXAp1aWCMpbMMPsLxcv8j0Th6s1j
VT+Qyqye5URfp95oZ1m4ryunen4mo081ai5CAaQxdtDzQdnKKpQoe3fRsK7aWeZkXsxgY86LnUIU
JNO87nTLx83NXODiIXezk9WKVTFNI6zPNH8EZZUjU8eBzXK8DA1k3O+xEoj0b72mnZP4mQffO+Rg
Odeee2WHPFBg+Dnu3ns/s4qditGRRAnz/pOjt1xBXtRPC18Ao5IW1bVX9g9xIZaiwrBJSUV1A6Sn
E96ciC1SnZjx6TZGNbdeiV6XzXuvHPx/mIv8JviyexU14ObeJiDWHLnjCmbHkx6Y9EaWV+W41nGU
fd8M32SrgLZ5LER9ibKCxUiRpag1T86wzAefNamjoioSO+5DNZnGY4b96TpplWRp1Kn9L7aLJL4M
LSU+J6fyrwymN+yH3K6g7eQdWZohit8kkqlOp2abmmAWZRPTG369ReMcNfRlb4inWk+jJYCCcadr
FbrbTfG50DOnXkaz8oSjFc+yqDx1ZPvA6kAVnFN5Pgmpjduz1JW9XDb7sKaUIqU+bYyz8f3ImqXU
+pQxbxb5lAdnfhVa2KHWtnEZMWUgdeOip1xYT62XumzYAF7e42WHGPpGBj11yDexp8XT26DnT21W
ekgxRxgDzCYHhac96GwFrg5OZE8WZLAF6uPjJ6RfTXy8vPAk2SKwOtMtlrHKQl6zdwZJUZeH+fp8
MO0y2+FwGy7+ShDLHLKM4ZryiepWtL3nlu9jh8YEUkhOcgW2u3vqA/tnwttjOf5U8W3crjebJZK5
saLWJifgexuzKMZPVaG+jnHRXppKLS5137zJcEFCewUXYhe1I3J5amOkVwxYurObJxtL6gxHAdrV
+Whbc62V5x13xW1lhRh6tOwSEYm1TXv/KUUg6LXKI9Y43I/D1B32SpQaaHnTbFJuhQMM85NG2QNl
W/T88PsNT4WaLwttgO6rFqmPy52tPBbe+OoA59nfQwgh+rhr2t2KC7VfyWGyV3YY/cTCW+tfBZAd
kCbzYDmkR9VIvo0cC3LDJ1PKgU2DuWitxIRuSPM2rZ7b+dzzW/DXHylPmvHTawGoYZvoHAtLsY9T
0tjHi3x5D8rmf4r9NUSYls5FibrXvcP5dep77K/zsUIf8FppHsLO9hYoC4ufUse3jFOiihRFBHct
c0q32C3dJMcHoSFuXbegZPfIOdTr18EslHybc89Y3d+HVPe4QcBbXdTdoLGK6f0thAPrmVskrJyi
ar+BViOzxLrSQoJELSfnrfbQLm3yzDiFtZaCnWRdWJWF/w41bKfgHgLsr0heUj1aScjTlCbeSXAL
WshmNRruLkrJRcsm9q3xuuxcNjMzPirr0pFET2Q9xFVgH/zOmtY+WmlHeXCwpD/6dorv29zRWz4y
IjJ4e3kblGAbxAAm2cNYHhEz+Dn91u202kYfcn/Fw1dAifrXxsluWswem3DayG2S7Gj1+rmGe/0g
Q0HsC6C/1vI+qelZAMkTTSK4hEBRHuRT0Y9IYqCali4VEVGfurdbWa+S7SLJKYjpnnhk87KSCeKg
asetjN/zxXIs6pPpUp76r/PfUs9VRA6ccv2WzKzG7qGsNgF0bxIcsantJ8X9MVTleL7FahspvUBJ
UMcHgyAPIy6FQZLOj8oCKYREHk1ziJdx6jbrftZRuAW5uSGpMB/0FGtQUtBH2bpNvA3Um2DXac5X
2fJDQCFG2vkYlJMeOdWTyw/Gd8x1atlhsA47a7DMlVBRJP4TWCDBBBlP8EOvVshH/cIaSOxBpiv5
Lje1H8Ccx22pF9624qb9hgrJwceZ6wN/13IZ6GX/qHp4GhljNyzduAw/qIvvoP9n73maR+Rs3LOl
eQFrIISihGa4Z0MJqbD07osMjd2uyd34RUaw2X0EIDA+yS7A4O2i61P1KDtNlV11GmNfL3tr06o2
GB1Ma9mr1UW+L9FBXMrekhvUgyYgrdxObGDs1ReefZmGQVkPVlo/wHLBEs8X56IrhiOiLegbgaN9
GJykazCKpN2VnK6aC5c8DrexEgNbkd6Ssu2o7GrN3CgM5IDJ3Rko/SwqUvt4NrfmW4Y2+ULhRw6Q
hWbUtbvMV4dnhS/mlS+LFSzhKozGJ3vIP5EsNN9it3YPbQQaTXYGQZpsi7Ix17IZttiN+qEa750A
Kbk4itgu4k4YJ0GxlpiUBm2QR/S0wbeAV/FnSp8XjG9V084WHGV7FGH9RXLff2PBz/R5dolLgJTV
8R7/jUxfpkG8nkBez/7v+UmOSTuz2BvqcOxAhlO9Cdvx58vOiUcqgUOzA0a2ly0sy7N8fxvDKvV4
S2MbUztsfMuvLx5moNum6NjAS9uhext0hPHoucZSmSvnsnwuD6mRRAcjHLb3srqMt4npLYvOx92F
hMNTA6ZZ9Oy9lqHf+gdf4HUQt7p3kQdH94x1XhdiFf6KBQkp+K6u1J0cIjuaMjhE3USVfh4WRbm1
a9PmHzSr1n4r1Gd5UHx21g3KL4AonCldjoq3HSjbPcperzTdva3F3eI+o0kAl6F/gJZxGWvP/QgJ
t8/bdeTr0TGMtFe5JrtTrn9jW8sg96UHO43q3V/jzNbEHqwPy4Wau6RvdGcoV5WS6EuplBzP2AYA
ePS0uv3pBrTOfR98tnCdJ7yH3KcqxJd3mgSOunNTxmSv4wQ/oAgiEvArTuIO/k/k4iLPdB62lDfU
4RElM419alY8ZkqN1VOlNmzBm/jZipFdHop2+lDHYCVdczEffHW1zHzqu9FYyo2bXBjqQMtWkehQ
CZjVGu8d+4Dy7Hks3QcNwAkJKtfciaYXj9PUuKvRybrXhILzYkC37ZuGThrAXTRP0E/cUmWvP1pF
nxasj4YXpQ0rUJEQC0Vk1vumD/Ca1Vh2RSgXynSAWfBpood1SyWgZ4HkP7JtSxA8AxUCUOb9XvcK
NTs4qtEuHY2lV4sWc3b4f4yd13LcyLKunwgR8Oa2LdvRiSNSukFQozXw3uPpz4dsDpsze+0d5waB
qsoCSakbVZX5G1OvWWsHCuPq+CaNkBXqPDR4KFUZqRzUK/UWkPnonPKybzlc5H63xmgZQNLSOVYw
LDfq7bbGDPQkF+mEZ3HnVxHOWUv/9Wlye514vQ1IiOnRfLERmqxXXx5mZYW17saw3uhLFhYBt34d
sJJtJRUrfXIXZbF51sdxjck0x6VryrZO/9RjHa1oqxu2zthMP1zcw8Uci/UhWJepmz6C/ktO/yVi
dNJgrSdj+riQLk++PttrvcKufURw4bGuU4VFzQhAT9GUizqiMaQlxrMexea1S/rn3l/pmke++bOf
pPu4giHR3UlEVST3euJZx2wRph+Ti6UOyVWgXnrk4qb4RlVKjXkwn0Vvg4Cssad0U67mPB89vAbH
n9dDT4xIOKyYkh2WyZ0UQJTgv7TtfvK31w1JxxFuk7T+HxPLwXVpwRO8zDbXVSbzUDYeu9+hmhan
HsGDlaayvwRqdOCraxzZH9XGRs7pvNMO6tKnKXOgrW5ZAZ1g3lzG8XbYnyVkmSFPiYwMF2SZ8fnk
27H/n0+6/ghDgUWq86OLMjvIqq+DzEFpL0zvjcGq75Evaq6rPhyno1r11vcQf5W92nf63uvT6LV3
kkM3uahD6dWT4dv6fZRkb9fkZD/o97ERf2nlrIMTVb07wwt6OL4VWuSxGTZbFTu4Va3b8AOS0qjO
U/5wxT2MDjat0cy2sjIxnEp5X1zb2E/R7j7Hr5gIy9I/4gUxAeGpePT1e9cwZ9wD5CrnYzkum2Hu
7ZHyfpGurqvnLeWRnH8SpFcjQKdoVsDRlV/k1idNgVxIH74RaGFZzQeh12ptYyV98gvc5jpNh9aa
4DNmHK6OmBiX+ySNhp2cEUHG/8xmFwA8f9hzUHpP2ZSCUb4iMwqdY3YN9ED4CBVpzzuIgAunD9CY
Nmv6Pajip2FpSdek/A5cX3mWBi95sElzUV7pD2mYmJuwzpK9suiy1Fp/dmdsLjV0M78sEIgsWpd4
Gq/rw23hCDx05OyBt5gsELeBtnmOkVQdWHeeCzO1n0bXfMSvL3qj1WHzMpFKab3ozS4sFuC8cc+L
Eu5rdihwcn+rlEY7R61OnWyZ00ctNIYoUO9klJI+KydP9suXax3tavbpNG9G4Cv7Lna1F8vof4ip
Hl+TnwNAkRds7uI7jMxmHDe693zZgWl+WqzGltO3bMg6qjCJo5nPgMCcl24i0b/s2iwf1nYS4QG4
zEGfzTgOztxcd216FYZ7o/Xc666NzBryn6VeHnj9Bmz/OrhWqP/yoQZh0A3sC8aAFGa7QAyyKE/u
0e/+3i8tfFGTb3qSok2l5MveqNpHZhE+yWCKGtKqKGq2qUtsQjp8PVQF++mlaTjKsNiHwUTLiwmV
blAh8jrU2W6vgtHB++rz5Qp5Td0pLtWk21vUqML6HPG/DyLLfLz1O4VLjbWxLtIlb+mmN5wNa3xx
CefqPYtzYw/uoLiwDUoSzrx4bYy6+SoR/jLg40XYbUYOiht2Vc467NN3n8PB/joggXLpE469Qey8
IhWLeuj1CTI5CIv30EkbUsIZcOYgg+yvm1N+qHAEB27mLoc238yfBmiS5+trejTTpxrkDtt5Suqu
R1Haq9wTKucBaOG6Ki7XWwAD5VYZxxBOSFCgc8elW4a/xEx6tsmdiLXL7dNT7arzAz4x3t7Lsuyu
aNL6xXOmd+Tusj9DY36rp9Z+ARpJwduCcfsZIDI1VTm++WmaPw9elmxzxwR6ulzkbhJWY6JF4QVG
YTxl/RlyVYD7wG/qB2Si8/FNy5Vq6/rgRU2Nz0/hlMlG0VL93YMZUJZa/HtCVmbVeaX2RHIgOdiF
ihR7rpRkEpS/dK/zHyMfGKLnBN8DlEy/9XWSnq22RKYg1lEh5tS62Ck1SGby/hqs8Ugh8F76kJ3C
bOnz4nTDOeoq+3jrkrDWU5qNVyDqLQMGMj2QKfa22VVrjIeTP9Povcdp4rdWLd+y0Y+/KRo1igBb
jYNG+eMR1wlUw1xw1pXdX3DZKr/BuD94y0sjx+DloKMgsJEmafcaZUdfP0mz6t/juJ++52gcXHxu
4aAxCZIBjieY5ewlCim4V9votccwsdlAOPOrvwjeK77SoZTDHRWH/nqH8MProLrGTvotUce/hXi4
DpUrpcB8OwuH5NRFeB8GWXlXiWA16m3WCob4P9o5aYVN1AM97gYTmn/vaSvBdIZGOJ8sa0HDL/DQ
W1MAoBIso1UWGOxzoj+E3x5jjBCzXeNIC6k8Gab+4Bfk3mVQLuHfEdIyUWM7QKX9iAjTtrtLxhj4
UTD/cpNqODm21TwrYW/eq5G179S0fZYuoAD1rirtdnPrWyaVnb3pm1d9sRvoze4HKZz0EWK//ZI1
+aZDifIVz10ERDHEWSutabyaMOe2ejjCkAw1Zx8XY7Pjm1mgJNOGO01F7+5q4RdA18BrZOldMhMg
kAlql4vcxfAM8HAP9nWMm9uIYOl35H/mfTGxU5VmsbySq8xqD9K0K/AOqLhN99dgvL1DsuEvsB6i
56lTjprfB681J5Azry9r5fnznVb1f/pGouDpgU1GN3nqRik8fy+Ex16JUNWSJnXBP6Q5zpqxmnUV
J7hTWaXPtw2X3CFojuvJYM072cCZ4lV4G4lIHVAbp5iT1mG+64pcO1XZZp6D4d32/XHLW6U9YgJu
PXtp9Jds1kwDCWQ1CtynMgWmhRlYvM17Nuo1jiMuWQc1Vr93VqbdKx0KkIJ/sSnJ7wc3p263oGSG
MkFwbhr8szSZZPelu4v8BqrAciJTQsW4j1E/ktbtkOa3RoRTDluma99SWIu1EdYIFUQfOeWDHVis
5QLuGJKNiXnDlRxge0q+1u0gPHTVe4le3L7EHumiqLU/4wrELflyzLnrPt12iaFgDUSfXhi4xpTU
/e7QGHj9aC4jtxjFSbZ21g0nLDODnesEPXS1DkMkryTTKbcqKSxg2Fz6ZeS/9Q0dFYfUnJ7/FVvK
U6TTz85lVbtA82t/jdEEZREMmkn2xcnZ1nEujPVjuaT6XavCca13rHOsJ/ljmQ+rKh+me2ml0qUU
+ta2ymAjfa03LVmknqWwIwVbNEF1GiVRe2tLZxLM/E1yew2KamPN26UFBs+cQIPyswJZ+PEM6ayS
XZVN40PZOcqqLJrsSwVVx+T7TEnmKMdyOYeTSBsQY3e8lSz2mH7meEWeb4u3dN+aXdDlmwCtqvVt
4Lrehwgv/Q1u9sw82naVOv4bUB594svl7go6v6LMBX+e1CUfiGUiWF8zp27Wh/E25YDtFCtnsCak
+pJo+3XDKpvTHgf1TZ26+Hwv6YvbxUGDRHF6/6SiOIDncZJbR7WMn+cwqS8YEnHWxQ2GE+746Gnt
b21y3MPNR6ZV8P1IHbR2JQyM/vSYNKaDLcrHzHmw+4MJzMvba4Wb/AjsgoThHBXbJGAb4/jha565
2h4Igb3H9d38rvjpUZCLGRuwNaAHjHhsnJinEWMtESRRk+SAy/28VcI42btx3546Y1bX7eSMb2HD
RhdS3nAaFL1/w6zBUooXPDn2pR4Nj9i2vwu1NlHIrOYDuGHh486e9jgUefG8+HKxVKcz70NEX78r
XvsLQbJ2j+pBvRdzgbNpd8NPe+nUq6be55U+/fwhndmI9U7lw6/VBqu9wIhWYMqBdUAaqWHzC8An
HNv6D7tVd1fQA2Lw+0GNjGuzyouT09XxN/g31xpCxqkHzS3zKBWD2K78J+f+Vl4YG7M/ssWIwU2z
Cq9hHuDnWrj1VuIbwxzvP6ysIipAmFlgM03C91YglbvbeVAKqdKslhRPiKapYMRuP1LnI7cBXKSC
aqbyIQMLPsxfgGLSRZpfe7CCcHObJBAzeVCPs8JGF6Br4nImqsKhSb77QRA8wwC5rt3hPO1i8IIP
smzXldHtnSDw1tc1fVns4/8lQnYC1VikZzYN5yvcOK/f3dKbHrtJT5+nJHuSbpsK0r7FpG43FGhe
LOz1jQh4TIvQNlQXo8Map48BlUjPvAibKA1eF9KXsXjnrqZekmD8HixkTdePom1eZfpBBbr51vWX
uYPqWSthd1eiRbyTZmH15yrJoxd9wszMyyxYzMvsDjQwjBi1vu/YRT0vTy3DH3ndZsnvgVf0rlTq
8q4NHPaXsP324tfYOb2KuCnyVNI0x6J80ls8ekoH7jYwo2cXE497cXNsrfY0CJkEvVADSxc8TGzP
HQ9FzCHR0ll6U31Kt9XSRJ9jOuldXK9kVKvU+LnkcCaDcqljZHU4uT9Iiw8CeFqEs/TZ0M5dm06n
1PGNe7cqSbmFFeyrIv5Luix9Jr1my4CV/cD9NDxM+Prg76C8BEFUVH/A467W/r7syukn4OtqP3Rm
tzcSo/vp7wNW0Z/Usqr9rCJ3J70ktIL+PzPC1nbpeM2uaCPnCTYvYrB+HTzGaVHeWVEBrFDln79D
QeWMshNb+DEJdk2jwhdcBnq7Gc5yB+AAzoG0r7eVXR9TR48Ptj4EKM0vs29zULUwssWhYAhj50nt
jN+CqHESP1+5boAomVvnJ96zwVYwOJa7M9yheAc8rW1jyyiODQDSY2+hs41uOHK+C4AcCdhVG1X1
r7HVR4hKqf8wmaN58LH+2Ddpb3yT2LK79zs8JH3Vws0gydyzltlYdGbDGuuO8WyhW3E2los9o+28
a1y/XQHtA5rTWmFzn3q4v2kh25ve6sceDQuIaaqHZ50yp/qZPbuN5IICEsBpTmzwMeqSAaOcmpO1
XPzaOEbkJ/eRT/Zr7fp1fCqUWXNxJ+PW8sMWLcw6qe+aHoVWfFRP5KgRt5Fby0s7Fq+5bg+UQr9k
7w3N6fAY11fXNH6yZPRDrSSjL7efwzePRGryJM+kncJZzIIZCTLPDO+AQ7xlhlVhZPL3haNuM66k
PXmUbdOeio3Vfw3B3Lm+zqjaKVu7MXvLL9Nuz4KDle0y6gidk6LfFgMIRgQOILhRYUhqJsVBQDad
ZJZTL8vvJFA6/QU+fIXoLNGq6uYHY8lUy6hchqHL72rkY1YyoIfWoQbofZxUtb8flosbGDEZ9dLb
pgh43N8G5M4Pi2PScFqVwTBUsDRcwlpVsU+WggbD0pJ+iZdmp7FGzQEiVNKUAbcK+VqG0PxqEG8P
cPy/4y+B0l5Thw9ykf7cghxd4h8EVu6fA6pa3FlJic3xMiDBcmfEZXZv5fc5nm3mdVD6nSm/g++J
OWFq3P0rjytHiLRT31IqEnfSksvtzNEF0xs2eO5+LMkgvJhelK2vmRT8YZ/cxkk2wWxF90pSBufE
9cstKbH5ja/50W386LfWcWQCLFq8UETF2DBuYkwBJv2p80Z9JSGIgJKF0eZ3eRqJ2Hrdzn6xLwJH
26C+pPyhzTHO400X/65Caw01mgpNC4wKv1vj3cwAwVe2oXxDcwLbgaKeSIioxkEZPZbG0sgeUrWY
F/jiIQjZ78W55p6EEtJOAhWMvjY7twaGspzVJBga39fmXGvjqkqt/og0lrYOLHhi2Matha0C8JDz
jdWFL7YfRPsAGMyR10N01AOqi9OYUQ7qupNlY1BrLBe5c7U+O6Uzh/w8Ge6rrv/ol8G6M9JdrVK7
kOZtVOYHGroBDbXo3W309pTPH1hz3OzYl3+zbSxmGqftDvhbBD/qGhWLZHjNWMZPftfYa+m2eFew
h/DqC4xg6wW4yd5aJGC8EUcagOCgupbZbhq9KK0aPjcVWhemg3+qs4RZBWIJ7hQ+SD5Ekhu3zMj/
R5+E5PqsHJzSRtGYVMo1TzJ0T+Eca1TSoJFYDR/oYjxS0WHPbcfsGdkDpLt/JZP1wl0naaddbv15
isjeUp2UHXxgKTuKd9VxTuKu2rhJ7dwVoXvpkxSQOXxUeFH1wqDKETRdWWk57q6RumWjYTcigYFa
5vRY2e0TyZz2JNQuueR5nmx1vHs3N84XNeTsbGLaIZOuRK+CqeYyVfpuUzXMHTZxwjuA89nHNBm9
xS0/tVXLuxLJmZPw8Uo/RJo2TsqLNOvPphCPEi/5GJXml9GFMyxuOre5EqxmdnERltItONHKbjur
E3/d4g3ssiVW+nDrLQbA1uZLI9zj24QxuBtToiPxwPE9MbXT7TI3of61yW8BQuAzJitIGWH//ucs
A+rcR5u8qRzodCo1iqdQH/2jCYN5gw7I9DMOhovaITTdxHW9l6Pqv06ucvgNF1CSjMrFbrJ027Ye
qmufA70clW9tCZTJbW0gEQPadmUvogP14rOGbZ1/xyHiSVrSL6Zr0rxF9Eb7NI1gHla3AYlTZt2/
663x6Ythm4RUE4atYeocyAa9CFrdXmDsLHd8MZqkJRFHk4wt9rNO9SItuSDNSGlkxihbZrVFG16W
Z9wi5Bnognw8QyKWZ9x+yu0Zt5+yPANyinOaSvM/aq4FL17q/mEDgrjgChe+RBUE+6mfq50MRmBl
T9iE4Iu0jEqfAlKzoLbxLF0ep9z1nKKG1C8RNep3ZMyA5cpoFRbNY7WYHn5OhxuybyzogQtLO622
vpWHfyETQd0JC/PvaqyZFKlb9b5QppJjlzcBMirnB76MVGK9THuN5/mHR8rwaCIFUv1qAkiGKdVu
w3l1C5P0lutPPyuDKv48Jbiso3nazjFqYvOAVA/9juLTnzblSUUWhI80mgGa4ec7wYSlMbxPQ9Nw
zhWMGXmwf7Rl3LUHby3YMjMPnkPTiTcBpgvWyq+y8TiVwZPpF3xx+qjnFVf6j/wN6h+Dk3JSrm1j
nTZ19Mv2LN77vf2qYKW6T4euuMtiK/zOSfYiAS3g/jUnYezHsNzBuCc4OC0MFZf/pksXYlCGOJaz
TV2v/u7G8+swtc7vzrAPsVk0Pxylmzb+EqrZ2XyaOv9LqGiF/jOUJTM6duQ+Cj6UZ7doy63ql9rb
AAki0dr4t+sYAazjLn9BfG7Yu/4cHWAZmU8gdFBCWkLKxF2loTO+57OVsv0Zwns2giG5orfGzPM1
dRzAelZf/FSa0Dsh1j0+Z6pbXsJKebBY+Z+lS8GOYVM6drT7e0K+BYKnPsgoyEWkZQrg50Wv5pzg
RktZUX017mTYNOyc88f7dariaSHIKmxqZDBo0VRpqFHvUNmP7rpZz0AVaPFDU/e8E5K0V89tg4L2
0of5Q29eh1UPH8jKy7ExbiKFdyEf4dDozX2PqOhHTJSpKru9io/UbaL8GKVHmkPBaCdEmO7sqip0
YTJMB3tKkC0fNM7lS3Ypac1yU+X2sFX8BXWYq+xXXeDlfhXkD36JgWDsFe0jik8hXxevw/GJ5gSb
6RGRHH2Pqivga2l+DiR4XStwaXDyXMKW/kCN0KXNYJ7ErgshUeUDdM4d6yhPusb1DejGJncB1/ed
l+6qyfWPmjr7xw5VKFjwSxvd9MuQ1g27k8++yKg+AiVa4r4MV1QOla0M3S6Fb6jW2muSfPkCpXBy
Inb2ZeKoOF/rlnu0A71PziFMMp8P+Z6XPdbzpDBIRLDQryc9BqCrGM5F7iLN9lFhmr/d+lNzgHce
8sa4tLgUr7I0G/d2khvzJl46NW26TpHWl4FBccOV5fnDXkbkiUPHScguqGOTPIsRRllnxdjh/x6O
l2tPmhvDtQ3EI3e6C7Iy4yWVaBmTSw+EkTGZd+t1567kvOhtWzdF8FSxKLJiFf/cKlWAMNDOKGAk
IUqHfLAfKBEs5aWtqP23sh7txV5GfVZRGDoVo/PehAh/rDloTOBGm3YfDxvJ5Ej+Br9Qd2/gyrSS
pE8pvmsogjxMbdeeJKRdcj9W17r7LA/VL3Ku8pQlti3Tj1hI7Cf+Fu8ytkmDA5idHOWX0a1Bu6eS
c4gbX32WrsGCccaqY8Iu5Ncd0Eh5NrGkSuzSf5CuwAFQ4gJpXd1mUYb9szF/5+1MAUdP/ae6Cd+8
dlJ/kNzwN9Zgo2I2dcVbFv9R9IH2o2803qkN5CRMJ7UfJDkQW0yrl3ws57MWGe1aZvtGQZ0Ertx9
nnYPo4saw7C6ouXI1fLBDBz3yBFaWWkLtwUa5UdTfBZvTRm9BYspoxPhgZjWM2TMcjb2WdqqlKY7
EN9wx94Vs9myEvr/UeIJOfM5fyuDANGQIaX6lvTWYUQlZV3MACVmzirHfrTqS5TAMw56y3mx06JZ
JboX/0YyYOWYhflXHGuPzqBUP3LN09YVNlcQqhx173ho4ztWAx/fCbojK59yCFKz/fddAl7v2NeB
cvi/49guFbsBmSncurX6CRVk2H2/RgF1tn66NMKyHC/s9w12/EFjGYhXoVQM5ut4LXpdr03rnjss
j7/gmaxP9pOW+OdymXE70F7xUMtAyoqz81Jv+d/yy/APeIu7UA+sv9IQQ1Uq3O8W2sTr3uqq57aI
7J0aWs0Jsmx+zisl22nktr7NvmutVJMM0zLdAfu8peKU71Qb0sdvXNWfbfwoitmzDnbuTxD6aKYI
XK5SCgH37O5qZLUXfPGny7TcaUP3LWgdwPdLf5ma/i7zTHftBKA8LKB81035rSnbfWlWSRhdRHbg
1vwyShH6Irt/Ge0L9a8PLmzjKNS7nczzt7lrekcnhcZyJ7fp0h6mEQ0KufWz2P2ICtDNOSYlh6XY
mJ8GzEhySNv0DVboHwFt2LtiGL45w6yd5GKOCZt8uVVN96PzNix9g2L80MtWx8jj72mtHcHSNwPM
Fmt2JUd0QPAt9eb2NCat/VApKRTw0cr+jBwOCWpl3nuO/gsYrvbgmgoSkC6kMxtyog2Ylc5h4OgW
JLa7q8dSf5A+uVhzcO/anMmtquR7U4+Kfm/bTxLVfoaiRAxx2Jx/3mbLYGs5lBcr+7noahKkf8O+
khYPlTxpz1e4mTSXiAxb57ZA/AaeFgjQ5SKnzevB009zCml9vJO+W0heUhlb3dpIQ8P3gsmzlcAK
EWxKxJOHJJgPLtJNC/OoqzAN3bzItkPi18jKJ/H25lYNdsR76Of5mJe5ckJXCEJOjGPfnakFJjRL
Xr//yXBwGgTDHfplWa2GBb4tly/tL7cy5BR6cRwX2acR2I43DJvC9ONfi49ErwBNsVzwlFgfVLBS
k+aAIXK+HzVdezH7/rdEOA6MIMTi33IQKdu8LHQyn3l372iastZ0tvqKpQBMc9J8DcetPENur1/t
ZHF4gqFlDNoxzviXkOb/jIqgEbwhlfoRFS1SshJFXa46F6Mvz5Juf7C0I24jIYL6PPoWVXWPKTS2
QxIN8bMCwAqrAy385eYAcGyq6+xRo/mIgki77ZPWeq//UIMk+mUYCfLAuuEezXlTR5z2od9Ci3Pi
Dr7ewryTS6S0ELNTxdve+sixwdBboqUPiV5wiRIY96m/9YvE2Y+F/8f/qm2e9ypQbx/+4U3XXO4Q
cg0uV4X0qEIzRmLiBVXUDUF9MpBNR9wpNQZgQuSnw52z5KeBmZOfNiVLLR2hpLGjEhw7RpPOBgNa
NO4lY50syevrBEfXoNTGug6Musr1MyKCe6Xv1Dut1icgtUu6HIEocuQdqDO0kmo0GmvLvoNdxv5m
nN5YiOLDjLrkNlARKPSqBK+wNk/v0YMd78fGI0dh9PtwQP5eNENEEuTWd9MqaS3/I05CJPgWJ30S
LH0ThwSyfwup6BZze/7tWfGAjWGZtTrFRPSLhBgmHLI50eJNm0PRlqYMXMljla6ql+jXLdSs/Gw1
WkG26yaOu9C+YvvkYsSx8hWr3dpAhE/SJ3dyUfHLanZya0QaX79beKDnRb2SIc0L026RVPsP25Rq
Fy6Vc7kkUimXW0TomD4tmm4gPl9YNCo8Xwn8ElM3PjG36XInU+Tuc951CoeAjx/jZOOfxcjSwSmQ
z698lBHFco4L/kA+4tJ1HXWuqNvlgw+DwjlmEJ+un/vrOF+shiw8fjWO0TanvicB8PV2tI2nMvLy
vY5m0ElijDAr9LPcaqGdHYMxmtlsTE7t8a8SZs2q7vXwPEQt6jqfdy77YAUq3eFf/bHMuMXd5sYe
n9tqWFKJn0+5xSkBOUfkWP4hVpHPSIEs4hVq2nTRLlYcb6c3ynPxKWjxResCvSjCOQiO615WyJBv
xObfDJ0Og6gTue8rN0cIOokALzsNv4whgCAmnS52FNsP9Xao6+W6UaAZtEGf30mhErVCax8aeJNI
cyim9EIi8pc1Z/1LUPrxC2dCGZKLUmmv3jCbF2nJsyJfeVFdzdh2fay82lWxRtJ9/glrOt6Nk4V/
J3hMjCj0PWRTaxUth84wnsH0xpxGeWmp99LXL0dSBSTEBkfkYRvJaXReTqMZp9EEwV5cypfDbtlp
HeBZomXe9PlojxUcSwLroI+a+SAX/gB7VfY9H5Slz9Eq82FuA+vB882t6VVoEHzGpshsnFpzPN26
5M5ISYE5fYfl8xILRKbEOMvqN7DwgEiC+NLX6MBNGzR5xotc2jiwznmp9ZyI9WglcvBUqfs7A2Ay
GQHU4ftMyzaxPU4Hacam9zp2WfAYOXHzXSmO4eJOV7tZB/LOqaKfthuRa8zQZp4Sirm90YNp9zp2
ambrsN5ymer4ryFKjaO0pL+cvHWSu5zilkmoATr3ZBy2jWW1+InpsFdCrUDWbJkuE6gZj7tIR3ZR
ZrhtT9EyCS2O/mkfVoc6Rx9shd8zZunL5do24JNbCgxyIJV5upGR620yhwU77MrcWVX4O8FYkkPK
0hcRtDPLXGfVQlsCEMCSfRW110C3qk0TI55267u5HYg+rIRUS8hsZ3zG3PE5JHt2jF1YqCLpDS7x
D3Aq6begmMNzhokhUo7Ig372pw4yW/+lH5Wt8By2yX05BqiqOZB1O1ffihjsTRu2kcqqtE3P13BT
Y91TQMAH+1ukzPbZhG8gD7jkglTO0sLJ9MBN6u3azPneMBOMrWj0wDagYpGav6RPdHp6EfmpfbC9
5qSf7brSN3E5mUdsBP4sAq98D63yehP/ffM5tNzgBVa9S49u5T8t52fpD5d2QSimdd0+Li1BM+b/
aH2OZdAz1z7/TocrUMHIx78U1PHxIV2UvYoYNdopNt8EyxC5Nh6b+Z2oLcY6kotAa7p6YZD7KWD9
T3HFv7slRqIlgHS/RI/DQP70fz5AIpsRfIJT5H/VyczO1YSC6Jpleqf2JS4c2jSd5M40AkavMbhL
pMpaups8Me+KQYGuQrjOZDIlKW6r2O19PPDLRAm6XW5Plz4IdoiRZm+T39bHCDXQjRTT2kgHZFgh
od3h0fhNV8uL9IdjpoARSkI+ItTcTMM5Nz5C+Jz++/vaHqnjL/1J0NcbY67aI0LJyttv6TRCfmOK
3HuU4WOIi2xs2UtjZWFxDllALa+F/od05xOUkAT68/XvlV/0+ofJ7fWf5faHXP9pNIT7UcDhD5Kg
HmWmrVY1+SoboqFdzYNZn424cbWd4VV/KFOt7t0was5pyenERjmfff4OFRTrG+7I1jfV8JwV6Bnr
gEu3+W2qIajnjl2uZbSNIDh05ZaEvu3VawSpEAA/TwiMnzXLN9e+31jr2lBRDf4cuDXTPJibFc4q
850TaMcA72J7XeZTcPq/bl1E80EzD3GxAuc/H+duK1320i938gi5q3SET9HoRBpoRpP7g//SRDsQ
dMpZKo1SgYyM3j6gJf7TNAeOWDLQGy6yk0FpbK+dRRI/mmWLoS1o3GqDQu8qjzd5hk/TjBSGuQoR
bn6I5/EXf3pwaMY0faiWi8VX6UFTa/QUrMVyfmk6rQVWu8DHZJsA5qNQ4VADnmIDV2DT//Nfkykr
2GBy0HtMAPCvZFQeU43eWn4D6SJlc0DPQj0bnh6ejMJ+aZtSe+zHQvNXrm9uOsUP71tppvmcrsuk
TPdF5quPJiKIj0hIWWAZOfn1yzyZnOauf4+czkeXzC3L9j11hvIoYXJxyX9s4ZFom1sf9dTrbwFK
ZuFMed/Hpkar1zPyfbxUbWp0E9Lyp/RiuPLZa9h68TNR0fWV3q6MlthZ75UnrMzrVVMg8NKMg/6z
7OtL6wRgGQqE+3GTzf7TR6AQQKH63/NOLzdx7CoPkd17eN119TGsVefs6DW4C5wHvsmTzIYdZdqn
VROBmAVJHS4lkwSbmp2puOkLx5t0sYaxfrfFvM672XofFHYKXhaPD80iuhvF/a925KBY2zqKqKYN
is+Iyqe06BA/ilC4WgqCuK4g7bZESPMzQloyaUgMddPk0WODKcr11VAq/neznbMnvn7DU5SE11eD
3uKNUEeqtZOD8lja382syp8i4KH/ikK5ysL9CPeFLE7ZjS3v8jALnrUkb9BqoSVdxvJap3jy3PV+
/aU/61HAagbMBobFVHCaAnvYDHY3XtAXHi9ehoZrHtkkPFGc3OIyNIYY7DlPXWAU1/PJ7QDy5UAS
ZxauSXIYud5myWLWQll75eEcv5rgvj/WLnk7FQLdVmREzaSHq81au+iMmnWXIJIQzntcVcdtbmjW
3bBodcfjuzaOxmvkzsbR7rUCABR+cqHNGuImbUkBUXOeIhOAz+In1yYWKIFBeTFs8BUGeaKnRF+U
fFxSgFoW+E8qf/JV9zRFociffyO68BEZe+lHJMpCwFdNso6COcGhwm3V38280Uk3XK68hyvFQfs+
2E1+wUsNZoQwIa78B+176Ec5Lig45CG6dxFMgWr+jAunenA5S/ir0q1YJ9hv7a8QBaULLPBWS97u
qlUbx8oeuU9QGJ6dnoW9BB4fdyqSF8+RmWqHzB7mHYyy7JVkzdkuLc6c4tSFqgF5waJ4zSAUnyF0
qM98EIpzXzivgRDiMWOx1sgjNHsZtS11fv4tt3IhYVuBoEqcdd8klC4StXolTQMTslbOsQngYpUM
c77GtWfeekoC28PrnPWg9ouwBrXenETOI2zH8F4zzGgte7+knT8GdKod9wN757VZmxGmsIuebFGh
vp/72jcqNeUKGWrndzuQ9C/S9pcCg27dRxkVyCA0D4U2F/uIvd4GVua80fJhOJnqWG7k9WIm1ZMe
GM436W8535D0oeD82Q/G8v9Rdl5LbivZmn6Vjr4exMCbE3PmggR9keVUpS3dILQlbXjvEnj6+ZCo
bqoVPT0xNymkAUQWAWTmWr+5oizWfHfNrPhclYNSnDqHJJWjdsUVsDTCaYuhM5G44ioacGAybTBM
GwvhmBtAkeCisLyVOK7f4V5LZ+jCOl84MHekVzx61RlFiRyFq924cKvUlpSsUXgVRqhFchRVZh9b
o4UXjPQcGjLkel6boELeaxTazXFt+1oZpEaVDskPjBgPVl/2n7GzGA4NGkjLvdO+OwaQ1nIunsAd
jJthykofbrsJVN3WPmv193ZW0arzWuuYh2Iii0fVQFOJgLH7XC4iUk0w1BtNxIDBl7PbGGEiCyrM
B2k3hoQCRaU/rlFW1So+6ivpl9f3R/2X8bqh9kc9H42t6KoJQcgELAaQdH/Q0Z5z+jLcp05j7ycM
N9+NRCMNwUx8kr3EGFKU2wvrKnudxDwaQ1q95KNjI7R9lIMgXTlPWl0/ypphxxOY6ois33J9vDGI
sWZo7xbwInrL6bFt8PJX9TsA1eF1WAqzQN5SR6fqIKtD484gs8uvsiZPcdv4s2OqIS5qjAfCNBwS
ZBb9uPSMI+5fZEGXPFxtlNAn0qjeynydbJN5uNGzgSygEX9vV5RI2y8h0NWWUY6VvUUK8HYZK5uK
LABzW09s/vmbb0HOv9WFmC5rIgcQ41q1YzyhyBwIEPlFcLOq9l2mIMhQBjdXqd5lusKNPE/2yWyF
tYx0GCnRR//mvOUqcmRQQly1yI/tYzU/yOWjXDQGCor1jh0lD3KZGQVRePAKIXzZy6o0e5qhLulY
Ci+ay7KokLW+Btp4uAf8bPT4ZNMa78MLwsPKfDgEjYeCTVpmx0wvPwcLMy2LzPE4dCIBBQlvzYqA
kLeR1hD5pApBdme28fCpMOPhycJSoo6/sPgJfrrjzxToxo9cwW0pmq3qFTs8Yx+DY7+wAULpLbQW
54qsfQ/s6ruXTLPvhna7RRa8BL6Ke2uia/bBkaIz4Mf/pS77s6W/z3Qe4Rq6yD/or3MzlBtJyKuj
vn3BQ4W3TzVdZVOjlMgrJvqrJPDJIlwyr4Qh0YVdeH5r8f95UhWRbBSSjatGj14583HyxNklbe+e
XKl3oPdu538wdAdA3Hsn8djdlV0NcGVS3iw41DL+a7u2eUJVZ/LbiTULZgzx/N5EoAMzAkO+lD+R
8nSr8N4w+eRocVu2DesAk/7VNkvnGi8CXfII3pRz7Wpe/lHVTbvfOuSQkTwL/k2OL2tFjktdJhAJ
ySbT3kXIs+0kgUL6C3vmHsGRFoQPfAut0o4t6cKzhmHatLlDxEQRnLywis8S9DXLXnkooWSEAQD3
i3/pXa+w9Mjz5KVGJ1F3JravrPYdJilVAcvv1EOuPxjDd8Hkjog8kU9WFizmDXm4BEo7rUQKkE1G
C2hT27Qh9PB8mHR/vZlkXXiG7pcAuNXDvX+9mcZ0uK2CF7nw4J5oCHmEQ6dckllT931qhi8q3qNw
cY32y2i4L4lUjebvl5aW+lfgDF9UpIn/yKICfncTh88Z9nkHMTrjUVj691n0r51EUrV2i7kI1fU5
tBLduvT6+BpXynbu9FVHYMWDCv5eG35L3q1yn+UqSXzDuXbdcK1tWYplC6udBoFxA/Bl2H4ahVA/
9z7vT+MzyTodz4yiB1LiGZ8xwVX3sdEae9nbuNhsmZEFbMTqwWibFZoKvRejHGdiN2CUrBu1KbrY
Hc6x8teXbUOTJBvDBiYvq4bqfAyRVVnIqxyAEo9HbVZT9dBE9tfZE+UH6pVvohH/Srd1mgu/zhCy
QqO6Cw+SBC6Le8+9TR6NkiIuD7UegwTEjqExxdpZH51TEsHFclzjp66oD2lthz+KFAgMDE6QZumf
Q6boX+26QGNgKNIvTQgVfu5AjWktUCMYY8l7GCDlJwhsfxor3dvafQZVU2e5kWXsqOaI12JeiZvm
WfmNBBjp1yY0v2WDe8jyBc0HET/uG/Xb4LEu1/PWfgG4JPY1H/hSTrzj7YaUsJQd65Q+PSm6OEo9
Mtkki3xxD5JH9w4pYCaro2nkpyFLj/emWpneo9EdoM70w+sEVbZPsZ32FmtHCE/pLogCUAJLFUZ5
8phFwzkgjYDwFqhpUskKsdPcHl7R82tOgbYklZcrVURB2Ccai8sHkFftn0DXO+Q1rB293iRg8Pam
W3y5w17l0S/jUu6rDvGN+Z2IibHs8DxUKptCiZ7lli4dkMuDr8btsOwIZZuOcKXuztGzbOJGRWIw
Z+qTnROC6g8QbN+RVC0+xU4xE3aCNz/EzFeujpvtxJpF8qEKnFm2YCTqk+Gp+acY/OtBzEbuK+qo
7PXaLrelEnolvK9Ye0Bid4/5VXhe24KseS2G0Xh0NpVhlgj/5BYWGjbpwGUNZxvaX0VdjqAbjflp
tKyfsplsmcdb2tFPRlFGn4a6PvxmQ2zFGkybcIbDu+StZYEcznATUYotrvXRJNvzKtT3fWNkW378
AYjaYlHjEDN6kDJgq7uWqzY4zBBm20qVsNCKeYvbRbHpEXcgfw6zviqbaz874RNvweipWQqzjL2t
aQEukB2yTfbGYOvVBd2xjJeXsEOVF4QBjv+3a6Sl+qcoPe0kT5Sdhj6+IclnHLUBJk7p4uAn8zJr
kVvIYiwSGrJI7dYBWOKc7k3y6J77kdXR0v9qghcow8Vx3eFpUTofilC4mxVhrokpfipM38ZorN2h
EYMA5DJ6cNrDh2WnwQYG3HVhvY5taL/G0R9dG4wvsiUrRgG6oh2Psi+spuKsVC6B8BCE5bqHAvs8
7++QjyKeuP3vdQn1+AUc0rXFO0mn8HAfogvslrG+yU7SEA8dSAso+ititujVhGWIJV+kPsi+InCE
P1Vze5C9sYtqfRxNyO0CHP+kWGp9m2JtPbWZtGaTtwsWWoTmFh2JguTN4sliE9M45W76M0IXo90R
ygGQnyjX9W+IceYum9E2bUrNJv8MUCcD8/hUhVVzS2Cty6Z7u8o3gYPGWA9VkF/GEgn5ZWywmOPe
x06V+AuIN/BjJKaM8gYXWxyUSSlZHhLS1YL8exuK+qkxk/4FHOWjbI6b5GOUxD3oc/XrKEN/lM0R
WYoA0Ts/qlsDWR/hnfUAD1KWtwb4iardEvGuvoat+ZCnGPd1w+gbupJ8j0p35uGIo0952rs7vAjL
bTOhLomabfdio9p4inqvXawm2hdZCCZXVh2DeoAzgtdq4kKMRPn6KVnQ7L1tm2u+zU7YiCfmPB9l
0k3mz2QOrge4KtDvujfPZhDijzx8loPu7WXsZDsN8yr/3jFgwf2PpGbdBhDiqtL1A1AVWxSQMEAc
8VhYj7R4uuEQ+5JZyOXe22Wnzj7kEnCbR+biwCDbZJG4cEZ7R/+LvW3/WDggFSsbVhdxps9CHeYL
4Zl0iwdH9bkW6ILaSozZht2Wn2HIuRsnM/MH2RvO5t7TpuS5z9DktPysDNKdDNHMY/TDiurgJPkf
klMyw77cW45nbdc70g0V+wpvYz1BDskEzssKssWYHWMmVdiBc5VHsVK61zHU0G9KZvc6LUcEHtxf
exPznXhTuMWk3vwDJRJf+t0ErFX9sBHug9Bq/dENiNxLurlQmueq0dK30cUNI2g7ax8C0d7aQ+ec
wNGZ21Bpg0MQMkEyLXQPI1bKcm6Vc2Ycz28o0RVXWTMW/2VNwCuU86uxuDPzCWSfLFwMr4BnFRFP
xpgSfm+s6DAUvfHcLYXtegUG2ap9Cmdm0G2bmw8tcN/rWvWUE2nA4EmOtUomj8Aa9/L0Emjn81xF
4cXSxJ8fw+PFz5qw5VbrO7YHxKSmndYgGx1My9UzJVC38hPIs+16+DwZOgYUS4oyJ0C2dboq3N2z
kzInea/eh7hOSuBT9gC1IRMg852u1mr+NNf6EmQbjPpzlI3PrBGISDfTGRPt6q9Z6751lUADqTYD
ZPlTExGwasEq4McZ23VO+hVCSVEY1QsU33pb9Q4oKa980OaxwWmQMK/Noso6zJPze0Z7GsvYT0Ne
gvKZuhdwVz6xTazPskk+qU7IX9MIfsgWEjyIGIYNpn767JUb2dg4ij96AWJYhoB1VcyBdxyy5mos
OojIudbDZj1cuw1MKQfuB1RBluEwyMnSJShmh5UTPRpz1GwUpdIPBgKOjyM6feZmnlC0SgwF97il
cR24HBlkf8+KXjz/MlgethZCj3PaXe9jHVexjq3rvElIk4QwJXnobkdyzttCQp4Q+EouslsWK6xJ
Ipzu5/wCi7oPXxvlNeXwvEW+my/2DQfhH7bcx8dEfVHwFT/UZZefoHGJSBOxhpvAPkR2rOPSf4xz
6zk+Gqr4Mf5THrjjZrlqJM6vSmz8MIE0HmRnIrWF5eEU69lD16mb+9jfznciLK+sqsAt7J8XnpLo
pKGz99A6g/KIg4l8R935aX1Ui01lBdXx3tGyujhU4BY2sq13vPmxTq/yXi9hk2DnNb0EZGits9Eo
VLX+pcG9uTzYUaE9/P1v//N//6/v4r/Cn+VTmTHhF38r+vypRLy+/e+/29bf/1atzacf//13S/dc
tjOOpeuoabmmqav0f//2gkIOo7X/AShalHFYZGew3fnOilModC4P+RIblRF0GTk3YOgSrtZfBU4v
rZ6JTzqz9wnXMHeHzfr8TRakK90dIQrtlBTN9MmzGuR1FkqrpmUo/FfTTQvAhzejQBrXTNRvqJ++
CNHrRz2dbfhsI7SGM/p55hlBu0vlENfDvnxxFcAnfIM1fbC3C1XRsforwgfUIfektEkj4Y67RuhC
EWAXUMMA14p4ACuxVOMMuSUVpwintJItoYgExwqKdEIfHVhZdgDukK5t8RRfbYX7X44o69m+CZyP
7yeBIM2P8kJZhvP8f/41XP1ffw1DVT2k2YnWWK5laPwe//prZKlB2AXcxTlLwflMVtg8ZW7TkDDU
Wh+33Won22SBf4R2rdpkbUJHDtZWD/xaN9vEJ+OKvktWj4/waYa1wJCjACtaMu8CrEbcJYtGUMq9
dpjisY13XVv/QLfX/5D5qNzWvSmdCLeRSnQZUSzojfc6iQYyWHPYPjbLkezQa+IDss0tHIAIfYe3
nmxcz66sTkcx4JBZRgAVmQ3jusUsUMyYy48Np9Ix12ea8bHhRC4wAXXUnOVQedJktmw6o944yykQ
TkV7ul9ybeOSWePZT7ImL9mXItnLKnp+ySOKReueVV5XXhKstLH+N/KSnq4EaLyx6dV5gI7/+ac2
VOO331rzHIdHjjCxYYEcV3978hTFNTAbK6JjXKnaWWQucfsWdwg9QwMYBwPX76IJPE9QEq6T9anP
bLgxr/qUWLferDDMa/HP3SJp1ezWuhcr7YOHsJsT9/8Y07T8CiJBL9coKucWgf4+Nlo+EklPvU+T
l37FJm/+bsz5J0yUvLcJkbK9ofTDaa5D+5l3Pe8wt1e/h10HNyBqvwQRmcKZiOQFK50A4YcW4855
nL8jN9eNU/zdDmxvmzd9cdMDgdM49zsUG6uBUgjJz+R/S8PW3njWqDzNaZEhSo+0h+llr0ijhmcD
MtyjLNSGcENUpC3ipLMLhxb6lmyTvUKP+33fG+G2GYZusT3kvKgkGoGv3XVtK8TCvBx0/RSOYvDT
MY2Z/TM0rgO9Iw7FrQ8/HTUcWejEFFqbba2szc4orrYlLnfBawvpPPyVeXuvFxEuaeaWRcTufhGr
RAMDCEKyXjir6/pEDCzHTTDRCA7idMDrXSONlGjVLc/wJRpTvcL2pK5u1dLWwUZnmnPtn1EXJ8d1
tOwxu+Rz4PTAQuS5yxnyNFmFkfuojAD5ZNN6EXmolc5JGzoDoorBhWWbvIqnG++lHR+sIUkuwwxg
Qfyz0O0SSQMU5cESk0b/rUNWo7CDRVMDK5ZVecZ9nGkrxilHt/a39nu1R+nM8XAz+3enj/YEaywH
AClPcHp99qMIydo7zUttHN9VovwSIkdLolwSxBba2NIRLB33ppVUZl1zly2k+lUpc/Gtj2tr07aV
eNTMzLw2tTtsZceczzfE6Ys3x5rrU9JlKXpyVf4N4UzZj0F8v9Eq46giOnIjCNndHOFQAH7fmaDy
t9ZSdQFEmIjQk9JWAU7srRBkuS/PUevi0cAr+2S6rq5t5HArZkcOymm5nGxY+4K6sU+m3T2tg+Q1
8CIo9rA53Y0cPcDfPrIxJvpPRDd5rYajo2O8V/X6Q0uMGSV/13xODQSEtHitJETtr0afnWRXvwyy
Bx4+En057mdUZZvJ/ovUImxkWZUd5qLojJdGRmibcbJNJ/qBi/1YrNeTF620kGXaAtlZ/nc5dkxA
qoXdc2PMFkhkY75WIcJTNhCQiahlpOioOfRQ7fCbnbGwTWrjcQhU41Ee1bk5b2zdnQ4xsnQ2UBC6
PbXct5NjPqxtjpJ0DxkLeNm5to0tCQpIt8CG5H8gu1pL6JCIcX+Q1V/+l4zgiEibs1j+Y9mezyO8
0WHxZfMA7CztVTkRDxyiH2sb8M7rf54idNf7bYrQVdf18GtzLI9D01qWC78sznjf6w5BLOOA8ceC
+MpsLduL1uyrP4JTIurxjAxX8GQqiJF2Y51/N1X1UGNt9EdjMpXU5fzrCEI94o8qx8SsaDSP9wEJ
9HoQaLC7LVzghZU3R12/lb1SdFr2zj1MYatQjV8Gew6KvjxaT+6sdPs2HmNmIhcKeDpVyzvWRT+m
FvpzshTCABCV4NV9lG1R3LzHY6NfhGv/mULnPCNprD+vhaoccGBPbrImh8sjeR0t7ehgBII79hOr
3OqiLVrvhhf1zWZO0IquFW2ZE1F3byeVxvVwqYcZDJp/24NKozfrvw5Yxssrz8vl5UmyKo9km6z2
rD13QRBiWfPP/wGlDObZX/6z/9u1LH18JoWgHu7XWz/dcsKvH/7+PcqoaI+doV3uH2s95T5Efq4s
T056DsQv8ezgyjbJ2AjNyb+4eNFtYduMFxCJzvvkgSRnYY+6zCT22kJNkSpLv2gvrapLvOFQCF62
ePcCWT9jO1luzZ4fIovsuF9CeKhT7H/rsYYW/80+dLY9/P4nezC+o2oRnCa9wvUNEkyDUZaubh1l
cYGbzYx4VN5tkP0bys79g5hIdZwSVexRrEK4a/iZ9oqzNrtjWvh2bQeHXBuNYTPnKU6+kVC8h3is
y/2wkD9kNVna5NE60q6q4KHTyBf2dmNe5MzSOjXi8pF2WOcZyTe2eh0YeazrP4NJFR89y0Qjx8SW
0W6b3kKyj3XXwegc/FaNJPtsu86hn0rzm+057hbbw/CKlW74VCdEhStcSL8FsExH1G9eO0tgiYBV
3k6285SG/dh8szDB2kV1YZ0yw0w/pUqOX+Ic7uaG9BDb4IWYnmKVp4Z9C0YDqbS10eXJugxo3sg2
nNXNW2cEbJ2mWPU2vApb2Jk0yu468cCYeMDyN+b6j4j79FA1SnBxjTY5p3VJbGJQGzJ9RbMHYpo+
88KvfHAf7VvZ5wb2EHr61c7rdzBLmH2IzMfmT1xEhD9qryjazS508uWiZCnnqfptbcvZkm7icTgl
vP0vXV9/dDTLkVlgIg+5kbtPjpON8jwySd/DGNeRuo/CW5I8SIfaECVxNbCim57AdQMzq+xlFRgj
FKWmjA8z7+ubdK6NmKlPQRIOyusamNc8swPS0z5JsKRIlcZPk6K9GJzyaWmXyCXZnrTl0//jVa96
7m87cdPxPM1hA25Y7AFVJrF/fdnzsxS2rVXWaVZRzI3gXs9bT8sLzCI1ZVoPs5JtwsZZWoH+DaeK
TbOm9+HehLu900TtfWqjINuASvO2BLLMrWyLMGF9aEVVbNTM8D7liJ89jal1RrpUhXdPAi91P8mR
8RxfHA3dQn0Z2OI+QyKdqKzsBDtrbSP2NEdZhSqt7LxWU3ZycCxQbnBD94sDZWfLrsX+ZNnT/BB2
pHtlFdPX/JmQxr4ekIeXTQjIb7oyylC5ZTxy7u9IwJQ3WUP9ONrGupmc+34i5OgEztkMPYwDQZ/7
EWyZYz/29puXlLXPn4hUeQfkKG9yxHTnxFt79dCzCer11UkOnitjq7loKpXAEU99N3dvA5xKUj5V
fpRVT0X5ls+VEaPPu7cy1rCcHnt4Z8tgPeuDfZmPi3U2VcVYfGvCVPiJpsYE3IDEe02bXJ2lgEqV
XGdbRYfB631ZAwX50S6H3duaMucpTgeEZp3yZ1+qqKgvhR2X1Xp0b9M0/UnEjnO8N4ksQKJoKWQb
SHC27FVcbX7rkL3KFMQkruPmXHaZdVrbArgFXsjsNVvpK+n14lpkYcCajkTB3khY+crGX3ru9ZE8
mOfYIcEqzrsX6xWMfOF2mf2TJvSP3rl0QSsh5L/X51x9maJtUZvli6ykqqsfpsictrKqLgMyu/6u
we2/yKYghm1VWumztQgfyKaCRLRPDHTay7aui6Kncqj8ihuscsJHm93QQxiN48sYq6x5c7aLsiqL
1NStTdU48QlywPhi22n8nOeLcDwnyALUHKiqOsDIZmljbz++xHH10xIzAsFLk47q661GFE3W5HUE
ed2d4yTlTraBHYl8q7K8fV7OVwf80jWPq/4laqzmgdzwm6xVrtq/gPs0CX+Du5NtsgALdhrI8t1k
rSP2fsHs+085XjahVsCyvHHejXTsfEd126+D+UMZe+MPoYQzkl7MpznJE+52nTRG7apvmSMMH65x
5Pdu/tVqSuWMVGRxcMpUbHH6rMCXRlgdz9pTPNooyBhzAQimUb8MWnzV3Nx7jZG0Qbxj/sYSrz00
BLj4T8Z5B1BhOApEzMnLFqi7ie4schVhC5Ec1SK0r6EVJPgq4OebuINzazzjrWxItbpdHV08PoSn
tdmpRZpm540EBMcmP9S22T4oxRVRgnzAxMAb4DRrfKLRPmpZsk+NCkPr2kpYJWYk28NpU00zu8wi
sp/VAFFbQ1XEuYhi9RVaxnvtiO4bDCzeL5Wp3tDEtm52FUak5qrwYDqNtutEZj4y6W6rSQ9fZEEO
VD3Nfdxx8X+0Rbi37Bogvrt72+ghHI29XXBCqDlazw3bxUM1y57kMJUs/ANekI/3k9RaGXn3YApy
PykltrrVNCc5yLYJUOFDgPjPYJZltjHaqT4rSYS2hayXZvVRl4023PB9OCGqC2A026yljhYUWKih
OqfKgP2zrOuDWZ3lERklhs5LfyvPkq0fp6qV2AT5WPhyJpKTFJ6mUEeXQrbdq/e238Ylci6T3evh
vf9+CR5W52PCWw/zfAB3yn4ZccSzaLuPIg5h2KdLkThWlG1kXXbLRnl0b7t3pDE+bZt79++XuJ/9
MRI646EmcIdbaoxKkOU+K7ADXuNswDO+/5F1w/yoDsg/mEOo+63pBqw+8+B1znJMDjQ9/mmZP6tQ
FN/ZUeZb3uLgVzA5O1ZeWxHoicznYcwRu4u79AeGjomhJT9ZLw9A2YL8Vemq9lBqmXkycCgj/goU
1zWd9lsyOf6soo5keaxAQ/KVvgX0+4JidvaGeMjJgjz+JcqGeO+GzbzlYR6Rr/MUvkQSvmk9T2bf
Jn922hC+6Xj4OiYWq7hSdV/SOd2J3lTexnaujzHWtJ1wxouNzMIFji1+HuYOA8bp5GVFzvdW0mcD
ezLfsBvvaOnFKZ4T49SH5HGhr9bYmxp/uIr+Rb7YE1WPd25rlX7wxuw5HXK7AxipaPGXpFGeG/6g
L0lcHSOAhTcVGYgNviQIrszToajQlnfz2Z+Urt3VOdZL0EPALhWZejBC3G5Ykxo+9w0egwp4G4eo
NzlLN0PqGIkCvJePJuZnmyAhS2Brjv0nXNojvjvIUolofOjT2nlkXtnmCoo/KJX8nMPk2fQU84vI
Epzy0reMfPS3VkEEKnTbjdc32a3EVveG8DWpxEUkvHSVSxD3xTs4xvJYANM9zI5lvmL1fvCa+FC4
cf+9mtEFEm4zPBOJdU/ZlIh9EmDF0CrljeV9jeW3KPw8KMwtggTNhfVt9oc67XgLats554YBFur5
VkT8vtZxb69FcclczOWcunzEUgSl1S7Mtq1umBhuGuXjoJmeL6AYeHblj61tHPrY9G62rv7h6Si9
sRIgk4IWwSkJVECJof7DQT79DH6QCJP56vIac9KyOA9JjS9fpRLjykPsuA3DBeqPnV7QV+rRVvKz
OWIE2trVxouzDovdovZLGFE3x46zs82Cjl3dRunqjadi/ovHe/C5r8H0d7nnvCanmHUlKED9Mjce
ixMrP/dtXJxrHEUOUzK9GX1dvBYna4yfh85GPxfUCtThfn6JhnLc22mjbIxZcXdNzips0h/RH1XO
gdG6G5GLEI8s4no52KjES9xzojYPfSKesc8iUfKsIHqzmfIp5nWf9g/sT8MgOQU/+wQV/haxwLMs
aq/J/Al1rKl0kw3Yl+5cV1A469wDnVekR0sx93jK6/bOTusez0X7i8oAR0fpY4xeWQl12HOI8iwL
3Yur9UhWlcouz95SyCo2EAmv8X+O/q07i+FpONUIvWZ0z80iAwawfirWeluUf0bWn05tcR9Ezhb5
Kf1c5pl+xnPEyjcl69uMKCJuNpuoq74iFoOSM28RnCBRCCVW4M1beain+putR9U+qrBYG4m/nJ2J
KCx7QrEp6lOQxt6mjAYdN0r0fZJcOcRWouDu4nKFsqm2SdIz6zePulm78MwWHz8HVIwH62vLO35O
K17vRpLuYIA+26PK/a1uVH1KT01jF9pWZPm7kzsoFi2fgKCT7anVaere6qoQZ4+A/1lZCuxGsjoC
Vl0OxTlYCjnXyCNALhF79IpIqo1IsT+OgBtV9AvPkW2i8bQcDdbwvWrKTxDs8b1TU/4C9TLFGtlo
HSZmBHShGm7zMdjPcXqDmaicm0XbTRZBDGpAycxyq6aAd9vpZMV8Mfn7aWb9biHguUOYrDiP01yc
WQBhnz6cW70wT6ZVbApby9mjOS0qIUZf7Ey1B+wAa+BcevlXo2ytXaEmU3MskCvfJ3XxHmpec+Yp
JYzGH9YUysVO0OnDzzd1POcgv1gE8HBbVFipa4itn+O6m89WByAsY4PmWG51jpffm7W8e3CSmAVJ
oZ7TRSYqb6p+/TN9XIg/kzzKinpYj1LoXKfOYN8XkKXHLUrHXbjEMh5d+nnf2tazUeZAYkMPjqwS
tWdZuGrdnvuUyAuMfKR1rIm1e1luyDu15zwOviLm8tzUmsoDVndbwP6+EtUXt+k3aoDGJj5LYZy/
JHVGKqhn3TmEkLsKAkKaY31pbCW4JmKYt11SPJdJLhAt0P6EFAqXsR0vuTAnyJ4hqHe7cDe5A3fE
7h/CVO1e6rQNfdtmRYRvRruPYY1tCcMjF1+bYOXivQli8H3Sg3wPgiPxyf01O7TGdB+noJCdH0kA
peKBM7N9EbjfUsV1fcvuXqeyEr6oQpdTvGDb6Hq0wQ8i20fs7InPjK+RA9dATMMXlv8h86xXb1LL
Rg/ZATvmTSoyh86SlkuczbSkfztL32kwo/egYVLURGrT56Ei1Oc21tEZ0OJuvY7FgYW1Q+RFTBL5
c04KyDfUkeRHKKyjbZFxDX18AsJNoPNMaEEhDsCJDP5roQMK5fsk0axtGoGzEG98dEF1vmXPWqbp
j3nwlKUh7IvMUw5hjJFRYnVH1+4e7ACh8DSqTglzFqZY8aHPk44/5eCQxUQhMUMpaIPaTr5r5hJj
Dl1BykgJb2mcYwnTNOqOd6u9Q3VW+KGTvSP7pu7spIoQB6kRLREkLGP8FUZPR48aRPUudcP33CQ4
NiL4EjqduDHZPfIMNZciQlnWGR6WaXVDTu2LCtDVj7samq+LDnrDqtt3Vafc2pr2dXDJhHVdE53d
YNhajT2hetoCQRnidOf0Xe97YX1rovhURIbLW9B8RP8xYWL2zKMe4Sfrtu0Xr8/aA88n9KO2fNbL
6pOuN+2OH2s+2m5uHTJ72EG2bQ+tMJsNlGNu6hx19Sjmd1USHFUMbjndOM2NiPdsJm7L6v+hjQGA
ZZMoT5oxsDUY1E3ushpP5wmx756Jfqpwd6hALluA4S6ZGv+VTH3uh8MCjBogoIGoQzMMm85ABR3k
loukYcrk542PYTo5G0uZSQQjpfqQ9U8tpo2+WvH9uyn9YVV1sdNcxbgqFqKeRGD+8swEaFzWvLGZ
usytDjXPIicxuupjkpALrbz5oCve1cyicovuqXe2tHT0Kw2YSJq4+xTS4q3zriLUQmhiUfzqFCJg
+5NZR1cZHJ8YkoVkeveUmOTYUGfd6jZa9loMmTEi/Jd4QXAlYwLPnhDZrYYY+ThbyOEkHkYA9XRW
sn4+kDv5WpZ4A2Cv0DyN41uZZVC1R8RkWfBpO9ZR47ZprAc7i6wjfFVIHFrzXUwsV8i1Bxdmo1uS
WfURLyBQsdbGIhNzaCwnudiZau366Op4Q+sXsPSboXIfIwGp3Gg6LJxHvdsYock9EqTOtZ5V3voz
TmCgTDVUfFhRjUPu+qGX69uuN6qNZlj5XlTeBgik8xKjKrPVcmwBvdxZJm7sc1IcL+oBeZWwRqeO
0BYMlsVCMUNvQO+t5UMlt2gonvB2AEYcBi2IAwgdqcd9ktu2Sjg5DrG3cmwA3WegkHx98gZz7UZb
ZSb9Bg4c90CXsJxmDj6GPO9TqjNFg+884KO0R/3uKwa6hh9g3MD8oZensoqzx1I0/4ez81hyG9m2
6BchAt5M6T1ZvqQJQlJL8D5hv/4tJOuq1H2fnzCIRIKqrmYBmefsvXa8nAx7Say34N/L26WRWyXR
GiEGRhbTy57SzXLsneHQZ9pND9p6k/F4vmYe6Te5FbULHgLhLQiKF5h1J9Ssl5YMiwvGkBF20MXT
yn7ju533YFrdNh15/lRZZaxtFTp6XUXZdVRGYvuGdv7vYSmaV/a4qdXiKW26Zu0axCwWSvstyTOx
sV0o54RnaUsjAN2VhChACcHRITvYPf8j2Oz7k9oTrFEgaS0Jk2h6c9kk7stUmMqzFyu3BGq7jmn0
TOmj2+hqzAaIZJCLFoqNm5TaMZyPWhH1FzszyIZXAutgA1mgncGMKLT44hflMu3fpylTVjl3tUsU
TvolUwIY9qiJlvKQm/ZhgC0CU4AoCm2aqvfAJAFSlFXzXpY90dVG274PNOoWHqF979R0u8XIzf49
4JlNsHI6vUMTg56GzoOARDIFLRwb796UtIsh74z3prXpxfCFfjdhTqEIqJ13LWHPgz7YfWf5we6H
xsVqEBr+RpPaTKm4xTv7Hb5RtdDe4oZ4Od8ww7fZJbww/KwjmCbE0ku78KWOFJqHsA2p8b/YNA6W
QhXWc9jmBp30oHyOMu7Kox1qS8fz893QEIuXInV4DACwrUbTDB4C7UzhP0KQ2jk3SxsxuNeOfvXs
vtoEukdDP8AhNET1ePbiyNzGqRhPhVP3OxP665Eqe4XJuNEObdihjiwhh7pdgCyC9NedMqbgr+w4
3Y19ZZCUxCMqy2yCbCxnjwPZWWGj5keiuYAMoQGmHqlsY6P2IR1VUhya7NbUeNwFis9FMpkW0qr8
uU5gtsVT+VbQzVjZ46guC+jbaW4e7cg8AQ7S2AVpP7rGeKWx+Cu3Ie0DFmARXO0T1g+DbhOGXEX2
YWAj3pLceZzC/uOlS5RDzs9C2ofrrbKkPlleOGxrZ3xFkNyvLBKGue8N5gZWSbcu06w6sjshGwJ/
uOZowy5HP7gckPkuXIPomBGq59KZtxKxZfR7s88eTe+L66j6S66MP8OOnbnJ9zVUdq0SxNeagO5N
6jnvfk7UR2lZ7YsbEKdH04sGWV1t4oCSrlLr4uIrBpvxRly6qHc3gZfrmFZHqIjUbzv9ROcMidHc
a43d5F3TaC9VXra3PGrrRscNNcrCcJPhDEBxHz2OuoHxKA1fS6d5aqqF0U/WymgPZaRoRN5FDzy4
Vr1JhKs2IgLS1foXzirNrouFkolfFGR7nubChJ0eRQso6+RhT1q3nvI2B7FcH0PdSbaFr70zeqMp
1KCME0TyKafUIX+hxF6ssAi8d236edeYFi8UANhSovimIOhSAs03xPJFW938oheZseH++Fx1AL71
LO7PLV/4hRuRGYAPceu0dXLMjA66YwlaPbb7lyGt7G3g+wIyRfdVbQpKCoDnJzvk3jf4Hcl/Gouq
BkFtTkJ4VJZfyHAsNqSuv5AfHB09FgyTqzy1NU1YJeLJpJTluhAaiHOHB3/V0mINwT6QJLpuCzt8
btxNlcKGK9TOg16BbssjQ76EIW4i4IhDb7oVrKTtuPuh6CgMNTdBeO6jlLGdp0z/PgDk4hYDXyMb
2i8PTpi6f3klnlc8yksLV1uTBwe/0ZJFjU8OQ/LkPSDZtg9CH3/WI0m5ST//QiK3vmJR5ZbRRBQ9
se1cAy/SN30+NYcGFNnKxG/MBoJaQVY1PaUiShQZkSpkldZXVVf5gkce+45yZMuRl0B/n2q13bMQ
7rajPC3P1FXFsguRJfPlwP0D/jgnP0XP1IMZZePWdn4llV/vu1ahb1K7S9WHqWkArga+IfSVVqr2
Dv7FstTYQ5Y4N7QwtrfGuE5oYj0iabmkWASWkWhdNu1YTwYvcl6gnoPA6Na5SZhGL/xoqSQ5N8tg
vml6WyW3nR9B3O9xviNaGYtpZU8FNXwfI32Ei0ulCEUYjsE+v+yPZUj6aNfeaK+VZMaIaiu0CDCF
0T60U2Ysbb0091C31mGwDwNkMEYKFHJMzIou84x/yxLyDZLsgkoyfCxIuGO1dFFAf46eLVAYWQZy
29pf+X74DJPdW+rOQXSd9tKmz+po9DRWg/rSFv1PoEoj9Pcq3lVqSPtM4/k2uawraySgUWAsiwHp
n6KMF2KKShrSzUvk13Tm/F9+n+fPqt99Y3/X4i9sNmPgz4Y1/hbLMrnYkBr2MDCDpWfbaxQ7X9iH
Y23L2mndOj6b3cb9Cgww3U0K6Aoj7mgdGaRmZpUTLCBr8L2qXxPTDtg/NT+RH7QLJ56erTLZJPl7
VYTmN78SZ8BiuNWxtWTjW5BlBTm0FuS6sXgEiNNunMh5NIb0rciBPEfNl2TQXvxW/MxT1qlt8E2N
xl9uVOesKLyWzkEQ0JeL1KOrIWyyon1TtVvVbqdvuORxYcLv1NMOwGG1KASlFCXXqo1WGYL0r1xb
xNFfAogSjatCnPsO8XmmpmRoVRVSfa9fa1HTrBT9QB8hSwCx4v341RRQTC2HYBdcXeqta6m88c2N
HFinaQLe0BVLdWT10YEo9CbHYW/tf1VFT7qANbqLNpu+pvxioEmzH2lvRWV4myErw5s/mNbCiS6F
Z68iNs7vTjPsLeLOFyYNvC32phdSAqPrVCiwGnyFR5TwCLAOPGDtwTcFzUqhGsE+9/3iMaiTH8i5
h4WrgbLWDeX43eEGwfLBKQ4BrT4ibhFSTl6XLt2BG/yOVXeyTwjF6l1WXuSdl8sCIh0lhRzrEn6s
RYIHvDLKfBUhc+T2z4YqCj1tM1FyWam6iUKzIPdQvjME5VbHjt/Uvui/Ingh+MapowfwxPugKZ2d
bdvKsohL5WIU/Kc64CQsqBN8hVPjUkUjAfAV1RwWSMqrN7psJtJkmtdLyqsxqfAEAjvd6VYT3pS4
IAVPCW1cSAjorzoCa+oqHmXtIJ7qtT0K/iVIxOIJJQFWvbQ9CYLbN0EyicWdfvNBuSFtpki68Ex4
UrswpzQ9ubFdr0SEHKVwJv+sC3sl7BBLS9XHP1VsH6zWQ2p/Gs4CQEaRubznKIQjDSnqFwRRe7G1
kPqwOsjq45gEbHpmfRhppRVm9NxaSG2ZGlOo/pwsz8pDFpRLK4bulFLInRvDHWSRoCb3XQ37TTb4
3tXWio+X3l8TrdJcP4d1Q4PpNvWsW6dJAps/ptYKXOt4TNi6lS22OwwCJ4VKITfIOfqrJFq2wW1L
a829jnXqPdbjcJbDcpbtsoQAf3Sf5bLNuk6N5T7qVneWw+jELo5H5y8xaHrMWGspJWl77Btpkhzv
shOnVkHlDNFRnpTCFDk0z6BcBCBEHs6fYST63o2LkEe15dzki579rGAOXTEU8gxR+X+CYiA6fE7I
HCTUE9uuNUuuTlmYqTtsQ0LYl5G8hMYqGCFYUfKSvJzKlR0nNJLs+J1V1fhUirE+qJRd7s4NzT/X
mBa/OuHYbCpsRHvNCkYQkN1ZmjfCkVQpJVDNc641ApRa7yzkCeJ03t2yObcDgo7RwzSeNgn9SawL
W8WL37rOC7cTmVTHcCA53M/D/NWI6nfJ9oqjZj9OZvelINhgVRhWe0r9N2588WMx8XyzbZLq4pjA
CtoBYpOmpnORZwOA4Wcrbc6J7rfAzg0/2WqeCrjGVOJHE0fvpc205061V0prapB7XP2lwKEmj+q+
5GvK0Vgn+mNndvrL75nNPHM+MkF6r2JhXD8t6HeX+mTNyUwZCrxR18iTk9Z1aVH/h7M9HuxoP+PC
JGC4KyAV3wHE4IqaLSX0J3kiBJdFjXEmF995xMUUxXskITN/t+pd53S3wWlOvgyb2jh+uIL+dYgd
DYSG7WyaeofXwLv5GJA3hj5pS+RmHv59XnRgcYexyH5+DgURLhy4k7jcQ1PB4sA0wJ1rpyY873Pa
0Kjhws1ba08n3b9BiPNuk0ulDnxsCQ2Aq+QJhLsue2HKMN9iw1z0Mhs0ySL93E+dWGVUUFd6WMdX
bc6Dke+GyMDp6o7V4h8nRnvKT4mVbuR4f8+Fma9t2INXOXIi+SGinoNm/DkRJleDiPIaUz5fFFsV
q3LSgLq0w09pMM2HyVqXbtegrp7dqKM+R9hl0VmeJY5waTtK91xMjfrgtvGFxIniLaHefwi6GmGM
n3bs4ojWK/yg21Q97lXJLhI5pdPIUljzzSgjfOAAqU0rOstDfj8nvVXbB3k08ni0+1ct7bSHCtmI
HGxEXZzjBlyaxCexIer3RhMGq3aI1ddwzDuKfHTYTNf+oXvQB7Kmq/gfin4FU0n2nIRjhn4Gs59e
wsLpQ+O9KPTmLOeqgOVXSRu5GznXMrKPS7uZeSAvZWv5cWnXWfdLYwLfn2Em2rSQHWdzn0vVZAFU
mCbk3DSunBY6vR8kV5Jfr8V85JWR9jxlawyl0f0gy9UXblHpRZ7ihRhmGIKkNTNdb5FUjb1Q1/Js
RDzooVYJIQpbJMkBJcIruKxLX4FFyTIthNMvXP4gAnFK2MOvx2no3spseHBR1//196m2q39M7VS3
+sfUfmwvWCyqBCt8iXyuDaobOjobuVDxl2QvWNMYkEqTjvu+9asv7S+0osGXsst8liKUvuUkebEP
I/aWzxdDWv/j4jrSx72cVrMPtUAhfF4tP1Mv4nAhr7ZqKnZdlShLf0Ck1mBa2GmR793cUCF31qe/
XE361p4DTgbduHhTEX2pmyhZtcJoriosrQVoaPooM5RA7XqKI1OvL+XhmCnRowXlTx5xH7GeuqQf
4NtMw6EJFFq4sZNOr0l6jbypQQltVDszUNNF7+sYuORgVeSw+XDELwzM8PeJY21CZiIOaJkS6bsI
2jw61b2XPSsYktYiFspaHuaNNhzjABWMHg/Zc+jG7hN0J3kgJ5glVTr6facxb5qDRaoTe8pkehcB
C++mNvWDfEDbxa1vhHjjSVIhxBP6TWV3n2uTcpExldB0X7EaKpd6Dq2cz8GkVC4R2Lp9BQ94FSQW
QReW/7Mi+Qz7rc/S3vCp7nekgA2pehibKdyCnjIfrREvfqq0zQ+Dm4yWN7eykUTGeLhB7g246yaL
XF+FPa1JGs2Ua8mqn98oiH5hb9AK+bc5KmSiTSk8gC1Or+66htJ7Mz+NYL+pO7Uqs9Xo5eXx/k+Z
9ix7BldhUCSSCJLJDL6reRic5VCO6WVNuQSN3/yHrNvSQWZPC3m2zCP9cSLvGyPT7AkUXyNNpV+S
NfnJS0RwwywCGKUIm+9D62I0D9PXwmrdLQ12a2sLr3zNs/xMTbP53jjIAHLInNcmrauTYIMMYMVr
j3kXkz8KuJBEj6nbNVr62LUZFXKn/NVb+a7Q6+qXSr3s72/mOXJk4E3vpOgLgya4OQAoVxn+wD2K
5vGd1t+qKkX7QrKscU6QiC3k12DsYnsV92G7l4d/n9axybtPG5p3PfLeemH14VolZoMy/4S7jnxi
Co3sgFu1uJAFWlzkO4c07JWpqfZS62ky0z2o9/hCPdiFuf7wj3f8eB9jRt6XR6yn6Q2A7mZi3/XY
ZLr+Mh81kOEfG7XQ12mog04EvQ4VF4o3LFbTeWbRY+E+RGFTVGS+h/V4ykJ0NxKzKFxf2UmGhqaD
sY3Qd2941KFRaTtRnikJbSROI1IxzCSKaiTnXA0hYUisuiArc9tAAKNQPedq5aWIEFmg6UOuIdSd
0g9sdUKXFjumq+zUoWcg2/5ol+OIRNwdkb/xTr6wrxk2dmnyqPk99nl2aMaCxqszbOVYCfT0/gHG
0NlnIzpBqNUPddrvvSEKosdsKsejsHcmIciECvQ0q9E7dwuJ65bgbhGQnIe8Bs5G41/kyx3jrZTx
pTan8fA5V75TpwnAyfy0l4dImbxd6xQ4iQvXf8iNZqP1bADb+Sii432BqEYjkCP5MkV+uTdsCmGf
Y2ir8rUxv8ir5AmXks1CzbNqfz8cg/TqdPma6G1qXJ1BZDGoi6ltKSBj16F6JQPD2pY9V90rGBgq
7TE1I/fiKMVOyLMh9ql1pivgymT22Px5iR52V6KN9FQBK9+1wHPt4KoMk/NQUUJ9SMlt2okkQoQw
H8oTAwRKLvTjtZW2wOmV0PeAcgXNLoACTBPT9G+TZQ4nOdubP8t+SNng3j8yyiODpGE72XjDRimE
c+nNjr8aK/mvj1j7IF6gliKfHZEyRqeiAM61TRQnXDWFy62NNeHKGSqCOhy1t+krQg7KdJ9U7Pll
ILaCp2x3/Bzv6QB0q7KcqXOeUfCrYZ4oxjlb+/d1vlk72zLTv34OyXf3j4nXtrkJ6zq4Cf3n5/5M
jsAqvm/P2iYIbln2K5WmgCnHrW7ZAQxX1BuKWOuaCUQt7JWVNL7rE7u93vB3MLsm6vY6AMNEVJvG
HPHpzYdJRDa7iLTqUmp68Da6G5zuxpuBn/+EX6/ejiICeTHf6nlgP99vBHdqbGANAvun+0IAhw0f
2wZbZVkjcK4BK9NMMkZxwN8+1aqVZgbR00TpekXAa7YFqBs+RaBZbxj119FYZjSpgyReEZn5cdao
4vjm8w2Vc9M0VJedZ7Trwag1SAfcuJFbdRst0JOF5FY1EfAq+U6+yCl19iUjZ2StUOs+DJqhn0Xq
KqukttzXLAu/Yjbzfwq0OqzTuh9J31EZiHz7MaZutq1LLB1N7K8C7u5PZhto+yFAqpYgOn8atMF6
EsYyRyb4JEeo4+dLm93vHoPLISoC45WCHpEcw/fYGOoV0L343OSlcq5p1tOWG7MfKetCJxj/mNCJ
STmbAd0itR7FY5MGzTK3TOqmQdAl++zS2rl1nVxSQUnTyH4kFJQJvwi/AtYr19ScuiNminBFcLZ3
8bMpZHWi1U8hi/qdN9m0dkfNfhlb67GchuTkCvbg8cx11p22W8QVlhWJ5Jcv/9kJOZZZcLXokNsb
d444Cg1VLEJ1nLfJHMox+U6+KHPcSxqYKkLznLs9zazXeNajO/a/6JOJqi2VMopuElk5dK04RA5q
LjlDjjl4uZfWLCtXHP9LYBrjV79LL6T/9c9KkEVHgaxj5YVU87Ab3cdhkYbHpFE+xl3mi3m+PY9n
83hsBw0YCJGuay+IF4jAnEuJd+bVTN8yHS502EfWCVEyhcBUMd40vQMlmynN1poP1cF7UMsgn16p
edgr6Lv9mjo0bDeoAU+Q0Ly0WAqAdyvReorYo6bxEMYogwjo6rr2qSVnl6peOX4NLP1bASL4sW4y
549xkan38Ujl+r5Dl27nNrwCj3BaJ1G/uApk5nl1rfcCrWPQf82MSl2qOkw2s1W73WjXyg5eNUwh
x+JfNxRwy3bcXFF42YfMtS6YmHoAWEPbXI1Av4/ReGMBbTQl+Hs1wWFtlspfBt8s8UzWjvWo9yzS
2lbs5X4UYYZ6HFUlXsrDNPPrTT21Jr8r9qG0/lxKvWl2kodO5m40q/bOkKCfNP4WT03pxSuJHc7n
ki1itvc8oaUkEio/atEHL2rhPLhJFX1X9WE2Iw/WVUuLaHNfcoRhPu4CXRhrNkEwNxwQQUs1NckO
Cltlr6lu/Chfau9kqQbyqbpIHluPWGBb677LU3LIcsTc6sCGIsm4oU6qGyDDkDvMkN3kmITtYqr5
rmmVi/eEBFkvgb8aDSPVDOmnc2lFlCrgyvvYVOAVCKPoUKggD4JEsx4+301Z6a7CobQeApawK1zD
0yEes0ukWdmNai5+Op1k4Yre2S3Wk48XD0tAqQT2RY53aakuda/2lwOSPlzFifYwdhbxjalRbXzT
M968WRg/33E+Z6TB8DHDKGrzLSmK+wydJgth5eqxy3LU1lE3tQv7j1d20v1G87IEKXOrnmB6NI5K
1coHzDwZY7CHDPWlnsCekE9tXuK85AQg158ZQVW7KiKjl0LGz1QNunMDfU3YhlKsU0Xpli67qI0/
c9WymcEmNHgDWmZ167jGMeYYxg38rnnT55fRh40WlzyWRQTowuh48tatXuPIYJ58iUTlb8g+rJby
CjnmK4N5mj+ONEZkkFD22V76lHq3blWaF6pP/LTQwBfZqPonOSYjTuz5bNkMpL/BtV7KMR2MgpnZ
ZvU96cQ3NwKapUT8PuZguYBMrH0gMn8lD0n0oPTPRuRsWmHOk5ion0aHZVznY77E4ACoroGGcY18
cMeS30fDgqZARRDP/XQ94OCMEHA0RrUiyMVbyzWCEnfNw+fYZ9W2mOc13SwrlWVbTOwfx59rC3ld
V9bAOlTNvcl7l+YpF2ucnLM538kKrzd3kV3y9yTvZqMVXuVZOTcMS3MnfJEsHWQK6FNowJZEN4Xm
9PGSzYcJCrwlmOd+9XlisLPmPk/rhmndtT4KGr1vL0E/rlvfqx/CRKGFcL9lhlVE77ixDKTQAS1P
r8yfp8KwNymxgitj3pzTVqjOY918aeeNfDO/ZNW0sJqmfJTzQw0rMaqkbay3Cu4ddP9hoMW3aUo/
3smxeB4b5rG4t4rNgATxR9WgCW68ITxYc5wAlMDqhAD9S0aAwZNjiUtvqQBs+557JsDR8azSaOh6
JeCr5qMAbex+I9N2NDDraxDz2IDnnf7n4T2Zp6KbPA70NT2B36KDTE53ontoKwP0sF7XG+G5xkoe
xnUcPVVtQqcj3TZObybnD3CyierCk2GCpcEflYXmbUWjSjvJB7F8JIOb4K+avv9Plp7Ogjrbt0ib
3GulhMkLAidIv9w0LLuEITZCP/Lmw5bG39pSNLqdM1wXe/v9IqG1/6eLxiDXjl09/wdWFvm089oy
QEq0l4f1XMcGX/BxKM+G498OEzgX98mJrqCMCuLXrDarVelq6QGr7fhuk4mbRvX0qiqWgz8J3Yky
RNnG1KZgnynsLr3SqB+LgQKN5ol6bQI8/V6wxeQRA16vxBOqmIcusYpHb2Rl4M0nPMyrCsgL+SNO
nqdesFm/y5+w6Cb14kzje4dF4UUJyn+eG5kZAsxBUOrQzLQaui8lpkTQcOr+jrLvwwCR+9Sp+8/M
0Q6g7n865s6NHPkxYWeL7UdS6BRp5WHKqis1DhewJl0o+S6JKGLnRFLOxY8/TwBQPrfg7Y6f47B6
sqM5xrvMRXo511JlBRWP+MGmZnSVpdg4QVk2qHa/k4XaWAfYj47HWMoLRqhM12w0DlOelIexT/ul
liYFCscg3FuKsJ5yX9f27Fu8RU/D+Qlrv/XUJ6tSzaonOcJz+3uMcC/oQu17ZMPlgQ8R9qW/VKPc
O9PgTs9p3FcrJ6ePIuT3X+j8jue1LOkd0ZnO5kouVuVSVo6LhNzceVwODfLP9e9jcpq86vdnyLk9
yqp7mFXSjWt0ODfUtSh3o/xHzzacZEdR0/jsgyPfzWmdmfji5xmda1zvNbFaE2sZEidfoqIezsH8
Ig+pfW9jC/n5gAZ0YSIi38bDoWwyFCkz1l6GVvqo5MJ+vJlN2dxB94y4mTPexHy7lBMZMSp3q+sN
ZWJsTqyQ4JUs7/UXtYT44mDLXMjyjKzCyJfB8rHqxO3BH703rR/DY2lS0Msj7+42l11A3UnJMTK8
i3x8yBdSKVcp6XL3Ifno+X3hfbs6HzZ6cxB6jTAtI+B+qKvxpjcF9kA0FRs5ZvfaeMN2gP0mEWzn
5nn3tq2DsgbCtnrR6+/DOPbvUciCvVI1MAJRcWBfFa1lDWoe19r8Yzxx0miNw3r6+vf5cjxjlX9D
IxcvklA9CXj/T0PQaWdlRDcvq942IJil8JyUgPBQf1FZWN6L5jU97LExho2sgk8VdS8FgpXIkVOK
qsWk1TUHxFoEJ8kjS8x1QdvCQDGvhUhkebzfqhtVvPRuqD40EVLIP95RCe81Ua0HoHNUJMd+OQ2a
+h6l+Rct1uNfdvdFbQmvWpTI5PI0Nr71OgqOdLDs56YtlFUBNeGiKGj1hsmLZ6WBQT81qNCmdwhJ
XJyuv/iPIbhILezk3EwTUrVOs15DL/Y3Hve9tScPgSSsvNZt9vKs2TsZKjVXP1dlYb3O2vcyq73H
zg315w4umrwIpWp2zQLrq7wG/9N0UMuuXVr4Ni5eWDxlTuZf2MpWq64HhtnoPoJ5OagKsznESX2V
R/IlFwNltPkK1xiOVdwph89xk/ABGtLoJGq08hay8Y0MQK5mdLR8FwCXiEY2fZ/jljCcHei/eCHH
kId6VxmgLD+kcmt6GUF0ozw9ViwDZ+2JkqY7xVfaox+X3TFTjyS/q8BftGqbFcV7TZC7WIxzUFqs
pFgqOoVI6Dbw7qeTnqbkSo6Z8ZyjFqDmWI1jVy61btXrqnloFZ9CZNypyfH+Np3f9p2XHOU7+QJp
rMLsNJ9h3U5Q6B+jAQ4HpzYP/mTz407esZp7+/IZggwOVkr08O8j90dO+auLxvjhHrXCZHkknyr/
w+UKzfpdlAgSrInauZJs1CIEpXMrD2tFCykqcgITTXmITXQ55mQFO9oiC5IiynM+9QA+79cWSYNo
SJ+2n5fJE6mar3w7JIYQxjVCdHW4yRcjpPrci+xVzPeJz3GrDfY0P5xToFTg7IOgJJfn96VysrzU
iZNXedU434rku9+XOnRwiE5K2o9LXaGN+4K/OJZ1nkFJXHHoGsTx/n6oaMXVB8whjyyhmY/85O6q
9NSAJmtpPhbzC6CgtmSVLme5SOe2rR4Sfzmfk7NQ8D1hEXBP8kiFC3dU9RYJ4zxDXpVY468MhySl
B3Pfz7UnAmfx5gm1XLoJfkxKkulTkm7kOTmisKxf/L/mp13v47CNBpL2YgoOfW9tZF6R7bsjppby
z8PPs3KyPKvObCZ3nvx59vNamXWkuDp6pMqwNtYk9Jd/XPt5+PnvhgFK6Up3tvFcra5SlT2gIOtC
lqOd0ck3QmC1LHpzzJDm+6fGa1wyuEAsmLFFlGzeJwtDFqtLr4qXLpSuXa+E/YPpfDeMPN9pLh2p
fO5oaONXI9SU9zYJ/hyOwm8tLLH3z9l9UFC7Cb/9Y7YcHrpvOC/8+2wzdI014RB8o2us3rFbvOHR
eaxKz73REK5eAvwBcthuE/1suHDVRVuWb2jDnS0BZw2RJG3xpmShvbx/RvbVqQG4mm4cxKA0+LYL
E6eFJcz4onpIsoxes17MiVXr4ATFTyt9ynLT+JVrCEWCsH6vooR6d9knN4UK7K6mILx3fl+t/b7a
Lof8pzs85WTQy6tjPa3e44Ay41Q6yS3DtrbrO2D/8upAw+boi/JJs/r0ufNDNIyOP3xxtPKNBbf6
s8G1x612CBek+a0mrfb+4v72Vekj710MWUbMF0Kf3qKJ0VDoumhmrmy7UvEOwkST5cTGtA1NQ1xV
tlmrRiTpczK+ecjMFrEm4r+gCCwQvSrfHIDPq7nqeck73TzCKGvXSRkW76Yrjm7jIze04p8OP9wz
SJtyW4G6xb08CroXlIKNMIn3NjJrenZleIyT5DWclU6pFjk3NMH6bThE4KUIoPMEw3r5HDpTcbyP
RR06sanhj0WevV9pwjUpeuAhibyuGnAX2YG5iOHRK5H5NfC0X/INuKT7GzQpvzRVNb7Ob/7Xc+bL
p/mqv33Ov1/+e45KcnRnhMGj5TvdGfvFuxb3+XNYGeyl2WVBlYof5ZGd4BKKHTs/mHqcP1NBZtmA
XWzl+kN3RnCerIwkXt4ldW7XPvkOJs35jhDTtnv6fY5m8/2c1OLJcxrXyaPiX9eB30CfMkTF0coq
yOc+JSTUFOaLPTUXuSkjJD1clnWYXRPaK2fYlTBOWhLMVOgj1Gaa1zIHqTW7D9NiQG9RUHyN53eo
Zz/eyTF5Vs4De/DfnP38FIo6mJfCUexHTOMwObQvnedQMNWjemdGvfalMR6qWBXvYaiYe3/kX5az
qrF9A8UcUZfQu0uQYkOU4zRumqWf1PpJB4j7LPBn9R7BIWlaa49eD1PXLtrmZum1ctDNXF1TbS+/
BKUGFcTL9w1Bc2s34ZbttWW9kz1m+h37vqbQ2g16cq06gt/keIi07j5NdqznaSyzjaeJ/MprDfDk
Pm3ywnyVuNlSVUJjlmEW28IW+n/97r+f56aaegRlvnQao9hSy/jff1KjQmcOgRSZs4qjURqxbIws
2BSiGS1QYlAzmhGujpRYkGHWbeV/px6SLt4p1SOJE+3NdcV3V3PFyajocxpqo53w6n6XDR7ZxAmg
p4eagWVw7vmUs7PVQGGyke0e4lLbRYjYaotVAammqeYb2WaTalX5DvV1ccHmYy+Csv3zrIRRy3la
Y67HLln0MhFTs6gaK1YynOWxo1ADUPGJbVKnoCCqjTzkTS84y5eCXJYzpZKlGngQaX6P9xS4d5pR
09kgnFem9lZyXVrEu07R7KMcki+a6DoB2VgNVk4Brc1xkJqmYVKTdcTvjDJGv7crvbxpbSiwl9QO
2YgxpSgCBbvxSc/1R/l7xT1MbcyLx/uvObK0K9u59rHokBRhFvhR6TCvPxLo0Ut7m88ePLmEOXZu
7ZdsvMumvYrrX1/4ak0mkl2gmS3/1cT/nAMzFARt4Z1kq753lWblq4m9tfzuRW8d43Wqa32NxhFc
YsmtqI8ag8a6rrwjQzsCrsu+aa698EucO2HOd9oqrObq9gDLn8WzVf0Ha+e15LiurOknYgS9uZW3
Zbr8umG0pfeeTz8foOpSrd49c86OmBs2ASQoqVoigczf4H4CRB2Aq2mrwbaxUUnB5bm5T8RB9qX4
4i37KdxA8+9O6jQX1jnpK0iksryDKgKUN3YEO8SIa5b0nnEnD4Nfd7ez+T0b4ehf+htVf8710YVH
X5iXKFWsOo0CSNm1r2ljd1dQ7C6qXw0PuFtVH/i6G4kV7sKwKWFS6lRtxEEOy4FIwMlVOFbLEo3g
bdrXyZem07UdhkLQrAXSVPaVXs/jMdIo00ioKvjjuwwjipMMiVKjv8XBC3YaEwqPPd4lk5GMent7
2d5Pcz292xpV0b5uE6/BfiGZ9nOTr0u16Ec4GexZWu3i6Vwjvffu+Nx5jx35pC1sxrFZSBfoDN7E
yZbwiqz2o93YOQ+TTNLoiqMfXGNC9kNBxtuzEuNg2cMtnhR4jetqiH5ZgkwMzjBoqcu/hPiL+QV/
PdmSB/m3Ev1ehfjYtesj/s/+CPSiTTp4mSspf3W/b2Z80gTVjjfx0RLvYRyVeDGj14EaFFAcfJRF
SiaOqM+OqDFrNgp+v1tUAZp1VIjsvPgftW30CJQuMy/NLEvbI8CS4+WTq/4E4SL094FIbM1KfneB
LWR6f5Y5mE6DExCSCttddAI9H0nCrHX63TtgQIy3GhgnmZ8Z4tnY2H0dLqWpkB22EC3l6RjPyco1
epB8wproD/ehax/AY9UjjSaCVDjPm/cfeRN6b7Lzck0UVbJ146oIVf/lcvLqXtlzCRxFQhKmOLL8
ftWpq+p9BP0h2mpC8jHW1MNg66O+txzdXOcF8t3KXY72FfnYj38HHgSiPb3/+zHuov+GOA7vR9+R
qnYvSPU+AyUZZTk2VRKITlLA2eEiIDzGWePJQFydvbPXYrvNdhdTMDEQAMGZKHucMWygz5vNbhEY
mr7zbcQILXLNKyA1+vDV1tN/It0ZNp3e9sd2TPojbM0KV48qK6EHlc1C2iVdrZFkUx4Un8Kq7Uy7
a9ffwmQfAKAeXNgUX5BIEkmkFz63dgCyS9m8HnJs4k8VSbNrl4QuodyAEHpTQIWpY6SgwC91gWnv
kbQA5eDzvxCbONSYFYQ6e/IxNtDxdTq33q+LXmc41+HazRR1lXVj+wUNm5VqjPZtr6btl9nAfkHN
52QhB2Wfl5iQV1wXtxcRUk3qa4MjMvXp2euGC0ZVD/y15UOzsQw1PxUxugUyDdeFgMkyw53PuVHZ
D4FbnsJhqEiMKWCUDWvCnWbyF5btWFv5QA7C2d1Vc/JyfVBfn8f/Hrz2V0O98Sl8HXrImReGiIFo
21n3AWhd+COk1M5yVKoPk+b+PNqJ5nWuHEXD6GEOcETXg0jQJ+Gcy+UXq2/SZsH0ZVQQrwyi+Ec8
ucqy7ofxGIxsHU79ECc3lomAHyvFvVcEyk+18SGWRuNbJ+C3GGUYtzZucdB5/Hanxu18Z+XACwys
mv4Rk/yhP2paOMLNJG8y+M58HkMFlrHIgnykZkM3/Tb6KCXJLnkIYrGUzmZvGRvlcJN4wyoqA+uR
CuU7LWWgrGJZLSAuwVIZdaVboHhX3BhOcwmTnzIY4mBfjfN/hCklBsSVAFz66FI647185MQjbh5T
5P+QLXlISLmuO1x91vIBJvuwmwQbqOrZIR9aaPj8XEsTqWEfivollSw/RBzmL8jS64dQZocyBJbW
s0sC+/o548hQEPtH9U/8Scx68hBhd9yVfIbDgLsFIuEeDX7ylwd27kEvcsm/bmSEfGoXZhTuQOEY
l8e87Bs0FoU1Ao/XFYHeuiXaiBrS8AvMluZtj1zJDfgM6llCH9iPgWUlE070aeX+lM+Jrp92NWX2
o2xd1gFtPH7qk8sA2J/1cjDZVNzXEAshQCwMs3bvvXmw95PNE41nbf/iFmjDCkDA3yJKc+hfIK58
imgaoSNqtSh1iWVNFCvuqdDUvRElLGnkx8znGGuBNj9fP2aZgVPyOiCd1z64MeHWcvxiKWclPOv2
sxvDG1bab8OQ10/6RIYdpjnlkK6pb6n1gvHTvYws2rSAnzX+mBqXb5jdwm7STZ/0m2vv+JOO9y3/
YZeQnPyHmnvf5aUHXRdFBxdugmEHiyKJXjPcmA9xY7eHmh/kwa7Qt3c0En3WnPWPfdiPxyw3kDCJ
5/6xzrrwyxyoy6mI/Hbpp+2p0drptrESD3K+OmEky7ctiM30vobjdugwZN3ksVrBtGx3sk4UJlgX
yAgcN+tD87+LSLqsQseg+3QNby7btYo96RLMRbJ1tThd5jYcF8Cyfn2rxG/d5MCISyZosX6IofVl
tINNvTKrZJPpBWk84XWsoBS6jAM7Oulear6YFJ+yqeieJqDpt2TTvsuoIii9rWV0TOIj8NGmYxSE
LOmKQEVzQZzavcLX3ioe4LjQF6CdsekjwU0XMGW1ULxVF5QIv3ygluVZBN7vJtUsD4GrxMTM6jew
uRZnFkmzle942cobYAjjWLN3rMED0A2KBLIzztDIPWXwhjQhCFLld1OZIjmYm0+Ghv8HGhnFynSC
8mXIQd4UUzphNtmVL2oMLk6LDPVGjoYW9M15eIa36N72pv3audF8gwICDLaqgqKkhN5Xy9cPppV5
AcDkt8lL01+NNr8qhWO9zm3UsfI02y8hG5gNQNrw7OaavXdzVd1F/TBAITHSlQrLIK68blOKmp4l
ynh6mnNXFX1oH7BGxNfovT2IBaQMlH22F/eXebLPtwf0JHR8LSRUok3BpOitxULacf3THM3+aar0
YAWdVlkiFGFjxqVmCvaADGe6QRbX65eT6v6DEpxzez3UVp2s7CHEkUUMuB07K/AL4UmzsEC9xmVY
GRxzrApkV5ra4aLw3RlXWz9GlSRQ+/jc2eW6Iitzi+iRhUkUZ8NQJ1t2sa4QmXvv80q9P9Sx9WOK
rKWOhPQT2YzuPM84w9elN752ExKpZm+pezOoJ2iAfFOy+OEdvCMqxbJ+LAvLRqxv+SkEd7JlaZG6
iqfS28iicj2CGM+U+JcsSffh+JXqmHPWxEGeqa366mdeuwvJ/7VbdujhTm28b5HTvke0ajVtkOpi
7+lhIYh/hFgwDpAs7GKimj1o2whM5vnSTNWMvG1R1CsZg39Nc2fX7cpNsv6mwN+SJzACdaiMZ2/5
lFkIHszjsU4G+7kcUdFMmuwNEu20mwfEfEzd90X5aVxA12l2s8HUqQkQC0KGtL60yVTyNfJ148H0
tbfJtPTnMZ+fnEa3f+BFeuRnF7wlKNWvEsAhZ2tMnSN2VDrVG1S2VM8wMWpo7EoBSzbi0zaGxWou
sF7p8toAhAWt98RtIlkHHSZIlxhTOL7BnBm23ApnaAIqckg6/ujLvnhk3fievbjmK0g5J+j7AZY+
+erjZKEc5sRrFLb6vZ3yO9rOjhqBlEgKPmmBrbfshA5x64uYTQJFaFFW3XCWOJWBn6hp1C/ADqKb
pCNzLrtLFeKY1jv9RjblpFBr6qXVj3h4iiJZ7lSKi548/ycbsm3dfk61h5Rb/ENa84cpTORQBED3
H7syHiZv/NzfiOf0v+NnDH5Xae9d+ifUiuJ8qyc+5H65y03FBjf/OKD+Lba+8ghzA8JLyfuAn4bc
rt0/dVBWDj6aYyv5Ulrr7wdnHp5QqKw+9Yv4kJqIwE4357xm02745r3luOFDaU57eWdvTQ/qXOcA
GqWG/4J+dM+ek12GXabJ/TvIqmQ9k5w1K4WbBb66jYQbsOmgppM2FLQGwLIXzJ8clgc7zS2A8ple
ffNLx99XaB+snAx3Jk8IHMxhOO2nGt+yJHHgT5Vuep8oqMvgBvgou1KtokjG2kfGq2g163V5SEkU
nP58xsg2wmwaCaAatU1fiTeq3ijLIar1G/RDkVzUYtLSlgHAROmGHXTacVmPtfWQWu34xXf5VdGY
Ic4fElX/Ll20ow5N/6nGLF02r4eE4v9ZNrMuRdMDbOMWZacBooDLX8Jia76pqCTtqcm8OGOU8kOp
4q0tYHP4Oud3qidMkgUGuFD0b53d4XUsIB8XY4YP+4U6bUFs1M7XP/ql9w/aG+PZNlJUDE18tsUk
lEAeQtOuF26Z7Vutmd5GWHEroMXuuel6tpkaavpRrmbPvqm+hgmpOypWFDbCk640L5rwc63GuqW0
GPwqgjg9yq7CS7Pbdsw3swiQXbblq5sY14ZVHnYGknVDsw5GfNKNwQounnXlrLoYEE/2vldJPl48
64z8h4JYON6azj1bD2dfRU63mcdmeMEf7CiR68DJAJaK4gASbtxhg/AmyRtIooHxVKs6onm0DCr2
lxbyTt+NEKme0Z8Q3JKAn4bd7GLE+SMMdf3LFAHzdXNd4IpBq6GGua8R0AJYTDMau2ilpW50kD8A
McnChw6jDhe94SEEuDd7dnFkQ3VCuJP8Dlkv3mkYnpDlyW47meEbtA1SkULXjr+e/Avpjj8tDU8Z
t9c/q1WOQJTd+U52IfYTHIIEucOpiStSt2B0csWIQU5b1XqYnPJNaeY3TzHa+7DW9FuHJ8FC9qOd
iD64H7aHNrbz16Y/O0NZvTnuY697pE3SZHpNDd66AknkDN3Xf0Ie69JvJZW5p8aARkPsrMZCrW/y
EXzss7ytBIhTSPSDEhUO2zTkL4BCyB6JjIg1zdvM+EMu/xjISxSW+honUDmge36w83HiPujoq41B
9SR3xla6DCcacl/MCHqX1ROSlPONpgF3EZlv27zXAlc9Bfz0iu1gTNSYtEq7a6oqFWq62c8aq4cM
T3lVGZ5svnmvI3oryE7q6Z2HVtOuNUxjj0dAfDOkcbQe0ky5HXM0qSyUMXBAdJtTOVRPbA8RZVXM
0F/NTW2t+zZqv8iDRlbBTmL7nOUdKQjXD3duZOnJGSSHtjUz9x66hnorv5Fxat/z9VPJtfIdFGOy
BeTN+zJr8zoYsk1tceefMHBaoeeq3mhJbh+wfmzxNAzzJ0hLPwY/s3+I0MFssmURJnb1LXDCZN+T
CrsptPjZqsrg0vKVpLiR/aMYtOrw2adeuJf9CTBibWEnP2rDfKm9ySEVw8HgGQqLUpwOgBanQOXv
zANUDrpp380AnNRqpWdhvCrQqtlc4EgXGp6T1M+9CUo48lgCyf9Ip8XD79q8jsqCnuFRye3H4KTn
CR/3X98gVLqNFeBdVIP+PZDr5U3vBfXx2t/kbn0U1/CmuthUc8FVO8s4j+KQ1aWCsmlMwSKFQ/Kp
7xLTONkumJQ3OSAPiZwhT5GFyJd57JTrru7fLxhtY8ylUaIzrPmb01nmzhcKR2HfoDApfo5R6JRL
MBywVho3fFLDaSv7Sd9TtFKQkZJNlLoO2FbWj3gQpGc5vXaC54uAgFcGZ3XAj+9tCj34IFzQDYpj
4pfFkS16gHSRqwL07TugCKzUI9CrjLekD8qFPP3Uvkz4NOa5qr4wjLLYIanp3jpKeye/l0nYubdA
3u40K6yxCh4yxPsQs8uysjw3wrh6qOulW1nWY1YmzX3pzCiEQ9GYsL482KTUloarli8+isDrFouH
rZzU/dI7wAXzUWKYY92z7qoEMqTfI0fRTdbdx1jgF/alxRXYkWjhzYBn16qtleSAfLpB4kE7gAK3
0Lkdgy9xlt2kkodWOfPe8IEqe93c3LkVyg7mjA3UK9acNw2Kgjf+bI13sZ313MLDN8VMpjvZdelP
um3DlvAcUlC79PNR4xV3e/JBCICcLzWacMgPWu/v8jFQXq05SddxHhcnzF7BmvsZlkAUm79aJgK5
YQaUoIU35xm8U3Yj7o7HobbFmAfXiMxFWc3Uox+uq2D9iKX3ZRnUOoa3ZjHnH9o8fGgn1P/Weo/6
kmG25e7TVjUiNzuax7llY3QoRx0mqJVbJyNGjFpT4xt5i6JGF5/UYnqRtyjZVagaJChyrZc7Gf69
1XnomlMd6zsSbMZbO0cdiasmuMHesj4yG4MdCI/PQQAIQ2wEPkIr0LOoqEfvoQ12YJvRSMJntOav
oV5fOafZSH7KFVET9sFlWeSYyg0sfGd3XSnJ5dJka9BTpgR2/QdjpVQeq8BPbiWHRbJWaseo187k
FaB04bWUuXajKK27q30dyJwTVEg1u/hwhI0Dbq4clP6A9NE/08D/ahh2/cPk6/GDC3xQOLH6wuhU
PFuX6Ry5W9n0EnU84TH8VbbknKZonqd4is9ykpf5LWJzWbyinKliHzOra/LSwbmd4biQtchxuaLk
Kg9yQJ6RtgtPdpbB6Jq8aeFbsf4DH0mxzjLjCtG/3nDvSxMOq+sBoppVU71PU3LW2Aum66QGpY6r
0CMMoQBT0k8nmHlgDEUPO43LiVtWzouFS3bZeRnKhol1n7gt8MAIx9vBb8NvNTzersVBwaLub7Gk
OOgW4qqdOf6U43KijT7WssT5+Bah3r3D2vCLEwzdgyakU+Xvf+ZZWGILs1Bs/Oy7WUC+OsQK5GiR
kle124wbwBhFT4VqrtscPBIkPJhn4bbuG4MlYeu96eGlW0WGdasm6Xs30bPi5+vK1wZk0J4acedg
r9A90pAKCLIRmShpQovoY12OSD7670bg10hT4lV0fyF9WV0BkM6GkFNN7j9uiuBCwg7nxtG5lQEA
BKSL1uaj27S/EEievlqaTwZmfGkwU9rNVA/PxQBafTvR1/E4SkieP05gk2BMhsVZotRkE93m4ixR
anONuJgcZW+qb7o4yVamhX3ToKvd0VFt7yGLlbuK11Qeo7q7NLXEGf+RYYX3TZ3BwMwlGrMi+cp/
1RsVXu0xinplW+pdvAtrFfFGvx13tqmN9wN8ILmjkIfUS6yVXlnlphb8WoSjJ7K87xG1CQM3FxG5
PZUoNbIPCZ3qEb3n/N4wLRZYRtScWW/Fj7aL1DCwszccVsxN06XttpnBkoS4ZbqsemCm9N0pzmrk
63q7QWtIJJQLXbsBwxY+JCZ7AN9HnovkCtzdqVFWQY0pjByNxGigMBoKnm9quMHD3GD6VtnJ3WQ3
+T7xyXk/U6lPdmGKWIyh4lZwgaQWiP1Rs6DtSNqSbCOf+rs99yZuy6g0wwV3AUDCxQ1KBa3TDGUn
2ZQQSAu7I3wGHmRP5pUIWor4WMRbGrYQ13gZ4rZ/jTcyfKmjsEh2NSyJc+8Y+krJ8QsGfTn1mwuG
ukiGiLSoqPFqEW6haT6djGwh97c5bqm7ksrWMhI7YKN1cngZzknugOWe18lnXEmq9E7GWzG2Cjn8
452NtO2RgvIbAksCQ6xWj3HVGVuvAEGLRGOjLRFvrte5qs1Lu2Etd3kLeoZlXTyySpEZRnScYMwh
AMAdbxWwhb/HFKi+dxEhuelTR0DbeN+KH12aclCGyQgls1Y1TOltbdRw98XCcqwxpPAy01hHkUdu
5mN9Kc/4FeVH3zPhsrPuvCw5L9OmZq9ffNKbCPkx/prtFEAbnptxY6KITjmbvk+HYkAFLPeaS8h1
YBpRuML5ODROuN5+8zNq3bImUlhBe4FBdJGGeL8YkDV/52LnLTodPxou0bJaIoc9UTyVA56GydbP
wk1xXUyxvLlFAcTcDhbUB/kf1kI+v4mLCFmqzkHd0ik3KAlal/86BWTnMguncj8kY3A3hZiIDNOE
GaOCzLpYw0co+hsrPc8Qa36JYrBS38AkTjAt2OSHfEFWsUoR+Y88wIVFKocbaoqX4WtyQEZX2awu
XWTGLtuDKVTqY89jU77spx0DriysCCLEb+RbcU3soo347FeIArt5pWxMG2E5dFXFFtsZv4N7YrML
SV6zwLkGlf2M4kyA93oT74dQNdax0N2RkKw0dYMzmNvVUJUoMMimgg2hjEgB+7tuJrRjI/NGHoaq
/5WTvthdu1SwUTfBFGIAanqvsj/PNDgEdo3cK5d3qyw8yzPEvea1mSEcde2TA6aOj2tJGXKT5kF2
1KP+9fqdbjJk6xCCe43EDyFCpxySquRkQ5jh16v07hFly4R6ekERyEd7d2Q3/9NGXLwY/Z+RBSVP
HdzkaTBya60XRnNSNaCijenNi17gsjVjQtDCteMLZsxDNuo8x/WzBJRJGJmPe1qWo+YBUXZcpF1p
b/IHBPBDsL5Fd5sN0TfTjMRSPUz3KGX0K9lsQeqs8qB0d7Lp+MoPx52iW9nKH2bPwotQpkXmHmGo
1kaYJzN0zM+EbtJcFAb6cneGMST1shLaSZnWRweprEQZMV92ob5RBY9BshUko0GeXQ6VZXBLjx5l
/zVM0fFuN/KqhuBVNDdaZK8vhYw/mmlQ7wbTy5Z91gQP3FBi3IDD6R+k885TEzaQXodw4QCb+jkb
46+Un8ZLOeDuCmw/osDTOlvETduDkXgm/mk4pemlkm3sof6ZdrmX7u2M1Gli1V97fRqHrzPAeBSi
YEearnZkGfl+uDaLaCJRLNu5P+Eqwg7jb3GyT+/WKCgEZ3mfssXNCsq5zg2wdBfyxnS9gclR2Qy8
QF9jBvEech1oLNRDNPM2qKZi7UOVXaFEm184z/Isjm6VyClvr93chj6HKjPxv0M7K60+hbZpdAcG
9CYFE3Kf9Iq6wdo4PynzMB1CtfV5bmOJ0LWFvqLE2z/1PV7gMyuyby23+Au5yLe0hWHnJQq343cX
f7mXeqjMZVe7uAWQFMTTobKXIfiCbwrCHOlAErIGfLjxo97f64VufmFTzJ5aRMBn+o5K/vCQeGW3
9/wZAWi9M147k9qICJhiGKd4dJQ36ODpZ8fmXgacXDm53DTPisAFXQ9d+9Y1U3a69sizT6Gwulb4
jo3Lax9ZqpVDTfAuqpty03mAVSw7nx96vB3vPDQ6gTPPD4PqTA9lY/XsPLXxIJt2qYR7nbUNqMCw
rZZG/6zpQ/1FDppiLzKmZLtlk1UbN7jZ+nYJ9Vt0OhX4R3KwdliTtVlwBNCLeSUJrxskvBB2juIW
fWAFsCUF5pNszVo03cgQ3Fy73ZwkP2T/5SBnYZhTLOc5MVlVqfmhADO1sAu2gK7udbcdv8gVDJv+
BTFrUEiB9StNlpai5r9QIUc8xp+fPc/USQTV5g0wvQwzWbVfX9JfM+nI3F8lwsnKGyoXYXbQtrHn
Ae3oGkTjceY8xl00vbrxOhNRkzP/jhLdJpmSf0cpUaV8vtZH1Nwj5S2v9fsV6yhc+Rk8R2VauRnS
ufMYm1+6Io5xx+2hHIjmDFjoSw9THUfY+Rz1PS1nwlhNs0sMeUHXQKqP5oUx6vo+EMNhMPQ3Wt8e
5PzLjKLBxAeO3SZFyZIZ02ro8cC58KjHAtRL2WOak4wjOfyYfI+Qfi+O70tgoPvo06DELYdTMRz6
4fswGR9YlGK2O2F0E+vVfY+Vq4bQXQutcqAk+UctALzv0bZba//Ho10+32UfNiPHMtetvVwvyK4q
VobDiKLO38oWiWbczb2t7mrcwIaFDAH2gouC3LB/DMsBPS4KbD4c7nJyFKHKy+SJhPDvGfiuosTO
zhyt2uQ4B+h0X05luxSd8qx7w3VSOchzUwnTS6+t5MRfo+TwHzGyGSh9ckRf+C3LvPry0YY+/2nE
qIJTCnxPP/ztI4sshZr2+WWS/CDXfIWcMGQ5OtDOhBJkGQh3JtUFlRAU+y7SQ/yelfcD9hyMIvsQ
hJtrb+1WGr61IvQSIIeEYkzmYPhplNa2EUCoZTfnz6pZ2KC0W+d+SiIOPmrjLBYvjYjvbexah0u4
Pwb5HplqNO1FfCwOamOQumojfSVnyIEgUPKlI16mr5R+55eKMM4BtyAcD/Tm6OQtFjFu7yMN7Rot
GB/Rm9lJgFOL4q3/HLFkPCQLakDDyk+a8rZNjApMSJx9ryn953Gp/zMAuVrPceZCR6B0iv91tS8M
fVGpXnyPpakByAh7qc37+l4ZviJfkLz4SV/ue2FhIiVu1FEhrTNmi4oyxyYfHB9MTZ05O31KD3PZ
UwvVXGs9RQnucyO2ZmWNvV1h23xhHbnwazu+iYOL7AMPdGMhTEREIoGFa4JJJLRscgexr7M6q9Yy
dyBHaFxHfof9ngMHkBRIkhuUr3rBDW3HhcTuSjp1NcEXHSKEyH1TwDPGjxg5LJnYtp7/xzwkSBLc
QpoHn5Teox04r/pUZ9+9qUDvvWoes576BRgqb1s0RbCwChB71L2iAxg97ODayX2Z8EyXOYIcfYyF
a1vD/f8c0VnZU1PHLRaXXXN70fAZ4S/1PbAPVwsBMUvpH9GHqK5y+iNOFX25OmnbUG3Y3HdRuMm1
MjiFylicWFQ76z6plUfDgEeiD6H/08LJWzN+GqOLSqdWqY+pmDOFc3BCi6c4+YPpAJX2/UfYEu9z
utMfc+TreAOek7EbPWvc4M9gVLU1+h0YfIoiQDd6FAHQzTXIddKeh/xnOCbszUTLR2BkWsh5bObz
01RgHvMRK/svIaY/3KACuvfcfqdpnf0j0a23AiEgNDe1cNNUanXsjCHEGwCUBrVa802EVvk8L/w0
+0VlzmtwXnb6douy67Tm2Y3dhIaSDnfF+iGura+55obfyr7CwGHUynusdodjgDrjSqbjIu2O0oD1
T9wYb1Hcm+CWtGmn+gjLROKhiOtZSRoDJwUkmuLH3CN/qMTNPlAdEzYr5TeeWEjBN5pTreywYilq
T+Zz24GFBvmNMmERoKuYThniiuAOk1WikzWfIwX9XwbazkpOwrFtObuldQw186Ex/OjLAN3vljQ+
7i2o+L8NIYY9lT91e9m0yzdfJ08WVDma6ClSk9xRwrdwIKnpWkZzjmLXeMQnZyv70ajjPph4bKLF
xcSLuKCgFoim27u66P2jPNhu6iMKbb43qymG4dPpmGt9hNSgNqKVO46LgXe+nkq/e2i4dRzaESc5
2dRnvWchh1dMkCg3YFb6B60oMyzoMNORg9gFkZSz7KUclJOSXg+wFFOKvW927GDMauSrNGOQ5/TO
F6Uakj30inAbVknzbNdsQaq8eepdfTg0wr1O6BeW4uDafnTghpHyqHDtezmQqwoYcQ89C83Xm3gZ
CpFCRF/C7aWdudqPpOicgy/lDMU8xJuXZhurt/IqKJ7pN0NcbAalKzY9NNkDblI/2ijJvuM48Bz6
Rf5k9pW2bW3uHHE8+w+1UfwtoBqzbpf3ZCY1J9mkJraw0Px+Rr4PftIDC2n2Pkz+1PgWDWDfuyDS
n4YGG9Yg4wsR89zalm2uI/0xxifk1eGKGENzP0M2B6ym6y/opPxArGC4KUXFR96Pw75bG7HXXfRE
rWlAPWHo7uPxCU39CKsfvQBZnbovvW3v5YeCicJOOEUOuc9xFmF1lp9UgUJwYScVamjcyVZeWd7e
jWzE8cUgYI72CwIN43IsQ3V77cMs8M9ZlqE3CzlBhlmjjR8Q65f/66w+p6QDIbgRcFIKyNcZl7Z4
jXrqjtwt/BPgyPBhKLx5Y3kwZtQhZcGI5xU/JoevHvsBECGxugnJpbCAFZCQkVEyecF9o60HEpIv
Vs++I1QHnJI67xS6iFr1QklqTlWKYkaa4GjJDcIgzEjD8VOY7JdhXYbkA+Xa6bUCICvDAi15v9r4
cTVHXE02RVgJ3nwxAy8++yZ7+FRWIHlgvNgUjDajg4gWeDy2AkoobHjd4FbDvuDJ19Ol7LeSvjlO
CAotk5BVfttO2kqfymIvR0c+TIVa5Rd7Gs172x+BxXAxPabuCukrWMtmOVMPV9zaP8pm0P/Cs7YC
v8Ib8gNrhQiavahj1JjnIItfUVND2sGsnyeE1W4Q5W6RCqyi13pEvDbvi2mLnET0qrvJm6aY/Z2T
u9SLymQvu1utmvbZiJOLnFQFI1zC0h+PcvTf11bjgiW7eM0msz5fG5n9t85p+7ukLYa/XVsX76Cf
BU/x49pd/qoO5NgM4zQ7RohCCwdVbd/PjJL7iGMoUsQsvMnGHM9GGYgIhr9KjQRhPxGNwCojcvbo
ps0+6rp7mLfRjam1nbaSU+AELZQhNE+DWVk7hFyfI1Q/kflUUsqHyCX1am3hLdSW+U4pSnb/fqut
ZIzlWe5ZP3UYsWdHQ3Pf8MxC7kFMl4fk48yc7XRF5iXPzHGTC+ml0GXt0jvhvWMO2r2ZKg/sntFF
ChtkEkpckiSkk9raH1FysoxSUbdHB9Uxlyn3rINb1T/ywYq/ipPy94lJqkD2yJM57H7IE+33iQj+
r2L+p5eQFwRdeuZvyhJRQQtLGcppxwJgfC3ycZfmbfTYZaICpUXlQvbLMN9AaMBm8fTKw2UX+mn8
CE7tP8I8cTUZpvbdp7CqV9g0hchKX6/28aLThFr9+O+ruZ7aruWLWpS5VqWCfXEYYUSWTPAbZCFL
Ni2zVU6yzJVye7mMSrmF66gUcpgU+//rXPk25AvJK1MXV07X172+yevrytHh421MUdtv4RU6y8Ry
wUx43tmKB/NWVWzzVp7FDV4ofmKOGLWIgb6LnEXl6eoin9txKwN12dnU1Sq16+Z8nfy/vah4taBI
zdvrhds8wchWvubHhS99/81F5fwUYN3l3X66qAaSWHXCz+82NFAcCAzl8ie4xP758T/+LvKirq2O
W/nGr5/5/3XhT6+f+3a2NrqVFMDvw+SlK2MV20Lk9xQXD12yneFWNiHDAfjIapwrhRJfU7b+fRlR
HxHKfTKi0MNP07H7/I/pbpV/nt7YxVJe7GM6DiTzoowb9Rx0JDFtgW1IjK/ZPEXfqZKyjUWRGs1I
FzohBo7b0u+Th4Cy819CE7t5Dx1t+DgydNKqn8kwLE0nSp+MwjTX6Qz1Ay9W9wjwD/gpbnWPs8i9
1fU0sCNZtNzsfxboQdGTZduW5dFCE2WNWRyMsveX+mBiLibqIFbdo1GEGqCJ0+uDDJP9TmBhs6Po
lEx77Fo6VFmP8ux6MPBAoObovodcB/4Ilk3fNcpl5oAFpAo8nBO/hvEQeN9QGG4QRvndjIFzF+BX
Hfz+emVeF1QU0BBJQQxF+STsIIcDi0frwUdJDKgcDtymEHNDQDL9QlIeMvIvNBLjRyjA7WOtPMtt
t2yUyrPckBeo1P57JJk+hf05R6IB+P795xy50DRNo3lUmxd5aTsP3I2nOOjeT8//zcS/vif8wfT/
w9h5bbcNa+v6iTgGe7lVlyW523Fyw5HKToK9PP35CHmFTlb2PvuGgwAmKBeKBOb8yzoccPJU1bZY
y7cThgXKGll/80a+wxDzZEHWfQKGlp09d+TunNkKoTA/RmnaBU5t94nty3uUOlXf0mbKQcGpEQKW
g3b0VN96inv/jYJS+K1VgWxNRu+idAqZfZwQ75Pit3Hxc1Dd4sswT4SPqR1rxA+e3NB9k+MgWT5O
jIMSPZz5il3+S07sQcHuIuO1nqzupk58zMwRSAI3o0GssnhlDv6rvIOVyPvRiCB5pURQbnW3Ty7s
lrDo/MeccniV1hS/53TznCbMk8tQFtnJaYxppxeH2lT0HYuOEjch1zp1WWfO8gnIuVd8x0Kqap9T
FSkXKCjByqtWQhT+fD+9CfQE3rCZN9ed2mYPxhQn+ynBB9nIZvFVsLwoj6uTt53M2RdyGJK72hk0
iuB9/F2YR4nkUqI0XkfxMN6z7PeOLbqyuwx7pxdbeG8yQrP0u8IAqSnar0o+GvfJzHSbBIZsWAFQ
vKUl+4uwwJhg4rUq1IZluoLP5M5MNX8th+XBVg2q95nyUMmQOP402Bh7A4qIL0Zd2MeyC9QDpY7x
1vLMdOs6cf1cj9jihKD2viI8dCmqeX+WsI83TfWXKMZXp0viz+OoVesUZP9jYPDfbDIXs5K2q3by
uy0PuS0GhGb5qjvFNyvKm7NAge2osoBYBSQlmqdxRPXfu1M6UnnfkCctUKmHo7mSurZx3O4jzZ1O
jmT6ooYndk4bK/hgTuYtZWUNpdYoOMUV4MixbV6qAIhk4ujDIUbR7MlwtZ8IZBT3QZKM60Lv1lBb
Ke/9eVaYIwpAQdLiGTuf/TnKcpE+NpHvo3/GFWrN48nFL3We9XdsyKxYzv/zmn9/4v8UF4hz5gRq
+Q2AdQrRxVQfeZsjslf3A+rGNG0ra++GAp/7FDvQtV9O3TZiTb3t64Q2Xmn7mk3gnQzuywDNLpXE
YlUm2iNCXdneQGh1K6ixIIz4leSety0SozuGWShe9Mm6wLCpv1pugsA8slUXGz7iPX5P7UoOpBkP
23Gw24ccX9SzsLE+l1dSHHEEBV6jRy6sQ1Oa3a5OHeOLaW6aEhAfmjHlfrB550DieyEDi4RCWv6Q
kPg81Jx9kVnTVjJG7DoI5/1depb4+XlSDWKqCKnqIRs1sRq7ngWigh8d0zfIvgAs64fRxKmp27ga
ODt92KqVWwP5AbeOI8FxmnwbzwCK2LCRUZyp/fIJb7JXXCF/5nZif9cC5VKWNU/40uQr1hmgFEYg
rnHqsZQIVDyl4tNgCFAgvu2t8YOsbq0pALNPAmvb2kb5WZjhPs9i5/ukK1AmHDE9OhOqxeyjtH2s
VeUzXt4/rSn2750wQ+Y4htWh69a3OqjIO3uV++wHerrty1rc6mqQHnVXCY69PbTsTO1oa+V69GIJ
AxtZ/iTflcnHrrOnoj1fqU7z6V38PcKAA1W1OlnrRmeTqBrC2yIc0cE0B/urxdbX5ZH5SpW8PVjT
gB1iUDtvIeUo8+BlFwm97QdhPHv2RaoFywYwNjkyIag2j3wIyy4SoDu8j/wxR4eMCUOMJ2IyoI0i
rHZLqUX/TFp9I9kZfVWG6xILz/v/f8QUFfkJZH0VNghHrfCHxSwkxzA6wCqz52+CIMbO5dJvI1yI
XdLDa9JyswHKmA3XiLTsT2oZik8lZvY7UmwtK7ZBe1QMJX2PKOyHJhfuC/bj7T5pyJpqlek/uUH+
/foh7fS5Caf+WaOYe6gBKe4RRnfW1sweBOR3nxlO+Bg4af3QGP0ztVvxpmpIiZGc4G06NzX4eqs+
T7zbzA2t54oEr+wv9NI59orWwCCxxBuqBZSQWKOd5aj3VqDn99ZqgEFKFZf40PWKt9aScnXNcJRz
oJPt9F4pn9kmijvFRVMYW+vspdAGE9JkgWz2A2/RbYGHJf6nnE16z1mY2x/64qTGjl0gFbcU6vC9
FpusGHlU/C6NycKXbNpDEZ7b9lmDmnQu9YkkXp49t4OAsDJ3AWZuqLvMp0vI0pRnroKTdQuvbfPX
QKoWPdrqmGxjdAsvJC/FcErnQ50Ew8lyYRteO6MqW5ea7h7lwBIiZ1zj5IgjpyzjSzjIURdJh6Df
fLi2PPXSxFuhuDhuolKzTjxUrJM8Ww5LXxLGLyRuqSNaVV6t/hWy9NW1/5+Yxgqu88Zh+NHA33yr
sOQq8TX8UqSZeifMh1gZwNcIwzzmSGFeYVpTm2FAn2T4gwHxWkq58kz2zRE2qKuzrOfKfnl49w74
z+gy8HfZ2Lt/Z21avpEeyQkZV/V7XC6x5GlcdbP0tfCHIL0rX/VZQn/pr7WdNyjJVVlfdsMXSngg
181x6mYBYTK3u9pFxRqaVJfuKWmVq2s7GsPiVnOq4nb4PSL7YKMHGi6FenEr58Qm9pPXzhCW7zZu
0VjHXebOr9vwzXX6eKs2SF0MbdvjxpZAHgbD9MnyrXuJWofve4eA0ntok/Q4c4QktB04ov8IrTTF
XrPXhTfrpzXAc/RzrNCy1k6MW/wi9HzVdyblRa6AgSX4rwF5gbSIp3XdjQni+6AVJc6nBxq2nnpw
t3ADQSbKzgWuaOn1sLaDEiDlPwCOsm+5wnJVCRfqnXE4sUfcmCJt9/kA8FRz7fwRnk/+mEC7xbZN
sXmXZcWjm3T5YzV9q+3Au5eNsvesmzLD0sKxdOT1dYrrQOdDd9uLVknWVPKf7Mzoz/JyEeDOW+hw
O9mSF1g+NQXuvi07SOeLgr+U9l+aXjFj/DwzXi/S/nK0RoUyy/z2JvQqD7atZKxXnfUd74302ASG
vfLyVNtJbd8We5er5q8V1OYeWSWxWkR/5dk1rr1Yap9cQ5duE2zrivKUfNkNgFTXyahhpD0bm8mm
VzX1Ub4kzX56H12a0Rxc56p1dPR56edXK7ZPw09wT99So0neoszR1uOUmQ+e1sy4VdIBfuU2N7qP
F3CI1SCaVLaJL1orXnA57FfTOBTfxgqDTQ0m8UpUlA3SCD8fCWXvgAU4dfecTqLd6m2GlEgddIDW
KT5A06dGNY9q8ODuW6Xiq8vgdQJJ8davx+t0rQx6CpQwObMwzO51BS5NmZcoOdsDNL4CZ8sq9w/g
cqa1bAKP0y66pX2WrRar76fGJZNBZJBo2nNhdOgZq/rdNTqBY5j73XgTzYN6G5bbqh7MbURFQEoo
WLgkrIXTVDeyiSXEg6F6wQNGQdlL7Ey8x9BdKLt4uuBLVq2Gfio+5XFp7b0p7LYd74+z0Ve/8hAI
lTwYhdsch4xtY4fKwNKf/o6QfXIU4VJsNVXf31ZTyXPp9ww58FdzmQaIjuQ8jP7NX3EyZPkgxwZ5
s8oG7bMPFWC//CzLhy8XlZe6NmvQJXmNTPf8I//vH2HNv20Lkw1J0xY/O9AgtVLZz9mY2+vWGLVD
VysWiRW12unY32xV2KvPQaTox5xnwVo24eq7F0W332QLWwX7MenUlZzZzNPVABR94JYPMkDxfRBL
pj2eo8lCP1Dw1yiVsboAWd9i2IfR4piF9+18SABcbSYz1DayKQdkiD51O9MFq7dMCDWo15RaIbfN
F7keBmTQqiZvMEGJ84Psk1cq/vOBuhNuu56qKfuIpDkjMhWtr+VSz8WMjarSsL22hcdbiHW1d1jq
p7WqnUGEFxdZPyWzkD0gI3CNzxU/OZex/iSLszIgqNHPI02PTKmlK7dQjNbsjauzBLaimzxLepP9
uGlK9yreLUf1pkM7UZ5eY+Tp70AJja3k5OvADKYNEvw1nCkwN91gxmIH6gDlhia4MYwA09xaBOOp
NadI7OQp0N3xFCoaJHrEx0ioIUi6g+q5L1wXeteo8ExAccWysZgvEDIp41UBrTZCqAQIe9egj7n0
DQg3LqPL2f8lrvvH3Pl6fQACQ1okB4mO2irbtkAU2ue/zoo60T8PqpmtplL/r9Fh7pvm0f89To6S
sHiP++szls/9Oy5Cg61AiH/OVUodkMFqNtgaRNTZyVfivZ5sYHWjXTk367yG/dM6mNuHbVat52An
18MHqSqyBMvLQVF+D5ajevOFBVd7LzTzqOPr/RpX/XALc+O7cMf6NcL77qTaI5pE82CEC95R1dwU
siejqZ04lOQ1ZytHc8/Cti+zEQOYg9thmjEBobhhSVm95rECwlMdAh7b82jcPJpo8t7LVl/nULyt
4Sn0nOYFvI7sLfLGfvBRzWlH14NHi5SNYlTRTsmj9kyBNjthbIZDEoXKRzUq2NMYjfEFnZ2TY/Tm
L6PttjnatN8g0WPtRN7pybTaaFsHj7NYHhbmQX7ONTRI5pauIKICvgD+sWzHo95Q0R3j7bU5K6jI
s35QnJs6MvbX7FKg9OOmGXsE43oN5h7a0XjqtbdmNCHTOaHrGK3d0HjynMQGoaaV4Y70ActQudby
lelXpmreDWudZsU+MzlJBxJLLYpd1U/VVjaDRumwCu1/TThtQGmyTlrmiyfpXTKNdzYE7a+2x9Ih
KoX9EmfGsKk9w7oLRWPC99SsG6Vog7MVgtVvdLOAllW666Zwhk9l6v/skc/9UQfF2vVmawbN6fe+
aOznvmdJ7bojvJuxOMo8ipfq9wjYDg8ol4qnKdcPYYs8weS6PTQHYLMyFyMn5TgTJxWw22odlinO
7aKG4d3ozqUdA/eyNAu3XPmJ3ZynUjEncI3ElXEQbBPL6NdVmPfbpFDdFYZl1dkP1B9GFODcN0yY
3vvsh8+2PB1tXWCcnJbb1OHnqAbnAsCHT5vPiiropvkPzLvGC2ro1HTaasoLJ6yhlXvcuIgnOGvf
tb/YTTnchPXkPxRUTm772gRtVSoPsivsPOcwQZ1YmYHiP8gBJ229jR7U7LfnPnkQpV2uEh8Y3EBd
J54NEzdZGVd3AdLb60zlLq9GEpmB+FnjUbtq7c5+0RKstsuySW4NtCKPcW2xgQvJz25CdyrfXOG8
WK6b/+oqwO9HJYayicrghH6FOpBPRUtMWNjlaVYcPtR+jCUV2QSkpwAWgxZbQp00UPiaxsohS7oQ
L9L/hHJVQ3HT58icxlVS+P0uKvBj6oYqU6HYRWuUSJ5sLNowMFGrrV5q46WhxoLUWWvtAc0avHUT
a+37pHohvT7AozJ/KQgP+5HS/EhnSkqSi3Jfl1q7wZ+sZB+PK61TuRUkWCzvZfom0+xH1eG3XSIC
ZFY+RFim+9jwz3rJe52lG74g+w88IaoC8D3YJaL7iG8DaeFPueYYSBCVyqYJUzyhhsx6bruI79Us
4IhMqnHh9jhns/6j7KoNRdsgob4ONS/YQokcHo2iGh9DRSHt4FgX2QW6sj25RvODG7HI0LRC3cl2
vXovY2UIKuxaA0hKNoJ4LA+Gjsa/bMqDAm4VhUaM5eUkr6viOwdbhiUir+CsmmUcXn8OvXU/xTNA
AlhpBxrYTm8tTSlva9iJ686Kom+BrxxVtCFeoUHY+6Kz9D2vvuBT6gJpnQPkzN4HHNyow8rjG/9b
v1SeLQepdYpukbWebL/cLAMfxFdJqxpnXez9xlZ24DZxJs6jD06jAi8bhAKL9kbKVNcIdB0gQKpr
ySiq8dN5jOFbZAEFoA4YH0pOyKgg7QJAH2fyvT43Be6kW5/nCY80ZFWWUakdIEdRsSFd+ztYNpOs
LvYkQ7HkdYuLq076j/kkB20rT4IgC57yxCb3torYcNjWpmgn99UwbWrrVQ5a042qMyideNtFdfy5
Bg/RK7Drhxj3dEej9tnovrEHhWIfRJUnj3aH2Z0MYVeKR/vkPOc6axvD0N1NRO3hk+E5xmYMrPEg
m2MDmaeFiHmRTc9stjx31adC18snz6z5L2nK64T34yXG930lm77Z1Qd5ycrgz/uuYxsZbn+2ISyA
BVTbBzvNmlPWuzg3tqjKKzpYWF35YiEzso17JSKTWeZPpuF9EwgyvKX4NaBt3b7FuNpTalKb+34+
tFaFBKMrTku/mVc5a+dYh1pBrDx0Q+TeJcVu6ZFnQxojl1jC8VwGUkoiN/ok3vJWHzf8sZu1HmjO
lK/SSsP+pAqA8+PRjpVHaEb7AinvftyBS7VWUgkYoZTxFDjFi2yNWlw//NlVzQpZSj9do2Trz4l6
TJp9/XuSMjsRjmJQb7P43dEaWb3HfNT9oxSZXTRnXW/yN2WGRJAcqAuBs19qA6dLnfDvYJHZ+m02
fY1DEu6GeroKAsiXGQC5KtuwJE2Qqtklbv8LTzX7pLuedarms7oCsbr6cCqHor63Tz7VwUNh1hfZ
FShARq2e1UyYqNj7Rm12RB0A4ZiYZmDzqlFfyerbT7JjatoATUps6fohY+GBd9sQbsxKFCsTm9VT
wuYdVYg/zrC2fu8DYPNfo8uMwE+RbFRH0Ln/iOvFfVeZEaVHAv73UPmBS9xfP478wMCw3hA2GG4K
v1Yu8lB6yBdpSjNivwqsZBm4NsOBFWNSALD8PeOvOF6neFzql6Ubo3FnXeF0xhOirGIFeIEoKdSO
5UmexcEk8Dyc29fTZRwzhGZtxJZxnSMH3JQE8UqeysOoR+4hKrRDM03enejM6hYmwyqEo5ltU1wP
d2PU48082+HJEHkWDoh9IsFqHJaBOmmvc7v5Sku/vIhwqnz910DWVWCj5ovIAXn1skvJWqBo7Uzq
59LBKjHOanFIqlBspZHilCjFuo4j9SSF6Twr24RKaj8bJgz6f0ySUb4D/IVv7/84KbAq80HY7k/q
KNgUuB7qJVRzBizIv2BdhQmy7ZQXXR2Mc4WuDd+8UPtsDN5Ondr4R1jx4OgifAA0xMEPieogKA6f
41EYCUhSzanRCcmmY9tj2dLPj8iqzsy7XGuRz9OnWcaou7SBnb6quvCBgXv63mq68dXy7JMMaIIs
XKdZ1N6V4WifVb3IWGQn5TfkilY5H/qFMruyHaG4HLV+CJ54XP6UM62ZSmiVk/rYdAXOrUNjoV+d
dF9MZHtkBMmuCq1LBmF6oxNUhM/xYF0dMHItGg6ajvVLOYPoJh23Ld2Fg2X3avjcJuZB9suw0cDH
ypqheqqrgbprcZ/xbSeQV/srTEoaa/PV/gzT0+yNxSmm0Oxe7pIRYTm1HLoNTmLQL2RSeemUSWWZ
i14GDADtV4fCJUntxZhIZyVkeFNF9ZavyrgvrMrYl2lof4paY0u6f/qq+Kg3tRC2zqqiiAcrzIpV
WI/qV6pACBIUKOS2uomGMYi4jZwxtri78518ozhZom5zEzmWj4KJrb9AqvCuTSnjtTSvylAGuy7P
8vyrFvZQx/VN1z/VuHut2tjN7u10zO+nBD1rMN0vSVqNN0u/gUviQcbyb0U/bvgj7trX6sZ7TJ+V
IxQyI9r6gwXuXoWKU/DuOS/NGNM92fQihzftfEhm3wZu7rWZVtkdRGrngQW7dRQjFCkrbWFppWSO
d5aXl5ugSdt4PRVABnF+EPtrWyn1r0qPHybiEc4DCy7nIcOCdyjD8F5eELZ5eYts0l6OaTyJtkVQ
+vtCa/ZqIaZf88mQWteT7j8n/z0ke9TO2E5DH12dJuW9kYVDcWRf91XeH5N0Q/jdJyMwFMW9m8/4
EHctXTROfRd6xf+hH2gKkA/Pqa7FC1l7iHR/fhVr97Imcd1+y9JGCrHi6OvTvd1R4l5Vs07DpAz9
LugKbd312bhSHQyNUitMX8JYoMwGjF0aIlfIxVwNkW1d3Q6hf2PfyP1KiVXlprMd9eK3WnPBkISt
adSG36sj8nfN6v3lUcBCOMQAeIqVF2XZCejPXJmMGnRI5s4g6bKTPGDp/H4mmx+GP0xfwm0tnHZm
DSQuHJULCtW8xLCDVC6TR9olyIWykyOujaXBxplFYIMMzoKMuYbL8cI3tAuVc9m49hjuKkAQ5d5H
oQpJHedWEhBCgKgn22q/L5yECvXmDX+rdicjpmAQN26b3eoCjST08tGtmMsYqKD9pzmT37Joem9K
tN3SlAi5D8G/5+az4ZSamzlqp1FKphPqUFrCaBTFNKYbLfILLAL4Du7wwtNXSUnppwGTZh/NMRdn
CsEJkPgp8HZIWHy7NvV5BH2n1D6i+4bmgJ/vHbd0dlEQWS/O5FMBAoOR6e1LV7nOS+yF9g40kXGE
+50+RPz3VvGM58jhN3qgCL4GTY0OTqNlFw36IopMw7AJ0DX+0gz1mh77uxgbXOt9LX8o+0w/usbg
7CZhDce+gRJStvkXm8TBD7spDr3t258rBXEKB7ITWqOqONUtqTCEM72X36EAna6hrWn+O9TwxfWq
ofUeWs+hba++X1XYw4erpqSq2IOAdCim4ewg5nNgBfCIqKqXb6K5Tw7Iw6CK4Yxq63DObGOr1QNM
mblLDxLolX+fjsnsehllw0ZO/te1rhNddq0H7HDWqNthO9+tRjdIZ6NB4yXF34QtY5ucu9m1eBmV
BsdyVLRGcmYT8R48+CLedA5qd/MXTQH5CHAsNbOTP38bZWdu9sPKEWwCl75EfjnlsDzIkb/mfYgB
L9+t8LMP26MrdGMvZthUAoFm72YVi8fWVB+vBxOwnt1MZ9nCC0I51Uby5QrKGjsggK2ujXs5inJ+
8YjIpLyY7EnzDCHTMlPWiHeoGQjE9KX682olV7tCuparyQuIdoSYHq9jif8q2FjvGvfBTfpqXxVl
c59WaFdEkTu8jgbcXC8sje9x2WwbWQS0Q3tjW2XwQ/MxYq2Ebr2qYZEizq6q93nuZHsrUbuTMDxx
okxQ7RvHhvkxFBgYstW4k4cyHR2cZ7t8u/QFwgnvCk9x93aMePJfA9xNOs9XttG/LyInyKbmpU+h
bftH2ZL9zRgeCiA1N1liP4TQUup1WwYHPQLcM5SIgUxNarIL8soDbOTo2dOV+Dg5tljL0dZ3ygd9
atiwV/FzpIzRsz8qb1lkFwBDiY9HfniMzqqdHGwtdzjpgp87ac0aI7QQgGbbPV0HQS/D8fFV+KZM
bU092Os2FWfZdDoUhFHoe5CtKow+J7Nwe0TFauen6fQwknfYII6Ltjgp45WNSMIX1srPaPBMPx3N
WwNTglOUhdFKS3v/V9pWd0Jk+tepNMtVgSDOK45pOvhzf3xk7TlsPbUybrHgsJEzR2Wvcqfppmed
feg937kE8yfHBhynLgnZHyoUOY1OOLdIppv70jBbDO1I+ZodoEmzscxLVpjxDtv37qEL43Tj1q32
0iQJevtuW35xiuklqKf2py9yZHgDftZm+JF4ShSsFNW8HTVhf0UflYWNnoSfYnAPaxFr+qP85CID
8apomb5pyY0ZG8HKHAkPXpBq3Z6qxgvvrY7isdInPgVzI/hsRoVNZgaOei6aDvj+dLBwSv6cKYWK
DkyB1socliMNpqpW+dhVeXsHPZhF5twPRsvZZHqsHp151mBxV2v2p2YmtRlaCF4pbY215K2NBYJX
o9brpyK08zcbl+GZ5uZ4XXHSOmGsJQlORnUQEaEj5cWbhYHv7yhqZsZastmWKHktN7sy6MAWFuDn
iUKPUt2H7ZByTwIHyUvVWhexxf9mhojIQzevmuyRbN0yIIODecYyMMqlmOwU/7hMDDv4BJ//Xu4m
bCtxVr2DNwZQwuS1QE5E9vut7Rxr2+9RDccyBFHHBsPeoHs2PfarnpE9wijunvsshOyqqtpJDjo6
4NHAtbSdhAKg1NYd0bpEomKeWplZc2fa+UUOBoWiHFDI0dYs75xr3is3/XbvV860lWmwIeWhnvra
eJTNStF/ll1i3cqWkRYrpQ4zFnKq8zBB2JUJtr5sw7MITSTXCpvqfulYLL/yJixftPjFp/oWrPpw
vGtQrPui4R29bupKe9QgDuxqU/RnDSnAG5R51T2/YHNvNFO8qVgefDK64IeTZfmbQ3oLhxwySWi4
r0nmTHW3cnW12XQxjCg7GKOVUngtKnhRtqO8VJwdBIBOJGydXYUXxeOE+w4VNKEgyituPN00fzl6
jKSh23zjotbKa4WydSZbhRst3F0mSGvLHQtFCWwmhiI7lHVsnuXuRA7IOAfFnWtcITcv45QfQt2C
0zfvYuS+pxow/s5D99h0GJJIlTFHipBVvBR2/+xsq9hdXYNk/BLZV9wgnpI3NzmEwLsWzcI/bS/0
AvEGxFPJ7s5WGAaScjdx3H+OsE89uB1bu7Y0kAus4uhpmsZzF3niVnZVmvEeEZqzMEZUqufaHN9H
jdALDp1umycnjCzcmxLtNWuL7lBZBql9Yaiv+Viq2wi3mr0cbUPy6Y5hdjdyNIvEL9Qhmls5KPC8
CWIjeDISZHUj5ef1CkWdscconq4tjZc4WhJ8mko9zqmwaEcOpLtRvCxdyzT20pRpbEfj0+SoTGN/
aMok9z/mZjHfP5nk/hAcqiyt50sl86j8oBwb733Ij+JkoX3KFcoTsjqX4SKwBb+bHGRJT4uzr0nt
eHeqWkYvTsWqY9bYdz3B1i+Mgx2gIvNTFzsnALE9RZdBPKrDbMMxGJ/8SOCyFbj5xqL288lxnQRh
ftM/NlV0g60pVEPVODq2VT/CCm8e0zyMd/6UaHBX6ZMH2ww+q5HqnWRLtWwElpmU5nwJ86K9V1x/
/PLc6OnwJVR6hA4No9qPWXqa7AL/dCxBULdqrGcbL6BVaQ3eT95GqJ2NaZ+vLBE4zxEcu22ST+kZ
devkPKsZuuN0N6ZOu80EEJVeWuLJtgiRCLpuSkXsp/skDcXatvMHnMjbWyly2BcYIY8Nz2LZtGKv
Oeaekq6lyF6OreeDb+tbEfOGR2lRPCTeTD02Md10fztcLl6X0wy00CQ4I5gMbetaDopWS6c8JY9F
qlie5qwMr0HLNRwVHwETA23EO4vtEAvjk86Dce0X6nSSzSgtNkgKWc+9QIFc7cRnK0rMT65qiIMX
eIdxdJ+oSt5IpyNpbSTPomnch3FbXZb+TAV44hlV9cEVSZiqv/MrBc7azDORBxgV5rmLixs3w4ot
jOcUzqxfSUXH3DihbeykqJzZItVZj973zHXhaqE9hxUItERZGlpi5VR1omA3x8pB2RWiKBe4tnHn
GeV4f8V2JGPjnWUSwcw8ez9Ndb26/otDW3tvy+HWAMKHKtMPqRoPzSzdUp0pr5rfqQOBd1XZ8VPF
6/+m1h2aYZZGZw1bNTmjjCzvrioqCHe1WR26t8rLFRg+vf9AgUU78eZ56wvXfwA15j90yGvu4L5a
a9knYwEHocZZ2Ple9skDensvgdeECBZwoTFUjQf/SxggvnuVXEdTJlmHbck/pdJ6FgScFaPb7+P5
DHWa9zPZt4yC5YkRo0yck9+w8aqnqtmS8XfuK2wM7h1cIqhrdzoLevqoqTNQqtElKIuj7EIEpFF4
ceHR3erq7TVijjUETDvXmurj0ifMasAsnKcxxn44q0KGjqtLZlglJg9qhVzC3KZ4pt90bGQ/9MmY
UsaUQfzs6iheyr6qLOphdY0MCtfcLNe1DFy3S6SQ1Jatsamkyp03sGNs+jL77mPIl7Sq9VnkGc5T
/4hQeuxE+si+RtQqd0DIovOhbePPXqQrr6WNZ5sX58hww2q6GfUAOLzeFk+lAc3VKzCM8JAXyUbn
Z1nq7NP640oTpnu1JJBK8UbF0lOpXHg48r6SnZ4aayvLsiYIYcjPy3tKDlxnX2+5ZaYcl5HL7Fp3
O4SH/OpVD7JNiazSp1Rzo2PtYzjcevEsDzXZZKDZxgjoeiGiNg2A1c0Ym/kZfDUZYzQiV3VeImcq
Oz+My3jspkiplMHetPX+KEOu0bUFJD6xQtCUTnOSB3OAz7Ka7NgUK9mRqYgq28ZsYi07bRlwDbue
40HfnMw+aU8fx+TkiG2IKPTg+DE+KlpUzkCJNKe+YuM7qxxtJGQ7AZaDQjrSXg54bgnqlv0SxF13
6j4D0nL6q19GaCaaQfNMObhMbwasMRTL+xF4rXYyEkyk5Nm/mrJPEQ6lXHkqEs/bxCE3iJynpD0O
Q6N/z5u3Ow28TU4NkLzrmeyr54Fl9F99mu5gtVEMu79iVXROdHJYQ2mTIVabQzKBqmZtmd+1Zm8c
dFaNZ8vt3DPqhIW/Ew2IpQyXr7XVWCHKl3Y/HnHctMgE5GP0M3PVGPE9/U3SKXnXrbGyy75b04wF
48v0CKAbFqM59TdVNbkXuGjuBluLnO+RmW+EZ8WPU4P9kD+V6m6qWZGvRRE8KrUx8SOkyeOIwcld
KeCazrHyoAW9fQCvbK1kEwdmdxN2gPtRuOQZPFR3IDGMl9Lqn9icV3f6vOiZx2RLjsGw/ND6PSYj
53lm6Vy6bkgBYBr9ZeEsLPwGRGF+BpM6wKshQh4WvTrZnCOaCh4+SUV/l+hucEyd+pbHj/5SqSrG
OUF1W81Jp2gS+f3vMZE48Rl7AGgXJGktHUfiVnUKqnsN6quyM3dy5aJXidgP5C1hydBcBiyZ11Vx
YbPqHA17Bq9d8rSOAnbUR6nf1OsbEVnN13Yaxm1oO9WNh3XHo9KrP+W4l80Cz0FuPwQwN094EkZb
0UP2wcXCXDuoEJ4G10VTPK7v5AHryPpO9rM9OV2VueTA7z4ZsUwoFThZSJxgkIJga47x6Vupocvj
lXbDDUrTcexjEqnA2IJMuxfobvQhxoaNGuh7Jx48lKGJQu173ja13GJ6DDFa/UImDWGSvNFP8tI2
8tyHdminjTUXSIvOOAECMU+l6eEsMXd56HfduLqPkA1d8tDO9dEqUDs8jxRK+b9jySCra5Nt9goU
a7GNAwUIZhTNlmSN9XnKjOcstcZfVfn6/yg7rx25kWBNPxEBenNb3nS1lbol3RAaSUPvPZ/+fIzq
UfVoZ7FnMQDBzIxkdY1YZGbEb9jQUb6rZuvAOtX6awgzarrt1L6OQ7Ckwlz30TB5TQxFn90VTVif
SgfoD0VY7V6uXfZRtJ7sMB+fRidsH5DZ9A8BBjPbgSfiNzLma6qq2hv3iH8oFYetnm6N3xT646JO
LkizfelajK6a5SBncnB6ZdWlrnISAyzpGs1ORXGUythUq+lOvn2IELnHKu4iX17+35V+NRyjaPgh
XfgJqahOWKm2LpNI2UqnHExrGld2lH02Fi/7ugk2rpOml2jRUpYurBIAok3+AYVK09n01vAI8ZMN
AVtPB2hwNOwVDdQfKdsad8VdNA4WJsUqWZqsHb561Krwl/yCLkh0akwfzelM6b82RvhTGwflUVVr
VCvqjtX9Eo5SZrpxpiA6o8huvtr2tEY7e/hK/sbcz+g37WR6ETYnvVa7T2alGHeQqKq1TEfGlmca
9l+XolOiF93HeHa5rPxRSu7OaKfbOrcY1mCL1vIaVzS8uRYFJznALJ2xj3wWU6UxzpVDEiW4KPwO
+K9Js3OdJFF+rODo4ebvk+RCjjNTbu5Z0ete/Kbg6Hhu4r56ZhH3Ky2y5nvXOTiad5r6gGOHe/G4
6dcNO6PvcdI/p2pTfYIjnpzKKuq3MsGafyg+wGUgYME+6rXsAHi+ecu7dCfzrDAaNyo6E+ewhWs+
o+F4EFdKNKxtSgSxRenrX3aV1cpBl+Vxipvq7loyxo8TX8fl5asuh9jxzx5A2JO0AtV17hoUscI8
Zq3j5c52GgJ8oJZmLavrLLW/d56qHaWPR5j34Op6ejHTditd07JMYjvLJns2cPRSEICSP1IOkj6w
u+nZSRTlJH/t9RsEQXFIEA00EApIQ/OzUGaKwA8efrfquQgfosr+LGQbaeEtcG0N2RxK5Az6A7+4
KkfjVW8UKr+FPqEnUphfJF3V1RUIdgpMd5LL8mNP23gmsp8yalHDPbRYmF8zXSW2Dvd2CRx5IcnI
gdxjmznJS9bNwdkuwn7Vggoi9aawi+oLFPpK0koyIE2AENVL4nQX05h4ic9q/WKPdUgtFFaIDEpY
si8RykbEjivYQdFuZg9/LAl3ini695rx7nY9+cgipnynoDc7RGH2aCRkuYfcnBHLTrxPWmLlxzjG
nU6aixz3HTrWZOaXUXOs3MdGLw/SkoNn7h0LzzxpUCu9R5Z6fpCWZTsthlk1q6tlsqVP0cZvO0CS
S1M+eBr3lvmld3Nkumc1Ufd9gW/GgnsHRFnH6t6BWr41x7heY/1rstwqbARxGuXET5vqBcSkAgG0
DMebrkG+oYUlplQNzNS+yjAG8YrzsODreIE/+qrjPjpam7/WcL7TQnktJgt+5Gh9kVafzcXJsHp9
Lc2uCxfHVLJv19jlgtFY3yGr19/34Vze5wq2mIh7NdvWjoE4xjmWgqExIrDPwSvDbmdhZYXcWjQ9
Wm00XXSKfNSPWOlAACC3AXiFhwBN6H/vTUkVdbXyfzTNSHsP/mOuBMton8cWhm5mvWVrm13Q000v
jW+lF7euzbtJ3Ui39NzGuiVA+rjvk52GaftKRv+4xi0OgFuG3nCv7/6IG9QGNL4y7LNQcXrWynY8
Q+Gbmn2rUSQZlgT2Nf9y6/wAPtFDu9lT4Z+XB2gXsiVGtkAYHWXn+HiHbAfLDy/DnLUY1b238lGt
pVWpXoKwxrgtkW69QOhyN45jzV+GfL6zlnJrmmsvXdVEb7nrDVu31uK7QsmmTeOav/rFes3VzWGL
vTkco6UpxkZxXD83uWPdSZcB1e0ShMa9jHluiB2QuO00RffWKGBdO3zQZsdTXwuo/BcKzumq0wf1
tawyMmeKZq5ltGsMa7mvwp0d1NprpRoYmjaOcpDRMpx5C8/ufDcul5q15CHwMu9RBrPk4KW9+/n3
x/WwCnmknzLXC9BFHMq37penD8prOvn9Axml7+Yi2j9bmDLGatttpKlMpgZrugTx3mrFm9MNvxxL
cY6Us5VtOab2xikGSo+zmSMI3Wk2y72p7Fch8rZsOvEjxFmRbGwQ2Bu9Oxrk9YD6ZxCJBkwwzlbU
QRcK4pG9yXLqeC2mKy2ZNM/TKJCV+puYs17NW8G01lvY7jZJjOXzZGhEyp0FolLiv2ov6tiddbeX
3II74fZoF2mw/pA9kFM5TGQPzqy8V9IyVPQu9nKaKNVfE+jC61Wk60N2guIWMJ6rbrHNw2fT4qH7
pI6u+dRlmCFnuqrvyrQBN243OXl+L3GO13bmpKeunbWLRPdd2cAoWAc1KOe1U06ImRXO5Rqat8Bh
ypY6ssTKAcmrYudZeYEpJ59mZ+5fqJd8H72WRE2ILzrKPZfYSzuWfyGvRTXI9IPWJe6jhASuEWwj
/kS8fC3nMVgOC6HlMNQmvqjLVWSgc2d/saDc3rqkXwtZmG59KlNv7RRXOzgDIV+nmp9w6BxWWoAf
UJinJ4nI4qra8XsMTgAc5qdExcCF3Hr+/xMRZrAToowNt+Vq3Luqs0kdDWDL9TiZUXS0FO3lA9rl
esovYV/kRnC+ol0ExpLaPRJSJnwypdjx2E8/2QZoNAvpp19tRIq78H+1hYVCepN3n1mbAu/xyd0j
Vqad69oqdkERZ594Zr9PshGHbU3/l1fDXiszFdNxdlfboDLnu6HU3ifpipWdLZgkV6Y+clrlLiNB
fePo/8nj1xb6v/D98dfM6lWCPD+/QOWOp1q98cPSeu16KNGmoQS/dKSS+Z9MnhwAxV1V1u4311OU
1eQF5Uve87YAhIM6Xeojse8OwQEbVOdBrgQfCO+RoFVPMQDlUxlq38thqp+E3ZwuXQiqXLvEylui
li5pSah06R3WVA23snRNWf5XPuI+CUNkJ4mqXJJdvaXo25z7m7oTC7hr55xE3+K0dY633NdQ8k3b
PN0FXn0qbF8fAADaEZDPqzYH3mrJATPjvZb283feuxHO6/18F2Wm/ugM0FxlIEqiEKK/nzy7TURu
qVYNpC+Ykfo4nUMs/ZINqJvlEJkP9WRHby07BQ0NqlXbFDHm50b/WM/9UVin/UI9LXDmIY39Ij12
Vb2klPLuhYc6JeiEQKeuTzJYDQgBVJnp7GRi1DnRAb91wKILIZanr3s2MxTXZC5yHPnW8WJs1WL3
RxMp0fGatv5N+U9b60P/9T3YGPq174qnE5glT4wf7TR/yhWITE4bhhc5RJHypaoKa3/rYhkVXqZE
Q/AkL0DOoAcApkItPHTKb3ZxhaHsrK7NTsliKCf9vVP8sn0eZ8Psqtu50LwNCivxsxyyloddksTx
yVmyO9KXGgerCdonaUyBlp7DwfpxmzOZw2cHekf4d4JKwmoQky6l1N40iIYvkZ5SIYBegyDaYtJl
WiWAx47H1OLKBQ/VwMw26cj8LaPpVEEmMWzUJCh7tmJ3y1ouA3JZuKisjKjTOr31MzXuqsUQaKz6
YNVanflZdaJhC0rAuVNduDx6EXS7LGwBW0b+PZpx+iaN62mnjx38o65OHuwZKNnSkkORJsaq66hw
SNMxYu8Ew7FcSVNmabb+qDSJc5Gu3gq7vVu54O2XiyhtVGO7dpz8bn6eNbt+cdWK9E2pb7tAn/bi
Opm71qOfKcNTOicVlcb5IK6TfpuMJ62lYCXNKoWrVy/Stf/PSW4KV29aykS3STlVZ15Vurau0NnH
JRf8g7hPo4AWHQc9zQHB13hTe03zAmnbnlHC+TN2aProOKOSuA5wSnjpQkti49gkDeTZPAkRb1U2
Kqi9Kn8EouhuY/QXd7Apeh6+eKUkLoYhe2EdpQZe4mltH2XADlvqiTf+EfXHbKdA81x9GPlwyl99
KhryoX5m/XPZ22epNWadhjuqSratFWACDvv0wxXvbmSf+zm0H8sBeVLfSHbSbblFfM78cFwLDD6d
Yn9jN5Adfk9Sax0z0RyDOm2O/5wkUW6KapZMisxKW6dqP55DBwC9NiL4iu0JqfwyeakXfl6WZ8bB
oNT61MM4Zk1FCLILK43C5l+eOhjrBjPhh0KPeH7rRb4zYFi99r33eVCC5ifvZnJ33fTmjRj8JnWj
n8vIwKQW/NMmxq/o+/LBVOW6g1PyQneyBA6TV2ZbS1PH16lPMB6oAGrrY45Eno3FS9ao/UlG5x4F
IDMK/IuMVmpwajzdfZJBe19OY4vMd508sxY/SohZNcl9GKO15SyXn7NGO+U+WzaZIh8edqq+rsz8
YLqp8a30kVNfTCldq/uVUFj+XLg5Ki6+Y5w6Bf+pGMLt5nfoMLXOT59Qh6zJf4Y6ufrhqr9D46F7
v6rSD4tOnv3hqjnav7qelM8YWRQ7vc2VPVlJPKxBrephVL6CpTLO2KobGA0O1dcs6cjqhmF6jyZO
9oIB0IPE36aHA2Go0f/n9Noe36cbppXKdLms7zlwrRIo4U2xydvxXWNEhEM8o3Mx8kxfpNXovmmA
ZCEkqgxYG91wloHWniEpjUWLB/XEL7CX9nsgjnyoJrx8mCxzfl/hj4/UcSXdBKDhrn+LmUH9m6n4
r+JxppoemS3qen+eJmMxrLCiNTcynmlKcJazWdffz259H2bLsOeiKfD+vgI3u6ncfLpP/MDDhlnb
Sut2sIDI38PGLbepbUw8oYgFK8xvSE6dCvakNYVH7qfp/sO02EfYwx3INA+Ywi2vYH9Eo8ZDaWIn
TRkQ1DqG9B8Hru/lvGFv4qUwjD7sV6XTjUx/d7usXMJdrv2/GJDgiKfc6GXKOdP96qKkrJDKUD9J
Sw65WlBeXQbl0ExBj02aam7+GMhNtbpIX8KFD0gqvyATRT22LWDarGRyX2C1MrkxaotL1et2uNW/
BrugzHVr32JgniItHcb1dbJSV80OpjbSMYsVrawmkE9aTHyWhUWW869UGyEJD1mASGeuOBl8nbrB
9lpL/evM3i+Skzn0O8i2DWU6fGHEHOZqAeNDzQrVLDw5VZ/pdzJ8NZO5jtdldN9BscY9LNVDoP55
zMYzwjTDILN5Bqjl2Wu/o1eGKiRKyhi3h66rfOAgS7gE6uQqj8VYr6xxaO2dZNdNpUHtE6mDnWTc
QUdP3cppIhXY85J4vwWlvU1QmDsFjr3197RSEmRqDMzKYo/d8Nzqn29NkbaWZuZBYtQXTsttVKSt
b82rv2sUglrPyaMgqVnk7jPU1vTVfbbtoXnVMqd7jttqX5px80oePsY62/tyHVPt5Q8xVb4GgzP6
CceUmgiJK2Y2gQE6YRxZJS2j5UjGRdGHfi+jZeLy7HMmlg7LaG5gAhSGfncno7BJXpFP7BEYY3CR
oJc/LDYK7zjXyvAuyiU12KhrkNuM/GR7bS7CXO8aXcuIU5rvI2WkgQLlm753/inkdRuRwq9c7T8v
JCMzWc711TNLiWHe42pt6t891X2abNt4rGq33BgTupLShJNkPmaN5R5ilGhWxtKUATVVO7j9P6Rx
C8UK9RX4qnOSrnG2ME+08ZixyPAdgPb6Z3tw/bNulQgoGvEAPIIkGMT0ESPkpQ/Vz6NqlT9Rf1kL
kEdVcuXM5g7xlwXAk86Idzo9mzskeoy33B7/Ki3NeGjVtvy8TBqqtlnbY1u+WKW68d2x+F6BVV5r
CLstiwdgeVSIdzp70k9q7IYrbHvcRYGDkMnuyJni5oL/b/MMU4ddJaKUEczybVEN/aGfMJxvEEjq
wjJ9q3slPsexHW6kX6YnMGhyJ9YRb24WxeVwDJChtpBbw/YWMTMnnV99z7bv+0o/xWqhcQLYzx+0
5KBFCfR2Sd/+HvVBlb2g1Zsc5mVUggNrbFh6jLR4IYdxDMXpVakH+P+cXHsYCpul52PMAFB626cK
TiSZMj6SrEkpgfga8GjII+zrYX0lc/ylC9Xx0a38zF/VoNNjQ48v0mdVlC6Av5x78nJbxzdUFjD/
VBmvxTITlU8Wt8dbf8wT4wJREiNgypC3fsfvNhNYohlL9qBDritLzGTXBuze03ysUH9R51WzQFr+
I2KxUXzy8bG4RWgmSuB6GmoI+2bVpa/RPvhNDBXCZ+IX/hZtI/3KLr2xQ604+KFG7XQUEqn0U7mf
gMXk4X1sFj+jXp+/s3GFQFVWxaMR9MpdECvOmjrW/N0fhuOYlCP6yxi8GEbq7WrLqb+6+riSACXE
zrqM6vBMqkV91oL4oZM9G0gbENpV1b1ofvVdpAogszcs8ZXsqYwpg/kmWnTtomEwKM+JE+rfdDPw
tmU/ekekzPdXH/vUoH5O2WlYIzmRfs06IPyizEy20CxN72+rzr70mdl8aVoEJDKyO09IbCRg2ixY
7npnn2MVu5jO8+yrwnM5Jmi8FjPai5ScX/JRrzeKldi7cNmPmkiLPVaqqDZXlzQe2m1nWQc4zF24
9kZ/vjjIiEBRhPsH3eY/m26r7wZeM58TwKIIEvvzHgBM8i1HSirBhJv0aMrSGs1P6eZmDKn7fPsj
erlHqbC+KBBQ10NWP6hWiP/56Hce0A4e6te2abIXwwyrP9wAGHFQbHWc4B6kqxmt4LJcIFNjZZUo
urr3Jj17DBa3TyBrn9yOn2yqNfm1K9H7/uAOKMT5Y05Fkl9nAnQCVZ3lRR+TAsSJRtlK8zYgzQgF
ODSyPG03lE34ELO4WWFbBPVYp1BgZECZpOlWuGQriT7d4UVhvGXmz5lsw6uXa1vbDqwGMaBIQ+4d
+uQ4JUBOsNfZS9NS+/e+fOnzl5CoUbc6ub7NsDjftoPiw71CX8BNLPNF+pAVrZXGfZaeenB5kBbs
Eq0ifNT6PryDC1afbOBmSEaU0zfLjk9tPIT7xqTK99oMKEjoKr6vgBimPUK2ERqwurqejbj/GtbJ
Y5oF5t9jHK310PN/+GOHPlcTmp8qpRy3vg3TxHDMaJ03LR6dZnkfqzYuY5QmklXgG83Zc8L+JWhN
6zBUarH2S5DR6wH46ADa/inN7P4F6qex8SwHxl8IG2UI0QlZLuXjJb4afLiQN/JAZAfuFjeaYS3E
ABm4Mg0m29kGzsiviXf4JfPGNUrqvLaaDNIlxHf//KFdqz5lBTvZS58crNLDKyvhBtFL/8GbLR6n
nVWeQmv+FljJ9Oj0JQ9cd9B2IWmni0Rcw2p2LHGau1jNEjfYkb6PTRXPYj3oz06PSvVyP8ptKLdn
bLKOSfTEIYH/z60J5qw7Z03+IBG3fjfW1FUMsvd6Z8vAYFrJedIPXqSdyKsHl0pf7CezRZ12BIFH
OVbvhiN5/pP0ySFZRv8rZKBWeAcinaViTLleLe6vHBYN+ag7cHqrvgv/gqCj7cpILxdFnOAzsvMe
/kYkaGPEmj/108IOyu3XcGlRjUyfXWhJMibx+vjDRAv7pQkH5ZMzpQ85uv4PMuQ0SB3kOurMEq6a
1NvtIfcA/HMtVYPGai+ifDI62Vl4cDOn3Cgjmch3QZF5qkOUk3IMGxS8WDax2gebCqrxBcV/43pA
MAV/O8XN7vGhmI4y4DeqcbnFuSGgWaNST9fY29ygLfZtbp2lgKqWKmkgx+fBs1RknTHe11kLKkN1
HB65JrBruseo1S9z3xcrac5oMx+iDpsBaaYjYE1lzHNAGpl2b9lga/yqLVayvmeZizxNSh5wsiE+
X5u3Bf6H9of9wfUUbhCuwbp1xjIquZODmUZTs3LHikJQ2yJ4Jm0ZmnkjUensXXNbxY6597QUshyu
f2ex2wojGEugfeKVNAcHHiCi5c6xP7nzOGPsnZj3cV4GxqrAUQWgEu8b6QxiRmp28/dAK4rL1TR7
JLXDHqj0HUzcnKdwkRKellqCnMVSS5D29VR6a9EHBrc/7pc5OqW6zTtTOQ5DEBY873JMPl9rlEP2
jl9623Rp4sKcbvwpq44TP+JXDOLzpU41X6TZN3jRgZZ6Ll1EIbwGT9Bl0mTXFXXd8JsEQbNHC335
gBBRuGMB0nnnAQfCdqTKL3qDcuw6amoLJkD3Jsg6ZbDKTR/53aGHdYbqi//evI0Wtd4dAIcG6zyp
eBlMXm0fZGEX6XdoqugP12XdMGjBmh9gvZc13PtCzukPVt11K5nQL8tBGWBqbCUGP6dl9QcOIFiX
c1LDIqsKZGpYfR98ErkrR1aMLk+lh2k653bNg6xvqMbiXo5TYLexsinZi5m5qQ8u+RHwCIbYmVP/
wH+hCLaOmgZM7aPDwl/GIHT5CPkr8r9rKLSP1w8xCrLljoWlufyZ8gffZl3/UIxBeVj+4HdZXr+H
RAW9bVGADc3rN5fplMaig2c1T6nZHWOISLywFxk8UcQTyTv8GFYJlLe7Ap79P/p4SyCbe2UTKe6w
NsCyHCKnM8imlgqiYFEaQEEzlPLYLLjIW1P+ufLOMa+jgpO8NWX0FmzzCn1zffdb51UOGh3NzrdM
7DUMK9mVw+z/BY6R9RwwIojk8Idq22zuUaaNjnrlxseiG6p7PXTxKohN71PQOkClca876n4KFtqG
OW4mbnwR6KhvqwlPuDS5CFpURqU5L9iLwGH0FmwF6hPESWy/G+sBwfb6iW3iN9n1tGQqAG0E2dEe
yurrYJ+o4/FuQwF02EhXiffmyrBj+6grqbvVOqcv9vC7MMHNKHuzaZ+Y48MdnGp8a+TGkrsgHTZI
1sbvtwHONi6Fp3z+cBsroIDZlDFNq4NtqBZwz0HfZ+HGqpzkkExg4XmN68hqsX5BOmweeGhWOmga
1JIQxOvualO/gHZodxEI/etuRo1SoIDk0qGY+pV/uLbjvIvuwYqT0AVlee2TiXCTztH0PVsELETK
YjK6t6kDVCotINXNUxZUb/kYV+erHIZTg0Rbmr6ipUfE4VQAOwjNAO5u3U2mlOpKEAN/ggdAHqHH
43bGvHUHVEijujq0YQEq3K+xJcl0Rd32KNg9J42vPjsQdjW3xztkaQ0lTzDF0FHyK4CLrNuw7lY8
qZVjQBHkOcpN5365Xo4V/cYZBhw9NngnAHBLHPWRzQGcMa3/JAcosLs+Vr1HaTmmpa+U2FVP0gwm
1dqabeVvpZnXVXeajZnfsBcOn/SmaXbx0JgnHVO4B9a/wXoMyXQDDUvAONMnBwCL+raI1GGtaVr8
0MQ2bissM4djH3Vv0ncLDhSlu89q3uaWzTt9SB6AVY+n6yTyA9pdgu2doIr6cTRPhaUEV9aYwIOk
eQUZNfbH0ebfzW5plmgmr3PDKe8SX0vmV+qZ2haFO971ik9uBd2dRc3Id3blorl0O3SLQFMCxmYH
oKzn3cWootaU+OXUHFT7Yt1/6JFumSXXVCf4OtpAcQMyM3igLPEvUWh7FyyqdBxMKuriMiKdqaIQ
VCdIYUAKOxvl3Kr8nAhvo3DYACFSgN303uV2HRk1VZauvJHRISP2w6XktPLbahU6ZIilKXOnsjnY
itHszcmDUec0yEJSR7DNNjs2lu1v6sVoyR/A7wwoLJx0s2XPNo3R9Vl/fYCnbbfmH6q7l1++HNTE
G/hZlOPu+h6LvKDj8Ur1Ngrzt3cZfbZB1qU0tWwNJjc/dAtISQ6QKkn+zE9p3rXPSeUUiO3r8LOX
gISK3V3V9S4l0Tk8VpOlPFttmyy5oOxHoOiPM/i+V6vI432BcHaae+5eidrmErMP3k6pbYLDsOxF
OaX/bjfd6fqc1mM8kbOw+dngxAJ7l2uErbr41BvNQ5fy4xoSldqDrWB776CKVSUxVsUq1sGp14EP
tVwoZHXqnjIKEvtu8NUnuHgt3q1e9m0woovsoFo0LAqTvIilgwsDM/hVHdpmqyQB383Jpoure8Mh
MOf6bgaeM3f1bmozgzUxaPGlYHI9k6YM/NFX+raC9hX/QLeBSql9/uWXK8g8isq0b5e9XXso+Vjf
TA+3QbmMpg7qyWn+LgOMjbPF8bhb3I3n3mv32TSgg/uv/j4YWU9KSOFni9xg9smJg+hi9ml/nMlQ
sySkxCJ9cijYD17kLI09A8vB4au0PsTdQpSBamqiVmij/HGZ27WswHM2tt4X5O344NvAH01tao11
5yjl5jagBkO0NpPM3FCV8EECROio4yOE5oWOaoHumScZkIMKSwEhfDlKh7UEyhlPmOJcIZftTvYa
nna/tlQ20AX24wAFFhWdm0aHnP3fhTpkGNm/d+mP27zbFFLf0boMwaTaVbk2C+71oEEzdKHzBSR/
n0znGCsJmq8zVL3IMvOzFvvfpSX9oa6qOx15v430yWHO0nYNTGQCyMp1pC+DNyiXxpIvWDkuIIVp
Z1m+e4JFUJ/9klKwPrMZYFtn3ovPlQeYB0uRZNhZMkLaPrqbdRXA6rmzsDup4nuzJAVwxRfn6t/j
2LGaXVj2qa4PMKD99opM1nxnPmQ6JiwySim3uNc95TozXjj8UX/RIsvY9GXhbvDr6u9t2+rvUbsc
7s3Y/OW4Vn6QLnPpvw4uYWm5LW0tuEbeJvYscA7qWH6RK2g+/61kkk/pb2Nnc7K5XUPpXrFOYUW/
7KHWk1IiEGJgWZxb6IXkjX/QJg0MSKE2pF8Nd20YT7KQ7AtzzQY4eZEtg89NKS2/V9yVqQUm/4tH
va3WAZrDkF2G0bueUsdHY0t6r6dNrOtb1atRNL5FUWZsziw9p4PRG8X6BkPvcr3f5dgqrI0MkMNt
QM8xVwrL6tKG3UuvwbeTsuLQAnkVzqoa6lfptFu/VhnenRJp134pBkoh8Xe/dLX1iMJrCaTtVqrt
Wfc6UHVwA8v8+1v/1FNNAaozbm99EqKjUQO4R/l66/dcEkQ4l2j8rhZ8LDrzOrJpefLV9vBJzmp3
vJSaY57NWTG2fjrOqJSmryZZxJ9L6AL2+RA6+Il1BqL5HooG2WtZGLaEBiCrd/wyyv4Vw7240oo7
wZoJIg0+zX50Kvvy7y5TYYkgyDPpt1TvGnXr+j3xBlJbumTinGKnEtZ9uZ1G4KirSRmr46iq9zcL
FIDG40UUxKTPS+zq2FkTdzN14ussOZVDVUX1cfSH+3rRFLv1J9hjnOEBbpRaT9WVX/Th/cyua9Ma
Zfex011GXMUMD1Gf/rxGI7SzuCgvwlx+C5+bCA8I0X0YpQiKyoTl0HrpF41l8OHWH/tZvyuXrMDY
BcVlbkvQTUqxnhrS6xvp85J4Mf0EqrBurCpCFYDAa2dW88JZFROipiqTAj1Pk72My2EIQLpDvEFP
HV7u5TbwPtusvEM++FBvgnUSBcmFfHNyKftwpPL7ux27mIxBkChWrVcmFxkYrRCGgpz2Xb7IacHQ
uk6sl6ApT/J2oy+/IqQLjn4KJ+h6SVdOlWb5nv/6WHQf6qyoTz2F6POkztm5m8LsLE05kz6WKOhB
/VcM3hnkz40W3DMXiEaDODm9XUF3NRd5dzOn2GUjWD4P2lntm+6+SOE4Dlma/NUAL3UbP/pp5Z6N
ho9aPlEnaY4kcvO9rRf6p8hJf0qEnfvnUs+SL0iRo0TDGkhyHuOiV4UsDj5d7Kn1fzfVpQkK433U
M9z3YMOu+yNKoTq/4cjV460G6vzkIoa1L/NyAJ6XUmWLjOCbOjgXyyIlHbXK2kZv7EebaCP+4Xn5
qcKwfDt1qXenTxVAgev1GqMu170KUNVNl91UjIauSO1KHxuqCh2HZac5LjFKRfuqy7sENjUoAenL
JUbmkD7CKv0qtmpRnlynXhMqG2qS+gpEoLLTl91P5FfsjZazCf3DbeJH7nuggdzoQdWnHyzy30Mk
Ti0a/RL1GTBAqzdX0ieHmN1q1vb5WVrRrEM/bVJ727bQ6kYwVXddFLHeKNojdjCYuvzukggZxJgk
oyz+nLHm2WWeZW7mkTzD2uxQ/jS18alcWDdj0y2GCWAqoY5/g36kryMnqB6rFi/NQUX4wO8abEui
yFkHaeR+JYWKyF7g/wKttwmS6S6flRqnboipYVGPl66vUDAUFmuMVldU5s3yo/unTwLloAz6q8y9
MV6vc6+XyRBCWa6sziV3G+yyteAwBLExJNU7/lP62DE4rN7hz4HmuEE6bk05Uz9GfUB23MLQvrtd
Rz4jShaS+qDPW0+KZiN4/iM7FpvdBl+4U8N1QhLwLK3b9wBlO5/gNP+IzLtI14vXpuqjRzNv3rLY
Ld4S8uXHAMDMBoRt8WY3owISN4cgvTQ7q4lXOvuSe2k64YXFUUx5zVFWaLIihWdF1l60mrTJwjKi
tp95hisPfpn9Ld09bMbd+DsKWaIPUdoQf4iyW7LAkedNX3gBXsAkv1+rM4K/Rf/pei19VHel4WNW
VBnZpwJj1o2ZhfG+9aoMBTI/PEVZ4QIoZ7TvKufJw4RRBoOlK3XbV9chh1NWv1pgFvsiyYd9BxP8
U2POwapflMunMURzJta+QFYvt/NchXeFFkRAxlr+R9nj9B3awjUUqQAUQ5PcfJp6Exho1/gs1JbF
mBv36apa6l6wNQFTh4jnTik+rW6OUnDxd4DOIs6q/VORhOF2HLz3s/n32W30doZE0fA0gmrf/i/i
igkUBK/hvZ+Zpf7mjvGaqtAElhHst4oExDpGz+hrr2XPV5y8V+1nZ+z/zofmW61gxqaHvguuInAf
S/Te8c2GRoo1QIRuIdcpFLVamdli09tizrGqe2C8D539ci0y9+yQLbNrUQ1NmrvO65rPyAvtWNlj
3DmY3b43a33nAo/7uoCW2soLPkVoU1/s2qfYtfSr6cxbfaoq4LTFcDSwTXmap/xOLyrr1XAj9Q5F
9kVg2CDvPhXDAV1T0MFLE5tPWC9KYewleKoGqrQ2ji0yGpTjc96H3aMMmvqu4x/+tekL7Krc8BOy
0uqd2U9uwUqgP469w4so99Q72zDnjhI5aN+5rpWq3RSQl6afQTLW20BVD0Wd67vWgM2XelhqQQDT
VlHiZJ9szRqfqzxbyaBI40CD+W4FZFilS/PAHdZzwA7cDHZ9+T+kndeS2zrWtq+IVczhVDm3Orlt
n7Bsb5s5Z1799xC0Nz0921Pz/3PCIoAFUK2WRGKtN1TFx4Stm122w2dwuDxKuKpxJjdSPVT9wHbL
dr2dBtFkOxNw+pgkM8nU50VLRNBzcqOl5P63vgiJsV2KEOLpd8EQEWi0SbeO2ljDPscAKTcdxDw3
dnmGobBqsEvHxnSTdZXxopmKdO6MOMeUwjBe0rIa78gFHkRLCujCfDoLmvFZ9MhJ+CLjBAponCFV
QSzFMv3sJNZSWtKRJb6BO9EUV6r9ALoTVnZUFMPUlLcD5eLFpCnC0zNhwwV2LkvicQfdrbwAo7IR
TpvUgfDOnerF03hvl6iET50iKJTgyOzkqS061Sb8GTPPWSLT2CTRM0Z7vPWic9yqbU3Fm9PR4/MI
KFA5qm0eHnQppSlGxMFJDd05KLpqHWSK837RjGc4HhiMi1MoyTD7lBYf7TApj++Hf4ucT7vAkrg9
DsNqbrudNp7RahiktTh1C+wvMPE6psbftpdal2b+JotLwG6ViqLeVPKiypr7s5GmaIvDHClOyxbi
ml6N4UoQbUQfmqd2tUO64BchwoPFPWPQGikcD/YQfRZIsXfCIWolD2JwxpYto38PLPCzZdBP7OEQ
h+nn2UpSLCziHEnF1CWp+RygZgU+iMd+uUH/k/yZFG3tKua7UzVXrVf0B7n2jAeYainJp/w2R6hW
5O2wfB/WS4itFPrDshRqB2tgFhtjTNjS92pw0skxrJxBal+szorvYTYexaDoavpsaztm9ViEY/vi
eCYyMQ7EKjE4dEm/zdAv2DW93N1aFeKZbk7yYU7kb0WpG//U7Ab0lWTCdGbEF68PoP2svT61HoTL
SusAi+nywUEoDH0wYb/iOTk6i6qjHuYQMbBykqY7/bSBGCxfObaYGQvVsTAioZ55kb0WTc2M+k2Y
eeU8Krfx3TU75TELJPVRzyfujfVL39n1EXmYpBj11kfmaNJ3Fs12rAeM+CCGdpD90dlGCtpPt0IK
eg4doL8AxB8+2j5SnZpiuOQiCXu34hSGB9LwcRGWzhVEgLTQ5PuGynrSScVVNzTjGVuvCJI11SNB
s2gbhDFRiZkHvYlNYdrdh7zJy6sIEPFgAAHQTrQMJAz0mzN2VySZjWfRpQwkThzFX1UZS/sTzoLv
9nCHSqijqYeKjjshMcRBlxXr2ETB96VLnKF3tKn0xr2Kllgj50prw5rYF9NqYgD3PetoVNJfokuE
/T1dG0jMzxdGFDlT8nKGMSP8ZKJfCCdUAJJnHPKCZpbzqLgM6ttvyOQF4BxNUGcEbVDQd8tkP89d
sM5RQgE254MBRIqsb5ReAmVUzlnuoEgST2lhxTlHU5cYF16gTjaCgxdtBmW72BnlV24Zynkulrl2
+fKu2WiQSOfRoktfGs2KjnGvqY9VAwsnn8DworaYF3y6Kiv4l2YJb0eUGkWwGBWlxnIKFnNRI3Sf
ZAULZMBtACwoqKHaEASfpxQKzItQv8pVrwybwaxTno69gh08IxJi98NqnpNU7hoVXEWkXeY5CU9W
az8pEQE+5kH2LDJIUdtA0ImjcDfzqpe2yEWJGHGWmkO5ZtcV/AwUbTFRDC+ZK2jUAN5E6siMyc7m
NsWgWX5IyBG5smFfXMVOT4hF7SIhWNQ58tNE6T1oQpZIN3BXm+ehxXYEuHcSqR2RzImrWoMfmTeH
Jd1ThP3PPt8I2XYq5vTpavzmIOlTu/p7vFFM2ssa79szzzFBRMz0HW2XGzwg5bX9wW3wmRUHn2z4
TZJs6zao/kOlK+UJazp0UBPgb7cBo5WtrZCfFsGiT5xVGcnVoN8v08XZvG6FeAtbxXIXFSQVQaxw
MXFp1Mk+tE7zkHSyjsdklecaRnWGl5Pwi7Mz/63sLM6WQ+E6/s/hdzGlWTLitUp0aieRxWmFJUQL
MElTq/gi7k3LDaqprWdZ9rLjb87IYnQa0EjiHH+CrCfg9t8DOMP9mrEsJQGKEDPEfRHdgexQqgAH
u0xxcSWPAnyXm/h1LNCIIo92sxq0+MdYVp+wolsrra9gDJcepwzti4gsKvKD0Zg8ihZInLekz8t5
HoYi6IQjI3MWgxhAdSjroNkoVm0M39rYLaICYlQqELB3JlyUaKo66tCRjuJuJl5QUCB4pZbsDqem
eLnliOqyb49oPgXpBb4TSCPk2MJz42pQDRJ3/NVhV/1XF1rh7rcgxZXD89yeIx2XO+4aK7SQHJdc
rC011S9F3esXPcaYL6CIk00tRVL4s8BP/zoVMSr4e3Sj62ArmsvkocqDdrV0OmGxBmzgnUXXPLpE
SzJQP8lR+PjvrYEkpYP92sW35BbxOLedz5Y+vSrhM1kxRtFhitfbHwPFZL09U+DDwWhaqUNo5DhI
1YBaf4OwlGEcfZL8A7IQEb4MhtnNh79HXYXbGDUqBkIRCBL0DCP9wg+EVu0QC61gtWT+s21+VbNQ
eRTw3Fxp0p0Mc3MjxsTByb/JU4BooA37M0DEe0r7avpke+vNxBFfLX91jRfLRm8SfOGmtwOULaLH
y1shAu3pLxNno2qvVPQNTkv/PGNpK523Kb0keupMWxkOztAWxzodH1tp4r5p1S0eyuRjnOAMGCie
c7Esr77YdVZusxEvyxwhshZtnLWG7/g1tw3jqR3MZwScrU+UWj0wMaN97OD7v2FQtarG0fqUZE2/
T6iUgDsgzARX56SY3TSJopzgSGNSP4UFmfI5M1CfRO+WRKaK0pGIh8oZorQYdVfsczaDAQa8dYPz
TK357bTpHX+dS4jliM4ZWge+Ofw9dO7lAajfRp0sHTQdI8EOHsJOm4rmklz/sGXVfVD80noiR3S1
naZ8rCzUTq+eHbgwaRLzMiagG4B7wZAf+vC5ClJ7pTlytsUYcUxPMt7Cuxmd0LoD1a9ee5PV1QCx
8i20ohClItxsSbhqb1pd2LsGpCqpa5pep3UrU8EdqAsNSmrc3LdDqE28e1K6fmNjPRUiBIa9nI2R
u7eKct6vwSG9gKDXqirKksvp3rZttPDBsWLvEFK6OSm+bZzB70V7F6z4xDIpN4hvWq8IdNQoLpsS
3LDU2ECMNngWacmeFgrZLyRccAQTp+IQVmrBHskNNkufmBNYjrYqCrtZuxhF37tIUW8tv0QLWlac
dbLrbzo8JNnb/4LRtkqh3jpEqkXXApmVhjD4LRZtYP1YgD84CP05L8Mx2fGHyyJYNwSTsp3e4LIz
IDWPa31ryhsxHhQukEjf+vFO40404zFMtslQ4sC6wEEE+MNBUW8NxrvZiqY4zDFD42cTNPBLbVZ6
SyIHMIlvqmt3gm/EBWDpkD20ECgVh/QtTl35vnQYQFeGopXIaCCHKhRPEXgY174rD/M8fdJEBeho
7lS/beDU0BR9iR4X58iSnkWXmArf8HOih8gSJR6ocd+WPnTI0O/Goal2otmo4KyLFgUG0bQr5VVL
3OAuWs4Tgsv6h8gtmnuiNM+l0Ugfwqp3TmI9xFJQK/MR1Y+6x7Fq5W/TSZZ580n/bz3/Icbrqvpj
QA5ttD00+MPigwkAcKtBl7/ERpde7CgAHwYY67Wy/W+dg4y/BncZJfDia5NSFh8118PWqIVO6I3q
wa0aFIAzqVrraDN/yflk+0XUfA9K93Npp81Na0BdDzab8NBWky8ujG/MnTTjQTLZRcmBBWgEI8Av
sme+uuDnUbhq0aOwJ/OdMk6/DIG+6YGSvZlUFw8GGNl9gdrDJ924iwVLSba2+ph2R9S6+9fQh9w2
XSiXNQ/1k7LBA7HoH00HSLaDRNRL5PXH2tTMg++b1WqIe7ayVQPap5H0rfh3is+E+O+y6d6lYaNf
5//19Fkxgq5BKK9XD0tf6UfeVh+owstiufLv5Y1xpNDjBsfZf2ipNYYdLC97VPaicrj0z2XGabQb
SLSKUa/RH4BdZZvKk/PrEPv9Nowz/cXKsPOT1dD7KyHDyA+S/mOs4ruXO80nTdXldcrD0yO1CpDP
fEVOjalH60hT1AfdcJOV3+r2iwe6Zxs6Y3JJiiS4IHYjbW3ZUl8yu6AKXBTWd2+DjFHyitrJzZmS
hu6UTRxrdKsCkotbu47JIbp2oswjKKrTtkRkM4mhTEHLRPJELVzKQt9Psj5LaW5wzOhY9zKsJcpu
S60tH3NKWUucGFliRBMD2F/FvKXCJ0ZSCnIrAA+fur721gJ8IWAYCV+hzWCnPt9RA3ZdmuX4haM8
dxIxAs1RRDIYTTO6i64+qKrrQFIOxzwLMxXuNwduPx5+EHm0l3SluKWZnLZ/SaGkftYStd1iqejD
xhq0uzjk8DavapLuSyTk5i7RH1vDqeAJ7xJMatqiy9QxUsZ7AumyaboYKJyo3osl+SnDPAQemte7
lr3K7W5LRry+InCV3IdJ178b3GrXkmtdN0Gf3JeBf40Vg7IGONDFnGUtwpQ2ha4oReMFkcWJM2L+
lU3qOZ2k54jKSe0+9dv2qFV9cY9sku4xyoNPsqU8t13pnEqnUtOVVTiQGqrecrdyLf86FQFzrwiY
Y2uSoRRIw3YjOkVQ4bqlscYKPDvGyL7UfgR8TykM95Lbz/CqnCvuaM619/DK3WiTuOqgcNNPrRy3
iLIvusOoFR9FoENxGgjGtEBf2mevrAOM96a4eOiCraHxJomYESIl96+0P0lGKu9KKK3TQ0r3KW0D
tEHD5FuPHBaa4Glyt9CDwI/UE48xc4QAz5mW8ntEDiZ4pQGD9602+BhYejMpajtXrHu7D7aDJgPd
3OjRDlfQt7NrJ/jotsawKZy+OYpRQ9WOfLaK5yZu5Hujhx+zLAg+4tKl7HPLhrptYMT4U5BRCc6d
VXkPZaFGF7vs7Y3OTvhLC9ZOCDJJUN3YFfvwPPn92ApvvLIJgOuG1o0/Gl+l0HtrOrCwysRAlo3o
3Vgt1dbtP83Dm6PbKTyL4wBoZTdf9x5qL7DJ3/XZzVST7Cb6xdm/DnqJ4wMLmkKmAWRz7GM9zVqm
dlWiHPo+/mSlKNF0So6cO+gIZ8JE+FqIrdV0hmgqzLzKdzbvBkRw0GXNHiukaLXMWFaZ/r5LlHxf
evhAtApJ5vhpLOv8iIJatslLNzvi3IhIZhSND36VqvuxysNzPrT1OZLzZt/jC47mISK4Mn/Jqxxi
sW0PbfclD9MrNiSTnOyHAnMNb1Ua0UOeyt4XjOnUlQkC/qXV4beATWZPXK5a1VUe5kMlqw/4yg0b
SW30zbuBCAQ4lAryKYHkaCbksinaDrdaB35v7vNaV7vYqLCicKo+WPKITUEklcFBXEl0DlryDTxO
vgY8DQRNCqLm5vK66lS/zV2xayPIUcX5Jgy8ETsWmgjCD4hFowPH43E8AA+bwDSK6n4DCq7yWz+1
uozd3HLDw0rimxaBZRJdYsJyIwz1+M32omIv0va+pv4IFMyGRYsEIM/F4nQ5vBfXCtPqZ+XOqp/K
SQbIwHoyiwPzS2LKZD0ko3vUbdvYD6irHs2xsW4AYCv2gHb5saulR9yhXKyyXf3oAYZKq679JqGd
PW2AihfVwQCxxYTqIjutesJeCoZJ7NaPJNlRY0A08ZOXpMgC6tqPEBcAxLef4rJXr52wn2gDZfWu
WRV+undkNSGjgKB6SHr+UE8/6eJ3OZxMKStFfxU/8MvP+hIrBpZY1J5eRWvpF7FRgI+kHeC9dFVc
5JNQB8CXJvHHtVVAoxJNSxmDS2V530VrgAX2DHv9qQ7l4dq6afusGUm4t6CHoyzPYGum/VPozWM2
XKj1CORzL8Wa+YAx2GbRx3UrA8bkYDpravxyDC9kcvQrI/lU9GX9NLYfBsOvb9HoITasu8GBtC0+
xb4KaG7qWwZMHnhWZVH+7KunsyLVgoOP4/dqCeZmYbtRfxHQpSYzTFx8vM8z4ukdnEkAm6rR4z/n
uzP+aRD4KRIQW54n05WouktmJMHGHKPVkKUWSrwvOcCEZ4O63ovXYWPqjKF8FqG9HjmQFSRlovuo
W6xija34p5hy+8Eyx/YkWuIAAEY5uCZ/1fIvHqSdUw0eCgIGd4/jb4BEcKiwaBXAXDNq0Y9Qzlpp
E0xRYBkVq7fCIxlKCyOObjwVeiKvbcQg9+hC4B1koSicKGV/h9FdP8m5Hpxqy+NbFck0nUF/yF3U
MIIawNUCjBPf1FF8j426KnZUNzrsS/7+Xs+Pr2JIzDQUJKsjA6rgVDSWx+ZHb9TdRVSIka0tt6Gt
Z3OBuYyy6Ay9FlLWVG8uM8SvFPecxWb0SAlo0+CGBirIit1NkvpAlv7Gxi4o2Xh46jPVuArILIkl
f98KnTEeZTUFMlc8WZIIsm9yUd16fBYdUixH68aukLmdxt0g4PlmCldRd4LyPhWip9uSNR2K2k7R
uNzGUW9c9SHjniW6xCHGw3nqFw0PH+cZOlA6fJtybzgvh7HNIY6FWn/OyiYroA7SNrsS0e48O4k4
0bXMEGdOL1NJym9dpQXnxvILcKCIjzcgprCESf2Pfpp8BhzW8T7/pE/pVvnU60n3ybcnBp7rRU99
OQy7VvERl6+b4Fw77aEudH2FyTliQ9MhhjRzk1rL3ZVBrswDok+MZoY93BqchwI8mTeiq3YMMmNU
4veZ7qQHqEFYbBlV+Zi5Ok7HHXXruXQi2lGZ/2qHZZeeRNsqQFCtkyletKuJpVToLU4jlVfsBpkS
im607qfKzhHzRI8xjNuTQwXhc19NuiTIZd/7bFTwscNQWdLH4P6vk/pJ+XGalJDT+zxOk5x/mNSj
zo1VQlijTEoGvFQl9Uambl3k+J/IakraPmQTiQiDd4W4xJ5wOjRODGDb9KLD0ucBT0SwqOw2ok8s
YEDROrYGrO5i2k+KPiWdLEYtiggVFgoQaTmIM3HwEg3LRrPgjqHIPweU3pOBM/xqklOclIe7yemF
uWJAhCyr5EYSr2odYOfS926VvOoQFslreP6/Fl4WsbzOhkZ7WXrEOstrLUopOgbaeH/XH3Vs/sc8
DI/F9B/VzQmUAtdl/n/bbv97U2Mz03VlcxOxjfp90Lr4EVBie8ohwK5mv0zXRLMu0FsL7iR+m6ba
l3dN6tez/2UHp3DX6ZW1WQw0oXKdEErMb2ym5Sf2Mkcti43jDJEQ4IkZgVFsMqSIZmRF2ZWkChzl
MCoBGlOJo6xCpVaxkq2H23IYO224Zda2cLLgJkLFmOgewQrtwwKyyBIfYH2oAjhnucBJwMdM85dh
sULv78RyS7c4y5Ty9+XeXWxZElT+ne9EeJorS6HtWEcp0J7eVadELQow6FMsAqbq1lKeaiJd2nq+
k6yXctYyOlerlrYojQVTtNa40lZcSIxa5RrRb/cume5XM+6U01xrm+RHKYF/E12ipCcOU1ddYcA0
V+gQ0JibC6Ab2rBkKffES72HUbL8V71jd0ql3zoHSha8RiXGzhoMmaMYtcKx2Hphqe9EE2d2aj+9
YmxEsDJSyJasMluL0Q4CGRAsPq7etFRbdhK4C4NyMq3Cj5Xn3PgshubFcFRxRu45olXo1ZN4VbEC
mp0E5VvPpwsST+H/pWudDFpjauJhG1zmU+yZOEW58CLO0KIMLoiB1OSxAUxmxlfF18wTdOKfB21q
GmNTpABw6ZQdyUTq1c5/trvSK//9VITOs8QC/9heriRiFKApa2SfW5IQv16CJS4s2pY1yFhBlqta
cr1LVFGzdvTevyzNYOrLxyGCDKj291bp7P27EIqOcbWaY8QSYo7VayFuLFiDTEuLKWLw3dKibxkQ
cWSKvkaare2W/pxkbTW/yjxpx52tJGiIgqQ5hRghnsTZPzX/l753K//npfw/vYy48t1otbzA/7xM
lHTcT/4p5o+vxlFzWKfDcBez5svNy0AD+JdL/z72T8u9f6m/x/82JqbOV/itV1x9viIuYjB7Rce/
vab//rq/X10sI6ZWUYOfwbL2MrL0vX9Vv6/0P1w/iQE9vP8H/db+7bK/nYqX9c/tUh35vbLcgi1p
kJ7y6SDOOsNI3jf/KUTETXiykzj749wlZIl7d7U/LvVfzH231PJKl6v9cfl3c/+Lq/2/L/XH96WR
pEcEuhE9n976P77aZeB/frUSbioRTIV/+U//F3/0H99T3P3IgP2378myzPKe/NPc/8/3449L/fFq
//h+LK9yeef/uPQfQ5aBd2/3spSJJlkQeYi6NNje2auBB4jbwO55bXQV3qPgyhVgh3T6EzqmbaDb
R1nibEWg6FtGuzaE6zCNLgPzCiBZGdEMELfTMog1/1xQND2UetZI7eEmMeY4VlTlptB6+Sp5aX+J
Mk9CfsIaPtkUuOs0UF8dDIaBz8naQzsdnMC0L2FsoXxPSxwCaOxs+pNhn3rhpKpUSeY8wxsAs0V6
o8zRIlBMIQdBVTLLT8sCptR5D0g5v1vX0UYU1GJ8QN3e8T5UlWKu0m5szkWn+R8oARfUk1PzEvaF
/8G0h2+oNeMpNLXSEDEHaIcPogUOHuVACEWilWsjGSg0g8SqXvwsd06wytAn2OVlMRlNIYZ1+u1U
d71SXffAh372tsupiCX9USEmFyIYE4ArBBxuoNOMysTGNl1p73707Eb7kGDmTF0of27lyHvra9s+
+X6ID3ypIWTksr3W+qTeidEq79t1EEnKSYyqffDaU1C7m64J/oKipjKVQzMkXlcJ6PYvENu+Ib6k
PPlyiIq6H0xeCGn3xUr7NaWJYJ+UeGC5Wt89WCjYPmDCcAraVD87cq4GW01CWgCpmdsSkSMMc6uU
L6LHJMBEzrl1znWNIeq0Tt5OOsKkug9YejhXEpMfXGAQuErJ3YuLMJCUBS8WmQdM7i4kG6ydjun5
g+noYPdqdPRGEjKWn5mvGJ2piDV2CQaBNE2TdDQyUYCKpmbh2+4e2Lm6QVreeDUNbDIxaHF/jqIr
uR+9KIUURLDWo6ObgMLdiuB0gCuDhJLxc3QYi13Y9sFOBKcj9AEFhZadCNZ1XduiYqDOo8BQm63i
tB6SsDIry0q8jZEA2YvgLCucjT7Iyl78CRpJLfyUJO8gVo5Vp9qwba4OYq6ugc3OWkM7mBKuXUbh
k/Hn5eLb1KaXnHzCm2Pi2mKzzRzTSHp2JAOLxKnb1/NrqPfUbMcxfNO6KjgYURFvxagvYzUvoT5/
FKNI6P0F28a96VneXZ3avcltH24sW3ExAJfKlway5sHWOoR3pmam1cotTey71A/li9aU1Us7JGsv
zKKnsJQ+6EDNztDUxr2eRdm6rfUeJ7oOW/I27U6RY6ZYjiXf0AKMnmpg4vtkAs/Hag5rLxi6cAfG
H50Vx1De2ghtpFFNyotoNpqObQO3RH3y0HGH7CWDS5pbALzzSspeDDlCMRQRhFMcwczi++Luiqw3
gf5ptyEudbSIVP1RA+N7bE3ElUSfD8X40ZK9dld4aHSLPnHIEvSo6sghITTNFXFqQVae4niMkC1L
iQG1dB6qtpUvgRP6k8PZ06h1SFsosC4i66Q2AR9n1+xJLjsZRwu1/7M4iKGAr+7crOXky1BhS+YD
TApGzBONsPCfgWiz+7Oq5kPcZ5Q+ML38nDXZJ2SWEOoZDBx4qqze1p4+7KgsFLBmTstBjaoK/+qp
s3arnyMueepV1KAf12tZefPavxq/ja64un/qSyfZmyXKaWPg6iBA1Y2PDI9iqxcMH8d7aPSboDHj
QzxU5d7Kau+Rrb+xVqVcv2exfEvhnW58cNn7NjZPpV5BswUnsdaiajw0dnaK9dp6NEvDepQi4Mzq
SN5X9CmZjhQmPzmryh/CR0Wx9iE6g9eEN7jvYveIhqSEHB6HUveKvWR5yQoVBelqGWa768OmWoG6
qmv0tuGozKdZRpU5b9toW6MMcmkmtos4EzE2OeJtLafRuvXJJymAHtJOf0jSQL6LHlIMk6GJb4GG
I0AMlI7cI0KIurTo0y0lojyXYl4xVcR7/VuKLeRtsb03a3zFAjAvG9EnDmnqpHfNesVXPXqwKWPd
U22dYhL+Ykf6S4gcwq2I6/K1m2CgBoS0q1R55StaejC94QAhGcTm3M287NFRyuyRbcd+CCXzaiNp
ABYAOUW+dE+TAORTbo3qxsplaeNP1cAx79Nj5IHB0P2gmeR+V0AJy61b2uba9rzubNfhKS56+7Gx
nR62hK9u3SqIP7VS9LEupO7RH0reSoRLqYKWyUqRJCpGqTagSDl80Tu32RuAZZ6oAfu6vGm90fxu
S+Yd+x7kN5KpYlhqyNiren+MbVIQeh2mz6IPbNe1VQvUEHPugXGUpQctKMaLPEj6nrJI6PhgORJD
uzdllm3QRgw+WFVXrXCqq0DuVNfW6rRVaasdhZDBuoiDXOERuDTFmZ5ZyYGs9HNaNMigi77WmAp/
ptZvYs2wdgOuZGsI1cNlsPH69hwVR0hLiT/iybR2IildI2hrHaLCVF7xHgs3nYaghqdLxqMbS2tM
osZTa07vUIkb3LaQ4mQlNeHr4E9Zasq7atn3P4yh/qKZjfqWeQ54uzoODsi2pDsTwLDZP2CF2j/4
PH8d9bruMVT3lU2WR9raRL3+qiWlexoqBOtH9YKQL2Iodv4cyPq2lSpwC4P5WW+1+GKMZCpdD9sh
K8vTaw9Jcdu13fgm1dg5KHvuJKq0SlPNuVubyOjNuziHFevcC0O5Z1JvgqOl5bklMaHurEAU6/ul
byitfOsplbIRs8SAEo7yoVdQt1z6UMjLN9AeP+UyO+UcYNarG8ff46BRvhtOuRqzpqL82TkrqCjp
UxMgcto7Ml7vKpm4rJWg8EUOTqpp+inFvDN3Qv3eUg2527H1fbCV9FPdKN5W1dvuqJct1YO85ufM
zSD0tulTbRn6S9nYYKtAv1mtXd9qHisQ3QZNZ3QBfPOozjZiNHVxM/fHQt1LXR1f1aI3Vi3QzUpH
YtNsT4pSV/cYAaGXMYO1aQZGDzbJsg9+V3hbG0TIppdr86FHR3Ivj2GGS7Fj4tIGyajuq4PSVdne
KrLk0YdaiJhb6n1LPPNUpG3zFsUlubxE745ymgxPdsfPo4iQg+HR8DrnVfZrTF8gFR0CJfdekAb+
GjvI6llJO9ywnA+3cdWEZ8WozMfatnjaRMTua1J13x29s55aPGF4mkSEvJTN4kua7ywc0lYKToYv
WjdcPadTPipGqmyGUTOufOqzM9JJ6c5OA4DzPpJ5XobVVZ7166Syoq8plJ5JWaG62yFqHFZfnvO4
zkjmh80ub5XqyfS1HLGp2vo0+OZ9rHyIAol5Vcwk/DEa1VeYX+rbaNnepqP0cw9V/OetSpL3KLYh
oBGg0+hTfJGaCDK7pgA/08obquX5j1ab5OllJNQGA5WqPHlW5NL8bkTG1rI05UvmdMUax6jkUTbD
8CAbVnHMMzXeNnkTrWuXD6raGPphYiDdg7LR1rWSVlhJ9YAjAKfxyIdCbVx+4n8ZbALPqfHALstj
07IaWENIAqVR8KV/jJAYe4H9aCF/ECAIV9TZVkEL4kHNBhc1/8y+eCk8x4T/3CmFGM8PbgHKtPPu
aFcDV1fYLYW4Wz8UkTHsnAD5eM81y33hlt7VUvPkgMG7c3ayKDyavm+fijz4YZrIxsi9dJmwrqgp
qAi/58VRtES/OHRTxBLW+OaXKNLa/dK1hPle22ydqOcmW1nGS6Km62JMuqd0auE9+UXz1eHaGQ1G
Vr5arjVgYEfRtAf5TDnv66jqyQ1vt/yOB4q3brIq2YtmLDX5PVbBt5o6KfYpQnSJQSr6YAalxgWU
EBdgjBEkSgOv3RRDV6+iSrMvXdB2r63+3Ddh9QMC3pobEmCS4JOS2UKFC/kIKnj3May/pp0CNsrR
/mpQz7aSGq3r0HhIquGedb5z8rqbATF/LYfmU2Z7mAtSF7TXLebyE+wNvHIy9c6n3CqGdeKN+Q6v
0+ZoaMALst4uPqiWg+6FBjJXNJ0+bbd9xZ7ZV61+ZfFU8ahCsni0IdatWsUYjktfNkZfm96yTuPg
do+iP9L9R8MsM9gZ3KTXXW8dYhQGr2IQ792/kOtNgNamCM93VfshRhjk1KN0uMbhuGIHH752bYxL
uzu8ulaWbmy/+iygkSicKYg1SdhIiLY4AFCjM/e9fe5rmNITIvoF1hLbRvuoOM21kBv/rEmgtSWX
316eavqVobbdzcpT6ckdzAe+08mnrEH5F7sb4C5T02mcrctTaaZfJDMJeJoK++E4Bt4TVhbpxXe+
Z0kYnttQTy+9Ud6VMK+uqadYeJwqcNUV+VUunfihycqX3EQypLPz+9jlH1trUK6ZkSlXyK/GNpSk
ct14fvjoRtpTXsjKuZta4hAOMX+f3Z4E3MrGzgwr7gnHlcfNyVBUDGmNDN5CbPH/xJLYMvjG11F3
L7Gt/6rkdrDyMP54SN3mYxNo5m5Im57PQKy/DXGFn+LgnF0jSLdF4Z50PeoPETuHc2YY1r6qMZDr
I3IBFvWjPLGtjdcmB6d2HsMsc34A8WllA8qh18G5gFz5rbc1dtbAgN5MmIDrlhrT3uQ6IEPQxFVc
vfmqp+abVCLRhdT+Ks0zpHI9/EJUpRm/WK78UPED+WQ7LtJSBnfYFeq+QDyHwlu32Qh3NyOpOClN
bCXbrIBoDDjRaXJ59jKXsmhQOB9HDUdcdZdmQftDarttyv7TW0nZFz1+gKdtnMWh6wPzjE81P0Rh
8dh3SJiPdeevVdgl36JE20TuoH7yzPxqojPP3guhezj/7n6MbfMNGAwE7Lb8YuYWO3UFy9yi+T/G
zqw5UmTJwr8IM/blNSFXSald1V0vWC1d7PvOr5+PoFroauqOzQsWEQQkCUHg4e7nnEl7mqr6O8BR
/4Qtp5zCotmlfh/9ROFi2PVRGRwiNeJ+dlX/PI711zSqSSIl0/LZn1UJ/imkf5lrzmBi/BNaU8UV
IdZyT14MFGJN/KDJFfwAajh90TJSFB2tcf7uqvpnS97P9yzuH6PZAsdUZepVjpCvcapIuvZmm0HF
lv4sktb4W4uimsW271wSdAQerDB8seEkRqFPeatDU7knve9N1KqhajA+0nZXqsUSUazvt1yiSIYM
NWry+DBlWM3yhDpVFsovpT7aOzly2psO8Q6vzX0DlZrCP+QNEI4CITsPxq/xsIRpz8US4nR+jkgn
P8J66RuadS0C09kl+LIOTm5htDBVN/dbo7FU/bAzPcKi5c6E0g/5MVj0AE6hPt1B3duTviZXw1cy
R81v5FyshaXlfVdhzcZ/9pGT0fxm0Rk+mtFFsyG/juoY7njfCnJHTOshq/QfQ+dXf8tyHO4DtRnP
QsoKkL5Zw2S20/tQ9/gLeHg0sqMQuu79c4g0wX09AhCCvC/8HrIqLKbKeTUdswL2rmfHKrKdL5kD
4r6po+840HQXXa3+rga5UdeeYBwWNMSiJFiIJW0wb/Pi7VPz1hXjyYUjDYr7Pto54aLnoQa4aPqp
2Y+LaLmdWRFDM03PUyJnD2pW5Q9JZKC2m1TfRA9WuAv0PbTJVgSemB8CLQCfgXDQg1+pCs7LuTqG
uTM9+1WNdP1CWzaiKqhmU/EdQxOQKN7zYS6+TA4OLseK8LtZQfklUbPY84NSP4u9uty9SU3L8jNK
47d0eBStvlpV18SGY9jvCvI+oNxoz05L1hoo2tzrMw1wysKhCQxD/0FWJ4Ygj3SS+HBJvpQeudDi
SWxqTT9OfaxcRS1Xo+aAhPQpDZEDcwyToYj43lc1OElS2H6bDZX0M01RzkboOy9l0t9Ddt5+I3tt
dAG3DHf2FFi385RFXmC3yd9WERxEYrOqgLFSSBRCxU+zeLugp/3PHrPBEB2iwrgAPnxVpUi9ATup
eYXWhN9T6QuAgOGrpkfSHgCqeYbeMd/XUWfsauCTLNZyw+2RsX4uoEF8nKCF1aXWeO6sFpNea75p
hUFCoFpX+0zKATnzL3eTBtCnTOUSW8CGr0uAfJukOVRNeFFgSLjOjtO8lWZ4Q0rK+MhSvX3L9Ps8
yKtXCyfnM28YoApaTTXx72d/ei5z7kJgpr2nBmOF6LyclbtWkYpjb1fGDdrMOfhPJKBAozyJjeJA
VdHE0GRhG/aJawPV9IJqTA/mjDim6FMNNnmNMjxfy2HDpHQPy0nCHvl2NCyRYHjHYxkyCZGz3QXc
IjBaYkNWXXzxE+fvVZKjM++lIi6AI4fccsmIvkSJj1QGhK1fRFuuomn9qST25oX5sZ9UgPMp7Hyn
TtJfkVBt1Gr9RnKG+J50TAPfZRLvQ5AUB20hLZiHOLxb+pKhEbulOiQHQ6A9NptFgEOsFAMsanTb
FTskWcVVgCknjR7Zef2TKFl4dteS8176014Yk+8s8Yr0gYzpaO1MuAl/ZjlOO9lPzGd4u7PjVLKA
K00dxdsZUgxrjorvS18Q5zrrwkWhQwICo3U6OeaaRsZ1Z8730A8PzKuwGg0GNFb6sqP+zx3iCDWS
7+M+fgutlqSiKNZeI7jDjqLaZKr6ynpHPVYF0XTwgt6MevVFIof2QWrD0i1KJf6Z/mOUmv7DAD2B
mjzLjnaO1EtEZt7BtjT5zU/mJymArknzh9d8ZrpoWr2H16Vr9n5mv0aVbJUgJEMkzSVZS+7yPA6v
Wlo29zyb7izVwdde9qmJpmUTsFQ4R3b0VTRlYVWeQh11AcYlL2ZQ/kCuILpLlEi/UfOiw1f5MJjd
eBcJqC2QtPEOzRvqZI9cIPI1M162Y4hwFkRu+NJrELWu0rJAPDB5zJeJbMl+AYxEKiTQeulUz5YS
9Uc1QCEoA7z/EC9JdfYEvGiQphzSAiZvYILqa6n2ljfkunIUSmgTlMWebKHLLbTOxN5x6Swvneul
c9OQIq8mY3TvFH7z0ATqabQaiE4WxtNs9NGCTdPHqIbOlBG7aFZV1kXsJOuZdNyGyIHY2w5Ofpmb
Epat5VCnJ4oDQ63b+L32mvVSemjTJkWxg6cO8WJ2mIO63BdGukMlk/nK6YwbsJYoZC5VMYfJUnCA
i3t4EE1Z0DdeEtoMUmvhnimABslK3DzKve7xsVOvG5Pe0hQEqXYtLWd4SILElU2Qpbhq8pcRW+0x
1pC+FVnHWuq/Sa0t3+lL3rHOAPTKRguPojqaUXIRh0ojzHM56NpdCIIIb/Gc3MqaDrvwVs+0dvbI
x4H+YNm97Yi0rAQwAo22bKHV0cTxdGPgQHs1FCZhOJHxXWgZAqgEPEurDH/OwS/FKqR/UsCDWi4h
Ede25MRqQX2nTVFwk1pkYhlNWD5nRUKQdDaDn83wq21KeO/+PUbP5myPpnd9J9eFdo6Sx9536keW
daWLLkxzXGd6UVccMuLaZbejWyNmyTx6WjNlnqyb0UFkoIoNQTvolRr5d5vILRX9BrKuDvPyOEQ/
v2BpqWqNwQtG7NSVJHJBc78tXgKd/FNRit5L215pICqhxzKuVbB07dDZ96VROFhPQf891S2cCY36
Frfgp+YuKjChzfq1q31c7nQYLYT04AgMHsdkKPAMoYs3GZHGZ+8gOui+OsEMl0sX3XqZFlltUOAE
OLQzWobZWhHNxCbik1boBJmWXlvXVtftXRyV6VHsgCcf1b4UXcxSsxAPkZ6EvSpuNI/TvtF6YKnL
fRXtoilqrKf11ouqQQ+xU18kwR2/tW58UA2JZt0KWyhy9PDiO4rjiqpqNcW+gcjgJIwgbURDWp/A
gIq9dvcr0wPlVamc+WHqjOcslfpz7kQgv9MB1jFQBQXedjSD/fdS1soEXmrtRrSLzdZNVLM4gQCp
ySt32wElZHrUojndCSLcoPP7OwKcu1UQVbQJTly+lRHxb6iORdu2ww5xtplkzLtbG05b+TzE8bcC
Xk/F2cmtfa+3eFdEKrrIUBcJ6xFAvQt6kVfRJHaKdlEagFZA3wMM5AP98/sRokumFqG223pXS29x
Lq3PD/UCXxO8i6OfVhcNuuiN0lG0J0KfC+418r9Bs5H3SaIszt2f8AvMxxGN1mOnB+MXvZuPq1uS
lHM3iBLjLu9q/WppHVntpYKOkRXczmSRvcnhHJ+cGWCg3jsHDCT5JuoK+5RPg3wj9cH/KrGEtk9/
6hcYwW0rvtUTVFPjI8Y3nD3FrVTAhyQMEmuJS/jG5J+FQWJGpX4KfKVxxd5BsmCfc8Z7xLdsuMz4
VmBOAopfquLTAYSwY41JVXxYxjzu3aZBZkFLw2iBoJD+LyG7DJdbfCt+wohk6ZA6zC1ir+ZU6UMk
Z0e9DPR7g2DYyoA66Xdh2yi3vwlQqUrkONyKnWoKBfgEx9oRT0Hz1Dkt4KrUCWFTowqDU/tUJI8E
9upH0ZK07fI9h91e7JOyDKJax4RqLkUVONX/bojhF/teXRYhdhacBeg/N2fpoER5ByKVAImV+DCJ
t7r2pYhCWNCi/qWSNQDmRv+l9SvtizUsBIOpFu+Djl513XZ4FAet+r5+0nGty1AcRJ3/uDbnmnaf
Ver0tWKZ6vmZU93MHfLXYRU/yIVxU/3mcU0X/gJjdvKr4nfSsbIm8xATBP5qowM5oDFtjqV2yKbb
Vd0w7lGH6SA2i+vMuHVAqHpFHDuvhQ7rUccFoBD+IoiVUIoiFqLHa23ZJ2qq0Wqv7z0FydJW+3ef
qhg6EjGQCAkFJm0yR3fMENKsdBMByq6wrl0NqdXCNC42A9bq7x4gOJGohP+na/S1hzhoO4c4wJKg
73k/x5To2sOoEj1UgAsAGEouUqwoL3XUzHtfGvMDDhAFtoipOpMa0rhir1mOybXv/dcwoa+MPuKL
Yu3FLtG9rct7ubfS+7W3AjeNBlfzRfbdIFx4idBb3LXWmJ4s4V+oDKCxSic3B2MB4GnLplrYrIfQ
Hm8wqFxRqxYK67W07BTd8OONN4Dof/dY2pMq6nZRjhTuFJW2W4UVbPQyUnu9RcLAZNffoJWb74wg
l0/T4Lx0UyrfiSYLtMLoGWHsQLUXG8w3E9CVql8cBuUj6jATUMVSlrM78QLMUyHdYmE9ivEvmmB8
g7tUJe6zvTR/OIiwyPoOiV4Okpd7Xx7bvZrjmnX/rwNCf26etl/Zfvn9ICsp+lNTMQH1WV5edJCg
l8bsy4uoarKK5HQeNS7hBB2x5hEDsZnyvcnI8wzU0/ZlCJMIjlq3AF6Z7QfewJ3VaP1JHUfVwhkZ
zVfJ+WetafqU3dpDf5Zxwh0CNePyly+6+HqLj78RKdmuympu9vuOcRi6a8+EIXroKQRKkenEh47Y
1sM4jsGBwaa4s0xUo56y8EHsmDTjAZXW6EaZnOhaZMTd+yl6sJtYOjsyhIiRhnk8Lm0N0XzFyRy3
h4HHrdSmsC9wKxB7y4r2EMjwyXqx5st32QIhiYr4xsKIgMpBy3dGwFrdS+VKu21kaH9Bq/k9YnzD
3wVT060O+Ngzg5T4cQmBDzEECw9uUl3FRkKAci21rXq0AjCG6mSPLkjs+jrlBh6V0AciE5UQRVos
5zzAW/W1DdDMAYwEiXUvzV441tWz2lTIPPty+SqpWuwGul5/KQxWghi67V2SRqEbtggzxKS9kfrR
MZD1Ccl3G3pPHEcEk/yvE4JB3qAr5ZtUoqZQNT98w58ftFaXjzZEGQdS2uydPevdXeJYz4kJgLgZ
y/KY4yLy8iZxw6CYwEyySTJlPMgRoueiDeGp8Snzx5e0iGViUsisVgBxIykm11Bu6+Ye274MYivf
I//Q7SNbSrxK0lht+lG8bsLaOYxW799OPtrnhoM+lwyL+kVsUhKI4evMirsA3J8nd9kIE4/hvFW4
QnZKUmd3apD7b7GSHSFaDUA2MgX7TuiJXoGOZ6UH7bjTCsQfA2Uszn0xFeteHcAOKkzxiPnAOepE
sXfWMFa7TE1V11Ky/BJAVn+Bb+p3aWsTO+JiAWeL3ZZKKh05THQXG9FzO3Br27qIEtT6OSmJ1rTv
1P7rpI0mrraIsxSV+Z9FolBcih2RXTsv2dOiLrqKkmiTphag7yuQ4/aoOlF5caqxP5tt+aL5jnrY
Lj9KwtGtJ3ip2oIkxFG60dVF4ov0hcuwJPprSyq4ORs/C8UsSd4IjZ1jBJLLZNEuM0Z7qRobJ99W
jxsTSoo8z84DqQ64eVEQrGVi2AIeIE46zGrc/KUspyYSR9S4JQflUirTtSGiT3ppta/1sIN0rYtP
VoxdFxfkfrjGnIMZMIMS5C/SAvn6RMStE7dYbNZOfqvySNayaBb9t66sC83TKKEalvR5dmqWPOVJ
MbLsJG5gwdTaAqvkAQwdQV9ETZfbDkdEjqpVrlUPk3Y3RB0xgqV9u/3iYYq29RFtu7c9W5sobRvx
XLbqp35dJPPM29D0Tzq0DGhYEM7nAW/dJDEqRL0jq2haLzol83NyiexUsNKkPTmsXPG22a5dtAVd
Z/8+UNTFndl6i9KnQz5VP/zx7Tilr7l45AhZuSbjS6xr9rwXI6C11HR2e3D9HrQaeKFaY0z34nHh
7M4v24PeqqJte6JbVZJKEtK2By72fD7OsR0vL4FMRYFakFcjlzIh1raA/oNNTYyO8ZxJzeyKBmai
9ndRz0htRpnlZepxC47FxWDuvtSE7xmcS1FsUJ6tPtazCEroroWOVDyf7XZ9eM3X4np389rc946/
t9Qfk42x3wd8tZdNvNwPbfmdP1X/1CaOEDvEYVtVtOER+30qeSA4LEvDrz5xbtc3VbyTYtMtE4Eo
WQK0I+riRf5Tnz+1QSXBY9n2fP4FsUecdv2FKSM3sK5il0w7vEDL396eqXiJxYP91LZVRenTYX9q
+6+n2k7/6bDQsSpcNkG/i5Y5MpLRnPxdXOr9MoLEnPlhT8miOoXbgl1TllEUh4r6ehJxpvfDJ9It
UHN7bxQlta/mY9OlJ3HyCsZQb9b2EnSX6/ssXlMxdW0fhU9t25u89ftTW6EsyA0xFEXH7TSibatu
pxFDequK0vrGb42ffmo7zZ9+qVdUGAOD11RrYWNevqbr7Pe5KI790Lh+iT+3ig4feoni1imMqn5e
J/JBzLEffkv0+nxWLK/83Ps/tknDWJLCtmqyTCxidhFtoipK/99+4lhxWKKn3hyrzWmdVrdLX6d1
cX3/qyieRyRmclEMSHUigefbdiPEp0aM7U5B+UfrAb/LQcBgFlNYSkCtvRGThKhnpC0uCZTvU1yF
0kjXvm5TqzjXH6fb5UO9vWiiy6d+2zsmdsSBIxHfnuT1I//pPf50rJ9JeLHky3rxZv5jKuXivBjv
swt5CIx2A4ELdU4POo4WyqjY/2usfTAPQmFgiAvZNuKqrSBGVVzbmwQ3DuJmbDO/qH5qU8VdJHtN
GGdNGMp78c7momiTHn3S8X4dpVH/OpHYPrvC2kJFSALut7z1orvvdC9DCKtq1NgfbND16sVzbHpF
+m1qpsIAXZ+pMEBFcR3M25NukOWV/M48iUEDWV/qSXM+QR76fkfEP14fpWj8UH9/jOTzafU8nrfB
tI6xd5tXnF787DZaRUm0ib1/qoq2P50qVRsd2hRPX9b24uJE1zYp/grIhmXNUHnrdKtVrPAgFnDI
4mUJl/TTDvqUf7rFuhMzkSihGvGxWoRZtjcz5VegqdUl6fBCkplXXXwYNU9+hKfhrq9s2HdCYjCK
NMOZ0FenD580rGK+bttXUnwaxyJOZncoCkCuxBF2ZB/82G6MKIlNY5D9r+XtoVHvuxj0/vaNlkhk
PpCpeBUdpdFQPHR7WQcBp+bUy1c5Javw1AB1gpGLXGOEEqLIfKoaByj5WB3FnDPXKaZMAYJ833PL
xOgVb7ZjdHyMZtNknd8Ff0uw1iHBWWa7rmkMT3RRGrj9oUHkA7xu9Jrfb0fFE3dSbLCF4M6wzuIq
xZNZp6oJgVxY8+xn0VbFkbPDxfJgGtPPEFTNmeM+PZh0kDJi4j/FK54W4V6J+5YLcVx5VC/iNamd
7pR0uIjmebzBUMrwyqmobxbf+WIke9yNsMkvj3u7Pom85z0kF9/QQ3oluUPaN0hGzG6LDMU5lnHX
oQmW7qCy/Xt0HG1vNFN1wdDT9wyAv8TFf1jVrYb1h9b1VRPm9ja+h8aullQJPAvvNtt2FxUrITLS
tifxeq23bFlbirEtTvJpDlrfb9H46ZBSImwbltAjshafEHtC8kYYpn5+KHTYoVHHInaIuBSTPOiv
XTbY3WEay0e91/EDkSUKbP9kDNkjgbOdApdNFvi3Zpy42dw+mtlDETnWXvxqAqXnEnHcQZd+CErW
3YwgBsvyckErtTOMEuE+9SQVDcuTVD/rYa2ti9R1FbtaFuJFFO/5Zhx8atPEakH0WYuf9ovqfzcw
1mPEMCB8e5CTwj820XAARWaty6X/an2YWg3vdt4c14lW4zamf9VtaBy3sZqbukvO0HASTUTU+Z6I
OWUtilZRFyWxMQOJTgEKFtiPw0FXZ8g30PPRG2O/TRyrGSxG77vJrRZmfU7qsUCfFu/Hux9CDJMx
NoNdh7Q3qJn0wwu4zaLipVztGWeW4xNzCu5Fw3WycDyJEUkCzATUQHUhmvCPipIexOsnnjiRtp3a
R/ZJDL127tcO4rdTnG5eXtTzaiqKK/v0u39qCztnCc1Gt23Pl9ktR1M+kMV1v05n9dAf4K58EJct
zmY2QXHM2t/uFHFGa2xkXEjhVzXMlXlvSTPR/PQ4w5Ms9n/4wovrXj+U69sjvmrr6yT+oaE00WV+
Nmvda2upOG2ej6zXVK+blXz3wSCWVRQwS13P12H9YQh+KIqL15O88IJW68xdAwvcqcgsPhLkHBzS
mFEovvFi/duo+NQkotlBGR3AXbbnuH+u5sg8po1+0HIL21SMJqtJQ4A3LdTp7Xe/XjRIqkqFbX5Z
WYs3QvwwMpUzgR+S8bbhJwbW5yHaDN1TVvge8rSnuQ4X5N2/XqsPd3C9o8vHX5TEXZRJ9N41Y4t+
7vu0pXfF5BVVxLT3bimQjXTp9ewLMz2+IBjWFpPIyM3oNJJQgH4ks7BYg65FYeiNemgSbljO8aE4
+yVOgsqPEPKLTjqMlp7oLUZwGFTcWlFvIZFfUG+riSN+78Oks731Neael42But4kcWuaMGq9Mleh
txaregNHwlQl5x603OzqsToeVALY4nXVsvbZ0GMSYdZv/4ALAW2Krx9Mron0tX3Swf6Fz3kyXYdA
MK5eteFmmCiCLf/w963qvrVzDUOusEHFsBS3mau6hHDvL4oCTnfc7r+jEEiKl+/d1rbasu3yvyBH
VFcfSK5UPw34vPcpfrZznt2LISFGg+RMM6/14A4zIKET+i1kAzEjiV82RyvahxZMjx/eGlFcN4Wx
S9XKOmXLiMEj5+wr1G/OJfTFiwEr1fJRUwADjRNud2Tn9XXtb1gZaMpQxipbJjnxOERJrWFlhLD+
fSZdL0rsWweNksjzXhRFo9iIpyZKGrFs1//HbjPrsewKjwj436gkqeuizo70nHQ1qRxICtV91LeG
f312VtdKx8YqO9UdoKIUd2a17MR8pFckrp9EcXVUioe/Fke7CS6G/r310+G8rfVQPMAQ081q92kR
OLU+pKxzCoumMj+D/8z2QTrtUjMj7Q6XUij/0sOXkYDnaToay3OE2ockAjFOxLS1PmKLPNxdctPp
i/tB2ICLHzVdNvmymSHB20dB+iaaxEavbnrUAM6iex4+OA6XnC5W8Li8kWZbIzaRvcrztz68Het7
FQioF+eHvtTv+1Yjs0UirGpZ5EY0yugqJjAXjIUgrU46+eDQboY7vWbwmAT69iy2up1UK2hnkk14
r9lmct/NmnaGZ/UhWJS4ojifj74U/SSZzfRyqZc8p4INOCAxCWe+1RBqD4oXuFMNt9Xr39WyJJgF
F5HmRoHhgctPL3FnhydN06Sj6UcZ8FoCFcVsa49dWZd8LyMCqEsVpZ0vkWrUB3WOdoiE+g/z9DJr
aOXl5P09ZCnpTrKTWajxEH7rpYkTkpjnHCIgi8/J9Kshb/qh7EvzwWgZK1Jad0C3I5ia7ch5a4Cw
emTdysxw0m7VA60CnyE1gUOVAqCY7XSLTvVNzuKhkSFXUWEBiCRZJ0/BuNrx7HChXuSM4X7utJMU
1PHXUv8ya6F8RPbX9JJBelKSAI44CdyM1nh5XmpfzPDvHuRQs9jDKCghFbAENZG1JfD/qxmyI/SX
YL37+peGrJzkxgqmLZmWHgmfswelWeBWaVx583RQEnW+yHb8FnUjoKYMSST43OVdHRfDwdT1+LZX
UK5eNH1yyeRdLcxrHgS7cmJy7EwbMn8jbo8K0oheGpcawsVBfs5n5YXr0S4jaQUXxyf0yPtX+D0I
zExsSYWTwAUZDgJrNb8nwIhiM6QkJlez2rvmcgZxGkv0ttufcw5SAcn29NUpvo0lwJzJGazXqKne
DLUFP9rG2X07jGRIhrN9NYcpd/XIaPbbB35dRkGCn3gz6Ae3g1zV6sr8CpebOwTcBJR/b9TlkWoL
YUVghaknvtud7jtuZmqTa3bOeE1DxXd96CI9e6nKmvwAOqEkxUc9Sxla8KgeEu6K1GmPyI/qNgmw
LKALHdnEpXJQczgkZ2QbqmPupLvU7hT0MpPulJU9FPTRmHhBl5ieNdfATOVoh4JvcN02Hdiri5Nn
JKnxdCudmBnr0wVzdjf5hoIMD1xuvVQ/IgQBjq8eNWTKXNi7I1d1jHDX2uaj0+XxDdEVf0daLpnU
Ug8ewWoSfNuPfqvEoDvGGDrEazuQbbtuJt1ELbZ4iFPVQGkremv7FOHstjR2lZ2dEytBBCCw0EVF
oYS0eim82mXQPs563T42cb3ve0jpRE3LR+U2G7RzVtbJbbJsUgta/Hp6mAvgPLozkosb/ENuSP44
z8mpLqzxMibK/h8DTlESyuxzrPbaDYT41Qmy/d04VoULJDhEgNngG0Tk5jDZDCgbcgxP98txJ1Wz
cTXq/mhaWXOuh4KkMj58N6K0bUo/AimkJXuzQzt1GMedDVnlg0+t9WXdqy2jgI/XfikQCyKTIb06
RlG7tQ27rjEnzkmp5MaDghBoo5EFl1Dr3aC0pR9J4VxslEcnKDtaufV/QHCfkIJQg5kpplY/xnF8
1IoClK7R2X/FSfSsFGhoSnPQo1rXENSz4BoYkLCAYLmUd20VQiW+kOBLeWmc0OAjVAWTn9sWeUCw
boKAMCpRqzSl4JJ2gZvn89e6VfxdmgIuCAeoSyv9WTfq8gU8LKB0BxBqyWPMOjPYW76v7cqu+9r7
BWpGafJVquO9bI4VFBwRboGki/jbzm0Zd9/0qIhgzPBRlvEZS6ZJzD3KzfNYQSzMEC3OSaY2yBQ5
T2HW3k/d1J46QH7ugMTBLSi3p6onCC1Jzi4mzn81FVnaZR1ZsaB6F1oA5mm8JrJrIATbJpLlJibN
kUbgswaR2/7TKpmrsOADnUa6WOzbx3axAxqohAktLBAJkiBOdgUEziHfBVY8xDz1FknIRNa8Mgh3
Tgzlp9JZgIaWwUgeaLdTIe11Sb13dnMVPFVqNx2drK13ZkEui4oWbpJbBkFxbp+SZ6/k1GdQy6N8
Z3htlrSoQo2PuFpH3TLvGt2HqbAB0AOndrRTVWN0DZ3ksya7s7S4fAul9ocCnO3Gp66/Yv5yrWjw
Vfzdymcyq1sJ7tlGGsgSBysVqIG/T/IdYYFdLunGXmhBz9q/GtE9SMVOHWFQqBu3T3RWgUnpdUOP
wzQrmLKTwnI7Cdi3BCCgTyt1p8uK8aAE5hfH0Y2L1FTGA2rjv3o5bg6WqaNrmLhaFemnOsObEEc/
BxiZkcfIvpjVUJ+M6SHTbeWgo0DiEv7iNSXjeQfiSLuU6qy6rfyQlmXrMh3at2mnfI/6CTaILiZ5
zW/SfVEX8as5+6w3CP/jx1AIiClaeauY6Fenin0mjRWfhTYFFws01q2sSBUS8jAdKz1wpRlYS4Zb
SFWepoXOpuvq61hUylM+BvWF1NxfCQQRheGOwK+OnSldlexbVZvyK8S60znMisozFWk4JgrOR6Pt
zTtr2eR691h31U3hh+q5qUNQHYk6kdMnfy/LwALGo2j7LifYDmnnTq4TAuUkyd0YDTQQhhSTullH
boXmvZtqELVqRe64vMsgcg3zW2iY3ws/SA+Jkyt7R7GHgxa3p9ksC9fo9RAs3jCS7NFWnp2Nzjmr
y2NTY5XVgPhYiZ0kaN1vMVZ9N1anh9QcWxSxkw69cMXZyzEMKcCs21uLN/FUSeZr21fVoxlKuIVG
1UuB2eylAXWvuVW/JIi38mWbyJ3UyXTT6qTZMw7qy9CaySnItb2KZ1QKDHXvpOpzMfbzjYoo1C41
RvkxDYiz+oV6m9cIPBizNDDCEL1LyyG8WOpP6Iila2ukPutGGe6NRB75CvRfgM2C6Y3sC6nlaCC8
b2K7nGtMTxonB84kzgOofH7Jozd/mPqd1sTyIfMD7daYUGVtpiFz7eRODhvnYe4fS52c3AaYA8m1
eG0QnfD6iic0j1p3wKRI86mF0F5DIw1t4QPQK2J2BqpTfWg/29iuhYRDNGqgl1G117RHsL3rB/u8
yF565BNIDOL0XGjyVaqt2ksrqdwZKOXwdIJTJLtjzWs3I4DmKaV2Y8ihsSetxwXfj+xnbUXHgqhX
1xQj0ATl1+AM+iHtOumCONTkKZENlWizTLOxmu0y5ysJEm6j50RK0Lv3sh79YLliRhyL+oxWCOgm
NLqwjk4JSmJuahTPShNPXoZn1nKq77GiQyMESGXnlP2dhF5Yrflghc3qS6rLBKHz9LYuG/sOyTsb
ZaukPYQN3DjodpFOKQ8leU/7KiDNbQqyO3usAVjX+lBepkF7Neqw50r0Eai/WV5ncozP4WSRQm9k
zbOimPVzgt0rZ2p8L5p67DXouZE/Fjv7MhmefAOSn7CHqcGJJTdo7BEXFUca2TTfSUr9pI9d/Uzu
k7Z3pgCLygGkESh5cihKCU0TZCiqsfPPzGj8MJnySz6+dNMNo3xtYp+kfruCnorH54nOok1TPHPU
HJJBQaFBlPyotVJ9to2SqG+bcsuNpoWAo4pDrw3q76OZw689OtnVrHpL3o1ygBRGET99aBNFK03n
ixYWF1ETh/GSo9FkTrfIahG66If+CNBBfjLldnyyPFEWGyNo4NEdcN1tbZVi/tUFfnzrkMP1VEXy
CP3o8Lp1GPo28NIaAq6tzewOP5FKJ3m8JwfelmX/ojrJPxAxBE8kQgVPHarYhwQ8tre1aXUFeK0h
cS9X04hMsNo+Dr7dXMURc6HNV2yto6iJTdsMeJUnVWe82sGTadueauXRQ19Dx6GaWnJWwbg8FX6q
3XXmdC9qYtMYcNtWoA5Ooirn8XQdZy5y6a+qVfDcdoAWUGC2jqINNEF3D4ThiBW/9KDbVKGkBAa3
WHtUSlY/NDoKZus56EECdufpA1rfoi3NpcrLM8nfV92vUuqsJwCh1pPT9ePezqIGsXf0ZsjIH9HX
kcJH0SXKYObN+WC7cquSY07+7W2TY+aaZLo9qc1AMAf9s53ovG6GYSERz/1TGYC5LjrteVDRW8YI
6F1rqY5WFj2X8VEeTO05wZ55luc6cJHC6M6iw8Ai6hzPEuLdS3/RBfaUxHdY8Aajfs5MNXqSSie/
KBP0B+n/MHZmu3Ez2ZZ+lR++btbhGCQbp+qCQ06SUkNKsuUbQpZkzjMZHJ6+P6arT3WdBhoNGISZ
k3IgGRF7r/WtvEufsm3TbNLSzixrKlXsXjdOwgq1RVZ5oiLW5MTKgNLAcC9Vs/YRFJrPDeEtfmno
zBi7ynhmMjeFlkYC6PVeviD3sFnr/dpdjec4F/VdPTcf18cScTQ/RW3y5758+lT5WpY1aYn0Fvlt
NWS/c4gNGKS75NRFdn9Pi0u/zFlShglG1oLgEz9bmvHSW1N+r9gs+Le968att9TMqJn+3BbFpoGB
lbVHpJNH5mybQa93eL+zhz/PIhwp5AK9hNc7VWJ5H1py3v/1kqNbCQ89qXa83kaq13JKNrr/9QnX
2yKJwT/BwfXnEQ7tgYqYyvC6O5tp8zhHuN22d1kRnXlfKulBH93MF+DzjqNmqpdmQBKvGizMOifX
LpS8tMvscmxJY3i83iRSQdD6Ksr99QnRLOStNOZfTIq0y/WmInPvzIYT47rn6LZAwKTI8LqbCr4s
tZVhW2eHVu+0O9fspydzmiF9NPobg+P0dN2sTkYyjDVo24D5z9sa1/HXWksf/jxiqR36CujsDXoB
+8wGQJeMRFRrWpR8GfLuSkypF/UXxmzjlS/ACRSzys9ma4H4SzRtjw17eFQGUubqQXd/Lm1yNNe1
+U1y9WmulPRucrOPaGMxu0yzb+1tI1o78lpcxfeGQd+kbev+MjbZ29IofG2xsXKUV6A4WhEobpoE
Fdbkc+5dSwRJB8Vj1sp2pypm55lWqRyczq9m/dxKDZhcl7oH+zKOZegqP9EpmvfELXY0aDGaz0Kr
X3vTPXJuxjs7UlrPBuwgK+3JdgBUDB99QaTTBKULOLRN+SNxHisJ/MV0jQY0dOwe1O9Vj3A4VoOF
0OQLH33XaSJ9qLk+rrn+hMBzCTDfuiwd3fnOWlstzBcLUsia+U5i5D9lPond1GWUG+qK9qtlh6Qq
a4Q4UnMd5sS8MfCKGl36NY26eoob+8Pp85u1dtNQX1ccNHpbfI/FXnV05naEZdVUgX03a9VXtbCV
XZKlNj3fMr8fUuUTxyM0mTaF9GejsUw+ODf01zqaH8yxfTG1cnmu+0IhS7H91cylesy3EAjWk6Rs
kiJ51OwBZBloNCajo+5leZ49VFjG0Gyr0bs7nSIhQD3Iovyz0QgObpUZrljarN51Ol0YXUU8Bu3C
dF6fJxOuoU34az5X2ZnMnYwZoqhCbdD63QHIaPppA/fw1SYV9xWQjK0BLJi2NZ/Gksyv/WI/5ZYV
f2pl9lpZDvFSJfwvrCV0Hsw2udHaOTrZsisOnTk3Z1DtNR0UMJzMQ+OLVlqVnyIAfnNt5cWWzfpb
Azxjb8lHVVTQdoZNQLr74k1ZU7w47WIGa5r0B0gCmmexNCCQte27E+hBpmaxSihJ3pApmETyYZTj
8DxEYnheNouYKOXTda/QK5akibreXHdnXWvCRm/G3XV3IjzsWOAQ8MahGp9zsQ1o+Ef/9Wptpexy
3bYero/XUlsQUWs1sPr4U5aZl7tkyubwuuviH70hX4O143Zv0jH0W9YCu4i964acsbNjTpTQtpt4
/IBHAED9dVcME5Y8NO3BdZconPU2poL/z1ezS3Mbwa73Xd+f1djfV1Hpd9f3Hk0iCyTN9z+PWMqO
Vbi7UKXY/lTNeHEurOrlujfIJQ4SMy+8eImSe0my2j2ihdwrs6Gi6sBt100mIy3QlhjJRyeUYMFN
T66hGt8TDgxzH4LqvaIq1cluzYf/dvt1N8GJasl1uZUDRQLvelssB2YqCNt31+dP9H7Q2LtZOMrW
PS9zq+67mbpjb9gc0Ncbrxuy5TypcmL/6yYKhO65RlDvD3Nm/3mB673XOwyM8ceikD9IpT+rXSNZ
WOm1QQc9EechWZ4XR12P/8dtCx6lHStagAPbQyq9E2etT3iKjbjBZt59+2eX1QlJReWUHLbhhyZQ
b/nIOlpWX9tzjL6WZ+r5153rBvgPd4IkIWBuGWi4XPevd+nLUt6kOJL0Uhdnc9v8eSnExaU36Zq9
v944wufDn97LXdYW6xnSrX7CrUbEKXvXm/ROP8TSWh/mZDlisWzh7EzmC5Z95kGj+mePOL89s77o
cUhc8yW3sl27ivrp+shOK8O1mNc/e+nSBn26un/2GpS4pFXVl+sjSQL3urVbLmnUWC+jzsLRHN0/
9xXdpx6xOF1dy7kBB9S8NKW2s5NZeywmp35R8GKPedbfX+8DQQqjjOzsu65oyp2Z024wne6pJutX
Wl6qo1M0hIO2U8l72gA0qIvYDlLZXLKVVLs+WY0nNO2sGDJ1K30u3QFUReXD++f459ArWNwddEld
ZZFa7BkOQUdGU7dHd1wYAg1VPOBA0m6tub8zNv90vjjxaZphd153tbrWwcoIJmsWMo+McMEZUI0P
WdEJEqSj+xyM2V5ZfnZZl37EzP98OGX9gwtZ0MPPnwMhtJs9J9Cr08MUrJWsChttHf2q3MwtVXXT
4BeHtgQbJLu02mh9cHwcWVRZL9KkphDjj02KXPmOwB+fH1ml6zxWKTXlxcvOju6YsSdJiOwcXf3K
FeXOjYzuo3SzH+0VQ7aQm9WXxPVRWDUOBGN9EF7yZMV6CnW4zdEIaPl9bETGndtwYG83Zdvm+j9H
zYw9RpDMi3B6QVWKLji4PGXu3T1p1uvzXA8P0m3r94xeIo6YUvMM4Eq+XSgDND1tuNX1zg5WwwZa
bLcLqkElpTrffbeFe19Ge1HmHYoYNimhUniTgrpSFEK3jMpPZHkpFswudUP8eGGOu1FzmrDk2ufH
cpoOahXbfiMyHXBI3e26mdDaqYqSl0rm2kHo2PfFInPCMtp9UY5pKIxj00zdM2ApxpgRaCWI1cfr
3uBGr6MyD2dhi+JlScFC4UbCsL3t5koy+qY2L8d5oQI5xFw9p0L9HuXS2FdrOb7owDzC3hAW2shJ
XHKQuhQ7thVzh0ZdPpapXjzrc5zuY1sWoSj63be//uMf//kfH/P/jL9q4KxLXFf9P/6T/Y+6Wbj0
YyT9991/7L/q83v51V+f9V+P+m8Peq5L/v0/H3KXfnR1X/8e/vujtnfzX6/LX//nuwveh/d/24Hi
lA7L4/jVLU9fnAbD9T3wObZH/v/e+dfX9VWel+br798+qEAP26vFaV19++ddx8+/f9OFef2i/nxP
2+v/887tm/j7t59p+ev91/T1fz3l670f/v7NMP5G7c+Am2+C+7AdV/v21/S13aNbf9MNm76Sqrs6
vQ7b+vYXypsh+fs3RbP+JlTH0V3TZaOpmvj2V49rdLtP1/9majALXUc4mjBVoX/73x/+337Ef/2o
f1Xjpviqhn57Pw5/p/nza28fz9FotXKhF7pQTctReVXu/3h/SquYx2v/o3ZxwEbtpHpm1MehIOLm
yIomPat5oXp9fliqqLyZq3wJEptJUj8jJmM0Q5YUkQSnt5y7bt6GDsbe+0i3qX+qwAt1LGxAeY3y
PhpTIGV5/32QXXtwpKyheHkQKLMdg8mlF4TbIkmYkbIU38thNvHrGRv9eOmCaMiOmTVJH5CJTKL0
yZGaFvTlWtwVZKKrgHd8d+yzY5xOup+Z6URtfieMXoD/GRHxOtwirc9larKXIS9Nb65aQbfXVG7B
3tMasNHh5aAUWHKcoKjQ1RSsVMYNwrjozfeqUPvLnHcfo6G/NLnSHEdgrfsy03bk+cLTLdEaJRGs
sIYww1AfOqDvFYZlENTjCCcfQvnMqowSIPS1NZ3nt6xPX+zo3Sl/O2X03hKA/tNFUdDMqYd2wEcZ
OXT5sm/6Xp5MqAAY37oD3oER2Hf5EuUb3abKzZtltn9PIq5/6hp8jEYAFCmXCOzctHJJkxbQZblA
KSQh2Z+DLlqsyxY5GUDizJ5QM29MZIUOai7NHUq1fqdjWrwhnjVMO1Xdj/oEtMXVHfql6lfCz3Fa
tfIrrjO40XU5HnQgJbcj1vLDULUgU9T8pa1Nc98ONuZ+Z6KHYmvVbuqbr1pnxdHVa4G2w8mOUcuR
VXYKUbzxEl9cTRbkJJXWxViT2751Sy8Vo/E82TOe+qGxX+x5OBpj94vFMR5edO5AiIolVNuoxgVp
hGVpU7Bu6B8Ql/BTNZft6k8/sSWbK4OkJLscYEv1g3qyGuYufjj4uN8tdbN2awXV2HrZ2elbXCva
hTjiMmxiGh6DSaaTLnNxNKaBlVjxGJvdjW4WFFk5axBO2SHW7iHMxvRn3anmvq/wPFBHCuaiO1PZ
q4JFTVN/SLKfjFWKLyOJyMfZ1slzcbSKZd7rxbx464hUgwU55fSlvi31BohrOgJLpDiyg04zNGnp
pwY/2ex2ltcr1tesLyQXixqAGRNxCEXmZ7XK6jBTOPWqwt6NQ+EnNaR2kz1PEZAnOq4BAWFeVTAM
rXNP8QYTbvIomqI/c/4kz1E9PCaT+ZMQ6joYyylD+2bG+wHOSSfGxqe83YelnT9nkOUPbqqe+Ajl
uSvuKxl9byPNQSBpYhoqzCzM6wG3ITw6zzbBRs36RoJV2wME4gOAEJXWBU7UNMlCuGQEknYnNHIW
2P/+wklHcz7iwmDmDT3NCsP+GN3EgqPRSgrXX5vh96QyBRpuqRqot9nqWHeg1H1h0VnNjO6JCoPc
Z8z29lPr3EAMBNOoug+LkpJkXct2Bwv0fcbvCl/jVVFL9LUZNDBrpofYKv2pstwMpb1Am6MlZOqS
ONbQkr2p1iT7bsJCoYVTBnZqGzuNvkmgKpHhR1O5cDChTo5z800i4WlpKKd2ZT6LoThHXGPWSUQB
86kYZ+caZm13Lkz5CzHcr3iFGbWmPfGn0bNaIiGfImpWQvswR6n6Xam2ty21+ll1AGJENKLypt2r
C9pv24hQ9rhlfCDvVXpyNEwq5vr3hoLgKvIa83OAozfb2TkhjVUEn3Yw/WJYWcnTFOlV+HsuUCoW
8FQ/xxuekSzuqVTj53pQyl2x2OXeavL73k3gFCdO9qBlVn9wqoLuOjHleYxoeplPidQ/WgF0IOu+
ojS/ZPaDtNR9A/DczxdIdLMiClYa7e9FpZWmc5DTZR9RVOkoG3qlVT2n3KLX2i2CF+N0veEYXcEw
kxveVFo2Koti9oGImZzr5kHTGvQy0oBCHl+AB8WBjl+C6/jeze3HRJuJpNdDHBNHVjzSy6etngyH
vIyNGp5eHp1rGgqUcUtfBxYf5Evh2XSZbhBVX2SsTQcjJ/1sdKOdbZo1E9k1CZo6q4IeBVD8ugoL
gH5eB7NZB2o7tGBll2AagGmpuK0zAEx+kr61SgXaERUtbbKJhfGMZXZpTII6gceRxBwMkuCHbrHN
vUIkQ2i31Hvq49hx9phR/q5xzaltpoIcuPPkQEdss8fUXXYlrxRGUWSiIEcp13VWzIckhHPJ38H4
iFAk2l0aV3lQu/eTqia7XLMkH5OauA13bqwcxW9Mces0gl5UPL/WMSdImWon6GzeQhc8WJvpSytJ
TIjp4SRSbfbGNJYBGoEkvP7PpQ3n2nCUoXC9SkWP/YhzidK681tW3Tmr9Pa2GZqDzqWKNu9wnzg5
SYUWFPExmZHETijvqGcRZV8jSS+L5lOCm/NYHCgI8qGeptHgp6XUTmLixWlm++kixS7SkPo0Xl6A
KclBlHiN6p47XXF2pUtfsFTXchdbJdnTTkbfbD5V2sVwS5Jvy5qY5gQhq+nB7dVCutwOOOuJznLz
Qh1/z3fWvJmK+gD+3xda3+zHbh3DcSqpN1Q3aBCPdiuNHwmSOXLdwXi1Bl0HYgFca11Dk+rrKJFa
CbdRAlt1PQ512giUxdBzCNjz/djdI6nognFGoiRUfQgWw1TwP4HeyoWEGsrVeqmX+6mUCBxq/YHS
BSX8X0SQDN60wHXtZvvLthEHxI7leGDC/cGuL82cTMd2oFuoNHc6F5yDLbofJiEGEsC60xpuMPTZ
ScWzfaJYeJOknXNMXHJoZR0MbX+2Srr/0XRKUn7qRQNFD3oaoGZ+iLJPudTAEYeCgHgrYfK18Esa
1ZuGH+Pg9pNyV3ya8/KmjGh/7Vp/jxqa6lqt3puJbCmxusVZHey3yl4HeqvxPpFnwhHyp2VI7mwX
dEUNWQfXJBf3iMiPvM+HB0tpP4mnqYCPIRkGLWc7ww02+JGA1HQ5RFWWcSFbS2aiZhGWYsIwDaHX
yXQkXG607BaQOOXkgdbYvgBl5uBrs7CCNRqnjE3SqL74deosQTxBfkOopC9UYOK7Sg9UDdaG27Qt
nX5GY81V/DzSjbBL0NkzV0CWZ6B32awC4AP7kHiMCHlWFR1VrvorpOXYZgphZ1V6W12KRh0xaUzL
T7uSHwzFlr9ByigzhXaavDcDl3/qw8GUN7eTlaeUVh9Faj4qnfjE3V7to/arelC6aPJxYK/BagKB
bCjSxIYByuRiD5Yb6Cql8YmCQuy479lqSw9+Uogc7tMh7CN6WTKTabflVyrxJpYSPSbWB1Xwwh/1
xLgjhqTga4uTo6C5hFxvPBB2+1CyOKhoM95UQEY9xSQBRyZFSA5JE+oxTZilDklxqQKiFecgavRn
vVdJw4ns+xq6w/1dlTW+07mb4CAdvEjR6H0NaNTaMpRDUviNUsGbMQdGKuejtJTQiqxfxCnWqPbS
Ydc6t7myRTXE9H9MLAwnlSfJLPZd6ViBGncSZkHla1MEJzbL0p3qBKaLIJzxOdpPFnI2YU3eLBwR
RsXoa/EWOxml+6jJwPVU5E/r468c5KAnTONN5TeWKxEZdOmpAUqCMhZp76A+lpD+IUKzcPdsioRh
op1TyviBA6HQGypxMlo3ubRpSbVJMWOf9nWZO7pn0Bblh00vLg4eH78wSgeC6m1LfZkzawMElKO3
TuMYGtqDmeSkunTTBwI/op+Zi7eTJUIuzJDph+hQ1MZDI9q7QVNf4Va96YUk1FnZFGV9/tanTPy1
6F5Y31lLrLuoLO9jdGSkh8z2PtbFXqycPchOOSUd42nMzOJG6FNQuKp+G+nFT6vuP/sODxqC2xwy
JAmbnZiONmoCXauVvWup3+O2SGGiKgBZjB5LzPSgWvXOrLJXkir0lSaqwUsmqH8RXoFLLeJ3q3e/
UqmghByIKVEubUKMFKDf2se/HKH27KmKrhole8EfihvtEIv1U8aKcRjG7sFayi9D4MeIih7NfDye
FRB4iDC2qELqKFbXjiFU6hgYZI3qruHg1QlGTWtWApNW02DeRpO0BUtYlO/ocVV/bBQj4FhDTtRP
ZlAkzqEYlGVPSNMTttTGHzjqj9IuX6dRmQK3K3/NuYXhY5S8GkfDiO1ZSa3fSelKUIAjSRqALEdp
GAEs+8BwY+0iu+rcJ3bqaxnjK9lTaWDGP0ZF2Ec7dftjmyv7xSKhKkem8CjHmHiul64jKyWyJGMg
5vK1dJ9MlqLebBeb8YVjPRvQQLPeu7jWtOwTy1Zv3JTLYFMl1k5XNWZwdr0XNRchZjjpIbVszY9j
1Eza1htSCiKjkGk9GmIankc5fG9bFQj0yLt3kDuhFQ/ddMRosHAI18bkF5PtkHzl9AdhN0R7iOFH
IvuIg2D8Qd9qPjA++ky0ThVxJzfa/DqLgRAVq21Ckyayl2X2+2CnjzbsV28YyYGTDUVX04JGPMQo
leO3uid4qcSN4BWgFJGS8Q3q9vs0mr9Mx/xlzM5hNeZ5Z7nJxDR5Wo+5OfuJ+6QQ9gH3iEUgndkV
YG/02s8Ijih7BYhZLnU6HTC3LMcmsnSPQm8cRBl2IRRI6Z2cFyeM64GVoWhZeBnVfs5pTHe4Pbii
bTFAdf+hjsap6pgCiyh6GCoKIfpi9ihcJsM3QHlbWuoVCp3fampPhYMbsUSw6OWJ7NBzHtpF8xsN
3TfrDsc3bRLMDHQTNv4BT4vVS9F1WGUr8zjELL9cc+b6RfCLOTSeIQhei4T+UZmtdsiUPvNN0Q0+
0PLJ75LxEKHzd2zH62CzhmY13S01mQloYIkCHl4iHJA3Ng0GfoGVjOj+jdmfdqAM8tY44M4K07T2
ahevL05vJGGTFv2e2QOTQWO8GwpKjLVW3Opi/r7K/lIB9UaQquo79NvZPULpGyfWUZ4Rtva7m60P
K2ICjAxiiEf7MSNfCXoSK9JlvOlKc2YIn6NzZU1MqaVyT+6eSu+DwoGVQRXUmg8btYMGtMrhh9yr
b0zae2xv6uBVEgGI1Ztntx25HJcGYDnV2VdUYk9ZZ/ul2ZJQI5ewc4hRGUR5yWSp7vLBQUW4WwbV
PVECY5wTnekrfMOnPxvVIB3Nrr864r4Vm/ZfBbouNOGWxTbK/cQh7maoFOoz8xoS/j35dByGnWLZ
iZ81dnLviNby0wLTn7OYR+FkTF767KKo8sOdKljsi/kVTd1N1as9pLmSucdudqz6UHZTFi7uqzRB
Zmtj6hkraW+EtT90xfhAxNVvZnWqL3sn9ceVi9kICI9asFeO5sMo5HntaGRN5ax7UgLWG+l4yIJh
ktLFIvInzX2ckjzdYPWp16vubdraua9XZiB1cViR9uscVJiqsgvCeT+dS98s6SOkJQqSSUsLhj/W
blDuS28ZrP6UtCWxPUP1MyVhKIyoNXta3WZENOm02dtiV5bz81Cil17QyfnUr4rGxq6egZe37Bp+
a2ctIWt2CRGYtWoKOHKPlFAEoxBukNQmiVIo8SzbQHLVo4YGisyxA6WwGpoqqHPIxGXxNEK6Yzaj
BdC+Wspdv0hFIlum7hVP7ZnlqdouY8A9uh1DeDPIzzYVW5ug3OfDWh3S9sU1x9etNnocI3sOp4bh
cGX9SZLdvC9mehW47jNkIQRWTUmGaCBz9ohmSKFSVvDykx7T90DPskx5FzaL89sty7OqNcuxHI/E
UVg08EnMMNffCHZ2SnRDz0b1mEr5szWCrkDM6RWcP7tZv3enCKX5UP3q63zXGPPPbBSfQhsZDlyK
LLP2w82mlQZE9sVSfHlc6noKi+LGITtoqatoh3DpWTKvu5m2TshktYiAYSCbdqn5UUMUZa+qhafj
H9tZU3zCBlBgRmcFNFlWRaFspbdUxczTIZANBZ31UeZkpUyvQ5x2t6lA3eP0S1Al/ERCMj1kKRc0
JQJpzeyDtDc+G9kONxoVAWKdxm656ZHShFWGdmraMHbXDdBzFGwzhNwcSqwum9eYShuhOAkEoW3T
0RArvOt/9Y0jVmzPj9vGCev8axCQ92l+YaZQxi3lsr1VrKXYk1o0nEaWJLt2YRLUlwgiGmIN0yj2
meBsku30NY9Mv1Wn4qZJ9YpMh8X1Kvzloco4BOCDZgosZ1K8Hqx0TPZV12hB44CJlpxrkrWNF3Xi
gGsTsWNSX1qn4AOP+kvkUAOPqLfvuDQgrHfpGWsJaxOqMl22EunZg9zTiPINEUYBGGpLDmvL2ptJ
DaPQ0Y6TbEkD08wuFPXzmoKloydgBiJp8R5PswjbSAeWUb4VXBVCC7WYnyEF9TI3p2NmrbedVsW7
ldjxLWGQsoLSl9he4ps0cn8Sn1WfGlutbvRMw19TP1khpxjOuk0Xb0327ShuLdJqhNsyJy9EvVeV
EZUqUpodbF97NI4DB2tvLbgUCOVscMQdZ5IRcmkZN1VZHldISjuUHUfAvIOvjuqrSTzHXdw61r6i
3UCqASN7bYZW1TqhkvQJCi4X80k3CK9tKqYg2Rr7XUMoixKJcR89tNivTuOi7vuJzBS17/1kpcBk
UYPglzVuEbd+L7IhDkk+0qkTgvg3qlw7DVX9AQ0eZBZGySCOMJaZTSUZc02PK1XQtPa8pzOJ9wJE
xK5a7udEla9TEvnWKG80258XRucO/1Lo+mRgwjGTlm8MgEFIv2EQRkxKbgQpZaYqg0xXXlaEHVmF
0n2g8Ok3/S3SmITIH5oaRB85RiBHAB65PiiedPgck0OG4Uy5AHfGLimqi6aXY2gtFGvTjq6H0ihx
EGuiQ7ZlfE+gABSl3r6apu6hI3f8Olsfc6dFG+xKHH6RfsPR8prOWBdUIGM/1dHdGcV4b7WLuB+M
rvBw6WC+Y8Xh6QqxuARTMZKA2zZqxzgPsn5jNmX6GPQixelDucUFtZpy0KnxI7V2CUgR/YMx661f
xNhDqiX/ynvlLUG95S1xvlPXhql1NuX+OKivdjb90JGLS0GJX0pNHISR7aKVrxCzAUvfnJVX3naP
3Wr0tymRFans78dZzF5t9iSnaQsogqoKmZp99em0UA1KXrOIupXZYxdiUTEm5Xu52I9FinIqY/wx
2/umxF0Xqyu/YHbDoYEOzVADu0qgszjz12QXyJgddGgk2QVYgVReCj/sy7oVYUXDsV/q3am32u4g
J/W2xrXn6UkaBaY2nLNpDAbHQPSv1busw3JqGOg4iimN/fJzLhODAMjkjUA+xnNBDX60mrCqKegk
/auAAnloouWd6vRzanQBmUJDUKS1yRA9gXtsSQRK7P5jqKqPmAUB8ZX0eFdqa2Nh3zNpFl42oF5o
9Lu+XltfZ2KA6VCt4LNTlNUoGqe5LDEb5vsSJC/Mm1T1zng3qVhjtIGPHLGSc47gDKZzo0ZPeV/N
+3bMrF2Z3xIP0HpKohI0RIyUF0VtdgQ5+tapd0Ks+Y+pMsQNbOaGZoJt3HcV3ZlOcApRuKtCyPH8
nISRPJZmp51IgiIEpOF8b+i43xmqe7jemW6PGJWue9Dt458HXG9HvxYsc6Gfr3vdlvupmPUjZQ9R
j1h+GoQBSZdaj9eNW78yYcSapSU/ol5mzIpG66nWMzJac4rjfSyikxXV7T6v5/QRK5yJpKCoyB6e
lpC0gU917vvbIrFfJNfiA5HLJF2YTSh74kIK9+xEmctFpFdRjGcsFpLc8pU73VXL52rFKpSr5l3G
t/6cCNouqjqdzYiS95L6uUuqrDO5rL+wuFLm45NK66DZbnmTa8P4nMw4DSudFECFeMzC7X1R91/W
bw7A6bnsq4fCatAKdlN3LIEXAUHl9FCMkSjezBre2zw9Oo3x1XZ4MOPFgeNjVeGK6hbdPEP81KTt
3qntD9kSNwHPk/iESb+XKq3XUuqcd7YSQZpPk/upoj6LbGpE6WY4ITqpXTJnx3Kqxtu2SQ6VqUJ1
7lgY5bRQqTOaHFI4HTbC7uiTEIV7ToernBArveYtBi+CpYK4tqu9lQBO6Nah2M9KScq0vCRLrAfI
l0u/y2nQEjmMqGJX1Kp9gBTbv4jKPTeJjYBDFE8Uu8Okozjfa5Tqx9L4wXrMvlNM91eM+nRXjZp2
Ah9LA2KJz4POaCAp8X0M1k7rSH3RN6++Gs+h+YMu2OCLYqx9PoTzkEdFg8qDPz7mXXIwqURpdI81
PfGdQtpnxAqGT2B2SoNjTW5KCptagwUJBtCuw6H0ZFTLi25GC5xXCjCjGn+iP2Hksrp0r5paSkFd
wQ/Bczst+1WocEuEItd9yVL9PKg9ieaKEXtOPslAQxDnszrAkSKh+CSAgOy4/cIREu2aNvpcSIrx
VN0ZLzhMh323qARBux1tsC6n78n5TqcGe3c8FCfUUbdU/FxfWzsopHAZGNq6ye8dg5iZc7saj1pR
zaFrRdTTVl2H1EODzDbWdxZbAO1nEga1hiGMkSIpkjl4kGNR3vUYgiO7+3JGfglVMnePh/qn8ofF
PiFSZjpOI4uADkDWnjBkHap5fkdmgwOE2h5OIl5/qzs40kea8iEhHBwBeJljffgNKQwJboGJLaFN
szB6NZmyUwR0vN6cnuqFijp+HdYg+q1qNfrRbihn4oM1IKpzamCEk0eKGA9dq6nIfTNfb5TmZDCE
WgZtoTmNil3VVrdTz8oFc3hJZMbGVZ9YM1fvzjJoBzzuhY/WH/1M9MU7XGk/iDzIOGqiilpsuwIQ
SxrFr1LxmKnT4FvW4P0v4s5jN3Yl3dJPxELQRZBTkumURkq5LWlCyGzRe8+nv18eFLrrNnAHjR70
4BwUsFFnp5RkxG/W+pYq7Zj0TiaFlrMh7PyzUt1jadfajpWS2imbUKK8rNk/RS74l5o+riZ4bJyw
MhrGxxJ/Oxk2fDEa34YwHui092Pu1PdwHH5pNIneQvVl32IiEYY8kPX648bhTIhHcyGZpXbMFZMo
SU5jyMbI6MXqtX1ybIU8Za1yfKyj72oZXuGV+IVbEO7q1GD+52djIgwGHbdPIKBOE0SSm5HatHZ9
z9yNEamverAUa/mreOIDxor2roqQCPOcMtf3bL35G5V5zWcrrl1lQb1IrO9sMYr7ZYqDnELLX0OX
kYEKwdyD4eomPVAhbpyp6HYTyKFtoX30AxIHPF4ijomkI2rOj5g7+SSMnXoXU5zlEoBXnBzLgH1h
KQwl8NmDfCII3VroRCnBqE0iwoYnhL/1sDFMxPRo4jYdMIKqyL9tgLgbK0lOA9ufcNKNXcU0xtMl
2u0VqUBbUw9Z65kMkTEQ9th7aOy2qvsNSXXcKFPftSMPp9mpx6aYlwAD2EDPwy61JsqeGy0a619R
DbNXOvUrQ6DoYBXOX2P8o5DqBPR3hpdwD7p97w+jgkLDTl83pj38oEfw7qnXE3uWhprXY59kHkvq
nRb7Y8yhtgJKvkXwUoGvpr+uHGvTTYRJjUEcIfvNYaKCIwClynkUo3Q+GG30sMiw9MfSDj3W4aPX
VAxRO/cUJSNqaMadVYJ4rUJE4Y16claO8yt6kosTkaS7zi3J4lnihy7Uz4OTvZWTeuQvI9/U7TEO
dcgB8SXiyXF8oDhf+pLx6g9XJOgMc2XCn/6FR1cFTipXviLNPqwYNazJd8y23ZU9djfTvrPpCL1W
N87GhI1Xb6DXWwj98TiysmJsSWTNjbiVE+Wj4oORGtvGkDymg23ctca1TcSpqI0n2enAoGLnBbER
9axDcpY1GAet+SNgMvgMfq1gYchB1iWzkJnVG1j2kSMDgSZ54awyu95HbgL3PLH4lWuC45vWxp2p
cVmknUVPQoCjU3zMTg2lt2QbH9eHWUZMBqxH27U/nCyi1N2FxBix1W1Kvxhj+Pb0DMpB9oCLhzGG
tq9E9zOtCXMZc2IUug6vuRsG0EQH97uvpnIreo5OxMnpJi1Y/tVAy7XacrYEA9eB05rQbMYSpYiF
XB2HCebsSgQ6ymAUvvl5zN0vYtzUrq5nPp7jh8Oi3mrJnkCtU9Bbi8WP/MI9Y2wTOXPzQdjZ32Sg
HhG23FrRdCIoNSMQSsfZoNQpn4k6MxF9MoQlKLJlnazcJYaTAduk7B4GnMcxImNGn4KMap1PBV4X
7VP4DSDJ8ictspgdjT+c4vukztbX0iZ5d64ivBqq8xlg2D64ovwQ6z00r1mHu4kQA3iEH7Ys3Yyp
QuxUp9wYrTwW48zSrAXBMyXvMkdq0jvoJEJ17DrrVbcaTAwD/2ua4XWQVlH4eVoWQUO4Gt+UYIy1
cka32dy9aaA3+Oq1OFhdWovGWdbNsnZz0JMi7llRN19B6aBLldwuISCU/DaQAyxl1La2ozUnELmI
0CoDkDXdnjU/e7Gl6ceA4BPbk/a9cFknEo8pd2qwra1RSApyQgUOhZlWfggZJDDy4VRmA+YXgkAD
gUjn5uqSSL48s1h+bMIYeLCDfknFM1itzzJtOeHon3sRM/rt9JbDmSdmydZ518fmn9nkiW9aeuVC
24zIWH2yqViXFl/EyzsBpmWsMozFaFZKHgUffYvcDsLBZyzrhJISEopJqINwRHEtXONojobO4lp/
1XOOrt4KT4PIq82QklfrZMO8txGk0ggOnFDomGpmL76eyddMTd0dz/7kDZnidVj5LqfBHtlTlYgY
WEDMfYhqoRN+7VS/OlmKngoHh+njFpvrV8fiYDfY2CwKOf9WBALue4LLI0f7bOpi2rp9RS/hpggR
+Y2FGnmq6oneCM3VDTDQsadeX+B6pzPtJxN61B7tRycR/bHWZW2WlPnOMsyAOZ29n3HRFVg3mKpw
EnA/e3UzXbFGkhekoCIAeNu0uQWUrCd50pjJYWIscIlmBzkwGKTdILJv4mr36FGHoK4H6gRZPGom
B6oapnLTubArQTwxZYfaXiiyyvAJPWqcafub1n0mlTnJdBaCGdPn6splw01HdHehV3K3WCXTm2U6
kg4Tn/W8qjgiZH9WFXfAvN4ROAeHbOLVbGecmFlMsJ/tkbajHZfhKQ7RSsROD/CjT4ZAmM7E7njY
maLKzvTR2Znppu0ZIv7jMjvdOOODu4CvrPCQJ21qBGXrXLEQR135oXoqlqlveaUw1NNfG96iKniM
DLR80/ozYd/ZlgxT/WbobyeUyQCl7Vg8Y7LT5zC5a1ut2KM/AX1ANOOUvFGsNjee9hYVABACZmiH
UXt0SvM+sr7YKKOziwV5f+i+KLCCgaaL7nW8oE3bLkil/3E3CU5RKD5nLOrWFjlgiTgqEGHxYVaw
xFjUP6iqurq8DvGNNDMaS34vnXhn9l14kLL11zjaUHdQc4Rhe0EJd5iUOIlcXq04Z7ePFSMwZSq9
GGU2gbmt5ssMkxcV/rzDMaqcYIpYWA4SP9aUaT86gA9qkaS5i/Q+mKzmz4CYNiD7El1TPxPlrsUE
SzqbebCbk6xYrDsdafc9m6CC9PYq/2dkIQ/aWL+5CZI+eATrlDO4NI3nchGwJsK09sgs+5pSUjbi
gTVEw6W/taN+Jw3sHXh4fTt/KIDiIQRvAKU0RnhXcHWsgm3DPGCKW8XftEhQRDQNHAJdtMjskgdm
V2T/ssiSF0e6f3IzP0Vzpe21+G+KBT7uTAI+bPnIiOpqd84uWzEdprBb1jlBEkcF6tkdewJ62PNS
LK/1fCQIu0XVWUlECJWXdjemUNYBdwhJdG4PDWsOoD8hEn+HwyTPvmaKkVh8WyQeHjCm7cuKBBMl
sEw7t7F6pQHaGAnRTuP572LGpl/XGqfzAijYjOJgWEiYm7V1j/PjTi0FcRwlE1mrQ2tSYI/Yjb2D
FjmSZGQUGsCIhskSgz3Zk/SlMevLzIWxSTtu9ei3NLT3vm7Pg+jNoMvrz969beR65oOEjfYbvVs+
46Y/MNilcnMsE4LtY4X5khj09R1Ga7ZXmhYkoUltLbksloUVHtb1gHoYOVa6YbqN+GhEtKGXOEis
anpBI4McM085Btk3mtjVxr5dj5CIOZUmHogx9udpno40U3fjwNjdtHi49dDhj8L+GIEGnSCleI4D
I8o2gA9YU3tdtNDeo8fdGJo9YvyK3/GJVFhpKrhv5vgN0UZt5+QMpSjcgMEw/bG4M26J1c6sn9N6
yP0sYc5LwN+pb6KdGZloouSmLd8xRJbkPaIMKNbDgowN8YQc7uoobH1Whfgiwm9jwKiWluWPMlbk
pG4DqF7PgxQj2C533MugG1h0sZ7SpRdvTRnZJPxppGjDKNAZKHcAGvySy3jzgwMuBprevldRfxbj
ssD/WkkKZZPldSt6oTU3Ds6cH818qTy5iviO0L9Xu8yyzWCOf1sRs6IkhaTuum8264+tZfrCYvZW
5iW9IeyBdCw3mkUocqGUD0Hrmcu9Pljus5tnzMSqONmN6Q1NE8eY59kBoMBFOtzVd4naJXHGYiD8
KtcIXYI5fXdhckUretZLxZubMi+PZ6b/aK3HcCbzJVV73VSvBTBOD10faSjlwezqi4YiJRiYffgJ
gz9BW5YaSUoU+HWyqc0MA99yXSD5NGCLkTbMWgrhSyOzn2VRyBYn09MiBUY5XwHNy+pP3iNK5CH5
A6yl53rPCm9V4XZMWDEOefxJZvjGlSN6l7U5dOZ4w9Ob75VDLQIMT/mGkT5nVddupYmIZ42+W45G
W67RLqlyEcgpn9G7aI9iHpNdVwNGI3n5DYbYqwPe0YOU1h7KrP7SteWsq4jZPZ1Tl4wWtfbRdNWR
mdfsWTUpuMXMJJ/a8GUUs9joS/VeuqQIuFNi846LY0nTfOiM9T0X7Ldcpwk9lbq7Fo/ovkqnF7c1
D7yAXHAjNXqoJhcBvWSONmQAXpbmTo+oqaSF/K5JTR69BSZUbCK4qRZ5jfvZZKFCvzSipQnmcTlz
zG/4PfGAD5NfFS0UsBqCCvIS11ZPDIg7n8DqK44lteU42C9ME8jnSZ6T8UHJBaBuuSZ3aoaDt8Ds
HCfqAHPS9jqHGQsclqtJ58IbyJ40GoV//qkj814nfzow08FPswtkFyuwmC/sLSO+MxLd3Ym4Czq9
ec00M9x3t9oywpFUxO7rOmUPWvqarQaxWVRMPBw477orvSF+tSZ/q00t3NPCnd142VdNtrMbulUc
rE9dpD97GQwfECniOMcdGDD7mShmOpYp/aXof1vxxrcOx3DXNy9TP6O0WjD48daXIeq4Jq0Q6mn7
xCH4zBAjuiz42lyTuRPc3k5KqGcVFhCK6+m25HlMxQYfn3tHTktJKaQQ2SwUUCUxNkmCBlCPjedK
NSDQnO53tRjEN43FzZFUlCLxWm+zJduatLRHpUDCJBn75sYZfuZcXtpRyaNlHFJpsHQi6wmzyle2
orzvuwgRKvy5IB9T8DhXyZoON3EH6jJllGuxqplq7a8WsXFvIeVSXvsMK4lCTZoG/ZAqTqlMXlu2
2b4qHBwxevXYFzgIx7xEBASl0HOUZ839+BJVxYOVtnsiBsVprbovID18Z1HxUFtDfND7d5VBRsWw
8BpDIMK1KhsIHv0+BPK4IU/pPnWJabTIUK/dZlewi56iEO2wGWteak3mZbzVxrdJs8gwdWcWQ6V+
V4zpO9puzGiRv0zGi9XyhzBTCQoKk73N7mNnh+XfgVmRkzHsiUOt29hwCE12fju2gNtaag/o1pjo
LT+DQUr5mFcPJSVFzhbwkOrjNvRdFY9Prcn0y4z6o7Kn13GGutHrsEMGgfsQO/50hszJvnfuifTW
BoS4nE0Fl31AK4lMtkG+kpmV4cf28NZGFrKpMf3No07brNDAcL1967FGMCk9qllvYzWFgeyHl1RO
jxoR4xtWI0UwKc4N1z61beSiPbAOWG++Gxct8FyySs6IpkTeNyEPVgx/s7tci7cqDwmqazY3HKc3
8z1uK+I7pYGIsS5ddS6rl9KIj0S5uhuXUn7r1GEJn7T1h+hWl671HwwbEfP5Z4Rp3S5M0+tkFl1Q
oJEhHGyX5JKQNlZOWc9QYtVzVod8deZQHyiy4sNMshY/Y7+f+QumFFyPyDa2Rq1jgttAxdqv+3yU
+0LYTLiE/IRIDzskjmIy2LrYT8p6p+aIcDjHBaCmd/TU0XpRWVb4IwPiArsZEbzMLQwBBzx3Vqhh
JydD1NJzh+HwFJsib/42KkHM4TQPpKeGZ/eps3LzkR75DjDEtqldxudJH+JSYIzFoxlI0wqJ4NR7
jieoh/2QgMsz8hNVDUjrZHgwLUauIf6sTTkKlvV6PDNquJpdMezyvsn8EiibH8YgGkKttbxxEdtx
7berjGkT0PQQiXyeRf/kNghILITG7CH4hwCfCo2gsoEdFtWaHFR357b6fNYbjeZOfmCLQsGv1Msc
p4sPsZVmlOc9teef2QERPVF2e1XD5HDSOu7CtdwgQzT9Jd+jvppYMpP1bBWMj4k0dxzetxyKFUO9
DZSXo5vD1xj7CYNH9jNORBJPNyLOCOrX6qFNFGQ1uQAk9Zblrckix+n0ajMx3vf++VdW0HOsig+V
5OtLGhkj204t5hEtXhFQMN+cDRJD2E97kwvsb751iOxW7sKyhMpOPRoUehv7JlpHvErEiOLcOrnt
vPo52emsNhkt6ji0YiSVrUZdG/bLMWVmHmSCqjLLdR4q9BmJU1+iPtnKejoZ6QBjflw/E6dqMOix
lkzH9xFBLBU0a3crEZdeq+6kA/akasIrCYUR59C07Qcy/KR7NDs3vCPQ9c3tkP3ezm4tmvaVwegm
y5nhxIt+4XklY5eXrYN/RyyyUdE/6VqGCA5DxXYuhwMSfi7kcT45C5zlVRe7atQZdpLlECS9VuN8
0sk3XOl7yD5MBwWJh0cORqCtH+Jleg3RF9Oq8tumaEespEl+29170RGAGvYMfjMK8hEPjdYJx2eh
vvijTsJ2cctsDRsbAZbVHRdYQ6SlBvVAgwEtHGJWZl+FydDaSYEVCZlvEIg2fuVCEo2M8Nza2c5a
D445qY1b2Kh1FLMoRxKOOyv2i20+H1n3njBujZvOmcAzW9nBipZXQ90otGICS9jDz1gjpFIMp3d0
83T9yNFRscAs7PL2Pk4rnTzox0lDqzuk2o/pMn9HH+8Tkw74jpWPI6opEE5+Jo3eDBy7bb3Kht+i
wmOI2s3JWUdAqdtqkXtBTJL5zSeS1uyAp+AG7+zAPfGAFEWxeHNe8kswlG9h/KENt1CotTStg/JD
uybm7zbBXcZD3+tf7Q1Ox8vD2Zddu5ixR2eBeVir8xiZb9NAoAX6nIcY0N0+irf1ZOIGjJIP1i3b
aYJ4KYEZD4at+S4DRH9JeNuyOsf/hMAuH5ZPxqTetPYdvdlEAxo9wGBN7qIZAEkeIqPS0+GxWB9L
lrpRz+GhRkJEwqHaRWgBTWO8Z2G+M5ZK7IS80Y0L55BV8pN6p6cWoFEdGvVht7KCpcn0JKqxESxd
bjz8868wMR4XYI1+jzDRkxtb4U3Jezw8CE9L5GS4qYiecxwVe6i30Z4TzSIjgVKs2jZVOZzpK7l2
XbSaprjhkULINlW3dWYTw0dWq304MSunIA6KlMlArRQ7DclT71TBP57kf9uj/5vv9/t/Mm//v/iy
/9OW/T+6wG+f5j//9n9/uv+f5m0TMzMmdz7Yv73h/8277Q3tUP4k/2ndvv0f/u3cFv8iAEUZjsKf
bTnCUv/Lue38y3UN03IpIKV5M3X/b+e28S9T13XbZVmlw0dVAr9392/ntvUvS9pYfTAYGOrm+Xb/
b5zbOkSu/8O5rbMFlnwQ/lNKYSDHJf6fzm0+QJuWQ/1aOp9Oln4JfAdeaVpnDoBr1bkZkZDRG+v4
J2PJwv1ob1i5P5p6tLzQ3jJSk491F9AW2MGi0AlrU3UyWdQOdZb5jjaW3jJXXy5ni1qj85rRGbVJ
+1XBCS5sIksQ8iHqya5LQdyooeGhKDDBVNUqPBPzpVzl4kH1eZ1rfHM9ntaxnO7Xor3TlxSzNpoi
r+7Ko+vCmAQbVpO+pFvIrpBzdebyzKL6XjglMxFUrcdoLzpJN0uSaw3+KUjS/tgXy+A1grDZjJy1
kbe3r4nCGEYUT7DXdiynm7sy0V9hRW0zqZ7Ju+cuwF8YIh7yAZo/lLLj6OQiHB157OP1Ogr9SUzd
0YpNbNP0dLnqsXTHHcKu5ifLzFd9Gva9DdLZsm7DebwDTIgCsBCJF8ZocNks+JOUGt55egFhTChO
BlZ5t/gfyQZn6PQ/zAeZ60Kepaarz93Ngs0A2b4fkQFyYz9CF6Wg0lht56X7KJVt3PoQxgVygcFa
2IdFV79pihWPR+S9Cp2jQwUN9QGyRAvzEzsQYCGjpuk3413sIpahFPupf1rE77vZYLQgnceYH3o/
CO68DAe3F+NS2dogmtTQ3QYXLfZCgU/VMupDbZh31NsC18LsCS2J7rqGVqUX84Y4o4G5NXzY5WKP
w7wBDX/QncSDTcwcPoHbIQr6VssWzGXLHcLXZ6WrH10ZD1NHmw1L9ZcEY4Cw5fymozwvi5SNuXvj
9/2VwDzdPXZCaGYpijFMHloSf8VReplWnqlwAV8tcTjna4Qpc8g/eJK6OwJ08gsQF6Kh+tMqsYLO
6bADmMmHL1MwYGRqIgdH79S/MEO4N9270Kh2LD5j0H+B+AWy+8Jk570vJzRvmILDkM1wFBWN7xBf
4BnttCPqC29G75AgubxheCGVfgQ/uMgDYqztqpKHCdMhiO/oaXXTY0m8L3ar/pwkdndQ64XkpPoQ
IfNFdO5erNF5T8PyMRba2THQTCtpbOb0270xanVrep1byqySytUEOOh30oSONadfbjp6LYG8SSb7
nabFtFybytWIxww1se+K8JzF+bVNLQKnsNbAQ3S/2zjtL5j1vVBo3U/Yrec4A0YpESirsPzN+xGf
fL0+5+hn2ayzCWa+/5FVFfi+fwa3IRHdlZxmFio97szl5mLAJeOClEFNzCDQwDy0Iej4T4GdHelK
z96CUkTLFHsh9jPclNl2Dos/teIcYFPoeEt76YYClfLYfiAJuWa/zoy4GMUgfZFtmF6M8Oy+ME3I
3VayQxd1FJH5DmaydezhxY1irIzF6nPH804uB/Z84NG0lhiQ3/nmJ2Vv61Vz9Ke7KQcr7Smc257l
nEQOm1m4COAG9SAda4bbbmqZW8doj31th0/6dEkKch3qod2UaMRLowDCb771HW7mEIe/Ld1hWyeK
xFxKXaurjo5Q7csszyppj40jHuTSSB84OJ9irjbuUHN+OK7EVJjharVRw1Rdgd3PqDgB4BrB6542
LXEjgLlH3xrYZslmAM4D3RdF9UgC3YimDe2wrceAfloT7Um4C9lHNygbgkaoBK+cTmkxir2Vs/8x
orOYgZPplvN70yC4Ublp7Lm8z8vsjhr74q7JtBsqorsAXaGfdV/dWbvTTPGQMfNz2/yvTKu/YYml
BaQaqw4iu5fuJNvuIdZB8DN7wuuPwaSccVOB4VpZpVcxrwRWWpabvolCbE9xBmHCis/mUr51jnZY
2BEpfgWetiMb7N7WV/lcR+iPRYOnCrI1clgAV3dxMTg7IrwxMqTOdRY4MOJpfS+tz5T4KwQuCPSt
QV6sPkF4cAxpGI1SCU/M+U6Zzak00xN4UYxOst/HXb3RZ/c3w66PCLOavNq2OPAT5lM2UwJxSVsu
lLFI3orRwXQVzwiAzQ9gg1dOmkN/kyLRQ6wTX2ljW9ploA9liJ7fs4qIvUkPP83hTjbizRQtIx4G
omYK42AOP5MlRgGFONPXC5NGTwISN61TMo4fc5xMOOmBDTK7h9g6GHvX+DVa5p26gDA1y3o3oxNx
mFzj7GSr3js7uRSPKtbuFzbgm6W/sbPbV0PDl8+0yjk0A7OHOe/+kI7xbORGtLeh6xt1DZ2BPgyp
jkjFS5Tx1i6GpNewCtIOD7Wmuy/CvdcdpXj2EM8hIDs2TIn7CQE7mLGtJnh31iookb/42jjg2VpL
cueN+zJMP9YcVY9haB3vzcryW1gbkTbjUyNKY68MwiysNV+2a5jNB92KMSuwfCvZZMXjRp9KeY16
ZztmcxToi+qDUi//rIvpnAw70/aAHDB+r9bTWIWG3/RdeapwJHs3mrqwnPxN5p84XzbID+ShbZg+
G9Zy0YoVUhxL4TwlNXNah2slCFNc5mXjZvVOd+PS70u+PlykezGKrbkYC+re6NldC7iV4gU+jRYQ
6nKfySXnS/Id4dxXwMBtZaGI6bTXySElucqKIHHWN9Q0b6UNAn7h9rC05Zc4My8pLdPLWFDF6+gD
g92yynL2Yo1/R4OQpsHREdXy2u8MB8noHL1peYJ1IPsrqDYMTtsz68S3pbHbHSO+fdZSXiDSYTk8
yx2/nSMb3txP8wZowDqw2C/Z7HWDtng6bTxF69nN6wNtLNEFyR+CActdVLLiEQNSsRwXxBAibhe4
QYm3r+2JBlpCrQCfFxj6hAGQ58zDK8wGJKwe3JIHrW+MFx3PDGTm7aqnTzOP6VJ2J5aOr7YBL3nd
j0yDiAtxsifMDrtFgiVXmlBMWpARFnI5oytC+BwDoumrQ2ykCeDtXBzjr6jCk7ZS1R6GCK3GzGKa
ERJjnpme00qTA0gX7lwci8ksXsKESYOZgNSvq+XYmmyaW7vYQFNE+zc8pDo9ajo3Pdc3VGh9xY7S
IeVx1szimxHaBhHhunXN+GOI22MS6brXr3JiJu2+E7hczBXXQ8PXOevVDqe5gswVRG4iNgPU9d0M
sKRMBODIaop3CNZZO68Mx+bm2HcJfFwSkicUMIGdmPFdQwFlW6hM1IjUQ7fFX4HUt8rbq3MDC4zk
nGDzjgMZ0WOPgsu25xoIUsW62W5D1Mk5am9WfyimzauddnDtLReFgaNTevZPWuV+9WbNC2VoKFXb
x35uCPFyjmLNuXxq7pHshnkdsEDDW8GSrTOMqXQ2ZWa4iW7YQd14kU73NzKWaU/H/Vyb+tHOSMe2
26e0q150MwSGZHGGCSWfYO+zSKeu0VlSpRTd2DtwjnPns7ol2wZkDVEMqLcaMZ4Spso2pBeYGO+G
zgVh1w5qlXY8Vibx9pxnp5RMUH6SqNlpcvjhGNK2GI2+4zE58l/ZxGvaXSILvLmT17YvSgp1nOzY
I+ZNJKJ3EhAQAg/GybCwksRR0e6TAavm4LQPYWxBKhlRenYyBoJiFRuN9bXfVn8ghQHBRgKDuVQ/
Ic16stLblneaAp1eI1OMX/C1gNozUc5rwxdHxGWRBPsV5A57wrW+y0wL9Gl+K0AVolrBQYsNlpp+
3JoWRx8L9+tU5R+RkV1C3ex3iZQcs8Axw/xrsBmUtS5URGMZzqRo4lJ23fsxg88k3Xe2/Iick/7R
cArLx2w5bsyVxT5tUkI55fc3bYg1DveRwOQ9a/HCmMrBVjU/lU7z6Qx6zbT7Elfjc6Q4irQGcaUs
H0yU2sxPmCYvQ/fjgtX02F5IDGrjXzjGn1o1mcdJqGM1GsZDC2BAjETQ8bqSy1YonAddgRQhOhoy
bPnhcT6JEhAGdJ7nTAx8jxLbL2BWcwi30dofydcrQHChmNOKiUBSnXURzmh058a2MxsvZ74zYV7L
zL+VVpqAY3JgHG3yYlS8laWqGL0jyx/4akZlBRr6CZcXpjNutpmFcVs67YU2Rtsm7O9EzZE/Vo/J
jEiJApJVylqC0jRRYeH1z7p+o8pl9st23eQSL0QZEQFrrSnycACVSz33gcMOeMa3t67MsuexILNY
uy7ufJfr3NI3N1IlH4FAdhgC1XODrRGDHQVCBufd0zK00mOJ/zJW1t82MS3PdUmmSeLhpAb9lKYv
0wBsorStV41UXH5AgymnGo5r3SYXjUPMHvLrtAD7mXtCIxoD5kF5C6ZAoFdkoBOstDnUa46enhQt
BCNsy6CQ8YDquGLGJzttPqyxe5qJVI5NYnZug1W4POhrkHHqxNbxjYaHtZfGsU+h5+uEu8i4RqCn
J29OdzRHQU8qw4kRtfOAowbhbyoeEMbcWZY0/DZj4+wud3KwUVLzxWxaxUiyW9yHOLmggu0C5bC/
wKKWrFiKmKkGrjuwaunfIgTYiUvwXo3dViYI3kmxJFcNR3o0HeJ8fkA9/8DiqUXU+YJfBy+z8VuQ
wTRUT7B192CqiG5CB9d3lVeVPCEtPMa5ibbOwqNY2v29bfAeEhaBnDcMl4888f/522tquUEkLzVZ
KEAFJi8tJugZI5NBpGdg/K4IM/EOjYe6GYlcIEMxK2xWNDdxioDssCprMyvjOzOYIKbiLqsrKkUJ
8S2t4EnZBYqCLPK7hr2gW/dQ9pqz6JzPhCSSrSzehB3HQfrSmAo3SoqIKh+2qc04x8jYsWuQ8R+a
eZ29ph19YHIMmbXy4DTym7oHBlL5zpRxxG+KVXhF1EceGdbafMU7urrE961h0vE0YZPH9YdCcafH
+GqHZIt0iKfkUVf6Sbe4vsdMbaXeHnPUXx6s6l3L0Bb2OpC/uW5LAseat16l17RQWz7G2VzbS2OA
L4jTS9ozBU4pDK3upx2LwY8XuXcr/b5r0yuBXaA5kvyj6dsfSAuT+JSim706ko/RKjd1OD8XpXmK
lh8zdX8wqAm2VNGmm5uvMNZPGsgKMa6/+bTcRxM2KLDCR5JN7pVD9Qfercj1E9gllPPdC7T2N5BC
RwwT17wVv23f/ZDnTGsr9iN41c0//4X4o8uMN0T1vyaz3LZC7KS13WtKNl4ppu164zhgVQhEE10S
gBqoSr/Z9bK9t+NLKezt7SNowt1MZJiOZf6hL/TJVkl2U/PUaemHQva+pDrjh5n4MEZVNep0RAkP
0Q2fH4L+NfXizS74i/sZM7x2Udr8nEiX8tOwnsrRvo52fqntGLj4gocyZfEeYkzFyP+iR/VxnPJr
avOXmjLqA3OQlCO7rBsfirUJ8mx51jh84/bXcgG5Tpw9NTFCI5OUevywDaLubIyXsWs/Gs34fPsp
tBCi4a2469hhre147nr0ocCVnQ52EjvQTjqveIUt2u1+7l5QIeMVzXlVkRveG1l2vxrVISrt4qbX
/EB2zZsd7tHgXW9yVEOPPsNMglXh16p19uPt521xbGPQvRRZ9kELzDLEoMOOa/czT1hURafInmsu
RnQNrcjIV6M6V9QUyKjSO6ZZvHAy8ZFz3w+99qexX5e8OVqyu812uM7Ymd9ewM/QRsk4lNEF7DTZ
bG51P/Nmxf/F3nltuY10WfqJ0AsIRMDc0vv0TjdYkjIF7z2evj8wa1oqVbX+mfu54UomSRAkgUDE
OXt/G0FPENSI+yUGxdp49oUGRkUXNRQLeoGDeSd7gJFNXzzTI4C0Roevrq1jrKffBDlg6FYucPSM
pQUFbOHmJ8Q5p3rsvtVDxryshxs4jdURgPsK1Shhq7aKIXAHa187You6lFAFO7d+T+FsLE0sXosR
Y8Y0MLqDhVgIh5lpUCAALYb10IMt0Qvs6V5arlTMGWEOP1iebeKhe5RZDcecXNyvIwhxzm58YKFx
6nT9x5BnBJdVYJPBIqx6Qbw5WJ8LKAkdRnH00ETTpYwUVyO+ia4IWBwyFpc9lT6PQnHJ1SIPenxP
Y3CQubbhuvbVtbKP+ecj2fJbTyNwUcT+QbpIcvBfr+2h/NJQg/RCf8Td1DyTkg7fuNBfzIjlKtWB
qRhuOBQH5rjivkcZMXXTqSkmpHmElMHkWDZKncdF9crYNCDvTWjmWSiED4gij2Xr2F/clefHp9Y1
xA2nWkQphf1s222qExQm6Drx4dpLAv4rGfofRTIwMSPmZallD44aX0sZ3ZcGPX9V5sUWA/0y0bRi
pVGCWZauRGKVMAEqCusZMynxbMAvRoUI6P93Zv7vsLp0M/731szbR/rxG4aX5392ZpT8L2XOTF3h
OKyqhUH/5ZOpK8V/Gaar67RCHBNpsf2TqWu4/wVpF6UA/RzL0a2Z6vtXY8bgVeiJlWu7hrKkK43/
p76M/reujG2acCSVUA7TAqJBXPe3rozjmqOZWT2T+ZHUKS3HeW1Plk9pFgcONAUEgMGSMHdcZDBZ
Z5Wz+DymPrtYfzX7foX6GvNb/ET6fu4CvXDd1DEdK1M3/94Y8ur+r12gubjrSs1aobxv1wQdxfR/
IFKamraYyIo/hEnWbqawuFBSDlem15C+k2UaHiVn7+pdswkNe/fLD/kvezfzhP+0c/wQv3atyiwv
hy7q5ow/ivBT7ScH18aNQhBGxmKxAwxlq/ZucvubP7+xMX/sv78zxiFTgTsW0jBcnePm13emZT/4
XAth8XUw9gU6zRsr7OItGlfox01/K2PfpUI8kgmF4TV03vE0hS8ZZTIqO+Sy/Xl/xN/Jy/PPJCxT
0L5zHR0hlfxtf7yydoK0Q0nix2V5zIrofvT9CmZKSjFME826R6J1nOZMjXKqzuXsUY/tkqgE/Qdx
1+VLwrysxoe81Acl0AGBKiS8YTsJGawDpQiCBSSNoViLCSUhSKJnn25lIk9//iDG3xuRnx/E0ZVp
8vW6Jn3Pv3+xhl04XTIm7oL3JHcToXOBnnBfTWW6EaywyaxGedPVVruPnMZZIfr2U0su/sNuiH/5
fR1LpwNro2tSv/dDSQvzOycA/Ouii2703LwVxLRFwOl3iakujanoUkTJHoBVuKnTDWlC5Gn6RvzZ
bf/fz79/2RFGGcUwRH8Yhvc8RPyC1E6sqk+t1HDpR1oPNdz78+RFACMKilsatrQzauJTm4wvUwQb
TdbRuO0jv2aClLsPf/5SxD+HI6mUYTOuWUoisfttOGo17Mc4MB0gFJzzJVPn3GHSVBC2epMxnUF8
0b1kYWVushqVXs96bpNVxkds9toSiSmKqQHDF23FdNtbrBfLmI3ZsCS+TfB4sN/+eYfVP88KadFZ
101W3TMcfT6Lf/ny2sKCGtOA42wie1r4DHNHaaobun0RVpR+OJVlh5q1Yf6vBJPgW9Ryw+NUanvl
FtqdP/jdhnIbOkum0sjTGsCaJMksUN3fqwCR9xgEnM+QN0NmZAS24kaNQB3R5cYqXvr1pYsoX8Yy
Htdo+4vzMJnMA8Cc0FYrbex+zYklM+lvST3hMk2NNXwhTH1T/wHjwD7VKTOW2akZESqzDYSzinrR
HUolbmWVh7tSWUen7D8mCAoHvszoJolDbZn7Sc1KvSeneaAg8+dvVf7jWzXmi4HNwehIyZXu98OA
1M3QsfDnuzMx0YjNkyzwB2JLQ47Vy27GcyTMqcear7zTTmPan/RK2CcIi84JOeQTuZgHamRq41g2
dopa11ZBakTotLrhbhwvJXjbbUhTYh8QwYpoDTxMrv1oyB8zOp04ZLfeBKP2jKnire00xUARHXWR
vpDNNmwK3wco2Ux4EAj2nQwKBO+qcvInNVTTxtd8SmZBwhSzhyUb1c9//nqM+aLzt0uDYRqIKaRw
mDpAdpnP6F8OOi1oBDJqZvqyVzdB19SXuuGraDMDWULnmI9jNX13a6xkVk4FnzZxsjZInj3K0r7L
C2nP+l1z/+e9msUnv+8VEhOu4IYl0I0gGPnbXhWitauuxzKDLiC4sTt3VfozhLbIvJPBvHc9pCE1
8+IthoP2teooSIKC2fij4Z+tKn9z7DE7dAYHNCk1mjM6S9Ytw7LkTzwGfbfWNUFdSq8cUkVpIwtd
P/b1cHSoXt2Ivnvz4f6gtYIUAz+MVSwVqRkSDMcnhP3aVdMdgbFPhHIoH7yWq6rjn78B67cri+QS
ia5KB7hpkE9gy99G0qgmybx0KdhyVUdsJpKtGctoF1k428k6hQmmv3dA3I6Jlmzrxgx3fd+/hDat
YLmHcmEdzahHcRi29EGiyPR3spTDbT6K4OyBQl4p2zw3tIfWuRXIHQzWaUU1VmyUUVyC1LvxwOef
psDAVcXr8Oh9MVLpHKJa/2IRjdhEIQzi3vhIxWRse5oie/LWmNbo9bNqXVy7InNPrj/FK9ASdKrx
TOF6q49dx7o98im/t5LIzxIOL6oNbOeyOyQcCotCjsNtSY7ooi6L9phiUymjTCeEcGIlrxIYx532
+uev+58XcsMUFjIb5ETSoAT922mg1xk+6sFkKRil71Ho5gevRPFghjQ2otBDkRy68iYkF2rbIxLd
Nj1QYGQj0+4/7Mg/z0cuAYxVTIqYGtnit0liyOEY9irhyA+O+iBpaXnja6jc9jRCe12EiZPsw2wA
5VdSnUwoDFiB+WNSo3pUZqXv7UD8hxH099nafCiSdiCUgcqZxN3fD0Us5y1EwBw1UEXRuwNtnHIB
gY9H5k/XUpNLWqlvpRwxAGgUip0GZkFdM92pDCWPIWgwCsnh1kDKsO+YwCysHtNAU4gc53sRbjV8
lYsKLNyWJjEltgnrAiW13Kd08+evV1B8/cfQgrSNRQonl+Abvl4vfhnwPJV0LJNZG4+s5O8c6ZCf
UI97MxTTYcCbsxytidSIBK7EWCT+trSJKw5boCcjtsDt0NAHTO3uVQWVec4hHG9M8qJsArcTOFhz
GCfLB0pkWn7TaJN9B8VSOyHNWZEjAFInYWGOawZxQrEpAu3OCtALV257Z4cKIGIeF/ehQhIyOu2x
bvNhMWl58DRFNH5LN6OVD608S5JmZUhtQ1DUu+mBL0SKiRe7zdXKcaLuFPldfWGpj1TE0xdW0Fuv
Uy/vR9lGP3C8FsHXEVzYd4BJKDjwQx9spZ3bMsgeR4Epos28Q6zFZ8kwcuAwU2iifEo+el6dMRi4
tHzVXnM18fl50TBz4OylLspdEEty29NxXCZdTp8Nq8S5sl+p1/sbv6ywfXjJpY8AmZRuMa2s0SXB
RcIsUPS/as0IbiCx4jFuAAoo0pHB+t2URfIB+6qka55yGTL0Z4ZGWlrDfeO4BJHBRktkiF25ILzT
ipN9XWDJ7OlWtn4eQ5g1HmB0rF2xkhRHzjS/QCQIRM9owmCU5rI4YKpGAEtMlWXl0bo3Hg1PRre2
nVe7zIJt6reGdbLrYEbo1ugZXMIPMUvNxAz17tTOXN3HflB1zjcKugBL8xU2Q9gjYxrQeMVpkqTJ
sLfyBg0BFgALJhCKPeD0wy7vsu+5M9RoQLK1THoq8hEpACTYhXeJO4Z3TkSfgljhrZl6cucQs/Ws
g1zE+j6og+6aKKmy9JarJcTnQe/3eVfVq2kSxibs22AT6r1+7iz/g8aGtnObgUNfoNdKw6K9R0/t
0uBNmm1OcygMtI7AcQm6npmPDMGAc2NPlDXxX77nc6qxO7r53vMImiFd+LYypP9RZkS+cyYi1atB
WSuxw5yCDF3azy0tGzMJvec4M8JTwMp7qRtQQAw7eEu09IlMouiRGAyXw2fvmr0EJoO5qte97GSH
jbkpTJUd49R5c1Jzfq0dfGsNYBTNSXMVWsG+A0LVYQEagvxoa7KaxfTkOxbhqRT5CCo5hnlQ7c2o
kftIjynt9bgqJsvF4DqnJTuMQmBlyDO3CJxzJ10ecJaTdxj0R2KL7KWlV4SHVJkkAHy601hxHoNq
OCi9sjZ1o4xHX7cUgizNOZVVuoaUUh4hnXabvsECLXOjPXQsGvZR1j822IwvfgWxzCJpFPMUR0ba
0+i1kCBtRnrQUNoDjc8Pzsfp/VNhAkJEyxjh3GDPTIj/iynGHToiPDhUOIJquwxWKeX4lfCJnpRD
sgNrPx5cclIWegFfdGgddSjcd9FwlqI5BIOkGzHo7vmNAmfjdr57FG0LdSCnOdhMzpdehtqOpYF9
gX1mUNWUkD7mHZDDiNHNT+iDmTZu0l7JVZk5/dmF+pNB674bw1bcB+XdFFovUaON9Ff88MGejxqj
2lWlI4FHVMVj75nNMQqzszc0T+Aepu+2Kt8sGg9PMYJRA4FFz+BcN9pwzxQda1ycDrNcwyRPreSG
JawewIPUHaLnR+IczhWz7HNSOqgL4uRW6iiE2hb4YIOSYFPFwQjVpxN0nbnRTfpTWgRnzcCYD1Gt
SCZmtzCk22myd64phxOasUsxs2lR/2qHUOrBQ2znF7PCgEl9DgFQ4JzwnR1i2YYXZX4U6BAOMYWN
dVpP6RuI13XcmM43QcrsUq9B20f23K7zxE60ZA5xns/5pHW/70nDs9vgVHpJs8Ep6d5D1oNpRcZP
AKby26y9ddwHpyq7H5GDrE1DhTJ13rZ0uCg1Bu9rVcEtBED3AaCUdVSTcyri6lvVIo/wjW0xcWoM
WeGuKUvMkJvinLgJMzzxkYJqJASejmya+uM9Tnoq/Fl06nUueq2vfw1TQz7XnuatBHF2yzooO1rV
TnKaFOGGkCynYzS07jJzxtuiIUHLxny39yvqzpZsM0JoVL828X3CBk7ysyfHeid86z1J3emIAYj+
QdC5m3F0aRZYenIvkClynYWwm0jtjKYjOo+eR687xvikxRtVchrgk0UFC44Mbosk0dZWR2c2O6ac
jrj1zC+JDrBUr6lFdrAQ10oMAA08y1lMBGAdlWZtMjdyNrR8bgsME+t8Pv3APNrA8+rv5BUi5CJg
peqPtY3HAFtI7jwURWyshnkc6Ttj4/j5gwMUfQX2e+cgNyPp6qtVhtNeZBoNs8y5c8xoXI/ZpJMf
f9PqEhwHMSobiySQdas7ctNkAE/zPoFvbFY7J4hXra5s4qt8BArKSgkLAzsEDDPjesZs2ccXvsw6
VNVcXBgbB0IxC3NqN7UI63snkjvQETSAs/dERV/SiMAEDoL72oSph2j6hRgu92hI4ztD1odfIigd
iCXcOuX0QhAbcS9ZiNIJo1o5VFg724TUHE1/TL2HisjFh9YKXbBViD1C6BW5RUCIGUJ8s8p43CBH
JR5K0rkuptmbDqueE4GZY0+UUDFDLphcZQzKKv3R4pOBe5WfyCrOd6rR3CVHHE1foxCPFVEFmpLQ
GtLHsGL13gXY9XPJrJtrDGgwDEOYnpryJnZRBBWaZy9zNCarvIvKFztwv1SCTm412cVFkcm7SgkV
WaCImAFcBZfxsccjG6DCMCfIUZPb2Mse0anf8ANJswvXmAq2jDjFpsmhqKbFB4e42tZIGHfSjqqN
CGoUF7G2LgNzfK0qFsdDkJV4oxD1W6K6T3V37/f0EcmutbexwenjWkSYBZH/GMUgTaNJ1Ns4Bs4J
dyWC948u/JrCafuPfkfgz5iE92G8k4Vf3ORdJ5ZZDLgvBbFKNqNuvkWl54IrKXcNc7fddXzSeqYn
tdfPpUaUknHt6WAvubFx+ve6YxGUEltLA02FWMQS3p+tVcMax36CLh97gaGBF0o4MESN5mtqGbYr
893qkmQRJe7wkGv98OAEaOtJer+NaHvHU+gwqaqds43TvETeZ7OStMW5j9N97fn2tprrIobqnYMm
0nMwSfOgD7SqPEEAd5nUZ53x686J3bscrt/KtLk2C7ud7t0BQR5U5mrVFEN0ViaE3gl0yCalinVw
vNEBNpIdtQ4gmxUDUNTxK78lZrAEXVeDMjLVRmpt+FQBOEYbZqBYGIj7EI1w7sYDrQhz79m+e5KD
zULf+eL7RffQBiMR1oIE7G5SbxqpHYQed/fthLnLwCkRWmKEKQhfl+IJSQ6JM+fqjGI/WgSxavip
Z+GLYhxaFJgXF420wR7nFpLsadgnQulnY+jk1mrlu6GZ9tmcb3qaAttCt1+Jk/FMXz9CWjhKNxGH
YWKCA8utBoyhyIjN0EMQejF7LIoS+mIdBBst1A3Uwc0qLILuhuywv27SxhtXxoxH9qKDEVTRzS83
idduoxzQIZK0EmWNDiq+repzRnL1GeLIiPHgztKsp8RonaNBvsZx9Movn04x/nBG111lRQwq18yC
Ry3zir2rzWvEydWYMZoWF5tiPDpDwAhpyxYYRFOuUC3IEx3GGtjMnTUWoEviGFJMqdw7qkrPkivo
epp1E/nQo7iegNqA+qeU5tlWukbHwByErimHd2h9KfEyMqkBFNdGr10zilMZCbUnvGSbojDCwEls
fB6+u7B0n9FyNhs7zdAlje2pQwGPQt8Jn3z4Dsy56ktrkuqKVKK5LxGNCie858vHxo3YdctBVNzK
RmATCeLL9d6gK39ld73PT2YZuzBnQdFg6bUgB2HpZAzpdg4OHsf8GhV08wPTj7aaV5brQaC+aut0
HzeJeqjp/W8pzpcrC7D2MbWZnOg+X48y/Adwe6BIhuyHo9RwCOtxvNPJg7dbJS8tneO7REPP6cti
oFzorjMXBAY6P7fDY+mbq8zpbprET28QHrAuJ6BwH1j4poHu3FSDPsP9detW6zUKuMT4NTS2bzyO
4NZS7VlTUXcu3FGgKWkPcZKHm8hvMhIZne5UlcZ5ElhEqq4yzkOxqkxIdYOpb/yWq6jdDEyp3Bb+
BVeSo5vF3lY16jlFXUR2WoPKcqxZxSB/ZOSMVm5MLb6rffxLffi1aPX8Ukmk01lT3jLJO6hqUjdM
lPO7HnZr7rrfmeohTMapEVnK2/eDHh3xfEcQkSgyDOOkVtYkWVJUZANJ6Mq7gWbNMjWKYMX00T8Z
HYEYVSmnQ4U/eZFCz1g3U5eeGCSctTdF2aLi4rQxRVU+ZJOyFlqr8m8ak3thtPbGzHPzmIcelJbB
BP1CeV36nv8y5h9514crqCr+ycOyfMtUjbR4NwoOlEyrVSezZGPoI5rj2JoeCIHTbgJZbMf0hw7h
77Y0e+tO5M24BwmPJSiG1JQgZu80qd8MTiN2Di60RUnQ8x3a2HE/ORNw7oFZQNdUzvyx+4c4QUvR
seVyIGJhkNbluuAJKD0fEJHvBsv8Ap2k2ZsBFv68Y+0nS3Nju426Sywo54URvTqaDtw5p94zYbXY
ywpeqtVk09lBizEurDpduyVMR1trIeSFaXpflbl3qw0f4CKtx3G+cYH1+Ib7cL3jC/9ep7l6MYzA
eqwpgi5EYY2H6127ES7RkWO0vd5tjXG+vnj16roxS1ftMcpJqLxuqbAt58ZxkxNNIOvx+gIiLyva
gp93RONd2iGn73HdEzwhLJ1q//i5G21uEDKAPf969/qX8iOC2eeNfT5vfoVf9vkBlEdP8aCyTgxI
wd6qBCGqQixHF+4A1h+kdTRulpWkeKwL+8uo4mhFfYikddeBr1ecUiPRHs1i1B4bAOxxAH/t+i+s
Sl+LuJvO13vUUWYAb5IdrnftOacGwmC1vd71nDrYVmKkEjNvLSQll9GDOGc1b7cVWXzmZPpxfVB3
Uu02HOPd9bHrv1x9rnpMMNd48ZBaCBfdEnoW9/SCmuxoj+PnftrYu7gA6yCZ50dT0tPWoLkQO89v
VLpc9Alwx7w7P1pEHpeookdOMj9ae0NysdLx5fph4f/H92A7V53RMB5JjCWeVVYP11d6mX4bUQC4
ud6zWP8wc/Em4Dhsx2vmzpCZwZaZ34WobH8TYopfXx/tc5MHhPQ4mXlU1IN+9HMdsv/8WhZB2Y1Z
tp8fTqVdDY8Zr/L82Ofzx37Vl050f/1XqIkXvXHjy/UxXGh8FNuCuHz9PImLZBsQ8OdvYFfka2hm
VX3uR5sl9Z7fr/vcDxItp5ORQzi+vtb3puqWGvnnr5mWnv5os/QSorxEqNbxSghx/nmjkc149gCW
MGttTr/9/3p3MKMChK/3GszL4Ovzf3tarU0CnqNijVJaWOl+e46nZURpdhZyUTZw3crPDQwD4Yde
DTv2f/bLmVfaP+/WI84ph6X5Etw2W/+5gev2KkEhr6jK8XMLvzwnwQF07sbldVM/9ynuWwfrfQuq
bpIo6n6+08/nWG5T7qGHAyerwVlYwwWPcnrSsl6xnmwb8B7XmySyaq42PBT4MY+HFnkRtKGBhP6f
51z/ut5cn3J98s+717+Iqb5YgaKQOW/k+q/f3866vpNpRnJftWp9fc4vu/Bz07/sYmQRORmm4O0+
//lvb/1z36+blGPwVYShtvnXbV+f8vOtOzKtj5N7e/3Pv+7BL5+iLxNWVykLhV82/cvjhjO0az+O
5NKo83cma/3Z0630CdAVhM+QelzgNelTOkgcALmOrGB+NGe2BFQnrrbXu43WVxs/gcN2fXKMTH9H
DElNjFiWPVmx6e2zmWxyfbKJVvxUAo9fXB8VjdFd8kZ/vr406sfoTgub3fWxMU+8h657ur7uejNg
sSKItHu43uvj5BD0nXH7uaWpe5NdE12uW2pmG6xRR/L4uSmT65bpdvpfHwDKD3QxSpCoqNIn/O8a
VMyWEIf5LpdgfUt2hfH5AUoDFoTmMaZdH+2IJCX7mnJ92pXnweprIoURs9TkpOHAxbAqJkIestrS
b03srEsmX/m3gbW5Rt3yQ43aB2lB9VPfG8zlBSkyOJeqs152Hul6nfXiFebd9amyrg5Rb05vFrUH
zNczacTPmoOB6Qw+dqoIbx3IegTX/xG2h7xV6TsRyPBV4ia+d5nIby36CvtUwc1yZTAtwXmOX40R
k9e8K0bnfS38xH+2/U6uE1GgQ8V1eLLMgOp0W6UvoeY+XjdPMXKXTW7+xe2pyBK2lNwk3eQfrJi4
xkrz0oecCeHiulnvezTP1aaiuTOLzNyhIo+XtZ7G+bIe6xtmKfJcE8X4ECaus/McD+bL1MKRnTJ1
m8eSuk9B0G0Xgq6MqQUh1OXJdBSCBwfrcGaM5TntvP6e+AbyuyC7AfR4zTTcwDmN6x3qHWh7Wns3
SqZSlaGbd3bu3l3/bcna3xluL9bXu70/m+urPrj4DkEnHW6F6/+F2dqHYvQxwFiZYi7cm96jrL9M
biH39lh7ADjha8SGzL4DbznaVtK/DF7UbmAVOfsWuPAdKTAYF/Qi+w7L9+D6rngZiNDaZFbqHxJ/
mO58EoU/tyFCaw+LzH3RC5VtuMjAcAqhm4S6JDZ43kZCd6P29XI7uAQFxbVyilVL6Pom9uoftoHh
8YGE44n5VWLQvVE5nSvNhhtnZ7cIOpvjzxsuLM2RGFQqYNd/aixn/vqTymG+z+d0zSlNDgXgQdZA
/cnrUO4iji/nW2ACp4CODLyvZti1TYUXledcb1hs//XX9WkipTNMMKz5nE7RtL2+6vrA56Z+3r++
OMpkvgmsAXvOL+/3c5NNnRU7M+3eA32iqW+PD3rmFw9FNm0gwvkvnaOHZy/Dvu3aUfCi9JZjFtjN
uikL/yUKASKT/+zsamGTVzHauKykNi1zfSrusNrRbWn6cznfG/oonuHYBet5HccSDQL/qAn3FpiO
d4NG5IcySKvYurl9CU2aBP6sJw/nCsH1BsD5woJ2et80HVX+xA03lSTpCYdnmQCYJj8wdpCxpw3p
wJ1NtXGkWAzNbiIp1aJhFpWtWiZB7R4rsl+4FPcnrZcovKaQ6kpi6W9RBeCvHzIEVwkz4WQsH4vR
sg8hCckruJke4V3uQqaE3MBGTOKSUEdU4YTdJafUaaxvvRXt8jS7EABTf6PMsevoZR7Qb/fLoisR
LQ6sUQEOjS+61W1Gv9X3hc5VPcn7ZVO3W1ENjwVe7WzotHUB0WtjeEfZ+cjZR9ksJuUJvC2Ea2Qt
rrgOKETQoIKnNopjR6OZJmPm5EG0ioPnrEnyYxJMNZUP6tOAzYmLyLXXvmO96Kamv2cEQ3jH+nwu
ZC0GzDLkyVdqb2cOpteWilCLIWUoIITaOlz62cA+Gnm6cDp695osHwma1XdZrOdbfGc1DP6z5rE5
grD8XTUW37FNvvrSq+5MFk1rBr4PEjiYfqsgvbUJRF02lUUGQqS3xMosQx/S5aRD6qu7N7IBxpU5
EiwRlwnZL0XzUZGXkxVttx/yQ2cnpNZg0UGZRm9YZQXuQPzShCE11RoJ54beo4ugsXnvg24TdFX0
6uNbDTqDbKu2fzCH4mPMu9taSP/e15P1lMrx1pvCJ1dpH6abNpt0dC8pn3NX0SBcmr0oV096OGhL
w5lNxyp4MhUR5+goF5aTPrVeujVn/X1NPTvgGyUw4uDqmbu3zRXFi/AVFsFaSDiKmrcOGijIWa+T
qsZwBH7/JooZm6IRwyC6fGqykPQeqRBAqB9MUPk2v4JjMlTopNOXD4ZqMXOl/YGkC1aUAMKXWerg
b010oBfBpSemhwJMdBABZBMZtmcjagifEKwsfIqEQFyqreFcqHGrpZwIJqTeuRJ1NDCUlzMLgcMs
qAh8YO6OnL9ZK5VzOrk4Rt3Co26lgbVTFlDfeIpg/9k/pEGzkqgRp0CiPHHK7aT2hYDIuxG/Dhd8
mtfRuEqJHj0VdvMmQBzGXCVGk3mLzeeEAZdundx7wbT5FnOkraNRhEvNKN8meC+LprM+gNRRPf+f
G/qHT0EBXyvyNWJ7hY06M3qt2/Qr9JpoOxaKUp9IgC+oNoWi4OLfhkWL/o5ghxYRXsiIg+eKYlrt
PUgTB40fMKWm0ustWGjtKOgLMouB7yak3KOvI2FIWhpLRgzOWecfqp5ylY8WD9J3kmKPeDZuBk3u
vUQBSmCgHAmDkyxj2Vy4LDQwvahWDJx8YGErPOGLzJgtCHo0bO1ax4CM0UCGMAbSixmO7i7xnbWI
mfKFFWYhmq2prr+r0r8fHOdbFktzO6D+XBeOdaoyZwMi41Fpxp3Xi2y5j0JLpysgH5lAPzQBjSs1
Fc4m1hXQU9CrrtQvOaqsKQiiHSCcYdG2LAPaciKXLrd3uuHsVIdNOye+bRFZdyVX2wVTX7Ljifch
YJMMbhtQO5zppaVyd1+PxWupyw83fe2wmcOPvyQSyAu+RGRggffGcVkfWfYdVDodG5P5EefGJpys
dFF6kFg86k/o47ZBXvqnuurfejs7ikq0u8KWr15WdITTNj+SLjkPFDAWgQEXMkmjLSll3yuTgxK9
DaGD4p0oi3oHb/HdCnkaybFnJfPLkJImJz0NzqLgsBfmSMQsGXWDHS3ios13U+U4q9rutU2R6R/Z
MD5xJvZ7zdbxWfuZvW966vRxyLkbloQaKW8CjanycuPDzSNTo//RiYPdJuZFCP7U/XOdTPvIJzmq
nezXTmdg0wdrU4z1Zejir4jWv6e+eAuTaITFn32k2Rid7TYmyYsMMuHswjL86mvaPfEEh4SONJNT
skvghD9i/1mGTepuW3riSiOPiQH9sa5AoUIqKFeZgnBjp5N5ak3xbpmqx/2c109VxbTMiqxvk687
+ASLY5zZHJpZLxg56Tl630zziFJOnKMR63ya1qQwBSWUIjOIHjU6HV6cYmEa0ouRC4u69dwnbNXI
ReGHXW/M5IJCFK81OcjaZPrMP3u1yDoU3FYqLk4c0JhUtccVAyCeGdLNCbFClgUhKynkWTVFsDeZ
2k495j6mEUAqBUE9wjoXDfSEJiHgxmkhC/i13a3bgOwLPXZeK0mTMXflD8crtmUSm+S4KfD5JLaD
XMxvRpfLK+Lrc+nn9d70E7B/uamOKn0omZC+rM2Ihale5iurMqo77OBfghx5vJKhudMiEFAQdpAr
1NpDYUCVzxK1LCUlw0nYL73b0/FtIOTESfPQtVm+ENYInEk0t9o0shZJmKYbStGxgq+X14l7yme5
Xk+T5EKDknDH5DkLW3dtufFbBfloEQgiMKIuD7dlamhYDRUjZmSe6j75AJhgbhiN56jpaVnzx8oO
IUsjWPrSQs5niagDzNWbfCW7aLxV5ICSbeDIgxOREuACkvdKZ08SxXhHdLAgiQ/7r4SJS+83PIYY
w4qYZZz0CNAhEpR8JS4gh9qFNTEZ/a2FY/k266G+YzwjSb1kbpvhpwsRKlf4vzUV+09mgMO5jx6V
gF6pZO8tBlnc2LGT30xNTfkiHKqHXHe6zeywrPLOO+qYMNZlaZRAxiKduOmWeJgGYCZD0VbqGp7+
NPuOJ4wp0CXHj4ER4r/ZO5PlxoEsy/5L7lGGGfBFbQiAs0QNpKYNTEMI8zw6vr4OIsvaMrsXbbWv
jcLCIiSRIOD+/L17z+011BCwRSP63Yc4YVatN4m8a13AQulUB0Xp6jtG95j6Vr0FEuX8jriOPJJb
h3jTy4y3nMF5F+7cvPh1RvdCb7d+zQqOF0sn8Cu7BLu00skQMtWQ+RYWUXNeGFuzlgis8d4C5rem
f+zPsw79D1nAKUnU9zr7A49iDsbsu1NnTJBmcRL6uAWUpr27fXaUGRZUt9Guk2imu2xEMm2czIYs
eOIQNgoG4FNljrihjYhdnhC4vbHoTwrJ8k+od2JsqRm2+BXIg0cJej+fyKlBd1MOvtMzSzfcawUK
iWw1ciVM52cZp/IcpXWERGwtKbr0m+Rf955suwdTM4PUJdSD9QBy8TgzIunDc+swdOhGCKLaYESv
mUldWSP34L+BcXEXDJPQ69XdYM3DvjXb01TNgsbkdwvo7aSNwOUdHWA42a7FDhCk9B0h1AOm/dQn
tLNhvpxXQEkmRi1SPSRSOU+mAqHBuTO7rn6q4CURvFGwy1rRljYCfpDKfgAdRk3KBOOQRRiX8fJ2
u44MRm8SieD3EDqvOZZBbG20J2n33kjn4pqtxw+zSC4TwukArx4RXymZAc4IxL2t+tVRO6QnpvoI
1xQCLvFE61viXcaHkbyZo9EgOrK655bK5YMBpQ05czShEIxXEkbiQ99Wj2KY5D2mKBYlNHykU6YY
d1P7Ms79xdWG7lnCAciasb4zNOVFKSooafOMVRN/GDnPpLOVU495EmRUJMSx0gFzu1GZnENtmg6z
DqXCMV3jaLJvJxlzyzTTGQO5cxsoPdN3IjMJsx7dbwjRyT4CoUJjvoVhCnUoUIg7nNzlGI62te8M
63tpSGDvhdo9ISPEb0MQhjkxR4KAs7SZ8tyrkQgsYd0hctKCRaJIIHdPO5Mk9h1RdjMZZfhSOHEB
6K8bnouaezeC0lyaw/PfL2TWOB4JxZpYo4ua7ggPE5SXohPgXQOkNvV9bexCxFubbpgMzA/xQ4+G
e0Pu2QXlkU5LGR35YJrNw98vdrdwkpxw1hr8Cw7T9WBtDLp9hIzkF4PWbnPSGQJZa6UHQr8OEHJz
vQzjMU0ZCm2kkkMChdDuWHvOHT1j+G2CRXacFeBd6xeZFQSgZm4UtIUVPjb2Bf4dkAkzUxAxa8Mt
tBqYatROgYVmMcVsfzNVk0BSkHs3+AUASYtAJov2MrITNm1Ktrm9xLuu0PXb379GSAKpQ7LZsxUz
eqcS8oq2uXHosO56Q7EfyhTCBnBchDpMXspsrK6KAj1qBGhMr+KlnNrohxRBuAOgQ9PwVHXdG14M
b+xFh2e9Os0i5hjZag89qdKXNNqkFqP0hPbo/SRhrWsOmB4lNV5Gpf/ulinZ9QyNEnqc0Om++omY
sGlGijNB0CgkbVLgzTcH1QyHS9u5m2d78OmKkX+ijwbppXLed/NARh98RBNzzU5V2Pg7J9F3C6IW
SHgCrQDBU/dzdwnxaK7bJ7Buu/5K89jYz+as7EirA/RtygitbqgdxIL9icBJwi2okGioPNup60Dm
JcfLFnVxJoMG4EWU6PsuB81tcNh+EAkMcHy6iufMVDB93aJVmpXDnCUODh6gPYMx1Ls2z8UpWqr/
n+ob8+e/eTCQfdswBBzdUTHOmBCf/92DUUaNUfboIby/Ises7F8KIse3uSmiO30FRpOQkAd/35Yr
85M0luqEXEe7100sxqs/ngikrViG+qQL2FnMBe/+fkmKoHGW5E5j2niWCdb+Qg8vJF1xmVc9ZRs2
Yo8O194tI9owil7nTivoCsiYtoI2iP5pxDHUwTeWtZy/ILBL9m3yQxJp7MoJxkVVWipQIGc71dYn
jN35jVPMDKQTOn96wQoC7RMr2hr4JqeHqE18oRofYtHDgxhWyGZCwmIekR9ac3ODySI7kk94PPxV
P+Xr82ymRGdi+AeWj/sC1eQimLBrm9wMjbuuacnU+AU6GE3mGyks6DeNIdlZRvZKu8H5pxZ+6gFj
s6xV90MDD0Ca6WEcTQg4OQ0/J+/nh6im5ogy9QMAoflZMXPX3JrIkjnt9Lc6XFXH0Jr7tt/orlm/
d8CV59ZMnmggtNtJzvaq/XKOCtF2IAZWdCBCdQReh4H+A+QPKoLBSvsP0ttwXHLYIL/NWGB+F1jN
bbalvp9KT0pk10Ile0rYSzD1QkfD2H/VVpEey67aDXTEzrmpnTKDjCfi3fY6cvqNO1NwDUtubbMI
I0uM/QPlwcdYsJavVoCcpOKGx+NIZLDupyvXzMH5tMEfYdDXhFFqii/eYO2bsomZuANybdwWaKJZ
hBgbjReKvD80ldpjrZdy23Q1PI1G/R4TFnKzy9RtlU8IaZCJUtzlbzzE8xOk6B08qat0rOmtA63F
EpUy5o3D9an19IjXpPBC60Avc3kSNBPbnqNmNd47RdY8R6OI4f+YVveQD3Ty26zd/X3FBbr9s5um
Xsu9tLYkwkfVGtNzoljPsMrRjRoW6XljU+xskKR/6+Ym70u/V9BmjLeZnwaNA6NETNlsiAEqlLXM
/CTtvVLnAScrboAKwFnSoQWN4PpVeH1MMKNVG7+2+Sg/xpT7JZzloZ1t8zioevKmN8oq4zorcTs8
dEmo3cW6EjAEuSKnip+deUY0ZyJWnBQMg1Obbzkk1I+Q4gz8JnHpGDfW42/1lC4Tv2BifwfWQteh
7er3FV0N3lMk9zMy/KQ0nlzFKHFcWTGdnJzsd03kp5kDZhYu4UnPlc9QKOM/XR3/C3m+yvrPf/7j
m/Nq38qnPxHD8H9lNvOU/Iv9ZcVN/xvl+a7Kf6rx8//5jv+DecbQg7FMsxAvaepqR/0nTEC3/8MG
ngGEc3XKQAbgt6B07+P//Ifp/ge+JA2nFHYgk9QYNoX/hgmYFpRnFxOVYWJeMi3jfwYT4LWsJr9/
sSaqFkYsF72EjT3RJbft/zIBLqQc1jb6VN+YJpzgqaH4OnxWr1T6ghDTevYBWzZbUgLxrAgSSFQD
6houkGzbN0waDRYq8kCwsDkteRw0pY2tXli4/RIAALbUtl2Y0iZjNESVPeHbUbUgnmiTGMpwZ8eg
NR2cHahndD+UfefNuvPQGsq+dxK5U8sWX7Po79o34Tj2MZK6b9P984GvoN0ElOu6JZX1BA95nJkV
dg29TmerK2G0a+nYbirHfVWeidohVSaDaGmYKjvjmJO6UpCFw+htkxNN7PE5HQQyeNITWZAxntrw
Q+5Dt/9jWiUBwuF0DLXyB6oyTK253pciv8ucFWQyT+91s+yjnJe29Fe7F4+21r8kzA+QywDqTyHY
qeF9vcg3rid+FWy8Hsi6W8qocjvkzxTjKxtfRMREuftIr7cjcmQCKokgy1sIMwxNJGjhDDd3a7Ii
RhfdBdZooAtGXj9QUI27KoV3GuPKTGuabwq6SUcrGSdRPgzq+DaywG7LqfHaKF+OhrC3ccg0x5ob
8L8MIRGFHkvnD9HDOADjwIwAdJPMqLntS0EZRYeBLrog27TUp9ZXRvU6kPtDu422z9jovlNggprL
9kcLw+dZKX8Ng+lIVcmvxu1xQskfGeeYS+MDnCRt22KrgYQDx7ntxozMFgdz2nisiGylq0MMeYs1
Z8P4Rgi0riFKVkJibbEBuEt+35pHUHujgUNvrOg1Q1nMfMAtcWMZW7Vl9JNpCd1YcncREx8WFele
Vdp3OQQPGpNEdOTqWOwyfT4M6cI+JIkqTjWTbIwMkTDpK7yucJWCpiVmbgcts2rr+l4a4Eb1dInu
nRpcKkPUvi90f6pqsQEN8mA302rtyN5Hg3RG3G1buoJriImS05IBh9Qv5TZR3Fcpl6/S6lqv10qX
JLPZ8GOFBwkYtgQ+btXIpt0saC0oWr1lUlljaShyFZz0OTKTU12UyyGzOSsPaf86LfM3WlzlUhCR
uSnMOfTnRcf+vOTtkxkOH2ZKWPecfnIG3HB0JYlVEZ3fl1RYsV462wSyJ/a49q3oi7dFa+g0AzkP
q5xe2ly8tkX4urSt8FVJAGC5RqA9NtGocrAMNRpq7fJUy2pPrqbKkVCWhwKQ270x6vBPp4BopifO
oy96xrFiTIxg0aE15b1TMUKlVRbPY4Tv2Thr9ap2rOgDDc+W1Wdg5uwoMOyMB8Cezk6sdtvJdo8G
bT9kStZRsdzyoA4UhtjCGdMl9y5xOvFsXeMUkxDA4rjKBm/Ay7Oxpw7IK+YZJiT5eKxzMfzzS9/X
sLsknuWQDt1mcMSeAN5bX8YvBLyLkMBXTRq/MMOgYiV/cjqau3QEtpgZEqCIcAN3siKsz6QkF63g
2ob5B8zC48ShHwyI5QSZ2A+ag+gvY+7VTLuQe37TzkxByHLyCYe9LJAcBBEenhzobqdlQSAJqkky
Lm0/LuwPeE+e5WqXSkSfikVKl8oUGA0Uqerq50CazaKYddD8ULGC3EW94UepsoFHMAEXgwxXWy/h
0H45tnwZEii8csiOjttHR8ekP0W7i6b0m9FrX/riGRUo+F6P5yNIw0stydaIrNqrLPIp0dfvC7Ym
z3ULlW8ibpRi3wNeRTBFHk6kOvLWlpr2lzseuOUS1oSBqI/KPCJSvUyd9TkmoWe2gKWZYdZJfLLm
sdv0VnGN9eTDqA2PhsgvBTJlnJMd2hX1iCa0TMzBj43llNf9HRKoR0y6L2xIgOxtcPI5z5LG6x8M
wB9G+r2knIaKkg53VAo0Nqb6i7cDxEM/AuvkWEcOW666WyNRThFjC1Qn4t01mDY6pCpB6HO6QFKs
AbqMHvSFmLfOwEtSp5xWUJ+2mwg7xpG5ORhtm2ESvodwKbAqMiDclFVGIy357jHyX5XqBocRN1/U
8q0rjmGiNksZPXE0hRJh4IoMFZv5TV/8zol+DY29LeboCa/jLjTCL1M1Or8d9TPWeGvTF/na9Ut8
xtrmvnPyvSQ/U4EXfcVFci6mIvdqEwIiE5flGLn9a0UadZCVurXtauelHgtOdb1MPLOpHrWKRdpm
6rGaig9NVT0Mf6KJnl+RkzpDW0vzmOyQU5roPfjmHjgow7axya7NYn07yND8quqAEUoMCVj8bdSD
fs05q66bbQVdk26bU+9iw3iTmvU4dOTPYdN97If2ZgsW5bVaCHvEs6tadk491wQ6M7JKkHOiHnqD
fzcnHkHXwp4QkyKq7amgHybeMM/meDal+t1k7d7mze+dks6LYlXbQbRf0RCfsvjk6GnnmcanHXWM
Fgv1tWvM97on+nQk+oA5Y1AI0Qc/IImUQzJaX25r7oxUCT03tieP4LY6YPOFkPBg9XpyKQQtfXTe
c0P7CwF0OVUkc9ll5Teke9GfarlX84H4RJdMLT1+lgiTIMGREaAvF4vhgSg7B3sSzAecEtr6mwbB
0ZUxZ7YTvbrmOMNmUx2nRlVO9u2omFh8zeJsVAndq2K6Yjeyjg1BS0nzgLwdrSx4BI5/K7BWbjJl
eUACcZ+a43Oy3Fttom2mKVwrGgmTTgNhrbP2YgMlGzXTvagik7pG5WlXXcVoDg9c3D72/brDRvFr
1dDgERlz4tn0oLYTmtQqB5Oth2DA/RQZ037M8WDa+DYjexmDDBhGgDsA/CIRZ+zqHOOt9l6TmuYJ
4u6nDlGc7mpXpdWQ9oxE1/QOb7XeYo740hLlp12ac4ZAW7erHzCRx4h5gd/AKBRJe1EWGr2Wy5S/
JwluUXdZU1pg/O3+EGX1Q8nHkYb9XiPkTM/jxtPp/+wtRzmlYwSCfVa7fRnOTODcAEZbjsVZhY2H
8SOwWhink8MqDCicDf3vpPu8ODdaa84G9s+vaKtli/Afyr1NIy5EnaumfxZUCmz/gFKbaXiKJIL2
KsEVu1SLG0z0ymkkVc2DmygkIrigv6EPbCv4ddLtAuQIOvFJ1tYOG+5Wi0pQYQ5ysUi2I4MIbnvR
klMUXdj0Wra0ZIK7L80dsEGa3Xr6k5H/sUlUmSDdB6fT9+QLt8q0t8Gme3qFfLyZ3ktU8Zumrm6G
Rn+GbYDaSq93yohnRZL6VJX0XzrnNkh3m7b0xoqGEHh4hZAGjJTgc6NzUp+ezdDAcEzN6pbNuE/a
yfm1S/VpAXqznR2CK3oHe1oJmTRGdAbLf+Qm6BimXYbbkNQo0av3LnsFjkiwyVw/T2Vygff9XvGQ
gBSHWlMeY7snb2NQay8VUFqcOd5XuYDinfKA0IMHL5jKtzoz2kNafc+zmZ9aDsC+yv0L+aw75xBD
ypoiphvKIw71k545IqBt0nukOGzNkZN/t3ZlFOcx1NvaT9WcfUqjN1yHr4Ou82eCUmhcmitdigLM
MJIh4RF0x54EJdAbOR8sGe1yMSPJFiUOn8g+Dujw9FFVPEMOnyo9iqa+qubIzuAO5d5GMDiGFmIa
UwLHdAvoQ8Pqpky2czakO5f34KlqQmvDmdRNNPcbG45iAF//W9ONgt6fgyMH0qI/zfGbmaTPBFX4
acOiIAdD2bY6k3lJPIUno+ZNWbpsazvpDRP5mdzbcjOr6rc0H6aWBszczZB4uglxFu+afpjNmL45
FHb7GkXAvQETQD00DiB9xw3KsBelvwHwzbwIp0rbsX/C5kx9Eie2ij26h4rgW8wzRbBJsJWgXx0J
eEiAZPa1X+jyO1kDzxpb3U6NlgUkGAOzD/nMAJIQxCucA2wQ0jEniT0Tj0iXTOfJENlFwaJInjBK
ujp+6ZVhPuKGPZg1GgbHachtLu2jrtSky5Dau3Hj2WR6TKkEoWlrj9nvIB5MIb8k9ztBvtehZVjQ
OasYI8ffr4culopU8RF99XSiGOx06bCx8/qa1nrhi9qgM+q2t7gDgUyZhZvdvBgkS4Dxn89RZDyX
GIUICogYkKX1YZYKjyqGnmjoyZfpDlFLBAIdoHJLwzlJYIJWLdUO1q3PUX1LyRnd9K2x4GyDtJMw
MFR7HNdMRPF/W+PL2MQPkz2Qhp2vtwMGkn7CrMWkHlVhv1+KjtGvRv1bnf/+D62d/oAPDOppZ5nN
0+LKlzAqPFXob3L9MQuyUP6WwaMwFt8xhsh3G3zLdEZbVIvINQDPoygDXKxmoW/JPwMZuUh5LHRz
qYFBExa3EiES6+LsZGDq2BWRdhfpleKxt9LA5G6jG59dhELcvGuP7QZxHOR0m1UQzFY1aSQuVRzc
+1J8j672xOCLeCM+0M1UU68r7aFO17hmRrWb2sEu3S2gkCt3RXQSU9xX401aJpWz2971DpIAon3o
oDH5w/16hJ51NFFWg5fdAsUlypuKDePzckzH0dqkYS49o4g+VWlgR6XLV1SVhjtVKF6dUQSFpkpH
3bwN2NykAJiiGsox7nEzJjFvRaMfaKe/UTb8ca3mmZki8eAFkZdZfO2JAZqtaU8e7wGP5l7k4c+s
X9Gs3mdt+VmiUMiI7WLNzXHGWXT4UhddInBQijTsbhkrdKqklwJ4QgN+OrSyV4zZXsugnAlF0lCn
yejQ9OkfGhIsLtULDgRyshtOO1q6TTsV3lD7zmE09NUpf6pQjWSm0voWsQ1M6ALyo4i+zgsAr9Ft
drU/COfAgU2rALjqA1VU3xkEpkFbbUeJ35l24rtj+2Z3Uel1aXFVVKXwc0fsMG1RoWT4UvrlZq9p
VHH9rhWMLxOV+MQMPoY72rvKVQGHEyiQQXoJ4BYVrjIxdusfYA1NxykdfooiUZjNxteYO0CsGYsu
A1Vh8mFMxKZ6Whh5raVqPio4DjWsUU0HTrvPWOvmuEAwtSo5pzA/zuG1YSHHfJ7Fh8gNtwSSfjP9
JB1+gV8cZ+dxcaItIIypKrZsjvRNzdK30/atjygkNRevrq49Kob5XjlRwylm16tRTGPFKpmeMGUd
EEYTjoBt0CFtyp7DF6PvCSabKcdh0j6QJtNhcCZiM49PSqGj03JIk1D0zEfUlzpqfI4M45lQ19hD
LhwHxokDOyBZmf6GS/ycVoTuZBMpHEwvEFXsrRkvT6WVT86qmHOWw8DzqYTDRZExcYw2YQR3sfIa
Too/qt2xtMRdMUiG5RLFTHcWE3AAvCYsYmp/RdWI+iC5i9sY8JFoLmZLDyNFtZwMpM+47qVlaOgp
aHs3S4eHRisLJFJacsxTD+FKsXfI9zC6SO5GpXO3USK3c3eKkdZty/EvzLb5M+CsKTXqjEqLtnlG
fEHqMqg1rn1J6TgJcpbq2rhl0xEAHgnrU8E0uHumU2NtNeS6/hQyR5xoZG0SWlJQ3uV3lJXM5u8H
ixTJpc0fssJ8S8WEH3iCSZByMYvZ+om7xDiSPOJFc/psL5kaqDGDQC1St7XFWZooeR0JaLFVVVIx
KrUuNmBsGHCVL32KKMFk2LlhhLsREsN25xQDFb0IRkZNiD1GfBwRmD8ACA8U+jb5SOADU4MoldHW
D0Q1kcdY/jIkawK9lXdGO//GedkGhCmcM2kzRW7Fb6l9h3X1KQz1s7aXb40cKq/os+tkkmG5tEQE
qHm5xWLlZ0PGYyDRvTFJ9mPbCJzK+i4bVHZKIm9SRXqUDcdZVx/6QgEBGF2YIgKkJhCCaxgfwRnU
uy60v5OQ6lRygiYlB/MPkyO/ZW3nCdqkTvQ0TMwonOItdVX8gKwNSXiKGBH3jfMSW8mEwmbinOaa
uzC0IbG5nH0Ly3lkyhxkBVRqt28fiW3bI/7zZCvDoJcLlaGuLR6HtN9CVybiUmMIHAyc85DwXtT3
DG1sAamHIW4rjn2m/RjJfNXQ623Anrwl0COtCmffmGkvNjv9BnUyjcZs/M2SdIfc5japw3NbkqyB
+bnd0sV7o/FEsKlcxoNDboW6dhVEIQDt686lrIzrMMUBfROQADMqw3DmVuT8zlvCw5CYAs65Qson
UbRbZ6AEVlsDuzaAl43WK3gnKLMG1t9ilmLbyrImvJghvQKfYswhVpKhzISoofKFo7IxNXLhpKHv
OoOOYKFXn+ZsJ8FsruHVYoLNvtA2zGwA1fRlfTwFlNhltbeBCAx1SHnFw4oodUDkQtWaCGyBa0U8
M0R1MYo/NQ67/5yesj69cxkeHDNLf1TjHnEpnu7AoonjSYLCEPXDMwPwP4Y0OyFT0PpFwKJWbORg
G5pDit13jGirpI0G1prjpstJTMjWWOvxkCyW8GIPyjtwmBhHKAqzXFue4NVu+nlQH1HJu4Es1NFT
negN852LcoPP+GAUMKfoix+0KtxHKrQAp0P+tVSm4ROizcUEnnHSZhZTIHhMoR0jZ2DKx4BLxaC/
i8i/42HIlOndtovsQlQIgz/HPZutxE/TgP5GM0pNPSd0RWZzpyBL3hQNSifT5CQwqHSPyyRv/LBm
kbEUh2U7qttdhPtmD9Ntsz6nEUL5kxJfCid11k/G9aZeO7eKTA9KGj/oop+OCQ9Qg03xLmz6Q1qY
ZCOgF6OtWOq+Ur92PYeDomnuK1HeV+jCWObYWDShXMgkwhyQj34HuzAu8icl3xUKu5Y2Qo9i+vqr
Z7G6bS2uR143cO0LfP6RyF1A58m2UeR0SMw+gDfQ7LSZSIsJ3Yuva8VjYljaToqJ8rd6A5KENvgq
MHH7qHgglyhQhyqCbulSkWTBb84aNgg5NSdaFQ5a4+6btdcLRSwC2DBBO7Uw0cibx6x9IgrhjeUI
mW2pvpzdJtPZTK1kb2oUU3FcMOYhOnOrr62Hhexwr1rYHVXzezTV8jC05q9mVHJvr9RBLc0DdDLM
ZwiF32SoLM6yH05jWD6PccoZzyXzoCrQVM+hTA4MsI7IEJ40uuOBS9gBRVRDTF9TkcgkTOwdMhYH
yA16ALBjIzICnPWW+7zExNpVSUmuBqWmooyfQ+wyOIjeGxJN8EmwgpttGnTActDPOjuigi52LaIT
iC5qTyTXwsCKnJsG+jHbfmir8OwMJWH3mQDe7mhAdB5FKWZvNnBisWXSK6QdToZ5AsjtUOvOfLKJ
pxt6Vd82i/hjgCv1BnI2d6mO2DWkb6sMJHK0fWEBS8AdMUNPk9ZahBAQMCGTIDJr01muvJ8MjB6L
dA8lwhUO3/Numc0H7PrpziABxUj6YcupMdArGp9CM3LWYepQtcAwIOJt3qKRsqEJefoKxyhntj5j
8MOhecAOlDnSQSfISm+RheUqdrFTU0vxE+QW/mJyPuzNauaJRquuAWzcw3bBoIe7MsrzfEuYYqlf
NIkZJ+JTwujEoWAmoyQpyzvuf4Y35fBH1UCe5GliYpbHzpLFzmZgnIXwIuIM0GvkPeh6bfhcjTtE
wp6VCBvAkJ15OimNpCyNnqDjPEQu8Xjr5z0VqEKJDnqRiBapxdQHtcJKQ7zAlkkqleJaPUI34/CO
iaLJfdLs/vSL8T1zf4dZw4gk/MTOfKs750mmASI52E8ru5fGMyaixT4umvXWgOdEJ/agwOPauJp8
6wvjpStdWOp9aqMPgD8gl/o5jluNKGV0HHnxOcffVfvcLD4pMK76BRYqHS8EVpjmmjhDH8Z9F/pz
BOVKDR8i/WpnRyPaZeN5Ku4zOqXOaVD3iv0UNvfZfhmPk/1cak85J9bKm6xnQyOB7+wwGrCjx0nf
8b08BSNTJc16ct1nwCiIS19j4rK4zDWTCkgyxQIqEfYgkxJOssDPZ2ZfDZ3SL9EglbwD9WpUjyUO
Y6YLNETeXeB0et5tshd1su+gz3l0lQIjvC1gH2LNw+O5keF9mTx1NEGnZ1ne580HCVebQn6XpraZ
lzdjupbmsyvPg3kLl9/QfLGct6S9Vlm8F8sHahe86U8KPrDlNBBPN28Xcbb7UygGAGAI+l2wEMcm
PC0JxxQspGi1n9Q8whiBtakW2wyxXDh6RJGpPWex13hqSFP7U2e3FE8Autuefk/9oNonvflWqxdH
+1PSPKqaLEAGLLvfob9V6uNiPkX1b2q+lNYq3wHzpd335UccfcFy4TEiJ0w2XobrdWL8JEGYTNzS
0btVfKnhVde/SIXfhOZN156MsNrqNCvTxudNI+LbZEy1tEznwItdqYbUuOwzl9vMcr25pA2vcWGZ
EgjFZzkBkAvQZ8JtWH9ondj0ya2ARY30mT5y4c32T6ncqvxgVQed6CKNE/8Aq2+fjjsTgAq0aPEQ
VtzgxLreYII25rkkk0jxoD9PWy7maLz2053Nqp2VE2fhg5tunWQ/49eMDqV5z3dm1tFxLot7GekQ
0QhAjoZrbSHNrGnQhdZ+jUAJJbI3TRijGubaxMCmYrNAsgsbhtnKh8XqrtL8FwI5Fhs0zFGfsx8Y
O/vUuwiL3NUdl3kLULGOnpPD2QMNU05wKhXwprc/UUtQkXJLN+/zCEUfFwtJb3gy8gCnZ7A224UC
cYSJM8PvjS5IwuHh4yHAQ7Vr4JmW7i5dHmK03DT/1+HZdtHeev2N7DL7omaAsB/y9oPYst3snJvq
0M9BszLQIFMbQTpc0vQ0orCXh0m75tFTYfGQ4jlQvvGc+qCwxuocz4/WfOVzthqG2s97qyUpU39T
25XIlW3WmHpdf4oE3lZUSyH/cAyzS/mI72czmaxrxRePiJaeCtxZ9YdLliFpwPmvpv9kjPOc9KOV
dNloNuTGr8pksi8gBD3K6RPXA1ss14QNPaEJW7AXaxjREGeKYyPRcKHyZpoDySPAuIqS7gPVnUtD
ndg4WCwsfLr8naml1Tz2Tc4r+hP722ZSv0tm2MQJbljNfFHOXkKqM8oVzj89sUB0A7Wb4xfuNdE/
p6YPuIzMiX0uBaa2ysH9xwQ+fYEbRd0BiUlyy09/0JOAi/5xRyxBc3g068QjkGIbmdv1Lq/5kNbn
smPN6fk7iYderDEvDc/qTGnWw/gef0J4We3NaX4t981VX6sO8OBLLS+1dk1LWKSvZvjZci3AllGq
v9aTfqro2w0hP9hPIkqpCttdCfZ1T7MOifaX8o4abVNirohQG9Y3iP0elBxaoMThqM5e57xeElm9
EBjdFhg9OdfaI/lUI3fx59R/MoMP6G1tKAlgvTo1wDVAYTH5w7CGhvLbLRgVYGlSbD5/4V4bDDJI
KeLl1SUKtOSub3Mkz4RJwkBy3HVi+JngVGImkmvcPM3XiKGMLrCld3/XHmhvDIPWtHSxi3uXZgGK
4SDj9EIQh4cZDbtjSRN/YrZJmZtCF4td30q4voDL0O416EEYL4PCGO9HWvQFkXRVrQaiSs8LW3PU
F3urA5TB02RSJSl27eVAhdIy3FBecOM3SHRqKpnVuMfIWUJFXciHy6mWuHwNeCFqIbvcyxiRguz9
OZy33HaoRJRg6OpVeHxI4E32zujbGOomr7E68tjjQFVvEq+IO5Xc+sumYt5vAtoZFQNGIVQ44zUD
iRybPOd0GxgWkW3Weja7akiScRzSiocL1mE+pD/hZ9U7upKbCYXNHUkiiAJLaYKUH0hSBY0NNgjF
qR+LnuC7gkQkjBQeeklG29kuiSeUTiDJeYgdGfSZ3EBO2OTZizVxdH5Suo8MuS1xGRtbw0piIX15
nqi7bLKO1xenk25EOpOMOH8zAyyGH5GcHOesppfJ+jB4jqvxRzJB4KTmKUhNFiomDLtbubxL86Qm
y7YxDsoS7+nm4cT5iTKiQeshEGjYK/FuYBatOPRgbtyoLKDQFKmL6Dd1gCQ9W3KX0GgtWi0QETIn
8j0hyG/XGoEIdV+g5bXBDyS18Pr/Ium8dlvHkij6RQSYw6tIisrRkmy/EA7XzDnz62exB2hgpnum
fS2Kp07Vrh10AgfwrMUhHyGhZPeggDUJgrpxangi2GIufw4htwokDk7K8njbKXCtTMUEz4DvAzRL
Y4z7EuMrBp/yMRgvan1P6F5jWinrt+4+zIE6TcBfwWpc7rFGMOEHJbxai5sPr5TGOrBXfstSxRTn
zRe/RfWrwVek5P3RA14J/y+D3qQsCezAyEQyLfAcbShpI7zgEVNMOldem5PQxgo9iLJ1VYODK8Gi
7F8XfncVk8YOovkqcFWwIgHUwTqSLT7k4aWdPUCoug/BeErIFjGzd3nAnJcbh2EEkPhJ2pXYCEdt
8dmGFpH2pT3gfoekwckDlah6a4c8xivm4YiL16WzYj5JZj7iIuEOWs6cvG4xpWvRLIQy7DcNl1iB
AyzhGAEBQgwIiSeRLME+RUX2V/TRUTAIGu7CU12KOxH+rd+zXZXeGxkJHiQJUDcZDYU1RntfEt+S
qNgVA2/RhCKB5UQAXKMHBDKGFWTdJe/0hrs3S6XZNqS1HpGam5F9q81erybeBEIbYKctyOoRv+mr
SUJfXg+/QzfthRJFKDd21+rrGT4dLq92m92Z1E9mNJxNOF6FaXg++0n8FDyjT24JMhU5FA5FEF0q
31XlnuUwth9q4990S/IMrTm1cnNy5VI6DuB0mRqvkXatuz52usVgaTbsCNPWScQDA463mk8HCetQ
okSA1GKIdsTQZvAMouJRYkKBOI6uPUdlkkmPUOzeK/Ik8MY65k1zCKpgb1QGabutRwzOmk36q5LE
DzHBJ71R7/AiT2queWSkRmn2rc0by2hOVbltLEzuQmEvxcVeDgHeaUxTkfzQIJufUJAvaU7kWcJW
hCHgqArSZZE5IinapDuI95+1EP9VmnnKh+ANEaZe1jdcfP41pFFkwQAKFh8Df9pKEhSRSq++UgsU
mfKRAgPCUsOYlddc4bR8VFnO9PYlAflm0Cslhe8Zn22cJapvkmgXQ2Y7jU+jzxTT/8P7zW/2/uxk
1jqDY2UBWJq7PIU1QYToFlOraL7jVaKaHr57sfyGtE9qDnVyj9SfyKCcF/iyNodee685LpkasBkH
OtD2eEHawD5m+YlDJ+uCz0A9NdEzn7nDWAqnAqAtgBqK91UIqjLSLPA3tXzWzaO0W0meJH+AzziL
tbQf3vr8H5p0O2bhnvlIaydr9aBbGS9iv0MWGCO9Wc3EgnpZdo7W7Bsw0gSWCP/K8VoO3FKOkuAb
+oibT041hfiorCysLtaIULm0JYLcZuVkRRfdBZnygubEUfJmuiZ1YFEOoRTOp4t/BUHiKhvZdmXC
WyK/Y6UEj0beqMZbSgHOJKj7ykOudxIAabIlxXroEIvZ/BUpB52QG238LCVxK64ZR4o/RAd1BLfT
LcwNtIM53obVk7tytTjP6mcT09LVgF+ZXdr1CprqsCKrQTtSXUzLo6bZSrmuYdZJPynQCWTYHmXq
AcSJiMzYLZxxQB0MU82JnDn55vJyhPCEa1PsR4wORwVqp9TfS2uns7GW4XxE0wHvVZs86FVuuD1e
Ab8ymDei/Iasu+lb6a+ZlePH95lQLqLrAhl0vBWiuRnHxzDvdXQa0jl0YSnqFzp+U3/DkjsLP0b5
rvYkNTIHvmXCR6Q/mY/ItW3FzWQ9MCemzznWo8MHZJzZsNlfjcWN33wdapcsIVXa7eLduIbMru/N
4tSqt7JEl0AwdjOdRbt1RMNhEJnGc1WiI9gP/ZN/LVG2uCnm5sUUHfxftencIUt1IINyEOjTs13s
Ev0nr1OPFyffRuFhZEuJ84GS/2TzPyQC1bBO7ccECetf6D8b6RZGfzTrg+Up4TVpN5N26+ilHoH6
O0y4Hz7ow1cVjtnSSdc9AgkpxqJ5NRyB9/4Xv09XNE7xFnfk/GxUx4DfxQZ0S+/8TLu1vAB/IO4/
qfjQAcbHNTmaEMNMtsAgzVzZXfmDdGXCtkLwjCVu4IT5pBDvZ9xqbKy3lUeXoafbi/41tx8Z1pJK
N7ht81niWUdebLRru5+eRs1obxHWhTlcOLO/x+qRmIDE+uL5u4YEE/o6SrgcbnIvWQ8Ql7FBnrw0
WbZDe9NNEWWsyR+wE/byfpJwHb36NTEH+WWmYTVW1CPyLSvDkZdPh+qq1v/lhIGWhI3SGFovqSMz
tb82TLnyCB0TShLxToOni9Gqrw6axUJ5wx5nZZTP1neJ0830BNYed61X/vmY/1csjkLwkah/+Q0q
QZbVTboyrug5qb9E1m6IpFyxjtOxUk35r6NMBDvo31w//eY4hq+8+VretHwcXCxJ0RiyMce7Prb5
pzQlZfUpE7iOIgZTXG31C6ucweQ9Vy8I/KP0OKjnspixpr4SDdcEl1AmWU9wXdn/CuojIxFzU8H/
TJz7tmxOYXvqYFgOh0LcT9atLUeWktWqhtQ44uU4bCfhz4CLUQug7dHvIPxDzeGlxge2hRQWhHY/
ywf8uIjysyaQSYNiOTa3Mr9U1RYVJMsYzTMtlpb7un5rqktN2/QOG7u3KC/bRniGDgXXkfsj8yKf
+NRTdZPu2jiqs4hZ/KNcv0O5ge+3auHt07lQik5huiHEcjAf/gp4S3kGzTEGPeB52aIzMenfpnoL
zrZOGYsrfxsuubFuOH39t59mpyd7lf9lygeFbXyc3gPlz5/W/a3DP1Fcpe9oKHFZGVoSSdZLBK/v
RmujpZGOLr62i5alDDM1XTL2NOyVppsfvUn9NaS+6Nx7HQQ2Gm6avULfRZWLu2gG5xo3MfBphVkQ
Rmmhb9vuW87sqsPd6drN+2n1JVYu1AaGkx1B0hmLtwlvicTzXUordPN1w4LKKTKs4ukPmz8itB0c
k20VxoagsXZtWHrKJ4y1humAeh53c4xzum5XMUUO6i+zkhjefKpB293MwCtFeLAsD/dGupf8Q6E9
lQSAazPm+ESdtPAVSjsRzkfvkvVb4KfpwfmX+nPKGxpqr6Re1te7fDxaPPhC2IvNXmBujuOfYP7B
1Rw7kdfCHGdAsQNHZhZ/UZ2TK3m3neUsdFQ+wOioHu2drR1wDYLQvNago86m6i4e4PgsMmaY9vI0
lQcNehC5Q3lWFgnf+MBgB+3zF4lUNV2bZ21LT5+ciXque78Pvrsy2PbQn8ubVdia4BrDA60ZziVQ
qr2+vDQ1OcG7IPBOFz51gEY2bpHmr3NYmCW7711JUgEXnY9KtPZIdCKE4zALG9L6moSs42elba36
lAEpWyv6nFV4BeCrGHtXWvHJgoZtMT4FjpS/Iabm4LasgrRdlxzHyFNku/+BSLVCArEmen5cfZvI
147KmTa6IcFXM85jt+kVYHQiVJ6JtU5TbLR3eHr72bo5IH9b4Z/LFMk6yAGsY7aKl2aiu0jGwaIQ
w8DiSRTFNkkBa8+jAQpSkEmivcjj6PqTQsNjvHSFDslyCLJUq4+2pZ0Fa/cgnPwfDWnoEs3+2WmA
sExUc4ExxjLKCjlzmhclZ8V0KYvpm0FHtQnWCmqOhul5U+K2w7IUEtUaSR+XL9Ug2evtPS1cBnaG
GOjcp3S8GuUDcy72GbyX2bfPI2+UDdlBUuifTFC4juyS6M2cbhT4YXKwPhKVbW0+YTCOVIwch+gL
JxN2fYarsBQ9ZULs9r5omzN3G8eDeKal1eiMD2HeF26RbWfjoMWnkl8Nx8Ck3o9cFPjC80om6THi
+JrsbSF82omAA7x2Jj3PCHdCSsb6q33Sx7i15fJKr3KC38KtwGZYXKvtncU0KKCCfJh+BvRChFCn
7yCYV+UuDzcJ1QmRQnYSODB4mEDBuCi0voK4D+V7Rr8j55tB2aAjoem1ZI+XMcnW8E36Am/s02Dt
8CsCBPAgBfByYgxmGz0H1MQcZPw1RmJCD0FeQXF1BjVYs1OxW5+/1ReeHiIhjDfI5rFxtMARmHE2
PRYvKOiWfmhwlWYlqmwUfgh51KUnjj95Kjoy+x3R32NkbEKXcIy4s6t2r7TnjlgSDDAhu/hO5fp2
bf5T/J9RfrUyg3dk7uACso66ZeO5XWN+neEHLMKskrM99JGaz5B+ZAJWZ8WuYsnlhq4Q/HKV63jG
Duu8wsrJbSKHqEOkkF/m8BJpV3EPp0HHPkS9cWTsIfDMejtHbFeSjSEex7+Rah5+NeNdmI9G/Jqc
zsHwZGni5s+guZohK5g1StwVEUrVDpN5WcKddDjr+TvlUlN3y4HX/Q+xA/7QP5cD1bXoD2wNmm3c
mKvl5tV1DosP2NW/rPCQCltxuqkaEeRLD1mJp0m85PJOI2HOPCOeUqZNmu9nm/2yf2RMwJKQZX4L
heEV2D3X3ioLPBBPk9ssn88xMdShfIRsSJueurIz1R7doJMCc1NGyIdRXgUjo8YSp4vOy2xlAL8z
JGC4Tef7GqajWd5HvuyxP5ojtqcXJd536gaEqoN/kq3xOzbbAc5SxRILZhufzWKA9v+m/kpKDiPs
Rq622rUWLol4KtPN8gCx0kZoEWDn0PcfVn/VtpxGOd8ZpKKkHWFK3b8FOhW6j2T+6XBxS8cPFky2
TjbKeFXlRyncoCugUeKtdPDW57PJm+VyUJTbqN50bZ/o76r8JtOn9flHW79Xw2csbOeOgtmuhvjc
DCcKLj2uwohCnCub+QlHhIsf3ELrTiRXO9l4fDIRXXqmeOnAMNj4pHWRZBO+RBamDgguQHt+nnem
6fW45zZbMGgMhFFTkKhorZcCNGGZkf7XIcvdmhc0SGH78wS6v5h+b8MuFRd2SaOreErBtk33ou7O
wqm0y1UnvAVrfBLiE+5bXie8M/AyK082W1b4FMLOtE6EhdXVtVR+VXYAKXuCSQLig/gsW3eMm2QC
qeJh75ffpXpJSNvjGoVHP7hS6mo5sN42Mr9rkVf3Oca76ofwdVQ7W9FgwNs3Gq0SqgRR+QeUOIgj
7V63iqEoWMW/TPtXBCcLQ/zSZlhDCcRVbgX/jPBXVzfkIjK/piVA/jWqr1VyeCxb0mPQbmrlqqGo
SdLzYnHWTYeoP1nhL0wA8VvlhpiltYUSfVlBckmohDsR0GJ+zOTkjcWBVWKTQrM464030pLO6UsN
9rLw3TRcXZTM4kb7QM4XOAoEh+Ig13dFfOeKynXa0XGjNl5KSBDLYbyhllsGzgCO+BoTPcuDR6+i
woETLgJlC+NJEA9D9b1o72KQwZGlTqne1BFP8vRfZV2S4afObrpJm3D0rXWke4DLlPIvJYNF7RIp
xODj9DabXoRI6decearCL5lgeewQZoKbh0PRkOe1ER4ReLkFzLXwPgZbWfNwsvBp4WTQWZMXiegn
GmVMA/JHaSBZWOsxnLc9aFXbHbPypVvw1OHz6iKkABscTcWjUP4g78yblYS16TVy4XZab376nVSP
rv00W0xhsNbfK8rfkP/BVepZLtLHasrvMrDhvCmseif3PeIyhmyn+gQQ3JPmW6vem+45SA++ECXY
zZi81QeMQiJt4ZSENsM9uwNVvERwE6pn3iFamh5Re2UECgpgk0F0teyZldu5PAzGzpe/MKpH1ANr
9FA7NGnKDwHabhw/ZHvktqBmKFc5DO2KHC+WxjYOHquh+Sf36NFZjEt/Q7ZnMO50utMpwS4Xotbw
SyaVq3T4oQy/TFf23PJEVr+C/iQB1Ynl5wgKEmx0z7K2cnRVYZ0UwR2hqU1IDdsjR+RfGC1nBPtR
zz0nlvuEtVjyNYLELr8GX4cUuukMWmd8z8VHIFwG6apJh2qiZtHmI8dd9WDG0uxlKGT8hXSTXkJl
LWHUpXzrZrh8bohZ34nOeXjNIwhVUrhhcUvg8CzDmiJTWRG6Fy124Ks/adiRHZP7HLFT1z9N3o4C
Gzh/eOJJi7rrIbC2SA8MBdDguJavk35mzKdJdiafwYifWLENrKK3DFfFTVweDcBF2mAIF+RRUC9y
0hXD6kgHU/gk/fxyLvPxTQCgY77WjAvGDMKfidfpB+YOU7lptG3aYHAJCtEdKvlEBuP8l5kbNhG1
cuQkSPKuFremf6YGUBUmBBoSEyvTV6nxzlY/8rA3zHsX3szyOOibuvRSrkRDfa+BWjU4PIxyAqlZ
ufZOOBf60rM/7vlhS76fvpmY5Spa0OCvA5eOetPVLWhlxhHABhsqYz8x9JenDkhS2pbBFcIzNFkJ
8PSjbC66ghJoZdhBdbSuguHA4RYmsH1WXm5dH/774Qi+xmeQvcXTMcx+quG0NMmEsMKpHuBlJvZY
PLTBS1gBh/nN4oLR4sheuny25B3NuoH3zaalt6kpMitQD3zzGk5p6FNneUzCTs28yDxFEl3upq0/
5Qg6ywu3wKrHcPDxNdtZdaai4CGL1vDKFOmUwWZI3meWcjm10ki/h42undliFroLL1lJtsmbnq6X
Z87CIjJviFnsUOxp2qvVtMmDu97/a/lduTcIp2FKWP2GOpdoifb9ZfGPA7Rn+vAQk23HWobchc/O
sM0Wysy7LH7Tsvfqqug23KFlsmVdimZ7u7zNgryvd/1T+KSaa+mmlc4KlmXA/rCnKckesfeNclhg
TUOGvLg2m+2c3kPpg15BmjZyRFrCIe8u8JZY3T56m1Gx/u60H1MBKGFXsiwwYC+Ogtsq1+UPFtkf
xPMH34xQ3A3rwL54YgWqXEfxDMecJwLkslTZdg1jGdrVpwGhp20/uQZHY58RmjSvQ/Y/XylSrG0B
z4BW1cEiD/UU6b1cLJl4U9VzXD4AlAsDZul4QWwYCedpAo8jRONQetCpfPK6rguEVCXvgHW6QpDJ
sZA+pPzDPxYgB/U1XbyFYEY282fMPlaq38zkJVhno/VkvNf6vYiSgw4Zb+gB+yYMcJajkobHuPyd
1Ign+FSAStLmu0LKaYHWWvWBsCqbpJDxc/FnitMXX7se7JcZLz0NG2L+qtcyOY/gbfQGIVgjXDLE
hPIWXhlldVdz6WXjZxMTcQDrOf2K8y9fhj2DMKdjDjZ23WrixG368cp1zQ9bbs56rbu98WDYQf+L
ORAJUkkR4Cd3Xsqj1m7C4lqas5sEa8MiY+8M36clA0Pe6MissfON1rhIx8k/fKNwQjwsqIsW7rpl
GeAfs+ij6VYszUR6HeGr5h8nFaGMn5CTWUfui+qchd86DKsxPuYANIRYNTDcVeNHELeFcNZZ7YXs
UehUxOYoyrfI+RpZWaKvs5vq1fj7zjYcPzj3yXq5E/R5m4ENzZ3GZvR7Vv752nvkv/TuYenbSt60
6Xcb0B2RPfE9d5+CAPmXizz8D8seadbET82/hwjOF3QgkV7LKK+oeIbv6uAO1Gzn8Z750DUXmuoX
FLCVmTQ0lPQVIhcPt21GhMs43sHli2zfgUFUnh8UK61iPc97E1H6Txg0bdGh2tmSg1sXtoGyuqfT
9cE9jGyhXPwtO4VupB20HuL00sXFnf1QQ7ahzFXfQ9iuovKB79ClLXG7hW2TvgkcV0i7NvLHTvDa
GnbmvwSLKN3HSCzn3OAqQVSGHQe8nvx4ITgOGrgS1kFrvXIihM7PHg5+tUYcxcixvG+T+imX96w5
FfmvRYRDx+SWJXdR/NDQ8/nalRdthPQjB/zC+a1NLsk9nq8GDtlAzeJmnHBpZU2wzDxQGOC4BaD5
/PGlzDYEmATaOnVv/IHNzFoVeBPiYonfofToFqBIhDPdv2B20RacjfAWiSgJt2gg3DS/hs536iMQ
EVjMIgGgxKduLZ4MGE/jmLqqEqDmJXhWlVc4QiSYIxr2GF4AhphydVKwmbdrnXZ8QFCIMcd0lBRq
DZ9rJBjkYzmJhXgSLSA8Zs0GyDSZXiTm2E1wUv3tMnIvQwLXBC8idz5ATsN1Em0QG6186cOqtliD
x75lLx9ABhXVWTcPCyl8esTWpp/uUJVXSnmeJ4oGFF+iWQ5Z5uWxKxluSU7k0hLATSgXY+phVcjf
SvIDbG/I+yo/ZtomROgoyr2z3A29PAPCbSfpNoI3mG7uMR3mEsFyB/GzcTtbbm5Qd12LprZEkZNx
0OnQDH2jT9tSf/Q1+yMef5Jdlfap6Igk12l5MuW/5UkYypsyPPLgvf6K9GaVDlzRwpGRkEolSFv2
PvIrEfaAk8+/MULmdZ38YiUMvS0ZDB7Bb6Bgj42xQPo+5weeW8zmqJPZAKwGCJYHY3ivVCLv13QW
+mKT50nDyaxP6B5h8eFdaNEUs4+bSNFC5NuuR2E37SYBNkNZ2yZi9AShkBpd+XolOHwN4wO7eOzn
Yfdig3316ztLBhxO92G/6XEtOJpHEn6b7tAav1n0Pr5V1QUhvjlttBUCRf5t0tHMq7ofH7kNECYC
wELEaYh6AJChIxORZX1m7X2c3nxauHiEc0DzmjM7e9VmoLAv3zvkwgXbKwxMG7tvw0Ca2V4N7Sma
ezX6K+zvfGDwnYAXRlTK+MZvtUWvdwwZ5GsTry8G6ZRxxwjOvu6Z+34qeH+e9fwlKB+d/gcr3+93
Mt61JaqQFeif9pLnm94/l32O778DDys6mzcoKW5xj/pdTLht9VuiMYLizg1aq5AEzGNrQa2nVKnL
Mu/RmbXD3Uw2WRWtOxp4f+/HVxh3y87HIE7T302u7sF3E7FUUQkHelTRn8JqGO6/xRsisb+Z2YIk
Ncec4bsOZSw6tBsUM7uWDh2ybek6pTSlLl7d3HlvBaYVhjK7OrCZONe0Vp95+bEUV739Isl1NVyJ
Z4JfD9kA8XDXYGdMybDym6mBRIurNoY329EsQYFOBMqCLTiG/9uuuSOSPwMJ69xajhkwJesbczyH
8m9lrOSOtc/R6lkcfM0h3RSla8oKp885qP6HhH+ChkeaFaa2BWCpTCi9H4F/pWWYTfYYKKaQ47Zb
ic00mQFC+VeHb9ZAvCF36hZgGTzxPq5xSE2i3aJ46RGJZhyODqeWYJe0+wQ2XWIeqYkiuvYJ60DT
+JGh9xQ6pas8NUYD8OaNyVZgJalgi8fYsS7YfOYo7vk6lFfHJiJa+Cqg7pAu+IulmBED2gGbigpk
k/mGP4bPNqvXnHrcprh95BgG7STpqjJ2qv6nUH3XM9fkgaCjddwdRGZf7u9ozYWi/TfLgH9pmMfk
8SnpLwtB22/JVy63lf7sJZzFkUWo4yv1X1PPDP9nCe9C+p5XLk75yB5HkXwFj5Z5g/C1gbw0bTWv
WwvQzyFjIN/gCLy+KLraP1iA7MzTlYrYq1tkVBPqr56rAkqSWr9UkdBC+Uub3pe5EGWiVZ+XubOq
v5u/hAqiAWnNcIXq4qzUzJC8LHuhuEnVPq3/af4JLKrAFQjz2OXqXu5ac+Bya5zKuLF+k6qbCYnX
RcQK/ABQZZi4FgY/uOvaUtCvpbGClo7Gc5HzQVpqFSh//Y8vfpnWPlQkRG7fuX7iyTDDRNRaFMDO
Qv8B9YtnV7YeI4y0kNtgcTSQd5icOChY5FcWrVXlXHZHP+AnQk31i1eEhj7vC2wAaMdFbrGQDlAC
giyQzk4HVd8peD1jbJ94kOJU+LIo3UESleyuRw9lYLTTf9hQYRvx7wEf1Xi3+q9I+x0qaH/aL+6E
K9xg7Mnn/mJzrxHfesZGfmMi+Rc8NWXd6oJQ0lxhG9RDYdfE1fHZdpVTgrHhiGf7fQcj+Y6cqTUO
E8kDNPxI9eCfdTPJSDe+U3NmJUdrFFu507THlDTG6iOnYo24c1Z9v66mfzqMmBSUteouhM8CLbG4
MFnEpl91dvZJK5+OPU1eiBtFCxVqGOGvEahZz5dlFxa/tcKfUn3NwTbmQpRWKMcEEJqEdoPMvBiU
NcYzPkxCO+flCyqOqjbagQRIum+whH+jD0oglYj3pmexUm4G4UMK2SAzP+Q4eCwXVVxQGD/0wunI
yw1yCcx9cmMqdVrRgZAekMDsLV2iIMDV8eIKpQ391PJtlMq1Dxtqe8D4wey0cGGJma5ZOMftgR/k
RVjKm86QfqYUkpWPNk3BxsuetE3zNjLSqmsAbkvbtzTf0cVArzdrR4uGr0Irrg87YV7RnNlGtQdc
0fldUMXY8E9p7NTFy4QJw59OUnFZ3vcUn46seqv48osBnxsOQenzLnl8+cF9uZcXvgm7K5k4Qb78
zn81uKBFBZNsOIBQYIIAsmPtZZGRPeRrJAu3ptvhqtatD3E+KOWtEt4K7Ga6nZ+TbfFSFE+OnjO7
DRJeeZSOaAFhliFZIAb/SYvrF8hpP/BGYNiDAAqYuaheUNAq5QU5nqOl+6XrCgk1IagBhIE1Fqdz
xlNsIWEP9SJN4oMXGN0MLOnhXaL203LycElAECMLeFzYlOrs5UnjqeQQztqy1IPQyg4ox8tHQVif
OGTFkK7C+pYpS+8IqT4gTAIYKwV974OhWvRMo2uJDgUe+JstCDsz1pCCBDP6Jq8NTw72pfYmxvAe
virirWh2WhBQ9FirHLDeTFq7DXGHW14bEEXB2H6aqIHk4leXrtV8xLJJ1egp+tRZSKlkCbLsQFpr
ElzqAdv1sQc1TMW4pmJpvOWPQBFdZ5da3c1gupbI7af/MDrAVjKWsCvz3iZ/AdcCqwPtEqSXVgVz
haOKlik0Pisk+gqCFGv6XmhRQ+dSnZmf14Ww82l5eSfL4Dxnm2i6j6QyQksMe1ZpzAOXhBKAXBVi
3t9sW1SE/SQ967q26/qn+FCqh1ZCDQFJ00eafOiB2pxu4+VUAYuJJp4QCac8zp3xUodsh/x9D2bW
gxDnhgExpQMru6T+pwbsOGjg96Cmxi7VIKXucr5lhMX5PzJAkE9tJP++FNPlF3W+xKZmoSPaojSz
pbOADGFGwa7K2HFTSznZaoGr0ZcMIi8U529E0DPoIZnJuDc5jW3Glyl5qtJ5Ysu8yElC84901JUQ
khR2nsNxE5CGKaBsrT8bf60sVlf3BoZHhAGOONyjRU/Aut+EIwGyZWtQ4hcArI7qVWvL6zL1aNLd
STuGbPZr+cUh3lTWqdPfa8gZU0o7F8Ae54hMJr9kTFg2KedwDWAk/Ak6Pfx3mH+xgGgI8JbPgs9K
ieKSittm3Df8EpLd0RN/VQtkZ+yVgKGrtgdGiYF+AfhJ1a/V8MNJFlMHWTUO7mSjgCY+OuOq+bkn
Ys1SIqyrVZrROQUGHhzUhJj4IOxiV2dk7B2OjYGdC2wVOLoYBTih2/cuHK3aAehsvcF61TFDQqOt
LG67ZmNoPMnkkyYymjdzeCm0IxbAoBchIwea5BkL97L5CSBkm3yDSVxiUfjru4Q55lv/S1u4lPsW
bJnHGUPzg/YiGgJ4yYcAv9gI+IS+s0GeYHdCti1h/pvoUZSCzbbCDcOGYHAZg7JiBUgJNfGdGrgS
5idWLDKA+QVvutkZ14shOIeclf5MpASY2z6ZmO8ZkSUxJqY9pZHHeKs7mt2z5aPOok41SiUSQyuc
wydshwEAG6xULU5xXB7yGa7Jjxy68MmF+hSjCBG4OdPxRtCCXRb16udf3VxYzPKzPlIUIH3xnKxj
gjItuYcQr0zYG3q3W6q1HK+5jlZLnB6iEhTq1p+C1RBWlzTrwZSvLf8XR+4FHZLqic6qXluF7HYq
NwG/nUhmKJdCvGSOHIweEPA65CJrzfUkg0RjDvkvNz6y3m3Wgafkl6UUhOERP8fahmpDbNy0kzGx
CK9y5IjhaYHY0Fgs/BiYkRtJWdGPuVHmgTuG/KPJ6ad9Zbw3QMB6jHFNurPgaJv508phJPDlQ2ny
byFM5EX1kR9l86oTIZbe5Dq3O+mWGKSwd/BPIM0PSrnH0NNmEArPqlfDOd/I7YGPxKTidvIxowQ2
9JNy+qekXz62Gr8VV9ryPdCE24jZSGyRJB5mhvGKI9GiF+elbrTF3aoOy4MtE8/44H1broC0u2bi
tZVPZT1gnzxj9FtsjVl0k9nCOqTm7BXrgbtr9TcnhusTKlRXKk0TjMCFdKr+Tu64juGAoiCd/9Ww
yAxt2wTvgfJWQ3hO2g468oeofEI6++/RgSvBeLVEPEunLXObUnxViFNwsBBApiOfNR7Y0mi8JvKT
EBkV2Zuh27nH0SsfXf9PgCA0KbRL7boon4PbuQngG1oSvLNYl57LUiRV6aaCa5TWeQDIqF5x8Jd3
1H14JNToDJ91DnuKF+ZYIxKdobpLmzrHTflRNDspvob9n4IqvghaPCVw7iG+qd3EjBoEm9qVEnkg
tCt50nFfJJCIPaTSHqoB7sqMpiNnW1Z4OXna14Jzv9yPgomLnsO6Bki8cTH/wGf6r2rWurjB0cxk
mOvsMH5U+a8evuHMPKFUmMGP+uEtHrH1ma60D9Y/SfwUp1MNT6F84A8EW3BjYu76pwZe9N6Z118k
Pco9MK449SD2ODXTjUBkjCnVbnQ6tqER/PK+EdeVDqaw+tXo7nQUKfmTC0ASdsB9FIs1yzhkuXuy
6DEa4xAzbibzDkONQvy0TMKw72lDnixGPVRbbJxWkQgR6+4TQ0ibrcVbud4SZ+bCkoeompAGyEfv
kMFa47smo0hgBba8XpOp7VS8zYhu5P8L42KZeFt60nyhQmpwJshpmUTI1PhZncHgBv+tZgtdfqjC
ccGsLB0e1DItXFCxrcr57DcuVMyFLiTI6yDEEwbX0OtSwQz/U9QdWO2rZJF7QNJgzDBornQ06TUl
MI1/6/G6NMRjBoBY90APCSrgD3ax1r/Sfsw63jhuScdEMjbrZagPOkbzPGj1t5ovRv7MET9WYrBq
OPQ9FXCJuEPiDUBKT26bmKjionWUUTOZ8C74WgTGVZSOvidnQEl7mJO1vDNQR7FZ6H7N5oOlv4Xw
fUWXB/zfYD7/RfRRdMSoatVWh+kbzNYgnNivXzXSBFVZTdDV9JD9YJU5E8u0ZYjUm7+QT0zqyQrr
UjsgQYRYP4x5cPVQGVgvyELTm9Kh6IDdCTcQt1saTvwYDBbC2kfN+nYpgn31P5bOa7lVJQvDT0QV
OdwqAMqyZMvhhnIk58zTz9f7zO3UGW9bgu61/oi5DDG2ueeeCZOdoz6WzeKq9TXAdCQizeb6u66+
1dyPtDtdMiQDIjKS+PVOg3bCGsjtxruCFBThj1rtWAST3O/a7wUb5QB5Sxag9u3gRjabj7G8hbFv
lL69Cbetzha0KhDtuumumBAWzQA9/06zCVSEVuuthFkv3kPF0WXA/skwpDzX9iXWr+FWnYBGXLn5
VAh4ydp/RKpR7un4XPcwBVt9U5FE1IBT82O35JCBH6Sot0jMw6xDAYSD9IYhB3cyuOrETLIzkFXl
5V7GEpye2vaaKvtxPBIGTF7SC8k4pyB+mjhW62ptsbDYDOgOLkJG+VJB7tpjCINEV8C7j0vrTuML
Nv5VBpsfdXhxoSHcGHG+vraopHNz/t1fZxu5UfguFiG2oKTwNc/Y6pIbJMdWcjVCcm22aeJK3AgA
D8gIQlTuYR45tmDLSntbRu8PFfiZ/YRtr4sfdfWaZ2/ghoXki2VX2XLxmfh9QWWUhj+lhmsymV1I
2hsgRIV+eWS4yJrvFxPfZ7EFOx3Zwz6H8TPX/hwi3eateqHooe59qf9tIfES44O/ZEu41OYILX63
wxvgyyay3lTbr9bwitlWfgXFMCS/if7IulmParqq7xHfRx17ckSO8l8y/MiI6cGAcu1em9eewZtP
ZJNpu+mW61sONUAjd5L9svPl5onYONI1n2fADzErOuqJfN512t4RjXA3mviuyM2VXwztCviXMAOh
ySWXl/BkOUJBFH1+FuzgW938ZnsFmYqmbQZcFp/Dvw6KdpEmvhSMZGgasvktp2neeUTJI4r+OvMu
jbciOFJmI7WX2ZPc2jhU6rHPsV8yfpGB1AC9m2ycPZyOBL+jbyvlGGNN5V4bfWn2qvRq6tSn38aW
1KBrFf1pzhFwq6z3Iuj4q649Yrsw1vmMsRs4WjXZ2Tknd7Wz7Fu3tLjKjXWQnefhRrqIbb9W1lEj
5Q/CE1oJi+XyqMxnZ/JRtxnGswHIZVQHY/ycAe5r9Wrle/GHM4+NxZOQ8pHgW+nnRgNUuCkcz1P0
o0KlDqjFnC1VVWUML7HGGW6jcu0fdvEsdZ/DttnmQKYpbdc5R4rGpq3znMYEtqYLsXD6aZkIHd8Q
D9PxbIerfvSc9ARHvcGLiA5pIl17IybGlMUMuGWsACkuU0b/8Zmn3IivAo1fCAdg+NOis9rP2K6a
LU1Ntn5Q1Qtp/CZAEhExIJzdjfhYQN57AjqxqM98DhsJPpoJ/3fpLln8oxLzNEh/zuAjlBaa6ALA
xh5/ghyE2fiYgPvRAuoTaTNcFIHx4QzvClV0KwfVjEO84EkmrRVJi/Qhav5Q0iy81UybG2A5pAyb
qNwK6r7H04WEKpH+MqYDsNm15fyU27Zs1r1OOvOpkiUxu6AoVTkwRCyeSwd2Cc2Ksn0TEpI2pi+a
/QZEEiuv8fs8u5TcheVLQhp68j0S/+NoPu7ELSY5Ekh/UWm0buWXSMWMN7ArdGGtw2wanQq4McYd
cs3a5oQQlRdmInxDRxLFDW7K1Nf6ZGqMNRPZLnHeg+ozWX6S5Zf3b+O0hxDok0Y/oN61wp3sUhYh
RgB8pCK0PfMF5skrlH3IxmnAWs5WDF+XEtLr1Vq2jpiuQyEmVYI1+StIEndq9lw3HJkluufsEvc0
7h5rAlic4LxoT/x6yslCIo/mIHaeZBh1ZXSOgvmtIGhAIsz6oMJMcKFFAgeqHzpMlZF8OvbXODA2
Y54pt2Ti5jaZBKtlOCHFHIz3ouOqlh+kRa0SxdfiSNxdiuqNzYkQAaSKB6qcvVzf1X7iQbN3J0tr
rq3ywuMCs59oeyHiN5zzVamulXyRsw9IJMTnEke2lR5G4PtG+ptlph8JayQXi4LOuLafLWlHtieO
aMzGh1GzUUYPCIy/dWM/pk9TSbHGRtcQPmO0msrP7JQxNwfrjliH7CaOgDl5HYJTa745zc6gG5Hc
YVqOUaIYG/62ornWz7b+A8CRcvT0PEWoW1CUro1sz6ogHGgeFLfzzn/uxaQEDuh4y+xUqxoZOLsU
v0HJYwQgQE63lIFVLqT1Grln7Vj0S/p8DvmfXl7Vv4Cj1jkglZzjJxC8laawJzlPafzbZgct3obU
ywb7sHzkCPyXiQO9ZjoG8UWaSr9ACKJtfQfQDUWDrRlnr25cSPKJvMRb8NB3SN8QpyMy2UAxJCok
N+VrIUUdoXwrGPoobQUzdAmEVMDg+ERDdnvq1R4IK7gJn9FGbjTtw+m5F1SuyVVrfI0xX3AOWkzt
KBPGnB4hnDb9j4w0UMAY8zf1XOs+wK4Ne8k4m/KRg+1v8KSnLjOQ1+m/HTCAwDy5PnCgtxDihInC
YqJAj1TfDl6a4dMpflJweQN8dJvRRS04VwiWis0zrHbz+Nfr5KOjAiDjJX0initiomCwGFAzLKiD
cfXohOLLHVhk2HijuouJt7SfUvVLsa9mjq+YOH27AQEOBqYO0GvlHMqvTvPX26ven/1xOhKuk8re
uJyGzQB7cZPFV8tMNxBoIBe+jAG5oIMBP/kGYD9SPMNTtb/4B1JNUDd6cFkYFrP7jC0jBFawXXvY
Zt2r8LmEOQr/EHzgNPFbgwwtEkK4M+VRmDl2g3XI6kOd3JLwbRjhCMytRsQYn3UQHrsRcUpEcfca
m8uWwZ/pg4pXiZNqPDTmP1tIwMEEAQZ8fy9gm5FNcQ3wmaMdOTm70UeolyVbiU8vuKY86/IpGV9Z
Au2SmjQCOEAFwVzKmU0j21mmi5oKUTWohaYQS85VKPUPkPW1WfvdtsbSeIDnGzAmp6xDRA13iB3C
hhOsVDbRE8L4vjtksKPGe8qNEMmHab4KiWPCHRd10ibN/6Dho25P7j2JF+CqZbFTETj3JLiw68YU
fs5EYhZI0VHTNNZBtvx2cqekEPpkQtW6Zdfanhl+zkgqYunElZLlr2p8A4BHFs92iVsxZ95ZxfXd
7hAQkrHcanz3Pgt2Nr3RjFdJtz56H7IzTaOcRkcQjtYf/Vb3xH5QZhuUXkN9Utdo2guv0H5tVpmy
+6QaFQ70kJFHxBTf+uagbs2WLlP+uNoNpANnNxQ5z2bm0dH8RujxSgKU55kEZ19F4S4idF/ZjuNj
BO4aB+Qa4UVkWWjm2TGJhdvT6GkRpDkH+cZS3zM4RIMTcCJ7oOSirlav3fyhtm+663gIpYRohWx+
gE40VkDkiXKYjf3QoF80863BP4+dFl4ZbPSpYcte6hDzpR+Oe+APSzrjNQbk4pEjqSJpiRJHTtUd
mwceLIIOmw41sZtq57YnEouDy1se3EVi+DFBp0tEinITQQr8MnjhUi5fkx3/r2YT/VSFsTYCGFcE
ZFhqHKQ/3SY3hMnxR5iYiPzPT/NwjfvXbPgmMxDzQAiEyHuGrrKVg5XUfSTdy7RofOKnoNszxzdP
5GWPXHYjbApjQwX5n67+Ig01Hseip3oh6O3EDhbmryHnDYMbEndSKl6SDdwD0sjhWpj4ViU/blcl
CBg7UXJnaCTnNMG/aD869vTxWWzA43DVrCuGQFHyEnm68dtl+wxsRWGjEHt1jgUKMo2okWCGwEXW
UgSPSOGEWPYRZxzeou6jxoareRMGee5e/owIeDL354EqRP44Fi6KvWOKHrfLtA0Fy73iDdxOE1ws
7Id+p95DaDyG7LuuGcqjM4/5qDDNDhPNltPa6T5C9DEyAbI/suGzO80Nm9q46R2fMWFqX3BOcjzz
AiAiI79uE0vrqIIn52vERln1tZfZ1BSu0A4pBFICZNmfdndyqA6rrGAza1c2HBkGEc8Vs4YABcPo
6PAQiNGQVMdN03BJED8SA+MO5Y0cQRJIznl/nz66zOPP15MbQ4Pa7nif6/JdYrkcmq86OQp+ykZY
QIL+isEgjw48X2K3VvtzalqARXxcwW/8RbeJkGBJM9dH9TTpCS0n0VpCEN5f7fEPi4KESCOZvSj1
XkLLE37Kpf1QyREiiLRnvrfRezM0tebfoBWrzCLygF1IuAAYdpMUYcpNtTmAiBBu43ch4Po043xN
rnbuXKJ0b+fvE1N3WyVoG/ACZq8CdSggi/kkjAQzarjRaiLxxh4O8VvmceDiqu+Axzj5s/iVep3V
6KTcY1gVuGti3FbKe8Pt1RasIeETletMXvQ+YC4XI6egwJBA6tU+wRasDsAqt6R+UdUXqabo7bCg
udTUDWNVnn0UTNwLT39u3CpIoLJ4h282TV92GJzlTcbtxCCKyKD6gOE3dr2v9H7pHIDFCiRSYKnD
j1YDHRgUCcGNLQpIihizo+ocV6wAio4ZuMEay1reP2iEa/O1zTNTp/2WEpDVYr7n9mc1fRQQZyu4
iBb8eN5YhYUmBJaY6j1OZl4a08SLNJ7EKc+RJ8zCJdfQPB/ht5hhiEmi10d1k4kzZc+Z0+q/mDaF
Z2ZS9U3zFE+/PTJJXlcij+Lqzhm91loLL5vDXHXDpoHxL1/+xFuCijS1fw175PrnsuLhtkn9QS/d
MLGPuMzX6XiImgNzwtwhUxoA78CzRNjrLHL1tlQgM7sBjGfKk9jSU53zjnCrGDQ+RERQzek2FLHI
qDnwf6z5nwVCIr7U4cGvyMQYfHErw9PM3f6zxXvoTYhOgFWCHgDFT8yDzAMxc6UhqdBwOWkO5F/z
xJscXw1E4MqOeXnEOIg6inh581jGcD43MeckIDrPQuipv9KD6baFT/exzv6Kih9RJwF7yQY5i+EB
HtWIPBlWptDryyth8p3iLvF37ODs46Cpz+hQZKxHCLWL0lvsA7TmOOzpe2XUFcK3SPLFUsbsBYKA
GZHV+FAkJMRegP5huQoPqqCXN0q/eW/fSgJJNOTk6jpy3qQG4wSxDDIqR2NCDDlFPBfUBcg8/tfE
eu5JmIt/IuUrsElPdxOXgk8Ftn8jEA01PvfTmxSC0jKDIGse4cXfOUqFLJknFWukOOIka/sw6Rjo
+J9EaF38oDN2bYK6RcbdNC/6q4w7QNEOOSFSCWlAVXWLeDaTE07uWsLGQrPtwalNwqT6bT57tr6p
k6sZH8ATyU5e0Zu7Bl7i94J9vU/FPeGvViN5TSPXaNEomIjg0l0cnk0As/Unw6OBfMNye+s5IUQH
mMAEgSTfgfGDVJzOVc2bRAukweadb0l5IZRipXF0T6UH5SniC+J/3uQF7+pxnOkJ1RA9ETPy1MO4
sVyAYm+Hfp+I+gWTM/pqS1fZfAsg/p0LpACFKc60HznOZnkNRd/lZ1OGk18OnG+hgdiNAl4S/9i8
/3ER1sayPh16tcIRnJsYmsoL2rPOzcrSJlINN0p1lhJgCiXf5jpBRUB5WJhRhvBovDSO5GcjRUHL
MUHEHXPBEe0WrdiTw+jWtVijaTJQ1aNeXli1iLXjIlXR8F5k1EHFjmAC8YjpcPtQldXAAWv068ba
JuA0QeRKCT5CSIC97plbAFfjezYCtyKdIwELSYhXyyAm8pssgF7O37G5y0B8EcLKGzFflB2vtPSH
x12uLqFzSYOXNvoqh5ZiNvesD3gFAKiMawHKklaUIfC70E+JOPe7xeymHgzUqC0dAC07a40CnO0e
ex8tpQZfGm5aOoKRlnrItvvpSxysHbUOUX0p6DUP6KwoGBFLpGu0uxzx3JqkClT1T6o9auzHD3N8
rS1024RuaMt7AGVmFD+aBTetLpuz2ikra/4Qi2plGW6jPjnyHnzD8tIdfEe31t3KsdfMpca0m6Z3
EduWpeyISMptlx0A0RMv3GMsHgEey9xkdVP4Z7XMjUhKkJh1VT8atwVh3ma4rpndiu5DtSyCxfgT
Aw5fd5Q3uAInpiB2+8nMkZUQ7N3tCxYTKj/4odzdLzxu8Esizksb3w3ljXAe3rqAJRMtClK0/gZy
vWLJ44AwSPHiT2mZMDrwVYtXwSakZvr4h4jm90SijOsrJwJ8PpnWXpvfUZlS6Y7T37DuYZ6v5hDY
T+yE+WcYf2sC2Q0fERLIvnXw5EN/55e8f+qrVUufQEmChfjR+FywHOjtczqjHmMWnDvCWmLUK2+O
frdYnEzrWeh8nfyiy+8j+UeWV9cklxIzrLjacKKGTlI8eKPY/M440+ZYh19+IUgXLUu+0wZG7/rV
/MFQr5PW38Y0BLFbj6HMQ9NuKDBbCywJBEViXFPkN95DMZMBYKD74H4iGIzasQoTqmpBw6DtWpKP
Sv0jXSRojm3bcqX5S/GZQzgZotKeUakHOkTSTlnNDYyMYbEXPtLdQG9gSffOh4rUIDa+zeQjqJ/m
GRUv41XPnCx7gwOcQicb/pvXmH2xHkkaXkF89huiQ2FvFo4EPTrXJl999TqXnxWtbwk6RLWrLsrw
GAU/4ovTUYHfiUbksNYfMAqtjKhB4lX7leLrD4iLDbJuO6sUE+BGGjhZD8OInp9Z6/xqBdlGQ+jB
f8WNghj2SakOjbymx3hthb70E9RMMPSSBRvgmMkr6WeVjFUdfheJw0yMSApBf++3Gwdg9CRoMIec
hK66lvqvMtGoRqeYPngRO3qwwDrWz6ntqVd9eOr0S1lIq++SMKp+J3xMKtneziug3aotL7zllvpk
NgOReWAod7PaTxK6r03X7vP+syauLc9LvifCw9FNUipXCjP5VhaS2IPRv2D4EB7m/SvcuvDw63ia
pxUSQKjkUP+AmSBul854GHlIV53vv5q+axTBgfStFL4AgAH/o/Q+u5oXMmE9U+Ml6Osk+o3HKy3P
gzcm+DvNGoMNm9BqsLbgQ23qT5yyicmo78XKk+pc9eLMyqMhb0HATMQCqg+dxze2Ay5tkC6kjgjm
oYLIqLbJCOTQDRYRB8bEHV9Ugr1oz0zReeCLQkaTfgwr4ke+gPSCelPPLn4eMoGumsni2vwW2lvZ
ge/KvTtL8TbG4YegjYgIhjMGDr73HudZI6LDq7skCovlg6YqOPYXrLEPuSPd/yB9gcITIhO3t7D8
pp2Sf4qPcG3hSiPzE1StO8MS8TMfVf6DAA6JAa1LEllSlxAlAw8Ts297ZwUXBHTQXQV/GgKcTPHR
yb6r5fn/eF+E7ZoyaaBYwgql9MvUdiH9URWXgvLOqJzsZs+azyCmDuTP4kWm12aii3itGUey5foF
jIvRyovYTpW2c51h3JgZWRbqFXsboHcOICa0QYI5GnI+8yta+1IKmBvRX8V7W0C/3Mz92PLtPUv2
UcrOpF3AegqzM95r/VArdxXx6QJU2FQ0LyMIUnlCwm1CehDPLitYzzvwjyEcXVEfZW8qgqskxKgV
7syuFgvSmiWaGQjaIBHSc+mbsFwE8WxAsME5Mj3LZtpPz9kTAfwZGSEpROd4Fzo+8Bw1JbWElYPz
WBiwWjgsJmDUFBoXYPKUr54YITTab+JvUmK4wofUQs6JOp0kKD5fMVeCtVC7tpHqDePqtiwPApem
pRJ4KQu+1JoX/ndaXknHhRUiSSPjF6nzN6V+UdjrWgoEFmEJ4+LOiNqCcS1wDx5VfrB97kis1sqP
EnNmdYTRncpfo8XI6cGatMHiBvlHKuNlZOmDpbN4o7VFZGdSFmZiLSYMapgIPERNqhCG1ZXcvCYL
K/IVlYvnnwATNDN6ZQnnLOeUIJFrsuS1qjOL0bSTwumEzmdVfscMkTTLm6fcI8Cr2FGP5w4WQXye
4OKAYhTAV7Hr5SwFM+E9BU8oUkHFFc4cQ/Jybbd0J1zv+ITh16oT8Vl4QMxyW4ioZyIRjpKJ1Mbt
a0IM9hl+D9m4RTiASDtFUOqsh8lh0b3VpGZAmAKltdaOHCpM+dt2PvR3fKM2a1hmXYltXwX9AXTJ
wIRkc9b4CbIt6bcdWz+q0jU9Y+A6KMrxaGB1KG8cLL36HJtvRWbvVL7ABKKchxO40Ouroy4DExie
zhNgoX5S7UeMVcWBeL5xdqdxvtIszhP/ZVlPwy2KiGL+sknTLlpqv5tyW6ucdtQdyCYHzNvc+uBO
sX3RuNxSsgya8lu2L/LoSQoy701qvzUMw33PM6YdSZ9za7A7xkO3oKx1y3vpOv0jqe5UUpCE160r
Ej2XBB6GrBu/Kk6jI6EfBeUknKvmaCTOeefIL8s/FZe4UXTnAlU0B8iIOFQFM46w1BLJqeohxBG7
zMDA5VNMRKrd4MbFOo0TRD41ia/JFg/YT8oKKJE601zM6a0tSJZ7g9eWEgTZ+l+hUW0DAAk8FYdv
Y3VWP6PKJ26D+HauAXaRkmg8t5UigLAjRp5VMBzekQl8xcsVynCGOG85Gp0Ytq59mquLnb6M9k8y
fI/y4lMOwLBWZci8rJsRcg4oxDKd5d5jy84DBnPqQ3QcAUhW/rtgBr6/gNtR2vBAkDCQtJpI1dx0
ibIN7Ahn0VPvMu0FV5TgmQZkzUwP8aAOvznxLlHxVcbvEiFwzScQKclxBvXFFWjCk7X6me0ziWqR
8mfQ4ercE3nZxNOHQfZ5d5KcP6M/qeZexRMQPBztrkl/PKhLcUtSRD87G9ftRVW3GAk1/OHqxhrD
nZYxBKBCpEx3Q+BIXFw06z1UeMNREcnzXtombp14LJLiQhVbHb85erCtFNwXhBvtgCcLvb4h6Pbu
TZZcYZJQpT3cvgpSo6SE916kJ8y+lTJBob/l6lG2EPoQqXGoppHjF1oIgRJNE7C8O+R08bp8V6Ek
+4hq0JUNY9IQyPAhx0d99DSiIfP4R9Ewois3s+khzHBBzc8TLNHiTX7tIc6ofB5EczfC68fJiwDO
ZobRGNrTYr2WF2S0OillnVshDSbKt8sAO2KGS7MDeX8h43kdK+dRBoQCZHQmEg7uFjdByaOS4Z3j
lkRMw1jOuAXW4+xmnzNa7EBa4eKMFsGaLUgJ02u1504YYh+QPl1e25YwyVOhPWX5vSdLID7ivpFq
1+Bxh87ZOh5buViNCLNnkmire87GTLkPxrlPvUjR6vkV67bCQwkHtCGEArn6RP4mS12bvBDuMpV/
E6iIxZ4hnCqdCtqXb2z6cxTePwOtn7ZrD/nsN/SxEfvT2Zzd8CZB95W334N5i9ahPy0/UUSHCu6D
dOsYnzkq2ub5X87dAX1gLy4gxk7bCzJmjwMiBoofACJ/I3Y1m67L/tyyVNm6n1Zv0XRTlpI3b1/z
8CXDUQnfluhkv+nOTl6io6k2W2emEuu1JeNWENQwyRy0Ii5RblFTmmfJQVgrktz4kEcR/CQEnHBa
NEgxRpLMGX7mtJc1OfNNbzKd8+1QoZdAUEQubK1BnSZYdspoQdQeqQK4//HCDPN1QMVfwohVjQ9i
ZKiuDr+T9w2d2SXFiiCfrf9CLmi/5Sur6quBQYu0dOvYoz9X+URzlnh5eJaJRYhR+M3dCb3remAd
Da5ieyEdWcib7cETbEtDKWRj8Bxy/zdKBUw0rlJE+C1KXQdONpV4MYl7Ag5cXD4qsgj0dqdTUVj+
NDqxGRLCK66vhUdCs3gvI52WdMn/BuEGZt4SAflfTI5ufQkdXUcBB3oScOi0u6cMS6GhrdjyiVhd
txoG4RATEbkg/YQAgzWEsoRueNdQDE1PGoHhIcUe4/RoiO+vcATvtEdJ8FhyN1RwuPmqVk8KO3jF
qJB+LEQGovFl7kTD3TwWenaYc8CpNc50J/H1Zjt1V10QEWJAtN+v/GMaiYqHARJXfXd4yXDMKb4g
DlIuMOIfbeNBISR88wE+j73qVNvUzW9q8kIFchHobLUsddr8nOkHyAeZZovnsHr/d/jIM2rPY8iT
5IiEB9ZnviniBTPdVRNAUAIWx11wa3Dku4V8QHXby09Fv5stN+jIlvTrgB+3IQ8AlEnL9oGVekZ1
rthFJk1G/ewCvy7kZRXHgc8zwguIPYSlW9nI3xmpgmR4kfB9EpINRQTURwZavuDZyc7WdNrLo0vw
roh7QZyJQiOq6Il8DZlggqdmpmbVz5Gi1P7yAj5Df9K0AX3nPGKRS6JLz6vXpl/W+B0nmwHjVgvs
8NxEJ9m8tdV7UaOX8kTI4egyrfVwT3U7EsVHJFntlbZLXlVdITp3g+AEGDKmH5rwWscwzZhvNZlD
7s+YbstI3IYEqfelQX4oGEN3qbUTnLZLBGo2bVq1YWQAvI5Oc/tsY9YgS53G04DHhGCGjBSJfciD
qJ9arsEtOZ3RJ+BQBhFABQeWIWT6HHo6dK6IuKn2mGTi7rlVzrP+sEirwNuHOjQNvJAXdgDK25XV
fpn2RfzQ58w39Y9SfeHpVBXsVSg5xQa7IBWqudstXCmk1EyLT+wtcSUXuCduU7FyLXhhxjWtIatZ
/WoUfF1uXz05tDbH6n1SPlW0Ji3vdtxvFjNeO/b7zCCYUprkB8G+i06a/q6ET8S/ysG+0k+ZuU+y
kxk/HOsZAVtPRsX7ouwQI0fRPQXHV6xryBug7XmsK+ceAauEgKLGN1zR3Jyk7mgwOpMnIQc7zMz1
QofWrLhFiPRIn4FEUV1KbzbVqRPuRBegSyfzqKHsdqOzEGXIZXTtMUnXZdlJ+puKGCYDuZIlUNrs
fSofFdtWeSA0Le3FfDFE4Rb6ed28TMiF5fGHD1TqaZE4FMiRZMLrG7og7JgksPI5kv/o6ybCsTX3
Q+QH9bbU1yRV74mFzFD3lSg4TfkaEHLb7YTwKzAv8XheEJoYXlF+zsp2tp9LnUl8wyULw2V3e1s5
yneCMNX2XYuf1fJlIYoLgkXyYn2bkT2MXnbLP8Cw24eElL+DQy0ZBX594JV81zlI8ow83xm+gog3
YbtkFHS828QSmBs5d0cTUwK/Zz3g7SPKAYQrGW9Rc53wTqHUHFDSsEYSNmzOx4nS6obIEYBVqcdI
j+EquRJvEPYTXtqtY70pGSPXKUpxbOGRKMnQsLEuhp+6+pfwu44Y8GTrC6iFihxXvPOVRYbfNUOh
BNi4tbVdLr9QFDl3V4KfW+MEjLWYVzoUQWDxUpF1/0+4Hf1lIy/zQhjsZzn/ZCx8Zk5VhnxDPouW
pj8VQbfetNIbQUm4RIryJpNzkj9662fhKZCY4HMhYRxf0CfEMZOOsqcoOVUfQlJnE636wj9JDycZ
y5BycAKQ9ISwVMOWiPVNMF4EbZFr+TpRf0VPSKI85ugZLbUWIs8lBeA0KJcmAxY56d1e6pi0BVZX
/uSYWxj0TcvncBCUVh8T2PnikInKR60sb3m3ctqRoiAIGs7vKOIycIB27WPQHeih4dvSe08s9erz
OcrJCCDtn5+YakfeHCJRArIaLyLnikisTjANWb1qAciy1lh3XCuJcQbhmQg9Usb3PDFWmQjGCP+4
/sj5mRK6SfIH0Z/hEtPRcDazp0x+0xdCvqbnZC/xx437kgZbSOyGkvYj41VUX2ewrI4ltzR/HIar
MTz/e3CA/rqDEgLk88pTd/mcIUWfgt+CP2skwl4Q3J30gLiv0UzbNdIWNnJw1kFdTcoA0EB4xT13
m+lUF7RJuWxxHFc9o9U/mK/f9OAeOWF4BOEStnNIYTfg6oNqB+lBN+pSXZsRPT83IdrrNPvA+5Vn
iLE9OncCXXxZdXjUyYCI8X6L8y6ESuLTU82LovgqGxs+aUwnDZkGHBwnVf4VQDDBcE3yptlnzraW
EFEyfp0PFStlW75FEvA7Ie3Td6ZjNCT4LfIb4GrnoA9vNr+Z8iaoSUucncYlstYGe7V5yJnWsD+3
+1HlvBOOyzOPyZLuYJc42AgRYaKhLRcwZyZKkz4bRIpkDD8wtBH2qZDoZHPkOKDVxV6RD3zg5fSg
Pw0pUMSn/paghWe6P+nj5zIdlIa6xi0DoC0DxFH3ANXXjPzs8a8eSTP1AHmCGvUiBNk+ZWCYDgah
2sdlQqfA+Ay0CVDiIDL0rV3EKzfcy+zXUO7TsCX3xPkFebXK37q8pPFtMg9z73XdEaX9iGawRQMm
nSb92QEGpSCufdZ5LfDkJn+KDABYAju1j6W4B9/GuLFjmPajHV1BTIbCz5hpekCTmKag8psaW2jq
jD0KHkjXkSSSKw2xMZBjhbKR2IF8l1A6mEWumqPJ3Ce0lyhP3Qxc5C6Fh+mgl5DgkByIZEp7KRCH
t/chvcbJ+4x0pE0BHJZh1RjnTkIU9FwgeyDQr4SgvIuuF2AeqbvV80GEtTP0TBQU7WH9LGtjN7Di
lzi8BfKjq79a7RarP1JMVjpC++qQsn25/JNRcpXw6zXDdhn8UPdri9c2JS3+FBTEtrxkNYpJbJpg
1sOOF5LMMBhwIouJr53bt4mBviGUpfdwZ2CPD9ed+EXMIdo3xFjY8m0gJofDaAadOQcVicg7k65u
vp9p1eGZcEWzbxdMfkGxIxARFCQgDOZd9RjQ8iCf4hjtKDUllm+pz4n06nD8EzUr5IY7BVSvnXhp
Rm+mTKP905PKbeBLzNmH58hxHY6EA/lq8DyV216mc8dLR4mwnpMV/y7o4YbKnWYeg3VVrZn/8BJV
2Y7T13S+ApjJ5MXOXIpazHpPbb3bcRfHpAiQw4jcFjEY1Rtx/FmTdoNxf6xPce/pJtviETOqmd+m
NselJaR6bhG5Fdu5xZw8v3T596hyEVsGW5OIhoLrZ9pKqCAHfS1P1nA3cbC3zZekbe1J6DQRuzRk
XpjD1VRR0iTnWufRsvF7Yow6KoQDpCQu433EWk30FC9dgBZ+QFKv78jRZH3Q6XUYEEhiBSHWRbCO
+UWSEjoYjxMMSY9XOB5eOn79xcDHuSG3anhJUopQgQJbIvoWyxtI0K69YdoTxhUmbmrdeofJh/lC
wVmCC3AgQyxCjImpxTgR35tbnkbywzAcJe256r9yg8DQl7HdS3PGdv4GYZjgjuF+ys4IYTvtZKCv
sW7UEECQjJydJI/nMY8aM8mBIhd9/m6qow3C3PBheeN00JZTNV1m6VsSrd5fme2C39NBv8i+nnyi
1bFkgk2wcZPhenFmr+R8LDAZaBi4nUfd3udDXLyNgBZg1DLoOw+U2f2RCWkSrNlsuUDRb4AYZSTJ
z6/8oyAfBOHGMqvj+GeXb9hJexCw6CtweND3GQEZOkovtzL5SeRoMFgmZ/ozLdiOZLxY09NUv5Tj
o+CNaSuSjeYvySKFEf99Fn/n1ZbEWovvLNoHnS+pQDPWt23eDGBFdOSsDMhnqJetWGQ3anRb+k+D
4BZFeabxoLMO5XJwtL1etGt0snK7WSMeokpGRnwvIF8C5g37QnANT0OB5IKilw6RxLkiqDcErqtY
8Ez9Mcr3pfimbk9MOaPmS1xOIlYwwZYDf91Ai/InQb8X4fOcvpjWl3hlwWKTV+Gjpv5xXbOvQBaB
tRvNrTEOivpE8dcizgg8MlbpxvF7j9Qq54bv2f6zCFw0fhdTKK4Dll8yzsIexcVfwJpNyoVyHsLX
fP7NzGQzxoAsk03p3sXgJf4faWe2W7eSZulXOfB1M4vBISJYqJMX3vOWtDVLlm8IWZY5zzOfvj86
s6tt2bAa1SjUSRiSzTmG/1/rW8VmBKiVZkDAr0oXRLGub6fphmTXjACP5AtPAJ42QQ4DfZqRjRWu
OFQhMENRbspdCmibv8WHjVyfdi2chlITpnsYiDVmQZoEXzykeKxGkbvzurIh4qHUFnwY5VP2vOWm
E+rG6pkuR8Y1dS59Z3eJlHhu/GvIvFnDaHdIvPsK0hYUGetrnT+UtCkUclrzjn1jCQSSznpx4AUv
nUfOPo3OSEHnO63GSzjSLcbD4CkjAsyHokwX+84LcL7jEri2cZsDv126KPFLM7xyG7vhSumzKLs3
vR1FUVabOrrJrCtulTYuKJCGAWCPi9yDan2BHdPYFtV1Ra3XH84645Kq3kT1SdebvPe3RnMD4rdj
b1WcGIoJxqYOjFi4bpZ2C2bn5cUJsAUyBthfGQbZYQfEpEbrxgWaWn3srPKsz55nSpJYkoL9PIBX
OI/cB0E5paPBMADnwROnmMGgpp3CBKTAJ0Mes6CgGMIGBqivTaeBxtCGK4LRarT3Q3827+b4yKHT
8X5ZfXGBMCgW1gktvQrQ/sFyrmrCkvtXMZ37xkOpLifvvCnPZX9NEwEoajJdRdarm7R8gdd1cxM3
N5b5UOZX6bBOqFPlSBrXfCPBSEbEN+E/yOxuYLoLd8a8BzJfl49F0rPtoq0VAO/FRNLSA7TvdXEz
6auSin+cXVvUINHxOl9C2E8zHmrK8nD2P/fzIZkRLe3Z/eDbKczbuDotmbwuSXMzdTVWVaiZoSwL
1Ms9vNF9p+5ddLzcZYbTNDua45UlTgT8BPG94887ryy3VhITpns5IF23qaDFrBQ4Br8TQhQbKqqP
FlNRdCzc5zRTK3/QJ6sZ2RkeBXBs++BWn20Q9p5jHFRHZV5dV/S+S8xyzH7svNC6ENXLSEKXd/jW
GzeAu5zwckJmgs13U9W35ZCujVbT+O4OlFll/xV4H+KrpN921MZb4F+7BOCSUbdImL6O5dfShgux
be2zFAfdNGHF+uYgBMiDV1T5ho/1/nNfPnUtdWAunZLsJQt3l64WSrlk54WfTPh8FtVhFpObOd/W
8XkLcUvzaYMZVZKN9XXArnRa0aAY4SQ7B1OwuUioxvrXMDXt5IQNoKnPU/XFcYlKQceYns/lYZCn
ilK0aX1KwIfA3oPYaW9S90ve0MWiuogYyoNxy3I+eRrTB6GgqON1c1jlT2Tf0TYRMSVZZPTiJhye
BmvvjeyF7pPnQiPSahl1QmBRzYvbsWgxnmdMxw6aErUAgYYzcokRM+ka8c424pTdmnm+Rvjz0sBd
jTEPnTMAlSWqPzSXDDLNfAqq6wJIkuGyJTI+Z8lnlGZsVEoqFkj2qMJ4JA/Qm8Nghyqhijcm/SOz
Shm6jgOpXsO+tbdTdyyH52qp3bRo8bobIIe211NkPmfu8ylcp6zfOvvZpww2U7dZtQMNeLZRYfIw
4cnwz3S2r7s96SpMikyqzF9hjkDDRuFh8RqKR3dioZjcdBBnmLdoLQfmaTEp5khF6NXykVmU2IlE
3y6AbubNZXwN0OwvOvvMPYQkU7CAsI/skW8G+bC4Isw9rDA4N/RDubJgvJbjsaweCxYmRo/IZ/yy
SGviZkuYItV/pgYfXftAEV8iEO/Dxej7aCyYDOMl9r8pylkF+qOLov80Y5IyqKZ2DEf+eOtYD0rd
FibVDO6doCLDAEjyaIVQjpaScyKreMEE+BxWeS3iHETICyWJUID0U2OQC3eIs8dsfqRZfZqzfeCW
bEWfWueaNRWq6Ya5d563DqN9CL2C8k/oERT6PNeXkTzyMi1icxHg4pZMu6SeaYPMceSnNfnivLR2
u4A0Kkpu34bgcx1RukWgn1FX9rYeAQBkOt2jWYunT+N4ZOOmnUtjuB6mr3X17EWvPnuQSpJdoI55
ib3jtuDn5If0HoBnkyeHcHWZxSQBFbs2OgvakymeKYMtNTGipz+KQ7H83LfXnhMQc5Ygcns0aoHs
h71mCKTDoFhET4SOVfzpw1//8c//+o+X8T+D1+KqSKegyJt//hd/finKiZMP2zd//OcdIIEi+/53
/vt3fv4b/7yIXuqiKb61f/yt3Wtxes5em7e/tJzNf//LHP3fZ7d+bp9/+sMmb6N2uu5e6+nmtenS
9vtZcB3Lb/6//vCv1+//yt1Uvv794aXo8nb514KoyD/8+0eHr39/sJzv9+lft2n55//9s+X8//7w
8TWN5te3v//63LR/fzC0+ofjmbaWniTM1pSW++Gv4fVfP/L+YVmukp7pWJ7Uip/kRd2Gf38Qmr/E
X/MsLR3PMy37w19N0X3/kfsPrZVwPC1M5QlTyA//57p/en7/93n+lXcE0wMDaP7+wCHKfz3l5bJc
l3/c0xzGsrWnPFNpfv7yfBPlAb8s/ldnRYGQttnsWlIr/IGwvbI7BhRnfrgf/z7sj4fxfncYIU3P
BcPpasHl/HiYiU6JZ81sOjp4CR1laO2E21xksPD2jo9hAJ03ZsE/H9T67VFdkyPCyeJ2vjlqwqUJ
35obgvo8Ei1p34ZN98mDi+MyZxledJQSa11AtmCHRIZqtKcplvXhFU+AtBSmCC/u7q3euLRYJUa0
E4UXfe5YzfkTO/ESvVHy6LXBXWFXB8PH46aaY0uQ0Z8vhJftl4fkSdMxpXKksuRynT88JLPTpUz8
Eup9He1ycHI6NJ7+fAj7d8fQ2tHCtXkZhFp+/sMxxGD7FhTXhhyl+NVS5GR43LPWQlwT7voM5qKd
IjuUmv8UE/zbDndpAo4g9OhVdxRgUTTNnbwLVE0B5bay0J2qLVQQ0vZs9NH0M1h9l9OmHl0Wbzfo
S5c7bdXkt7YzGyBZ7GRioqfx3PU7F7c86LdvuSc8oVxTmlK76ueLoxwG0UtWzU6m6tQWw6Vf0Nmt
t7aM78rUvtZF/DXR6mTzGAtc9lk8XPQQv3v2H71THjKNx0h5m8go91babXUi17y9507eUZVkOaOP
QspTL1lFpm71FI3OTifj2TBRoB2Hy9CLn8whP/35svjSf3NZ9vLdMsAoU4qfL8twla1SxTOzclyY
McgFtwGMmcgZIoHoTixVNpZr4RygX61S+8LK7KvWPsZ+eLIdwhBam2S0weo3fz6xZdD48Xa7pilM
a/nqpC2JZH37vk6xVyR23CCx2GQwTjvaylZJ4pcGYQDdFaX5nw9ovx3Gvh/Rthzb5EvXpn7z9oKC
z6Y4D5udO3BI624GnqQAJtVZfDOE81ZMJkqP667FdsCsPsfXiEGodNgHo0jvZRTd+nW7LxoYgkF2
o/viso3SKzeFyVdQcvLjG4+FkVfganB2LiFdA5gML/DOhDE9JK2LGQcbaO92n/yoennn4szf3E7X
cz3btPh/x37z9g5CezVzQ73rdHtXa/xptSlXB7dL7LXy6HyRR7p1eZD90oCchbVS3iGq0StW+RK0
k+OzZE+XO+nFmLf73s4uPaJVkKuDXikSQDyIW+YgNVZm/6lzPJ9WK80kUydHGKsIPRpUlX++JvG7
B0b4mSN4WLbikf386pp2gSCgLeudNcfuOiR7rIg1CM4hAYuWkt43T1QySWziDUd7VuQQdpLPhvep
8hcBqkZIG/aX75yUfvtBLa8Rmewmc68pHf7v57Nys1ylaWJAxdeYfJqMlldusW+3ncdcTKi/O7bY
PuvATLdIBZB0pHrQW8rU6LNJ6h2yW2M8KyLTJi4XSI+IPcL20NKEc3WYkH+s+8T57M8RUpg0hnAS
1ynbpyDe58BDUAHbuHo6kDV1SbVD1F/bgPaFYFTKNbUtmRPUNsKe7GHHY/rWpBvkp1kJPMY1X7V3
F3qU2IVNl6ANg9Oo2jMWsQv4J9rNQn/uJ/2a+gU2XvQ2WBm3oa3vSwR9Xh/dFPmsAOuC7s0aqAW2
u5GmIrY0ngDy4EQ1tXxwQ4ifAoO9zM4HuWVp9a2D8UegPZ5v1D09IUkJOeGAc1mJm4T4znH/nGRh
u4IogRkGE7rCoFjZlEKC0XDx22efTfYyhGHm0lq7RYN8GNSOHtgLNZF6ccGNmv6M5LegKGdoJyZj
RfCJskYfMeLwkxDR+1qr6GtMdaeNzs1+wKUCk8DxCqRa4mGMjc9F7GH6L6AF0liol5E9HUvEBhtL
Dl9HYEClT5HY3jaoxCo7ve/YOaJXzC7hi4REAEYlR4pV3QCZLs2PZsI+kPzlNs52wrh1KkmL2hx5
GZLhohpjdI495kIr6s6yrnWJfl/wVEhT7Sa89lNcHWAN/CLT5FKgnW1RT2dLbxs78ziw8ZnNdhfH
5Vnro9EcVHEYy6paJTaOFPBeOXX7uLZQdngggLoLw8rxKno5FWl0vBkAmCAYcaf6Bi8aMFV3P6Hz
yIrieey9lyQjz8BsD57fbQD9oMogE1VSR9SkC0ePtkQJUUDFYGsVrpbXi45gToGjuhGGuPjzR7cM
Xm/mCscyTdvTDlPFLwOBPzfI6UxMMHOurtwO50OZAttnRerMzlXkl1//fDxvmRTfHFC4DitRRwkh
WQD//I0XWadT2BOEaFV+uCmG/DUZoJ5EmE2LJT0mda6C8qZEZmZWUG7VFN3kKRhi7dNOVQp/MmTX
Igen0CXOqp6KT0KBH5pDzJUQEfM4v8hSplUKePaILbnTFH7H7spnkwdOgl544+A47OLzgIU3fkz9
UdpIFmKyDrNArGcTzm8ACpOMTf8sb637obMRhDnhsxUuwu+GydzsfYR+KY1Xu9grulug8LbSIIbF
IHg0L4YLFSSvXYzCqaPu2hrWUz3wDKd0vhUQF6Mk+ubN7uU0jIjWPtbOTYcltMRKn/iXYqQ4He2R
oWG17S/qwX9yCRBnxN3KTmFergt6LXWAhTpNX+YovkkiPnRaY51LcX0qu/sYqbLIIJLQyGVxNDez
BijH7czq7v7PD1T85g0SrnJt4TiM35b9ZiqZAnN0yR2td5UDpQkzXRIbq0qficU9GycGdqmBqken
jw332vIuBkIsMx2BNRtc8s4x+VTa3Vdd+vrOmf1m4pbEE7gKPIYW3rLz+2lN7VVG1nozgYxm8VI4
dIoaWy0J7Ncd2tXUTu79UgBwhbpk57s/H/w3d4VjK9NUQlvLwuHnYxtFE6djNLBoMIitkf09Ms29
J2N0pSEKfWfM/wdTurQsZnRlusJi2ffzEd3BgFeYQKG1VPnahIQSNOFVHS8Iu1aiq+xW8ahOzGN4
y8f5NKckyIBFs7HPC/5ClryzbvrtHbCdZR+tLGW9XTbJSveq9lhi9M3RzE9GxsoQv7HTeKeYjIE/
325hcXVvhhVpOY422eQ7LGzeXL3XpbL1wdLvStd8Sjyk7gPBWrxwsza+zm52o0T6OAzZo87CL+0Y
7cvA16s/n4S9PNRfTkK5bBGlq5V0375woqrncbEgJjXNw2BckBxdD0hl7xSlwAEEZDJJrUMlnduY
6JuuiR8UITG5AcJPW+je+zjGZ4PaU03moRQlKa29uCVC5NGhema5Xnx0+mEVBIX5scZ6N9d0+NP2
irx3tRuDdIvLlu8pJc3SNhh9NI/9zxf5u6WjtDyLUoprqV939bIzSg2+hq+qxJFHj4LUEXFb2XLd
9PSJQRcUQzR9dMrwxTG7K6asO0nx28Ic0IbzqRBV/s4pLVPGL7fdk7ZjuaZQWi7vxg97Z0pxsVsP
HmrsIb5pvQEAR3NV+dYhXjL3cCKMFD5HSYn+nVvxm/Wqx+E0+aMOMl/nzfNuAzcKSZNGrxllX7oI
bYcD0LWq75kfEqRnLAGr6GQ602fy8ExOQd6Upk+0Eis++2TVclo1WWa8c1rfR9yf74dgn00xwZNS
esp8sy9N09G16tktdnGm3FXQkHI24oT0K/NqangPA+F8qYYgXwk3Q53T1Lf5UPTwHuYGf7UPQJW2
dVY89APr3Oku5NfnESCdQwtZy2xddLVamYs/rxmeZtOhMt23T0ImeL4fqqkj5DXtvPU7N3u5mW+v
arnTkg/M9oTzZp6hvhFUqnOwlNdoMtwOMX8B9yCb1SqpI5r3Q/wo0wK5PfdcpCXrvR49AxtxAnbt
h8jJUPZl/js3W/w6yQjIV9TwuNvUOMy365lOVq2nh3yHr5V2hr8TEUALZkzg4uBJY/OAsCPX06py
+3e3cb+MerZpalM5rN8cz+JN/PnNp5QWum4fFTsNAAXhczNNG4H92GTvAyqVgf/QVO555toIIegq
6eGdPdsvpYY3J/Dm6qsmEmFGijno8+4YwbMpcW01oGBL/HPk0R4SxEh/fhF+eQ9+PuTb9YbuLdK/
qqTYFUteCJWeJB/PLEw5fz6M+GVUWY4DHlq5y5O15ZsZJTAz2dkx97b1q4MGXiqWnASBi8sFqZg5
cq398VEPLhCB6SGL4ue2d/aOVuu42nnGIhAl0i6NVrlx0zvZ0zun99s7b2lTUH+yLG292StbM2xW
LUgBN9Ml2UueN/hT2LjumpBEK3+xShmb3vOuUCbTYtszFKxrACtTGpyF0IOc5jyDQ+k1X945sd8+
H1vbWNCFrbzvtaIfRmMMTC17MOBpVWkcc8qUZauwXUJOHCusI4Qc1McJCpFoorsKu5zXxE9Fcz3K
5L5Gn/3O2SxP6adRY3mKP5zNm9sU0/MKQ6bLHebhreuRtCPHi5ZOWkijd8JBLe170s+uqBofacjg
CCr2VVTuqrM/n8hv3yZHKCpyrAwoJf38pQa5GucB9SmljS/hZH3saIO1eGmDU4puU2PzV2xL/nzM
X6an5dp/OKb98zFbkWcII1W+q7x+1WtccX23HlzstgAX/v8O9eZj8U2/8uwAJleDlbrAnBfguRT9
jfXu+mNpvfz6RB1XeMxuwpHyzZhnO11ZSbbGu3lk9ho1bLt6BIlFd6F6tiNx6RTzhb8EjSdYsM+N
rHqJUBQm9Fo7X26zFMp3H3wdcSOAc9Ao1FQcAKAigWSBpv35vli/rIKXZ0Ap1mQYsTyl38zFWa0S
lwZCvmO7B5qy3I0A1owEVX5jni2DyFC5q14SOW7sVK8OZQhRDr2tyKxV2ebfP9s09K/ivH8MOuQ3
CABc6kszX306IP11jXhr+D4BO9Vt2XXvzLq/HWV+OP03r60akr6zMl4h6bJ0Y9sJci8RZz3S0dyE
sNPO/5PvhBHXsV2X8evtLiaePHJ1YmIPisk4Lu2gUsNy9ZtjadvndE/WC1ahSOL3RvtfyhLLc2LV
LnhUbCPevlUNFRwqPVxoNAEYlEDaQqKeg+589k3iqIt1irCqdD+NE96+Ljz8+TX5zZe6vCKahpir
qcYsb9EPY+Y4u8lYYr4ARUKPv10yw8hagLqPmuKdGfu3hxKCvoOwhXbMN2vWwCqEnOOQ4Zn0d9OH
jNTZ+7BJNomhzv98Vb9uFegHuI4rvxd1LfPtJtipTcNsfV7+CZZFiPiRpRu2RQt0py6JNWZurQDs
GHgvFuqQk4FORZwWoHLIW3Wb9vU7LZvfzE0/ndCbYaqD3jAAO2JEjCS4KMl0TcCeHm7eufDls3gz
6/DRWA4zDxsSCgA/P8+UaqSMRt4mzI4IcnBSmwXm2shMTpFyQRGR8aa77Elbxac5O1lVjkvf37xz
Fr95p5e2t02LWTEGOW/GHupiMvMntidB75/XEd0f4ACFfqonHMpVe0zoyE30qAJn2Ode/N7h3e8b
rze3waHlzGaE/ZEQ7vIu/vBa9yW3wIj9YodwmAu2KIXnIJENivut27FcpZJBmV/gtAWSJvhPr6x9
w7RcVi7q7erOsG/9vkZ3P/WPonT1um6QvJdwa+grO0vPGFSfgFgmKkRN1mULSd2a/TXxj2yX5wbQ
W0ppP8MVzXt+6FV4b6TBuh/dC8erin1iutvC85rVUsBqp9uc7AjTTvNtscSyuQhs5/o+DEdWWYAP
bESXnQXLwjmLbBRW2R1eRobgUhybClVv0KUX2gfAkSfOsRb02ZOaGaeO7pyMmnVYhqfMMTG4Wg9j
WIQ7SyCuNwL7IEfzSxmfjUqUu6lABG53sBvK5lR01oM/0ScjXfJ2oli8KU3cO8MEX1oR5hSMF2mc
TxdJE17MQ1uehQGCpy4NCWTHxDnEdMnC28wuZhB9doTbUZoX6Ty+ku1oxZ9tww2v++o6dRMMNNWr
kq23ZXgrwObUu9BIX4AALruZEOkXLZc6Hxp6QjTte5yZfvaskmHTGrRM1FjE27q2AYA7em2nUARH
gWooxIXb4aN06/bgNgJwuUGcmj/yyaMn0w3Bc3IUmHLI5it8dzslj9XgfKEdf2uLIN1Xdvw0Ltbt
njJdwz4LbkzzbWZf1+QrQ6xj4aHjTR0I1/wQS6v0ALNs2tipNmPnvbad+63qbpShN10SViRmtaSv
dGMBYMTZ9IWkGVJE7nqR7HfzCLFNfmnFg7+4h9sk3fkju7ZOe6fIjyui4rBClAMuoJRqIu/AFwT5
aE6++cY4EvVgoqqV9zEr8Xxyjp1RvJaJf2r7+Jk07i8G0cz9Vd0CfS3kZ1R0T+FwF9oNfeOcwwWR
R71bTdwDdVS+OHQq4V3hsE7Df+KxuYulexcV/MFMoBjm7W1k+Cc3ysgFKKF7lw7o3KgGKNhRAZ8S
CNnI4bIi7lk4lMQi8ow8n/qjTSJf3jrJruPL+DglJtF4M9rF3mF1OA81FXAnvJkq5zbxz1tp0poI
BP5uD4/hYAK5JEn9aJLsRCcUJHJ7ldTJC3uleJsJ3hdsRzvX7AVDbPTkk+VuNhH1frB8XpJSK2/A
cSCL68KZbSpVYlOHL+XSY+pTSAuVcykzOnIBARsDqVAV/CPXWx5bYt92fojhmTxBj5pOWnsgmowc
u0KMAy4ZHloyryeQAuaU3OURORgEbxG8w+s/eGhP3SwdDlXknxetvh3s8Sa3xe3kyCcCn/oRrC0v
lOuFq7igjz8o93Io85dcUUswlP/FM1Gv6uQlz4lkqNDUTWy0CTlv7gtp71r3pUuzjY3PRVRYasZu
uPheArR9BMVBTlWga5YOX/JCvA4pIi6tVdEOn+iz0nmtMPDL+roPPpU0RcjGG5EV66Op5D1sHadN
aDIqDYACGVqQ8gqMhAAbXr+TLWVGtt4nVreYiFLwAnUSXhZCHxWUsLI38ws7yrGO1cjrJ3Mk/ri7
6upTLbOFIYRztlPmmlF8X2YTryX5qTqz9XZOB251DJjLDKaLyqC845nQbKhqExmmto1wjI9DjQvS
Qfx6Z+9lVyETJSAh0M0GMkyXpc/pOBCZrSEpQEyY6wCijcrEVqUZMW3AkIVeU14R5OqC4E3OCcKj
LOX1V2ZsoXEtjNPg8grBmunFBV8f3rQlLw9BE9DoZfCwAiSnDKA+rmBzLh/530eD4RNwGqXRYLS/
mMLei4ix2K6fcAhI8cVhkpBkQ0mn9A6WLx7sdkzAi2xUhXBdN1hk2KoqT77Unr7JKHGw7gWS5k88
GAQUKqKPmmCpCSdno2TXr61GZ+uSyiztof4KNpi3xf++H0tr3rQwV8qoXUYrwGdh8pSokPqIW/fb
vplxWMpF0+ud9wng0e+jzDiiepQFDBveRX/jaqoq0a5V+r6pyAPSgnQYC0xN22Lxoc1tVDEchYLf
q8ribIZ6vC8H5LgiW1n2RN4aicVBELjruMGRKYJhN2RweV3PIVOgc/Cl2Ji/rQI8WNewcypagb25
gWNnRM6wCIIi2Lgs35qpTS6mLDE2SaoIxk4CfdlBEgC3xAdOsLX90U9Ca9FIVVu5oMTSOBo3lQ0l
s1XxhWBWOYK7XcXVhCGlHnZNNmC5m9x5r62OEBdbfa0NzAuT4sui6mrSuH2IfWzXRooqna6J7ZJS
kA1rqmHNpuX1C7h/YZBjXuvuS8lvpIxFVsbHZ5eviuCxcWmRm+NlMRCm4Y0XZS4k0Ln6vvQJEVN5
lK4hO3nbxlk+t3U3yoskbq4aMRFHG59bCRV5kV97OKY3vsdwVQNvMIvpQgmpN9IINxoBFi5HtQ7o
3dHVQtzeNbTkm+fCc8JNbjjQZZIbI3EeSkrEJDRBD+/LV9NjRuoFA7LAqCU6ABmWBQqb4Fvfuo46
XvKAuZKlc/RNGdiYQrtkhCl8Jjr04kWbPNNMRVo/k/ks7PhC9rgkPZ2ke/QnH4fSiPeDJz6P9ohz
osU65L3QLgvpRsPSaRoSJDuvmaCuWV96NfarIQXxWM6+fRii+YxO6XQuJ83kaFLn1eYW6Rotjbq+
jsN2a8coB1PysVc6UecDfylRyf00tdR2av0aZtHBtkOWPXh5PLHMsJvAmCAZPBTgMLF1rrQGHNJO
HDixJF8UxfPaNp+y3McwTw9jrWRyKSsGuy4tr80mTrCrEA01D81j3dYPrUPGIIGKvY/NNmIUaeCD
iKG5CxoWV8lYbabJX6eDu88yQMbu3APE8Ekk9RTJvF3xbeBjWZnuVJ/3RowG3ywBa8zYiGcG1gIQ
rW+k58rNzOPcnYk8nI61dg55SOyAm3uvMg1XehHuh3Ox9lvd0o/u78IAcKnbE5ZElofpZHJrpnje
WApDd8fQ5uR4pGzbINA7LL552Xibzovye8qi1ch87pTZnl2nDQRMyFXSjdtmLsUuQiy2qVV5Potl
GpFTsPHn+jVjr7rC7aXX4zdVtu0JkQdSdD8hcDPiu1MVuQkAtEKedRcdjIlJTAlCooymAxKXPtXl
S9okYNMjHIAW1lSR9mhQKKsXfXrlaKSZjLmfrAGGZ1kmlB6C5szVFfF9IUvr0OpZZchrOIH2OpnT
r17Vl1Rawm+um2ONMM+IqWVwDKYrNyZaMFUpeChkqJYL6cCRI9GkbvxtbEhk9s1vbinDEzCxi9aE
R0sQvIkY8DB3WIopFn6M05L4tBZNO4WbdQ+jpZ2lA/wZVhWFR5ZdHdnk606m7Wqul3zWPBXr0btX
fHN0nftjEY+AkzPdfZybmkNiRe4KfGmaBW87Jx6DV34WNZg9vSS/kCHRDvASbc+/Lfsw38j4qzk0
pFcHlFmDcCTJSOJoTo5DRgK4OxAQEhj3sXMRIxPIF+19h9r5qt6bzlXZfzPUtR+fZSSvzWs3QIyC
Mx3gx1VV3uVENjOm2l9tPksf67G9JA9eZsNtIL/MmM5UBpaE1CoYVcoifZUWUzkGa4EsJ4jBQg2f
/egctY20x3U+o66c1UYEGdmI+WHKwXqq8BBItQN5HDfNBeKhtR0C4GsINI/1aYQeRpcSM646aywL
rlt+OVr3yVxeplZ7lL5xCCO89bI7ICG9DFKGujbbePi6MQAmwOyAX8VOTHncuhB2eCEIq2vi4twQ
xs7mZUsQKJmJdRDGVdfjtu2inWLXRY2JjTFhosTc5sDJYvNYCu+sKaZjgVW7T74xnbJtJQqsBsTJ
jKrbgVUhEJko2ZZ5sTZcskUL9D9+cJbZ8Z4FHbZleRv1SHZzHHOsc/Ko3ft6ZPPibPH/MOxtLeHu
kyk894PmrvVuVVd9M3ofBZ59GbjBbQsLXBR4zVJ/ZaseXEp6dCrwGio+KTNbtj2bCXfKlGWMxsQA
Y3CjEH3eWoxeRjYQKGHd2zYOp9r66rXtU+71tyxtLlCRlX2DHdI/ZGEKfgLSUtTdOETB5ADgQ8c6
RS55CcGh5SNzk+C6J7FT2+yIpb5J7OoittxPOTBTpctj4PhPc519SvlYRRbcG9p+NJHEWfc49BJA
TxESgGIajz5epZQ508cMhhjiaJrDXacKxcDjbLz4kM7qm+ebh9q1d1Uyk+RnEHkG84p5R04Fo5Fe
JZoSJBVyP7JeShNyYWyT9ahP5FWspyi4mLrwbI5CMuUBJFjEG6vLEeNjPxDraizZXxCKZ71LQiKt
yGjuM/r1NmEAjIUjlvUoBUOf0bbAEqWV2pk2aHIkLZbq8cgBXyUsmvFsZTqvJHYXmKuVlIc+qugC
xvuUqGxR81usPnGsbfF63ZvdytHlJp2BXbGL6TBYz9reDAIHjlWdJUvwm5fmt6F2rvpS4VfZVLNz
0YXGYRjKzRSrbZrORxwE63Ga7hyP1sW4871yk5HxaSmgbIiDfPDAWn4JKtJaF9MJp5515I6CmAvR
eLUZGBHoTn6EEhRjbE5hiCbn2jU4yWHhnkqG0W6VM2lACDzWCiaQbg4tE0JNSdoJDRaOaw/Sh6jV
SYj4KFF8WzYul8I6q5MD6tSjF2JGMuo9vZ+dr/Ib21Z3Mzvr2iVvpDFgznBEVmNtEDDblavOgT2M
nM7Gzp5H06UsWUoy2a5nD5CFMDeNZX8MGMV85siqJAU7ag8yIXGiBsgO+dRt8FMhuytBaQQCkkR/
JNug61qyOTRYaMZo49mcXztwRR2bip7SaT1gVe3gYsLo8lQGBdta+00FF4qZtLb2Mq62ZoJ3C0TB
so01YBUTRwqKIvPK3colwaGu2djA3qc9gDDOwFJGuEH/ErI4SDguN3oTIWE3QYK3WICz8qkZ1Bpe
6mZug40bzRtaNFf8K1vLxkbqW2sZQ2MfsvPYeWr42H0eemRaLLGDvcL4pilUJP4MIZR8R9I/w4sw
HVbs2D9awdOkxTrDy9/IXV0OeOJhmGIF062xysDqFtZN2kEK6RrjoCMFXjd78Ht/B1Bp1bf01Uk4
ycgYNrlrHYhVI8w/OokLi9EgjHMk7RGdGwvUubK3SaXJIpZIBgJqBdEadWwY37lFsJ1Xdjwfe8R7
BoEBVbfxk+egJRAo8daCLO0+StZL0LuBbcrPLIB6VI4m61m6cvO/qTuT5baZNMq+Si+7F6jAPGx6
QRIcNUuWLG8QtmxhBhJTYnj6PpAryhbFEruqVx3xh39LtJQECCQyv+/ecwv8enUOf9FzNrUsn/O8
vlHXyYzPVyErWtR8CB/Pp5WBHrMr9B2/GPF+ukJdxXIHX0KJVZ62exclSx43G5HsyKNCKdpDsZ0j
Q7QVUqBV5xUHV2Zk/la+4KGnVLilhnRZg5Vog4Ytt7aNRbl2lWwNQDKYqpVelYt60pcm+ZigfYOX
0QBBgR8vTKjroQkMCHgrvrsD9jmkvSFKbEiCWnKQhsdbJVzwTZF+hwIwY6sq+3iV/sy7aB0T6F6T
FdGVVF2MdKXGAM8HQQgOEDiHDSiHlrHPLiIy3lpw84hiM2LluQo2KhBhFDe+I/vtZLarkMgyHYa/
O5h70Sh+qXaLYKjvshkxIKW5bAAiRzmy0sqDUhFfpOGEsRkqAHYWooA3Vho/aPm0Ba27a+HGdWJ4
nlz7ulcoFGPFFD1p0jj7lAmABryxhuTPVN1UmorXW9DTRCHe8cCjARa08abWAF6QWlB6BXjUOW8Z
JUo5XWQT+CqsexVCZqfyu4koz5xkcyynFaNoHhm7TKCsMi80CVJCY7YkFMPCGUgtaJW5mGbTC3Jq
/IIAt8ExMKas5djv1eDX4HZ3XJ2sLNz1CObCHITPUhFcHbcmvE/pWH7IvO4LksYVad9ayrMBPkQj
PUTozq6pp4smjQ9EQm1AIAFqnfXDUFVlQveckPK1nVDJmKq1HgH109O9rMv7fmDXlaaqL3gkTKP7
mjkUjJPhiiIyaSYkHgD7yZVha5jxaqy+ici9Srt+FVFpD4NglxAhlRXwpuFd60QAZ/otYFaXCjR2
Fd/ryRTDgCsm/cAe5yZptJ2L91O2rzkiFCGhTaTWLQvdXUw5WsrYFyl3BVFaeLDbTKwD1hgpwLks
HXciUa/sl6Tqr1ROW8izsBcoBEiEDhzyk3vMiwOLpXEdXeOMAF/ok89Hbf9HU/UPU0uMLwSOouk3
nZn5RlP5pjtt6szcVNT2Ap5UWhKuXeNOgUHWs6PvumYjyTDT23LdtoLg43pjlP1VMrJvT/rurqlF
vSYzROz//FGnqti7anovtZIkthF+TuxFtN7mv/35MopyeKJ/vj56+e2Fo++9/ZqxmP75C0dd7VEW
/evrt5f//NyZl9/+oYMQtjRHe0eBTB68kLiQt7/9+ePoeyKIUcy+vVy3FB20pCbG4l8/Z049Vbo/
X//b33P0T0x9gnbK+uzo+38Nd/Srfo/09s23n4mzigwSXN1/vvX2t9//jjp4O8c7VyLjaWdHF5UJ
Y6C3uo2VQXHTu/q2MRB9ViLF0xy0v0ZFPug9FfrPm0mnOmezLcPRKazwXJhf/6uVY6pRhcsHuUlv
2TsXnFSY4r0iGPjzYU70m2mEqngAdE0F/HfUsoqSWMWCzjQgm26Pxp9FCPdQuojZ+8FeXFvaOe/S
6SYlth6kNIglbGdWbvx9ZKXdJ63DkH04Jz/3BD4SRkiWphJWm6ixl2Ky11LPb1yezT2Ay7gkESAd
/Fr+mOAAfX4CPgpZ557pn7dz7Mwp8zpgr8KJHrPxICpjKypxP6TFVQuIi4xc6jsS0Q+FKkm7wBXQ
EZrt5+/h9IfwrzNyrFlolEGp854Wcd9X1wZgDTB3Ew93ZqtKT670od1/PuCpg3axBc7+XLR0dE3f
fwYqunZdwB3YBHXuxxC4bFVi6cueEgsOcDFBNaNTPdXo+SJHgA51mdpt55yGem7/vutXqqpt0K/F
xYYnCtHX+7cx2kqoIhCAPTl5e1YfT/Ps+vmhfji38xBI0RFF20gZjr2koZ10WTDBI1BT5cotqWCb
LeTDKnLaVWOTdR+jz87Ain8+7Js68sOh/RnXOepIh15UDDjRKvIHWBuaNkt7t3xyJXA/a7poSVRk
paaCf7K16zjpXmrbukLcBzwWPlpr6MbaLnkE9VF8LXl0M/dKdBhVBruWaPecrBdqnsptjcl4kQTV
igIKz24z2yl5+K1xkhd63oiCzZZQlwD4S/6ot9RJiRUpx9tUI81AG5pLQr2JfS1HEgSy58/PwIcJ
jBNvInlg7iLdiL780WfbaIVayA5ttoLoOhsue6O6spLo9vNh5tni+Dz/PcyRYCbtugjigqw2GGHv
8oLSZRnfD9Njx9I3HqgfjbQv+o7wnc/HPXVd/T3u0aVb0gqLsbmggZZE6WHzHQKfDdfaYTkekHsQ
ufWZE/px4pzP6OwdcizMyNqbMvavibN3VD0yswbAawmGyWr2ZRs99CM1QXejHYqwo4dXXDe1vAxt
oFK9sUlTsZUufSTHCu8+P359/vyOT7ztmnjiUJwY/Pf+8+2HOO5Vlh0gutjbyrDF2IcLpr+scVXT
wR3pdQYHhdxTINcVdHpnamg8siYYjWFYzlL1NmVB2U7FL5HU61TPD/PtL5rmy+dv9dQs8/c7PRKh
lG086FGoVpsRfC/+f38MszPKmw/We56hDOFxIvBDWNqxKpnCoz5MwhEbOrrgwCVAa3q8WlpdZW0B
H86+a+tg6yTBweiNX5GFnWmkrdeAjhHuZZWELKoHgqBtEkZm4fAARt6s7q16uh8bbuQ6Mq+mynzK
aVFgPXiZb6QKynpt3nx+srQPeqX5SNCwI+1HGMT9+/5zTRBcDfqQ87kK7RsTzpOliDVdSyLmtYt8
AomkRC8FS3prghlnjd9Gr64WoYHGpHLUC8OmS93oZ87vbz/+0eXmqDYyNUSIuNrto/mUvCLTTgWo
FVNwsvrcBj8FgIAETDLkG+e6zscL1ymBWnvTjWLwCJ/AEdF8i6lc969JHat+PXlri56hbtZiWVTw
hqPImAhvWqdSRQog50K+ie1QK/HlD454DBt7htlXZMgACbWC8pvSNfcFYQyrvua7oanuYl1dqRJ/
5tCS94oqEx2D+d0R8XfUzi+JXviGHmx7Hftku69q7Ztl5QQ/lfxj4YBrLZigEpNM6hAgWVfunJRa
OAUjiD0gtWpK8qXaL6PQ2tmSLWmeiCs7wVqb1mgrp8uMwsI6V9xD0qq+5DGwapQyXVtzbqpWHIoY
0HcfeCUba7lW0EBRDtqIrniIEgqNqcXSvLU5kxXtl22OZYHkZTDTuIBlBvmv3+oSoaPpcXvXuF3m
renQQjfL1pbV0j/VLwzF3dQOp7SscjyBhr7MRPMaWpZvlSWShepnQ0GnYCHTpVdJYf9AdbNW6YEB
Xt9mpPgWpK0sPSbpRdx9zSebaIGIA4zRCS+60UjAXUF3E063Yx4iko0DzhKspbKnq6D2JA5OAcym
ytvZMa8ZnQRXcNdn5Ssd0mseCquq1n84lhKyLZVrWhDWF7ejXNI8apOnQ4+pnsO44OO080ecJFeK
6hzavhFohCMPRDoaDcM5IBwh86JyrwhzWDcBSTzS/jH0sA8DE1FHyEWBfPA55eDTungNm/BKJ08x
blKyu1KaIcSz6V+ziqgevDWqn6fyubLgFMd2uWocqKrRT81MKrjvyZWmUAA4c2ufmAhd1eD2AbPi
AVA4elYOXlBR+zMEJXBa3KVOuVXBv5ODx53utCa5UQmOMrpHjP73rpXcfG/THC4Gt9CZNzIPdHQz
uyrOOc1h18Hy72hGDpLC8HJ1FICeY5BrjnNgfX0o61sB5S/oor0mn8uSzLiOuIcBIc3w9cw7mKeL
43eAgRKnASam2Yv7fpZzXGcg/6MSG723biM3+Va6EAxb80GTlR8VwTqN3TsjFj97snY+H9v8IFFG
+YqBwDAs5PqoNY/GNuuIWhfW7E05VTq1JYRWmEupbEv1Bn3bM33015JFd603r3GsUx3zIJphfm2+
j2oKE79ams9606YbW6YecFh46NLs6U+b4d0o7ddEzdLVYNV3pUUlHPbAOmi0L5lOWOqoeysr615d
RdyrU0YcnW1AeJX13mzselXAa9Tt8KKuWnbsFMS4kCjkBxTvA7+VpFNUtNoMZcxJtUBONruvPz87
p+yteBl4+PAQBSLytnX5a5UzAngaPS/EVyHyi1EkPxG1wiG1MKM35Te7Ih3Fqu5pZj6E4/R1Cu29
EiL1ieiMiUM8kNnEfoakUbIKPn9npz42S2Up62D4hJtwpBk2+8pwWho4m5wOnJWxQRbdVQKja1Cv
+9AYz5yIE+tn11bnB7DH2YAl9P4KNRohur4ckCiH7m7S0AJW9hr7xxmF7huK6PhO4JGKmXPejVNs
eD9OG3lVl1CIpvlDg7UDOq6lX2gd3qepAnQy/DJN8rIzLEp/NGryeufU+sFMzz7hT92R9rx+YjtO
2+7DCipNMs8Y1HIjEHLSugHDOtRkMO2tJr8Zo+JmLEdfUkrCci7PmPJPmMpmMTqkHBuPpW07R59t
6tYuAAINB18DkiwKMTjZ5VVl5b7UtOvSJITCy14LJb83g/7M4Cd2MPTOQdeYMzLrA+6kGyFUDC7d
lsyyb1BFpCjE6XAa9kE45QEpy71R2fdJpH77/Ho+edAepS28TJrDKv7oCrN6OA+KqYmNE1JsMNXH
OAv8BPyuHRsbsywRTVWabyErQkyTPn0+unPiYUR5C+cBcm3wBMe6+JSlSmPRfyXGwno0Tc+GiT1e
s/25kWhSkGBaPwy1+WI39174NZyjDIVcI7wBII78dVAkSt6OUCeMlq3z0thqCrkYxLo0ssc+qDJ/
qKYbz+6tJSWdyNPXzcwdTDRrVwldX7uyeXbg21fmLFK1nB+RzqiGzdLGSoLlZKO7E9pTDubR63+K
enocoPOKNlwbqfyu4eHEaPLDS9tnoRJ41Lrj673uKExO10YKgzGeyZkiJ6KK/h4riXJkAtdlIZZK
6u5lRzY39EgsDm+KChZ7shTLuVQFRYQ3VBD4YnTdk2yDn5Zq+PFoD7SVqvvPPwXjxMU327exQlB9
0R3z6O63MtMW3oBiPHdCAsCz9rGpaORFDUIFWngLU2SE0iX5egJqXfZIPURm7RJBFo+mNM8tDmxi
ld2DKsCwurWyswhHXGiq9aOGTz4pbXmpQ4wJkc7Rc+vYG/RAxa2aWNEZ/iu+D2JeygqdZCHQDrH5
IxzLHMYiEXDk7WSUaWXBJaG1DqpJbLCfH/+HwzdYfrg8h13T8KiHHR1+Qfu1KMCEbFQ9Jg+qRWhS
Vd53tc4ukq6474g5Mtzpa6ZG5Znp/eP+maF5wOFM01kKqd781v5+zolGxkONJSMbMr+z2o2uQH8N
Iy1durYW0qdYpSW7EiOzSCaZJ4SeLPTUnaNyefbIUdxPU0szFxVRbiY3HQF4Iis46TmZzkEbnTEK
fbhf371fTT2aLYRSsJZzOFVO4+7mGSpwzc3nn8a88Hn3KJqHYAJ0gfRBFjiuSoaTXWXgNcqNNbaH
wkaCcWUo5spC7Pv5QPN0/mGgeRepcfGbztvc9Ne5z22vjoKeErSb1sh/QRul5m2JZL1qwgOt5d1/
MRwwQBvzOuCX41LYRGO5Tk1Mu8C1CKW5HMkM9MYvNO8J1DxzaCfOIaHsLPB5npjM7fOy4q9Dq+Ns
GvWIWnI50TGcAqQl2cKCKWmZZypvJy4IT8euiyFWm1cqRyMNWTGpghtjM8SAEXIUx3rrPnx+5s6N
cbRUDvUBUJSHTythI5UhRGVH4n8+xId1FksNHRYP9jf+b+pHUwD7g170Uik2rac+umX8Uwqgu+qo
nrnhT34wVIjmRa0NyOHodEk02YNqM07hTI8yT37Q1ria4XuARP6rQ/oz1NFZc8xQVpbAdSUyV1lM
qVz1rvtQ5eF/PiVwyv6MM99mf11rSk8lz6k4JNW0blXHuFXy6Jyn9uQVYIEmM8AleZZ+dNq60a5t
L5ides7MD9e3bOX/m0+GTaDHg8ph8jmqZAp3dHEHcRhVTxyvOa4Cwr+08QUxwfbza+3E4wZqAMtL
qJMWh3Q0h6rSKzImCMyWU/Yawc+fqPeZ0QFKZ+7Y91WTX0zeuWf8yQvPwU9vYI/TPvjqtTrIbK6H
AsacuK8mfAbzWt7I5jD5M0vZU0OxgjfglXA+nZki+/cFMWY6EJ7U5sKbvCtPQaQSalhsofclpX1m
4/KhAM99O/cQgS46gH+c4/u2bzPLK9Vi02ePeacdFm5450zhDQztzz+0UxOESf3BwQNN6eRDg1Cr
Szu05OyQzaEdKy8luozcic8sx08Nw2IY+C1FET6ro2sDmW7uhmiCN4YDXbEc4HOHS9uoz6x4TmEW
aB6w4lctun/UYN5/RlUxMNkVjNM084oNaRtj2QEBOD0EdyLu3ewQqvE6QL5nN+T/pfYvJCPSNDZ6
l2/divqm5hx6S65om525Fd8AGkdPZp79Dg1p/MhAf4+mlKlpJzfIuFg7VI3EOtih8BXImo6wiIVN
VliGIQ9aWNtstLbQtprnlPopibEYQ3CwEQPZuhTpCInXiSsryYHI632XkPJnhPsCnYnipNvaAJqB
2s41xfrzi+XjporL8u8DmC/bv+bEJmost5nxViGxfXO2EaJ5fWPqPwcDUo2hz8Vn39TrM4/9+bx8
OG8W5QLVoCTDXvb9sIqed3YJZntjwPh251gfujEKWxsSQx3wAJ8f5alr1ftrtKMHTD4CdxIJo5md
zq1N9YWYWM7/56OcPiYDXSGLZOplR1dqEaVk0A2cysEaFzM9aiD9IzQvaAMsS9s5c+mdmrvo3/xr
tKP5RGJHS0TJaJb1OuIzcIxxYymPkX7mqE6fOxAy+lxpoCv5/pMKJILaXKBocpXRV4pblYDclA7K
5+fu9NH8GeXoPsok4USOrRcbXXtmw0yIroT/aAGG/388nKPrXVAdlqPBQBLPvpu/ZPqzVelnrreT
VwKEJQNlj0op4GivxEPblczx84Km2Sj9q2HTBFUQpxP2qFTemQn/5Ln7M9px6x56Sdw1PaOFJkl9
oYfjECSoq3OVu2c+ptMHxnoArAzV8OOLwa5UYaj2yHRnPHcRLZmn6HG+l3L33E735GU3rzz+OdLR
BQFE0VUlFoPN6OiruN+7ZbfCK3zmeE6eOjiTrKd5KNOve39xN4URB0XH1dCWt/PzhdYZmdSPUZP/
VwOZlsuzEsb6McAhNEensB2e/lnYr0RJjE+IM4AIDDM/swX5+BHBdtaoEczcMcrKRzNrk7ChoxlQ
bALFWc/A7AbwdwurK1jVTvEfLxAZDLEKDQLjDYD8/vxJnUCfTmdinQfDrPUoM0EoYHSlpAS0GRd6
cyjg6H4+V3y8NBgUrZmtqlQ/oeW8HzSdvIxOG+WaMp181XkCInuVEyf7+SgnNEcMY/F0slXWwGy1
3g/jadiPHaIrN85isFo/L3H3AaCOv6kXmI0CbzewxEgRODtZc0bvdPIIKRPQV1BVrk39/dAVEhQC
3rnNWmXGP1NqBReV94P/+SGeHMZmEOhgLiiVo7mwN0slDHH/bMIAax+a6wkZsgL09/NhTp5Ji86V
Z1A4gpB9dCbTVA+8QGY87PUWGxk6cyJiaeGVNenjG1VGq4kinPOqPpXVf36IGmI5pipEg9TOjoZO
9DJLo2TMWQyDFi+VCz5peLvFmSlYn1e779cz4CvwZJiAwOmSHW/71MlUmjh1800V5iouPXOZSYFr
YCivFRUTDPSdS3OaxBblnKSLTUXMjMmSKgVkAj3R73uDsmMbTy+xQUk3da8Nr33KGs5LY55j6Hyc
9XizrDw9/N1QGo9FlGEhs7j1zHzTJfqdeWtaYoVi9EYP4jN7nvnsHp8V2B60DinuAM05ml6xFmRG
5hg5pGT4Ea7FAceKdeaJ/nGTqlka7ibUmVTmWU6+v1laN4Ej0k75RicqMS+fxsrCOPQtV70LOVa+
jo+oMIsfn1/T8y89OrJ3gx4dGeUW/Ky4vNiDA8ynVG5YPRZlXENsQ7yKdO+yef58yBMTO1Ar7lWu
Z/j9xw02TKWqLm3JkARqEReyCaxpM0cLZTG+j6k5N/99EEzRedfRSbHm4wGJSOj9eR29JuprNc83
/ZQvGs0hOBIfChRqa6p8qGlLh/CEcdx2owOP+Ny+79TR/j360RTY2SKdqDsC7zb6pYgBQUiijPEM
hfA80tz+PU/8M5rm5vdHd5SUc/Tl//53eTd/x938X0bnEMDDf/8fBOfMczEBQ/8mOGdZwpT6H/9z
dbf8X3+n58w/9Ds9x9D+QY9nTrlhlqVmMxNvf4fnaPo/dArWIM1oCWvUD3nln+E51j/QzrLrhKWF
k4oOJi/9MzxH0Yx/EAeDyJqyFs8LXvxP0nN4F291lT93KqwDyjpQGqnEsVDhljyqU0R9MrSR7mLu
bZH8BILe6OAE3KA5jmdRk7qJEg7fczvVeI6M/RATiNtkaEwxXZJnPmqryNVfPAV+uGbX6h4wL45E
cyxWiVKR/juWClFljbkM6IvCuAjLvdWOc6oZkl1CWq6zhoTXaVT90XRo0KgpwcBU1hoYKmHq252b
L/A7jGsrDuBButa+y7EepFnRLarZcfH2x9hkBP2O4bXosaemMbASQ0UZmxjkmWXh9zCvbb/Up186
uiffCrtqD5212kNLxQvVYdsflSzYlhUVhrYTa6e0Xjug/VVMhju16skK98Djqn2u6f/8IybP3egC
ZysL6BjD2AGhaicfLk2/BQVbA8yBMqMNrYFXo5+KPY0ws4nkHkjxrA0sCIcUPUynME/MtanYV+Z8
cjw8e1ht6MnwRYKla//2t6hOr5sp1dalopV7hL4RUZNY9p2WNFilu29rie09bZF7q8PeGaD05WXg
p+Sv4RIneDK1b/TQftRKpOgEoSc045adXqOOa6cFz8JmiXvAXBgppBvDUgKCyMKnvsGyJV2lWkb1
3ag7hj/lms+KZRcbWnUD5L8aCmUXDO0BNUm4Uazu2sUws2A5VW7DZnIuDGe4KbpXT4usheUo+mpD
4f6mSsnx5VAUmCi2AXjTy/YxhKSpQAhWWp2+H5v265g7t1PopDdQnWvVufLyjYphyMhjZVH3arih
s+dtkkyXvL90BQPm2VEKa+NpKevBytloEgh/p/8KJuTUoQ0vJL3f1o4EJGH35RKQkVg5sKv8PsNy
NTQ/jVQHpVX2FqFB4ddCpDeyxRzfxSSoBQoyTzRX7cIMC0DxK2mbI4F3VntwlPLKIFxpplFEmzog
yUTB6gWB6N6ORLMYvVb3u0gFJ9tWPkQerHSRuWobb3yAgAz2JRx/Ci+lo91PISyMZnjKnFt3HNrF
EGnfhcVDreu2YUe4fFfgHM2mHZ6lcYe0xsfH9rWW1kuRa7CzsurZagLiEsN+15fjVjIFLOXENrRP
8nI9jg1x8bjLrOrJDlle0WsvV2ND3o5S79Ct4zSXAvxRhqx3ChpCmIluXib1gdjCaSL7slOqR+4C
D0+fPa2tgdztnmjTxhiFj9NqQgTbTwbxFaiPIgexe42wZn4TYa1ftPi8F05N3zOMrMfehuPZk+kT
NEUCECUoKegVi6T2xq3dxGikDCzHs7ZzWdjWfWa1VyMfh1uGylaVBUrPoQR1YX0TdXybhF80NTNX
cTeXA610W7holGugwgdhqT+iQPlJCv301Wy0dhlJ8yLAsrt3PIWedxYZGyI0vgknBiUhUuUyND3S
CpKCbMq+NteqGZVQxAJ8ncmjF0df9DRAjjl2xrK3zWu3w3QaIyacsSeFnMzFaPK5e+6QXlSZFmxS
u1x3kendRFgvtKnfEotSE5dijKtM1E/q2ObLBiwQDmauRDXql4nLRFqTPGCW3Y658V53Rbc2Mo6u
sl6csqlXccSmPCgxXCTmhd5LlyzQ4otLTgdbIxTzY6CsOiOqfCZzMCsRESIu2wmtNneekgPUS8pf
aNUAZNC8GLAc7piQkYe01j3FeJ8z4y3cjBSIHCZC7cLdGKW7aaXW49dWBx4NpBtX2jbBSpVoSB5V
bBuHcRRArfaFo2cXRi10H+HHKykHxCdI2IUkISzVQUBe0GKyQxvjS5N1vhReu+0tbu7egMxhDQeE
dO5yLehK+lrscnZcRIVZo8KUC2FeJYm9hkijFZa99fL8kmCMFzft81XFUhDxXfgAmx9ZtjSDTRAC
wohqUgqj7lvaGi/hRDahbuMx1p/MMqzhohT3KCq8hVqYhHkCp18Ci7PLxvRdXbaXgLURvtPhg2Lx
VbPjS5ahmyklz7rXhkdbbW4Kib+7D1Tuu3Q8TEpyl4f5Q5FNGtHkxXqqyD8twwZBiNs2WHWNnPwc
84lnSrUN1HpN/EkI6sfyFSODs6BBSlM75uJYVuZCjzkX4KdYyy4djQihsCTaWvvVlS+TdL8Z4eyg
leD6prbdkZ18H7tT6ZviTk2gVKAqDMyKSOM4uK9jBZqiMF6coQNkpqvk4qpmvM+K5k5hfa4NIdnj
WKiHLi0w/2vfgqx6cryeyUL+Coh/XIHEIcM8QH4j9TSCREDxthxjwBA8AXODNByvUleAcldq2Mpd
4pa4qHOIsq2qrIR9zciubyZYRxMlXFduH6HJUVA/2wCtZoEkGeJRGY9bQK0v1Nlfek151FONcBuS
4Oe30g/po1uY1U5rLu3QKP0IB80idpKd9Gpr4yTjSqFssFQzQ1kNqHknVz6Dh/0pk5AoUFiRMM9v
1Li2l53lFuRLd+Ne7yG2UZGpYR4vR8I2yLcJfD3L3Mtgj+ZG3SSm9pJXeNZYR8EMs3Nza0QIlxLx
HKdGA8NH5TP2EIJjSF6KsUl8AFL4oAc83jquIC/Lf2CWo3Mwxa1/kKFOvd1Qq9XEPYq2ndWP194p
5SQgtRQEsHfaV6JSBEshwF9M+clg1NC1FAzt+Q+pkAmAiAcjsskOurvAnhMsddY2fmOT6ZVbpNZ5
nrjSJhEs0eM8dT3S7Tyqtk4GwjqrcMvKob2hGA/NpWxxA5MzqyugqrD/052p2cq0Cfc+7vIrHWjB
IiqKByhWLr5vN1ubPf6nQnlIMig+eVCqa80WoFXsIloZIHFUke2NSuPjdBueG82MXSzka5JGfp1K
ZT3q1u3sh/ADpQGgTyYqIeEmJQ9Acnrmmv7bVTbP8Rqnw4dFNOnmtQjqlSpoU4CkuGOlWe5KMHNo
CfEip9N9MCogZ5HjlyWP4TjByykb8JGN67zmMVFzdgOqT+Ra62tgNasQ53ypukAZAEkzqUCK6tYO
chjWIcZDOrJyq/TrKtf7g1WTlh0zqSNuU5pVHOrgF6XMl3Xs/cqcNlu0cbfti/IyUYoHrvd6Xpxs
IJp87ahsrpN8XLbkPxs9AdYqoZFtSVUJK9uiwUuPCAir5gRTZJU37Y0dgww0LMLJx8QoL1PPfUp7
YxENMlyLyt2NjSaWIrvz9JACBTQEWD9IA6pSOySl+Q2FxJapKN/m3iFwed5O+ipJ2niPNnFuxEmf
ssTOVuJdQ3g8nxhYLT052NmPmo+5ybhIA9pBQe997SuP6yub/MYKiVobG3WV1VjOzBmjgbD+a5tA
8wkc3HhSmzGEyC59FOsrnE/2Ie1TFmtASWvoa74bWN1WG7hJlB6SAhTOdVpm+TJ6MYooYKKQ5kqr
onxPHrVwH4CZgfzzdF8bqBpoym1iqRHX3Rgua5hwhtOtIZpiUFJwfsz4vILc2hwWXan0BK9CLO2T
lVErZHHpFXBCgjMDm9xydvWpT0/VWgSYlvIai7toFw1QtUVhKvomJyW4rnH3YFIdpvU0sUPqWXbC
5kggmbIaNJJiZ86Ug16B3CCHGZLT2okPdfeFKxk3sVs5oDc6slSGG1VOgt3S0K0pCC8GaX8P3IxI
dDhgbSMAroKtRFPXdrL7aqtzzollXlZm3qGZbjaRbZKnVBUqi0zxEGHhWMQpArE6zIAZpUOydtsg
XjvWN7vvDq1ym1ZfNCqW+3JSCNbSuzWqvVvZpsCfpJWt+6BeQypQD3EyXORhAc6h0jQajTXGjbS5
ayhp2EE7XA5q/wLwJb8uy+5H12J6AWunfQlU8iWVcjXI1CZonIpcNOlirXggtgKnNjYiCLRt5Vj1
0qmVeN+kApc3KEThBMFlhi92bVcSkkjX7gY7LLk7kgvMUivDHRyoDdFXq5faNYGU2iJqe31lTE2+
i9k+sIjGoFHloM5MkgA3Y91Bx7cbKASAISW99iARXxQtGX60XvI14kNcS6+xt6XAGFEkylOkSes2
hP5Tu9sA2fq2LTx2DEMA1BfX+V2Yt+2Ge5wdGC3KylOvTMspVuwxmjsvjZ7zdFbV1qxqYLgCqjwA
JhOwavC8JGmcXztKFB2k4j00cU9QU939DPW4vsbASEKc+0vx+urKoDo12dN1GctfkaK9eGntXXi1
A9HR7uTGqbR2w5esS0P2UvQyS79Qf5mmgAhrhTA6IGAuSUbcmjQCV3knR5BBV31uJfd98aObJB9R
SUZRU8o9kk994Q4oV3svT/d5/AvHyoSi0HN8SwCB0UiQq1YDPEw2nqW1fPvm2x/G/PLYe7JapW5s
XqibP6/9/qlm7O2LMoJfJyfahCP4yZVnSFxtb998e/nPz7QakZO2+qDnKNR//wvhWpW3jsi+IvQE
+8RfP/x74BpW/WFQ4Dm9/cu3XzZoOj8fE4u7qGKZ/z6MP+/47W+/f1GlUSAIiD59+576Nu7bX//5
9t1igqPTGf6fd/rnjf9+m/pYD7shmXa/38/by79/Gt4eXpYe99Pbr/xzLt6+hKnqrKrGgvqZZtF9
qzwnITRKMTVPRuV8Dbp+vDJ5HUw9j29Nd+M9JL3LSOu3AH1xtSmBe+WRQ+onKvhKshZRMGfqg5Oz
VQ1NOa4rxU5mfl+3JN7sGmndLYrc7Lszw9anL9Ng6CS3Zjjf2QWVDQRAmEvfmqgF2hJCkOrVyrt9
+wO/0zIJB+8aw513a8jAvdRMbff2mtLhBGQhUTEXumz9PRN2C7Lq+wTf/10v7iwTfE5ffychWdtJ
q/Tuw0b9JtPsR+9GYmvIxPoSFAQvTm7Y//5yLIptInnq4QXBvBYq9YNMk24bAPNh50jut8wfAcso
m8ZuaQsH2oyvYRMVKgnO2BpmNECfCUvYlWB2usVYweK2mvQNRDnjNmnSXWNgL6j63FymJJzrnlde
s4w4mEgQCHvCGiPRqJMj16iPVuVCUSxdeWG0eMsCG0+IWZrfFUkbv206XHtdrj2mKWmS6eTme/RP
ahEET5jsN0Vm73XheNeuokL089xkAQdwMw4TzGAgDTtnTFomDxIdaQCUN4PeTf+HqDNZbltZtugX
IQJ9MwUI9hSpxhKtCcKWZKAAFLpC//V38bzBmyh8fBxuKKAqc+fOtS+6JgfUluTWNkq8D4WIBj0j
jr3Sn1WFMYJhgXbxtPI5nyfzX6BTFGRTGo+WoR1W173TWAHDro0/YjbSGOemhiVm0o4IQv90YHqh
8ub2q+/AbzfQ/YJx9rZ81EFkNIx5KECyjTMMxVf/qJEC8VvWKp7YhAMbSqWjL3l3kEmukRBhGM9u
yvXmNvZ0qBhHx06iP40iH39cqBoYPT59Ort9A1Qr0htwlMRhhyRP+8+VshsAaBqsP6YSVLz2+MGn
sllczfzEZ67HwD2nAzmX4/vcFrtMD9rnJBVfmM3EjtQRTvLKiqu5Ohd1XQO+zuTB7AERGY1Zv1pF
yXZ2/VintMXfSWpvTS+KfZbndIsD1WrVZc9+Ig61DUB2IZ5gs0L8PjUEXgRycMAGtrN5LjT7zrrI
sK1MdlP0SXwXqz7EUkGAhCMw0Yr8VwFqpbdsJh3Ymje07qbR4I0l+eQ/+Y8va+B1Z8H3Aj4/YMKM
OJK+JG7XUO4cK2OmqHCa6pRDZYpm1SC3LOUdLGu6q8ZiJX3HW07//SjIPaQEkjeGlrO+YGvjmlXm
j3RQM3BkZk8G/JsnHVQYiBlkBD4c3XltbR04rAaOEr9m4oDHhTOsw/ymoVO9rlgR08mKyeZnCNTT
8+zqZJP28zuRKmmcaRpt/UClnsF0OfdW9lGUq31a1NgRAGI89V3mcd0zmlyXBiykUltV+Bshl/oy
NZD+DFd1ByuFGijF8jWYxH7O8J1frM62otYrcoxbcjp3U3vrZoWYN7I+qa3qXqBXxWrOUabsvN4v
62jdiAJ0N1iDszi3A7FZxejHPPPWbbK9AOKpoJyrM0Ra8qhXZ6HfzgtZPY2rH1sSkXaocpOQGh9Y
NcSPM22vttVM58Nc7fkoGmx5ITGVD/Nfc5w1Y9z3mvExaimbrkufHZtkCF7LiS3OYq01yoIKK51A
ZvMyJy50Fia0md5OU4DeO1Mtlzr7GEQiTpDHWN9uZ5DZ2O3CMs0/h7QVW61d2uO6aK9TXqS7seIX
APvOH47NZmMGtcZSMykglcdwdDbXl2AlogRrJ+kdjy/ZVPJ9bi0oeI1HHpD+PcJ2CMHpk0CBwHYZ
ZD1tuByaaJSjHopMA01PX6ujg/L8FbShlnEbVgiC7PlFAQEhxzn57U1TGRsEe1+Swvpy7Bkh0y+X
m9fEeYIMWfV5+1IUnJ+M2hQT6cnZFKDDdI6DvepNHo1qnp/0pWiBp8lfpVr++fXfoFXGpVT1xpnX
LG6L/pvubnqaEqcicn3MN/msBefBNvhSltm+MtbnrHHXY/74Ihm2ITqxADyi5JLvhkNDjOUJv195
WkD9Hfn+hV0FUspcG7Lks/G3dJv58viB3hn2o1DelUOrzpb1d3GM6cLTGJEkIZ8enOnY0DIbHo3j
XPL7gLPv2ARqBGRZ/R5UtQ9a98vvm4OW5pD1gikSwppDNr+zW6LXM2rHELD/PG6nXFw7i4+q+AXa
P9t4kpc5M7e6lnAkq0vtjX3ct4RWkjkPdZGcg7wGue8h3OhO+/lgdOKtDfHufK0OD9Y06g/INbTT
bHD2+dJu2na8NNp4yEpgsE7wLFihIkYlFHJCg04Hhha5+JZ+8Qs8PUVvMJwaWrDR+CwTRKDQNReW
lJz+GqDa01ZkW6txCHqHb2yuLLf7DEjUAgJTdvt1qF8rMyZZ+J/jEd6Sv/sZbsdinG9lsd5mdORV
31gjra334CJ3jQ8EC55k5habpJjujz+9eCT21eyy5kpuNAx3VQGvXoinfgluyqutjVYg+3isxgAC
pyOweUhs1rIIACGnW78FdDQoT1zPbjKx22/nUaBOliHurqW4P0ZdRmw2HvTeNU/GmBxMJ2G8UlLt
LDB5NcuoYuMB/VznqzOqV1CIn7QJr+lonNYBKlrK3IHVY5ZgTYCGVt6yDbv0m1HxOWl52D1qShpy
rBcLOn85Vs+eW8U6yvITCMdT/bh1U5uQydqx39EWuyht39zBOKMGD+ckmEMlLJuy1P6ZKq+I0pLd
O7CbOjQFKcIWCnCE7+AN8U3FtXyVoASjwjDhs05HYi85nKuDvrYFD2z+7tipjN5c1kmvY1sFsdHu
EndeXhYHHH0OhzwZWB32UZ9a1z+v8N0IqLiU5XOgWfFcsCenTA1SiJzgk8/1R6ALN7YTrKReKp+L
rJ72k58j2DU6pzLUpmw9UVZPUbdU1ob3jVyN+TzW7XIeWp8V0f7TlV40DQA3g+kB6Cu6fepjT60K
J99poEp6pz+s/FadCSPPEBpNmQG+E9SDTQg7pD9OI3hsjJcsKjh4W9msf7Vc0cS5Lud6XM/8bUGv
+fytJgrzoau2DCRRmGrHxTRS7DQuZcda57dq3A38dY5tCkcKInZO/jviLkpDGZjPPiDIef6wc5nt
cbaik6ckNvb2Ky4z+JOw9MCeTrRnG8cgZaFoJkK3PERN3qsq9HKPaBVwiY9ZVCxfGmuSwNmbcwO9
86EkTiGxJ4xhuCKq5mzUXrkxoXNv8hHMt52+6v6QxV7DflfrldUBHqaIipSBqKB2QDg7drkfgGYy
Nmp+9JpQ4uPVktVH5hBiYBrGeJQ+dMqcbakD1p/9zK/bFDMciXKW4CDtNIs4kNIDQJIvrRDDjUfH
PKjE/mGsF4RBpZV7E0nrZdWtfxr7PGS6I1xpwBLGxjw1ZkCeUCeQHagpT73VscvI9Gnvts3JEJMR
JYWZbkcYjZe0pekv87WPyrnDUr4268Vjv4P0yCzZ4kIQO2eCRel0RLeAdUgMTNuq9bnTG9lvqRZI
CBGGvuHK8CcIzUUAfpvb8qSk8cIa5We68EH+LpPp2xbwIEbhHbu0++1OKKrdYGqsw3UwLtfs3Kda
w2s/NAw1JhY7heHxlpkm06u23Y6s2nluI/YDJOuPEeoEoTa4rpLnQVrvtswxjLvE3Mgs5fRaSXZZ
nU2QBLzHFrNktTA8ZY++35hLixbileMRrzfse6i3G0GkZjSUvbimE/xWy5EzqMNM7JuHxMmpzSgy
LH2v2/Q5r53f3gza8LDRDXPnr4BSi9wj3QP3GPz5LGGCvskSZUZuy0uVc4mRnQGMOlnz7z6rX0rN
N69FC+187Zx/uks4Ionvea2MvTvySbZN82b7y4X0yD/KCe6mRvZT7iMB1jkiWFJsrXaAGzQSKlNW
Lx474ZENCh2aknjloWBo5hTNxczFV52Z71p5Xbv2qcgoTBhW+bHvu1lUr3NASEsJiFuwr6/PwSUx
qm8gHL8DRIhMt+4I2rBGBaPdzptAJT5QmDaTqWNPVZI7s38gSQDyHg981Opjs6GKL0J70IJDCXSX
3X5IiRYzURjo6WFy4PKVVfNaj/0LC5vROvvVUfblH9lBYrZBtuPxOc2whojl7rZD0KP06nQJxHbE
pWNmkVSGu8/WlQCIMSNQtFEEmwgK7cIInusCIPII+6ZPemYqdvW91szYeowI3SSyjes3cjMr7dbq
hR6tqI1BZ79rfft38rDWYJJldAeJNvPhvoJfD6uJ75nf218ZlnYnU22o18Ux10b+MhTWCrmsJklm
Vod55sw2RSU2Aw5U3BXDq1UZNXKikGdrFdrWLyEBc2tIs45h2dt7D2A9vBRnS1NpbfxA/EktfVcM
Cz7BjHCbVOPEIQjL9uvfBl6kTYGLItQh9mO6KtkUkPkWJZFaKvuXCElAEXUhEipDMQH/jX0Cu/uF
ujg/MDFctrVcYoa3xdPUuflT9/gRp5q2YXVbB1dIMAUvIT/pByZPe5mk4X+/8L8v//0Ps1Qq8vpp
3QCySU7TojkgJUB4zXlA5ZgHLHQYUK0q0LF6ycyG4bseLH+cIi9iE224z1SxndkX2WjL+NfSTEWh
bYyhVDe+o/ZJq8MqmC02RlB8DSv5CJbTWMweh/60d6tEB9CMoUFOfwG1LNEsdScMaoT8wXbqjf7g
wmuajNxsKHfjTHCLm5GSU0luWPLi7IpgdStN+UOn9osOBFOVyKitBJlQtdNlp0p33oG71de8SlOC
QhOo+WOkK/nACLEjLpYOWJAsYgvoTdTU3fKEXAnW2bXYctD1Jx/SZGWIX3mmWfuyo33QFu1qCdZG
czHY+wGT9Utj6LBiA67JhopI2VZ2zZGlpVz8nwlSueym9aX37UuzChi9yvo9pVTsUyMiDBfG0U6s
V1vy6ga5KTdqeavqNNj6AyW0wpkz1OrK2bRlCJ6cliQ4u3nwt6rNHKSqzRHX1TfD/S7YG9raLB1C
UApOTuLUMW4mCjoL0nQFppyd8S/JKIz29KZM9T510LiGpII63YhvJiyst1e/iIS8zzpFe9uRqdVb
AX5Ni+A0Orl89m/pLD9tpeLGNbZ20qONY6UgXz433NDvzl1d3zOGVBlb9UkTNFGr+b/N/E5i9RVT
6D9pobAmco2BsgDfL+xX7VUoN4nyjNg4azQfZGX1OgkGJbCUt71vfRY5i+hcl5RbVh+v7fLJCAJF
xvnR6uoFH9+5aaxvycSFycDsbtoxP0w2wWOuUWz9mcgFohtCMpJ/ZcQecMqIbRvUz+60vC+2tRfT
+qOGRYS2V1Vx/p1Zw9bO9bOXtE6odSD7octyAiArBJQF6Ce9ob+7XlPHjeOmIabCfaElL2Vp/eS8
c5vBsb/YHyd81o4YooDGdu2Oy9u8SeWe8UGzQG7LpyIP/mCg/augumzahuwbpsDbuoYE37HDhw/c
rLdVF9e9u56n3VwuP51vMvmcDdBfBeaYBcy25XzTKc6btGsUQPvpYE7poQSYtG0evyXfvitCz12M
JrN/kzkRm54lG++QyA2r3fT+v5ZugQkLeoDLv2aphhKZJF03rkl5pQ8wSVxVBOQGsBxvSvsskk4C
uYFk6LBcRf037BSw7MQ2VBQk7kezYBFKGwRDrYHdWS/GlciULJpy75crW38rOa7Mo9An4i6GRnsX
C3G4weL9LKomrxqjUAaB5iqUmHEdtMHVmHT/IKwKVWLQBSYaqYU44LTQSTPzTPI4Wa90PVpdr99E
7z4n41p9+Jq3xiaXYpx1LOi3ZaHOgZEn6Mbe8GZ7uObUyijM6N8WO022CzHcB8MryW/PIEXjWmi+
x4232PLbs8jnKSVmiJQTpjJwP2tlr51GG/q6KZw/sgGDRYrmfGGWesJVnXyruXvFVlV/5EapYt7e
/twvmXMOcNl0k43DZh7nk5tQhKZMeN2MGAxyIfjEnTJ/Tctj7hcPpQULTm/7z/DiwmaaDiNeuG81
Jt/26jpvmQKrrHWpe7BILbm1E98sqzGab7pOW58/GEg8K58Sry6U8b6QNxYV+F9fpWGnseWo9FYv
mb11bMIqndohbm6uR8CJFkAI1iAH+bd8cNhcTtCnudeqfbcwRXFGud41g55/yIbhyvTFjWcfClzZ
ztNR6ZGkf2u1rnmarGbYjwSxbEkrGz8JVqFeL/I7UBtvX1nIm4RbkBbBjoom8MLlqdynHrO+bi7n
aM7oQhbJ3000wzFtc3XsWrE39OJZ65d9kpAeNLfan1XlB7E+UdGd+sDJj2Y/bGq7n3Z4grTYHvHk
t0gAyEFh63dqP3fyqcMXOYG4eXSXxG8O9PpVyh3mpNveSMJ+BALjle3NRG+72N4qz6nXTbFZCJ5X
Yb4VRfV7gaF7MhofFrOyj0Qd0czbxs6X6g1uMAvzBE6XZCTWy2ThSGRN3+3mSLTNHg7wsXRTzGLJ
27w4WjR7Y3DxlZzpPs2v2jBkyNj7bSAFhgITCmlupdp5ztWjPl2x4VFFnoM1sWNlB591p8qHM2pX
YYW7tsqGq8a+qO7cRnf9YUnzCFHuz7oeRqP9HEb7KAkywZS000plhAtyE4kYKD3BmIEbzvhXB/Yr
22QqdND1Y/XQcgaUVBgo3YRiiDvS8NQUWbN1R0QN8JX1k5efcKI24VSlBrEEFCDa6j1nfeXf/vvi
98QCqZbp+VA3J7uz2+fVYMQA3dsX44SnlFnayqYmNsPlmLAIXraEjjkpfC0xt0+u9TaVtr7vnPyp
HhkmQ9LjGqoaNPD1T2ka2albQIB6kmzManY+VOqa58DGxxOISyIEtsF8pKc1O+PZSJrfOSo2AGSq
jAJfzMRSwnkZNknnNrBY8RfZQNax2GbfS/8bblsXG4wnoxeXcB9qcu19SA3jUpc3ay41UiIcFRKU
lZmORjzH9Au0F0VOURm8FYJIAeEt18yfugv5i0TMKe+E73Bj0HJufLea46KykjgwuyWaJrwaRJt5
W7wD3cZiWazGtJBB9x9WF/0Nu0aVEm/xGLsMHZx+CtJdNhvq6O8aXZY3dHYR8t/kPI5eZDfGupm0
J/hH30vSLq+LyxBMZ8pL5lYfi7bNWJHpgrdgGc7U04zkDeeRIWipCTuaIKB5FSHGGgJOWNhxpulV
1mMd+9z6hTYsxPFY3YEl8b1vyF9YwD48oxZxlneY5RiiDe/pVNL1uS4mYQ9IRW+TjmG3yz43DUIp
K42jDY8K0U/7YWH4Pa8ctQYn3RV8rNqiLV2z0n4bJkl8HOY9IvUY7RHkZ1vD0XLV1azS/ihJMO8f
7pHg3PrzuHsbMYVEnXL4BLB8FOotqax73vjJeehIFAAAEETOCMlyWmihmBXUkhYD8Z0+A7cc02OI
MANlXNJPcWHMCVw2a+VHmyCrv7Uucc6lp53kMvBBF6NzkNW8F66PO8sqYVomC3IJytHRNjFomJaz
Mdgdifxpl3KokGCgk4vj3qbC2g5dN+/XDAco2mlEvJF5BC73k6WYOqsZbP5EMUe0+YB90K02DsO9
y/9/MWeVbCV4/LAjMSGanWQF95OkV9cYokZW7sk11q+810DArlMT2+Box3V67WVGqtrceBuGSbP0
/tUPG2BZYcVoG9bOOx14ZD3ofTQp77gkYJrNRvFfFQ5Le/qdoAlFU0DJ5hUupz6wWTyLTWwCykyZ
ddG+8tnnDPqsmT8Wyrm/J3Jtg5+Z4XwtXnJRfGu+0cXjSNATCMxnPZeMDHWP8LC0u3oOSW9JziM2
CHdv5n9dozw0qipeKpH1YeJnLKX0kR0YF8mFzoyd9yDBrNq1Y8ZSyaRtlr41Y1d0+X5sFRYFlNWu
PyULaUOzyJ1QVcFrjiS3lYSshkzupYvkrte9ddKT98nXjYu7mnxLR4q99uUhBiiE+2UlRdcp65J8
lvreUu2wGo3fZMXJm7nDb3KZXOJC5MZfxirGqkkUS1VGqV4NSEn3fF2do2TO5gU8o4oh/2WekgM5
lH24UIhshp4QwwIjoBBusXdsDFaTAcuBEEg8V9iqtB47yDqVB1t4/pmN+r+4xr71LCONCzEUY353
o4xpY2fwiNLx302Fp0DiehcZ7jn4Axcq95an8Dkf/UsWSIrCInln62EIu6V9Z7Ozuorsp2DUmemS
qlp5wQU97W/jCOtVKnGGA8uIwkjZJkz1c5AiVFsZqNqs/2lltkTjBLH1UaMOM5vJQYdvtqvlhwwI
e2+C385qlpjCqppDpnhxmkFF9K0Kmwzpk6gxpjZ38WpSaDpEhPeShjTNRED7IiPbIYKRnIyHDiUP
bW79crPpXjiIJy32HM3pwm52tGPDXmPn7I3EeZVe/4tR0ndJtODeQvrBNNLEyO8InwoAkaGem7E4
UBwUzFWMW5n2pyxby3AKbDAhwj+mtTuEeZ6SMId9BTW0xXKrraE1G3dRjC1TCBqtCUt5Yza/2i7B
7eOR5dSwrMjbMV9nt8R/kjKTmQPfetR8+3mkwzXsOuJWyUMtB52QYg2fS1HgBZ0NfAL+HuzC1sth
LgSFzUyDT8RueyYuVpJtyKthvmJ3O2iQr26KHXzOXrgVLDBhxmeAG9Br/XeHZFiy48znKQArJgQB
L2VBgMlM2KzZHBqLzKWvZmlOSk+q/Uzjir19NyYK/dxxn4Ag84A/AhIrN8BRInrWi5M/3FQ4Gd32
32yS6NvNXk4sGA9tKl4o53YYu15pc989YcWl3zYRihCT8uoypy4ygpUPoZlBF/PZyFIGoS6/oEb8
xSHxQyEcr84zuwi4n1D6WZcaCLCkasqIphIaQNpUqr0UmJ5spsY4NZtka/qYqhhmvyed8+5NYnyx
xoGbBg1q/sdzSsaPyUwUI47NBNqhs6r1cHT7d3915hjgEAcAcGyadfWUGvKvMaOBzjOnJbGGp5rE
qL0ExhSSCPncdvY/gwF81KCsYuDnUjBN8japp0TWYqpvq7s9+Zwadt2QbApIo8JbEDoLzttydABM
OzlZP2RlNyNd3Bq5XZ9GmWigwySrh3Jm3TQbSaFqber88XvkSCEAIIDyvbJ9MGnVU+oKj1PQe3Uq
RXZNqlnMtdZtJwC26n7dhQ57t6FXWQNyq7X3m+mmuQ1Xm6jec7t6mFeKOG9YgBPeSqYLuxosW18o
XLBwVzhW0hct6TssvhUkWMb3YV9Khe/U/1C2yYqaSXCQlhPZRXynnzCqqeUN7eoRy8NQxszjzsyN
qMXtRiwqhlavCsj9WrDBcwVEHpVeiDGbpG381MVDehP8jmnmvi9t18dZS/RT8gjNFg4O6MXCYOD1
7hU69hNr7UHsu8Q2OoHH/eLZOzPd51OaEBLVXdyiPkpim0KMw1yh6Mah5aefSTLhye7aY5dYsTsG
RmgQdE3SXlPuivJJtZyxlUl/Tkd4cDT9d10EXyX33EbzjG2nuj17pvjlAh2pv5Uf3siZJhw9ZuN+
U/XjvTW8cTuDcR7ezATNLDfzY7ss9//+dcKxR8yyBQ56r7w3lbqs3LNh0SNR9cbGR9OsVv6Nlt5v
2SlxtxrqH4Hd1tbQlq/K1TGgdsca7ekcTAeb3Ebt1eqI3rMUp2Eg+qPnDGwI+EG9B0BSR10uyBeo
x0s/jWZUrZdu0jApWXnYV8BqcxtTIorTS9oVL5yWfKP7Dim6d/aPvQOtxXNmSsYIir0k0I5kS2py
/Upsj/ptzD9pMHoKp/m5UVaxbRPCfm+pUaJTadW5X+v32RoOYuSNwSi/pxvK2Bwiv7fszBcMAH90
3GcrUz612Jepx5PUOOTalLfKJFuvTthjy11Bw2Nqp3qcgZwpEUIJbK/2o+Y31w3SALP0ZiuRdsyS
GLd1vM9BIE8zf1SnzCtuZnYANPKh/Mncs8N8CgzUxNZebwujtNjWUZka8OD+kX3MwJYMYk3rzk9L
3C+JSyhad6DF/Mo2Fcr+1sfiSZwXgx7iQ+3IcskpY2QSCxcnmCbeRysPtmnaIJSwJhQ2xvOSSBlO
1hdRtHsMunbIFP9cuqTNjsWyKbiScWNoXk0UlUjgt2lMHFbdiBvZvS7awVoGe6Ol86ttKuImZ05j
agU7X18VxFJeZBbNM0vbp9L6tu21Y9EHA3mVnfMaPdTMeZhURZpcZl9l0L+z+3frO9xhRj2ozUiK
ciSy+fT4/vseDM0ZuxhZrVdzHp6mYbm31fKUt2rYlklzHIQgh7BIWJOy3kraEuxnb36R/DhNE+PI
NLfd2OxWq51Du8f4UW5b6EIXI+AnWvBQJJFD6mUwGQU6GcZJUZ86mup9V0LvXQz2yIl1wcX5RSsa
Tav5NDd+TI32vuZQGAyO0YVoYc6Yo+1mJ7upOBxqEEKKeFG2v4ztgE4ask2D5sgpn3AuI52Y51wf
D8rhpMh07QfXurvr3ZBz7SvL/K2aMc93fWT0utzkVE+P/aSn6cZYpCc7csJkZDixzaTYmPz3BFfz
MPaYgXihDrZcn4q6eNGDAr+6wWiAJBt92+zdIPtOedBpbzJWI/RXi9gm7LNIiamaNnaV/CQmt80D
LRC6bnBIeVvxE/tl1PeMRRoP75lvp3fhjjvhWC19CqZCsmT2CpGNGbiiPcFkN2OTqtwpXLLmMgrz
KSi1Ze//lIPp/d8H4EjrmiVeqOhxdoGFtSEd54OX8v5kOSHh1cALgLu5dH1GKfkNAz+rmEF2QMNl
taXm1xfcEXCiZNgJ8zaNLOr4Q8LQUrEt2tVn7y7T8a63U31c+4aPtm3OGE6eAoZY5Paw3cY1uLNs
kH6jVOsOk7/K+FjWgB2QZV0ZOMvq6FEe7JoHblrOR6OiJGHqTG7AEOByczkZpoqm3iRG3cUUxcKp
/ayafI6NsniVuY650LTB+uGM8JyKw2maMBZgWF/66qtIhrtyOVeLns2hySNvbsJAbvXyCfeDimaj
+D0W05/JroNDg7aql8EfWFzPXLYPsi2ykcETgprwUfgIwMK1fuuW/Zrb3QB933pNjPvUe5wJ3XwN
dI2wZq+3QkcGR5tdDZbP6CjMHtf+kvPp5UtORBxMOGjO6gWxBtJ5s97lsFT7QnBtkmVNxADTOq3X
vzQ21UKlhn8UJF80dehg8zGvJ3lN5x2qdUw2K1cqC7xxX2rFfshTFkf7pd+vk8GooZlJONb89Grj
NGpzjJQtPR8d4znVoCkPAV5O3JaaJ+1TblK6NZ51AJqRx2vjw0HGUK4t/nAiGmBnrMI4Z61/tHlN
0CtITa+di9vpv1YcI2xsaDpHcLBv83m/VA4uWC/4coKmC11r+Uew6FdQdZ+lIJSwM8dLTeB9mKO8
RRoZnTkFtRmw/IJ4G7ZGlRzG+Q9Ih3yjBEkMs8OmlKNwTFvzqwA0ERYDz3BykjW3fL8i1Xj5ROQE
q7KYRhkx4Ypp8hevSX85S3NcUgrttP1dG5yPTstmpT9Xh0Xqt8mo3+bB3qVUOQwYh9dh1COzJENS
GcOdm5fm243KQF6TwH9x7fSvUpW2EZgSbG3fGuKMSfSPx+WvJP8ITSt/5d5y79uChMf5iyRRc1mB
7vKqs+vzQyBzjEJ49enLI9Zidk02nGanPTI2fMaZuB/rmlhfPglf8eEi29r2yPD2Yi671OG7GYwV
pdOOiAqMTkP+u+n0D5Y5X3paaLrirR2k3wMPYSoetzPijBF3Df9eu0nePIfLM0ucrdvx7rlfhTfc
iza5aGa9d3lHQwSyk3JylmV07Tmbgy8fhz9mZowybspi5iq+83y5rYRFCjJRdH1+NUyroTFjpNcX
DWaLqEvqd3sof1aPvA/CJRgkrTcvZ1DlldtEsiHqVPN5eaTBWNmLR7KGUbImi1QSph05DLnBlkHP
NvOycr7RUAI3qzZpzU6XM95y+jU7yclYH0kSxOfqW3LPbnVsku4dYgY5rB55PH3gHoZRuyQEomCk
2Pue5FuGwvg4hP3ir2oWbDDelVnjBtWUcSPr9BmPFfvsZQgmnOzaxv/xkuZlaQzs1BU5iRhragfx
Ieg/mdKc7b6MGIO9DrSwhYnKnBNZTd7TvUvI+utX70nLnDRedP+PX1SbzuBUZ5CZbRKH/W03UF/N
Vqn0ZZUn19MvOFyA2u8RKu9D0p+ktjI24G3tqYnZLoZM3KijRUbzQ5Da1JYGWNQdGBikegygidFn
mv2aJdVMh1kzcZqj/bn4+uf0nrCDx+Fgb3jWjo6TfqdTfSDtZ+Om/sUZgiBSNYsztvrELsNyCyUf
+JmEzrnhoO4wEjUEcSQ6SXzlLWe01KbOOw7cV0gBe+HpXpia7Q7L07ay3F+rLa9EbNBmsEICaIm8
1CW/eituIzNFIunN+9JT9Gf6GsvuUy68HiNae+SN/Xc/X5vU+xnBAWz1hCKeJjnqyvVj4YiOHgVe
Zxa/Ztc+FVp1zxye96yImxI7jMtZXgVcdhMRLqmoj2WZfHkdqqjWnzTnTsTboXfkQbEkklSRL3CQ
wIHDKaN96ZIJodIZZZZpuWnd5tpnXOpLxa2VlCwOB5d11HZLrwdHni4j609+Op4Y3rK0nbBMQ6jv
VOXvhi7f2J6JHteCN+bXtZSfvUxcJEFnk5T+F/dhK1JeE+4ZDq2fqvTvNRuCCB7Wbh5xXqOsTqhl
2TidjVz7A+ezipNW/IXSQ1HgjNT+7dFGzS7E+j+Ozms5bmTZol+EiIIHXhtob2iaTVF8QVASCW+r
YL9+Fubh6sacE2dEdgNVmTv3XvmLJdAdOB2/DDjSD1Puv5tQpFrD3DZ9RNIh8l9KlT5io/rVpg6A
dzb64sb8SWx5ZlqG25TZPHFtnDIcSADe5W+77CjgqIbaplzzNVgV/VHSKDOyPbdiftawt5KzeG8N
Dt1xvfTLZX5POBb0OUX1ii5jL1mQ0fd3jAunJGd1ZieKq5LvU1oePQ9KRTu5T3TGV7OLIQn60z3q
9XcMwtGmFdV7W+8I1+NbntkJKBuSTv41HqJDXntJkKXtoXA02JeIgNyhvxTLmIm/f7SNtknjSKHE
jc8yr59GRSiruFWAYHHQRX+FPjy3VfTZQbeBt2neAde9e3Z9sHr1AbH5DqgmoUNvkOjY6oXzwprL
R2U439n4zzPi2wQTzrTzf1YR+ZAleWR8jXD5JNfo1zudN/fJzO1fIKPkgaAKzH3x01sihx0BPMFP
yB165ns/Eo6ZdIe4rIquLg+SpkjUavn0PEfuSzPWJoaV3dJ53NlT+fAcdkgnngi61tZJCnDQOVq/
00z/BXvdqy0RZWM1sofcxxpTm+8LKTOSy/mOh+j/r0lrKvpxwRdWJxj0OdY26eS8E5r+tgWXg0Yd
3fvDS1XXO7CuNyiyP0mHivYmveUnLwZt047TXf3gotNPSTLeTfmo8vlNLxRXado9R/6XM3OhizJF
7PZIrTcHIKMZxVhp48PFroaAHKynmrMZUnSA9SWyquQ2T67iEWKLCucwzP+cUTxEhCODSw71vVrV
EFXmxbFGZBHWcyMIEFb9rusa1H7T+2WY2qlOp9DT+fKHhUhnZnLUAgW5Z0asE/mrfuXsRZZE+fDz
s0Sq4eeULn1Ue1Q+Y20+88pCwe7TvZ71/yxiP3hqJcv/II+kaG4GQrVVk/jeMYdjJQU3i2ZNz1OG
NcpI+f6LCQXHzF9lUp3Ybrqpx5mqu8Tf4vvmQ1PFzmSveN7mWDtoOEuNq4anMFmiP6U+Yc0z+HTZ
EUqW9M7jtc/FxIgis27srb+zYOoZfzma2Fy8OWzTHRtT4RC+zKncx97IcQ0eqoFoPTrRm+967y0A
hMB6yIRXpC6m01KpaIeXkbkbOe8yodRh71KEhVJjiUsUJlN5MHpev74td7ysbPSegCosBWNtl9OT
0V0hHj3l1b5z09eONnjE3rPaFpmh4wU0GrFzDX7ELEs/y9EDXMHG8EJ3X21juRel+0j9R1Xjh7Sk
8dFD2Nhng35K+/LZcOtP5Yl6p6fLNTIcxiLOOo6WXINLtMXEe0PYf2nT9I+yopvGz14PfEGKAqii
aguSEr+jargWOhZQK7rGCHo9u8zXSnWiArpXjNCvGXuUWGtQPs1oARHar5rsv41wx2DK8Lqi1pqk
szeeSQ4Q1xLwuCb374vDxHJ2sMc6qn4id8f8QuGb1jDeG+ZRcpDFMQ0GsYNNEc2XRE7ftqZd+kr7
27TZUy7Nb0ns3WnzM2bgDJciBWxLilzD1hHDhEkymYKn9R/MZOqwMtcWI5Lqyi95zXrhY6iNrzBe
1Ys5chiLbMCU3HG/lk6HqWt+NhXT64wcPPomX2Ep1M3ytFefasnM3BoTQb8Tgii0MQ3IIgtiM4VA
SG/4qBfd2uQjKKyK1TS4tuyj5dZtWKSo0WWCj8Ofy3PmYo1CZEep6dOd0JMv6cj6aDj5Paqsn9kY
jd0gEi76lK5xxVmNda5dxqb45ySfKC2rKDJ942tI1fwR6xNBD3FnGn4f8VDPTV9sZNtdjeGN2Qdz
d4+t0lnJGpglxgeX4X5hd7xVTVdhVoRP+RoXS+AdaPU9flJBYxJ9DEUxnmwEHH0hOF2qows3IOx7
2hRvNr+dBUnYcdSRfUbBwvdapGzKo8feoI6yqolplRjzm1vUEZk26bIoYDlYMoJ8J7sfK803sdt8
Flr8g1a4DjNHVM9G7izlYfHVnY/FrifcOjsrt5zbqP/g9ajQLXHUsAKSp16Y7E9jFMtODztoFYEO
H/dpkT9cB4+HGPUQgSYNdFI9LGXTL3pqvjeu22AhVwGlCguguvpzea3wOmPu4t2bCygEUdF/mLXG
75ePYTxSmEdQDvir0f1y7ihUNVlgXUrHdeT+Tc7iZHawCkgTXiw2f4mkOpCsfZDv3eCC9XYO0Cj2
7r21OV866r25yUk7bvL1wIJHSCeG7XSjJEKd9QYxDv3dYUI9wSPYJ43/lDp+v9fXw4MhGzZ246+u
qk+nYJY6qx2B/nebTeH7qqo9fgN2CYHEYSMLk7e4Xu8h72YUVD69FyIDVVumAfrG6exAtEhFWd8+
z+343KMSlYnu3wrLfLVaA71sSHEPROXRzF9i+4/wlE86yOeDR9LNcHhaE2uzoovbOdrLaKbfdtVs
W48uO12TPXmjhYkirMCQTG9das/SMJ6hH/9Jc2JZM+5D4kH4Ul2PQYvJ3KoCiYIOv+G3MtGdEfkk
WNASg9EZmAkhAcIQjmEmxIoQGSfnE7UJ/TNpq31KTvLh9smjcYUX2m7+7ZXqjm3SQSkM8PrTFNJ/
JA1nqr8aJuIlw9yU/fFiG6BFHHOkex924XzU64bZSrIuZYFbBXIn9HXzudZMdW7mnRI2ylvG4lXV
EzXLs5ZLsWPa2pR70DxQEfC+EaE3dFkdK5qZJMIdnVusZLO1K7uY8NMp/93SGcciHOdF+c5MBi1B
GW7FzLpHPs+cbau5MZ4OzzpUbEsaeYqejSFi97r/EpN3AkAklsDq8HbVafmiJd5zC348iL2BIbgZ
YbpgV2vvvo+F3R7U9NqohYEHHxaEogtuTvoQAoiBnngRn+gFbUz/LQkwpqj9j6Hi9444ldxUak8N
mlIMxkE1EFzY3x00mcbMpWtfx3we1prPDReZ8D3P8AFS81JS6Gz4OUgZjAwELB3rQ86M3kC0Boz5
jlzNC6C78SmL0y6MEX3T5m2JPJ1DBAzjnPsPo7W8W+aSIOWO3phRxFJLc7zXyDgkeHOmTGhDueBD
cm0MWIJIMO6G7G4t6VfRN2d4Dte+p6qIInWyhwmtecJCo7iAxJBtU3loxoy+7XVEO3RMNh9GbKM/
ai6+SsQjz1zlhYI4SqSAoSGBAoDtgtHtL5qlnZuFotKfA56uDLXCuKR2fx8c8AZIxWezsE+5Jqdt
STHgznlOuFPER+KMSWiRHeRGyF7HgdBQMY80Ah3+WY+7Z5/hcx3b/t7Zic5Gz0dLxuM518dfFUJj
ylQzMCp8bwtqa0zJ9MpGcxThWqq9K1/1yK+2M7d1wCIE4pnk7Nh7NqAnQDMbHe4P1uiSZY2lCZg7
/emT5JA48wTIOAK4MEmCUB30K4doggNdRe/KJwmdbTMmuXlat6J2/jBySCu4mTPz2CwnwB3NZMKx
dhO64QJq24vrTd4BLF63LTSmRDkZmmX4rWv+lp0q/M1KxOgg6w3UO0Fsu89TYoaSGQ7pGAVoqALp
Urmh7WVHdraySrbx2x0x5Ncltkpk5URj6ssEfqwFejbbBumVriVVbQ3PJcgadp1aUfqdOtLa6VH+
O2f3I/LuWCFDuzmCp4GBcjOxnNBc8fkt78eZSMnOjJgKT//0uLEPQz99VBrOV96aEPcHS0ht9Jg0
c/xt4zW7rlX5dmocPB7JVstd/n9T5SHmq37wMZpWpXFwl2bGCAr6N6XMSTBIbbtfi9fY+7Hsu53D
9smUpSzaMB7tPmURtm3ikDOID7du9muo4h9cKW/2ZOX0pMwoVD21JHtIiGKn6ms/iEpdbnumkFZn
+69KKHObN5eZDfSHqj6Wq+hZ5/E/6e/XHIKt13D7IWdcZwpj01huteS31hxx75X5NVfqo1omK7BV
bJOCZWvMWsE7tdiSvaVX0Xm/hd2F0vySHX6PfEYcUOl41zH0U35FBLm/SIaP7NHDZZbp8z+lCLYj
fURyBShxtG+gO7CzlCElWf2PQis/cI3MRqQfwZKzDHFNktnQYEYr9NLV/EoPsC4qW7r8MTCrOEyj
0IN6tl4zg+ra0nGS1rS6ok1PS6OGA/x0EVZkAbXSvLLSsODHrNTB4YjcETa72TIpwmyGhQQrjHI8
2juua8G8Yvif6xpVltUnAbLLLiWxH0OhCSVqPMozjZE2XDuL6NrUx/iQYrsPR50XemIEt4VsGSZF
3FNyrDV0b9H8j9NP1xfv82oY7krWXjWNRQ5AL3+7y0vTYHEYs4WurZGQetQZPOqXU8wfHnfLRv/x
Y6pS8AR/5plPb5Dz3jGgJrQxR3PkxG6YRt53PGVvCU7E0FfjzktQ45MRJZDMby3c77hbWJdEL8Ft
zJulY8zF6gdGIz+7c6KTO5Depkb7A4BoEdnQhmHc6R5mHM/rL4YnkYAJp/LD1BMVT1JG4COS9jQl
LMWhJmxKPG7L4Kpth809GFz3p7Xjv47bvTsl/qV0HU1p44tGmixwvOLQjR2Ty4Hl9LmJAiSiMI8m
1IaqUVt/4Y15aZa52jZjE8q+cK+UrLusnR/ZQiZVI6E81t22mjs+75M3IHHmpAMIT3qojcuSI+J+
edQ+TRPvDNs4qBgNru+iOXD9+X0axmJX9Mu2XRgtszT4gwEnhEL9nKSInbmDC1R2MHUYoYAfbvif
ESteV4eQbWq9czH2C+vgPnOPfVpWa/I2lZ52KXKfOepIEGSQf+zIbKkRyb8PdsnmiG5aNvHcwnPT
cDz53W8XB6nmY0jHwb6ws5vYUyNDy6nLh4abEUdLTAg9n6fmJIinbmXPa2BkRP07ZQKibHA4eL+n
EY6N09NaMR8LWKXHVZsO9SnnXBwwhAV6Jj8q0+CgQGJKKtqHrDP5qUcbGY4zYdVscmd8AKHpTqMn
vxsvjXbm6Hw0kdSuiXLxAbI4zug+EhlvcxNCmjEYh4YxY4M9hap6McMBoW7PvcBiIUfDhse+h17W
+8QmXxLbNP2yWg6z6PeGAI0omvYTk9MtMi2IAYoJv7I4N8UaiB0F0zP8rmMvip2je5+MqM2QFXb5
BjbHI3WmDxMTx96ajcsYH4Qz/UlGBAynqn5lY/anw5EixDJeFIw2wF9fmTPBAvXlKVP8a6PR2sWj
kR2WyP6OaL2DDo5Goll73xJMLYnB6yyDD4g+gtlx1XQjYpwfZl1gXIh1tXHNJ0p5dYgJzRcKDIUs
iiLMc971xp6eULtGDEbFHyEKIioPX970SHwBTU8upPz2Q+axAMn1VtuLOCkp/sDEZBSR5Qv4j5Tm
CssghIRsX1nI5DmVDaqxcLQYXStrmeeD0ITV8Jx1+h2Y2TpvrI6DBJxJN2fmqPtLaWzi4hEPgLxg
seq7ZU4+hQTDxIIELTQ8Xq91ZkRf1LE5i8RCPjvvWIVPjJz8vcX8IjDpECrtH1H8v9L61WeS7Ha+
vDa1JMti1YrvegkqvQWUZPXnVBi09QXYHHg0gFQGXCusid6znu6JjPIKhKmBfJXWe94xZV+18O6s
Le2ryXRuL+yXnqLa4TERDsIRQZAm8Ir6mExVcqqj+Cqoa+CE8U1JzXyZh+RfVxExb/t1SpVW+sbH
BMjZQafYGNEfIHjZVvo9TRV+PUbjPPi98c7EG/UvfcaCTua/JvoCkSjwYu7AwhVYpcy5hktjHWaX
umQgSIN/J/5junyellbo2xGnoWt7mJNx+tJ+8bOy3GIvqS8AUSTfoCXisNaic9FqSJGK/sRjsjGl
68BtWOwL0rA6sZu8vIyp+oAkAMvTSH4QRE4+lMjtICiqHHqq0iIs3vXCpBiGXptHpH/S+pLF9KOk
KximzHjbCTQdJld8GVl7b9PskcSYzCYHtYp7zwppr2vxMrle9STSyQ+qs5UKjCXe+M4+VkLZ9jOb
tDNSExxNiD/h4OOlgyV7qA02ZzQxrmHftY72QKiZJxAj81RS6XU33SekULn8OsaEO4YiJkHXIgfk
IJyawkPOh+ylWHcbujwC0+hqO99Hoez8cTiMRbHsPXxu297pf5KaCH3BtRtYrjdgHu95+vAIh/lK
s1vM6tONixgHeyr2qSH2hItosjMC87k1HNI2TgMecX1omdFk6evQNtO5pBGqmRfQxZ0i1Enzjze2
1k023dGKfWeHeBeTXcCZ7+XZlt0TFX3M8NfSpj9U5/qnVjtBO+knJ5ttbpp5hIlZv3KRpRvTIWuY
NRU7P2bto8jap5aGPiyG9DXNYPZitwz19fsSmLMipiC9PtWHQQ5vgymhnZojqxNa/RxjuTy5bHYG
V5Ic0addupGux+YD+NgKOjSFzULahD6ZnrKK/6WjthzsugvbmfFAvHAnlXW/TSLf3ztaYmwT+0ll
hRlUppXtyyHGjgGajsFA3mzdiIcCC+HENZn9mE2oqlme7GRusBlX0y6OGCjzmVRJ9zZZZf46LAgy
mBdvI8hUAjkFUr1X3HvfnPbsvI+G/OAyPMHlzNKOadQXBj4Wja6fhINuegcL7OKh69JlY+fpB0Jv
sidk0UO6hfRn9NYUNrx4m3pJ3LAY+f4WzyOQQaTEIi1bSrACrTOR2qlmcCnpbSUZbGbKVGYkYyhX
fB62aXtbjO0CnW3508aALvU93Xa6NS3YB55M/tXsdkTA+yos/UVmAn6n6FIwEP/SHstiY3pOsMbS
dfW6oOPuyi6tLpqNdYi9wG0/ldeIPDiQreGOK3uDsaN94yTbitolxJIapw7yY9glLFzoRMWz5VHl
ivZKPezinHGTo/XkdIlYrXlEeXCSBesKl5S7eeM3tWAiTIp6ti6xfiuy9QjMjJsJu2Kf2yw0HNTF
1dRuwPyyl3H2qEg7bYyRX5D/lByxC8YJ1K3Ms7BQUt16XF5zISu6QC3bgurES/xIfHG0jIqPoaGc
1dWEiTvXC8RYzPnDF8Y9dSDanWKkzSBMuFO3E/l87zFmM/5QXpAoW98Kyx6CSSFnWUaNX2B894fC
OuOgM9xS7atldaeW3QdGF5KWHV5aMeKbWr05Kd0rAMjbxLR3lzE1Dlwt109Nz2p1FCyOCyozZGzO
hY+sb77ooM1NZhduGCcIbFm9BORI3ysEsagaM1JdhbFtbgoB44hdrau6/Kp78ctad/I1CO/J0K6Z
XNqDiaOg6PjMBAHAE6z2D5dQEVoi9ssYiy0hYcrpKrfKYIjjQ2LVkGOIwC/RP4xO5iXTP3svG46D
g8SRNN/jjGVfClk9sRr837SgJlWI3zMT/z5lmW3e4hMx57ehGW/N4CbI/Om4J8zzYpEg2/cJRgYp
JnBeJ0tBO+96618k22PTT0CkPU0SCCSIsWDOjgTzoJoC0s0wSyfzQtnaPEPIYuqHMyrovP4ohtnZ
9n3EimWflcuAYmPJ81unYIFNpOJili+G604oXP6XWvF3zDZ01debpdO6MFl5W2hfl2qsDR79jBn1
uOyN3mXvFNkYuuRWEjhXTw3Y1XDSXoaerHwLQpFxFPt8MwDCJK++Y9JcWecxq3mwawOewDi9a7aR
hX3dspi6pSIdFn3eevaDbWecdOT4sdhrzO/SmbXvyYdsq/6g1zkrKdrpBfq7v0+99rdou/c0qbx9
WihSOaO5SzNxKHVScguVHnPE7CKBp29ak++xMKZ2W/QucOY+eeoirT3EaePwXy7AV12IFh2u47o0
5rM+N7sp737cgau26VzY0dCJmOxsrQ7MArQNaPhCAilgqkb+YiV0Lv9QK6Jj16fVxpvbKkR/JFiU
ltYOL0BfoKW7zjJc7HLJd7PuI+U0PTfuYDBOy/JQ+fnbXOVPpivaIzCh1YfDTVs2Shx6UEub0qDl
L86wd+wrcPHNUGXWkRFtJCEiEGOLg7qMb3OuAQnVmxCPE4g7dYeuj41GjG/mMtxw63EE1u3ZcyFe
4JWzwr58QDIW20bD6IN60WzcUsfLniRyG7Flb+MakXGdoxdWCLPIp6eCmRRrQRPtmPXFz///B1br
5DLqx9rcX3OL+NFY8+J4pbnjasY/6kQwYVq/CqKi+kpGVAGYN45OrMSLnfZhr/JcnUFlcRUcHJnQ
OLeCzGRJjS3NAkiQvJZQxtHvwDKT0/qgwoD+RTlfJu5fNzPOlol+j4X1GZczuk3RvfiSHTSymbUd
boJtmyzPbQP73yEjRrWC2VR0n7Do1bFO7R/eNzcQKhuDdqiukOr/tFpFDM14XfIS5kPKrZ1gWyDJ
bYbObLP1YZq9LaWCh/5IWUzoAw+2hwm5yYeL5pAKI3FNPaCXF8PkyMO9YwQ4CZQmvuvJiDFb1H+j
VZ+uXSdFArD9mwF0k1IFIaXGrRY4TsFcsgRpadLd9pWF13TBaJy35owCbXp7RpFYxYEooNLRYNR4
NXOO+C0rSJ+NMpkowvyEcPBsB36RE2kcwYY2eb0ljP/IJSyPdRgeu9En4ZZdXJPKmvARtS4IAzGV
xEkmj6R4BAqPgdfq6+hCj2XlXBPDS1omTzklDaPiQ+6mv1LM7hgesPf6fj7vyuOgKB7L5maw5hUm
Lr8zxmww5xExBd9B6d4qB83AGIGDZQWTFr2X10z3/ygUMl5f4saNgweuz4Znf+AKqQb+5SLp64N0
GV/3+t7wIL0imwDcx33tD4yncr+e6LCzl9GDHu4svBCjbZen//8orfjsMkjfm11LYGbod0ns7Pq6
hA7dM4HBpsjiAo5L2/b/SlUMVEKMiQwtespm9nb5ABnR5BnMjuIN+sMm7eiBOU29xBl2vKMVNi+A
0uMkf1hd8qObxRWjVnRqWORt5GJPAFyGwq6bINNJ2AO2K+liWfFuIWOEZHXIvmmOCs1O38uqOKpM
9eey1/AUKUTKlpxuB7ySpRYeqK3qLKVeY0sTfytS4YeS62ftU/DN2OJG7Vuy82ONGrpZOCdxuSNl
x66SvnhxSxgTfVGjyTfTv1aS2xQVswyHuiiw4zHZDXrxXDK4IfMIlKWmQSvNAgES0Lrr4LBgYTC4
/YxpSqH9xu8aOq6WhnhBn2rTzXcphKdnt0z2I0Xf6nVggN2QpgQ/d8HRzIqh0X6xqetpG+oNuz+Y
5KB67eLfalroo7r4V2fWjHhYC5979vhUttq2bmPYZyuz2vHq7eQ6eGniN51NTqw3aIqdJ0fxHKG6
BbU2tYxUQTGUMJcij/2oEfzbzmjJY+TcOa7RHny35glFfcIUvG8H7Zd2KniG3mxDO8G3CcxJXeKk
LS5VCwbLk3G6ZeXnDLwnGy5MDV4S2EKkgNjoYbj+b2XNh5neWnAYG5powk6LdjWGyNCIZot4whQU
CcPxwZUs80x1gdus94LMMGom10OEXZtc/eCAsO7JEXGwr4isaHghMJsG/uKyh4rb1TAhneYrfJpD
UNLngBmFtcaBtj53hLg0OFWEGxnvuRAjS50VBRETrw0eq4rMSPlXocxpxXAHi1pCba9xDrfO0egb
EWRMBYjH4Fs3luzWGmyex6WFQkx2WWzjBuKccDpxkk6787WsOY6010lmuM826zV7clSx2dgviYtR
EntTnFnvetpqf4S0Li6ASv4VK8FEEYtp5KwDVHWPvVX+dJFHzjN/IsSQHpTDCpEVEGgymT+bS6TD
Vm/pUNr+7NbNPzA1GkFbEqh5bPxF/bLDtHP1kNFPeVbCwenUNFiD1rpMgG3mryP5BnXtuujNl904
jC/8Sfvqeu2zGYEszC4DptYT7/FSbLHGBczPxr/CJkegTeMtpYrCi15uCzcdXmPvb1o5RVhGXXKI
DUU2HDMQtIi6flm+MNZsea9IiKyDs1FYBm4yA/cJaWP6ZbRfZ3EuLFJ70vLMuzv90r55SowM6/G7
Ja1t88L5NtM77hF9oWIWHk7b2KesYV1DfZkk5L9BzWd/GXeGFcljruvJRW9fm0m0pDzqg1lidmss
qGOo+vKKnNUj+wotrH27OLq6S1DICdgXNOPqjDnzPUjKdu/u43QFMnoQwyytsVBwF457kVzLgUJM
A29kOM6CHCYPXtb1p1LozVVkln8qZ2Mb533xRKyr2qaMPTO7XP08zLuiOn2vXLO/LVOLqsTbQs/j
kzoAxoMO/dIjk+1rrox9bdJ0oHLC9S4HQuuqeZvy/p9s0vxUDaPcA8KnLpLVDxQAJl8MlqJ41K8u
Oi8sCSapnU8VLU0dawD0fWYmNB3odv2PFT3FQs++iRNCh3+xSIxnZvNaOLX7JAYMcQunSoPPOW5m
XgnpH8yFuOs61DfyGR4EXCzfAeSQFrb7hp+kRHqZIBAlw4JZQ9yaghhOZzufs5WsobZqeKySBFXO
OravaI8qB8a35pM5BvuRluirFJhPYxPnn3h771hT4mOmoGJ4nr7iGBwLSa9niNEh/Vs4ErKiaM5g
DhGtwdZOT21nfHUJ7wTMzDEQ9mqvJPm9iQbxPoGEPPayTMkfi+zI7cu6JR/FE6DBSJOMZpVXJJQI
ODzqft22qWMCKWtHnHRjyWHqMUZCK6JajuswMqHxuJH1TFKj2FvonKsjstx39beXOiApx4W9UQup
wEIci2Lq72UlNl6kEhaTNuotdyZnE1n2HEJY5jk28yXMAJVffQNzcYPGvNNqF8xkYzZHUJh+WImO
JYYqdaE5Rt4jtlKIIF6/2uyYpXqmij+gGu3aTr8mFmknRwNY0ibFUU9SlMcRo4kaU/lQhWIQBX8U
nYZ/NPWx3DIYTfdxM8gHKyQIlROSHUCh7zKA5g/iVtO29vhq//9HwVopOtXC2f//jyTnyJ5Ej2TJ
0yOnrg2PdWcs/DR9hDtLw7nYVG4wGRRbDqLrS6pnN7nQdLeOys/L0hm72DXm46LTLBde02M/Z9Fd
Isbyixj/fun6/AeDHcE1e+uTK/9MJkJ6bquWnTeulRtVR2jOZnvnVSsg85U4iScCYaydwi2aufJL
SO+QGubJBr3z7s06gtlEPMDjQwk1nPuvAIxv5TGB6nMf+wjzi8bkN67SX5mam1tPbUB3ItJfptwN
ZT5ARAZEsRKdolF2u7W1PqmRTsoucTFh00wuWiuNsCswR1aFOZya9Q9iWt4mWrBKzwuZK030WBCr
bth7fVejn5ZMBApnuf3/R521GE5KA+6Jz1QCD/53jlDIioC7lFb//P8ffZwNIeCrgiFwAYJS87Vg
buLmiPdni7kqCqzUSKin4KP5i3pZ/PaniQw2S7C5wSiEfUbmYu/sco5jhY+qgVRlw9eAgOcc3bLa
Jej7bJ5JjxkERDR+M7+IOr6VfWmdOqc9tGYxn/7/A8XqHo38MgbJIhzzdUHsL523nIaQDWsqKcwv
194kk1RozjtHKjOnotBw9HBKKr+MD35FGaIP0gDh2FxjwHH7irT6HqzlW9Xo0xPBVmofmxgPbnwG
d7TVRPesdt938WpoqNUpy/ismsU8mLUN7bTMj4MX35jrjC8EWR9SZyIx5Yz8+/QJNfGp5Zg9DbQW
qYqvi93dF5jqT81UXLMyG3euj76jfM0/TY7BkDqWr4ZI5gewTsKk1Dbg0uobmRDsTZG1HH2W5VaU
iDX7ibYip/gycSNQtG8MeySkb3byjPTZPEnTuevacHLYZBFvTLywVHKgSiaxXAqeJ0owPz6SW/mV
0oYH2Wg3W24k73XpYMvKvwS4WW3//x/tuC9mfIq949wYEGZvlpwO9L4580VsfpYVJafJ5ernCIZe
Z6Vnlcbv+PDGOy9ZjdXoVev15kDYUH/yC/9OZLjnMl3JoBSwsF8r6pjqTTgwh7Sk+FEFMcyYYMqG
a16EmvL/8BggdVU120kUgKh2vFuCbR6ZURgnE2XMNuP+JmMKX3M07J3mG+Ully2+DrtnurMM+6Rr
LMLEqRWw7lADpecfSFx8sjUuOkyGeu0HaR8MoV/qMh9f86g1r3Ey32J25wU63pzQKseR2Pkys0si
Q/9zwGfk+EE7bT5ala3fzbrbO+DpKpjBp7KK3kSlxBlUw7GdSZL0mMv30FEuAhZbCLHin+b7T7PB
FznbsKmqNsJtNZtbUFHlWRsAV7YkRPZYBEoB6M+K1dWtdO4NMtyaPkNQ1sSLoTNlnSSr5PhL/mRF
VJz1pEs4MqNh68M928atCb5Z6+zrVOCrUI3glweHkrHh2WPcb+M+OaeKQRQq07fp0SsSVm+DelQf
fWV8DcasHQywYwgsEDRz8sYs0koa820BV3x0k2bV1fPxoIMC3siIFBJ09z3qAxkBAmlOO7o4aLCu
jkvKSL3g16wb55c1E3ftQflKbsNT4xgPhWcb+Qc9wKmYftQNLXmdOaCla0CD7AKjZ5uKc1JNXTCR
iHwFSXWYu9Jcw4nYXzUNHTGbBNQvJuCewtTQLU8qojcmsKBvfTaeAISg1EClioLWMMMo4Xz1y+SN
AElJKaLFv8dwZK1Q4JvmsSNounednMPaKhRrUrTbEAtz9x9XZ9bTOBNt7V9Ukl3l8nCbOSZAgGZo
biyGxvM8+9efx7z6zpG+myhBNA2JXbVr77WeNYbeewE5b98ALUtwwv0hFunWyfxyDMVtbI9wbaYm
O3k9p3X4W8ztuxOz7pugo3meE5ShWFF2ZSfPzu+nThTIKpTDMT+A1mrbPzquGz8tsdu1q1A9imE1
xyVNMbcjLLb3cgWVjS5GQNmIiwynW7EaniPzL9rtp1REzrnxXJqQ08hIsaT+LiK6+twtaR2Kq+2e
c+mKbS8R1HL2yEhl1RNRgfQ84+JeqImp9ZxdQrCde7gcjShSJumpvQGzvoutxSKITabrm3Tb5OUT
d1POSNZd8NvYfuwgx8gajvHWIBys35yM+n6pbnogNSowj5PIXNKIsBJ7YX/fVMgFKUnejWDAoVSG
9h4U55vUnntIc4TJZHZ5Rn1pIyBdug6BHpnnOYY1XCAfa4ZpONVj9TBb0vYVfHyrjh1Ght5bZ5hw
ZFRNSbZ2fIoie1Jx8Tg4i78M2EDnHo9Ba+7ANTZnyDzRTX7CQdPuFSBVBL3edUUaXVvpOkyCHKCo
KsBSqgg8CiIuk7l/g/YRCgeHov2FaQl31vxpDKk8WWO3GUblEVEA0MaoUF/KcECDzbaFtfyFHAY4
DmVIzpOuOUcBNatCBqx2I07NJElnzPVxNhcUPpXCzey6H+kMz841EUkFD4qDLupGc08O3M2CGyoZ
MDqsJsdjNHjv//lUZu8kLHdPsMe4q2PGuKK+FmW0nIy4PZsGEUhJDhLb8kCkmYKi2fibW2+D+4/h
GIWHiY8857SLGbgwI5z35vg4fM5Bl92ybqPFbsO3ts2mOyf0fhKNKp5aA6GmAD6t2rn8lHUAr4Hp
P+KvO10wnKwX9zUIvSv7NtNzIZad6rm9G8P5JOQK31g67ceq8hmbs0RoUkqZn7olUqFwhHSOW2aD
YkCxcd72teFztsJ0xol316XBCVv56ogCrVmEeuBIPdT7BMSJUqZxCDGFA9CLrjSfD07n0u3tCTWF
IvK01mLBxAKcjlTBUsb+WFHxTkHrk+iAvTE1gqubyye4uZTEIn0oc+h6btFbFwaCghKo+U7iQezt
Rr0HWj6IhKgallhkGumzNweHxfRHr2O9asrJF3n6MTWMr2Rk/atJqNqNk5+u+mFJVtrRhZRzaMBB
G338bEN9YUkrPjQYmG2FCGxPJb5FL/ZXpTNutCRwj4vARBG1+RtVjfnTp5eYmug/4bql2x+poY4k
rFbHitHnPsygGwFqMncLVqRtyAg288wr3Zx2l5cWoWJW/G47JPZUbv2YRMlqrCOaqoINvTEaPR07
tFhjH1c3SQ3gwkLoECUlhBivZl7QDKCNIfIjnarKQ9qey5qzXmTWp27BBCYmbqFlTJ/TejXEd+9U
u8d2KVD0N1B1Offh79MHZdVPWpYDAtUQP0TYnxJNu6KX9Wc3o8pnxrRLegOvJIhwECLjbWaY07Pl
4RmrXhs3IagHoY6vfMiRH6yuFHnz8l1nBSgYzvO04odroLicUfANC1eSm2w7YsHgKzZ+bM/sHF36
pzZh9mVENUQknAzNT5XVtBtDTGK2IC580OMb6iJ16yGCF/UXiOmChQIVbEwHaMS3eCFM62GphjOd
Whg7Hc3YxhT/ZLRvjZ/cWk41BfGE23RrKfdjjfWEtMWoImpqZk5i4m5ZsU3mdLUNRm1YJyOMg9Ur
d9RavNOzAlKcn4NOQ47XrbP3iuNSxhlhqxYHRrOhpd2V2yBunnUsKyJ18evSpj5jTqD16JCpmnUS
Z+ZASZSIeNlXa1BmFRPZy/mOPg7vlRaSkYJn34U5it6pGTk6zi8tvji6M9MR6gSH5cU+55BgxrJL
oKBKbimTmzYhRWy0Xxot9mk7cUPxagNN4J/qYvwnw3zxhsrPA1QKub6DHdA9ejaWglQBMSi6/ui1
7ZMZ/3VqgCRNZz/kdvFt1vo51OlLXN4NnUNHPL83sq7aFU5zjJfy7DgImOmnDQHBXkB0zpOw6NmD
A9EQbD3zQrf1L7Y0yEkgcB/oWTLbRli2sxI00EZmv6R+UMLDoDh4cJvkY7GDL6ZZV7O3byc6xtyo
7HSLmq5tFH0aAZ5T7DGt/RIm2GWb5Fno+BF+20vcZpC4/y5D/mOk3VtYtA/k4CBOBSkT0WwmVDl9
gE8HeEyPT1UXnTHc+hKhkouNg06qeWlM7CPCuEpl00rxdvlYghtVHO6ZxJMwcEd5QJFAlA4BQ6cm
xIIzfllL9KRbRCRiKLqtUhh1rPh7SkHmmAbLcDYSB2HCR8KVS3uG7OJNmN4YHZqU2MRZZwtiHU2G
oJJAwI1TGu01HFENhTHDSldlF5kgYI0bc82Rb33GhkginPS8ylvZ/apNLfkvy44O4sgxmmnB+6zK
96pT9j4oHoAFPrlh9i1A7ibu8obyhMFqeRQzcaAZvuodMD3VBeXRHL0tf/UNTl6LXgkx3kuxeCSn
ZA+R6j5NNEB2CCxwJAYhtt9LM8dgFq6grDB+N1gMASoi2tZ33hii5Js3Ld4ID3691RgIStgq8l1F
UuiBjAo2A+bjblvf2qskDbYbxawq9tSp28bM6d8m4mbJgosOyKOtZ2+/lH7TIz3GKoX2qeCz59Tm
rqrJNjNeWme+DJN9WwjWexV8j8h+SPO+nxSWMCTYmJoddizmGleycK/2uJwpoMEr5midUUFCR3pT
2CbqWjxBUPwQc/pC/CWA3YhFY3HxII8YFfAAxj/DbByM1USYwkII7NrPdPrsKvOOTLtuP0czYAt6
/ohrzrnHTc+N/1Dkbr4r7PQQeBwoOCzxuTeUzCgs2clx32Rt8NEVSHiDRoEVtBf6J2kIzIN1vDEQ
VuSEByiDspxYqoEZlPqMCzJr04HGlqiAdNHSv9MaYQHyfRfUUfiY994f9lq5eY4iRv+OQuMfXoTT
7uTAVLdJjDeuWaZuFRIY+N6D7YBkjzFEU6z4FZSLgxYZsZGY4Abi+HSNiLKMWZfYmkhLwnwc1kjM
EoXtVtFLHEa0XmNsvKQ9LCBb78qZiHJAC3R7r4WK9U5nDEtzHb2Mk/nZpwvD56bNt1hNr7a5vtNI
7R3EGMwSZ4oeQLlrcPAECzos+UkJAuJbDyvGNtrrRcEhdJuG34Zei0EmO4U79TqZKmzjSPGYrO1s
ZAmQ7gfSVC2BlxRQ2TUEGzOnkAsBeWfQUFu5J9WaNWgKSBlFdEsV78bEyCM5R1a4Pv19aMcGTM36
8H9f++9ZoNWm6MOIseKa7W5zBvDt7o9QCKxFBCRO4+L27Qo8n7s+jKMY93lZ/CPlKLpxgyRdyzAc
yQskKdKkGEyYSZwcpsniiCkNzisZeLYalcamcxFE2Hk7b8tKzTcls1g9znoPsu29bknNVSle07gn
ByMa15auzeGfsIn2kCtD7jNq/u1sOeqW5Zt2v1DPA6rev7Cm7N1gxcWx6Ie7woVLO7oO1JP1GbpU
6ziHyb7EN3DXpYBtCcHLv6aKcb+dPbskY/9VHZURHvF7nGNgpIv0HKnSe2cOq28ajAdVsnyYzcS5
IcrjQ6Bc3va0KK5YoYictzvj8Psyda2Pbi4b2HUwxNBa/Knb4FIv4fSG0KbB1WWZcsOgThDW5vpc
wbR36Cxw/imMExgVmmAKMwdFwtsgzeB1GeLXQGU0OnMmHg7/WEUuV6xc6Ks6rS8csmKKsL/JYFvc
Tsg3gTSY+6BprTXfC5VNrpu7lUa2yUQCJjfkrVFdezVJ0zlECvl1EU83g07RmLMVFmEib0tBsJta
fIn4bIeTD5L53PMshigxS+OUOC5z97o4zW58Ilbkx1pxxfjZMBREJK0i6N1qvMqkWXjzEXnhnnSf
R1V0+ii66RBYLWOJZCHORSfBH4L6Uji+BHPN2X6ttePFtZGSUk+GczPsmBVtiSn8Qpg2npR8pbW3
PNTYKZ/qJvVHNhfwKrVzsLsmPIQg/uDGH2w3dTYGRfouN50GjebVoQymNcY71GPm2cS0bX224fBs
JzbehJAspJKiiZgqnPtrSm7YN9jBW7RxFfSWW21OJ9G45m5cAIEV4Ue12GjJFvk1QL7cFRElgdZu
BWiMB1qaPBRwA8aa4VQacjT5/ZqTSVT4JKfR/Uh761CXtbtvM4u+qndX50OyqYuF1GxJ/8kLgf1P
MNR2IGhfxkiGx7KPTOJCEL7Q797VbXWYCRpCeRNA1sDdwYnly40qiRHFdd6RxB/nRhZ/B5YbqSx9
F5ekrwX5HSiBjXai1XYc+G7teX7p0TFF/kI7JwAW8ZUyQtqhwnvJne5bzRyLE85qh0riJQoZ6BrU
L0+m25f+RDhJFo2fYp6vMuwu3RAW+wjW8KWYLNBMzQiCIXSZWYqQ2mwUsCEyeYb0cSEMA9JV4xIm
N/Tlze/Lrj9jaqPYL+3HWelVZ8YVb65YwHl86TnoHMtuCu4y3Av/Pdhd+IEGRuyxBW7i2akebUiW
sIOltdO0RAC2wTE5NPmUX0M6yJTQy75U1XBo8+yxSEiu2HB+YVBrePM+7LjfDZJANkxzZviwdX7T
k2riqoJqbyh8s21FSj3C69+HbDLyfbpy9E3ukFjTjVcJbjq8WKU/rA+/z/7v4fdrYAUxMw8Bwk6j
JANtGhOoUQJlRw0H0YdW5/p4yUFkJ2TY5yqCN9lGTu1HMkHr5Kx6UgvdqkDlfE4IfJg9hbe1Wj/Q
3wc7GwIfXvt5ti1xTLBEnXsu9bClxbfxGBpcUlkbyJ+ZUlD+0HvuawYTqQ+6VOMSw/aRTBPLBmIL
PMi68TtzxGgQlo2PoxDTDepij4C6mwWeMZnWgy4Qb8g7KN5wlGY5bHOcj9sIUwCKYuZsbVcYcJIF
6oQapfrMSOkGOmP93wNsaol6ndPwEFk/2PO7faqdVWq70Bif0sU34fkciQK/aGtKkROKv/OE72/R
yHNGsa1JJ8V29j6yCdAkRXXKmIx5AiJ92+j4UlPczIv5k3nEs6JMy8C8k0WZUNmoFUiczfwm6Hjh
OdMwQVZ3O0cR0Gb7wajFeKi7nwqI2H2rzbcB/a5IeoBA0WGRr2bigLhaeF8bhEJb5dZP8ZKjrCFH
MVXdOUvNg0LBRKtg25XST3qE84oCQSu/rRGgFRNmhuZAcCQ9fu/fPFLyLGH5PCrIFQ19UIaSYGcD
2O3FTV3z0eSlRwvgNA49oqkmYO5Jde+RLJQyEI4T8N/U4E9TZV0RzhxnVF/OVNA+l+SAW9PZGPW9
F+afMojeVUvizhygjihPTsL71nlksQlbAUKdjlLRW6QCfgahg36OhkjG1CLAtxLOEa3gm9yDWFqF
wT8iti6u2/kp5ube6aHjrejFJXxmCofZeFz2lmEgNB18rebr9AvDqO5T4mQ3UZ88x8n0Y5bg1xp8
p3alBR6z4NQY7peRasSpwVdhYrcx2hE2TeidwgF5qnVFBX0MkQU5NnZCq7ono3BpssMkqx/HaQ5w
iINT1PEWJtWdQuAQDRSCfeUwuCCCY5qNhzo4jHY0nOAFvI8GxCQZP3OdEEJPBknq6D9wVtiVankt
HFJR2ceOXlB84mhlvgBDXSvzuUJhCjqgQpRGBQdTIdxYKLUiJ/GzKnp084YVbgoOxrdl8Nbp9W1e
36s46Qi4Zt5i8zuHTv06jnfC048eZ9INm/+pyeMMdsGRZCEuaJOPAbAhxwb53gJ7i+0uOQjH+1dN
6WPcBA+hck4sBuxjNZfkOHIqD2X5DpLgrZ7Vu0zfqXNvUPrQWtfYwhNMYrsxqpAWA1/VmaJJkhlX
DCi4L8gFivLhw4y5OOpB4ZJIfphfvNgcU+eRqx3s+B/dihCrImcBFaNvBlxR9zaD3JAjefdAXXOH
9t+vM/GUCDM82ImgY1rVN+gkjqowudo0nyofEC5JeHncR/hDqu4+QTk0ZuKiufQ3pqlv0yoxmctT
ZM6mtXAsxXdN54kTBHl7nBnKjqCU/N4ugyfhGWxhRk/jMjCOgaoQPOeE0FG7OCE9jTgyAAjxBuWk
B/cdF6BWAAsCLJ30M/k0MAKv3afgbjRAW3omzh2TfquKkCbXxEdjmQNoFmxEz//P7GKl1WK5NQB5
Pc1/0iLuts/oHGCyepdBQOubAN6wwL8r2b+Jtj6Sz03zpvM2JribYXYfUQ3sSltj6BbRp1OJYyvI
WZTmAdTFaW6xxdSylJhX+WUJHD3IptoriSkxJx/AsaKrl9YnF0MA/hGYwC4Zi/iKyUB3Hr1rDUxy
S8YOzZrlwc6Xn7AWZ8hyqA6R12npgksDjZ8Oj51tRSTAGBcDLpVqJcHNwaVZ3I8YvMMsv0SO98qo
P1nVesT8wWudoG2aRpz41XrSR6fh65IBdMDgjtDBjdBIj8ncZQEYGEEny5dTAmJSZxf96yYMzL+k
YLnyUoAdZwsDIbqS9lLG8rnj/rPz6m0I3uaQ72VcHu2IOF0zN0iVbE3+VvkMJA+ooEB/mbABewqF
uNFI0m/m0zLgmogaOjAi2bk91udwuLYU5tTQ3KTCokVsV6uqcIr2CjXzIPnXk0PjKHCewMhyHLon
xfhLhogHJ1Unpzy1+SMm66aERqZGY/QDa3p3S66WiWqfQDv3YM89GCAL2XQ33OcrkIcFC7Xnz0L/
HAVFRBokO6DFSky/sTvovLpMpf2TY9DjDRGbWdO+tori3cVrdCxZ/LzZ/Uob0wMjw9ixe3QJycNc
BlIuxRpHxxJ/shPxn5JQMjIuwfEc5NslbgmbrSN736b213rlEelwjOi1gRoa3ntszOi6TLYeFmw7
Na9jWt/HLhPTAkG1nDElM8/orDW6Egv1pjjS/PgUfXgtslUG4c5on/mQ2lIgiiRNAUjnp53zhlpo
Z2cNhbhZhvdBPwG8fBOKkjNh4dvC0KPiXn+isoYr2mu68U14cnvcOklndlvXtDliBZxypkNyUsKF
CbbKizkS3GfAG7x6XPkn9i4QxG+qCVB273rHru86Sm2Wx0irjxyyCxu04Wbp6revmQYsTwJbK0DP
glUGnpiC+ZJYKcAHG8Vydl/c6sljxiJpitXeJeZwmBBAPysqOrnUvurrYxuUBNxYPsOxXd/hwLNz
jfcTcPO+Na8V45pts0hs0GZ5Q0djRTuN7Y5eSzU81O674FKvO7T47p8Zr5HQMGOJXFyhcqUfMA/e
DDPeCHvADZY+OnX4qDBNxEkPvZvebua9OEuNzstFSaO7e+l17PGAAamUHgYgIoU3QFqxX2KPHNNg
fGpsY9+F8yuCfrUPIrwvyHOrnoC+GoocfVXSxEpaf0VOJGqoPhM3+tamRV+M5PsExLZYNXdUkBeP
VFS87AyRxDFMrScgunbACuc54FcSB8Lf8tTTohWYLLLos0rABqiUyZ6Wx5rJVW6XOFLKcyGsS1Pk
QKQAF2/6fLo0dn7yQq6omczXlQUxwx459sbd77KyQNbVyvGT+J/n0rApRvOliQZyI+WHm7WHrIbr
k4bey7QYD1CxkvQdeTs9N+Gdkin5TtADZBNSIz0KkgGDfxnhuuN3FVDo1bbd0tHB/r7If+EM/anA
Dt8QyuBkZ4gxBYRxDmWAycToIzBoGORNEtPozK3jmUAC0rLw61Re26cZudSoOfTX0zfgfsrbunhe
Wg9kjQbgJT3oHOe1Hq5CZrjdqE6tVz3Ho/6Uoq7PtQqxgSywNsfcfShs2mAaXrZMzL9FA05gtAac
UcMK49f2uQrtf1GUzZjPUTo7ljZotBkTM/H6OBp4ulyT7RkSWAIzhf4Ogsudnbiw1wla9WfT/LdY
pnf0zOHBnib7UFkRUzMZkHU38znZCjRY1flLD/0EpcCnSNMb4jccP49dIhiBj5APjdhcwR63WmQN
nmveDkqcQysRZ7LPrnHAKco2wmrPv9/I1cDr3WcaikgbtS1NUEoBz4Rb3NvD2eFEmg7JsSum+Fi5
S3KgwF+RnfcIEzx/jILiMAzTJ6ZfKOG6Bl3n6efeaaJtpyMJjXPcmRTCnaD/mDgM5UG/RvuKEwlU
9BxJ2RRV+EhA0B1kOOX7MAp2DCmG5yUw/jbQr3Z9g5c+T8Q2nhlHo4nEr8S5BsEoGEkdj86lywp6
BNqg3ZDG8gbhc7GjmI+3bZNfCNuLCTblvF6D5xEV9pXBHsotBePO1dZrbQQVPT2BQJbtyk2fCAhN
QQ+E1IlRdutUABOmkDqmBAAUFsP3OKCKMG0wvQmoK0oypjYD8OiJ25SNLHIRm2QRQli4mubSbXOU
yiDaH60hfcoNdKjt4h7iCvBpnXcvqvp1+icfvPlIXytEAkXeXDOPiPAFqhTJr9tiLolgPcWumcYX
26XpMBXHLtOXJGqcY7UgWljPzW49/ODLTTmckXun2ieot6t9wPtHmy/ayaKg8TFYlW86TGx+H5b/
ffb78v/7ljoLYYQ2bMtx6eLP4C8uzz1z/6RlR+8rBtKpXAA4oqHrssdGAAl3KBiQ5YPatfZDxJuo
JfOH3pimc4SeKnE5bDYQv9JjXDQUpnRfulSaRyzT4gpMOzmvGKjZ+cvozKOF1d3o1Dq0EU3xuCqv
gTD2EcNGopxYqKRn37rZVDDM74bd1JMM4vTHUUXEX8cFosN+fChdJbHBWkAQSRR02Ne5VLCykBsC
xqmPcWdV2OhLyo5Yv2CWeA4neZvU1q0lhyfqehjkJtlFqOyKwqRmCCFmdAAoBMLznTbK+17UTy1X
VAOd3Go8TtS4Au02uJW0RreBQDmMud/YRgXjI9xRtVInAx8y7tL0O3auPVvroewcoM5KP4Ho/cJo
+yergAEscvxXGUMIcs37CkrQMd1ZxhLy+PQYDol59sKWIfr60PQBPaAy+LtMB+x/HEyBcW2Rtt+7
MjxjLfQhJd+JGDBI1RGTgBCkLlmEB4wK2PcSeCfRrWkWIDq9xEdTfTdE3U82jtZRrCNs7z6ckV9O
LGT7ckGo4onxJnRnv4fVg0DpEQEVo0W3Y6EHVo3fB3ukBDbEWDLuSGkM4z9Grx+pMxCjTMlbRvgn
zJ/rvCJwW2ZKBGOkJNv3F1QR96PR9tdgwdAclNNfL2Uy4C3TEY36TZAazJ5KwA2qPklXnssWZtpC
U73R9dlcQ0NW7K9lFN99Y1+meGaS1t6nXfIy9ctJ1vpaBncuzj1gBOUToIMXOzQH7p+ftE8YkSkE
5G1uML5umHG8Q9NAE7EM1S5MKGGGdWYHD9ekmA2S6hM49QFLA22PHFqz1A00qbLeRF68cz0mbsUk
n5jf40QLadARwVvcSu2gdMOtpdf9dGTx3RhBInya3+Wu8j7dCJtL4fVAaIKBr3Rg2IISq00TG49B
Yn1Uc1AQ8DqpM7ALEJkxtrYgOdqptyKTUSgFhtf4Qpu0dX6f6jgDHtv0UMECzzlmpj73ayu1E3Xh
/zZVf5/9fs07jaHrwWrBp1FKZ7rRlb6VbhUfbfCx3K9rsymypjst7O+RQSkxzPSg+v9tRE2iBm05
NzSY/9/XQ9JKjsE4HkklzMYb3c61byaW3zdpcXRMuEXQftvafsPNBW9G7qRrPlNYI91F1IRUG4Rg
o4HbgG3ZJUnxqKv5TWXmH0lwBOstIzliVlNMEJvfny1TwfmvIL4Foh07Zhw1+0kD3S7LXJNeHFd/
XcLWSUSoNJ9QRzhd6KICr0GPcqgEuj3aZNF4TFbWfGZq0OlQRhMGfNxMa4Z5C+2jn/YI7NlDLVJY
l4YOccHP25osji1y+rkUZyKeo9MUpfaOmdKFHKTRSJar8rpns7Hb85pFv7HHhEwlUQOr5w47TaD2
ptRaYdW4N/GGcvoKyY1H9bdK2jDmczRxAnGMYofJ08BBPUG9QF8EEFsUXhakdbFw4eKCAK0nVR10
PbE6TeV0om9yGwShy5CfVPAVh46ExdwT0135Rdd1ZIJ4cXzsXOa1FK/+7wM/sPrvmbV+n4fRbQvt
Hoje+vL34f++7/el0U42H355rFBG+VT24aYWAQbehSCT2nmKcgu39f+2aWvShf12ffj92u/L32eo
P0GFztP595ViA/jv29Rvn7cHqxXnEolUsnpz1ocaI5lfrg+/LwtM20T7ATMq7dGB5zYBG+vwNpVt
hB+sge41LDQsZnP874dY6/borT/JcFV5CHvvaQwrJl1jm5s+c2vjvwcnNJ9jeNBrm2KtEzZmYUOm
IL4cfgk+e8xHBvSm+VWM7Ve2iPIQuBxulzk+zBNnfEnGVgOzcAkJnhqXp8WEz8TghR4PdncbsLkF
dYbARCCGND7/RJM6EguE5nAX27L3a2omk0WX+LHltUrKB/zLhqoP0eQ6+2jJGT39ALPmi5H75hHU
F9rObd3GV96bFyPkqNxM+zirb5eU+CEx8w8cnV/i1FgOtvXPmvHa6WH5SkvT3ZlLeM3ogVq9Fx/7
iYxJt5LHbsxWNJ3/+3c4XXUeyu7E3Pqrq6arCqD0WVL7STAfhMBcGervRHGJK7WQFobzeqdw09N/
nNm8zWHbRW9TR4wDXY4PBI909RzKrBrPEGUS494MUZijubTJ/jxUBKI8BC73W33nzcIDd0D2Qq8e
FCg4dgfVdWAOUvejyVv2IsAbY9k8zJI+KcaFhau3IYii/iia9oFGfrtL+DA30TIcoQr4QYOs3nSj
N/WC2/FM82BMwSQbsdPsQ+enBwV0B1zY3YtFys0S6acJjuuB2fIL+SmpLxqcNbGXfbF7o/t+ABX5
4U7Ga92DYOzl9F5GuYs9rL9rpqrF7i2jhyhPjvh3vmDrA3BtamzrDTF4rvqObAgZRBT1x9p9EMub
dBpoZMsybFWZ3TT6iZIOyLTmwGsZuXO0XIemb6rOhcFZnGDp6IQU7ZDDEzsCl8n2JN5smUeQapJa
HCCXuLlU4Q8Gop1pSy4MNb4Xaxxj3jyXHq4GzLeEYibqlLvL36QRN12IL74oKTTHFqFTbPcYBSgQ
fwfZYQC5MWKsiXZyzWZJScuMV7y9hbJMeuv4vLtBbELc9xKdvXm5MJ3uGVEC5fQSiT2KRGUPGW2L
awrGDWWSFQ+clSrirxxq0Azh/uARA8Ekm+gf662L6Dd1En1S4+CVM0WgDt1t1bm4DCcIE3P7WgvB
oS3H71DRWpzJrEQVtVbbcIVGrIgbWAM0ek3k92lp5TvPKo9F23+rupnPbM5MHKCZeZoZr4LGNg0J
KqvRKw4p/OBqPOCLY+zkZY+W41GnCPnZ0Rw3q+jO1qdlDWMvw/xvNBjG0bPnP1MtMkLlCDHP8tNA
3PURmLraVOBRqMnmee/RsAuN+sDMnpsMYt4udwrgqmVALjaseIycuJuiqt6PIXC9zjmxHtOKiZP4
pAZuZgy81alOXGb/BWFblkub2E05oegHYXEDSrO+LYZE74YI34HL4WyDojQGXEIGhBUf5KSxuoT8
ILt9VvQzmDzQKzUpYw+dig9ZYoc3S0Jca1+yCQJRwguTYR7N+n+1d8rSdYLH34sBwvCNcgnvVZ5C
cHauVc2pbYoRZYed/IpV8zWQwQckgClSnB4MSUgkdOkOGyfUpwfDGrliISRvkS6fXRImoHBFe6M6
23KhkUigHBG1deZx6unoOUQiIrt0DPpTEJeKLTg+lysomGgRiXeHWSGRCoyIcmWimtLromxLemz3
8N3xw+qfkeOAv4QgTSCp3UcWEU6zO91aLl6qyZ28/XBHRh5dGN3unbZ/TVzzXVYtF8VMM6Kh61uM
+sdFiRN73uvAQHg7pvShRk89Otm3OxFKxYlo4CCLy25qHnTsIUyiOaQc8Dp9sXJFR84b0RI+BNkt
GoxmQ8uKjL4A31V007WAnKcedTerMCFkrQEj2lBg+UYHXuZri/6DxB/7QO38QNv2MJryqfAKfNoq
fCnNkIG2OafM5LaRZWKcJFVrY6qKFUnqeT8hq9Xta2IT4eGIt9gT2V6M87fOiP6el/XUfbTjOTnI
tbwoACSYcGnF6IW4QKa/JppoFA0AztRWOM41qLIPlYBtJQH6Ce7osTfLz0E5r3VjExtU0u0yME32
fyzLQVLVWi9eXv2MCo7Q5LW7yWqBytHl3RAnCucm85HhU2vJ5nEw0ntgf48a3QPySs9g0Js7zKvK
j4JoE2vSdGfB2TChEOTajFudk2gD+AzRZOskh2Sod7lOf6JZP5tDgcdlQF8iqoUMDFODJhiPDYpa
VBYuYUz9RRnOEyDO7MZK5MPQVfd2a9mn0ezKvSPLa1EPb8hcyCFigoIfnMFwZe4YkLKBg985UtHf
e4UpDoWLO78ZYYbmpGi7iBi0ZEyPaSY9UOseHSaOrlLPuifelNttFhEzlMjxjR7uVZt0nH3eSWjw
aZ8He20yHEIrgfpUE2tYLSxaVcd9N02r9w2G5GCS2KeF2e2y9zGeDfSUUC6Tcaw2/cplXCSATlGM
12heMcL94APmJMZHM5kpJ4eLxOeCqyIOrq2nbueQJX+xTWabYc0IP0dflPgTycMBTWG8s85wybLh
vVCH/JBXRbevNMdnG0piay39Oe9Mms7FTgLJWX8OefNVB+AKhuQWoW3qjtURPG68XUbYVzljzWNc
0l/hdGvQOwK9GFrii7tcnFLzri+DF2mY8U7hz+CmRhdpkACVTQOKub3VkSKWZ165r1EBAVw7pjZo
3zl/L2Z2deHGT6OSp4a0V7YJ5zTmE8zTCXtY6ABztBy01oQ9wdqtjKuIg5PbYiro0mzay76fOT0y
CWNA8JZEkCetNEFYhwj8piTOAmkb3cqq/R4o5W8aEr2M+H8YO68l17UzSb/KiX09UC+YBdPR0gUJ
gr5YxfJ1gygL7z2efj5saXp0RjGaiZCO9tF2VSSxzJ+ZX3JdtVPwUH4uHgJj4D6FxoHeULTu3KfH
VltwEVZ8M0ZN4GYlapdUikeHBs99PjQQXAv5NLM1MldXKL2BPwh3++I3UHCZ6+MsmQuSyEZGUlnL
XSMRV2Cx472RQEQK5/Ypxw3kScTslj/RVzgGx2Xl6vjeIU1RyknUbuvH1Vett54t1Wml2vBs4Nyi
Ao53VUEwvqHdmlmNc9AbdAw9SWJkX07F1qTpKAcAFogM0FcBzKXzq+96yF99mXxOSR8w1iseet8J
TkP6KmywHwXOKwZmTrjmTtFvO39xBkJl7IpkKxD7PAaK5L9HO3VbQZ2twkBrZUw23UjS3pdqtu4U
hD1iMSERibq4lSHzpsr5Gp16xgDAJkmtj0vLNqdyuM8z4iRgLMudivBhFpFzTJr2NMDz88CcarsM
n/U8GDxQAdY5P7VOFlPPbJAvJqYsDwv6mttrvwcwnuGQg99FjAaRphoPnRXWFxrLB84I1TTqJxhJ
DAUtDQ3LhmNr2QEXMnJHhAW+CK/Om3rp5s59JsYqA7ZWlRjFBeV4MbZwu/jhrH1Jg/zOHtjQcnwE
hGF5dWeem02ta6AYOnZgTeNqZH1YTVFura4myNP49z7/XHXPacZmjlc4oEVHHQ8Q7gIKZ06jk73C
0gi2UzOemCDc28Z0aTNq4sHPjjwu9s0kSslwWVzb1nC8hnPRgakP61gKMKEGtG8XTO1jLT8Ohnn1
jUBSQkBvdjHpvNJWcJwavminlCQIgWUAqYNEBJl2pkmLLIbCkmeY4O6XBTRDbxkEyEtHw/ieTNxf
g4Je+ge4GcFOp8kcnSvHJpGWLJ1ggaoxJ6YcBbyk7NigsKZdatpf8CHio6Iz5zQ1vBop7hMkI7nW
sA1iuRLLEZLTd2PCpu9nqGyy0b3SMh5LRl96OSlrzUIT0Tr54VB+SBd2vVcasc7HFMWNwd9qWPNc
QJlxtHOKh8HjAFAXXXwu6zIijwMjw0C89Uw5on6TTY+pDH6g1GydG1+ao2cvRkFhjZnwZZSJvVcI
Z/bZq6kYwCFwg3WiBuCu3DaZ/RpnrXOvqRpx8ri+7a26P2R2XVwGG1mHgTkVXOmHRXXnal5qoDL0
AUZekE0VJ8m20cQaUcRZteswIFKNraT3pjKuhwm8JpAcfpSDfbTS6HWYgu4WnDYdATuMIhBvQsJh
ISGZrNesQzsuA4JWANJQoCeLqYHtEi2w0atN4GpBD6a8wslzqrArOHRhbzV5tDA2w4DTxa48DYlD
rKEZUAAwp64ig2ZIKl9zb+pNA2vXcAdDU1CPEBJntexpV8AxrFINytFI9i2Qi0oDIcBd4kpmmRBE
N4oM0lRHPzQeQjqsOe0rUMOdGHnKIFhqmcPEfYQjurQdPFm0qxhKf2o6bpmigYdOS3WyyghxYzm9
8ms4FRjmM307VDOS9CvqESnIZ+tcLtg+GKpVmS4sAgNOM1zKdUGQ1W3ab67xJSjreJ3NjaTXOiNY
DTRe8jHZphlBRgvUdRs6Cnh1rAnt0HqF39CWUHRrhxcWohG1lH54Ls34QH0uYefIoBtiIFPZJ4e6
cgB6wjjly8No0aQ0Dph977CqpP0OjRkvRJLuxhopU3IHzidaz1QSAKswUZSdBSrTsbOboFd3HLjE
VslADVUiO/SkwOyZnnojWnP7mPdSD4+KAkWNOwAcZt/fgSA80Yp9B/f4ozSrmH4kaHdtVR5RkibN
lPsGaTIr/Ttc6pGnCpwmncO75jcYo8e03uWMhj0/UlgOnfSxaUS3ViOTwWMysGUWCzlHJ+FEHJCk
5070NtNCCT9ODegEAEXI+a/GBezcjQRp3KjrP1Qnh45rGjoBnWROtk5dPhVV63i11cuVhjDl4KS0
tEtmRIxLo9qBDx98OvXw0iDj9nBnOb34T91EeCAwxUMvQDt047iAMMdpq8LsUGKGeNqydNPN+TTF
V8qhEFIZPjAQwHvntBdm+uQMWhWP2pzfjQxRjp36EMxhQePIwEBefQSdUrvRQvNWVJURJkXqcODs
p8AgT9rO44WDe7Iue/h1AzTiXEz7RjF2UVk9hf74ZRJQSEMF4Dfh9slgvDmMgIuS5L0fVDrlBN3F
uqhoZfOhLafEKiJ8DBSSEWaPK2tvNRJrboq4ouD9C4y7OUPLLtClHNgjCDosA4A63kb927dBZ0TB
QxyVL07LK5En4qLNS3cn7yJnmPJe2hnKJk7+1agE3xR9XYaNOmnTngIgx8Or/FjnarJjPBxC3bC9
AuPDBvLHxs9wxQkgv14Bs58wwR6mw+wRjX2r1OQOCdm1Ikuu7ZEnTM0kYYrCvq176q+o2DiVE5ro
aE0wMlkI+OnRLSOFnCBurQ1NLzhXuQ9BDGRJsBYkD54iTUdPT3+mmgZH3Vru7T2Gxj7wigyz/+BQ
glblnLz5Jtgu8g0zDH1N5diTMjDDU+IMJBYC0tib3cFA2qJ3Ckq4XHamKItIqsW3hFZpHRz9a1bF
+7HKOPdiI655XpJ2AOGvZs6CSvYxpBpbzrpliKw7By5kwXqLnfcjB3+4KZSTVRjEyYJJpdADQ2Xm
3OgxXdrGJCO3Ru5gRdCpSJXKKtSyYIPLn1KngEViSgZvYkA2SBGTFEPzzup62M0hZz7uH3PHg2pC
KMdefMS9d+5kmLhOjgatY5SuNRo7KVc9j8W5ipTODXL2DdMEBdA0i9g/3XRK+gWjDlAAdnVDuSu1
/o0mdMXr2U+pS6p+O3GaiE6Anuq0JsgqNyxPi8kwYA0dbAhsZmI+J2bw4bQYp/zKeseXCCfcQIJL
QtVZNdxfubWj7nEfi5KZUmUWh5nztDK0J7xqi9uaqHm8fFgt7k+lQ8GBin7cA0QpFl11kk3g5b1z
ps223SljQmJ3fsV7B/0HpB9zgYAAZBd4jT9mxyBMztgiKTnTq27Tl84LBxVzN/oRHZbai4/iHHMk
9CqDMqZxZO+k4GnCuTwKKNCd5BM45dS4KYzmIs46Y86Wa3ADIv39SYybWKuCYcxhAeKu6uMOZ/8z
xs85TwOPcBnoAx9+IDcSyIMZbKFlmp/k2q3h1HhdGKdvQci4xFsQopBeVs3QBqs6Da4yG+NLzK0w
lBMc/nF+yZb5mNHTn5DjUV/oLjznNMHv2tK8qabhDGdAXSsYGSLbQjvXF3yBj88cjhn6t7Ih1MoV
UCIy6eQsqTmC75VCNhDUptek3clYJcQcs2kbEladss3cURrTLEVOhTaFlJWXlMUw2gR6ZENqO484
7ldZ10GpAnDuNlBmS3NhqFQP2QxsRWvTn1rWzyTb97HJtKSOQ2UNW3qTjqPACDk9Dzrrl23oe8hB
HyHQTifC/Ea8NZUDtE8KGWPGcjd86h67zvxqiEa5DCI3gwSQnqoZYx1bU9flwM7HRT8QeLNjCT9Q
D0Zu1KkdYW2A88R99xH/H/xKuUg8luMaSpbuM/0N+PBtwWHHC0r//cUxJTCZPKxOI4m0YgGAl3F0
SLEg4aC40yr7MUrGl7DH7EjqTq7qcsDDIJkrxlJeVX1g9KQs0jmzgKrgWpswEFkrmYXhaZDBdpBY
HLW4kls6Yh548DjaUrRQ+hhM4ii76PrRXOoSpNJp2zGYWUITV0+pDR6R4WDh2jgdumZbzOkdQ1Pi
P1gbfjvU8fNx+JAgKlJV4TSuacFxnEa5DgaqCLRmOIlMdnsmUv5Y9d4UctC0tHUP4XrDaPEcJlw3
BgRDK2JQVDPI3YVZi1VU0V85+c7HtHxr0uW4Oef9xkjugoJJVDze0dBm83GTeDXEO0HkL0LIz1nE
tIX7Oo6lKXrugAvuAqvfUbcQrH17Ng8MHFetXu/EqKY39Lp5qj1y/TLK2yDgGj4QhnWhwZqbTMtK
N+ony1WldeS/zc7XunE3VyQtnZCOrD6/Tgsw3wgVBRQnHhMMR9uAoMsq1Fnim6D/SHPOhy0VXllA
zFE3TLm4Bg62gXMPfisCsnCjWim9Xo5fGvStKmQERyveBMyDs/3c4KalQi7e99QCkbhwa4MEeGoP
Ds8rU0AHx7ROfLlHM1oPP5nCrbsDL6zzfHDjctxmyPhYKkhnzaGBIsLnmEIAW5RPKaolG1JvbhYG
BkvOYmxMIxiFHxLz9YOdgLCQxmOTN9lOF/InEaTjJRn/USWISA/enjpyPQgY+YT+E62jaEgkzvGY
7eOu1taxAl5KtdVpz/yRLqVxbxrcc33IJRtrgvDeAF5WbMfcpcJBrGZQGQv8RGaD901J8egV6ESE
lnyPUMBjaIlXJ7M+R2Gf60q/Vefh3UwTkPrE4rgUqt+qxqEOhgEKr0Hkp7oZLaClZQtBTSlJfJQ8
oX0MprAiFwgE+dCwVXkmmImVYCfIk5T5WhL5WyBFL6EwrkEDE06MgdcjDckOPIfqAz9iYGxv1IaI
pX+hThYJxMAQ34j6HETWmw6iGwaLvNAB9UWu7USp9Z1AC/bKCXXPHrRjx6cEOWUuVlPKjHTibmpU
RPyNGtWKqDWNwnvIcNGqcDjlYLayDETgQuMElzcD8yMOk45S+zt6l4AZ+++1TRORNY3f2IiqDZ61
teibvaYlBW1kXbkKR8kXSFh32wVlfAlC9WPKeEhlMb+HKmqln7Z7dULeVRmlk2+fegIu/Oj3PzLO
NQesQLjoc1YxPOoiHSHCYIS0xq0iUoLTiFFubznexKzmnEUXZgr21i4Zk6kl6ji1YdM6rapx6yvT
pS9ZNWkosXZRLT5UtqWtKCBCNE19weQd06qt6Z411EiFAcNAs8vspTDM2AWlieG3ZwUJC3j77AXk
sqbwgjf6VlKnjPcBNl5l214+k++S41hscaW+J6bQtwUOV43MZNjxqk6ttUXwflcdbEKxPdBEYAJj
ktX0pXYZ0Jpc/4rH9MIV9KjgD11ZdTweqbGo9oOePSv1rB6EwfaC++gR86SzZiYMuzOso5uE6EvV
ggyR4zRdldfC0ANXEZO2GyNevaMB99FtM2qLo7Y8R7xfXlXN2aZyMog5hK3CLL+J022oA7l0Sq6G
qmYoG+nIvWijq6N01G4soSgQENw25uInjPlq82Jc52afbOr8Qpb8Osa275basywmCIFBeRM42Cyk
DsO0L7SvLK3VdWjTWK7z1CmdI92qZe2otVRdJeq0pdzQ1gmnArgh18LEtqqCN80yvlAQYetkHKVL
Jd5WIa+bsxACVB3nnaapt5qkgzPTTFo22k9ovfNmIj81DJgINFFd6RgZucJj2ZxG5QOER4S4E8MK
rbT4VErsQvBsNgidlKClQlnzenP4oEQP+UpFwjaj8ASuDVs3oPc5JozddwA/epM5NDlJkAUi2CVt
dFN31n1T+gt2CCyJjfYT1YWXt+qrPVbQcwFaEVqxV4hs2dYpQgoLAj503VQxIsziXVOF2oUEcNRL
87IUHUCmM3e6zkkoyfaT7Z9Enks+dTx+QsTgT2zjIrEzc87DTrFn/gT60prh1GMwXeOluzYd+t3y
lsHin2nc5qqEVQD8YzzeEKacC4bTHCIbRmCGQzUcsmIbu0QxkKl/d7X6z1mt7pKpeokRPWZMM7hc
042s4YIMBvo+9ocVk32Gygq3jTG39xbsaLPAGCWHYdO3Yr4wrl/yFV35iDH5rY70fQQe/2oY+rmq
8xe8UuHaZxiMeZYizoo78UZidNPGl25u7R1ZN6CDMQblYuS4GVD2rClXqqzE7cRhxZGy9AjQfeha
AjkQ4MYBwqKxxltEziFUL7BTfvoboTfRBuWSR4f4AhhKgeMNwAuwIzhqvGhENTDz86BVkgLq2tzK
TMPKhjLPlnVv6wapd9U1HSKnvppi2JyTeCvr2vIABOJgygtk+6Gyztri+9d7A+pb7+d8hqLvARQB
FwCDsrg8mqh+oh2UJDr+dV1hbodg3NbOrqCYgZubsm/NkI7Oi7m40HlZtHb8bZcGk+OA9pB5emgC
gw0sG491oS6uvWSthjAfRNPu4O2OLhw6WjZiELuaDgbVrsxrD0CtwZ68o+gNbxEVKITouZHRrEC/
GytsEdUsCHrnjaYecuHT13ijvnSTKAMySr01dcrLBvNNi5rMm4GRuFql3jCxcjaRN7QEnSgwB+dl
lkCUcRBDrjl1LVJqQKWfS5jhFWM6f9nUUaW7sDNZr+0qo75lHHWGR1uweOCy2N92Su5zIG6nXcC7
u62RmIpx3rZh7m8prN2FnY8TyZwrF+vDjhjHPfPUiQsYiHISCCQBBm4PiBuroUWe5Zm9o3Uzo2CA
gcVgxpfaTrR1QxUyQwfmYfSgSi8wdBIDFfugwXCepNIbMVSY9FnxFmLQ5OTkDajrzCN+TDOC5DeY
90J036PkilyMuK2UK7NO2G5l+ASHhTNrbr1M8ArdeZE5raTiqMxZxNNLEvkzsuhW0ERB0fSR21e+
dwbztFQQcLIx4aPZGzE52sEnrL3Sy+KGMxCFKiTA1qLL3rWKbHttUcU5aMNBzYdn7Qweo9+Cj0bk
S7BuGxbweGc8p6TTNkAmFNIMdJqWKYV2mHF0UMDrGXcmx394S/OcX4U0/O20FpkZud3I4RnMiXUY
ZtJqNEt7sfwawW8A1yAfI3wMLujM66wZDlbD2FtK02I+KbAWk7YglaDoQfyQp9rDRBye+vhkryQ+
j5AmPpNJx+i8G9vpHFOVsM7jxV7oMKjKAJTpJjOSkphEV8JBS8X4TVsL7SZIBwFHF8YN8wALQgyb
tOOxDFRtlXJjVXJu6bOaKq6lDJgJWEzUhAyq7vVGfJ5Tnnbs52w05fyk0hOaDwnwbn041AlLhaUZ
T6xvwTpsxMbKfWCZ+X2FtgrLusYUXRvAMFnHJyd9GeBfuklwdlTz0xHgAY1icqXsL1z4K1px+HjO
veVmTvGkSfrzbEWgCGgM28MWhl5NraChNW7g4Khj4bvWtYNZHi5cwaAgiaiUIm7B5cyWl67nuytb
hlZVW6PA5jeDT/6GKw1wHoBRXUzLsllsBIMdHHyCwooNeA+qaKHQtLg26iDGMGxjoKwjNvd+8dqa
nPR15UtWSgQivfviwOhOLdnwiWG9C+9/px2W7zNNNUg46ZMOM3TlLPj3LMSvnNTPOCm5WxfRp4Zj
SW2KT3INHmyBgDaX8NQ1vnRn0Cy1Op+avpZ7BOd5oM+MQmFtovidhMK+IDyr4xbxwopXhJHnPfBK
dRMN8EfsoLmMiv6pgySG7ZJ+qinAhcjMXxarqmMYPI2NZOyPrVIzBvwCdUfRmU+awgE36QWSAUFE
1zG8cxadMBGm2/a4fhQ1/chj1JfBtxQWVGS5weGGBH+Ku5blkNMv8L/9+uM//vZf//E5/mfwXYDJ
noIib/72X/z7Z1FOdRSE7f/xr387R59YX4qf9vdv++9f9uff9LeHIuM///aX/F//oOXL+e8/l7/+
H1+e+96+/+lfNnnLinbXfdfT9RuSfPv7a+AbWX7l/+9P/vH9+095mMrvv/76LLq8Xf60ICryX//4
qf3XX3+pwvz9Sv39hVr+/H/85M17xu/bFYtV+b35l9/y/d60f/2l2PpfVB24hlSFZWiqbclffwzf
f/8p5y+6FBaDE6Fa0rJV7dcfQPTbkL/U+ouhWqYqVNM2OIjr6q8/mqL7/VPaXxxbd4RjCtPRdekY
v/7XN/+nd/F/v6t/5JSeF7QJNX/9ZTi//ij//mYv35yUUlMty2TPl+z/phSCn/98v4KS4Ver/4Pb
X5figTU9J823HdsjfD8X20044OjG5p8TGm7KaBNnltfHxYnavGPv+DuDfH/uXFoR35VdcunU6BJF
01PIfXdy+nOf3wEs25DNwIbPLhzfZgmUgJkpw9C/yrq86qy3lE1vaMV5K9X5lWb1DWz7j6VIzUKE
nbvcazRyGvkTwdItWxLtD5LgX3qHD3aZnEHu/a7H8z+9e/94gf75BbH/5QXRJe8XvAnDME1Ld6w/
vyCR1QwabscAra7WOTJb6WnuJefV8iYKhPYV+Ni65WBcJ+pcMWnCMxGyYmDYNTdKjIKtGkF0LxPV
2Y8Ms8O8fhphfL7CB3hN5wJIgAUodOKyfxeBK1iCi+g3YLePk1Avlj9SFgkzapUYVX1VEy8I6SHX
w+Kkqz96NvV7W1Vv07gbjgvtYlIb4wAN+WE0DZ9dYBpv8iLSrsYhbTdhWCp7nwax9dzo8baWfOV5
zwG8SAZcSdgzDykYv5J+L5xFFlhTwzdwajfw2SHRHgX1L/RgmuqV7TRaSVLI5wrP+hlD9wrsPIRT
VT01KTx3nUnnoRLwT3xaI926Kr1uNuobaySp5Me4OyerrzyTC9Aa6lV2mVWu0px0TtqyU9a4rQnI
9eql7+cvZNo33fTV92IC64VJFp6MUtE+bNT7f/9uGzxHf/746xITn+HofPS5FNo8nf/88W/CWs/C
gIy5GTUE2xMMoIgl3IrpIRE4S0eVbaWoxnWjFa+2NtSER7M3BydYi7H16hSG2OdFs55pPz0yebrP
UuuxSbvmNmzws7QtHr+qnr/75Qd0FbU3KsaeSWucexvEzgZNAjhXoGGOD8xr5C8Zvsmp3EbDnUNY
zQOYomAQxEHfcH4oMtivhiikixMKe3pOVOnfvyKa/a+viCVVleXn9/8sK88/vyKhXcE7pexiq8QB
T+cQNG6uN8FWkY2n2DboRidytr0ztaeIDmiCPsYnBqzohiSfF8dWCm6FmhuFXpAEoYgBrAw3vdSa
ZyNs1VNnqDc+/tVaUX10qMzZD8BXOIsdZM0n2axL9//xDcllwf7zm2zouqMZAjgB1SAAi//8LYGP
hrRcB9ieAuxSenLfJiFafFRdTD6G29nS+qM6F4xBf/8wm/G+TdY4bkCVG8csttNDSBaBpbs9KIso
iX2WIVG+mKdTmXsaMzuzxvgRtBfRIqgHE7dqEGJAZZ07Q8EzTmn7rgunwpX5xdKC+8HMaEdIaXvR
rf4a+z9Ihwqwm/RBYHV21HYfQw7alFzY8wa3ByO3QntERPOoqQoOcfroE19gtIgQM4/iwEwAF/IQ
2+s6SMkI1xWF0DGqUay9BLP9IUzrvvRJg5WYonCyjPdhPDxynKIDNPIfevOrRMjmDvpCsZ0bdtOJ
WlTWifSBW/O5G+Jo48fjY/M9S4WIIikQ9MEF47gQd1HW42zId9HwAVoS6STAnTMS1cfVg5YafgR2
VawbC5KNwwdlFP1HSDkgfAcOiLm8a4YmOVGvdduF/tmODHVnt0DiI25zvmK8c8XYjFDt9qqevs42
wxQakCJ8TzgD46yMby2MY/H4wrVb+yCrw1Az0T/qKv7pC4qFqe6lNSNaV/OlbLOZNJbiTpbOSbeh
yqwS70sbb07HHS5LIG/UTNCN0uNw0xP7pMtCp762FWuhjw9l78PLSZu3MvZLpLblWEy/olISvzfa
D4mrbY8Vu13VfYEog8XWmoDKtkA86ujeYERODUhwBIZUuR33DFeUrQZNLSo2fRzYp0o09K+HKT1L
TOA1yIarlEX7mGj10ZjFe9uE97k/wy7OVf12rgPq8kZxDuPpTgQ4I2eT2xaA+l4LAXQw1hw15aXp
1WuvFciOoG7bRm45eWbXyaSjzxeXjGHryAHWafMbuxpv22xJTVD0yvdZpfup0882tE0CZHj2iEVN
I+BChjMc8vl8CFKEld1+tVGVbG1RbcYYOFYnfXONmGUdoV9nXtfbJG1nXCJTu8xmzOiushhtgU6f
PKzij3GbfuW62bgUcKvgNqsfP0OZKxt9Xe4LrmpSDODWxpeyLCHSWNHB1IZto+fZBoagcJscKIdM
Pzilw+0k+7kWcTsxm5ow5NmVRV7LNykqwT3e4AocqTPMJvyuTvIx9YpX637jzq3zPibDneZIONJ5
5GXWq5qk+alsJ3rA0eJ9fPW7nNawKizY4DLKuUNxR6p1dNXcs4AUrGjBc85yWShlSoMRlqqmTmP+
n9izGScTVamnDS4SZFrfQfBOOmtrA1ShKvOkpPMdFpxyYzoNZVflrarQHmJK4763imY7jSLdKx1v
vTUtehKzEbD8nhjq+0ptnONUqpseqnWQ4NtqI5SlDLtHWkFl14yvaBT8dR0MnjwxN0oOaTeIn628
vlUHzUbGJkOPVgtNOqxvaUcWvmav22l6A6t9lxTWI3T1i231NyFXoLVVl6/STwmDhIcUKwxPtbC8
uCERM6frOqdssu7VbodD2Xf1jNIORypnheq+LqnLrVhG9TVMNYuTmOeXkVdU6POdpHzcsgs+/GPw
avjxfaJHb4GGTyXDYF7pbbkrZvHYarFyk7T6LcQFE2UTiHNGYTVuvJUaB3eW3lDGZmXFGUctSA04
bwi5Qt2mOoynOdM3NNFxEy9pmtU4adE8h4nR1huxcyg1qGyfBIUVnCvTJ1baUcICueBtSrem0T7j
7ItWVdx9hXK+UqvELEYEb5hA7vGeDNhkuIEtTLMQmNCKw3/L2pBTk9jPnOFKzZ1yP0S2to6aoR00
Ah6kD8qVjW9ulZfwBWjFAVhsE5Kups1sRHdKaH0xS0Nyz9qNA9C7SYhFDNSPQdeIRYZc3/BGkwM7
+MCSNtSVdZw6xNmPzL2e97Xb0+CBkzz+cfDxJLL4hLI7rjvGWqtkFvdEFG4VrurbeqbJQFBUATgb
G00cd5vBb7eGhjMuj63a5Ut/EhguQ92mVJPqpi1k6fcgb09a4XzMozGsQkgjK0IA9gaMSY8i2jyk
9MDg0jHeBjRnS0cdLrUjzOdT7MAizDUJCBA7Kysit3s/IvODAyyY430pZ89PVf2sJG950TJi5/y6
GV06DYaR11QDYVLB4aAvGZF42Eth/CjdeHAEgVay/z7wPy7wDvkebA5ZC8PY/EiGnvSL1PY90DFf
Y6ENJOmVmhyAx2HUlV3/Wkcb+jG1gxmGqKftzrTCbSOXjqpOfxxNTKk8fEzYlirquvfaUv8w9PQB
zd/NlOFHt5qH2CxOPeIwz8JwSU0mWTW2Ad+iBq7TxG1PI6uPJc2QwYnI2HsdTJuhCX7q6FgN4AlG
t+GxXEuTOeCYMPOBG8MbHbW7air33InGSTxWFi3lY6/cp23Pomj2XzFVqnc9XRYGRpd5YFLQq+LR
yehvo3cpRK39oUyUChxq81ax2bH2Eo2lo2hlmOD51ZI8u+mT1DOTLya01GBl983ENLb6sKr4Qc2i
A1EWTsc6nDiR7BTLfPZ/nHnC4USkx8VbSPGfyH8EzT1TMROr5ZduFt1CKcLTmJbK2tYwnVBTtunV
BLo8z9NKj4KromeD2+aeaZmcyyhmAmdcbMAQVVyUvL6ppQsW44xnTHfS17GluyrDC7quhdEe8pES
IS0eCLGWP2Yev3MNX+NH9tGT2IPJf8F1wok1CTj+AZKCDdnG4kuwps9i8krF2bRkMJQekS4zh1d7
Lp6bpL9PsgJxbPLPlggJRTBgDp+dmGE7G2FBQkncJsXECYKBtV4MtEThdZs1tgEGZltpJaGrC6y1
gdk9Y4V9YvIGpnRhszvtQTUGhIpM9GCPo4Mg+Ys/kK3TcKhJMhrzrbX5N7tXaPuK5geBNV0LuAmI
OXgeFchgveHgSsdJXxOoFDeC+RsnxcKzctbLLq709aAk3NlgRxSUurINXfETfsdJFHlx1e0GxVom
TsdR68Hytjhta+oKNlxu3xV4ScwS1YcqqRU3aII9SvgalW9BZYhHMTBQhJLxHCLIFIEKQJUcPQzQ
546gsBZUHfCo4GoNBPGnaeSjXlxtQCVq3p3NxCc15XC4wRgDL1gr9n6Z75Jo+nAseetUc7HtICKs
pIYK0cz302IMw+O7sOkCGnosclEWS0tts6tUSrlb3rAR9q9ZaD+NKfZ4AY3NgOQDV/dTt2t7FwMG
Uopx9DBlXXN/OBKTnOFlhvgXomGtiXYbNvtZrVGW1EmHBeXQY2Nj7JJ5cMYB8YB9lOJFDe2BeHrb
6NvY0N2h7Cq3VjFQAwpHDNXwbOGGEKVFZB3zHw0Cvb9RErQvNovlHkSyX1GPOr6Vi4k/jrTQGzNC
b8buRukNYhrFCB+ZBgWtTn1m6En+VlqAaoE6RDPcth4XxSTMdymwckBq3dF8LUi2NrwNyoM/KCcI
Rc9i4FG34bQC0qOrovWPiDNuGJE8pvI+stJHpWi+uC49VpSsUP4YbXK8+eW2qrPnJAw5f06sb+Td
SArBqIbghhHgPBBPZedpsDxSP0tdC9aZbmxvFHv8wEeA021cWl2j+pu23t4g8AZJU+N8oHp2WVF6
IHd5bLIfDvDdaYdlqtvUt3DQflJTfQMaAnURRMeQo5hN/UozK27/04qM4ktiJD/2xNW7ThoatQG4
gSRYtX5EmApfBtc+nvYBYSH8ygLahahHJTXH/pva59iC7xW+5HFzALxr8JpkXtK2gKHQypXsBpGJ
NauGfh90tA1LA8ByvCvRv4jVAdGQvf2ug5pmRH3Js/aOGdd9Eb8FKd1gWTfdx5N6MPobfK1vVqe/
zQ4RLKbRZqi+Na3/EgG+L1IFALayShG+xsZ4T638e+RbzKr6MjFx2WSCQ5sjzENeAZpPQO90Pb79
XmkowvFJvFepvLNLGL+TNd8kIU1GtEgaa6LqR6g/vteiVntqSCAxyQ6NHWhb3wrPAucBkm19m2UU
UnBWWdEXi8XGr7ep/cRpzSLgQdZgEXSHgd/c+vPHSCWXmkxbMNt8KNmV10qr3YBLJbEZAvRb1pOB
KzCBF7eei5p5P7qyhD+lhoSUQwSe9n8ydyY7ciNptn4iFmicjNzchc9jRLjHrA2hUEicB+NgHJ6+
P6qqgUZd3AYavbmLEiqrMjMkd9KG85/znZivX5f9Nlg06hBhh1gWtyAGlBFQudVYy3YDIekP17+f
ZbeMbrn+4S0Y8K3JBwkcEKkSVtyUPWUGLPW8JRLGfzrJpWoo6tfKGI+2xSnTsqYXsmMecfnhTyXH
t76I37l3X7RgChYJ826TQuwIbe+w6mDRqZ5H290zXGZGxtQkraBgzRWDYx9gAH1uDgd2QDlRCvUk
58yPA2PaMdpatX0z0fQa+RvD+yoScnT02kIHzG4B4JntRs+waKDq4GokrdNJCt/wSiwfugZnmRot
h5IMczEAONenOJOEyq/E8XA8ayakLX8wbmYg8nycysSXIovFU3jQY7x6V1n521jRkVwYQDvxj5oJ
QysVJ7ci1S+dKByqyqyj3znPsW8l28aMz1XJ2aGoeQuKwnlNFqxUZFP8NSJsMBhBmuOSh10bpPvL
7HlPgZU9hpbxakpeOga8XMfTXTgFctPq8rEeIhzr4g1g4b2YaZKtHEGKq2Pgj/Nmmh4Rsb8ymBar
aSbY1D5GDrhlvgKIgOei6IZdz+iFwm5uGuqK9TabYD0RLv+qUod2az9aYKP84GDhVhlEa2YON+4I
oiTLbuWzVMtUbED6hL2gaflYfh6xkg3gyPtQRl8N7bt15G7HCKNnziXPiMC2W8Bhp7BHe+z6d6zx
+QGGolir8rttbNaYmhhYBo054DINpY273Hc0YI6CA3fUdQly0ywvRP+/dI7LgG3pGTSDR1CxuBVk
tnqF11NYxLSE92xJF2cO/T4k82da74MuNNZySv4Ys7/tSbjRjFH9SrP40xrml3QYq8NSmQhyYt0X
8hCG4WuWWnhXiwdX+K/DZD/kxc/OhtkKweuPiuK97/sbmM5HPLcr2lgo652c93geP8Lx1SuKgZFo
foM+xZkHtLYsQMi7jJi6y+h7p2yI2IJ9N1/T1wzmM+4lN5l+uKBgf7Lhp8xQiVcBUCJNFHYc2bq9
R3gRF9OSutL6Yi1Y3YFnJm6bjHFU+BsAtr/qBvXcpcMtpcPFhudHkGe0trSEtZ7zxZSZaWRlXeKE
rVbJ9jbNSKsTVxYfW3NS2l8V6KOhNS+No9+EZf0KfeyWWZmdkve/P9rIxxPJPDqO7An+w/CZNeCo
ydyq8UuXgheZvDyFeE/MnN0NVua3zrdRpTjj9rn+6DryVVOst3PXHtJ2unS2zkFjT4dxypuNrVn5
8+IyNF607gfwI5H87Zv8LZQ63mIfblA8ZRXnVuwjUK86/8vWPiN8waIJaWwa/qCXJ6t+MZI5HUVm
eQTSoLMfpqIe1kUO1d4qeA1loG/BJ6Hnfg1BuIGri+xdVhR1xQxMidwQPYRyMrnt5ygrimY5GNTT
xc5YneEzgguIQyy80a1qxM3Z4pnlfMxkS3fEgqd0AuXdit2U8OE1kdliP4mvoV1x0fNQavphJZeK
ibrFDDzb4w7eYYs2AqZzKjHmLPPlBOZDeNbEkDlzTA9+Z8OCMyf6h7ELdc0WBNt7k9QXLxx/OnUX
wIFxXnO7uIByo9uZQuVBiH3Tm5jJg8eSg1FLZgwi3A/TtHHsmdZbCZB4JaSxCyrDPCgPlm+JuypO
g2xjMeTc205CrQdPcNNFBYHmLOBkNWKOmSkrLx1oi9qyTzOxhgv8/705+s6tl15Aras8U3/M5MHt
jbcBc+2a/+mZ5ZBcX1T1L5TuPmHS+ul3vn9Jor67Fz5BlpHWmSB+prxx4qV8yp2cbyWkeK6FqArM
ACO3HkX6XjmYYcCqYeTsBaariT9umJWAjlhkD3Yf5AfPx3OCI5a7Z94b33O5aAEVTVbaRDdfxWZc
PkXp3sDttuHAzzlE4cFWJvkjv4tNuPtKvdRVaRzwy27lWBUYgJTxk30XFmiRfkfsPqJ3nKNcgnyy
5ZQ81teG/MclT4LpXoSGd9F++uwzOmfaVLhusJRKC2QTFyKZx6FD1sSOwnH4ndHMGFqpFa0wdWPo
6ybQQiKFc9RvEy+ovwIu6SgMnXlHYfB3xD2Sc5zkoFmJs2wdSk5efQsFdpwT+2JTJbuNHxXIqu9B
4LaV1TDfFGn2QxH06mBnqXHLgVWtZGt53yH7jTH98+8UjTtgTr1H8Vgc0amM3Rwa/Vvim48sLcUv
0zewH6vw5DUTEo0U0T5S1T2Lzfxs0qO1VqQv1yQA6ouTucEJBwlmEyu/iuWXv/+N4TxzciU9rnyM
7nD2Db6J8ErD6PzgiN7bmbYkBF3c7aoHqlcM+ePfX6RDmlQNUFkbTL3aAOTgFYO4g+FsqCpP/yTY
q++ZTWF45Jb0kWjWtTltj81C2i9YH68iFs9//+rvL5MLnU9Hf+wBIXnmk+Q9wduKssCwzYSSp6Ll
l7Z+biI/O5iD376UU/bTGmpSjcKYadSFn8IIkXhXP8UHmS2PNn+W0MVDhAbJuMqEwBcUVnr1iWau
p5JYKswhaia6gXXB9DFh5hP/yJCC8eYOyNuTZtZjk/XD1gDSuGZOpU9ZdPeMfWU9N2U2PNDaaG5V
ZlPtSpkGc7+52UA1GLeGA3mWPsgnw+eGNJvGvQIqCxrTCsBIV/mHTL3vpImnnUMbx3omKHFuVWts
8cEn4dzeldHYZ9lYP5i9YF+cxZW90YQfQHLVbGdQZzTtSAvXlz9N8AWkXW29vAsuxMhAtSNyy6z2
z248BBhBKBxBP9+jSLXsZSp+IB5CMl1dphb5tQY+CWXSIiWLQM2LfYfni6HILyYgqAn2N4p01pg6
w1MHaFzIoYUhzdocK4To0W2feDbDTS7l1hFxdgri3n9w50NQmR+1H3knL3JcAsf0MrZFHGxsj/WS
a7V/aNR0pMMmOjPT9/ejW7+IprRfOXWs3KAdH6yZUCJhj3ANpo8eRHc6p5VNEcIQWoeU7txZm/5h
9oP5wXScP3ACJjSSONnJKo73muTEmv6P6sEt1J+Ybwzzo9R7xFOOeKkCGh0kF7POkvOIEZMuC6R5
1T2EWaQeCKGSOI1yBxM/mDqViXvkPv195dQ49hgcSeAionmY42AbsEodiWPRis0YY2XTBcDxX+1j
1c9nGatuAxCs4amLsW0FCkIHLJCKupATvlZ0sAH3PhH49DoyupxQMM9Rg8O/s8JPxKxTkHAnrfE+
bacSOh0lLaSJTFM/BFX35jex8QLK5jefdXWeh+qt88g7OuMsn2x2kqPts+vX44WUiPkV5P3nLJsK
W3tI+nIupzUTBePUNi1jOB8N3K/QIYEXhBcry6dzzHWmp+4aFbYwDlOSZre/v2Ru8Uuwg89meYqh
zNyCmldA8ABXddBccONto9ExwRYSamfcedJq7aiRFubI/yyGGRyxfCVcYDHhNx7TBplWJJKio8G+
tKmFN9n340PaMCXRdib3Q1uLp9hMH4uxeeCtYFEfKspDAqrl6iJwOICy5I5oLnPtYAhL7P6JpwOf
UAFUzXM8bvTpnFFSO1wGXQxYAYSDQS/JTzUMxAFC+s4diXKRAjyZwthqy5luyYSe6zwMVpH88R49
B4hplhmCOi1JR5obnVRYhicSURvB/WvvCfESO3PD7s9Jk3Cut1UDyATLqgXdPAP3xXB2D0ZHTZRQ
1GYZrAA22Ctu0t4pbZxnK8CGV1h3U2ljzz3/SG7lyuDhMasw2xphuo2JIGxEFs+76sgA18NyTHaj
awmPGGNtnxx+Xo/DGJGujHfSKqoHCpN3qg2Se8Vm7Ey4szxbXGzfRf6o6gEKqZ1we7ApQSNuntWi
XQ2G6k92xUtE5EJGyDt4Elmp2mQHSIskv0d/X8B610W9tRtjO7/WbfKjQq/YxxrKfJW2T6Fb4PzG
H7tJh+4uwuzWw/48dTz+myEVb/lEUfeS1Jwi+ezZ9mNDYpfSok6tNIfsNLax1EJmsDrEJFCwDJfa
9KjUVWP9H3g3h4LcLQbkU2H0+zTPTrYHWsE2GSPrZLrNZcvALNimrSQShrbfavM8mH3HCRcMXlQt
fLql5tj9nVuI1TGVFVZE1RhujQsX5TePXMKqqTSym0U5eoZ/HYTCUN/HoviRj94ma+LgN3zQFyeN
gvegMScwEiND76UANu/H5kBJxnqgl28/W158VzlSMZyi7FLo8m/txkE7Q3Np64XuDYMPmC79nP3o
bb0e9VPhR8SimdEbXGCG1E7xPsQ9Tnq/hR0a4iNMI/OhqDPn91gTTER9q6osxJ052ueUDOI6rVBN
mrltr44T5UyE9j3HYaZ5QfIxzwcdSZ+4i8jOkSj/wMXHNl97tLQp0i29rn/zx32fiU28DZ1zr3lS
FpjgfMVRinSKbiTqAD+9RV+ltIEohPYwIkXPV2RWqg9t1pMxj9bU7ZEXjhKNGxYcL8vscOuYQXdC
MT6jrOI6GMYlLOh89mDNz2A6nYaUBR4s4ha1xtUHA7QNum03S0nOwBg2iWrvtgxIT/q63zBUqKDN
yIiuK2w54+j/KoLsd5Z3nDJTkK68zsfCitz9ECy0lTE8TxQzrXXBRUWn2jnJMDjmXDPQ24ybV+id
L7GbKD3sWLzDDQAVtQmJjrAdBq/+ODzqoNvjE+8PVMpDOrI4kkrbhBM1qccqDtM1UKuVaCCF2Kk/
bk1N6rmgq/o4TWjVog9+1thGTcvmOGWDvgpz5tE9uQk52t+CgS7O0/qQ1fM+kMUvzyzhJdO3MVfP
vtf+pDWkCrkSxRS3AO0JwZoegGwAIqvZggYMt3CZPG7Y5F139C1wsqgp21HRGJ2pCYBywPmKlwga
pqAqw2na9CYbn4UXNDRxgvKeTKxMALK7A1Ior6C5sXCROgGe5A6oRuMkYj/H9jVMkXdQ/z+XwPKB
mvRik9TR0rQGEpp29TowfBB8DfTDOaFoEyGgYxiiQOKuR5vOJvqiAAPu53QwT71DWHXooyt57hLm
4rb24TcIHcQH5j0ElwlZOMU4ctlH647q6qjM5o8fuOUBCfuHJa32HC/ob/wDnOwb9ew5CcGbJbcd
bnuccm/grY4u55lVHKHpDzUX4wg5kg0bHqw5vOKsfIBfxjik8DdZIXasyPW9tPtqXfYM7HzVW/cC
ALQmXLlPRsPflG1AiVw2Pcs4PTq4UoHLGd1xOQcP3yKoIHvDeiK9EdVTCUw5OhsVgdymQGpwKEDN
PQcPUZw+kryFvhxU7YM9+9Tr0mX4kCbhRuKRXwKCHoU51SHqZ8W/7VCr8tfoILia5qODUOzrmg/H
K5lf+eXJ0223mTz/j1Z4a63UPinYDrKOnhgxUbriJt3GYh2vLFpuzMqfVnqZ6JpOdIqL8Y1OdCda
147lbpw6qJAHgoRPi79NBIyQIZbyqLXr7LPS0565SV911Iczo1rNU44WMhEh6aYixn+I25H0WX9w
uSwCN4mhSebJra2YcVI9kNMCTi9i07klr7H7I1XJp5tgP0A6DC+2LKkuXhD/6NGIN1iDuX9mpnl0
GK3tzMLYhS0xjH6QfxqLugxpug8DQagesSBE+e6i36xD+sgJVG4cGXbE+J9MH9laI0bYYfkatdrG
TZiwrJLeLoR6QVlHKreK75YDTdphYBym9iZDc1Gg0a462/I2Mg0OIULFVmqGUJXF4Tj16nsc6kPV
zPTwYUGlfWzR+Ehyr8y4Ovos/zKNKPIzUipRokoTM9TMiSssGK9TzJvrB7uOGgQxMrYayNniCCWi
BtuAN3qzzH8zZXX06WxcnUcbOhY//XSk0/ZqJ81nHSoKam0NWMqu4XH26aNn75ss/IGG+Z6YVJZO
8lmIYMTK4Z4Ls6b9gVPxswIZwfhz3QsOBTChqKMo+hcCHNhDRvXpjhbT7zDfDT22SCO120OT6Hk/
LpGpZZbElHVpNEF1jbg+5QRyXsMOTJQ9+ufBsvSuL+pvstslYl5XHfj8PhrYWLkeX1RJr4IoiKAr
UAJBmMTXOAGpM2ONQEAuwMUX6akJlnB15OALcI09h7pmvVxaL03NQ+qKYbp6lh8/z+Vw88JPw4yH
KzUucw4BXGmcWYVoaaflJ5rqyAPGZCQM1pJC05VlsItV0Tcp5Wcj6bhvdwAH+/A4kHPGuJB/OpoR
GtQjppHxN6DaLt/BSBsftfMdmMVt6Jj0ZJn/rsJ3KzczRpXKXbiOt4nYOqNCRm1pTG1KA7mfwf6a
sGGzdszxKZvFE7PNdIvBngeETEPZ2s+V1s5TsnwhtBRamwzINXdV8dlDCuYBdj6zKmq2c8oQhMPg
H9ONdpw+jnYkOTy1KXa2HqQrFlpYOgEFDOwaG8LhNFO4N0KjnAypxmSCCsIx9vhYOcoz4iDAyrJz
0u6MGQBNIjaiu20Sk+qzEnwg1JDIfkqIlK88GaGXEFlZcUGZMdcjZ2JGmc88IMfU7sdjTP2wqXyQ
vyAPkxbUKXNNt5HqYU0RHyMbT98D5EyU9nCj/Zj9qucYCNaI5an/yltsnEmLI0Oln0wx/LXtda/Y
bVH5C3WUc/+hCudF+j7ETfuXiQBocL3bMlqjFjP+DXOSM0/GfRTVjxkWJfRK4hl0ywc7uOdBkbMS
mR+VhwMptamFa6j7aFNiNRzBkfTBXtUY3LDkwJ9JH1qjJRdYOEev5EQcz9apjPTdm0EVAnWGHUV+
h0RQFf1SMx+PrMQfJKQfQy+sraS79xw8mZjR3MqzPkaf2NUgcwgU5GVWgs61a2K2J9USjeNfCVIJ
VNCFQPBDljEPbakUy+IUXcR2D8v1+UJj0Ws7VCPHSxO1O2f+nLU/QfKYj0oSiWx8Unt9Bl9ezCEm
jbr49mszuLWLO4/XET8zYhAWzXBv2savnmQmSZjA2FmWiWGvFZidhfiWg3Wvcw9Vw6EsKKyq6UJo
WpMNY7OgPZqOKvC/RO+NR92E7nFKek63VBzLAKuzEKLbAjZFQJ87Is09klcc3Fj+YTw4Jq0ogaYF
tUEJNfCV2g5uusQ0+IzABKXdmD7WTfe7Euozo1E2s/CzmKOzNekCeTJa55eYvIYaIkrKkk/bCscX
Jugh96u9XybBZp5UC6/CTVd+CxIvYDAJEdu0N2zxz1xxkqe+tD5abxiOtla4gSg4epyD7N64lXrM
IWwwGFviUtU2XgBBneliAqu7ryqmY7UagvdJmuICLX7eDRYhwQAv0mx2ats7vtqUojilHc20MTOy
yGiclWTifFpqCZO6JIk6BR8Z788OC/YzeUxrN8uMAnZ0AN8/1dx4XV9P77i51rFV7f9756/4v6z8
ji0cLr4m+2Bgmea/mbu9avRyjlScw0Cd5dl4Niy+hnAgBJThhSyCyT7M9nI0MBi99KO5H7LxMAIa
ZgKY+dDy2ZmmYPpA7RcXwSA0MCnMEArD99/f6v8oXfO/yc3819jM/9n/rpZsSvvvEZz/D8M1S/qC
FNL/I1uzj3+WP/9rsGb52/+ZqxH/sEyGfEEgbTIwludhU/9XrMb+h+Uyhg4Cj2SlL4WLw/0/YzXi
H0LaFv+UHzgW/x//1L9iNc4/pOMJ/i8ACljFLft/FKuxfO/fTOfSs00yNfxWBLkCW/676bz1O+1o
4yfmpObFFIt8Evio81GJVCbcM879a9r7yRF70Ljn5JgY03GMuKYJagX3nGk2+Qzsus9YjYVVBpfc
r/dGw3hudNMRvykH3Brg1aXyu8eh9auHxdzqFNvBiqYnUEj4CglYXHRs7RAkrX3vB1evnqaH1OLW
Q0ttvYFDA0um7fyNDs16LzK9r3tib0uoRQISKDJfXfr0kHMkEob2GfIbFLM6oj1Zijt4++vv78yK
nOg2OIsrwIqpu691ck6KQgHJPshqJEAgS6oMZmXtNJDKddEsHRWLoogubFynBJ1+irKTKsv2aDNg
rzzCP0bD4g1Kpf0GwUynlcBeylg/P1TBnOxmKxuBapQZus+ickv2YVo2CY5awt1nFtP0HuwUXSPZ
LvHaz3au2MUjyTXRa1PjLP0e1cma9kgaHb2V2r0NSzm1oFBiTk393FV2d7KDxbuXVacspW0nbjb1
mDbPBTBBjNnG8GBPdjbuEovMNRVE+XnUQXbGzvxpe9JYD2744CHMn7m63jOA2rj4J6/D2DlGUCjJ
dNBp8dADCvxgm73Zqt1rAOSPRkj1OyVh5E8lyYs+XRrTYW2IBhS+btnfSEDaBgBI2zKDo5s0b0aN
3W9UKHTo+ZKssf2J5QeKnm9twGjPh5jLllXaAYV7E8LGwBSWEzF01ylKHltDxI+M8uw1I5RyHVkm
qlViVVfMwWfG1N7OFtb+74NSp7p+a1qdbwDzBHxfTBfGIJovvsQ/A7FXEyBiwi2AMntz2G8FDv/N
uMjB3Mkpom5NvfNkIkhSFK+GnQZ7A3Dlqp3IDv/9JY+ZNIRpfELg3+MXY7galvrZ7ARVB+RKGKoZ
j9Q1GSdT5u4jP/w8FKVi0Bgjp/TlC78HydVLqQsFSg9zpif0/j7ecgG0Nz2Mg12ShFi2hP9u5oO/
gdfQfi/RVSsCpjtbN3eW3NEM45qZ2Wsh7PbDk2wJnIpLC0Gc8VB9HLMYBEY06KudmdwAmYmqGoOb
JF1KP71zCJBvq28Dptj+76vPQBTpQPfFBXMSniPqvKVQ7hOc04k9CRpp7SXl1azX1kQ/pQNL7Z8f
il173qWH8iG1Ay/ibC73fml37TkB1r2Zk+UU62cIXZi0j7E/7v7+1ZDB9dW2w8yQqrA+rutjvsjV
0SLaVoYDS2UR4IoZhHsRjcBVaHZjam9Wr+A3IIk55knb5QB2CM9xFXbNuTZ2f7/I3BjcM0YXhiDM
oVA+3/y8JssN3fKl4dKRzXWxN1C1D+OS7eelmNaJQ9CJyDKQPPRnjJYTJ5qoGa3HPh8+yEa2m1ZS
mGVbM0jDCTiaUTS/JBLa3rAHEOJ+GL2FmrbtvxwOXZA5L8aWhrLJ5cy/5AlSJ7Jez1Edf7iqyq+B
k9Gs6syPJvGAjZIg2cqwzs6ABernorSP0aRuwMWmbeUGvxu8nppKbYj40Tc+gaM05HRA3Lwi6UBw
DPBXYFNQq0rig8RVEW95PlH+OEVulAI8Uma0Craib/gM27dcJS+5zn4Fnp3tlMe3PTkb3ekXmiaO
0lZIfKPDJ1hSeQK4ZcaCGm8cq/NuqvUmNBMqFPwW8GPiYgAGZAc72c5L+E70cYJQ/R2M8joxh/li
XME3DT+lfOonyWUWxRj+QXXKXfyY0+yNa8prsLZFMK2hfO1V1v02FRzzhYAdKTox+34M1qPEMevD
xVoHOvuCQxZxEc9/crLDXxH3xd5Fkmlx0j7REnjEqXk2crjv6ZkRtr02B0mP8kR9hZuZsFeoLqsp
DdvHqEor6BTLeNWjc65ghhqbAQ6xnuZZSBQDZBKO7lh4C1a9aRj8rYr7zWiCERBy7LbJK4k531XZ
tjToeYr/SCeHepDyXuFcWltgNIB3dnRBM3BXVXRL3QNFC7yGTFmBrfILYtKm5H6UNuEzgUzsI3Lg
Ik+XtOF7NPKM1auVBO95XoAnjeyJ6A8uVR5Jd+6zLQMjLAc9lxI7eqL4S8iM+CM6u9f5egXhKV4n
oKWbZnoxanxFRVG1O6j5dxG3H52e0TIy/DVWYFDrVuxF9VFSmNh3/d1AZppwuebFfHcs7x6MI2Sf
nCFgWLwqj1o6BfNQdP7VrfMvf9LhoWBTNS9TUhL5iFvqqwqyAiEbvln/MKz6lM/Dh4MHBXthVK1N
dN+do0iBuDiW1soCnChT50efe7+NcbrwyhmHNNGQlGW1qSbS9ZWgi7lzkI7oUKU82ME/h/rbh0uE
M6Zh2cayVOaBuSe0yQy5+eHkTBgAIv+07SbYubFB3jTjxt3FZDO41TGOAum4jR1QmT5WgjmPH/kC
vtJmajdAmu5tl4V0QdHKSFBvJdxFamSMtMqdeBkw85RCSnKYOl0aup5WAFtORYmrv+rqYmMJRVVM
6sxHIsJQdscWBQH8Zd8oGE245FekgvQ1o4enymL3BD6MCR1CRA9AdNWjsZz8XE2b1ON+Cb8VYTQD
0DHUM7D6rtqBvv7jjxABzSZAvaiAYUrwV+tQtZdinLqN39TRtj5LrhXXXue/bBoYWJUJD2vwxVMT
LqkCsW1R7gEXMv8A7SQj0+D3hfdxmLO7QsYi7Vb/jFLrjVWEbrAmAotY3QyZd6vB31u/TRMuVRbN
sAvC7IccSCRn2j8ljuIxZOdtPF4xM2SfqqTyH1Q0rz3D/zXWw6vdIy/wTTKq9r2VMPv4pAdUut4E
3oug2OwL2qhAqNDDRAmlqfAKYq6MvABngGJM0k3zk6oZIocwmhSprU0kk90EsOiUTiBKfFliqsyK
+jTp4pSHRP8sj3orz0g4DS7mBBrXHKkRNcv55yS6F9rqXqU/A9qfMn8jW772lrMCpxi2oYXkgjeX
3M14zhP4TPi5fgWEF1d1ol+WnBuui6UGXH3h7HS3GZMQ+M7rQI10xi7jWFkExqE36FPjpfet0Lrq
ofmp8OyWxiDItUyU1ScJCUUbaXfkeveQtUFwnZqnzg/zKyvDRg0t9KVpjPZZ4W1G5j60XoQnslh3
N1DOsWqq15nUhRItmW4nOmj0rn1RAxKkEQVjNXtgPsx/3NLUB4yEwQqjw1PvlRCGwWavMnyxY2zd
0LSYEej3kYSJ4Q0vQ5W/D6Kgm6IGZZKlHDVCiMRhm2ZAbDBPa+Nm2tGxYhxJriqGUUIrFYlO5tcd
p+EG2LLB6AD1MDkHfLIIzQVvVcqoi+Ec80ZSfGFTEpJq8oSMONOLZ51JZt+oY3uPRREfuzpODtaq
YvnOQMjogUfVnB2sNd38NHjNqQaw6EN9Z/2mRLGpeZUV3YB0ziYvtoiP5DzeYnjWY63Pc+A7l9au
P0DPRWvB7HmrHIpD21URlZy58TvB29BX2rY47U7pm9E1lORG6CrB4pwC3baZRXiMaoOON5BuGw2s
DB9K/5hE6c+Jpck1wN0Tvd3A3NU7Gbfq1ObVQ5vRqhPc8QVQmxzPz8lAJRrIQY5J9SdTsFv4yAwJ
BY1RfBWBKvQyTK5RBKHTe0SoW4NI+sZ6gH6aU35UM8zqiMWtZB80BBLlsBZN8mPgusLXRdkvqew3
3zEatNqMCIz8nAtMnGwi64YPZCuN7pBWiLUQuq0Dpmp60UvrmOXBvAHCxmSqJwKiAoaSsDvZLNVH
zHahgvRLU+2zphCgP4dIlyF1awE44HDZAHGpkJ/iC6RW5SUCk10U6I2EbVM0T3pWOMupQV7ICfEV
Mk4Sitr1shVfSMcME0KT0s6U8cmsz97kPwXGjYMgD+gk35SdvSc8+RMbKistUz1jOepjwj7zeszb
1CYiG2RHD3j2nuHIXTqIrjjcniUaFhfjZWw2bGdyKmnZ4Aafix+isZ6FlT33J1ckr1jCV3OAwZlG
xFnl6S4zkTrR6gPR6L3jzldRXKu5vWReC3hmsr9xnp3Iyn32wRQ9GWXzMw4ZSzUBEJl8YN+qev54
8CxB6A8k4wQ116UbQFme7D1CEN7HOfnJnGi+sC6EmpljykaRsD3mYt519ps5eneKC7gCWRzrjDxx
HjhCQkty38BHU+xDisMDWO8kz6nXFsfePumyhqmljIdeOP0eNpgCMTM2F9diSOmYO+VEBBH6mI3B
oD3Xi+TSRYQASIGdGnmzK/Ww5F1XNOU8lXE/PMM2/+k2hIxjb9gEYoImPrE4htLki6r/VLbFtd7n
Hs9n2HOIWYmR4FyTsNSjhm1Ms5kvHZiwWrqcP+F8hXFt7zm5hWCXxbKJfNRmh+Mc56GX1xdqHqY1
ra9Yp2F3WmNOpXYtv4H0gYAwiHiBKHg1PedD9+K5arJraWGqmyaG7A1lVvzxKaQ6R7ZBm0tFJLax
H6usBah1lBXfDOFDoJlwpe00xEGakfasOPF77rujDnkCPMeFxGyZrPYD/E66hMuDGXOkHDrO3KE2
OfcsdYa0MhzMWoQ7y+hOOjEp+cq7U6zKXaFoHS2rvNn5c/BKyPbFIjRXcI2mmwTfJq5HdoemSl9L
ziDS4+w+NcO37sipFYF/pR/pqa8ocxZ5u3Lb6qBaEz+9+8zneuqMKtlmPUH0Vs0wMHk5G0v+Cgr7
AxzB12QZYs0b+kRbIf7zGSB/Ue61Qx4O7rbkaOo9i9DjCUvSJ3sRpbXrvE76NdXmidkbD4kofoSZ
/mG69lMd2cNmMPofzIY2oyWezLChu50PpecoUIT6Fofhl7YAduUBVZaOYvc2p+4paqJ37mAHpgSv
GroV4mr3g8HMCZ7bKfeJ03WDAxOcnte5jSGy5DuhMhDcUE9X0AE2gDAanCaLdyqQV8e4QHyHJI1C
BdaVKhqex8QIfiV6fBIJe1hsuc9lon5FRcF5ygpfq678dAv7cc4+5ex/RIK28z7Sv5krYvEnleg3
j1hDBWwLWl2dwvzhJEurNAC66TmGxLqtu/hNELHnhU7FNppeooXkqkr7YAvQVZGeP1IrZr7nUtbi
RyevrdQxN/JDTxOSqL2ntLOe8X+8GOa4w/10nPR8Mb1h1TQCvr/PmQxr1dYWIa9M8GqLouWn0FAj
Y55hA1cNP9l9EOVtkBFpr4kioWouj30dXcooSi/m8DXanLViLPKZW68n8gGqWY5KgtczRlj4D/bO
ZLlxpU2yT4TfgMAQwJYECI4iRY2pDUxTYp5nPH0f3L+rqntTVr3vu5DdlGVqIIFAhH/ux4GiM19M
mMQUl5INDJceshwBLxeWd3WEChbs1BorpsnmAx8V9AGEatcISoWgKuO0vaVNcAOYfqdW+tZb6pM2
5RzrDY1eAUvs8HDCLSZXG0b1l1CM05zO92xmeF02fhEV95Fj/47xRebFMfGH9XltqO2P0hIQDBeJ
3bXUXWvC8d3Pq8+6jJiIWTiveKDmBD+XRW57Qx+84ibmyjqUSo8ZH26pkVFiGKrxWVl1GAa3Gzsp
CfxbPdN3zi1oCkTLB3xWgkzOQN4ZXUWBVuChC8lsFscwhgG8ZMUjPak+wD/Cik78HZIVCWQNZ05W
LwUsbKsckcBacc9GxZ2ckirruNf3rTLsSM57MXM9ImbNFUdZvVF1vWUOBM6zm3At6QnW0cfiDY71
OUSh2fa8XP2k4UZqPNSPRzU3buutASWvgkFi7xSle2cHSQBccVPb9MWaAsH8tCcQ+KEu1b4hCcX8
nhNV5JAwiup2w5ntanCRESmFSclVcJYyeuv0IT8PRupqTa9v8NqcC4zTeAAE1ij445ADi5qEkd7V
e752j7SBXobFq1Bf+kZyaI30H+yHn2Q8SRjkEfeq8jcgNc5ozs8A5FRG9GAmjV9GGCMMTUn53tm1
CFarIRxnzX7Cf/sFmSHaM5laWQ5IV6Areg04+Bgr26rIv5tK3ZfCeFfLEYk2Lw7qSgXSL4lggKpF
zmtSyHcacxjVN8vEVJ07M+jTCectomq69i/DIDWrL6NsX2JWlt00nXt7tFhZWK/J6iBfEwreWEN1
bcmTsONJ6jtMkw+DPME8TGhyS2J6EV2lnFHZ7a6rckEYXnGciirIRPHzaDrUZvAcOyHDpZydXMlX
HBi7MrCZvtSsj90iEb8K88jNohTvWqJIV+eASiE4vUypNA7VRFejZoKzrDv6mnhgGuYOcs/TYKUa
KTQi9cX0pPawTNoyatlQj4J3Pp54QjJZ1gNqP2nooaPgvXXEy6xy2DR08x3l+A1u/28Jp26BZAfW
GsV64TpNpnyvpZTYB9DkM1gi+sDLmIfVnSCgju2wvuJjSgNnQJSr7+R1i4fK/pYxxTdDcMqCggQC
W+JtOhabGTkPDKo2cpYaMpKU5PDAa6Y8kjlk2Y54pZo+YqgWPIWM963y1jnOK7wxg1iM3FrxeB6K
Yd6z29nCMDWOwfoBjw8pjIJocgm4yllLjjR1cEt1zlY+HeN57HY4ROJjx74IqXLyOjwnJFAVX5J8
IIAPhKXVo9dmAU6V4aDG7wbjVtZklqvkHo88+bARGjsz67bENv8WKoUFNrarvAeUOVWnOUSXchTr
PdZt6g+M5oeB4a5LzPyoNS2wUgtW6FCXOASNfq+oGmI3ZOgtxwutSCMfiheBWcYB7KhYd1PK7B0q
H27dfEfDp+8Ct/zGyjLKgaKO4Etk+Gk1neYRCGh5NiPytSUlpI58Ug22LybHp6b9MTsii0q4ohA1
DvAhNAyS9aujW9s3qUa90/IgE7RO6I8W6Z4V+QG6Im/0dzw7T+SHwhRy0zyyOE9S3RGTOBQkFg2b
i60l4CwtAO900IT5Z1suNC0C+i84J2NMBM4IaBXwZ7IaD9cDS6m9Rk3/R5kC6lYb4TtRcI7q7EFr
4YLXLbUJHV3TYV/ZWzgmVIH02iPcMcxaLei1et5x0B09Ub5bVLBtwubYrXYcnms7ov24H4foWwKn
8jt8DeAnObO20+wNKeztDJluMZyc0o3Vu1AnTPG5MFBL/vQ1JBfsflKStilxS+mV9gG79ZIQoCSQ
AEMm63TM5DZXbVP4NawULJ4wqyx6G6Jy1qhHDl9r+dfIMphjOvEqHG40qnXReIJF8RQs9bdOF8xJ
cGBcXVzBluijH5JK6hV7b8A436q2R+/UkVE51g9jOeGQmhBMl0OvIW8nTKkhCJCejrpDLIg/lhEa
mo6Gi3TLGc4TffORZjYZd0FRy8y6004fohgPpPAp/8g0sm6n3tZvuBF4IorhatcsxdWb5ZA46JLQ
c2qm1gUefE4GYHCAdbF7Ic89ZQCAhpkXUKua61AcE4yRx0zsDcWkgsM03wBY61u8XT6ZXcMvemyZ
Rk/pZTPRuK3j8cX7exTpeGdjJo6qqhP6in7ZaK0OLxyj2Hlyw6E0bSFrZOk0bDeWuh8n/VtLVOyA
mKaCdAQtn6zJGGDg+4KGdJJd2JXGpPZiG9Qop7lwr1l/dAe63jQsR8mQ49S3xW8/ovrPHB54JJeN
u7TjfCgaNl9qV/5l1ne0LVUeKk4gK38/9jL5POuheehVheoscCBmPnixZK+UF8FLZRTdroopQcDv
2B/prSVHXoEj4WfezHVzVkvKLEyytl0WsUGLMrL2jzHmCtow4iH8FeoIfCQtHG+oBihwFjUciN0f
rY7eMqe9sQVwmGxtrV9tg/K7HQfaIUITlos03zQuOjctzUtjUD2NDk8JtWyvxTy/zuH8CUBEV7t+
E+rE1qKk/yKKS59b5mCjGorntmt/ZhFFGwg9qs/fofYSTt5gQmhpsB3dEsO4GRq4PhIZVJslkS+5
9w+Qvd5g74JtMak9ozRx9W928PmQXaIACaiaORb3DV/ZVPL3rC0wNkHrOdqmXR3jkFGnSgzUVZoU
cAw9QEyxTkUwLxCCWekYXhjd0h4Tp7CPwhzto16P584KH/uI8E2UWReqfgD2BxlNd+QPXSUU5TE8
//NZrPMPgz63+6Grk3NX3MyE9hAtc0aPiYMv0og9HgyEpKclNaCRtQ4aUmgh5lC2dTpMsDia2BVH
YttUDjGHDjOrMQY3oyiXnT6E7Lawxrgq1I7eqoRHohP6kJEwSmUK62pSDbwpkq99hemFdBzwE1sj
BMoHM/NbGQxe1gAZjctTHShvHUN2ij9C3+zahyKJ4DUEFTKGpU5eglN/pLRvV1F5kAStzow4tCO/
NptbGOS6z/npWjoApkucbExT3QKsDkk+msYdKrWY8jInt5EJR4V3aTHqtxg4vF8VcXQM1dO80LrZ
5zs9qj/z2tE5K0S/UYnpNVDfOklYJeqSJ+xqgUu1oEWiBaW/LaKXgeinS+fTn7zJ/xAe7DcVPTBH
MQgvZvDrAJNzdS1tfE1rXA4Bz4wPkXq15O4gZ85ICNsl1AGV2NhRe4sZXcnzsQQmTLJugs+QwPEY
7xn2J69s0I56RjN+XzYMLxLxV0v6nT7p1ZUsQ+WpeXZMYLwcHC39NPSOkyTnlIrk2wYr0pkjyFuX
cNiewunF1lchK7K/yxzKQplnf8AbM5gJq3c7JeViDQZn/SjwRnW60B8SPWKzmaAb7JUm2wOpfl3C
KdvIBlnUZG9u9Ol7Y4CuriAns2C0kcuO2tpRoDrtwuCZ8UlL6tDyqkb8yXvSaET5CEJb+bKZGfoy
oiEFktk6ZH8295DQMSRSzR5AGcibItuSrScSAyHarZThRkWoQhEJ4aJoVOe9oVdf3azGPqjPZw7Z
FWWG+RlY30+QO+beSJiM9Ciw5cx5MMMN2RsrMlO7BJb4Eta8YDIj2RiglOvpftSHxeUWe4tpS3oY
oyVZ0VTzMSuegl55KvCPm7AMdyT8CJJae5J5gGJs3d5nVM56vMS/YR+z/QCC6scVDjiroPISclXG
oHMb2VQ/LNOlVfV4O9kR0xFp3weuqkUxf+pCu8w041pWYfvkFNiEWPIQlpPjJxVV7naf+g1JrLwd
/8SSnoOxtC4tIkE3TuOpy/SHdkTGMgPQF06i0FRcKaeS4SYGBwpDtYy9YE9Oe6MOsfZSYo4z09c+
tbIDA3cOkUtjQjTvdzRj4ghUq0s4BAPzpuXSsac1Yl4MqN8PkYUdLMheTbv81AcpvB56jpxBb43O
Xs2kvYvY+E3m5NOkmOCfRSJo+q/UNKBoMswnRlDl+3hAAh5JiUCP5OK6ZyrtV0N1imUZnFLFAs+B
CaSw43al7SNSZ5G1SSBu4WmOn0catV1QHxSxSa4g/MqnHqmiCYs9XtPhhF9nPyUa0UC9+KlVI/QF
jRQEuqMXidB8ywd2CqVDWVYI3mcL8+UtIGrqVi2jcI1WFWD3KEW9RiiVh74zpSd7wB6jBDBqCGat
ePq16kbP1Y2exisY4KeJgS8MGocKUFkn24qDw9INlwqstuy7eluO/zSEweyLcAvpffqrQAzyTOW1
yc3gUWWdhE6E83TEYZDUnS/B82wqkupcqjStQp8XBVnZHjifH3yvvXL21CAvdjxwDW45Sg7gFdRx
zbIttRdI8uA6kZqJlEDFZA5Fcp+UNUP4HTvTdxofkZbbQ1qAjmkyxtTwY5Bmqh0NrtAcmXuv2yLe
nNdacVbfrzq6LUQufwA4a5BXdKFAQLpwmKNYAV7FWe8BpXDNGDXnnGatJohQBOdq2rOAElel9ZnJ
nmDan2ua9Kxa3FbVXJsbm4mog5WTM0MztiggMdpEh6PAUilcdCLlpxGk8mUDw71I6EJZlVZIltxX
5t1oSZaOwBHQ7LAwZUME9rbiVMtyIam9R138US27A1gP7kJyXlZqjgEc01eiGb4cbWfW6scURYSv
zD+DML4hZ6HAJMa4oyoOg7HWvidJuPAQqU7Ckh9y6MDnxthQST8DtFMT4oGkKjaTlRyUMtCPUyIR
Caeehxow+1kEe3NJb3EuVYKcw90euS+JNr2o7Ii2eYExuO4wwZbKJZCYP2F1/a69rnNIcyS11ajC
A6K3Smsyd7yFggwctvwG8t74SRR+D2p07YgkZjUik1Ekg6vMsIbRHYtqNxbcPEV2iiNyDHqYOy52
Nr9szYifNffmuGp2s4XYow/Ypzqsxri4EYPSGJFw/VBUrbyUbfRacKAN2dlkjXJK4iJHBh5s16qT
vVrL7tIsR40D6mVW12iFUsxug4V6YcN2oRQ73HVjqW165scKtE34Q0rqKXXtLdTFgRlW+l0fJiT6
oFfUwXKExLyNE9U58vyWYEMY26RL/4iZWXdFYt+zjpRovPQ3xRGUnLbtKTBRk3hMgU0u7o2k9o6T
lIAZUJSvaXktzxY95lsEuthTzO5qVJ3w9FY7kJxn0GNtVBpLF5x72M677BhW47ea0Ncw27+WAc9L
9LPlJskPIjzsNegZt6IrNhlrFugBwxckOqiVRylMEYiBjwZ5FHsdqVHZVwhz6cekTC/0sQWM4hjl
KYnyawZdciPTtcODXu8wJynu8nduhWek7fgALumU9DF37joPjtVo2ZtG3d//8T23DjEkZQnqU4zz
ed/QSTJnIL5Eo34wwaFCLBKcRzTseVZb70bo1hzMFs6pqsP6ZWLep5/7XLZT6RXc2GCSAmocbSpI
8aW4SVP9mnH0DCwm3DgBEwEZL0eO5RVuK6buuXHm3qATkeihHXYRiUf032o1McYrUmLu35w2NR/r
vjny+4NDWEiMKNX0OAeQXQTGR7Q4vOzBGOucHZaMlypGUXAG/XkCabHXIa9Jw/wc7Ew5teWgnP75
P9MYGM6pRv4FIys4YOWqevZpYn5Kjcwh3Pl3wGtxJAsBXU92DGd7xv8qpXSeUGn/tePq3WwpYgev
GvshbU7nRTOrczo51T4ZCWBD7aSDhnNKWjINinhLmBQ9lNZItVsq+0PYMqkJjel3Ijr0CfsOnV7X
7igD1JOMhBTjxTKeyGXeWGLoDYTBeGSv5yULL1qU1kzV2ZBPXersVNFOV8dyUSgnP+uIHMOPP84d
jio9qPo3c1AbTym1EKNlGu0hg+U7vH07s/wbqPKb1vHyZCT6DcNGdJoVK4bbHevvbDqhmup5vw8n
VbxHcvbtqRyezbQ1cYjJ74y4HtP49MDBpzoEM+OQ2sI6VT7lvQk1cp2OwapzFYLKQw+grHxVJhQE
Oj32UytfCUrwEFy0s9CRqAB+WIRz0n4AmZIF8mQ/TQbCrZzi/SQB0cqODkuDxicWuJx6LXxqdRp9
QU6+jWp+aUvrkQrj1AttwTdO7CtH6fDU03VxSvJBbFIMuJ625LVvN+CTKvCK18go82tMjv8qbKQs
zE5P6fqnfz5FHJycY2dxspyMjTJYaP8mubKWWHHBCbAdzNKbh/SHcTRqG/li11B7dii0+B0jlf0Q
mGnIo41RwDuuj/iJcIgIahdGqj84PuFs0inFTTvxOM5aD+OWY9wwxg7Nu8BW2Yhbr2MZXrMqro4c
D3qEe6ynI9rAxWKMTFdFn3umpNwYQy8HMyxJJnCRSxhQqUnxFPMUsL0Jvp1boPI41KAS0iNt7Vqz
hx060M1iBuJBslrOxpT5WCSTC5yPzyIdymedRYAyLblL6W05Ru3fvBH1KUrgvCE94rsmgS3K6STS
FhMQSPR2mdCR1aQ55qZ6VwQ/Tmnrr3q9D4iLbmuD1pDOjP3GRqylibLxEmbo8NO08GDQa3uZQi27
tI61abF0s/otLuUYqDsSjA42XpjcJ7ND0dUp89rqJUOMBP6vZKkbHGpZrVT/k5nhXhHRAU81cUHs
DynjoGNRXdrKftOc+C0hWm+XXE+goVsadw3VhX0pvSlNp6MELrPFwULiZegoUVSZxk1/0IK3VQ1u
rJ25TyMeBWgxcJYyTt8atZAba6yPhVNjO7Irj/DkZ1oegFnpbBKaEtbW1O5nZ/osxv4Lx2PF8SA6
NyJ8Vx0KcbCpj0clW8/mZn+hW7G/KJPd7NgYwltrGT21mAZBn+DNkjKkRdYwPYRNwKjvkx6lvj7H
jseE4W+DwWXGB0sEmNRZN+oPhRxxzmDhDYb0IhBtOOuqmEQ/FIIcXl1jxJXVWhbJeY06YvojJYfj
iOijFi4HoBoWZp9pybnY5/jFUUd6WdvyFGipq07Ar7Ke96sHrFeaRrormtYjMYZtWbrWEIyukeon
2NrldpzELQi5HmRrNITRx6cwWpE4BLHQ5ua49RNqSJW4nNxgFrdSSa9hSFmMzsk7NQOcajZR8kG+
dn12aIZOoQbZo16SsfTFiHpoC+mbjV/Tbbi4nHtsoi+owAzWXjrgEcOJ3Ob5n3MlzrmniZGfrkb3
ZNQvRkFaNzSQz3QMK1YBQaS4YK8sNiE9gzIChgCDnLFmp+E+FIANSvp2arLrJYNlFZ8voqcbw14o
hf05o8ht6cPC+NG/TmHybk7XVsJXJZ8T4uY+tlb2JYfYY2tPFQybNdK1yqZIUK6UjBBrwb2kMrXg
9kCArn47J0CsQhmwTChfepa9MpQI/RrnRNIPCiLXcnac+ikjZ4xNozvRZ1sDfqQBZlorfwVOXXMd
jJdvZcg0PelM7GqNonspxg+P0T5QU/R+NiiWBUkdJKQTJnvoZO9DPfS70kQdKsycvKwB4mZUaKTS
MEwDrIDhCRLXueJUZVGqNZ7hSbSgfpk2JtoRHOLEAzuH//jPB2kG0aHU9VeTB+q/P5X38OyXjgCp
aZTykjjzdHJC4f7zp9aZJbl6Ph/Fzv/+PxjNyRYzMprOjGBvVmXnm4li0EGUFtte2PKcygAqmhHi
JB+4Pi2xPFBSNe1mPWIUvv7xvz7E4E2Ie4ZHJ61VUOD9vINrCSDCbpkVVlXhjb2pX/75MOB+lxmS
NqRlSTOcKR8DbUluJmu6FS93hUXxkaeb2C8Cqlun7SIePSxJiY6lF8EtT8zO5VxoXBLwB3JM3spx
bh7bOeSoH+UHAOg1sJhvSJzFDduwF6eRZ8ahfYE5Uf2J+vS5XubuofonI6JY+mGQxUMsxvZqCWP/
/7NG/6MiH0P/78JGT4B8PtP4/8obaes/+XfgSIh/mRa4etsSumVKIeiF+XfgSLP+ZVMYY6hEi3Qd
K5vxn3kjw/mXpeoUchrk0CxB/uw/0kbyX1LYayWQKXRHmNL+fynx0Q1tbaX5rxofqQqDvJGlOYZp
2pjlBVVC/2drR7WEcoH0PWwF5itA2k1xCNeSrSSxHipNfU5KghZ9StFaTf2azDPxkGN1CElKRGnn
POjaqOwye62KKdN8b2XGc5wmwK774b2Za8h/1sJMdFpsfJWwpGoeXA+tjjkPC+ypUBhB4ZES6HRW
SZMrp+Nl0BxvYbNwtBfdx83N4C5FuURFFUSI0PorDAgHHSP5JqqG8rCT9WIf6mk848PeQ/saT6YC
2ppd2gjtT1+8glkRdGyFf89UkEguQDDAVE9SfWDrp/qxESACElrY6IyXe7SE2fntKG7dpKvlrdPu
GOctRtozXjk7Rdyt6NINX9OgeDSy5DVsY75IZgRbgeexgcWFBa9Dr2Ev0FDysRn4255JwpG+QtMt
OyYgzeoXjasap4FZuyPyMOBSvMmToj2ZHPHntPsTAozP1Pkv6a7vXqe3NK0uuBj29C3uRkD1Iuvu
fZ6fsmg6AUR4kQPKVWbbr/SevXC0PuB0/NZhBjAPJuCbdaY3N6StIFsPAPogoVJ2GTQEvaf3II7v
TYaUDC55dfd/T519X+P09K40jEvBUOK0U9d+DQ2dPdDE4ME4pa6RTVN6t43+Cj7kpWcgMVavHbIq
j7HgOtjlc2PZ2ymUf5KZCjSzbhDGgtCT5lBA6iM5axXKBwkKaz/k1VMVx8dYlxxYYkiygIp+TeZP
F5rYj9oQPeErcnbtTJeEwxZkY1sKnOAciYajGqncvsOTLIhoBhlCLnaxIC8sv6khSDm8r2PNvEsU
K0EnNhQ3oskBDRGknozgBCj9s8lq+mo03Z+FKKw0m8c41J6ysMIoqcB4RAFAoRk2tOzCXrRHih7b
nCwG0VZJCj8tJsaloVOQ15k0UsQTgVUtLDexQ2y/qtoXrD3wZswuRuodvxG32mNYD8smixDF6MQD
21K9r30KM3EGAfDEGCFVhqv+DBku56XiF8F6RzKj2QZmDMcXM30ZMFnO24HNoHaJ2TZuaKCod/2U
nxmVMqJQA31rF4yG9dL+sBMJ6E+h870nxV0gh+1IvGIkJ0gQNJqnNYG9C2Glb8qUGBMCvh/n0MsJ
/19pReTnDxEN9JBaITMHzZ6rB2sZg2MRZL+RtB6pJSHV3kY/No7YPUZ/AMgzIztJ4H7RaKBu9MrX
U+O9rdiPKyPvK9VhE3IyF0RkZCSjKmJ7TDa3Fn/Fw3dOJyUqHkc3QEWqghDVVX/qRABMxLWWxWvp
fQgcKBwcbJeqxbWDahlNL4iTP4NTqRxM6KZCYudOsMcbf5H3hD5nW7J3x1KBs0RYv3PbM0kRnwwx
apdbQbDSZFdVNODKFD1iiCL3Wcg8naU8pbnmrSk7wzUB/Ir8HeIZjaqoxbAE8CwJpcXNMU/7UCZk
QtqvXqr4+Km7OXLE+9RGvBEyYmIc05i0CKm7neT36Qn8zZmFUUlZcGy39eRrlR65qU53QyGyzKdz
guKLDoOA10XpWRcFEMQBApgyXPWFpMSsdzZTC/z/MdAA2+msU5saewMj/IWBpzfpVPw4zaW2cOTM
LKLGPB9FHJluPhdPzKc7meCtJg7JHgaDDCNTh+uqqX2LIfJIcQqZLFwAlI2ilaMh2eWQeU0BIo/3
88EhxEWex3HhWa4V5kwka6cFoMQSktiF/VBoLPtsoxlnPqQwPkcSl7VubCCDjltVpo8I8eKAW3F1
xTFyq3T7DtsaSGQL2bCyneFIdWzvBjrphU5Vj2WRVseBb1aHDfQVjaFsFnDqjv8kdQvfxnlcFtgK
IRTfNnX29B5/64txzivuyVhQScD++jlqMdXqZdOzfS+GW/DohHeRJMF+UVnN9QjftByOit28tU3j
JoZ2RshR3LYvwBgyJt6McGqXbH4wy+IGWSbYhXTQwn6rUsylGPdWHyK5BabvNs/XkLfK1W38Oayf
mUl0omnShwSy2wZONzXbyVlMZFsWoPQAbnNqhZfmoaowCPJUde2Kw9agULnAf+fRLg+lLGs21sk1
orYdffmHuos8weVC/AFaCV+d7s/VEx/Sx1LmhwXeL0GrXPgykHRgFNI3J+0HJrPpqSNJJi3jWioW
i0OdZHCgRoRw257slEphX0LmorLpPrAxfWwiQ9/mvYpfKkwJZ6Upgrk9fTEOZUMhOa+HI5OHcNjF
eaF6OOm/O/r7IIgh41qYrDH/bYlJeFNHHojmFHjOS5HtjSp+bsXiaQ6+PsaqeI8yMLCdBU48io3f
IkLkSzoDIgsUw0o2n8uSLTvAkn4aWp9hp1nAjDGodoW1DZDxt2z//UFXVPoD1dQHAgSLHNV+QALc
mg1twIEMWErm8MFqbZrjxzdDtMbjYr+w1JJLq/le2eBkbEO4Vw2LgjJNDZF2LUBlnNi3Vspq3MZj
6kcFy4HhgMYlkuVFVZO4cT7LrUO7kqvkoL9StmZuOsRMT7vlr5izC7VgPGgZe+M7xtTCIpRo0Xai
IgnYZm95ONlDt2u0YFNV4Xwa6qB021hBh4DtZ6bYuO11KBaWWCHyzqZKXhD6VrXnJml/YhG02zBH
3w+QM4YsaB4kZJnASkjeNSG+EtiIW8tyqZPdaYnz00+g2ot8oMGhib+6TP3Ap58z86vaW7zUxyjQ
3bTt2aK11XcfmwzFmlISZRi/ihEntjLXyS7izkfq+CE26Ox7TZuvwGW5dDvyIVjbZ6qQAqCzleob
Wc6wZkq5gZaHsGmJUmQi3y8peXTDLnGc9tXIMQmgthmjAxXhg0IDi87IV+vwEzXFKQrNK4YsSmG4
TJR8Hi9VIt8yZ26A5GCnoHJI2UStieukcBWtv0V0fqQKL+rrjAmdlxZPHkL3EAtQ/lr3gRnhZxja
Avq/DgEtZImIsVbTaE1gJ06+BB1Om9Ghg10UCt4ZjZt6gSpB/3fbe5BfekI2AI4IVXEYBoAEbPRb
zdCZeAacpsD8C9/bS2PlAV33ZUL+3So5lJsYMyRjpJZH2rx1OIj6acwzSnc+RQl0S0AXRpR5rLMO
UzLPG8fcJEVK4DAEJKnHMFMc+WhYa66+/Wq5/T5YgeBXRa+Bc58xjWn6x2S/Zdb60l7Z5iaqsRHR
R90/d8Ylmr+rnO6pa5ndvhLjK8k+7eh9bG5LrmIAwFSS+AxHC55IHdKAiWvWqD8HtjkgnTaJ+K7C
10piybG8MfupxWHUrqoNNYNC6R0Bju0AJjm00QTw3S9nQEonxrvoHUypMNeroUWMTd6WyCbBW+9K
BCwd7gjwm06lORfsTJY1D62NZ2w0DxHsgRGyGAC8RnuAGKXyNdJxjTAyyoaF3NYp73zJc4zinVNb
EHqehacO9s6kN6rDOyyTT3h0mE8dF/Q7FOMJmjcjQu1DH/wp8GXIyJaFS/tQmE847aMDDV0w8C7L
L1u91Dgya+1a456u2NtPN0qTNkN9VSlkaKwSf/ZM2Q8g7fyloITbAPiYcTyh4GxR37D8bpjTYtOM
7rxTTLISEqfppc+UbZp2293i7BvxMDYttppDQv1FvT4eoPflL7JnKqkZKDvvBbHUMZq4X3c1uCNs
5vEk7rGT7nTSeU4RIfOjT8J2KqCMN+2Jxo99aSbHrBUH0kcHsHO7jk1eZC0rVXqD73KbkASwlFuc
sP+Zn+q7WLbdzfhbcoobAKa7yTcNoBuRet3oY/cM+zOKfka+GW8lfplia80YEXZ0kXQJDRDu0h8q
IlfDyMr0AtlQq9ddH5hNCoobZ8NHHl1nJNXgg1rL+I5Lkq1K1vstUHdrU7UeGc2yKrfJ2X4s3sXs
IWuOCr1c11CjIgb0Khu5wi/BtKhQlz9xyERU3JAeFcfE2NbI3ofROqXmQLz3QMcVwKs1WKrQ1M48
rnzFKtuGF6I+PDmxyvocP0CUplt1upfRdZwvOu3bsXwukyNYunXYaxRHrBWN5oaE/MkWKhc2BCsP
ZzrF1mmY3vJPLhayJcOLWT2ztDbZjnZO4rx1utebfYXLiyeDaz0G6TGLgnWrGHacZHcg94qUeBsn
PbxHhFOuanZcQj+hPBumAo/pdlfXPyD+pPGb5FudQkDM1gwxhBsp12BFQOIqPcR39o9dvmU8gtRO
w8xC9491J/xf0XuA15ISd6Ymn+JoNxtaoW7DFakRTprYEuppeeB2ABlwFzAa24TQy+0TyHvT3IMX
C+UOwzt8yVrd4qalA4SV1wG7asNu8gI/EbxaLnnAajsCFkPvNyjHdC6y3hN+ltK3kr1VnNplz5yE
Ki0ccOVMd8PRDI7JAEEvc0fNDzSIDSxVnF/qZZ/X32P5k/yprmW8L2oX2/hwo4DDeDHFVi+euUc8
pWHWiIAIkv2SzSw6ZzmecudJpRmPbxaqoZuKI5dV3X6lmj+O7lz+0MtDDmpjP8bZk04uPC3+jrxf
8/pTLe07oeJNvpaveWl3NlQKxJZ9mj0JCuLEhguxuxF5hqXXf4ChT2vORjuuP27RqHvnOmvIdyeH
accI0wypwTkFxS0n4DQbOxJ3aXEal4MkFAUYctnGlHBSDffQNjjSkQKelp6c640Ao22eenKs1IzM
HqFz0kI6NXpX8zuOtwyE7WOYbzCzBMjGO860nULTEuklGCCo70zV7/CpGp0F/k8YeKpJPp7syrb8
hB5laq6de6VKIchd+WaK6uR0JuCy33ZcwbRV3LLpIXwNo23z7ThH+okSLjAJd3FTU+nIJCTwwsJb
Gy8AOCjH2d46lDb1n9znWMfsycOwpRfXtSegwbuCxH+w4A5PXqEzgKd2byPt6wB2pYHbvS2+u/xu
k7tOPMEQWDvPg1sXtwbWBr4HcwOymHlr7cZ/WTvKV4xbuPkwY9IrxQsTAsEdXX5AXWD0chUAHiwv
vPuAc9qzVTx0sTsjzfv4aggNOTYmJBb3qX00HT/tdqSbYmjcS75jk+GYXh9vywd+Nd5b2t4VwjYE
VawdlWt9f7b+F3tnstw4smbpVym760Ya3OGAA4u74QCSIiVqVoQ2MA0RmOcZT18fom5XZ7dZm1Xt
axMWkRkDRRHu/3DOd/rLWB7K6ow1ZlvxsTdeLO/AUI3CdUA9He9Nbz/bD7H2EXvW2aEjN4QvO9zl
xY3nUqP5+QffuLQ6V4BxfbRf+/QR7ALPEfjjAjJueyTOieoWbStPf2g8VbziObiboboPxq2O9mB4
JTzu9gj22C0OJHqmJB54h7l59dwTj7uDwlbcusMxPZTp3it3iEihMIzGo+CsjuJHPj8of9FREBNN
VTo9edarlM+IW6Z4hsTontrXjvdy1XJeFOHT3AfQ0woI6DBAwateuCF4SJlDpHhDu23i3eBoaX6a
zl36Xlt+Nr+mmDGo/9LteLA4UciSMHeG+ZTXfkCCF9cKK0g2Bw0DPaxVkOLeyhKbKUcqZ9kGDhvr
V/totWd+lYESvWIfcND/s4zijokTIIZ+zm4JR9QIfGefEkpb7kwoG9x96sijMctzTRgYkwDF0Gjb
cbqrzfguf7PrQAaEBrocbvPuCnBfbBuGWpS8W2IheKSoJCrUSTzBdLbaz73vbt5lyRNxtB5JrM2W
cRLWLBOEwdtqjFYWBAlKwKNYdjhQ5ltksDq9mMs+RqfbbgzjiqWZqgipCDf33PrC+bbtfTIcWNHy
9uaYatyNz60bPSTRfWP6ZnlAnDrCsFXlgYN3zk7dfUqIz7QVG+XcYeby2AnV+xzjLPmlBzbLpfFW
L/squEIA0dMZAE7E+lv9HtrVggrpb7Z9wBKteCiifSkeqNApdndV+BWrA4+ZwZbJKLDj4HnatcET
dw9RmajWGQTTgzO7iXbsfXWH5PxolqQ0Hg2uP4I1gttx+KgRzgM9ZDGcXNq3BPDUwv/3h+bkudf0
LTAfdgips5a0m1NxQipblndrW+mAUHaOICRWt8R05suGrGMKwkxvGqA1nHzJC54Agg+JJ56+eBSr
YVXfbbPcd5I7I/Ktaj+9Oe5Z1VvxzHsxNacWEX7yIma8i1hB1y8ICl84fJawTHm6yAXF2ZweOa0t
D3H3c5meAuZbjc+RK4M9Nza39zi8CMOPw1vseWYDORjh2xF+ywShn7OIf6LZQUlE4hclvh1wkN7i
MWOAUvkS14R9woPYESKib1HQtQxy1AvwjE9GftZC37/NvrhzEdOQpsM3kaMHbbBYiSHb6ZI9M4Xh
dOK54aLlCaFCEOLLwiRZIOyZbyv5SBWL5O/JYIvEz5hF9NmhsI8i8af+zQlPn41Ls7kdrtEq9mf0
1zHljtJrVuLNujrupVLH+t0Mn1qEXnCv6hdV+aJ9ivjH0+tivUj7LmTcwOHF5HQ/Wyj7z4xjKNe+
RH076aPj3VFeUZtk1YYL2oHDa6KuJUh56/4KOYnrX5ITVZz628pX75Qn+NEI61P9hW8vgfThuSF5
ZDlb3TG0bguaR3lSxl1OV85QszoDP42U2tNVVoy0QiBngDJxTe4T8WSQd2P5NTk3xcGe3wAuWt3N
bOxzxMNIpBDgMcdCU2TveUe1d5xoIwOO+rWEamYyvVgdggQRO8UE7pgv+yh/R9ZS8Nu4TwgqnXbc
nPEHIEvcjIbYCPFqE25f7waLEKn94I/Nxuu4+G/64pCnRyJg4ldlsrmkueCU3uv2B5Utv4sXkz9y
QzfoxMxdRkwZVOA1zpVh1vr9BmYi+RPQEu7kKxTX6QINd9zxcWu+KDonMf9GxlpRQarPgmdmFDeU
jh5jM6yt5IOZV9Nq+l0ufaGuptqttrQRc9Vz8acicdvH+GNGEgROvn4MTv0jrKq42I2v0Q/+smVr
d3s+Hs4HLn4qQTNlp7qZX8xXBs83bknoD6NW+oRrfYdmCO3WY4AAmemnvcOwmO3mFwgSSNnmO0pG
mozyUFXJeoFM1dGBA4Q+c9ITneCj4AxZBPkfaJfCITvpIdyU/bjLUUqB1zyBpNwGYFKtjQ1yvO9i
aq1GngBL73nHInvb9t6DxbyrEIil5jbDl11x3N9LUlXCfFWtD6tjlLkwXp/KJszYUC/UX/BOBDmV
m8TbOLceavsf1oiRCBbVlm+ep/aPJECK7wz2zibP9/IWo0z8OgvUVz7FE5JqSVVbIWpcT4zc2FPg
04ZLFA0/kvgx+RmAE6VGpxKmmCXBx/INrK4s72m2draDMC0igAKNb8+zGNCZSLRTSP12xChF2Rb9
AiK7CUNQfes9Le76ktxgD2V/ru7HEAU7ua4C62IyPOnhrWTeCJ4WzPnvPvUOZG+dkUzv6v5FDIn/
ugJR0IwIk0PvLi6WI0yCIyJ6PLlncqVGdXXnxyU+IOh8WNqfAIxC8zbhExXtpuAKkXxBfYWwVBW/
3Zw5FNMrJEU3JQSogp4t0QTV2uwyCPw4oQbpN32DrcEYLrXb3AURz+xCqIAmaLvc1uSbTT8TFKgA
q7d6Fp+9d4fZlZX2cC7pVQOTMvLaZJeaQsPZzxSqsSVQNEcPlsPjA4v1Kb5DzQbmNL3p6+V5CsRO
i+BsL2cv7pH0gLSek0tYJ1fRYAG1+4s9NY9WBo0mOdkc1hMi5wGbHKMNVFPUArja73BlCb4/0yPY
Bn2a8Hpq3Z3ArY0tRJWpWJJ9TUVpF4x1mjSt9tY043KS/e9AtI2fTY8dmRv4uIPHOM9fZ8kkzLaN
H170E5FmQZHjGRcTAzV7sNvGYb/AtqMDt2zyMBWQTbpssG+mzjlJhz1saOS3qODJOlRUNKM0ja2T
yOowxslvWVna9yrjw/n2OGurRHabdohpmwTquHj6rtz8PDT9fdm3QACjF4zpBTJWolaK+T0krWOf
FuY5sVbLW8UjF3Li1O9Zx2qGs5AqVlYn7M6k9pRr+ePk5xILjWG9JHGFriFaDD73w+KzdoKMJGxi
LxhVWjNYlXKu2PHEv4gz4tC0kxc8AaiUkoi7ZA2+l/mTI8P70PjdJPWLTrZVZJ0LYHhd/8O28vu+
h0BWYnmTK5EKQvWh9/S9KFtxp6R5oE50cLIXht+nukU5jn47ghzAgePdVLnDcDEg0Nd0yApWK9c6
1hzzSHR8MyV/yh6cDGLYfTB03h75DWJEWDlb2ITM5LmtCdc+yvRrzB2EyLwTLMn631H5HTWx/dBG
AsVZ4bDQdRmPtCmBZlRMXUwKUI3/Vtjpcan1rzSCJzZjg0GjBO9wHvH84aEbBNwHRIUEymVRCYrC
fUkqJqh1QaJhRImkNBWs8Bp1MNHGhcQmN96jJqmIJcJMb400RGmHqit686I2X70DtAPpPNNpNehf
c8xHMnkTiDs3s4GkKCFVbuc5rA1kDs4IwPCz3SrKbxzMbJfIi/F+Vpb9lXfYIRWpFNt9kyYXz2Lu
bbCY23gVI9AiATMTWO8iJQ6kwODZMHZnaVO9LwClWPTgPioDpNC17I91hQReReQ+B4phLktXw0a6
v9Zrlvy0w+6YJ4pctJn6LsViSI6FBjfEPLuIEqxEfQIQmFm122IrjdJXYZUvsePuR1eBH5w1ts0J
7wiiMVq5gAErFsFtW7avEKUaXLrcGAxLqy6PSKYm9EzgED+M7uvo0i14zQoQ6u2foxudAsv8NGOq
idmgrSyNEyRK2iCIXQsLHr/IjGUXuYm50Y54Ce8dgwAKIumoNbAxBJKJbZQASEOsf3ax5aFlWyo/
6CZksQGz4Xz+zshR5jJNbxJXSz8VuL9DnX+nmSh8PdVIqdrIH4a58psyoybAWrTDlAGfKete8F67
1IvkZ5QCe4Xtkv4Y4Kch66ibLnnfyV3bkQQxjtPFXr92PTXv6PP2GjzpVqLw6lyuuXTIX3UPlyS3
/NDjsi9R9coxidGz1jsZaXkXuPPvvqZ799KMm5mtsjMWiuNvYq3AmxWgVDDYPxD2du9EHYJPuDyt
8SLL9Mgh99uJm5OI4P6ZZZ1va4+TXQx0YNCl2TaQSjuHz1NDmdwkV5Ujrg9D5yRYne9VW/IZm4BF
MZXGaD/cu9l8nUBPo0Zk0MvFHeMBOloPIs5ejcK5ZiiTD/iUbeJGeUlDM+0tLzk5YZmfOzF/zkl8
GO084isz7+whZJQyp3e6nX4rzc3RKZgsPUyuJTk3GuH4LOLaJ9LqhxMzKGClH8zOKzp+hReCko9S
v0o5SSIW+pt0ZNTEU7hxhizfRWRXo0d1fau/DzLAalh6mQPp+IxphcX8PL8Fyrg36vxHkEC1bRa8
v2ZJZe3dloEZUI/BoxwmPkIO8QxMzeMLaADmO6RHAQ7qt0PTltu8orCImk2wq5FVppXvFGyGIjv6
Yev11BZtjb26eVnm8tCZ7sac0ifDmkFPxAx2MQbxtNsup2q24APiDpTOeF0Ch3HsWLwunV3dhHPx
2pYlY0HGNL0q/QTQhaWccD/ODI60MO9ch4WGJQCIqpLJu53szXqhbW4g2sWRfDI8472jeJV03QEl
QY8In3ha0DipekWEfsWc9TPq+g9bgwA326M9UQ/laj9Y9pZgyeRSmWxqrbfGZgLcRBZODozUREQk
SJF/WrrhFpqKdwxmC0He/Q1y3/vVztekZIglVfUSpfb3h2sW72jV2VKJnwW2cVpzxP0JktAJi8S2
qNJdMWDgVxRqWch4ykSQyJa1PpjzYB+nh4AIm52ovYRi6Tk2i+wyxt0PrpBlb1jlZz54L6GsjZu+
uY06DCVmSXx2kNs8MibbZmWTv+l6EbnijgviCPGlNxSX0or13oPfIXW5t8nFMG27AUGTd5C78mu/
GDurFOlpcrzPosvsI8vbkgBYTOXN1xyMHSf3QA+dPLGHRCAefuk0NHbsT1CiSga7I9LZBX/pprCW
Lygg7rrU3hG63Z+ECl8bkYqTGAKmQQoqZpJOd1UC5CIfYLjIZIeFly3hwh0wu/bFs6uvaQxOTYnw
SdbMsfJwuNN5i+icx0epqDlpxYYvbup7UXT3i5Q7kizcjW1JGAUl3U7fB5rPL6kLM7kjpTjG9Ek5
Ud8EHtor2XA6DkFkA7AB1zMGqF14vmZ1X0v4YlnuvAeF8TBY1qFrqrcwXH4hqZAsWFhYoKtyYS7N
dVpva6uZENnz7guUP1nH1qPOnlDPMCJJETQNnv7IJ6UwNI+M9WYfjj2Iv9UqscapZab+Hm3yNSq+
kno7aNaBJuZpHLY2+bgasXcXWUS2I43fOe707IWspbpKfo6RiPDhFB814qI96IBq0wJPcBcYVm3L
LLclv8GEZbWZghizajGjCB+K10yb1lHaDf5dQrgno7xbSPRAHP5lIrTHk0CtgGbwTTUKeb3DqkQk
MVK0ricY2bvgquDRKUBpjbjuUT2Y+k/vWpgY5pIFwFxAIhHESyBf5xIdeBBmj0s9XXTjIjrBwrOd
SDoxovYsNPJrTDTrordbtkOkD4pJMwgMYBnhe1Z85yuyYspPYf0SQTs54a2a9hIq8KE3XnXKzNKU
RJpWxB1sGtsmeU86LvhD7q8EFXfP6C+cwG9n0O6iGMrKOKIrKVjOkbAbHrJP1Ts54OjiGMaAZnDF
QfSyPlz6XmmIeD8tPLtWuuqkQndkhTL6OJiqrRf98ARI7XIKvysLsbODHZ8FourxmamjAW9tvtiu
CCGTUy1ZnXcfuP299kLBLuSHmqE1sBils1TBm1s5d1jlmFckNUblF7dg3Np03af94PWo5fu4fV0i
22B9eHX1zIxUlvtlkuzMTXLGl6Nl23wip+5nqgpeRaCPVsL6DwfUcNR2vZ8r5k1W8zJMLTzS4icG
uOvoRBekSd81nJwVOguotyuYxtaKSUloD2jby9hHfYDFugYVQjW5YAfaZs6Pyh7Q87A0heIFXZUO
fYoCVMgDV7eRhET6SrpbRcyTjojBBvDptTx6STOSD6us27IAPmiZjArsIeF5N+Spin6OCzScodq3
AWKvKn2NijPMzIdwJqY81Db7/85sKXqtU22vV3xpZr6RptscPeW2ix0T+7DB6qRtqNo9RpzL8rw0
02qCQulc0TwnsXqfHAcZMwmGZlSdi7JiuW4JE73ZfDB766knYzZfsNa0ObP+Pq6f5ql9qXJ9E0la
tk6xLMolrNx9Rs4xM9YSRw2IDXciRxBpFR8ITOAinB+C0HROlUt4uslypSEmva4zvF3ujPmJYVA1
0UGPI82EFx8lUVwHSxS7Aa7B3dB63FVRs88N1jA2IdKD0TcwDDPB5oo0z0U5x1wgkOm4GXZtM311
tQ4OyIAL9k4eW5q8as92ONCWQUrZG3r55eRtcRNo+yQKaazG949lqLydNdb71AhOpgNJ2xQFw/S8
adDm8V7XTWAcVGQ353kyyGtqggvMiPrqOFDROwuKj2tH/XkTIDSkP5vwj06gtE2tz2lXPKpyOdlG
W+3VXG9NYyyOzpitffhtK9aQunD4QHiIRaeNp2PUk4hkAbHatk5ZAQJg+YAr7BISmGigMLhXfVLc
jkzpXI+82zWVBXwigixnZKZS2gdCpS9wn0kt6Fm1uc4XAuzwJhub8ZjM7lkIupDI9pKjPQeUBMvy
5OWj508hBTceQrYnFjAu+NzHwYKYRDxmd0NCE3WqSgkM9ei1kig2MdYQ4PgSVj02jQk+RGwva5Dy
sB9AuBxDRhklGNRHR83jEdlxit3e2pEmYNyCqPV812MsAZ+Rl9ByoLimfTQtdJ2lRDZFBGaGnFju
S4D4AXatWxbhB52O87VaP981x1JTYiDnvK73xNwnPOwJzZa0Dn/+iWKCGWzHrCNpHi0/TyG3q4Xx
a0J+VCpSvyW350CCz/tYyfSuauvfXTA9ItAEVzFyLSWAUHxRgdqPs9KB28geS9RAV9v1sJKO6Jk4
Ea3gMER28fENJtzxOZ9u0hmsf6GbE2dlfV7jEcN+Btjtoj2sdEWpk+n06AzuRx3YPYdVEviYdG/r
MWy3ZRLb20Xojpt5HC5aDkeStehPDFDR41jfoswGyQvMhUiY9MPNGd+mAr64CSsJZxvmW4AvZRnc
hfbCKjJtEl+WCSoMTCwQmduLhjM/JmN2Ktd+bFgluHNHNHBQvxsTwgcQRgX6xJl6RAbimI8R0Aqo
/mlrlru4JZHLrgqCnsgaXjV+FR481mhOrPSzzfgg196NrVX30fbxoR6Dg9MbzodjMY4opPrAX0fh
gWasBW91BTeVnyv8N7xFIBdFqs7gj1CsWT37a8ZLML3ZInsUpZoR78DfcMzwZ+7GxeW/xdbzPJnD
E5bdIzp9qtYMyQvP8W+NMadp9W+JIv2ouiN2IAiMSffpGMRf5swJM4lxqVLW81BbXyMyWohdh0qZ
+mxP4Q1npEJWHd/wJqIvqEsohu743ACVPiDAuvaIBMwwQU/SjT+IBy72UpP6lCsNW7rnbadWQWtE
MkKTXoYgxTA9sc5T1vLbcbEURd2EO7OncCr78jcZjKwpOfT8sD2p2HhTrUqopeEyhpO7Xzpeb62B
8wUS/f/g9ceuGcMT3kOL2n9rOeUNpPqFYQEDsXhi0lCom6pimQfcqD7GKwPJwYyY84KDZRmviUKf
pHXz1Ub8v8HDyicSuB8umKhtChqBRsYsdm2hfJ2y0zYZgYStvPEgaW7D0fAICNBnGuRms1hnreLZ
9/J8OnYeG5JkEvRHImK309bwfRa2vOTdsUJHKtyR/7awtcarDZQpnFihsFhtFB8tEtU2RRHwcbSz
N+A3R4i+idknuywHNJAZbAi8IbtfDJRncWO/OWvmZmE6GMMg9kXc3A57saBrg2PsfNjm+qaVsGjL
MADb1f9yYjM7tXtiyVNe/kyzErRXD8rWFX9l3vqBmQMhYG46Z7GxdxgeIlyRhFFQpzHsh74NZbO/
ZHXt17316HkoJo0xqI+1UZ1Ct7MJy9N8+pCepQWa7taJTh2jPaK1TotLjjocAia1ZrbsndyFfRq4
EsHfCkRsF9/GDAcgRTHBGIt639VLzdow2wTOhEsy/NW3Yf7KZXYQ9eRCgyBmYODvO9r0qTIr7WMW
sY+E9+UXicNnVo8Pg5gweC/hg+cOD/zVqISFDFngtW/c++Fzz5Q80DQZYA29MDjgFwDNBRBuk03s
Rt0ImyE1bXE2zSA7ALglysqMT808FMDefWwIxb2uDD7tCDwN3f/wmixluR5G+0GxxQP/Q96Sat/G
iHl5isiRNq5SuyXpMJiOzAuCRqHwhwe8wThAbSgR+RiQOFTIOB0JyWBF0FAcFF2N8RH1fEzNoQqA
MagXjoO5WjpaDdPa15Ji0i09lATkF+etg1yEW2I1a+U2xncHkuZu0OMjNAW1KbT5WNU06l1MqlTV
HpCNI27NppawGai+2IWOLclsXTmTfVXmwAYCssdmxKv2PL3pXMwHVgfmizGYDi5H3rA4hsTmWPl8
WQGGS5xj9zAQA8OZbE+Zy1Yh8jC9oP8O/P8xhP1XDGFSk9n0/0+femI3Ef3bU//9Ufw9g+rPn/r1
0Xb//Idl/+Xh/BKerS2P+CiTeKr/8IRJ9Zew+SZ7QjumtC2PoKn/nUEl/5KSAQ1BU1rYtnawav3L
FWb9pVxlO6Yp8IZpy5X/LVeYWv/5v5vCMKMJW3ke3nfAN7yW/8cUxkw9tuTcv+ILDqynxVow8lRT
ii4nxafJp2wOOYJOrUxMhjAYzhfrjQxDnCbxGA/Za9w17s+EqPmAyQPG96/Wll68n92GfWpltUnp
iyhtoltQH2nGnIhEk+1cEQUBFMwlICkAF2zX3e82SzrjZ9Ewg2PC1mQ9vFZC1iEpsjMvdGe/LwY7
sD1shHJitB0tZd3eygBiDXfYMDC29BLl8LrduSrORcEF7Qc9TAzWso264Mvx5HOTSrf+2Q1M/ZAl
wWkGHh0x4evrDPFTCYd7fCidJikxR81GNQJlk6NtHgw5IwI1wg73WAd02jlAsI6NT6ZYxVoKW+Kk
vBIzRhijuFfSiPCgsKsBCD8IFqmECMvxDivziHoyIy4d+GUAtSp+VI3tdEfyuBjOEzgNCs0sTVa2
LcteGoS58cI7lJsjwueMOCjS9YQJAJOkr9UBJqWCa9OHpXEArMQuQyZdIF+NjDLwUtp9u1z60u1D
CHAYo/cu1vb6EWRhE15op0jKQUeROddYmDK7ZfLpfU5FoPS2LcYwehRkgRG6wqjL/EzbZfaYFg5O
eNRaet2xyGF7XD1ZZCUeXQfSDjc8Fckw6+fUYYIkQzpFFIzl/ALqkMmMCXIguUkH0JKkiVXszclu
Sl9KdyDztI2aCI1zIlk7WumssGfUTonMUUfLumBrkU7qOdEjWVqFZgvldtbTMISgyBLXUP2tqkev
us8CmU/XTmqzQgMV6ZGdZIILvyvGdXww5lW8D0EkP4+yjhGNukGHwCyklNp0A4lpjLLz1js7LBTV
XdhqEKmdQSGwKdqycW770FXDE5AF8t03riJO7NFLCjHfu0EyW59GasTzocFuDy+3Lgbz3m0cO3tI
A0fpnMvY85AF92NQANlyq1EyG+lGGhZCzDR+zJKJZrSVUVuIi5dLj5qX0ljEw24QjY4fRIBxHwhJ
WujEz5uU4fXBCpP8MeQ7nn+Sp1gCbi/beu6OMy9GxYDI07W605a26q3qsOpAmu0lm7h8IpVsg1cM
rCIzL2zr1GYGoee0IM4c4S3rR2OUL6XRVQ15c5FFNnuo8AYRWzzwVfup58no0oYRldfOwL0SV3dp
lPM1irgz0uBQyIUxENcnXhL8TL2CHUzEpbhjDErYbOFGcCBVAXSHpnLRhgXWYGFj2gEFBEnAUZY4
x9kye8YUU0VXvI34XSq+MIfN5ZnaISaWIHEwrn8bFqcLmwUcIXzWEqCO8XsjKbofhGXp4WsYgrp8
MAlRKj8IbYrUCXMGt34fGPBAhFOr7kAGKFJ6x4IZvXJx4Fl0DRNUA37X6t0xb+ySR3nXWgwSdmXa
IVMIuzWs1ZsVcvOCBLpHhjxhtrfLyCh3GJlGmyxoorzuCi+lLRnT2K22Mb7Gj35Ih3AfZUb+Jege
H+1e2dnRVdHAGZulifwhRY+iPiowrwManXLj0JWy7X62Tg02ZjPNquI/sadRnEqtax1Dg1kd5DDw
O0dHDZPzWrRTw0vQrAd5omyjeqfWS7oPdhsMMdl0ebYP9bbL/d6C+XVv9pOy7qTtMJMZkrrhDApI
A2mq0fb8uguj+cbLGveXCy8WaapVBstLGK55NuHclPjiAjnkR1lJ3O9TO+Y2mnqMLN9zL1vvDhNM
MN0Fc9i+B6XpFCc3EbM+Ji3kulM0FFgpA4P4LDzKxSqVZH1e7tfIGmSNhSK2pY1rV76H8wQ1ryr4
Ev1Z4dlEuw+Va8OICuW3Ga1+tI4BBZ5MbBeotJcCGk45hxawM8XyjJ6yU/NugNwHekhz1u+a2lvG
S5WGJuJfp4I751LZtdc68YZ+o61GJv7gdI5zNcIqMM4TVqBqT3Y009vemC3cRMx+aaTHhp1hMPSq
OXWSHdHJa7tcATCCb4yzFuJCm2PE3oAi+6FHNfwAbi+wWsiRQAWz6ODSxmMGEDdbwqD0cyddu0oI
MvVxcrib92EAwJBRnkQWHuCj+c4Cu4P6rVnK4lVkkLLrBfDnE5ZZVGe5iyVmzz8vh0/H4bMgjPqz
G/CtfAPXwUG76AKUljfTeNymQZrEz2yJZYq21ZwTVPi9ag9Y0RQJv2YiHr24jKGJ2FH+lk42NjqB
t1ucZqoV0NpBlALRiMuItloCmueTw6L+ZA4JKe5OnloVGnwy4YHgaNrcMnHzel+kMi8PM3ZV0Mox
xz77pdqIiTqcC5BghoOS01QLwd3NZGjzQ4lAh6dJlw4YXZuUyM2U1eiWE5sNqT+PxlLt4Qr349Vu
WoAYTTsu2A8WsHu7UpP85jtpltt35IOAaI8h0oNbXSJ2HA21dHNM3IEzzjTMutkXkdGb2ONchi5j
mZo0TKEuxyMGV1Ksw0h00CpdDS94bNsWn+BEhvU68WCUNRegYn/VITNBhP0MVvdRs3hAUTSP5VGE
qv62C9bbB3sZCkQVJAZqf+b6V4c54obBOhxCXf9biXr/H47/fyNMnTzQomv/+Y8/Nd3fQACWspUL
nMAk2U55trVWl38HARhdPMxuoT+9gOeteksywq04o2dOn4c4sMvsyTa03Z2GPGBNMugFtwqY87XS
Mmq5BAEZIaPhBoewsTFF/E+n8V/qNJT5t2/j7qP7+Ldff/7cmtP7z3+8hB/F9/8FnpDrH/jPJsO0
HFO5rusJxxQ2Tcu/mgzvLxoPiftQOOTZ2tb/aTLUX1IoJT3XtlnrOtqDF/GvJsMQa5dBO8DfBooQ
vPN/Bz0hLcm/8rcuA4jF+hfxScOGKFzP+oOm+Pp4JCdx/Xz+L73wErIEJmhPLx2N6IHhUrMZyX8Z
pUlugYoRUXDj7fLe+9IWMlhHVm/SHexXZ3FRhlZPRoLGb6l/ytA+u7Nz5bT5XNirTX0IpsCAEqE9
i9m9ASzI088c9CgzXupqFjjH84+xU8dZkjhg5A+yzp6zDqG40r1CY4/goHE/Ige3Jwxr3zTl73SR
2LaafpU9ahZ1WR6/VoVCACAGB3WHuAXhTHSBVeEapPWuP60MmJzHvFgDtaJtR8vJau6LtV2MYlwS
BtuZj2MTPTgmPuCGOMZscTt+d/ko8cvFYuqBkE6PsMa0vyby9QRsr4FeIZW5B3WTL4vcwrxWP6wC
gStimZxj3Zg4UCuX9M3eaPZRbBDbTsG8nSZYHfbL2DQ/arfzzcz4VfNnN9UIb61lBJ+7WXLnIdoh
DcG8ycxh3nimbe4TVR0wiRZ4W9uT3YUJVh93DYrzVkI0/olYRO+ExaD+Xe7HAZaF6bhv+QRtmZ31
A1RCiuoGmaH02JYOXfstFTPJqGbFPjHLd9Lh2Ug+FQS4Tci4z09mk4MPJUzkMuhR2TWqskOszV92
YeHEKVx+W0kqYvbEbDkySX4DiXw3FAFrCutpjq9ZcamFh6Ymqm5ajypgHH6NwgIEL7lwvbG+FvoC
jIlW1kL2li23rJWqrfAI8Emm6h0Kxk/6fLz+83DLqS3xMnnvXYS4215DRwokrcKF8liirlQ5ZHwd
I+4qENI2GeI2jzChg7S90+0AlegmhjO840O5DxK79l1L3bsixy8s5mftIo0nC2tnLOYzu8HopuvF
VylBYATUUeya+lsYmNBN+vBJLmDk1H/+4FIv7YRKcC4w6qRJdMmnq50DN/UbDcuJOW4L4rgyeVpc
81x61nwMVHoMSvDyMUQJOOPytopMZNl129yAVPj7D3/+W7D+j3iqzL1lOfCZU+SzbYPdJRakGgJe
nYguykPGbBAuf01cuPFSVDdiLn3tzOmxpHRP0SSG5Y0VV+XNn5/Bz/DlWqdmrdPd4KXtcSLysz8/
FDXYqGWecBTPE/TBeQaxHOlsZ68Udlaj/BDp+sYoC6b3sqawcucM3xlbKkbMj5EbozJN/vxY6UX6
jjIf+LCL3ZAtF2XNn7Ke2/N01UtQ3pgFrzZdMecwutBBjam5wTue7vTywIST74LpNTduHObolBmk
GSXYliE+gs65bdrZWPisW6vfeFjlJ6LyJ8GQc32lf35gYAKc+c+L/vNr5kIxIREY/ccJh4+Xo/gX
6mNIc4854KPSOOHIYsuRV/M98gQOoT+/TBVc7LqgJ05yvDdeqa+NoZad6hBPLPNKG6843+AQDjfs
bpP+IXP/nb0zWY5byZLoF6EMiEAggG3OI5OzSG1gnIR5nvH1faAq68mszbr3XYs06unplchEAjeu
ux+n+o6W6n3GCLUfm7Y49cvL36/+vgQWJPSizLCMzM5Xr9GKizAMsIxV00kH83Tq2uRP0YYNJp8A
DP3Cov/71eyoTe1PpHPr6blJyn5TVrj32iAAWzcJikVccfCG4Men9wXOeIuMt7zEoWhPltxG/Wwc
Q0s2p78v0/Jf/49fJiYO6KLguOXQd3SacSkQLfEbELfw2U+K0AkyGqe6OKZ/05WACJeXv1/9vbRH
6UUn+U14XGLVfwh7sXTicJJ1Ev/Bn1Os/o5dHWLe2LadPuLEZ7Zyzd++EtFuMrrmBHZuOlrOixtq
4hP28EaFTEsM0L1QMQ2KvSM2384a8yoWU13JjyqeFohwhqsGB99AnyH2Qd8cNSEuDh5cwybOeFq+
FZzxBoT84e81/PeakEY2Hhs7eyrDUZ5sreTp71eBm+bbVtHw0HW1sxYCv3xuXhyMM/vasS+JZDO/
yv6+TjnE/zz1+QdWPu5qw2oOvHGcfVUP5z8QHhdbtDRw+E3JH0KhP4XDypUBezFktXMyhuqU0CHV
4bP2bS5DnV5QXCmiGaN+lwhTHI24uvbVYjMDMdCagVpPC51xWF503hG8DAOOPD3xurYnj6Yxjuam
DQD7XrW5DVRS7FXQyeOkJto2qsk8ysk8g3NhRQNCtWzNGHcX989Q0qtXOj7Nm0W+pfqRMaDo9CaC
8YQjNHeX8nRwmLPC8seXcAWcV0qIjX/+KuFAjS6nrw47iYfZkn+CPI1PcwsUjycGc+qmNu18rzXS
bk1PGlILBBlVEqdWljoIWXofvWRxNYECxh93zkn00m91pM8Ao2toIEMWvDENlIp3X2buJs2pks3J
e7o0glwHHl16oEN9xgZUutYdBRfrYuTJSIJuDPt4a02IwI2lX+WcoHOyQVmlbIU4cjAJJQFNaUVr
nCeKs1axZYAibN11gbkuqDMM/ALhSTm3OYrGY+ok37WfvsiR0G9dde7KtoA6zTMRszrVbD+LKVrN
pr4F0H9JqLmCij+1MSqKeti/FpiKVg021C2E0XmXh4EgwUEXlr8Ro7W9Vm3l7ihP6cDwqOg25Pow
zOyNnEJ9Q7/di1riRB1401jDHCxpuL+YkOoltjVX03NHuwXmp6A707w2OuG54RGESsdTUYrXPgOZ
TngDMqeH1SXoH4eQ52oVsHtbojNYjQ6F5AZkkwJga5ptUix7ZsZRKY71TTe6OAvvzcS+sAK3B3AM
L2Vs9ox98BAjsy82emFdd3A0Nq5vGTwvt4HNItp1w2utCFLMyvqCzzdeW06meceYg5XIbAlojAFJ
xdqk4DcHAXHWGdmSLu6Xdqtr1FbZszC8QyzbI50f1R233nGj7MYFV999s0Ql4SqL49iqvRmnI62b
hD9giHKjR67eOIMHDDRjoW1yjeQtscganFnYYrzD+oxsp1/MISKSPo5EFbk2QWaIP5Er5VYGRXQ2
KiINLrWtjUYQ7yl0WlPet4MO0V3sepjWydLAjlMs3LUGxUuSldoOU8DNrxy5ckQMuynAPEaxK085
dvpwFxzO7KXMiFza3joM2Vu5P1TeJXjzoRrBv/lK/OLHCedvunsleSqjPRvUTDJ/NcFeurF9gkV+
4A5Ii5msjqwRHdTH9xrS8zq3Sf/kjDgQLqabiXVibU4doAOYq3PM3b4orjHRgnKKEkJd2nwHQvOS
wN96FMPBC3B7Ew+g3w1zyUY4QHwiJyzX42yXB7qO/tjs6Va6IXaJani1awzEUf5ahDWLxFBdkgT8
qOtj+8Gq2driGC0FsUWeX5KwPfi9fGURAqDXSb7iWp9LDRN5Zqxf0Qzj7nvbru7bzkWgHjM8aVFe
Y+Sj6jcws3fVphfDC3808BcUgREjShVeVCvPvYGFSNu0IuSuRZYpY5fVRU8JaIbGL3Hpg7iYcKzS
dvBcRW/8CBSh0OJS04r2Wpct1LEqRZUnWRDY+BeHnENIH6fN9e8L/Vn/+urvL332UsdBy8t//HPJ
WgHCMGkxSiQhg7XGZ4AEte2z5g8AuA7IWzScZrWvW+pmRdo8MLqRkuZDFfc1JWrjdPWr8iSsGLS+
1dyPo/M5xKF/qJR6FMly9aedeU2WF1EW446tPl3tWePqU+Y13NBn4AhWkKbVvh70tMU7qUl4G1+u
O1NXqIjPJu1X52D67ZPmp5+a8lYL+dbAjjOTEd6HyzynnPzm2u5XOuY1zjoNg66eG+7C9l0GwA9P
Mu53PoBDIgyQCJDdPSMgbApnZwlMnJljtxYGlKRA2sZbD7TU0Z+ljD8tKhCsNH00R/8XnP1b4qyL
ufQedCnCVaGtFZ9r8bvSnDIAz/X3XeAld50xcNpiH/vbB1m6kkhZXMwhP+rZHk9/XwwAO9g5vD88
pXtCKs5wUfEzjh7gAA0IUC+nXr5pxPMIOJ7Mbv89VO6DH7cmYGVcuPFLYDb52XPaB7fStzCZ3oe2
Ng6wrIGdlLWzzRobxIzIqChbTmLuzAwU+6TigtfCWcOXJwOovftQJ/41DnCmdp274ch6DZ24v2Zx
3l4sPskQSvYO4Tb2Xh9zWjd3iU7JBuMYpUIr2hQGPXxdZr55c0KDCM/vbdUo6mVmgIfoYGaK4E8k
NaQGw2uojUWfGuB/pD+L19sQbnxS1IxhhB8Xj19Xr2dIZisE8ri56RiWNnpkvyqTgVy26YLb4hBk
VNCyhkqOp6KRX3EcQq4vqP/xUp/fs3mfmbXWmN7tuzg2Ykbb5EkH9XwTGgRbVHhcHinQlsZpThG0
XvokYFTWYXRHMQWo2NoGYFGeuXS/RDFqKNpgpbo0wbU9Fi8W2D2yqwXpfrdfO3ZGxDXovG3n+tAk
iPc2SXBwjPmTtRrMZH6OVeNfcHRwrFkGCcdNdi1OqXNNUAxbWe5uVDZsIdLDzeDbO1cme/JUVUeL
ZNyFLrsN5dnDPl/qjzoAWsOcXuaSgJPhNhNxac860wV8DrHzJ2F09kf62dzQWI+N6R9JmZRrps8u
n+UayBkbSCyr68lwr7aY4TRgx6WnE0dzQSAfokRblQAifLKsS4E7FbDdutMhKVXVGXcsVe5rYtCj
OpQqjq5OYx6PNa09fPQoRsTVeSRGUmwbkXBtdBNrBtbtpMTdrWkC76JRntr42TtWOvjBGHYIaggg
xNTqkitLBE8D0E+UqfxojMyHBVkjhO/ogMnjTgTcwak9PRcL0IcsHPiYmSjoaIoHKfTvWUEFshcL
UTrlO4GgOjEATqUeOarou4A+U4wqWGIkzjju7OsEfuHRWBz9LpEa1meLgDFd6Zngnt2ah4naZFs0
UCiIL4NxFmSGOHQP/FbQ4NPwaeTay7R99znc8v3TEFFqPLvRYe4KSX8ziIs8AYGkzeDLs1MbPZNO
HRsHouvP3A0QZrd81tPG2LJkVmdvksXaUJO5DmR0tOboTYth+uAPMLblj2OXda8duU+zin5y09MQ
qjkHmbN/l+qv8phUzlL/UamLsgWcgT5hTtMNurF+bX1F0i3uIFQJeCM0hc/lrDdBDWJB6d9WlDsn
jDH0i1uM8Nwv8NyD5XCJKGmbosDMw0bUvJgwJorK+UM8tL2hj+GQCbjDEa/guZ1IeRpC49UCcW90
g/OapsFLwW7kiBsOYp90jTUWuuxF0M7iieHiGl50qXgYbOpBkAQGL46BcjgLiog2IZYCoyynP1GQ
PyCeJx/mYBK9t53hxaGGsAAvyWJTPbh8tfDhvGvqNP0hV85I2R0wRWX84qwZbjoYYiipkOzryN9b
fvKgZ5bkecBEmMmRzVPX3bnxgBOYSMeovWnRfGipcUEL9C5Dpqy97jy1b/OU0HsH/5rAxkjUagLi
2DnTb4XPEGpGe7CGKTww7y3BkcDadA1zFzfwDMQEU1UvvBMdmQZl3hzVghnZqhjg3Qq0vZy6vG1k
D/TmDZc5aAhLLi9BtcQml69UheBf9aTL05l63Hpw6eGbykueZn/yOew2ZP8Ls272fdp+tUMTnSN4
jYmZ002Xbt1hts5/X3TO3bwMuX14ZoI1i7MJkdHk6i1VfW6cb2iVa6AumhQmQT7IFGbaOfFOIPum
zzwCSeK5gwFnKgkumTeT9cmL6XPE/lCHO4ON4FmmHty/4WmeMBT7RXzWpW4eqkS9qmpW0GSxKiPL
DVDJU/XmeLChaubmpC+tfVNPAdlcgGVGH8S3ztpQzTHeqjKabnjBp5vK/TfXivytmPJjONqASvt3
W/qKWHjUbuuCNxwNCAdgyPwsMv0xanpdfLzyUKISvbXasgdpVYDTorooGTwaOAX9e35NZg2DPPdX
onfbCY/ruRdtf24c+Pl5MP7xdNqf7lsnYtOLtrrpBDcAChldcjl58zTPgh7eOHih5824SztIGTWf
1jert5tdyiplX5JJ2nA2EMfQ7j60MYGsidTwFIj86Id9+kYelbF4yFYN4SIwlcGhpriM5jRupEOI
wz5Jqi/dLLM9cQSYTt+6dsprnX1FoWNcwOEvM6d8cPRAZlK5F7Ctudtehl7clWZRX2emnf1cpR+L
Xr4xuuBPhidXiF9FstjtSCeswVHmCaVyeXR264IQf+ZznIsLtgr6QY1yPSZ0TVBbTb4V0iy1hA9t
Rv6MSGayncLuOBDUgrsVvZdgdfB5wHZKamM9ePkHB/3yNPS/HHrGedAPO983DrXn4nBLv10DRAu7
RBqffTO+EkOOr5g4vkfkuqObcdRtsoqiP/fZS+gCzXWS/UJwfojawnwbEucyO9WlgtfUlUW/QhtO
bzhk7yNm4jzS6mMq7Ac3+KH+zLta8pAFxmtmtDnwWyIStQf8aigfaR060zHBto4kX2ZgKIyubmPx
4Y1vhpV/YZVbKdVs7bIDF+EZ06UH0SBrMuJjpO4nrwe50sFulbCtJj85W4oWaCoDeoebs7c8Gm3c
SGTAzQ1dSWTPvPqICrktsg6+tPyyvOCF+FGwQ7wEZeQWD7C0WVQV1N57oGCTyX8nQP0c5brfWx5T
RM2GrSjpFRub+NgOJB+9cFiOzDnuwZAeERvA+NqOnPkFVYHMXfA6KgEEIzFrdhCaA+Dc/iJ3SFY+
9qiarxXPJOBNNZ6WNSbX/iBsAnAl+vNRTY36ZRgG6xoXGpYw1KPZ2KdGh0+lEuo6xk6z0pgBCJvY
Sy85C9m/X/198Vzx6GOdthtKfJoMyo/hU3iQ8hxFIKQ2LFNHAknpfTHgVMQJznikKExArtrPuErj
an6tKxpHkSiOBARPVK5s4h51oHd+mZqjGZy1hr3Fqe2tA5/4yo/8F7JZCr8kWO9lSs8ADiVNsdex
fo2y9xJw84GQenCiv/cB0ws0HF1cp4qoGXuxjEU9be62QbgkmD1IB806rYwe9o796bCl3rK2xLjs
4tvB/tKT92U7Ve5rcfWjbHhkw/WUwZqJpgz8NNLZpo2Hq/bgPOJbgrBE8QxwQC4mxyow8XPOcT1m
zJKgbRI0x6aiH9TtwseMwoYtToSnBi6LV/iK9lmoGgTHjqOEE2MqXLLKLStozlN3iRvDfXYKHuLa
bYjxZ/iXiZ2RnvPHpz5Q34F1Z/Ntb/is0HaJncDMFoDhrJN7k/hww/Y10ykoMfQUg7h8kBgHPuFq
3QLjDnK6Nqox2NTjJuHGvwl8S+8CidFYpfkEn2bwcdaGi7+0Mlmi8G8qoD92QE2fl9VXSZfBrUxc
ezsOkQVlKeTj7bQvVjYaR7ZSjuJvJMbUOObpPQ3DFug841W1DGIYcnhKA8qteei/p234LUu26DIM
OCtwN9yNeGobe77w0OphFTHyRGH/avrlu2HV1gOnG5heUVRuJo/Ptp3v6sARF4juv5wMEcMoan+L
ETE8R+mH1Sbueoa+ubU7lgsc2O8Kxl2OB89QCKq7Jbuj4pBMmstptbSmU95b+3GSCx4+GW6GTLZ8
Dvj5NBXwYjzL3uKqoXpxx39Z3/99qcF/YblgPnEcc9OOkHxH1MKzY7D3lycdW29lwyM/jSSbw4nr
jHJUua1jOz3bDT02cYtjv7PFkzWL8j5sgp0AsMq9FHHEJ0tCK0vX7VOM8L19irP2N1BDGTcf/D1P
8Sx+OlPdZyDhy4b6S87ENw8YLuUs6aW2vd/u7APLs8LsUjBqrsnUwgOXgXHB/gLJdCZiH+biObdI
JM+e4PmUsW7TvYfkqThuT/5z6UQPZqlOlVUdvGqAYhRW+3IaIEyxLpEybNkmJ/um7Z59hUtoAaor
bdroR955bElLx0n+HkYC3D/XgeHUw5ZPasYJdQiuTlrdNz0Limbxbk8q2GUBNezgu/2RdFzvR8Qk
KmbTOqMVvW4ODrJIVtU9vbL1tUgMA34PnEpWnRtF89nJ4lKdvDuoJcehMj48nwNT7MyH0MoeDDM+
FAbwk4oO74htFHm7ZUIe03FtOHDkpzjIDnz2CUNQi+xTE5lJw4P9E+iD0Sbxm2YJ68d1/7ubCSP0
suwOpVGXd2lvnWMKO5nuTlZMfT21Vc62K+PuFgsywqltT295BwQYj0ZOVtZu71QyErvT8Sft5Z4H
tt30QuJBuIHXLXbFdaEIGWGSCe6FwWCVTE76VDX9vA4M33xtWjZSiDMPVZWPv961kZbfTgnsSINn
uaf0RR3bzjZ2YBTUsyv1N40P9bcV9seGFGOgGvchkdBe8VtBXjiatoqe6FEHnmBG8hu6OfVxSKA9
xsFzb83L0hAsgJY2wcuyvUiJAo14Vvxym/KpbSr/u7LkObKj8cqpYykhEh+1i2weO7FxputTbH1a
ytjeoqn14dISXmbf87qM+IuXusvWIavy+6ia9DFysZ+NYdk+uySilhtcEvdA/BvPY/Pr1MR6E7nq
Mgs3gWfN2yzN8l9WrSA629N3nY73wGZ73HzSolgH+AMeZzIFxHaPEwbKvYoalySd4d4i1xvWVkNz
T5f7PLPxCQxZrH9oln/3U9d/jXSt1zalFd2lqmN3Nzj2S8ndcR1Y8w1LArtby8gOFm7Fle87vwwb
4lebzcjnJR9bDyl27iMQMHX2KGlza4RDfLdz3UNS8GZNJamizsYqSA9niqQLI0801ZE2B4xm7h+2
iJuxYm/rOHa6l4JlQOVPgOqK8M32YKeX+ci8DsO7iw2eOv0xSMPmiFg2ohh8D6yZ2QxG5Dl7f4t5
Kt+kbf/DDaJ15kvGO1gPxY6JO+EaoCOCFeaOKpwRYmFVbmxj+KQR9KOwM+ju2CxRcS9BLe61QzOa
TfcNz8u1sgK1EbH46jOAl+wtflhbP5pWd7A8vpsohB4a1hP8gd+NQ48tbqOEclDCKlz3Ms2BBLXT
JZDdrv+wwyjnOcoPLBxIhNvyMGXDq+NmDw4HFLz1eCgizqUT45HLm+A3YCVt37iSq4IfNzobyj6h
y5byu7X0Zc7SRzeTP6OWV6n63zyYtiNMo4fEQ1Iua+s3f5ddoZCDxqJ5snuQS0bI470iSbLWD4iA
T0RiSSlC5cRjXqxEOf/pGRpk/FYb7nsXqHKdBsM+Zb+S6/StiS69AXqz8h7Mrj0PqiFzZu0kzV42
fY7s3xg20JLMjv4pIjWVdolRTgAL6rZ6g8qOMJly84++W582TCyL/boWzSv9X/ep5C9hxl+IMSca
5MJ1RNcYFGLm0sD2znbi5PjhrXRX1t9+HBT3AdiyGTzHTsVYvX3vUlutfzbJwZVd0dxGyF+6S891
o9wdcq8bw5mUGfAk6csno56tU1/S3DoFUH488x0nMEvGWF6xss6Pgx+/ZX3k/vRLfIBH+Y13hsVd
DeUsgy3WzUH9aKSZfahlae9jy7uVVTSB75LyMLfBixlRzueU5h3XzsWv3I7AWTDd6YSZf2yCZBvJ
FuSJBYO/cePf9GKYHmSOvlQG1tS4uM2lfB2cKDwLnj+rMCHrhTUE2Khm1A8IPlKwBeys8n020zcY
FsG67mIYOWFOOgtMBcMW+AOTDGI52HDHWuySmQVqtAs/PTur+A/45ibxyLiWrV6p8hzW7q+ujpDf
uoaU0VJ8UdnnLLzHPdyvhMHCyZ/6z8FP1YYa62RngQwA7pRsZ2+CBDqWG2ors5zLlyro7oBT/Mlj
N4CSh/pooxCvhCr9M9rCvPEVC36Um/jOjod/vbglWr479grm4fIbTUqFFpkFmjBK7Ij9v//bf397
zINpK5acYjQm4wHawcvkQCpYlbZgTrFqSEMRK9QuC//MaIVDkcUE0VB4XYoeGhebkBkOTIhd9o4r
Okdd1miHNO7F3URMwtxrL/pwXfZgLcYPZgECucLHmcxtZes5S9En5HWUdp1H2UXQSQxepXkSLE4g
zkXYaUyPYFpyZCGRrFOb6Smk1sfrtlaRnOyQRV1A+D6xra94hueuuYGscL5tidMcFeuYFZ3T3Lba
6tOtbRRX76E0YZRajXcfccbcVEMULhW+m5wMCcGx/LtcjFGdgP6TyBxosH4oIvqeod+Dl7NcyNsA
H2CeIm+RWGWPlmIUM3O5bb12CcFT1jeY3b0bdbRfGrT7mfS/temHCVvllIuMPW39qKL8acC8scdH
AkCnhaqfEt0Cq40gHUjvmBnYyKOBm+wYQ6/FM5ReIjW6xxEEd7C0KqoE6IWsKzzBlUeJDBIhqUXr
bayWNljr3bPyb+qxrxkRaVi+KTRgfrlKNBqYwkGGeRpv8VRXd356y0PxCmbiS6qkpGyXW2QeRU8y
gU7nQExbV2n+OLRlzG2gufoq3jWzL6DcSnudVUySCiE2zD6kO1G1Vj7jRqYwCV7XAW/PanbiD4QU
6OSIWogZ4hYa6aPwgu/c5j2TJEzBsNU78BaQPBDMEgLYLGC9lMLO9A/Ql3xXhniRQt/b2GqCk27O
u36mADL14MnXYf4xe+zmWWBBti0gYmWOB+OZYhIqw7cmVI99nXEb8pmxrYa2TkeNj4FuH2MRvWg5
vVmcMQGzp3Qe5hAg/Vimd3XGk+OpoF4zHsSPCYp7ACepugL38RSyIQpF9hIX5skU4r13FzRJR5VS
ZQK+KzGq02UH58Z2TyONJLO94Nc7QKLzM71X7WOi6TKwjOg+B3SYZAoUAIDlGH8J1BEu2f/30f5v
fLSWjfn0f07sXaI27D7y/97hxp/5p5VWOP8gCUfZmseJnzPJYpj9l5XWJMnnsgeBA0O3m7OYbP+V
11POP2wbf62HtvtfOtyU/AcRPttlQDephZP/t7Se5H//xUjLEcm2pKNMtVi4XYfoIL//n4y0rmW1
AqtPvxGJw6fmlbPqh5MBPaA/50lo8+KD7AuAmphF8jH5QGoT+jnEiKFDRiz/GjxVPH/7NHi2bYqR
MI8KY74YBcM1bt2tdn4oSloR/EPCYc1RjveFzE5Dq1+Zozd+i3JI0+dYwwDNXQgA+g6QZhYOCLPW
ru+qqz3qdRprOD6UQ9MFYQ2gOyob+NZ9l587b3ycRX3JobeHg3sokLA2GGsYKxj4NOmMhFpjPg6r
Sr5P+bAXjrWUwci3amxfRPwAyhM7ov9RDc1dzXY8RiOEL7GOWXIXjPWBjoiPubfeApk/eohClDF6
3/omOhwnsToXfPumf0/5Ul94j23Z0QBnwhzllLSQAqvgzoOr1OYUavTFK3MRvHc/1XDxG6bjZFM1
ZJTqGNgkpASaPJmiN4btHnxankhXbE18GCAx7yvh7fOAqax9wO9x62f/1OQObQPDp+zNZ7pJVspL
jtWrlcGHjZcdow/NuoX2Ru/Fxe0xEEzlw+RB7InK7L6OJyi80IFF2t6FTCvUnHeZA18eWw/hxV2R
NI+l8Hdcvu8ibHcF5Ugzu5EsjY5lb0mOVRRgpfMmt71V69vPOn0nBPVUcrMvQP+lPvfiFk5TEcMi
dtFkuJPxo1dgAAWV2oTYeq4ANOO1hhCh0sHdsUxeyUF/FwrmSRa9SL6LGV9XoKgtM566GBrafHFc
CO29+9TQ2RRVxTqqu+cWul8ISEJ3zWcR2pxYaLNM4Hc3eGS2Hqs5303PY4yRMazu64WbCh0eKc3V
869I+XeKPchfmqB303WJQlo/9MRDKUPfNqwmzJiYKcvjzPMhXn7UihaGdFgn3Qeqwe94BO5JTulU
W6BZJJWB0UIp7Q3W7fU+KhTyyKPCVlPi3qZV/mzK4E5bJisTZDcbznNv7+ZeocrTQ8r0TRVC3F7b
Vj3FAxRu4T+jgWxwk7Nqh+2OW3um2sUe8YNW09NUUYkFi6QLApoZrB0pORYvBFjL4OwUn91I3qRh
2kNRAhxO0ZNEbHdf7BQlS0PayfvsMRTdC0+T+yE6V+gKWTWy2neO3nJa6oq7KOFRipcrTuuPEO25
0M29DgtaZr7A7n2zvVuPrAZWkeHfoWe/ZQ76LIEA9znWxm6oEAIiuAutIL03KQE+KKhfxkVT6Xx5
ZBoz3emlwIhMsu4iG/DVDe+syXbXntjjtvrGCZqiC5ijdBaLmvxcU6u3IqsOLlAJQwcHYTkm4fjf
onxlmqc/Jd5mWfuKh4neR2/cx+W4N0wCAMa59W4JjARjvo9q4yckAF9JsEbC3GDOBNLmrIb44Kbh
IwHnltUn4F0ZfHKseW+tpegk+AkdntZDD4dqRHGto/6qfOeldegudquTZWMwROC1NjWaCUDj76j0
H6o6OFQU8OYOEPgmqLeFjRPdhmngyfojWhAGRuXc2UX5VcXHUjtn08D/bOE6S2Lylyk1mz0oxblr
9lHbnFNJ1gH2Xb+Op+4gsvC5yGjuKlKKdUn/pG7wxBHvVFXf0k+OImmupr3QwU+qtn6xYn/wqgYy
aOiBt+kfbSD0KiEoADJupqWXuQSRoXxKYkb6Ln2c8hkAa7rvBw+wQfiYgNvRA9E8VAN2rpzBtnbG
+doA/QdSLmTTrEX0IHFeyp6drzm9aj+8SOKODsKwC0p0hM2AKwa89yssl3zjOBEeu1p+I0pR1Dyz
G54iaqnMqkc7ZHkSIIRaLTfg4tRVn3nw7fWI4RjfGj4I03M+ABmP9j6FvoZBt1cBCEHC7LfyExln
eAoeAefwYai8eukEJehrnpM5ENheCeSm0G2Fmk5p/WbCacnj3z13NkXgI2S8nCSAF2TUjJ7iboxX
dcBhZm5OI/YnR5WXdjTfRTxhRyvVG5AnKl6gaOKUpQ3xqe7nbh9Dp4hm77N0pj+JkndNsQD3zNxl
5F+61DAkk/896tABaRc6NAju2AHj/226q8AsT870VwaLw6IUeODO5tEnEiBnkT2ogNmHBSnZQQB3
salt4diSRXdsavgxQpf04WSB9nyXbvHHKNOfQGdv8ZD/+BSX0rqMrSOpnsyJ47oRptAPy1Od8nOU
QLnxvKZ2ssUSx8oxSXdt2H5wlPz0AArgj+wPdrRs8vgZl26EOhnStwpscaQzpmChTZqtjY39AP6G
hveXQbP/5pgslHys4SP5ZfOnq8gQmNlD4z8neOVhcmdEqP2lv7Ec/5hGTL8Hs0EVfnXNBOmi3mfh
9JkN72UL4Uj1Ow4uO7sZ14MfbuGM2Nw7YiLj8PSt/BU4kADo0sPi5TZ0KuLbTHkYuNFxZTbGhw2w
raX5Ip2PSxJtoBY+sGBRz81XrlifBIQuCtdYdDz+f7DO2MNaR/SjFCUnKJzuFHEf9Ihfw+7DDzrW
t2U1PVaYONKmhcwhPnRLRMbuf80Am4w+5x0xChL11pla9TMx/Yud0Y0AFLgtcoI1jtppKfU6sz6l
w8a6wPmB3QJZUWWbtioCiK1ar/PAIZE7ngIZhLC7bGCFXrofKvVELeQBrtkpV8Uz6JlbTaqpFxm1
PvUA/AwkF7vDvi681YwD0/bdXy5r3K37sHHAjAWGi0jxkFA4I/SeoOSVJOTZyWqu36UhKGKR3RtN
t0rM9Hm5kevhSXQ22DElWN2QBo3DHxdpKmfLpAd9tIfHwmfLOQpoDf0dMCowMVzGsY19YC7E1TIE
+xzvwm7onQ7Tl8qXz5wbf7Nysdc4SaLtcpsMjejFMRgDuKS56plnmSMWQ4i99jFc5d7LAGcgSthn
pCBSvaOX/Tgu/aMu+6X2x6rAsdrXfPrQWKSmuebJRXNYgn0tM2c0Rutml/VF4E1EteW7yWNkUIxp
rrpPy/loBNvUe6mm5IUj9NoJxbm2qEml4k7ASvC4mDIY19Aen+bkuXLEXZfFLzY6z6zE2RDtQ7nQ
tQ2fWJp3zTNaqU5T8GS0+66KDrbjPVY0yhvEobpgCk7om6Tu74OwfQeozPziBzuHUUrX2c2ELkNC
nvq18Dtsm+bogbRwO+2tbZcC92EH5QKaxlx8lgIlrIo11a8Y0XgMI1XuBr/ZpyC7C1X+5qMBE5Xj
q/rEFJ2upTsQJaII1Z6frXJGnnAqQc6k+/vX4imKK87sDBIt44tXVi+kl8dHTtGnMMHnAdN67feI
+xJ+ZW4xu85y6lhKsjSjwHndR7s8i3DZltXBpLZy1jM3uQVU5txlvOFHMdIJl817PYfYLMlyYeWP
DMxd/i8bY5VtdXQtWfD63eA5xZRc089u+sVjl3Li9wu599PwSvSYoHO/pV1z3bIsNhhx2YiT30Ux
YM/5b5Sd2ZLjSLZd/0XvaGF0ALKrfiAJzgzGPL3AYkrMk2Ny4Ou1UF19b1ZL1pLMysIqMoKZBAE4
jp+z99oJwcFU3Sr9CsvwM4sW48KEfK3VjmM+zCc88Gvsut9Ed3kxzYvQbR763IH4a4FYL5Bqtoax
Kx3zoAyDCQPMzB7rwtp06SgRixxEPHyJSQ5vjX3sek/46DQiFd2tl/U/jUt/By4fulitpjrZAC8x
/dMYRneTA4ALTGVq/Wp43IQ5Zd/oB+0M26duyNlkzVmJ0fxyphGLtCdL7H1N4C4xr3g1iB+CEZ+d
OuZH5f3UEc9WOPcJNa8p48UodnaESecrxV/ztUSkuOGT1lfw9bSQXijcahOJFQ800BE2gDoVhUdb
99RrN1OZ4gdkWHgsTBzW2Sh2E+laXie2jTW8YjanHZ4xgbH4FSo6HDoIzB08TU1NUYpASe+afVcg
1pNDd9TAajPi7D7slFAJj5Fo0u4iKMoLfchVIylIHvI8bRfaTDKVvzX9V5TH28H/UnMMDTKYG8Hz
yOueae+tNKVR7D8kth7MmYSUuGDDMnwyRfQU6/N+Jmp0Cu91xBZchnN+h/i72rJ7O5MT+9rH1UNZ
EXHhZW/ZXRRX06ZCAFbDAcE6kT7a/gy2qqK9yUf4yKCGpEhbYCDhWmZM3PXHRpYUKGHoHB3jE93Y
PmYsAJvJOaTTszlXhzTtSCz1xX2jljI/xvvg3jB0+WXrmDi9fcx65HTusd0nLhRDptw0XA8d/F87
YzRATAgl3mNPKJlU7W5c0BpWdvWIpSbzepenMiDnGzggu+NuG/sAlecawbqI7rCeH1rDvAglDrqh
kTiCIzDgWdYxx3aohmeXKb98bhPMiz+Tww1Al/jXOKRHq8lOCwV2NjEYRmj67XMzXKq2owNN+R1i
S23JjXJeJLhql3K2B6blQ8x2LPdjqTpAYK5AO26diXHX8Ni4a1d8Aq49uggnYuyI00C61uKZ7ad9
jZ7Pz4eti7MkjkhrMFZ1HD9UDjgdA3RcNt3AWb4PPfkQcgQ9fhE7gwtmniANrGdKC6d7ZhO9ymtJ
Jua35fg7GA/nRmHgUvFZOPSbo9wgIypyThQG+YaB7w3PXJZjQs3YfpZav+On2Xfiqm6fZtEmzj7H
7MEqsYN0g3YHxgH5/pL/oWfU+uGmL4d6NZbfONt5NIynohFXZVnvRe1fR1Uc3a58LGjoy9lkJFk1
b0brMiokmDwySPer9OtkEdQsCvRcMy42TiHa10RyEucBtbe+QUC58xzr1sRjBqzbIgqzu+p9FeIv
/K7z6Swa95E+kYNUL3lPkPdgIbj0vh60GH97xfwfZ+Fn5OFec6DwrroY9bzIvSPHsmF+GQgQ9aLD
xcoX2GRUtp39BY+ezmR9yG35iCCXfukMm0QWQTE1L0OtvwmEWE1nbwyE2X6anTxiqhLgAgR8bHN/
hhw076vcfhCGImFqQgUIcqPDV2idjJyiVsHpHLpltBMwqmXVqflHLSZ80nprGV2jUUcvCGi9qJv7
pugoJeQlj1mEEtXdVSWBZKrqTqGfnJwRBxA9YT+cbrsO1RAI2VuXgoBwcPIinSh7HWPzEaonJY+G
uM1O2VDF2sUpEW15oBLpD9gbrw2f/MHe1XAXo5j2K5XXksEzK0apAqMb0UGQuRtPvx084e6TWkTn
nqzKmNlq3WdXa9gWKt+1KRIiGTfMCPOj7udY4uxTWxH3OroPE7WGuUSt5v5+JvyXB19xsXtHWwaO
jBuKWx32ztK0n0Hez/1+SFBpl/7Pwv0k/KTeZjAAR9d6iqpvkec3lk/gUFvv4zjk5fW70cKGTJxn
tBs7MfLEij04ghiY0uk7QlBWA5Sq9LPsPrQ2R02i3fuyYyglntPZ4zqmGxZjCuht/GalZXymmXZI
WuJ0owks/yBok9O7U85XqzBlK/ZnBBL1j34r2YqaBIKxQuDYuzD2/jDYM1GMdHJfyjszNldLfkNn
X+Brboz4uSYvFw8W+TyvXctUuGCfkyThmYCLpIh31XhOcWBT/gcCd7uXwzR5r3VkiAPKGSYfKjO3
DIA2FYiq3ixyJvsoXw3dmACFw0IdMEEB4CXBMKUrWQAftfsnOZQZurP2PnLYADao6jqnuRi5eXaQ
3+CfBtRhCuQdkFwzthO6UR3GMHu1wPnKkLk7myXD0J6yGO5sUrfnPAx/KbTqA8lToMpdHQJ/xeDS
MuMvgFk/Xl1Q+6TwzlHQEnjOulUTCay5KZ0fl1S3eiI8Kp5/ZRIUamude8yOiJ+76bZgrKU12sbz
gEy1bKfprs4e+r6xQ9DR3PaLcNKcUCCZgcHhKa5Iqln3KZ2iz7xql0Aqq0iOmRchMt8CIr12yAzB
/14yx3u00/ymABILr+c7XWhUiBiNc87YnzRTY4Vo9oQ2hvZc6tCebLo9ZH3Es/ExadgrdQxBZme6
SvnCKb5odB+Ipd2gdMCPVOF+YoQyBk1q7RiJks7nrU0gU12ZrVFDB45ziaIi5XF0C0XYywbKiGYz
AWvVk6+M9T+N5RUUCcsakVbsMJtN3qeo440HujXuInagqNSDYaxvCsCuTX2vXLJGw4g+H4/CLFk8
3zQpEkIqhro8F/jD9OJaaOoIP+fHLNXRX5ixIiO2sMiyS0hPGZH10UJ2vKoj1vWmgDvqQXNV1g9y
2ngaN8p79SBQzWmICMw8uPyToKmC0SVOyHYfuo6Inw7zvkvhAm6NjJLsJsHAnAWxuDTsw7qsvnVJ
QYEtRWIYcaWttYeauW60de1hqazJwH0aML8NSRH0hEo1oCSrYGpJNSXwzoU+hysS1DRu0DGm5K/h
3OyTJQV8DjfQiTZ+a67rISRQnmyUviXdOqSjxIrDmG5OmzWKor0ShMOaAEUR7qioh2JK9rrDgHfC
mMJzgsaVVT8YVY9rLWhGpmH6btDLQI7PDR0Jnmg7K0FMCpB9Us061LVAj5/yascFuXfgGEW6WBtq
WrXQhGQx7ib9Vul3Pf9sEb5mHToImrmU7RgLdM6dWjv+J75o0osg/Y/etR5OoXeb5+12SvBuOp9d
UuBTDWH0J8WlQW2iWvMpRtLWlg1xsA9zXQb1AP6bPMfUn/h/4kktAo2zbJcL/KiC28hXgdGHV9y8
LTA8LXlsUw+dohuwxdiUHp6p+Ek3XJjSqxoArt1LZJftVrhiS0f+WMT+Ps9em/5AtAlbvm4LGxls
WFp92vON1j01fXah1bVP8ltohjtIgGv0L48YeVDjEbAsSKv01jg8d4QNmwOeLT1/K73qaKr3Qk5i
Z0TZifrHBT9vrQdpA1mnpzOXhJ44965r3Y5adhNm1jkciT2XGpElRgb+QrdMXP7uDQhpvGdN+2aI
5MZudILSepajesq+bCQhx4hwmhWTnUtYRo8VreuGVhfQrpVFZv2YLQGsfQTwYqJBoTEAqm1Y5XH4
PIX9xxCPG1FMhOpKkR8LqbhGl81eWHyhjmDvIyi+c9Nfh9G0H4qU8sqf0PGMm87OwxWiq23nqR2G
Ys4h69hkIKDWsbLO92UVjqhUEXp+FQWmbOyPc/pepfOuCAlQZfmIuo65c7tVw5vWXbxRLngSwvmo
9BiVWKDyu5cqFtu5PvrFHindgITDSOgUkJ+LTRXljW5cRHfvvSfOK2XEIWYnNLRqWyWIAVwshEsn
QNei3TxXG5POUprfEbG180mfFf6LIbHD1kYAwQDfNJ0ktKw6uOoE8YHOulIiXgGqcvZKFE4bwyFZ
KvMYf6dhijJh6SQu/qjCSuBGac0lSdrunCIVxYBiPXuivR/GkU2GNB6RK2HIRXszO1l0omQfA1wO
BDhmQNgkl7hhtDTz8C4y64EZzZXt7IBZeydL5s+uEgatBI0I34IhgBzGdJHCAdfGMbYJG9DffjcS
HymQv4gIk9SUGvPeS28d3E7OrKrPqu83XiKrc5s6tP40Wl1hiRNEZtNj9dQ7bhkMBLreoQKFd1h+
DoiQN1Or3D0aZLEbJk49zo3bKVlK54wFq4jAUWgRMzI15nextVdmZZ/xgXxObeg+Qh5rb5ECeXiL
nMJ1fmoruaQA4d7cMX+ObefLw4I5ENuV1hYabC1Foj5Vj5C201tZc7YNk4/Ed5oPFWftXsPN4Kd9
cRMOIQ63lPUtN/HWIH1CMhXe+fjBeUnRBUmsvxdt1W0GHLprj1b+Ec44WgV58XNH4sOYp2AQ6Gqt
ioJ4vp9kqu97EJZMPodPRx8OVNLgKCOT8Z6I5LmPfiIGoDvQrG8hyYV0I0jZjM0XqJkEXc6k9wzI
IjriGULkhKsSlUFiLXJdb0Cm1fWwItvx0dZluM6AvLnlNgFQh0hgj4ZqD5pRRyFrkPnee7jG1Qux
QyjcowV/7xtQE4/g1hpy1JtMa4N5+ALWROByC6p+7r5Dj7BsHU0c0JJd1BVMITvq9SwmGEt3NsC4
7LXCkr8ySAcIkM9ce6nHWzS63MXyIfZrZNmCjrUDdk7NWXJMw2g3uP63bmF2xL+SbbJMJhuCCO4L
KKa0KUttJeb6PXaneGc2PGxVOzzOWgqTbFqe2AJwnu3Cr4G+BsMoabgM00eto/ayGiwcVboahG2c
pF5BEsAAQfKSsa56RVnbVUZgJlq6GY0ZZXeXEPvN6e4KcloTbefZ9AobE82xiugm9WH7bcw8FJpR
+AHWkS05Ega46S1dR2dTQFWDsSmQdlTt2XIuBdvZFkPyuu1DuQOs8pQw92QVu5u51nCCsz0eyXhx
p3LaMpXy12lODKnKeV1N4xISAhExctJpyzPsCKOfAWH1peoNkzz3t2mO1a94PifEWpoTqVOFQNxV
Ex0bpVMSdAYeymKU41bk0b0ZT8OhBvOugzgipxJDWsEuZsLv2dAumb3yO1mKJYl7qOU6DmbKZk2X
xb7uUgAdnRfYqGfRgFKqsPSyE0QnppP8YoIc+sOCoWf+WYmp3gs+SCJe3JD64Eub2SAXs79tLfzJ
mJk9p0IQHJMboeOzo+nj0UWhuJ1kcqAv/uk3xbsU4Tnyu1PRWu01bcx72S8900GdAVgi1U0TtQaz
F2DvViuLITF1PEDxqUBZ6Of5bhqLZ0kiD+JZXRFT7KxjZ7wzcGVeTCD+7w76lls5gJBKsnne+kvo
aE8nCtzLCovt44wu4SwibTfbrBXuhFofR+qDa9UFj04eCJOee9u+7vAxKW9XM7FWaWLQ2zondBjX
dsEFP6j4JgEwfzsZWhzQlmyCkf9d2RWZr0k0omWlr7QJw7g4NfVEMt9oI6q1txI6OxJ4WJUonyFE
jhqbcodGFhhSBpbYIBdXOspF9AHWXN1QxgNnUfbIU+zB5Tgsc9B+IRhhKvyi6jB+Jn2IBatpDzq6
QbSKRrZeFgE/r6qDHn7lgvM899iG/VIdkg6GWN/cDArfZmLUh06JkvBkojlcdGOD7qc0WRIkdHQI
kX7BYWoknMDEIrLdqgWd/ZdSP9R8tFfDR0jkd08ZStfMw6FlSh1UzcgAJkyqrWX/ZD6Nmn6ygtru
3/AQBPTb9LP9OPWec/RqnSEPFE4vtPGztd4ummdwy5oWrfpWaPs5G28cFu91it5ya+UaYtgJrVwX
Dr8mTCCYoCRK5cZkw2HUJ/IdwE2V+8xykR60fhe4KVjDduwUO4JpgkzB7Trp2X1qh+hR/QLR3yvY
6/nS9415o4q6J6Vv0V9OvdyNVnUuhfUIrKveZLWz7+Y54/nYRjBMR7UVIwwOn/3Z3hnCrex7da6X
L0JkBOlaw69atE+hssR20LVkX/imsQU7tdG5Lu6zeLrxyokcOKNI9yV0+JXjQmEgIwkVrrFWmjFj
ESdpqajo4yE1b08YrImRLe0cCO7EYAKWPH4R7cFPDDbATB+DVlc0lofG2WFw2LCxW9IOvaeeWpUO
gu5zZ7p8IJQZPUapjd/TTca1xXDFdG8mg/klWM+1sh3UDYP68RRcAK8+p6pikCXLNNCkg0GiKaqz
pxAvu4uJsU3I6h2Jjkg685Cl7pLtwPDHSjFz5Y3xA7V6QhzxPiAjwXldfKjk4OEB2tACY545EKMz
HGu9LA6zHtU7fKUoP0cf8S6Utdyslh0cUnEySODZUWYn1NOTt42UK4N+Qok66AJ7JCmlc2WVN6nx
ISppweNwtlwsJ78xvUDYENXyjgkS+Tojh3KoEqwx1N8hjKt+6XWG2Q5ObE9j6IoB5CpyAssaF52G
E/Wg2+JeXxVd4wYN3aDAIL0LmAsPHT9+zCA6b8KSSXXsYeEGqEkNVOZjkM2aRH7SGjsrtu595lsX
owzJnkeKj9di01nVsghiCJ8KOt9ezEtG5mOFk1tnldLi8lIWl8TuolOWIonRcWSvW/Wi12gQ9fQ8
ohkLhhpJdo0TFU8yfzizzk9rowZzkzsJotsu6g6gE+HFmKl7sWt/O3ZRAZrwYVAqvs0wzXMoAlhV
eZo01NpDQfbd0uFQgF+mwesfckucM6/hSq+7Z0O9/5FSqo8vfqxnB6+VsOZkf1PkJA/hHNzleNXY
OoNiANmKB0HDe8ywt3ErGBpErnPcrLS9TesfHOoyYyQLw+EEdIYsTrGPJd3XZ0T9INYBHgkuhS4P
4gaUmNZirZwaHZMe4YIY388xAq9F5GjvXI9tOUPYp8mzL+TOgWEckA6VofmolTRAkLfORyPq3mQR
WutooHYp0HXQJ68PNiSfooaGO2DG2UxKBChnfODXXrNUYG6QVPDQDUW8VIPuS5qe9zQ2/Q0LPXJO
hoWMYoyzJdGXDCjM0eCMxGFOb0ZYfQCnfKmSxL6WMGN6Og6ZlyZPOGdenSIOcZsxhrZqPutU0I9S
A5nObuSyda8z8qj8+aVWzm2JWWvlYrFtnJjHe1umWy0273PdYZHthq03WsTJ1UyNsMxWgNRJYdsA
rc+WRr5HDKzpiHwdwQlZ9xFfclq6XYphe3KadVsk3bph0wQpKpHHAb/YQMv+4IQGrwm/VInXN2+R
//UveWz8GjHOTz1WvSrHBCeK+3laaA2IcddqGtgv8Mhnop6vE0KGe1c/5TlJmzzcL3QLosx9pcmN
UGgAUx9aYHkWc03heNQJMlabqJo3zZxve/YztNuM+z7NkAEkvOsaldg6o6lyijV/Jt8HZF5VlOJE
sR+fMv0BYk99I+x2usTNaYKmtvEis4NZWZl34C3MO5YF9nzZB97WBk6GZz4JCyqlEbIKL6rmcjDD
62jQypXaWHxksDbwwGr5hrBNe+s3WbjnPbq7qgwJs8LCt8uhGCOPKUwCcswQ3yuDI5+8Huz52Z//
919/xgZJnRQCFD6ws8tImxPZ7i3MojqLItuxDDL0SRk8KwhvXNOM48KP8DkP1jgFIlEGiabDvYY7
p9IHHXwGhms9keQZzZsClFPQ24YkW3H6KOUcBlWyECwSVGyiuMA/S+91BtFtWb5q84DifVbkszeO
OhBbtM6iCv2ZY6AHZ8pHKfvkK4tTQX1dtGd76MeDGZNMPZtQPQEnYa9q841RGU9zOjV0rkFosMff
2QkSSBGF1i5qI97YvJ78CCKMJ6m1+2G6NGEEOduaj3WjjGPnlkvYCFwbozn7sXcnLeXf9CPwXwfk
z8b2CQQyBKZVM+3vajGc24SoIbYqZIrHibfrTMWFFM7qbJn6Fc9Fr3nGZcgs7TJ0QGGwmbHmZDtZ
2vJODg2YYabjcwVNryZBcxddZ7jRBFMhiLNtL9rWxXCYCW8SZoVYg9brqka5QsokDmdR2emu8UAg
FJaDrXWBI6a2PIrcMDceoWPryCVonTAgDEZJ6AUEOZSAvbOOKDuNraFDCgsQy33j5e+ZRkWNIVPs
zWmPDeo8J+BJVJH6zFnccw0oRFVhusPGajko+GmZfZj9t+nnGn1bIOna3FBqx5iJ5srZUtqTrzCS
eljGo8NYvH7WdD1CKIkkF8sRVBiKiNUAZe8upDdBufkcKnc8yFg+K8vlJUPNwKkln7t0+nevpRqI
4huS4vZ607rPRa6Xl17nLvbxIE5llECPvWvKyNmCCtPOEMtQd1aoOSfnHhI0i0L/UYB5Xve0vQo6
ajSzydKJJoMKMyUhztS2okA52efizjFmUHE5MgRtyEMCtuvXeUx+BAjTinxm3NQMT1OLfaW0viwy
TrBIJS+GRf6MpX1qrXge6fkRaZddpkz78jXrdvbrbB87UU1h7uCtIoXIGwNswIrpFtM0ujJrvxkN
xpnarwaGJFMszJUZPgzq/zwj+Tns4N4PDeJWk9TflRBWoLHkrglGTfL+yKSzgQhVbEks5uka7f1K
JVt/RvoaR9EHwO2tDZ94Y8uCDKvMBcSmi0fi1M+637arFDkytH4WzFajEq47BMUIURJC0tbTa40v
ZkZyNbTWgao7jSy5sVVpBzbNexIbmHImUEyAR3xgh9iEfetvihIBYokqE78fyX+VXMY77FbKsAZy
ymmQNhZ1PkYQb7baDhqYxNIYUWe4d2ms7lFpjwTOqtXC153kVaHJtZYTQxoL+LPVaLqMuXj2NgBx
SYR/DnP9Kulzt2l/O9k4UuVcxSjiilf2yF+ttWSnqPElakfut5mM83R0mVyy9YgJAk56/SoeFDCU
VKAqSC3k2aIE9S3BdAoyu7V42sa2RCxmWBtal+OWQk7tzBhEgzD0vQY+LAs9bUvOJs9/czBW1dB7
21iIZ3j6/cbui40XT3RYhtnGycmqSGfpLLG3LjKf61iM3oPfTceMJLidZlQfhCpcCeagcVXo+mFk
7Dew/RHQLc4R7EQ7AigIsezo4u8tM/nGaSLZs0HqVMcimBLH4/YZ9xhaHkorw+CW+G2ADBxtjQS6
LOWo0bhEUaGWKVs5AGJKli4ZzSpPukTEN/GCYywhV8d7WXbuxgdJC62DHKjRdFa1WeP4c1iGSXzA
LYJAt5HMNTSiFGnopdu8jzGQsfneWJg/EmekI2o8t1yBZo+hubUTnlYVHiwdHTFEqB+JCX8Vts68
8+D3039XR5l+klaMWiXO3gfeP8OJFCs6pllfS64RGstKe/T8jee29LeH/OB5ubEDA29yBWef/iTr
PVFt9P28+lJxY6JRJwerNNUmPkL14Dw2IxJoMl24x8S1HDmekmH/irjXnKBVYmLjvHN39Rjd+/bN
hDT13rX6BY2anzk4cHO9jAO3HqpLNkXP2UjHlmJ4bXgpmLBy4kKYwuYGaRSCuvQ8pLp7O86MdVqz
cYKqK5jvNmR31bU6lBqxxDMMpU3WDYE5Z+KBm2KlIAyt4sHlEizR5mm+fqaxkmQaSXGs2u4sIUb1
hBZJDuaK+Y0a7yVTab3TSsc5JaKIt31H+7cjdgHJd3OwbHO6TXGukil2lkyEIWYa3w6tptZrxXru
AShnr13pXhNpsbQ3T111L1MMaeKNdB9Gfu0+nDQ4qG9CPhikI/SspZoDI4uBGkGtuJKCaPqQ4YfB
uwZQPIJH8tj/a/6vMEdYpQLXH25Tb6a8PWaF2HRkuY6cD8v9Fcp7j1yJsfpRkCqzot/54U/FVC/m
w4ArcVB+g1K8PbZRuo0L+yRaF9tCdiyMPvAQ0jUYf+/6iud/7m5bDnzA2h1XKEW3yAsEyux8euzI
ItbFpXCtwEfhP5rm1Ub3kbyZZF467C5RGQVhZL4vPrJmUXlnbJLs+glH5oY90Y3n6LdCmc+RYOzQ
YccrSucL5qmGSvVTs+Qx8oZXgYpgphufDvF3CQPaC2+HrrrCc9glSj/MiHmLrHoQPv1VR/4Mcl/I
5yz/0is4OBoOv2cJwKd2GVVYz7UrGii/zIvK6NbIrK0PHoyNYViiPoEekafInlEkWwzJvJeqj/ZZ
H2IRtQ9Sz846QNWJMFnVwNhFZmNt4l5bgRxYJdGrixCmzdDLjPlGWtrW937GpLmFnsimC+aQbuyt
pD3SBzjiuYEjyshT24FVuSwmCptZRqKc5X6ZeUJibUB1BGQLXcJNSzmq0ruyfSV7Yda7wOzRJEsa
/nOCbzqmZWiI8CGTNIA7HTmbFx3oRt62eX20CTqJH4CSrbPGWYbWkN/1IUPInez7qdvNhkPPLxXv
ndfhVVuZx7HAfhzjDwk9ioheKxbx1x6m3ipu4cQVnnFHhAx9bF1DOiG8bys3+eDsDRu+LcWDziC6
Y5Q5h9vZsq6daXyKhiVj8q0dJctGWMOplvqKbM2PEOG31r06lFBY6Twzvgi7uqjawLqyzEyKbY7u
ouCelmLr9Hwr7HdFpAbZjaQ9LSnSjJNBP5WvkZZ/jOV0S8AhGBPKErbKZpt/an16hPwNCMUniZcb
a0Dzmoi7gQo1ktPebGNYJMDixsTejxoJwGw5obwN4Qn5UE+xPo8rREPYPpAEYKTlERH5d11Tg5+Z
UWF3FhAuZzwscSEVDmzC+nbdVF3p0m5zVGBOMd22Yfyu+9OT5/YbGh4YCgh+VVJeYrvhQqPcM+mD
JchIJNNpU0WHemzWta29aH77yygQjAIqsjK6n4glF3WLXAAadiBQYJlJe0r7NBCOhm6VGUdm78kT
WTQAHfHX5qmS4FOGckMG2arCmqBVT4U40r89dV60KvroUDqEoSLF52EDNoEKuBjcZ9IC8F+HGcgW
59xJ+zWbvtIy3DR5fnDA2pTWxg+Nx1CORKwgzJ20NygUNAXdi8Zazx701XJieHBhbOz0OD0jd1wX
ORiWaQiUphHqjNjVyzE2h4yl4fClcOstqsihG250no4gmbBLVx+dYmrQ1dPyJCdIsU1ef3Py/Z+C
Tez/zR0HOcgxfFBYloV9ZPn5b+44wqJMst8gpTOVUvscqGaM46YJEWtV2j2g6LcONMOG1q8ferjW
+otVu1B/fa54fUo2f7yd//6l/kf0U/35ftq//wfff1U1PXPkvf/y7d9xcPDffyyv+c/f+esr/n5J
vmTVVr+6f/tbu59qCQJp//WX/vI386//+e425If85ZvgD+/kXf8jp/ufts+7P94Fx7H85v/rD/9M
JHmcahJJvqoeCgR/G5F2f0k/FP82MjH46j++K/l7XOLygn+4L1F7/m3xXXo4MA3T8zFT/tN+qfnm
33QBS54ME3fJPTT40T/zEv/Gn3gucSW+7piGyXn/Z5KJ/Tc8S54BicrTLQu7vPX/E2Xi/jXIxDH4
RwxdwMIiLdAwfJsIlt+vMDLGuxqerB9QWT/IpdfBUTj/+KIY2QEP+M/v/+vHtS/k3pgR3ZMiWD3n
pSnW+AT7+ylE+axAfd+EcT/u/CRluapr/8AksDo4cjDpkU7hVkt7DFWWEQUgWduHSMYDrvmhfiF5
pF4lQps+TI1ySiIHlRU7oFhQTvv655SXb0XsQP6QtU2LCdEagqHiljnNdhYDQ7NZvaKiFXsdAzek
hbiyCWLud2EMbPvPP2uJ28BBaqxmpGVzF//5ncu+DCG4Lk5dXQX/eCmyqn0YduNKd2V1I70JEWY+
UV2wf//Hd3/8IJ7i6sZHWHtBCzotvzqAP/n3qwHe2t9DZzhXns5nbTvCt5bryV5+/ttq4CCk7lG0
WwHQWm9DsNWTa2u0DJq438L4po85ptZ+tKcAaGIXxAM5wfx+uo+iCTNq3T0Wum0hOFIUViHwKwow
sAz6nOxirb0BQWYHmmEQ/m6UJOjmublTTpNB4kzhv/W0C3m4ONvQ76///sgs7g96wlNUlYfv//nf
liMzLC5FHMcGEDbDdP56ZLFAyl4DEQnoK0QbAaqldUqHK8evdt4AYcw23XhLypiP6rnOoRUuiAjd
0l4G4iHgTp8iQ2WPs9H8tB65yQ3MCABWDUG8zDN3ANeq/agXPjCOiPAKP32FTtk9chPuvNGLLlPP
zpMEq3KHkPVMgxFSPaNalC8P5BvoG79uDcpN6xfIueEfvva/LKq/p1ctBuzfD94hEkEYwgfnYArL
EQ7LwO+n1SY51HEXuhwOCLG14/mo2O+usYiCR3THvWjAsOpt/I5rJdmN7/4f77jqdq3ImgONnPzI
rnOnQ6x5qEn5PijEnutYOpBHC/VgoMNdpThSDE1/0KBGIS9j9DAYEIWz9qAKE8miNsvDYE8PPfPA
/0s617L4/X58PjA9FjNBxoJOqgxf/3p8LlFlvdch9lVpeSsW/UyRG9bFtKqblMyBUwIOo8GygYwc
0Zwbly+S1uYNqojunM/dO+hk5+SG3r1TJ/NOw7ROJ2LCJMKoC8UW2ktkFuy1SqRB4HXrl4yzJtGN
w5PT1+miImRfV9zolvftjN9erJvHxQLSJ6q4LVBrghem1TDm1raPdXU70qoKEjxpmw4OWtDYGAm8
gURqISJYN6hOvU1Z32uTrq52PhSgYWY8RnOas0wV6nZOE/ccF7T1eh+dej2k3SPX4xU5KDdfV3/Z
WQNFs+pf4wZvgqdHyByTazEbPv67unnr0/GnY+f9728yd7HS/3aTcR5c4RqCxxD5Wdxw/3KddbMv
B7ebGNyEogJU3RkJoD64LR26DqapVQqGxiuG8YuJA1cMghYAvMpJ3zpdbLkhYfVolh5E1Hp3HnDk
jUnDmnKckVJfPps5dnNcXdkppVF8By7y4uWmsSoNyelLanvvNIW82nNNrI7F9sCprG0St/WWgaB/
6CKwJEN9UarLjnWupsNcaNye8BADjz283YfVQSg4gXnR8Lf6Pk7+LPLR17AY/nFzzyi5chBGl86e
Xrx6dE6YS2DlpDfKiLuT4cVy64C9hV/j3VhRnmAhAbnTzsPAvMo8YiobwXWsDCb4LO7IBzP5vwg7
r+a4kTSL/iJEwCTcaxXKG1axSInkC0Kk1PAu4fPX7wH7Zbo3dvZFE+pRq0kWkPmZe8+FNNr2zlsk
FGPvLh226BNZq87smUNHx5VhTT+t2WHxq/XGptdMYCDI0g///bNbSoF/f3Yu6l3TpkxAWfXvo39M
olxrKxtrsPeksrLk0kMvibBE3w7LsG7q/fipUjprj8KBxJerEKotju3WLar/98D6Z1lqL08SZxXJ
Z4wWXY93+p9vdJWNcJVC22HvPk+3VGsSOJAkS4q5mdahZOjRK/cvu2BCmicJ2eauqX/GEytRVmbZ
89zTA0VFMxxYp7A0TuUd9UzDH9PfVeJJUMK1uBoYaDO3ACHI3nYzplT3jZafAMWA90adenIbhMKF
n6IHIHaUDKydwl166r1rW5J2rlUhIb+JQJvjYweWnDfYf9gZSv/p+xfLgS/lL48JTSkiQcUWsDS9
dDci0Tn4Pp2OqIHza/bY7UapywMQoj3IM8l22IrO8UDWgudVvCP8LpruDkHDAexRL+itRN/RA1tb
afHGQMHDS5KxmozXrRneCCDlcjPofwH6byptPDjzgLiiSyJrn86ggpF5Bcry2bDLWRwQgjJe1Hzt
EaWMo92GIZ7Z2S4Qhq9Im5gJ2EXxlLTWIzRF98Ma8I+7rGdhvRW0DaPdvamUaX65MLatJnytkuij
tUiBJgcEsi+sBSK/HopOfBX7ZfVRzUfEGHTtYmqfCHJA4856FYTFUN5y139H2Kz6wI8IfSYkWJ4N
d+TRRKIuCobTy/1UzTOwGy+D9wAVQzQkRjRgxFPTtYHzt/ch7eH2yQnKfWGykFX9tK81C2OCJXcE
JRFcFDbWTyacbvLs5Z5/nG2UzNVs9ofI7t8qVixlWXYXKi+sNTWftZGCy+gyKGI+E9x1TMaBVrjD
HoN1+8QAjHLNI2onKql1xQTz6wYV1N8YcaMubU3IgaVsGjmZoZBNxH2c6o2itUtVrF2L2PlZWKI8
WYRaMWslWGPsQpCr9LJsBzvOlLDKDlozuDjmhvhUMqRE9+JTjrFoCyH07tFm97J+cnCcTcZkP0ry
G9Yp2IyoJMkaIJIGGw/cEuAFExJhpm/CbHiponm4hjVOUE+oJJDEN6PnoJRt0zsBO/rZTLDlVsuL
iI4Lhpwh76EwcRV+n/KtXvRHqcp3sdw+aRpq56KWe02wx0okebUTrn/2vPHeIZUJl44WH1TdmOzW
/BhhQ6pwRjd/Iqb6+6FR4zF/rbvR2qJNSh9xaZw0tGmnattoMID+/iqGbmNbghWXjeI7jhJqmtRp
nsuo20UePmJNA/9Q0tiuy9FLN2FdiVNAxnb93rSIpnHGwdauzCANebLzftYDQHnibKQ2grrFSvb3
xZD0w6odF+8/lmC4+6m30d2825XAdfFAiuRBiG+zLeZ0IjLBLZ/CwBNoOtmRmTEPO4c570cq1sSu
Qf1w/ETeXQOEY26Aame3myNfOzPcMG4ErRerymN/70gi1EK4H4FXPcWNlT7pvt9sy8bY6JojKFr8
ksk10FBzIESvzuAuj9yjh74C1qhp3Rfr5fGsmfEHGrTo0prlr4zk6L3LYnaVsm8HeWDOu6Yxmf4s
Z9NkkE/gDdgB8sok2oaxrzsO2UMq7S+luQyxTaCcKSflS6zEU+247km3B3eXlB6O8yhypu13dzKU
6GFYded8w1m6++8XlPdPjs9yJTB690yh2/SQ6Dr/VVxQbzB0UgUIsZzVUpU52RFm2rmdlq4h4vlW
iU3JJSBIzNwQt3jA9kk7WAYtctNNmcwkTXZWuStSG+C0TJPH0Gn5JtqPssFMV9p3PGP2XqXsyf8+
LYfOO+AOajcoknxguWRGlzDCNnzqr3jVxcHLO7B3tKlr0JwUAYA2W2tIzsnMct/LKvvsQcsKW/M9
RNPAasJEWeHONyzE+Q9vKFHHLgXa9y9zAiVvcE/D91fjiJgviWk9ZgkKCv8SVW19dJvijBbwiq4W
fAERoVfXy/YR25agaHWTq7nswG6wTZZpzk9kqW+mcBhDciLm+GgmUUJB1MFuztBk2eg+yYOeT3FJ
z+W58pB1iREYHTgw5TTqmCOja4QTP0LjV2f4z77Skgej/Ob/KT7E0n39s3BkgmECbeUD9h2GUf+6
7mfR5agXbGzNlL44vXkEQWwCt6QQceCV2sjx+rofXwyLxz+DU7ZifAvpP8IHR2x5Q4oJyyQ9z16i
KPpIjfGIqrAE4ysx7bXaZ2hO8bGJ4icaCfspjLiOPS3+VqyskYhjyIjRpTl9x59qSPiUAysyVs/e
KnPIYWnxhKPhB0ls1u/ENw0nkYJRiQpU54ZH0JXNjtBqohOhDliLzOQtBTr593Ts/+zjDP2fRZpj
CXpj0/WESeihq7v/7mLJiR1HV8f9CKpSbrWolxcz3Yc0F98/qYz2dT3hc9+UvU3ypzF2h6EdPwWe
xFNrvGeGyxpVOtO56OZ32SQ/WpPJo5FycqhqAGa0lA1sXdxiLO+VYhi7nPrkzc63cm4Ok8qrtchg
2YohnW9+ju3TKxNcfG63tu3GPcl8Nlc5Ul05Et/ELDG/RhNbgbbzgnhGYW8RYNCn7SZxLfwf2VXp
bbMLE2SugAfW6L7jU+HZr6HTAzKgiCM8Ot4bLQ6fyPXJkSaMJxiIUMbQzetczR1O0EYr4PDkePYw
Y1f4Sagc7XuZjrvQLrAAL+U7Ric6l/rUzeJziaCZbMfaMQ2/zqlQ2HbCdqvylotAj8tbOZ0NT7Gq
UlZ0cUmlpc69NoiV11Y+Irok24Uvx5EIxUP8xyWkfBOqIIPayHi2KomjnPZmYqtScliybc/lxiJ0
IkhJu9wgTWOxEhv6xfftgLugvOk+K+v/fl6a/2zGvp8VHgWTxp/Brq9/z3r+Y5aDjV8AMTDJOjEV
cSAlHCi7hEhN7iTSIEjIVjG+tC06cQMmpWaOdGwZ4ndZFR9+FvWoN8clZ40jK9K964AUOlBNcuZe
N67SR1jY+cXIi6L0vemgBLB0rcFN1FrHkk330YrJV/rv35P3z0af78nWHZ1XHCMR4DjLWP7///ie
kmowNUtLUStOHF4bRzfhPufxrk+wLc2Z0x0qIkQMkb9/1+ZmZgxr/LOfhhepvawZYE3QTDeQhQHA
YEGcEXke0rh/VJW31eXcPRO9liBgLk4wxsqbHXWw0WO2Lw0PyIyWjUV3Jq6tSWqchUFhDX4gWUnx
x3Mq7zHm8/Oo55eWTQi7VDjVIovNTVpL44qZqp3fiuXTBj3WU8DjpyfUfYPcRLt+1+uTH4d/DxxL
hJnfDecMU/wlsd0c0zxcRSRp70YWzbfQ/BEXWrbrYS9tBjIQShnrp/iHZy+qG5USmXcgo95+OHOx
d0ZskaOf+LsuzV3WlD9rjpFA74RzGmuor3Y2ZPBbfITfvT+wv/XdJ2WEZ3Ms+BPAmVahIg6yynwI
dO6RgAbrNSy81//+6ZKj/b/ONy5NG+qfrvvCEd73FO8/Pl8gIkrZqo8gRkG4AT8HDLc5EKtaGgiA
DAdRGyPt1cjKYlUuETnKIg2sN39j8mSvplctnoEW95o+Xi0j6Q4GNKdRuvYVNnBE1NnQ+7D7oZSv
Z5yRweQvZTpvAxotlrB9zJ5IV0YEGc43V47QA/BcuPHxTqh5NJEr1+gO8uJp8ukOusQ8M44nWQoH
CbxuHCloQI20RfUtiHn1ZjVt2HXdmulXXVTHBJvcIlWMNnAg9rO07PUY958EHO7SSBIAXCavArtl
eLNT8gUNsvO2/QzBzSnvQLH2dcWIqAYWzPgDa14Lpqf4Bs+9epwpm0HnCjSS+D2zAaBIWDRTRIqL
1fRMUFx+fHqNHoPUVxTqULQMnu8urIiUdqb+1pspFIYkBZRKnUtUSf3LCoHQwX4iGG3QxoCTOkJl
x/qOdesAvKgFqqyzXNbT34JnKcAmB+kBYhJ2Y2+BX7GcrdCVGClKo7xriGvAA1gqpshztxWeHW4r
Mzcxk2Pn6hJaTcgjxB/0qzzZVbJN170Fz4BUVUKkErguaGphPrVczMnyi1S8UyzbV4p8TNTw45rQ
AW4+avWKPCOcF4Q74M3rDe0jc+qfYGGytVFNv60pP46tqXCSPfC4ZmcaTvhibC2r0bykTHFWhDVb
iwLwYM34F0ePtAAOUGdkPiI0fgSRkR6SBIEP+S87k6NipaZY33dVimV5euWGsF67ZtC39mKda+bx
Q5FdzHDYbINon2uev58rUBhxrT2qsPPOknwTBNBUi15uC/zxaJN4z2DPKuaahonFb7T7FFWIcW9s
sqQ04Tj8fbINAMbR1hPh2ybkLxt8vgKlOpIuInWsZkMsfHwxoglph361BNrX0bjJroCvjBJNxjuZ
4M0rouYnGmLzmCv7Ry7T/mAtXIBsci9p/MmRPwdyhjuea5+lRxyIOZi4Y3ShnQjfOw+xxSrGhF9Z
LyJuxrTHeYFpeGaIUhRfyNgYN6ftwJWj6kQswAY/BXiF5xCeyZQQIzA+Ki3pLt+/tLPsg8zy0Uzw
2g9ognQDEFLWt+OhWvy2avEBeetam9ptx9IIv0YPbABDFUsXgd9zGa9VhCoxpK89pQWkc60lsdbs
5/uD13RTYBQJqbXCJBMlKfctBC6rG36h60eEwtChr4GCCRsODbMn2Abar1zjb8ZFsqavi+jrKLWi
oSr3g+08dJYZeHRZbo833pqQSUB8sugsckPyaSNOjmUciNYm6UEZbHpCdhBC22GE7FciQWywhLOj
wyHi3ix4ZQp59ZoZD/LAgZPxNZvAA4MmJmqQVqdZkz5hAPPLIRHZu3nO1R5pbAtuAUWTGx4jPXsp
IXatEPVDbqa0WmnMp7Ww/PDc8aNMGJFx2hsJQRS1VfBMpiaEjJwDdpHgIvn3uEXa4RxmtJhMutfO
3MPakdHWr7A4wf5ZI9Bm3qAB9g/J6OV0bbBhemhkzBnkHauRE/FZQLtJ9Hww+/liR8nsRwJQIYoc
aaexKUwiBvrF8cWbeRD1H1gzeh8yY09IDrPTrNk2lb+LYxKPs9kLhF6ri0G88crqPXIe+RnOYPfo
3CiDm/ZCzU4bk5Fdp6IqCLNjREF4HkxaIq3NzgVutpWYste2WvYVIGivHVL4BLi8cIff7tBiQUAL
YnlTeHfqGQkc5S4fMcx4iEZaSg+vk/CbV0l3Da36hYdFQR/FJWXbE3hJwgkrYIaSmuDgs8Tr/fTu
J8o8I2cALNOOMO8sHehikEpKRktBY45zDuVKmgMil3ndNfPaNwX2G5+Wskuda9i4CTwQjveebWMw
1MVelC5pd+mEXx5zmu1Qm8dFh7MoOoa+1l6+fzfnyfTkFcha7nGSHD3bTC+li+FnSmR8YPw4H8jA
YTbq5FuZ8A0hNBrvmhOPGEhrykENRUQtaC+EHYQcW5sWQBUeSqgHsf8rGxrtyQNqs0kL+8dUcPP0
zCquAo5Hyvi0L0ymxWWi33K9Wxe+UT81iGgz8GBIAYc86Lta3b1a5Bs8L+kGkJJW9wHZ3IRHwvFo
7LS8j+St1ssMOq43lnwL87Red2OkCNls9XuMIpIhoH/4/p2S2D2Htm8OAhfyqmTVBwy0R00cOrg2
lUlpqvfGHfoSgIM5pA9ffjtkAFVApyx0YAt2Z4haSiH48UdxYSQBK6JwjDtcbQDktYPJHX3bdAEu
wGWpXHSW2MKn3PNuhk84NTw4qkQBiEXEaYN651BJqX/iB1jXPOgMgNurlQ7yYshI3+uOn+61vhHP
tsEXbyCdwdWeQO7iz/sC5kARkrIKpsnKeK20FqtqKoangp53qxPgYPiTCUjPaRiYTb9iY5K/C8K7
YEt82eng3gxawaBy7W1K23WKQ6hufcq4qM4MlFROP//E5nvD9af/FlF3x1rYb6Qfi11WLOCcVv02
bYyQb2bY0ydp1XVKYCxKVzVcCLgzm4T/4IhBbhqYPymIKSuan99EUKGANQQZMJPnBZNj+huvzL91
7NNlrhMSqG1nZcfqphdp/SMyAD5lBkVIIf1xC0HvQj2DkBU+l8ZeBZ8Iaed5h3Z5brFWJqUuAYIs
qtzR2hROVn4YiFSDMQ7rS06GBCN7J17aQmy97WGG+AIeEUVYvdgDy42NMPO3l7cMDoqiealIJ971
bmIe2P5uzDbjq00dbaVy7tTFLwmxvLSe8QaTApR+GRnRBlkK0jh0W1Kukrrkq2zBFC+5UpO8k0GG
Q6ZKxpNVgTVVCWSkpUkNo4/e7b5Sd/wtpq69WKYjYbu5Sz+p/JvXFm/WoJ+6zr3PjOV+iL7+o4Gc
P4dM09BW6mGQij+khbMpH8RX1TmXJMRDOihr5TpkP4P73Gi9fhw1WpJJli9NWyxDX/bOVfcAdWhg
qX9NQUmjLt67A/4P0AU1zjNAtzPY2uPCcq0/olG+xSlJEgkf2g1BsLpVU3Gwu8w7GwMJA7OTxLsG
PenNjLjrwmr4lYQkZdtY8ZhtSkZiZqoIrRqTmwMYiYH2IcsipHLLf6lvi+4WIUv3wRIMVedvyWfi
X7bB1cdd6d1GHt5VNi3QhZF9Ic9peGIufO2IcLomaYG7iYQL9GOA4H0LRTbAu9An6ZXtgfFBdAoh
gaJKOaayc+SsdNgalkvGgNMxfXVPatrNfGhf3NWXyPj0ylFtJ4GTlcJ/o/B7iRw1IKmlH1NT/MBA
bOLEVuna8SOQxfjNfI6iOo3ACWTE6Y7XOpA1TCTiaARbqere1U0AO+Khz/kea5iz9qy3cJIPbZjP
md8/Eg4PuuTnrGeZo4gt2Vp1+QZbcT+Vw5PCZQI3sEbCzq8cRLBTNRIyyzn2jqQzEMQbZLDOVwm2
RXY38ftQ1eGeCw5nh+UeCh/DuJbf8/n3YDNgH7zyyWsZbLvgmK2u3PQ6w0SZZAT71LtebwtuHQSc
TmYG0Zz+NevkUqnqGLrez6YrPtqU+SedLy+uTa5sd3Ki6nUcm+LY+AVuhK4FZELJYGa3mUt6ZXbh
l+0CpUDWyLmGl90FwsMTzkvh6vVSImDgwmCBq5/fCJhJM4Ef43QvUtTeMXavNnQu3VgdjUUh51Js
haKkgMHXMEsQfHb6AQ7wBxYfONJeeS198xOdz/vIGCye3aDCw4MOW2L75BLG6rC2E3lqHH4uURwS
OOqvyS7da0pcasO9tJJxKX7UP5W/ZBwhTKer+VPWHOxjibPZRT5oaABEAcLLGWtvzJSNc9KgAdRe
9Vin1ykMe2uLfD+n481x+jOHfOC2vBKOP2EY8/pbZiEdhKWE+4yUxuisl7lNX5lSmyBlr0H3suL9
qSagnWJ5DduWXQIbfaU2TPdRyWa7GVd+nGF8t1I3GBkTb8dSvzEqJwqJfKEZG6FbiPdiaFoQR+Vh
pisKR+NrFK4ZYJZfm82w80r3jvpk7xWhDiPmPRUZmVbJW4mDICHKqx8pwnLIG8TN5x8E+6xbYb03
OkGJtel+YRbaQyzHqlcCs+MweMp749HAMeSIJ1BE/4owpp5J5v4hAT9xv6+N2QGV3UERhVyxkugn
yWFEVdEzLy9bPF0U8p3BapyfENmSu5xwFIIgnisZ10FhsPuPq+H3xL7z6hDTie0twY3LsFYbS6bA
mA07L52vlpdZ646ZKXkzhySl52BR8lE2NI+Naz47DgYM3YheHR9DC8QvXiRHHd2W8QchvQW3goRk
lBh/WquHAGlAkyxee7LPu9547wv1TDX2lxybh6V0jaUT00Nt/iThivoBrzZxuAWxdo3zCzICHccO
sMxVN7Cmu5MFsJhA9aIiRlYS7Ze0+LTTgbvQGsjNGgYWYnCPzHhcFTVOG4bAF7PTv3AHMr7KqlcL
SwREnuxoI3h2IZSSeZiQSI+gP+GlLOw5PDjlV8wFhUog+sgmEORszlipeXsVYzblViE52oo+Jo8f
faX2mcw/rQ1qFHYiY7dVcXXKdTcC91p/aUVJUylBAVU7sBEs3F39baq0w6Bxh0x+eTN7QnDrwTiG
1fKqTruYNz4U3XudR1yJwcCZfHAgEmqVZe4EabbEA5YbL4tgXLUebmXcm3pn/PCrYTN3bkHmEIyo
Jrd2yNJo2eGI8cKXLPFdkvT83/BKmq3v6B+ed2kaj9kj38SqUc7XhKvSA9GcSPLrGNiy/bH4d9gH
vxD1emp1ww6ioY8ptwYuvMh5tXybCy1dh54qdlYjEfktMZ8tN87Oj9/jQf+sPIblbS2D3oSuhysj
7CmeopQ8Kz7NLQPV32iOWgK7uHh9uqompO6N4nIvc05/BjkH5mqKnTbi49GcL77d0zP34oTdtj3I
GViOCZVJB2TfJgwfBh1ejTkSa8PPdTkfMji5VUU7wB3PYt5rYWKTVJ0JKMhFOR1bKV36YD/ayhSo
ul0cpn5LMeacZf7G9ql6zQwLhX7b/Rl9crsTm2ksVumYxAB2cynj+1kJhUkBozpZiYTZkcr1LK3m
J/uiBDO3jkqfo2OfGuxlNHD7EVOrYBzb15iQBJZSnNxx6eJh4ifIBDq6kbWwGuau2mhRBihL9sOm
clwIwAyxxkQSjoD/XbPiXdK6NYwhGMQ6FQ4UUq2HNIOjIe/vsB0BM1QNHxOgY6Bzh7n1QzZe2acu
xXGWSO7ntOT+E4vT3B8CP+n2OqhSjgG5TX387ETvmWVdrNDFsbQZYbR16byaJwF1pueHzkAghf2w
RcRBRKoFESsCyNeF4ZpcUwT0LAkRXNXbMcNXJ42D0/ITFPF0iAv9ZzcCNdB7gjJmD7/w93BW+ixO
Nd0FYq9DbaSacbt9lHC3RmwsuQtBnMa/ZpsA9LEZocYX6ndqMsSoWuDObndOluQmJmLWqq4lYM7S
wViEmGmVuzkHPrjHlYjLayHjJOh7WM2EZa9quMnreu7I3CXcEq95vE2k/DOlkX7qe+YX2JBc0KKL
6gzDDiQEMhEV5WBdq9Wy7fLMCqhLt2frQsfA5eyl4rlj488on/xegUPJLosgJjUE6mS2VH5AmSvx
XNZjv48/M7NNr5UIYf5ZcDYq6cnnEpLL1FacijGZgr37aQ6V9ShUvSH4MznVpvPHDtdYowGa5HjC
Sqs+ZXiGzLEvVy3hk0FBJwtqMnzlvRPKOeVNfgmJtAs0g4Q1NPZVmR6xeD5NSRMUKrph3xQrx+s7
Gp0UonLsXtG8M8qAgmI0zht0ZfwD1fRSnpDvKrpQpquolqotqtAAgHPPCcAiISnAaTXnvIwvk2+/
xc78lUg4D5B6q9U0swxNhP/GqOsosuSP5eY/Cal8hMv6p4uNFPi+AP+DXSgU/l9T5MabMUeZ4H7m
Ilowu5wAmrvCRgIcTxv+SFygq/ARSpExGgWNWAmCMGWNyS5T3I2zA5qiusvO9haZyS5nnQsZyP4r
X1jPHFc/PaJp2tLbIXD4Cc4UdrNWf2iV+9xr8z3X+esjrjvEcCgbw+ThkskXinnexbP+lkZ41BhN
dvYEjTqkAqvis2knUFJq+yvCygNw9KlnjjXN08dUuW/jFF4yCKqsCyKKcfNPhd/7oE/DdXIGUKm4
TCcYort2it6KWh/pl8LLs+e6N80ivgBHHI61VYo3ce3Et55hfK5/NVi5CZkx4l0U4uajH+eeBJuT
DxBTSDq7a5D+WJQ5wz5X4yMaEUYbsx4HHIchCQzAZt2aYBRcxntTVx+eCdBzhiUuGQFqkc0eQDVF
IH3O/okhqpVgqM4Vb08pSNFuXmyetlWoVylqz5zMvBUaN0lSMFNVb7IWeAWzvm4GEESZCJte7ubX
gXbnCS35vJ0U8Eo/5+Z2itrcJhUuKjKq93kLhnoqOCdne7Z3gxHpTOCae+wQWFMJpte9R3oWBufA
BqJ6hqKCjTf6FJW7ILwdBB8c+rg+j+gyCL9YHk0zje29A9ECWOUx9bQffv6nIq0YD3nVbsu+odKc
43LX+fA09fBYd6Jlao/avbH7kgDMhfmeRi9yol3Qwm6Xhvx/cec5myiqMPj6PoTqizXxTy1TuZvI
LGmVUIMbAj+1cnnDhb4n2ws7J3ceTPHzDDMKLFN6a/xhr3ce6M2RM4JVSK7BKMyQDm/9OueqLrwf
oRjY0dvTdMn430UKFqY3pDXxVtm6sROiXNyU2RaKv7Nidcdd4GxH3dxbhDytSAIsAxW51wqr6I7f
kPES8QHMX2pI401P+jsn+zZFtLdSkEltJPbcsgg6ivoEKupTGm2G1Jm31R/8r1KboJk3zXGu7Jnx
ankhL6E6d36Sn9kiQG08lf0PFCYLm7dDSxy+9LFxsmqLtUdjLFNV2HlKAKUZi4VMH9noxbzSOuSM
0VHCySfVwO22WoSmpWrSTY+/bDsDzNDBxYP4CffD2HUBOxcfUfh4lCUQenxa/aZ2TGeXjPYzzm6y
1Qtvg7sqBmv5WzPc58YpNkuy4VSUdVCRVrs1NDhrfqFfJu7pIKzLZIekEcd84bDnGam1pGu8aYJM
BbsXJEHmKACZrNzDOMdvlA1XWjcX7nWxb1XZB5Z7n3xX7Z0IGy94hLXhJT0tMZkR4MkWLrT9USAF
3XD30wab+gVR1xYHikRmbfzo7b4hdnpMdrT6O2pRJi0J4r5JuZc4RmdUUq+mNdp5Q6fVtrUq2iUJ
MF23bBnXiywoKHPOnM+ZHNONbmbnmYijlffiZlO5sgGbrE1FfmSSuz9zZlsk2UVPjUcp72Q1zyYS
MGvUWpBbOm9Vw9LMa1nyTy1rMfYEKL0Be1cl7yvf+3YUD9foF9QsNxCGX3Gw1XDIR8fcJ0DF1ppZ
PGMRL84OVs/czbT7CFlWjnc11+5+HqwHvdCXphFZm7fN0e0r9mD4ypByRQCpoeTNs9jnIozRl7Tn
To/+mmKjA8Cs2v3s9h/8NXAV45Cqg+P9VUOqsgmNcdh1MrZfxzz1ghmz9C73DCjyLLxCAsXOEaNh
UGLZIw7nio6+yQ/ApK/p0EEeg0S/cinPUI4nNjyRctp1UQRPv6/njy5PHzJ6b2g21gCifgwiCsxQ
tidlS/ILfNjt0WhvZvIRtrxedd82nxbOfIIWoK7KiH9jtJpd2llq972lLihiiEM0N67bm8wtXREk
aiYu0si1TZFwnhpME4z8Z5pnzXvh1jgq7N9jz7Q0Jtr8Z2aQDCwxdIIRLJ57I72oOKmfYlYuqGo0
ciIMdU9hFW9ZYJN3VSbmhfxYVPGL7rIKd9/qzFA5x14pn0mz7z3xAnz+LWqg82sZYU9L4x1rnETd
+EpwyWrwkuFnyWN6KZm4rkxreC2T1L7Lho1pEhNzpgmwzNzFBd/gESzr3AeRW7KkQAdxEO70mMFv
7PRiNAMqfbVDQVCs+07o5zLzGRTwFa2rWjP2HFkVvIvBO5X0BxCqUaUp2YPVrSb/GTHoMWsi+q6I
g8bXi5eSB0d009Zv4/gJelXxklfYzfWWF1WoG7Apkk9D/whSTDEFHSymB9UiiACg9bz40bMKcCzm
bRIgOfVxHSWfWn2bZAhpBrANBJdFSxZfmPy48D4W8fTyS8Fe9T7DiOwcIUgS7XR4rPLXlJHj3UzZ
o5na8UhTwCak7uPn3hzkwU4tJhFJaDPpLfm2FtXBzKon5Er9W3QQP7Ty06yn6db5mXtvVOxeoNof
XLYYrIiIce1Ctzx//0JZXhFjPM482vPDarX+VMjSJ0wJ5q+j7KfBNauNtLp3JMu/5CK06JZfNFOU
T8XN4nJbW5DHD7EPR9vNNf8UeQm80ooETg0e+yn2KHQjRrJ170z4xlkUFT2DBAcBcWtrvy09ewVA
GDJvfkt0psxDR3LKpOf2Xvq5vnNCXJ8DcbeMifoLE03WpBIBld9Q8KWj8uh8WK8TjtJv5iiEYGiA
ogpHct6ysXGfB4c7sXDwmkTWRbqsUwRag8LVyus4VgrtsverzmV2tGCsruupNy9WFaqVR/4QZoDC
uqYFgypsMMnaB6jzpNL+Z8oWTS+69gq1hbCzxbqgQgYS396jEopvIgQhR9IhTsOo8n1p2ozqUkyr
Tpw9UVANNG0xGmEkPTsC9EDCFeiB6soAQOSH9ZqJTPLi+NWHocjCUD2Jc5qT+fthNj7GXpCDzPd7
RRLzayReEIZrfDVGr322c0xGXZX/9HTG4qWGRMew0cejRfC3CEsROIuK3rcrjY3jZoTUIUcHu8ws
1q/75ClxeTqGhDh5gqLBGjLsyDiFeZ33Y1lepBgRwSC1A7+PdM3yuf98o6hOgx39ADxy2cR2Lf7W
W2aOaZ/8vtnDn52+FsedIxKWb+5Q7KfY6k5ui+bD6uOH2QUd/UpFsTKy8dDxnGuynRENeMNu7M1H
NI3Giz4/RFOl9Chjc42S+Ml1WthBWWzRDhwA28OOKpqTsLXx4kY1dRqktoCsp/jFGJP33DKLC2ma
0Usy/yHVwOG/Zhhw25C0OOTlbSAyFpmuPU9Nw9OV5eLnzHZ8yS02z0Wj3CDLEVcD/XrUxOwiju1u
lcW6FZbRHXkdm2TfYD3k8ZCWAtrJFD8gYySyvqc9Ao5v+8pgLYYw1/hKcnvcWaZuoWnl4oRGvmkN
fHD8yDnNuHxjTUU7UY7UUlMaQrVH4pYJVOpqLCuskLlPaW9MW9LJ0fu5A6A3v6f/tkD3E3DLPyxn
6Pda9Uur8uKvHgp1NBnzavQYgrBkjA3WoMW9MiFDMXN3L/iiY0jRG2DO5K0vXz3rAKhB36LzODXt
Q2QIA09ZMh7TYXYeHjk1yqQonQZKijWydHvj6iwZdDOKzijjkQWF1b3G4qF19daJuvlZQJC5Jf9D
3pk0t62k2/a/3DnqoW8GdyL2nUiJVOcJwpZs9F2ix69/CynXsY+r4lbceMM3YRBAkrJJEMj8vr3X
ziEb6FlivAQ5y3BEIJuOhcXNrsm6iVXLWRhE/oXe2F+k1chC5PKYm8Fa6mvVknTmKT4orj9+6cLq
vq3iU+hwNU4EbUYfdY+pdS9cS93HMcCT0FKQ2YP61U5DSJCxrwsY3uA01ag95lTLH/gPDxQVt62T
l+cJ9/yVDxque5UvwRSXJ0rRYOb7LDiRzm4HWYdM3/7wqZd8tWrQm/w5d+YD3vtmMl7UPjIOdSrO
7qrpTE4gvcQMP2A81DXkZymySGIzmz0OuukrXD5rQbFyZI6GChiObU0frqDlicLv5zP9kFhxu47S
kvaOCn6jL9XoNsCSWehtM2PRzHAdCgAA+H77m1+jufcQql1GpwfiSddzwVWSl7lBdCDdrl7BmCT1
L3M3jg7KsDXsM122XWpU6Td9mDEpsOtOiMPVO02b1YtpN34RGtr/0Qx+TAPOyb6fihcV1kM5K7JT
AB8bLRm6Yzhy6idTBpt8/qZFDflJlEP56kb5+9Cq+PWgR5a9k3xU7gBoTHxxuf0fYi/Izr2wv7ij
c+OW291qzKtL0EwfNAO1LUgd716rVHtZID9Mi0Z9GCYEyyVN2G9RF+8641mE+vS1T3RQ66ZKJ6kE
P9RkxKy5/XvHGbgVtXZTRBycfZw6e71soFfNoAI6TbcqDf1zZQU7uaWo46u8S+s+bESp66fUGZxY
17lLIwmBpOt3fuTQfQSjsepdtLxYqMSuon998l012yEpLmDto59acrNu7pLYLV4q9LMbX6nuyaGn
r0Yt/to5PmW1glmmk5XojzSlF6tpcLyT3Tf1AgM094XKbr0NVLf6PJYvZLKm+7ovjSdoVsvYBQqK
2TfcqZGaHiOd+2NX0NtrCOPbVmW5y0fvKD0Yn9bG3MNwoleuwDYSADLnRv1sow6xNGrTdtrXe9Oy
WNGmGWAcSoKOnnvP3GzWbf0eZOZ4FBQfz+4YmawOS2vZNMWwCSoFp+G00tqUuQoahGwhr8PyAfTL
vcutCgwN82itMpBKc6HYVDGy2NgNYBSKxtu6PtkMUxaNlwL596mwCDCwbM7RVNlWs4/dn0Cw47st
19XM4XPBlpacPBukqRSBRECHSMiPxWWxRgFCOgfb0XxKKIueXNxda5Mfr7wQJ0Qz3n1ebDUB53RU
0HeT2ntyzXgLUAJNm9Ub91wEmMtk+deg9JwPF/kK4LcYJAkah0z4T7HXn/wGJoUWYq4ShTIsrT7U
dkY8glEM4NfJu7Knpc4ybAw4Flq2IsKguHr+BXJcR5yf5h7N3vii9YP1NXFHYCMRXEFbRMYLubss
AREGnww8rk+O5a5d7rvMs5rhorR81ViLLmqHpqFR6fiXYnyyaYgtMxd006CP6jPYkhVaoueghOfn
ZO3CV/AsVJwvIy05Bbt8j+yrzObJB13rJqQGSschnJSLV1HRnrL6qbD9b45HTaNViTauh+JONJDe
vCr/oM9GlQJxpkGWZ590l9KiYxU1b6peK1s+GkRalVZvA1zAUOOVO0FV+C5oymVvqw8gj7/MhUR6
wGfXEHy7MTPxIrffK4sbbltbNnXe+1wJ74cxdNbU/8q7vI9cuKXms1XAtyV5cJObxEkTT3w1sve2
bQh/7adjGeCVKZ3vkARZZWmUgPxKPEwhULAhcJ/NuVmZjfk+CaIMVf0XHeIGGLTw0TXqV8R4YKCM
gI6Cqy+o7Hf08jFBVK3y4PnWqUmdm40Y089UYKhoxjwHReao+rhkWf6b9byGh8U2UAdWmADjDwEw
EvIkaasnVU32rofmedTAdjXBfQrma18mo7/AVousy/Rop1emwCbUf81y8i7zRAZafotaciyNo0In
G/o+qzXnjOEk2joZJ4NR9j9s1WcdbSmnpBPH3kVLjRkqpTTBSZqMzdWxlH2WxjZeu1mvYUwsxFlQ
4KFAYjaZ5ia49CE6jylqHiYX3G0+0UqOw2pvDM0yUJtg3xT+2VMDxK2cyaugc15EYaNYC8+ohj9y
JrxHio7hvMYl6Tev7I0HEIlwkAwNGIvaBtxcPn0L78PChv1a/dBHz1356bnGIrFs4VbQRl6lGL8R
6ayxXwhoKMyamzzfUoI9dpmGGNz+3itNvEqS9jDNfV0/Lu8sw9EWTPSfnAgOUGKOr7nhHcPGygiT
oHgauivhl9spzfZa1LEKULjb+UCEnbjLtxZ+79hrX7hW0eDgCu9SsFv6hrLs0QxSE+BmSRomvV3g
TWMBTsCfXtRAPUak7fFLDB5jQon1aqPW3qG2MlYBhnJrU+NtpJFB4Sb+wtQH1HTyJcHjuOJ7FdWs
HMnOJEjl2bNa6Mky0vm8Xad8hq4sCqSR1egRWRB/M6Ez1VH26lERy0GOIXDq0/5QlPmO8AMoP4TB
tS2VB+F3W4pE3UZtF7RTuo0dLu2B9fUwVv3SBVuF6ILC8mIw+cuUT1auk//Q1OY5Sv2D5ZUk9bqa
/0g/0XKoBFph+kMZNWy0gf4eeP23UbtMjhcuDRSetHmqJUpocaDrgoDH1bc67hTUHirdpmZaaHl8
7eB30Sx7p+b9bezDp65GkJLwvntVKdcjZ5LBXJVmC3lrenvBK7ctHXBgTD6gVz3wEz2paflM236r
C5QDebHsMvSXBc7yojSPNArxZqb5e+ceB2z4ieMiLienySErFlLRdVJjFa2i9oMi5ZFUC2RVQzzh
si0+XG/+vFmeEfMYMvXRehYOyP37iOkJ63mnOaTYplFMVGclpXFc1QKdARwxhaWfVzSHsjafuchd
Cn3Wm9IsdcucdCqB3A/S7nMIIClMHR2Hinfr0BEDGYtXxO/u+qK6aaTd5SInCEH4W19DGp9l097y
20tg+tvKNe5sa5cx5Q9otWYlzZs+/VLpyVOeEG2p1kQJWs9k/nxR+gcoC7sGHTpGuDvj2qr2MS2C
RwAnr3lJr9CsKs5iNXwsypkDZcdzqFJJzqNq3ZqeJlfBbLwaVeQjoIynDB4AiPGDb2SUITvxtYXw
O0bxtvaRxxnIq23H1Bd1119psXxjRfYEHoArHJQo1+pIEK0Hc1+rkKatj4KWhPs1Ee130/ki/LQ/
mhO/PSNs6GvverCsd03RIiKApoXlhRO0/W5nGG1VKA50gpPjpAzDAhqar7yEAShFg06m51PdrEPn
2VIGzGdQ6mgLdS3fbFRg+0cNtLTmDq8FujlOQwQTMe0WIjao4hYb1n93I9VWtGPTC9/B3aCIN2JD
qJ7Pl3RFhUuqCDQ28VR895hqokHM5hYZMemNzdcJtVJXpnbR6yGVbp2iva75pCLXmwAZwT5uWKw6
QPIHjXtsl651MX1Etvnh2/O6kXtv59ga93F3hlJTZRyYSnfRLFHwQHxG0WKoCAmcJwMaEcgt5Uas
GAHzf7vd9ek8kYbAXLsA95zu6sTRNywDPyBeL1ESYAtT6XhXImOFFXvrud04hTqCcmuZky/fo9YA
HYmY/s7z4idT4R9OxMgTNATUYCnfi26rH07EWQeL/+AQGQ1Hkd+cOSNF52KjSz5bHFD9KEjZzD3r
uZ6Xy6rRUXtaWoO5pTh5gPdy1/5wNDQiRArcdZbmLjGMIDGpdoDV1FVVmm/tpLwKFxRbWTVnvozk
/qqEIWzPhGu0VWoPYLmwW6C/S0bAciWiapUI9FTU971hibu2TcJFal/okrgrWyN8UpkrenZacXrm
ir5vgpcIyDtZlrBwtLzZAIZo937GyyLUjkuqnDPunckG1R9fmNXJnR90ET1gL7kXTTGu1LbFNyHs
9p2PbAIWn4QWme7aptbieBkTMxX73pKfNAnDAx86zDH0Yo5Fzx9dPjS7u0hve84QiITcDr0xyEgy
/RpbIRUliC2Tp1zKPqTpi71VidtF2XMnQbd0B3EADX9G719kpIZhKWbC3avv8eQ10FUcj9QGFNtq
f0lUUNiUtm5QZh4G2nQVbu2tzVTXayp4jDUCar3WnxVC9dZI758SVjVAzVHagmPUmvI1HhtkwNgD
uI3Cb9WE7dHyTnaZDf63A5q9bDId9Cy0WNumFxVQaFnkor94fXFD0HpGDZhxIVykycRPfFqEMXMZ
aVz6yQW7fBpV/8CU/bH5/yW1bOa7/J/foWg/YWczde2//+tOfJ2i9Hdo2Tz+J7TMMP+BjZWlhOHA
ZML1hXux/143//1fimP8g+48/n0bBojtOniBfzLLrH/otuk6HkUxS9cccqV+QcsM4x+OpVqGqmMN
1zwkLf8baJmm/h2ZZOMCNmwHwyFuQ6BY4Gz+7jQ0W+L9Ur1rUBii/DE0BOAa/zD4twVIPM2GRO+E
3zSVZbMYAv3YwGo/EzsCa2E+4Hf2o1+m7o0iL0geSg7LtuOKp4vcADZe5PvIEyVSNdV4Mnsl28uj
Wmfrn0dzmen112AfWRa55NYPr2Rxm2VW92DoDUtHaFZcjAniK+Z98kDpMl/NBhNwEzj3cDG0JKAV
9vRBPQ11GKJGZIy2s//tqZYF815Ru8RTIKfcgrCgIm4W7SrXaqI3KVbh9oy/dxFzxiluHmKyC+Fj
3TltbRBqMISP8ZAqb4aKUFalo3m1pgiUe6WMJ1Mfml2WsPoqmWDd2xMoXhcewpWiM+7qAjovKIYh
ZgEZufa7Gk2XwKs/nyBDtt87DiWlcOShoods/1k4AEyIDGkuQhh+Wp9LI39o6q7bR/Ouvmf5igmt
/NwnR8ix8uhfY+X+oXP6/0ArsP/N+cM5SPaKbgNCMs0/zh+EN+5gmQV1FkU1klOIG8VjunuQD/Cx
qoOF1ooJ2bzTVZ3fj/yx79frWtFDM6i+uRHJ5HpYkLSVleOxsIr2KU1KIt8yTRzInmufhhC1+9Tq
+V4e7WrVXGhDme7k0TA0DkHQnnom4aqrKdzzA5XYifaotSUF0aphKxzvx7FLPo9hd75EWW+c5cig
LK8JjaQzPa0VYDo45ZP+pDSc+e2InS9uoGnqmEWO9DYRshl1+K3GFd5rgfYWlqhcJyerdg0km+Nv
15ifl+LfWWfW3zERtgkFjNmvwwWCHzB+4T/IQViYujpMoJ0aThPvwAuGJybdPx/Aggko+hZKJwje
/Ma+kyBCCg3l+VvWdyhR0HxgYsch7yfbMqS0YVOUOSlhzVywFbjh5LaLxDayBUFs/PYha3QKUS6p
dz95vbbR519xVmioJAZqblOAcDi3iaSZSiW4dpURXkmpEimOpqDK2uVk2T2uwzRBsRTGyE0mU191
WluBXCftUlb73Pm/EPZjfqg6l3Cvyj4wpUhAx/T0c/Pp2o9Ge5X7wRD+B0goECiJiPtFaLBNwF7Y
rm385OCYOKNn5+5vzlywZFphxATvODTrvnZF1X5zSbPDpASTxB07ccgdFbifKvqXZrCYB1XpRyaK
N9LI+ieTDCqyk51grzVWfWFyBjZ8HmHMc+lyeo9y/H3M66aznY/qnjTdYl2OWfccqza9ajv96O0O
3EoxPMd6ka9Lu9P3nt8MZ2Ui5gtjzfCu90v5no0XpAuuJS3MAkSrhd68tznO2z6p4DIFgbIcSLG/
thq09qFoNFTXOVTHQk2+TRlNOIgGtANYWxfEEWBZI45Kd0X5Y1Cih7bR2q+9EYu7SYjwJYwox7Zu
GlxDeux4amoaYfpUbgiYy46qSM3dVAU1zchMPba960Phhq/lCgrSk4tgSvGAjWSt1t18g9VMOnBq
ys2IwstZG9wT69r+Jnc5CtN/FraPBo6Lm1AQpZlZZR3kQUQ54aowOnONCH9vVIQg+7kGxYsAjVXr
4S5ssE2QycJVMXNp1Wmzv10OUUFnfA5xtRGr1V9DxlTJLn7LsrWjGHjQrJUNmPxJzMXOfvptw1VW
TmbE1H8pAnNEbtSpr18TDQg3sQJ+NhANEp6EbfCkId1IL6gTE3PUyD3/2zFFoTuPngJFjjw+A4px
Y7JCb7Vb3uOJSp0yoxfuaDec2yaGd4ulyXzU9FX/HGT1QW7Jhyr/3gkrvZrz8LwYvuap39DWZbR8
a7LdkJg6dIiraXLeeuIFkTOrLwlAxV3utuRz6qH7ZmvjLSSA8rEy3ekUZTYG1z513nwokxQs6BCO
euE8cEV5Y9LrvAnCdZYe8pd9hpL2GULPUu6f4lhZ97rRkvWKQSuM1UUXbArT9eK7IdiwuuBJn29q
plXyyf9wyJKD/+eX/+uYpClyNDJOtvz9z/zruH/9p/wx5v/x5fxv0bsMVhB9lHQ9KIsF2qM5eO5G
KagW8016F9GVKYW22EAGfoT3Y39QzUFWlKjq51CzVH8OzYA3/zU0aFvnt3dVYh0K/jy09Ev/IocG
yW/v+u/+AXKo/Aco/qT//R/ALc4CuZNQbBWp9uDW8XFAIfHMYks7FlVNZtS86XZi2EaqIPjCwfHV
J0O18qtO38ijGA7ncrc9HeRR27Afk76rL/JgijqozwC4kP4N08O4j6xmA8ezbRasN/fCD5VzYpni
5tj0Qke1ELshT+ubUsXZBtSNtpRH+ziGaxdm7x5VpJvcJeiXWKZylcMT4lTA6qjNUR7TbJcaTK+b
a3kUgBrG+NlIJo96fqdepr7eyIOpgWTXRPCzxYelpWP30qUZwg89EHdyc8yUehPbg7uSm33v4wxC
cXCQm+gO144TaNdINedISvNEaED3UhLlvW/mopUc1QZWsDJSbe7lcDQI/XcqHkz/8q5/5u/6TZ2c
KotAq6iKavzyRb1TrCZ4KBDc4AAI6w/fAT/Od008E6RGkq0uOmrQvRXxvzQSN3sqvOLblA/1B7VW
rH6m9so8isjrtumOrPCrE8k5OFaDwX2zFAXBzSg+DIvWWYDl6JbMf9dvJsJYSutoWl10rzQuuQEt
KeqTA3+ibFTrpc35oLVG096Bj2zouZFHHyZPXWb6P8CVPFRpbH7JNMyWwnOyp2AulivMIC+NC1hq
4rp8tDyWFXpRotub/0oP6uQu8JhVsMJJT0Jro31VinSrik4923HVLQPB/dQfkAX3+Wh81FThfTTt
cyl0PFhqkn4tJ927KzSrvwqh2CsPG81GJ2FO4oaydiYyKkc7Hck5n1FN8qEdNXqM+QjO9K8Dcqg9
r3/WdDBw4aha+ORP1cpLhPsgdxXK+DJ6Y34/KUX4hD6FQHs6Hge5adj2hVbczgZTcYsiyzzqXfwB
Hi27mfMuU/BtO8qj3OON1ANzY3L3cnhG5O96NAD3KGScbQmLEmT+2sWjv48StXksq6J5ZP2hbosO
YY3clAf6BKtKaEAMkfvalLyiGk8E6TwBWsTMyQ/NUBypUjbnT+TLrEQKqnQbqoXNpH+ggxP0lGI2
QWS6+7b+KIncuxdGntKhTKgvzZt6Uv186AImnLoHhHlHu5ZAc4spAkqZik6EGAGyDXvEKtMrM9d8
W7TwZYxAjK+AJD+8xiLdF405wNjy5wMECHblNBF8LZmeC03XDhKtOjYRLd8kWsstRwD06/+5C1CH
tW0DymSf/7hVMAuVqfDVBkoodUXw7nCUfyie/1rkVkyPYr9Z6/ZEnkJJCuiz3Snerqz6RzpByedD
HbQTWb9NsgwVRIuLSmBhVOsUf1LW/hyj0V3zosI8y5ch/xmPbd4+uhXFKn8fmmhhRGzZZ38iuqt1
h/HVyCZlhXbf3cjNnmmE5WowUykf0/h0QZSO4A9jbspLiFUQm0Y3VQ7yyJ/bcmegM9sp7PC+D50B
O71ITkWpqquoV4ZbMQP9sio03/kQZp+++WM0srNGteKt4YuA5oL9054yREJ/vbyOkZp1QT3eYgeX
t5KMxrtiNAviHswf+HR+e/mg5sXD0Cjtph5QG1miJrhhyo5tFOibKBDtQVGY9o6FWm7pUBUgbmKS
SZ2sefQojCwmkrRfBhuvCYlj4ls4hUdFIK++I2Skr6LZ09dEW6PA12BVXFbKLH9FsFwRlUDjHyNI
vgpjIzl3pqltQGTTJ8ujZzIodLRy6EYLNVuZjRW+dG0vdl4n9JWHGfLf7ZfjUw0Q5jwefLbYyfcJ
TOPP9/l8fzfkj5e4xirNPaDOo5hOjmFkV6jz9Ui7eK2jfckdYdGKSyYCBCYP9JRRnQNTcTaawqTX
LDX14JA/vSltoA1xkHYwx1r1Cd4W0TWKcL8iHz/ERejAhjFgsLdecXCQNOH9ysuXnGrOWgFcwMfP
Ztwiq0xNZTxW86ZptyuAOt7Vx0P62LbdIc7s4iVosOwEBm5Ys1Tu8ti1nh2iTDegQMsVC2rr2Qpp
feMl67dy006YoIDFmY5y08+aY6DAQrD7NHk2xVrubbu+vah284j213o2O1U9yPdnXXusxlx/SN2h
5svKxaFrBEKRxIElE0/Zu03ct2FmztuvEWoX+Oc0V34bwR1luOFLu5VQ2/AvaNNX0hG5DUyD/RAZ
lnZgAcH8dD4Ai4q27ti8DoA8NySA4DcJ/e6lhRMnB0wBN3rSiqujQT32Qb6lVrfd2s6zYSVvCaYG
k2EqgXD9uiW0GphSMDxPmlbhJpTjlEahXxPjT2xjkPtysBzXaOaTHPG5az746z1/Hci9adyLf479
tT+auqs+fUnyJv824qtxyPT8jhLjWtBYf3Xh4y6rXB3vtcj0d75A14xhibDeFM8TLQV7kw25q/6I
NIFg1AzS4cF0/ZOktxNiBqjIQdfyCXMnR2RHGBYl/0IxEcyis6KLDpH+in8H+GihdKD0afGPTma9
yWcK5aOfz2AdPbZMQuDx9MmxplAOo9TZF/NWOmbJsWktZlMYXqnxzTvlEfngTgJXE4l3B1I3tGMq
DPWYapV29M1ilxh5u5O7Pg/O+2HeBJtG3s+C+eLQcWJWea0fYYAJfPXzvWlgX1lkCyJcvYcOitMj
UCoHwZRwcY0NzWMRZ9lj9yoPyQcixfmWB+KYvchRtkPStAtrcOxjYIYB6UrG+JrVTbWMhpYfzbw5
4RbIoH0/sybaYCfOF8wyejohBkSZykIhC0Yq7fZ2B1ijncQamvdzAwtBQkdlOMLokIcgn7nVFG0t
R1zCyrHsAkfZzRzhfZZleO2wJ6kb9PmcbZCj773OdM8JE7UQ4gB/qom9s9LH/O9GwX9W6dfWkGRL
Y14pd7kerv1YNyBUsflr9VwrFi0MRTnJXWVYbz9PEEFB+NLNHCi5Xv5cGudRuaIemx5sRz2WVSoe
m8rhDke4F4gS48WyCm83unpKPbQ0XjxYw0tHpM5OT1oXNXS8SnPswvSwR3sFhYuul9xWW9NeEZbX
LFuK2QsSNyoor0zIgNuWBC4pq99+ZEQ+s0gInG7tADE6f/5zO3AUSwuJyUokibrWZ3mP3CTP8/dN
eVQC4PSQVnZn9ygyQYG3dUpXtiDmI5o35b5Gm7jj/tqWO+UD9sieqiehEBU9zQZK4SmNVe7kYUTO
nBW9j0kKtIZuEyUPEpPX4LAcQG1Wepi0KV8DQEAv6itJce+ggMVDj0uyHEFN4yqlNqPjvrFoMiyy
MBu+OsTIlfzSP/RYpaEf9A2Z2JazNnwt3wcNnsBAkAiWOSFakpE6TlHp45ekjrajBVWZNBHfCHH2
IQxjsoxNGfv1UTophK64N4tuIlhAbE/1hLakbkSsbtpAWUUI3ofAXOUQ6Ch9dkzFpf6Mcs88K49c
bVG1l5jy82MT6Kcu7cfXKkVFZnd4RaI2GgFNZD+gc/pnpAYjSCx0cVEhhtOQhwNIWJ6VnWjWPSCX
O3mACnBfMN2EsAaui4TBAWsPPCk4bz6ukBVXheRoVg3XD/k0U0ZnS9QRglQOyF3yYUx9iEmlSI6R
WjxYI6YAfYFlIKVVqTwMVJWeHeEka63BGmGAojtblP6YgujquxuCc2nij5QEQHyWbnoJTQtKikvo
uFcaypPtF89yxPxe/LiftUiQKmgJ90b6EN0KnAEfaZSvstpXvlC7U1DzFv592ffjvsKnvLYU7dJj
uYEP6uMyR6R7lQ8kjazSgMWC3LJTF+mwp3Lbml0JjU0Vi2oNIa7xY0gC8kfjZqCv3PJ90jpQpnza
t6iHfUMArHO0CMjbqy0fp9Ljp1TUpF3EFe2KGkJNLlz7WIdxtfQx3YHuUpIjkRf8ZtGyRiE1z0qY
w9kz0g+P+LWXeETemhQdQRTzKPTt75nrvLWa0JB3dD2OH0m1/2Mbt5y2IpK4IyZQaUkdm7etJn+k
mmedcei0cLNwySjz3yi8zF94U1ft5WaYWTsvHYKrQOT9kIjqrNsVIvK/vwh3lr+oC/O3F2WZF1yz
xLZ+vShu4HwZrdg2FdmYhIUDidbRnhZFq+6GIUIMKeMCc+oFn0flNrZjazvE5skudH0N/zdlDRE1
j/KhihHduJGIDtRP6scknlA7Uw2QB7O8ZVEWdOPK8kaMZHrev6nhSc4fJ1Bia3Ak/qbRre4NntKv
3Y49+P9mtDXvziqMFjHz/i2foHmvk1+6sIcGpB+NBIf6m5iOCYx0eXR0rNC4046VN4BrZ/m2DpiC
v1kVSbZmUt8mt0xPTQISjzes3uxIw9LO3evo9ANoJl3fJLPZqTI4f9Igf4I44G9DBQ6dnDcaAZnI
gwPhUU42Bwv0t8Zt5CA3m8TaOEQnX5209B89EPufc9CO+evouJeauSFlSDJYzakwb3mj75DBa2+1
R2tFQDvd6vNm28zp7739gns+3afY0JZ5GDFssr/gVRgeSDrx76MAK4R8uQ22ks6IHR/zzx9QAGcC
pnjY7MKEn5iuG+WOrxOv7PyLG6bKuM7agH/++uRw1aKQ3deB/edwVLH6VV/IQ/I1FrmrXYIZS2vN
Lfiw8KrREz61SXx29Raj7GhCtakH3dxKXPcwUD8agvTsy6P9fFT3u2ZLNKpc+BsYbHaNxVVHLvyD
PHUuZpavZYlAjhiqDhSLP93LrbGfsmVm1wY3Ip+lQD2prNdLYvUS5HCKP9+cUgWklh9YD22m0KL8
3BdhFA3U/Cj32b02Xlob6VHsb3rL1B7DTlR0cMp+ZQ7alCEFiQF2Jd1ZZWY2Fyb7nZsBLG3os2UL
PIsDllTF3MnDU20m54bi6edRDG13XqnMWXwZGqcjWuj+9NuDPQ0nu/1imHH7eQxH6PA5IPvrWer9
NsCMv1uBMe69IpFJ3eMh6ZrxgCayX8daBNuNrblF8rn/j02rbFJlIXdGqX0GyQkQNjiYZaOcuZqZ
l3p+qGis3uGKKndOUAUQuQqPT6SzB5Lh5XY9tfuctWPaBiazFB7ki3mnqQTpjeAnfaCtGa9c7v/M
1DprR9Uy2WJ+LtDVuMoCyGj7St7hk1xJD+NLM2nx96TmD6uQU84ZtU2SAOjgqIAC3iqm4MvKjMN9
P1XOawANZt49aoSERPkwJwL01ZtaFu8N7OAL/tf0Il9txX1DVJXmX2IVQTjpwvmTYRfmKobEfvQ0
qNeezp0Q6lCDcY+UzUR32u95RiNHsa6ubj5oFo7zOXuRponVlncORJ+aaezYbVolfBzCEFI8zpzD
qCsxmbPcqL6SKYQ2Mz9OswGnsnwK1LF7M7qOqT0c/BbHX6odM69Ufz6dBFlTqfBv8sC/HJ3fBocC
+khqKEsDEtjn+WVGPqG9XZX9PN/gL9luUj/KcxGYzLDJUfBieZ5P1Upt3irqfxSAau0xyPz+qPbO
E3WXlIofYB17ioMHJFf2IS7zBzUHxo4DRqDPN29ZYXNM7hrphBWdYZwUrw2omPCiPCJy0OBM38l9
3nxAjxqon07lfr6vPNC3c+vJYi72+VY2nsRtPTjqnXwb+VCF4ofSeXgT0UI5d7nqoh6j0r2txxj4
u6pERPBk1l1htsH95xhv9PW9qbkPn5vMasyziE30YAUMDS635hnf8bgMfSde+g0BSnecTD2YU2sF
oys4JcYYnOQzmyjzej7Veqjb5goqWkIA1F9jPrf/3WE5xp1tmUZhPvlOU28bs63WrjoC4ph/91B6
UwzTf10CqlKD8fTXYfmD//X7l+NIM3gin5yYXl2pDtT1CMTBTlMd6qJBfyCf/rmdYDhECD6PimAT
D4q9jyEoHqwIUFI2UjnvDQL/7gwREWoyle3nosixehbywjBXwurFqZVjrHlMGLY/x3z2FOfO5Dxu
RGV6QtKh74dmOmcmaoY1NvhZ7Q37JKqo4H/uNLkKr/hYewTw3CeKtNuJzvLxWrGVGUwFQHLMvB02
zZmtSQf78OuHULSDsxB9MKcO8wOSBz5/RTXTlrWJnWNeU7lH1GvQ/eamOjll3ziWX6gSKSzpGzvY
JCP3cADUSK7n+VYLtmdBZ9jdy4mVMue+h6N1tbD3PfhGd5VTvcpLl3qN57O0fWUtlxaIBMxYMd8E
EieKVeyOCQj+UrYbkTXWG+lT1sYjar7RSWaRZVbDbfhd4mHbyvKuBUQbvRtd+XWrtcinS81X7qCJ
R9qdLCdHoggOXVRvP9e8yT835cGgssZFOmjNrhbdRzEO/Y/gmmaB+aPVlK9AjvMXm2X7kgTc8own
xmbeQmhLVzIF19wBeWJlOkTUilUXwxkrsnCV+VzQYTZQVgjn6kPCImIW+3JxMrUs3Oj5Z8vVNTuN
5GGKfeXcYS1qx9j3KqASuRlXvnvOtHEOZdZusiNb1N+QDRVXeXxskq9MbLrP9mweCZ21mAoYe36v
2RTb5qxrZB3MZE0WNmn6te4cjBtFRnBG2vr3Csutz0pZmACTdqf/MCKaRwB7+/kebUl4Mxb8n+8x
/5X/PCKcgP7rQ3pD5YDYh3rxoiP66lWxs2gxGZV35BJHS92gD9jH3qtGm2dLP65bTWLwXpti+pHm
XnrJqGk8mMK4yVFT2DRkxCfjRm4m/IgqygCwdi1s4vOcLhh4s/9L23stN45s0bZfhAh480qCnpT3
LwippIL3QMJ8/RlIdZd6995x4z6c81AMIpFkyRHIXGvOMaNejD4yh+gop9X9WdVn99los/FQNey5
CV5ZIpbyGhOWt1ZAv906qjLicbVtgqeGYRuKebxnIRtfxW13I4/kDPTQn7lCljkY6unegy+xE1CB
wSIzv5/D+p7Nz/JWcnYAqoxAICfby8O6QrqACAZYiPzflteYpn3xMvDpcgjHb7ENdJJu5GGfkacE
UeD7SP4frmqyA8wKSgXLV6AIJMDy+/l5Sxiq66jTtzZ78JfKo7w4zWX1PPeUpWarG/iyiRPAWB7f
0CUxt0nchhfyPoN9SnH+aJVk/HYKLv+kT7orXAjOhrAu9bYL+xxXqlY8RgmK7jaHzG9kzi/LVcSv
3gyPShITFV0ol3jSAHS10Iqh63pfs1BuXfJO3pfsoJVqinllsAc/EM8ljix6PV/W1ImZJ6Jc1I85
60ZoR5S7ZU1dWMaxX8YtsxVHvgPPl5ufP/NDs3usJgfItBHN9040JMfANWgbqhosC/75KNO8G3nW
zVsTkVGBrDG15/u6HVSIAM29WXgNjGlhvXhp5Z3lXDZvKRdAGMSK16E3ahsTHwSYAjlXx7C8Gtmo
HkBUz/cBDZJVriWvuYnnRZhPIdv054puDqQrPVvLtlXDvdpXO/osf88ipjl/Tl2vO8/BmK3lMHX3
BFJQOh1hritLS8YgpXX4KETWvaQaJP8IVMldgyl3Y7aZdqGPnxy0Uh0Ojkffs8q1bJvQKr+LSxU+
Ob3DZ9vRfs+qWn1OIgRRNtNswFwKaNwMv9xy/ghDk9z4nM+M1e7Bs0ev6M/Tw/I3t2kJUXl1y+Bi
tb13T1TjfO7iBK7/Ml6wDF718L6vi8rVbiC2RKt+OaE37It1Rx1OSq01jySf7i2aBa9V4kE5GcGI
y9drRDQ4Xrmfh7DYa/AOVi33nZd5eZY5bfgCW3zGGqzAo1yeYc8NX/4vzpP/G/ZkOhTCren1he3+
//F/CSTgiC97PMiWq4v+9Ji5bYWEsNYy0KSaTu1nJOknh46/HnCETFPS3MiOrAEP8VhrrGi+Z7Pe
pkgV1S0+THq68uHPKzDK2zti88Z1Rxz2XtML6vbLekHuLeNqukauZ17kELHpzt74M0OOZbn6PUPO
/9d7yBnF3zN+3gNu7Vsek3u/NEJlp9MGA7tWna7b/Yx1eMbwEBsXOURq+HDlVuRO/umMtkap7CaV
pPAIl90JtsnzT9dZScSucoFIGaXVXlvLg+xGL+MhZi72KKxKQDMvJxwi0pYxOc0ZHO2gNNYjskXl
Yrtxhi2NlVpuUM+WYz8PVmeTXu9UrHaZ+/PwM7cR7TPYFG3/M/QzLQNbHM6JltKFUpVsLypRXskC
rnzmWmZ67Mb88q/xcZkmTzaclPNb5DJerbinn6l/JsjpP+P/+dby1Qb8g3PoGdgcW34otJN+4XNJ
DkON12ERLPwyVOvvw24Q34dy0QUYLLmo+Mm7VnHgCdQIRdzkTj5EZgWqqm4VGAN/j+FZA1fRZcTj
/BlbXh5XAWplYkzvrCQwz3DSZvXy07UfVE6PWstO+O/xn3b7n/GfVr9cH8rxodUvAxTiIyHNVx4f
qiuYLsEVGb7BlYlbluhs7SzH5ZB8SEXRr3WgKht5Qq0ymA2WVrn7zBIfcsyAjH42Qm/bgyJ7oPNN
El/8gENOPKCI/2Brm17kqVbEla9NrrmTh6lIyn0GW24tDxGKWpdWdM/yKJkm7wK55iqfMl8L0/gj
yPXEj8h1Ow99bF3D8bYxrmnRB3SL21zBpTfZobtPyCzf6nroviyvNA04bSASIZAuqm/Ss5S9cK1P
c1GED52DEmJ5plqBsk8z4zNZZrGmQQUpx/7MlS8flAIOezq6O9bJ2P1yQJhxQVeoBZ7tECGJKsIy
QB/Oae9dyzNaSCMp7F/lAbBGpimN8yaC2dqbU0mXwtHzksq1B5GgIiJCm9WU9gABbDtaJmTHhGN5
paAuVrjcXEQAJ6/vTXen2bMJ5j8wvh8sJ1YPqaVQIvuP8Q5X3CFGXmgmrattp8FsznFVgbPyujg6
jCI/CqVvzrZiCp9KcdAdQhh75RB/lfBe34G+fP73E4S+0ftoKv84ZWNpHpAcj7el8pXI3oTrjCsV
i9eVForkUZTdhsSu6aXxzPxgqrg/M74oPM9tcWKnfQorO/8iKPz7yZ+R/37yP+YENe5dPK0wXx46
o88f3NzZlHkf3MijGMLBmo1YC2fcyR8SN9N2hJOAsZWphQYYQNLpKU1p49GMerKrlTHbCtoL5zJu
gkPrFsO+dmrzqoGQsUmdcXrgnqsvGLHu3Yrpu2qaQ7V6gJ0ydb9TQ38eKMS+KL1FtocXdndBC1Ez
UwHdqoqCPAP1S0aspVioGlmDtRBrc3tT2Z5zLkzFW8sTYQxBB6TPUw+Lb2+17CC9ws5fUVWDp+KV
6di7vjPb6amKsoRLJ3F2ZeyCD9YV9UY+w3n1X89KF/snjJT/PS9aXpssZ/+/5xGfcW0Kkmo7YgmO
Rk4tYKqH4E5ZnGetljufrc0NKe2/DFchPKES7r2IM3OLyc840kVNr0BvUTPJy/El0QH2LXNZspz6
Tp1eSWeALZpU3pVKkskmq53L5LTiIafryic/zM90D8RDP0DwzYYw3smzQamEB1V3gCIuZ2E6Wle1
O99kxDfzqxjiVRbBu6xUW5w1o+jwreDobcfmWUxNsQ96VQE3OKLYIbu305t3YpjEhm8mPorSax4C
rbxTFpQKrjagmJAcLkOgatdqDR3IW06E3vSVUi++01B1nyZ1HPzvN+I/ssN+uEEJ+JGMJClGVOfv
SkTWhGSWfz0rB6W8C1NP9eWzf539/zsvWd6ZXhnvPKTWplRolAZOJO6nonwXRjec5RGSC2+nWIJ8
2OUkZRhxbxdrLJrx/fcEYSe+rhP1Lg+TNskuCgAOeVSkNuX+jCgSIJgkcmRvntfMO8sKMq5dMFj+
HlbzeQbfaGS7THg/w3L2fwzr9lQCNSKRm+sjiCrMIme9bC7KAqpxRcV3YXvNjapmFJ+RiIOJ1+1w
o5CHBdeIVxRu+tWBHWdxTPWaP0J9axgOlTukJpfvMfm0KVyqZZzVlrPyaBpdXlElxYvl4j+t3LCk
TV2VJ8LCQtxVy3GHr/6vp/84FUcjsFIBUbZ21b/P/7xePtOafthqVfdLQj5i2XWlEQEgvywyQO20
a+WZAtIK0KPl+Of0P14jn8qHn9MQDCwswkI89lksbEBrKVRI0asJAXXYTeXvgnTZpcmsa1f/OsHV
2IHlQmifPLGQVr5f4cXcYRsC6q70aKbgEEQaggmvaHs/EuBZ554/lT5Rp+Q+d8fVNFV46hHRVVe9
UhKpUbZ7uKTGKk417aGZ+hEIVn4fLkdF04wPKTkrpfYgB6B039YQJK7kEEULTMCNanMvYrarRM5G
ADzdyLORnmqHyciKdWZZ4cW03fewN9W7bvwFShggbp1qdzmEe0pxHSi35Zx8oNGLFy0d8lO1TEmC
tr9UobiWJ+WQDmvEJxZj3Mo3Mcw6ooQYn0ldj4q+egaGpF8JjY37uACF+lqdsbwTUi/PNtQn/QqI
10GeVcPiNTVb+3o04vnJ1LZmM5Ag/v1jbLpgIEmGW3CbwEyZFjEGZYX8pseMe+O54Rv4zuQYj+Qs
rH7mhfJYTnTb4BU/SnKUr5Uvi4s23EO16syUNl+b4klM5viJ+KRjKIbm3eux6xNJOZxH6hG3SNso
cS0nbAUhBndA/UY0qneOG4GBcTlByfYckb3C3ZvWXmeUJMsMXfvuvqR2TyuIgtXW5XKxF7ggvguO
SxBVlyT2e4+i1AUCXc3QK1OXdApPS+4slW83WYCDjgaGpdK9gZ13MB2nrkBBV4BMgJVh1h9NNje7
OFHgvMXag3zQBtOnJmXclktBL8E/A5+YNps8CZm19kMQdjt51kLxuVPTdMBAz+tbr3dPGb40mmUc
TqFa3Tp5uIWQ2PujM6oHURJerBSpoMXnpltnqGkNyEGIJxeD8MiTPGrTwLzOEH5f7KXql6E3pNVD
JoAbYCP5meJ2MMdJB4r9Icdh2cVp/qu2AZpgEke+bLQ7SqLGvlMrcf8zAyfpPYvX/5qRNQgdrbag
YpPv8f3QFhpywBdNURCtMDfUNfumKLcFULvVpJXa3mkreh5SKRWhk98LFcJFE6jIg36OuSg0t+mY
t7dG3cKbp26RKkIhPxYdpmNw+4577TljR7MHMcDvYtFzFrGFZdzRnt1WZdm8zJfjgfvX+M/8QrTv
cV6aXDgau3pIXWCO6aKLBJlt7vRpEJtmUU920OhBjaOyUey2fNZcPsZqH/FZdtLHEKa9HDaacLpw
92+RYoAD0VnSrmDQggJESAQnEezEmv6UGprmndxjy5PpCPLqP0/KLXqKJnETxJgjotUg5uqcZZp1
5xjiWRb4iQxygGhYAL+XcUqb/xgXomp2Tqe951ZbXU0aBAH+8pI3ktd3Uko0heZ77/bao9lP+TZk
N36CQQ+bSQBwsI3AeTA9GA9ynTxTPFe9OAYHzvJYmycSEIWVX3WkCar8au9E3RBXB9pXWxy/Oeo4
efRtJOQoLCL3LokQumLBDA/8bhDqz2r1axjgirRV8BWXxSspUdEzSAXPF01LLEOAWEbLPVjAdpTf
pfnWhvp86cyyvedCdeXmevVaRHCmIO4TJbgcViRcC+Iwn1gFe6cU5fN6WNQNKM9BmxdKfkLCso1B
a97OZvkpNVAJWb1rOk/ZJatT61bJ+u/xdND7NSuI7OKpBLb/tfknqyKjXeEcp1HXkBaiyjJiiCtl
/KkiJF1rvZrfolF09tyo4j0U9OYOLa22yvP2VdiZ95DX/LYBlr9CIIa+AJ7nZNhZdWPWgJz6Etq2
mkFE+b7ROplZse9VA/6gFyGUvLMai5fTyu0bfHiAtj3L9NXRI+uNtCuYkNp4O5GXuRkrxGO3GQFt
N4URPuneWLGiVNq7uso9gLvmSR7JB5XG0WYR6fnyEDJwfPw2AeBQqdYjEn5DK4NnLroLB9I2znOV
gM/WUZt5naY/mzGsEK23P5epdbj73mrBZLDbrdJZX1Uwhxd+EPG5Lx9wMtJwNL3wIod/HhqHTOvv
jlAPgvFoAXEh7143tnKbVIT1cKwSyLnxsi8yMtHfWdAA5Um5tyqt6g00VX6RGycwYSuqse1JpX7J
3pLM39HNMMWzsG3O6OsqFvDLUycFw8Iunt1p7MvlSE6w06bQDaJNWoJtpgBg9rJkjEbCc+S4GbTj
s8q40qGgVaciO9oLfNO0hlfUZ2xZlyOB1v8IRYCdpvwV/TlrLmeDxFMO8qycDD5pX09AIS0pcEPQ
hyhr0bUpY0PdS5kfi0XR9jMuDwP+cI7K93UigsC6igVpYmqKNCZwCctrNdfeQ5MqaWILEFdDVjxX
U/KRF6bxuz4TQzT+ZuHySWSH+yRfy34RjF1wp6E5AFKtGh8o1TfOovg3wCwX06C+DewD2K604V3U
gqLywOefRk8X58ksIxTCRkWNLqF/Asa2p/T0TmL1IUYjFyKkBoSBdfjTDRe6hZlhAxts1ddrg69x
LLq9ExfWoSGnnLpSr5KO1Xn3YwyFp6kwWaF6g1KZDE8CAeytE3flNTSOmhgjLgEsx0swk715tCbi
dlrvQw6TnmXtPbVBj5Vh8tSN1kovaC/1+sPEVUQ6xtJ71AoIemqsaWTE8n3vSNeJYPAN2l/n9diE
cz8gqOaiDLAt7PODtK/Gzuxt4fd7vjysMPsBTuK7k/ZXFt3qXcLdUJ6UD4FaX9ODifD+l+IhafNw
bRkBe52o9B06H/pBWeB+WadV8E0yIikjm1NpEB6y1rPP8sbYFdl0nY40FP7cJmOgwNcJ3qPvO6ul
ilHO+D4Ml7MZZ+Ut9X+8B4xODF2iqAgiwR3jjv24cs1w2Ml6XYeLhL6SrdXJtuuzDqutS0L7UN9p
i4CZPMjyKuYP7Uoe5mZKVmlX3tWZ/s/x7xki/TAxfex+Pvx2a7Ei8czYXadIxX15gZCXip85nTug
XJimgkiJMUp9eQauRrQOvjVGdO3UTVQU6SHVggf5FbGeQg4eZgqRt4z9fIHy7PeXqrgESoCHFNoc
0OtaqmWyItYoGUJT1SEKdKmj1bHlXfMRjq5tmok/lbUiY3svXztUZOTIMlM2K8WhAjMzXqCI5etW
JxSWxTUrITiw/UkD917GJtnZBeY6h0DEa/nMW545attxX/t77H/Ny0LyjMtYff/XXPlO3vL6f72n
fPd/vdMib9+06Ajrps2OBeihR9Id4H0jILYnUusrts1Hdjn/GLfsNIVYE0Xb3op6FqLYlKT5SLdT
pyF0h+NCkPJ9kKPUlW5K07wPQ4vC6tKwcFhK02Cq9krV/NW+mGc0OgIA6r9myIWQfNHPDC1/yx0S
rQY8MW1/8pbPSRgvP9fvn6784KidmpBig2DrexCib0ktwNpLUYluJuMpnCkrjCNb02+hCT78cWp/
czUbWCZHUHw1MImjeTUtWnYWRuMBEnbnI7wwnmu8jEsQJd2e5VD3sqNbKRByBem2yUj0S0qU9cWZ
yCxw4zn1C8cMSTDlQZ6QzyJ14DJF6q/cMMl9UoAnHPisUiPLZLfVLQ/ymWnMW0PTk0ub8BXHKukF
qDW7lWmUNNQrd9zgfyovXZPBpXPDaVdGfXIbo3tcu6U7vOZjeIPsyAQOyN0KddEvL8KKvUQhUSM0
Ttk4gHWjtLwnULNbx20q7pNlzC4++B8TACkc8CEZkU8YhN/oLvMbJ7jM1YQIfDm5PEx2RyJSaRin
utHRkyXxpbFdC84xRTeryqJ7q/YivADWc4KDBhI0ZOSfGcJYEkb6EDVwlc/fZxPkWwI6P6TVeh8i
GXutM2SdpLZyuypqtH7U6OX4qCfjqhkT9Yp0DPUuNtO7BuHwa8Z29vvl1XLY9TAh//Plcvzn5YEW
/+PlqjoHGyielDiTwlobqTJvezyUlwbg+l5E3b3R6c6F8FLUn8u4fCbHrHxBMGTlsJMnOi9i8aZl
7lsj9HSn55FyUlhunzDiZiA5OmUTkazxPSZPyIf/NVZ5ICS/d6LWQgMcgMzPLbhAnMe7OO3ECcts
FQAoSwSRTrgAHm2osNNUX5re2NZ4+t4Gu0MFoDXiisDS4Oikdb0tg7B/LKPmV1so1ucytQqJm3GC
6DwG8EhoNXsWgGEd6uQ8CP8fg+Yoyr/Og55kqudNoB/7mIKwVj7HBWljGHy7KxMW5XOYXZFaWjwV
lpbcgBV/lqMzztGD2cEflK/JnTrcTBFSMiMyon0QOJlfu11Mp2Wejwn/wYuVPLCiLZ9FWrbkEqY5
0EmG+XCCLSGULwyye3p+SNAHtqVrvE0neCjGNf4TOvlTk/+KanuNWyh901GHb8C8knjSDPEpR2/I
QncYO/pgPNW69EsvDIgXy1FVKSL3HSdrz+VyLAflYUamFbd7f3D1HffJhZ7fgRaMlJ3Z2/lKmOyw
ER/vDes2npsnK+BrC6vikVtYd3EV7RlUbnoyHWK8TeKRPIyAWo/nso6Gp8gSZHmREEARDhOT7s3N
ilDCepuAYOhwoGyyeV24JdtPGAEl6eC72I1vU6j5tIxirhUNS43WukW7ch3rGCFnFsSOO8OAJZsQ
cX6+m8AnnbpiwEpKVFKWeWS+jHR44eX3pYFEziKrUYj+Ac85Gp6MwkgYem86pBlVQ4yCLgIAsYuV
ZGbxl8XxfR6AMbCjZhMkUBwjRLDrqfDyQxCRJOGSQVOY/YMXCzYtJU6CsdoIpBkz6ZEelZmVp+29
cLgnJOmciRTfXqmw+hoNsjYVK/TB1xgrV7FPtcN3CatGP+oNnXZyr/Wdg2ZXHaKzBwouVWzi+MYm
3dEg2odixHJPlk+RNy9OkNJUT0gNjGKVyCT4sXqq3qS1XjzawnhBUlGu6Z2Rgpl8uQr5JJX+EFjo
/d1JJegxtahIBRh4UMmsVOLWgVGv2WtkuzmtVR84HVGE2GMRldA3WI0WIqasNpRT2MJQVMicViKw
Ji3xuS3VDFO3+g2BCA8ln3N/7IzqeiqKW1FYS2LmLjCDhNuPgkE1XlWtV62nMp9YM6Y5178uJcAD
JU4ZjCSblYuakL6gnh9Y8FrrMo1fDfUWl/Ch9viZqTrrZ9h+61w1cZbOWv4E9HpN+AbJSySUrLww
LtlXBgePfV8zNTYzSYKbjC/PJd2Plh0Qz0U4NQuIfZNV3IH8OxvDA2v33/GoXGuhufZy52Eanet0
YFPm0Eaux7pfsxACz1AeFpKxrVb3RSTQcYXENOTKg6qRLSc2EREnh9F02KVTKGld21iPBTfNro3e
Ek2ND7EL/0bziv0QjfW2I31oHdPs6g1rn9jTFtwLWIrIgbViJy0pB0hZZgNKuKIHW69XZ58A2LVT
qP3GhD/N5rA8kCu0x+l8FfHh5od605lkIA7xPkRgDrWSIO9EA2nm6OJC2+CeVvzjRKF5FbneJ7lz
OMsaUJBa97vjT+A5i/JubYzuUUumdIc0otzq1NsQhxnxhoLHSG7i+Alurtug7wSRFdh0dI56JfKt
blKidlo4oIaKjTqfnymE5duAYk7YaTWQngvJq6R82LlBtZABu1dv1dC6OG3wqXihX6tDstZUqgdJ
mH6pBvjfqbB8GLJ+YhTTrrPTG6d0KbK3+PEMoJKG0hE73CW0JItPd0o/y7F+sjXzoR4WrRiCzRVZ
sOQwGRRY2FMRvzPwNRF80UX1czbt+8CdVr3XHSsCoU3r7C7c6rRU915KaHFMudEFYvUw4I2hcnZy
jU7siOIU6xi3gBvq+UYjM5Z2fbS2iRre8iO6pKXxe5iiXaC+97ZxZ+tzwbvA+ewETbl8ugtN91Po
FlmgxriqKrj1daJ/6HP2VXQoA4l/a9DM8w14AvwVNkv0Bo5v1e0JgxqO1QntE83tW73Hl2jPlMGq
ufLBkPJ5zvFONdNEkwEHtxXWxwLpeONVfBQKMiTMaTvVzYnk58URApVrnh7wT74SzkhkbFjdEDyE
8TkoD45jvnPfINWQXa7TTPDswyXHy8J/JvZd3LyE5H+CUVXuUa/ekRs+kiHXpaSkGuNltq2Capo4
50rwGpTVvV4ODnzv5sNuinnrZvF73m3KmVzEUnQFpRP1y+xfjHU21f3Bcymvu5R5zQxYi01BHw9h
qOEQrflbtlwPNGnX3nueGmFJQxra9hnfIE5LsBrOoamsL6CeYsVdJl6HGeEShksCQ1tPPvWBu3yE
Z9dkerLR7GGLBHZc4f0d/AgCtxPZnzHa7V3was+T6lc5ZDcntY8ensC1ZoabGOY/2n4rWXcmUj6H
dWnb8OcBhZ+o1X41qJm2RjvjrVJjfjNCDNQq2OHBdlu/iLsNyNwEpBOJlkBNjzqCI3+smmRVjuV8
g8noyWQx6BlQbO02B27TjZtoSj9sxSPhBqoCqYC3DTeKnRW5/Tqc1GtnbtL9r1h13ikY/urZ9m/Y
2gJI7f0iB5gWkES6pQMLPdpubxxtIELMQM5XzSdESOxfYxektU7Ndxyfombyjg6F87VLvTWAyrRr
orSlom1CJuUSpHosYdknKKR/kQ6W4mLub4YavH2Uhc+C97rFfnKtgJXwRc8vwCjESVFby+dK3xGg
qm0m6lmbsNfjTU9ANgvJOV6bWAiPUVPfxaES7KrQGvdmTAKYKSgKYrhmA7T4eEafvb12nWg5K7th
OxskAhP8a108Wz8NiXB9+LO9Mqd3KbKF4EsZ+AjMwbzJa3MAtmTedsmxDjNvjft1WAdTf0VtgvxW
2yLGlutKj6BT5dqpAs5bTw3YqXjWWbPgv+0m9dx2MWb6bFs687ZokI+PRh9sKYOdbVi83HzEo5W0
L1F9bKrO2OjsxYRhdausYRvI92itx/nNNg2/GHtuNzTAnBAnHNKEqygV3Xoy2A83WDXXtZ59lnEc
bkechv7Ej24aWAuAgHvFrvyERTfcc9+FUIWub0he+Msn7U7BRGzGfhGgec3UmWDXmf8YRQRxtO9z
QH5fOKseFXdA1TFBZTvCwKhIbOZ+iHbcM1J/aOPfdsNmxaXJZ7W5Ty0pWOmBE/rdqF41Hm5EmqHm
lp0IYXjcZOtYGy6lcMhaDJJbvWQ9pUKYNWoExW12p6LxnItUu5D7fTsUhrMLPOUcdrV10zb7ZDKh
ESIKNbviiYLysilMWVAIdIENBldDJ0DMseq1mY4eAEzD26d6elGVp9iOzzU/QlC0XXE08caubKE+
CKF421aNnhD+G3tjiV4PiZywo48a0e+qzLt0Z8J8cNNrDEDEYNftFsQWgd18EnOl513K7DDuM4QM
y18ZC3LWZyYBb524CjA7Ax6t32iZ/Saae6/V5REN7yqb1diHe/yrKKs9adRviYskxxHog0yDK5XW
bJ04uLGT8ivLbiuWxNs0WYJcrOlKaZ1602vittaxDQk9zFZVFAcUyxbDKfsKQi3ULYoF/MUg8XxX
oPER47AqS6JOpyKctkFGaqsVXIzMzPEn08930vHeQK/vz1NwMl3ly7QWanVHMyCn0mX3903qHZXM
+F0Ubnwkf15JHtMoVH22IMhC9PGGnOkb0Y7CV8b0YOgIjpzhMrmVzZp3upmi1PbNoJ7XXYMxTmMF
yhIp8O4zYaC7GgxCEJAxc0VFDcINz+VDTBcP3LUKybGtnvEQAgUxFlTM4G4LdR8DgoYWux5Uj525
20fbIeO6Xo/dfVe76doalMehRLJaEty8rBGQDg8aggn9w/KscVvU2sDN+y6Yp01apmxTHb6lue73
lWL98kIgQVE30lGI1Js2jZJ1NjvVzRyBlLbKdJdMmkkyGHl7lZVuzIEQusEq4zUCGbF2O2/2IXy+
Zl6zGVTTfCH87lBPvbOdYST6eVB+Rqn7rnT9mxZnH1EWPTYsF64X3qoRZSjZEnF2NSgRpbMkXFtU
JrhFi0l/7CeuRFjRrowK5HdIis7aoUxOWFEOzHsYCrgHdnIDXxC0A/0oo7/2TMjNdQxP26T9HWXE
B3R2d+3OmOaBElAKBXxhDms2SJFv9Um6UTJN246D+ZRbVzkYrGR8tdLgNnFV3S9w5heUKjZG8JxB
vt3UuXOrBWGwnXX+DkuN9R45wXyakPFhnK11PkbGLSBKxAWgJKFQ6UXt9/RoWWlm77ZhJSsVAe7G
Trp842GI4AOCQsaZwV8USzqm1YY+XIaOQF4vWT521YFoBCqOum8I0qCDtri4WbEYsYmQimx0S7XL
FdkjkppM8uElFJaHJkpBMOO9aQFdXCxO8LRI6zKj6jBl1HTcxq9SG/0qypoRdeDJa5NTWJASU+u4
PDtiPqKk3VqVTrIKQO8pYMkfWlN16o4gG6z9EJbnIWw+WIt0e60Zpy2YQ3rlmdcfDeJ1dXcMfSuD
etMbNCE6+2rQF/FSk/p1xJosSHVuSDXrCk9AorXv61TfRnGOUxWq0hbI27zvcoeIdCe9dxx8KYY1
0RXQFTzOLWWXVik32mSoG6Od927VcP+c66MlShXfcLEeHeFdhF4/YHJGAqp+WLrNR6mk9ePBqYXr
9RYAx2XDlwc+6VzIBXNUKXHb/hJDcB17bfGSGipxLfAvErvN/EW3qCsYmduBuIgshyGZPLeQiUij
YfNfmATKZvGShpNsibGt2fd0z4JC6zqI34fzUHjBBjwt8WxkqWGptNd8IgaWdURKKQYO0BD7kps+
llat7XI0R6uQ2uhGyTfTTHoEeT36VZUn98Xoz0ByAKHNNhXKalgNrUHQqoflbNJPbRCah9ElKXpm
/d0LwV+poYXrLsVjo0QaxDnnfYYssVPMyr2v6IHQ6blSRahAkyG0qXdtG4/YtTbXb7rWb2d7+qLv
ir0AtucuLtiMtp4eHcr+qw6CXwqOqYfADJ+6mu/GHct9bIwvREGWGMaplLhkGIF5bwM2tTm0nmJE
ENU565Gg6D14j4dAJR1Gjx8oL+WEa7jT/SD4sWDa1INsz/1b8RV3Q1GetsnE9VTnV+ik7Q1hH+WW
mM3f6IUxNzoFqRKjtdOT+Db28nlDeOJ1YRgDHa6xWMdpRlqorm4rh2u4w27bI8vDpeVUVezsHDUj
HIXf0GCYxa42Y2IcQ3HWu3TdBNPsa4gB/UxR99WQONR7ad7ykSsqtOyuyQYm6VFDxIp+0pOJK6VF
hUtPDzog6SiirGuaxTohoHutRp25opVNgDyFirWhEKNd6tpDRiTPpjLVK1PT2DKY5r4ayYvlejL6
uTdxIdH7NyJ/r2vA3WTWRnACNeM9y5vkHEREvRQ27c+h7dnFEGuAMd886vrwWNGUW34PbAsggPPZ
Cq7mjAvkzBKe9CXngVvfnaWF7sYJFr7TSwHcF4hAox/RQKqrEf+r38dPWWf9MlG9rV01M46lpQaE
1RPmEvHXGBbXlmbe5Hk6+o1WkGppmZ9cryd/nBfBbJGccNcr+De1bVCZL5reqHtbTO9mzlc6zKa9
4Pa5zpiTT1Aq+cml/YazftukbX7KQxZA7fDRxFjwJ91lgR72xH2Pd9qtOtosAtkG6DkJoyVy30q4
Hmm+KrfpxrgflOWSELb5qh/NbmUbBtldHfCg2GXtnoEfJGpAWYUBBSjkoLnvknfPhfGSuU2wYVVB
21zdeIp9FZTcga3AE+t6gZJE4mz19bi1M51PHADlpP/QY6fYRWQkEp+pgpTD0FOQt1Rm9CKU8Lok
wcIvkv/D03ltJ8503fqKNIayVKeIYMA4h8YnGsgY5Zx19fsp3v/bBz3opm2QSlUrzjVn/hQ3Alps
05lX0Yj/ZxwBnUxdPBRN9TvEYjXGsFQXkI0cFF+3HxWdvEZbQg+vk62SXJ/R74heUqcORjdjJLu1
w4M/NQ9p9Flbg+HFIj0urgoqo3MOejwlnu0XwF0Rvp4lVR1VIidV251a0COwOmPALQCfNlMqJuLg
R9Pb1CN10Q8uXJh6maxmgZwCSB8kpJmgBjry6NfWGyYnW2qGuhYWZZrzQ45i6oPe8349JG+pMmbH
tp4uUB/Gh2JsNRAT+WM4hQWmUoAwn5pVXWHlFvyB10wqHZG2tbcC68dcbbyb2pyfRGqkQRd1RQbg
rBVAAWgVVVZWvBtkW+jMh+w2FN8E8jdaB8hUp3PtMsG6E5bjAJb0v/uWykAlqKO1JB7ogdXPrkw7
s9ACxjiT/EZJ/jxt8v7QUb5ZpyjwbrqyRqk8aoASLHW5pr765aipswag1D5EeX9NlXlFEMLE6zQq
O4c0e2PEWH9nifpV6+OslzjWPIVZBW1C/Yzx+mpjIkjIqMLGMnlHxNgdDCmDThlFjCTUbbJ1wG5E
n/XGtjakvuoRAarR8ZKZYTaf9jEC50znGZwtg6QaOiLnAMX//DBPKsgn6NdDNVa2Did9RNGD7Hcd
MycP5NR6N2RHtAZL47HfKe7a1Uu8gE9XHRFv7TlBLmOMHoB9yXpvJo5Nf3WXuT4wR3AqDAvqRONL
L9qLY6bbMiPkMcOlJlKhRlrXTDeWeJLIgV9A1WHDNsPa8wdawFnstp7q99laSQT6aCiewExSb+Mo
Ok+OMR5cd3lYakpRORCHNhnXyYDlA4Sduds6Nif0CyLC/gQ8Pf5Q20CvNRjQZmaPTZsg7pnCVz5p
xPZqNq3dGduciPcw8ZOjC8elW4p0zcw61TAOC7Boexe3jItWccJEMPslF9M2N5uPqpIi3k79xVRW
DXmQSqG/OaUM1q0bd1VMOVAqiK68xsSVZXEJeXvgdNOyauJ6YsiSgUF7vqrjwNobw20sqLxG/hHX
264Xt0tgZ6UoAKfdqpqrwhOZOBeq4ImoMTq+fvUZugLaGgfAUdkTgqHM00x6f1AbZfYYenpigPub
VjZNg9FZg+izvYwRvgFyoHU3W7jnLD+7QK3F8G7l6l+dmiklKtQOhnh6QM1XUPRMN6GieI5dnnV7
YI4GARNMQbwduxIZlqQEXGYzKt45ZAigzBRoLDMSX5teqhy6/03KjEsTsi3U6s8RA8Eic34mU/1R
zAXhxHl50YfmO0ZnxWPE+2wnzafLvoY0MV21E5yoDNTCIRXfioSBUPDUEPEaoCP1sdvGtG5AiLrP
cOejx8rUEqWJQ+k2wzbslnJd2/UhQw4bX94fmwR5pAihL498bJWKnKM8bqgbP8KDh1AnpE90EMfx
qWzarS8oVttt82mHZeX1aKN5oxtj44DzrzuDNGIR+mkBZQS2EsMJqFyp+ktMAWzdFKOOwGx0UJX+
vW3N0FtGK/dKVKQYwr4OB6MMBbqKMPebhmegVrwSOTw/vrtyIzLEiVqSjxfhgTI8oVf7phsPSo5B
t80oWYH1vxVGtS2NMdmhYPDsmzSzmBvZh46+R6Dn0QX46MWd1JB0lD99OLjRDkzdt6rl6UMyvqnW
TGkt7oudGT7NXVVsyw4aTT9Wd4g8reMEBGgeFgY4amuHGHVHmMAC2IYWkA1rD2qqM2VpvFVZ8RMv
SBopwkeKe9E3dp0+iB4toHq0e2QuOib1lGJtqNUpBHaIPjJ8G82m4bEjp+GbHDz8vVGCMEaGDtb6
9l9hNgB11GG9gE0wpuaq1WFNWtscwTAvK59QZACy6zklsmiG70JlZLOxXOM0lc4JWCXKdE61VXnA
SOrAKzctykc3o7LT+vPjIPKNLuptlC5n3RAa4KQfOgme0z6BCAQrnygfMMvKekHtWYw8e6D2KFxb
xVPoug9hL/4KZie8XtY51YnOSauROgmQliKpXtT+ZC5a9jDV9V9VrucGDEwH5Cjrz+imOfsIXSCk
NQoOuhuTfoQ3gOLDapke9bQtd7XRjBt9gEhvKpvd5EqhM5dCqf0v1wFEqbAYkK5DoDtdK5UqcrFU
qDXTCB45Eb6dR8fWsD8qH5NXLH9tSnoN1mOhmuu++GF+qDqhvemDG8q18JI+Ndaj7VWwSK70Fm8/
zD1dTp20pF82itiApVcPHXGJC7RBqYi64Zz6NU0X2QLVZRHNrTlLRGTKRioneUPZA7pcnmb17cYZ
7XLPcHiJFGMNz9wEFUvDdysIlx31rkasBW0ESgX4RUu5ZfnJavJyN+oUv2KC0MXu08PiMg1TtoSw
DcKMnj8CiU2kKBLDOjXtvrWdmCXzJN0fbcd3x0XilcTkCUQpxxZzSjWw9IbaUTZmSujgOkqgRWSE
cPAqCJHYHqLFYVo8FBTgNilsqC4jleB1YTWgi7q2BoeCSzs82AZ1kCJ+tygykD7Nq2500rXaQNKd
0WH28nqW6s10maqKwpOSXPJoFp4+TwjRhg5HPDI9aqfzGuTx3lkYPYJQD67Y/NqUprwIB27YhRqm
Cgp5pZVo0lSwysoUXfOHB2iJ+hUT4R80eJgYjH/7bYEedoRPKJF2n+S2JTCLc3eNVe5hYS7emrC9
ZpNrrausWoXjRJ02sU/4t2jtgGdF6iD1bGE86mFRbNK4oq5UPpuDxMR3eMdsVL2WMoLaNCqEBVYE
EFUc2rQ7IIG6zqu6gd5+OZguVNzSJ6ECpn/m2nJSZ0gTysTKNoPhPvaus/HdbM/kmWdDxnJs+3oG
T1DBDVJLeWEr/rT0GJ1crei3Vhq9IzxwJF9beD4sZRPPF1IoBuPtAZ5G2MGSdngtFlx8YamvlcLR
9qduO4z52odf26eXljjFgbYJbEY+F1f0Ur6B2TlbSgpSlpuQH+LB5UP0EhEZrtKCAUYxZUHmj39a
TrzV6OZHCdlVAgswsmQzomDymSdJvHVtHYnVQfF8WzkNTvnVSREUOCEhGoCAAPt1m7XwCfWuFNlO
esSt1/kTimzlRwXSSUQba+iGTdZqyxH5oVMmXkNT/DXxJNGe6Q8C9adk0j2bhLtW0WayYgelFeUC
+ejoFSlNvLYlKjTBRGqTDTkr7Q1zCd/qcvTiWkcIrdjnvotYxrsa+fOK7OBLfobl9J+DKngA4d5t
sh9AsrsibANYVi3spbsG0nqCRQkiKzX9oqV9oL3ieonujxQb3V+x9NtMb9+nId6VPsG9aS4Msow4
U9I7tmLvKb4cZtHiH0BOtPR56pO5TxraiygSL56N5v0aWp9olUNzFZph4wF14rSUZKJ59TjTKD9I
J9AJtGyMsx4XDCqYsFsbc8mEdrbPleKJp6l6HTUmkHS0VcYhumqGuVMR9HDJ0l3j3Mf1Y5Mm34vK
ke+d+nm0JmDUxnCFGpZWlsaMsz2Wr13VlZ4bVcq6ZXOqvpycVYXYAiv76RftwMQflK/ZN1S/mL6e
aLRiiEfViBpVU1nFNIXKPjf3dhE9Gf1UP/rKQIqejD4ANIQoLa6csTAU0H2rREA4aT3XDkEfUwoS
dPdIn57MIZy8ySqoz+ZHmKNEV2jMcuIe7ELbag39+GQEujRUqKcahoFJJ5DZLCPTlRrQWfRtbuVX
YeSfOXqWZZwCIgvNU0w2ovpElK6Gf46s6LETsGsbwQQlqBfrJjzVMUd6zuoNfYTV4DtgwPrv3FxS
jpNmghni4hdYoGI5wgFhz4WYOVrFtP+3rYgmqpDTti+RMlDo/gOnADLOEV72cBBiM/oZdEL32IzJ
02Ix9HE/nrH2z3dUJlNoRjRFtI8sbPrga48M3EhRgHZtiuUxgeHKA3e3WoblLcs//GEy32CJWTPg
4HqQtxN/a9Fbb7kveU+GCPnKSiTAnzur3qN2TukrH06abOvfL9mOHVRgnWKvkdI1FdmXhq6J10cw
OCH4RuLKRsyX5seGtGuSogmd220c6GAq4roO6ovStJRN2hm7QnToNU4v9P7/hsj+isIZ6qbsE3Xi
PaXwP0ctn8faYATNSeH5KWtj3aTmprXeNcdJj8Jun5vwiXyx2egTCOTFPikWg8FAGju6hpQ+BHUJ
eXipz5lNiuoZPRJIRDZzXAUdKCQLNOAAwBwmXavZVHl+jZpqB3w1/XHKUXqV4jntHOgCbORkYiNH
2owqW0ShSWAL7WHcNsyHrG1Yhzyh4nqYxSC6TUOD+qNEQzIcnDdmSq4NDtjpI3buaD/VoaSh7YZn
vxt5OlNUe6GovqkdUY2kR9wK41BgaRQYKmbolImMzFND+oTmxUTM7Kone1IHtJmjar1Eb1AHU78S
c7WKE1IZWsXWQNrXF88V2JhMIiXaUEN1SY+8AlkpYRS3Gc4Td6YqFdX4pdgwL7lkIgVjSuihX2fY
gEVZpp45g/1VrGw7O52+0hfqN0b1oSjdqQgRJwC29CosCu+wgiLFaTtffRE/tZW+Britbztk9tb1
KkwGYP2UYogIYJ6Bcd7Pwn0HI0/vUt+e0uwdQIwHyyzs39P4OBSlvdbG7n2wVJiew3KVL/FzktLZ
TVwqh0rbAk5ApWaIUUUucpRfF0aqdaP61DUqDJCXDaJ7mnMwDImLA47c5jqqIbZT10EkzA9l6Fae
rWbxNvcf6yWXB7UnlhRLYJjWRzw8qijLUrcX/cNYJe9xH25jCrurUu2vg1m/DIx/rxBFW0uKuBH9
D1THQKtHRestqs4ZmRCQqtSFZMbVHhWzf1FdVAMprX84TO/wMR9dcrFjsXi1OSUYIe1CR/WQ1TjR
IdGBMHRqjeunuxgaR7uonnvTB0SjVoeahJPeY7uR64rFgHB2NLYiL29TB6ypaJafTheelTYfZPxH
JfcvpRmhvfki9NSH3hoC7E5zGAWCD6tgsieRYrUIOMEp6E12lq3DTrzI2BTad3cVbuAWMybbfJh0
5bIkcOZM+b8J5OMw0agaG9qYPeD/pkabHjasaVOr9pvWNoeyG6vtnW97XgBWjVNPkEShv3IswmVf
ZToWodGizN/cMK12oWPi86eFUjPVtswwTkKHCluDh2cw/ZR6DaFw3vJcoJjW16bdA1u1k8uwdCVN
C8rJ+dzA06ouAdDvT6wiHEJdVtGcNn8XVL6kNnEwtqgGulRtIaYOrLS/1SOCy7Y+vENnNz84QCS9
qtfMlSaCYaqYXEpz96ONToPkqnLzI8LLGPmQsm6fZK/uyK3D9xu0I6290W9eZFky6suHpKh27ux/
FXH0o5XplVTamIHqMayESjJYpJCKegerKCQZmQdrncmYLu60mihsTJP4ttCDX00wax+dJEJC/Fn4
JpAsM6KXMzPFlj51ZrU3SiCrwv9MmL1YaTZkkSY8rz1c3GgPwrcUq55hw1sOEbO9Bonhs73ij0bA
4plR8ABp9B63/h9m4kYH4iOejI1JBX+uiwfd2BQZMDvNeaBYMlUx/DPQSBZOeayopDLVaq5MIhav
axMYZKHXS0QG1WKefEyLTgeo+FEVLKXcbDMPMHHoV/dtXu/sYkDXdnm0Yli/Zv2REdpnx+w+BWAF
pCzRFdZWbYsuCKXtpaZBZ3a0bRqKafXvhF5yHekg6Wg9oMD47qNZASwSwGMkOz8z9BMIAaDAS3ES
vvKrDRII5qD2r2Lwwy9Ip+MUZEzRdZ8RGDUov+hZo9a1kj7FHdxzEesN9Ic4FUG7ekwgzzYotIad
ebCpXAj0jVaGDdLO9vsXytn0xbsnW/0ORUarmPqJtdyVoyFxC8s18IqUrVLB+UKnGyvv6RmGu4CU
eeotrARz7t6sxwEEe8w2OuW6VRQqBgi1k64R1lezDjtCeYNCYe9n8VtaYR662IXpgPxyHpDg7VWU
AhiPW9tufmhLBh/dw9igdN2HJn3TDgHkHsRCM5fjJpQYQYrCOzGgnNuU1n7bK5ggTYE414enTFUs
1P2Q5J6K5dWinQYiKnUeiNN2jjY/miTd2fIoDDPep8LYhzMCyrmIjDW9VZBDdbdvs+G9IGei0UIh
xKVeArQT8rcQYGgndr3pfKHrTHmS0iCIcHBunfJdR312GLpwQHVDGBuE4KdNP/bYFCZ0OsPVn42a
5rBLNSEfmk2XjuYjykiFjhCxlrBtXeQmIMxYwEg3u6phdiEb/GNlDu2TDYDN1xOE3yLQua2yHtNc
halFeUzURkMBA/fhN0ilhXPCZrCTnF7wANyKQQIHTgmlgGWZwVQmn2MmjoFXrNSEMjPSyBpyHCNB
y2pKwPuUDLu5w9nJ6dU73KvH6f/qUpcGeRqhZKAWh7bvN4hKgwHsjOyjz2P2DCW7pFcFkzf+FzBi
yhjiMzaQNdNGaBX9egbW0p0ZmsISKy0RCwMz1Bi8WVuemxIsEXx+K33EsKTja+2AzczD5GUsaTi6
dKVMm9CXHYxQOeLnMW35paPi6nbduwtgwNM4Cozuoifa1Te0WTn6lfIqTJXqX18q3COfNCYnEIUG
Mn5pARowvqkZNsZO4wusa64TmTu6KKTYZcqwJvTmZgd1iWrsEkegH0MTF/RotDEBhhbFOk6Xdp0Z
/qkaSB9xeUiRu7bq/usM2vuOBa+mrKyNDkCKCeFnNFYOmdA29hwCJi3d9WKTo9EqaSwDjhm0dpnx
VR965hpXSDrcxOzmq2qoDlkMwe/Y1Vuzgp+ewBIhdQ0yOd/cM/LABPdAqtJZRvcK39gzQnAfkAAF
qHzZWyJQz6lBcuWDQg2mxWqrxezVYyThDvWropjHTnYC6DZQJoAciMG+aEtB+A/0DkxiFRodyP+W
tvjQbeMDqYdngFBkNRRsDHO6ggsijbIfCselJ6deS1q68tWyjRcJdetbyPAnNEsYunVH2uj2fCkz
O5gSmGHGiNqHulU7Gueu81bWdlCYcaD4RcCwMenr/GJM2T+lGm6uJc5DPB9VfLM1G8FMsJHV83Vu
vpXR+bYb+4iCNm2J+ar71TnttKtwU+iZOmyPc25N5ddphp+hQiSha7ecuKCKhltWDj9123npFL+o
urPvSqAgeRZAmRvIV5jvrjG88rP9FevapSnna+UUQVs3H0p0I9my6/41quLr2GRBKqNBFYTYeDMQ
K440Xs38McOzgLTGzC3XxkgCWJpvM2Bf36QrKeUMksBdwqtPwa6UkXwXhas6TamEdpm3lMqTFfu/
8pedBQVkwdROCgX/CK80HiCKhkvCSSGQG696nQdI1gEuMz4YjJVt9Svgw5U6qp/tMl3mrrsZfXta
ZgeYbf4n/7346r8Y1O5sBvIjEiX9NstnP9Ovk9Nfkqb6M1N6aAocx8Z4hTL8AhPAKZOhW5EH8r0Y
KtE+KZ4iTfxCnxHU8yjJq4Iwlcm1+1Is6bcGRLuYLkRT157SmhsjdB/qTH86v/J16ZlFHcVWLZS9
/AitCLeqYR+0ygycub90cK4UtXtI8uX+s4ktfvXIAbpZEu2kD3qrfTvzM1z2Z/kjiLtfWnqERCdv
pcWVxNMF6brAtkEuWmetFL9x1/3I++XQeghFPhddCPNtfvxv+VjwyViu6K7eGgRv3PSiVfTsKv0q
oMnu+wVa5vEWOzTV0MPlQFxiHiitttus2FAlmPjW5don0RXm15CiFcO4YfWMImtAcwS4vj0goYZ2
K1/CtOsxysVOPjy5F/qs/V6M8/+ep3zgy+J8lbSNm4S2YzK9thl9aDaD3BTyCchfVbscsMm4X8r+
2UIF7/77LJHS9Jc0aQ51i4+QbBQsgFwEss7AWs5JZL5r/FVkSUCFJnicMvNXrmHvswMdebrzfZNX
5yU1gyLlMIdj/llrNyh/f4FZnQFZghELd6KdH5SkPLejFjRt9zlZ/4CFvTs+g9PdymD2Stee5bNd
QhaWC2hRzRGB/AbmcGnzz9NNVah34ufNZk381w2MjCOGONK5yEzCV4NiLbpRJHF1hnya/FX5Z/QR
K5eyWVyr5v/K19QY34oR/HmSInrKVcrbC1t41iI07NToOkbzlbB0xWjOp6+gIhsa95WRF0dF8mRB
sLWk6AWB3xK6+AXeFUCMdDN187wo07Ux3+ey/oyjFauCClynfsf6dIOSP9B1vl9JA4DXu3kCPrlE
By3218iYIO2ZBdOQHSELWBsKexnm5kGzYUXTgpDzIb8e7ZUg/BhN48eKQacu9cmP/jtUFKCOuiO+
Gp2WVdiF13LsfuSdtYomO5c7pftvRfS2v+WK5s3Q8A0Rl5WjhZ5W1qmHEvm+2mhT3ORCISFTTumP
fIj3g8KBEX1+X7KmFb8mD3ksC+Z+eCK9dZ71hPgngbjcZWqEM45Q5Mo081dAuNe0Ca/yATts5hL9
GMbDn6uxZ0QMZvpSfYzG8dYueZC0DKz4fbltSjpZ84xxKAN3Vn777NmMiw/pAirFwIXE53orLbdh
jjedmsQqzzI0x8BdC76KwSQCAdyNk/8N9mqe4XzBjrbMK9FrXEsTZrSoN+ftRSx7aeDkFSZJ9ZSE
FIdZVGmS5K13UxoMxR5tj4vKw7VHzm2YEWvH72YGLUhnYp1CzjdbvVquaj9enWyT2/VXOs/kvNyP
plmBktkbZHyOTTfdmG8NKB3jJIsEE/Yw+/m3yqIz7ETOP3cU1KKj2URXEydKySkwwVDJoRFZgcIi
NmZ/kauvKfVPUV7VNEaNxTrLDdLM/u9w0DVQx/wrZutMavfrkyg5sMZS/rX65SotpDQP8jVRk0D+
fdoUxqutjR937yKN29C657u/UbWXOvO/KuyPdArUR2Ot+2FC6SL3l/we+i1bLRY7P2QmfoCDbpgu
91+VKyMvzWdCCMDoK7Y4KNUsAFPy1jqf0D//gig8o2L4VPak8HoYwJOKIW4OcoslhXod8ulW5PvF
VC9i8plN4HSn8Mr1hbWNd1aS/vdWkyiEZMVfWw18FP0j+XPyNPvSVs1G85KAlou0+O4jbI12lvsj
bVnyZTn1P7lHKx6fXNq5Vr9IosQJgsRrpEN7CxX/CrW/h9CEIo4lkN7NYSGlHZW36MD1XFxGChq1
C/oj6Yzz/c5RIGMuA6fCJvGRpJ3fQwRXc3bawqNjDvxK2vI5aHcTJM+YXCtKvc8OkIXaHy/y5iFs
vJUhlbA4fyqX6ZrG3FlWT8QR/UrXlZfF9n/vb8pDC/US+A7P9YEfs3vkW3LLkUA8qVrCJQCNui/N
3YRnxT8t2tZjfzNgeZDrN9TfVaK96+RKWuG/Ihh/pQWPmLD/W401Lc3VPM2XWF6DPAryO1KKKEOi
reuq28qL/d/36v6f6rJv+FVVVXfyY3yhaaskUU/Rgm3m6bh1BpltcmSC5sXmO+8GWn74/ab05rXr
SehZBRHhXlpnuRndpyG5J/DTcrXSgUdAxUPVL4rI3hhOWTVN+CVthBpLb+a8RIz6ySBC7tY6Da+u
86mqzdv/Tqv8lGyCR9LoGZmGzAh0hXwW8sfVoX8o5mRXCu3qmOzx7iztqg72KDPrTaTZJz49sAo2
SB8F0Ol9paV2lYZLRocApTQS32xwuBBzE43akXLGlxbtpdXykdVp229p9rIm+VXc/x9oSVMlD6eR
pQeL3re0yL7+35PoYvLqBIRef3OrguMHV9qoOL85ZEJ5n0AEE++l7ZBnp9fnpxh8gNw2tU/UpqV/
NvXOkIf0v7doeja18STX8X7Xmv7lV699ljAdZD/K7Z/xScWYfvvKqxKaATHu3ZFTuWW2G2YfRT9r
2XKV2zpVCe9y5aEt9W2qImDqHKlc/ubSPkfT9Fa009fwh8wNVDogTQcwBfEHvaOVXK3JLM7KUB1N
H2ViQqSF4ZYmCR+tpfqjAvjPSPcyaJWHDvE3Mgcb65Nb9+eb0c7rZsIpp7mqWvxp1yOVYkCYC98M
oiZIdJz6ZJFRiqMnv02LFhqv2rVV1CsF/SLL3xuiiBBPXTYOfOjGbkgw/QsIOUyn3e1M7X4X83UR
Ljic5uTITq8WHXJdnCcp2moCQR+sIrD9Zr2Y8yl12h/pvJhsDvyejmiGDlZnB+i6XnKcrXaZE7Ht
GJiQu0ZP6rNMFcD6oY4mDg25yf07ey3+KuwPtKkuct/8d5+WcsghPZJvwFZwHYd/k9J9jvTidBWc
l0wU5GopLFJCJMnwM6NFyYtcKKOSceeQPemghaXxVwopCjruZRCrwv8pTf2IjTOs+HlWbYA65m/H
sEoSDOpygWrxqi//eh0EM3Qg92Cwj3Guc4IErrIfCdR1NsDdxfyfe5G7uTX8c1fspKc0Kmh7CWX5
xEaXCQpOQDqDHnUbw+zemBf4lXGgjNl87Xtsq393kyPNw9y3b5oW300FGdZtwpQ0evUL3wTGSvrW
ZUiv0ypv8bAN8oOqQvOKt6U3SBrMiDw3yMg+zWhjS+No4J/DdN5FIDr90Dk71PpWDNwfG5AZcWhs
EsC3SdPD21avWtI8Wc1GMPPq8Lz1lKwSSDtIxiPkVUWt/JYkkHT5r2DaL25i/YhqYxD4oYaxT0Ah
SkMoTAvRbefPD8s/JVd+hfEZt8VaK+HA8udL3RmElDEhGKa36k4KHJui0C5uyyzmfw1warqky83C
pWpZHcQTQCLtIq9ozCjCS85AdmSPVCp6FLSQBqbp+b8F+gVAFn+9qH4U6kb8DIIfB3B6gA8wJWg2
BArrMZZbGe7IL5XXK6+RyYS1kdvw+4BRSXYQxwX335drO4f+30AvNLS+wzH9KN2N/K3MTgODW6B6
dl8rJll2g1/tM2E/d65Dqze+vx+RTY9jTyMNpSXOZUum7mb//V/2bCjhheGE6/KQj+XlviQ4e/nY
YU6HbgeGwpCdp5SPjL4GPkrf8spdVke+Gv0AlIgSMrqD8m4Z/wmk57nvpxC/avj9swzy8sin0omz
GvXsGTWElWMwZ8Ty2mkBHf90kz/UNpSEB+ddusymxqFNzTkjCWIXyb15j+Ly6RGSe1DcmAtphQ1S
qI4Gnd8nb/fd7gvEFOQZDIvmjEjSf+6jna5qxA61hiMIwK38+wy8ta+iB3nAZ3PaxjNkKx0fezeP
LulI7myBS+7lv+VpH8k0XXe8FrS/DNXfpj36CSS4bNBABjsICHxX+U6GYNIf5KX71tWBkzIbak6M
9HO38jYKy//tgUz6s7MVT5MCrUFtcAX9TZ2h+0j0f1l3bARrxoONqgfHHL7lOZBnQr5qevsjr4BN
n3MkxuVLPhW5/+6PYGnGS+gqpITOzoQnYq5g8ZbPRu4kuW/AF/4z0P7F7xu+NGTLCIMj3XPmfqQ3
kv7MFnkwg0eTt4IHl/EAoPK9v7QMApCxYD3kq9EYmwzxMxmnyyxKrcjrKTxkCn07yw7a5L8wP/X9
Pd2/TQe6NuyNo8DTje54MdqIrHak/YCbMNK/qtogOn9UHWUt4yG5X+77n7VZ4nTPINtO7jq5Tk5F
CYs/8megDDrRpvCgdY2ZWCC6qJOAJvOzkkECW0tu1ewkvacMCmVcX2YTQiJAuNX+InNv6WFl4WTw
QFFfpH2cW38HpnsnTasMuIdkj+bmWVrdUql/U18LmFvbqIOKsBGBs20fcubfke0g3PivDiI/sG2h
agVxBEfRqlVVhvL/C6wSe3kaGcGSQbCCFITFbi+rDLY9xOE4CfdESL9Uc/9Z9d1BbYdd1JOv40Ol
MZCGzU3NF6lYYw7Jl1P8c/o6KMnfaL9gU9p/IbhoPHOoFFivmbx4Row8hpFvuXQ4ZfQMgpp6moKu
7oy0TZuOj3mByr0PkimzyHIr1D2oeqCLKiH5w4/8FGdC0ASg8IQj1VxxdjElsdl+anogbSGQ6Iui
pYBCuydpfWzV+U7SZ3lZTDadfaqLps5K+OH7KMSbNPbSEFnt9DTHADYwZorKJIflH6Rxg2jgDwzS
G2zx1N8xl2N4k+6xFf6XGL6GCDvFfu4Bngyq9i8sP3sghGGSvmQtxoPfkIG8meerRRPvMii+m6UF
t6cAhNUK500mm8K3WUzqpDDaEla939N0mbwrsGgIWswyTCPgCDreYywA4yTTfYhPrwNyYv6Mrj2I
OKJCGSne05kiGbfQ0DHrpAXy0c5pG2gqfRigqSUwmdH6MwpjwyD1XnGnL2p0fUOJz61/UtXeOIux
l/bkf3YFovxXRYNdlxMn7U2t2ayndlQZYZO7XZ9DYJ8sP6cTQfKD0OsfGYrLVz5afgNYmO3Q2OsF
HL2sS3UqOpo5HjynKuriTPnYRBgobFOCpgzijPgJ9qZumwzXwOY4iL+7sQDq8xi3kZzXvGfad8ui
GBc4Ms7LFP/U9UpuL+moR8cNCPpo15cn6WGgkD0P+nBlWCYoEL21zLN8+lXqPjKcSNNxvsKoydDg
cqT2/NfioZEt+bGN9jdbW65dHSw72vWK221d/GdF6ohFlD8WU/wp593SaJclU7/VaScd7YKE1N3o
aWqzy5lLl6ZCZmEym5UOrowdyE1K0BfNTqZi0s/IEwbT6PuYoV39fyZIHsikUq5+v5FeST7Q+1oM
yYIsT3bSZ/tXhm7y+QgLe1r+yEosGJXfOWOTtFetBbyURVddBrmhX+9BWO7yQVZq+1sSUjWPXhSJ
SZDxqwyox1zfKbq7k2VvOk6/2VQEYGJ/tdBmLiU/0YXb6cu87/C1go2uONO1S3a9b9IJM27ynylO
1Xeq15kqnsP2Bmb7DufFvXdAG/haA14rQvVFfoUsyssCfqo+9nP9JeNkZpmDxXJ/AX+SDnUneWUy
RmZAOICCLxqKc0n5nuLnC0C0QOCCbFwQpH7rtFbQBycFNdofi8ej1v+PqfNYbh1ptvUTIQLeTOlJ
UaIoL00QsvDe4+nPl9h/x72D7i1RIAlTlZWVuQxY73KCd5uw8HYH+ca56P+k25CFntTzZb+AiOav
yrjpGCdwT+6N5Htob9Re+Taj9/a3dr0HOU+p9hla86KBDuSDImf868iNQsiu8D81Fkik2N9m5TAQ
G6Ri6Bjxq25eopAL4tc+nJZeieJn76ZxHA6eon/LsfLBHgmqTT1UyohtBSnXP6Sms5Mrk6ZEwZZG
zsHyoqMf4VjI67PD4ss4ptN09WzWvenPpaUiVzKFNs4UpKwMvBQDCU3mb/g6WuFNVqY7veh/wpk7
zz2y1fbOcifQ6XRp9Te7o3aAUTCPveCxS2XT8cu30j1njPlSm1BXbm+Myds2Pul1rnzLDTeH8Zwr
3iYheMpb1BG/LqAAsvqjAgIXSlnLiAlYSuScVFJRtGdgOPtPy+9t+e5PDxMlD7QQHwsQwQ1jf5wp
WZLVZ4yoHjAASlJXeV3eEks5wQPwDsUK2cJxBTSO5R/SLHjiT2k/QdrXPPdHHoyZVF/e4H7H5ecY
js9yJ1XHOSOqtpEbLpeQeO5TNf4m2b8j69n4aVQAJjH4XpJ+EIFnPSu38pwGnrxcqXyymmd3A7DM
rmHXpwJbTr5oCLN357kqJlUZ1b7kxbjOXYoxLmXKzKO0zUD4381toSXasEdci7vGqahmc0Se+CAj
S54g2E2WwvbGVL136WbVI7CN/AvhsK+5oe7QUcDp1U3dl2ckLz71Mv2iJE8aeNQM4122kcCQP1lh
Hocoo4JMGJAUdNlsaon6OYFChx8MB+zH10JAEvGv1LikfggZeSlXAL7YoHsFFStijy6byP9yUls4
fT3t79r//i9XRWHtCNloL18to9N01S8DHaMYTspM6JyY4h0jOvDnF6d57mP2E3OPgu2g/RT5Dsrh
h5TM5XV3gE6ck2nSXZPKTzQOn+CMV0XT4+KZSsmCXgfTLi9PEfSNvtu2JANFP3zK4dRF381D46ho
mlXvEkaiKL5DaIF2OH2DjplDZAxvdDP6gynMKt9/xMN4NBRlK6GwJ2kDehV9UrbVuJqRq5TuzWyH
9yVInP+ydd9na51V5wZsG6xAKfLTAP+LMWZfdSxLFEOuyzyez8DT32TApSTYNQ31utdOEkvkNaVX
iUbupnbYcZJhDCV6VdpwkPkkERjl3R/V09dYLl0S5uKUkcYWsO3DaV8yoGWUysB2/P48hcpG87SX
MSFDnn4k3pWt8x5RjijJ6Zw3k7aUvGpF3E70zovi2j9L1JCwmXE2iKArfOESjvzmAe7TSoa7/O5w
yBhMr0l/LyN0borP4SDfrLQMfBnEEldULf9IE2DR/cGYUryo0yXQSx1FOq1wsCBouY/KYHyZvvbZ
+M1HDZNkKPoHuSPmZDx4qPHLVGMtVtUHKx9f5Fvkk2LunwR/t8zufEgM0Hb/9xc5IzlCMyBBTje6
b7/JxB+SeKcb2Y1cw3JoGN8aE0qQjApZCidb/0FcylLVD7lRS72m198GgMHEBsv2n1kRqo51vQbY
EybxfokZwVlTmxepO9WsUDJO2wbco/UzucGPLMG48v58yoST6RAY+k+wrowZlm9yAOXxLZ0OlB26
4CPe5pr/IT3spesB6PLB92KQWV/2ZL3IsLMzd6Wk4TXkZ7UAHaqQ4FLQl7/Ja03I1v9v6Y7UcGSV
/lmmaW6ZX1HpvlXd6b+eslvOf1MZfk1Zfo1HhISqdy0vX+Ro2ZEuMaJVt2alvGMe+2NRr/Jcde8G
+EQzeeX29X74XT83KI3nVfUY2sg36cmXTwGS5jXgzhkoEwvWEG4KK7ztzPGhB0BdluGqUA3UJ9Wz
H11Njx462ctoaT9hoFxT66sj0ZVFIA8YSZUS434J2zp/YGr/CcRAgn/CwuK5Lyn5FJYLn/TaIvnE
H61GbK2bjnJcQvo9+Og0wBSB8H+mG7bppNxMxiJ/nzT9BtQ7GHz2bfKh8gGOl7z1xa6S0hH174ps
i+3ng1dRB5/zZw9FhAFtVCrDN2ZTfIGk2pa+dxOQpHtj+DLn7q+KlcZgk1pSaE6q8lWzDxMNlcpD
qKSq3mEwXDEXItbNnyG7VKz5PuvR3nZdfJK3AJulTOi8x3lA/a29EJlIM5z3UaWg2e0aNAkM9sgo
0bLrTp5cHGfkxBvZ4MuLmVnS9kDNhihf2vU3TCT2YOyizOlZHo6cg58Uh6nBiFYOStj+tmPzYFs4
nnK9chCbs3dnxNvbSB41uopye+SehZAAHAI1+s6vIdVHdiH1jA2g557awr3YcQUghc+0zOYJqAdM
O6oxNQ9njuKHRpO5NmFJPv7J1Y9jdHUiiE+coZypNXPDOkjXcQi+nriLbNa32jdHK8MNts9/7bb8
LkiLXT04Bypgea5b1mJR2kbhsD2qJTpjqfopdeTUovtF67GHdaQG6BFRcJEI/28Sum8E9CU6y4Tt
KNAAAoD3jRwBpkcEfuq5ZxNSlfwsa5HMbceFwK9ingZZJPIXcMmQOJcso6tQktvxTYE7PEmL3m+p
PfTRgcXgJD2jAPQVWVD2JTNVr2/RxkH97sM1zqXAv2gKyPSVhoMsG4PFLVQm/IQcZCWWzHy+RAVc
16D9kGXN8OgxeFjohPXtUmJayq00uCpwdfh8PMiWSuW+SpuzpGVZf8quVDYPTT7dKlq9kf2ZlHal
GUqr/taGKO2m6wp7MoUCRjsUX6XXAlOIkVVrD1JcEf51kypX6dVkkLEaX3/8VyIW9kXjfJSomdLI
k76hFG5sW7+PA6qX1IKlhSCFEfm3ArUYaGw1aTHI3+RkZfsiez/N3/bh8CHNOh14gzR5bfMFAPjz
0r2Up6u/JVHzK9mJaJm7BkoN8bugUAzkJ9zCWC9FI4oq0suRznSuTQieNKe55LuEU1+7S9do6QMj
fB8XFvVgijCUWqQ/TNChpxGUz0mwz5ezL3MSGVIhOUIGl3SVRWyTfAiRuM0CkUFEC5+lErqFlG3U
NPuScl2rQx3LxsNo9QC63Xv5BGnIyL1I0Ki0NcrCPIIqzX7l8cxqc6yTbi/l8eXeSsPH6wF098XT
ssfjuZn+/NwOH3Kd0krUwGgUIjAVwk1JyZkM73cp+NlVth4m4172kMumcR7d+zH5W4oMXdU9SqEh
Ro7JKb2LfLh8omz+xzTY2XV7bCM6oRTwpX0UxupjkhXog7QHswx3UraSJyZ3zBPNQqxoeLLHygZ8
aDJOuWfVpFx1oLbyOONs2NNHPep0TaXTOjTZl9JQrRL9hQhvMQStO+U2yZTXuaeyZzR3yyMHxH7t
Yoik/+WtAuwiPOz9STnKYjkzRe00fnWGB5nc8hLE/q9Udd5llytpjszeQMGzhTRYGlaJy6AP5w8s
kdE4/5FV0c0oI82vnao+hzTuke9DmlL9XKbfEihC9TR79oukBjDEaQgSrVKpdb/qSvQQwX2WFLMb
5/uxgYzZKVt0Im+WLo9khz6Srkn5EclVSF+wcqQZA5ncfpevN7R/K7g5dCewPqh7tH+AOQ+qWx8C
v4Vi2/5Jgz8cQeVGn9JpkahR2O0bstGybuuWtnEm/yxVQhl5MrOkvFgqE5IQLUI75DSUILPg01f7
Z4Fx+B7GO/WjPJ06AvHFfJF30dplV1Zc5WezivZZPh7kbwt2DCxB6KDnzLkIbEm+Df8DYMHQy/zv
5YnJxB2r+yAcX+s03Ju5eyxQctNEBuFZPlSKlEXsXL0JgRGCjJyavC4Tp+4/wb0+GvvRnr6lGy+T
S/4gWBypasx/nZescKF+kDlWaPToORdsIb7le6tO34alB5UFgLEA5ORz5QDZswioKhW3qz79FzYB
/PZq8CpnHk3eXYui1kztXW6+PCMN9NdWvls+xCpSOBw+B4G8kUVOisNDWWBuXUMF9Gh0Vzy2/EtK
UA4jZGl3IB2TzpiosE+TCmTD2C397q4s041rxGBL9J+U1pxPXEuTc+in7zlbLyhkB3oW6P/qQAzj
H3hzPx7oYxDeGV2+kV5A0lk/oTJvIsuBZugynppvqVyFBkSllZmNR7IBwLTAaGQznrlXs4ImQv1Q
yuzLBdR6s606FZdlcmUGFOJFtEkcY5+F4aHu8Dv9jMAaBkzoUUInobQd/v2L8vUVeuq/5rvTP8oj
kb/LsJB/E1RAZ6e4C215BBS9p4YuokOpsBd3HLFOOwmeRoaVoP0kfIvAZlMpF/m504C3kDXBD3oz
L3VbHSBVLBhBCTcS+yWEeLNxbgH1yIpbo52nuOWDmTvf0hWV16RnIt1RWzEuGhNsznuUmaulsV/m
xi2K6TtZcyUGLLvhWi3eNZCBvFfGSxzZv13a72Z3PArwSoaBayWQi7uDjNs5ta6InSGxwRUT1DUA
iD13qGyDI1oqu7jnpsqi5837NMuOYVK8++Y3D/tZ1oFC1hmZRNCVwg1Kp5s5N9dx7u1lYZMtuHyh
TBaZAw3EuI7bBvtN7rB0PORfOcTzvW1NJ0SmtwD2BAFAl0TAAjupAku3JRoo1OX2OjeQFqQQIaNX
GmaaFCqj+a02jdtouMLtpqHOqsCfpAUktUyzs+/qAOUKSZJJWaVx0WvkSMZv39kPkWJ/y0lKKMDu
gHFirWelv7UzXAhH5Sp3Uq7St91f21LfVXd5gHJ4Efv0TSxUcf73dtV8MFB9ljXILgfAnbd5P6Ds
lP9WYfBgp+5lqkqUJqXJNSxJg4OyyjxgKkbfRKamLDuB1YKiIxEp/0CIIf/zEANVkJsq5ynDfZDh
6O4txX6WB9dPl9RTnqwk2cBxwnSlfCXuSsxlzwKpfLzSU1tRsFxacUuQk6XSbZiu07pn3wNc7msB
blDsRB5iXzvWSZZuqdm6AsgpuhHI7D/wBtqemyqczgISg+/xKfCkcEw+mxoOKpgwxkbXYYhSGmvF
po1CxiHAUxOr+jZ/lOikO5JqWBepP8geUxa+FDaq18aPnZl9yYoz6s6zXi/1H6mkSPILjH2VxOPT
UqzhLYOWS5hGX4onXbDfMb077RbHcIQXftRAe/lfgJS7oIX13xrZs2/JyeTuSoSkx4WvuH/yK/2n
RSEFGP70boKd43nb0McMHT0S+nMySpc0j/p5GCFYQNdAWlQyYgnXEFj9ldzRJS5Jq6MJ2pU/hUtv
SpBNCwoq8dmSBPOD1NIlp/FccmNnDnaDn99INwHy2PcQkWqXWf4YGX8S1WQeNe7w2tgPcmOXhydD
cjZCAbFI02wuYPF3+ZKcyZn/t7hhz/FsthiOACZQlZPMQslSlgBHQ08OLQ3vSPeTht7RspwnAXkv
yx8RSLDBar/XWvUzTJk5SvuneeHD5GHOymOTnYZA3/UGTmpdbKX4Jc9Fn0MaKv/SndCzj4Vl7uQj
5b+sMYDPUhxBsILBKXe1cc1bVy82y+xz4NlmUOzYQ8hTkstcxhexCqYouky/gdHs4mRY3ipvH5iw
auVcJ0glMvZkgmTCKdUyrDUI+EwpJX70SudpSRijaiWfKDXCKHaPCGQtLRuZkUtX3MJuAcFcFId5
NPKckB74kpZp1RT3jpXCC/SOg62Q5dMHIYfyWCnlGKVPvueDtGpa23zvqdhrYhNPtYpdKpmDMGbU
v7qu6FOE1lfkgp3qxuvAjdaNetcFgEqBh459fqegOhfJ2o+GJLdy+PFZQvEXZm9VYDIoXi8F8mjm
T8/yahN6BoKZ+KlAp7tUo7POm6tSNK9JFf/Urv++fJbNiIc6gjbnDL2ENIp12C3Ku9zCtiefHi1k
NNW+/PK6GUwfey1V3xaGdQOJ8nMW/K8fvpb4INHIbMkT5cICnJSVVtlFW+ldSg9dLn9pTHrdWzNs
JUbLr5JVPPW9usBP5rAnRs4rHvRnTf1donU6py+pjujfv9W+gq6LwsSNwGKWHpkZUGlrrUf5QEkH
BIJHq+bRZxcn004CkExHWXYRXafGlD1JA1SOK5CQy0ywFJQyZSERBLnRFlslck+yZ5D3yY4R1Osh
KSuchHnyEvqiYXj38B9wQVSyDZXOn4csHMafaEsUvzIZJbdy012V1t/2GEODR+uM5yARo4MjIANU
sHxtcjB1bPRKNL7+F0wknxAMrIWia5w1t//BjORqstC4tqG9tCyjHO0lZ8ayZ1zCrFXX666P78Yp
/v1vSY8D933kdc3UMMqqH4whw+ya/Vk4/0mqIWfppI9BVz7K6kJh6UARbi/TQw7Ddu4X4D1rjhwo
scNNsRjwdID5VAEkl2jS24qlTkBYEm/Kyd00A/G/K+FM07aN8P0mb9GjdIP0PQhpwjTHukG4hC/5
JjkRfbAOCdgA0/YQnHj8F1RJuoLiPaMtOhTV7QhMtx1eC236ozT+zv1mB/4hu0JJ+7wIpZcuvrQe
JVB5Tn7YXBoDlVCJwzqsC0a56oO8rztUsLkS9hhj0rPfWJKiOuqPKBzupMMokUIeFp5kL8gPy8lA
PlvyINPVfiwkh7rgIQeMIYCNumjvzBozO4+10Be7PHu8l+Eo/y1QJxnkMoAdBU2WQNm0FV5cZCBy
wAL5zTtBJaFCT0FO0L7QqF4LuGK9TlGUwfVf2aH2Z2w54q08cslbe6c7du24W7rSH0qQvUm/W1Yj
wTwG58LQ35bTMtPpsy3jGxvaeWp1AG65Q4if/qw0dMXoFcpCL33aXCrg1JbTKSm3JZNlRaMFNUo0
7s9xx6GaObMbNBJw7vONEijOUfeVe0SP9U0b+IhjFgoqjX1lrku9+rVCK7+3NTTwY/WYlYV/h20U
HAAFxwond7edg44Uco1ouQK9MYtPFVjP1anTXR7X9dZxcUI2vTredIma7aPBxFlCn/bNAKYtyIf4
qPi1gih1txrnPLgiJ89IG+5D0GZUZ1ykg3emEZSnAmi8DkR2UpXhKTS0X6vUlGNppugZAl/bFmF5
MvEiO45+IqrDBuJGTebuRlAoo34Dcu+t7u50LmCF5hH2K9hZbOPeP2YZaER9KMOrNjSr2EF3HdNh
iGJIl4YWNDU/7U20wTlpBXFM4rN9Mf3RvNHKERRXZ13iVBHxcG+XGu1D5vfWzsgAOar11opLHbGI
2Fqz4UOodeUoOdD39kHL9HqjOR6agfBC4OBjSKvoxUva18ZqDtr3OIU9PTjzIewGjV0qvBA2/j4a
QJdmNC5NTYXHxlJnV0iKhIJDusEscrydAKcUWrrpm+onRQUrLSeU3FTuNQaMG0S71BWk0x7QdL8x
GsRrsiEbVnU59ciEunTQnfhkTDRrbbPIt7YS2usJk1oMaYgrLfxQewieDc3btAbq8nn6jMILUma5
ccnS/phEk7ny8IFGB9p90Dxj4Lj6u7PTO6iEGkrzEC0HTV9bpG9qP30Z7njGrQqBvNCIt3r9rNDU
jpLopnPKcQ3k6Iyo/7OGCuGqcwfejEa/YtmHoYp+8jrE3arLHhG9TaXyn2+cytkniVuTxsGDQqdJ
IxpMXF9mPqsBLM+5UVCvhtveqa9ohZDGjV67GSK1WyGmvWui4sUX8ouBHEhV4VPBVDA8VKJ8t0vP
sw8PU1GJDzjfimFJCEOWSnJDn9xDVDnuE8jOM/zcuVeuBUTsQaXWkyrA9+PgmBgMmhTtgnCC2KiZ
x2bWxxOisUTpFDq3DgsNMYLPsG+1O2jbFGWmIDh2zIDA6ze9+YmZsr1rIQUK2/1EsrYdv4JuPrus
Y6vI7MCGlTVAMH08qLWFkFhRnl0H2LZvTerO7wimmR+jo2PNmE7kzcnR0nSnJCj/+UTkVYye5VaU
9x2fFUqxNNTF1WKlGPbbNKcXrRjNUxJUW4RuoIVUJaYoCIxrvb4Je3tYjYHxhBUxks3skiMf0maI
CccQjwhU0anKaX5SljwMkaPuehW2RFAG6zoGnKkhqz9XubXFnQw5iQZofT30+ATXhz7LioOqZfnK
yqMRPu+DapvaPuLMYJZQfOQs+haJO12dpv1IqjVrA0ypAunmru/iva/10wrhka/5T6+nN2RpcY9w
TBxSUI8eUdJI22EHYZuhhjazLmA1Yxh2pcFwcfJ4PwTicJiARIpU/WWADilEUxXa8qmeuWrHaJwV
7fZLMpnN2kzx1MWgooIvO/m0FT+VuYBdOD0WXg50Za6UnYrFt3Etqgn3nxCzl2xEFqGKoSbWw13m
ANf3RxSSvBosY6RBAxCzAbXMMwQ+NW2Tj6W1G4BWhm0K1NzAjwa05i7X3k0K5Sff6rd9ij7AhMjo
ZraCJ62bJ2DverY2o4lWvjO7a8/Sb0CIFEfXbyDfRsOu6DUsixCc0AbUYo0eKwMXBhrDIQnq7jHe
qJYn3rJjvLKrEcVNbCHM0utXhlt5m9LRqDUnTgEaHc6JFXcZer9/ng89qsPOKUtfjNQKDmnSATaY
EF7og+kUZs5mCOsAnJh7LWGeGzXKk12MouOUUj0vO5OHHHlre8hx57xjydRWtkN3MYXHttLqx9BT
7wYp5Ieo7oDkneEXx3BeOlWnp5FvUO8eNo2tvdgV/PCEdZ+KgB+WDhMcIwo9Nz+8SkUp0qovQ5a/
aAPoAZxglDQZtki6PNpK7yI3HSLkbFd/SB+j3l96H/gcGptWuXNombMEB8+0IL114rfAHnGNxgRo
8pBfBxx/q+XfluLs6KsprXVVasaf4zDUFASTkLuxoLjrf4WPM3JnI8XVsEPwLW0/s+JHsU6Ht88w
bkAhqABOQo4/3ZR3JVigJ9uxCfDueACKiLVmjHp7bIMANE3k8rysOvaasqs785kqYM2oHVtE4U5V
PD5qt3FTbFOSSlIBL94jdPsdNpzhgJqFmZPKeoaz9SzttksVml0U8LZRerXt9uAamLM6072entom
inZcNkQ+vXvvbAs7ulz9aPx2G08lMDFae/YYfCEPVG7r/CULOv1UZql+6kwjWVeWSkMtGU9l5xJu
ehTLLDzdFYQHRiYdMrUFdQPEU7zU2LmWW55y1zgY4zzsoRpfCw025aggAWQjachiaSD8qloznk5I
sLNZXw1h0B1J/b2VPla4UkdddVo+B+HtZIWRM2qNRvOKR8pbbiLJaEJ9rjrtXVODeTNnCPeqGrLq
EKXUtHsrBhoJ9M16LFHRkksLyJRNRNu68Wq2p7mB2dHTaBfKbkjqG8QoIArhxGZF2r7126cBjcN1
mKYPaZci+in/Cw29OqHBA1UvqX4rk3QU1YWL1cBE0bNz38Tmsajm5uSpVXNq6uSC0yJKmWyAuhhB
+C6ht9/DmCqU05jHJSK89dECrbBCYpyGsg5QS0cFf5uuKvYImW9c02Remy77ibmqjL1jVwfdgc6v
qQhUZNhkA97J6u1S6ahthoIfEq4c8lO1GrY8ZSrLcheTLCx2iqE+DnMfb0mnWQnHga6+0Wm01HNI
vbZRtOzf/IJ4lSCl4xXkilpCeCiLE7LbxakvLMpIJFfphHFGMozGSg+dta6j7zjmeAEWeYIJTXbj
DB2KZ6SIxtx9WwbjDQeKswlqqaxZC4cEfeDCYej45kvqQi+gLL0LDXyTPOUOgAyQ3XE3N/5mmLWn
zMVcKsfCrQAZIKOkLx22XSWl0tpqkq1aZjQU+hl9Um3VjvqGOEHCERarEmbsNCX9NoHNslZNZJX6
v0BUxfAvCXewXe8MA5FJhNGztKsgOCxz6TlgDfq20X9YqRPKiWGTIiPc0KcNzGllksauQwXzlEJq
i4O7Mdz2HPfIXuXKjWGk6PaODap6cQIfxj/XxvQdzzMkhq54s0lPnMbdKbEhamesQ2GgGxunibYT
nhMEQOsMEFhDUDb+UFJUUXqNm6w0v5rNyPYMlXtkfkQaT6jzvLvaGs2tU1O+EylGc1r7ColJig1U
2dk4BeBPmYWnLMaYUX2pU2juq4lpd9L7DG2UsegRNdSpj66XV1X5U7kcZXU8byceGH3Lj2mcOIjh
yAH/3rC8N9IqeJPldbCB5inUvdKQdF0PLXneOWAG8G2sGXkyHGavdta2SLsYuvekDeNtgP8A8597
MGLK2eR1Q3JObpB05hqhgWFdtVhkeF2zblAmDlkapjyetqra3nZxQE1rBBpTpm2HpySFxrjZt1RC
dYmsno3JEsk9aB1r2MZD/tdHzjXWM/8mCMM9hneoV7r+bzJ597P307YwHv1EdfbBPIEwRaxhbM0L
q7iyyvNz2HhPpQteqgbRFM3loWWxx4otPLQBnXdq8+lWnxEvKZwTS0Gj5bu+B6mSD62Fb1T0lqqx
s5oCfduW1Zu7rTxUfKx48MgryXRS3bgJUve9wYVsBU+1Obm5tzYV39nX7nNANWTd0mdc9dhEHjoF
V50Qgo050ANGgh+76tk5TD18kxx/DOg0rxbOuuyIHTaSNbrbI8UiIbZutNm0zrNC8Mon7ZwD0Afh
Od/Y1b6bvPLG0axqK7F8CrRwje2Yus46jQi/UZC8XBcV3UKYUN3an+gmByZSSul94+JT0SH3k+Lp
Z2jpg1NrKWpU9a9bKpcB/SrYQodoaCggI1vcW8FDozwlDcZ0vWJsDIGB6Uqh4/Qxnyk8nS3X2wxV
jjh1W6NFXmU4LvfuOivNF1VHmivL6ztbUx+QRcfZK2Phn83yBPXnNZuG5ypr3/whQz00i04J/s2E
GOD4/gQGwhzri16R2s+y20YF0UAxf/5V9HhaYU2SF39aNG6cMDa3au2jgZ+uVbuIN1o/nDUktVd+
QSUVKbD7sbRJ1iqs1xKQuCBS1qna1espnp9LJ+ReqCKKlsjmogy9bWXXe3uM2pOeBBeH/R9IK4Vt
WhlMa6vwvyJ1Pnr4SW08NV0VindntGO7pR33rQxtiCcyMuyzbh2VPtpA+QBBXmLRCcRyo6Sdux7n
iGIhlbldoBxyMqdDW7l/mJKUqT9jq6qQpgKkLRkPtV29NWrnrd1B28SmduPFxePQuABEUmTI9ea2
NLASHMf+vhnMq5fPlxLtr5XvYL8BkIY6xrbRTCxCGuQpqLEAmraOoA0OtVqV6DABRHL3WTpecM4+
VVP7WOvWm+0l57ZHAg29FZb+6ia3DL7R1a49uqK6FtN972+nFFYnFoZKm93YqnULIBCVw7qqN0Hs
3lPdXOF1198bRvceULtbl1QtC98iCUC7mYqFvu0U7r2fAgtNIjs/I6rfq9cIwy495nHTu2n8+juP
sURCtE1faRlVgL5sbmb1w8HvN0qLc12kd7XumrvBC5oVq+ThVZ8AiEZG0jFRUU6zvWNYTtHWbvt+
g1OOTv0xRDop6fly2+3ucdTB1OunGwf9VCj4qzZO8ZbZ9lpzkX5spkclV2mSM9ejGiuhGkOOLglY
kig8r+a4uwe3vzULRDdhxN67intE0DTbNkN3o9nAGfv6Rk0g/OSpf4+zbs9lezslsrcJZe6V5mjK
pgjwBXH0StvMRvmaW821MWrACNh+5NmU034oN2pKLlcxvnd8yA4CENYSIbmq86dp8WNj1ndVbP/p
5qvXkuCzxbhHsOzg5W61dWHgo5V9NhXL23U1ppFJoD0RXS/zZCNwRrVMUrDeii+RBWaORgv7yTpZ
oeuPZGK/fi0Pvkkpoy2RpPd3ddTckFLZMYrgCLZUtNsBkWBJuAEOU69ikkM9I1hVuEys2hCBrZFk
wCYk6iaXpLUPo4VMZWhCCgrOdWuwm4imHXhR8HoKaoO1o12X5+XHBXkXzeSs3OuyKcy96q1SWIv0
5oJb1KFOWTzatt6gB7SOLETONBy1VmoyU90y0kuT+x8Obupzmb40NvCUpDhqkH727Haa0//7n0Id
7P/7dflDaam7Iu6tQzcMeb5r47bD6RGTgPU06FJ4L/+9FlEjv5nrNKK+KT9iw+SzDEqNKGxQZxsn
rz4t/3Pzfm8g4n9QbO9aqfF0MHn6FLUpgldmAY7i1DhT8R576sVWs6fK7MH1ufYpjhDb0iCZ3EMe
DYkn0ynJXRhrLRZdihl6mPHGiN07frZN0HT0DAM6bvEaRIgGDpgqkoF4iEjRyULLhtq10+1xFT3M
hpIinkpCXegfSsh5IHP6zbANTrWtbpWmwPHHQQ+zD/MjsqDpyX+AK5azJyF9QgAuWuMEcB+3rfpo
mHegWvB1GAp0b4fyPTZUnEanYI9XX3Is4tDFcmWFWPC4n7oRIX6IiENrNuxsUwT7nO2EruOAGdW6
6fMUNKJ+Vb32Kc+KCy5CsB6q4KCOebvuK0Xd+22H0K8Z3c5mnG9RS6bhxIxdxeDwZltLj4it/5I3
HN0a/RO97JRNQJllVbUd+b316+tZs4Wziu5XhLaa6l8Rxas34VheyM0gbwd6vEHuxVrhF+hIanSJ
/SzaxH5xK94f4ifguMV9WaCVhvqo7vhXV1euGiEX/MN9F1T7YrS11ZhNL3T2agyygluvZZc5+XW+
KlztG8DHR229ZRo5IeBfTrA7D10M4Zvtf5zv1dbeKnUO2sAb9vQrsjWau8qMnnhlWN+zRTfMnYI/
w7BuUwVfI/hnWw3oPcnA+KgEvyiQPufuuRmoM+keJTE7z4/e2NwgGp0eEmuLLCv2MB23bYipmSgD
VEUT6fUo36r6s2sVN1mFCrlVUYUqrVnZy4dnVnsXNmg5S3UZSzTv3Ljt41TRyWhQNuwD93GxSQuj
9kahTb1u0ZEo2jBflz4ABvEiSltyC68xHker2HnoTB0NyfWrQNlOfrBLhvreittTrGU7erMKlhAU
AVFFY+5jsKmM/btt0ouMGu23Bmi9Wu7vUCvw12xMjgy73fREPdwpnLfssQyCk+Gp88Gx3Zoy5HBW
lXpvdcPbRM9mZ7TBNehUfz0q1ElHhDFXVlkmZ0tH5TtKtDvS+vqEZQaet0mJq0zbzocUWvK25JO3
NZKNq77zh50+F+OZhf+KI0ix76r0jIJ2uGlzxIvcCit41beeAqr0a1Vl56JkxCEFoDOZC3LRjpdj
2u7NVH5tbF8Aolvo/We/FJvTDRaZ+my6d1NI7h+HGRW5qcZ/SMPhzlfQPcaDFS+rTscu2Oy45X78
mReTtQXDjKspPcICde8qIDLhR5TsGm8eV5PVu7cuyypxewAGIL9WelJ2e3Y2VEKm2+WI5fXESdnM
lxn+lBysbkax1sYpHENMBLpVJtqmGZVoZiNRWbfO9NlX2Hv+H1fn1ds4k6XhX0SAqVjFW4mKli3b
cmrfEB1s5hyLv34fehY7wGKAnm6nz7bI4jlvtEvbvf/5g1RF8Z+/Fd3avkid1+bnbfRUanxH7cP/
+9hiYVQcVYe3rvQMHfy8u0365k47OZGJauiQz/Hlp8H/dCv1m7ZRrpWU6PSZWsl7e/3bzz8RCHcX
j37Hn3/9vJ3UC0WNNiAE5hriXLlBgNUXle7/82965S5VHImTtoR9r328NUvEvqlH+36wIyDgRDYW
EKGiJfu/bySOh1CTrLB3P2/8+eQExkQyx52h+TzaJdYIJCszztP6laMibHXA/O+dzDJHBLl+yM/n
cuNM+zCmGaIYXP8+AxrdmqmrAlkN/ISpyQJTre8ZuWjPbdudft7hLEl43wuEG/bcPv686efzfd/9
a8RldPz518/bm5A2GPpfrODnk+pqcvdUR1J5/39f1rWnE0EL2UOzENrKMR5fSPily2EaqrtxLWbp
XU0MMe9MEI0TUdxPz5zgzaktB3bwJA8DtuTiYoT6mBkcc5SbNdthEi/0PB+SNmfrM6EGqrR6JnmF
kbsm2li0dYlTDxUuuo+9m5ItQdjGk9m17T4KsU8RLGoQ87wgQU8qwpRHUi+zuDs2pI9sQtQoW2Xl
vxaqUCe3o5cD8Iqep21twP4vOc1Bdvy0DpJZzpQyZv4vL5SPKuVggU9pk+EO6PzUUIZE8H23j+bF
p2ZkDDqFK60pQ26S5ALfPa2ZzrMqQDR8oIeSgZ1mj/thfSZnFNUvtgmBwybDPfVswowQUhLt6J6g
ubY+TwoURobyoY6GvR8mV9sQD9kw7qdmIecnj+5tj9odw7n1IZVZWePILTqUj5DyKFwhGJO7EHDC
awj9NrCs0nwOxXMqIqb6IVquXZbxWa0i76Dr3+2CTCuLEJ0Ex5Y7oNTP1PuYUG9qyfpUDPnBmcuj
Hz/pPD8Nk5EflQiPnmdG21poPCtQwb1wHmTZH4e+/3Bi9SAbNVHF3Z0pUjQ5pjkHIdtfJWLYPG0v
Re68R41kzuflZPlCe8D3G82P0ICMxj3W7RJ5IbwDDPA1mwnzWXL2KIT+YN/FkRD8cgS36X7Io9m6
98lYctmCdrzerkPzTUcIoTOPV0iWV0PWJEbLN0Ieuh15PQhaKpb1rucsE5Emc7259l5zSerfTk4q
3kwvw5QESvbDUabGPQ1NbVA00WNp/05DGmqomI8pnJc8uGdSRtfeX78jBGoG2N2ENl2biaXfjKl5
JSszpxcGhqgZjBHbqBlgvmcRrsu/kisydlYCthg9Ip6TL1UIGiQZpShpo0OwGr9ibePC5QHYVrzQ
+ATZGkzym12142F9rmI2JH8Eh3Nw6QQ1Jni+EQRJPrGpCdAowkY0bP0/WQtjEzWrlbN0UWcsB6eZ
g6pMmtNAdFkDD9pOPDZjsYLZfg/8rPfTMhxKiJ2LZ4AEjeJNu3D0rkFAxdhdeiN+UkNysiV2WNxI
s14jem3zjfKaq93nQTVpUlSKE9QXuQbvlXQy9HvNNYqKPfTo3UgAyUaBS+39gR7Qoocr7FiJKUx5
n4sGTpou0ezFKttnOtdWoOhN5XWyZ/tFx9oZrJ2KiohsKUHo4sDU1mvfihuFrvvWGc9hWUAFEJKb
0ovWtPYFBsUPuOfg9Q3k8bR45su5IO2W9mwGhro9qqbB/6Jo3mj7R5nWuJLQUXOYHrp6epubsMN6
Mn9YSRsoXkT0BHovsxEmfN5K5RPJ4ZL9N/SfOZm/JMbGD5KmcaIkjfuwdu4jYsWlVXyLvrlMnluz
25ISS6pmMmbD1nJwpVse4HinaqrPQmz3AFQU0Qk7g23PsovtNsSxVFJsLPC9u8olur5Z5IMy+2sx
2e9hPx6I0m1OBPhAC1SfOGZIFq+tF2Jxy+P0MiHZxW1AhOja/uA6CznbXvmWMWmbCvB+TivSbHgE
V8MFW2wOcsPsKQZF5mz+1IHgpp4+GTnnSKxjPHRrwnxVNbelpUsJWg5DFb3Dolt4QAuJ3/9tgsNS
pBSeKQCHRgQUbpp+769tfn3zkJpRkNH7R+42EeONq5495b+kMLswus2V9HxawK5L0z3wPAS/Ia3y
kCnv1syk8tQLXQRN9M+M08e+hWnwLWhDRX3WevWaBfBYQSNZAl2fdiDAJLa/+oWHEkA2r8AS6D3B
UUgE5//3kBGUDcRAJ/mog8TQHwofDTj6I0Wi+HcoSNwQ08hARnVDGqog68m9FM9cVEglaFtJU3ez
CJPWb7LOQVIBVHz3PbF6Cmi6GPyMHuLJGn+Jtm8CCidpKZRJ226kBexZgnwTz6TfXFquY5xeHf+p
weIPAddJRw1k0UIENFVnzWGMxzQQVrL3pX9fQUtuZNS8MhWepAMV67ytQiQdUU7seVLtaNKDa20f
bbP69D0u7MF7RKL91jjNP73gMDOW/NiRp+GheD041nM3IBUoPlVacOH3819wvPsh2lUy/WTAuxsm
eZqidOeJiQd2HsktUdg3iTBoydObkFmOoRk2LtN3U0/sY+N2GCILDstsupKR9Jnn92advczWH6+t
kIiMxSkSNUU6FgEczX6Q4PPIZK955B488h92fAXCPly9r+vkQ1klrveI9GIMuz7rjYh+Q5YehdT8
CDalTn06vA99e6nSHJEkHZVKlncWCgsvMn7Fvv1GO+UvkXJ5GGvsOdXvG5Kx3/157FAh8GrMsfm3
7syPgb0F0TVZJtmmIL2EnoxLToN4Yc/wVfqCtuJMmTMm/luZjTS29MMbIC8BUsmbC0azLVL7lor0
V4NWg4pOPOow7G2aP7mt+VzZOBJiRpa6I1uHWOKK2uR0+QxraE6+sdNAyvAk7b9GCM+WwPXELkOR
aG+0A+mdKj7rlidmRzR8xaOFmiomqIOn630uCxpU+vZoiuGDIGyII0d/Tl7PZlXmz6Hd9iDX4LI8
wrYj6g3WYsh0k8sKKOlkDw9LI3dpdpcB/VkWAJ1FyHrZUN7ZaMh1OqT2fWIbW28edyQ7iy2As3VX
Dq96th58g6e0bPnNev1A1TN/MbPiPDjW25R5L3kT4vATd4wnu2wZr1BK1UMUXRLQQAWlGYpba/ge
zznjGs3pCxPyvR01QHgEZW+n2n3U3Lt2CUpPfQaNo98UmfZBZ+KZImJ8auNrZhopvbU6MMb8fSb7
cFN65n4Ou4tEJY7KjLlyYivuBu/VFtxahYa+Xfy11rgQb1FJJFmVQ0xj8vkEhz61BIA7WdmenKV6
XYC75rqqj1NNrLnbnt3Y5LAXb2maZoFljw+jR4ASHgoGK1RNtSaLIIn7gKSbt3phT+9i/dHTwxaP
1XnhcTF3CcdjtBunPN0DT9/hvu42+ewbawE7xijUvGAuakoHBFeDE7BNEv1FNWYVXzF1hVSSYTbo
jeNPNi2zZU5iJ01KJ/B/lCUfqSIheKEaYbVmOPMqNKjkm+QzwDF8rCLkjbSdvkMmvZIQ+3zy7klG
4tEHNMd1CPCR3S8WfnVTpZ81NuXQhYnjbtLRs2svZ6eufmeGxx0Gt1yXOCBs/6kw1Vcxz4q9EzED
gVHMrlP6Cu3yHTMLrE+cns4SxTZvMFz7zktBkEjYVadETQgkUGu3Jhe7ER2KpN+DFzzRfLxsygXX
mztm2z5K/y1zA6Oov6b+fbDHwOTCwzmwyJPXndJUPJquXQZkw1Y76Ddy0wQJHSGSle3SM9RUmX9N
OxAE/hdEZnN0zAcqw/Kg1mt9VVnInSO+Zsv5iB3vPWy8S9r2d0PZf45ujUQWl5UYmcyG6jMV/Fqd
SOADRDviOlTguGUGsLAKl7yY3g6tnz2brd/MrVfS+3djmV5jWaEey3F4MwXPurzJpUBksRLMamb7
McdL7kwGEY/brncGTgm2u1KOrOjFhAf4i3LLNyHcY1TRSKUQBeL5eDS7cK3CWNFe4Z5ckcPA5cQw
OsVz11uXRBPbN4XyurT62jRDfXFn45fJk5qeyYc45TJbxpxnEXJMLsBfaefcm41HvQhdH/MwfoWD
/6aMeJe28SnU5b/E0dzbhOgOPNox+W8kh8XOXLu8jKY/DCpjwPbvwSXvNOEuKZUJDC4zGfgmhA8l
enXIrUwYyUMo72GX/qK8ZXaC1Wz+ATBuS9lf5iJ/tIz51bHHT56stAUfE9sGrl3wpyKWkDH6SVPl
Z5+46DVFMwR2MipRbFU1wVFERAKb9lF2xWfrZWSVZcCM0A3SIPu+yub9WFL6ZvQ3BtWnvFne/Kh5
8HV4VNlMAEq/z3XScwiOd+j8dggKL0Y9OSj0mKRMu3jHVfXphM0hzDJzk1rLLhP8+OgfActbalPh
0s3aBfdYcbb2ZPkcC1XSnkllQuaQPeepxc8bvSIvTAHe6CojwPXRGmJWDSxDYd6fPAt00PVmgEd6
Q/xU7WoLq4cAdvTkjVLADYUPZLh2J3PM/xkpkc+t7fOfgdSYFkruC+A8qj9fqf1CKMYrohyJeSzf
9WuLeYsiiTahc2LELyFKBAIp72Lp3NypOIo6HEm+Xh6i3mGcaKkCMkKXWkl4uSTXxt3IfBpKb0+/
VruEQaFtll9nvtERIYCl3IN27IOTTFQ2k2nrBOXoEoQC1Dtx9P78EhNDkjKO9I1nZBKnWEZc68lc
reOr4kBq2u5hNroWv2bZGulKKMHPCLAug0NOeHLYM6qB2NBD7TvWlSqwvZOuV2yciA13E4MsLDyj
1L0w1Q3cgNupnD6coforyh5O1XOuZOlwZC8LFFVN9hk9PaqHEl7Nzu3w5nhAlUU2ooig/BMGICSI
sfiU46dPgRd5ahBslH8h/wjdaz88ghEcIn/YU9/w7BHByLFlAjMSRsnCyJqSTg+mMT42aGgCCjmP
E/icM6gXEXcZvb3vhXJ3ie/ke3y41UYZbFkJoKCLdX7T+fWpFsMtmV1nZ+u/LEPse4oSmQo5ABNM
GSN3RKFqBKPVclYWD51FVnasKGqeLQKiO1SQLfR5mD43Gtp9mK9Vme8mPf6lT425nrmcxYduVxdv
D3nxek5eR5DSQ2erhyiLoIwmGgi1dURVib26fjJsAE1tqa8yJki/w3qzcaNzlCw3JDI24TY1AyZZ
YHX0mmjjTzyT8TY6X1lOn2OIgmSmG5IuDrEpeWYAVYLRx467UREoq5F+zpXbHyTxDGSdMp/Q99OP
qIEMfZcYrjyU/RyDuCwfyzJ+NRoFS8kZkxLCVK3a43DOPnjm7aM2fIljMOCiGQjQHeVfX4w3eob2
HZx+Ez0PpVHs1+vELblGMh3Sb4rDY1ggjY0u/B0t9uPCqpjHzaNJNt2GALEvAvgCiuJ5joXDJhyr
k7ukH1QJ0XiILoKYWASS6P/GoeI0yZcA/R+P5iZuAjn5T13pfhdedos58jajfm3WOEgnPy9dfFro
2PWqEpxIkjjW17ueipr1nYTd0W4aW8f1BhExPgx7nHNs79/c+4TlskQ3ibr/VdGDfcJ1eapNITZu
P/8yiL7Iwq9Bam/TjzxS3OnQ4+FkDUawUFvRJzQ70sSqwHBNbYdPUpsdw2lnNQEybns0lE1XKG/g
+OKaX59VQ5i8eGTKMdWJhz73CPgqjuZCGnRJht0cubux6V/zKQh758tenw2RgqoOE/24np2jsdya
kO8nNNBn1g2rLbVwJzb+T09VR0tXKNhnelvD/kzSFc83ttWNHFHgjM3qSoUrr/4UWl2FdzaNhLb5
xgoRbXCFW0P9ToyRWcfLQY/AhHpktho6gmyiTP126yOc8uuY2d0+Z2v3scfYJTF2NbEh1LCDms02
paYxMdBZ0e1lPp07avw4DuZDl3cvKpoCXEl/qXLFN/rSqp3QoXUyZfHtlfC3WfM797P0XuJJjdcU
1IWV/i4pjdvAscixz9g15Oq3zrZRR5x9ON0GROpFmjwaCuFw1VMSHo/dLg4vtWkgtAa0PNShhlys
LEQU6QuhT8fUzmJORFzY+Uh3VF6iILei8X0sDLbZejh7EdbGfvhjTs2fxqcLJcmqb1fODvH3gTVZ
9Rai7eSj4Yia+lB5Rb2vIae3aS7GoypdmtiQVsiYKgFUluQXDHfluq309Z2VNkeVz/fKkycfSVkv
VImzIn2g/2cP+Qe9pnHiVo7eeHV+6c30Ui36QdNNyQXTf0hCOLPSIW7IxdJNPZlb00PoxOlVp5+M
ouFG0L2wXihT6n87MsS77n5IS26bJn3yyGE3x0pB4pc2bO/OjYu1H6jhqZFSRTupsDjMOw04dnIi
/2ar6aWXg70hRjA/EcyFNs6mNahokay0Mzr+VDAft7eufMrMnEcfJxYoLvcn1aYWmuF8pKSXAQJK
3EUHPVJQMqG/M024iWo4l40ot4IjbGIqjGaUv1ThEUbPGhukZnXwiimQaG3sdKLZbJAfueU/DTh5
sXA/1aut2Y+Iy865JQ3DvxogXDttJOkufV5ij/rFJkyCyO/PPB/xRQgZbs2K5kAz4kVCJuxS7UW4
8NBUpFaq9Et1H14eYmUy5oheL/kErLb3DXkrPcykTTlRAaXTC/kIc5B6rERkT64aX5Huoe8Phpby
ZFZrkvuOFLj+nsDqXaFaWLDGfpyzCvuQdj8qYpgDhuIHO7dRxTDupYLsC1H1/8SAR3NuOrWhAJ2k
8KmZrwuqeZTG//rK10jQCeMQ7MPL2q9Jz/V0ckR3rCvGqShfwn2HxHUCfwPQ6uztDB5j2+Fpak0m
Mjd/Q84+x9bOAuKnvZ3/rHWeluladcB7DgNJXwxHLs4/bv/SDu2Hm+Y3ZBXIzvC1BXMy9g9rl4tQ
XrgdBKfLD8s5skmhfaQW6K5Dx7pvihEJCvWCqqIx12oOpFqtI4VCrfU6Jqsj2QmEjBCZFacOP+UG
WdQLoX5k27bbDNFam78Pqk2C1nGsXad48ezZf4MNVOylvGJT1mPRKONn5jvqig3T5eLlxhnqluh/
2j6Wobh6rsFDB79dD4dRjtmrg89yN2Iai1jCBmz0MZi/k+vTHCXMn1mOvs0dn4C2d0iPfMq/UO+Z
YxEFkHyBRHkQQEvE2yEBZXOq4hBH+JNWwghebYes551M0mNjxj0L6BRujQHEIrKyrZ0osY2H4YUM
ExVQCZ7vfKuOLrHKAyK/nos8fF3QcWzp+fP3wpivg+Gal4hnY7xq9/3UvORKyIvPQcBdtryLtLPe
dEadA8UJe41l8uisQ/zscv8CBHnYOzo5TZvCqZgRZwOsyDIOOrZe/CnZTQaqJzDQNLCFBw2VJrTj
KuADKYA4/Nn4wpWMp5OmrRUYGHzi88b0JQ05VY0o6o+GUbH+ZPPTjIojr0fCj1zrRkUFP/UMEBOX
JuXbZRNhTrFsnmFYKBVD2q4DDghoX8xYUKPXxQ4D0+X8HsdPGCjcHBH+GRPNslOCmBltCoffiU3a
PhRmxDS+7IZWmuc6sb/RbQ6nTvigfIqdbE6wVBjpNnMx4EWVz03OBWH1eEsqXZ5ZpC4qD+VGUKW8
R4u4EzUd2jot1JZ8EyugVfqQO3l36qV9WZyu3Gf0UwsVHlCiUi2FRSuavN/1JOvt2A6nGNhw05rg
O7UrZJB2Zg6aZAbaD+uDSdswAfP9Vpf2R8Qvmm+ERnHU6TesPFt7pB0mSfE8tclEKBBukVCQcrDK
+gvP+wNatA+X9hflOdvFoZEMERHwUPZsRHI8Wv6a+8tTe73hDF+CYPILi0ubXdoCYPMJh01Twi0Y
N32WlrHaoPvcc9bfKQm5Yw16XU6aOzWFt75qqEFQ/ldhDje6uMqdL4mWd6P73MIbJwjGbZPjsIDy
4+8IuHgWMJf2gxOxYBhFy8phuMffwG8/XKwja8SdcugmHjOhTjM6zW0sfeSbigdVRnufowjcg3pB
8op0IE9q7u/e2ee9bo+9wsbXdMbRUYRikN65yUlT3dSZtSVVhRe6Zwij4O21Qxernfn3pDlxmj9A
DgK3E1XNjgVDRxSIU7d3bk2HHuJ0bzv1oM3eTBxq0wJoKjeXB5nMv2hKjniNR1LuPBMsKDHQf2Tj
Ktpz+Eaw2QHRMYDyCqb7LFt4mHBN9LSRZnHqAV0XNJS77MyTjYExt/WOmP/oqTQ/7FB9V51NG+/i
sV+YCGtn7br3ZGVdtIViwezn5xDPXDZX4mhYoAquRpohPXs6EiD+QeC/tcdyg0nQKzZLfXF6lJVx
sphBSH89Wo/4gTwCsVlCg5B684u+TcZqSHZzFvhXmjGnZv05KUg4zpvsgJO0o/jH2tnSLTexhOsf
CYc3fASnM0a1AC17gDv7jniqJzmAdiprZseTb6Tb661Z5AmTHC/paNhkyl2H3JfsdnO0E0s5b6x6
uaEa2mQOpEZYhU+xu6Asq5C2k5SPLWhAoksRlsPm35mBMkkUL7vmkGuUSIyhgQVBeAhl+oy0I0C8
H3jSyDdEf7xIMfnbrpzQLlrLI3JPCn8Ttn/aqB6d2n5xRuvZhTskDfALqyJ1afF0cuv+bokduGue
MeeCBvppiPNH8KpfTatg+eaCPGKXzYAA1WwtduwPuDGRbunyzjWTt9hKEVR5/Tkp4++GHCEAX3hp
LyY8fbC+5kT/M9WwTXvg3qFc6Ddk1HPGhnDkkq7vMaR4V1XYFUIccWe/mi6OiKYDIcIvZvHh4heo
3MzZ2jHypKwnWzGekb2irkvQWsWvpdFSMk1QHKNurogz6KiusMM3OQmfiZtKRVS+2vuMDXPGvZ9+
dFPY30WG8W/S5QW3fQVpbh+pSZ8Cj6jmQISSuP+CMQaEMAAnZ0JYYpqdBZ5k5uCtIfW8tem3zI+F
qb2TACLvKDnfYaVytgrxk/RdVNQ12fRLTKzbMhvbuWLApy+aStxyRGzM/VDM6N08EyxAjFQ/zs4z
YZQIg8nQOdMYA+1ihkTNlOQFy+Y0x+QzwAwXJq+vM5rWDrUKXspwYnwr/ZmGTw9ZdH6gN7rSFmtS
PF3cJhv2totjqLNMvLbL2TCt4gh9AjCKhwXEszotEzBOFYcUi5Tgvson2SdMMWi2o4vZQxYHb71W
VR6/DQMDme8a2X5Us3HOeuvmFUSPT+7RiPL5PINV7rwHs5vqoIef2S5YLZPal8yWBM8a9HPWijvZ
yQOHJ4PZjcM9JlL34HBYG6j70xp0osfsPz4yKTx3emCcSIhKiOEmwL6Ad+uOeckyjYCgJi7WPMbw
haGfZumBjoBkJLoQNKkbXPwEaUM/7mLgxHfne5cyV2g5tAbzBNjbOdDH1V/SKU1kzfrv1LL7+QNK
gc4w35bEQa/m8JPaeGs3Hl40JtKtX0+8gnDztgmgSxYU9NF3PuPJo3F1ZIWlAgdR+qapVAViV/dr
cTjNt2k5UggMumEtyXFJBr5ctDBzdTgbu7gzzqYnf7fgehY5BBe3tE9hXDb3XsLJruIOXxSAXVCn
KKBsXCFDnYU7JXjOm2F6jKuhZq02j6ZtPoUiRNEQGQLz8cKQ0a32nJ8/Ciw0UOYKo4a3TI+QVRPb
KA4esf7x8yE/f6vsuTpTAIM4k4t7fZ9fe//7USjAmEHBkncl7olkipnats3s58c0JG3eTBYVqA7l
pNsXL4akqg1RzwjT5BFLl1nnpn7XxegGcSvnoFbmsyohNJ2WjGT6UVFfz39Lw/XvKn3h5GOlEAQ5
d30fFAJFDUGNIHyNaDZyxrSEABLR0sJ0jYdD8JPS6VUn0X3dSep78/bOW+sYunIJgD2bc5pGj0rl
090MU1CVDFRKukdEPATbmacYC9+rVeQ+wJ30A1FSnd2HzpeL+1K5XrL1OkyXYlIYBMYRK8j82usG
BtVcLe9olQTWpRMn33ZqxplGHgPMzxPYt2R38bPHKu75GkZ3ylssAmz3DjVz1peB0GNHZDJu3kJ/
xV47XWylP7zaj0+tMUCCzgyyiY0iIjWb1dPVYHQbsKqKNdkweRxNqW8lXiu3dEzoekW4lRmPQT30
4FRQrn20fIG8j1whSu+zOnwkKHa/eOJ58ChnIDHyaUlGtqrJbVlYjT8inKKD6cY9DqSUZwMtsv6Q
WiiHgO4c8Gd2Ibkfe07wOUVkjhf4fia6CsuriyrAn+99w2VEm+KrMcS/yewrz2iZi/PP31RvK4hV
WSeHVEx3nnB9/Hur3eg/fzU9TJ5so6i71yv15z0WBv///SC7dZBYCVIofi7dn6v25wP/+89kip4a
ghr2P9fuf69wH7tSvhHyqnDB/efCbtZLXQ80JqwWQvOgBuPw8zbcaRcrWr6NAvViwQjBOswfhUMV
L/Poq91w2YrKaugLT7ugSUaKd7OSdonqmKULbAipqvlCJjEV7AEnEc+Tm5ENoCLlC4VkYQLTKMQO
xqHDhx7/rg1QcX7gkrGjard2TSXBOBm7hFboypjFeTJ1vPXSeRfLtY44X77r2hjAsCAelgU5ej5s
2/IaDVo/RD6+NMFJEMRmRc4sOJ4u33WPoK4nGic10hjJ0IMzqU8uV4eK9ozRrC/Vc5b2v+R0y62c
PWgh6a+04w21x5CvsUOhXEMntYjkLVb2cFz1dErBHVJPQ2+mbqiVxBOnzXOxkjZDG8PuC26FzD0z
oEba3pMm9OoPYYPDDlHo3O69uSjpP362DPXFrWRzXRFMgi/szhvwEzWh81xasqBJaKgCNflHm64c
gswZ5Q2mSE9AAqIgYOICo5gmrPsjZezwTQVTGFzAFqJ8Fzlh+PRpw8+iYq5J+bWoUjTRrA7TArlS
LqDOqnP2k9NDLqC33TZGHG4UqWKbWRp7AsDNQ6v3ZZJkV1/7bGnUOYVljWYmf8n78rfOh+Jpyo5g
UKRMoDm+80bzq2iakekQb4v0UpyKYAojX+LSFXyWrQukF91O9boERbcIwKuVta8LiAwsNsmxmUsH
RtM8dcM07qTr3WdlB8QTKia90g+qEULOHU1GhnE8ThRWYFVCBKY1pEAl2qOk92PqEh4EYXbPzf+N
OQlFdJi+z0u/bJr0l1o4aoFgPZ9taPDxP6hK51gjePiNJfsSvk7OnDat8QaYyQ4u6AzU6GxGs3oa
fAfpmKnpseKIIszrKySbwWkRjUejekii2ty67cGyvFdP/R3M7mpnjCnU2KlN35HpPeAqdR19ykua
2pOeQA5A7I5YSuNgSew7MyiSJ/FJDxSE7ovbPHS/lFlUBy5MMn8h+uAGkNwjgkKakww3mThvqdWL
wOvaP2HG9lD4XLqmVPUDSDN94L+VM8eb3kz6Y+QxRk/NQ6WnbGcD1Bzt+DdH35pNj8GJXwCiLliM
iGLp7I4Kg+goSS60tpEMMQ5MjD2O0194lF4xzsZrc2VAWIA6Zl7uBp2FnK8Fryedra/OWa7K888/
F6TRfO/D6muDiDE8+0w6nH32cm2fR88ls8xvabAhfD/Thd7VLr3ERiYOuZXkGIwm1DAd393ELHZ2
GYmOOHRIXeiv8zjHh1lXCKlQZGDMZWfm42bDPWI4Q9TWL3wzGSK1xPOPPekt5nflgDbbdrq3igwu
H+dzehir5H7upY9wL2GuicSHS+jGvq1JVPR9A8uexc+uRtA7wuXGbVUzEnAKYpYlPeLnv+C2kmR+
GBpDz/0587CwsWwO/rGVpM/UNWr/vDUCF/8sQRX+WsIjuSjGyLhWWJV0r6ZTbKbz3u9ksi+5HQ6x
A1BQvwgRATPjXDWzNKKOrtqWLYaMPhHM/u2kTlZhfg7FeE26ZXrJDeNXppNP2+9DHoTkm+R2fRUM
J0yC0OBGXD20rfdmZ/KZhxrsB8xRkEuL2ZSxk52Y4RrTQxwMunhBu3hKURG/RhHCjGhODiCB726T
V8dGcI57fowvbZRyU5K/AFWIqcpN+m3a4BuMOyJ8Jgxyk2bPj78HvBgo/Vg102Y1+yXMM2RIsQ4l
9ymOFJLa9SeuKQgWy8dB0ba4zasrgS/ntFHH0fO8tfnKCRT1upnCgKv/iGJ4INSivhMNP66Qw82v
Evq42+nFjysWFHes92HpOQc8lexf5OVwlE3OpSNIBmCIKLNIdqQqzuVTjHY4kvXVTLt9sRg1bQnR
d1HyvCfU9sAIcXNsgXbAJ4EmZoQ2/O6b0jWfjMfklo3LeXaGeZcuKbBNbKPi8FuKqHFcGYvae3VH
3vqcnXXKYOK0gkhIvFwQqy+QICnfhf/bJkmEQ6h9a6IUma6AiqZD0OtEg9uJUBFDDdZdZrBV5tkY
4VENdI62jVgd3EoyTY7CGX9ZHT4Zw5nhvPOC5A/3RWVZuUb6vvideWfVYU/S33NptwuykvGpGIW1
yQ0TXYHuMe0w6PcZ4bGatUWQ8Mdj0Nq3ofcYuw34Oql03pJ+Ye5DupZgZVDjznWmJ7s2fjtpFNj4
r3UXP8QEKZu6I8rBYu1w3eEV66u3eJBNFZLEbPxeSv8jmfqHKO1ODSXpftneNUv/IFNurAGjBC4h
whuQtsPDsX8Qx/eEibvdujLTG0dU37Z9HPzuHNrZQyqI4lkgBYIhIqReV/dF2NuBXgLfG+MgWRWb
hPFQCrcclFMzpFaIusRg30q9PIWkuKTF7wXCsnS8du+E6HX/h6szW45TibbtFxFB37wW1VdJpb57
ISzbIiGBBJL+68/A+8Y9EedFsbetsErVwMq55hwzgSad32SUDFu0uatM0RVETZI+JLEbKzvYccsF
1dC7WxnO34utblOWXCphF7t+CKhbMe/NZNbH0phveFMBnYl6Y4zDNSAMzRTPOg42Ro5xKA05TFGl
6aMsTjbYioxgoht5j5w4jd7i6ZibD6ccEKSEvDZj8YZAuuaT/bfcqNOd7luKlphTlUtwa9akX/P+
sTBDYJfkwqucJ1J441tVkEsKC/lKmutaZsa0S/r5N/iqT8u2r2PObtPIraeUFfWWhrwPrwHVYoPy
mbS5F4anwfQa5sYaqPCQ0t5P4OS5rKFjSOKS7B4gNVhHSXlVnJT3VeeXIAzTO8S/t4zpIqM6Ex5a
fzPVLpzd1f5VxHYrXwXKW4xscq2qNVE5tFul+rcS0ZxEvLMhU30vdbqLSJQ6bf2BHZrVBRfuHQrl
fpC+OI2Wxb65ONqKZQUW+N5nDZdI1oOD396Ta/jLWNkQmB4LNp1IxZVnkTmBBdY7/Gyvdwb2XPkN
e32bMC/ZfGOcMuXXlCFVrv3ba0mzKy6+Q9/BNU8TZ9NBI/1ngEKqdLP7Kce3iH0JHJTGQifa0bqf
2QAblri1Q0+MCDviboHQDgzR2uf5msFpq3SXTk1JjsASOyL0JPa4lDDXWUR0qSRAjZLlRtJyjdKv
t0qb7slnuZ6bnAkXxRyH5YXLh2k9OKJ1LlmT9fsqpKjHdKyAK/lissNnlVcJi+xzlcGl1txyQjQb
0i27dMRFYeBmL8JTqHocl17BfG7Z99wfsTAkuAgMhC9UGD5OGY1akzJw9mRvk4lT1GhJ+DAtb8aA
y2dEmtDWza1WN7Oasl3ilnj78ggXFpKzpY9zJPgdKushNXFiBkPCQiFgk+8yAUcwp7t+DmN/IvkB
8pK3xqLifjb+1khBu5pOvqYRATUUbMZLLg5bKJAfVjA997l7VCsNo9Fchu3U/hnL4mdMW/UNWDzb
zMq4V4aaWKacZ53ncVR8wXRgYGdjsOlIsvbljrUuCjveSk5Hceab5qXWS73r82HLshhjpvvcRalz
7jnV5mOCipS4sVcWflywDMss/HEzGD587Rs9AToyx39XjmCXBdbNs3lmqznbaju4ToGDQF+MeHJn
zmewBBjks1Cx8kXpYbXMabkVwa4xig+nWE5DjRhMcoMD1j8HoRDvC2yCw+QbVzuy81PW/eSu71+w
ilsnocLHpE7yfdiRshFjuQ8n60RoJtktVi23eADA+M5qix0BI4BRQH90npuooF9Yyb1jpt+OsJ8b
NTHO4cl+9kpQUFZr4L79RxNqIsniWmJHdkoWMXwcOiXb+2nK7zJOQ8oJJkr7XLr9LMgA7HrmJbv6
lsHbKgpxPIUzpB/Le1OzCdQtc41YtqRek8xAK+rvk3TI9+XkYKJvQyyqR9KenCL5gXE5OE0ctRi8
k9dmBVprw3ijMLHcoCi/Vclq3cDFUrAmBLwxrGvNfVVEOEnYSONiajn25YJtnt76TKVbxe2fuTTj
Ea4/CiDQceaDRnHi1XJq7g92mxw76f145ctkG6wIICm2aJbI+4TyOfFFqXpBEPkIKhhW6XrSAvcX
S+/DTk0aCBnAG1HvJGyK2Oa8trELy4mhX346HW5D2hb2Fi+0HnzMFFn/DXgOzqTe5jkspSlpcB1y
CDLb7mEps1Op3efMqN+tULh4hQTW9RwliIo+l/iDDb1uadx9znHGp/2FiAPGDQ6x3XbGRHLOUy7m
FYvcuWa9HFafleTJjuDymO01h4GwBOWnadLcqweMUJzaGD3Eu4mT+WxkhxZqKQCWCGZPWZ8858fp
2fkXioWTcnw+p0tDpLKetiARjmOJ5cP1Exflk3iAiswHlwwCLuLyoW9DsR0659JW+ZPw50cIUU+K
rObGM/RHmXEmmDCKdu55zux0b5n2pncgc2VAhfy1pKJzn9dpKZ9oAU0rEnqpkXe7MMJEXSfWWVcH
3VhN3JbNpaNel+rRD82FIgk8EuwZ+Kc22PUCkn3mKJZhSIp9Vry3Pfczw3aZkAcO0gGIbe471Kv8
KsQ/iUtGGBTKL4od/jTRcIeBjfx2F3nHpHnjLb9Vi6kunNBCTo8pJBRs0AZtMYl4rQvkszUhyDjf
P1OZe7c+Hlq4OfGGw5mzHdT6qgJoi6U56xg8eM9+paPxF1PhFrO4fzBs71NghD22UxKAh0IFZEZG
DxiPsomieJqeFa7KQy9H4i5SfRSY5tya6XBmDCcc6+f7vgnXUgCqS0Spt+5M9sUa8kenrr8wgoRt
/WsOCD4OUEREfVUuZmDpEIGSfKw6/ORWcpgzUe8tw7M3zZil2xoSQBQ55zGzHlixwQZckNgJyhMs
DVuF5R92xMQo1WlEdG/yUZUDVLky30+Wz6qJyGzjLX9dKnSOHSG6IZgOJOn/urbxJoTNdDUkzCT2
ABLCLd/F+CztkWRfK0qcN+3OojInhp/3N/BYoTag/7G3v012D3dkbL8r4V6Gpvydk2nDdLO32oms
ZBNTHUjPDI+3zYP3FcZF2sLm8louNryyaMDwuuDF5QzHZr7Ztt5TMcBjiFoKyApqVhBimlVTYmsL
GjEe8rE4IWtyP09wlLas1FjaiX0i0c4Awj5SsISLrk4+ZaKJg1czB2liJ8TNkRJyYg68l3jPYaaZ
2i+6SSz26+m7QoSOgTjeWZjMdmIm1IEfghXahMN0Nsa92TVPYc52cQCxw24vqzdY8P9EeUp6uU2v
kMV+2jC9l5RKEULH0LQALNuLgRVDO3lbz9GsBA21EJAqt1nl/cYgp/ezF9JsfDCahRS229V7M73+
ewtPw/BaO/01N7jM10OA9Iau3LO8GUucamvcqWbcIkDTTA+avFNocNpqxupcReK1razfvZNg+FVE
9noMySQpOSoFjbF1TNxkBvloNrH1I3PiuSLFSRebs4U78p2lYvV7ulzVv8uAzNc88IMdyTHcy/Hk
dH7FBkjuStXJezGz9k+rQMU+PaxZg48v4tKji6Igg0kCzSyzKi6SJ2OhE51jMu5ekt64JH+QX3Rc
WiPRuRKsR423hMpjDHVIIsbocTiLcFl3y3y3EIo4FtPnULoPS+IkcTomYu/1wYWVLxZc339eJk5b
I7MEh291REfYDR3HXZfdKRY2KMXTlztiMhEGTD6veTQCGex4K7k7GErLVhdq3HS5uh+L6WOs1jwX
PjLDqXdIos3Oggi8FSGna7t27m0OSb0ZVLfJMVpIPttx+BmV/9jY84vpOKcsCV49cPela8LEC8/S
Ni4poZ6917nORso4lFHGqGrH7QhxFDgotqzeSffOMP0OdUgW8Mec7JfJyV6Yz/l1nfTcL/JX23Fx
aIzuJRq6U9ojtkXB9xJCkR0r9e3RBV2G0cIEz3OqW/uttHhttWSFrIlNHjErEjdG+0pQPocWQplp
6G3ZQ35nIm7sk2VzZ/MXpkevnry9NjxeKSKOfuj9KsbBPNQAKjEdUBcUPBCQuFrgmnfZyHEowyAy
ltICmqDueCK969wYqDicIw9uSRYQl+mYkMyrZ9isBhHNsyeyP4Hj/CmEuRzQYextHgCrmYyn3vIB
davGiVMbL2aQkOoLaEg3ZGqefJOERFH035GNRTFRPCKkaOTu5bc9kXbmBgIlzkv29jQLgqEE54zJ
POYDOW5S1eWWwxCPJzJuVZKbjHWLfNJ+KV8MOi+DeQSccRpH07+gZvChiwdm7Gui6q9w7rtT5lXz
g4WTKhFRsStE9NtPv4bGYWuy8cjZnooRX7EeQZhZgRsv/vgT+Xtd1VhPjfKM3QulbXbKGJWD4Fmy
0EYTJS/JEtIAMj04Vpk/O4rzUdIQal/KgpcGRAbigFntwgF4jJD0y9bo+AUBGk7H76lI8aQEWp68
wmWVOImSsZYDC2Yma+dFyJipXn5Swh9dOlOYFnMPw4vjeUzJmqVLm3DoD/Nf4BnEySoQJYiXSwBF
gU/cStkXeKAwevyGor+kebYtPuRVaV9UVdNZgbi8hM19C8ky8RnT9RuQfW5ZAm6s7TFdswqC7BWQ
DHU+l6xMsHTBzDAVwpK2wwvrcvNYmfqS6LK6ixKcNrMyvW1lINmNsq/PlJDGEKJx7jgMtCBL4qYk
TxuUBcrh8O5P4UvkNZCsqHkjRpR9m8lIammooADwrgrbErOSdtLDVOPJjNLzOAWK0hR1kE2zhvmc
H0yAHANZdkJaTqErrUHxdPwISxwXdHNjyq8bDquBBq27WkCsgqtEs584Ul5F7ljHJW69Kr9K23wL
MdZtgrrMuIvY3dav8uMgg3LbORXswc57n/+ljlJFDp8F5+LizCFuCZqZgxUqu7nzgwglUTfHqSQu
owIG05nEp1lgwQ/GHV5kj7h5/kJsm2NzSzapqU6gEp7qCJZHqgGkAZx7t5yRuT5BXGcfj0mmDLvN
T4NOhotrIvyTRGxxCg5yTkTdIJ+GTZaIUz/U/haGNZ6/priEsEqPGrcPNm1RQoy0r7oXJYBXnQHO
dQ5sdZglp56z/1up4JNAtD9XFaqS7OEsktJGjVuxBUtSxJPIw41ZJJ+OMfJ61uFnGpGz6MpWkMtP
FgQM80so292GQ3WXtcEFtJ2PHo+kwuzcvUgMg8+e3I2Zi5bZsk2NFAdnzIY/toFjkxs2o3teegTX
k+xzpoItN4dHNThXu1kuOCU+h8KhSa30QFFzZ8JVzIVJ4+yU5NoBqT0t/TweEn1yc4HTaPicA1wq
bpiMO4+llWfwFMmmpu90Cfpdms6PntuE8UgIAAH42LQdCRNveMNX/3sBMM6JgTxuYKDgsfRjKMic
fdc74ZlWmoJ1a3YNU02ugttNlVkSr1t0ZgnqHyr6xJI0N3d5KFkWSIhDmmn5IqfqA8jPzsKedcKA
cQ5aL3gchpdpoLi9lNEDpntg2h3MvmjWhyrrqxvrwTut2o8kQRFRWpa7sltewpqw19J68wZxiO36
NPknd2aMwIR8zDDfxOu+GGu11+chPNMJ4keKV4/y37tBEx5whIopYpYXsAvfQaTm8+Dac2wb+JIZ
32g5qYS3nfvQZlnUHHWbiWubz5fUN6Zz7oOSdAy2NZ5nHu2eMEqtDPjnEc6wNMovpZo1RRO8E7F3
WnHkNqRTKjwMZnFgC/PUjcsHb63paOXWOW3t6uB0HCJKN7fuOoeVhMDJvJEB6304NL+7Bmes6TA4
VNWThWnpTLSvOGLUBC5mr4vKFMwgkpqT2gwv2YDUNi8adgf4DBnYbxpua+/CUoDLptkwMnk0GOqq
YSKMB8uLE7eTbYcC9pfnrg41rHgZGgzEnbUCIDSJRzasoeds5Tr1cdiy8q1xQQeUnDqzIVjSlO7F
Hb/HnJS/RLxjq+k+Fq0+ipJ/0dV3oUtvE+vLnDcDxpMhwCoRoMAeO3zBOwzse2af+lI3pH6iRH6U
7sTb2KEoGBJEts84VyKjTOcyRaofMTdxZf4Mu+Wz9nx9KLvwxwDgBPfZVfvcCi6i5HbN/mwL4w0W
dkkm0/uuM4IxYQROtmrEdXRNmn5RJcBjQMXtWZzhOg3Q7dyl3E+SxwqcK7ivCmhqU94+tmjQBBBs
ZPdhWU8SAvcBft5HMULtjzqfNlDlXooW+RcfNifNHuIxYSh6ObLy3AS5c6H8x/Fy0Bid/O3ks7jZ
Pgp0VyLzNMxTWz1z0da0kh+iqiZoV/Nc4hDzL/UYrTIYfT9QmCAoShcpcj7UfoXnFXI5F0Nsebmm
lSbNTjrtxO/cZxLvvfs+SV0gLtFlSU1cxEG18u6gjic0Bkb2LDZ5R6aNVQfJMeZn1D7b3/+JOqzS
BPPg4mPkNCV3JjadKm9+dVEoaT/HeB7g53T6A9sGRI7O+e3Ue7DqCyqG/Ewt+2seTMH41LCmFSQC
qvBoLMOjzCGy68D+nM1+2TUJ13QyrHuPQZBsAqqFnNzPiMwb3QjpW9M3II2t/onRFdhJvkKXRoqA
Ej5f4yAZX6T9wqvt8zREF26wsbskDWx1bqozybXeVhCXMnDaBFq3XUSJQe7jCwgipm5fwwLouQvY
ZJl3WjovSvDm9gYbGtMATm8GsNa4IDfB4n3DtnqYDf9ndkvjrAOZQ7nhMRX0uXMEFN7Vs8IvX2XH
thmSnfByOzYQkGfeI1tPiVUZasr9UOvvbDa3znr4LUaOFtoTL42O6Fj08DExr+wxQHWopYbFJtTa
ToZw9hnBX2xNBnwF9ts12I7rHPbfBmglYpD+NhhA6ei0PyYTV8cM+6LWrHKjyvjpu/pOwMg/4K29
pcqZtv0UwVqsyocQ+BrsRPqmOCxH02xvU9lQh0yLBFuaJjpYhMqytss5yYo/C1aafjbHm8zCuMll
s0fP+A6TUMWZzRm37VCknCJ3sBruZU8ammRXf5YwaxiOOlZRzfAdUB11aV3nYQ79MQYctSNMwl3G
4OPHieGbtt5za0HQIG1iAsXuoVCKgpR4bx7sdK72ue1foJDdVALwsIx6uHRwE8KwO9ijZ8dlAioC
niqYt17zLObFS734asd1+LFTxm212/opd0l3RCic/PQvOmzZwdqwvNexahlFWWZVYyTOHgooddhs
E8n/WlgguhmNYCS07zYPGcrzseKav3jhHwtPIBi34EAPFGa8CEh7meAeZhFMmCMAsBnQEJGa40V5
tAiz+QWPt2Dzl9H7LLzsyu8wEnQOcz5I2zxzglM+Y4FyM7AJfnlnghM+kjZ46BPfvJR2+IpplhCH
O/I5RABz87NUzpUoJadj+v6aQWHmT1njR8G1K+vraLn+dgD/SDCNpK1fV3ANUHFUUM48Cda9F7HD
JDU/JZxMcuq+G284NzgZo3w9Uqa9eV8vKcqzGn9lYAfePMlhp7QhSAuKQyYiqtsQF605KrKpnp52
8LfXuBZDPh/2uCX3j+zhr1IUpDdo3FwEV3Nli+dFMKCz4zVvK4H1glYabZoEQ0DOne4QRdNuasOP
cZLTjuP8Y9owSEZJ+zR57S+Oy1Cf7ID5vr4PDQA8QquXMAp4QXPSNuLZqhTOQ8PcR4ASeHHR3isa
DNwBC0dAf4Br8QKXfXNbcHJvtUBjx/b5XJkBn0h3+oGZQwXhQsuwR8oD8/vqvsDEltf7hl4sJ2el
pR1oDF1/Zy0DyB6gYVaWvkRWdOdbYXAcRHCMxuV5AIGKah+SpRX6j8b5jhjUWnsJi1r201fOEeQu
D3KkY+a7U+/VJxBJNwzS426sQ/DlcBWajMvaUuorYsW4EdFya2o337aL+xNN6iVZg8voAuUK4blp
0/tuhym25uJ97OVn4Al/I65lwisSGtlPb89Ec9YOeNe4a4XxZo7LK1FYuZ+mdUBXCPKuwIaR2k/2
DAMo8+o/wO5DNkr9rjPaB6YS6LhrcFPr8dr7vADYHd+DhkOuNZxctkUoJ7wZ3ycxHO1RevFc4Jpn
80wlPA9mCFsmBI+CZTo6zFTeGsDoRm0+oXa1PrvZYDxNhU1tpZgPhNfZpFCDi/p5meov2xL6QP2c
G1P7OWySiiBJ4zj1ZUANS3h5dwBvv0UUOHHfEWGaxoELO7d20Ub4gqC97+xQw3hk+cXa9lfBM6ml
9942e1MgELgh0dKuAmCuauIBShJdXNqag8YAnLt8qAfjpzMKczfXZndUrnjtfL+/YPpByU0uRuDt
jCxiEzp7I7Hx5pFwJg0ZLXGcQ7eyHMf1uWCeD6gWClNPnpbAJSBPrsmyKZPHR0IHKCZRUnenhPvL
Ji+gL1vSQ0dK271a24+KGYREzjY6TW0OHcXNsYY9n4QAS61JD4Zr3sSwcBFrZX5Y9d1Qe5xGvqcC
c/dC2HqT3HuB0x1cJAeOztZy7Az9hNmfm1ef4BiYaZABLBwnbQBZjrnRt7nxTbq/FDq1aKvVf8Zy
uXnNLDgFfEhRq7vIxv9vFA+RJ+9ZdFDOym0JN+uLNYRozea9m7BBkPTB7wu6Xxx11aS+ltw+SE4y
Q15jYXPquGJwNQIy2U7vnwOhnwZgq00C4MHv61ephveidZa95eLzNeq32sdo5hRfxgTMxa3fuwAd
epn6I2RIM4I4V7sId6qO8IOp45J3+K0o80bmmCa5C6ebLhbKaUGNd1YAsVQggK8B0TzpCI9m4iXE
IUImGlsR8gXX0l9IdZzOp6nj6M49sAqBPIfss4xr31s/ftTvAC6WSFj1Sx7whmcrvEMQ+x365IMw
aJcq+TBWJJnU82m2B3pZRnpQiDPjj0v4xSM3c7ekly5YW2ar6vDeid04Ne/VDNGiLIZ3PDtQyZID
vtKj5FuYaHt4UNQUsQLFyS/9gG1aUfu7qOcOkOS85wpLLjxslsG27/BtKt23Gstt4N2gCmy78GDV
0bXLgLIZoXX9wneuYjukjSZtJPmZhXd2tTogSHZwnWi/FHb0jORJzBISZ2fSP8gqegwn2zxa1WeS
TJTEG88+q6q6QMWXsv52nHziyIx3YJysPO61x/wxjL/6amKW8eennuWLrCOCLHL6awf9k4mfaLBM
0vRZVt+PI6+yxYknDgLvB08aHATUxUo2sDGs9M7yh2pX5cED3QweMoh5lmEKV5C0EGKwwwc0rfw5
zsmhwaY8z6Viikzcs+tHh2IBSS6xDbCO+4Fp9amT5IoWywkGJ8vCgQcCJqFBDiZLgsDWJVdqud5N
6RqHwGy/bVfu6STa+tFz2E8qDsrqdVxDsp5X8Wnz1WFKyA1L/afw+ZAOtJeBAXiv3KcpU2eDoWNj
L9aXmWXuqXUkFRM2eq5HONdt3ggJ08nU0JVWRdV2oBwMqcPeZMbFc/BeoKm8Nzko+qaruGB96xQR
HDL6zZRPw8L1IyOgujHUTP5+AJMoMI9k4tPJuzdfNVtFNbesuHEHTHabfKKdKwsR4oebkV2CcrIZ
debiqMw7MC83UXuf06wpyPRaMqDqRU3eNzmAX4bFSFcQZwY4B1Bfry9q3qcvqRXBNNoLxVkD4MKv
QhUZ8K6WSGNWvtgDrSGa2FI+W9YtHdJjUGE8b3NyKs5KSqkrYhke8aMuTV+EIkQ2uwHSOYA9Ntcv
tkU5mi2pjMjxVCx+9Urub316Pkw+cKdRBohlyxoJadDFu+ROhfKnGzp717tJykfb26t3I8fgY2Q9
GzqI44MNs7pm5gixO1WL88dDCqJpk6SEVX6mUOcNYfzpnfFMn9GAOxf9nEzxLqmz+8hnsbkEG3DU
wb/XEBzag/C68dJ9DlPrcXVGS0dRxH4kH8K5eNLSRDTAJm83cud06DxFSRuWtdwXXKPjWXQna7Be
kRERn5zlWnvDQSTojEHIMhJHjVUuW5slzaZJB7UtLITHlLeC6gnEB/6d1wwMCFPLaaW52ZQRFi6e
CJ673D3rpt77WLj7kmUQ+zZMxt3E6sP8XpK/QH8Yj6KuISXwB3jBi0Nx0L5t6xOGxTgbXSBh/rFc
CjQA0dxTCkHM3GofHeGfVtUh8+HoV4yYTd/fsyrjjdYzbIjyb9C5d3O39l9U/SnkfOqEsWs2dxpX
uEptCsC64Dj299bo38+Lc2gNhhWQBRtK4TDPaBpFanWvfHUrrZkkaQIkf0geFulzsMETi0EZVrbn
nMWqEQbdcQjw6NkW1SPZak2qGl7pwLL/zgJrpx0QrJW7qcw+/WK5Qf7YaR+rqxXVfEwgXjacXtgp
+Zuh43zhsRuxJLMKYAhujQ52ve49M7H8tQ7JBwKTGwdfIFHP8amAK165QNnWD2FiLDfDpPsKGcVM
+jMQ4gjf2HTsWdQVqX1jThq4p48ekavo2iR8zpbVX5Eh8roNfgVsRFZqnzlu32DDAd/rn9uIsQk1
/s/Y1t1ucdhfamT8nfS7XWfOt9DGWDflnJPIIMWJk/4ZLPoVlinOYItk+JfsGX8TS9AbHJdYN/Rl
DFMPh/dhwBZK7YnFiQO8hJuZrLqXH2cxSvZZs9yWqqfAqau+ctejx9z+Fm3ymiQX5igqgyNQhzQX
OSZCHOD0pbQuWvIEuOJpMgPuyQYO18R0XudkOFnqZ+D1YGfDVc9Yyq/C1se+Xo3R/uLuEelZjqbZ
gOFaUuHSd3eOtmm38EFtSTH95iex66ffMWIRMeaDc25cyin6Oj1S2xVTWD3uBoefKmsd0yKSHvue
VydQHCHr5DKuVihCmDgUaHinTepgIdJSWHhnrcFdEyXMziWYtzB6NAdGtCb9JXqGRPoDaXnwnR9M
/ke/TrG38QOMCBJP7wBsX+sGwEZZ0BkyDT7BIzA0k3ryJNKSZR9AGViFA3S2BTsvXY90i/AvlD6+
rSmtRlzUv/6uJjolWaT3oAhYGUvFShc/3xG7z9Vo6clxQuuVJOO0zwnGzgkFRUUtHqYpsuKqX5jb
aciLk7H8HtGqtmmJXkYt5tZqV1fXCjA24ExstIXP2qzrD/Ic5jlkl2JOlIr1jKo7txfVHdr/4lC2
orX6qs3RPrF/EVi0QAngCJ/ZR/gFlbutfy6Fqe86W3dnur0OAabYOzuBb1Bpcw2SrH9bQDKM1zft
cdBZddZGU53/+69PBmhxHjh9QKfhT/994ZF06PeOv62NGszbG29szmKLD+2vMN5UZRSfPT234IaV
8WQkZCMHGrXvgoAqmqVuWW6gq461P3MD4P65xnyfRtZPsSyE8WFq/ZEaTvpDXAeBfElJeEr5aGtw
WKZ2CAwzRrpFJ98qDmXbPGr7B7PpykPKr4XuxDsckk7Cr5t7BwoToTBkFuuBDhFkaXIbW5s9XcK6
+39fcimny78/S4cLa8jw/O/vchU+K8zsh//z7f/+0uur8Cza6//+KyG39QtxauLic6TJ6HVc+LA3
VCxHL0zzMMn+/xer90HMhNXRdQrnMgyh/d8Xf/1fXcgCryjnPRTZ93KkIuvfn//73nRMQ7T2MPoQ
Q23jwuof55Zko+E8RAZblKSeTyHshENfAVsEFzrxki7ArXTIwQ2ioeBcxK2/hJOb0IFg2Szvl8U7
Z03hnzvT/o5c3nkZDpWz4MCK0Q9O51m1KGQF2ZFtTWexB36KQhfs9GuEgJ6z6vzvv6z/EgXRNgDU
dAQ+pc/CcvR5Jl9w/ve/ZdsVR+RZIGOlPo/rdzQR1+5gof8rD/TEPVmwrlCS28WEbyVMyNkVrB5n
/3FOyHRgIRPkkWx9GfUPxffJZem69TNECZjDA4nUXaM07LswA/MMuwI6kdbNbiDQSh6pN86LKQyQ
rtoxzv99Wff9nZ2ZG2j6ybkcC+O/L02qEQnKHtMpQSf0PTYz/75Frt9irpathT7eyPEgc5OCZDD6
Z9eLgdWIQ9nPpwW55exR0K4mR12qEQpj318N86c2rfaclQZLOh/zljUFZ1xy3Hs7vOmJlbZXzXX2
VBnVXhH7P+NyQ01gea7mX+SKh/0s/lWtdPhbFot1TrRh9SLYlqAZGFPEnSQv7iwzZHN8AoedkTmh
9yAh0OMnNs+0f0FPG0Hxg/30h2br+pazrUdJlDJAMTWt5QVpDY+qp38x55p3FFpFGuFdTOKLK0UY
oytFl4wjUlrjW53qGWyKQ2FEDVKIRooslqOHFRs/8tZ1/TUhQg+utneuCZKjLoBLWHOLcNGam6mj
FF17iHDs9y+BarKLSR1yLPDlWGGsWsXdsYESutInQ+x72EmJkPfFM926xrISOP1pX1s9xwHK+ZBy
wzHmIVK08VclUXXyR6DXNf4tt6ViTXWvyEtX5hGQ3bBpEmyoW0GTJZzpZdqp5DWLvM+8TI6qaj4a
59JQzzH5EloV9RsVBzuO6sYeTtlmyP+KhCMcJMaKwy5siOirGptjV3vnqSZW4VQEvCY3uZZA21Od
2dfSyNkfRcmp1hXAITKV/QvXucFE6OrHh96x/7Cp7LdM8gcWyILPatXHkEReAwvuPFEaHiErh7ql
dzJl8mxZPDVhsLWqih7s7jlKo19Au+UuaLIbGklKpuWzzMKEfrssrg0wl914iGTZr31kh4xXHRuC
9+hhdxcqPasuuhcOfbIYCpkW1DYaRnjAilBd3fnbVhSPjdPdh4PzI7jEodeDrDMzlCuo3FS6m0fs
njUs8VD5VZxG5dNcDd6hU/Nee9mT9ldBugx3mZPc5VNtb+3wzI3ivm/0s6GiYWNrEHel/UjA4c32
vedwLZxbuwDQCBkQSQ8OpJa5jeKLNKgMEbSdLykcvxqCMDGx3Rh+Fxwmoai4dfnur63nmKQDJE5R
EcuauwESZPKjIhCyrs3CiKmoCD/qsnmPjPwdKBeWRKp9GRo6y3mG+Mqdrvid8zqylnI+cIIjtI0M
+Da04s1kw76f3PAxH/nHqg5jkzPAF4JdbOzketecagLwjofghhdCp+VjHQy/GbqdjfluSQcLOXWW
6WjKg0SLSEwwE3POLXag/MYtfit2SFKKn3ER0alUet8ZycuioPKW7q5nBXtHvEBBgTsVTXUMuuCd
OjS2BimHC50wpsyIgeH4p88Xih4i5MlE3SyYkLi2yTlkySMbn4aDCnl2ZbCE98nQGP/D0XksR25D
UfSLWMUApm3n3EqttGEpjEiCGYzg1/u0Ny6Px/ZIahJ44d5zgSpRwFkOSYnuvomR26siukR2R9wt
+satI9gTBCzPJIyxIQETMEmPnaLBVholHUtGQw0f5GLxDNhLrxQwxlKxLkZ5RbwPwtT8MjtQMl1o
/yQpsi+FyA5cyMyC0xXvIRGojGjAtxIuvBZl9Suc3lib5GPXHicTQKYCVlf5YZs9JFzvoPoK1GVB
r6mcJ+zbKCBz+NGCei/r9CYIsCAG8/CNLv2EeH28h4niiAK+mBexC4QQtEuLCrkpXBjEc/vTz+YP
G4x4nXQhsx6WfWyZqbI1zRzr0yUrcf5mYGlhJ22ydIr4XcGw7SdiE2tbIBYs9IcevCfBlJbmpDgM
EsVkGBUUQGOIEHHK0SHP3U9Vtflh9KOLoi2PcKruo6ID8TOH64z/Gwuw+bOcGF0XczEy9gseURzC
9BvrK67QcZWH5bfN7cnHwA9UWdQ9rsVNkZmvXjDjVvOt16Rp12YXX7qwfhksw9tk1Wl0wnjbKyg6
CK/WqdfSWiBsU/12rirmvTX7S4bUaTqxW7T3AsOMiNsnTz+bfXf08uwXdR+qmwKxZzfe2BHsSwk1
Y7Ie8karZXpHZIrCJ0FydnbOUH35UCA8N95oZxfb47ns5vgBIj7AP9sHPMToCB4+visCaynjEiGu
TswqoQ7WUywPTXmPw56iXWYF0yYLUQYUI/tZgGgkhMELhfh6nlt4XF0JssAbGxQ0frvMbSSJs5wP
foTQsE6BbJjYoMYkfUVkCrlJR/KACmNntvZjm10BSKkbBubpGegG2Jxg5rSGNFKNSYJQntRQ8EGO
6ZYb4BHAXzvzbKFIpbeDgN3kzWOZhsU1rGk0nU5BU+tXROCQra7DgOVnOeyHikPdr2MSxPFd49oK
r///RX2y7PCXHc7pJqys0zwkCKsb4DdOWJtX6cSoXYOEcRbO+Crqn6Iv/MbHLieMxi1cfnRzxEyJ
D7OIzaV0npE4sJXJqQWjzj+V1BLRfddPqgmafVmOS4vcBIwc1IOWgRszAmIwjZ9xKqaTqmvQk4oN
DT+2bYFvG90G6hR0A2y/8hegbuYJ/DgbXznumHMCaBARifXDaaSwh9NrU4g5eqMIkQv4EkRlMgco
GVoKu+wf8qRFzRn1vFyWXA+e7h/+/+d+TGJMbXeM/cL+AU92u0o8REx5gqUkJjB+ExlXANrpgy6D
5HG8/4Vh9ClpyES3lRdc7sVGqcv00YhxS3KBUUvdf1nf/0LLrtg+k0s8DYQq2zqsNv//bm9l0aoj
25rGkH+P1xtpUDS1TCu9+DjU+WM4I3NwCaL1UpomxngeMzCd8ormzLkpt1GQSM8LeVGtfRHZhyYZ
bn3sE36CX2jFQuPJ5Z3Y2Xoy7robHy2HXAVzw5ykI2+B8+UWVSAgcVLB2lTxq7rrxfvRI6R0xUIh
uKiqQvqWJofwpiC/U2GJ93rAbh4W92QQNzhZ9b8WOtQ6wqO0YhMx3mwbWq0wXv7/xUgmy8SeeKnq
rNlJ05puCpJpiPbk+f9f5V288Sc32iYC0aHK/AkFvUjQsbgXGQbONZnr8lYL45/bFOr8/6/mPrTJ
+KqTrWMnT0IM1Y23ghPVZB6kElndbEcLlFfDtP3/d81JL2dz9Fe+UaXQuIPqxtMybCuEmejf6vpm
RkG6T7Xn3CXWOCA9yh8XmechsyCQQPiub0UwaZ4K1iFa+rAKURm+tplsjkPcYhcZgzPbqexKewlm
PMkuZqZcrBfWxg5Q32cuF+1E52Q5nO0TNdCP56FFO/Z5WX0C7DkAW2UJUpTZ1S3naK3zkMGAGI9N
5+tTo3oHOkhAEsusPkC2YJJMvWUzklJQEvG5G1xtoFPrXowqNx4qXliHf7uJjOA1r8AoZXRXIwaC
HS0eWENC6hcdUVgs5PVz4RCzGo1vcMtRCwaSuotnH03OVuNIYCXFfA+mDN4a56fNx36NBYK27q5Y
iFnpb+vYd8hSRVgBQhaBbpyzQEDe0oiw2XdxsOm6dI2U0WY0HMXrNKFu9QEP6HZ4KGvW+a0TRGsO
UlJ1L1VSvtl2JhiNBM9sMikES4fbxIKaAaOg2iKVP2fzpFbEBD4mPrZPk/jF4p4naTfjb0Zo88hC
b1CS17JL7oUn5MyS/i70sY1yp0bQDSlauLaqv2jWV3LdxZoIjFfwfwhvUUeWkUu9Fd0FwhZu9Hbq
3jOnezZqHu4GahgZb8lp8C+RaADvsu8Qw4T/4lhVeAkiOrI7u/gn4/xyBW9TOLKA1w7+V9VWLBsc
F6ypMNacKtwjoX4WtDHdNN41LnCVBuS5dDr2pZhGHyIlA8jErdbJyB7B88843L/i2oBNF7L9s1zv
yZ68R8uowIh67vcYwGlLImMl4W9AV7D2eZUMSC46a3u/DQnGVFvjAyxstBtd94cNMWPooofDFlvb
YLQAiU14gwG18Vmm4jMJ4EDWlYWOAluTFdMll2mZEAHRPGcUhYWAoEDbtssrqnMjYnPkh4PJaYMO
2mH3NefWAzoAVj6hYr2IO3RMfciceC/sqqZcy7zHVt1JFviTFemFjKwY3neRvwbiBHi1nkJsSNhk
XdMAV4IYLWUoFNT6L6eWzZ3gqgCYJg4Noh8Bs4zFwC6z+WlqyeNrdMSYCJqoPDN43pAGpnTYPvDI
zm449lMqSqaX6JMe4yzPVoyGv5PZC9c2onEqAIjvVfFAIf+SNWA4nZDRU12ND24YLhBZVWvdmDSY
Ib6QEhRVDzDH7KyfJrLfo9gft0aO34twZdYR47wcimI6linpYx53UeKTnkuIwVPnoGonkbNaDWnH
rEk81KL/M8Pou82MX1ADib6rJxPW1oU1nLPRfJcu9ZOODSJ47UtfwtZlop7AaGNoP4EFTsdx5ygx
rp38Z55lvmROtQqD8S+Z1xIm/jJPziMfx54viFlY8VW36a5O1HuYBOM+4HkHK3kJ+KMWXUGaFhLx
WaUfaohuMnRvfaustSzrK+rryxRNv6wy1E55NlvK9DvlGNpPpCSmFWq3KEepz0+J6WjXXM00vkGe
WM92z/o3fAdAupnc/thWnDaBPRL76qy4XMSW4wW+99rHnbRjePxCwl5r0uRnTmW899gqYmAhiNSB
MuSTv/BfM0k2O1tB5tcoI9PCSi9YccBMa1raTjwARQMiQd1qzhJBgMcxV9jDErsDI7JgmdeA4Hw5
c+vNbAoYBqyEUxN+VHBBxhQoFbJwGthd4xdUZoX7EN25NZn2r3aMNcThswcKbx/DZCIKJEoRubMc
T+Hhr3Q3uzy4wds84vxGp3+tBRBFG4UBw3RNHQYqaw3iBVWaNDe8FcihmZZ9ztZIXSuuhD29deSJ
xCMKHmYymDLQ3LNjU2sHMsRY1cbSTRlbuUGCmNaoAR9ndGnwi5VmQJPJa4VXYBfwX5WEBARIFLBw
Yy2WjIFh5GxzO+OGq0hXLRj8EzN3LDqEGTnD7g0N6lmXuJTrxJPMhvI3M67fE8+9Zpl+rtIOam8k
b1oX7iqr/HfBnaDb+Sbb+T6LGQkS8Nm1qdR89E3/eR4rWpn0rg9HztjPRMK4WX1UdveKUxHnLRnC
SaqICkDLDnuuqtcCRwljSoEzH1EAlSSBliWpIF78x2aF+bfnMTKcCUW3zG9Wa2UbV+DSYuR4zbQL
EgMsg/vip1G48sYA1jkoCZ1a0A+LYJ8PMdIHKvfCAp8DxhQdOOIf12fHSG2wJB0JVYRjPkdD8MLm
4VKEmgSxPNwztuXL1f3WMuxbMST/crOJ1rjKZhbwnTE+5KF4pAxl1pZ1DCPLf3ZH3o3zi8bzO5Xx
1Z9aZtFzgdPHIKqeOo25+aejEm8T4C9E7G/hF4R91c3lc4boh6PkFJXG1Xajo8y7Dzcjz9IbaMni
4nPymDTVwl4NgIWpGYcNtzXSsligrDO8M6EnTDdqDNWzbE46rqbt3cC2ri++x08mv7NuPO38I6Tn
Hk8z8mUbpHTDZltCjUHB2YfAUrp+A0OIVd/dOFLA5AZw9eGnvGlMGhLMxNyDPdCMsC9/8iH7pywe
h9h6w2S2KogwhylA9eIw8syCYFo6Y/UJO4DR4KSepUj2on9IkUax8UEr5MEe6Vq+G6uNX3QBFpUV
y0sW4OjIQzzoFrJVhiEBaZdF5h4DlX1z8K48kwUy0fEHWzEkojc6QG8+Z2E37equfm7N/sUb+iVG
+pfBeTLreSKECvN9aBU3EmMOse1+G0lwnDpuCKPFRNq05LF6/VlFNPpj7q8gyJ66jtGPcPYt1/aO
letxIEacO9ze+h5AoREtytAsOoqGGkEBb3l3HWiatiPMv6jk5ZxS8zoHbrvC2Ed6YPKZNd1JEHLG
DcmE1LLfut4+BWWsmCDdx/yi56BJSED5q0quj7AmaKISrr1TBWK7u4+hHZmwQm7j8GSCaTnUMLbI
76A1MHwrduaXNIxht+6ycfwKCSmiz0NWUGnwnnMC5tgA3TkV20LOLITHT6vlzK2QRdghiDVMm3Z7
1oIvgb7V4AhrSAm5JG5bMAdKP/x+no6eET4ip3rO0L2twzAhutQjmpuwrlwGiPM4Cyvzr7HEsCUF
Cx9a+hA66g2XChFbE5F3QfjVMV0kucWsH8PmpfMIWZgkuyIG6r7707h0/7ZjnghVHXldbeczhqbF
TobbmO92V7owsAQT9TZj6NwpOHhNJPecQkBSovcwlulapZwT2oDs5SYmK/SqBvcaZGuzQf9kex8T
8fZMNHI+MnAX1Z3KYvxGqUnxWmUrHRmoQdv+oO+9kYsiJRipfnhUXlyb0q4drC+mh3PrMjUV77oe
fpxY7VERXFPb2phZ+pkz3wh6CK0yZCabjUADv6wOmU80wHHyKajm1P7pObtLKUC/BvZr5Q5fhebE
NgpJB9D9EouL/5WReKbeEjM6o3d/JXeaMlZabww1fxHCW17+602oCudGfesKMZlTEdKhZlDqDki5
ZmrzlTBdxG6kj8xRtM4bZ4s7DZ2tUW9Zv6//37PkJZM5zhPTmT/ArRzjDr+xbrwvqKzrxAtfg3h4
8XiLfWXmKJp+wdmAK5wB6kiOMLOSRO+5f1fGmmeAK9ugZPDbgk0g9nyBnw8tuitP4QBU2o3kGnWF
ycDbZ3iNrYFPHbEcyW61PNRx1x9a/9HN03DVlMYnIXnjjlFPOs1H3bQz0BGA1HbcPdaZ/810/eqI
YFrNs3rUbn2O8uzZ9YDJmwlxhPrV1NHK8k1vRY7mq5/TbUAuD2OmsCgm4efg6vSa4NMiFGjF0DaB
+cL55CBGwVP9iZcOr3jnfDkxMgQjQCQmsbv3Sb80Y3qbjCm659qvSrb1jgCoFIUVgV1egw2XWfJa
zyjHAoAaqQu42K8Zpjr++Jn3aq8LqpMgaj9ElwCrd/6ls32Dnumt3QLWRyKe2lC/4C3dWuZwA67Y
n1knEFOO9K1vk1ulSFcwLHQPzaPbEOxaMW3sw2CV2A+EdbzW47Rz07visw3DVUAk3FR8TWH9jpCp
ANNhHJFa/HZMzw8dviI07/QKXW4imI7Yk9eY7QKW5bJHFADh7zxjT120NqeNFxUoPVSxk4KIHxB8
jBpKxLfDh58l3z0yhuXg5jVxe2i3dHzyM2JLLHaao7j0PcNzT/ogbycSSxvCx3QCSq96B+yItw4n
x/L+p3l+/BlSnnhliiUGMtvUsq4pXIYMeUJGTUIrsXAadcMHth+0nWyVlaF/zAjKls2/Kcbw74w1
WjwicwEEEkixbzrkXfyAMKU+dVlC+QtnuuahL4Pmo87v2Z4ST4IH/Y/eMD9kWf4XgnvAb++/2Oym
etjq2PfcjQ3BnyIA92KlHuckPjR2vINWtSTc6mxIqJNKKTY7rvdp6nmfZuVTNo/1VvrJrzkj3WIz
RzFSv05t4qGYy92V6MNjLOBlElLy7EfRC4U6Jalp1TAHiF0od7MVRGTrZukKuSAlZDx3K7KfD65q
T7FJQQPxwto6DrNV7sWUaAAQgiS8qdy6OmkDMqj3PyGBJsegGPkKA6SL9fgvaOqfxqs0SP1kBRmN
BRooy9XQZzzrsl3DkPow4zHbqtZCXJTOiA0lh4N0ShrZuVwlta0OZkx50kOvMPESuC1JnwAxyfYh
X6y9D/yvvYHWJi+wYTpOf3aRsBcjFt+OkTr2PO8lNb8gdnn8J3o99hGehgFNnw8VoarYbvQTiRAD
8VKBP4tLznzexGWNOn3VZ4rRXt89o0h6DMV0HMtd32KPGIsu5F9JggeK0DpjMQViL1a5edCe8R6O
pkDnR+RXFH3YCkjKVE2Mvpwbc797JjnIYCn6dh8EKI3qw9TWLJBlPm2ryO5Pg3MuDHQ23RQkmwS/
u5pNfriSkj5wDv3U0nHDH/G9twHLM36lmEhYq0jwPtMnk+ZsrqxeYk/DlZEPITb0TLzJKkafVR/z
Pqh/ndF9ondtrgK9JFsDlrpeyEJOG3LvxeHBiPENWxbK7E5COIHOb997mXhlGX9RgeAkVUeWbtWu
4pMZ1Xwd/clbddOLSHvkQbwowWweRwfLoTleBK76QzTpk2HPHmgh8Yy7kKl9b6AqZRLixvBQdIkW
1vW3iCDIH341JURgQ5qXqNLw2mL55iXBtgLvgm4ZaNLggiCRjbeaqHiYGmW/nu+oLav3upuRUuDE
THx9VNmAUziFMOPMzmbqmbMJv3ueQx6PLBlfDcWlnTgD+zxy2jnu/mzaJgj/dsjQ/ae4SykZnEc7
O+3pvZrftrqLKwdgzHo3nnwnvAY6JD8oLEAdyeYHAM5y8k36t4AtnWFjqFX6PHiWf7C6rN6bHaCR
qs/Wu7BVESmx9wk8yClG5s3KLNnlRu4P43BIPD/G5IQrZOreQrT5DQZTds0d/OP6p/X6ga42VutG
GZtIy+rEPOfL6U38ri14ikgRNjgOR9pWTtiRGN3RfK4aZgJe3+sFDSS5RGw+aRj1YiKK7E60gLWD
g5Up3Evp48w0HlUInieac7ZDMnwY6GTMEllEBz6Cqfgr8B7qfhXAxeZF54dGspRBaFBUFW9SFTHZ
MyQMaeyTREOGHwhVH+bJOtp9theZRiaEwgm6mMtcFv10gDx4b/To/aXHuzuvrZQdJfM2RcU1HnQg
yGzOYG7W1bpkeHayIA+tZonbaOBwO6sxfilN+B26EXvmN+XWcjtYUIkLQCmukfaHZFsiq6/RPyxJ
zEJte199IJxL+3MlsIjr4S9r04cG9/py0D4SmSx76QJqvzTbZwJrVeV31abBRWliyFybEKcY6+Ez
I5+sbI4zYSkT8wY3usPA2ptlOz9KGkdWc6vYF481gueNDPABkJ+VxJ8+8+02T7+GjEUm0IkLn+gx
KrJoXzTstWOWnyO6j5U0FNLGMV+VMWtTxQFozjxntlkCY3LVL7eFbXq/SL+btbQ3toFULI42Ouf9
iGEOcPQI3NPTOUGYAMNJAw8iXbXqjq43f6dj4VD2rawwf0Z3DpuqUxuZ2TcP9wUznezHTbD7jg0g
Vcfh5fOguq29+6ddd+980wGnqiJB0gweRWR/zmF5E+PP3OqvVub9oc6rr4mIvEni44fbIO3pjKqr
X3MTfSg/OJmj/kgd3ICoFjB0Ae6kfTN/C1a7S6TnUG2Ne63X929ZwW4gvO/ip9cs9kuQcdWy7gH6
y5F5JRav53KQb6SEIacItqzsbgZfLTB6EolnSii+C8TuhnVpE+OCFWVNR4WGSwUm6vdFFetkR4Dw
vJCcD35nfbD/nThigEvMNOfLjMFp0tvxEsLYk9STw62DIKDPmm8/Q4M86P7dcOB1isHlxR/8TdaN
99wR1CQcsKRHqGZnQWBaz6Z3sAuLP5O3lLJmOprIKBi3R/DmPd6LshKnaPypDUJnCcO71/RsjIX8
RwblR0Jk9MJD28rLgFGsqATjymHeNiPSXGZc7H677mNyQc7YCMCXjmt/6bElyJnx6Rz3CzOw9Ypz
qCPX52y5/oOVkvwX3ENjPZ5yJ0027Z1QYJZPU1XQNqTSXDYqYIob/+ah9dtgClqIqeCCbV3saJ1C
1QBsDYUW/hx1l7ew5bDq50DaT3Xjv1VAG6j1MvaPE0+THd5HwlXLoquI3mObM43vK4uVplIfg4V6
KBixo/6LuCEHuiR8rotYY8qzHW8/tfokKiCO4jxJXGYWsrKFZWbmTncNZ1kBrFlmFHWYV/lH83zs
WJGaSYLyMfDujS9JekWO8xU1BoYDRDWUmktTZI9s9Oa1QaWz7JzLGBoDm7gaZ2Nv/uziMCzXvoRQ
X3vWGT8iGbXVwAbD8U4ECFZbv/YuacVjC9nH3tfewMdi3uMqG5Y/E+v8OmW0V5sUZkYYRzv02gAx
LPOvnbzg2uIIXyTOk84pn2Lm2jM+t01ZEtqLiaczxAuPDzJju/4N2dqwoJ8pq+/ZmaknH0LKDSST
X9mUbU2J26EhdmaYVpzUw3IkVZDug01GzRvFrO5cps7e15a9Gb322YqNQzCYa1BDqwnmhps/+TjS
ER3Jb0eS5STd+inOcN1MfmEvS3wr9djxfNTkIxGZ7sy/PelqoJ9QheRDsh3Caqt1SQpiM/w5ilPS
yyWwAJ5Yt8FAKcnmdhoOs3Z094Ma36Ws30COfYqs+Yj9rdTYaqvWehZ5JvA4dudMQlsBAHBJEgxo
raa/aqNxIxPbXcXPOtdi7dYaoZwVP1gKrHCUfcioodrquaWI7KHMD5EXVzOQPmTE31PAVr6Zncda
2VSsWUc6RJ4/ViHFf4tPa4VhgLucJf7KRfaKmY5xHNP4X3fCutuw7kWtn6+iKP+VXv1V29vcszEe
mFw6fqC3kSAtqkB2QheiIUe04xOCX8VblPeQitDWAy9PaMElqxKzrdIFIrhl5zIth03NTvjatwKE
Y+1STCjr0nfeg8P/E+uCySiaYVke46ezq4x609rCYSDtbOx/2Zo8TXX9CJoDHLN8tripNhEuWybS
QB2dzE4ONN1IoPAI5CituLeXnUaF5Iz6DtALDk1W8iUNJX5d9G8W7XtHYFJ01xDxpYPwzjNWmnGB
YtEbPQicjcWPUg1ya7X1bW7r/diiqArJQaGmLCoe+5wyhDChLeZ0CDFTf7Lhk7Mwa2d7XscBJmnH
dMic9AreNas3jrkhD1aQ5psRycwyg2uxNvmzVkaU3UYmo/tKlq+MF9QutPaux8CAvTqZD0RaOolx
61qTEatwmX1Z4t1rmlcRC5P9HCduznyw7nGcTWWbLZDUfbDZeEjoaRQ1JFseU9Ht1f/rS2yctgun
jOfN3No121XEaFrbPV18ADarzv+6+wynmphwTQkHghkW/0bLFrjV7GfzNAGEXpPqka8CQZa9AlFY
4oZdJxMntcUEXzgwqxACz7veM7kqWuex0D7j1lZOLAmAO0dA+Ex+k+iF3aC8ZGklk7UQRXzWscv+
buI5G7C05EaYYs4o7gcK4mveiP83SDT0xj2xoVi2PdLi0G6wAiEhcTneCrTsucMtFBbqfQJ5UJPn
qdl1EvjppWH9MEGdWVuBiHjHN9P9dG57r4NF1O+5I1yiRLCoQ6NA2BMgnRzUS93rN98E9ZmY+Ko7
TnkGRORh2cVHMryoOYB9F7/G4fhMRM0vHMK7idqxln7MhdKYP07fvQUugoXIsv+mAlu+O1rRkv0H
ZMSW6tKNmUZ6LUzAJi6WHA9MCXmxnmvTRyJDKZ0khLEmTIXoBFimRmyaquhTNe0P4ZMHYDP7tsQU
TZpgZTy3HFQwOUB1YLofizdE3IvUH7aCUpPZkolwmHlzN3/DZb1Jwr86NtE8kXswUehFDLiU3GiV
9VhGINHjOV3n8fSWxxLwV2I2i/ynidWzGPXNra2zJCRm8dr6HYnXYF2EZV8rv38aXVDCzrBnNbEr
g2I3t9PBS5Bsav83zNJXs/dvVcGxGZvIQx1eBPnLiIhPO2Rh0JQd7QntB8zKbPC5NQBPQtGLoSP9
/w/IUoe2Zsl3I6cMmd3NBBJ00vnJHJCIGkKgsSt9hG7MmzXS49SBAYq7mmUVd4U7k7BU5Y8O4rpc
sLKJxXs84L5q86cGCwHLg+XAhqG35InBPC4pfzqlWXeJSKpTdbKDVbw3ZHsNY3tvd4z18THM8k2y
ZrBT4JxOeoayQHFwH5ewkc9IVANH0rwlRvoazdND62/mZtxndf0QTOOmcqt9kspVekdcOPFJ9fAd
yZqjzzKS9HOaKcoHBIMoT3D/Zp/gOV5GL34AlI/NZBcl1kPmx4+y31KOI1sZuyfH7w9BHNyqgblX
jbfDrm5JX5EdW8ME45XwNMYZXxHzGGZbrUCxzbJeug2xB0nOadCSNNN6I3xcNW3zTl6GQUE2npla
mZ8mVW3C9AcW6MGH6CgnTl/wVbyplfyp3H9ObpLUyxCoGNSvCODNNk7Wk/WLz5n5oSwrylmJEa4o
nGR31/PSgOI6k1DhYCssexQj3QC4cspfeQJOmY8xL3pp6uxmgodMcuchIezJs4rPpgeTCQwd04zY
Nyx3R52/t+6HVRY/7OvJdov0g844cS1ex7us24h+gDiAw8iY2jmFCQ+73brhfWnQ8FDLp5qnlFdc
L0q7egdsuRO6OBUjp0oq9A9j45eMIFdDqwvcR7LhNHIHUKW49sTKVGWBtQ/wnij91eDHF2JhoUCW
+D1Uws9BT5d8rp1tj+hwkbl3fbB1Hm1g/rr+55M1rE3xbGTh09A7TziCmMrn/W+Dm1uD74grCPRw
WxZzaT4CiXq17qnrNUMLQrGWqU9iWrbNC8tcs7A7qFD9U8L4wxW3o3kGHZ77wPdc41R6dBe9VTmL
IOovTBFpcYjoQ8CPEwaBgsyHVZiN7+09ujqOxV+ZYegPNKK+8YgyEcn3nVgQ8L/rXchdOkJn1xZ0
+zBtFrD8slrDEE+ubD/1sgq2pUVrmyqSBJhuVEZxa8Z+xcNONm6V7vtwOsSZjx1iAg5vEUbpVXdo
iWazW+M8YZyQUh+4yY/dWv+kwBnZy+wVSefGzkNubgUV0cQZ181qz8r/LCr1TCHxVRSy23kmu34Y
VQSqZO/ODDe8LBDf1tM7KpVrbuyUTbtUZ+MDzfOXYVgtXbhmuu+fJCNz7GpiwVQ8XkT5vHUzh7pM
ALcDRFEJFMvU5ft7zp+dcO44Onl08nBbjv5HPrqPXm9+1CyoVpiQY0NchqD9ywaCDyvkwaWrf8LM
2dc8hGb/lxLfx/k2XcrP5sVqaaFj1ntuX73k4fTWafHtp+mTdM3nkpRBCnECOvzmlejpo+/gSQ+h
0sXkCAyusfboVGJRHiTTaZ/5K9NC2M7l/Ed79+QEYlwyVQ9Nb8sOg5z1rQQcOECoWN6/a3Jm821Q
m2zJk6PI5guLnItdNGvaugMa2Dt261cp6gW8KiPx7HTCLvLopVFGlwJARM66y9HETc5bXxSniStL
48fmQ11P5vRDm4gAlrLeKjk4cshiy3EOH+YAHkAFgEkAOKnma9g6L9LyPtMoyziM9C8unHYxKVRp
Ng4ImptDO86A3UHAyJbnaqphERPeVzKXRZT97CUm2jyce1O/jcf+keT2AZJrtWX08hLwYc52+TQy
occtTVygQP8vh3KFnLdDhuNRDPohnJiUNjMepxWhmNna64tvTD3rJh+2dLgEovoLrpU1S7iQm6Io
rlP1hfI0HbxmE9aBXKeC994L4lfLzq9ZZWBLcjGdzjBJ8GiRpj5fY7bEbNpegC/yEsM38nL1RqTc
X0/MK40SCeTWvPY7mniJnmzRdtRJX6gl4e2mvY1kIyGEyrmR33HXWNFTed29CIoOtkNcNmOxqTjU
roX7OufAAl+9mIt5YQ4ExKRE81AP01dQJzFIS/6VluktXVU/avhBq1rxRAd89ghqVza3+6oEYwiX
1V57SfWStvFZzuF5GPbEk70VQ7+1q+FhjKdj3BQ7tGqK4KytRKeW99EX/VVtiWQZTQRBBPGnYaRs
EmAYNhgnFgkRWroz19Ak9sIYCLYz2IhCBcbEzKteoxkhLm6bGiQs2NpaT+yQZjmMgBo7nEoy65kz
NNsedZ/yipMV+NZyLIg2CGmisQrDDmeW2DX/vEqehbLOTsaAcR6t48T51PvOOuvAdyH6M/odkm1E
9KQW5xlrpqqBat55n0YWIEaAVFvVybFsO4CaFmqEtn8bFZ9mI0tELmdAzrRz1PeLzH4SAc7bUhYH
p+2w6T0OnGsz+bYLO0j+7u+grvrHZGCeTTX/OmXjWSqDhG8BjSb+HENxiLz6JSrdYw1MYGXaM3Jb
QPwNbclpZLG7Crv6oQqsr9ZA0tiwSuvFgCWoOs8sj4SJj9YEPFEIvvmy/jeK3zJ3XmvPb7e54b9Q
hpcq9JY+nf0inTC/S7WfBGt2gQnTaPt60fUFD+gAmkyj8qe+qfmhWy6GgZLMeJ2Q/ptixTf18FZy
qi3Az/L7Ieb8e2IWLvxyYRfiVVDdGR2LZNr3RU9fOVTmM9vpXcr2lmyRdzEh6o5JAJl99z3F7txz
V6wJGiBMgbQMm7E55rHFUHRQNcPTPA0v7jjjTcijTYXVToQSOjkAP58PRdT/b7lWafwwYkxNk28m
+c4i1NBHeqpc1nZ/eMBeYoN8VdidhJ9Dlk+D/xg7t6XWlXRLv8qKdd2qnTpLHbsqovEJHwDbgDHc
KMCAlDorddbT96e1q3dH1UVH31TUXDCZxpZSmeMf4xtLq4IcJwAPhjY2grIlJgatWVn2yRNsRdkK
QO5rMfcBybZiWl19LC6L6EFMPMY1IyAwBIADPeeZZNhJEMRHp/zqJv9kEwBiBapaXC3HVP5gV0oW
otYeRnd4jGgc0uW61YdVqA2/7KHKbRuilusXSjLfWlvehHI2rfA3Q8MoUzOXELOHFxXaR36OtgoK
wMmpE+5C3NJCN+lzs+nx0EVzDPa1KN81CyUqKwjtdc1LWWBJ1u3iUzXdfWPCeghbth81reZwmATZ
gGNsq0fB43Ztm9533lhEyZ0DrQGM+JGcCXkVa9mwkTC07dh4ZLR9Y90MdOcgL7iDf5syNjTOdy5h
J84OzkRnkJjm5cGJwK8J0PuhKB9ghB29OLgIkGmNPz3brT2uWiM+W1UFJN295yBIZ2EWftDYcKUb
neIUb+Hhpis9CzYegxymT9qLLqZvMmpE18p7lCogsl13yqTciopNSOKzlUlJbtYMM2qA66F7YOrw
SF4y3mVx8GrQrroQIyIaXCkM4zfRhr+1T3q/kfdgoRi7ULpZkuV5seF4BRFOBqYkKw54uxTCkOnu
q9Y8iaJt0S0pEPE02qQUjWwF0nyq1w+lGbH5Y7gVg3S9axmRcCV7K9brDCIhAW/PmXYlPYSThs3B
0fthi8OaSFGOUyvuzUdtNC+tnY9MyInpBDp2Vf1oTx27c+exC2jVwFzt9uO3j36wDGmEdOZOMeEO
DyUouZ78hPCqN7ICl2IqT2XKAZ1K0R/wWsehx6raUHKGFyRjb0/ADFs2k9NeLfxa29Stf8B2ugDB
Qm9UxDwg5bEvxt3EaRKnIol0s63Xyu0fjPojCecuW1M/pbRqNrpAZ51WKngmXw65tkWpskdSTy6l
CKHmmavILPU75dMAHKtjJ6OjUiZ6PTsqdiY3l8y6MYd6apeqakAbVPu8UF1/tGmmT3T/YoQr2vae
DRnQAwPlbpKXsfRfiH+TReHoptfDUQuKk+mnmw5WNLAxqcnXQF6Um56sor5YWfub0pBB7EzqwBF5
km/TJITV8dzX8bHu41VlcZaOaKSgVf0IGDEh5sVzeL7hiFgDRMGkV2bBt579lALEc9Gj2g4VA+ks
Je8Qf8kuWjtafM1KmiM6CgfWXvnutOqrLKdF00OqSJS4hLZz5JaYCTsov7LScby6cNX8o6A2c1mX
IZ6Gor2CL0Av1o23qgpfzDTdCNGvpeF/11aGfpEMDwUCj28FT2lmXDsMZ0CdVqkv1y6gUPzZDHrn
YKOK2+9J65eQXEYaGshn4fcF+O93nJ4tdan1/FPkH5lHE13ocqJVbLTRvmYLyIrA5C/BlzX+NjxW
kT4s4vrIXm26Dzkp01z9NHjB2QsTjOklhX2ifu91e4urgkeNYrNn19mh781dCjMQHrb/amo++XTu
VVmReRD5rXCmiz2eSqAIgTvsAstyV7NxMjarX0ngKB39W56KL5CaX0S516RariNeAwKDXJOYGF9t
Vb1WrOv0bn8MTXCytAi5JGJiaFEg5PTRTdNHGh2Ar7Qvbtl+8flgbmoW8AIJlwcwmJsiQ1nDGBeJ
bK17HU/6nsNlNzobnuoHfQILIn9D5ZR3thle6m7LtnEj9RqmOkMJ3su5+KHPV4UhfiMOR0YVA/eZ
lTvzrazBcgymCheTbd2bwZ5Cki/XoOmGItwoDj49P3ijVmpHGGPB6kjABlefLsSVTky0Okc8oGOg
pOhouc2XFN1lcNpV3YIsFk/w8J8cwYaqZAepHugavU60s88HKg4CzMGk/dblbK0G9VrR9tAIeUgT
YsH61SjHlYnBV0I41HHLCs/h/BsfTWP8wsV2CJDbih6wj+ncx2BJ66y5UnD3a7lbZ3SRI1xIAM3J
pcKvJBsQuQdWuS0nmK2wzaf5xVXiUVfeOiuMbRenx8Tydxm73IatpMGAkEbO5Eh0RyOoE69si42z
3knkiUy7QGuKFy8DSwQwlZ3RWj+WnA61q25u5yNn+ad25ugm9Ys+cha25/1gkS+qMcHRM5+fkBvQ
EmlMhIr/TtyCqVL9KOuljFKOLsU8R07ZuSlF++Z378ENSnSuSzOjsYC53XNxLYhdioQlyQ0oCPPw
V0tJHD4csbDCdaxLd+WwaScPiVCfyA6ud7dhvXtsHU7ABhTioIOR7GkzTLXBW4WuoKBmq3g070zD
IJLQ3/djfKSK4btWxCaaHgR1aO99qA3yMYVju2CCGTAQLo7ABYkpNxnMIfvXwwHZC/xQdfI5ptEI
dZQtcufDxKxq5tsmpw+WXN2X32bEs591AaLbsC+C/rWu9X08oarneDjJIQ1ExlvMKJWkticaf23P
wxE78Otkj24k3vPKOaIjo+irByZNiMfBq+LymFR0hegMjKoOHsKQDUCjsRSPwNa82aU+0xs5kUH6
/opJZezdZnwNa4TxwMF6phfwObJni/yxCqP2bvI8NEHSLTffx+mq88Rnw/bT6cWD18esbvPvE6av
fs3NmziY5nXJdHZsCcPwmd0P0VvGiWZZgv1GeBK7JlJkeDnMLLCOU4lpIMgiCMs5PS8rbPGDkvdO
pZ0SYf06w5uv1Efc4OElRQUV2uUQP3UD/Tris+yIMpQ593gKEG0kj+ZYkI7b7pkZzVXWdolgRsuS
I4YHz0ie6KvnfnPnMjriGmH+EXBkIU62pukSNUkW44aeAeJu/aX0sVR0A8N8DeO5IYfPAmmzM9J9
OD323ojtuG+7NVviY1MUDKwrou8WgtbAS8stn+uVpvKENYw0/0UMVsag1X3Ajf/ICKkW2rX3+oo7
Co9AZHePWgFCbgpftYTUIN7XX0NnulyOH37FehLD6wOh5kMOo8q7jnLGnQQmDXsWuYoldebHOm8A
HipYPOww0Z6DNwKFz0EvdLZd8UenM5Nx5VedjfZd3ARfHkE2slZvk0e0u6sP1Fe9ugnCCp1/zULg
E7Ua5zLf/wMc2LtaQsIXLkmSsMm/LLbhE5gPpG0MylPlven5I0ci3uq2iNaUv+D4BvEFXJM+hAkS
DJRAmtCTgy/xH/WYTOOBBq6uZvCeqHtzTrcHkVFs6pvRWwyzEtRJ0qULUMg2b7W596f8PjXn0YSx
dKcJsyZQyDsKuz4IRRPkHsxZ69fftCa6jizYmeOt6oISHD/mpEMoUzrI1yTE64WNZt/MNxZ1E6H1
QLj6HvTGW+9zgqeVC2RdBQiLM3w/kW7j060F2ydmEUbAXVdMb3FWvhY2u4NWWfWCIA1scy7FbMhX
HYzIJcPNMzLKWkjQEBldash1+NyTXm7aUnuTmuJ4yGDfqX5jX/9tuFiRLC657lxHMDGhIeaBBHVJ
nf5q2fV5jDfRIB9VOC5ohn3FYfHhQzcwzhRz3UiJ1Rym1QJ/3atrFiu3rTTCvw3QjCn9Fn5JMqjG
npbWT8oMzl0+nsXYPrpjynDcj1iradsZiG36hfMDGv3DxFJuwYrRLSi3vldsaVn4tVB5HEGubzbC
+84lQXjqNe/WFOwDoZBAWeSZwH4C0qt2dgvvEYTGyTDPMbko1iabPErLMU7P9ynNe46gEYv5Ilup
/M3Ogy8qcNdYxpwwfI9CkmYGb/lAgSgs4vjRcn1+Nn0t2AQA80tjp9uwCZTsAMv6wyvSEALr3ZiL
14nAX965v5o9RssonW6mduzJrXNTxwSa0DTntsiBp9udmxB4GbVmUTZMQOHwPsCsfi1b/1aDalq6
4t3L0Jp8uD7N7OElr0PpMpq3jmVLWbdYWm84yw+ypznOVfMRcwjvnILbZVQ4LdDIgXpEW7v3GR97
NzXW37z+TTaTl4Rox01YZr+e6f3mHPLjBodr1uEhcKpubROVZgdqvzFtQHpe4Uv/8DQUJNz9VAzr
5im31YeauOp7WlznSPhSj4OVS1COMG9OWyr4usrB5hxAKqzmZb3UEWAZv9b8pbpUt7EWZ9WTHNF/
rCI6FEnzlJbdt80BYJk59TfmoC18qCUh+WVQVx9kSGj36QKup2dJJBj9jjiTqTCBwmakZ/dERB5v
ptkSME2usfcSE+On4Jx+uSalPolX5HnuKU+NDwB2OCO6T9m1e4H1ovQMPK08WHkKh9gIMUYEJh+l
N3qfsm6fSyt4HHV58gxBPysNXIpiNlBAC0wQeEa6ZlilcXvODffX8prnwfW30rJf+Me/EkZ+uMeY
5dM6ZWo0DkcmMym8TN7ANKDSb+BWt7m0n0yG1NAorM8xTj70RRGFjx2R7TtSEc/RKJ8yDRCXMINj
K4d7Rnb4HBcmA2SmrP23X9ePlXA3PXZa2OyskFyckpc8hsEvUvY4fRr6LGdXlLVY3BLReI1TC8si
wQSanbd5SIAqo13c4VReVaBE4upt6Cs+XMd8963n1oa2yvTlzmSxXmS68109Z572GXgTl51ngCEL
xm1FdQUmqGoi3FSWbDlRb6XR/Kbt9CYnZq3teDC7udVRn9tvqQE2Cj6MNnCvDqwEiNWMNF78Uwqs
BDBZDyra51bKwWtUmHp07S3MGMlBoOO47gKvToqMnspmnscEPpcXlGMvZ+FjH8A0qywwV6trq2cX
ryALNU+NDzQ6Dks/ENek5RtTXScMl8fUM7IdTINyF8ekKQad5SH3YM1ltvczlY+Fbf3WCtd0MIel
QKWxrIb7eiIM6TFd7VNF1Q2eW1pFogGV3hEujSoJbW/YQrjTHbb2UGA1okppXj8APhUr20f9t1vs
XGnSz1Va87SSOi284zxN4Q2FTNCaKXoJc46n4B11hvd4nVPDuyOBNoPtR9wjxIow+XItTfRxhdrV
rdKTMvNhVQZUb/mbtip2em2c2cOhBPf8iqFB84I8+TK7eoQPmfr3mC84LYCvd5cGO7E6md97M18W
8qxbZbAqMuPbbKOjFjMAwru1xmO/jwgIIht3V9rW9664No6GMbNGHrMJlQ4s/o2a8BbhjOf9UXHP
e2ol2V3rFVfGPLtRsEvqLbNHF9UJa1rPE5nQvFHsM/zTYDEErAZKsTJH/w6S2YjVOkSu3G/PwJXp
xGh1BBuvkxu+1G3w7s8pKFI4GAcCrL8OzZSFBqyx4PKIjO6ZIc7cz0QixLkHIqlWmBYfBGRyTr9s
tOPB+XALhIs4va+sQxyLHi0kZnzmMptFQX9qXMIpRQlXzqYlKBVyXaGmLiA7szPoqOlz60feDuJA
U8D6x7rAUnPHmwTUvWdoWbhU7bqyXBESeZhcWhjjoGOOGuevpkOGcvCqX0urHr2J0K8PHdXpzZMW
ywfqz/H8kSJbuUL76B3rt8O/VFtoa1M259Eqg7E+sV0pGOc2eY/XEmJQRm+Uq9UcmCexNSxwKWYN
ip6JBJHfYK93ztIKJ67ngd2TJOO5IPr6oolymYUajc7O2yTA45fmR2LQS6qikwjsF6HLV7tpGyCe
8hbmBk4m6DQZgfrMw+3aIPJ6mfY8hbj6BOk8r1evg53CYR3lOhDez8AzXmV45Mc84L4jKUHeUmfI
wOOQMdyZOm+bZlQJxfwOJIdiKdGh3uknYeVbTA1HhyfCHUIMSb36JAYTr50HVdCs04eSTTGmCVyN
JXq04fjV2q1jpl2Ck3yPA3NVD9wFWoaoNKD15FIxNGGvHYMbX9RVwTGnDp/CUPJmATmnasW+FDwd
RZM8YQD/cBQbCQt5ex66UXTsl+tRusayQGO0uYJ5NsRf2lDcEsZ9sOPix/gx7RMuoKnSXnEK9ncy
GaJPWNoMmoqVcq32IowRTlkDfduH6+9aOR31XOYawWnY/9Y91jqG+7XY5Q4FCaUHHgFHgqqr7NFO
3pqJ8zPgcffFouEHMW+awb7ZCZcqA7fRetY56q66gRJKSxTpKkzRACINMIqg+IectEzu6HJL9uwt
UcCFIqOMpBb4oK+sXjSbblIaSOyOdzVo1o0Da1M30UnUDNsOcBiv0gGzblOE6XJmVxK76lmrahcY
SBedbCEZGfp0NoLSJ9Q/CoeLrH3zJwZWuKLWpWeqbYnTqqkM3HpRuR9yNudR4Abr2vCmFy2zMvCP
jxi5mVca7J1qh56vymMdKh2xmZxqYzlIPolLgCTbp7onlklltsupId0NVg7NZIq1bRNf4AkkwHkB
0gf8Gn7zE9k9+tfRm1r9kPjaZyuadmmL+c7NJf80SfiwiGDm6ueg68qV6ZnXTrPQ89nH4V6hJpTc
7rJKTftORhGPqTR+RWy96VYPv88MLmoScNo5oFhXnR6EpazVU9vLM8TRZxmB5Utl+JH5x6CgIdeQ
tEiZCWAm8iIOtAuXUxEuPGubOCF3RSGHBWjjZ2pmVyQCdtnovZExB6aBGi1xBiovIQCK72Fk2D4Y
Rb92B7wd+JXp3GOTtwRndiBjeG+gU/YVFmS7qaylwW+oph30XxXdMsN4MAZJjCCa3rjkj9gR7vRq
ePYC1GltbsU16GTkOAaVmjCLhqFPz/Ud/tRrNOrsiGsovfpQLYBsVsuqYlcgB2Ss/tejYTrGz2UJ
kW8Y+gApjXnnlBAINL7xo5XSYAlrafjpxoMU1o6MJgpyrNG5wiSoMf33qqE9zYXcgJ+Cm3s0gmva
acFz0c/4OLPB26axQsse7MbsrakjySNv1RjeoXfYklkq26WWiQ4TFpvWKc6RNn7Y7POtCTsNvCI0
iOSrSPAtCg94fGTjmzZela+de6gGMtefxDR9kS4bOvVVVQ2I03BivDpnnoPsqBv+IQRGwUE//UAb
zZl6tAjBUC7GryojjdrCD5ydIl2wbYy7YRLvqRkz1jP7G87F+8kv7gPpPVZmDwEwgs9eFPoqHJkl
ZR2tWWTuPkabBxSxT1oDBWg6aWE5VdvOMNh9howvOSrnWMw0kH3UnKM0Z6x3vUY4TXbV5xS6E2xC
SOY+G5WCs/YYsOXApcdikBP0ZZd9HVJkTzjUKwuwOHR863EKeVpH1rRByJxx17JgPNAekiZbnizc
bOQbACkVIjQWnVP+4FylUGlAV6695AvoImkc942kZkmVen4c+/DAZ8YODNzaSk4gPBwi8ndqsN9n
0Zen3ZYY0HHIeP3A9eET7KbMAwc+Wj9+6Z/r2n008/nzrqwn0XNGCfT6OI4PXEnzycC3FqJlpTJm
NdrIr5HfflrXWDSvoxfzpPdYwHQ/epcDIZsgsL+TlrmLY7nLZ3qRIKnS/sfeM/s2gBSQBuUMM1jn
iPd5jNqjK8lEgfTamzpePT5m1AxqqRb5qdbRSVG8p+00GGfReStae+4rvfzyOgergpY9TPo3aj27
C6cNljEdHD047XGKXr3JX5PnuqRdfbMTdlQkpSuI7veNFJc0JIZGhOWJqhcamGpsVQZ9b3ce0VhW
cnGgVS717wfpnVD0GUIFtbhD5Xyt3Il+6+RX5caz9Gg+oB7pOw09IIicCAM6u9GVeRilG2bdWOEo
appdmsDl0guQG+IWkGwp/DrBQbjz/Hhbg2xoscvnxG+02vhseuNQa+9e1dLdEGUEmMuJLptqU+UE
eNPy3oz6KzW6O5EyoIoXtvB/fI+8ZV0f85onQZecw9B3OCw/axkmwyq0DiIcNpyyyHUNZLxNMbxN
tL0Bc0LE1n00MdxfffceVEtcfy9AiDgIlKssrr6CMT0lnrGLfFLGkUEp6GguXIOaRZJfL0yzV5oG
nyyqunZlFOFrz+1re90bYtH9OH3opPZ9rDSmhUxuOj5tJNoNxtksUJKV750XFbHNn1rQCFp24dj8
3WpqwilqvHBT8FaNUA/KITgm6Y8e5/d9gs0UNZ3njtKJaUTrfMq/w7+q3gS87TEf2Yn4lJJYTXUZ
+2zpgm1FbgIoP8VAhDviHx1bsxZ+8ZQKgggRa4QOcEyDMhfbDzXto6xhX9Z0UHa3CJP616pIVVYF
goBmVrOjkucRNbIkahokLjiEmcHN12XmFjZ0vArL6UnnWrF7u19zjNzSTI1XdyL46pp4TjoNBsHQ
bfoBWmwsQPmQodgUkl4sTO8PEwYHPx6/TOC8tAow4YgTH5MSwPUBidtW9D11RDyjzH6fwyutTlaL
RrlvK1KsycZE5La+VRFkTi1R+0GN7tY3z4nmf+qmf05r6zOt+miFc9PXrXQN8haYIRv02k6AP4zI
axCVthGOuyU9EzsnSb4bwOMaVgEJSmLGd314lm/BgSHXjWNX93nJTR49EPzBdtcep5wcc2m2T/HQ
fQ7pWB+CrjrmYQJiuoqwFBVMjKg3REiMhJsQStA8vBizaEYRYRSg6Fs+5BZjXRH+BORtXfSZlGGR
jOVh7wfezTHzQwtZx0qJ4TUlTjMf8Bsay4K/gZPY9y6BzkSHFhwK1haBbYBsGSFMRj2reze+NR1J
2ibx9iFjiV3RG+vUr+WmUwRQkuYZj6m77jtkb6A0MULHzSVLwYNcGUufjSajaPRSS5ScW1DvSIEC
GCVJBdK1e3CdzFqO/uNUARGIS3FuYhTEybIgrnCKtm3OSea1mKUDOyXemFr8h5LaqEkQc25a7Sk0
y2kZZBOiWoAvYEQyAWj2kfY9tFt1D0ukg8gdaluBxcuvbQzo+caPxKVIq5/RaO5HkAjMb0sHrLBh
2RiHsGj4pOoNB9AzPfXKnY/FY1AuOYaGgnlyDPp3keThhc6Fc9nMUWoilcshABeqPlWWm4x+7N+W
OIHIej7gCWdorW6pn373nYed3422le54d0lwJPmGhWgkS9WHzT4I322lHhz6h1XJemqzyV1gEnsX
7gTNUUcLRjpnG8C6GaNEmgAByEU+aQcyStG11M5xOFzslLlkN/orUdFOBg/Vmff3y0UyBvkywHOB
v4sbEfPVIe0G/vnQ2VdTCCnPPURsRRcEfV0spwFHVRU+lbZ9dnOcJ8gYv7TJLCJE45D12/LnJ2Co
3YyQOwpkFVMcp/yKRY1F1fG6u3u7Kp9Ugv0uDPR2ZeNci2T60cTdg2aw5lQZ3LLMxP2MFwF5rT8N
qAhk9SBB6QlnjwT6XmoGjxSJsejwjIWcAsHU1i+1o//oTfkUEUffCxMSwaDCY0d41weCj+0hqAGk
qJ9YpNfSeediP3rzL8T8fM1phZM7YIGsfnaRfjHc0AYnBRHWvBmZXJPaqpzXAfF+Pp4R38FrFUPq
16YQHI1fcjLxeRNbFa7LgYeJLvaJQA4mcQqV1KL7jdiOyDpvQV2Rv+5gaDB6ml0FewNKwV3hwYjz
AS9YeNP9qr4U0VAuq7fGHvP7LFIWKGT3vgnpFh1FeYEbSXdWT14g5lPosIiskpGGGXtQhwLxe+iR
3LUMQUbhVwA83G+dKWQSrz8yXB/BbU/Y+FBwelQLoZmrPqzypVZZJ04ar40EikHJZrGGIak7Fbv5
9AXayETMPTii1P1mBZ6XbDw0lKaOlFeiHmBZTpFZHP9q9mRbY7XnVX+i4pNHt9EeAB4zDMwbCmxd
wuwlK2ZqaSYhDOez7uwb9KRnSj3T4yixTkP6sBt91xg08LiuST4gnLGaCEiadaxGngjs8xpKZeJ3
D7+LQxnqAvsFva9o+kbxqMOzW45p+Rm53E2twjtWFJRwDmO2oV0QEEDJ8UozzEUT/EZVcq8PY7Ei
Ps7hCBMgnisHFjGHHwO9VuCcvrMdpm9RT/0e4q8mGkJkI3E89NuVkMzmBcJ1BjOXgwJZSprmrEVZ
JC8y4xBoW+NPQz/1ImGK0QuQJ3VGeV2ZJnQi+JSnulRw06i0Gdt+kZEE5JTVt3udBBy7WJ5yiWWu
W1q2SO6BinHm0Rqul3djoHV3Dtp6CQ5GRpYUY+OTxGHU987GGnjvyS9EBRjoqtZSTMseqc32RCNz
huXMxWSA5TyP2hcDv33Norv4i1uVZQpLsXwHwfNjjuBlRvJHBvuX0c5cBqLTppHE7tPM3KgpN16x
bM6M3cIX4mBoHAAqyaeFtfRMDuHJYHL4Era4o4rZLErDibeKOsff2RGeZxv3hktBQDaZ4uJoZsO0
lF6GJAI0EIya/+y08jwYMAxkzrMOthkzwnp6jwaakyoG5/OhLQGEM4ZL4CsrTgcdodKw5gYGecKN
b2c3ZbcPfkNcJCnoJ5YQ/zx4v4QV4dawLUByB1gN2IY0LABbSGgVLbYkYElthMh4pldg4m9e6KzA
DCBejWiuYQoRbZl1PKe43lwfx/MkuHSw9V5DqBooFZwjWvyhUzVsWYJ8QFTTmVPfImzKG11h4ZpH
pb0SXJ13cPkqDCaMb3edJL3KWM4zB2zr5EwpREBNtPYEQtql9PLnwGdmrNXWWdPmqjsTRgtAqFuk
tw+dpsQ2aNhRVw4IWIAuxwa7sKGb8D6i7j40rXuMAz47sPIiNPvYuN2h8vAAK+T9sNYfyzY52S58
64GTb1skwIba4sftwhdVmM8M9FahG/uLLqvf9fbdJ2NvNtwMZVofe+g4VKtF9l2qMVyOy0zdsXGT
lHMn36TUeaBVX73IKXZxmMyTz8U053ymlIYTe0l+cs1a5SZPCYx7LlubfqtWdsklE5fuZZTFR9JD
hpPMaXHDciGV/bjvXHffA/Qw436XdiZLHEJc5sCna8B02Q6++XwyzsncBz9qoJBClZ84IxyU/Cm7
alPEJwXEZEFh2k6zOISNqIWzRMPO3Psq4PMyRidQL5F0Hce+EetPITtTCjqODPQcfKjUYH+Vdv9h
iuSFusuYDSsPhbrBSNN1GjEJjrIk4QOr5rp66tLuOoTdHrojPgSH8FDfvHZpc6lF9N6DJyKlka9d
oqVOpBsrn8K3BqaIZoN/RTb4NIQJmgKB0VamTULXO2oqXwKM5Hkb1t1SROUmL1hHKs88GwCWtY7W
kYaRIUgDY6ZQIfQNPOZXmt+xa8FUsGCIna8yQ20EdnmSY8x0TdonHRW9md+WyzFf0tjFwgYKMZtb
h2IyswUJS9MBhmKx1MqQwQZX3GTjISopJ1sYIcO/hkzxyPkadylWE4Ql5U1Xyphhu6K8NqZebz3A
0yJhXiPtAHiUpx5LUTeAlfryzU8u4CO2hdMczMzrlxywgWn63i/0veeqQ0rWQmZ76WyRxcbPOJBr
aeX6YKZjYbyFJtizRm4mwVOYHdCwwugj79s4GO7hji1FJpnBlgxZVCYvXuS+OiffC96G0aZFJAC1
Wej7Vm92GobHp9wWGy7baukQ2lwQvgcfj3078+NbGcKoqK37iNHPQm/YKk0+vZhtItZGbpL3NFHj
Si3dmUJ5b3aPI8e3ZidqRd6OLJ3QtS3Wi8ae56gGUNKi5nxqeO5asjEnb4q1UpLDNCTDKmURo9Ai
fWc05cqolbM2KMYjt6xTjQQsz7LO9Eb1yzruQX0bYm8Zab2WFZ0rBhlt0oASO05JEHFv8rjqyjI5
sfyvZkXRHOznRG/al7YefuCDfHP+b3nepM/hCEEpDNUDtZSFyEkTROa07ErIDp7mcUuYDoPaNmKv
YIPHnGq1sV2cnWFsnmQXQO3g2y0zezXjQr4ncpivYmfj8ezdeKpSL7HdrvIx3DXTU+RSfidJHKyS
yEgo4IrZISva85RIUCFcZbJWIy2zUb71pJ4egDDZLSO5sGjyjaZB9y7C4jcxjE3HvPXZrMeLXhPB
1nGELGxS5JhtXOoFvFRSHrMOckhqY5yj9GHy2Dni4PbK2oWp+2QO2HnquCRhMNoHmFDLbkx0lmLO
MEy3Y91wdmXhXMPE4ERmZ2vNzrJ1ZajbhEq9Dwmx7//6f1Qd8awzGSsAkmdvzz+N1EqXM3psDFLJ
UduAGYoRtbSZBx71szhq2szdtTZ7NzT9ey+MDqMAsjYIpS81NAWswQCvsM46q7bxGTpW7rMM0axb
w/Z5+MmNE605DDNW8QBC2GX14qR1tuyzZNqimJ404XAjePpqxHAh6Ipj2jpOG6ed9hh5bdqfN3/+
8R//+M//uA3/M/wpjkU6hkVe/+M/+fOtKOn2CKPm3/74j81P8fiZ/dR//a3//q5//Tv/eCFVVmT/
z295kDdV1MVv8+/fNb+a//65/Ov/fHXLz+bzX/6wyoH+jaf2R43nH1AMzV+vgd9j/s7/3y/+8fPX
T3khKvf3P29Fy3CQnxbKIv/zn1/afv/9T9v+6336r7dp/vH//Nr8Rvz9zwU/Q32mf/yvXyVvn/kf
5x8Mn6m8/ftP+Pmsm7//abh/sxzT0j3fIfarG57/5x/9z/wV3fob97PAiwak1TA82/jzj7xQTcSX
9L8J4doO/mdToADozp9/1LAp+JLxN8MQNtZNYftoXobr/vl/3oh/+UD/7wf8R95mx0LmTf33P13h
mX/+Uf7XJz//quynGefwEgQIZF3ojuny9dvnWeYh36//j37goW5W6YbD8n080Q1YdJyo55htYhD5
NxLG7omzdjPZX0DcTKc2yvZZrHcXugW9Bxf0BFNuimbrwJw2tWZceMQseibHBO1Q6pFE35j3fKsk
8bbFlFEQPV7xI/RLH4QreMs0vGhhwwMUTzte24nHeAU5dCbVFpO+skAt1B0/yDPL4gKLJMP67w+b
v/4I+sZflLpsobbwVRE1dCwmPUBUJylZstxTVVBaN43q1VAXDoT2Y8hh5u1jYMjECp48wYodQZ6R
uAfO8M3vx8bPhbdR+phNJS9NqXHBEoCGAOHPSyhsSXzsi40D23aqXXuFESUmHGgRnLBKBO14R5Ua
VuWOgwULc7zR5tpBiEINlgtXb0ZqoNd2ipPfHG25/+t/NGeq17VX4i5JpFwOZf+UFRO2ceGKjd9U
PuNNxk6dHhTbIM2eDB0jiu1k5ywepkvu7soIrrg9Jef/zdF5LEeOY1H0ixhBb7bprTJlS9KGUSpJ
9AQJEHRf34e9mZ6omKmWMkngmXvPBQmVWL3chRaTyNiaqajTnFxb7pnYnCeo+Hl4kTkTkAZNzMln
u1UMoTxJjky2NOy+k9g8TlnPAZkj8vZwFpC0mOOnQoTmgCqiJx6dbR5G07oc4WCrBS8sEhBY9Obs
Ysqh38xw2sCfWFiYQWGE+Je2XQgt13M4yM1KDCR8CHczOKV7jntruekTEhjcT0y97EuzaFi4UR/U
NX8ZQSCCzdwvETDhz0oMJwWpyRLSx1r/Si8gZtMunqVssGx6DanqgaN2s+NjABy7p0qG+kzKOEuL
KFk4KYScG97GSGGTFKFfbrVB99osVTma82Jd2dNRoHG9OrbWeG+hDk7pADoLQ0WGREExKkOzyIIK
Wpg4AuoBlDFCTGDAu21U8hCzu6cjJTRGRbcrV0eSo0eJ+DsC69njTt3WOofr6UfNltwJporKSVc1
fxmWf3c9BI9SyXPBKzAaYXvv7OgnHHhMqK9hpb3VCbv9bMKi3Kv3uB15lZgXNnAzMhbUT/lQ8WyB
HIq8t6kFhdi9l9mYX/qpO064Kpix0hiTqlTu/SFjJRO5xrGx39LcOOa9InUpwI3vf+WZt9dJbhzG
sCEgvh4yQvMof2ujv81lcRfTcBJV6HPJJzdXQNIK3N4/+r7x5gP9PZLhfaQcj8kdRLYfJw4mJMTa
rXfPS+Zrfu5+R7iLXJ6wrMaFQBYzv8bc2jsfAt9pcliWGRYMV9+J/8GpRGGXAt3rqJScUvqPuhLR
ThnVJ1y0W0WYsBLVZxAPzVmpjBVupYGksC9YDXMrtuAK0Pj61o2/tNXBBfBDenItanSQO79zlZ6r
KkiJHyDJLV0Ut308jbvKo+nnW75QZ7zo6hhYhT734ZtbM5JoIrge+KfLnYNfFMxAzUd4TfdjjqOz
GxgWNROabqPx2dCQwdAivS76qNwVCFXpgWi7xALTDQEQn2l7/JSpPSFa6C3kwGaELRQ+vnrvz9FX
wTsLncJm5jq8O2H4PQzuvnYEVQGUL1stIMKqPCj4lATP6OeIictiWsShgSQAlCPBKloi92KYWSM5
71ucW5z3l4yf23CTeufn1oVu4kwS17l2ZmTGkrLv1o0gYoxwhjEToX/J+nc7CR56MQLpQxHNzyzO
zI9Y8f4vrMKYggJrD6qHNoxAhSO5wnITxE2zMYlI6kZnnbeo5Md6Rtht/3JmeJsKlzqaFnhict5h
zF2U0RTaJqayTrV72vGCPy4pB+9qLl7HwnqDsrK4Fjtmi1n2B4TYYRAo8YIhmHZEnm+cNKLXYMK7
NQaWcmZYr+NutomPtS/CCpcdx0YOWp2R7L3E+PdWli0fbAtMqW30vMtN/NmLyYK6OJW7zlzwpqp/
igwv2AWRfMCw8WdEG4EAEI8GsV304r66j760Lro4dQ5LezhzIFvn4C3t3SdRRcRll8Nz54Y/JYPQ
lY0KVgM4uJsdxtIWmjYHtr8Oh+Q1yWZr34TZb+eLz1mw2e5KDImdSyAEwkukEf6+Luf3CMlsUGbx
PjdOJtKYTX3sF+pxqjVVMItUUmvRBeVk8LqQ9Emvae4sP8trek08xildOP5xe/CZcZs+ZHF1a0X7
Qh7HsiR/axDF45EhPDplK6i3VoyEpZ5SbJp44Vetrd/aDJYyuTyrQFECMCk5DygPV7205t0Y9Ntw
9kksy3ATzzhje0Iz05quHoosPngQ3e7dcOMXE3sEWucO+yX3C9euug30edAcyHII2/kYSaD8SJQJ
LJixRpO+BSi/PSJ+IIehn1/rIDK3CbOKXcjqPhmDax0XMbtOtz86Q63PWCYvC6O+1Dh05sFNt0XO
HKpI/ce8iREazI69KT1oFwn9VTltdHmuKe6ZBnDeNZ0JSyZOUUKSQ0t33R5n0kd0BCfPhG7s9fY9
bniHZysC91bNxQ6TXn/pS3YQA0YcEsF2pYWmM5oY2iqNILDscNtE8/cYTcM26lm7+HR7+14zQGHI
a55GP+ZgBQbBFY3UlKEx86nf0Wl3rjKms7J9xeNKJoR2PeR1nNAqNmDWw1hKlRGhGXbabRtjZukC
RjtESl+MbKZOEwxx2h7BALgezBr+YdI6xBfWvaGA/Bg8BZhAzo9kTYaoIHp9qPt3K5vCY4SQAwq9
EdLqd/058tiAWriUK1hctqERvrM9IlNkfItsNzlNr4UMx3tqYcGcfgpQENsoG8uttGClDloj1p4f
W66CDXPh21i3LGK8EGybDtp9N8z8FEytxCDsnRT6khlgv0xpyI3dkTgwE3Q0IziP2+ivEwSc1JN6
dFMMmLT2axFIAlrYnlaqoWervKNpu/7WAKgyMMVh/cNentv3nkwzo2ju/NppV5HJ8AccWbry7OHm
oEnedGTorapAEqoZfCeuYD81nALcoRhDsosbTckeyf8jOnfC+/w028lieogi86UyOowoHhP+ple3
madLe7DcQvc7pNC4gZrFvOL+5MtBEOdYwfr8ry4m5zLK9Kfyd2U4+VdqyEPQhgQILegw18ZT1AwE
zhqiRvmb6HeV25BOHLR/OVHPdRq0h7h5cKgabgY1Ouvp7NHJrOJKAd/0JvT+e29Je6slFLIg0efK
Cd6M1FyLcnG48KxtfOWz6E3UXwJ8OwKkgj6LkbLgjujQ8dTLjJ9BM6AfogF2rH71Q2o1bGkp+B0U
1yzXY7mrOEApOyjQEAokGj1Yuvdc7Z5NGnt3pizv2RZyYpEoMZDPEIxTuLahcO/MxnxmUCpZ+zYD
MAgM5vMsukP+rWfq/LSChpVWLOMKyaI5SXsIZMo+lln9GqRbWFTQFwjJXtuSXG/X7qBLFtDqOWoz
b+Su73bWgFC7Ctm5yCR/lYFMOEoRtDsXRhv9RlYQvVhIPRCW6N4H46HNrlmM+yMl3+OQKbRAjT/A
SR1ivN0KfGjM0MR9jFkrc9ZRT5gmAboIvQyv57khAJ0Fg6oZuDsnc07TXT41JBkuoHagw7iunuH8
x0hGguqaMEqVjXfUPs+vozCnjN5T0WecECnUA1zW27b66Sadce+YSIxc63Eu/zJ5AKKv0m+bG5H5
EL8g28ksL46pZ301WT8vgwuGMwTdYPYkYgNo3DYIF8119uDV7AkafyxWfJKLOUyAogGRZmKmQqcM
gWlOA94ELPMax9CmmRRWmszVF6e10r1bZO+thG3i9Lo9aMsJD+hjNlGNwWIYrBnJR5HuSV+FQhv3
xUHuusgZ905YPldEI2x6xp2rZpQPekZVOLhV8cT67GUckr0RjZhtakIg0glPdj2pE/PQPM5/LYXK
xo/Z/zH35+NUIDJJpohXFe3JHgInM3vv5hmpvU3iKNqXdB/GFHMD+gI+VYWBD5HJYYiyb3CCy8ST
GZAqWU7m8MmxaJNmFqDx1+cJYSF4YJ9Zc43/s7HOHT/SXvPtoGjuXzprFIcoZkBlsnY3ixj/TQPD
mX0hX9xT488AbQx5Q6/5njV1u7V9rBRehUANiv6TGljGevnkHZrROsUCtUdmWp+I0b5IlP2XWIi1
xxBgnihoDJGn7R0ULzvZyGOA2P7BYZ8X0TaV4anOBMfMWrfNeHbzDA0R4qjI2qUtKJyoIOqnazFL
eX32k9om+P6M8WhCkuLkkFDe8LnYCuiMQeTVAnrrgRahd0tEpg+dr3+DmqSfvmQP2UZDf8CRRdor
SVk73/RJDsjLjVXMnLYmXlr2qV2LPqGvNBiF2F/YogSzoemlAmuaB7/SoHZnFmXQ0w4keTAyTswV
LCX0l1y05JaNvF3ZRk3jvJodKFupdx9LpA9dOLw5yJvW1XnOcJ0MQVjfSEh4nA4VsUibAbQVFDBW
n02Wv5La/TwE5t/ArUYc6VPyGCnqctikG8wO4uLzfaVNt6sLz0Gf36TrFnl1Xph8KSFKV9VSWPXF
b5Ejtk6G/j2OcHOkF5jCbRV5lw6jBKcsDWvIabkuWmNdG/EZuEiymYP0R6L1Okxhu69MRHsJNxXJ
Nohkh0FsRa4orUfSvkKVfxFLOpwyx0EZMHoHO1qUgoJSLkjAHamewJNQlLuphXeB8fGezO7dcl2K
NJPJOTcwWdD4MdyWJ8WOv/KaXgMBE9AbpIerRiNDausUm2YPlcdgwlvJaoNnQu1IGrsmPOSnoBSw
ubFomwM/q+dle7JQ78H8aLfK3cdz+9SepZDnXKphpyB1xAMIa64VRvI8AqYINaNcqMooY9AflP4l
NZFglYnLPWO1F3dmwe+KDv64mjZE3SMVUXhZ3T+hMP6ZtfFtD3DXgd3ntRPtJ6s9wSF8mwqaAx+I
LntPlLOxsDhk0gR7XlJsnaz4nKsSoCftNpqZV0PweRo+IGFvxVzKpQMUx9IzwH9K6zms9H2c4WMy
zSCW2OePHfXpFUHDR4fL3WdUwxnNy7zUtHkxk7FHV6GU+TWMBZzzINzoPKwuOQqcOGG+yxbqb4gj
2HqdzfI21AIDD47izp5vRYJcXy1O5aIj0Rmv5KofWlBTzq1KLFb+lomZVDhMwYMOoFPAQ2V6VHOy
tfe4GNlnd5W37+WmShJSx5zwZ0jjhR3n7fqW6JS5qNh0iPlY9X95fdt1WEfDpRf9us+rr3Zu/lgS
G8jsj199cnAm+2JTKO792nwPZ+O1r7FaZX7m/J8KMTAI4VnoABSBrKtN4WzSDlVjxLAqcly9Fl72
MDftp2XyIUE82zeIFQ+Gm+0Tj31VrpXYm5hwIp9s6VlSQ0N725fR7FATFnIjQhIyQucQiokRlEq3
2nsXGZaVLsB4FsM3sQf/XYRZvAOA9ePHsTzl/vA6W/198rNvwUW7gY8SbsuQlK0IlWLFgGZj5upd
1wqXLvCpMevFSXcx2s3eYq5Cdcy7Bkkl/AjLhmht2bHG4CqSGrUxGE4QOBOBDQanEytwdx1vHdIj
X5k4ceMnmKIY+MdAUHe+ChhnyY9+CSQYl69RcjQBNlvQThZ615gKcu7VV00O8r4oonOJ24kr0pFk
Rxlga5vP1AGkBajkbClcw07uP6QNd1JjUiOENqN/BRiZayGGiTQ5Z5sPegzG98nG+lNA6B16wnP9
aHrrJP83yNcx2z33UHYpunyO1/gvSzTqSknSR5ixgjKBuaybS9CPatt0S28hx0MdC/5687VOUbpM
fXDtsHRZHYIt02ORfFBlz07RZ7w1T368iQf34HNFIN/kzmFxhM8aJfL4mJN8sPJHDzZ2qd8ynf8L
rPi3niCg1OR5bC3+EwILZqVIPVqTZNtbEEOQE9eJeyIdxEI6ZlBGkMOlyYGkzKxkdsJokcHi9RJP
XQaJprbBsg7FuXI5ZwILkVBegJSogWWmEvow49EfZNjZkP0vMiU+eR53dFyE6DnlS+YYP1pVAY1s
Q5QdhMztoKb9hNYZ933+BU0dEw12WVwpeDfNd13Gf23k1rpRz30+U8M3/Jv4YAKr+hCNi+avitn9
NzUPzBL1OIy/SkOYMRVvezfhnxnZ93ZFrLYo+nGiJZ7eTDoh0G7oGZw649XQSLuLlBNxWuwPJI0l
gdwNWEDX4ZItPln00EEQuBuN0YVWfo35xOArqspNNOqHzBFwZEXfHRicMOdLvGte1K+yHkCo0N4c
Qp8BdF/U0DgDHGQWL6TlP1kFIJKZ3LdDP1evFeNJO1DAQ3gRsFAyeV8eZ0xXg2XgWYwt4j3O2F7e
abwo8Fg8E5WxEYnnImDj43OafrckjBTW9O0gaVupnDQ861/R5j0SZZQETT09lxMeow6nAbvjv73p
SaB4iP1FJn+dSEPU83AC+dbeIpBqFTSgJTILdxj/49iHYafYAwej9TApanc5mlcrweslInUKSejk
VCgzQdEnjiPK6kPeXJTZOVtHetETI5hNVFkKxrlA/YBElFpECQwGeZaM3BXsc9PUf8H3+tsE+R9l
o4WoPSdeuRort2YjC3Hz20MCTxlDRH3YePv2T5LYcstAF4MYh7MR64kgQm2DHYEwLuxHKFIFPjhk
0ggvLMiXWBmIfReLfj2ngso8hB3xHIdnARKnMhycYHp8N5PGw9c9fttcf/zSTem1hAaQjTMUnGMG
XZ9fsMQFwoHknoilqseIVnykvnLh+2c/GVnIVCiwy0gI304dyKTZF3t3EChNORktAz3BlLjVTij/
yfRzuYC65NoN8yNTiWDDK7EhnGe5kEFnpw5PRHCvaEMXm9Ev90GyYPGcTZMb2ySfPgDnjux04bBP
fCDhSNmfqEsACBVfB6D+3AQY249/8hEzCtWdRzgAZRVXwxrJu3OSCL5QOolbKOkYIfwy39EPCGDY
qBeYnssACWzMOalIjel71s+y6Y29q2hFQ1C9LoRpZF01vbuSDBORgqxZPGNxcZ/Gbu72ptUQV2Ir
46m3g31Vso7OItKpAo9Ed0wqwH3MuxW+kqlG/9rqZ1Jl1gEqLdbbEPVQSfJzD0ax4Q18SgKLGqHg
hUYonxwNUxVHe+bpT2Y6Kcc/wY4kwdxn4OHp58ayL9Ly8wPjnXUwTfdcpxd3HC6ALJGTm6hou6wC
H9edwpYcIyt3YxqOj6gay6PnQHTpl9TvJ+hA7Gdm0scKdDX0hnFpbfweP5oRd6cehdY2MLLrmMrz
UJZ/vbl8VsuyrlYu56QZMLwS1DaybIptjQwLK8ZzLophQ345IvXC2xPCGD34HdVAggye6CAbYNGL
63nI5hjcEvOZntRQoPorkj+QZFg5xQKfDKQsRK3dsMU+VNo508Y5cy5dPu0mUtdRxAI2LSbGjrJ9
ilzm1m7Eo5kugoaSzhfnaJ06xq1tgZkFLD8yN0xei9g/9FNofUzJ1UzDGA6Lb6yznHEWf8Ulgci1
4q15UeOT6zPyjdzorTWn3aiTq3BQ90iGc6DhwnuTVY8sEcTaKL157fJ+rzDTPcYeD1DbuvdZt2eI
kXRdBh+SmeP0kZrfjeMEWUh2i8gaE2+Mgxbz8ip2jbc0kLypc/qgErm3dAMIqKhoGcz6CCOPC6g8
wsfbyrHeN1Ji727pHjVHqSRefgWwn9dC7pCDohCmrEa8Ba8QSaVQ0d8mSSamYeH7MMfvzoT22mz9
vQzLLzGWd8+BdQ2T39xZ0J+MopN7fJdzzTzJlP3iO/oRLH03aDleU3xgr8wx6n2S8mEN/ufYuGR/
zNBfQ151XOL4L7DeE40EAMrhFeSHdOAJgfmIPZdJEykvXRnvm0ULNupynxZo1fNOfc1YvO4IYBjj
5yXNDJmYRWMwFyHQMsT96dbNtneyH1/6xmN0cchdvxLoeXKwjsxWwhvlj5R74p9dPE5xdWTJzA6s
RY6JWPKpTK3ooYvCf2M73DPd3uc2kAdPeuuYzQRy6ZyILB1trHK4xHb4YAC4RfQGYgXlW2s3wyqX
7B8jRp57c/SA3nZswTgFuvqzH+1/toNPKy17TCJQOaPKuJ0zznmObMOmXnXRd7gvSp2HGR30HFFs
5AZNk1I4rkUAaqcpiLiIUkWwoqLDiEOgopKoRvFKw3Bw0CQZiXMhmQ4SYqtOjnR/Wo+AC6ZmNhpv
BjyM2DKDlYC9HhR8ZYbxLAQhQkWlxjdlEupIojfTxjw4T086bD8B/MfcFXptEZC6h/vw5hbOxet1
ubEN2mvV41HzR3uddtUrAtrFOn+SzgKhZP0yFMHAb8Vx4JsRyE/gXMit0PUSe/HAxBTp4rgroHg4
7GVXFLxIYYZsHTRlsAZ7/EsX9Ul/xd6Du1rFLOYFQnVu4j1skhhYcPHAyblGLlvgAGcB7LnWpW6N
Z58kUSfN9XGKgzdT+j8MOJ11PZRADcDWu8jOS6z3c9gNpzRLP6Y4s/bSZPo9e9G6Q4e2Mku4lckM
nQwhdj4Tv5n+ZhXjdHpfZPqAatdW/4IK6TrJkSE7iW+l0bH1sp8TFGy+b743/fPgzj/jEEa7bPhM
EoFrRBsXQdkeOHQQ87QoBLVj76os+I3j6plmTsBJL/7y22Y7ywBmtnzpaTRVZ9sBU0KPv3ITQuBt
9AHBxBuoJJovF802MlPvFUcqqyeTzTpVDvZHczh3o97NwhLYOfs7m/Sn2uweKHTBlre22rkdu1Gr
nO5Ylyn28fqSx0U8Rr/kj4j+cYdA69q3aI7dikFkZHfX3DdwWrAd3SRJ8lZmMx0Yu1lShi5pCw8q
TMzndsTq7Eclzx+CvQJSSgVRszYAoMSAyPRPFaMFj0aeiA6PVR/daobk4DnvrNQ2mHFxp7btjehI
FqH/e60a/NncQCaaecN4sQ1aLEAeQ14qjMzBQPS396/qW65Y58DBeyNmnKHElEVXhnlJiIJdNSHp
L/2Zf24HifONT+u16zD0B71Fm4J1UhBqvaKSWzWslJn/fJlpxXDdfuiomEgwU++VnyGYK6wreVPX
BtQfEm6IS8hfCljgvY+W0lP2ewAFFY/7W9NHr2gQkMgFT7DD0BzQUmR59mnoviCp2dwxh/ggDnpm
kEQGVo/juQ2yp26c531hvsaM4tu+P4OXINeitJBlmyUAbPhumq+wZOUqpojzI3rxTGCTdriEbhoF
wvOARXFhxjvXnk5QvdOV88r8Tq7DIHzr/fgFwO9XmtAUhgysiPfap+6FMh0Ozkhik1u/sBUotujP
77XrPCfCflCWyjbJYOwxrqW8cWgQ5ufSYj6UzPEXbO9yObEq0dTbvC1ebK7mGE1rGDmvsorpDZaV
tIddKRzKk+cUT6jnGc/SBFh5UXDLjXfd04YnlBX47uFj76ziO1MT2Y8KHOKkt7D/ucz84ZtieY/9
xVwbz/+X8F7eHi0VXCOwD2wMQRXy3Jep2oux+dMnjXXEc/mcOYjo9Yy9i1axWy+VSFXGJ1Adfwj+
LZl9YmOgORpNYGE+QXiKEGr0SnA8lutwS/LtMauYzQDukAk0LHT3VPx7pBsPCH/OMkqC1bS2CRdh
W8kslBll11fw7k22ncCoD0boX+cqI9mThs9WPGDdHQc2GvlienHVa1ROz4qb7kRsEnyM5xwL26KB
/X1OJKYb3Wa/A4gf3PyMsfvH2KYyMjVOm8D/QQPyVrHqXlHabBnu8FvKnO2XzX/TwwVPGGUdcN50
9t5MSlE4kcOZOD/mlUbxFHjGY8ugQQZMTwGqWNRVrJ8JCNm1nnidJDtXrDYsxJzjGAePTKfuiQZ6
G6JN7urkIdLZfKi8vCEk+Q8RSdV6CBmmdS7K+Dwyf1G4foekEztsKuGXTRjFdmHO/mdQWDlx5Jet
WrktR7DtFbDsiFe2k4cMJoHt/7i+eO0nSepn/mLl8jT7FG14PZ6hgbwXJXunNnqj7Hsm/gwqSR1/
LnMbxqDfQb9gv+4iGPH1Ju3Nmqd7itFo3TQG4M7m3ZuYmyfvVb08WryjmyJrD6UgOTTtQfG30RVx
2gHDyr7qcLs3mFzM+o0NBYMFbb2JzHyeJ0r3bmivGScZbRLlNVt/qoBa1VfgCQsDXZ4crZ97rQCQ
CBKUBDFh+YSDfngbhqrZ//81ETj4xmp5GQXcy+KCSZutz6pb0qCmFkrxMNYbt5IjWxr1Qe7nIbTW
iAAYDDkEO82XxFOIJ35bj5gmbEM+uKP2T2wWr8BmHoXm2ZgQIQSy2g9F9GaN6iBxYK0r8jLQ2g1/
nKzZhEN7Crz+EnoIkaM2+6q4MbdmbvztyokuginX0DALgozaOvuh5kjGDv/OaPhnsuJtk9GImlRC
Zfgvc3iJDLZ1xJp++j2r4eUb4vowzeqlr/O3ciR/AM6F8PuJUXN/Xt4i/Nx+G0WIqJODVURXQHSv
WWAfvCpNWH41N4d3FUhKf54rHpkiN/4VmJeDjCyviNwcN8RfWR2jrjsG9Yc5I52X6tQEybc7NXQt
4ghHjpMIZ63ADEYVWpCZwnFh1O+T757xwzOcmt4xgQ9rzG1/mFXjF4yZ7BWZ2okk+GlCfojhW5ZM
PRn/4myRnwkI//8jqKfOfh99Sh5/xssy5TfXNZcldMtZwgVrmOImk+i11fHOsNo9OkRcQRM+TckJ
JXkhCGtawqX82Lw4XUPOpzw7fgdHIuDvIa6tW0+G2tmu+lzm4VHDhrT1oyvRBxujF0fK638i1acC
ctLGHtuNeJnk9ClguoqTLbG2D1jquR9f3RBHZ5Hjw64nvaodAzxEh1JvIQMYQp1sA538SCKlqYGT
L8daNfXntpdMSA4VihHftK9Of5YqeRI7L1L/Iq9bhDUgkFqLszYo6g1Kp7+zEydYeKIH4qPI76qG
97mrGdra8trVrCJwBSw0I+HIC0Lwz9ornlQKGJ/VcFZS2vWpeooz4yeIfC7JgNGdlrxlMQFOuQeN
QESbKrjJZkKkhG2/yfapscj83HqTm+IAKvXSc7WkAKAdN1p2QnxMUMPhj1nbkNEN5xZ4HMUoIycw
juIFZSgktPhKfVGCEV359NQsM0okeGDuRU35YyRU6WapDz5zhckyHkcTqEc9XqKKYSAm610fu9Td
1h0rNjVlAEBJlz8IcN9A5BZofobQXAxhTGRMb35G64n5YWk4p7vTAKMrFhpTUY4rE65RWSffkNue
iD5C4J/pc2vQWsfkgZpDeM0DgLJN9I8UO6Tb/g6M2E2MyWvbcDmYMT0OekOvY8JGg4rKlGzg3ehP
7PO9JyHNPwg8PpSNC7wmmXOJ7HWxRFksCtsrQaEfnrLeAuVdXc2cV0M4K1x9iAfncfBaMjYVSE65
5zzyYSPrG8iYbdfGP1EwY+eMJ6C062z8p1qsJD31XmyUVAQLW5bpcuCLv8hnL45xSAkRkKrmI2Yh
ZafG0+iJ22AG6EtMdBv63WKBvOl6c40sD+QxbNJBu3vomi+E4t1DQxxdtHUoGQ3yNtyPFoYcsw15
6sfsNSM6ZyhG/mA8lw7YLgckCUt9bLos7FcMuc/mBCiTEoZQvecIvX4kBlYpJAeuMArmmzz5wmQS
Hz2KMyRXfBI9ziMCtwswjmv8kGx+NHmPqYV81u3AXSzfh/XL88PyCP1xa5CU3fbTwUkMIg8LCELS
xhJm2q8JFpIrukP0iGDkQ6xuQlmXxHX2gVP256Gar71OmMRGCh2smbvHzMYmRc14FkkG793Q+G3i
X/p8dcH1wSwKBC7BnRaOr9vc8G1O8AcQr0zdocsTMsZKDKRJUJI7gleXhcSEVG2PjbC6sQk01GJD
NzHCKf0bw2+ilDP/ldC6eKeZ+S5jz1JjNc2b+b1RjI/yWT1pSy7K0KVfziFuWp2RHYHuT2vHwUvj
VhEbLHz8oUm9K+V46zse4ch6X66FGpXNStFA8cJ8KM+hn/XsPyxM1ipAqcigJmQMMLC7mAOs7QRS
DOajmQ/hns6HEGmVwF+ZCnJcwdQNo/0HEUSyy3vZ70j1+si1Fb8FwRUtoXNl27NqAv9WF2Rhkxbf
33ytDlYg0qekHjS9ooFP+72sQM00kYyBUULeF7R+bLWo7QCBxaw1Z9D51yGg9UdBvtXLVDAqXyKi
PHYetehQ+OkirnzOFZMGE0f2aTGrM26K9gBYxDbTrgsihSFGnQR/oYozJ9+zVszAD4fXm2CrTSJG
um+D0kU37G6L2RMPJgonbC7ebhKwkkoMmg/S6sbtsDyAgrO/gjqxlNQhqLVu5zCc2SSxn24TF5wN
HuJNATtk19O5rwzjRhCvs4k0FuU5Hr3VjIUCmc3c7G8yjeFUxCOCwq8yYXtlOMO9ZJm0LaLX3OLo
QjD6rhKHawFxet/YoH+CQG0SxQKhkQZaA2yPzP//dUn117IDj4m4/41hCS73gO4hQG9nIi1B/11+
sol8GkRAGAflGSjThM+VC1ItCVeWuY5DWLxpqi+N7/R7yrzV5PeM+gqiVvOgvpmJeZkzHTEu7lYi
fmbaFKJeo93QNfQ0kiaoEIpv/rkXwD5WBvMln8CqTGFSK9iebGKRXgf/wXCoShIb4ZUTjzEYGKxu
KTs83JAMJ8UjhnzYUlgFQGcHuybClZ5kzW0s2TQhF3xCcXOMRPFZSDZyLCFPuaF5OtT8DlTwIMjw
weFHQHTJbrBmnEy0HU41GXj/bFW6+yTzsLayUTdiS26yDtNY2E53Qa5paUn22h6DeoHWA/Xod1ao
U0uJltiEVVihfCXBFKtZStpXi+sRYdsETJzD14KZDVJNaOPRGrt9atn1QXYPAacrrAZesidbf4Qo
szlaQ7Hp2WrFZfSVNr44eTr92yUEZbN3YSSN5RE9q8dRqz7A7A7bUVbnAWF5xTFaou5DL8rjBRAE
G2y2VQxUgaX+CUome/zw/9Anxty1vNMTejhCrz8c5v4UduBhhJWsC2iTF6MOOSdQz6XexPYEcv82
dBHEWbb3wyAHkHUnjlHFXkeKzth1XneZcs2qUwU/80zd05JjzJFw91Of5RjbrrVDGmcak+Ku8/qr
KwnDooP6S4phR+iv/4JiBr6buXiWWbk44FEQAGRTpzGXBvxhxL+0Q9pJ8LfC1gGOOOmjK23j10TY
O9+DYmnoF2l9YUu3joczv3C41SlNX1ayeWuRIC4A/Rmx6/xeeMvAECVinJ088He72kkpg+WEKnRo
Z7ZUyMzt+jxNdL0iYvLhmilnR2nEa3e6BSmSDxnP5jqatbd3JvrnpHZRg7cPS7DzrWlpqjRiCgw+
AFYj92ZnGd0EBSSq69/BMY59EeTspZaNTWE9bh07fXBSBuyJwleMCw6NBhlFnocshHQ/AFf93uJY
SopZHnq7Vhvykk/dNJHpcSe8GeVQzsTBWNo/9lvMcvBkZihFXO+18g1xgE1FjLPzDPoTGK4ffs9z
Y/7H0Xktx4pkUfSLiIAkca/lnUpSyeuFkK4kvCeB5Ot70S8T09PTfaUqyDxm77UfoAZz0rsTgFMz
VEcyoWDjweFh5Yly0SQ9pGwWB8CVhS2fb2IjVSyS58nnSkq7DxcVEvMEInHbMHl029lnaAwahGry
BeCuWslhjE/GdAldkGmDJvgGo3JNPSHbmmqn3cOGht7gZseyiKAI1f6tClbxzhnyVzdAnppTSWFR
vjWAq9aa3zG37O6ELFlyiPA8vXQLkpuhrZuKD51HL3OIB5vfDfp9NhJFQyYjiabJn57gliCH4bOt
uWusi66Hd8/ykXpZ/keQU+fNFVuGLPioWu+zTet7XRm/eb7EelTifmgIIQsZzskIumWkAG7IntEb
DqnUDPElMzmrLTJDRPg7R81PC/N2lWDWBzfqMqOx1Tna9kEfUTYg1wJP9i+pnF0+iGA3zg4NEap/
uymX5NH8BWMArEUSFduBQnWxMDqNxaBVDc4uie2nIWF4V8vK5xtyaT6JaGst402g0FBgYpVHSoiH
kjxl7ecC1eR/cq+yCt7NYDoPOvJhIilEexbq74yhGHjzinOt6i6mlu8tPZrHJaU1lZWOLUbn2IKg
7uyGgcBkDOmsRriRKsP0jj1Jj5z6TMy6lJ95RL8/84LCZzKsM9ZqiJOsjPLSdIDzagdAH4FKfOMP
YuHeD77zW2ka7KhjUUgd/uB187ibhwgxcTpsHWsCT0bge8MvgREBidbc76SHsSVyHSwDNQAr9BWq
i2soFlW9YmE7TWd7SpyLR1ydV5e/Tk/FA06l3zoNaA5gh9629NAUDV4qtuZIcvC4uGWrx0ENz1w5
zMtjC6NJS5Qy3oV6MQU7ifmNO8ze6AJWsj3n7snpICPwlZJB4P6O1VNgdu9LzNjBzLuf2KoEXT3C
g3CZa3YZW3Oji9COol5yoZCUKdICH6ZU3XOJGk1zA3VCFdWQ0oOindXdZzi+u4vceGCPRvb3i+/j
XLKrN2mwrvdzdASuPruh8yujCgog0O2tCN69nnlGBVYtBuUVMK1kKidXUxHRyJpbbxCYEypFrEp3
z6rgLP0zNhKUQnCKcl3UBM3QOLPSYDL964ND21Up0xY56WHn1hdBGkw68PjJBtdKnfofpe8/SGtg
yS+5VsiyWXcVBJYmLtEtZcwh5645mb3cRUgv1ypiplDAjinFeJe5nbOlj59W0W+UJD+ZaD9rF2xR
/Nct9Ztt5J9+ijDZUN8NJ7AWI2J2/Nx9qSEimS61S43TA3nkTIe18hM4aBBK/yd+KpluggSJhyAo
ae8b8Y9jIWLO1d6LUZUZtfErtY91WUAcBFjRskMPy+JbVYxxM8kTocZH+mBE0a/hgNiXyaWwkZs0
yYzoKCNPM4SZbpUv00R9Y3LEVw2dbUCfQYzTt1+wDVItXAjAwCw5q/ndSeVBB8j1ZRb+Ngw7oZYY
Gi8YQF0p7uPMl7cJ15ZzMgamHpOEno5wLnE6/AUdDyylXSs47Wl+GdcZcEGoN1lN2s2e6fp7xSJn
a4Tlp+u/21OcM2+2EWUl6B5iTAorch4chFPVMQq7vbSYFiBYwq5orIboLuGEXsVdeEvafOtZ5adB
q+n75F07LUE0HuK+xnUY8r51Y4WNU6qdVqy1lh6/qF2MJ9pgOMsZRDgHOyWR3mTgwRoof8Jm3OSL
B6WbpidUr3z6VffJi4SbHNRio+X91EV/bZ9+A7+8VEX0Pmt9dKvp1Uu8d9kmciN1CImaB1UDCD1F
zaXP7PbJ9gBNG1SSSOW3QU93nkvvrohIhSwbdUU1vy0ycRsS8oijSaAf6/ItWmWxMgm4WfFWbSzp
vEKZ5B0NS+TYgFdqHU/Q8Zh/uCwJfY6ydTZ0ICx6EsAjhFmjXXr0L91bqSBpOZgIGwyD3XwYG1yX
WcnabcJ30XYmcNPlgSxoEFMrPPfYVLFNgRwICEnP3e4YkozeTMuT4HI4THO3saP5PY3RMHWUVDVY
912rB+wjobzz42KTt+M93iaUSy4BZEVyGgT3H5fWh7Rbf6068+hJsL6FdG+MYb/dID5AV1sBbuJV
kOFH3bIQa/MfhDA3lRFbTOBoYyact7zmqoNalRqwHQi1I/2DDKMoI2KHUvVChcw3IL11pfEVMagk
3uxq65YJMwzUPY/6k9Uxdwp94qxmtqMMt/0AQpJfvyRxVe4SxV4sEQ6jP23Hm1azkI+wcVY187VO
1nupSP2hrnTWRcmYqU3v5+UrdSvUpFwnaOYB4IAOknO+LrzaPdsN3EGsG8emTuvHvLS+7EoOTLYd
ROZyLzJa7wr73JVgbPIBiEN0BPdL0QUHdBGw/ivytZdJHSrF53RwjJNde3cd7UI8FuO+j/WjZ/gn
24GCkkHJZ9SYYCfkYckMO7zkhcIdOOhvE59MgRFp49esuR2oJgc59iDRaabIyaONiBgV1wFg+eaU
04JB/q7POBxAVqPXuC8R+EElG0+yZquSmRfEHvz9nFOnDhbHQcHelAUKvzUBQoYu683oRUwBJG2x
ESbbTPR0y6z9N2bE8JSYYgBw1u/kVt4a6njK8Lo7DF3Ik0JoPMnkbocKTf6WSW3sjAQekxRugidI
PBloAPysYP4RZ1cO9z3bhMcg48jXdWFvvZSlZAZsn804JJm8pw2oyoZtaZ58x9I656H9j0CF0zDw
BuRT9hiXYbxlk70ZDYLuTIKIpBH/ugVim8jjarKN8A4P2o+o0WHHZgsVISL0h7RS09d/dmIXa0K4
qk06YJmeCIE2+mDcwqpH1mzQX5iSJWYHtrUucBhhV5ulc9Wok6bGGa9OymyTNt84sMs+d9gC1nZb
gScMecGq6QgERKCETR/LLCy2buZSWic+Y9IZGuroTxuX731N75ZALK5cpBq3Zhgh+kMERgbMKrts
bVLuMLHW1hXEprwH9Q733NwhlHlL59bkIHeR09T6UIu5hZnB+vU41oH64TTrS4gXqIrGIHtRzDyj
rDkxP64r6mVIkIIlTGRtnXxeArdZPCelv2dHtZs1U0Rbj8fB0UeBJLQgWgbDDXw1N182Q1w4a8yT
z7Lw0S4ECd9whRJIzEcFh6Jkrr5uOv2Sd4wvMMtE9xhx1OqzTPyvetRqn5DyPFjiMyIjcG1bnKiO
Y9MFxLy+djdBRXQZSeKNB8bd1fOxDELgkB7/P6I1KGsc+87woXgVCZrrLjBvgQrecuGh3QtjFk/C
X0aL2Xo22z/CZoxrns076JDpbvbMp6DK2e8ZJNkU2XdTeQ0xn8dOxc4+D/29LseBUFMz3lj1treb
6XHq5tfIXrx6CU4KPhKzZXuvI6vYGv2UXxjUs+10H7XGV40osk2NzyJeTiEPIAfZXN+e3SOgTnCU
COLVyS7bKIGT0kNTta+4EoFF3g0hToku0w6K8kTgaBq/vXE2SVBk6m9gQWR9dUqK4NKaX3BK+jPK
9mhttUa4gwvEERO7zJEHzIUCD2zgl0jKOFbXZRCZSFLo+Cyi9Qq0IHsQVBYen3LP7wE83WmwwTbI
N5tekItsdXudmsRMWkrsaGzkzhzIZLKTea/ZMUDjvdktxV2Ificc6kcF5a3PxTcrTaJ5ZLZE18vN
NBYBeCDxxIedsQKxUbjX1mNQVOFZe+6dSixwZ8MlHocHEVXpXin7g7fz1Qxtoieh9TN8oVZ16Tm7
mfcxi4N8007+sfFJB/aUfmhkIdeDcpx9bB8JdyGkxC7EK8LBq5/5rNJjmd5Zf+j1tnXjTXvVNOhc
h2aV6u44ivQNaAozgggP7uSR3TRaMOkwOpHMez8FEkU02YjMvPMV26sKk7fHtIal7ziQMA72DAG/
EtUuhzWDuobVgImfbct3RUnrgOM1zGPDQOVcZ2Ducv+1ZZK3HyrubWikdz26hFayZfCBAVjVqDfY
MrFoe0TsjAMlvUTFFZTBbi5G91CN/a3DkMG3WOHMELG5Na19ZRUonCreLdRNyK6SNryP5/QTSBe6
LSu8MVzHrWhy6HQ5BR5+ZoAx4ANN7ZyNgry/1N91sMqwzK71bLzXwvzobSQ6bbv7/x9zXMKzsulm
wyDsu60eKibGGXqMXjQPksnzoW0/1CCMExGoV9k3B+FAI3WEqo9Z193lOLw75fbHQumXLmuX55jM
el9QzAxl8cfEkoeDyXmAYR0FFEVWbj5xyByH5tQTrfpgz79mRSJc2xun0SphX2Vmsan5OWA1HZUJ
7aPNpmknxIkEgW/yP+FPKH5WchdNJCMbs/XDHfIGQtItRjUIFbhuSiLZouIgzALZhk5Yl8IQ7UPt
3qJWv9TPdKPOC8tT3ga5EmnC0e2PwQW2UHj5/78lw0SDmpvH///K9AsbCJYJntdZ/oMbnhucOi3S
MdpDVDUfOIT7PpGvVEGwBpwcZsKosM7l4oPL+BG/fH1Lm1PWDOU1QfC4dLLqMY3bN152hfQ3KU5E
DPnvAzo9yOrvxuRlZ92HaPa8BjRdpn28MM4N+dEuG+YngZPy0Aa+dxPl+AhbXH14YKu2pQP1CjGY
OCjhcZjmxh0K+YfU6prnGMzZCd1/iPKK/XEcqQn3ePfd1PpnGORzPQnrMUHc9JBYhLe6tOpJoqe1
R6LHmiTatRczMXfqKTt0aUhZjFiiQ2B9QdKfupkGgOyEW+2TT8bW9z4tIFwZ6biyQgafKqbT7gV5
222XbrzA2vbUzCcVZmdLYPirJHuoKoe2WmIIxpFvXRrdXbAMveMhDVZsNc17N4buGVa3TEf1ZQCT
+zronxqNOH4zXtrMPym0mxcfqy5XczNCDOj93ZSRU2zFIAN9HBnMM+1poh2h4oz6ITqmIgWUlc7G
rYet4jvsCBD5XfxitjZkYrcbVlQ7Zg3R2VLNiwjI2NW9fFfGxEVLd7lGr5Tcl4YVnmotkx1RcOoy
UFjR2LDeiNrkO1h0lZ6NNpjkKJ67BJo6+T1PLPlJ8O78fOMyVdNdPt8x9Dz1Hnd4jiKUZhm7jwok
gvzA3/h58E4Nk+/bjHW5mTcAemWZXhsBZ7sj5jlsNANzTccW29FFkoLBw+Lc7M7ttnETEqRNjhha
sXRXMstjgc+OtF8YrtLaeVDcp46gVXKy4fjCIT6GpgFhZeLq5K7ZMFccTCz/VuNuRqt9tvgWTmPv
31DC0hAKvcMlcUnK5g785llB6XRC49q3hcs/ykBpJowDkAkA4igQ6zoccL2mzrGNGOlNlJj7JkCu
BxIlb71+W8QFOk21k8nEJqRNH/yCBKwCxGtmY38WzKBWg8FiNGUgVaJ/pWUQ3Z4cOCDzCQuC7IFG
LGJjxgEOxGgxp+WYKmcTPCy3lwvk/lBBL4maO5LpmEun9QN7dmvdZvojo/bfcOq3uFqtrSA54sjS
EkDeTNJTasKsyjnE0Tu8DltXB/M+6DDhgOSJ16RuCJjH3qM/ZQyYYMwpd85OpuU+dKZLggeJ3bA3
3gcM5L3PxWl1txj95SEtja9KVzdhTjFIk+pvqk5mhbmW6lvs43qaUAXxV23J7HLAONxGd3UWYT8q
QQqxtT0W0bCDlYrkRxKzLHPjkaG3tqrD1Ml/Bv765YO6+T0HajE2VyZJcuX1LvvzjhstLllAiPqm
+gLaW2QfB7PcZWFApoPs9l6g0OkJqmmkGaNT/S3Pm6vGjgDHZiv9pNzLqmeELMZsLYZmZyErFU35
3I15cQjbcpu54zkMjLtSOfPhKyZmbDOb2W4qFrkgZvVtEeGEjPzXalltYtmrNl5mYMEdccUq5BUw
X0qf3nPog4WsypGbs/PvAzKWWraP1WcDwoJEOVdvZGU/oLKHOjDmAYGP1ctU5AgvDVQXRFJgzoK8
18i3wfafBpwE0C7ubEV7LRr9h3ymIpD2V9oOGKqBSDZz9P5VA7KKDCI6gvN/0udhQjuER5bIY+NW
BP6PKf1xzy10Z9vxtZSWcYCk/Fpxqu8q+Z362KhdBVk9rvofNbm8bXEGcNbZCBeCa9Ut5PQYLzcH
98Yb1LeMOndPntw17ytxsET65XnpppRm8IQCvIruXax+h5ox4cZpvI8pv4al+Gdkeq+QhK9H234s
zGBjLp9HirsZ736ZEZXs7aYkPSovBV07NPYJfcUpDHR+kBY+kqmx7/jG8A/Oi12sGw+x3w3rpPB2
RmFfTd6AfZvrXezx4Uq6aM3kEunp/OODLkSpRrsf3amZDlQ4+i/t++GA/psktvfI4mlY3n20vgwC
3PqVHIIvRixPaBLPYdNbVNfWgxavHAlfAZOttdLUUU36k83xW0kseS+jO6yUCjUWbh7MasvfnNrw
fSAqYAhcsTNSZ8R1NB9Nr+BbAGJvdN1q+Za0gW+vHIpTMOt9zSKAXIZ8g5euX4W8t6Ng6J6Ezms0
Ym6UvTjUHkDggumTM/rXbOAuDobpU1oS8Iij8TR6xTYqk1NcIz0owAg1v5kJk7vB7s9ICw92lROL
x5VQN/3DiOCji3BPGjM+fQJayParHpUabrFmhFPH3sGbKxzIno+HDicvAVcL0VP+S+oOdGwe3OE0
ODv5lcuEMW40DFvIYOvFxq/sFpHYj28PL41NcpnjMTLIglPqGae2V2I1WM7XFFEYZ14Dhj08Lp9Z
hv1u6wLUXwpSyuWH2R4xp3jt1h6cswtFIY7Q+yNMFJvQLFBkA2nPQByuJ6dGC9rfcLTdV4w22W4U
P40g6IyS54Iv5Wc0fNrXkbrJG/KXDtUWnMga101AjklNxBVRSxSFUxpxgpcSaWr0JX0x7XWHv8s0
fns7eqRd/C6j4WUIz6F8qKPmwe4XsPkIWtPipaCmW6Iz2+I7mlG5DsPFXLyvHXrYwOovIgvDFaLt
N6jc3brm5xX4L1dN77y2MxEOKve/ijGhysk+wyX3gWDItoWBllA8TopCe3ocUBGWCkV9ZROcRpbk
sQ8bdqmJeZ0ICNH2+I3qoriZNReGIT5y3BH3dYiSz5rnn5amfDl8cRQX3tmUbkFoXU+dU3c4FGai
jRCIh2USYDX0UvJ/PvTM0MGFF2YHJNrq4Zjq7LHng+UrPbVWDS2yU++psaxw5psOCpO0uxLHfTI/
KE0GlNavuTczoYyta1i761gF8cXT6piX+WNko/Jlusgahj58Cv+FAenVfd7yrDe3ySMxS5IBAHPl
r8bahV52ig6y0492JZgip+N7rCQh8XO290bZbTKQPV0zPHSB+CT86Tv14I6Qqwj2FvHEHP0R6MIy
LUB2HDJmOPn/pK7uB21cC8zfdRKAP27jtai6Px3PoHUPQeZ+ukmDrWrmxYfJo/1XPNHPvkWuQuu9
WBTSUSzeKS4pFYvwyOEIAE2RPbcE/mTqeaxZC/nJrPZB+u5O0W875zcWiKdGjXJDclm9B98DLM5o
7pgG0LBNMWa5nL1bmJcfnR38CrQljpugtredN0YvF/Z2YE1FcJ2m5KOTzUnGOICSEQNck19Vsfh9
qUFXSauuzWIX8atxX8zevZUYjOWY5Ju3UUJH7pjyJvnFbO74t2Hf6cdqYRcQj9NNL41b/gE35gbw
UuYS4TGyW+i2LZk6QQduIAG0jR53Fdex2Cg7PPQWQxuHTPq1MFx/7Tpuf5h7C0BIVGILsr77oiF9
xqiWHjQcKGjQSLBVVJUosEArkkBa1ubZ81wWn5PioUUp9dyW1pOXGDsS09Y2QuB1J4abE9kDGGLM
5pP/FWuYImkxXbSMoUYsm2fHC+C6GjhiZPk3t1iARq9m/I1YfQVJEWmerRmph/6vqnrsyizXFxHg
2pPZWxW+jOH4lhvVbQrKF5xb1yLvPlWCIhNRFBVP8eLlQ3gyMue9YMjC8kTU+CnhpAlMBAkDhGTq
d7OVvxQk3AxuB3MjvGP6jyYgZZUmgan505LgB/O4IE59Odh5duuY1bpomo+oY5GbiXnetox5cevv
J1ZhzIzxjbTGp9FgASw1FvDErN/5tKiU+eZAlZO4iQ+6tgnLTMKPWK/1OPvPIijszTL6QptA5dkM
ZE3VURvuUUZpykAT+IuPsXoyhk2Fjt1o+g8DutpWASJzRMMMNNpUZesdIqbbtq9PEGhJdsJOSTQC
onyASycEMb+zuxFd1VE6pc/EH7DpqlBz0A6UUwMNODzE7VScWn0k2As7ZjFt7BTRhwfF3o3pb3IU
Y5iFbAZ26F4sgb11lGyhbVJCWb4TAJpexg7CnZUx8LYFfmdqC1YX1kOLip2fp/7zCOul+Lb7lTeL
+8ZFYW4a3P4+chj2HVwDVvMb72o8o4MT59vQZ2SSzskW6y/PU44yqcRu1qrZQphT7yZUp3U8v85w
Vgz/qXVUugu84N+E4aZQ1HQa8ldpGK8ADs6suh6acGdCoGee0gNzC4eTsEb3FDplgfSo1ycb1UdB
eJOo+XSm1o/3We9/Qgt1VqzHD8SpfAcgMGnn86fOiMpV4/kXO7beg1JN1xGvD3mx9a6aQdjAjEZ1
iI7THOBi0hGkZCCsLHdhmHBB5FiNN/7iWOucaWtyAwclShnzUuaA0RPfueNbY7Maj/dzg6tuGFgU
yTL/FzBhBHxEOYkOLxXJU17g/Y2wqfmt8xzI6hoLZgk8UwgtsN6X8XxIJjyOeL+fRvwloFn0DUJC
RpPQMoFOk0uqhDjYfv+cJKQzEB+94oyWi2yKI8srdqkbLpnvmmo/mKJtVlVnNx2rc8B0GTEdrAnr
98Zs/Lkcqx9dtktn5t65kWRnCeLQmQmK7ELueRtCZpQwE5XK/jLN7MZZDBQpfIwQWGRAa7LYemMV
fxrTYmXZEWZe7b3KaDpky7FlxEzI+ZIChyVAh9PK0c27by+o/c4FrdYLICVl8usH8tOU5sFS13R8
6WYyXySUNbJbb2asT87c2quxxRLniHtVQG5zRzqZ3ELXHuY3Mk3rvVpQcr+ONz4x65NHMx121jyp
EzAGomWzYcVo8c534197nk8EavJdML+fKrqTPjHf5o4oeRzfgKPv5wlRnlUmVxbqf3wDFGBj2mKx
vOZGCpTW/TAYg/HybJk36F1OeNdWJOqKlJkyKYgXEvuzp4xoMyLhW1sBJB9k9XB9TqmFgy1xiBJ3
6ovkLECnatI7DQ9tltxs/MB0Oc+m5xy7iTETcK6VIG5kRqR+ALn0G0XT82zVkDfcXezqEwUZVnSP
3r/yDlhfonWLRXcfufrPQ3QB2Wb8CGsLFZPJ3TlqXp4m2PCevkcpB9c0f6Uucvk0QjVpEM+Yqfis
fEV2lKIfUq34ZlbCazFQSXvj92jEr/0WnC5n0ZiyHy+ex9b+UXVwY/Rwsg1+u6oHrsjy4AfZni0A
qOiBPJ+4a1gJD4it2rM3sFEV/iuf18+cdceJ056NxgWU7kul6IXprnWHoA/gEEBUOsHOEw9SmSev
UD9Qb5/NeHhNW81vK6MjyEm+fXBuxCOojB+XDKwrW4iqu6atuStlzEOw+N9Mdp5m6b/p0t/yXT/G
c2OixRqeg5gEh9Zy8MC4uHNr6V5ZJT11FrkKxYTj2wzekC5azPELKLTZtsmBnYXpOe6zOwfQi+8E
80ETQ8BugGAYwX61h22g5jI9ZsOv7bXjzmqm0yRiTEMcsQASnitKL27K2LssVS15RJtw0iUCoGWC
5zr7krTaLa09Fvb0O2IvBpyBHHncANfQii6I7d8haz2kKfvXgIhpPnlkz8wJ0GysejXdewjBHTP4
RwTZHZ5GjoU4/8stJMDhv6l5gPh6w12EirOn3KnH7C0VPK3p+Fe1cJdYqh+U7v9mq7hULoNrh+2R
haNl5ZX4wx2T1L8+5YFPsUvlkn+PZWsUzZI4SMuqoZwgb1V0jnOIsyc3s189dvsmieh89VfMMpOd
BWq+wD34Pt+aX1WnGHhyEnqXov3fGkNIyNzmsBT0Y1SXZ6gXlByF84xVQdvEJlY5WjXZY6RjaeQa
zY8jHgXq5Ivr+Z+6lTedcZrB+cIuwDYviKBYtwejqv9VFNVLzBD+22+V02bJ5G2OxZlHdG2D3Y+X
xC9lav64RaKAd9FGWWlO2JAlR4P5G5sfZkn0JJTGJ4uKnIYlljD1mWSWjIvop0lDPBhtc3I0DnWz
fIwcxEtTc4gZfq7zqj6WJc9LGU0P0ei+yeRL04NhGjwuyaVNkZHqgWCHn9Vm87tz6v46crbpBq1Q
cYuo3gFwJLyaOPV8xCYwTi6cfGi7q8V72+mbK/h5AOCpDqd7LwhJycJ2rVnhoWAbM/SN/38BSvGm
+b3Ykn5C50RjZYiaw7UAkDCEbzoH3jBarMZbQSy4H78EQS4ORX4Tds6w2tkwXDIAXtP2I4LuC0B4
uIIBt3YsaFEc0yWUXo6+xXg0owSGD7N9RSsKdEFhei1tCgXoA3wsNxUGzxxo7n7i6kIzVaznsf51
nf4v/F8yhlKCxJ8Sozn8FFC/aOBi44B26CMDjchU7JgPdOhIZhcnBpJ1Ku9qeuK4Q7hYyn/aYOo4
4qdv+dRHknc3rgyBFsHh8JIm2Vtp/jx1ODWDBejBtIwV3/gpjTneApz6xUvH0FLMJ+qCsNYXAaqa
GR9UtQDTZCOy+3QAQgEO3KuRXYSAM5Q2qcW9rH1yDeic4WQ+o7wAcGQrrNJGzhddjyC0YJG4sfdP
GAuid5ZvhoMUMIyIpxgMErsTofW5NOm1AlNCkyU5M6m4AY2ItFuVZGfRtzer8pmk9cBCdeGYJyW7
dgv7HvFlBjG2APu3gQJEay0eZ1MfBi+zgFLxk/NZ9nb9Lht2KbU0gIE3BSyDGbcqYVKe9PBxLZsZ
X4OqACHhGljpxWfqBSHXKolKKcALKkMYojWmKkykdgQyhVU5DY8P65NAOyuYL70pN30Z3llt9KYG
eReMSIC7KbmEqkS1S9/VDvZLPyIfYd56X4wOaBq45Ub0MeiCCUD5UsTovRwH/iKyZCIPquTFNBn/
Tw6kNU8AoMc/PMQKPZV/ZCCVrJGywiJ3DaxXMReJ/+tL/yC4gMYglnvAetnenZ7MND63A+sTlmsz
2YUZE7Kwmy9NSI1Tm9DzxvEFMfIDYprXGbDlOuuNtyCmtKZKxATotBfNt1Ki3w6EewijZGt56tVj
KNX1xrGdSe4ydXnMGRO5MbINC37gZfJYHOjOfspShJWmU74oq3msQbgMbQoKm3fU9o1nd8JoPkYo
fHh42fpl4hIT4tiad2oDh/ueW7YA2jqWfJklz5OweMNr7p5gNn4TZ7rUSQ04fn4vjPSG/7JBhQfs
UYxHjOtEkK+TWsabwW4/TS/5JDLjjpJi5QVnt4UlNIAzI+/N8DAP57Z8aEvkExLvYW1BLXXC4Ntv
7xkEMpt1kOgkadPt0xZkDjpu64q85Qbb5ZhYdEBsPLvK+cCDhHQAKwAE8JcWxQI+8uSvYt7F3bKU
eqhxG+uf9rnIUh4Yf1n6D5mNRfY7Cc3zXBdHBlg3CdYkJ8tpm4/GM6ien9LQm6mHLjC2vJ5N913P
3bSZfW6UsHruWo0CxDKe/WX12iDS9cGDDUF3nU0ME5ngmO9FRy2VDi/Cru7dpmeGLCXyZf0wmuI3
Zah16sO3vquaPYwDDomkOMC5dbeTGx8ywo73fh2+4uX/bcH5iTlmMbHVYCgOhjCe8+qELBkgS2Yu
fNQJ9VUg7tQCkXbq76bwuEeM/lEb4jhr9qFxTFy5dbcAbo3i3lPNu6iKGKosdza7FRceO7ANmw1A
6YBDR/pqTck9uXboF3CQDMq9G8z4FobpHSYUiy1PfKPV1HBYDG6migC2muQYGYA5GoJgWyTOETaH
s7LQZLTTmB0mb1cM7kc9DNU+9ONjXjX3aK4gqXjGGZwooGxsEJCM/c3yR0s0qXXHrdcN0ZVq8J4M
i3PfB19dTyKFlMSaIuiM3QLmRoVg2tpQs14NjGZeXZ0NIphXYTw94S1/EHl8n9unysLNV5rp78hv
5yUtIrseh2LtPeFpvjPab9ku7khjjMDJZfd24r004R0bF1ig84zBJfzKEZ9PpW3zrOhTYCBnawYm
m0kNaUd5v6Sl1GvEh8ASLsGiPBXCvxdsZC0/6ne6nq/O5DLgQcfcx0a/VwzumN5W7o5U5Nd2AAg2
ZIwguJLt1HtnkUXCQlB/j0nzqU1mbWUONrqz0z/wcy89OchDHOHwEinocczFUYLBEh06JTKRepUZ
wOMlCoMheh8zuqqTnd8xo6PCg0LpmOdmqo8Mi5odf/TRdFDHOmPDSTPcR9pvDwwve2Y1hbMb8+lI
lg5C1H5h+0dXd3SGTRHEL7ZNh++a8EJLGrmiszFHZxDXBnbsTmavp9S5eibMobSkpkzgrf/vTU/g
kY5u9tKFNSmM7OANf3yjSoUO5CVvjmu+amt6RabxnkXlhmwC8BU2+UaqQOYrUvPcNfmpnEil1CRd
JgvrCy0J7VWPVjSzCZfOFWIBh8jANv1OGWHhHGrvE8FWcwKaFRNMatQjgd/1/OjyDm4CDwDE7Bu/
vka0BofU1cmfX1NqMP5YCzdqzlwL5yqVGJ+Nr5x920oh6PLTfh8kM9YqG/2JhQ85cClXB2520tqy
Zzzu28bxqf2Y7mZtfI6EdwRmU8y6XI+leIiqzN4I6ABmnX6GsjwWDffXf8yd2W7kSJqlX6XR90zQ
jDTSCEw3MPJ9k2uXQjeEpAhx33c+/XyMyu6qHKAGKMzFDLJSyIiSSy6X0/gv53wH2/OgRn4gkQSb
MTA3I/kbksHdTR7Jq/Y7XBm50bFJDL5ApN8DxkSo8pmS4mBoxng12ew3U/SZVuVP7EO8INPw00uG
09wWO2MxiHQq/Dlk2R5QiF65gN7Tb50Y6qAzrXZklnR0xcRf4G0nkplbM5If7pIERPjwcJkdqbeS
8fRGDQDeh/GYiK7fwqFwdw2rziRgkd8MHRG17gPmrWTpOFAVj84mKlOW5zN5D7AIpi2NUckqr0fR
vdEh4aAccEPEmKQpbW+lymHfZ4N9zCIgU14e7VNb31VRgjyzo5toCG2tf3cH6F282KhZQDmIqEsF
Gm+4ton6mpcN69i+VcBgIb4yb7MKJiC5yQ4OciYHMUBaNgX7QgG511B5YClcWoh+3JCx9yRwueHq
gRV7Re1GKiqzxWYQeneWzKvxcRHrUCpxdZGO+VFS36JSynJT70BdXqhHQPeOpyG2ftVquAMa8yI7
76mHOBxKnORhxLjAIxARA3m0amvigjsXNcoC7AH8u8X4MhOr3WxxUiFr+G3R/PLj6t1ABNaRjp2F
WFqhGR3M1JQEOUSbIcJ7Cfh3XPUVG0zGEL7TLMBHfz62S1E3dvOHx4hmLSv3iA76yXCxYOoWaXof
7/HneFTVRw3K/DQ5ZrxH1H2MZjSPvfYBPiv3zscy9xjWnDJWQrK6FP127sARD5iftG5P0sF4KdhA
Li9goAsGIT+6pFqXHRZ3b1hM5Lo7m4vXWWvmBcamk05OlIoDIyYq7wNC92zv2a3xFzcCe3/iJozM
uMp5W3UQkBFe3HlJebfwi25iXRG95zpM1Tr7G2zU2S6GEvusAy7rxSwEIXoOcygXCpOm9/eXsQCr
jnKP1vqQIMMsi19oJr5SOwLLrT+RxbrropTUzRGYKUvrQ5lObHLy+A71wV5a8EUcWEGoTtMtMTxQ
BuAsJs2ePsg89ak8UeDSs8zVxZ/jS18Nb/VEFrYrrmIswYE1JUkVbn6nHCYcBeLpvkyQlqRXenFM
LsR01RHOJ1golcjS3cheurN9Ai0IfFm0Kf6e9hlB+Y3lEi7T2cl0BW1o7NppZmo/yA1iWWeftd5t
LPUuYJ3kqewqOWEKzR3aHFGdIvLdT3SvWVOkm1HFO5WQ98xuiUSQHy7HPZs4tE4+TPC2RnWurepZ
yOKuHAhOggx+ScUQkjFLJaQQvoxmdbXm+EDa9D5qDaC5EcFLAt6yp3jxawcMC4Ch1zhDYcf7p1qG
5dXaXZIgnIJ23ZuSFy9J72NN08VC2VpVxELBQHyYTKu5kKr+YMcP1I1r4aQh9ytSWBRGHQOn9rbF
3rQGXZsVxrWWCOdE3kPjJZeXAEhWrU38Prc9/v5i3BeFSjEkhoyvRPDITz2z5O6eRs88WJRlrM/Z
dWYwLROpa9Rj0xlpJlFGDlFQwUwTO0JS2lrGgHaaRBJLps9gixbmWfA4dHH2PDAbptA+E/zuHZFl
dY+BKY1NX4Lb4FblbEoL2aCRxY9thHwlGrmJknacrdiegTGaT/0Mfp21/pYVOZ41YQQvXb4Ypxsw
FwSdglDEOhRgNAQDMyD09GdJTdEmhA8oqAhsf3kouenZGwI39CYJGBOm/Ne5Lu/swq+2VW3k+0k1
4TudGlyMOy4T+A0MDghTzNe9Rx/puaY4crUyL2xRzcuSnD0YQA+OGrMHDHKHIiKQFn/Bvs2hAi4X
TeO15tYVqr2L4jNNDfhPtjSpVb0RKYOMqGKOnFQupWO9cXJi9KyyXYUlP3VJTG2M4t9Nt4bA+VaF
w0tlO4+tbu5bKwTLFBuv8W3cwUOTSwMTJtm7n3DRD2DLsTNgSI1pYgKJUkjDUtK622YjIRiicfCN
E2KBYlx1u/YB1sptVtL+NFSH+6WSz73oNAYrXTL+QKcoqcgL2PgqJ/7dfBMjGgC6hWY3dCN2ssV3
xFTxbGeAUZD5UxVx9zVMG5waIKSRCS1yEhy6OlrLAisWffqDiNCHQtZlMhoEJxxb6QkVGzJlxTjI
br3r8m9fsO+l7YATbTdUUVANy4ZmnfBo6DWBdYXpehdhMD7mzJ9uln0PotiI8Cb1xAxr3PrzuXP9
9tq45hfyUWyZTDCOglqWOSJ26ti0mRGDOUmGGC59xIZXcyQjNyEqtKrR11bU3ybVquWy22p1v7Nn
DCuuAA0aQcIeTKD6I1wutgfpwZyba5QvPmTBGRZhDsrbOeKINu/janzOZp3RxYC9yz+Jb4x3PmKA
XdJnvAgNGJ3I9c8Vu/NgkbUuPpyutN4MM97l36HmuLRZ8ZfIf21cKzgO7lNTp7tMZZ+cGaTAYXX1
ctyItvlrNA1YJnR6Yx3xkuLFrTGcLoimA0OdmzLTdzToMIuA+qPjo/ztPKLZJ0XciJUnN7WiEddp
BJEKUXzFbMP3i2u1ZOVyDcP0mB6RGEW8eZNTkJL0NHE8lnq4ayIIYzJnc+wwY+zZM1cxY0dKxLvM
LRWaR5CHRjY+VBkGvRlqq0FUGjdJv1rJC7ysfBubzObrsLhD3/eJJJR6K3Y+TJW+Dvpp6jLF7AoD
hp0PHwYX/USAvIv6PnM0cilMA1YSsWAHdB6IT8OGyaRVYyJSRtOVR+50nE3I65X7Sev7HPRdtmVi
jZqP6UwYvfUMqGP9HudMDdIgu04i3E4BGn6zVfzuESyvO/biGIgQcHgzqLTxLWruhUNVbiMnCKod
DRF+zcR+HzpAZ2oEpR+8zgpSB4Ui1leH3SOU5oOpnQ/AFfIApLQLIbRVcI+kzZgFkO1pMqO3sSte
g7i0DjUipgyZYWYM463NhcWdKNw3mnjxZHgzauq3UFu7ofJjAue5NyUJZhhOfQsczRUbQsAE4WOs
bt3E/xxn9d52zWZk6XkjAj7L8ZYVRtxdonLcZyH5sxGdhmsPahPP/q8wPOKL5v0QARR2veZFkuTb
WdRQ6Pae3bI5phWXT1il+ylwKJpy09iV9ybBursscb468WAGPB+uIPZLKQDlOXu3YIPF1rTgR76i
rS0SeN54JxpiEbeFR3hW0vDMjDFebFDDpUEPC2aDPzFryCCzOCuBxh4pN3hWrFxrhjB4oP3yC0cU
amjOuRE17o1ZKGsdA17xMBTJsEW2DyWrI3u7KtVVSnaooboGVcda3BseWapC3Inh/8LbO3KUkz2i
ByDnLdKkTgffkYMMgpHHTTC0vI1S3KpBRcnWJNVNtaCidFiwj9L93Zg0X72PScbu3myHhmCIGZV6
F+y+i198vNP8uLIw3+xMkhhiDI9O6G3h4H2iT+yPYYDcRUyfMZ0DZ5w5H+LFbe5o9lNUnF7jX0zl
XiyfVLTcl1sew4mYftHsIYCHUmSFhEFX7lrDZirzCFIk3/TGoVdJcd/6GTrGuGzF1u+NzyKSC0Al
Z3PqAk7sOJoTxVXbrcE6zwqPq1ccS4DHlATAM4hrVdOmNlhjJMVDKInVxh0UvTWh86PRX9CsYtoP
N3S+B2c80w3j1bbC58Z7/128pgt1CgWqORpfHDZb6chr3eb7RsCBNGOS36P+sZrResaDhN+S5Qd+
3FVP705g0tkLMhSdS52slPEr68ODysbnfDZAzjCFy1vnmysz3FmleHCNbyzIMIxj8TOD6Y6y6cHA
rI9HR6H2lM7WkQPzGPBdWFgpiQ1va9QoPO1lGYNqy0mh7kTZukHbCOICt1bzwtA3Y637TIjQbFiv
QQFjB4EwvthSPhQMcmHVPxliZ5kpUb+JxoEZZtVxtvoLmQWMJW3egtEMqUGN1y54oFK3N/RWM6rx
YDXlBUVKipU+QlLZzsEGhlyAX/teMjEB5pm3u7Fx9Br3/css8p8uXJJrpudoXfZLpEdXILOxmQol
bhpu5VzqtTLrk5oYxs9G+Z66zgskped6QIkPnQIG9i6JvZeYBJ87xCfZDXYr52qlaXJfldWnOWPG
xcNW3rrsA/uBE9UOY7HGCvkcJEXyw4u//OnLti3zln77HPdSYOCj05ha6z0sSW42fULk8zm9pi58
Gc5k6KceEzE2Uwu5zcOG0zyiwuzv82xBaiR2d3Fy29sPJvnPZouFODRSMOvE2jAJLw5oqbHoFNjl
ZyucFiDXgy3ciGU5RCZj0s6Ju/cpHo91YlbbOTHq27i07+sEjZ+rkZV1YbGREB5WcGfVcjugfce/
9W2FuHoTyvpzYw/HyjDaD9PqXIqUWnKBTsSwm6NF2KcbbPqMyKOOxMd1ESp2iWwkdgauvk1SZ5c0
5aauWC1qTI6IEEnZm/q1L6fuuyj6ayI98JqBe3HLGkA5+FKB82169XTTkQwUDcfOSe1Nalr6KEpF
qpGPLWhIvmppwNKMO5PBOY9uijt3+EEF8VkhytyLfrlvFSuV95ByUTqhuWEFylCkr8aBk20mE5z3
H6Bi9ctks6l8m54EcXtgSeSk4RELANrwMeDkfhoKLrmFvCiShF14JrEhJc16YDPWSF62KLMcAAHp
3mHb90DU031U9DwKLs7g7azWIE81zHCtYMpse/7UcZQ6MXzBgZXampiKwUNkmIFd1ozzBxe/oSN7
dAbXGiXTzahMXN0eTofStjbM2w5ADqBc30lfEheZA3dSIrhG3C9vptHY53b8XGXGZ4r/g7U93vWo
Bepe40Hfwvraj8R1o4JhPz2J9lA0Eq9OB+m5FvZOWTn2w4lfZuTHWxH4V3xU8YFva+OJ97yShBdC
DSYfNm6XbiWhlxvccXSWDaQKspUeRwvXPSuwzsXLHS6yjRw4MTy0wrIeGguXL0C+AgqAysrPaEb2
FMw2/U/5PJAkYvtMumq9UURGBsaJvuKA0vsjyaCOeNkDe7Zk4CJyw2xYR5VYTVPyc+rdC3JWd235
jx1shXXg1ucMcNaN7Ca9ycro4JKdQKoDUFXXTQ95BdGc+7LcdiNgfDNCUWHmt9I3XLS8uCVDDSUQ
5WEZc5MCPhzu0ix9TZRBGNkqTEq6K+JNVnLE5zJBb0GvgOy8XBMK9+0svimhfkzjBLZzpvJLJSAY
230Fe/7ZRJlG8xP9IA4hKThAiQ5ak/5inVMvEJRfxodPiK8xQUoa7P6n0zKeMnS8Tm3Z3MN0udfE
7naAR+84CSDFEdtNdgeCRtF/CdPcJjJHeiX7p2KEjxE25hbdC9zhdCT71ZxfXYBLhcVCWswKulVn
wU+JzZthsDHQCc7ccTj9jqr+MzT7LwnQ/xiq/Y8Z2/9Xad1/+UL/LBt8eTb/+N3/fHb/LyO9Sb0m
+Zzn9Wdg+F8Svf/ndxB+5ETUf/wlBpzH/C3D27X/AJQghe1K4UA51Pq/Mrwd8w9b2Q41hlSwez2T
oO4/M7wt/YftmfyjXIdBDr6Qv2d4e39YJHi4Jn9pux5bn38lw9vW5r//2z9EeBvLE+Mv+Wr8/dff
o7sTAeQqUb6/wd6mf5nE+0qcTIMkl7AeBev/3Gmi6Ip4lNS8tVlJNoKrKRVoL+9V43QdMxzVOuJn
3IxJ/eG1Zdc/F4IpMQ6AYCGdGgxCQej7BnwAMTV2Q/ooQZLQCIyCSdyC8bbbF/BubX1WfjcjLlYT
DPLBdrApLUWrc0ltRRoGrvGCGYjoiNmKNSIRmj7bRlATmYrUl8GsYgsWLkRsbkL4J6dtw7n2A94a
uXxeNQ3mpQ7nTtxrUnpTZFGpm29GAznc2RkKlJURiCIkFghYq7u5CVu8kQETh7XvzZl/qis5pU9l
qHQL9IHkx7u0ctGtaKOy5rOWqbozwGkRom1X/ryeKhqLDW6LPHkX0AlfDT1VXLOFgGyVu3PnbYxk
NrwHlrZDeC1cdh1rgbKlecuicvDXuJKs7tdsIhq/71jALIhpfBlrRVpbeCB7VI0PMR6f4hhDvazW
9GKZsTbz0aOELIdQ7nK3YhIfz2Q0nD0vJF2RsBJci5RKWXUiVDDtgI1WMzdAz6nka2jn1E7pqOMB
t6vy+EEFS1RrbTeBQLjLg5FqITvtSdGroccyEgRCsJ5MQrFevMJkejDBy2DdJSwgRdtqQhcDONNm
K2jAw2G2DjN8PMT+1FM/wmbBICtaFhfPfTI3CVA1XMprq5a0i4OWqn7BAuOUb44UyND6xsysM7+B
eDh541yq0zA00AQRJCOV5i3WObvZthzWeREqrkvptlZGUm8aDoewZkeB23/M418xN2Af32yboTzF
L+ui9cLYfqkrlFyPjp7C58IutfxFrIGR7jvF5GdbiAAQjhFW4Oq12+TuWYO+onktE5hBHTq1BR2Z
k3cyzgC3GBCoPrxnbDN5G8fyMHIxcA3w4811DRcAfxLmeCT0k/s8pg0mLbTN9bKTFMV823loZEnv
I74bXoMcX0cIacikk4r7ZNJFzqLeDhPSQRETRC+xwQ99I2tDmseSspBlee66rEz9wLPXWEAHLsdW
iCp/AmuSKxjjA3XrrrWjGjlj5SLgcwpNcickGyvEWRijOU/TsmmYcYR9/6NLq7a7JC2auHVjdhV1
QxLXhrOaOPVA/4ZmJzejmDpj53iydFmZQpoadm4z0mtpZ9Ks6plxfTdgbxGTD3Eb7pH2Fi3vJFAT
4KLaKFuAfsa4MvsEO76RY6tBQ2IBrPNa36zJcHUJum0yiB4XVpNe8IjoE23XrOwEG2fg9B+OcM1D
Yiz7epEN8pQqdvIbG/tNw1SnhRZMfDEcFp2T8rUiJpPgLmR9hNNDt1lOF6/gpwUR5llH7QnMQ33t
e+V7owUB4qmUMLVL7cX6dsJ8jTQTa3mPI7UyktdRIMs5VrSu8SXTrkg3qh8aZLKMC0l0ZP5JDHoC
lmfnIeTMb4kaslHbzFhlcfLrfALlgfgUkH6uAA5gJkW4whpUlfWPklFfuziAkd6BOrJQIJ8wcwfR
3tNisp7MoWaUz5cfUOtC4AHnWvi+I+7SCOXGfdar0ttHoNL8ozmaSPFauBdA//3EcG5l2RJM41lz
lG+90kuzI9KZDmu2Ypof3RR9k4FA6BzcC23k+/Y2Irq8PBe/T2h+swsJspUekD1bSaCNceq/Cih8
BZVX5sTX3GUNoDUsLULVEGHOY41Szgo4zJj/OuY1hm/C+LrPkKuHc2p+EX1mGTjYNQd6V2piBlO3
RfTFiCUTu0o2nPcmJaK3Y6viBuu2MhE15jb3V1bQJVzTaCbrhoPXiqcNrlq3WyvLkU956Afooovc
SHZZG1bGNslU1J4046fpNFGjRtscAijEosTsV9zZ9GvQGO2r49s1RMKqcF+ZcTcO7Q7rtpsZGywB
jKbJPc5Q3tAB2XERtYIpUCyccjElbyJgnM0+0jaC9j0KJru+yQYuWPzRFOwr1NST+TF7lN7wcP00
SF+SFJrhmoX/qBYJQxTjdvWsV1vWkzgqLG3YWroiQcKBavxtCdX0+fWZbnmoEV2qtVFa0acw21YW
Kz/G0bixgqKrboeIIIGDaRhB894GkC+vZjdbUPO4O/Y37C388EJkjDHuokVn9iNIVWNtPJCW437O
rQSJwGiM7SWsqnFaCbwfXLL4hiIyGa1IHGPl05ZXoSO7M1kVAqIi6pa0PYyNoeIexfBoECgu2QjD
AY6inLFarFjwP7EHC8ECD2ETP1i5wDQCUbvuPvE+cWgyNauppv1qDCoXUQqqZsYStT3GHwG/C+Or
563NRFVHXaV/+u6sFA1xKKf81p/zrtjyn+xUAu7dHVrRTJiHNgn6+SSSqvSfi8TIJ3Fj4Ub1cCCQ
SzQvUuZyuiak+cEL6AMTEaGbFXeGOXnipe39qH70HBZdeIbghqylRRl3O3ImRhvajfxcVlH+UFZj
D2NU4I9fPGV4C28cRvXTJbTblsYBEIcq0CS7A9rx0cy7pzTEa39LTTjEexr5UtFUijY4teQDVy9s
s8oa5WpAKw3VJ7TumQ/3r2NhxzGCupr31MBaq7pVrQGYGNQlzXY/WgiE3bldjmAkP9zULXz2REcS
IrC23BGRgbIIDNjoVqBrhtFcmTuADso5TJYiraQ3FixO5ZZBcQfizJrA0pDqs2mmrkTZ6UyQ4YVR
ecOPKbfqbzkm7niCh2O4H7WyJxJDGy+Eg5KEEba3NqIU00x2Hbz46H8G8cSPJcyHggSv4VOllWhW
Yd7GyWakRfN3ozVaMVXYlDglJvLEH25noHksFZXVD8FmsBKN/cSLB2PsWWZAI1kMwfFkfPaFjhsG
sjIsbynFrGk8iUHY85dfZtEA3GLI4iMF7ELVIJuwb+46rat6ZxJlMwN2DpjvO0Mys04BtxtmCDJD
UiuInUnZU2M940s+e23SDeOpmaas6r8iQrvzYuulxBxu//XO6581TP/YL/2T9uz/w55K09H886bq
Kfz1b7uP7DP6oI1CedpOh5//8e/LY/7WVBnC+sP1XA515VqO49mW/V9dlSGcP7SwcEBrbFWeq5X8
77aKR5GGqRxPKfCcnmfT9CAra8P/+Hf+L9NRnuTvpGa05rn/Slvl2eovbdXyrLirKLw4xEOx49D/
W3sV6hQ9U5/eRzHuWQJh37I5g/UI9dZv+6PXnjym76u2Igw3TI6hJjmRjK45MUEapV9jKc+Syj4A
K8DkPmOwKtgbZOWzMeFV5Zz+qNAbaOzI8A/ICwpLgESuyWoBuyc9DmSp+m30nVM7eIoVivcQs8Ri
+BEyZZzx4ldNjcDNrI/u8uHvfwz7YYTZUMCsEN6fn/K3z0sNQs8qup45ZhY9FU+uFV6RIcHwJe2F
yHhfAnbzgOnk7MKOvx/++wMzDHbNSclBopfDDY0YEgEmJl0xD2tRo/21zW46/v7gNdZ0DMf6RzV6
n4TCReWrjwOAbEz3LmcBsx2Cokax3C/JCdFXJVl+YNIwjbdcpmTksHNaZ9w4U6xJ5D4k8JWP1JcD
GDtjldpku0DP4+aDLXCDvorkn9k0iTZd/vP3hyTFEpTj8uu8aT41DvtGl5DPje688ZZwRISrP/tB
F2QH0FAGYhfGrMTJJXx0XL6XUQPgC2b3dvGYaLNRp8CkesSGwEaChVG/nsqAmKYUKqoh4lun8Qhc
LOoXq/Pjewyo6HNIy4J1tHf9hvDcANDt8iSsuUAN3xgfodWIQ9/dIwQE1J4RgUB5sZ5xMe4ak0wo
xoDU5kxrF6Tmivv4g2YHb3m59dRRgWKT4Ix0mJCS2/tWWaI8LEX6lR5OMYd3r2A/7yN7ctjjeuPK
ymZo+QG3hR7YAr4u+ZiQNYdqsd6Hs6f2mCGxADmvSagwB8TiEPlBt6JDyFnfILYKAiZv0iIAhOUw
KTmjPLoTe8Qohidj24hu4vS76Sr7Usp174ABR7j6XpWIL6YA3KZHQZFm/YvB88AMf8+C0Lm4Mxoz
iCgEhS9umJIgEmjiDL5wzNJKD2gqarVxCJDyhFme+q53dlVlP+mqaM60TKy7pIcgXoZfBBuzBTGM
Bn6FqY5otQAZSrKfxs9BjMHVQoBMYEG/aULzc/I7lPuI2Lzwy5mXu1WPRGs0LXKPoMOttIJcdB+P
Y/givPxSAsUm1io5YEhktwzbo3XibAvwkfrR4WW2tL5Bv/GcZ3292IoenNg0zjmLGYDT5P3Qs296
yW+2JgRjn7vI2mXFdlq67jOzRmol251uOhwfpQyyTS1YxJBPg+UUpuY2meFAwlDCviqjTViHm3kC
vSJrFipeOJcH8BQ5qY5nulrk0cySmeR2+wzwDu0/5Po2lgdRxrjzK72DxGfg1SvrVebJ79qTW3Dh
PptuKdGrL5CWaNr0cRPuup6JM+XeleQmVKLZUFy0ha+ONy7VpP8zcDt37Tvpa9zYG2uU+QXiS7pN
DBtNuDU9EJLKu08wOA5Hc6tNbSHbD3ZWZrdnJzU/K/New0gmiygzWe/O+1DG9TFoboc4zLc0F6dZ
s7JLO6gfGjw8b13MQ7AqGgSlMN7iLYVme54LfcB5xIx3CYrCKKmhp/u8Wl0ZnYvwahiINBtKRl6s
RZ0o0/fJBLIcFrTZQAzgETPUujG9gfmyIMTIZPdu5l64y8mEWGMrZ29VgJhw6/pWKwbI0jaatRO7
t3Oy9e5Mbd7WtIMbzpGkf8a+mF46MT3lWVm9OCDrBzNACJSDU8NFuJkK43Ys3C+T8upIiiAtQx8a
h7k19rEGiy2s+rlGiKnHSrMvt7Z+pOaNAISvMyB63YhduirdETCLxpaa1PiHSuOMmWS8o1UmJ6eo
N1UP+UlM4YRICredWtzfTnHxsICDKQsPcQSIKk9qB08PKtKmP5aYVwDkWMZK4gOD+ZoKJKA1yUE4
qG9GC/1e1QX1UbqIiZs4XguyMFezEMGxjtEe6jPDLfOqWF9vAfndtU5wHw5NgkXE27tNjzrEofqb
p+E8U47eF063qz38gU6NG8kps19UYNTq1sbxef3L0cMqFZsT2F/JpoydCrmn/Dp8RjN3ieb3K3LM
a8kgf3Gb63fWw8xY8s4QdJQT5C0LU/3aJXvbjYA50emOq1HnGEEs0CHSjwiPzFiSD8qdD2mHt6pk
7Z0EvJO7SRhb6HcCFtwcbGUNMjKdWevmPoryIIiPRQ+RybLnY4/lneUMREwzCpwdNbhinTiFOw9h
kw9vfssKlftF6ta4l+4LcilXQ2xcAwqPgwR0tE6hHHizghmSLdGqwve49bTLhs7bT8Qc81Qv4COh
v3sJyxhDsywa9BmznC5NrKp1f3Fz6JuGluO68/PdYFXRrYMMLtL6M0g3sWjLUxzrh47p9aEngWI9
ip54nghemmUfLFURdxDzpkIfxyuQN+1GiKo6lKDPbpif/KiqfNoFTWJfoJI9NjNOSHMsAEjZ7dYo
EvLiVT6RQDc89+M8rRkWvriDrFZmbsInMYJnkc37LhDOhRSJGdJC8yCAu28iJFeXxiAW3CS7PUij
Myb5FXO5D8GJsHfFk+LKq127eyFgxbiCgHosR/2KtMC+DzP0K447fTMeQn1L93gTEZUAJ6uxD4Sq
bIEKPaU9iXwFmhnwLEgncnXpdWY+4y0dOB0RZMps8jdck1mfg3W1R9zfnNZp7G3MknbTiKeXZCrA
u1M6bJHHdGaLh85Mo3uWOh0tFieibOodVqjgIrOYaRK7tI56wICHuGosdl+jgYCV9Wd+7DxuveOo
TlUxiVMEJ3hjC0iCXg68dZpQV7eyRuid6X2pukPnWOOurT6VE5Zby1MfShXuUVoQhI0cvVbfqJ2e
u91vZ8e4lFP98mEULkKbTM3h1i2MZ68gAvCmE0MNTtTrVzomzyqeZ3WcOq2OpYGYLKjx5FkelqGg
Im4iJv7moBkaU5VA2Rx/9RjyR9LhDn1L3BlsP5pmwwN5ZdzbNWPt39+cJpIOUefjJbCGZ0O7qF0I
w4ORQ2DF8feHSFv5cYiac+86oO+WP6Uwe9d1jpkFNH3Aydo8ZEkGesqFP4vCO8rRp/OBnJUVE11+
EjzoK7ezLrXQeIScptP7SLCoS3VOJri+tnFG3N8Qn9wcoz0BHPjBAZksHxLl/Qi66jOQM5vQKHua
J+ZahBMmvINucOZYh6KcSZir51VIQMdN11VHdJb1hovIYnZVI6EP85Ujx5cgi3E8kvxhFJY6jSlT
WvaK9N7Wo9f2NRyaotzigoCQpB0U6vpnGIz4NdlCY+G2VrjBFsV8AXCCCMZhaNduGn8znQGUH5ov
VWxjtogr/Pbla0Ng+Y0tkCn6OPP8cOJRUafXUr0LlXicidWnK3FU+MX4XvnIUAaEFKghcFZlICrX
kcRZYGH2dy2iayfaYIa7ckXYzxpiKxoTLvgbzSCxyniZOmbmq3GE2UWFA0gdQvxNa8YXk3xjvh5n
P1XVpksybi1F4e2WUGVVEcMUt/MB/bm362RwbPIgPglWOCNoJbvgJK9600KYeyV3jR2IAb2go0gX
lvEN1w0QfR8/m31LKTqX7YZ6esey3snleCfj4KJoP7BVUdE01Xjnfrd5izB+Rk9ZFuDfFUxWLaqS
qFWefDQHt7lgTNdnuHkLswSIvgR/J8dkqpA+9DW1dUlkR5nLB931I+O+lmvGJ/bG3MVg+VYhkvEV
GrdN7kyfvx+AYgOpuD1ezMU2tpmxyK58I/ruC+MdSMiHVZL8ohx3z3jqhb5IwnwdCwRg/riJBG+E
TcL9gW1O/1jIGJoWh69YAgnw3nZiCVbvQRLns7fL0HpuSSElCA0DBpgLw9vEUUeqDh5Hzx6cNXcs
exW3CDTDUjMCPboDKkKY0GgcWzyrTvoE98Pe1G7N0YxvtKsrdB9lJykESMUOMmPni6ZcM6a+raJp
Xs2W4OAa1R7ujkaB1JxTlKg33vJSAQmFgpEevWUWSwAYus0zwkrOXnTlI1IJZ2pJL6rHcadQ9izX
yhKkm8nkluq2ADH7tbxQXcHXWn506sY9ceEakhL8u7Y2VirzbGIBer1urIINeIbSlJNnly7vXsKv
xg3rirr5KEb6LQRL/CUDSz5PHit7+GwtZydmssbKyU9XEAawYEhgWEIm0JzdLdHf48bRu7bjvdhC
wHBCFOOVatSevJibCSxPbA8AH0iHXddG8lEzEkKkWEJ1yoxfVW2+2ItvuQR8dDOgbGsBBkwdpwhh
ySRjZUjc2RSA6NYfLQULdlgT1d88nus8/gaC+f37k8kOuZ+cKzFR8YoNDSlamyJz1Z6Z68IfTU/i
wj7QBnmMmSQr0XNb1GbGJ75oUrKWXx7H4mHyQEjlDq84NJXvuEeEFbRP1Rx+0xBMGCZeieV0YSAW
MPacCGPei2027GfsYvOvj7Oeioz//Y+/jKZ+L9n/e/n/nxcQikVTfLf/x8/6Z3Oxv3zl5j9/f40/
F/h/+cPibG6n++5XPT38arr/xdyZ7EaObNn2Vy5qzguSxnZQE+97l0tydRNCUkSw74zG9utrUZXA
vTkpVOFN3iAd4erS5SLNjp2z99qZ+vdR///2k391qZ7H6vd//sd32RZq/mkMOv4mCjB193/qej2p
fxxjpZp/fBa//nH53cXNv3e/fr75r/aXY/7TRtdpMkvSfeHSfOp/N+o//0PjE55jmaZLI8s32cn4
1F+aAsP9J30tx/RNi2OgELb/r+aX+0/dt1zbgxWLRpB//F+aX3zH35tftuc480DacQ1mUAY/9u/a
AoYptQnBR191Af43gIJZj5k8/yjdS0WqeYhYt8S5kRhsifWdM55M7oRG0A94LBO5NQDohtSbegGg
3cfwCj7WgcKI/8d9b2S1RZW7KBCrO96pCsBFch6jJ9VZ5NozgfaxQIL9oDoJAbaQPO09W/0F+NpK
j5/D3EDm9af8DCBne2ChdHKigD+sK/fd0L/6VFsGdDT0DqxfoG8SomfmAsukRBG1sXL1V/vS0wMh
h4PsIE6/c1hVvm5pqmSryQDX9toFz7581PMvAjuZXJPkgqzPmAiddcmq4o6PQmAdNenaAC5UtDZB
IVn8foyuV1oYrccaqCbOw4qsg7ChhTMAWQnEmeEJ50zQqa3FaYrf3gi30mv2CRDrKeoX5TJyyWcq
v6T9EYxMKJOT5P8eng2hc+hbq+qtjT8yDHmt+uiiq3Lqx3QK5xiFY9gnS9oO67Qj7Zj8Wmz5WzPJ
VyADo/7S9CEr16ywELuscRhV050iVIAJDXstfFRyy2Unr5TpW9WQF9ADZ2z6o9fIfdwAoutIBCn8
ieQ3ET4GQ3OygJ/ggn8A7LQxmmPdVljI4sdJSfhtkO+KqFh5ZJN2klYN70HZtfvazIg2CM4ugs5R
XmFtbEMyrEir2bk1kXWYS92uASXvP81v6RjZ69E9IZM8Pc4vdspJXx0gNmgQVixrR2/lsXHTj/ll
VN20nd/6Au3E2L8nPSdLxN5KjKuAdwaR1tqs/VOF6K1OPgosd0zPDobGxSWWCTzvlt96TKYLIEQo
GtahIy8+9eMDVtGTb4izoJEjCCKfxNVFfWu1yUditxDESChMWkQyCBVpCqfo+iO6k4M3EjQDK4hw
Wwn+tAqnFSPZFTKYNWyEhcWO6db5qZ+GLeKXpUawVFEEaFr+gK0G6mNuXWJ0+BHA9RhgyWV17tEq
9kpba/JXrLolbac1WhP+KHvGQediopUy5c8pVrvcQTdtIn5P3rX02Mfj0vQ+VG1v8ox54nDXiVrW
1EeZQZmrYTuXoXVGTbFh7v9EtbW3u/eAtE2v8Y9q8h9JWFmi91575s6Zmj262jPOEC6igINLRxxO
M5xyxkNJKXjVPi8nYIgDrETTqITuGf5sPYtWpe182tarGCCW8aG0DI9OgZC5mHhdpAikz9HsEo7e
Wv03ds9FDzwfRfmSMf12SHmPkdSY6b62KeEwJiCBWbo2oTW4PWRIPYvmxe3SpRSvEhrWOAOJsd4n
WBEM73fS31SyFRRt092lEynibxsmzIB1nESMBJsqaTCwvYqFbD8C/bWoztmQnD10m614LqMz9v58
lJsAd27uIRTV76JHaY4Lvdj61u+6WPsVzZYkPSsZrfqo3RL1C5nIWJIjlXRbPYpAiaf7DgtLp9Wr
QBUHu0h3FgsVAhSwa4CRs1tnQTXuPtqIZclUu4B0EaJ/cE8xqf5ycGeZSbpP0Kf6nbHiqIoIfXoL
h+noDiOLJShb6BDRuK0M4qAGoimdDO8cqVkjLaOo3RVmuJYs2AMoKCBwyBxxxmf51tW6XUkP06vy
cycEzZtwZbJ2N0W1VCG9TYtIeC/dVUHNoVnhYYVMl7/pbb+UDsudbDbzt5WWPJHGfOzg1WT2l+3b
q3/bUP9SMP6jaCEEYEtqGOtY7Lj/pnezf/Ym2xKmYLNjEOQyHfp33RsZ9dyEMQYLO8l3GFp3pdTu
Vh5tjbwA9INGs4/WA2xEYKjLoovoq82iEaKoy5DAYWInrYQBuNorae8g+BwrX1thzTyBMyKuK9y4
nrUcHOscw/fWtI+KhCjhPY5R+EJRTqLRRCudzQyRbWZFazREC6dl8zKidUvjnCwz7LJYsIxko2qH
8EzsQTqvglF+wQrSWwj0zH4djfks+rzW8RzoFD6OYb8R9I5Nz6Hv0246LMegrpZGASQwfMK9fZz3
jarXTjUCNJth8s8LJEBSczeJbWyZzZAQkJ70rtskrIUtgmjFwkfhzZeGWw92e5e/1U54RlTr5YLN
y2O2kK3QDZxA+N3GXKORmWxy/8w+fJoX2yBnWNyRBQScaV7ImoYFq2HRdlnsmvgwV7TzYqfAU5La
jRMnX5gljX7n4OjabbIilG79xZjod6fDtulxfLTqGET5rmvTG7vqKfTUshtYz4cNOQ2EtmU73WR9
GNUyyRiOk27WOOKMkhwAFn9KNMDEQa372bXCawUMUrOJxh7sL7EjTgaWGJmtpK4mtCuIjnlQVUkO
NH8CSOhNPFxC1vP/ez38vyt2/1+q5v8fC+L/cQoMFJRj3t9GwHOp+VcNbFPP2p7u+8xZTWH9rQr2
/+lYuou4Fp6S7uqC6etfVbDGp1yHj5mGEAbWCONfM2DNNP8JFYnRsUVqB/mawvm/1MGO782LSZmN
YVnM82oKcduwhcEneJkMGEy0v39bbAxMS3rr6WtPtGtgWOE1GO1pA6YMHKEa4hmVGkbcxDEQmtZa
/XzJz8PPx3/+laFJ7Qv8Nj/P3PmH/PeXDaWGy7nHxzp/7OcbrKivLj76Er9Nj4re+x3HpfsYZ/2y
1wyE+fMDwzFFiVvRPoVyNn3KTI4PCUEOj8hfb2RpLOxMq/eSAwaWQJuOl5RfaLZg+jjy0SYSbcXO
Q0ZtxjSjmMwFssEiHjEtezMvHR5W4XsXMJDGelT0jwhwO7VJqm9FqZFyMX70GnZjM07DfdOGaHmT
KTtVoY7T1FMnvHLrrkDDAqC83mhTAWzZbHnfwCc6drDqi2PvmyTVFXbykEGO9kZfwMsX+zG1kN36
NfwLj5DTJJpdFAaTJE/hbQmrGQ0i06dZVwtrABJtAQxnI3vyRWeqQxpp51CjbV6SEX92gwOJtB4W
MWYHXamsXQVshgM2gxFf2zIPIqCE/GB7mvtlvtqHOh1t0PBnM2bcnfSx/pHpF/pyC1WHwxqkVAVr
SHmso4L8YnyvSGDAigrTedCgA2wd4S1cOWDuEXgQHM6sV2VC7XbtEBfOnvwrTLSdYGA6TsOyzdw5
5Tw75u746tCj39t+VaM6Jk8uLemDwlFcSi8GEGhatMdwZ7cgMcy0/0hHNGkAztYlZ3+6Fi4nANug
pSXvgDcxnSckQIUTvFJL4nOxvytapR1ovCInsytQ42ufGzct0mGisHoqTxwdE53j5FVnmn80YBBT
9XPK9Ej7UWtTUoV6LoPubHrlFtGcZaZEvUvKgtomDc1cavAcmSqZJzGRIlFP5d5tMC3n0avKtM2s
ow267rdUqeQkGZ7xrh/DYvo2akYRg6v+CJiNIoo2ovQ/7DGI2J9hgU0XzSAGKoa8lbzlovi2bDbE
qUjfavNMtfU7TRk4yt4+KQk6PUa4R01DdAv7RXMxIArFXa7jb/a3IIixrbj4i1ygyv7MZZpLFBxa
AOQt4CcF8VNahMi0VeOmcyfk3rkLD0Hyt24T+9McObyMta/falX/1qYAOFT65Q0NaSRCzn01W+wq
I6UR7Hj73jYe/IoIdoNozJ0bGqQi5/XL2LbeIUXEuvGqdjtqx7wx+m2QF49eyrWuTPFeTAqjUvhs
gzrmDzlg+A7bvSDl8vzzEDH33hZx+erVhNq52dyNSpPZ3cv8LCVQWVafI729g293m67p5ZYB8gVJ
Vrx2dOmSqGi+59J1fuNiI0DDb0EdxVhfT4JCZWaauesh4P8q8vzQQfJYWKI90JDYNp4LGNei9RZg
mG4QRbOo/2KCOV/pBskvFJB9kp4IgPsMRX4M+uYJqzSNetf/JZ0CpTHl6sJya2baY7lG5n/0E4Mc
lXHgV+/ksWWO7pnxWesY/5vewMAlGnYQvE95gmOSuQJ0vKZ4ilV/KcP+EojstbHibwx3nyzfaz8o
OaNU3Jc1mnJssbBIi7mgJz2treybTh5jUY/klupUgZate6h/e33JhOjFxeSwgPHZs4wzlHIDJ9hL
zXtLdF+eBh/VSuaQL1UjdBfzvIGeA5Hm7So3A7zSLWZrVL4m8p+BMByv2eokb5UEWpAnPl0ix2oP
WVHjoZ3/FRBGhu4+X+cNjBZXBbQdtJzrOHjSo1c0wfo6s6bHqOkwdCTxtpi/M0R3Pwc8dDSynROb
p7lKJ540kw1eOljmIlCHdH6oxnQ/ZaLfxsKsD9UqdTJ7WbXYHBOHqhm9Q7QFktCJJ8R+/hkF9+OU
uWsasfUcYk1sD6GjdosbwiZIVKt84goD6x56xgGxtbHIAhq7klTiVBXhfvAHUgHK+Kvxw2ZjEqXG
Wvw62EO3EdM8BnW9TS4GYt08/sxFgkOue9ctNW5TF+PyYGysXEFD4shSFP6b1KHY4E4TDvQHCRWD
uUp+N1Lt2npldMQVSlQIOFuDgdeiG7vHDFA8lF10JGFlrDvP/y3ZTJ+Lc+FqwW6yzXg7DMEHKnec
Aq6kI00Eeo6QYcWVcEnT+kFWCVkLpMBsiHd7cLOALOdKuduMd3NdZvLd05nRVCDi/Wnc2dL65cOa
bvUYmFAtjkgeYQZDOJ44iS2lDfU+cK7mGKew1iqKhvhB9BCJSFCNt30AgmpwZxn95OL0Nt5cc3qt
BmpuS9cpqPV1UWdvaGVpAGUIrPT+ISKSDFqrs2HyBtpAP9d68WYizFoP8aH2IRF2lnlxLH/bkbZp
VIgHJpf1dP5BPim4psOUnsA9YyGVihacgq5V01YLP7PewCEkC+mpexGHH/lsHcw74BLhdSoeZR3S
OiPiKUkweMp+RHNyGLRoWoNFAqQlO8ZO+nB20/QF0ZS+wAyww190oUW7MzJ1c+gtGZgSrZRTufLR
P+BDylodRnbx0VlDxpiLPcaM3WOmFfU9IHu8MDeZRooDwUM0Lcxg22fntB+Qe0JxEz5acGUyiSjD
Z6PXINi2/Pp9A9oCaunF0cNr2z3FNNGKvrkDh/mT2x80w/qxglmaNVuHGTZyPIaJuQ31XM9TmnXM
Qegj3Fjbf00RPoSUwb2Zy99t4m8kd/R66CCpKrN99iTdNU0XYuX5IWlSYLLk8MFo+V5J59VV7kbA
fkYHdsVWu2/JuliYOGgWZtWQiGplawZImAkHj3wxlf0Zw+PURfwCuIBgeSG8C2vUHuwkBHr7F0KH
QsvBFN54f/Qp+UrxfCy6qYRqnrxZjNxJ2rLjbWrD2hb2HXP1kS6dlTkzizeCJ2LAKG+Y71VUqNKC
4Qa8BnJAkLx3BTKjCAZjONJBBfLLNVOMlygrzomtPCqNel02+mnofAYUFpeab2wSiw2fNWRlpWz6
vXLvlkJOqJlUBMy6dkYcnQQMIE/EUKw9olGNdWUQWg1oHLkYb23rMFpVAVqJRDM/BmfCCKFdIhcW
FBOSFVqsYHG02uCTUW6zaZuJy7pMr6V3bIa2ufoWSgqTMsyaCemuyck6Bz7JmH+TPJsmXp7CJ30p
bMa1Y407AJ8kf5uatyEq4rkfrS/Dq99BcF4s9ibs9mesmDcyUL0lmIoDqdRa0g1soO0uyKK7JP+V
BBI+EtVXXWis4OwdqrHBXQbmeZAw6eaXn+NRW/aq/VJDAVIsOStffOh+fOKEom0mdOBYvnEWNb9d
j7qQXCrErxx4uxsiqsrVUJT68asOMm05ZOQI9dVtMkd5SCQ59pvOGC4ypFKrC2dnj522Zcx5FJ5x
Ell77Bzts0mPg/FgYCQdzfLFboI5pgFAv2zpmtKVNjPLWc1iujxhF89eO1ZCO6qPpQCk1HcZ+b2r
CoNdOIXJTkzhFfPCH5Jl2EWNLUdlfTkaQCClCPbsx1vZ1qB35QGyBTzKGy6oagn2HBwXrBpTY0qT
Y2mFJA3CXiGYSZ5cQj3NGNZPeYz1mmA7K8VR3sEKbEmSTgEyrYaCIbKZTsDBM6NbDbDnerf198j+
7ky/3iq+Zxk743ur8LrbLnnDJRdX7N0o0o5tdcThgHY07Q2UYfpz0vqHJui22iieAqyby8rmzJRr
i2aUT60tsZzrybpzyoSGlfruHOOUZvOYFFXqph6I4zGoG2xcyAtT3Ij3rVZB9hr4gwfVPnlmFXks
hrxDMDRRCmh1QedBICiVRJNQNSztDFFhRmG/ygqQH13kroU7prvAKh/KKAlXjdNfYrSeyOWG+jmL
p3gjqyK/lK4QR4vvXLMv2KsWGSgjPDqzZl3tY2t4GccQqUWAuMK3m46HDj1aF39rfQ1HKT+JoTCY
xEskLIhiDtgFbw3auhUQzL3Ggerg3IEdcCJUdD1bHIDrKm//OGMRLphUYXvCAJ8uSg01jO9lE6KV
4AWAABD1QDxikUTPmuePA7jMLTafk9FIiG+zMnhogNB080MaW9pqaOaM6llcg43QWTmMTKgpZL2s
nDstvuow+AFatZLwoCDBoJ8CHG/MK3UexU+Wk+OujcRwASobe44sLtLSDOgCfWQ3XCLrp12KOPjn
AUUffa10/BTTbL2c3oXDW22HjKjipIVLyEPd5tsUiBVqhun31LVfkyaHJXkYwE1Nustt1t5i3mGf
GEcnyJ85U21GEd9Nh1kJkYWTnRX7pib7ciLjbEmmLZFIQX4g+ZwYAXJwu1T/cNlGiDo0Tn2qUw9G
9S9uUYyofnURKr+PFtFr8BT9VHviCoJDXUXiYmswxBnQUdpm7m/MNiMpvrgrcn3sl11TvoRDn5H1
wnygj8Gu6Sh4lnrQ14Dlxkvnxlu3h6lPWYPBJYT9agqc92SbKCXhNw00EKOcPnrHWNu16dqLaSNV
Uz3YLQtjreeokOIge/hAkUIPfFSnIK+w1I0TG9kkiQxW5SatZY/AStvKEsVuyOW9ZDuBSJ5p+YMg
YeFBC0W6GEMt2TngHVu9OVucWPdpQCBpjHCbcMNgnbVwnQbdHLbgdgrE9QuV+v7Oj115kzAoziQq
7YNQQX5Jsh5hntsuAwI56RvQI01Veg4wnHFeXFnVVxfV2zZHk5mFtXgYxsmEXzO1azMDEj0W/gMZ
YvxvR8DJmL0Eq9Iq77ix0kYhAAhlvhgS77NEN1thp7r5DIFuvvDgJHIyXJZ2uKpjO1mlsU5ojwXW
029tgsZhUTbuuCGgEsZChZArdUfG+JR+Q2On26aIuxu/BgK6aXL3TOF7pjGkp1XNMza06NjZw6ed
61cVOOTuorjGNPSWaZq2KYz43md9fxOcWUcdIYuPdJtBofunYUEkkalkoOX8liSzmRKbFRDgN7M2
qp1pI89JqMMWs+Zvl5oVbmFeByrO9mbJX7oRDEiF1RrYDJnecb0tnUEiYSG5CcnkOTEuPVYugn0S
pmyB92i2g3HraxYBwyOSiyLTBgHFVHPau4nM9zE2OW1ELQIN+dxHiMTHwvEoxNiNp+hSh3F0YK8Q
hx54/SGgNzPk/lIFc4ofM1UscUQ++h6LaFPt8xLHId21JDG+XZlOB+mO48EtOP2QUspst+4IrEqa
zRyg2WaRwRA5fKurVG1CN3npR+3ZF36z6a0x3OX1uCtDf26Z85B0iN+M7COr0uHL6XSDQEBtm1ml
fTAxQV/sdk65RgXzmroFm77cKo7Wb6FLFo+eg1nzaMQEhWuhrba0p5ZOs1D3qPSKr1LXID9VU3lj
ksztakPyz2rqqDQbr64/uvsuDbx1/FiHNzx13qMLLs92yI4m5XQToNo+khHXPowD90vv5uZLGzNW
k+Cu9DJZe1Zm73I1fRXzz0RSmyzyGiCaMtGr6foZoEh5YghHTLVWGV80h4pUC7+zgETD1OxRUzbS
WE6QgFd2Ow0EIURfrZ8ap25yLY6ZDXE4cOeJH0Nqw4b/mKrBZWLJiCRSnb80yIbd6nCFrvUl07VV
nXTOg8k58UFJx3nAdbfL4nUvhTgXtR0+kgTmXsaiIBSATuGcb2/BZxmph23aRVoaPXrQnx+lw+Sq
q0Osii45Lp3XPqeSKi3XvIfeyK/ODFcjF+o9An6B4OAzhi+2NavyaxrJLlJTjg63a2mNeFnTL4KY
RB+INISeBwmpBqoOUBvnXXeecrs7g79VyxzH2ipUBQhQI0DBnSf9mfC+DuNKzYwaGWK0agUqg6QO
ms0kS3tJjDoaA9/AdM9qgskPRXQA2X455m509kaVrEKToS0I+1VFBMpFEQtPPpZLQqbWnAtl/PUA
frjbG413yqzsS/SdtfXrSp1/HiKWTCqd8pmgpxte0GwXVb46J/ND5CA0XNRl0Z7zzns6O1aBo2R+
ChOmPXOvtuefpz8PeZg9wJo4SVjTGwIY/vqC//4XqR3wIcILeTCcMQ3mKlVQ7tIhhc1rxtM1ra3p
Gg85jbE6bKGrq+kq8LNehuos00S/Cg9uNQM3xj/z0zFQOkwJvgnn/iGdimmLyuUhSgf0ahm//8V1
dnBSRzospclKEyIUEIDUDmUfPCJ9BYo1pIOJ46gFl1naRLLlSLxxWJnXom2NK+0RZIuusyeupj16
oAGOBYpCBMphDsA2bY8uYhJ88vM/G0O1x3gs4dtZjrmsG8ZScUWqBfRJUR+N/c9HtEwESy22yiW7
N86tOZv951//esCrBkqysfFxYyU5ApN9oJ6HM2aNFTnuUQEEz280zD9ptwh1YohIxkN4aeZUO8Kq
Cc2ANjlxnIypnwZRHrOuLRmfh3Bu56c/DylJVug5/WFXj6SSTSrV110m932jw4xOZuPJ+NjjmjXE
pN+nVtTPcLA06VwCRF0PcZ36z229lZFDfA7g7GdRfDLfzdrsjh1zRDyfDGvspuz+EC07Sr175ERP
4FK1C0PK7N7nvHCbk/rBUPrcDYsP3ugC3hzzcTXYk73xZ4dVPvny7NokhWh+i94wpYOisujd1Ktz
Y12VRZ+M1hf59TKS2ylK5D4TbrecoCIcp5o3q6pDWP0kiyDeDW64+TJCJ6J018KgXGjO9KGhj3+0
hkZ/jNTVFg8mXiEZ6PUlDoPopc31M45ncVJoMbKx8V8Y2sK5lK+1DwBS+nOEsO8u49ZDcj2+aVyN
ex8BPdukt/G7InvqePueZuNXw679amjjJS8Ai1jOAdx8DAeq84mpSB9V5bWktTArjSbio/hDpg7e
tkiG+zYCmVIhtN00pnMYZ9t2ZI+7qTQPk9U0pDDWCC3Q62kFfgEluNn60F2XM85XSoJL6LsuypjS
SBXIUXNaXqv5PrRz6u3emI6ayyXk60igKmfQiQF7rj3tc0rR9sc2BX3qAR+Q7Q6eC+R5smXrkSg2
OdnjoYbW7jntC0QM8tAKqMJcJn/qyLq3beej9WWRtAXcjMml201TKDSSDtE6HiGfgJyevkLR/OH2
NzYE6xQrP0VF2flMtCbEPvs4jD97zGyp6+IEJ8HEr0qEXJzcXFBeS6s3kHeRWxdNv0yHAbuO301B
wdpxf9xS25Qry4vOOlzerWciGcsyLA0gpfCiDcHTJGOLdVUi6R8uKYfiKNHWbpu026npHkZU94tx
1D7S2f+ehi2xz0QXVIW/cXzuloBQR6cE29RMCUb/iuAbUg1I3w07c5tVGTa0rrbAc5nt2k3FN2rj
l7iDhR1EAeu8arYFgGu/qci0LrXiFNbTqynto/TM8YkB+yrVyQoNapetSxUZcZYc1PJSJwxN814s
RkCVhcCtyrSHNlfPvT1yKhdauJO9rtM2ZqJfR/pebyb5PvLVML3EUip3ZB+wALxTBjnFRHMxL9Jr
SxnH0Sc4dFlRfsCGYHI+MpX8Jv2GOC5NPGS2PpzSSsAh1syNVw82Mqf0Qtg2Hkcvzq4NKQiu11F7
FE19zPQmeiF0HlXXELBH+gJhyDxJBBPE6lYHzqHygvI4TUBU41ITmF+yZD/Ok8WwRraGsa7f2kVV
3YXs4k2XE2XcUOAS8kICc0/53haEoQqrK++mlZd7M6Sc+/msZUaPFRiSbZFFYpHVZoENoZdnJqV/
fp4Jq7CuAe7KHA88EvR43BmBSzs0RK0VDdGma+PxXmF1eyrYen+eFYGsd74DitGiWcU8c7ijdA/v
FGg/T9rAoCZkiV9X9u9wCE4VdcJSlYa7JB75LbKJZ3U+JGj/Q12Wu0j3vAug7joAtFagdZdG/BLR
mUDfY1RLV9r3UqHY8ye4c7VDWPO80DCl0FA7m/muKepHPFfOqqOYBNbZ3aFdHorJ2KeO468GRpRM
vqhjJoaNqIroceSUJYMTn32Xfav0kTgUNy6T6JghpWPuh+yJ/Lv4BuMgAZJWB6ufp0xYKzQkNJyc
Jk23LWHyy2z+up/PDrYFgjPmuP7z1Cff2ebOv8BbmU5N0J/iqC8hdpCS/RDUD5zpU1IZ0eoYDrzg
OhTNqomr7kFl4PpQbB56hygOkCntg2mka9OgRcJApCEGgo8bJXrnMpnZKpgvO6KwOn/aRDYTViuJ
8RBZp8ionGtMDu2m6IadNQfmtElGoyoonjEp0j6e86XaSL61k9oS5C5W3aDYk41oPPnBh0lYYmWR
udT6LJ16ZWs09Yk0L7tVnV40n43UzQ6ack9xRtu3MQtyjsVTkjNDhnG1HioCsw3NfG6znhGObR+1
zypoHwdu1saLinsqILzRlOcQCQqIMzG9VwnV6cTxnyimiqr5g5aED+WZBxnE6EtDY9NTeBGNWXR7
NdIOZT6dXEujXVmcsGE7EBwW+/ABs/o2zvlszEhpOyr9HIhKbS3dLjb1RCi5C36mj6JT3TBhCHpv
2pc5OtVYDU9hH8u7Sq94BW6NKnbaSD+SEppiV6bYEsEPI5fCLV43RPCah9wkQ6Rlccd10Ncc9qaT
3qAURbTnng0WgEXGSA4jlHNsxuSUGd6wUSDp0aSDRsDHVnuExkSQBS2LnGOv4r2L/hB1/0zxArYJ
WAwFzbqkenmIzP48iR1D7I1nBC/c9J9QKsWuV0w+pZfT4jVJDKIFWYL9H9NhT7vwjiQhXzoJRrws
/WUg+Im1J3i+j7ajX7zA5LodNi0XFscluiN9tVWy3VILJg5JJFLL153MscaTSblNypPsCS63k+aZ
4zXwZzo7rvHi9CreKGd4cYzxszESe8sPTUk4QWKU+8UXoENYkX11Nd3R/c4b78Ym2VOHeWAJQ4b7
A7enyhh1a7niP13bd7g+LM270GTOmOPV3yhMrDdkjd4aLEe8axMTlj8RJ4e+ITi9sR49s3vHXc+U
n5+2bBx9TTX7JqIGLnEHkUOlOX/5Od9nhNmJF0IsCpZ1PwWR0baatsK9/p1PzbfM7R+X2eyr1mlJ
ONY61RMQUgUibDtFL2aGJ3/qvvQcd8voTCMiFGtkaphtLGikhhSPZC68YdqE6ps4B6G3G4QQ71np
YPpxCGExDAeGeYl2a8h+jSazph7lWwcWeKmk+eaTer3seoO0ljmLt/XNb4prxN75p1H0DAH75NrF
1myrIL0YaQns0aXrNe9k4OZV8O5URoCE1tn10ZiCJ2Wp7gkUsWiAVg2oas2k9m3ygHY2HS3yMCJw
RJWoeH86VkJyvNiMQekPD7SIyB6IgxsKYJAzZOyY0xWuUr7qksnix/6aDG7GwJzYuohMo2yEd6vc
VzpR2DrgPtHX6/RhOCc5/uQ0vWrCey5AEQ3QR/akZv6pQmtTJMk3QvtDHEB40NhjM4guETRZNiK4
tiYHF+N1UoZg4VLfKsxvcVA/FcJ2FpOK9+nc/MUXEm6SDBG5a2jlEmMqsfKWd/NHXFxxwmFdVGTj
NaY/Sy3FG+CnYCH1b4wdQDId+0mOc1ASgyblrSuZv5Z5/ZrqwZvikgr4YUh7yXrFfO94w7uRMhLw
aIJ1nUUkjEQ9VL5GnXYjCqWX38Lys7Xf0asK8K8eBxICDImiMAqubokwOSjlW5CwwzON0kf0M/ML
mCrvhRNo7pDVHVY+Sa1186Rn5QXOazrQd2U4xXGaDrAD7VPZ8WNLFU27zd5GYED9koAMWkMPNqGw
O1dpm6FmTuuldwzQJOwgsvA78UcKdamj7MZtuOos5K52SkYeNeUqkwMzoTTeh5V2SWhAHPwO3bZ7
c8ChURGrbZDmNA0oOzKRn13O3UU8S5yidx8g98qr42sxENQJMO1zUE9mQdpC5EfeSrBZdw0WBKui
Gu0Yf0VFtgbSdoxFc6/hZNE7xFMfug76EKtdIUD/haCV+C+1Qd9gvnjo2zhBksNg+QFrfca13Zic
fELe5vBsFVy0TUMQ40DRNrkSL3v4yRwfu46B9IOStE9+zxqaltHVRgJ6Xei00H1CHqvCXVeCk239
RgD6zmm8dxgSEYPztT/hh2wBmVLG2quMEKeFN/SnURrqntCjgM07ZmSUFIFfoAwxf6OtDmm3ccJt
IkLFxnpZh9MGI5LBwHNpjcVTngDKS238n+CRVyTkfVuhEtjhDJaxG+oDyAdlHR+dKD4qZv9zTJO2
9tBERFiGyVVvETsNMly1nVi79UCpYTk4mYpw3bDfMcXA1eDpcu3ihEZ6PSagfbCVxzNyIg+DY5m1
SLGi9MO26QD9F1Pn1Rypkm7RX0QEJP61vFXJuxdCUrfwkJAk7tffRc/ciHlR9JzWnCNVUZmf2Xtt
9FsegK0r+9Qv0+Vo8vT4LAD5dsGAHN1pB3tTeT2Z3CbVTbdMwkuIgZYDqM7g0igCkZ8TzoT9CHF5
H7UZ2MAlqC8OOHFyYlNsC0ST21jYTzswbUZwZNnT70Q9fXWm21MfHaj6i9PsQdtvkvloWHF7cTr+
6yGjPuY7o39qJ88/Zbw2jWmxjyt+IyPXFwzQcmnovag6mw1UtkpPRxbuyb6oC0zeRXeKXXB0tsvs
vw4f8VREJ7dmaLhC8ZhDnSJ3p9Kw1YbCOOXcAqd/f/r3RU1BdNICA6AMLKKGzATjA0Qy4ySXL5SV
xmnAQ43xSzVbt5bx+d9fmEx11+zViaswLpnNyYSpkj2gYLcelsbZCf7avlAI3tHBzpFdgq94qIqQ
5EHT7bD01/bJNIzsFKHMspvohOjqv1+CmdVSG3IEjb5mac+xtK3arjgAD8MQklq2Os2GVqcgaNuD
ckKyslDI/LPlMpb/758MZZdHWNJraBq4YxuihtqQ4e6yMYLOUZ/+/Slz8/oUOeWE4Vp846v1Tv8c
y4bMv4VpHizTxtUYYNVPRXJWy5d/f4IlCRKHddEI8/As4jo9h55j7A05HSNDxafYuZ/bQW6YnD0w
NIROH4YkVsQBOQvxzNdqSIxd0+RvvZirNe4F9qL//nroA3F27cI+zw6uGaG9S2Y11v98qb3ZAGVx
huwFE5VDaRfKbjz/54tl/P+fln+WthePN+lEH8xU7d93BJxsZzmKfJ/XwdO/f5TXbnBKEKwvf4UG
5n//Df/+GY4RsQ27DqxrirSMlC+w7S0VUG9k0YnDWsJEhNZmNR17r7DV9ySIkqhddEg1Ggc5nans
b1vNvGZ5/qBZ/TJZ41Y37PjXUuq9KBLjfRzILGtn5T2C8UMWJr3pOjR6Zco2OwT+WB0HEi2QXJLK
wIVh4PUJKXQqo/hg5fPqzB4/pMC9o9khGpBAR6D2A2RPzihWpv++/NugspJPTiz984C6v29ldyij
fFpXCBSvqBAWtwa/DdGQobrqdsJkrLrTv7/NWo9+pIB2NqqJofDyHVGRm6vYIO++MQdxBAr2aXg6
Ix2U/iiprj2BTNtAdT6/CEgmPZunQLTv2PmnrR+WyCXYoV8TURP1HkeU+V6AJqHEE53L78Qhi63l
iESzm5KqTd7USBAJSM8FJmKPOyewXvzAQ7uHAsLIzeKQ4wdfSaK3OZ9ZU4ihCY/xIF+b5jwg2KmR
z6SJd84cF4VSy2XBWhvfDGe6Ye+LuTvOtTUzrSfjBUQNYTkWyRD+PfMgm9IhjvAPo9mgFZAxYdHp
QXr2b6x7CkltGYBf4q+A8agbGQ+YU+J1MVHhsT865kV4FTSmWZON+3KqZjC047twFgJpEJ2ZIu41
00i02fEhSLr1gLaF66sdth6GJwt1y4HJ+HrMmANHhb8KQ8giBcQSU8w/HYRt2LMCcKDurtRU5FDG
DNnbBIqW683OrpeczKVQjJXl52jZYuuP7ApG53eO+iMim5dMlxNqr4jH1c8eu3y+maV19vptm6Em
xKjFOiYKL9wxOJT4aEUvTGy+c2SRssOtVmsmQomdbzKrXk5q8evU1m7KCAn1MeG1VcnGRj0k8XDs
mpaMe42muR2hBkSEbRjD2qvE2hyhHsQ4c3T2pypLzPsUvnAV4FmN5i3wicTDdr21+w5PFz6brVlm
f7Dfp2uSMfsnv3mOSMYcJ/vkWNGwqUvFfIh9rMV1yOzyY/kF+Akg15u8VsCubmXGc0ykU1+ggpwj
QhJDRs1Bvp89+8bjwW/u5M9laN6UOTy2Fbdv74NI5Xo4FsjYCJts3iCOE1PBkV1YJBuMrs2wmrAg
KlfZIuEkKZi5WUdlzpr+nIwO9N75NpXpB6o1248vc5ICkAnnv3VDIGlWFsg0LZuqvcY2BMn0AHJj
0wiXzE7OPFOR7xriao764N5hpceZjAlaNDdH1gCy/E1eJaRVE18B3Cq48sPtxeDdjfoOMqd/kLH4
NoL2mTttsVmFFfumSgPGsaqtbQqYldlfqeeXlhplA2D5LrNwkZhzuG6IG6eCPjZW+1CkTPiKpLkr
/UZvElgajWQ76al17zZHxzP6XWPFz7Hzo2bZrC2y6zZm9Fe25ndtdSM0qumRcSamcPgTnGe7pPfs
E911QYuh9c2xmpuqukuRzwyOzODa1rR0UK6gOtHrBtSyLJ38VQ31ZMOze2cDLqooPxuaHy+eEOzA
Fha99TIn3VHWuF58C3EoQzmQkqy9GhSXwAjU0FtrIJKPTBTvaes2kUNq7jC27lp/pC7VnxEU98Cw
t0nY+2jXYdJF3taQ6R0x78PWaBg9MJaiex5OcZwaf5L5J7fKj4JBLYIm/6Oe7T8Ba8UxRaYyiPpo
Mi+DdIpTM/fanXzLwYX2DvJM3bMCiLP0V5pXrBysO+YWLAHplEyRcpT/Yn6fCK6wp+Ilt5KbnaOH
ti2E9GSRPaPXK8i+cPxDyhBMx/GzdLtFXQmpm9NgrTJz3AWVH6L8gsMzWdYtVVm9sfvmxB1dPGt8
xqSBp6xe6q+0BtGTHpwxjeEox89dNTIEInaI6TdyR+CWTDdN50uO7vdg189Uou1mmtR354oPy01v
dXPlCCsO9kBzBaKij/ub03qXfLSYV7J0Kaq5X0Fo+UzLduN3/SvW0Q92paseq1Esp3KXcZ0jMWfm
o4bHQWa3LpYgu/9w4Cg80IzJMV68tQqZbGaceXXEauDq9Kuw2nRNxubJ4ZOi69eE5mS1vIcNB9Sc
ps6RZdxnC5GXbIzy1CrWEm+DYLhXemawpjb+M+HCxBlT7z23uqOpbzkCUaiUTNCm8YmhzUabOCQS
+Y2o3CDm3nvzrOBiRjBcg4qGOuDqLp2zEvohHp0MIV50mef8I7L+5pWdsPQhGw1XzT5VNkXEolXz
j0wp6U9BYdBuBtSaLP/B7gTaOJTOeMJ/TTOcuffC6yHsWfHVB5q+jDfwUlaYy3z3FztFux6HEZ58
mso7fAVLdLFCv6IfEaL+VaOwdhoTZ+dNj/3ypoIw/IJxI5ilWtmahpayquP0xFj8bTHCZSruXGX1
FEZjTOTOu2lr86AK/4FMxPumLutVU1Jo14JsUKf+NEy4KMlCBEzs0kUVlL60zO24kwkDu0P8cXHr
TG2E5Ci2FunaJobee8OXKSw2qtOSN4L+8eymCenD2RyvI+1Aaiqkty08PwKuHtVcf5jqeqmBBU6c
W3GfHBovQp0Tbaqif6ungsXn2LxNPgW4RXFG11mZlO917WzYcvLz2DaZ0EyM6JolGHc1HeOKkUTk
+u8cOXxPhNUu/UkiG9UJWxMYLc+aJwHbakfBPP2iY6OirwNBBdtn/JwjmuvQQkkfB8lXmFBwG1V2
y5keiiB6yiM4H1WW3iM7IZglFsbGq7h1TDVe8+qW4THcEoCizO7XzLo3YqohU5FXU0hKSCtUlK2L
R/DgEchHJV+9kXWzElX22XgIPQz5Khw8yXCCQNL3bx6Z7mzk2bYz7qCURmVClHzAL447e20yPRky
CdfLH/ekVIp91++c+iINvQmqYdy5EW59KzLvoJ/ts8BPngGZQ9tocBLkwAHuI8GtUCSyvjri3Wum
5DSW8803+z+uHbBPUiyOhU8wVoUK3mj949g27dqzp24zazrw1GJebajHgcXcgXJp5NNmd3vjzo5y
WMdBTKJo/h0qZja0cinb8H3aQ9iPgJ+ZKR/S2DP8g0PSqukWN3wae/RnxorlLHhmtNwkeLc7wcma
w7ddGS4dag7k9sj0no3yTPSWkJ9VUB5NH8ZfGLv5MaJUhQowMs2BzUNOfQlwqjUvQ8PP1TK0mSAr
tF3GCMrwtt0ko7PO/2rP02dS3l9maXYHbRQmSjvj1/Nv09QgVZlbvGO52kmEe2gAKRIHO6GHT1np
qWZHJO9biW68SWqcZZlclX67heTMzKPzmCj1OYFRA9dLZ/bnNPRtGDzy22Ajsm17ZKYmcszIo8tP
xpHjtM6cNXTAdj8R9FSEZ7dgS2rYkFIyNP9TQTnlD0cDrSRbvUiaj4Zn7giBu2V1jai0t29hbbeb
GMutVWU/8/JaCBeG0JT0h/BNQT2irscEy0iwmlk5iuFNeBarAaEvpF2SmIWxYK2N9n6q9TaJed0z
V/6xaU2BhI+PhM+cVMiidGJzs8JUAkGNFVOvkjeOSePaJMFTDyg/d4vfCkL4ujsZRgg0UucfdFlv
xNMyPAm+UZTfyHRgD+vB/nbbEjKL80tCFtQkY7wpAeHBLNWlTaeSBrqRqL39jQX4AbFRfAPzfrSQ
ER+5XKd1Hkr/WuiRKXW4HqLWYn4fVuSHqz+iZYA9dH3PuH9+arF2eSQo08lRzqfxM7I+qPZzf9H6
2tlEwjkZ7OpWOJe5gZLk+z7uwZlSZRlGBYDZWWHuyJD99RODJzXhWIAXs+otkzyksb7VhGpvOo9n
A4EFMWRoCwAXrAynsahs5h0vGlbIKXni4g4YfGDRqZ97uA4r5Vd3se0/6YrZW1fJLxnIRzYrS8zb
8MDcGVl/6L67RFXmsyzY/sfdqrBN6NdFNJ8H5pwpKd5row3oA7oIsAb6ebaKIdrk1juo0Ipph3hH
5DAwt+wko8Vy3BJWQYZxQCJaqAhHTMS0J9HOgrAPqqvF7GPVw1fW5kCxpsxEWVFEtHTWk0WhhqHm
c4rmmnw9JkGU9x0uNCZjE741jN0s7j4pYWgKBDdAnSNa16W8yNAnBK4BBlkjjIuKz0oityQ/4VL7
x1nEBP+QHb3ke6xIFH3pI888pz7VXZGBviiJQaGKxteTbvPU9gmv27Qet4nR6GHJGEgv7CrekoGK
sQV6d5QwNxJzOKPuLe7QH67TqV/GgQNaAsI18NvNEsRW4O8FbSADtj+1ka4y0c6H3kWBrBtkkNgT
QZWxlOpr5DelVvXKN8zk5Pm8p4gzGey4L0TCr+QAhyn+2wWa7FqEv7u65eFvwpt06oeCFOUtztNn
s007yBct3DE+VDSoJpQxAlmFhaRM6O7omNmw8af01ifu2Y6najdoc19iGrhWfNbwIfGfjDKixCz6
ktmdT2lsx98++wHAvSTT1cF2DrxhrRz7PujGHJ1J/00KBZ4Sn8l0bWhMVrpQa7RtTNNRGLmRWmcg
xBi4EkcqZ/ObLW+zK8jS7idzQNRv7nMj+ZNxhGJnnZ9EmIa03Is+Gskr1yeYNLuECYaHNrQInJVV
ed+PoTgltT0CKElvqT9mex69a1QZv53y5v2iMCLJlKF2rA8BInNeSZ6TbGguc6C/m3Hmozg3I5eZ
QSyIwd7DSGzsjtZm9A3WjYpHy/aanO1qumkVl3bnJs/uSNZVZi/VzzwzRlHfNHrlziMqneaDGR6S
tBWKVcyYsURbHcWHLvc+OzZYlyRBsUvlj6TOxyw4O6VxagrntzKde7+dv6VDviIi/3Q9o4tzGDtB
uySVWIXmM7bAbBs3hX4CXP1Kci4kY65JTooi5EFBvI9Xjv9jyZLLYxwM0n0hN1NYKKYPU3iuBn5F
LxfP4AGAMkYiRWjU/QnKMgbXys8UWvoRVwH+aD9+JfkCIOPofBRV4qw9NyBi0Qx2bTRy3EyLwa81
P7yFxJXN3YPveQdjZJ5i5P2WrDRGWJb4JPf7AzYJo28Jr8P+KYBVrmjO95NLcjJxKwmBcbt6rL5y
wAwVOw8H3xJSpymitw9Wf/l7YuRC+g0z98U+70htwNGD6SViiCzj9pDimcEoZbprNwvPuvDsXTjZ
d/bYveTkVPygBzr2U/MLZYnaYWJOCrPaor+aoOCiTQlT9S0L4DENwG3I2yyrgyDDUFVJvetCg/IH
0RMOuNTihGGPZoP92jjZBPWnyzHCEhSWj8+tn9nnQqZ4Nd3iEGiyQzwdLbYYLvRwrIHfd95zOiDI
Arny0CQxrexMbjBhDriZYcF0RzwbLZHeIF2Hwb/rMoT7uTOXu7Ty2dUkdFW9bFFRdTVUf3z3zFOM
sykQ43dGWMP/+xYM3HM795C2BhtQ3dy9ln/2WqPetTVSyqoLfhvXU/uwmz9m/4MWDudxjHYzz/Wp
rlhzGk2b7gpMHJvKQQWCweGdYSweQnLuzpRaO82UZAmjqQ9kd4/bwHeMdVjwsyo3LpAgXtPSIbSx
VQc7sh5s1GSr2u/1Jk6/0zCwz23KjNFmofYvo7Xh4bbxFKESmIhjmJtTAQJgxfZznYWJOiHO9Knn
+DcOiIvIR0kxAdH61biuNhEX0IZnZTWbQFAQ2SXrrrI3OY/Ka5pTmU0za3q6HppcIDxMmw6jHY+Y
UQVIbAdLa4ya0nXon7qiQDprJxClF2GV/CErpQMxQqBpMqMjIYjVvNo9U/esFRVAJzyYM2NuPczv
onMfieVkC1cVd5HT7DNGdQRSxtkGQ6o6JmF2dkMO/qbGKWfrUa481zw4hkPh6bEpTwjsOalsOuPx
Ty5B3BxmDeInqhJ3w6vK1NVow83gCARgYT2x5yi+JzfJzw5aZxSLVARBfFUx9oOgH+sdQ9bgtMC9
LH3JHPaWcd5gWVryXiICKZypAevVQuwJJacjOdTPMUkvW9HTQud+/U5cxtUndOtWo1Bv8RAfnKBD
g5v79/TN1Xron4PW9R/cJj8ZLuv6dERiOFbvHaj285DTUbN3LBClS3ObjaAKMuXtyXQ9zb1POnxi
rM1OYLzxAM6GSLq0ZsdppvbOmTXdKY8BWRsYWqYxyte8yT8NGFivh4QJxPYwgir1nIYNSzwRdG3p
bS57vfWMKDl6hbFyA5I+Zz8wVkXef+CL35UWnEeSlJr+sS1kj0OAJWNEjUcFRnovgyJSWQr7mx/x
w26oeBx8SGb/gLLhM+jjj8qdzU3pHehybYNJbdPqX3Lu0Yu3RF6zsuzXXr4tYsN7itq8ezZdyqOQ
xOk98ZfnoJLXtBZkdrfmZztHzJCh4awHoAn70Y0+Wmnyfljxp7XwJkYX0oAvZ4upEFekhrDKB5Oi
OIiOwmG22Pev3qgp5gLEfoCeLFdRWpPPs7F6hyFsUh67jiE3fTDNeIMXUfIk9v0ismuzY4lkDRhv
vUPYznitYZZaxRae1BDxQryyyOpcxRU+jySi5RD2YO/sMnpLuO15K4x6C+H6kRSs41AunnKk+NxQ
z2GIJBNf07hlAl3sUnfnMLFlmue/jnZ7aMZ84rGszK3RwwnCq7w2HaYRHXyEJkZXNGNbWcvOfdN2
hcc7B13rV9nBchHW97FKt0FUULXH9isJ4RkJoWEYWYcwMqvLWDXoqYv3wZnlRfkKZXDDx9Th1Dad
lLsnfO894iZljqV2IESYmq6DLuvaKOGa8qiKeq/Nsb6O8jRJKuRe2fE+bMt5OzS1YK9d7hgZA4Io
0m9EfACEWYUdh8Z7dtv+LSiL97ZUBjcG08cxDJyNj5kelBPxe0KesmXAl7quCyQKdZOWQwUvWp9H
9NuHgKXt2aqDzxga0dpkAb11OJirmuxzywdpgmyVST0VkEQDaUbqNdMBXLYDj0p7x5Qbxoc61CUB
rS6PQ4kswqNgObBvaZmI1uLMmgcJbIaZW6LtBJ/ZJccpyL5URKGKRRFVrUs1GzKuAM+q4+kwVMN7
XIrfsiZYqygia6vcoCHIhXlIZ/r9ivzF/Ah3DWTboN90YRmHXjIgTnLzEvZyT/5Ote1z34UkQdFY
ZiasCMDHWOmm7Gk0pvuyjS4ThopnfxBfZiKo6xy0h64I3b3f41xbfDu443tz/rVVzCwCwxyTH/lg
iSA5CujJoEZ8nNJJ+GMkiC2ExbELBPs+nChxtduS0y6aC7oYp/dv42B653Q8BtOwAcfBgIsIW6Q7
+SM7eXMPUJ104xSsRBkhbTEBHZfLCU0xcLXHKdnS3kc7SYkemYJPV4YgB9dRpOEruUSFXokF/PZs
wB2+rs1jb7oIx1AYJ4KCiyghnPYkUG4m4zGnTmJWzlM1OmreB7b9B+jFHyIAohOJPgZMB8AUdqRX
wGEuoQqcPeDUcmWriFrVkdexzK1Vn7YZgoJsQxdL2dSPl+C+HOfy0hg0TOXQm3vCXL5SwhBNmJHo
PiDOYQwiCl3GoLSSVBw5SiP/OHWeAp3ALGTsPI1qP9rTW5JYvZgM2oKtBeSCthWvEIgbZCswRbpG
f8UmLooUzHzSfccNHvQxUUfPaZ+JKijWIkm/4so4+qQXMNFIn+dRPJfOX9PzTk4//hTaJnSPgooa
lYE6iXvrMA9TrD0AEwO0PqGuuCSiczl7p6R0sAfX31nkv6haHFsxPddN8DD2v1AfWuYZCEjL+hbR
BWNauLO0xanuRsVmorXnkaux94Vrp8a4Mxbju87qu65AOmDGLdsBKSD0Zq2/LT310GFVHBTTdkTD
nwyKyaIZN5mR9hjeCbWilThITdndh9N5tJynOOXF9bR/ToYo2ZkR3oahdHgrPszRIfNwZk0bQjlg
iMZWoTW22LqpwCWznwFmYKR4Ta1csYoPrN+4K4kfJKRv5Qv9WEaPVsnVhFCaXARbUaaEig2hQRDC
nB9RtrAzmxgOlXGW3xHihe+TJ9NxW0bUXOPa4WCugKqs7G947NEqzZmdRWn+nRCNu6kLDibeWqIc
H6KGqCffdI0VR5nBtUjGQ+8voQ4tsubEs9d8Bn5my3iO7ao6LT90nmYP0WQMSFahskifpo0MFQxT
3mnwoZEDMb4ZjsXxkXSXoe9f+DaideJL44BG5oWvtyFPthvswJGpXVa5PwVMRvJwZi4xkL+Lwbvo
oHHa5MHt6rkYVyplI6SC+A7t7y9RZhfKTfqWcv6TU9+ushgbUpjZjLS75pHcqmFnEJCS57AarY4J
pWsq5mI5UKKCBHWWlq9lQQqVGcvPRYvJO7iuM5P1gjl9OXWByKKamFxEihAE1/+wQyDhMhjIGyb7
Ha9usivaLN9ncFoIicdFkA3FkTlGvM4N+gdklGgG2/hPPfYQ6ImbY073GKJ80AXnS1ASF8nJ1q+1
iWbaKmI+KaxwH1Tmv+W0hCujBA3HVhcNz6FurATI3zqIkx9fifMY1N+TAEU4SoePJi9TqQhS6Oa/
Agkf2qJ2axR0ywGdEy/KE1shoAitXONOAphnjPyu+ImTxP87MOUdeWWHbJyoh8e/KZmOsJ54wShg
d9PgofTpwLZ2FfuRuGHI7uwMQfcbROW0B/MdrGvFz0uUwD2arJPlkro4hxgppGCLnELOlzYqdoiy
rAJIv+SBcQQbP9IPJRSE2Z9XgVt+le1765afI4Gftc0UvPdjtQll9q0LMv2CkZXKFOUQyQnew09B
UpJdvEdxy8q/Sp19VzzlIBsBxjTDobLCA6gIkkojfw2vpUJwa38EMkCYwf0f28HfPNL1Z+r5X5kL
6wr+f3nuo/mOCKVTlDfpQUn7vUiia1soPucVKJuCQZ8tjGcEfK+9eg1iXiO8PgEmoxYRf4jGNXzJ
Rss9jLgq9l6ur3Oj/6g4/5wnAXyF8NZ1ZX56bDWBWqn1bHCWUM8TA8I+vLTTN/AP7BDYwERlHvK9
0GCke0as3iH5Md/r/t0dcbtAMCJJ12rWKt5Xg2Wdchy2MScF4tmKVaMVwgqv/S9di6dmHr8SUV6y
lo+jazB8s/t4Vw65c8ryN2A0p25q3oktjEH/oCJ0BtRIoAKBApUdi1Pfz+9JHCfEKpruczXYaBUj
Z9WXKS1+1x1Ek4/o9eXW4TZEhkGOxqypMMPqN2qi+jg3/quiROPsAgeY+CefcW6W5j9dv6wRqOi2
pl9+9CMp5ulFyCS/zVLdsdn/mAnjGSsyRPLY3c2LeMtP7A7HPO7rxkPRyeQSm5ezsyZyNOCSalt+
VEW2PHqMnwPGFoyW39BpP/FjAVFt76FSXguY/+scfTPsH7Xpa+/KJ+nbhE+BwpWknJxe0umsU5HM
H1HPp9L2MgdOQdLiMZD4D/sUD8r4V7XvM3urmHdjZQdpslNyegct+7xodclzuo6BmtZeWnwP+G7W
TvkskT5YdhYd3IBYjcYOLh6Hsgq8hECiDBMvejOWZb+e4GQrKlafC99Dx9XDMCNrgF5VH71xJwjZ
OyclU3q0unuTiS3yC+dVJaAelBm+ptqIbsX4Iv2SZ5leSpT5svgzuo0K9o7DI8uZv9PYW5lsqbvA
iPhXtdUuabSxdqgnNn1jv+pII+7sbAqXBjUfibwXPoS8yPDfBzSLcaxHJJOMN9zkCl+0ucvhaCAN
9UluwCFbOxYz1VQFK4l8b12Q6LzvfVzxXtS1CCnmpzmJvvCo5Ls2LK6p5G+MgjLS7IgTJGAhG8Zf
05LsqcGFbfPEPqZDuQu7gc5ekouU1pQBo4ndw/GQ7QAvC0V2LLLoYk+xv7eS5K23oK5MWPCWc0Fx
s46oPop3xAU+0+mGejiRHF0Bc3avUc46XKgOJRPmFZm8sHOFf8n5YG5KppleiDLD9raqcvsN8c6A
ckFsZjRHy2vG8DV8CzWBZFPk0NstISRo1GXmwMdX4omn70UUesNmQTIga80znwb4R/6X02kyViCx
btWt0y0Fcwyy17U/JrhlaxEcCXgZHkk3u6sMO+WDHWB67tJfUc6/3lzOp7rlAo+EOLiCXAPOrSgd
F4EoxcnUex6xr8tkwUer5wawdPoaua+Vr5dfdVwCcQH6f/eGdnZjSNaP4YEhJupzG9fz/cwMZkMG
REzlB22GTkbXxSkYSOiEixMYAFlkdDcEiKrBz8OXJl2mg2K+Hm1QsLWP3syTbFfFxgNEsSLhiBV6
SeMsLHFXuahl8oBItUx4x4rtQIxWzMYtsCVpnRXI1Nxcy/j0J9ZXc0M3ih+PgFNglLxliKfI5iAs
i4iNc2IumLeQqxql7qpnILtqaEMh0BCQgYZABRN5zTopaakSRGlixCM7NXSBHr+gLYDTxroC/SUg
itsVhKUaFe3OQDlrVdQNfSYBzsLYuKUAiAhmujMW2iRskGFD2CzWJfAId0KFAXpikqw4VZAcQ3Xd
yGUa2yJiqh3xM0lgfGVwcSf0Wk1EofOvcilulqY90vChIJYgTnLZgCrdzZCoB+SdiDQXhDP7xFzd
iSZ51pK4KlIiILX1rFoKbInWDjFEchwzgmoqoph7e0RR2cp3rgXObWOTmtldbtmsBZzwVdb6NdR9
u6nhC2HgvhQ1rKYoS19GWTGhnpyDVW+dRt3g8hNKhaw9keLVCYIL84uSI+ha2ZT6cW8edMKuydA5
T3OY0HViPGMhtBO9sc0X4XJquBy1aiEdox/wFvh1ZL87oQWXvbIfx8wFjSPExZD6Q7v9TxSjsINV
cskjMsQLgPIoil/rjJFK7vLJROnwlWT6YVaItx0NeJnHP9dlviG0O+ax9V5rCpUthoxXI8kvJFxQ
kxX1e7YYKy1x4qx6EAYbqUlYV+WpaueV5ZOKgw1uhYxgv7Kt9gbcxFU89peATTZjkOSHbI+bFU3q
MGOd6Xv/saZx3ZK8fq688pbXw7fChq67iFGD8LdhDt49lYx/eUAyRAYdYeecHMiBb8YXDA8+MjYi
H9Oxrnn5tVj98qF/sKT5ZNcd4yNbsrzM5r3XeSm5ZOCZXBN2t95UERNozyuvYhyOrPH5HsKFLyFZ
H1q1J1scHLf+JduIfGhIiphTxUOBRGVpVSwwMIAp86knYZCpUjt3d1HVwgNK3xyzOWZDd0fw2ntj
/K39EcCKMwe8lQdC4l8ECkeqvpr+2RpfvMm4EjK/cqDo2JLfCDVLwp4uUkznpqZZp0H8F/+Ws4ud
5qE2xP2y0PJK6vECXTIVHUyaAVXDDOtkWxrmuephZzpO/zBn9byS1oMMvW7lYmTWbfgc0sCAUPSe
p4CCN+khdyKye7Dq7mMqDRaikglKP0XpR4lyeG0CwERx7YlX2RgUk0N2zOaQBfysp21cLZBw8z5V
OV4wu1afKq/YXSTjwj2cT1Mf3IUMZNFQ1OyW84w1qxV8B2nQHMkmCx96U2ETE/mHajtY8U6OHnn5
VrcxN5bADVQKHV9MZisrHNrJVipCqhPDU09OO971mmEOwr5DDyjtbGLKfwrT+ETWnfMeBfrFHN2n
SaSPnjDVIe7IcCjGWEKMsA9J7wbPDTKoS1qGGtFEdxqk1GisoCZNRl7dWZ1nPvpZ+sR3Dh++htkW
dRJOunJbzMiy+gis7wxH5JvAc3rycKpvBmspwSqa8dRquzNKqT35pt4jI857PdjVh5wMNFfgS/Ys
9uoPmpSNR87XXROm74R3Jw8orhF6h/6LYHrFjUKYWeSTXjawCQLaUn6kkwiXe0ee/TrM30xGHNPy
X7V06hxETfufNPJit274KFg2sTvEM2yRvVDZcIYYQ37FLMyF0oJywOWuKoP5JRn9cJ2Qc9MShLnD
gZm8cPukB3Oq5OY//3Pu3FNgIqH69z+Ltg6vuR1+dCw3TqOfl+vMb6372fFPRR60GE6N6dHmbHAI
TH9pAHjuwXZ0G1O9pZkNAyvBqRPyMZJx7r+EhZs9yZSdRNtU1ymdf9W0RD1j6DcW3XTOkO3/SDuz
5bqVa8v+isPPBUcmEkACN679wN1vbvat9IIgKQp93+Pra4B2hSVaJVXzojgUdbhBNImVa8055gCs
Hdm0D103wRi/zPcUTAn2jvViC4jXgOpGTcwMjakv9q6t8iW7AmlGQTUBNk6eCSM8WkY3QYxcKl8/
/ZJRSABAWTV9nd/mcm+GtXsV1F8wSPpL+/xuTqaLIA1TsHkoxAcaiIXokKfpt8oqcOY4OCErgmpm
Zs9Jhv538OTbiNDa9GihedORHtKD2aKP7Zz03ZHjV2NMLv2wp9uM0hPMAzsF2TMFH7YttNOzygy9
NdqGF1FNqPY00WWJujEz5ymsiAZM8CZBksK2pIPl9xCv5Kae3Ni4DnrjzTBGEuNN2iyqexLh/L3Q
1uMAdpxmQPVEjtH3JCr33SQeiIInIM9RzwqRKJhzzWbWIrcWeEogkYF7HU2dsq9JapyQdpret84g
QB0j31ARUwsPgDghK3kxSFqyqYwJ0zbO1JhUhFJUBwRrz003vhHItaWQPpN245BL4hA+hliZDkCz
SsWYr3Mlj51tMWolLckuY9gayJC7GqW3gXmyNXZzm3/zBKlHruVvfQ/tf4EEw+R4fdM91W30VjJz
MwxSBJgi8s7KDx8hWmg9yO10blKGsqtkRh2txoieOcCciJYF+lQJYgrS+hZI9g1c/nE1+2+z57C9
wA2ThsQWFGfJTIpfPAwQe+FUBdWVCr9Kl842OZmIkCmwz/Tg7AsKG9OhNjaS7KsVAN1nDpJDs+7X
OsNPWigwgx2deWTQBmET8FmNi3JpiS8qCwmVZ2j0CvfDfh5mRTpVRb6nHbhY8HG5WnCU2/GFiVa3
6SWZintSFCL4X7Q2i3zNiefcTsMha+oTYSFIy2UMfqO7blK5UhRAnX/NYOTWo187lGotap95QUFu
m47Dm5kgubPZeBdNz7sjXTdd8Ra4Dlg9xPxtcjCnlnJskYtPDk2k+mbwqCixcl1VIdY9dit3nml8
xcu8H0H3DrRSBlQ3nsvvIJXYek1wU0zxfZU1VxY9DAhD91EoL4gsgL8siRXwM+t+ubKWQoOr7PS+
F0hKRQ6uSiBkj9E2wAZfNTYrHQ2iu9E1D/TPnnrPubQ9F2FL/iVFCLXKInEbhdXByUZs9N6lZefg
d+J7C9KwWem7rAFJ3jgviNPvfH1TVryNaOYS51pMM0rK5ovrTpdgqjCNGuZ67nilQjLmXSjPIS+u
WBNWsTvnG5BK85myxQYU0BO0AHfm9zEvMcKisDVnsmImk98uQOsiHXGIc2zfqnzsMPxZxpCtxAwS
jSt45ibQ/xstX4SOaKQ69sF04w3bnc2Am/As8e9Fc5cmxXvWd0R6lIpBTXolQsVzZ04XXuqcBbb3
oGKSQfoGxyF1jUu5tnJtx9u6U1eCeOR+7pobav3vJPgBbJPztGoMZvSmHROjk5xz9wMvFe92Hy6z
i/EQ6atO4x8IaBIY2OvDbFILdJGlJV5pjax/NsPLoDE3lgkRCYET6RLrGltKYarrEAYMm/voGNuk
UrTweZogR9KiDlnYK96cxU6a7VsCIQhlFT2omIevymmEduO+CD19m7nRcz3yand4hM6AVU1siEqm
C4gOYiMnmcHZ68nD9lfkX/HXNczEu9OgINE6PSOw0mxuKH7rs/bBVAjlWj0Tt8I1G+ZzW2L8ZVFg
rOfD2PVJyib/d8Q1VuWIpn3EaS5bFsDiWJmx4qn1nBjnWgewGoQHds2lDRN6EnLNATI4HUw5RVtb
MdOgNMMBm3QPZVrm+xiIiUjzWzlLCFn5EGwikT5ijj+PMRW8mmBRhyTM1oHmCZuN/D2o635L+K9x
CBomdyq6xAlZXWrdRre9dq+aor8iJgDTeizf2FXnxx4R9sYDdMBmANAlTp/rgOH/GDm70sdCUvoe
mTQZZE4nWpMifY44E5KVG50WAsmxzFLzOE36WUSMGY2C1poQDIu7NMiumjA9imFMV/kUrXLPTm5V
Epyw0DD2tplR4cjahVZ0sr0qWRuJ7YNRtKp9RGITUwNd3miUD5GTgQTOEZ5l9N7o8KCclDqh/CAX
Ec9j4FPH2jtBUi/KwAWiQkRwnOiLnAzU2ae6KXr8U/BmLmBkHcfRyC6Forc+O1ju5Pgu/DJH3mpt
oGfgZ7QQxTKVbq0ZUaw7vmi7Z3MS6J4BCbLuqpxBiADfYEsD+ypM7WtwflsaxK+jmppdgvbzopNI
PkgTpskfMBeBpnWGh4mBpJpdfg2/2hn+ZSVsdBXTei7wU2reBQOl8sa34EuyT4XHNLQU1L3JrEPe
2XVJkG+qrxIb0AjvfyIkB5b5gJWDts9KmwjSdOYFZ3mli8uqT78xAYy2kKsPRhnHF1maP2WKF18b
4NlhJ7RyMNOSt5O9akxqTc8KnVVrk9ONX7u8bmGrrwQaibUZY1NIbYo7f0SqNDlMuN0pfa8iD4PO
CEENt92F5vk+b5u3TGK0lpHHEkv0IIwh5HGvFsIJBHLNd6PCE9O56UNsJt1tnJanIgvTa53VwIW9
qNxVOZo/ZYirsTbECWdWTZPGvTHrobsZDSRgk1kV+3HaiSYYVi3UJy9rvhkD7OhA198Jgc2uWz2+
AlGNro3qa1/DuzeY4i/iG5iK3coUcbq2rCU4AI/VZuavhkZ9j1JBaVvpClUki2/KWBYNxiNrWLFF
W/N9JHke08HrCLNj0YuxXPG+ywnY7me8nWH4HnSeQWO2vhrj+i6ftT52+QKy8orruWDFTwkx9DXJ
U7MK6PsPcmPDG1oZRg9Ygtl0jw1UVSWU/9m/RZO/GeeRJ8Kvn8LymykZBtdmeetpCD8VPkx8Fbdz
Apki14Vc80TcZ0xPMr+PNzW9QhHhBDeZdjbtE7ImtHEhqgiv9p3ldfpQxfMzWGfEX7JbCs3F52RT
5iXDQSmipNIyeFC9HdwQHYluDbsOfay1ZTjQTBm0tqaHaNaXJlsxk3yjaSgwuCFqcMehPuRtNjwj
hd2U3hA98IpPL6fWfoRqtdYNtNa8D05ZXSS3lXbLax8FWGk7JS1b5oc6FMmtaZfpoW8nbgooebcf
/zbAWcywgB1em15+/LVYvqeC8jZusvn08T/WTjmAYJvWuPEnXpi23hp1A4RjUvK6zCgONV0FgyJU
toK6xEqvO3T052waL8GMfOnjECZROFhnueu++Y7RADtB/QHcU638SpRb4LwvOs1YQS8jkTu00SVs
MbMZn2aChswa86GkeZp4ZrArRkMSspukW5s+SOeYR+GQFdj2wU6ymBxro2eHAHFsSuFu5z3DHt8T
XwHWAWXq28ehSAVsvHjcjoW+ytPbAb+3NrzLJHI2RSE8FshgbZXiNRvfzOK66rpyXejAYy9SXblu
56xZomAoG5ugaVFRxMu8aaKJrpFHgur13jL3BmXJJo3d5DlqwB4MTKhHLKrEGaQkqDKCbMNjUBby
hf9dgJejC+Opjkg3x0RwlRvHAGqcq4Z1Ax2IpqRBBUPDOQej1A0VCX1mp4+9xVCuDUBJRhqU2Nw6
t6Dl8+tujMWjKr5V6IV2mTngdS+6pz5MytMYt3t0y6hOSrG2akJTqqDyNmUhTrVJK4I5Bh31LHnu
s7g5bzM53SilS64wy32JztaV1EreRCZaZzJBcHQJ2r8gdQoOBy+JV6KleK+730yP0tRL8OoXtXxx
0pgRGW/KxH9qw5yE3LkOHqRy38y8eSph5G/qRnM+CbhNMDIoteCQsrVvN2yR8x4Dajw8OxNzeK80
zwBLgema1UUjspvau0v7JDtYhFniCc3qB1Va9P75f1eBfxxCLD+VGcGfyhATF/jPzqxRUVbE9sOA
vAZSF3RP0J7bLmBFc1XRnfro2Y3s74Y5K4x8qKGYtm9gipw0dDk4hj2GymiH7IPHoYntm3ngzCyj
PqMwRjB6BKdLhae6yK/7PAp5Ren70pv0eyYXE0eWXmcoy6hCDGKHG5qNefysivC+p0JDPTmwQjFK
27SKWZN05BEN13kkndcRvdkZmTDsV/r4HhbJc1wyJElI2j5jehRsUsHLSpbN+ZBjTDFMetdkvIQ8
CPgYvpkdUxpuJDo4L8jTxkvZi5cIHchJeuZF61Cqz6C5WDSB9tgz7mc9BHReo2dSOypCchDERAxz
vTlcSGBM8y1QTas6Y4JWz1cl5dnamLWxUbG7BdHAeQU8uiLkGgh3F22rvhqoTaSPu8Wr12y9eqph
fZQJOp9cVl9FM33HB4iQPMy2ScNuvQP/UJnngqSWk8QzRk/hu0VrE+ML41K3tm4TIENsVXKuNl3h
M9vTr/3bjLT/YPUKsF9fblpCejDtBeXOR/l6FrrNbVk1zZOGEDMOzj2xzXdO1Xs4eMSugAW/nq3L
Kej7Q23n4bUjEGgHeBLB0xfe1q7NK0RSBWUl1x98BDM7OB85rmOHTewCne20QxKbQZqi0935jKVw
SrbfDItA8pwAbGtBz2KcO9cpFbaok6+oi+qdWaYn8ImUslbDCiQdbKHeN6sltZhc9G5PczzdTIpK
oaDvvrVUa3ObA/2JkNpvSzsjlsVjOh/X7o0V1/XGaVqEjdyWsUvYga4xJnR95oBiSqFIo711G7E3
9UUlMWsXZKOgG7sbGsPazCK5BD34mEU0f5nHu+fOOES7YAgfE+yWNLxMtpgxjpp0LIEJZThSMcsg
+mMxj+UrEE/iXMrS2UUIdxlSYqVO2Ckw53o3/cqGFOAw5ygQx6FIgghoqRdSwa9Hh25Qq8Q9OIbb
JrTuAyyW6GfcfVrqJzsZkSKndI3HEShjDR6Nf4wgyHeaC/H1Ec9tujX9aEsGw7mkdbE3LQu3CqiM
Kmwf/DA/zHW2rZz+xevARRIpAXa8C66DIDmFLssyNYR059uhj3cZfbgqMPdV5ZzXsr7AXAezGMtd
zDapbthiZs+uXKPS9VCYNccWMs0qjurvoUDF2S97jyC8sb103TcjBMIcmYVTATeBjXggnP2KhHQY
jvXaXpzUTRymqAyacdPXSEaYkYON3oQS/XSlc9I6/HttN2+2lNV6EvmzlTbVSzH5h9kVRIJVQGvB
O7YNaro8Hu4daANNueRlXNdZZiOWCU51WbxMChuah5PEb85p2j+7rrhkCHnwJZENnWd/kT0FZm33
5ySe3bq+vu1AS9eSO8cT9de6C++1k7z4lrflXbwZuuEli2N1osa7hZK98V+UZz8G02IPGcYvgJJA
tEzBmyIOnLr3zi8AqI0KIhZEPK8rH7Iyf/eNFpcLPlzF7RCPiEslhBEPcwt7W/WCxpAmWFZsSmEb
0Ii58wokCW3oHerSsjZ08dkRV83Wdbm3y94mQlv4UPS65pg48TXg8orZl/+IETU6MZ7dDDTFzsVk
u3udtHhryArymdSuRBAdSPa5UYudveEmWle2cZXRFMu98U02I3S4J9HYiN4rQjjb1N4A7bW4/JcK
3fGqLmFf5lkOtnPsX8y42yz0NDDoxXtVzw8VJWUcFBcSRe5ZANiiwes7lsOFnMCThwfNPoaXI6aL
NrujgIv2Y5HiKmJDG4vQ2+SMq1cMcocHKw0RnbLmlLiIgprMVw8TfuJkycpULhLnDFVwVyMflggf
qBICxWAQoQHhmmj4opkmSFeO+zSFcvjRIJvQCrK2M79uLNSWfnDd1fHMUHVEsUY0k+6Y63kMChkl
8voLFEp0lIXmYSZhYRO6vKzpony3nPmYuXX1LV0ioZhcVZndPBVRmR+SvsHl1TPwrjN0ygE7A8sO
XjLPbr/YfsgM3fSMe0QQ1MZhWe4itJtn/WIuoMzx17XVn/xFTEB1RNwPtw6FJM1FPwlBEGi8OlVb
3tn43jcTStErmA/XH3dOyZsWvsd3rxgf0xS7C7wV7B1UEL1gAI6eMb4WFCmXQY/qBuamNJ0bkgLo
fxmlPimzgLoJ9Tnyk/vEDpttWmWMJSl06Ey1tG0mpvW+joDNkZZsxjOPbd0Gl2XqgXaSzX4oSrLt
1CrlQVkx2g3WtLyh9zb2ZWgKeRTRLR2bDo5TXtwAETR3k9FFQGoKUMqovdeObvODN9OWrbT4MkHa
fRcuEPK2kmTWgM1kZqh2cWDtLJzpS1ga3c82vW3S/iawHmWu5dOwRE2n573dQ4WsDbkfAvt7Tuwv
Is11Y+Xo3LTLquV/Q1sONNHbIuBZC++q8vpbM86ttWn2GYE5d0FRlCt/Rm2bwcLsJwVexxgfYwbJ
DInwreRghOyYYlKuXFBQRYVTN1x4km1UWUsGx2XTTIQRNYTlehJpfD0aZ4O1jUq8DI1pYQH0WMtK
lM80LBjVB7SiRAVcwlBjsCVb8AWeC3G37kPYYu3vJvY1EmNrm+S4d1xXMZuobyqHrhND0Turi54L
QQoUu1973/XzOT5z5HT+fDMk1SNgutvJRQkdjxetDzbCHqD2e1E+QSADXqSU95xt7Q6mQzvFL3WB
qMtoHhgtMwOPEKtzl+1zlBVz+DzJKr1AiosrwgRuYOjHtryeu0od7WxirQO52WEa3eoY1zLu57QJ
2qOXx+KY9Dw5fk0UcaSFtY0ZsUJ1kocmabmpApReOp7dfeCNAdIkTqbqI4Z/IciRhHdEZ8Pb0Dnh
OL7x1cwqZ03xYa5sjYWfhXwK8Gbo4JZ9+XAsnPIak2efZR1d6BBb0STuM6Thkc9qgN/8sij7N3t0
HjqUcme6aLPVnBAryDB19DDb9OJtwhooCvmY128geh7TsqLroaxN6fgvwTQSkBfxiV1XX9WolsY0
eQrT3cB2VQXZeaBRNpEkh7RlEdnF9iUaKTz0VveYMOVHsIPFW9EwZyhaHxrwklWlnJVosguQxF8z
uzgPugLRz9wSyRfZWFyHlF0BMq06bC/DsWcGXJH2bt9WJBFaQqD9byK4eQGDUmiEsG5RnjGdoCXW
duG1O5u7sCY2JIwCjGAnTCfHPnbBbJvhcPDqWR5jHjHE4XVwVFVebFwmSae0sdiElmN1J2HAob1N
CHmwvZ0OfCz+CrkL/l5sHCg1/Cxe42HGhDcKNq/ZeVhPx6glfIOZj9yZw8THcD1k7F1EMqZiStjn
kLNNIGUmaBPXw5q5A6k4JZOskP1wVIAVTetpXRj3ahjh5hXpmTNTqSpQrGs9GwSaFxNR10mF2Shb
ZQEQaD+OU9pkSCtMTY3RzZyPkBPcutd+m5xwgTqXfS33vAHDXddETwOSpnEsz6O5xkbLAMup+y9F
iNyhVy4jeo9fJ6uvq56X5TC7J+QAPKzJTNrokN7NLtFIYf/lg9GONHhYRfw2yP9OlJw4bnvvrBuJ
33TnYu9k6SuOVQKos4CVRxP2h43mwqPN7VZdTRqOL7dNFBgrZWLraMOAXxXKEs+4cfD9pl7puntz
gxiNoPAQ0TEep5Hrt5tRlcBI6CySR1kdbZ6Vu6aAAEeTKb5wOSuIOxH1cIpLXXxH0EuvTfpPkZM+
jRl2NpSD+IRndg6zxCRbs+YEM/SMPkeWEQTsLElgGjjR66FOYFt0QBa089BHXb3HKZscavi5Wyvo
7Cev7BFXJOJ10kvDz/XHq8p1y1PSkB7fmbN4FU9OSIRqowZ73aJkPBRRCLfdGx9leUKCMj5BBIOE
1YYtzxBfYmUiD9S2ku3Hl/ZIswFQd3Yyfcc6DLDquTNRefX1i9MOxsW//wiF868vmUezPihn3P37
7/7975wxQ5sraMvZcADns4/vYJcyLpqWS95OXz7+xiYn4VAPEZF7jOudBOmYE9CUMtLKRRCQLzcV
aH6TWMIf/ogJHPzhy+W7H/8uSMyFxwJYDq0E3G4TNGuldnPfLhxHC3kvNJtVVSfTvTWyIwCePyCl
lyhdm5E+rJXrc9Zp/yATbPKJhWxnXHjpw3NNBtKCqlZnjhnd10F6O2MtAoMj6fkPy46gDJ4b1bUM
QdT3eS4BOMXVdJxnXHQIpKbjlC1BgHpYtG5udmE1CS6MgbZjyTSI1g0oFYwB1HghW6WsxHVUh7AH
iDnQ6hJJ6Xtph28p9D12x/nGqI3dtAjtphythusO8FNoM6/8vpsvwjDadMUido7ueGnorUkeQ1sA
we6IyhBNdzEWJT3RM10/RGXcEXcfMB2rvBe/3Nf01RnPRSZpA+27iMY7npa7MCvvh0reZYN3J2bI
RCUuLX+InnGcoPEgSC40KZ8V6Itoes1KWnN2+Z4VAHlLqFplcRM57DInfoTfacax/qVIKBAyCDAN
oIMadSw1tXtopRwpI6CVtcaTY40XMIvZBgzjSxvLrRGrx9j1TpCwm33n2vdSdWcyjPC02STRwX/e
OCHZrCniEMtBhDGggFFMgdrSee8TIPREIKBY3Poi8s6XI3Gb9JUOJaqEjt1nHQftBo85Spl6Aioc
prciXPxBstpn1FcA/Y7YH3gz9F9VyP0xxSa4htKBI4E5qmQsKK8lhB5F17b3/ZcmwiyeEmOwAcIC
Vfi5T+c7plTVWeaaAGyckvNgeuukK79UeK4nisJ15fGTe7Vk4YTYO4zavhLGeIOJQnFnYngworE8
ffxBvavSdR46e+Ua2aGYnfJULX+4IOqO//ch4v8/8eBv43+9FeUEAyxs/7F7Ly5fsvfmv38KDf/H
z182//w6eC/WL+3LT1+Q6wQB4Ia4tun2ncTG9h//zc//17/8P/3mX94/fsr9VL7//a9vRZe3y08L
EO8RAv7xrSVl21Qf5+nfP/5f31uO/+9/PXvJg/Tl23sTfv5//hkj7pnkgSvHEaZ2lSmUJMJ7eG/a
v//Vdf8mTLxMNv0/E3eYw3f+FSJuOn9zFGxf1yLV7J854X9paNCEHI34m60tXIqubdueIBH8f/3m
1/8MBuek/fNQ//X1X9DIXoPfbpu//1WKv/7lh/xwveSXo6ZhpSeTxLWc5eB+zA/PAnNyQsOL9sQ+
kONTRQ9IwCGq0I6bGHIStsGcWIzjBlsUICuXkuWHk/WrI+Bk/nQEtMeUsC2bpHT6m6736QgQjSQN
OWzBfvLpayHS32RRjXKqAenmMBua8gnHJN3sTeMhRU2Yyq9pL5PL3Nj0nqXx+vsDWhLT/52orq3l
eDjnUrrKdVHrLMf79nKLl2E5f//DbNyh6wsr2JsQ07Z5qjFmRKD8ElkdXK1feVEtuLWo+9OJ0P/5
wZYwGekoSxAM73yKcs/7GiwGb5d9S9hMsfWzmjJytox1yJyYzkh2r9ph5Q9scwhE3pc9byXe1tTa
WFOr3rizw/icBOf+4e73Z0Qvl+CHU+LaFp1Pkz2s+XF8n4+sbFvYEnmU7RNPPfVas7NxMkGtbD2o
JeKp99t+V6FbWBENQ2AVtrCT7ZvWChH4PTZNtLS1wwwTzNBaGxNYrmhgfF9o9p20P+F5paBRHCtA
Zh3D1rPojDszLE3R5iB/7wg2zM+tFnFIrFrE/E6YEtUROccEQ6W0jeu5HdO7CIMibmciOkO/Y5Lj
QYlIUuS0NllpwBKiAx7k4SzGhqC7CYcJ9bpP13NwXLELW0HFXMXuIWnIQPBr5TyyhuO3W2iUgOJe
RE2wKYyxs6ZO60udM82Q1WBdApLcl1HZX8eMBZy8SC+NyL2rSUxj7wpMmQRT9sVmgpyNF5dlj2JP
F1XX+Nt+f5mcX10lbTuOZOkQ2v10/5BK7SMsDtN9UPMmWyA9TkcqpXBBWPSRs//9p3n/+WlSSCFM
qRzPYh3h+z88JigbdDdyF+0rGkOQfaGRQRNlu+T3ydZ3TGJalIcUVgrCIhpoB7//+E8Py3JLSsAw
Er4Aj6tjyp8/Xo8NUOSaj1dZEVyM7MgnC7erGlclWvqO4v8PZ9f8tC58fCJ2VMcSzDWkMD/9wspj
BU+JydmnNHoxnYIsTephGWJ1ByrWxXYTDCc7qZxFF862kNtgy/aUVA5067cmYXbzeucMkJrLZNhm
ztiemIbhlEzyayqIkHBSMCyTN5ZfMhnbt4UH884kAJG6k71bYQ1/uITS/sU1pPnL68m2PEd6yx31
wzU0BkfHvUjQEAKGblseE6dVWJJAPzDPC1fQIWpSOXEowF5K1wXqpDXIH5+xS3rRdEy/glqVdPi6
avP7yyuX6/dpycEr7Djo3bnQwrV+PjQUklTvoVvuVahulGGc9GCcrAbCo+cR6OS42fnZPgUvtjVw
Cf7p05ef/vnTHZd9qGtK3NXOp09fIgiZVJnlHvCqf9F140oVljrnKnh52DLDc89ERvMk9IjnrNxj
oOkN5UNdbhCHJGsZgSX6/Qkxf3WtNPYP0uhtXg7Wp0OqAEfM9uCUe2BhA+Js7KG9a+zTwCXOtX9G
HcY+OoCyPJKwISRiY5LCL8L4JmjTk84xWBIguy19eZyDwT+aHZMZ2C7TKaElkASlOGcoMp1KSULE
0D10tX/1+99A/uqkangSmkBbW2rr0/rEfsnve9cuSV4RDm97cRZPbXCR2wtCoLwowNsGA1GlIq6L
o5UPA1utKTiZdQOaBIcqudji5g/H9Pmh5j3vimUNka7k/v98m9mAZIbUduu9HPoHnHFEfg+4JQGg
kLySQopN0vytGfYMJwqaITPpNeorMIN2UwaBvmTz7oQh9NjSvSit8xZm3vb3R6g+r7NUhZwzibNH
a4c/lwLuh2cU7wNKSYftRzX0747uqjV3B2CALhtJJDD3hT9H5wYGfjRPzt6zS3Wt/ag7kGMwZI+m
UTwlJHvsqsTCO4HeMzDaPUUh1zx0hpPRI0dxI73Gg0I+ZtyCPKtIqKD0REeGgkkkK26zaD9DSCDT
yth7WUITSyzI2bIHnlvuefmb21BW9RoYkWBzwyzl9yfhc5XqLieB4oOC2LQVi++nkxAVNpuBVHAS
3BAGEdb/dcTArnqxQaJtWyoNvH8I+l02Uels/XPf878vkn/17AluDoUawHL0x7P5wzXIRja4qsFs
3ueZfy6jr1HoXevBYYhGIUQ4NNwBKBi70NHurpnJYMdddPRIDQYsCYyYg7ud3fQPD9THK/bTKiUU
RTuMJiUlYOefb42s0zTlOz/Z14SAbdj66UOA3XgDJIJA6EkumAurbo+mSTgbWDsYDv4EYqAN9R5D
dr6WyHpq4cz4s40N9laGiZ5g2uWTqimDrVerZNPaXxImlkSb+sAsSaagBTkRNz0E03VtkTAvrRp7
47Bzu6TeWsyUgDGUeIRrZHOlOnka8Z9pqmmXuc3iE0gOU8FI240h5+mocI4YTV7HqUu3/WxWW/gN
e4FJ7URY7hYFunXd+4SsBXnZ7JRmbpDMrBxZ1lrnSF3EmRAlk+eFfZfGlI3CVldKaHlOnhL6GcYu
+5LNd5D1GFYGL0PNU/gXTFWag8xgB//+RlXL5uDHS8KN6trCZZFjfyYs+9MlId/Pbfu2a/YMo+It
4vLxqnXM3UwT/1gHDQ3juLwsgfnkJGfTEnCtW2fW50GD1iAJQ2s/oGYAdEUGHxIQ9l8uQdmC/IZe
JQ/lML1q5uerJn9GtWDvXGk0zxGeIob6aMCr4Ist7J2yOm9vpuReQjwMc2z/pmrk+ve/6S9Xc8+x
TR5Lpu76Y8/wwzPhci1E1VA71EtCvIFils4XQpQ+N4p90YIPJ7UtWqMtQU5ZYn7nWPuVFCP7G89K
b2o6X+ZsuH84rs8L+lIXeh70Ps6/o9nU/vxMlLLx3YQcuL0mn2cdj02Imy47pD23RlY/gYh69gdd
/WGV/sWnmss2VmqXksE1P61PmYdBZ87CkvdE+TA5ZIox8AY/kBp0dpyYx4m0WAz6yZ8Wxl+UwSbi
VEbpFqmc3uerkLLYGKUxUMENEMpdhbcK+6qTVtZRBjYyeJSVW+6uHSFY1ZmZTGIVgkQoLFbyILCY
fwhEbwG7kpWYq/ea8NM/3Cef319cELZHPBGW9jzeY59OTV0MSQ/ll+AN2Mc+gcTrRGKVEWxqkdkK
b48YPrq3mubcE3mLoJZK1Gznw9iDzEpzdUoc+zIpJH7fnK24NuueXEKa/VD7Xn5/rMu98ePDuxyq
BTmDh0RKLd1PFT553KhjWMz3aeIQpDqKY1jKDamaOzI29B/2Ex+dlc+ftiwVgvBr08TW+fOd2oOX
xeMS1Pt6CS/opom+/2CEa6O7DHNN0Jlx5RY3Az0QEr/L8YCZD9hC1//hAtm/uIUUTSnEoS5bGxpS
Px8HXeE4qrys2INfZtNmiQcOeGMWw3SF2ONsqk3jeZpgmHIHPvfDUKFGx0eDe+25msrxEbkBIoD6
25h2+a73CHlImor2hZsEr6EKgVDNszfSrTH3yiJGo0Cw3gNn0EWIFloEAenlIOazodI723Ap8Fsy
zN0kl5vATEzMdmC64sx7jTIkoKm0cAU4Pv8g5u26lANJE+mDQvuRzuJohjlbwMRjdDJWLUlM0UVi
sWOptXDRVsZn5smaG1i/lXEodLnFWcKDSSCeEWOQ+/399Msz6yI08Uyae6j8fj6z82BVCRmAOXQ9
4CD8l7mWMrdX09A4+zgrdvGMqvH3n/mx8f10WynL8myHj0VU+7nKLsKJCmgqC/rBwfRaL1kBvu+X
d5VpNduKVkDSBpI3KQ7TuDR6NhD1fo6hCc4llDF8VIeoRH9jNgArxhCrsBXhE4/7ftkWILyumKmE
7un3R/2rM8URe7Q1WURdb3mt/vAy6cTM9g7BAsx2OgVZ6xsn1QEJzaQlV06BvjyurfkPd778xaqt
HBZOlx2VXoqonz9VwUdYugjZvkoWhB5l9rrxDA30d3qO7XfM0vnlFOL4YjQ+YQ/h9m/LL3aKJ3hE
PrxWnZ8e85LSp5ibo6liktAylHW/Pze/etMqx/aoKaSn/3OX7hmUQ6PQ2V77pY26/yvTYVS/6QQr
D54RZHJjjaqXWBSvTJDmFveAScYlXvhe0H64kIF3+H85JNo+dC5QW6jP9fhshWM4pX62z1v5lFaN
PCqvumn+J2HnsRy7cmXRL0IETMJNqwrli95PENQlLxIJm/DA1/eCRi21Qj3Qm+jFI1kFZB6z99rI
cjbOXOabwETu4wz0DWKJP7mEP1DIKvzX9V6k1TNrtIf//hv5/154cTQ79G/4G3nhQiZC//pdJq5n
kW7tVUcEBe6uqawuWiZdPvlGJ3etFda3oSdSII0dFCdA8f90CO9oSY+5nJufMjxkhfmcTU137RwK
1tl3cdSEsXMcQsp5FHq4NSDW5k4+7dwAYZp0fDIql7jbioGagun2KyJY/IwLd2oYH5gTNCesM/Z2
sXy04Ck06bxDQxksUARIvFRwGhZc8zkRAlISJAErAP+uzWDZgx6zgSQTb2uZZrBMi3fLrhhzsonf
Mm8czoauaTuy8cwJMp7DuMmjZE3js5LAukzVocVTf++WLml3HiBQQZ+ybVoR7Ge3sO9Z0Zxna/oO
iE24dyyctV3B7D0rpzu3FONpyG0Edy4uJOSG7ykL/v/v8vsPX5dAbBu464DFtP79lHI8s+1EaVa8
epONFwICmivOjQNAI+hMZCHaZIQpxGeWDOCTwLrbE57uBEZalEickP/98fkPJ8E6luAYsHmgqdv/
9enxGfUHs53lbDIJ75iG5U2PLA0X4hV2+BJVEv4B7pf9P1XjfyiNXB51qlT2Bswy1w/pf516s6m7
crZnxP3LKtcIlkdvRgwv6vvGC8Hots4G3vK4NSfu4f/+B7v/9y8WDPMZLTCK8RwGXf/6swskEaM5
xc1RaszkcRcOWw2qaZ6l2ut8/iTsGXHVkn2LFoJyg1Q8dJVzngj92boJ3aCsyREzzZDlMUl+svjK
Q6zBjudjCaGO4XIBrl2joN0IaOLfiQWnQiRT+TRnFRSPvIox8bTDGyy70fnjgnzyaiYOyQirlw28
y9tBYHJoEfEQZF5A+aG8W6Djd1c1xZGdFYYzYT9kU/HgLUa+J1QLMzv0T1TMOeRT06BWdPW1Tcf6
nSGs05Wb4p+Gd0upI+ghgdP0VFbwm+ve+fnvH+8/n99/vYUFNS+TVdM2qYu8f3ugtECoNzMTORqD
997MfcNsWiHECY0jPdNq7yz7B9OqdwX1iTsUj0MpKvIYiK0OKlw9bQt0vikbpix6cc+SfXGu2uCS
8+eWDEhOGXDurehcBCVTz4IfQRA8VBBWToxhA5MImRvt1+Rkt6Xs7/EoEP80qHhbWGTzEatHOCbh
t+TsofmlqNzBYzohDkBLymZik4CAYq0+h8fG7Q5JYnxqIYxrFY+3OADQOHr/7/oLbdn/rb9917Vs
MAWu6bB0WQeI/+t9CBcbSAgwp6MFt2Pjp2H9kGONr5bwXIzFcwgC9qmySuM+JQ6oaXV9NuHDQO4f
mtcw/pzBe5HB67/hlhovHUSC7VQRfJL0Mj6K0WrvkvEevbtJS8E4YkZqDA8YkB84SASG23B03+At
XlwjyS8J2oFucB6q34qB/H2uS5QFiTlESZP/ELy3EwU0Vb/26WKD5lL78RH8gR+xSVObvAp3uQ0i
bgzlMYDByzD9lqcTxA6z+HLGYGtMxLT1ihXnNMRIF9Wtlpq7IRfFISY1wJ/blyZclqi3sldt5i9T
5cDi9J7CyWSlVOtI1Np+Ckoo0E0R3iv4kAM53O0/ScrGe1wHyTWux79JSSZM04f7rhzFIRAZiZkO
034rG0mIWU3xevmtDdy1jpngzk012sm49raj1/1jgbgBiwTwgrei3xScmFF5T5C5oPatugsInTFZ
lFPzd86NP3ETR4YbH0ij/1v78u+QdM2aDZHjvWl3ZYM50jZseDSqWSUn5AKlFnDOOix2+rvOyOrM
i+BXxUhE/CKCoD9u7TF+FHEF47XEbibppXGPO89QBrJdno8P6GTYN7beqxNUhJSMC9k1GKoUvqcI
JQzRvb+OoIljsApbMYU5DCR7gce0TTv32ZeI2IvgTgSICGvk70vYo+bIqZkDMaJCxXm101YapaQa
DZxg2zFPyUkIIMH6yK+n4FdSc1yhGL9S60edJVdangFXSeHRND1n5w1sNT3T+0kHbMiVQaKJl6HB
mduUu56UkdFkLN8YyI1nGiXCqkvypVEcJ5IANsNqOZaXfjfG9WYgyhcWZXOY1eLesq5ClW/jyjH0
n7btl7M9pZfMD5YtKjF/C9a99Z1xO3ZKn3t0sKzSIIkndgTEcdwvjtUSq/MQwjO9TsnQnZLOu44K
qGeOD3rXzs0pyF37YXbD6wIr6NzOSXAzyOHblMgIAIP2iAakca4qp45Kpzom0vrrIGa42op41Yl4
K1xJarhMzBiOzhCeoUU4h6DU74ZRelGA4gBiDlEfrQPpthysF92ZOKBRw0jGVjtrGv84Vf3R1xLi
T2dXO0pOIJpzUGwBr5BAWvThzk/lERYkZgWxqXvyZdMRAiDm6R/RgP9NV8Bi8jhOJoFQyPyggw5N
BH0lQeB/h1XeLuKUiWFwx9OdbF1GU6x0amS8Jhm+zuAfgtzDAVT+JA61nlq4acayizI4HIAfMoIk
vDun5ttMDARVMxGE4ZJuZvGSe2G5JaCRaPRcHUL42RvGIJAWpyGqZ4lgVrcPqmFtCS7o0Uv6Xz/Q
yEOnO404zpLhnQF0Bn9ZUuE0e6NOJQhWvfoOYqM8vxotKuhp7DEw+umwjxPAg0WLNqA4Eu3zzcw0
PY05Skr7I5OzA+yfdRXuAnwxTKZItfhTzP2COAohJz5aO0vtqAni+9DHHEuszw75MKdD3Z7mNje5
sAmZ9Ot7GZR7akskSNoHVy5gzPRxd7Fab+v4YDn9sr1Y1HWugK2TgRSFRuE+u1nq39hsXRnopjtv
tS6Enf+QQ57cm0V63988XGp4d+GGWa350qkOHa1vJLsSkCoXrDig1SRLy8S7YvvVDazUg12vj/fS
Xj1vuEvBDjpTQDAnAEmwZU6Oc7PV/R/LQ1jMEuVST8aVkgv+mLeKHddvaRkeYmf5MAMU6BnZPcRz
kp4m1AnQ7aNM9xILamckex9g7FaWw96v87NrG1dL/COcuFo4s//R2JzI+PHkfiAIbKsYHm39Cmt6
nLefs2NfV5szTSwGgljg+myAfCbxBJuD2mjlqBEvzTgKlbaPwZx0KAwZKWHRCSlyrWjOphw+SD4E
A2wfXEAnHJrVb+i6fyYLrOeSPnA1PYjALrb0aa9ezjv+CljzAxU7rh37DnWdhQKtRdAomxdCZi9m
RvEzLNmPcgDpCX8l8NfAHdzhBPENXO5CPdBoH6V98DkKCKKO90Invar3HhLA2rKncJ9xzKJrbDYr
L8tkeSfNwIAPVx108WcxMeOMgQlJrqpeaJ2AMg8ub2hGDaLYuO7M0XsNQb+Q+IIkOZhwxK1PXu2X
56UmmLBoi+ug8cMWcwgfKN5VogYY3TcWhmr6zBZOkDE4v7MngPf071SwL6jN+ezXc25ATGgsUzSa
3BgmATXoSubDktlHwISXtptOYVB+hEn1JJitbfr0UfYDFHY3JceMFr4xccUAxnuZm4rkJm8bxDwL
6yddwS4KCufdtcIOrTXUi1yPL3VfvNG8wEdM1SVFhS1K47Wa6IJRXvzxcOVwCCCLn5oX1+U7RGj/
lc7+vqn9G1OgrzFUhyZkX1fwm9ezeQk48Ec9pTsV97iEL82MklFO7Vcs2veZuGijrUg+C+XnknHL
qAdFU7px6ux5GtG/4kQ+ub66c4eN5693LAjtFvcRG8aQm2CKtPaOop72Y2r/aN/bD85K17eoptJQ
onVyXpTMmCpb/FsxZ/h41yzIdh3wRTy9FAIDuLTCothxIMEdUieDLmvJq0D94VmoBmbVH0Vr3zQO
mt4aX3kPSa6dgZc3E7mzJQga89ElyawVIPAUJlonqf7aMAa3I4UcJMZ6A+O/Ncly7RYBjBcfL060
mxQOMY8JpqVC9nufoCPQksZB2Nkb4ezoxbh3t3okUEUYj4nXHQKMUeBz33v0FFHM67QZXYIuLFM/
hSXK+tZGwhlY44/I/IsGIeBOyavySO2Yc8nEa+hhyUncqLE3K8A/tNkSLCl3BfeFJMV6SrCQhrUs
tqQo/ZgT+6Ys9ume4EWVzNkyqxsP5GlKgEEng8hou6st/t2s29RBRzEw+Weo4gdIMSjWbc5MXeK8
UrBnyw58KzDdbeUxBy6C4EuEr7UB98MXBlYY28dGtEi9jQW+P3kXB807IT4ErE98jen8TpP9tKz0
AhESWjF0zEutaQL8h08utNBld13R4JrFmutpaGhZdVH+cg6S4AHQ1H6sOXoLNf+jy/HL4DOTWJYb
EstBbAH7rLBt25TgmjtixVGfVO3/9k2aQ2mJg9WiDvLTpNjKfAAdaXyqhpDkdBw+WGMlA6sFgi/7
yH0fcMK2YYphoUoRqgfKvM7uKyPiOyKVbgRZEXXD/SLlzHdFCOABMkyaJmW0eKyiAz6dE2g7ylp0
VhaZf5FhQQ+R0DnSluS+yRsRlvvxw1gAtGZ+lJ68EfPbWvhqq8XeVMyEmROFl01TvEsS9dCU4B2c
osbEGAyg3KmztpQTt7owx8taXHXVsQjhTrXEwEwZJQ7FmBPo+nE1xTOQJk0E1+8TQzQyQmp81nbd
UgPo8OB1mARrSmpoDTX3pnnyMAJsYM2yOsv9C1aajVtnrEaJ/zKQYVrDgslmBpmkIK3Te3zlXvLQ
IfTdYPVkVH9AJdBcmphXnde2TIYvl8HzZalWwUzHPRm2KO5w6glvmI6jY/+kDg10q3bB2OHQ8fz3
TK5NF/YEXkTnbs6MHzDREZirfyTVVzUQlWPiGq+78rnNMTvYRvnkKehyMZ710n3DBgmupH8dxAj1
DrYfLshTD644HL4V+I2N0dSv0p7MiLN1L5ezmvnd2PRU/DfHA5CMexVPJz+sIvAFvJRYEKiWf3HL
mE7RwJIHy5U82PJ7Ek14YTPTs1ozX/hOheRiSZafGFg5PUC/a0s7cum2yBrb5CSC7xA2UEaM1K7N
Yt+GULJtDYIP3h6+kEtTyzPa4AuUWVg0FW55AY2t92sUE6T7asPZ6Np8YX5Ndamcrz7Xe0ePH4jx
n5Tj/vSWW25ro9nZDRfTJNyf1HSoRACN9MUFv0RkQnYv/OxYKX2fIBlZQzE+kyDEkCbuJsPLqDqy
Q7mkf2KrfOXjvBv/OQpp8bxX3Z1y9dNQLZzlxA5vudAhGvQgzJ1c3dIcUwmJ1MS+dBZLcIf1kWM/
BiCIum4uNnUo5wigy3nGnjm0nGWMZ1awe0SqwS+jWZbjnvXWKvFoJsbBrqkjPaN/NgvQTEBcyL5L
CdCrM5NZXHAOCzr/hloE8DyGJY+BxlCfA8N4BQQFVvxeY/dh+yvZJwIvKev7AfszZLafYIrP5oxX
dugc8NJAEGn19xQFtzYhjM+qjPcFA4PhV2BjXYD8cL1AJNCu+ewxwvoHxt1pSeDuE2XMYCz8jF3Q
8jpu1C6T4An4zQv+uKcFqNOuBwq1dhdjhGfdj/COARBc9vW0kIgTHgKPA5YXGgDfsseI9dQHmYE9
iG6h67zfwE+XHRjEu0UKe5v6yyUcwEul2jOAzc2kmvQomRkwBfeLVz6z8D95ffsbW4j/ckvenDr4
SwQrQWIKGfE9BMiaKYoWu3oqSSBq42tDltS2RyabOc3VoNfDy3e0a+gpotJRiKxrP3Mq87Pxh7eh
uDD0BhagFJOsYpI4692907rvS8J7UmMQplqoT6XYxnl5RNFqHfyOHhTE59j+il58O7nrQE0vz7mV
vgQh/+lqTt7LmMzBsee94axrnrt4ICEtxnKFF/PdKtOz0bkvmT2QiMmobGMNMzu1xvtjLO5PU0ix
K+eM7EPf/1W1tSMowNj1C7DPJu0potrwk7hf0lFI7cXZR/xPuz8ZRlew5tVM6WvgWDPueZXn7P44
0ceETCk8pdUtVg58/1a9jz6XYpN/cl3ul6V6hsSH38bd1ingOqEoQKwW183Mo1Qvbwg/XUgFguaV
0wRgc3oNaw4lCzpPGNDXdmp4zUQPRk/M38x1wRMQwWOUzYQFC0bQjGUw7eDc2LfCFSPAXcIcMY70
R+26T2GBewd85Y4TvjtklB2ynsgVcKMyC781beQu0QT+cTg91gljBJ+RUw0s4DCnyREZs9gkBmwx
cxojK0EjSowipn3rPe28ZO9dy3b2qRhpr/1M/vGk/mVv0iAvranvGq7nztl3gflCSEy46QT8tnnG
rkdclQ1O8XPU43Ws6ZqGdZXL8IbM5wJkFENdCDtBuDNyd9kCFsZi3RI5U5FL1Mqp2ZTgpHbuAPCp
SdSTj0b1brHLD0x6PiGTLtBak/w3j2S63LG2I5irEwAKlBUaRHdv/y4k2hE9JHK06s499xzimnyX
BFgZO3a6a6FORYBfqpeDPDSElaCibslSowhoaah2LKbHHesjdx8bdnsJIN0n7njnBpy9MgfNrZgL
swPI31OSQG0wJ9ZUTgcjtQHqpBiDwtFkUzwSBotUYC+YuSVqEZc+TShT8TXyQ5eHntOa9tzZzd1y
G9I5Ut2a0FDyjlm1/LGURMTc0wyqtEVUg+T9kE1gThDh1EI/5MvKUYZ2w6NkV8SnF892U7VPafVn
6EpnIwgBXFMXdovrFkS0EbhgYuESxgJOSg4PRZmXp3ggdgVL/DOZwdAbjXEn0eTBw3djeA4iv+QF
fwQpR0fle8+S0RETKLvdtS1KKNcZGMHQB5K89iR9/FM9YeWEmNTqFJN0EEmTZzYcguB57vqDCc97
h/94O44TQ7USS3scGM8pT4iywKxnCFmRqlE+IpoHD0z2CWpS1nakfBTWD8bWf5Dm9jjmBVFPVqXu
TXKLDFnKQxe0evOVE5gzu8t7YxyDCiBL5b0GfgdHmH5vn0s8yC6uOcFzhmHXepzz5ivgLNpnM4Vn
3wH7qZJp73Nw1RDUZt+az21L1SP9z1inLxIEQ1wW7tYYiWBXIz6QlFxOxPm4CgPtuBHb4XIJVyQe
CAsgJXeDyfeAqv83MOozDKBwE6Yz11STH2PDFfC8NZ+1HGXkA/9/9OAWMIhOzjbV3XWyt8PQV0RT
gkwwm0Qw1nU+DNOOZjsvrqMPuanv1WdoOO22WuaLkrg60ce/8OJNdyOsy3BiqrpqVScZvi6+yUA5
PAG7YFHXeY/MrvM9+7Z0IxnPAPyKX+Wo33wWzrhMGTjiLQYeS4zw3lJflcVh7zqEY+kOqyB6+8iA
+70BCXnDTmAd67hOb3V6N5SE+pEf/oIDYoomQK6HoLYOk03H7oRwr/yURIOZYaxoq2nX5uiARYK5
RLTPeRqioQMCuZekmW7dkk44pMeu8KS6gwBK67UwX0z8zlDwu2JqCaytyIbzwaPZJi2CE4cNs8v6
qSaKLertxMZQHY8wXjpvbyv9Ls19VsRi3/vT1u4pcSG5dpxOiAtcFZ+bbmCGwVYiQXPaTrNzlT3y
ZYbUq2TQ8o6T4uFA6RQ+cQRHyoQMwPrTOE0nZkbuFRxDNVnVq2ETzAeaG9HdZ0yt/ByUyHmxfN1N
XX9JREZTyfAWw+C1GpD3uvYsbjI3L2ECICDX3Wnwcqj+M8YMhSFya4V5sE/FPcE2H7QAej+hkiwS
gBS8dN/GBHGIFKkZbRkMKaYYbFzAs4oEUAU6bcR/fboZrflttPM7K/AoOfPJh+Bo7V2kGWdOjDN7
NSeaMutlWZYjoqwXs7vHJ31WzIIOCX1L5o/0Y0k0JN4jVRkqBTGWl6DJbyYj3TSlu+X1DlcsJNpI
6JZteimRbDCjnXiImmTGEynbayenM3mIc82MqWmpsMDxdztlex9FpeZnW0UQXJk16fItbDpOZ3Co
zZK/1QT0XkWPFMeqSOItsSYQXOF3vnP2g/zD1tN+pnqNYfCS8kkgQLkcFljYRyCd5ETIBtmygD9K
hwvbENelGV8D48CmytoUNMobYbiHFP3E1q7y4mjNDqMyl2pG+PNXY8HlUKWuIPcg3LGZ2oMPHCMK
wWfdUwlPc/c2VARHTCaDTs950NYF18/XlA/G3s+H+/gzIykc2vPM99EviqCTrD95ufjV6C/Z0cAi
SoOVvcm4Cvwfu9Y2KphPRabDU21bOWmR2j0mDNQ1MLij3/Nuh2ZCUgDzjxamwt7SkH7rIDsOPfh/
ePUxqd3zwomukxNGLe429tV0YoRiKxEDBQiPOuFHBMv4KVovvagi2HtSMY9sWPnOydLuC1ChAAzf
5p6UubR/TCv/vZZ8MTGoXtuLB4h1EP4n/3UuoHBOgVPvZJWmp1ZrkmAIucykbUUaX1VjYNxztDxh
R4Vx21ZR2eNWcEKIQnZGHru/bKlZH/t4saFT9VdTgIb2CvCI9OOHMCfgntscBrq7fLE/j4jmQboU
27fE9pmNSorFgGhrPUJzcuWyH8rgrhpYaNtle0Y3Tx0+2PFxbKv3xIJiUBaoyVhXGg3JSyVkqG1Q
9lHakD7vAhXZjkZ88iiadklIo0OBbgJbJwFCEYy+IE+4ZFlnnczYYBaBdG7vTgFudSQ46EknjLjp
9G3mxS/LbQiozeKd1h2yr4zw5lnxcM3ZogCda/fLkH/3/mzdXBuTowaOvhEpNRtaEvPgsQcrOqu9
ERzZ3prCA9gTzlHDt8M2a++5RnpoJoupHbxWpK1J1KSauR4NpQ5qMvtYdrHWeAQzdHXzei+ZdPrW
lJyHcN2FeYwlWb2MZ/LHOLuF+zB7TXWwW5FufR5EhiWhd+pKr42GVBDFQfoE2FcJeWIp78gXwXzW
c5NSxLyFN/CR0wbqbRm547xpOMFWC1wNdhiuX0xgbz9NTdTDYCbJ+ov0cO4EVLFkaTkvbVF+N/6i
osCGSjbHinaYvWkw3I/A0wmuF5FrVCff9uSemGD20Ok9FvX55BjJB0Kkap8qJo8BUWZ7ENrQNLCa
pC4xRzItd1CAGDWPjIGlPV+Xwr+h84pxyKEVMIJqikw5DtelpgLDpHGdoO8igIQW2+nuISD9l7SQ
Yl0Bky8vBmObeiRRJ4oSbWl8xlCl7wFqG6cb67vpVpbus9n6tI3uHFmeV97/8x+zmWf3yaHLJxkh
ldcc7wv0iNF6SgJf3+t++WDzQcp5yMRNS0JPcxMKsWBi3zVEcKdGB5PNciXWCxRzyJBYDSaU8fQF
rBmX4CXvO9Y8FYzFvg13puoMdgvY0OeKnTl9k1sY4VmBfOcCNOD0cRmht/sDbD5HZWdQEcUltymP
3WpmGuGIYnNiHdXYDA2dipxWVpY7wy8OIUE2JwqprZaTt28E0O7YbPSe79zZZIznjN59TdkGsKYC
u9ORaVU1zpkdkf3a/Ii2Ib7EI6q6towkwisCpe1c5SQLedl0A0UKHqbyN6aQPtfdYj+Ys/wq1mCo
GYwA/In+YnDwLXE7nmt/XWSPbrszvXeede6moDnavWZetSACQ0OwzXejUz1NZjBvrIZEZtBk/MIa
e1ShMz6p0jg4efjXbMkryIfDUPXkJLfuNXYeB4Z/hyll/BuE5BzPRtwAFScjp9ckWshy/qJWuy4t
5bLTNH/4A+LdYKjjONfNacz6N8Wg/awUIWklCqdhREtsmBQziYCs1gr4OiiPydSs71LX6DaqcOBD
DuU+tkExxCgsqQH1pYdvH0H+YJYBv0Ay+kkN+6pYCdTp8qiK8q/NXQDRWtq7Ylq76vzCTO1JaMC+
XdtfAxDdCOLEF3sCUvTADLsFDWswem/eJGHf9jvi4ZPnxJcQyZrK3o9gXjxhjJuuIgHEFTh5/Le0
AJY5DqRKz0x1usUxN46yXsY6tqNEhB8IByMN6SdKVWUw5uKP6UpFpi6xloemzBAj2NCSOvLbURdF
QN+we7MHMnJ/OQa9c19IfBVW1ysG+QiP4E3yDDoJp7DzkwxWhPbRh4Ko/V1ReR8WT91mpibd+hKY
OY3api1h0RQe2PIUSrjS9afvvxDGSPEA9Ra/rXGWMnz0YUOTSUpqarnEuz6Mb6RyrAN4uIggDsGO
UbUbqnyuUOy2gT5bdviE4AQidejftf2vU4U/MFDk5pOkQQZywQ3YGlzA2bn5KUTpCqRcWLKiyDlZ
aBiiUIlrQ7AHX95CcMD4YS/pU5O5dJWMDGFMO/MG3ukoGckU43I2O/1U1uz1C/Z5zaro83X21jjF
mTslJAVF7TOn+qDdfVGprSl+JQylRt2Q3j6Z4EseYfYeAFgeoOtzyvotkdIj6PlGBX7EHqwnFIBu
nng72kHCkAhC56qGgb+Yv2rK71piI7aZLfGaZky6HSh2BtisduL3SeFHkZTghyDs7vnt68XmBciP
MM3Nc7oe0OwIr+yjZNSKlX0pm3dvxBoWgPeWbH9cyPJbbaDjqhb3tUnsjc2i7jJQoFdLcTek7sWG
2fnsdOlDPD6qZpq3zA9xCtXL65CxIhr0/Ahi6tBIBF9tkW/rWCtSIq8lu1sgyL3BDxpJskVHjIyX
WXEbeR4/0OkIFOA2/Bxr+z32FJMqP/hp5jgaYNOehT020PjXCkKP5zk130YH+j1Ipgd0/ElUiXhl
OOHh8eOXAp13N8T+psytfi9JFsydv//89Xj3a8DyI1RGI3zoS6QVZMGFL2yRsPAB1PWoNEIDSFi9
pM86gZbe+Y+z7vbGAIytUEwLwNB/Lw6A+qQ0LqbhLHvtBKwfRQ1cKfM/2ZSxYPLio47hzKqXBKt1
JGObXQnwrMUmDm1Vnxi4mpL8jzmp7xhl8YeZnyl6CxTggulhz1tl0TWjRQjQzC6QPwb0f539ydXu
b1t/+BvDg7uA9KKACx5nkzGeQ5DDyMtTaDiAA1/uNIFvwnYyFMhkChMSKPm85aGp7deMFSWL+aEu
bk6XfMZBgUfOVme5uKfS6JkYa2Yi+bc16Evhlb92mrmXZpS7Ei/ROQf0tzHq4Js55tLVa3b0RzkY
4b4txpz7N4W1OUE5jHlBapH+lHnnXvi/1pEAIh9RYtQIsL4z7Nr2zN9Md2SC2HsMehQ4xiU7q3Rq
9iVJKo4vmkORVCiaRzNy1v3iYv2pA1b3rise+IzheRbPYzzci6FkbIOTJl9WRKXtH7zaeq+m9HVJ
0hswtF+pmMAFJvks2gaZC+Nt1Ey2qopCOZ9jtvrls6HsZTe7HrQg53cyIrgAZRUPexFqOoVqOJW1
+ZiTJ0h4RsNl37ygoHvFboe5DSCwOWlGLZO3ZfD6XeS6ihy7fGGyuelHsttie4J8x6w1pGdHo/WR
Fi8TrylLtw9OtK8BTRH3DfBEgxAYt7Xv+pr3FW7KX8v6Mi3a/ZZze8O0mgT0klqa7BwE1dZZIHma
CQVBLlzpWzoQqzOuCeTZOH0Y5XDL3fZAEs5fpVaZHzHzY1bZWyi270RdVLuAzoTxx7xsVhAneNgA
+Zia2CtMURGQIQOmjIWSq3lnTTa06pFA1mffTfee863ZYFwmoKDsvymGw3zTjt2HGCnlay+rOQBK
ZGEg0LYswqlgPYKJxDowZoVN97Bkx6wBhtmCwyrHto4q00r41QgWzAiqUMtn6ksY12J4WKhkc0MO
O8TnD1op6861rZOsbHDz9OBD4hMrTjl1dvUF7wIZDxonYDYAWxcKkN6cVCNvbvwM4J9llPgYBiPb
V8+DafOoIkajOoMhglRknGH3OtCLIE4+OTbraZV3koMqwO4rdbox2FqPHcE3S4rT3aTVywhPY/uX
scKDNjBhdsWlTPjxqkTrdYFwxjRu7hDvhask3RcB906HvWKkRMRycC3sYGCduzx5Oufh4NuksXob
BHqiPCyGa12TAuYE7FyWDvSmK1HMJSWCINB2voRIgu4lkmW49TJ2eEZKXgyCXA6RMgt27QKqscDQ
swniEGWB/mSCcOBadSI287xNGaTMZSm+49g7uquMpwrfVH324eMdrZc5t7JdC0F6q+SKZKvIjFLN
cvCV/VxW5oUJ7XYwp2+g3siW2uyrmxBAyIlSfA2bpNEznusF8XrY9+egyr/JgKXg8IpXV/cvJYdJ
pJXD72KL31yYz25D1iSJGF+O1REv4QUHC8I80k/7IMTM90rczDDkb03tqd2UwEfKvBQJYNBf4d0c
5sRgcofASzYBFOL51RQerYi3NCfhtn/aLAFbw4S/7lHJhg/uylYK49m+2IPNBzp0u7pOXzrwnHbW
3Jj+8MwD7Xfw0FZ+AHaycfuIIUaxdwIFfleTaNMP91p1d1zsF8xQDGh8dsGLyUsxqoagJf07i1CB
pCxunYUYhqTQbq91XW8lqOQZBD2e8fBLS9Z2qZ9miMimVzBz6S5w7wzXcQ9I39ewzTTflG2I94Bj
AmBpE5l0z/tUks8wmNT1ck0oanqgehmivU4Vm4TBHW/we+4eaw+RxNx3LkVWuW9L8XdEjqfm4Vl0
3DzLnLEx7l4dZ47WYFLMRFTkocPoeBUUQhzlf2y4mo3thsO55IiIScIyIQ/ooUUduKLfFFcCCkr/
2dVk3pIGe06wUgRdfNFe6B4BqqXH4upTjnPf6YcBT/TOxImskN88p2RFclfuCEYH28cMW9JTQUi7
kcvxIUfr3UAXQimYUyLUxKvQV3YsHXW7UJv73jUla3PP9Ue1ekMBU21BylyaPpvO1nTmhR22oeLr
NAzMaXLgZLdi78uOUT2Lk+2Ku4TuOI0fbb9DEOYz8KwNg6GG/yYMuHBw6B9zl5nybCfUmi+1Xu5q
ReJKCPjsf0g6ryVXkSyKfhERiYdXCXlX3r0Q91bVxSY+IeHrZ6nnpWKmo7uMJDKP2XvtPLyq2X5y
8hj9RhtvjfR+byn/nJYFoBvipDT78bKH8qIc7kZLFOhAsnhttRUyle6nRE64igFMkAvMWaKAx2yN
JqXRDv1h43vx2rOTX5yI+N7sod8Qb/aaO2m5AqeD050UxF3G5NviVeEya3jMPRKdYoB+8WgDF06/
kZd71PJtuw2MAlWvEfy4BvJ52/AjnfHTeaizg2X9+gWc66ZS1upPVgz2oR13YeJ16yz+riiUg66m
3BeehHuxaevAWhuOa2yaXIJM7pnyITcWQCSgepPRopiRjiGjfVEVp8Ho+SeGYnvVDmDXFL+RU5bP
TkJ+jlGatK2SCN1KNPx6/UkM3bTRfB6KlvV7em2b+3UK+RwQ+n4U/dVZ0rviU3+N9nwLa2ef+dW2
jNXFGpMfLPJkJ02krE4Jq4GMuRE2ga/RH7+cniWOL19LypP7SzJFRels+sV5gZWLjMkv7JUYJLK6
xH8gTwChncHyx3MUh6O4ODkdeEXe8Wo0x62dhz/tXG0TsuHXtFjnumZq1Dseiy0CvHr3I23wNbdN
DJxPHEvoukzDkpUYYXsi6aa43uiw+XLT4sG3aU3LOfzOJz7+QkLxttC2I6iGsyXnW2Itr2hrZ+jO
8mVG0kkKceT6Gr61wSDCxM7YVYzWm3uGCkk0LjnTPWNV34CtW5cfI8U4Q8iJ95T4SM/1tsoV1bpi
dL51xwJTG7mR4DtNr7vU+s60U8mHwNAP+/nH7Nn8mTkrShESAMoSuKmnZ1tpLotRrR00DsM4frWC
66YxT57hQFkKz4xi1kMHHVCNbrRY1lvsNBuCHyCuFsljmZIql9RkElWj3a8kaqqZjNhlYZxTkf26
FnO37HOPv9lH1klC+E3lDEaGYXiZC4afLraFe7U+BF1E1rrLFAs9k5u4r/cgZM8sNpCjv638P4ps
ygxzfvAqrm2iCiUk5YFbsZBo83TyaORIg9Dg3KjADC6v5q1VHhNlpd+71P62y+G9LTBBWEYDiDgM
aeP6aub8tkfAK4wareySFGnNkmq59mmc07vO3IJL/68rW1wZ8XTAy0JBAtJl64vy7EpvryzkwDnL
5nN837rhgWm88sDCh/OC++swW+l7xVZ11XZqq9GwtTaifKf2foqQ6Zcx8I+MgnFC2pnXPBwxbwz6
o1/OaeVnKOsGErFNCzCXz6nE5G5uSQOZ3eYy6P5vhn9z3W3TzLXxLMQNhGCfsxcCKX7xrTsHDPC4
XuHiOh8wQTayK/KtUERGUg/ySqTmtgoEEXYNgz7P2U1L+z52VhVJNFfpff5WjMEMVZRtSMx+Yn7j
/fZXdmx50einuIiS6psADXtneyDUZqTi28CsACOrEyEHhB/P+RHt+VVnaHIJU+8aOFY26Qtbd9Wi
qNvhEqJpG8RJhPO+stExD+N8ZsMN73zsnm2TnPCyMKmZF/mg6oIABqZKKFH6jdmV5gYMMr/PPdGN
k9EsCCjTvA9rY+FlBUJOUBTPtpWQ2YAxdNzM8+hHqbts0+qd/Ay9q2F4rlwzpmxEbwe/8suqQj+q
KV75ZVGpmCPgTXlXnqArrH28BnE4vhryXx6QLC58Qb6csynrJlzFdQ6Wem6JxCsMxr3Gdezt507E
r3L5z5TTamrK8d+snLe6ZeoZdt0/jLLryuf9oa0GqgsFxaYh1UwU9vPc7hnI84IVSMkqRiKrpW3+
qQTphJWfCmtxWB4w9DFn12TnTHijyLxDLJClNknYQCVN52O5lH+9sXyV0vooUzEdif58MUYcGkaO
p7q6j21IV0Ba18VEZxiwzHyEflkyIg8fEbyPk36y6q455/qzVPMSJWzu4OCan4NFBiWtXbF2l+Av
CSfodzGJbQkbY68T5zhQli5f95217SbrtqS8x+3g/DqCRCk2T3pL5iN9sCRezR2gOWhQAvXyjHKz
XGVmxFDtvkGPEV3EtmaxtPU9BpctkSyLQUWbzIVFJURWr7SiovBU1CjyLEf1T7Ln2RdYoBGSvA8w
sjnS+uPYc1CaWKzXvsiPNkucJ0rgb8wVycpwMVgj6YBNQoR0MJUpk8FVh8VvI0PvtMjwk9Cu74IX
RJFydkhMm2+YMTOcFPZOwO77OeHO6USitrMKX9k5HMX0nE8TmOmSdsKoPurBMVYpsFWiEAuQW9PD
YC02RBlEzj1zo22NLc5yvWqTqQRfaF//qtmfo7xxDlQ07FkrcvHK0edskQdByu+Oquk1kykz0oxn
x2PH19JkZsaXFARhL3Bc/G7eGSVBgSQhIFhcDt1AomeeiA+/GD/ofdHnAKZeGwgN9ksKcWViEChF
e4jLBZ8NQviIqv4rzatPb4EiDRbAhVBdvivReJFHMhZDToO0HsllMNntwdDq3SJrGekWgWeGuQMX
QOXvpfdA0ceMpABeMOet1PNf2kaEr31DTsyEA4KRFynBzj86ua0XoocbWEpNDtBiSbrRUCOwIiSb
AB6P7NTJw7URuvK9rBjB4j56hWRGTKgCruJLojZyE4Jf/jyMHjsnZG+wfKiJQbC5A+n1EITbjeKb
Rh5ZloRyVRNHhvVRsRt1bBpfJbrXuFZEeaUE/ugiwsa3Q0n1EZs1UQXEEhiTsW7QIdpYTcl56cGo
9f0UZUa6IQLSsuS8Txfra1Lu06Q1Ufd3DjCs9fWkfXSJet7HKZGYweAeGk3Kcz+cJ/aCKywuAh5P
Gommv4l6NtZmy37IXXjCktov0GEV+bER+sWskJGasfnmg8ftB/587WGbYgPxwvR01/SsrY2xje/Z
MIe0kbtsJpc00EhvyDztjr5dv3pFv8+5tTa6DBEdnEbbumBxbXc8HCToVR6bUrs4dma76Sd2GZ5J
kh0DgxxFJw6Eg9ssPyUZdmsfJ0hdZtSpsRr2gzV9lQkh1sW3E/QYZ8YhJ/fSPjqCeVmKeOisBNlB
3AP3xJj+agQEf8fdlk1VvdXd/IMDfUCQyxmlTp3tXkRulFhh7oEBKWiH3KRbhn+SbVqbV50dEpFc
Vf07Ypl+qRboVUvLVMB37lEqmY80dVp2rc/Tp2aqYt19adXjaK0ZA6rYmO48gJkQD5MbL+AjCgLs
tQrUJYyUoISdYhUcHDiTJ8leq4iX+GQr/J4xgXFMPlatE5Z7U9f92mmH5UwaY1Tr0NngF/7xgynY
L0V6GRN29l0duhvFmBhmpGaVZFSsLnGT4TxaJjrj4HuyO0J8CnEJ2J2sUiiva1czIGinhEuV63fn
JokbxUqCLRtIutES0GrrX0Ab15shFxRv6SggXyd7USALmEN5mA331wR9viodzufMppMGnI+QCLB4
oAjjrNF1FxL0fdiWkG5wDKUN0WEphPXFr0lNsmyDYoMUYjR0D6XtfrrZfbYnr0ODbtlvnA9ElP8S
NtNsmzi1R4n9iXXqrgeKyJwZRVnnm9smQZDB3MhQS7ev9bKFteee8Wg+tffiEBXHF2EZcC5xwbNO
lqfmSak+Ocj7x8UtxLUYuPAKk6LQmQzw+kQVo4Y3owkcDh5/eYkdrptsYYqUOeu7X7ee34uEwDk1
luxk5+yjLu1qt2iNxqsVl0aMZFQnxHwUIaEfMT5a4ICq4z72iR41QFKyJO/3mKFGhlvVgUqcDqHX
fyqHxNUcKTrzxyOJ8C84npyNU8rHxJ8+Bskui1FatSJekXtWknZVhcRnIAHqhU3V1hPg4b007hXi
2JsyGlq4gMyHgTWvXV3LGZ84+m96FYM1tYYCsuL8+EgtC7Iea8gK+X8kgi1hhZ/9hMlHaz7jyD/i
WzF0xAOGj2PhuZGyJX6zS+sHl774Oza4SFwUDUMvbw1Rsbh4MVcHQkTtWIRHhAMcHflBDrzgWel/
W6j8GSnMLDGnlIjtxmHS600rSrORgVlAreRtM70bLGePBgoMGBiCKqHvTpfwb28yFgQakDGUcVZ9
mj5XPBARKXaSwVCy76HTk19BgMPMZN9dBE6MzH+ah/kjRAi7hoRBdJNVbaahvSArx8ickYIXLBZD
SCs+IcAXm76yBctyHn9BDGHWIFEu07/xPerM53HCls1bh0A2j2a/u1Eq/lZ2Wh6y4V1Z+Di1zaSF
nv6+if2UGbbrFGpyPqjvET1tYUxUyP5nqfU3SHD4IdLcz1XzTTIrea7AzSlByl8dmtCy7hqluirg
4gJusMadtRCr6OQQRpj9wr4XTAXHh34vUoPshVa9Jq2E+UWfZY83g9bO1f7NSvrDRI94F64/cnk9
ytjDM51uU5KKyomqmNbYk3TFLRgVl0DEqsIuPyyfkDz5cPDH0Yy8TG52LRsLzp1nvHvWoW7Yy8YO
kpfaloSNL0hb1HwZ+7A7mbb+Hs3i0KO9YtI8/GoyrvazzdxpKb+xhshNQQO5riRLfMeU5AcrD2Rq
OG6U4rXVFwP5Oj+akO4w4yaiva5IAeKAk3FU+c80Hh4rTrBI3oIfLEwecpfsXYQZ90g1zAEc2Zl2
927LBqqU1S1uq4dSu2Lv9z+4bGP+XFKq1EaoD5gSCGEEtx9nP+I8/iXht8QvpM+GoGYmFA+B3ZRF
icIVYjO4Guckmh3F6MD4W87yw5CMD7JMv7QhKBjhfmWO/0SqMEI1jb5ezr9S0UK75cmLj9KlJyKr
Fts3HzyM+KtWpJ8Oe8WVpTo8RqSnjql9SvJkQ8/7SbjWg/I8qDvhYfaSn4W8NpJJIre6540V+QmG
/7rTxRNxf8PGaj2a7zJZedOD57XHGH/P6v7RYWI27coQ6ZrN55i5aaSNwd/oe7ZOr/S9WYxb5NLz
j9NaAnUW6ts0Ow1J00UsjQld1X+ZcK9aVbyhKCtYM2T/VFrdYwIRGbvpoUsQ1s7ZDW8rG2/GfkkM
AlUqrh00tjNCdCfYCek/DShzt7YFKLC9K0AQgFrJYq6mmZzqUf5McYkzQVasn520Q1ewxfVhTh/c
G6shHJjz41NInandChTzjNX/4d/+Zxq7xhZIYb27hM69xAggV7OuvvAZPZKUWXDFOdupfmljzwPQ
ct9LdXhWWsMnS54N/So0kApZdf9bd5MZIW7ZC8rEyIJmA2e8r4hynZ/aA068EYzegogrNJ/JNX0t
/4xeQ9xdzQTU7TnGxs7Fc8xIqpz9q5lMBKfY8eM8Vx/tEt/4FI0R7avcNDShKmyrdWhR7473LJmh
6omtYp87LcOhEOgMmGzmfE6QRui79IMAt4Mn/N9CI3VsRk5QjzyEUpFTBBcEU21L86xS1PzpH+Jg
8DMF87iupscp7NKIauTa1sanbr3fMCsABNQmMZu+igZLPHbegpm3UVHrOduOCK7VghUnaU2mSZPa
TD2q8MVaBT1PuvOIJuAxrnkJRx7VOeUYNVtijgd91ZgUeavC6kILOLL68A0fC7BW7KTpPx1/+ond
loZCdSREJRfyKl50HxfbVC/Y/5oH4absaAyGQXn4kWV1d9Ko0fOeBSRJSnYs/gxe8ZsGLLy0sxUm
UJ7lz4zDSlkXznp/O8IkoHN1U3zJHTcRn8Gw5QkvbTJbcjdAtebNYAW+c0aHK8JH3zC3Mp9kA3//
0b5nvTWVf55cMkRnToO1TsKHCWo20quDn9ISpCG8MLMPT9xsKaar9K8dYD8AL5LYCH84EU59IZut
W7LNtaZh43bVfujFVXk2Vrfq1YfOg3y9x/PCEJwVIVPsHo2oL4a/OT0nLpNXgptYmLnWG3zPfWEN
Q1QOoEx5Qxacl9tu4K+kvdvjK17xd08btxgvaGza/xNRenffKdb/TlDAPWtfm5GsvxoPC3Wlfgch
yWsRLKRv6rVsqRXGaSDyokk3zp0YIu8zJquifQmGTESTh/yicPD5JTjcZbhBUMTS0PEea1u7UZ02
9qo3h4SChngrBm6rwM0TPBU71vfZDm0quA58pgijiDZFeDnTiEsD5bxVYeqpIEF49cVqsn9FPf8i
279KB5NPUq5RjPek8aqnss9vQeVRaOGaC3meV7ZlEr6Knxu50v1xR7g8ZdvGL2lL71Fq/HmYTlwE
aXbNzn6+tHN4DIRsdgx0oDytYnK6iBD8nWP2wn6i35wsjeoO/6JENTDN+Y7j6KF0QKAG4xVVfYT2
8ZYZ3Xvh+rukluUOfwrrOJvfv6egpX3JdsIG3DMWe5tMb3AutbvpfawibVEhEnb/sNUZwPVZLN+m
stv4SJGyOR+idq7D/WhRtMBIxwdmxuDqMxwyngsqT0ojCtlpg12pVk1lw8K33HyTtj8kff0J2Fl3
Vf5r2la3ou1BIOTCtQxang1wmBR7HV6O2U/X3TSkG6ghoc+bYSLXjejeJTRI2oDGdX7NoUACnHsf
pONSQwnR7QQWxmuN1t0r/ZHrltDtGVSwNKCH2UnFjrhEFjT3S3woVXFtscBGbM3OPUdXYhryUjcW
Ii4vSI8TsXtPaYkV12DVQDcYkmQq+h3skEPTwi4ImzaM5h7OEQlpb8skGW228n2Q4/JqI+zhyJAZ
QWxGY00bgzHa1iI7O8vzo5HJ+CM8BfAddoWKneN8DMqoeO5su/tDdPJDpmR+iv+O0C5wLGMNRS5j
HiaXdbNj3DS0v0YaiIkqIm4x9mxRaSVn1RIQA8Lg6PSuiTwkNTeVm19rJUsYCqzkUry24GjeUwVq
kBeesEjPuNkuk26zrm6JDfM0UCPphmMpd4yUlqJj65VxA5ULGolUE0uHRxXuboI63DSbA+70v2j2
Q34n95VeHaIMq+aiJVKztZVzyN1H03Sbc4I5LCJHboHSGeQn1ytfBpcWXaPbl3VxA7fG/9H6qauq
6QWinbeG/+ezeiKsSmVef/JT7yLofM4Ir9a1mxCHGVLzMDq1T107RLpRf21gijrGghZIJvrdKMW1
syhAETxxKSYY8/EwFGtkxsvFErQUxjK/qunxjrApcud9Af77zIgAi/IUnmUr+bQ7xg6HaRZ1oBcj
YyjIiWIDrS2ydeZBDufadL4TMm32hk2E0VDHzrlGAbSSgfNgd1BT3lMv6R9ZpqSb1irJgi0pyhMl
yucUyXxFruJDkIXVk6YtbkvQFq7phSdLs0v1W81L0PfpqTYlJ+n0ktHF3MrFd66YGI6GCl8WHsPT
wqitNON9ySYbljCaaBWjM8ZdqR4IsqmwhrG4wpj0J8/1zXFHTdjEJKNJIvG5c+mhD8VkqTMwQf7N
ssWxr15pt5QhzLbQAF2RVMRMoOLvQH25LaeDEQ7Hmj5yVfdNeBABCC3Uk8mmqEv27l4/XSvPfcm6
Kj5LM+vXfpJ+djnrIaBu9GwLWKzZD/ievcNQrUey2XfurncZTKSQwdlCzh/gSR7CTJWncBjWdswg
x7hOuIPrwpx2Zoz00inz71Euj0q2yzmvOeeHTHrreLY3GVLqToN5SgM+kpbhz4fEA8nI4hb42j+i
5tqjVzHbVVSKO7PWEiW+/ujqOL+5+NW22r3n1pZ1GWzsoBr2uGfRPFt++0TfytzVAfvbi+ovfJKJ
4zkMrtvFEH8h51SnCpJT7lT2GqJQv5OhumOkQ8x91gfcqLfYQgUyCuc88V48xDJmXJGaVTTXd/dD
wAkbE8e3Sdozj72YaO6KWRsPIQnlqei701ikV6qw+FrG5wycwBlGWEFMNpGIufb2WGAjU6RfMTl0
icJQBNwawoULYlGO9j9R0olkQr3ZohtPqfkxzCYheeak3gsbvEIhYqy9TOR9AnFLYQ2XwW43FX7j
NQq34UDSMv1Z3Ryr2lWXcXD0o1ul1DOgvVJNOd6FdJk4Z9nVNxOEBocVZSVIMR0bf891aF0ID+uf
sKAf0E4dLWac9mLWXyKd1/6nH3zjPXIIi4JKADnO3I9TXtwYMOZTUG/crAvZemue1Mr9IUSl3Yd2
ucHUKJ9it6rOE6IbGBLtWjLafAuNBgRcbyyRXxfzzp0W/xYIPpAwYEyAM4uOxq7/HR2CQocwOLhl
V0dmwJQ9c+/C+Byh14Iiu0HiEsxNckNu9jMQUbuzvOLSDEty8+efzjLEo0HIbaVSm+6XOUNaK/PU
GeT8SErg1SLvnq66fmQ4+DNLu3zSRkKXFs4jxqIJcbO1NYoEv9SQvzQhlJY27BGEG2ADuDu5cY5V
8SuXIt9T+OXYAY3qWiyn5O5oDdwBIQz176qyk+ka5s2pMMY31lnjPgucnchleLTuHsYQiTgdW762
ywXJAXTggaKu5SO3+1cMelV1NhPA/Kfpp+nkiYySeAj8XR0z2kttY7rJNv0nvG64TK4tXiA84D9Z
bKbhibW/UzYPLqSjFaNL6kWvY8Voy/lgGvC7ZrGQNEu3NLolBkH2pZEXI5d1EMCsC4b60Zg79s1r
IjWP6dPsV0/4YxCOomamJC92xBxQXv9/qMmw7y5INfsEm24Xr0yLnTfDqSvmQ0kcMsBo4AITcHLj
NbuvUpeg7dDBcZcNgyPOQ3DrfVAukKYg52aPgz+Gt/8+KyaU8MN/Tk5XuSixjFer53+A1PjDjbSF
mBKsK8+wt6y//1o2Z5U5mOpgZf50FDY6yjSdmMzXKEvnFHmszS0UJuUB0XdJFbrcd1d6PpKWsE3Q
OqHzsd9q7E+LuAtQwDo/K0TV42g/JbNvfVMaNVYzHp0GVqaAJQYijs/24oTLHxDHd3BwotjtE1IW
YsnvRgBDXmd2j+Wcv7VLtaoXAaeMzfzaa9Rnbuv3nOR05IH+8xSkLtl+SBO86Rsl4l9wUGJnsmNZ
oXAvNnlp9odlyveLKd0jfmVzN0z2p847LH1+faRiWKK4Ec+TwuRntm599gNGr+ZkDZvASd4tDcvV
rhkgWZK1lcQq5YMOweo19aTYotwaCsYoi/TyXZ4aAZyV5iUdGxSpdTwwjpId+rE5PP33BVPqZqoJ
S7HCxH7tFAO9ggzgs4zrY1NaeAYNdBhyibvNqMkJEKJv+CmNdygM9nFx7qA1HSykjUOoj6N5sFCn
7GMvY31356GIEC9rDZkFDTETWstGos6k+NUrczSZOntQ/WDC0jUYh5jVhy6nYOcEP4PH1YJ6BWye
FT6EU+diKiDvqmUOOleDBw4Js0zLf7cvqux5KI0GRHTxOXfKeGgbDs9Yx2c1Vs9efE89LbQDzjQb
2Jo9ZKDTknQpTtZQfQeBFofKTECoMHcd+3Hfh8AH8hEmnp0wka9IKNwTFLILmS5f595qUeUF+uQN
rLCcMTn1KdrrdjDL42i1/zizVTkWr46q022l6U8GJzzqxPx1QpT2rJjcdRw2w8YZNOPW+qrjYHwo
0IfizN61Yc5mmqTwA4xCRC3I/RNSCfZp637FQyIZVgtxSZFfk9qxNUt8r4GL4ATBdloShoVFK5wh
+3VE+BKSfUIcFfCG3woRRlqnX4Ppvxs+Sxio3ngUE4r6IQnamxzHd4B9dAjulhy28a8fosNB01K+
SKyeNL5mcvREfc4VzUTSS+/RGY5slzHYdflZqvHbm6Y/VQkolEny9IDaW4/D+DJRz85tpydMleaL
aiqP4DLXPqtpPOU9unmAsxOQGWW/lOOxZUyNVqFHZmVOyy0OuHOx7Zsb18lAFJqdFfkxETAYJNHl
a+HdKrxVa43bJB8Lm7GvZaBL9YITDelfE9TIVKvwUOmWnlwZ9yAFI/3TByhl0KnxvKf+pUeWBWLn
K5XxWzUM3c5RwXgoXVaBpu+h/Q/I+SltTh4vBH+r/Z1GB4qWqpV4+AiOtR/FvJDE5DLoDjrP2/Uz
We7z4EYjA8vrVNgPcsqcZ5JBWMdOy7lOesrC5SBb34/CxdQPgxvUWwswIgIHJFx+8WVTK1wXYOVU
da56c4H346KAS9RzCa8QPN0mgXS3nu/n+DhOxwA/GLVUcgzNdAsc5mGaUgQl+XxlIcxUqMPZYsRe
d2a5duw8w4soe9tj0EITtVwp14W4J7nPFKp4RtqzyrN6Z5v8WKcxmbr2bXkG65GsADvJHfQERDTa
bh6ApbUPusBd6yfWs6mQdTg5zgeVxdkJ+h235zzbqBEKcULTqIBrmg/jWMujXT0W1Uz2srjbuFp1
X+APO+FIvTKWakC4/OKnZNwNBTosv/S+3DrH85X3R7Dd0cyw/eDhgVhkLk+0wnxcRPkufBgBblHs
SeCqkMOzFLgXD95SHWnlxQGSsr11lPwjTbc8e65tHozJ3I0TG06QSywgPU0WR4P/DGenXpUVChk7
PCsFX84d4msW8uAh8iBuD3/chYYqiLowUawbzCVqiNrc0EjhFGxpLgb/j7KzZ0ZDarukw7pj/XTB
0vroOqJ+oazETWuekcYgomgqRFeVavZ6aF4rRQyPN4eceGacntK6+ckwxUPjgaAxagwVhe0/MjBI
jtITn2wRmKSK9JzPZfviWdgGkMXXs5j2pSGPcgR3rZPmSuTxNegH73suzqSd1laxsFBOLo4c+tO4
DA8Ys6FDTNY7s8B9xaCLMGTF/B+gb+e5B+1PNyJfTnWbH5Y5bHcJFe8a76FPB3Gy2YbyQVHWUZjj
PrdM9SgpUgfffO7L0T2ac3GwFU2MOdkY3tPkLAsXfN9IlSG17B89pAf42MkmR4O8GZoQJoIRbhRn
BFipcL7898W2CiOi6Rv2TrH3JMA27UF7AmRMAKtMeFYlY5c8nV68uANz0R/qHGS36Mz54iUix72c
tfSCrA7aFllUbM9nrOM7q0CuFnjJfC1tMR5MXmAH3SK+JZdH2aqzy39f4q7bxaU3HShE5DmvFpRQ
OZZ4PJZEo+X+QUr89nKW8zpQiWb0Xj5gb4hPKlevwuvtc5yNlxkO+95hVLsnMuGfcHp/V2rSrBYD
S+cg8vaNwS0XoX9SSRN+KdXOq4T/IvPlKR7uwmI2sNs7nR4CM9TihigK3VJZTvdhM4CCDRpQJvNO
YJ57l4SquWyOViM7RsPwUR3s4XiyACIaFJt4pEnSZm9Iivg5RmoxTkkdoXO24eTU4S6sYOjESfji
wFp9Lgxzgxv8A9kACFKcV8cuAHPir8inE1fTYLozBYG1mhdCjmIEoRw+9O3e3RQ/OsexjIsnU9sJ
KMmxZ+AF+MABYji7/OtU5AmTZpu0idbIt3gb0kgXzotXey8zvux1OjvJMbs3/2KqT2FnZoAJhLmV
Dt5pSzaEe+vuFHpklq8grmXpMZekla4qyD5+Cd0u83txoGxto7sS1K2WzeI6L0s4zc/BTJ/MLtl7
8HvM93GnDjFK5Z0K9PzRi+KFSA7z0bNOWHr6Y9zCHmX61+4LjwMqbfS4djrUY9xNGgmaiZ3ZC9Mj
w+EEqxWw7hDfw4cw0bZo7k30MMRCMZx4GCQupKgJsqtsdfrcT2oCAQfqt7dnlMchMl2mpT90/OY+
FFh6eldVkdXmrwz/UdzJUr01qI0ufIu95db/cLgVW4Bud8FBra9ldWPA3EYQuXmQSCnvIuUJJLje
3QXilv3KnmAMIEc6zm2GKdK5ewIwj2/FzHpmXOL3qbwnvrYpaTISJ6nV80X4vn6n0eUb1pt0dIad
lWv54rBSmlI+WrXgxS0U256y8VFwJjksHmXCar2HXNQ4sZJgqC/UAIjZd109oMkAuILAfVy+xtnB
sja+LCa5YynzvfMw3xE5M1qWHHFzzB57Q7QkyWrzUERV6iZrBXPyGJcJqQ0aNgJW2uMSYzxEck6E
SdzhpQ0f59Q2P5tm249e9xUuU4eDQRBcYtf9VwdoK8Bx75vQaXKgbes0B1uU2FrjazXdL0zsYBDH
4FEsUJisBYySVhljKre2yED0UsRgjfeB/6wtuvYTEK46uD7cFE0cqU3LwVXrLzQDLdLygLWEMnn8
BkNTlTXxr0XOhg+XnYmA9g5l6qOKL8uHuZLNjZwY8ZgkzpYxyjZ04+YlmQa67rvurEV3m7d+/mRg
maisOIfJxbZ2eEHwZ31CsD+xcvdfTGm8OUq8h5bRPyBhgp6C56fqLf8w1ChLzTjMT00PvDNxCZh1
dXtZStt4vYvg1oMT/HazLy5hOKoor1zCQEwTOOGkniUek/9S5JI5N65ZlnJI9PlZTzlOU8Tg10Bw
LZpBh5pvwU7m4JZfvl3LMtcmzKTPqcNvnXEPZUUNZ4m4uk0HbmCN0QKlRR7PbxaEEVRRvWGmt/++
hHP4FptogtnAisgSZIxyue4NFK1UMkEEWpDNFtKFY8EC4RaD9iYRNz5MEzE5uJtyFA+oIQzWwJtm
LKYD8SKHgA3UE08FExKaJ9ZFLNzrEAEhK/zdYMM7NBTPx0gnePBm6DPW+ItCqX9uUjh97JuOiUM4
ujM17ScpBuzsAh8s3WBRIeJzaicVHPtsMQBR/yrfLf9maUZmxB115Ct72ntkDG2bOse92RvtJjOa
H8Yc/XEqgmaDdm/8H2PntRw5kmbpVymre/TAAYcym+qL0JoR1MkbGMkkoaVDP/184PSKrjXb3bYu
WkVlJjMYEYD/4pzvXAMwRWsL09YWHQiW/8Qonvj4w+O1Hkcz09aDzcU4tO3AdR4me5EW8iZwEC1i
Q3pbBEfG2QC21MnCO+ruwZSjeWbPWp4mY9x5kYUsy+UMDTTzHJrNu0X40CP7M9wt1Xgap9xbmaPw
9rSV2GoH+2OMHXOjB/290/OyGXbFsDDDWOt07Yc9D3TqHACEGxMLYI1g4xxYIMumyoarcs6mkVXH
DpU0alYqh5ApG3KfJwrpzwwnzbbOqBIhLgg2sXdRJQG5gQ5aGbV+JyvG0hQNbGlJ0Wnem6/I6hGU
0+zdnHbY2yynzx1gooWurkVowFLSbLQXAt6VUtENksS4M8ocLRBuYBrVixgDqGCqohuxyI0TgKaK
0PuyZG7fd9yEEYyxfUTSs9BrH3QTZedm0pvuEhmqP4ouvOZF/DsN4K6P0qVCoWPGIjgiHKj1dYwc
dGWZ0T4rSib3seIQRhVgVpIN6uBu0Uv2qElT8vmmLNgUUbsjpg0Fnhmn4+aHw4+fqzo1sInYw2Hl
RLNwKF1CGEefBhC/5H3exk+WPniPHvJQRvO1pFxWLdt8Q0dAIRCvQb5EHzIwWVthGJv1adi4nTo0
rihhdtxdw5XiEYPw8hvsS3xskKMs7NYIH5klCbz14BN1kVxcx/Lpu8Jsg9993bKH+6lxXAOAAGF6
rN30yTxqdYX6af434L0vba/i3WZyuKP3Ari1pnFe6SlIjBZL5EGnbKdo8NkS4V3sIvQshsVaIvFB
3Xqw60RdnHGUqINnGryd+h5qQnZvmAWxHLK5M0CEYrDD1zqZ0a7Vq0v53ZXxRzPAS3ZkiMBI1Eet
G7GW81QOud1tmN7uglJTr1aHlE6bTKj/FnfTMmjzQ5vla6Nou2vYRxoe/xjzOGqcyISBqU2HyYBB
44WFsxTl5B8Kn3mukuBoSO6dDkHrYHKdmPo2bszMsmYaHGOnM6gR3vMaqUkzFO+sEPITCpVqozEY
PUVcNsdY162N0dXlPRb0vZtVHw14ls8qOyfc8h913b6BXI3uBuG/+ShB9wRdvGhF2eBcatQ+Bt2/
6jq4CFFdO8wk4CJYta4urfCqm2OYv1Gwi0fdV3vCRYqNmVf2Oioa97H7GifL3jlhGi2Elj8VeTs9
ITvAOVY050lLio2tpuD/EbAi/s+sE8ei0bLJeDLJ5vP+lnXCi6fpuuvmO8vAHljJmQVXMrxPaqNa
Vc344k4B9GgZ3OPUp2qc1GtMPbxs5yLVwwhwomlmC16mDtAwzIAtqptOwFXh3v4T3vEf/5b3qf75
nzz+LEraiiBs/vbwn+fosy5U8d385/zH/udv+/c/9M/tV3F5Zzz4f/1Nj0XG///+W/7t2/K3/+vZ
rd6b9397sM6bqBlvLcfu/Zdq0+bnKQRfxfw7/39/8Y+vn+/yOJZff/35Ccq0mb8bGbb5n//6pf3v
v/6UvCf/8b9/+3/92vwj/vXn/RdrwDT6/KP4/qMJv/5YFnlQ/P2Pf72r5q8/hfsPm/gTsph0YUhL
COK++q+fXxH/IGWXuBlmtJ7jWHPabV7UTfjXn+Y/HJ1gTpASLv+z+PN//qGKdv4lzfqHbrjzx4aw
Sdfgj1p//o/nef3v1JX/fv94Wf71+I+8za5k0jeKnws+CEki/yuehUJEJ4zDE9K0JEeL+fdAV8EH
Io5CxM7cTpaB0LUbu09vIahZP4f4CTZW/WWb2LKgrdSP7WQOG6TQ9IC9/2pqln5XmtDVASE5e/Au
2rrqzE2enOLKKy/g1BNenMuQdOzcWLxc9HUCTvfieZGx9N3M3HnBVrXXMu4ONCNUyGS2XT2JKd8N
HX2p68N3mEzdcorktz/Y4ZE1KgxMeDQrN23oDrj0jdDmmcgnRQoDPSlMowiUoIrzTVhJ8AaJXmL7
9bQl5LDpqDyXGBETUSwS4l8VfcHKMY1tiXRgPTnTCoyM+eqYiEGCTA4bt2ZvZrapxMCe7Puh+F0O
QbtvtfyX6jpcna6+6a06ObmOqO+YkWJSG2b6sj88GPm1Gep0r5zgMWJXewl7eU7ET/Znf4R+NPeM
ug6NyJuWlQE6xSgqH1yBV2wy+Hgs1NVLg+1vkbQ1Gg4Ds7psU8g9St+aQzwcwqjvtsJuYfUYHTdA
FX8Mnf5iajjEcLRTgwz+zhtTFM8JjoNIGg+T+xaObbK2YBdy+3iMyUXeZxbqnHSYtCW+YM5N0E9C
hfh2TC9lWbGxg0yBE4MIFqbacwNW4NvwHjGEP2jljPay64kjPP6QY2itGOGnyC4q7dBCVylEf6sY
fqNggCsMgTQ/OpICMNLt/kJI0QnqivmByWbmFQMplrEDq1LhWdXNlT/20w0pdmFgGqhzNT06hLQT
gc0xYwFsXWEobLmXnsfEHp4KxCyB3EOtxDwP1fYQ5LqzhZg0bbUseFV2haMz/V3n44OW36rGnM+B
+q3Kg7ehmTZ0uUysDJiWTm2Be2jIMC2zvdsJwNFJe7Brei4R41RzTCwXIZkQWseuwC4ouUSLClHH
lYMoHQeMUM1yasjN0uKjDJB0ywaChi1QFpXp7E/QmeeydIGs+dsw+Sv9jgmgVLwA5hQ+FP1nFWif
Tb+rnaG6oR9vMU5ePFbNx2I0Iev2xcuYUpya9pfUxquJuwIXzclpAeMJPb1zqvFQNOG+svoHr4KX
o6XJjfRTdOslfRhxomuNCVQykqjQZd9a9ysEfB6k8tknWojd9FNvTSdL2c/UyKukeUcQ8EFXfhWd
O7EJKtJFWLjnxBjAdfmfTh2/e6G6eUUJrf0wpfZzYREPUHpUK5nkrzUmG4nEpgY7ODS/UFWcwPls
CxxyPeidnd1CM0K1Hscwlx3GCxOfSod4+3Qup+3kzumsO9s79130bIXmU2rnv6vGvtmQB1Z69MtV
6oF7YLuljT1BRa83wG+a+9Riu01JaAU15Y3O3Ctnwt0UX+XQ8yoqmg3wEuuRZZlM4X0bFpZq5IxF
ocdbHxWxyXhkXyljATly2OqTfq0nHQfOsJGhz2VHJJqtGd1CBZCkO1GPGy4ZwSbR2MH7nfAiEF1c
cuNBAWQVK02DSpaGA/RmoiJonsplVjcsF0cgC4ZVL3X6nTwsUgYM2z6YnLUBKhfYepbvIwX/tpeZ
SzeqXhQwQ0JAoMH1DNS9AISPpw0vQc0C0EWutyicCDWF6b73sR4uS0zlbSKI3OKKydfgnr5LfSqh
E7A3n4PuxDjdhqZDAEGFpVqAX6kgJywQzecwbtreMs+t1b/amPUWQTRD1+CfL2rnO62sbxIdgCkC
asVF+xjjUVog8zsAdZkA2yOrgiSEAAknVffByOdqxzN2u63AxZXG78CIuYkV4Ud96l17OOSYApdD
ql6k+mTaMD4J/JRNryAMtDqA7zylhSwg0BjVR2Ihk6Z43Tld4K9t5PZrKasHLgNrg3r7YZrGdgs7
hbjdnkVH/4Zl/NrJ7MkJfgwaOKqaQBE1nagFc7LYwkHTuiViXMeIdrnduosgBhtiwneOkN+QuhGV
R8UsZqotXJAzg9Wz2GRGYZwsCre6t5wRZYqM3uhEyWRAN75KQHdovHdoLIKlNw5ipSV6Q6aGYDxX
FvWWwrtd9FP3rXy0/lVVwK5uTqh6xHdqFa+5BMAwzCajqfTbB5HUv9yeKIjCGtYSiSbHdvn+I0lV
RvJEjhmyYKyahp9pWxVx9+qGQ1m7wUqE8gutfDMjrd4nxkoHuEfhfefDPNM2LHieuq5c+nFfgXyX
N7JF3nIlNGZmze+8cTW8dibKJMLQF4OW3RynZo2i5MMEye0qR9LSRNceCieErJxr0cFFD2RILSPo
kQW52zxYfctdsHH7BXujzaBF1x7MPsMATlGN8flQ45XKAnay1liTMWCiOh0GbcfbIoGQc9MBgwqh
o+nPfAKDcGClh2CeGSHfNiJWKC8t1MdI3coSahI2+iEK6LvkB0izCu22TcQSFkGAJs7VzuwXgFrI
FbIQ3ARdkEAMY6ix+Mi1OfIlZwsODw3pc+B91yplsqiC18EFRzbgADq3HxnKkvtMhFuf9m6AKpth
mVj2Cs6O+9VWeMh/EacIPWSGTXcjm5qQT77CIugg09yVYXkdASRgautWE5FpferuSgOPOKXjmxoq
tU06HuX+iGavPeoB1EoSf5dkEwnuqSpE7h657ntgDwAExgZTkYunGOXDtrFjbQf1fj9JHyReCpJ8
wtnuYyFlVV48e02BW94Iut1URl+pj22IxCtvL70ZCUM6DLD8D2Vg8M+9T6Rl7gFpxdi+Gj7KBNc0
e0BI3lbLhbXWbbzEinf0KgvnClEQZWEu1XrY5iays8mEQhcQuz5wUY4ddt2WWA0jyu/jOH6gPgRI
JBiIh3rHG+Z4r2YVOTvSTA42kJ6D3XFWkxRFigAb2EhU2HTEXlYYHsF54nX1q1Owc2vA7IZIvI09
+K8OeqU1NE+4bql8M0HyElECrSSKQI5oKV5RHxXC0G1hSJbHClUe97TUXZUiwDXGu3EuQvswCI66
qveYr2bFAz/zGVhXsgzlJFeIPiFI0mpWGoQH1r1abXnrYUxPnA+IJwZcu3hH7ZmDHbsZCks7VHxM
SNFEhONOtXYlMMyRhthoOmwqC1ILUzic8EpVzj7ypoc0fosRTi2JpdPxDMRIIoUHMnCszaWbcA1W
GS8dEcbIJCC+8qsYaoU5ooUaW3Bs7nsYwu3wfMJe2Stw6LsmblgC+/BQF+uWu0xHvM5AKuIuRIwX
4jEqkyndjTG6usKotDNXM2GT5y62Haq9dB1nLUOeUXurLTJYsFfcuRqyyVwVIzN1GPAlc9Lejbnj
r2XShL9yZrnAIGIah7HeVEKScIbH2491b2exCV/gxRDwozg3c/9OURLwCUXSGXgjP7MTuwtblw0U
lRpJ29DumjaL7tNREKbX2OmReS9xEwIqrUKQDyM/ZkEDddzLrfxsxRxQaWw96WFcHFpAg7KA7iGF
+zJ188vRZDbZF8XAC6njDB7FogpYjkcYs7cA5haD5An6TLt2GCnjtRYhiUx763EyT3QZ5G53eAYy
5hY1hoYdY9536XWvQUKvPgWcevhPv7A5BWvCFKYjABGWLfEFaAeyUrtFYw4M1+Fzc9ZKU+PQZtaE
ha4DBIp3ISJw7zim8YeXYNloubsRBWfeJtBAJFPMcLnBQNZUzRoqqS9RHSQOPYIqoC0pLTuSDr6u
53e9CoIcbZYj144DU0MYvwX3gFWas4gFtYXAiM+85Ym92yICNdrgqRZNeIgoXmJWwwEJuA9E8U0o
hyXAbW1cDV6y1VJ/vBQGqBOeLAn0OayrwJ0uSSjMc8Bw776tzVOmdGuHMvs+0UZEHUP43nn+DrZU
sI5GEhoAUUiCFh28Xl1/UuTq7eMmyNnZe6SheUjwBAGJ9JHI2jr2rNJOIca5dB1NDVGt7TdAIiO6
w+ATyAivaIz/NJQ1DAIn/yZ4C8oomwPLRENuz5yqIaWRHfz2iMznYZgGccdOoySY8h74boEbj7Ro
PpfPMg6xGhXDLR2Y6RMiTfyDHtT7okoSkB8jRPopfjS0xLmEtThjO2Ivn4Jbnb/E7qdpVXtL2u49
Zo9yHWHVgRY0vSD3CPcDUHqaS38CCwgJLWbCOkZVF9A4DgcGAg8lNe8dNyVFZp8olw0mDrYcG53/
dA083kiEpMkqnLsX5vChh7uLCURx8UkUXVQ6uXddOz71MRYCx8E6ZRf+gQFZjU+k7FlOMSg2rf4u
95uH0TWCM0SQSjTjAYTgXRdY0R2f/0YIOKCl+8RoCDeNG1ysLNnLApFOX07mLonhDJVDc4C1W4IV
0qpt2LAHkg3R7qnFy+zabMiKUgxkLGuPxbze5bjiyPCrM0Ir4wQTDK1a0wZoO2V6B+IeBR93U2wS
SNdMUSyDyTub1Fh8CshTIJV+xEjHscUU315pfY3Pa4wf2AaNh58vZqp2fsHOVUXRpS9DurSOQ7kn
b7aJcrid9Tz+G8Egp/0MMo0XzLgj2l0DTWAD8MqzjlrYrxsnKM+52XxPSmtuto21mhiXTTMa/tK0
eT/botwHLkJ1Uqwhu8aMI7og7lbNrJX++dIP2UOqu099UXylHiHZEx0uPoPKXdmkSiKM5kufZdOW
JSV2hZwfJhCsaaap708awuoVfhJQ4i4R1/H8xQSIi/x2MDDjxdFJtARwlC0hLMBK3UMbTTXBv+Cy
iORGT9B2d/Tk5RTGLz8Lntx0y4tbktc+12JMus1lyirpwTgEzGPqsVX3utSaVd0Z3kJvqTEa14+e
o2KeU3s7oZfNe9/OiZ9AdZacA8VeWkSC1kZcP2g+WCMIsfC0gTRs0g73K+sH/y0HK0j0ACAOP/ku
C2vbxFr2PgdtorAa2q1pcu4X3Bz2Zj0a8NOhcDMXmD3v6aXSlLw1GP+4QyhnaRBYcGjrZz91gPOg
c5CR/ZrqCudp/Rz1ILc7ZBRPWqPsrevQJf08lBb0i0wn/+7nYd2UUG2TftkJalMZuurJyNhL82Nn
6GM79aSIBd+hQ6vxcPOQXMB2P0zQI/CZ0013450gDetUJea5lGxYK56N9Kl46faaZeCjLPIQFz/5
Nsf4lAAWKLWGDNzZogzOWlK2uyQMAFZa4LERZ5+ydZWnLHVaXgcGA0DcSBZpHl2X3a/hEFJbee3D
4O5dzkNERxrE0SmMsAp8ZQowQaHZkLKUjpDMt68kt8hTMrOESpIHwE8xj7KYXLVhLA7AQGbfeliQ
wTI+qY6mU/RMocy24EOfV1TcA/D+tADxZrTkUAtVkFyFAHoIZ2kjfvt9YUESASXWHiNfEkA13UWE
xB2AP6PlOWIROeU1nna3njjcLCBdynKqdS4dmoOxDvbKjx6KrkXx1Wg4NvgITahqV57UzujX5DZR
zMfGYOTgqsWW3UD3FClSNxszd94aVPqlh6an0WFWZry1ug8Ue5Sp+xhW4ImKWEHfgF3B+LGnT84+
qppSQ2JpFwj4Ox3OjkWvF5oouDGt3Et0fs3k3Ew4+0mafMny2vdV9+1Mzav9DfpDXPQBik9VR6dE
U6gWiZsCK2gLTLsBVsU8fARLnH8HTrdgZKW2rl0lhwbTn7CtEozgAGl/HDdYWsDMpmrcGq2ub9Mw
vplWqq1ysq92XdBteRuZbOZRB1ItefZj0Mpg4ed03nEhWSXS2HKX9HVz7RJvQsStVp4Te2oxzzc7
P0PC3CH2W/q+t8cORMgy/6VIewBfLiAYCOSYgazW2RJ+c8Lpw5kNGXgF6sUVDsxez0r3fsP2nyQJ
bixJoM6V7PGQZ6a1IpF712RutTOq+3TONjQl65TBGja4i8Zj6uuHzE/LE4kMxS6pStRhs9QdLnl3
4pC0mVH6mObINUaR6Pcnm7LxMcCk9IB//o45mX1K3TmyQYbgIlxIsRYs5xBuJUGhw3CqAned/9YL
vbih+yZ5WpBd1bYTebcA1HCw/R5Ei9HKzJFEZha25/GCcJe8G4Zwn5hDl3LK1nZmPo91Eh6ER2CS
hjISWUPwkRrU32au3jvgnGddluPKS1PF7pSjv5wUqMjGPYM3zY+2JNIjydFHuTh2SETDKOwX2rbT
6t8t2ZDIvpjiIZ3gDkv8BFi96NjaybX2ib3ESacIJVwwfvgedIep0ogeoCFsCy0NQ66I9ZpQ8mRw
EH4A53suJxZkgBZCs7RubLARyHVAng3nOkDJ8kEG7ZXGoIsZ8kGi3DhM9tqo+2lP5wqGw1kZTXop
yaZamA5kGrMtmahX9p4isTjQk2TLIOvwJNSHwi4+cTLkVz8kwiIXjIAmhy0uHnlYGzpwqIGRrK+T
nejrjD2T6ujD1icfOQ93JsNH5Eu9sfAn5wUcAD4iz+9ujTLak9GqfQ14czWa+H1Dx4Bj53IvEdro
LgvYBgRUMxLLQniYRTMsW8KLV8Ek41WXBVuMleUqIKF3SZrYkOi7yi7xxHC1wNygUg/SWxPzGRN1
OG1VnEVrHEJITbopPaG2OqElXjZleCw713zk1XTDV4xo/ZYBA65dKM2R2pkBZYiJkHPhKI4qg5ap
cep6FxO2UfSy2iAJCJYuUpCrbnQpYyUHlrN6FI3P8zYilvCTtwmcerqhWN4kIhnuuIq3JhYB8pOj
F6u2IDC8+1EvN16FYY6QD+6FuP/hFdzykP+SVsGZ51jTL0Kbl+B7FzkuUgA34VUmUUr0sXEXzQUs
jqxVJMK3xI3zrTfAZ3XgfHiIdzOQaPuyGJfdNHWLNqZExHR7TZURbhyXgCGRU0nZgt4OVeBvn9xK
FhsZIc1tfgszFO1TGCDpd3AzzrjjmhRDIDaWfgGNucgVugHsz/UutPTPRglyL6Kc/FxB3Y+ME6Jj
tZZ1Izc+ETLwadtjIrJ9LIwtYQvtakqJl7LY6q3sznSXnt1lm45t7hwxxgx0VArerdgCmSIEkHp1
6PKzE7bfw6C+rbLyl8h8GLWF7LCjkMxi8MM++GveTP2RFbg/sQlg2p9vTQ3PeQ6uMzFQZ3oQEQ3i
QRIPWpdmTMiWaWFWInM2pQ4seyIQBvPfsEUsfixUlB9+vlRFzCXsCbZMXXrTOcW3Fo4spNztYcxU
sGrBPZNVYRCKRUQAgVDIP2OCkWvK+DYaroTmICFiT7blyScYiYLPMG/PODCrrRHVVAsgYRfnAWP8
TkT0iqJiGIsKClVXT2wg82q6nvRkHOAejxsnpc8drQbabpa+MFGqdrSeURTfhWHS31x2PwXYyJUS
sAptkHe1DmBGZXh5oh7rbJO7C3TG3POpZY2m1N4SpMOutPCQR09A64Cue9WrVVBsIYefvXcJOsA8
H0hzm65AXtSaBf8zydC0ZCwOVnaROotg8t1tguZjAbnKXxipN8fDEoRJ0j2kqspeFj0t+TC2+prc
Q3tjRYl/kdY8xQDUyX2k/gygPDBSMTHirkc8H0t24fWmrosTOAxC2EyaJWc+RxTsfzSQqzZ1vBkM
9szyzZbuunK9clmHuYmZh8guNnMrPcnKs2WwP89Lrszpo0LVzMYdJQiH3bJ3ne+R43Y/pO1bkcNh
rTi8sfUBHAvEleDytZtZ2ob4U2xEWXMza5CW/hjr194wOAzNY2Z6n1OcfeC+HI9TGv7qZkOZMUfc
ojhSnSK6wJGgDG0Tf32CmxBYBjVymmEGJHIPZgv4sRBMFHtjfMn+u2+W72okKMHTE4IpxrjjxkvG
HQFbxMEm8gVcQXvWnOB3Vw7VocuL7/mfySf+SWB2Y8nIC+Dky8m/uZCOzhpmwgVqaIWjw61Rv4J2
TjUvXikH0Vk2PWVObK08J/VIjKmOWmGIrZy6SyP0/rEhix7p6xQLlHZTRYpJJOZZ64XgQOSQISUR
1S5dv9zD3oPg2llnLIzUq0AaEYrFE5KVBLsqyw77lsYg4fRehmv8dcDiMcdxIM7VQku+nez2OMN8
nMHO2WNAE/ZBtSkc0DQeJuif56Wl1T6ee8Bw0k6+Mlke1ySJR241oQbxUYBF2GRKT93FM+JeNIpM
45kmb/mPlG/XZqofKrxsqcBLboQ6ob6dTc4k6p/E2gvQxvyg06aPAd5ZsXHUGgbPSuNRHRm72sDl
aLj4mcYQDa3JQLss1rXDyGmcD4lWrGIrfk5GnDJR8Yib8C4bZvC1Rpy2i2bUgl0cnSWA3zPpnVcr
QoYItBtQhZGT3EJyBL5VoPI1s3pnm+jSwyJ66Ew0vDh4fxfp9Kp59pZ4J/JrJOpoEFMLjfQcegPy
b+Pgu5AUy6r0HxPftTgsweKBHMM0aIfXTOIYsflwD3CsjKB96D0L8WNt3OuF9QyvlJ+poVr2kUWm
kTgVDpQCHC5LxmmkeKPcpyFsXkAgXwiOczaD6u5bHR2X14wp5l6qGPAMb6YGLg4xZ4oSu75oCtK0
N7qPqHvVkTe8FG65lQ1FbTMZa1q7nF1ftneIkmKJQfwrTQH4QGfcDEXQL0TASWNqz5bezOsjEN2p
PT7rdfRkXMkV4VKqhmTTqmorJMlLsnIOJAizEKXrDcFScAIAUk5cC5qQ8T3i2NM0DgXLVBDigVhD
aUcGHtVg/rRpH44l2jSxbbvJ5g7GqNUhFJ76wiYKFz0ptKV+k7FM7KPutRUeBGqN2XCInSi9c+vo
V2FOqOOK5ij4x4nFKbAwTMdwqZPcNk59lVyLEv6Mzvh/aGeuV0K5NKcBDbHAaTwxtKHLa6IJoXOW
pTtTOW+BUYJHN4v9gDdLuu7v0OpfI1R0CfBiBs/2BzVuvtXhLixcvT0lMgYgFeKyIF5VMYM5Sr8Z
EIvNwm2ml8e0Y50vK5c4kyncBpX9VI3o7Nsek/wYgzmItiTNaOeMsp8mEbZRuqm8ECwCeB9um88u
+KcjfbDnhI+VEP6JwSgF+wgJFcIREHw+WIathxttAkeuom9icBw4pHp4qKfEOf0KvOnOtjuxkpK7
XC/YsyPppJx27HDXuTmWUxm/sQzHUGDeNVr2RpaDt5EgYW9tRxVJl7es1YQF0PQ/p4ILBh8keIVk
tsnAZt+Ys+3J1pixSkkqFnMOK5a/oxTjLBPJKzN7nEv6ox5SFgfEOJP66e5HTx/3duc9azWGraCi
seukfykz116XI5bMlBo+au+GBhl/BEnnxyG+8APH33WSjUv9gVEB+osqVqw/9mn5bDa9xmQCcXiI
IphNiNBZC9JRxAmdE9kUJ017oXu5JR4XITrIpEdbOATRPWpMmHC0T1o1vAK2fY1H/zOOQM9IVs+x
3e4B/x0JG/8CKsGlWg0XhZ2bWhJ41XJSdrG0Op3Rmk4KFwDQks0sK3ZbmtnaFQ+TxwLHIxJ02S3W
WefczRC4FqQvNal/NurQXAcDaKCANMFyMApiheFQqJTwBxSS3M8tCIwj36NisimNFvFg4ffn3Bj3
eZ4lIA8RQGBkgAfkwkYMopwUAo23OOPTGeMVWvZmAxqWCQLwvHutMAlNLwe1kXUi6GHTalmP0UM+
GXAwP7nLsd8jnYcltU0QnCSnYprMD4EEe0yjd92vfvWIePacpQSwmuItqwhiblmF4Wszj5YRzTuH
mBBG35ypagHUaxzJMF0oH9NpEnvAWvvBpViEmEXsG9HOsJHJjx6aeaZUWSOpDRUwcQls1ESyB+je
jNdpiFk1QM5QRWW/DrppjwyARUuSjmgFpvow2vGGj1V7QHReLEvHck4ZwZ10V8Y90xjeAwGMxxEh
UhMKrI1Rb2PSQu65AteZc0jjYXqWdnYvhEHueprdxfObYQNLX5QpHBGvYozQsgc7CNXeeXPtpSN6
XThFw3Bs6qPjzxdoDsT4+BubCS/KBwQxbJGWPrJlNeBM78D5QCPgOAEpkjm41nOWYdZQxmu+Gdrr
LBJLBgj+k4q6aIltYKt6ukuAsvh9pPeE8iu9tsrCu9x57E5AdgVMWwYWX/vSi+5EqnWLS5G58Qt+
Tuti+E9dVT6NLaC7sLFuBfqjlTXVw5L4Kmppw82fm5biLJCpt/x5aLQGhDy9z9Y/D12B10sGw5yy
ItatQ85dHwwX2+0/5iUAx39CLpiU2tNgQNHFStOvtLp/lRRxpuE4e6J/Pge9fRmN+RuJ3N9rIbcK
XX/WcWFukdkzHXCpAPzeds4GYSLPbZscuYIhFsSie1bTxo9A/lP4kwk+9LhsyyS65mO2hm6zU1x8
nRNsQw9BkcM6YRuE9XPPGqQq+8dSyU/yuR9DTZBzPPYfjZkdJmY8VfGontgLbIa89FjCTV9CiKsL
AUbZybEDkrxEMsTY0EuuA1NXv4M8ir2Y5Qvb5cpSd02dQ9uTcq/hUlM1/mk/YxeSqC4BK4QQemZv
je9+dTArxKP5INhm8v5O9D1aILekrVbQdwiXHwZjY4wdKrLmNRfTCbcKx7kF5hPOBV263MNE2tis
Z6naFlD8kx3kDXzTKsh3BmQwv3SDTc8xxe6aMiUuuF9M3CGz5HWKo106tOTIYZvHH9fgfNNxPenZ
FlhDRt5q9Yv55JuWZAdvmuNxdBbxPfh9t4sTQPs4CbWvnH6GxbkH8mus74NS7l3Mj3bsncYCxirJ
AL+iZOOJtlobZgpDI5PlJTHZOc1+gDp4GGwPH5KECtaF1avWmdGW2+g6d7zpQJrWg4oFPaCatzMB
xzPzU4DxIWTdAnF0inKuNOVXMmHvlj5pB3j5Fo0R7ymSqyW0UZx9DZBAx2hwLhVHUNofRiM+AGGE
iFvEuia6hEyATeDWj9xtCNdYg4fyCCVCeqjIzVhBdWbjSmAifNZzPPQogOv2qFz1VY5evhgq5yuI
PRCsRgR/yOVl9lpi2MqyAi4bIASEWBjkz1Vu3TFmB55Ifi5TeqxJSkM5Ubn0cp6m9pYlf/HC0Kco
7FKYwSl+8ulM4+bhFTwURFyvzYC1/ZSb6Rk23V0PRZo1WvvKQO6dYgFtQrkQSXMkT2FtE57Nkd+O
XFVLkviEA40b3Vvd0TGAVtc2XlDJIwNWvFmMPKinL6Y19BvMemyN0lmzgnNBl4bk4jThmJLfhmEO
20VbNltT4TaFeLXmpUclaEBkDGtoVkYAQKVjll5V4FgkwDVoDRFpdHb5NpX520DkBHsIEjyt8M6w
8wty9AJVvZmRy135Nxtyeg+xZZcAUxl7Z973hi/BUDwW0DAORp5cWqtW4L1yezlo3EMN0zMRBupf
NaaBpV60r46k+tVaf6939sXoeAr/xdx5NEeOrFf0DwkvEsiE25a3LBaLLJoNgk024b3Hr9dB60Vo
RiETCm20Ycz0TDfZVYXMz9x77sAumZVO/t1RaURa80Q1cXM1D3V5wubfc8fnKgUVEEx7orflio1y
tkJDUh6qwXuaWTTEdMyZ0KpeRLXcQJbqHhg3QHGTfPSBGL6BFyRcC6zKSJ1xd+2Cof/sdiZuFT0E
i9orjqEYXWv3UdEOLgpRf/q7WDEwQaNp4SwlbjEB/B9ZD5Py130kfwUompAK+3z0ZQ2Hwnw2nW8o
lNgcGs/aeqZ9MxsipO0y2iaovJZW9EAP/2JIgM3CXfsAcLAN5SF/evOp0e+wee2fEudb98yHQvin
KkzlguqomW3gB1yOoPenVi22UwVcEPeEWDsaZQiTfXBb8DHAZT9pPT9SAv2fVaz10OsBz6dgKS2b
m+7OA2PGuhH7XCLPHDpASs9eWMde5x0DB/TGmewu3a7/oBGtBh0FS99DtRdusnJz8eZ5OHGN1kSw
EPu/6Mp4UAmuylR4TvtdGFqrSpd3kFfbDpPIix/TiRa30NBRdPhP+RzM3psrqzVh7vS7MsmBbqYM
rchGCA99RyHlmEhMpF2f3CbcjXEa0ALBSR3RGaN5mXk5+mucwOfAG1iTS3w3mV+kMTvyQvQITe3p
0R6f7Eg9220fn8chRfBR4KBmuhvak79Fy8Yhr/p+4fglKof8h78F1X4EZ6fMeX+xhfUeDFweBu79
Rn9rRzGsR+z2i2lgSABaaehNiw1u/JI0frlrZtZnRtdmppeuwpxcD+E+H2CSADfM13mQMekBvQrl
643JhcuePrrIyGQNidOG6B5mASpl4YqK0awZgpeIcvy6vSHDQkiIdtgotzhkSAdxxjei8VAnhkhi
9TszmS+O/7PKx3AbFeMizL2XgkZadUvbrfeBnz95PxBjZjxK+COc9ghlRK4aqYEoddNTk9jPibTO
kwt6QTFHR2G3mv8uuoGql3JJ+ggjabZZ9enM3lBQUnRtAkeJTY6oyuBIWVSl5Z8sGsDEfXfskGlD
T3U7Mzm5x++eNj3GXXVkUqYWOvsRxmn51ZUvKfr5hQsmiCHIic9wgkGSqaHVP8UNiXD2FByajok5
ZIaLMOpNgWN0zcP9Ku1NnYt2O/Qhi3ltfTIKthN4PIt9U4dLVjby0XNyEtJyP4DjgFLbl772RM6F
ogmrb5FWvsksxRBmfDl+ggtXoIwsueKgt6w7XZk7Yu6fW/JBmXBcWwNfmZ5DmBtGYpnrzj7KylTY
mSqgfdNg7IKAemVID0oL5RYEe6YjPTLd9A11VrTOR5f4evehduUFekO31EFLItAvOMHmL2gBAd8G
olj2hMbWo0PKeVu3gCPcheUr8wCGYlqlBgFCJpGChz9feAEGBG8QghEcUrpEpr+SfXEMZHTpoZrQ
+wLjoX/ND17BF0ufiIhSOZRcLI0U8m22afhgbSwgx2Pd5AdRkb2w/POP5G2iBspmCjBKHOBbmnEA
uUDpiVlkBQMZNrvR3djkPPVhWx6I8P7nl3H+13Tixyoch6ol0oat7ScPMcKaJby2ZAkRgGkYurRs
j7gBCJePewzdBBlSOqAK6CiZQz8WOeP34I7GGoo9tTpmXoxr4ylkmtmQ0VJBT4iK/Egwmg8bsgW3
34T9zcdcLQlVLlImpkNYP06WuESMWSaV70Nc5chkjiaqkSo2gRSAtNS/tMw8O0F5Rpf9MBGO0ljM
Xu0x35OVevdVtegj+1Bw9y0LFBQwmK2T3b8HlnX2B3fhNNUvUsN+NIvVd86FoUEfssN8Z0zQ0rV3
pZo3ZEt8niUHaewkdJr+JkxYmRlYLMi9d68wBDjTaXtzb5+6SbNN6WhdPqSWlG98pNHc8BNb8S4r
MDaxTeWDp5g6hS9lSbwLw6078qytMnLE+YXGt/VNjqQo31OOwJZrgpUr0Yp5Fh3bdIZkQAlLnyz7
eWuk+FzMHWLVbcBCLvUQax1y8IE3noHfOUsyIhR7EyoOUI9kWirxYGMW4juJx7psjg2YigVgvtm7
rXayc9FUceDIGMAARUeW9LckEY+yIYYYuOw+8aijcFN8yLzfyYLVBlXXHi0L7QyitUE+ZwMK+ZZy
lVHaq+LOxAtDujVRgp/ome6+x08c6XTJhnK+RCe2ldoykT4OFsM4UQQgzLjg0ooHQDd6pgsyfoym
52Z2mBa88EzNkadqRCHplbW1XFp2m5Ww4UJHMSCqsYf5cuOMQ1NHrytCcF5Wkj2gC32LIww7EQMR
g65J7aDr8s7ZYOG2QToD2VJ7V46oS7x+/uYBs27VJ79dh4wOQtlufuH/4qN5GTx4SJV3RcDG/hKU
Sc7Qi6HZc1NYvytXvwvfPmRhDzaBvcnkFm+YZOY13Eue/gFpHpQEwM2gcv6fSa28pNJeuCHoj8LC
tzJPSuuaoBO5kkZPwgQxfsRpjhzOhDIARrwZrf1bmMN9Ao2VwW1k2EmBarS0AXodP0LyOEUmcRF8
7tE3uqvY6241RxzAb/aOxWnssJJyWBsc+49a3Gym1vmaEm44m5FA0LGXqOsC5Vy6r5F0Fzkyrli2
myIob26NHCtqDnEOl1YoYkor5yvrKQYmCyF/QEVasxNIjeFkC++ZPmjVktjpIrHi6iMDoYZ6Uemn
NCOlZtTmyXSzryIf/EzB2KE09+MsvG+R7xVEwrh58mE4zjXj19Iw+dUyq5EuyLTU45/HxxbJLMEd
XEWnkEi6UNMs1n/hzA3PDlGUoGU/FpnDaUp/hWO4WpQ1okGjnh6DRrtbr12SfQ+YB8oEloBWnCyG
AiCjTzTPaESXHIQPdQ7apBByE2ecBU6tT+ve0znfrebmJNUJIM8v2wiPIccJ9EoECxhjhE1Tyv4P
MgevtWxvLp9AqP+3MnLYWhnhC7O+LQyEO7OjMKS4o8StSG0NB0T7YzXe/Db2l/aYou/SrlEXHRLJ
YdjwPmIKd2nxWNuOYfSU1vKlrMxf2piwoTOIEynQtBPazBI4nN1EjtBXo2WTgCOIXpq8D7tgWRl0
Ok8jpZCbQ8uHH7cw2bNETbKHAgzBf4yp91chlWCBYiggfHJlWy5DYwfmOFxqp6+iNR6EA7pM1Idj
8aLX9Mpx8hYHNtcyd4Td8bcIUAuYg7l1NCwwZTGNCLWbB93Pr4mD8ri0yHGB592VFVe9YnzlJ+JU
4uxtPJuiKBo3UZ3tcTpi33Mgx4mW1I64ec3T4cFMdLRNaX4wHd7UQv9dV/oPPIyWJxfZpCavTNVv
zDL2Bt6s2hgXdt/dQzLiM9jUUy3u2tidWPKSt+mzEKRoWyDSDRcWLmna2+dowigCN4J5L6IE38M0
YmxS1zmw/P0Yx0/LaB7Lirk7cQ+bdkh2fOQYLZIOwZh5AENo2NkOnj5vWq16hpSWZq7hHYNzUxxG
aMoQq6n6sSsRlXYVVF6e0oqyFlFKQwC4Y9f+moObb8IlapbOb68qXu1OHpyBRzUUerfuy/bTi7M3
KE8xnM6nmLTUrrI/R4tvo40Seg82nGrU2V3TMsANSFbG/I2HwLlqVcc9W+77ll9AyIXJw5sIJAwR
mumLxuqbva5OVY0aQfbNzfUkwtzg09T46VtzAh3IyV5t/XbCq1bzQSq8a1d8krnC+tRDZjUbAqC+
Xnw7Z0MTRAxkvCWnMqrTkmOFG4JXIPU/CJT2iBXkxM8dYjHcSZ0FJ1KtRS+hK/aq/wxbCPkN/82x
ueTzP0eOHf7YMWcOsJ59npefYzyw/GbfHKoerZh9zixOpoZ4PF8jeCBGbdaZO12vnizQbMspgexB
YkNJ3KZnascyQ2rcuuMdk76g4HIPUZ5sSyS4RotI3bQs8D1oz1rbeO9979qaHBGwoO9aPLQPGpmW
pYvkMcvbhzgdrc3Ue2zvq3PttU9K45XSyDVbN+U19sXJh+HMoJIcIsf6itv0g7guQrGc9yalXfF7
9e6JX7nF0AAa8KxgShDzcklGPpQ4hX4fHxLHmehQbaeEt+NwH1L3jX0lyC4BD6Yef3kY6Pemo15Y
RVwMFz295sWCGmf43QegPZyIxr4r13nv/NijTigqOLBln6gdsMTrqOO0p6x+qz3EZaNw30dSrl0f
ZGRtDGQstWcnJcaKd/4taUBPZ7+j4iMx6HMn1/nEjt0zoYMlPCq5ZtnuknSOVTDGz9l0cFZ7UZBI
ETSkzjp0DQrRK7sblO8UteifCWdexkyCvcC+hMN4tUV663SAll0CFNtLKAHq4jHveLsTxfwuDo23
ItYwQepHW9ffCZKgA5Ud8L1Sbk0qFywE7zqpAwcFDIfRt7auMq9lEmWBzm3QFgBhW7tzWLmU/k8/
qm0Sr0rLqD/GXJ+PtJdwKn+Lvn5zmuwFrxtgZileLT6yMDvGR7si2WO0xJPq6g0fDp+u80pUp04x
Hf/IwJ9IeFLurhr2Wplg5QEdt1C6ecuWvQsIKJUUHT2xfYDBwnBtFjRWFlcaJy6F/qARd9faqEEi
E3ZykHzbaGi3DRS9Cm+fFhuXICcvoafoS/2eJCvdX/VlfbFa1InakHvrIuyOKiXvBuwrnskQTijJ
f8lAInFrddhf3bXFMohBOnd423HVq1hD3Duu4S9oV4RT4OWrG6IL9OKmd5q67jgoblWf8BumjWH1
yCrthdnQ1UX62Juudmgi1KMWsmIneanNp8hsPxFR6Jeoa8xl5jYbT1fh0Zt4twPXnvaheLJye5v5
uv7axIc80sTO0OVHi3V5F4fEEJQk+dF7oOxjkzRmg3VOGu87AP3E+bGqSpQ/TNjFuiiGx9aaXuyY
pgBvFtTbljY5Q5Cs4Uar4h8vzLVTZct1Xbfm1bWcx3gkai2qyGAKtd+eCecHrpSP53dZOPmDGEvI
OQWdV63OyWw85NI/hyh++nAMD5WAaDX7HGr0tywOSaSdwtzaR+GSgBHupfinHJofbZY7t617iJUe
beoAX1oFy5/Msx3DeDAlkFQtfG9zeq6gNi56XkH8tU3yGgIqPXLb8ODPBueqzrvNZMWvc3RAbG61
QLAwBboLMAfkUdAwt3Ytk5PdvEyDSbqLHTr7YXZiljGo4VDvVkbmZxSPzFg6A+VWpt2khMeMkf0t
RbTOGH1Vmc0vaYdfUBjRW/JTlTHldsDanqRf1irBtMo9FHSVl9KsLodAv9hsdIjm4enVnXEpU2sL
CfBBFxdeX22FTiTYRChuZIXZxi3IMNOtc0CGz6I20OvryZHn+qJCDgizVenOyAleVCU1I3sy0HSc
FYagJqw79x1l2ZeHhweV/5MD2+jW+yfYVhTDmT6s6gLVm2V6zKdiUnJqgJUB4BqIf78DTx0JAABY
PdM8TMhv3mC8uKjIF1wi1DsO4YK9t6MBffKTDIJfmXSruL52GgWi3nWoFTyxaxN3PY1hsicqlikZ
ZLZV4OXF0WOIJjaOV9I3ZfKOctG6mq5EuoW8l8f0xXXIh3JEkZwEWa3Y28PPNBl/mzFvLwXEIRfF
yMKTkjon0T0mwQ3XmlatRMHz3/r1T2pVLuw1gqEVsSWGJ1dJzR4TgQndcUf90CHhssCycIaSbCcY
WGAK4taJJnetcAI+yceoNcAbBlz/WCKqDTPll1inP9A7GHYi11IEAxbpAFEwkPRInI1As7SssCFQ
8WcdUgcnvDiIPxgRzCLrgJZ443T8rIPL/E51kb5q8mvep1fReY+OqzeHP1+myH42K13sdFg/nGo1
MgCkOgG6JIi2iewAtqJHWsfOQJxMWcdryXpoGZMklrD+BvNWkyGaYm0BV8eGHUK/8eCwwTzAIntO
TS9dYaHn0neuUcz2Lx5wQHWJgygY5gLVoUcuRFA+lOj8dxFLmL02F+71OHxIPRtfaHzh+mJ7Z8B2
GpLSvXqh6e8mgJsLll3PEJReYRMapyS46eYgObgapFESMmWHwq1lL4nsg5mAfnWr1NrUyg8BrjOR
ZdN29NFbzdku3bboiM7IhV6cMU1CYQIh1SkkhVYkDKRvsXHsrOhXX7KyFbRDGLPJ3DKRimwTL5jH
Yzy5hRFqixGq7waF4wQTeySfg2zm6jjOX6wi8UEkoG/ta9156LvS5SgL9s5QN8c/v+Q2ziQZLIRo
nPAFrLpmZD6HCYZh4vBQyaM3S16VV7w3cbgZI7/dcmEJQsCIHYrnXfqo4ybr3ImKwkTSVbict0Wa
t39GHE1tk+bWnlzbglHqE8OiMbUb4Qn4YBrX1TieQzgGe88aaoKYocsq8hfLMmqXOLKObtJ92oih
aG/cmrT5+lLrjA0dMo+XlR7QKCfhporla4Ad9QGloGCMkt+7DhQfit9ndGndqm6zT1yS5iJ8tBhI
rHrmvTtz6hlzg3Sz23rYY46dHlwpX4fRvMQQKh9UylijcABMs6TdgHKOOdbJyZU5Qi8/De7gpWPG
TxvkKO+9U5OpnnUw7Hv40iiqSj1Mtk4mXsG/MqiqiE/JAdXSZxYQURZVjgJx6vBU8Bk7eB47DdE3
2ZpgG+I0S8PalV1wKYg3O1Ylc7ZBkQ4qwlUqW5ZKRXEHTWTg+0aIiOx0VSJYWvpYL93CfzELAsUK
IjEWcabm64Oo+66143fsxe9kWhTXwGZuM1T5OxJHkyJuaxUjayPq2z7MnG04aBf0vfLLktkTiKy7
W2TFPjD8de7R9k1WuAnLyF5OkRyRylXJgImBX5pGsG2oH50AzXE6+JipST1buIDQ8P8Vr1bVp3QU
sF+j9F1V9q8Qhve+HbO9DhP+LMNprfIZHaVLrFUeQeMZy4HcCh/8WuRbt/HoxBlmC86FN26MkYsV
tpaotfHNJtohbJa13kgCT/ltVSluRqmfrcL+KkqtuWclIgb0DxdUNjTballmVrUm/KbZFUmlzjin
af+0sryj601A9WPEjs2pWJt2YiLhIQGxprenCudplw00wt4Re7IP7JU0eV4EkbN5SafIS/BCy8Sy
MxDb0ffkLmnSC0lTTMUfa5z3q8oznYsmmS6VerTKQgX1fQiPTtX/clXfPgYDO3pBQow2Aebvw6+a
8oOrHFt9FNjMvvr4aM9LxSgYkVjSBhdaf4t1JBy0L7ik3OHce80LNxyGIIBxJPH56yQOfnPpidfa
A+/LM5th3N5kLksV25gzCAY8Ey5hMCAt4CdU4gspU3WlEcKKBWUcWj3S44Niv3lunGxTTnn5Mrnt
3U298mZCgcC2Gk4rwzjqNKovHcKJeXY67dBiC5IfH7U6YkjT9mhDM+jEmkZgaogKqvW8XR3li1qC
CcyLeNjYFbIDqPcvIYgEx5JobcldfqjV78pnbE9K/a6W1lJzSGCi/j6VCar7nj0hPtLA25BKgAZ0
M5JnSlwUjxVANkrbPzp0s3tPIU87kzdg9GUd59dw4K1qwKeEw0pDfLxhGeivu6A1zm3nODs9Jpqy
gqE+VXXzYYYMxFzigfSWEUYdERvFCxfhMWFEMvnHuDKXnahb5hk97Sp2psnUr0XQ5bRf+kftbBOj
ca+AFR/ajsDCDEIaVBrGTSEhJ8XErMcZ4bjj6X8mbgOqBJce1pO9lhnYNgOsicmTPjbGaZq/1A3C
OcfoQPJFzzoB8QPjjZVmV+mGux2mGdsvBZwyKHxkwj06rw7SJVNARgKKULh00MEUMa8mwHc3dgP5
DDYNe8vEKC7ld28CT5YpO3oXvVhVOkSqmka1Tmr7yRiYbqFzPhI9wt/D0+F1gXV3yiEndLq/21Zz
qiPqBc0u5lK00heQis/Q/8nSMpBkAO7Ql2mDoSdra2PvN2DVCDMmnzHSEEIuJAFX62gcvY0QUAom
d1rgkivgQpg0A+WwjdA3XnRHPPQAIDkqWu8RjgWJTU4D4wYmqMW4ZOVqwJC5tfs1e2Jz6WikTYcl
QNhmJCF26mefosDIAk9jju18d3tc4xk6gIWR6iXXF80DHzu5nYNhB2LqDmkCWi3s9GNpQpPp8e6T
3hPR3qEhAdCPs2Zq3/su0W8ACK581/7m4WUntctnKMadvZpti9JjToZle6YKYCnGXWZ48KgzCsi4
W+uS2ADZAbVWqjzitXwP+6DGTBb/ZBVYCwXViTC5pluz7N9YsgKKLSZOXmTHTdmeak3t6378wbvj
LtVIkK2tW4dGcUKHpblVRCTxnsMvhASDsbux9nU8KuwlVrZzm+moYtafsNnbrQ2PYeUZwb7HS7xy
XHFXVSXJORraa1sTYSwMoNp2T4VK6BRzvlyjzA20b8uvgjWxQWSka51z0PLZDBh468mPf2hguBtM
yySiERRF44e30UvN97S5eaaBAkLGDBq84rfFQnRXWZm8JP30ZePmQWqIXHfqYRG1jvZts1uC50jh
GXsQo3G+HsoW2b6iqDky/+8OU2N+BpJApKFFp64N3TyJqlHbs4qy8r1MM3PTDJ6xqpvwmXkB55Lj
H6jkvKXT8+q5Bi8aANzh0XTz7zaePiAsbjrfhWaE7EWMRbDvQFDzhCLAhyNWvteapW9H9NmrqNWZ
8pd1ddDmL8qfmPH/+feqjMnblXZ2qyfHWeM7oYQyU4ypfPGJFiEgWqAuNsbygSFSACq+2und1B0c
yotD06QnagEOO48/RUv2w3iacg7dnIAd1kG082MDcU8zyGKFfnpiXBtLpjXIJ6CzAuAnA5X0OwLe
PpAtIMTHpxOj4mTfny6zYt2iaII4y1hIqqscZl0rsZlWyn5cDLE6UAceq4zKyJiS78nBPjIN5WtX
ofhjZOLz7mp0q87vHDV7l5GGyCV4saQayP4Lgo2vHQZU9MtIM6tz789mHHfIVpiWE5zg2WeuedFV
ifLMLPiEuWP+pEIBlik3TdAyZOvqEeSDoKAgCYIRh6vusQalGAKSDvX+2dSXbI6YMxQVP0CX3As3
ECto1kvDSdNjGUDwMiB3MzMgw41BFANIdhOj8xskEURc/WTkighPhwG+Q+JH3TKqDJGxL6cqYoGc
2O+d3WIuE+lPBfYX82uz9ACnM8rKXpqssnkSC3LfuJ3WpeFtlWj8c2WC/aiBRuQRC7vY7w4VSpMF
tSjr8oDQNpp+99yN/YplnTYH/Z1thOLrPgYU2hjaCBcXqgrEgM0oGlbgxnTXNB0u14AisUyxGnYd
zLXJcMmrp/zAPgC92Lw2EsnniA8QlVfLuk2imeHG7MZA7IXOJTr1KFaq4sVyau3g1EigVXsIUaGw
wwy/x/E7AZy9ql2wU1lM6FeSElmpmfsMIDTJZBmJs5TAmkJW0NTtuDEtH5XDa9u37nF8wpAiHr1K
dx7LSHwlaRVg7FVrCYzkGFXqgNI8fAblZuHIhFnT51bwPAT0AfVYP+BCMxZiOBG5Ct608vPn2K6Q
YRGOt/ACk5U+59qtlGFwCxVi69HAChL51sInjOFi5d06rKGzwh8MsfevOUA+SpE+xom8AJVHMpyg
MEyMo+jleBso3gI8nTcD0/0zEsiV1dfhqSRw2FV5haxEXxVThE0wwMrkSoh8ijMY1S03twp3rEe5
u9xxRKnVBlt2tQeB6jvvK/1QG9Vvn6NyFStyBAaEnhMpAAvm7PpGOgxiGwQcmMTC7UCgCa5+sO1S
84tdg1Jt0aXkjbpmkb40XXQ3/AC4mLCdzVjW9h3gHDGj6pPZQIXlFW1EJ8ghxxhUgjjqmqJ4NX9I
II1ZKFGSN2WF4TQoxQFXZF+60y9lOMOXV+EJ9wJ8iQ7zwo0usYTAN6BcdvkQMyXegIUaN3qKtLPl
vlsJZxcHo4digJTTTCMWI4peUcKxUUdxSntBESIL78GKTXGMxuCLSKPPso2Ss8PAbhX3Bb5rhuwV
50GdPruBr56w2WjHwEJ6Pwg/fh4JhEa2iWsp5uaqE2m/EMSG8zknQbod32rL58ErCgLeVb+xG6N/
shq5I/942LS6pG+qMvnsFT47MwV0ZVb+t9ByIFIxtUBFCQkm3nLgRg8VIw+2FN5qCuDrtxYXPhDv
deTzIinzVfrqbulEEg9j+AhG/dki4OHVJxx4N8zlN3xqHGtxtuOgZcmv6ltgpk8DXJIKtdx2VJa7
lLKldiN/PQm6SzonJiYWGdqTcDSiKQV8AJANZOFKugP6GFoopaAvhUPPNieh6VV/LLvSxhQRjy8q
a4eLF4IZIMeAbJxSW3G3oeWAOLhK3WETIWlFvdefC007cPpmy2qCCYT6fThntCNyxMZg0oGsTb/9
7oth2kVDYGMKto0VstsB4W5pkh3YBmhYO/kGq/IQde61V4l97gQLujSK34T7y6sabTdI1jtuW3Tr
QtIrV8qEMFFI/aiP76jkDWZWcNCSKeQnMPdeH+W3OOVTCFtBt5CyK4Wqzi4Y48U5hYk+hvSXSXTB
kUYYjkffjpgC4U58THbwUjqy3ogWdDJuF1GcRYc9CqB9szCKXif0UFwp5qeXevBmRAd5L2Vbr0PX
Hd8Cq37KWxb6etuYyF8BcGi98I9sgvNNZYv+xfFM0I8QvFsDBL7DKps9T/ctuURRbg2X2pc4nd2k
eorGLXANjNksDp9GSZB7CHPt4OmdRf5AZfDINfIx9RRTCKeZzn4EaEorXuIo7H+TjONTYyf6va+I
joiMobhguxt3kAIYR9cmhmayIi6Rj0GMMUD+GUGUStF5/vb64SNnMHpPcrHyXWbHgz5kl7xR3Xbs
fOuo8imFHezbuzbPu5N0TkDT20OfGu4qmvrxA+fKQY/D6qVBUrxwit481tK2tkRYYZ9oyWc2S0tu
28AgRMSsBwJHWbEOrNaPmYcPjlEbQxeFzkSLiLMwe4MEUOvWW2m5QvYWbouqodLWWoBPPSk9MXA0
ZHuS66PtnuvUATvJffRux/V7OSV3W0j/pVTFe021fdMDfIXz82ZMWFaMym8/iejgsVWf1ZCzneDW
OHiWGshM0t6wOATPfwi4/ytS8PN/ivf9GzT4/wYT/n9ICjYkQN3/GhX8jFqRqfRf4cB/fsc/6cD6
P0xIvohwLMME9KtgAP8bHdj+h4m+x3CB5JgCyK/U/50OzH9Twpa2bhrCdS3Bb2IW9gccLP5hKITR
WHSVaQlT2f8bOLD+dzSwzc5IOrY0gBYzpDNtwc9QfH0+hZkPSlj/l4qoP/Yb7LgGFAbbXjnjETrJ
WxAi+AEChjfYvFhR5wMtqp7yMW6XaWg6p0Az7hh95b4uxnz1l1fvPwEW6+JvuOL5Z+IvbJjEGln4
ky3d+PvPhKdsEkELKdjJmhdkdfZZMzDMgIFPtnlJsIVTkAXgO8NwnQYf87mlef8DwBv68l+IyfwI
Coey5TiWLv4AvP/DyzJRe3pijqTxgzBeMYtZCBZtR0Zk7rYDv4lblxztWtnf/9Pfff6T/53VPH9n
i787395E3yDcGSb91zfEsgXoGYdy1Ynlc17ksE4iMula3ZPoacLuYDXlT+J1JBA3tjxks02wKQH6
pK6gpLL8HDutclmq2+laldYZt5fLUpe2t734MfuAofDOg1EPFwCgBGkF0SYLJIKpkj0Ljtx7UIOL
IS/1w7aZcdXqO64btUucIdigJWcbGsAasZ1C7iziPi6xD1IIT85jXEUpeZutC+iTGYjLxHbHRBbe
a8UAxu508w7/mczonAWnfico2mZz3BYHjVt7kdkMu4NCfHjUeyTND4+j20b83u5YWDaAFfAkqT7t
MoN4PM//0LG6cLN+A6zAgB/4RzVZ0VPkSGfHNnRpjPdQEeNDI/QkInSwAvvm3rl05agtQvD9GyLd
EkYFgPzYLn3VrV7fMqy9S91CUGYr/1wHnY8zyJ+ZL+5jA3F4GTT5uktHbacYaBx9Gvl1KZi/qykK
rqXMWSdPXkd2xFg89xU84Qko98J1U//y339OQID//WNiWLaFlFw6EGE4QowZQP+X5zahBc5HgiVh
GlqXgkicB1tzIHITRVMSkccK9NR0+qtOrLd0vPEapskVUW8D34EwKHISQPXksHjZ1fAfMg2nXap9
aLoXHuDXlEtLBqRn1ZRZcRGgUyd/all0jMiFLyNsL0l+ctIpYdfWbrLEb09+2LLejEgci8t2QYo4
Wk28+hsVrSUO+euQxV9JVJIk3j07SeftcDyGDHmIZ7Fz5im6TnHvy59h0sxjGwb2AWzKL0eM9kz5
aLYYB4F21JamLSSddzbMY4qAR9KPnrrx2ktmTszkGVs3+dHOUmdHEtM51R8nTyvfK95CGAU5ZZLp
19dZrJnMTlqioPqryOP3XC+uYRnX25YlJNiMuUGNDsJnRkJj5Ky9Ec8MOYceSjpxzXDLoYRr5FOD
ohjlReHgRGqv1CcIJlsS7hzWxxvrWEI/OkMaW7nGLa2IwfrvPwaGYc5JAn89LzCzOYYwHYtjXOK9
sP7+QchNdnWtsr7ArlyZPVKn+3CTGMhzLjKN5uMck6ssxyel9IvHhPKito3XIsKY5oy4SneZmBvA
cWTzwbMEWlN4Z9HwbKD6dVc1x+w2b02ciZIoVifd0x6Y0FyDVdu1AAOdAkGG3V9hiu5yGWg4sYR2
DKf4OkQN3hC9+Z4IezKiRHtv4Y7HLTsYAsnA2aQdiosA2g7GCQ2lZfgiUNDuugSgXZ2UHUCSnc8k
luAEPsnCwmPK/v6QJC/knUoS6NjWteod4aBHGFTdbKww6c8hpsSpSOVqyN3+qLcZjUqLFUlAVisi
OHfJYtCVvUVNH9MxVcsKvxz6oxAYpKZPn9ZgQ+4gtzQmiBrpt7FhcY7lgT+xzNtnbNIWu5k7XrIr
UhXjONqkpWMiXyVjQixj57KHSLrhwprvlovKWYMPI8ezASzZTKMC+J72IAOHY+oacp1YahNkSFuN
mSsxswIOOsaM5dj7Ps5I9a/sncmS3MaWbX+lrOa45gAccGBQk+j7iOwzOYGRSRJ9Dziar68V0uCJ
0n0sq3lN0iRdXiICCbgfP2fvtbOFyvmUo0k6NWeLTnylRQvwU3YrPAzN3hQC0q0Q+gpY5CeLxbxp
m/lr0XflxqySHbEx9BkeE0R3B80+0KSjsc0tjPFN4d2Y+BtZB9lGOPGSVJ4PLynPodkZ+5G4g6V2
um5f0bBBTOvmjnMFKiBuGM7rc67NA8KQvSwATltziXghIIJGtv3aVMM2Hx+Gqi9PTu7Tf7JumTmM
F1vESDGYOoYJU9OMz/pMJHd6qQbOJHfwe6d1uhqT+psV0Cn3ZX2oYevxC3JIj0FWUE1huCUl9GGI
UIA3CgsOg/GlLKp6X1U0fJy79Bap836Cyxp57tGp2DodCDuDpsfeBsnScZJdbPXFmf2ArrMAvEEM
WKNR+BAXg250mkz8MeO2aiHYESILWHPyPqBwWnehRXeqNVq5gFxoFJvRIZLiiCYX0ns7f7sPNjhd
obmOBkQScwg4QJCtSvZJKHHi9WNiHEs02StaD2sgVwX46bR4q2rYlXNQZHCT6LQXWXqsDDmsYp8m
fOPjskCt2ZGqeZ0dxObJQ4MrfstcWNX7ehTZhYb7RPO+cIigluDLu+Ajm3pgPsIDUZp5SFJj4FBx
8zppehSz/GGWpbwyAF1o7En7WtM2ReiTrCYIcRtPgNDAA4t6Iln2HQA6ErQfSEfOL0aMFCO2n3PB
yTaY/GFTkj0DOspjfkXmfZUl5MRVmDyU+72UH5l9F6ImgsybinUd+jJtjIwoGLvbEyK1J0ju5EP7
24RVf2WmFi8b3pKlj8MHvxEpWIMV76PghyZe9uBNaJMiYK6tGSSEzRkXK1HeIujAFaYmnvgIGyGF
eMZkuUBh5AZHkcUZ46tiPrSNEE/oPV7tOfy0mQTepDucYtMZcCwaby4tm6IuHujWMmGbewfT/vy1
h9W51b6mJYMJ+dQM5lsUGOewNVKCjHrer8JnY8n9i2EF0GScJLmhtnt1m+Yp1zj+J9II1nCg8UhO
PilpnftUqbk+zQ5aXVVfsCMifPAZeaEQMk3ZrG3J94+MA2SMakF24P3IWg0XpwRqT3j8Osuc12Ly
770DI3n0Y6u+GrSRR5BHBuR7bnYhcMaM+W2I8vw2A63b+NVEW7BH7djZ3zsEu5fI0dhg3Rizufti
6OGt1XKlnXg6FP2g157vdls6Cj9TKdXFzK/l1LpHG4mf5qttx4RKQo9vec8stdXj0e4ZoQnbMLdV
h78KbXaLOK4vl4GJh7zLzPpYk8j63jk/6DnHL0P7Sd6KOFctj1NXF4Qk+84HVu7g5KVyRagQLgY3
e6HH4YG8hGiX0rfsePapbQzwrAELd8kOtbB11a9rl+5aWdpbpnvOotFFe0xCz9zZKYIs2ARoP77A
OguWKfyrBcmi7z0jOkzBTMrcqgpOaKex5ICWswmppRYlfr6Q9708sV4LVvKti/jXKSx51ntG/VTV
FTB5Tw4HvwjzhetXzUMvEtqAkwHjDn79gsi5FDUMfhoZwB5orL2V2KAz6qYkVQs91uzbHqZEQGlu
BjfJ13A88oBZisd+2eDPQesVjMhFjfpoC83fmBr1JrC8jywW2ZowOPTIFduf4b/PUL1i1MUXA1Zg
ElQbt0Nq3PMhZ2PEjSuzaNPYxcbCfZARnYcbcK+kBxFyMfpJdYsjr79O9kWqcNrwmZqVQYzCa2Xa
Lw5LEpF8UhHNPFfkgm5zmWRfAhbE7ShdKjxj/uJNTU00WevxCsQdCuyGUD3pP004P89WKX7WRUK+
eiMJbugQIkcmuOC+uuX3H/Rmv9O+BMszOYRgDVG1xan03PsGWlvlnw2Owyv4BT/CTtYrnbX502C2
32bEZBtn1vHWdugYh2lrLGF87mnJFUscNPG+yzdBOFQbhWRtbY3BqqNa3wZoZELb2waEP13ye0za
HUoXzLN/SSuQN15ikgE3IIIGtvMDDSkek/ZnOfjmbvYUKKj7j2luNwZT9kMVufHB7WuGkf18kMMf
vhEPC85MAOzgXlFB9hjH5QsMDzRSSbDSyKOWOc1L1k8EB2z+5UsKS5gsxXGRzmF7beqmvTrWmJ3F
bG2TC9kzd1yWIdY1zb0LBTw2Im+j48wnwnZUa1H4RPRZjXuqWE4SW5CCEVTfIn4786TCY2MEp7qW
89aDAqEtRHt1UFwaQ+udYvq8kFVYHNO2GhcU3T6HeqHvphlcfdkmkJazm2aU2bU6zgBBl6MU856I
7e9MArIHUmzaA2oHHHsO+a9eptqdanApS4qer15NEWcJxD7z4K4CA/tyUrfnFFLucmwpIPGb5gz/
uz0nWaoAHBb4HQEsuiUbupVOw86z+we0g2AbTVGwm+PYHPlos8yndRE4mq+aUfLHDGftqr4UnJyw
MDfRxnRz94APhKFlMuh3PC/o83iZjwQh9muG6+Hact10qZJev5AwSTTmSJCdSi0FeqZ+SwimeCck
AQJsPITkztNIVHY+bN3wwHEg+GE4NOCKNjJfzKDCzZiUtI3rGVqQIxa2FOl3FuxFZIrxKxMf9Khx
kPCGEvQy3CWVEFGukMqLF4Ts+WOT+KvAT+GQgvZcp8FUnjMym8890gsVGRM2CsIm8qr5mSJMO0qz
utlZa2xNN0bHAMxrqdzmMwZ+sxuisN3A8HdBraAw6QKYSaov+Y79V6cUkEZC42lK/eJB6mYFsdWE
zdoyG5IMiZ2peEui8gB4oz0z9dmPJVNk4eKNnmYG/15Xv/uZ0x1yHyXdMRtrnHmZA3QY4ECCvflF
WnhndAdonGSVY8kTvZLmnBN2KZKHqG9Xpk8HqUqSLaNlvUx8M35At76AtOI8uPO5hcltzJneaVQ7
nCc8Fyyl/Na59/ypDE1LMKThS5EDlsMz+30ETZSpHZkbxRMv+chotDJXpL/b2Nq6zTi43s41PYac
sjyO7wQ9GGcZ+8mT7LJlKrNHjBzWPkDOwYiwxbYmDNZgO945GEdIELgjRUSEX3is5p2obSYrIeKc
NOjlhQPDipdTUfQSq56bZXXmtH7DSRSgYcpQnOX+1jVBGBXTk9WN9smBpbUOvJiqMDOdbZLENi2F
MOUrIFDXLgpbiQ5lH81vLmKio/Z2ObXRNjECAOkqFKxxERSNPvsWRGV6AAJ4sofJoS0OTCfmgSYl
sSuWwC7bDZ+lJQS57h+jKXsC4YgUoR6I6sR1CeLSPlhOwCEYhefKB6mzqqq8J0BcrSXAyI+Et4iN
iDCBZGjvnEvE9VXFZK9V+TUa2MZnQt+7KDoHmoG36TFlD/sx3BdW+EncSrSfTXRGyJB/2HpyHyul
tmVLBZhMbr7x0jTcocW3D1A6H9PK8A91C0QXdehFeF31XMIYJfDQ8lR0zrP0Ndd1wYRwlqcKB3UQ
2eFGGC7ob8fY1YMuniLbPo+efPO0YZ/6TqA+rjO8jrlMd3kvPJzR8cVRA6SRtMa5UBpHbUHC7MDh
3pAVriAaPHno4xxE0aualWZtx+mdz1Z9lHoU2xbUwGLUHXPTWZPkHE3pzcs4LzrJnTXeuWsPzfqt
FqiRTbvNVl1CwKGNHNPSyIAjMOtbmDP5CWNDuYCvxw0oo/GgHdRnad7wQpk9E9leOTBG5qc8ag9R
4MuD0U27IfbCaz1b4d02+N5MTnaxzPzTJLZ6VytSzaAvIuYdbXXFBJeuJ0IWlq4VfVotiGTDwDSU
QAhlQCL3sU68h7DpTgAM0SFiZqfqQ3zfUs9QjB8rDju0KonZzmtrDUwMG3pK7Ox9c8rJ8Fg0dhYe
5iY6qNDKbo2W0x3ys3ZS93sGnewhr8GNVa0BH9ggurCfPXNbR5inWVvBO9C07Tr+e50HBFcGlrNy
BsfZFk23HjmQfiNDqjFtpq6MRay4TNGDxONpxBQ8MVR+gFqgcIz/gKfZrhFj6Q3bVnL0u4v2LWvv
0rCGwFlN65wTBQaZ1L6ZCbqU0LM/4rkcDiQi81ZzAmSmiOaY5K8KLSQJLGD0zaVA2T6oIrrLg7un
Qc7foS7HJ7pYWKdkn5x9Vb4HRh48tAGpljC3tsyYwHURlLKrUqI/UZyejL42DqHdf2RFOILmUQ5d
kXPlEDMfVOaXLhwepdOmFzfyPgitbE6lZtkERButTJnwsE6ZOLtt/2OWY7x1y/qOC8IFMziUEOmE
z3sujiTCVvvh/lHydnwwa70xQsq4ZkB2aqWzOAghMO3AboTxIoq3gXONjcoOoDzNESzOxbGRHZna
WjhfaXoivrMAOTDMhZiuGFWBCFWBrN57YlDUO3uX+LQMXJoOVLGLBPN7VI50SYWvd1kCTq1LtbPX
A/NYquGP0lPVK8xed5Fkg3nM7B5FVGEEG/tWRT5qwtCYn12aUEs/M6JLoaLt3DYsjW2fHGGqSf5/
jnuSnXYZpf90K3cHnTm6VAwIYE64Bp6apP6jgbUZ7qDhmNJlLdouW88MwXDQdqsKOg9EGvAJmYUH
x8Ci4oUIHjusjOeyhX+EP++ap2l8jPiWG56bahHns3803MrHDuemG+bfZyu33At5B2IlPZvNPtZb
zlY+gFQ6PhZ4mAv6Wexqdn9FjMgopcfzRmce9YOdv4MXrdat2QKnlWMDlzuaby1GzKVHMhE8vck4
N32hN7pN67XjK28/x/SVckfRcbPUCR9jvPdbuCmo8ctroeryqvGfaMPKqV17+NSde3a8ygAjlOyr
RCJioQVLxs18iw0GliiAs21WE9NVkbtBStyaCS/ZTYZ89VzNwwNj8zaPX8KGhmrCYV0p92XigH1O
VKfOIkqPvqjFzksHSYSu2t8JKbcGMuxJF6Q95fNQP+FDu8YDflFojvGbW9BWmsrJW7VRli3R7fVr
nTa3PCEDKa0cwDgzuCqQYm2W/OB0ib1F5FdI2sBcpPTeoAEtDWDGSNujVUSbaTV69FMpuzZRltZP
GPUH5IPAaSLVp3RqB/WGqIOmWRDDuG9McaIf7+17K4PajKxq6frmC8poovbMNDtmlQcUp0ntTRT5
nNNNyJGldf+oPXCsBnEJ6K/8S24aLsy299y1g1NlZK8Mr9kbXLq/pU/wcbAWakI70ERvWDxf7LmE
iDKk0zrhaT4Mo11Cgw2AkdqR3AuYPyF6/66P6se+pQltBCVUK6vFtVWFb4Pf4JVwqr3Py43hzV8L
IEhD0cavoht+avTpJDCiKEHDYMe35v5jjMtPbZN35EM8P8FknvM0OMcRYXpWAM6RiOitrHlHYZYO
Szyn73bf0UFLHDjqxw6RHSD4xD1X848aWmlplPPB4TVf0xqdAIG0t0TU/lEny4Kq4UwCPf5wRGK6
nFB6WgZin9a3dioNiyvCI6bYuQ2CPDcPMKffan333498ZgQJ5SvhEmQIoQ/AlZgiT5rHx9JxIX7W
8YVS9AuTrurYy+bRyuzwUdG2LjkoXElJfJF9393QxMmFoleP4rN8cmbnU45YJnHs+yeIUwkrAeyU
rD+xBU+kSYjHtFfejq7qTwp2/xFFxFWks/nsZhEcQnT2Dxor0awS1EUSrHaKCiuCZWOhDEFiSOvN
0OPJnGV7yekjI2egAy49aJZJq8SijQlViO26frIt6vLKjx+HEEu4ncQXQzvRRU43clExJ5Yo1nOn
AzEsi32rCQw0J1KrJSbKtROLmMKm7Jf9vXNXKDrdcmrLI1olUsuG6p4iI5szQVLJ2s96NPLInR7a
Hpxza7odzZt7bltlPaVF7L6ousu2girUDmbswDKXz8U0+Rvk6LSRpwQM62weOa1AyDQV0sVUwt6q
HQq4hAq6k+IUgyFbcxwg49nxFkC4sxezq/U+xvGRTSANPTm60LWQcFY2lvbA76GreefCSbAqewFv
F5hBAzHcJu2crTYNZ5H06QUHsYap1WJea/tzOSswUijn/BSt6YQTZjETxMCiDMu4TgVsG2BbsoUc
K5qekk+9hBEDFjPGOSzS4GPgxAOMqvdptyy6vC1OwSzX0M3apd1Ujyqw+pVphl88Dzn/kLEgxwEo
yTq/aAMDMunMDXq0AieS1YXjWonDgGl2TdsFY2sVbucZF2ElwbCHtBGOcRz9QEHHT3LVUER53IuM
NI72nvBcfs7hdPJJVMIqBxO6IvLAvzooq6WPzo/gpLORI9JMbRpEziAN4urKQxFEj5WbfCAFiaHA
k9V3p1VRDIGH6nb1DJ9K+JQH+feATJveZ9AVxd6BwNWlVlm49eyCRmicHRvnaGkIJ5Op8iU+JgpT
fFpe4bzO93FKZkHAiUvlLJ2B8wdaznxPmMPBFYP8UrnI4cOo3dlKArcc8i3zU4ts0/7aB9VwjMrb
UA77LK3GHQrgoQ6nFzhe00qbQ7PBKbUSZUBsTsQNNqyrYviwHXm8loyTeou7G5TkOdk6jNnUzL2P
kXdVp+SuxQOVHoORKy0NAUikzTlEtw8sAsWq1cYq9D6cfu4XtKj4c9A1T63fqQVrG+i/4ZDF/Nor
HRsbUwZvRm2dWM6/G2Y5LvO6WXTSqFdJllzQDwE5o3RnHbnk9YCXOIBOIlq6vRMWDLOegIaemuZr
7+OZ6UO/W0tlmJvM5f1jO+HusOUDx93EnGNx97XVLrLa18KMS+zl9Nfb8iwSQLc8lcPRWmSVEW1T
FlqUy6JZ9VZHLAC8FQiuLLGY+kFj+CRC0Wy3GngauMeZxSnzZ80YIqos89yFb7lOnyKemw3SIQu6
VQ9ZjSAzilUCBF0glFaVMBwhX2s5BdccklofxeVj1E7XQcMjaEAwuHn1HMYb2TlPQOges5q4Qa2L
T9pbAjun+9FV4cornWTrT/SXEwB8zrwonZqpoGe9wimkmZurF22zPeYF8yLGCvzdE1YnQgcLbuDw
ZeorNPSNr8jh9VaT0vIUkSrdJc0hQVm8MvzSWiVaN0uHA+zJF1/ytrKPaS6uI5O9eI7zKyrkD6fA
pGFbAgtf/GHpWYISCS9lb8jd3bztqkjsbPTV8ESgT+okQnDHyLYUoJjurBzPnBLck6AQ43gTNbF3
BPWbL7M6a9bc8+Dmlx4bkdb8CkqGAbYl70ALhgC04ldd+JT4Ub7OKn12x57YOzeHlxoQEM2pIFiP
lUUPrBd7kwfiCEN45VCW7EpsV1F/b7iZqCx1wJS7ISuUrjgxCDRtqwaUR5H3W0Y+CyfKRmIhBIVd
Tgp3lwOnjnv5M0HaubPLLHwBsk2L7W5GncztXQkfxs7REdDLraL+MPLSPkxAwBcRjpQVQBqMaFWI
4W0hcnC9iCyFPTcXs7ath7Sol45d7YBjdFfd+SdDYo7wBItuxXYO5B3SUeIJhADRucdPvRnS4KSx
Qq9oq605DjC6xu5VUtu7ENB4JZG8F7OpNy7JQSyez1OnsPBQ9pulMo/4yl56G5hghjqI7czFEGel
a1E3N5y8QMHg8SEimO8BR8UpbgDklSGcLtJc/MoKzlOr4qc42ELJ7jdtAp9LxxvU+G07hgwgQqQI
eGTMkZdy9O1qj/TtswrDk3RHOAFkvTzW+O7rbGmqwnvq0vw9l0DuVSJQgYaMO7GnxxOUoDQfPqak
x2WbUV+FEpD7/beeOdB73V1bDR5z/ZJMoSxezbYE8cjquHTvZ1og2mP8k7fPXqeGgzMUBGYEsJP5
bH7D+wzagR1nwwhVrUwlONC38SNZnXQFBvdSooHEJJowP0Mys8oJeFvXPRZBB0vMOnY6Zz0iFqRg
id6l0/Xr2SWGNjFR0tZ1fZtMRhFV1K3FAAK9IIioRDkGe9FiBBI3ihK5yLH3siH6Bnv/4Ipn33VB
5bXs4j7nOCGNB4yJ3OWQXwUK6SVnkIbTf3GwImx9eM1XpUl2CQv6gHOq+0xzF4kmzq5XNZjTrTTq
70PGCAHt5ca7R93Ng2aBaxmEYH6Zimo34NquAu6abGeMySWOQA8MR/QWBPIVg8N8CKf6Y1YeugiV
46ipk6+Mw+nsYdHWQi0RBUE9y7MzGzgJtGb3hd/7yNsUYjAOnaU15uOJMxkLetDFF9iQJBxaRBSP
+BMRQ40XA+c/buF03qsCXcTAnrc02rk+M3tlDvnNC0exKzu9rMLKuRZpLjloWntFbEahhX0jKtw8
VEP8zc5odmrodS7LHulc87cQnadj+/3a7yyA6V3Hk1kymxHZNxIyuyNRaAfCHe/TWcs4lfcfArUE
DlUENR1RpDuDeU7JmRgp81hvzLptl8ldQY8ebVpHqNpW8Vg9QYen5ZFb8wPi68CaN72tZ8bXEoGA
kuQCev5+CkzFC+LTnk3hVUa9gDBgPtRpoI6OckgXSbvv7NHZutYctXzhvlg2UbE9ysCFcV9zUo+R
Z4IFiVFA8gAjkMK+BaoxOMUG5ABWMZV8DzFa462jyZOC4ikAP+oGcUxgJc+gH6qVgdO7r59yIzHQ
wWbOqZ+qz7ykzsmNJjl5NQXg+Iq/ZRmE8OpISV9DgwQYSQeMnZMBS5PBI/HVE3S+4aR89xkl+TK3
CI1Xpug2PusMYex3tndp90svtA86xRTSE377HAJ1teL8a63y+kFVYrzWJds7SUL1axHFa6slNaOf
nOLW+22CyLd0l2Ec3NymFC+N6t+7KAUlko3XrKTKyTtoWH4Z0JtEiXD445/++DEkhTxMcP8YkA+5
tVYjUgokb93R1SaGpAkjdAZda1t3vnGZYHisbToBnCd9WuI0SJhHkMuJn4MYn5zIxhjZSQAdcE8G
yfzCn+DsV07XP/4Nut3L1Ml9SDv0OHi5eOFyb6porEtYkoiQl1a3jPJBIRaUbrIoSiNd686EVFWV
0zbwQ/1KLMdZjO74rUQZvMDVVt+UbyDlGQm4qAN0/2Okv5X3H2CLFMLx0TpWltQ3q4aNJixX7ssc
8GBgFdewHdTLWIURlmzT3Lo6jZ4IBjhW91CdQTeKXKn7P0amxz92dU4gH0erGaXlCtYLeSKFYeGr
SoBakRJlnS2ntHH86wMBFelhtOOTxPV7K9pMARZvqhUawOCt5xS1xJNtH6I2osZj4Is6wT2QY4mM
JLKday2czzLLwvekmpGHtugNO3sK31leGLP3Jh2jDhK0LJPgMDlfvF5F7x0UmmPgsT/+8a9Q7MyV
Q0jn3hWN+5jG6MUDjmBNkzzZbiJvhju+kWeXwJgqxZaOCpnZ7pi8g3Fq4aSw+XN+2pEqYrwoGldC
J/l7kJjBofRCuVTKzN5dLwlXwAJTCJMrWxQl/wVLmcqHl1EV3aVrFGcetETvMQaMdRu2waoqYaiq
ZBpX3eA9EEfWvKdpcEs8M3os7AnxXpe8clS3DklBUT/yTBydYTCh1TlEzy9Krd6LKZ0QE7FjhJxp
MFhc9KisdTmynDEId24ET1S4AQiEmY3JIbW43NTOZB3r3sPsMJSQ0jofsn5YTaQhjReC5G5yyNst
arGz2bZMH2L3fn+lzbywrJcaiEkgKuOiYKrc/PuPPJWaYp6MtgIuloJVco6HemSiQHwoDyZjd7Cx
yGisbSHaaOMNYEGN0L+O5iiOEfaJ3hfGaSL5mwVVXLXVwA7mYTD2CGbeDKsR18Z1QUJXXbSNrPg0
YV45hloKaiT6zLGVFrc/f2Awu07eomnAHTGVKjDhWTRi7QNgOmvHWJWhRe5fo9qPj3apiMJjR1GP
veGKow4IdUEOgNFpoDdgywZsh5g/oDpviNoagC2AyFuXGZ3nhj05bFq9Ubgjrn/8sFRkXQ23fkIZ
2u/HOl8M7AXLgrPfFpzdcKl95oNN0qKlYd6Y+nZ5ygT6Lo8Dk+nn+QU3GHzXgmSY+i7H0tsmQHhQ
lEi/BIaTazZPHMZNzrhTeUMy/Ngl0r7+8WPu3Zchga8Gpgu40Bv3Ibs4SVBeMWKU16wysa0qY8Lb
wmOZfrJKd9fhmQiMn0TJh9SNUA/deX60aeotJALmTZNDoSk73rCK4YhRhibWtyje/yF0/D/rwfNU
/fiv//wE3dc10+MPuKPFX40E5l3Y+/+3Hhx/FNPXf/z5P40H0vwXKh3UoSgjXc+Xd+Xo8KPt/us/
bftfvmkKX3hYZtECKNTvRdnc3QXOv4RtS0vwP1EIoCvGL9D+aTww5L+UJZUS/HfTsmwowv8b54Fl
3ZXsf1Gu2kjc8T4onzmSZ1Mt3ZWtf5EwhxRwVk54LedYFAlrHGcpIjZ6gu+qCwYTREwC16ks5FeD
uDBy+Pq6j1cjsN3+lQ4QGfZFp+aXRsqxoglHphgu+ir0aHJAs5K1vRBpHQrOulkeWf0ipAGmCeIw
c+gtUsnJQRFYofjgIFFLKqMWaOmqGu1sumpMgNO+5y+jh56KqdQ/KR5a+wTXPTH0UvetRzCoskeC
7YzShEI5la77TskymWda1xOmntKP31C8D6T5tqGbH2CkfvVK3OpwPmCykMSxGMO+2aeVxVxEU/vA
gtRVxxfzM9T4BJl18F4cFY7nKWgB20hbt/oYpGlF/kCqcNCHAGAGi6IoYv81bjqXwUywDXw89wsp
wVq/30V8ff0VCmzR+p90HckuXSZkqcc4/ztTsi2bsTn03wSUfjBqqZtglwOT3SWKIOlkUjeiDiqa
gkPe09f2ZUEWSqXHBvux0s4xihwyDThM5PSCM0Uiz5hXXX0zK5L7EK21hOxReyqbBNnSbp23HCKL
BGzk53THe7tkaEpRWM+duSyRHk3dooHr3u1FPGEC0X4po1U9cncOk4emGUxpEnLEKmeB4TVBKb8t
S8aK37OpjB84wtrVtWi5VEqD2LJLcmhk8V0GKX/LEAgLVhXcxFUrhXE1/Sl6slN3LNYNOlnOTKaD
LiTGHd+3BboUH47hhnKQttZaQ8YgqxLM7kTwB4JBimXTIFGHONzBmd67wtUQQyI9ffHxe6N7VPY8
POiaGmWJLA+AjgYMwRCx44y2YwiS0Z6DYOhkD3HglBnkEOV0tAU4JJEuMnPkXdiBokShrzUHwdZG
3GoOuxJFfOIfhWG06RXQEFCBePCRjg1p09ordpF8IEd9ltO5dhiWn60OSSc2djQ9G9eB6bIYOfqC
19UTY3FoydVwbZC4dstOuMQi9nIU7rW0BOWJqyv4akLbOGjTphgAXI2cQ/Hu1b2ZL0J40cXWkC2i
q8yXWj2wLShj3TIoaHcujkyNnjSgldxMNpCphoNGeOszh9jOqlO8g5Y1gTNN8dJP/Bnerx3wJDf+
brt+57za8QgZdbJMh3iwHjTxuvRN5GgI/eegfvRHW3rb2XYitY5SxiafbnhfTVjIqvmsg5JuBqDZ
FNysg/Z1QbOujM/027rhebKnwdu7I7KAHe6CHnb0fGfhh7E//XTrtkR8YAkWF3OISD6SvUuEguXy
si5JCuDU24cGHvFF2ju99WBn2lVHZgdt/okch09EIBe5El9D3M+ScBKoFx9VP2lmAIVDaI1jZjD0
m9I0JGH0bmGRT7dImDz2LQfuMCbNgUGKblEPpJUgw6v1w7jbgMsLCWTGD4EQhax7pKl+TIESpdhP
D3PaucGj9j1VWyuspERa/kgKpJcdE1FWh4+/bDe3P1fr/yj6/FbGRYcj7O4u+H9ruIdtzHUtlAAe
9jVhmtbdpvKXNdwXxSgKMksXTq1w0vSy4In2bTrTeexr1Bix9/T7K/66a/x5RdtkjzItE/ep/Jsz
C88Ldtu8INbdhwu7oiv3BS8T5eY0zfYFy1L/aeRdWC5/f1n2vX98UXZGYSvhYMq6u/j++kV1qWv4
h1wW/F645pynHgdDWI+/v8q/u50283LHopDHEvg381eII9R2rYadpfaQawSodgcx/ZjKAHVtSdn8
+8v9aiLiXnom+y4CGkbjpmB9//VLmZnXUSxyrp+xuW6pIgFDxkrtBmwo699f6h/3j0shBsUE6eNu
M/9+/xphAufh+eVUSE8piKzv5Ir4/8P3+dW19+f3wTeJmMvGzuipv92+kc9t1q5BU9xEto8n2OVM
Eb4543x0U/1g9uZrDdbl99/sHw+kZ/KVcIzw/PscEv920UKmquTozHmnGa95NdApVr5cNGP1CNAC
RxjO4D+rYVy04Y/y37x1/+b3xiW9e6Hm0ub5++8NZkJc1ggmFvjJ+9ccIq6zCGzDJUxzwgn4++/3
by/mmhSSQpoW792vDwmO7nyAdQc1fuzCrTNW5rPhxuIAiCzd/v5S/+YhgePvYn6830xL3D/KX1YT
umY51DeUpP1gtDsvGZF3BPn/+iIWplcbIyW9C4+Em18vUjM2dYMZLzVh3PZrZQ/iPCi6Ib//Kv98
KiyWi/uL5dv2/bn49So0Aa1Q5h5PRZ+v8fnuEQctWw6lIsW6X0TG8++v98/fksXjYCmJBUy5lOi/
Xo/GRDcjqUGOWjFDQXVkOc0rHd3/Yb0375/7lwXf4zo2Nw43s+XzSv96na5i7xVk0C+sWiKTjLD+
LUuJ7WFVOQP8cQT7pMCjKqSnrwC4fSGVLYNGlIWe/+zXI5VlVMsJF2hv6vPv78E/Hh/fdIhLUzyn
UIj+scYI+sDQ3TPYdjXt0rIrHps0/fb7a/zNMM0a45v4tU3MdoRJ0Df/240Ohaj7YWSJ7ofkW9kO
/83aeS03jm1b9lf6B3AC3kR09AMJQytSlEvlC0Lp4P2G/fo7wKpbVZnn3KqOjn5RiDKUCAIba681
55g4OBCPoxSgQUpEsY4OkwpVdFtLZrRcy6+m05+o/Q5ynPw/vOeGqXFtqjY1tPnLOVYpTTOoMecY
yhOtPRkphQQz79SRcEp0Y+L+/Uv/T6cYhuz1b2H6YEP581vf9VkqTIOFIKNyhcRfKfawJnMypy2o
dJR/WOT+7d3kTDMxuFq8Qkflxvvzn4tSFU4l5nSMxLo34yIqySX8+1ek/uw0//3NxCuoOzYX6b/d
MAwOlagtMIxyZ54tprpLC+JKy2FcR7SHoHnQH98QLrVNp8vSXhv7B/GXwFyqjaoxXCYMUu0xz88l
LtdxlSKlj/d/8f934yP4Xj18FN+7/70+8deqnuGKx+L//Pyw++0x9xj3Q3z89MArRSLmx/772oQg
oZ1f/e1utP7k/+03/9f3+7P8U0vDZM34n1sa5+8TDOWfehrrL/zW05BskyYEfADT5uxYb0Zcfr81
NSSqmX9x29dt2SSkgUA7Tpjfuxqa+i9LMS3D5kKRVfb+nGu/dzUU/V8GC/V6hslrVUnN8N8v/fcb
MUftf74x/3xCgSzAggu9gI6LwmoMveDnk7bV2EvQ/mrOVUH2XzTiqZJzcSv6SdwypoRaa11jS5/O
upXMv30w//hM0xaGtWDK8OaCLMke0mFJvsZki27hSyArzDX54GgkZ8tCzl9HPXyJ8srLBLviDfcW
9cy6FRNmjLh4LFqCOYxyJBracKcaoWKRs4ODYD2fgYC1u1USsl3Q4+QZLMk0n+CSzfVnK4EoXDZH
2YrbgoY4kszeGlEJOUt3MQe5RgfPSDpZH8b9dPvLe/0fKhsmURyhP28wHEHeOG6cFous7Whc+z8f
wWRM8jgT9XBKzGTp3TmvmksptdiN48neCbUrzk2Ir2nU6JVrMgNX2iHLQ1Ek9maI0h4jXBJnB9OM
jM63v6lhTGM+Bkw2q8XVwXMMcJxAexxIp9qE9OvIE+qt9WGi99WmtlJEd2xjj5i3kPSQCvsmN6RB
0mraiLbKyeK7kKVcv+PVTfYknbVeUTSItvEgBapAKYV/RHkcwGMDO8VCVtE7OIomrU/oDdZSW+x6
1ZBOIL7m6xxr01V2khIAEGErKuq8lGbTmhaRPUZingIb4xtewLo8a/y+xz7/GPWqfMbzN4GKbMfb
/bOEQuZWzsTWMdMR4PpfRc70lXwz5+sYxZ616rpxgBZeqy7jIZRsa4tX07hYMqHWqbQcS1DYPhm3
xzSziuf7h7FX9q2WOpdKR10pBqsLEg7+sVtSPF41+Z0D6W5p8yIRBfpdtykF2onyLSaOp1dH5ceS
d1d7lsRHLkba1cOsvDLxMrYMpMZ/ujv926VH0U9RLFM7mv/hxOEOYghlzJWTttSklbQFA9u+0eKn
ARHKRSyMsESP3y9UaepL4D2+aBMTeWLX+oNjTsamxzLyrGiRcoUTG9wfcddtXD0dJubppQkEhOzG
l3xQ3xWZkQwOjhk4ej6A6q6KBK+G1ySp+X2oa+D6raI+i+Uir5G67VhrL5rZDnstdPAd6oP6kjb2
AGsMMN8ovFGtNgMRgorSOIBPaeseE3oZ47rfgNLNUxQ2wb20U+Y1SVw+hXahnBTr9e8vP/3n8s5Q
ZKoa2aCXQgVFFWX/Ut0QlpZzutbF0ZZZHQq41vI0NDfUzepLCC9dAppwW80/po7aPnfs52wBnGRH
DoOtXpvdFlDZtiXX+LFBn7DBCb986IhiN4poMdeWeX6yEIW7C01IvPkbp9DosiTR9i/TmXVOw4lt
bwuFPPVYMYqrAoSllQnruC87VveidCgNaN41TL1jEWRkYAMMyyXfKIqFbkStP0Sif/n7w2P9ujjR
tjMMlXYHnIW1//DL8p5pua7WmlH/vjgpoWncSgWDTEPH7rzkcn1WYwRDotLVcwz/gExjBJg+u2qZ
6RFk9SRRChT1hYKwha9ZX6YuETeRs8SnS3mRm4gTWLXOFi3QR0MdK166xko22/GHM2TFXh1MFbtg
DLE2rbBslCkhC4Uwnltd/pQwEGSNdBJiMiUHmenWTqwWZjsf2pLIZkVgPMZlTqJfnmxFkhVflyXj
hqOkN4gG8rEC8+jluOWvcmbjR2rM6TpNS7tX56zFRRbVb+DqDDeeE3VH7v2WlBD5FfLlpjeS5Atz
3N5djKg4sVXZZXKEoEaqiIlNxXeSGMsriXjF9f5ZZQ/fK+IX99VY/8NG4L4B/stNxNAdzSARy9IN
vGZUq7+8T0ZJXjC2ginQLUGylJRPj5maDhi8u/gzu5szZ7/+g8XRlVGtfGUKO0HojOpn9jCGZ9cE
heOTEpjISh4mVvk8tDEza6PovvZQLfoJBHbcR/XZNHjasMKj1+aydYH2So9xFN1H1+A0poWY3jod
Mb3a4zPXrE5s6kwXHzSsacRG4femKlFvrzm8SkQel2EPpU/YGtR0KvEX6lP1+OdDbEDacRLh8tt3
DauTNxXWGiJrqjFHF8KFQ7pMeV3Hr07D8PHvz/97c+0vx1WRMYwxGmLvo7Dd0Jxfbs4K3jV0Uqpy
hGbYHAnoetdHUfywwMna9KK/pSNHybYL40kS5kQIFJKNTHdqn6uqfsuVOgcODYk2T+3qTbTSXm22
6mAMl5EBydMCkYTI8sryDb26JAid5G0j4mNhSUT52vqToWhILRHHgRF6b6IK63/SzA8a04kDqEQU
DcoOag5KNTK+L/cPsV2liA2VnUU//WJmvbn7h2Pyc9NpXTJpbRlwAKy1eOGTnwuWEsj2lPO3jkn+
rey15GxG8rDNO52YYhuZSSugV4xabDyN1ZAgT1Jaf9SJ3VEItEBpKbQXo4rf4rYrriz8M+7Mvj7n
i6q9mcQKpOU34djTDpl1RT6AEU2A6YbqjANY3y+qubzkplHjHje6A2iR5lpxLW8LMzO/zg78kib/
YpgSyJ4uiQKplatNIjvjOa9YjCBqzl+KXgWzHxWf69pUvbYdh4NmVM6jxNZoM3bG9IUp3QuYqX+4
Yevqz5XeeuAsTiFTpqVqqvZ9c/aXbk+5VNCk0lkcFb3KSRRUuQd3NLTZSQvly5w3hKJrJCRVq3G6
RT2wpeIoNoomdbdZBSQFfToKmqkVN8fS8U1kzPG1tnmYs6R2R2t0XopEt+GQgn5fDHNkgdaqnd5k
xAlP6MwzW1uecaphJpEy4oqp1DyjN9YsIDnzwBlXZLGK6eQUMuUZIqZsfVMGUBexiIYXcxYzaW2d
5jFoIfhVNcN/aDao/+F2zFoG1J1NBfPSX+83RakDMSrH5mjaJSJ0YY839sunijygN7JIq70QuQoj
wxw3zVQU0ASoaLKlD78mB5rZ2bd2wkETtjJxD1FcU15Ek1/DVcBtEtitxiCohWx/mCmCUadFqez/
/dWhrQXDX1cMg70Vd0podVwf6zbr56ujCSMT+Ys6HUo0KbtJmrpHbdZiuO9EJQwQQMGZDq6CxHFr
GNJ47noA1tiXW7QG6BAEkpjXFngJnrpUPEtlWLqVRMQyk8XiksFyqfJU+6aq5lPKyPRDGkGEqlgU
P5UJeLFkDSMtDW30lJATqU31T2Q+Q+OVxmI/ocB6VBxoY/irFCfCBFlwt1sfqbFMvWOb2T8soPfm
4k+Hg3sRoiM6nPTP2If+0kOBBZEDw+2agykp6RRwT44eYAIVo2Tc6pi4MnuOlQ1Q1ox4YqhAitVW
D8vS/lAt8JdYMDR0zVMbcBMStxzKDxRXEM7EZcPaqt9AYJjfimVm0NjHXyHC2wyppPllyPXyH97Z
e1/7l5diWmyZ144+E3pzrcf/cvlK8sy7pJX1IexH5bFOPkZUx+9T2V60rkfLMrXGU0R+xpFYHOyj
DVzRLCJIvp7Gsie6Sq33JtfjpiusszkTN+72JTuIvz//1q7xelP66z9Kr4CuIL1B+r2s9L826Luk
xtkm1UNAxs0mnzQ3NZwXuNjsVa7qrOxice6rJzup/SZRdq2lwKctUfy3Gx1A3qCaRJdPB1JMfOxe
LmB+DHERGnQiShfx1JL1W64LpXrkV09CVR5icvCSFoF113+uYu3lEivdR6Y3FzUKyQ4RZ9xAkMlY
MsRJbdE+k2b7PqJqqzLzAZMGabaRn5b2J6FDc02SYClIOANJFocbVTBtbpSz0lwIlMRdqx0yMfq1
BWodOJ06jIfYetEwoc46VbYyPC9YYKu24GBzaczEh7HDJbUI3zpOYfToWBSQMbekpGXfHUwo9nsx
v8AJRiHeoxMM90a9wxfTEB34ZKEc+DpjSzRduXgI1xi65pJfK14sOo5Efm6NH6M9Ioau2AQGEcto
3D220mXSXyW4gE7QOl9k6Slc+6f2URsOqYALEO+4T5JfROReBwO9di0jsMmODUkyIc/dJ8LAxcde
zcB4ebNiNqvY8yDFvQ1Ntpf1FMuFvGe4HSjdMVbHXbHIjyagyBr4DxLDG0D85wHjmjIXqKpAziOq
zKxdMvfemCbDhjV9hyc6kK3uscuXg7p07P9RPibWs04tNSwhsrKMHTOhoB1s8uHYgaw2rM8kd1xj
tfSt4lMdaudcWQIn7R+jQnfxYDIFZxMEXvlJntDbTztDU3f4U7aGrJN6JakPfUJcDA6WELtSreC1
qz45IIEn8HQgLpXPrN8bzK5Yaq7TgjoB2AxS/659zVRygdHACEy7FmZmOxk/RXPm2csFzedO78NT
fA2j6DVatBMUS30zZuOPvKeD5JjEzQy4oUmjiDB82GKLbLoPJdIekc+t+Lg25K7XH+eZ0yU6hq9d
9GYXkPWNw6S/GPVlItwp9dUXFPWa/lFIsZuQBS3N3/q54uywfCeq6BMbXpbk22rF7RBF2j8hMcDp
S46v5Gn0TfRn0b5nE2Xuro4+d+Z1EM9E+NgIxHMfnptRPCZS7OPYFYIGC8l8Bwm1OmIzglWi5mU1
vGtEXI2OCFTr2OQ68pQ9Opk+OVgcTCR4ZfhuvlfRQddgkL1zvyC7u/pMLG1XBWOHCbjB/UGUVNdS
GKBE1o15/V/CQiCEI9lOSva0g1krIjch+aHOiGhJCncgfKyVa0+G9WWK7iolalCPrzh/UDwS9vhd
1UQwZfIuM8huVQmvWPdwoeOl5H1EsCVwxGEOT3iJvTuQVRj3qcthmEnSLnXh0Sv0uoWfSjx4enhP
dNfIe+hyXAY5riJywQSV0ihPe43TPwtpA6aPVdMcymYISFPcpmbpTYQAmg0dO4fElFz2rMFxJVIQ
sB0cLQwRSJXYn++7tH6wS+UKCor4NjgF7UCUioq+VsY0pD9FE7TuQg/WZshYcO/OIfhwaUdSCSYo
2pqIvEFRk63aK6Q2Np6d7XMJUMBj26MUIoDpUCEZ1oKF/L9mn3YBm6R2jRPGcHZQuSqWU+x8HjH0
5fOrmn1NFAXMKR3/tvacOA8MTSIOTF97o+dpbkiWIyeypScw40L3ai6645TbHOw2fS0sm5grJQzf
SwMPm4LrCDxGd9Zn8T2fJumZOk3xWWbykSG32hSUlrH5WCQyEScZ4g9YHIGD7cpf6ktqYxRvc+qV
Ucp1MGlK7xpL+yWr5vyaKOb45EzjvknZY6R4xCFkwnpSHCmBBF8cCCXTbzVhiqvGdD8BtiC3xq48
LcXDZC0xvWEneUEx1V8ay9lreKeUQW4IWGgmH1ZdFiAhy/Z12wEml4Z3WnwKvdCLI8u9jze03ia2
FMRg4NXBaT8JisE9LBUHnHTbfZLNwdjMCOLPaFXV1xyu9v3HCPKyDrOU2pQN/BYyPLaPSUf3Ski0
UK2JG8x8TNVYvI1IzU8FxFAQOeOrhpHssZrYG1O8OQQo6sMnnbJx7EbzZbKX5VyNurLJM3n8NDqT
7U5qX+3plT5MsjLdui7y4SkgWukHUsQSzopuiH7/gNQPdBTZsfevV4uD912OopgTq1OtgBAg6iEk
scSL7PVBrw9plKLCkfCXG388U2swcVNVjliXwbKcZc+WQoXsZ5prbZ/KYCezj0qdfv+b91+8f7h/
7c+H93/rz68R1hggxwFZocNF38SJTJe+MInekUJpwZtul4fIWKvooqCgHiEV4hJpkZ8VZslccP1W
8seHuCz4T+6PS7EW4FVnEkbUr6xbjJx0ZnMJeIX2YBLQ2PSyn/cCMXHooa3ep+2jyZMX8XgYgB9M
MMIUdEYC1xk1Nv26CJWPcEmZ8YY69cyWaz8SD6OqcWPt3BQlGV5MxMaar2NzkEt1L6nvvUxNpDAF
t4JeUh4K8L5hTxhaH/SzGoTx51Rlpy1wZ+SQ+xQZCrpOysP8XDXafix4C0plgxeUhdO5dVjHqw4D
RBkH2sCCAZlKnlvALxiV9LX3TVIyvaOuoRbognW5gi3mNTJyJfJCzRqXUQJtoa088glyOyaFPPEH
YtGr1GQRBLsl9MCS0qAbcncFMJTpckYGtGN45NK58kAeBDrXbz6P4C4xEZVGoOhZUKQK1Hs9qGvH
A3WsZ/uoNj/XhjgWY+JjXnHrQWyVND0vi7SvGon7quTGiXlFD3kxJ53Yzhb01ASWZr7gTDgMojkU
UnlGNvRE4vZHQ6Oybd8wexykcHmNrOWLAcPOEgHV+cnqumCw+T9U5RJL4oxq5JqY/T6qHmgnBcJa
oRX01QfMEix84BV2mGmIBOKu0XG7UR1MP5avzs/DlPuF0bk0Qz2jGNEnqt48qJ5CniDCkW1dS9sQ
DlRrLweu/Qujwq0TZ5+cdH6qsBQrZRfIchBHRuAQz+gwyRkLP/+eyeIAJ2qfTXoQd0OA0RVeq3ay
AFAz6Q/wX8W2ONCV3Cd5fbBY0AxIBrPdUEzavoSBbO2fIc6TDCfIic0pYJYJB7BpcVpkyiGt8VT1
na7YhqQRn42rCybDrWxlI2uy1w9D0FfSJpphQmuugTeeBBrXlvdO1R+I+AjIEQ6sQvbhQx6MirX5
07iGqJCyMvAOR0TjSVwLuTb58pg+KfyDo8wlJDo/rQquskCdEl8CO2DN9knB1mLFjIBghphKFdBN
gdHDvzCR6W2/ylQYCuEgoJA8Sze51yuMehLXFBIoPqpVe/QVuzua2nSsTMktM5IurWnX9tfFrv0S
nhfMTk+j/jaIQFPzDHe0CqxD92v2fMj+MZaWrhNJPvwk/iuivdugLSLPWkaOXrYnwpa3NJCpX5xm
9ZzgLcctxgG4kcd9bJuK9NrcNckXUhMnwEJAft+41z9nTbgzl/qMG33TsFBahvLCzmhvFoIUKMXv
SUNlnfYw9R+WCV6j+shI+UDehSfUAfTRZ8eyNmyQXRL8fCe0HmY5fmJH8UmuxAXH1ktRbenbXsyw
DAa95WqvXio8hHRTdrIOQxZivDOogTU+VU2y67XSJaQnKCQ4v0whowScmV5Rwiv+LJiRCJZVYzO2
4TYl82zA+zpEj5LMMtUZ+2K9xxIgiMPnYLQq0pEROk52sMFDECp0MsSbBBUqHR86tfDXORp5YH4R
ca5pBoWPfVD69LAMM0WPCU9A33GzD2aSlOitPK9YvHKpD0P1igx4P6TLLVqmr7nZ7h0oC4XTXHmH
BjC8PcqWqtT2tRHuNUZzvJvHuLUeCfYKgzFTrnEWBeqavs77qGvZGRoXQNYI7lTqyQ6di/LLWuer
ar2jpemq5CGHmbRb6MvLid+w/sIm8yWQtmxXPSnRvQJmS0GBVEz+UKNRtjvIgpzM1iMzBFyM0kfj
hDtnyY8w8PeqDnM65/qveB9Zm+e828IC7UlfgeCk5vqB+JCw+WAc9d4QM1T18xn6EhZC1HLmITfh
41SLhxiqM+ejLY2siF1gAetdJnLA8k8aJ0gBMbezsFMCabJmRO3apZwv8WJ8H8cnvUyv7FY3elfe
5tjYr0HLJGbQ2W707FTP8r4llWZJDNeSv8ituZtJHAWn5FYa7HhZ83C/Bg3AJ9nuXMkeWJtuphVd
srI/oK3bM793DbO/GVYNK+KU6mwK6HszsoBjpfohs5awHamJ/VYfAEdHAfmkvsNkxdbrz23opwnB
1Og6cPWz3VZWcxMZlNpmkOLV1IN3Bcce+BYrFOSbTIz8araqTX52pvgkZPkA7uk0OXC0mJrQ330b
hvglm7SnWKdYAVoAGp5RzgOuTFen34Drd9cU6TP14KPe6LdMpwudA0iHQ4JXx8CeQLZsFB5sYrcc
XxWfAax7Zg3wx3PgWYb+lMETfHG+hONjyjYUZlybPofqsSJUVe7OcmKinUZXlgD+t4pbp9RAWnJm
k8uRBZlAXvugi+JTrljfULa/62SXdaDNYwCJORT39f43NT1heApZWJh2HbGzTP6ZWD8rhnUDDHac
uqealYMgwKj06kpCJ51vB1xLCXGg3ZMudXs8Sat3LCASc2+M+c3CFWU2475Hl03ExLPZvSvp4krD
vFdFtZflmQ6I8BMy9xZLgBkZDkYt9kXhySF7S5zW4OEvIi5fZ3V4oHkMgZuGumrjdloOU/EYdQM0
m/dKcyCzVDsJabmhRjsFuHBsmZhU811DsWlprzmUIe7tRBjZ6rHEZKrHKbp1ghIW3bxMY3qsjeQ8
Of2msI0gG7MdBv5zSkZwxp9ul+kBxfU2KRJvMHYUk0AVuX3iCrdKdUeb5oEwDRD0jMrj4VZL0xX/
2cGW4511W0Lg1KQ8hhZBLZrsy3XoMSqF50HBNieceQ6o0+JM1Bzbc+mZGNBzLCm7ehE7Oyp3Birg
MQyfJcV+VR3tyhDjJibzAqn+QYfDn2OvH5LSSyXxWBTOudDi3aKJQ1WbrqRESCjTIJeUa73ul1vZ
D43lSuImvLj5IVLKlzlcHrN0ORF/BhvjaqU6yVDdKTeo4XJtr4/sghouMBpVJLL1jrkfrejWjyQV
2wQAqMZ+aU82VsxJsgOlUnZy2Lw4hXi1w695NG4iCAEFzDgFEuUEFVyejtDQdp01HRvOAhIVtzre
TmXIuO/Pb9oSohTEEFuU73VqvDFzeyzk8KVTqltnU3utK2Uinwv2jHMlv7NSvjpUdUYTusS5uiad
cnzg7+YSXqOo3yui2rHVV6vukDXVoyyUox3/yMvxI0Fds9T9tSurIBmoK+L6rKipVzc7eSzdIep3
kRM/9cxNm0o/EDLAQqAflMa6oT/iWdpXYVUPaq97aById94LwtrGRvb7NHq0IWBkcw5g1Tl0ifKI
m29LwJOXVvOJedQml8tbVMafS1IOTEr99RSX0+hzbg77rIegPuI1bPQjedrSsBrupiNBt8c8z682
+NKOTeE0vcjcGvuy8UuegS7h16WMDnVDL0INtxLGaqAAoO9wMpKmZoV+oranPlX3DHTy/rVWrb2t
R7fR6HY9TnE6yCgGYdzxzuvNyDIDFpbAVtex3ltb88UMy0anJ6Crx37O6c4LIiNwGuXx29Aln/RM
e7Ii4B9jumEccqmt53yFw/XJubLVfaflJ2YY58GwTjIuaOBsu3AOZhmd5CQRXSkThBsMmukBX/DQ
iQbWV6ys/jxqnrBMkntTr82WC+EGWF85mblKFw3diXaOYuaJQJvrqg5yswMVpD31snUEWe4b0MKI
QfSScvYj860yrUMdT8Qns8V/U/TlGE5NIFPBq3Z+yMkUJB/yoXWmx56NLHu8bUq2YWuCFpzB19us
2mmQyBStC92PZDkybnqVuN5GgnylJuK6ogSUVOocsTcFbn5HOWSncpx9C/sKPZwSBCK30MTwFWgi
s2i4auI9e1/JUq6WgM2V9NxWeky1JUw6TuEuOkK931ea9m0oIQvECMloU3S43DCtbqH6XTtHvqBX
JaxdYZ0ev2PuZYF10Dfluz4DNfKay/o+L5YLIyHoBwN9OHJZm7jZOUXujUUFbtV+sSzrxszrqoyS
PyvZLUcWMGi7In+Y8CENIjsQLMvGnW5zoeyGWaydzNPqBgObvLEKau1OP8CqOA7FclOc9MJe/CGP
4pNOCoHcfuDSOBFz+D4X8zOOma+WUDEIQbYcwhNpkztt6A8Vbdkh6Y8QTQ+p8ib1EPLwqq4voNaY
e/QI49KOlUoccYjXR0svjpZaM++wXQuwmN5jWsvLU4roWJIZvE6fDMd4xG/1jvn8U9JHV4lAY3qr
c4AowaPdNU3UW5NX/+iNya3ni0XTTZMNr6GYaFj2kpkaSE8DoZrs3foHx8TDbtJXaKQd1BS/0r5L
xY8ONHUoy3hoBwoMw8dl55OvaqyB6dZKQgqmkAhBtd9ZduiFsh10FMEK8/3sETDtB3KBvS2B3ZUd
NF8k5yWvXINHFqir2ne7pFJuycjmJyPbfSa9IHlAPkc/Eu5RaHhEwe6iaNqpEz2kkluRSYmxgEYG
Wm0oH1MTXqysOIeiO2Ujxcq8sCdjU9/SQCk1HG7SRIR0RB5taOhEiFykQaMr+kdr5d4NcYyefsX9
i/fH9z7J/eH9w7118+fDvqtzV8nFtCFG6Zd2T/NH4+f+HBnkY0ALOyxEKBfVmFYARn9ChuZCodBk
ElCtWIH7hzokukYqybJPpeb3r90/KwsmwL/9YJLp9CGR8NJSH1C9wJgrD00EmmbTKyU7Fns6UIQ3
B5HEZEz09JPkruXWrFicqKh4DsrU/v6hTi0w/r89pmewFlb//f2QGTRiz2l3/5LuJPWht2p++s8f
uX/x/su/P8+fT4G7D593l3fu/Rjcmz/3w4TdQtvgcGJFXg9TZYk3rXQSYLeacrh/SCuNSF/ukFtL
KWg+pWHBfFUhKHf9LEc5yaGbG4KHzDfQM+WBgITycP+sXw8FFI16n4eUmmuH7f6W3f/UXA6Nx2Tu
W66HKaPhfKKDMqiVS5OBY3t/glJdj+hvz7U+NYm5X0OL/jy8Nt6yBr5JrjtgvfmLi2EUv/3Z+2f3
rzV3NkS4MApLc3YSPMX9yf782fvXUtQBpMOs375/J+1SEtnl7KnLOPxi5O0BS8qxFm3d+tKMDHKQ
HPhg88NQd0E9Nz4AEt+ibxSq0Dhhb6WIMccfgn1SMTdYZYat1BvsDwiV7hqvMAovVaagH3tPhgef
TfNzMztfpPocKp6C2y+6tOnsA3hHFvQDidhVUzt2ZaNX0ROX175CBprxhwiZAC7LXu67Y5H2Pp49
17DoAGUHJQLbOKTejCCIERiURotQJnz3ehlocPWsc9IpvDHltVqgcMjx0ajKc97KXizwWGpbRdsO
HUX1bO7j3vGJbdpFfYQVJ4QxxC0oyx6q41hHu1zirHTWm6Ls9pZ6JDv9IbOaZ9opPwzJH8PqOEzI
7/q2ekI2dOhr3re+9hPN2LVBniYu2vZtlpBEMfTEldOZTyoymGg6tKSaUjzIuH3Vzjno0ns4mI8a
UVTj8G09DKA/PcycLmck+j96dEvjhQJjsWz7iB6D0e4pjL93chvEUF4Tc5eCLtAa4rH7kzFQNcoJ
qLaQQJLc1bBWyxQnc1ew7YKXbEjYRpktIW6tm8wVC6S7xvumQNnKFvYA1XLqtcyNF9sdIyq52Q4a
xeK6TwNdZB4CoA3qsY09VH5NK1NYcxCNMaC0Z5wrjKw6v6KEifkTK5Rwts1LqjGbr2+aNT3LxbLT
s+QZ3C+t+hwgOnvbWHkk1+q07hxFrnGQOOQDAZFdCcVQFjdQTGvWFqyYtYBkdLIw0iK/xxzGnV7h
IoA82pVKgKvbq2E0xUjWUiqgjEGr3EiEsq0EMB2GTONmZenHvLwBxsYqSGVkszOlt04GuqPRMeuj
bRY/K/ZNYY8ykN80ag44ocEtzumeLjKEMMB0uHrnOWcVJd71po/6hj2DmxTfEuOTmf/QhEYoNIU7
nFqIMF1W+qao/QHndK0JCFq9myDkConFVeqBYr0BLFJ4iVYdGzBRiGRcq3mssBdHQG/W8SlYLvbN
gPbgoC5QzpuZlAVemdxnbhXVR2gDe2syvQYsipT1bmmY3hg+MCWMLTqZmbiWYfOelE4Aj9pLQ/iL
DozyzPiAtBqgyPQimE8p6V8WlH0ZMCnYbjeipdcvHw3tJhhcFtDCTCE8TNiolGs/Sp/pIUhx4maE
CUgmA+jI2UijThMhp8/cEiE6YWhlLg6zqB0LOowQ2XryaKcJIfB8sGLrC5s3tFZS0ET1q5VYXr9m
pQ9MCWoVYWhOjo20Amw3CkI3qZ9WCTLdY7JYLGB4keFmQfoNnBDjgrMa2V4eLl4d9wwpz3YM9RqD
e2609OTQyxrIAKpTEkGyClVu0WNACoy/mOGVeZynCS4fm8Jm5EWkJ6ScO3iXQezQp0TRmaEqFuyQ
+uGrxpOC/PdiOqBa3R40xznEZB9kdrG1RBc4jFmw9bsz2S5DuLjIjLPUs9LGd1p1N80A95rWNUbO
NmQS2YLUmQlFNxr+iK2Lvpw7FETVLt/l/kuBo9nmTw8ctj7fF/ohmhIXQh8DENnN6YSKqN7BUyW9
t98tidi3NXWI1eOi+jG3UFcUcM6QZ5KS9zSfIwQPC3jlYleREQFezCOngZhXeIKYxzt6xbpBGcV6
nNIvyvMfoCtvE8NHuxG7mP1EH3aHoaPg1o5qjgCFNmZc5Ie6dB4i65M2xW4FlNMMAeaFrwY0vY6O
O4iIfYyUN+eWYcDmC0dmnpLu22hWsOIHukX0Dktlh+2ztkggkgZMGQV5vprX5E7ADhvaWRXYALFG
XASas+lBvCpWu0FE2TfePNI4KY7CkJ9jGfecKh+ahmAVRqng9A9YZ6l1L2FqPOLH/i+6zmS7UWCL
sl/EWvTNFPVW697pCcuZdtITEBB0X18b5av3alITloSVdspGwY17z9nnVjf1c+vmZM007XEAcwFj
YsO9hu5VPge7OGo2cH3qNH0TBE9pcCzrjN43iyfxEntDQeepUfo3N0DUq7psgfUQAzYRPxQUKzMY
NjRpWHPFyuf/7kLelKW2cR3/OLn9SrKzNGgIeqrdlSy8C9ogn3HgI/dMGfkM5KZMIiZB8arYhwIz
WllpBpUhO6ZuQttAX/emf2kyaxPMAS1Qm21ATbqkotXnrbxJAPFDi09wfGnGdDCNRy11dokyDwhf
/yYtVJtnq+7nVestAyjnQSXWm2N1m7KPDza/6RS6oo9BpDTPsRUfDFYQTU4ftUpfx666Wbb4iAUq
4A4wpVcdqtz/YDy7EiUros7uY9kRu3lMt87CTWGEOW/MNi8iYZbGLd3tnGOP2KkmWXDUDkalzmn5
jFftnKXTcxL0v8zU+Z7Jd+uF8ypBvzs1ct55dk6JqT+1mot/BfKGPa4kuzvrMTeKC1B5ChtKHaKU
8oTsOTLEa2Gc4yB9jgwHInb8S2jaC1JfVFLqpa2yk0o9kGdqG3EhgKEvIVB7naJBFRNdh3EGAQLS
wmciciLzNozpsRHzmgbQRlRiTa7BNmrGDVtO2Huck9wus2Tnw7cm5KmyNfAlNHcN0uoz8qj5NUBA
SHT6FQNf5o+fmhljZ4Tm8tGfrUPvHWJFhQAbLEcfn0zcLHpI+bZ9ZjlcPvbbEnNkP93og60sRirx
OO015V0dBpFxmqPO0g652cEIoWninul1vkrTPJG+dKxq4wF8X6gy/5Il0VHqjMPqbA0cbNfMn8RZ
P0wiO6QmeEmf5mLM3Y7MRkk7fFiiC7KASvKUaZ8DBH/iQsKiS9aRS3XBrkcBkq7sP7iswt5qw7j+
o/xnyEme8VZSoVcFErWNbqNEkh+u8WLMtxJdInCPOJzmNZEXJFhG3iOEmNm+NXstuSn1U7L/Yq8Z
2jgEO/ViDbvW3Acm1/1j5b1ZGpKmw/RmRCE3TPkCxLBwDvoPJPer+CDje67XLZpe4Me/7a/gnTWl
hEMZFpf64qyagx2OL2gCKDIa/mwM2p8VS6Uddv5WMfsIE7UCFN6HFv3znPsTm2g3k9zvhu6We/3M
oC23yTHyAasSwATRxDdeVD48p4Nkqq1XrDGie6JV3Dw4Y4l5wzVgnMWmyyQHuR0/iKDNCYF7OnkK
EwsuGwPwyr5LCvjVy9Mizaa9rPhP2QWUZaW871boz04ZA2b0+uZPkygqr8jyhs1EFmFoG0J7GF2/
58PQbQan1o7NEJ/LYACgS/+yW9uaQ5EK6ZYUd0rbXOYVQwmfPBiC2AXQGfxU1chA3Z7Gm+PBZ+ur
otkBW69Y9bTsLZhNUFr03IY58Tc+OR5hwJr2moOO2LBAG6cgwQIm9LIMs8URlvz3oE3u3iwN9ixL
Lk/qBmKdOrNHsUVCz/1cXpXtnlxNSSDP3Jwgsnkr0ZjTJ/COQzuXXEij8SKEhDa+6GrMwHi5n8oN
MHddFfExYlCtuw2Bh0uea4ouljuhdjTpXYIA4WAneUpfCqmQcXLrWJzwP04XCQ+EKBBjuoDSpovS
2J/3U0yF2ceW6QVKu3WdiYO5/2Xufy32k+xdcz788Txtm8WepFObrrHXxfux08bnbDKQZjJPS7HN
EujF3/R+qLOv1DCtxygnwU5NOkjxxpenyCva0/2Ro8kTLNZL4+bGw/07I0Khy2AouXH1+odgMecZ
+jzTQJFgsaBuPNspZfZiiwTQPp6THr8TeZiUDSJ6sIPZOw6o7LdaLbLHWifsuR4Ys3tWTcY8DuH1
AgSJQukXGLH0LmWKO5cz4ehfNrkKvxpQulsSsux9Vg/RK2qHhX64ScqyftItGZ2ljZe3MEfrvSwZ
kA/pD2qWMM7zIg1nHolBQsbvXJtOVfCoj6R8sH1on9lkJWGWzeUfaOdPNo57+oiGBlkIoKEsrROk
EuvW4Ki55RafLK1lwtMuT4OpOtS9bt8iDz+807WXgt5PSFWYE+NiTx+JNdC3HhpAmCrJ3rXiM5C5
ea5k0aOLKdxDCcRoFQ8xKCbhZUesmoah3G/VOCYT3wjp5zyU/E4kpPncSJNz5z5Os5OfYl276V1b
h6bW10fDy7KLiMA0jUBUNt2go55JxxvKc+uvpbwQq376PSYTPW6NzxYZkA+GLupy7bVutosd7S+D
lHPsNNa3GPKz0JHCSkVTq9zfk4H8SibnmYiouiwY+GNZKteZyq8aoZ67tEuHo+M2HjHCMv1d19eZ
vR5DfoDB98ukIRZvzIpnG6byNh8DGcIJTM40GOJzrpvONn2i5y82AcLtk6Qbf8oTCXuvST5dW6qD
5cl8SaIm3yOhiZYD5SvXfkDkT2BkN3dkJYt663UYiul5mXi3Vql2o10z0KUd5cIz/AtZcUcryfty
O5KLqokY2Jnewfp+Zcf7LPORV7em9UqPHOzSUwxwimBkk+xXdz2CdXqTGP8ucQDqO/IG5y0xTcRT
fc8k2m6M3WyQAjhZFWNuGyhQqYz+JYbJeDUF3c0gGV46JkAEBVT1qsnm/oUKExJ77lyCSetfcGTj
KxJeTEMg79duOkbH+ClnAUnCOqvIHk6Gr9EwMSvCT3u1KqZosiISEFwRd0Xb5h4TcwW3+l6fVfYN
aSZbtUofbm6LwMypIQGC/swQF+TxC5nILLxj737b7BbofCe/peQ2BXUf+IGW+0zvIBdbvVE8aHGV
nqsRNNjc6u3zDNSK7bBA5+LgZSW3+IpPwYGW2uP6UO1VxHl3VSUpuIRLzweASOMmQPFGr1UOpDMK
D7XMYglWExHelLBszipmJ4VW3lwj9pncgdbKFvvT/aDHMDBbt5tWk48wzJJQ25a/UxZk4jlePj0z
2aHQmj0GhgXA/xl1s9+UyRn7GobOKKsfY5Quca2KU3b/yZ5JSKbQTfFZkvnimYODzaRhXjH4XI/W
FJ+HYUSkO084eINWXNou6YHmVtZL56D8qAKMm8vB1qsKVqJWb8EkGWG0WD8ngGuPw2y+i3GI93PW
tpt+mYXqiuFdOmIoNFsqirsDEoMyaVUd22pW849mcOx3khvFuk494wo9n9C8YvtvBTC7CP/p7GCP
7BNxpNmDdoHksmyGDW1KWph3Z1FhxDObDmK5FnPR/dT90PvGvijJE/QcmMaVrf5gbKPaZkBLpZk+
VBXrIJ2To4WOXwJhagDra2wCI0upVU/Sdxd68yjWTFioSswxR8yaNg+JG5FXMMPH5ZLq3os0RqVU
Zt+Zsn/1yv36598uiV9fSdtNiOVyx7PlODfXUsnz/cBCHq9wR2r7DrnhnsDMajUV+U3XbTSnmc9A
wHXaJ5pVu3LK7YtVJCgJMyPbCnMSkFGRdlAFEhbhpj3bnGhyg31gwyp2CH5ZB+7A0Ozu4TTIKFlD
ZJou94MxWLSBHIxVhAX/OzUqA8fQQB1Oxbfxikl+OnY9w1F2y3OBBPTEz3XXeGQChrCRsUdHqmX9
pyGJdmOO0+yGWEyfqIQaxKMKNN2GS8ysHhxCqRJDdrsMRY0jRyIhme6f46Eqzven90dMTzSUlub+
f6cUVpM1tlh7cRAYp9FWOploxHrcD5olgA8mXrXVbA8gjdcu+tfRaKaHlhRg6fnVqV4Ohtb6O0fz
H++nXJwR/87fH/3nnLnzg5y+s5FxnyQMHlGMvy4tpzmjUGoRvjt9w2ia5x2YkNAtyIkoZbPuGtle
75li90MQsLT3QtJBYmR8P9xf4S3nBa+/n7Jk1R4GESPKj6r+uQaqkKfO8Hh/Zlr0O4Qg8XZQRfrk
u7/Lknxcnx3kZAkUTMuBu5+9CiRZtfen+fKKiFf02PXXOJnFvqgpOWqzpL4bCu9XatLQQb1Q3dy+
cq9NUBAQtXwhVr2xKvvyx5WavVOJ3pz6SaLJG5PiGnvyhDDHIx+HdpdBKfnU5ob+NCwFtV93/QNA
eePJSkS1EATinNFkTPsMYRzbpJn+p+s0xcnKh3NSGdbNbg3/gFwSFEOPzDwezQ2O0eixs6gdlU+8
OGRZKJfLucQv6lMdTOd7BZsbjXHKpcWHWJ++sbCrAIdBbGrbyq3Hc2Zm8DRbe9vY0Yb6np4Isvc1
eGSfkGv7rR/H9mWYgT/5eWdgvszzTUBvhMhNiJOO3pMaGtnqd5rNjzLWu9dgtsu9/cfMHbl3+8K8
ysmraHxL+13P/A/ghfMDjGaxtru62k4ENm1RJFmvQZT+92m6tsVYXrzSCrtS9Je7tzUwgo1jxNY/
R6ieVj+ZQTd7niOsVEn5YhbM6kI/nzSWG1OtslmxxLORRk3t58jhTYCRhkPrhGLnLbbJUFW6mUAm
j0iN8croMHFdLHqd9uwVptjSMmvpZFIwFFY1v5YkkuJ7DwGjB3+6gDQkemt/U8e65vYw/kI/Pa8C
MVOkDoops8r6h6JW1TmyA36kyp7g6It3YdGG9AuyedLlad5GoHhT5MPRLENn7sxXE8A6oegvd683
TxLbfLO8InosygiFY1WKfYN+5y2dsnOxdIIwIHsPaapnT0gfyUWy2JEzukb74D8zgvYARf/7ZkF0
m0A47djZNdtkxN1sVlV90RpZEDDoRtg7SgbOup7vYRDUlwJ1+qYNiDSaKxqnCUF+YSII0PTr+lnr
ffNmac7wWkvCt+5vRvjnzpzMg1LUs3Ks6nfSnbXdPBBrprktbzf/RGprbnOSsVeeTkRRSOaleTXm
MxqsdNUQpbz1zFJc7lm390dkITLCCZA4Zl0Pt8FUqD9NCUKT+90+6ILxiJ6OUIVYkTNdV+a6iZEk
w/6HvLGck0Fdk5/UYzgC5y3auDn+7+BjKfj31GgUTpuyRMK6vKRW5BCxybC3Q2kMYldnhrXRSzwy
1bAgl0Vqbv3EH473u0IstIEES3L8lhuF3nQ1QTiTcR3GuNw7keMcG2Ng7iPofLY2JlJvOWfUkG2Z
bucvXvR89+N3lTQW9OtwicgBPebaw0Qltjcdt9opJ/fflTczc26T37690Roi3OjJip0hK+u1Jmdy
IwZeeb90CsbAqwRM4RpiGBYjm9aJ6P9zcP0iOjqyJDBExVq38lo0fm0dT6ga4rrB8qJo1ztdUNGX
p7H2Fgjo5y+1SXCJM9sV7qc0u/SWs61wzzzORtY+NrqdXkBf/j+n5kAevJoronfZwM5D9JhpefRo
eXO8t8e4WN3P3Q/84l9MkhAZTNjFJl02T/ly8BJSp+CmAfaqJuvmRLN+bAL9fA8FTid0gNK/DAxi
z2wOxn+npxzNuFJoDTP6O4D4I7mJ9Xrc4bPlXi9mUBEqdfBUDtWwn/Wu32AoaZ6Z3D35PoOle5qp
WNZHGdDBHmo7OY+t91MQt/LOFKokhiAtb5q12C+Im6M5mP5AL872tmemjzBHcFVBG/2qgxc9x4A0
Bvm1HYLyJdIUO1huswjUrOrRXJSOxmCf27oiOHnBPtRei+RbswDYlEVwRLonmHTlwHBHh0FQsmhl
9cWwyuZQHkkFW9joDVsy0/1umVRida9+z11wNDCR0s2emwemN+mH19MarZr5hfV4QESm/22rPPvg
3wHj0GLH3hOJlq3HxHriO7h73S0d7kguUsOorX7I8OOKGFhfj65rPfYdwoj7M4qfcjcX7tcdslOi
XblZuGp2aQuQLFmwD/dzjYdvrpLpkxH/0mVcPiWJ6p8ztWQUj+S835/OQeUjE0oe2Q0EEF/ea5Km
CKIk2rKYrPhXXtiPduepJ3Izm2vmWFVYeOQj4LdomZLAJ7Iz2vj3X+T9APS5WgcQmcO8pQF93wJG
cFYwoWk+U5COuJZ/pTLg9S40x9F7d8boEI9JTe71soumgwR1JyGBHpzsfLs/InRIv41Jyrkm/khc
4e49dlcPosFeJJLCPvsy/UFO/tIWAIGb3CWgqDP4yEUl2xQAAKSiVP0F7CLJZQtEhZsAGdp1o8mN
qJ/cztBvbZqxO9Xb0/3Z6Bho3RTZp1Y/GBuoT4BHiBq+mWBWcM9ATGlmJff+RMoSWipu5E4Un8y8
Aw7ny1U5mN7NsRP/NkpvZ091e76fuh8AmKAVr6ETRVHlnGQzv9JdxoJEyO0pmUXyEPeDvx+zZjh7
PgELia4PNMlz7tR5mb2pKlhaE9E6pqS9StG2j3bJoKAqjQBD8xQRS9wmF2GX0cbRa+exCMgQIQ1Y
e7VI8g6NYDA/K1pDhAN7P4NJLvQIo8iY6uTJydCG12X+N+4X7YoYPofeNELTrdSrW1AZkm/Kjc13
SKspzH3M9vchU3W1G7veplYeqh28zP88mpdzyfLVeHTs8//3dUKsWm02SHSwrXdDzk903KrHCcwH
njbgOHFuQyNP6xnn+Zyu49qYn0UJofz+KPnvuftX//c64bbOg3Bxbt5fMi/f4N+jqc+e7B4QeJX8
bb2em7du6j3oO7rstRT502BFLBVp020VUPS0sZ3jnSTD1MA5MT58HoyacTiapbWCzhdCJZn29yWH
fD6cN5Fvoehy62c8YbOQ8hw4tEBBFlmv96fe8rRbUD/IHShZ83RcQ1AGVc4O5kNTvMtMIpIbuGN+
xM6zJB3i0CxGPY0iIl+PvRiO2hjriviBBnnbnXB1P4x0syWtPQGL5aGa07/3XiIW4cbLW7SOdBdz
4r2xATnFBpDA9l9Lj0wjO7Sq7iwhP32CrgmQu2bWczm28ybxS4s4PaUgyAweUjZfXQo4KBtHDfpL
3Sg91IUffUmkuTBYnxnZiNfOwFdbp070zEpL3SkYlio/d46tLpBnsS4+JyO5qrbT9W/m5L4VV610
4l9aR1DeDCJsfX86NLzrXnbGZcSH+WwSoEn/OtmOIs33HUG9297op12dy+aXYUYb7unT6zC51RK2
zLVTEildyiQIM1fNDIQCY93oZDrd425Hb5y3s2EQntQRfDvTLO1DAsFQKcX11urAAznLoQHEBgY9
xyJQt96ZvDm1VYVZJ1u7qNtrnI9MBR1xaJTLwsZKjRy91gVVP46Nfw1N6blhbNJUtvoCLcfSlLYj
PC+V1LiJLx1rZ4rZrQY5M/CkmHaDwUThP509G5oWgRPRKnUCVtwlCHyYSWvt2wllNZm4rbkWQ9cc
gZk0R95GQKTW8lBCdN+ZJGmBEXfNJY2JDjI7onYJDXqtBqXv7qfuh/91lk0rUVv0wXEIQ2eAQG7l
+jEbPOzgUUcwx7cVZOpI86hviCDizP0F9wPKYnJ+gWPTmyPnyWLAxoDRSg1uxB3wtaIE1+6Wi1W6
XB7C/rRO9+dDzL6iRM09+8rZB3pw6aj6+ZQOhUl8MHoNmvTOJs6tdDF92BBoPPmct29REikyIzMD
Jk/79q+J5STN/Rmhsu3j5JfddgCFv9amnsYL5Lt/nXjwAOVWZn6+bZdtkUrowt+/Ku9MoOWr/56a
zBiCIu53wQJ4wm+18ryuvpbLd7+farV6ZRdZfb0/u9M3lldl5oiyVs6Pws6zS2IwFRtilfzKI7BG
jF5tdgyB+ijHNRSw9jbm5m8iux3UwXrP2FrTGY13+YHat1pP5qS/2U2PIy0YDD5By1dpfEN/Bec/
2AO5NFr6Ec3EhPia/wIOUVx1Wjrhv/Mu/whFH43rePPvl6S1gije5fn9P+yTZom0nz5Co2Pnz2Lt
/77w/rzV0w0IRY3SVXdP9wNcpf88+t85aSVrHaTQdkb0hqzARt8jbQpHA3tT+9mocmvERC5Am6cf
A6ZpmGgxCOZXumeSNe3S/AyqnW7QT670NMQJ/Ea02M5PjXqjqWCGNH0YJeV3bCeh6gh9UC2bZYPY
bDLPw5z+77bV/lBfMv3soKVF8ijsbFu28w5RUruZpXFTmkpDW2KDCsbWX7l+c1G19UhMMYR14vIs
FTv4HZt3zaK+raP90lBHYsMWD40TuU5Xbv04TqneWYSNov7CWtWedNNkqNSYryoDikdkDkNEcioF
8t0gihheJ4++zXIDuIgJFRYaHRGuIGnBq/IvnDJPDJK3ZjQLhpA1bkCi69IB5Tua2zEYTgRjS7wT
1ZMTIHUhq/DsoCnkz8V8JhUd+62s30cufZiELn3pv+pwv/i0+c8JGW5JRtciGoKMDI/klLLUhLIJ
fkVCHoineF3Wkp0eBeuyE+/uCKyoz6tHh8vPsexVmf9uq/hGjMbv5U+aWUuSs8AcrqMqYgIYhx+d
y+d5cOllTLN3yQYN74cyT5MfMGTFAJtj2Quy6G3ujZeiCq7M2LCN5CMFopv8NhsSNFrCiQxtfMQb
LXYlOVGK+XVjmz9W4n5r4kPEpCSXjcKj2DyRxoPfql3R3vsehPputOJUSzaWwYwjwu+6LT9p68a0
U7ScFOCMi2lJp6bzFEpK7dB0TIt0KPAjyBvzhYah4WRrpUswbbZaLM8R8/BCzjs9HxA8y3ZbusWT
mK3nqHIv9MyylUvvqmkwfnVj+tJI8z0NRrD19vTQe8ioiWslVa10b2alEThVlFsL1GM2kG066Fcf
2G0QWEShEVeeDQRk0audcBcg1sFr4b8xgSP886vtg5/adkh0Q2474foCzeytEovxKeYFFVu/fQ0v
ZFxtG2vScCeTPaiM2g/NSE4Ugd2+GcWVltGXk6CqRF3JbY5Ek3gsvmMTQGDTxTf6YwrVTbNJsv6j
dvx3M9DosDnFkVEyOal+djDq7kFjZd1k5YSOiS3buOjR6igIa6VIjKQXIGo01H69ixs3XnsxN8pZ
N45CvzZ10WzsqdgFYwlHZAywt6TljszVLuwd8Ui9cUoj+nyyW6DO+dyGrXTOeCJjRs4KGdeaUrRb
tCu9SUuzvnVG8RI4qbGZWugStNhWjrAJopoHSEYu7k43x9Vj8FerCJDLXHCBDte6INDJHeMf0tkj
ZNNr7h41HbKSlY2ZCNCqBz7LNYsHm5a2edL9lFzRXFDfB7h1g341EM8CZGTG9l5koA88SM0kCvJf
Y/lZJoA5gsy6i5Hoy+QBr/pjJr0/RdqmpK8GZ2PkO1e01Kr5O0DDhsICR3ICDaGlob5VaIVDlwTf
nC3lhJPRxMI8GvvJwWw2NrqxmpC6N+U1qmPg2177TjbGj8/AdcE8EPS1q3pRrWZD+9Fc7aNChCJi
NFGufJholin5oEb3KJzqAC6lWBOFyfSy1FwozPYvJ2c1LMzpd+xHFsZE3QnxGDQbI2Fr7tkWakRd
483N3HCDeJfSu6L6pTE55/3Oygh+tt2ORXVqn5uie6d4+sF4+OQl0TeV7w6kOXd8jPH2aHZsgmSw
dn/jj3rKu+xVw80l+7+0L9ljaY6B1ARjSZasCa6JV6aGYimOsf7mGTNlSyzjjvZTSZVvh5o/ik4e
skwN3mBCxK+d/7bL9msKIIRgqnaUhlDJqD8x43It9LDL8eEdgKXuhPx2vNIgmjN9jOxkSz7XynNR
dOaJP21Nt1lbdtedGF19KQ/8r58cq2YqtlOO1LAHWDjn33HdMb1223eLGGJaBNYPYAhnVWHIHSfc
koHcx/NsnPtyfE76FiMxVJjB2hPOXYZT5FqbzMtgBIEW0D3JHRvrKUA3bVVEY0WMdnIMcmSA8Css
F9Bj5fxo4/SOkp1+qcErfOhtEBf9cO7JJq7UYVYUqzHj9B49hzbMGzj5q9xeF5dA+L+IjZVcYsOV
kvPB8hxUhhAbQhp/L2TCZ2uCX4C4glnXQRP4mfltGIiyEszu5tIub7LxNRKologrOqCfx8URo/AE
59UFprXyLQPtRC+pdWfvj+OOiGpk96oFycaXnR8WdnckX+hFuSvS6NAJWfVrU00x1qhsZ3jdtCFl
Sw8t8NW+GzgbGPiQYfqVHQV7T5nffote12cBwqI8riZ4TeSFNm+a312l4f+NSzJ9CGuH7ORYPcQW
y8Ak2t/6Yvg70Cj3bZbNpCg/KDXeuHrU1rTk44Tez5h1HY+6+jHpYq5qY8Btl9crXy+QYhYo+Zg2
PSCoPw9pdKnQXhYSpakhHjS3h4wqpzWm8B+z0MhiEiW3f22bUG+QHMMMzwIERT1wHUieHYEUNU3F
pqz9tJnKE2xjvIHWKyH889saOzKi2pmhajSd5JBdY4Vh2PNriXQPnOiWGMw6RKtF9HA142utaPoX
7pOnJepSqajaTHRgQ7BueJGxzEKAGtHD+4iAHdBd1D2odZB9gBCJYRXPBanmLkb1LB9n2nbqpUcQ
cUCsNcwkWUZBda7bEie4pE2QpIjLnDl45/IETmrtTbISVl1NaylL9fdcpdkaOSZj2Hpg36CT9T0l
M/JqMBEdCaNVBUa/86IR5Xzrv9CtWQ+OmVy8ovmTLMzZSgvQvrXzJbsTaJcDw5x5hyCjCzNily7Q
lHxq3os+Vn+GdpQvsXMBTUXaO5q4rqNpkZXaH0BXZSwUzbcZopDgZp42hPdYesA2itRRdg450df1
d0VA8M3sDOIzM4G0BqJAS2oVA/mUGTK/vD5FEgt+y03UVzDaTGqky5Byk3bDcDEbrlDLnVhw6+CI
6AgMBotqXlAHtkH20EbWjfyxauXXxT5H6J1a5batnWLnOkkGVwY5v4q6J4m6BQOWyLdYfyPSJYvf
BSu36YBPqtxh79ievtPl/LtNmh9/wgBisisO64CU054XhXlCBmWWdESzZQWXM1CtNvGmY8zNOemG
L7ZzGL8jCHFd67zafuduarNAIEt/fYi1FwIZC7rhDTWA+i6QOISJDmo1AbrmtL/GVvuWiMbj2qpW
hFgeLS9Lr/0hDTTu3iN58uBJJcaE8T1LfW4AgTmtrT69da31F5pa4fW/8mDpCrbzNshTE52g5C4/
IFfuU5d+OwuEDQmHFLt9xc4mmkp32/oU6oW+Lev0OW60nR9DohDjKCGgeatUxzvY99VMWhmy9xG1
viV0e2U0TEFm8t5nrnWAdbxjlO2roJ+ZIc7+H9Be/mbWOgGNDhFtTWbWph2TTy0dFvX1egT76mlD
fymz+TLVdbvRNAQIFBs1ENxtXfO9gWN/+fy7fh71h8ITt7HGtVw1j7Mwv3UqtG72vpza+HZt/Vrj
RcISva1JSTs4E9tqqZ2QzC0d4xhRRkWSm4oeGOTsE9oXa5GViHviqt+USe/vg8h/84ZZW1Gu3ayO
0nR26+9kosFtBhI2CX2OZOv7ilxgsElGGX05RJ2Hg/Z3Sudoo7fdFSC6WIwLVKRRJlZN7/WvNjbU
IZveK9omEJiBI5NeVydJv476s52QSTySS4/2Y2doCJOdkWY4QTt7V+fitkwmByaN/tBu6NGZ9bTV
3Ohqt8Qfp3y0Qm0ZcrqCet4BcJeIx6DuxqOelycjibkF+/07vITtFBNZa+WAraRT+OAQ0HNW49sQ
VNPC+ZhpIxASrlwC0Fw7eycB7+TYtrWxC+kAsWpG3BMYfQ1+tmipeB3r4A41ZOwajLwerKqxjVaK
7eKqKfy3lAQG+hE4I2J0HkcC4nGuKUYSyiaOfPQgL/cGPVJP4vNwWj3YmDb3ObhGeHTdGY9mCrwi
b3FU9AdSxB3qKBZZlkj8AJCgOstkDIRPvCf/sAF7vrh4kNN6E5CPpkpPQrfkqrX6bZ25Rwyu5UMp
eMdaSlbyooaMxUyfiOV648evTBNhp+a4Sn1R78dkyYW12yOyNLZ7JrtfL682epN57KHB9eqKYOza
tsD86NdsTs+zZ3r7yiuHkD7dVioM3fQykSP27IR7yn5Pb+qDiZ8t7ByadWgTTgNSdbrcZ3cQyORb
VrEySNcT69oj92oUurBHIotaNW5pHjL3JW25wRTs0bM++BNXstOhHQ8SmG0oQ72VvPU6REJ2u4K5
JJs9Lj31yIqDPKV98CWZ44ZJdVV2ezgWcIhV9AkAcDSd3wYdopXejfI2zwBoXRdevyvMX2xQgOQX
+HlFE21RCWmhUpLtfld9ERA7bqacwl+VdA4t+2AWToARDZZUGzCBKrLmNjr1t03ciKiDUE9G3C8l
kx0NzVfhusYGeDqXhUbXfOwIpeuIUh5iQAzaUp9VQ1esdbiMhu9+2Sxg2z62j/lYrAxH5jtdcy9W
rTUPFkLeweRfQVRy+R/1LKzAhXJP36foeamz3TBTnr6CFrIzSowDgxF/xAxy1l3p05vVy3cYyC9e
b18cxWYIDg19Xmfn0m0MgxxmbhEInGO68V4UC4DbQYAXZCN7hqUqgl5F+ARaYiumI4kwXkOKzi39
jdnic5P61QY+Cw6DGfVya6Gsjv+SQHmOILomXWCxQbFpHFHXkWxWY04z0G9D2kvn9qxZ5V9/zDAI
lxS59Bw+UKJfUWXJDWWqF5oeayafSAwNeYIxKU5Yh/eRzgUjevsH7sZhkowQ6qljVsFHuCf9EUYb
OAU+9ptOWmbo6PGw0keGbjSeGduYAMpIb3RwU7Sjg4DQ878Lkxtl7F3b2gbl5h9EHOC1qlEYjh52
qfla2f6TVxUnvGoVhGE0R14CV8p/Y7W3XSZTWasYR1pclYb9f7g6j+XGlWyLfhEiYBImp/TeyEsT
hEqqgvceX/8WoO5b9/UEQVKkRJFAmnP2XlueXaQZbnRppP7qdKpFwzQ40ULck+WNobESSML0L8e1
vwIbiqWvHANbwIV0CmT06UUSqLqkMMPFhGAdGwd5BqJZpq77y0aTBpAOkHKn/c6nP+fh6l7UQfwe
qZAd1YohtKF9z9pB+3TsAS+2+8fUWsn51O1Di31pW4NzZBv/GQf1Y1cO2wpFHE1VFunsNbaisl6q
RGMN0QiuCfCAEseyYzTKThdWRg0Cj6Bjf+R2Ei1LIldtuweFn2BJliJA+NK/JT5VJjvJ6LLWAKLT
XD87cUBzpIpdltF/PCXZDZqRPMyHkH7C1kNxuJzvVuy08Oo4CHkHWexZXG4TB5SQH2GqAwvibbyk
1Q4j7/FQDKBnQnNA88pIinl+4uz08AVi/0D89LVQk3pft/418xO5g2L3lE/i0kj5QuvOVok5gho5
HQkSLOMxH5d13Us2gUaHpkAmoObtDYi4cSUN9TW3CcdOBybcQPVO6oB5T1ExpkuoX+1gRutKw5Pl
SVr8mlee8CmrC0i+zb417XcrP4GkeRPp6K6cPFn0VJX2dFKe4iD56ilItXX/CH8738ExLlnpd/6i
S4NHSRV2LWFSjV2+hVLCXNazGKHA/J6I5DE2iqNZ6Xji4Uk3Pl2BzE6uil1fnG58a21na8Xhhfhz
ZRmWeCcNBzNhlCKTYf3LOFW8BXF2A8S1EvGLhsbxPGJ9NxSDcEYUlsw8EklWeYgrYLIBvYu4Bw1m
25BcnNauVpqPXaHFa9TYxrKEzjg6KSvsJjkgP7g4CgmmieqtXb78osKs4qYTaIpanW7DyolfLZro
oYvxw9f7a5FlH7kefSqleVSQR22qsYdSzztBMOvl3pZemQvBVxgrtbORicDxN+w2XdaZ81romBt1
A8xvhigU9iK1uOQxQap/tHsbjAanN9wDuzja5Vhvpn+qsRNzo1Mwc7XknuihS8M+/DUFkiJSj0vI
pF3w1qegbjSNtSz4RYFX38DqFrCTIfaD5k53clTstGEtGC1JlkBKF1cok8w0oAPuf3iGvmYIOIRJ
MoHqMn/lKTARG50xScckUuc1SfP0aXBKA4FvcwqOUrQfLTbkKK9QjmnWZ+N6n2yOH4OqOUdZc6mI
SsyMEqdhCmJ61NpXx48/Ggj/izylhtCV3l43vcfWq/ahGL5Goo1WRadfPCZThlJSbW2YZGSitI73
ZICHVFPlKTGZTZTJ/dgZD2F0hZDvL0qXLXJEHpqRAVb2rzhYj1Vgkh2c0u43fqG4h2xB7Wzd0oKL
IkpDmv7JWQ8GVLaHqoj3yJ36JTEllyHYenbjbaiW56vAwdFZ1fp3Efgb2IoH2hBURuOvMhvZCBSG
toZI9nsIKUioJTsCjy+6SUpzIRKrwugmjsjFH2VorvClUDMR7b0ryl9oKA/ISdVFm2Zyp1P3S93q
rKk4yScvq4NMH8U2w3DRyRdaAxuvq76qnJV6UBYnzh9q8t5JKemrVrX27o9ujFtOLhzO1LK5aHq7
d8YAB1/Ip11qHWJhDKhqFwDnZWZua/OXmg9vhdPvOkJVV3X5mgyHGNAn1eQBTbZ3dhlZLN96NE39
pVYBuTbVi2e5n/n3MBiPvWutWE6dhAv+kWuEq9eA/2q3JxIQb0Mo4g3gn6fCSSBWV1gHiuEN6ioU
MXydUBSo6Xr1XYzaqeHDKsS6+O363h20263JGA/SaXsoaFo4TDl9yexENFpHB2zl5ygVJ9uMZ4qn
zBz5GGpnXJvTCUKGNOtO7S1kw72yG+0O9MVeDEEJ0rxQ+CCMF4jjH+K9LK1N0PuoY1m+LfSsfTcL
kGoRjlDtWLvMP5Ly7cSLY5OKnT31mqeg01776LXxv6Fe3E09che3sBTbyuuhOcr+GTzyPh2pC2Mj
WlSIS0Q+sOtkPEAAG7IpVOoXU2UW84Phl4+mbGPSP11rQ3caB7ikg4klgLobwkBWR6X4zI2S4BY7
X464U7m++2MTmS857kgUnGf2nO2iKdOLq1R/EDVtwiH6tHRQAbL5cG6VL3e10V9VCv6Fo3DVeuy9
B0eBm5OBWxmaz3YIvqlmmnAN8+9RJpwz+NZwmuw8Y/joGWi3I5+xzp64H7/pEdvsIyhEpkaxa41p
/13Rvo0SKIupG5/84JukzWilKJCehVvSzBGgiSyKmSkFXj0lVmYYXGWRqwlYzw2leE6bOl2YscEC
NLaDtZtJPjqjyzZD2oFnKr60nJWqzzjjD3IXd+MvX2lxLpnBpvLYBSbppaBijnLyq8+dg5YieqUy
ANsaNGXGt0sJCYLkwG4ZY1nwTG3hUtlbOLmR7BDuO1DVqkGn0kRdQDrUTlQkcvj2mjczhCkINLGs
ImZCuI6UILYC1se6jeECNsPebRuDGQOrtqzoHTbKq5r43wmjwlIa8s3OBOv5CsBjhrnXawO5xBu4
hK6UU2ncGXVz1VqM7tTLbLZgXrwlzrzQMW+W2I2LL2+SmqbU8fB7oe7OGJH9VMfYER6E07/FOmAA
agNiYsx0OaOglyO024c+RUk8eAn2gSFgpcf6uch9Yw2JkeGcpVytywNfLBaFczXFsJXN1iQPcXCN
Q2qmxNo4CmfBPLaER6aEfpmhWV7YlmIsbPkA2vmtaUMXoASNkM68S1VtV57bPqhNlm6aRD67ontG
NoqfJO2QEvlH4lKvgUZHQEUvx9KlXkSmOJHbctZsd4VLFGf7yNLdRVmzTYKHQlGfDCP30dvLd69l
kQLd4TyGyTmggriwA/NeRfqj0yyqKSA8wbO/IZME3x2xBZkvBVjI8YMEsyVsVU7W+ouq9jtGh3vn
U2nUErxug2J9yewbydlbSgGOrTCPucpGVOO0YgV2QjRysyoxMkrfPKQ1H5dMnssM7UgYy6uBTVpJ
8j37nDdVJtUiY4m0bM2SbXnc7QyTwr9Uwy21AwSlZr1yTB3YZ0QzBammxopwGSBRWoW69gAQVy51
CPNdne6tEIyGJPArTdVPiFZwnu1JKc4QZcUUTF1tvAdk6ixZ6kKQcUAWmuVvOhFwOSLjTxP4uLBA
vfjwnOqSnnCuDHJNnhEo4BIowGAjj0QzFqKCctfJUD9yQUEg8Y1fwq/edfaCxwLkRzoitnGUDb4z
Bi50dErBICwws9J4wm6gPNrke6Dz2BjVMQvqtyykw+z17rKOzFezaM5l7zEJ4VRb+H1yNjtxaTRE
ym5eAEax2aW5RfWs9ofQ6j/ofG3binYcJfMYB6Ecgj+xCChs+XlH9FdyoSF18vruqYNiwsJgoiuF
8O9U/bOkiEGI0U4JbCiJeN2XRYp3XIRHOlnBomQp7NQpvYfcfS6ETdgLqFGtpLtaCgWQfpt/qEZ2
oLj2MJQhw0jxDgod7njr3SYS7YgHj1bfsAp7eBs48KR+cJPqt5LYBJWZZ7cL+Z+dpWp6sEoT+h+u
T/U1zdlzFnhifCCHltEvwizaN735SQvNKeU50Ip4aUVFAfiiLZa27/3SnfSZzQ1zr4IN2G+3COa6
pZ3Iawieaet03S+bCrrlhTev7/O93dzopYzLcWppmZgNKRl0a73vnl0TnqyVTcutuDqWa4pav20o
heyyyfiyYgZE+jMMPCPNSsCVesHpYxWvnh+Sz2WKe0fJBcP7p+70KymbZey0/WU003qh6v2X5Wnj
Qlpsll0rfWFZ9hKxjLEkOwKJ/Rfxt0VSbIvc2bXTc+JYmwIBGWoKRBm+PVJ5SX9REr/ExjO2GW/p
0KVfsMf704rypCfJtm4y8LN6bROZhbQzQqEwhs3VVLJtFgYnK8THmg583XV0pv70nTMHLSjr4414
TcfW2TcJxEVVTZCSeEQxUn4uKUUtM1XZ5SGFz8ph4PBpgUugHh3ULGpe1rGNkSR0zQdTcoBKuVzo
TKdjh/SnEuUT9XZzZ5oVEr6oObnf7tg594RyplU/sbe2sBs+ELozQRdhwCTMgeljF3YJxkDsza1O
Ry3VqGGD2xu5DrsAFpMBrgU0gfRsYCsRHP+2ehUKuqIYQz+l2Tg4cVk1GOVWgpPGqdqznRQbpiB9
w4ZsNZWQREXbKPPa4+ij5XSMniq3Kh8qX92HZhPvStk863rBVaWzHmAP+hs9/pMzIkCwGg/2SMgs
Qbr9VY0dzomaAkz7CrKa5YDFZepDfsdXRjQHehFQT/tyqLdsNxFX9euSBSYLWf+V/CdroVosfgWa
zxpu4CINItLREgsQqh++t9JPkRCk3tSB/3Aa3DVU4Q1Z3yy+9DHOX9n5EtgztocudH57g9otakIw
Esg7izjLHgd50qrBIuAEIbMj412LlyAY+Bh72wk+wlbpF4xSzTIqWFbWXbqhzJa55Gr0OxEIkC4N
tQrv0jb2ibGKgTNqCQ1RjtoQv4R5RGEkf2Vl1uxjtXtTO9RjOMrt6FjmFP1Mt6Gwh1vXBWRYxg18
bTBrQRBsbEiSC62LphQa1hyBQwluTNn/LOpC2ZtSbvWxM9exN2FZm/zeuMmpTFUiqahiwZNhR4zU
oa0j/hFyXmnWViPVOPt35pA6mKdWuPab5l47Fb+MbRbanlgzmlU+ohM2Ke5vCQJ7BBUMTSZQkEkg
O0rU7GFEtrhsRfKktsG+8wzqoOBUivG3KECchvFznURfTaC/1w4XmxMrz35FWXas+w/hmR9SB9wa
dha0gwHlWJV1C8OMd1+iVABtK+UqznXI5MT2JQP1TqrvbK9Z0bMlk9pYbVS2p+zj36kS7SK1e6FM
tLBzrhsvfgrG8mP4VMuOIpuyCq2tmtkaPfdqzzLfJnGK6iGIK2TeDgbFAjEbvAlazGvbw7AHImTT
gQDJhjsaolfN07+yoXkaR6qVqRm/lDJ8qqsK1yxxyyvkQOGhY5oeVPsyFvG7GiNCMrUYyF4PijzP
nzEK0AQQW6dOxNYkbWWk09ZYgb01h+4oAmOtYYHZAr08KYby5VlpT3YCQV10IRknOnyTU+UTOykK
6o798qopAb07APU7F3SsW0NC0lj8Q+ZFMBInK1qftzrI12VhfaaGvddl8aeIs4tT2f2iSmg3yb3G
pnqZFyH8uciCokWbNSe6p/D6Pb7MG4treN8k5KhqfmU5Aw+qpi6DapniHbMyafdLUYHJk4lBl3c8
BQmg07C49APXEgYzqqwBrAXvTSIrXoQaNXcJpp+VM2FWoKm3LTMa7WywZTVee9cQX7kSfUeW+B5A
2gU17h6LUnP92vV4HuxQv9cKNZopKKBCx70gcYO+vDaukh5Bt1UPq7glQ72ukldWJnCskBlS1GyA
jcdE4KbTGybFye7xnY/yGQIHaxZ/hAOUmO4duUhQZbi0bOdUCh9myTYQWrEsesIKPKyKxAhrjL2t
hq4l/DSciryaQEC6KruVnjbrsk3JLxuxOihgrgHHYFakK8NSf6XVw01vUohdRvcxRtlTQK7IL8x5
/o7oUqo2hOAy5JL9Csh2TBkHbXBDQuUrIanzjG3IW3axPGVx/2qoxqVRrfcsVle2q/+JMnqXw9DY
y8pbNuhhVprVyk8XTPS0btIgHFXpURb+MyYtTPXMD7H/pepRx67+DWn4t25QXECM85nEw2vfsYas
fKYNR/OIL8iB5QEHS2J23aVAFIi4AeTuS1doD5ZQVPblPrRGdl2ul4Hq0vopS7LQlvBpuAwoeS0z
1zSWBIu+qAPsOUFrXq/xEKAmdukK1SXDSB0Vz22JkUVjnivofLTqZ1oOe2+U1doyxmtf0zZUfXKC
kXJkENfSTUWU2MoKkeYHSLnhdr2Mfpxv1KJvVqq0mw3e7q+4ZUZSBH1PhZ1WAGB01ACX+u0T8qmV
WvML3VC9C/4BmD9GsHckpWOd1YzYucWgYq0Y3/IerpWnUzdnCfIN1onhgX1HrxmIidpVg2RkObYo
FFTvs4gp9quF82vU2MwCubu3Bavcxjy3PfytrB5bSk/0gXCCiI+RUrKbBnBaLMrtQaSznqhfrUQv
mSdphBMRhdlIRAoY4mRjVlW/qiw2RlEFOI+inqmGgowftvHDQFix3k0AFWrTyxLc8DLXm69Gsd1L
KT6yiiq6pdsxy5LxN6NJfaZ3tal6YOqUdwPlT8MP+Z4bfKYeTejW04yF8G02lvlGSxEoOMBOhql7
ICtNPQ0BK9HYufvklu4MkbIbHrp8bdYx6HKt22JLKzeFYkU87iS7mvl57bjRR6t7hIEkLjVWwJwC
htNDFm1BbPeBPi5c10aQEtySuvquCzXDsA12erCHF9lDTO8FNbZQAJHzsPg2uj/pdfJ6R4sWUAQ4
Z5VFWIT6eon6aSz918RA7220qk9YiHpi895jRQypRsaM/kMU0nyUJ0UJtYVs5XttAzGL2/5P7QwU
YzmpFHwJak6tEvroEm4LUPDa2PWFKNgTiGCjIfTn3NamiRafQwg+Ly2jjBJBc2K3pflZhvhpkk14
+EryujlZUKJ0GvXrnDyeTdkVh7AS7zFgDwrx5VmIeE8Q6LMS0qrRjQ2JllOBE6ycqWvW0tfCa14D
0NYphnio57YjtIwFvi0GJG/TT00YdKZ0mMoaX6r9KixW2GrHttGx9B01cfU+qLRQEVruzah27zre
F8TskMmsFEC7LMxVqqEj7AfKa1j2yERjzAz5YLIx9094rul+A6tY+BFTJafQqLn8M2pqLpKOTphN
1UHPJaimuH9KNfU701V3qznEZwBDG5gv+eyajEXkSIYX6COid5WQdnZlE2AbsAOoFFZvR51TMgrC
dC2qoTiUAvLpfJjvWnmZT7l4Dw51ZHjTBk1vc4rY+bmJc6tEpZ4h42kxEGCzQ5VatgPH0XPwa7om
m/eqzpAnVicEcsom9HTcrNND8wHpOFs2YR6tBtm/mOJy/h78KRgnnNNxyLXeYXtdNhM6FAc0YND5
1sQA/Xs3m0BXBpxmZsA+OeRcodHPTXWijQ7TwU1cut8YL9mlAkSdD0rw31vzXWcCp5KTWQOx2ysZ
802eAA9k8czN+UAYBPkeIruJiYIbTdk8IZPbgqIlobVTL3U+1G5a/txKHNlq6/lBTHYVQt7pSbGm
F7yh4SOZLrrStzpY5P1/DkIEbKq7k5H4CkYf/UvGAA5t3iHbDG1pUxRjgSCBRrqKWvImrJavKu5J
m6IzIpKMamuF6NHtaGKVFkgqvRsJDpg+mfkfnm+x1OFDqMOrqphgDbCEjl4MFO4QYds+oGjdWGZ/
TKZvtxXPZYVozPdQ4g3W0jayHIZ/ZIAF8ARtGsIRoeMfO4VPXQ1Ivvj7zczf1nyopu/NrYl0QHxE
hM/HfB4Eg5DrRhMfYYUOPz0qv4VHLaLnQ7K0xwEp6yrJCvpz7MUN7ZuC6G+y6xS85hhda37LqDTV
AfwUvq5ioj6H//O5CNpnxMbu5s/q58f0t5m0TMkisKh7evETpLdUTfhx882OWOh4USRdRXSi9fXz
WItO5+fHzXzTK6zsMB+6ZGI/FxbCgpkmHNi1E3GRTSfsdJqa+mgT8Ra96hUbz5+T6X/Pq/nkcqPE
3UCwOzFHusXbfErWrQbyNoP4ovVhiODK33sIHLbzR+rMBN75w+7/uTR+ro9/7qZVglQVEYbF15qA
CjjMtzJvpGxX0mdEGEFJtKjKw89Blf+5NX9idBNo95Z08P2iHg8xC6fD0EfomKZDZCo1EkGWJCm6
GHbcQAnbogju9XSgrdAsHQg5G2G77BsHQRRhkTJPgmvy73II+XL1IqSRTVk3KCiNiH60sVJK60YP
yTx1wXCoE8NYNtKvUTOBeynnA/V9n3b05e/zNXRqC70Oq/388vkHuu8QD5FSJphfNf8gH4J6F45E
KmuBZhxNQ95c1ZO3wtZp01IYTlIeIgkNVY0N9NWwk/Y6P8N3S3kTRvOBDHyKUPrvK5MGVriXM1oP
erzKKTvfTcXx7lbRqWtKQvXPY53We3fFSYl5KTIdrTd35wNxuP3RgD8zv2p+Pdaj6jowSTT/POvn
qXiM0jxpLn4S3Bw1s45h0YgbyZYYE7BFs08Oxc2fHhtSAm4Tmt6rUcQ+bBxW4gyE5fv8lL/Ps4Ij
BEjlOv+ibmRzzAkwrtF8oN/tb0Fu6j9/ZH4CLhxBSuLIBg6fJKMgf041c2erxB7hqQgm0QX4aOLV
zKXWHljrWCWvahGbkXkTSnMoRtc4DdNrGd/Nm0IGwDLBjLudH5sPTL8mSxwKAX8f04YwPk3rwSEo
3H1f9H+oRQb33I6GW56ve+pedwfipoX87gLOVr9Z1vAYRmp6rGvfuM0PNQNdQZuUqJWC1GN+aP5h
iHJ9b+lsBubH5oM0hoov+9+PKAV7Po8tldCJx/n71LSroDvlPT386SnzD0KTLKraEq9///r8OEyj
RVTahJj8864kiy9K0vTl52cM05tP6rrcNJYCHii3ixvU5dQx3Ws+HUoHXq0gea4dMQA5XmfetMw2
byoj8jKzhgLpIY+BfzJvMM77iVRKJ2x6bD5ISBHHKfwadMTf0ytUzPhiCUnD7dhRmFpERWOvlRFI
adGSDolc/rm3wvDYo56nK4x4oLHpD/esRGF7d7e6eBT++FjWrNdHu19h+vus6ki5FdMhLXt/4+uu
P5XO3dv8AzUjb1m3ke2Y6GhxNPRxdO77dj8/5eex0j0W7PlvP/dCRbuTc3HsdKFvyQP3d7lC0AZ2
4/GCLGAxZsTPTJ2uIOtOXml+MmO9VBURWy7brLAPUN5XtNOji4kWY9ErWrCSVUeOebkeA+0pbHW5
yAp6sb3mPOe6u6sAplYub5hRY2GW1sKyUZJU8tzhTxpwutW9951LWI1BbgerKrMWBRk7VeLKTRDX
327X7EMNw1gRuOWi0aNyIbP4q48IGcXVm+r9b6uIVUDgey81qHpZLfHhbv4ppGbsDC8g+gPxNlf0
maHaPIws1nN+zTnpx1+eQh4p1/5xQMNRYNLl5nywakdlfdfZynK+Kab780/MOAMtBPm5jq5j1TNs
zE+Qcej+57nz/VyLNaCmvKr855abjsNhTL7JJyFubP7h/zz35yfzK5ywIh09UfeFokBd//vsnz/a
QKFGTTP9bv6blziv3c38un/98vmnP29sBNxg1yFxxdNborBpLMpBF6vBcf/7tudn/+vX/rwwNOp8
VeYB3qfplX/fr/b3f//5k3//Y+mHJZZd+fX3oX/9Y//7SZnq4OwEaWFotfkO/r6mhw62xHwHSHPo
HwvTDLeg3M1c9Pcsz9sHJejlzhtce0EawcTYFUhW4bmFeyPU2gehdvm9pRoz3ZkfCe2y3+aO3xLM
iZGSXvXejlt0CRUjyHlom+GYZ93NGLYNYR0vvaWUF8T0BAKHvf0g4pYixOSTPZpjOdAFigaTZmhA
1dRgGz6UEukRz18pYmwf5ltein6X7nN4RN9eUmWXzUY1lOrBYodHeQvwDBsNjW1XarWPEhXpFO9d
xho2rJwoY83p5HJESrqdXzUflCRdRZXYOwWEVIv4u5Mu6M5I2zyYURudTK7lRaE5JMGYJvXtFD2Y
LwgUamU/7gugE/M90hNGGghoTdIKo5oHfOAawOjepEOKyXm6pZBcv+/oF7n09hxJe6l5iAnregTv
qRH5NOEK1QZTHhYMps7hI3e7dz/hn3dSNviqilw0Nyv3iCSEKEC9tF+S1N7iXiWtLugJd+qMMy1X
bwldx353DPrE9IGTi4gs5a6k8q2js/Be5M4l0eMX13GHDxEiA6K98SjZFhxjU8+pNObygv4Bo1Km
vFDSte/FOBRXXoxPJaaIw36AMps5vulegg3ILYxXmxFoUETwIJWUROy0maC2GmgHZ/JbKzRjz1lM
1B0BMgXlkzoCXtkczfkciANa95yGFBOxvF9NVqW7nLIeUB9/M79LiDjLUdeJxmnGndIr1PEpeaGW
rbB0pKr7lIMqmJp03dkjmPRgDaq3FIn2HZnpcKPm2/8ciojKHJHp266v/kDDKg306r29s1VKMCmh
2e44NIDLcV/YyrAt1J4+vm2H4HurGn8CQiAFvb0kWury96BMd8uuuiVZvGwmjFkNsAQ3SkBrYbpb
1qrgjJL9DQgmRYX8OU488Qe30zNMiuqNJij89jSvN25AIkJmbaE02NXS7x1M5ITRnnTs+4t6oE1L
cA+2e42d2NG1DPdYt437cysSv8K0U05+NOTGqkDGRsSRlj+YE4oOmfdz6SryXtBj4RJC0qc0FmTP
otewOYSsLV3XMaHWIKhtQyc56InbnSlAVHjp3A2agXqPUih/5QODe02Qoi6YN/NIwFxD/t0pcXGv
jPzLGSL/Fapiv0IWHV4bF6GdmdMGM/L+K0DjQCQBgBXf0jeiywuK5wBXO59Kol7RHxAaZpigog4y
RI28dgb7rGhk2aZOd+fHwJ4cZF4QlTHxSALmDVHV750EcB+zwNtErKgYU3yfqllJUBImtI7godu/
DnF59ZzcOQpJbTLpBUTbaRgpAq6wdFRvsRXm57bwHogQIBhSpc11HAyg4gZpsFeCke0DTeJg00J1
elGC7B4FiJGhPbqghpo3TWjWayPydJUXunEta5PwAS+C7aADos3d5lSGPbtgWkAbYp2JjTZ889Hx
M++MYwfPzbBPpf9uuPFk6YkHmjmF6OfHGtU4azWMiQ1rTufuKYiNTQzIPd6GkzSoWwnT0Q+eQyx4
PCFufPc3fRfnUguWKCCSfFZCtl3DH6NYL5TafHTNslw7SPE37O3sU+4HX2i9swMmPNAsis8FDRrx
0+ld5JiUPu5GieKWTb33oXYAHTLXoFBpJUc/Z1ZULfWTBF+cX4pf31vxmI8Op62II8QmdtWxu+Nb
wzKC6Vez9qER1dOgyLq2bp+1yB1Y+DtfA+kaRJpqDeIarl4rI1GeKSvaz1f00OrlDvNZu+gnrqae
wCtI4NFm9OpXQzAt4NS2vDsTbyBLWsqkrYseabqL88O8sCu4ytglyETx8meGaeaYlkWs7al7QNC8
z9R8rEZbPBpu8YegolRE2qmauAamCStby9v0XEx37emurwb9EoMFsUSZFVzAJGHqCqLky0y3UT2U
v4YJjeqjtys0S76j/r7M5FpI1UsFSOyjwodPiUplSGvS7A/6lUn8hxB/EZghNQQsaydXNsHGbyvt
UY6RQVyw1yzdqid8bKIF5r0RUKiXGacpdwM0h0eVLDYw5lzeirbU1HLpmOZEjFTtYOuq/bfhWBgv
y4o+r7CmFFhmbYgcMZHynYjO1jtTWlGuVd7CUrPL7AJkot/YAYJj+PV91z4GNUiXXJXAwLnnV7Q/
FQ//c8dpFJTR48/4HgJj38NY8wB5WvV7YeZnW0RQ6CP6v2na8l9z5i+5HtHaziNwMh9lR/RER2X0
ZzTEtIFaOzbu40D/wyBUbV1hdbx7hn0qsKi+kFOGtSrBkTvfxdmjLFBXQsUKuXLnYbAQQDpjqe/D
IHMuJOomO3/wE7wV7QkvmvoOLkPyV4R1HWOTXoBRmRFqytF8SvE80LOeyr2T+8HS/3NL8YZ+ifkP
BOuEkHJgJu1Ki/ZEOOQ06ecHSat6DVR/G5Gu15lVs9FUn1Vv32tL38Ni7ad2uq6MJnlKkQlDB7a+
O4dcIM3LtTWKivqWo1dCiaI/z/fUQtJD3ii9pj53SZmcLJOKZDZhXGoFH0+n437ukAJeR2tYovka
3uoSpSYi6XwfCNV/DFWbANYh3IS9uhVthQx8nlEVtqxtRn1ifkxUOWDBbijvbeTLTTmQCaKAKeyK
5EtrradMdPFBEE2xSVWMNEVpQbC0LOM2HyDHECVCsQnVFI/5PUYGh6zmeVGmCsPe6ZpfLoewwSmv
kYvntzGRGRiz1/30ljsrQ2IYs5DC36jdDA/TPeeM9W0NoChb76uOnuMGMEGmOf6vxiACVRuD7EEf
e/MA8QVv4DxjuvQdSHST5R16qdzM/9l8V1NhiNa2BFGKqFRlD/lo+MarKXD3pLCXtwqQ2rutORSc
0CsvAy6VJ7KA67qzHoPSbJ/4o996XbqnTiFqOYgCp33oooBMFM+pzrnEhZbmiv0kdaIe6iAtroTZ
oum1m4c0ld1VZ1f+rInqoTWH/jp/wbXbPWTaWB6LuLiBrA1ujRex1Gnt+Mv1qYyKVHvXLR9/mwzS
o6fyjFIBQEvYOMinhkaCwmhGNl7bHD0j1n7VNnt3X3FaJB1W+ubmcOR7J4t2SlmlbxWzvi1YGUQy
Ue92rD0Iw03emETkNinijWGhCguQOBJoV60zwTAbpPlxNLNNp7gEL2btV2uhC6pbOFdp2pGSVnji
omJ/pCaDDzEoqodBTT+kpMCHmAEapJtFFxjGL5Q+tCfAlf4T6CVlumPhvbpCNIIPHB9RG9aPbZE2
VzQ+ITqEW1eW8e8ivruYjn7r/BqW27rzDMV0ZYlusiwF+asXqISLJJKO03S3YhUAPqKm51VggzXr
AlRYIaOTZY/EHsb4PH+GnUBIi94NrPxcI587D9mLzHfnw8zPJ/8S86VTWqA+wULXZW+flVw6h5FV
oodYHZbF9BjZoMwuTLTnttTxKkWRAjWpJD8SD/rKGSDhLhTlES6LfcX/yj2jGZ5jYcdHm9LCrcH5
cdC08RelTLw0eQmfeprq5vmOZmACSTDHgcLEl5dhdTQK71lV0+aUdJNCd5qa9P9/9+9PFf/MGudP
24f9QzU65V4b6fDkaOqopkPXm09Du1f/j67zWG4cibbtFyEikfBT0VtJlK8JQqqqhvceX/9Wgn1v
xx28CYKg2NUSCSZOnrP32gz6Y51w3yhyzrY2k2QWyassGVsVyy29CUtulfZUbAyTHlhWT/G7H5MO
DfMjbh0koaIJ6cMhgeituLgacympXztJTUrf+yEpwDrd0XWiQHJfu6Knc8A6pTNo+0z6qV+jtBUH
Q532gbUnu3u+5ckj8ULOY26xC2F/OH1mQ/LEra9kNjtaL6Y0PkbEaDj4gr8o9CsEoWDJmqgukCRD
PakXalmbwKFomBX2k1N+RSKBb2L0H5Yl3WMWMjTPxrzajE7bU/wW2oX2+Q7IQ/1sxwTeN/k2IMHt
GlUOBCp7bqgp2BiiR0W3bgL+1ItAvziCibqWB/FryDJFII+7BTEqVmNDmBfjEM6buBQrW/EUtYzr
bnljiy5EJEvqxMrGIrsOinq8OBrRJXSYfhAOoCd2fmmx//d/H2ja+FNZlXle/qVJFx+5GIvTsn41
qK+w/abikiRmgOMezxTBGi1sgnL4hU6ZVfiWgHVco8QG4OXWrOtx/VqXySsbdSJ81VODQ6ussgy8
JuqHY1N28GiwkS4/jV33mySFdFsGyFQTRUDMBGKLQfec8wyT5I00r83yvKUWeUjW3v00CKwPQduA
znNHhiSC0+VV7mwWmwJQJm3NttrWkUWsc29+BkBW/2Qz235d3YBJ7qpzC7kG5u59ZGfW76JLfseZ
nnwxsaZ3ONThOo0n8zDGNfqRwMOF3vXXVPJWMBnamuTO42oDoO6NnffTk1cam85L4obu737wNpnm
5EjhQCP7Mu7+ehoQjLi1PklyKAkMQ9BKW4OCeAh2ra3FWBm74azgT9CiGFynaBNAB1XEfcC7OY8O
oEUOzhqIbMA+0i9fhw8ZGTTeHLd59LQOLXxtunQci+ZSlOA2Qr1ySaB15FYR5VJQlGGi66+ePXyR
Ia9fJhJBXieIByv27P5eOOV25tqG5ovbyh65PJNmtN9ForENN+MXP8FglM0JenvLZHtrGcQvLS8h
h/zKiDNA09jIY1qN4QtuY0pQe3pezsCO4F9x6Wb2ZNUsT5mVF76Y4z+BepGbiPmpmSWC6P/ZnvIn
gG7VdeC/arc6I3/elhaK4jQpyaUybIqswre/aaAylVCMP+G49karbRyO6nSq0AO5sFCTLE++Qqd4
7ciBCB4C4DQUeP94RfCJP+Q8+954zpIieRuXDksqm5p6q7Px8AP1vX+x0t69jBWBcqzC/mfT/YRR
p39QCrLx5iP2kir6aTvtsc/y9s2XhthXZfc69DaOuipHszin4jHPQrFqR2OdtKn1AiHA4hPh1wnE
qLGLyeRqJv/uCe8UxH8uO3AsWzdocYSBWfi2q99xxSYAIJi+Lbnl4VBPonczHFZaq19mKndUgsTa
IPw3Lq7BbIIgXfKLkCXAWgsVUoEMk5nIs6gPckTLAQwtEUT7PkMUDifUIUqnHC9+QeZV25XeNh01
51pqLr0cKd/K2sYGYLLWa47SPGV194T7CcGhEzD+xdnPPAClU1LJHXXv+KRRqz+NXp/sx5zUHlEa
5sYPXIoNq+u5vWt7nG+K5Df3rdiPc/+7tG020sEsQUYv/yfy5DamH5BqEbV+uDe43MBF4ZUf/ZDg
aCMvPuGfFL2BULpptxlLAZeoVVz1djCYGLcvQi/bAxQwa+sWsX2kM2Qijmua514oxoWlbKDzC77W
ZgOFTINBYzW3+wHgO6ZaCQ5oMKt6W8RrMyJ2om+j9rYcxrQkQDJp512Ypz9BktW3IEmhLhnlXzBR
9wfqmSCBWDrLyEdOX0xbNonFXuAk/SiGfeF67L9c+BxByXBCr3k0ck0VVfvY1E7x2CdZC4XLFz8D
f8eerFRC1eLgvIBnCdCALmbLGcJBF11Bh1zI6wtV0h4NKY23CqR3rT9GyMvs3teu9+5pW4p0DccF
LUQPjYx9azhsUcvtiIRSYGujoa84Fng0huBw/yjwPk+bKIA90iaULm6mn7lu08NANQL1kOo36J7o
FUzPTZYXN/WX4bwIBmH/Vg8Kd3J+B8lAPw1S4dj1r7YtVP+xNXdG6XjvoTEdRJP/6efYeNL1Nts1
HiSgtMnc1Z2WqQXcf5y8fKwalAwLtNMoPahhmXUKfyOuHK8oAVH6K7/4/fLJRXqpIk0jVaC8dqGe
rFKgrycowN4pCnAZLmk0pQ/OsUu98AQ5Hh1Hjv4mGXqAIHpBluZYJ4Rs+tP0JP6mFRUB4yryaSuh
75fLYJqAKSAwCjeIbOh70BlZDjrcG7TcOLuMHJ4w851tYIzJzVC1ux/U+IRb7m3SkgRITetAQTNl
Vru7CKrSNiX05AKqD2k22m4vrUL+v7w1I6IUpiDPYWL5f9vhH4xZ4Z9cQ4ZVNsiw7hkiMbrdGkdw
tu6SuNiTevQ86vz0v1/OyGjeE/B6XwYgBwqxGiJ6TknTNycQk+zrrSj6cfWToaHMqxM4oK2Ibnhw
9Rsz8rVnDdnVdcfXLuv719CI+teE6CH4yy++Z9THomA3RAhFSgVqyOa1Ftz5dBuDShR2aCTV14hx
uc5EDHiT2ShhuHnsi5EowAqjQddkLBUCeW/gduJ6/8OMzgh3uBsd1F7euKuQuexSD8FfnGDaKFLb
3ZmqdKcbUpEAnpmXlgAf5HaFnVzEsK8dqKgg/6y9TC3toxsxTbF1OUyVoh93KSCY//PDpPC+jVm4
1wUjW1N+XCoUwwvgMh3ooqJIOjt9W68KsF4gkVK0nJNIySMI5NPySccgWFuRhAzdajmdwqIajnrM
5nSMhr/LNyc3mDHFcX5oAte7VGbsQqBxEwRZ3WebFdqeyC285r721IEG+EpZlHDVht4THiy5MzXj
qezCeW2obX4liPr0fMbAUhG0K5quC1SeIhbyyrJ0QTIl0cDxjo1Gx9gbLbxQeTdXB9rjedMpJgMd
i35QOBGeCZLnMHO4YjGWrzXHnE5jEOA8THCd05Cfv106VQ/djGpdc1OMx63UTmZbzhvXk9UTUEs+
QvwWEZYcgMRFobMeusnf/x4km9CXTBqT8jP2k2BTmjPGcU/8GfNo2sTIBA707yuWuKzb0yJqbsvu
PVahSrNsIBB19NEgWiLXArL+kGLQ+JFBtPWMwfyHa+zo2Wmxs4HkbSwvmy74roKHRk/db4ptIm/w
HZ1CtzT3VBQF02iPESN3PN1El+m13e6+/oACJNggs7p3h2TPWCTzL98mEsEcE7qq/ugztBf48U3L
oAnoEReRSwxOhvfS1pgnBtVIoP/aoaacDqVqjpCQsa4rMBBJPQOelFzHTpQ9L4t9FQXPRaNbV0K7
lCW4zn7H418hRPNdoiNfw4Ve9aM/QSykkhp0rt+SeBgQSc16+W4BJGtvQ0pKqu5EHcIbdHgKdMx2
Q67TIZ7JO9QIjiQI3bQiugmTCBmuw8dyLH27rBSOWsuGecbgjvz2HhYzj+M/gnXx2RTj7yqF/Q0U
cFj54bQD80+9oxXpR+e995k77+FlQP6U/ngsJLa2Np/kBeAB7kNteMvsWf9AbKSvTTeorhA2O2hW
1aVDs4RvBHwejvWqBn4V+KtxsGfsbcWrDSL+n1r/oV9nbeGZFpsRBO6FpvraUqlLYzllF6NHYzqQ
WrQcmsnxTnR+yfS1ViAKosfGyn7f3+WwkpelHmgM9KtDCyCCDtAf6nJtVXSjYpH3+nmyU9LzAgJH
4KIfI8k9SNWYPXP3S4MsXggAMmWpiaeePIVj0psne+rpXhdlNLzAwbdQqmb1JcNe+kCEzvTkCFCA
GYHbhZM6f9zQQJxVjpDRMx+CRVC++KQc4o4CKTmhpULRBZNXr/sV7uuAyB1INxJbzW7MMbnOQ0qw
YY5D2MUw302tOLbhCKMXVBNWu5EVs2p3y6oaB5DCpDVfvKjRweM4iL8DA86OO3svM+EqaNKHF832
ot1yFdVmNx4TZ0AOyQT4er+vFqyUlzFhCAFYyrvOWvnHoy6nWB7AReYN7fvMOjoEaL0khXxZsn+s
Aq9j6iXPtZc+xwbDmtBpvKf7P1hHdEeCqN7qRJOuI5vuGc0NY2PZNU3ZNmaAU/6Ko+DkBnp3yB0z
uNC5MlDpUqxgEntI7Lh57Fx7fGg7H5MQeUDOo+vNM83S97KrSCSYC9tZg/BgjqaKKXdg/aKCIRXQ
zoCS+GGp08V1sAVX1UfYFwTYRNG0BnUivtir/o5NZqlFCikKq9/N9RuPTRsk4rSLjqNuDYi98NoV
VdThXeNRbPT/Pgr/99GM2GQUhfn2/3/tAIoe7xgurZoFaZwLaAEq3IApkoY1mH7zEmpAKxkmovvS
5MZu7DJ5wMtfbKUpkq+IEDF8vP1P3knE9b2pXSrXIH+kAcFGX8bw9eRXmyaHeGRnim78OTfS4NN2
0POG+AMv5OH5WxqFFx/j+gHxHLPTrJuvVgt9PGni9tUMCyUEAWc1aUSd0kDY5kortdT9ywHwIuMS
uqPQWH77VcEnm5L0Y8WwH0wN5DC6FTa3DX6XyRSkeikdTijSYUNPtd4kZAcRBs2hmsvhYFeGW+3C
2KqAO8Npz9QeM+vgQ7X1jOs+K+HBRjRYJkmTiDmwfAjZSwJJxTWkg6w9plmOowsryns/oX7GuhLs
llMYUAiZ+Nwjdq+EaPkQox3GxsKYop8koPx1tT/32AJMUPXeKeRA2x8P4YRR6WQNrn8qfTX0R6O+
8M2EaxSX5dFy8GmSEm5OZlhYmdFGGkDxjNkUR4kldvkTl8OUvTM2Kz5jfT456r5lIGjO4Rj/mGCk
pgCQwzaXg7kWvcEd1E8PguAyvPWBPPXqsDzfZP+myOWhYW+JKJ5puDK45Qoa2XxwWS0BbUv57pfd
59gQ/GzB0bASM33CvWWBM+5wryUBDgQJNyJkilb4Hvqcwi72Oc3i81ihI080rAZgtshdUDeaZbEY
Q+/9/psaNTFP5AS6EBsQ53Z1fJqsjPvlSBe8TiWELg646/RTU5Zik4LRB7qbWM8aFjzm69p7GBAO
CrwbArk6xUvprxlnW5vRlyMGrsjAFjejTNvfpz5A8g8RunIAKw0sIGeZWRFcFRGXnAFMamF9FnQH
/lNwmNwS+EV/LUIECT4bQwnQrHAss+fRTJBRTJSdZGfHiZO9aq4VrsMpRaHekvAWeWazzhv3WRvS
8ff/fRBQOs1a6J9NMi0Y+GK8XJpTUuI+UIruq2MzCQhEduprWyn4dVhmlsBZoi1z9S5sop0R1NNn
jbfgdF8kK5neLytHGOi/YsH1kfvheL/q8nkYV22NPWvM0tNYldlbzhvFjtd0iC5wn4nwUP0LptVO
VcX7oMQyEYYmmw+iQh8iPJjb3B3Lx6VHqRWRftULhnZJczDRdGwWYQlF3saoXe3dZwt9iAG7r0Dn
FZCqdNrs9AP9A3gl9lFVbq9jx/nQZ2r6ZYpjUIw/RY0N680bxo2lTpNQHEVTWMd0NpqN+zt3oAkb
qnxyPE3eYuLwqtw4zBpPT6FevzAu3I9xaXx4TT4dQzqLqKd+E1rin2SjAvrIOuIhfkNwzBFdDZIk
6SClBZkSHWq/RelRKbMEX29i6V2QRLlwg62dR+3FL+lTN/STAlUngT7sDlrFKJFNCJASqdCqMsT1
D1LryPSvuIoI/wYT3oF2biSJwdWmLT1GGvS5u9EGRrSYTmmV3fPPjIhlUGOeU8658SjxJFFvqXVE
zZ3v+/KwzBzcG3H+GnTJuG07wRaoMjIidvJgjbqez6htGOtPwgj3o+2draqhHiEUslRJKRbX1oVF
45Q3cQGh2Yh8/MfwawzwXRAp+mlL6K18W07r0JGbFIyBX1elvwLscc6Zy+9RFla7vGnEhe7gv4+4
yP99lF9GAxqlpyXMdQWqE6wSX6al4VtUh9yrIEylSqIVVfmZWJPyMa2SVyEShWZrJ9zvoT9sBnXH
xJYLNk6Qjnt/hypetHJ09BFAV7S16YXhOR8Ck91IEdX8nnFyMVWRt9zu05Dee1li7+0ApCSm3r3g
AC6Ucivma3GzdHdHjy1R7879LcpD82z2w6kv088pnrTH1NWa98Q6LOMe1GPdVZ5mv/mjd5GPbQAh
ERP8Ql/hVV2TZAnhQysEjIks+naz5MXut06phz9WzeYf8Xh2GsbEeMaRvEM/zjSKol0Y5rUE28v2
I5oNmltJ8qpJpmtW1uJ/65y+2Dm6YR7I0/bxZkb2qlU7harL3X3jZ3gul4qPcf8FCkW1ay1JcdHH
2ltXtivslnR355qBk2fzTnNftMfQPKKMQC420lmBTTZUuFET8aPIVmGwCRwpfuIu/1pUHK0xGC9E
K7iWdrlvBgtvoCHv59rZwxbr4ZRtIB15fWjcPM9u99Ti8Z59XU7jhwFQrxFs6XfjWs9Xy9SaZMfs
aXmUQ8hz9U0729TbCfeVsmaLTfvPugZR+Yaj3nqXwgRflJnoszy64iANOpbxbU/W1Fvg6n/RqR4C
g3tBWj9BFKWHZ+RcXcuutnOj9hikcbNpqToOGGMq7IbJbpGK6HRdV/Sxd9QX6U0ncmAV2en0Fc/J
rXUCesHxRE2RdBtG794BFUOyGyVG3NhjxukNaj9Ak2e7fE+Wr81y6ro01ycz31pjrj3i2wwfuyFE
igK1CEop7Ui1tavVyNst/HR3n4/XE2bBwHz080rul9b74IzmFhNTsllO3bByji0QDuLNuTd00x/y
m4jIVro5L45RdAeR+Rj7snkWwvsqU4S6Wa19cwc4DTVDTfVgmt3piZCFZDUL01czcMJN1KZ/OSRr
kLj7GB32T1C7b3Y+6e9jbcsN+X32KTHK4dLms8R6ChndKBlVabrjrTWpRRffGvIzMKdbJnCHJ3Sh
XzWSAWlq5GQH++VhbELVXUcFUaP5IWyiRuM10MhMEodks7hvnqXsEWpImpXgu+jA8q/sQARnx7Y1
n5ebcFKg1GmMVmeDih0zL4oeiD5f6EZrTmiz00eTERv0bctbSxUZHhHnckWJCb9+rsIN38z8YIY1
Ei/B11bAt37UG/LIxCjajymnoynFueo192CZhUMKopKdov+gKSQ6UqXM8OQaVXhd7pNzhjQKs8pH
M0JlXb5QVgXhscHe8B44BilDWF3DGZhmsnw91Re1Vu2U+wJI+z+6WbLTd2wnx9XyGbij9Na5kvTN
QAE3RAPmiIxs+YaI3TpTkD/qLWnNozsal8GiRMa2IN4ZaXpcYZ6JOFudzux9Ax3hFX9WRJBz263J
lJvpHDp0qdWuXbLs72qjw+mt+mytaXxMwgwPqdL46XWdHV2ja9aJZMmsHG1+JI01fYwF19/y5Vl+
AFQbJugEQVIyPLm0GrSI2fRo+XAx9EPsvLUaN4wsgy/i1vyyTmDS7VcaDALiTnoH0TB0O4z7DjI6
Q1ksSsSKHQbLS0dZzHAsO3jkkj64el0Rt83AANnf9GR1MGhmJyXZQoKxQ2rAT5VKxp85TDkj8qL7
CrxEQAYftKfWsZSGA/HqqL3rWnFb3oO8sK2XDsB87MfVYbJ96OB4XA++ML1z4KCsbWO9uXUl7ZGI
nupnE1sfhCconVbngAm3aSabU+VekPXYdQWKRC2q9Yi5gDI1fcIcaOz7aDL2Qq/D6xgWmyHuxIMV
UiIZxO/tVD8QmlIZfBiG16y5bUcHEffmmgyZeFOTY33VAnxjnjsc7hUrPEtMYmnyZ+qMFjs4jltD
H8LH/w5eyUR70ro//z2FyWpbRX11dlPQqUupVgyMMUUKBTWgnFnnbtTvosXLqx4Fy6MpZ5ISx3jZ
uDyGogYp0TWQ84buuaQjjWHa7F912umeLp1b4zbJIerdeq3Z+HgHF/k0AeAXx4IurM7IICPAo8ds
19UXwHnzd2NhynZAzR3zpCZ7Ptc+LOJxLz7WopU1OCV/6SjXyCmwLOC0PA0dBRHedf3VHDwXskBN
jJnmPpTsflcjQY4P9/rFofEPTeufu85qGvRok+j/EwM7yNE99EazN9R0Kafw3wO3LuDZc6pbTA4r
2j5spMqJXROH6X8fzebMyt+Jfdx6KIwc/ZMKkGweokLAthpxvIuRQH9OqY3NQoQ/Dd0VFHru2mi9
7kO39fcWPt5fxFirMZ3IMdVz9NouszEDf/SFHk354dJ8nGl+vdkOjXXL8irsEdruLuJpA/kc1ME+
42q9pC1rj1LXVergT4ZNLkq/W5auxJJiLX2CcuKwRr5RYxhxPdUeCPA8M9xD+4XOkdmLee3VWUTA
5VMqQT6Qv8UoR50uPwhi74G832ETJsSOLb+Gy6h6u5zqqousiB50SePHrFaQDLUbglyVXrJW/lrO
LNZXNtDol3La11stmPvH/x5pseqrk427LpsYQmDp+Him5s+CfuAt6MOPqW3jFd+7Cikej+g9cxtX
jyL1nDaM//406vnT8qG8v3Z5fnnF8to8glKdjM7fhtbF3nLnZKN7qflhxCY9xBTK7FDYT4uyIR4s
xJ/T+2CApdeJ/t4uhVNFxOtWMI1IE3dWGVGAclWD0/emx04j8NFxouKwvLRtuoqmeZfwnSKw0Jd9
eIqmMjk5EvxFqrEbmtgAvPVtoa0zvMJXIB7c9zK4MqFofqyoaT5GgwVY6fWnXgWFl2ZyIEA0IhV4
fvFagJdZH6ZPYT31Z7fKifMRTvZeF/pRQ3dsiba6lWbcvDOiclJPe0sjI3hxaYcszwY9KF536t5s
Xdbv6ZDMZyQv/cNEFvjbbF4DWhDbYlbqbLt3brrLCkqcnPsD8+GtiaP0DXiNtoPqpO2W07GN35YX
tJ6SVFmOQyYP//nyDw3VMCOyVzC23v0ZXfxmgVsHW88NkQvqun/WxhJZCnkr35HnPY1z1L7mYdEc
xxYZZQm89BttAQCXIPz0sCDuHQ23JZl+1bsV0o2K0Sy1w5cB3f5AbCljYXWqJe0rUSrtLW/H7tqR
KQnxkudDv5mgNVTZeaK/+qZnNMmQ7tJ4DS6Vmv52s9QOR1y3VMQlUy+JWuPQ5VG3rwGSnU0726WF
5L1Bibdelsexox6sNRITTeRF7O3a25RaQIZ0kfzpiQiRov3Le6tIAH37akcjaUNh0a7GWICqaulv
pJ3nb70jwk/GKl1Qty8ACcU5zyjV7udagOfBhyNeduObVpW08qn+n0Q4Oew0tPqcJ7524I+19iQB
2JdpphirxuC01BZpUcdPAY2X5QwHGe6vtndO5JeiG6FIHyReBbuY6lvj1PqeK9/dDTMrWMm+cUc5
5uwat3cP0jTz61jAvEoHTX/PjfF3B5Hjn5hIFzbvfyc0LQ8wSMJ0CN8Gs0dkX3HzkXzOp9oZicrI
UxKZC+5Fs9mJv97XKMx50yeVdqYKoJbtRP3csRyfc9Kz1rVh1N+Zrh8GIkDeIwxoe/qoMKKhXCBJ
Ddjcc1nopAUrgVDkWshyZMlNtE3DL4bzJGNxPIsoZlRmkSPWYABBzBi/4mNUoVRm+AcuK7z1qCGN
xHgLLBqeVoWlBLzp+GC2TPgi5hoterEOTsyJyX4De4RTWgHj2kfkdiCpq0W7QbBt58N3w9Qz7m1V
a+kWPa7KRrazlB3Lc9X07noQHcLCSre6cOPbMIr5YOI9JXqYIfLyXF1Vv8ooReeX44fvGaSEG+gb
OkMvzuGMKkmb0ux3efm5uIo62YYHd9D2WqjjfaozJQeTKjGHIqYD5Fas2jI9VZU9XQki0phOedUR
bA+Guy57L3sBCT2ujK0DSf7LABpUNOX4WMSeEi1TnCWVa+4WRTAcuA3YGv/NtlX2gsN0NwBcXzT5
c+Yk2rNdye6MtORWKyjOcujMGu946l9HsFPvXECXnOHwT+6yZY2CtMRmazqn0NJAkeRedtayiciX
ofAeJMIolUUqbkYYF7gsYedViX5jiKzfkgTVEaJePHhe9St5WSpU6mcyqy/pbS6DeSuzxPjIDUiM
fuIKErLadteOIbMPrJrTjnDIUEeGU7pnMopRAGU50clxpBSDe9IRqzOXEvOQttaaI2LtN2oQ5IpT
OV2TlpovGF1nb+KleIoTCfow4NY6FDI9klVfXIPS+Az7yH/ojcR5X/4D9IfOOzsx/4ERnPtglKP5
GCqKUBBnvw16WCunN9pHN2npsTbhtp4D+wykWWyYm2Ur2/PeOiceL0Q796+t9lJDq3yLqfyORZT3
5zQwn43SrU/8OjhgYCT16xpVxTpboruZjK6oRofnSn5nhg/vagy041L/mMA6WgtlciS5ISXkn62d
NDThb7g7ORhoQx3R7PTAv0U11bl0SUqMCwRDc6+yuI0BBCUKx7U+RtVXVwJS8HuZPabqThok+qXM
kFk8V1Gq9CdpP+DmQltpDeV3EtnG2WrI+yCIMdz3gw11s3DeEmrpfdGQSrY8iuiB4GZwql2Pq20X
4nr5haCl6IaVN5sh9E3x7486jdWiRuBHlbisbwDzEkhfRvfUF0F41KQuwYVNyStEuDA5Wvktk/P0
mGppjqpiBNs8i18OeuKLiURyP3vWjeDMbO+iH35ARqO/FXb1N6iS7q8lmVBZjfEz54wvCWYvnxP4
jHuHaqQhUmvHd7p8FgWKa0H69h85r4vCsP+MGrI2GUwuAlv06AmErQIe80aAL/2u/wKJKr+JFAy2
ch6Gg+wUern382NkwMV0yiz/7kwoymogUMTmFjXmL4bM0y0ze6LWwNEQBuNNnyEqyaIZtFdpIaa0
p/kdfW1zjhsd4b1qIZQ1tTO3qu7iQUojzctiL+iguXSwDW6jAZzxisiZN1cf9vTZxFVIz72UE8gG
DEjRT5WiXi3Ecys74yWvumiD3c/cd2o0Jfv2arJ43UwXJXiW2c/cNsMV1sfiuOzeU41eJWayxKTg
7Q38RIk1JNhCaGQqd1aGBAMXACysnLBp4LjzuxYMARmDtXjPA5SFWvHNe45W2J5JJzFQgfc6HuvS
s+Kbbqmulny255Rl1aj9YzrSKKgiCsncpcWayhV9ccUttNNP9nHBKfHLd0+k1hlhAPWwmhPmDUHL
MWIKUkSCt4ou26X2SbIG+rA2hXNeOgIexDOajfW1HOv2Vs4sa/YshzXVOjX96LH60n0AH2FNNHPK
WezzzEfqOuqeupX69/er5quuIQa8eYFdPuul8VJonniOh+Rmy4bVl9CIbdRFOBlS568Ys+CpdnPr
5vv+BR/kV5CpqrjCxMX24yupaAskiWU8dcz5HyqJmCRDWoSTj21nGZFWApHXg62rNqVwJHBl59qp
SZ+7oTYe285Fe8Sn+oakDsy9a5o/XerQrqzzX0unEGzlsx42ZG+Q8vTo176x66MsPGUpsuthSptd
50/hkykB7o89yUQVELWtjMfslbqCxmSAB3I5paXGr2pAjbEB+S07OWnw2v9OhTo16yaDsmN6u25u
NUDzPlGxmPw2y8UU0SWmveqBw2r1w/1N1yX13lxM2m4x6jQzvrWAyMfFu1NzLymDAgq9SvUqVY6L
0wuiozWrw1minhS44hkllGRIqlOp2fEjreFLbZT+v50iKJ5kq8vjshUzyyE5NyS4lYQlPGlV/MYb
q72TfiOPvU8uXmXhKwo6EifdtP+h24VNZBb1S1s24trO6dmkCi1XvSSTrLFFfqQNXL8E1FJHWUOH
FCTLS5TT14o+gQNxKspgrSfT/n5ORhjCGKKqVqVFrE/cIUeXwDzMbZ3D2wFSYhx9brIm7iukHGW6
0QrNfJGlq10DQrQ8oKLLBvB+SDS2gk72ZWuOGmyxMVz2j24x+tvMw+k4j3AUCF1KtxG2sKhrYY11
nueguKK5lzgEyhpR5H4xGNw7UQSFX6kIpcO32usdjI/9JsyZ4rOC0jlwiAJt0sY+hKmo18sSEhR0
GdIwKk+NWlH0XrD+xvkNiSe9Xr9C0xTb3d41G3+9NOtHh6HaQBL1ofec8clpjT9FOK06u7E+mNi6
+xgF9/beCeHOEVahe/KbOUexgKaYDCBzv0jeo+x14pJeQ2Sx3iuTtJDc9vTDctowiQHjpzo7MrLf
69Da1KI7ldYYHXXK9ItkURwRoW7KmvtB1BJEZUYsFS4XOEpazSywZ9R5elz6X96EegVa6Gk501U3
zIVvvPZxqQJTNI9L+bMcgNoe+7Ksr8sZwXHtcWZXBIY+bbl7UirFulHQqBXiscj8kUz4ujpUja4d
6tp4MYUaeCr53pA3fLtc/yPxmwyhQAWgSs1mqliD+Mx8+NmGsnZkMoHvTJ0uB+RZJnGAAOPMicBg
TzLnW75KaTNdYvK/r/ev2eDxf7bt/P7D5RUdA32H2ch1OQsSNhdTR6JCNDOTFTLHWjeGxG4MbIpq
ZpPdBondyR8ZU8jq34tvuQILbE7MY+ccBcb/dC/IwsVIQnBHIjC5WVnurcLWDW4p2SJnpwQ+iUD3
tjwV9E23YzzFR69esfzA1HKBwmkudstzywF1xJOJcRbKbZkC/5Stt8+A4Y2VZIIJnGw94800iFLL
/CuZYPmJy++oYZxiy+YSH9KTNjMw4HkDNI5RDrjbWy6woiwDtH4yL0uvWynM5BTXJwueMI7B6tvy
JHBbZSFBfZWuozr2j/0Ydh8594+uIi8hyt3bIvzP8uHk1wwP+Cr1r15tUUYaRruBqfji9ACHqXmR
BEKnKaDNoLwGz3zMfHveV3aNZJ42NrRKdYj77t9HDdC0A0B+jJP+rvblgFycO/FilvaI7DjO1vAe
NVm1d0kXeaiKYbzcp6fKLL88klV2EwFTKouC8P5UlBIyO7NZ27RmJa/qt4KK6z/lC4nIav0nUfab
VnrRdXl+OWiaHrEDpYItdR8gSMQIQuiRR3NfvodJoR0YVIofrRj7HeHpyAzj/8fcmTU3jmRZ+q+k
5fMgG6vDMdZVDyS4UyK1hqQXWEihwA7Hvv36+aDIrurs7mmbfhurLJlILSGSoPv1e8/5zpi9fn1G
XEX+67Nf95msvDRqVnpRN3dOTJe7odjb4tyKX7AiHyrLqPeMeHS0jv1Om4rudY69YJFCT+fCrPsb
y5Wdn9qN7jtphXIhmN+sAofF14LeJ2hgYHdzpsvu4hIJ5+AecyOQx6FzrJtu+fD1GSae/EaUu183
xsS+AQ9EEFGMxM38cs/GdukRxoHL8qubV0/pm1sP6saRqt3B5u43pAEynpkNx6fxVzKvt/TnSXju
KlCtc0pGqZ3zsjZoLRAiMWXd85wM1sGKG1aIpakUFQ79HQuVvaLRH6BK3PeC6VbURAEugve6lzTy
sdDgpwm9gx1fWJjLbw6Cd4/pyS+bvsjE3Txn4f1Qd1vi8IzTQKlWbc2JXaHRv3MSICrE44CUQg9Y
Ga2LeHj5YHOAPn3dBGbKVTa6MC+Wee1YpG9hYqdbz6tQrZvYQ8HOElq8/HKdaeGp67vh0DPh+edd
lkco49dBWK8EBrul7ENmbh2GmI7gV+H3dd+QSjJSAVcgxiFvDMNQFyrrkMdlcttnRKbSOdIB+wn7
GDiY5UfStFe/BnRft1m46NTqvFRFFDl7w7Pms+OGCc1cZhpuxp6TT0NztFU23DqQsutNE7TpOnRQ
H1btcIUBlt0gdL7KKbNu7N5e/7sClyljsp2v9UjSWhR7MFSWGdRXg/frs0JaEzYJVDfm8mEiudp3
dG/RfpWL+ievQg4xQew+4KE1n6S7uBMd78EpdOtpLv+8pZaRkq3341moH0yuIC+4bnhrhHMBmIib
VCmXfDLce305wuXKOeEGCB4sVYXHtEBYWAQLMLJK5A5dSr1O68HcBNmMhaQ3lwA0PXa2RqZhpBDK
oNDL8aTZnfjztqRu2Tql06+NLpVXmXPgy7Wg80d6mtev++B9DgedVgqxYMt9Khyp6YFH6olCs86W
yVN6b88VlmZbD/ep5v352TBon5IBxZ5pUOPTEvReI4bRRkGAAYVDfwmT8lQOtvo+5a5kv4znh1jO
8GGmrt9qSGXpQ/T6BcErUoHKRL1qw3vOPHFN8xQ1JlpvQpRE4hAaVKHK7pIt8kH4Nn1JGhLykpO3
fPi6+fVhjhvo+HNwBWo7nL026OFK8xmpmZCbSms8BQV2Ve6O9HE4a4GLqOSLnaERgpE2BGnrFZp+
FTRkovzjQ5ta2k0MGO3cMm0iTBJa5IK/K8oR8DxyZoDfhv9r5RWROs/02n4VXFiD2GN1bGJfJVdL
fu5+WgSF1PfGGgWZOH5JaCqDgsDgNGcT7HfXkE/3dXfaF5zWOGV43fR9qjiXaK4y7kqur7WSEhOh
M+p3X18QCynPrlr38M/7RjFfbRl2dCoJckNgZK7V6NYXCzLdKk6M4IgColmnikhF8uWsb1HAhDnN
h0c2o/YqctJsl7tr0pBx+eAIR1i9tdhNv0HgPZggAt5bh4bRZMnwSg3lIvcpXB/1T/reNKiH2EKj
BAXUCBdGLnARyel2V6lOHmuxLPNyaVCS/vqgWRWrqZjkd7sNidTFFSYYVsqcaKRoGBluOzaj55Tg
8LHiCBjauMCtKr0a7jIIsgoNDA+VfYMD9odKH6O2NT8ZMKLxzKMadXApNqKlCQ05pzxXHNE2JHwN
T0w3Fw+hZ37O/SvwlPCHaUhsK2XzEuScujMmmdic0vnOIrR4E9kcZ0emKzveRd45mIW5byExHpnO
jkfgLNqeMNERkbKodklA0ANHMcnwY8zu3J7TXdRMy25m3DG9BvAZNfprbZlMtdP200vIzgSRE61s
QPHo6czPPKueiQOQr3oc0BFjEvwYy9b0i8CLrnTPUElQvJ5dCHpHDNfm3u1vCqUFJy1BEjhNpX3+
+owy3DqHhAbtvj77533xX+8LU0ccaWaSgzsWh54O1t5JxHg7jS5xNrORP0VMuBEDBOkH8HUGJSMU
yBm4TJiOxjuH3nFlaqO6VJa4JPjxfDRl/cVKGIhbLm4W3jTekX55uAcvIsmQBhI/RV50qTAcTw6O
eNm045FWF4Bhlzp1QNzC9a/jFsJp1JZeeK9XXLrQGfJfcz9OPYMWa3e///Yvf//Xf/kY/3f4qa4q
mzhmNn//V25/ENOBqpkj9V9v/v0mJrWrUT/brx/7x7f9h+/afarb7/ln899+06PK+e8/fsvy1/zj
1/Kv//nX+d/b73+5QShr3E533Wc93X82XdZ+/Qk8juU7/1+/+Nvn1295nMrPv/2Oh7Zol98Wxqr4
/c8vHX787XfD8r6eqF/P0/L7//zi8hj/9vv58/07iUn/6Sc+we797XdL/CFMy2AvdmzTlrrt/v7b
8Pn1FecPKM5CSPp8AD2E6fz+WwHjPOKH7D84xsGm4n9CGsI2fv+tUd3Xl6w/EPC5tu7pjisM1/B+
/7dH/pdX8J+v6G9Fl19pu7YND8Ww9d9/K3+91MtjY+AnPVdYpmNJXeerUvD1j+/3MUhvvv9/1UHh
djEdrrXuRvOaoXe96ZQjPgw3Nz9bd5pONUQGigECHx2ryc8DPWms4feDmyq/IFrzdqzwzQbdPCmw
fYU8IV66U5oc/B6IJIa1tPRhVbR0wcm8Mog0hc1X11tBpi3mjkmx7GvRrZEDEGTyAcUBKcymUrEH
B8P4oWJcD1GZpNta1y5hFaQ3yi7Jiqla1CCZaR9VRL4rjhwCquaaIrMhiI/Z/OOMwnA99m67bqCm
r7xIecc2CyKgNsS4iGFE8zSFLVWM8Yqdcl8VNu+cnN7nClTOT7yP4CNrADOahz4Md0bYNBOpMjVU
6rw9k6pOqsBoFhYgmZjkL4KVRAgMp3wvGIho4xLhXYRiC3+Mf5OI6QOSE9enOn1IZCWfjbKC054k
7vM05y7dGoTMK3BsxqlS1dnI6La6U/WsF8DO+phlEoThxai6Uz0Ub3Yx3RQaMQQO+fBk5kzTJfdo
6aVlu7NxNK+UTnYXKmoc1JK0Ny0dNgRaPMtpep6i8SkmzHwtZh0uHiZnvw0pOZp4vsefRloKrZ5V
EQ8X2gPnLDc3rdIfiYFuVxy89rIg5oDgGoQPeUfYguBR5yEiIRskeFAsJxz4x6suruWmwkm8TvVQ
O6RD8EY1eYpL+4do0wwpvbxXOalmsQIENLWdd5im4kH2AxFkynnFsZbtpWwRtANp84ecxAxnlJ9O
Be0gHVqGhQ4IIN1R2EISZxfi5Brc7KZL3GEzIbkjkaUmpY3pVxG+IaS952Jj2B4Q/IDP6hjbJHlM
HuwakkjjEZsYxsFpUxPoaqcpzatKfe/Kioozx2M0KnPLhLIkOyRoV2KEu1enhG00Vv2GrcbbGHNX
b8rUPLh1VOycQG9W1lyr3ZA21j3dGemjgyNoJJoqdNTWj7awf3YLlE9PMqQljITO1hh3l3Iyy7VX
9rXf5kZN6YPlzXOJJiqHZGXb+ibx3IsRW/7gAQvDEkvqpJV8cva6YxM3OR6Z7IMugtpAE1sWHt59
XgjNuEx3KHG+0bD9TvYp1zjT/HPn5uMGReOLZeLAyDL+sQgS8p0aiSGNw+LYNAoNSTpYm9AWj43t
fVSheFHs7qvQGYAG1gMkzTH5TD1xyzX/4CkyFZH7EwpUuAPHe7BRMOkb1PIdgTeo6daLe2qTWqax
yTzdZfIsiZSz5/CYx+mHHowIpzPhMUVd/K0RUrkENdmKoDYbDV1CpPukkbeZltqmcd12Z4YC2188
hqRQD3cBuWHlAI6+0juGOZmI0LOM38akyOgayW1m6GgrA1y3RvxgGimR16hCVqOLHSUYjbca2pzf
OeVnGjHCxOKVcISzthYF98nVB5JyQW3uC715NBeoR2I18Ya+yjJZp9bBHh/cyD5rD56tmJQTMlyE
y5Pq2sVmyh2EvwOhiCZqDB6yTVjz0JLAqukwspEzz1aOsKRzpuz7HMmQplmxteT8ihUU0ClSbsSt
LLKeuRaWJFfPTl9IpP8ZRQN4Ar1/iXL1c8jLn3YRveNxuXRYUNeeml/jlKDypf3hBhu6awylmH1Z
1LvkTwHUvG3ynC6prohpquH9CTzhqImJhR2c1xqJSqFF370iQbSduxDxAzIk5UgUjdk9OcswLBC2
b6DnWmH4RQali8daxj8qZbylpoaNXFe+6+hMlojNPaKnzraL+n0vTOO9d+lFeNKExUPsdkLjGg7V
UB7Q/CcHmxcAD79rbQb8irfNbFx7URNkL1HgTwN4k5nDSz6J+wZLBdeNGe3zzLnnjfgSjCaaDZlW
awwp7ZpS+iM3SG7PFvyDCU0u0h9mvX8zyLjxIcjipY/pLwyDfJz1OdmmQ1GQkFm/DiUJzt3U32L+
OSYT4SFD1t1bvNf7Mn0Ix/yliJvHdIkXHuKUQE5O3R7eye5sdIsgVLUZ2l2z93ub9p5RNA+tIG5h
sjKywrIxXQVuaa/wcd67o/lgBWTCRBPW+VoF506k9yERqU0JsdYdYZmYuLyZ6hWPMunsU9C5M07j
9sGt+LEyseU20ZrXUslXLSavxnFHyJmJ/RjZJAWa7UCeTAWt2DYnsL3I0+nt3hpZ/0D8gr42qvIJ
u463FhpgCG+kgWKadPe7Sn/WQJyszEFpG7Nx383G2VcVgC+BfHot9RKdTy7u0R+3a7026pUcHbLr
Kw06qx0O8OuQ1EDq8PM63RtEbc6kSXm5+sEWybqEfmhOEJDaHD76VlwaDxiwIfZ91217vX2Wes9E
S/+0QFbhhocfbIXFoTMSHMYkvzcZnrbUrO8mhKf7yHEvtl26fhgOd1DDd62V7auhe1ej9Ra04yPV
2EOrTe/BKKfVOFpASNyD54hdDWABFvnggpoJY6JK+9K7AjJBIyxB0WV0szpiUCqsZgJ7ZEL3oOka
ZFbJPqnth9btE78JoiXDpr7NSttG1ocHTc3jowhjXKn5U1ML9HP9weqCs6VlV/Q2exKdiHUMc3ro
WPARw99ldXcJLYK7nDD54dHuIDxMeDsZ8/QrxBxr2dDRske98jNzfu5EIdYxzt+1C9lNjnpPaB/q
qtJC96Ijb8M2UpA6tYTApvWepWHfdClmibRZZVbxHk/jEUQJEmOilOr2FrvnWnH1S134epfeSqM9
FnCvGQAe7da5dxtrTZvZ12v0LBlaQCJXuhjrGxEpfj2Laj8PuWJuPhNXbAW70mQ7I1DGaUo/6/Rt
EHm3JMiuyd87MUi/mOyduZPu29Z7CcJgWrOqgtHtl+svEg9RL/0mje8GkT8jA1nnvJegCOxq+Kza
HO0a1TBbqtdu/hUDCMmFHBFt2oQDun+zmiBHjHt9Eg+d0eNNMrYp4s6A2BKghlvBOKE1sn2UMjHr
i/0gUL6ntbs2jQr6a6l8i55FO0OiroPmzrOdYyeMwg9qaOrlUmk5wy5W/W4c9IeGlQGPbvDomNWe
2vuquZ5YeZ6HU4bks6qaf855dCX5+ISdexOi/q40In9t4zbteL5t7aKsiQdTPjpRKtd1Jl8zu7U4
xiPnqgQ1ndWx5dk9Yo356MTUQqVOwsJQfrigwtbFlFR7PUCjJMbPOWuuaUv0esFaXTZE5tYO3dY2
uQlgj7acyPEdHUpWoMKsLnKcT6w7RCv38yYbGhZz0q4oeNTOQp+SkeFhO/J5yutjNDr3c8HqGrY3
JPC903vQ+afFz6manTUd/kcrg8GdyxZeZ88SzpPds+loIbGY4RNL7EZndtPOxlEvDIj+DboAM/7m
Otm1DsYlFaLbN1H1MTRWeMgN7dJaYLXwFZ3nhuhGgdaXwqaIFbVcRIkYS/cyoAKvRXJcsBiJuAMJ
5OfxOcQ4miv+Frt6wqbtj5NxFxTNt6CO6ZIQh9gUAdsw8AQfrcVmmMAhp90LjBuW/PRrRRSF8+wZ
WIxSF61jfB/q33Ly5C1BNqeDcQjmj1hZMBi5XllrmQeP4CZpkyxrht7/QKiDlrw4lLH9c2zT/WQE
dwDm/H68Jz4U6zMz8eGnyIubmhlBRFJfF5BTLRX4l8qHeQok975ns+ugoy8ai8zAtYUhUN0pmk1o
8z9RCqyGsfL7pFrPxYPywpMXPIGOZv4pOaSAn46KDdfvOvc8PwneRSS3xLgd8uYRl+y6TNGU1Pq2
J6137rNzLIxHc8Kb1yFMIDCTfQzhaHiKG3tjOfEpg1pftMEZIsbK8YifNNXG5q9TuMqcwtqms3Fw
rfYjacpvaEd8rySglWMdxqw1msyD8uQG1RCVMAlLMSoVNMkwtxk3B0wUyNSsnceAZodNiyN3NUQC
5VoEPyISqj2Hjk5jbPovHVE2o2LTVioijShUO1bYFXRc2GmHmSixKNQlcQmz30F+tQGXomskQPun
EvU7LsB1MltE0GfxFV95taGhjjxey154RTYTFXjG1pD337yak23fb3SrXbfkRs0TdjcuE90MH0zJ
IBcJiRd4dwOWVfNp6GM/HQgZ5CEZ0nxT9kTomXOABU+iKQ4tZyp8lYfoZqJ3EI1+OOqvjjvskUns
GNGyUKkXEosOnplu9VLf96ykXmKtezyDWomKimmsYxPC5lYEewjuqWYi7aFWu2vketa2s7St8thI
+mnHC6evo7540ClCYi29E6ZEjVCVqFs4JK2GWL+vedgd6awNvqEWhElXVGxt+H8zdVRW5I+pvCuM
bFd4+pVj323SAxSc8h260SNiNSyU49WMbGcDyGkvGpcoabSuReDCZM49LoyUV6JErzyOL9T6e2dW
6sKO7uyI/VvbbKjMIU6FgY6r0eigxjUWppZQLhNxC6EMERVXmMcLiph+LMqOYc9UMj4UgEsuTuLq
TEkqdrw8Zlca0ztX08kONuR7boU8dYGTbVQP/6o3Ln353mSsnc281wUrexOfxhIBdzygOiVYr9Pm
eKdC+WYbHh28mqM9Q0EWBG1v6hQaKIlb6o+EsNceXRaaJ2FVazDBYkOg06aLTn2jrdFprSNoAklS
rho3WHuR3IGe2dCN9l3rifTst06WqxDjh7CtE9x7X5jd3g4byjsHRX/FwoG/vzk0RF2s5j6u/Zit
aKWUs60dgDdwTvF73ZBnRQ9lSB5rp/MjUr3GOJiOdgenAqks+iBKG4ckpfmJbsIPOkFsVh9ZWfp2
Hf8smTSOTXXMG/1UeePWs72DIsn9IKLote9Hf5xzhhTDDqnyroyyvafZ7/g75M7Jq++Ioe4AoB+T
KL7tNfOGrvyqiptPnTBA3v02SwZ9AT1pGGrEuNQDJ90R62bB0UsgoVUot4pPc8p4jc0lwDEnVQra
8bWrGHIP0r5tm6RCoSusnVvQl5kmZ0cK6n4O4B1xAjAz0EEYZHhXg2R0X+PMA9++TCRLK/N8RTjm
qWzD5vs4s+9NaUEjZKTcaG1YZkXeRRtbWe3eagmLmmJnl8aRtoslERPTEEi2bOpmg6Rp4sJiurdh
G3wz07I/OJq4Neo6uYjA0rddTPb6rNCeFPjiGf7iEKno6WyVhVDGMBTrAHF+JIE6vbui3Bi3XTvx
TDUjGhThzPjHyVwODSwNssGr7BiJjlFtTLaywN+kdUC2p6qX60Sa2s3/vKP7X7dh/30X9u//t3bu
/4e9Wvu/bdWuadhCEvpLr3b5iV+tWkP8YUCFNDzHk5aUwjX/rVUr/7Dpkxi6YdIuBVG09GP/bNUa
9GNdqTu0a4VNi0DIf7RqjT+EYzo2/FdTd3XPNP9HrVoBQ/KvrVq6yGiSPDrJ6GtpC1vWX1u1ekSw
eTWRZxxK6KzVNq9Y2Bo7Tn3TmjlEFlhUxy0C3W4zxN1jkA7bgu0aq8AmtUek2JH9boTy3cCCLcyW
OhCgSh+So22XS/hJmjEEz1eAB9JNNuOFriz7M1fhY6dieDNVZDOKRPiNynLF+gEW0AbhUvbZg0Kk
eGwhY4SDFe+GqHrRlzUfQQBz+PAhN1GlckJbz7ld3lpWZuHnxqJCpcQ79JXgm4LDS4ChN9xHpQ1+
qEQ3yTKnbMK3U+0Twdajh/dsPyrX13UGLAHAulWY5WBQSJRIq9dwSDBvp3q+60rdtzuEBi5qQvpj
xZpBK0tS/lIFBfJyNSCdWeQtFVNHPY62uYX9kejNvZxYlBHPsdLlBLW2GJpou/T2ocbvzlnFmMhk
apHIG6TEui9dOhOHXdrmlnH5ZuxzlqvK2RWzOmJtxSrupGxukAsJWQs4bkM0CJcQ8abnfZ2zhMEG
b5HHMYsm7+gQDWobmxz7hEdmhGPlvjnkvHrtw+zmV7vpl7hBQL21wMhTy5VuGNcxmT9B5uLiykh2
ebIq9VhAF1HqKPKZtRp4QKaSxyx2P+JhehzkeE8F9KzZU7zzmKfR8AfxqQOBG4dTLQ31Mg72AYKf
vqrnzgJO4Dg+29xOSyCcROY3F+X5hjlCsGqZ1G1JY9q5Zv+YgS09mzruZKP/sFEE+Abk6DAvRkgx
Xngl7GWDBu8ut83mLvQS321dWkh2/yOcAbExPPYdTfueE7yHezy2zjxT9E0arkHGAyJ+beOvV0R7
72z3W5wLRLe1pcg+1G+d4m3iALEq8IBoHC8xUvE6YEwcIT+NhIWt47QMVrMvJ2UeaWl8A4gY77Jl
J0+gFdCwYl5WtMfc5sDVdeUtYOgN9Cp5MpzIhJNLQ1K62UGNChRzomcb00wOAeOeDbssgK+xPZuj
EfpJ/chsVfpz796QpfMjIT5WRvnA30S7h5xbjRaPLMNtj3IaNsABjtNJUEjTKLebEm8wKnJVP81U
yBux0MspU8u2PQGTOSw9jNKy7smVBt16jJfrvXcXE0eWhAyctzXw+TYFFsih0CLfWHc2wTJlsbOV
Bae5jFsONtVIBbLtick5gAS7oITfuhPALqSMIHkbw941dcdz0ph7sHvtQWnJ3QQClzd8sW9colBJ
2DPWpYuhL5/Rz9a59g479wmN8UEYbUt5HtzScLcg+bBOBPbVnMN7mhUIum2mNAbcdEcvQVoHtA9d
gsnbh9EN4lWjpcfWKfiRhOh4Xi9e9/TsJuWuH4Ao9JrOYTX2aB1wDG25FTWDtxuVn+BBKGRL1SeL
e8fN9kkOXaaFV7amAcj1l5LNxjTrYKbpVjNpKdP89Iv0UUHZSRDxrbQqOkaWeSJ6LyEtwjqknseC
ZH6W1uyt+2SGDUFs5Kr0PBZQHiN5bO5KFD3qpbUJWH5dB1O7H3ILcNMr2/jVGNybFrPtfWOScW8N
6UcV9FezdAo/1y157AUqe7uNh2MgGZrM3zqDdapsh5Ms65Nmh+7NguwvmRRr5tT9NHB1Cd7FR6/k
Kw7KtTxD9keYaVjHWOQnvAhl5Cii4HgxhzxMfdzx5B7rCAXcaGIXCGvzgTh0d0X/uv3e2sOSjqnO
dgR3jqnVmD4aleu8tA3PmxWmLEEd7mAp3VOTlt4qLe07aLv1bZPCf2S0D/r3FM5SnMYEYoYDxu0o
vOaeIzpCFWVg6jCgGVpMUQ45lNV4sTUYLfLBUUcI6hY2VV5qdzcqX6jT2dTf0ReF0UNUmOIdLL3Y
OTiLnT93B5z4M6OvgHcRwrZ2ZUyt9QaiCes5lvA8MM+Obem32vQRJB+I8tJXq66enCgxSFrQU18m
aheIhnf2DAehLqt3O8tSOgQdVIqIEA4mVOk1S7znake+N+rvIRJ7bMNPuQtkGDwyeZzeRpCXAu5b
+rS7om1it/kVySJPXg/+tYA/4MvQMi66UYBH6J6nBvSmTjDhzprKmSipu8S2lxoVAWK1XDkNymGh
Vy8WKaKdASYEx6u9yZt7Q16EJHsRL7e9Qi5AoAQKx9rsKi4ADROT3eDp8HZ49h7DAl18Y9+no2Xw
LnVxqNbiWxXd5DXzU1ZQTMvPfdgw4nM/3dkjRRzJShZjQCDTLWxssGzLJgemohkt4QP62zum2EIA
phBNoDXYeXhfAN1wEuMHzLflB37apXHveLTeVEvTJ8rvE9gZG5GPT0UfQauIf7ZSDquRpBkcZfN5
4C0XNMG6pQ2iZa4FESFPSdjqH2TGmljRT2zaYm8J82KTS22M2gdH+nmFSu5Jr5MfrfcWWdFTPHsc
R8V4lpH4mYYkQYd7vf6RjvK11uIX5P0tDvq8um80fS+cacM0CcIN8/cDCegeUbgIlBxSzTufd9FZ
dXHCcE27N8l3WgPY0YG5aO/MUI2tls82Y02FSgVJ/pRxKIMIw4i5uLS18FURMNxSyHstsKNh9hHZ
va8C4n+CGk+d494waLsV7tWVJeE9WTguAqNDdZ+G5TGIhveWfiVGqf6o5eLdRWiYgbZzcpNVW4wv
2PDXcdJfC5dWpl54N8Tr+bRTj43dvXBq3kxp8yFkz86qqnUNzJmBWLWKKp50I7O6VTS05ZrOFp0w
3B+9DH9aJDWs+TqbhU7bMc2aY89QjJYNr5HlDQ+k301Ln5F0I0bDuC/6qbikFpegFbWcEHGPpsAz
lGP5E5aVVTUxmpWYr52g/Kh00EJDQDqjobdHUFjmqlcox2vqyCUulBcGvXppk2VF5MIqaxgTl95A
sADx8VvV4/lyjPSdkNK8+Eit6cHO43cr4Z3Xlk9Sdco3AHuue/CuqfjQVYmb4m4odDQ9mQfTn8wT
h215K8vmmI3REw77BEgVwWoeJuTYIOcisgY+kLkbfHKqdTbJ1LzkgLBWMTODUPY3QhK2gV2SfpvL
sbvr6ALNzlvvhB8edYbzXbGX+QRJhKwa+LD5ezyc7auxCpI18/pd0hBuU0/kkkhsjQwC9sy8mJ0N
I5lvzbaBfxEBiKLAUt9mPYafxd4ekujm1OCW+ih/spYIdWkeDCm+Q+g50KRoNqSCjCsdgNGqC78x
el4NtIBWgyHelvTRtYnDDIb1dUR0P1l3jhpfeGtuzJyhV04iozNUOOJap99RLrWryYm3eZhf0oKN
K0rk28CBtn8JreBcetSwA8/l1k0KrG/eu64zCIjdCYggnRSHooKxLyuqEdKnqTQm5TESftbrOhf0
dFFvrquQgfAGZN53nePzmtM3G7F8NBzibxPMF0ndMSXU35tIXVOdbEuAPsVWnJtJMKmD54d8wGVY
3oRQI8f7VAA1K9zSWYFKviJEJ4SnV4oymLEoSdnk6w1rhCrXmm12HYL8llZ2qntBSVEy4KMXUBtW
uerc6iK0nETYkIsahmdBEN26JBVlZVvxcDIgmq0MSclo0x+pXZPOfC6vKL64TosD8DkEHvD8iA2h
UxbaH5AbmK0O1ufo6EfIStphpmNrNuV7aST5rh0tGoLGCy5EiuAxZg83zuQlzDLddZbzkrEF+gql
6Kqu9gaW1XPWFAf8D9YKN3qxAwqV7PSCIr5aFbPEf1iNT12n36l2jo9JULwlDFxpXUwBdkGODWN+
yIxo3GC4BcziqpUWUUgNejFuxDDsZtB5K5l1WyZZaBHqIYPSqpc7TVEHx60aN97A+4eI0M800e2T
1ZK0bcXuvrYl11AaqW3r6h+9G7QXbcYlUI/bIZOPWdDGuPShbaYe4CM36451U11BXV+mYqTzOw8g
skj8qUaaZBCDCyYXDBnCwb0s/48BHW7idpQscwH06zA8TW6E4DBmbc4Rd1uKGccsY99U7WXqqTnN
gOB3oBlAL/gjZ+rylZNnn3OjERMHv2LsaN4nKDB25igzPzReAgpLMmbAVRbdhGcEnepqIim58OLT
nBJrNXV7opwaNtDydnzsAVTuhgbu59gEeClGVrq577dZ7GCvHB0OpWDe02yMNyqVW7NZEkJ19WZq
LCDFkLO3Ih0aNUidCTbA7k548mGqp+fZ5AVywzjfgvcSLhu4059wcDKdDgR5T+zBieneO2WLxaIk
OjVtX4hLe0P3Qgxnc+6dtLs2Ogetgi6AX9LbnZTs9mEebltCoauRE4YZGsV9Zw7pzuF8QyNy3o+G
ZxyRLUYs2m7BXBT8U8XBoFVlceV3BCJ6i4nqwDCT1tuiqq9Wqy5pzYsVGFUEhlq9FPN2buOYArkE
28RUHfOo549FRFQyLo+lx0UqSZ3kPONtecwrVEIZWSlM7ApvVTh9uIUNeKfL06x41EHOqR8AAvW4
UXRb6oeHrPC4yIpC0BnICMoIpLaZcdg+BH3nHb0YY9oUnFG350+I1Za+AlriLsmZc+zr3uBobQpB
563BZwt25DDXfbpNY/3cSPTYUBXQbjRcfgNHMaMxD54xPIKoJODdiR/oG3l+2BERqrDfab0xIxfJ
3hw7JLwV06/OM76pTLatnAEeyzXqycKfnXoiMSgUG2kLv4RefShN8r36+ziu7isymm/qbLifmunZ
YNDMdIhfV2bF3Sjz56qPxKZwcKMl6Nt9rZ4rhmhWu4rr7FuPMQ7rEoiaciCZvDPYNuZ42XWnfR1l
h2xsLpOThDQ5F8G+iM6qDp0b8GYcT9XVs6qnsmVzylEUr+YkvCnSMV0jl3jtkCEZffCcRdmOEphR
dmRcSfGM9jqaMHT+WHac7K001SVqxTo15S5Q2m1LC2zfzMRY6ejZnf/D0Xk1N66cQfQXoQp5Bq8k
wUyJylq9oFarK+QwAAbp1/vAD77lstdriQQm9Nd9WkbGIZqG+dGFTrGlGYzV5gUpJTrSDLPsyib3
OSf7OC0YPBgsei5NTOxxu0jwQWu/eBwbcPM1z80a0uKxvHNCBw5T4utzXOexm5drRi+T3RYgeTow
sd5qInEuVhSZl3gE9Zb1ewbmYZxX+9k1GEcmippFPiAynvegc0UoiiI46Vnl53FweHR5aVRLfqo3
4GbGP4EDkGXejQWIMNE1x2gif2jG5CRjTZaKD186ArzW5xiQpqhbr7n0Xn7NG/GbZ7HeDZ4GY4Gf
ZTNlLSZ966515mzUWfYZjiXOhYzIsx8D0iRS0DvUCywa7VPsrz+sm9WYK/ftelDubEqC5vGaDMxb
6G7qKbNRO3P6AzricRSLz2aEc8OZHrH1XfzRQ2tuAXAoCeVPthxoGJrOo/dJ5+xfUcQe+279VSCU
cJ0KQN/1496jOORQj5wK+my6WJA90L/c76HR525pYStkP42RPfcDsbgK+CURiH3XIo/Xnp7YP6q/
9rb3zORCe9xdT8MxZ0K4ibiKWDK397yp/PcmMj+jE1BS/4nJ6g5e8AVfDOmKvg/uyu1nG8nrknEU
jZfmjfEGUdLAQ++aOC6YsLK4dBaUIeDlghTe0zgk8JKPY/pIBaAP+M1ZF/J4HyMWbuqMLXEGHpnJ
tQvPX6kf1ETa9Na0cppOtl8sxzqA7YJRMJnjY03F0lsBshNPkY/+YhRXpmrlLfdS+2moHIuM5NuC
bYarMXOeVH0VLocbXKDYE5z6oTSq/xpl38HGe1sETy/U+p/j+oAwbZa7qMnNS4ebzarGncFY4CmO
J/+M6x2xdPbFZgAKcmmVsI9Z128Xw2CYuJAwbNMBQk5GhrQsWFQCx9lP4FzCZYSdOGUsP1jM/jZl
TdGXmUQ79nGGVzBJCrBGR7fzj/bAtC1r9BN7J3Rr24we/FxFD5ZaHgvR7yaaSfaso6fWpt126tq/
SgOWNiwvPqYkBDcekIqtt1QmHSWHZHSLOzDykKxm/cDulR+UAZKaQxzHlbjaUWsBp2oe6Rk3zxmB
S7rK0TbLMf1mqPEJ2JC24Hygdhp30CTSX9kGNydb9qaCuUP76GdQLmVIPKA50sn6ULpCHJYgheqv
OEhWhddvo+i/ZqAwyYJJzBbBu6hzMxQRM/9sYipCeo6JeMmtBOoVdIvmRJF3H7IEPSci5loeA9CZ
pf1dro2hYJpov4XfFVFNFU/OcYLtTjBsk5UzN+pMjXQSEhvHalOaE1C+Rn2BZAIDs89sQ+zjqHsE
KSTBsHfl1kHToDxJnMeEqXWCa3nWk71R2kd+7VYvaV2y/g1UgFYzP2LsyRduh7fYYrqfl3yURr7m
F8b0wY+KxwhEWLyUpzlgJNiNzaOs9oHNvaYi/+dRx9ea1dFCPcoU5GIM1Uk1fdb0OykKLzau5qtV
NDopwaUmNLhEGHEUkno4+a196ouOwXOQ6jBtrI9gVmGkip+Cs+zZGWh2sWK+/YLbOJZzRoYwVlP6
DM3IevE4R9mxHHmjVXoWukQ7wI4ZjWm/N8im8KN0T/NCykS4k/vUYzHoMr11HbrtSoMLITg1j4B0
sVx7PN5IWMYhmK9mAqO1c/mkEvU0N2h5MqlvJqxFZ6Y03c/Hjiet4R2ooT3VUfSn8rBha5frWqn2
MtLJMXARIhiMfmUGKfLMgfDaAgirpx4VBvHGhBa8naYrEfgXyiLojDezN1nFFG45gXrqx56xK1SZ
SQ7HNFaPBKzGjVL9q1lBlRgpg8Fw6r/PHpz8yKIEDSs8zsvkpesBZOny11E9kOH4Kqzqky9Jd260
jbl2HOo0PtHtQJ7Ruxf8jzJFkYXhrJc0st6QOLY5R9NTWQfDLihe08ho953JYcyedowP1ZOXcF2L
82eDUc5Wmd7F8ttHH3e+w0q7KPdI7168yw3jlAX0N1aFyXObzdy8C2dXF82199zhgL0VpvjFb6sf
pCnuCC5z+bx0ERWDdCutHAYDd/zEbSEI0R62AUL+lSp+cFNw3lh9Dkkw9aHnYO0cDPE1BcTbYWTF
iAWTuRW9PYWNY/GVlwP5/6Q0tvFQ7vlk6fFZ8IM1w82LwbDMOMWNAFe8A9LG6MVX4yFJtKmCkwUp
QCWAPoK1K7eKojPcRqYxaLyNbbT/Ahswk6Ge6ySLDzWwvJ0ZuJwYp+wCWuWHuxF0xmXYWwN7qMd5
dJ8M98zm5I8r0HkBEgRV1c8RAWhybGv9quFii7j4ycaSltB5QemzB5g6R2Jmcu9hStiMMOpe/LJ4
gpl685OiOHmlUVNbUhAkNPHCeNhuAU9iGva90t+4wNy4sn4IWDIc8NUlIzMVw1VIvfYCRupic5Pb
de2MS94tAeQ5UfteDsWD0TB4LxyewoG6v953UEQ8AbfbmeU26YYnnVbVSeJXkjDfuARyiKByizy/
MmCOdB88OmjojP43Wcqkv6wz+nVB++CWYVuNkBiNYwGDYUdLBr5lBkcc17m09vn03xDFMxQe862f
9hjDznMjszMToBQpuHe2czA+WOINQz4GovFJVp25cSZiIraiWX6hb2fbBXEeuhB41w9+H1fY7HyG
eji6h3M7mK+jnRfbtKV7LgrKl0g78T7hZ+Oo4MDvh/Wl6kZc5wQDjsEzPsXJA10tD0CY0qvnRe9c
J2HRkwPZejhb+d1weKaVzXH4CXkazxzcsR0c4uliF0iOUTGcXM2GGvC2b7p53dJ6tNJBrXck86e1
CrUfmuFQT3iC/BR61ZytKeX8B9tBcvDs4L8MXL7Pt6miFjmwrhF7YsChnRvP4ZS2IA87HQptz7gR
mLwO2DZoaUMxaU/M6UlPZ7zgPf2/+DesQ0X33sZXGTFEEn17SZYO/QrgHotZvkxvlDbhPjXwBcis
G45qHjou2wW06PfCzsCy8f5hDXY/QCRgB8noIBAQSQ6/9gjktzAiAxJTjl38aOcCOXy1Piz+3WnN
bYpatG0HMivT4n6lxBjQ8Fwc/QEL2UIERgqr2ZhkdE1n6S5+MP8RNRMu0GRnyWo21a75AdKdIWPo
mCBQMXjzwxn/DG+gkACYx7HQfRUas2/xq1s+glG+XwxNBHFAp6psR+xcsJ47kzDrTi7NLcNekfjl
n4kq5mWpG/ygbIUSj9fs8ecY9/5xALRwMMMcrgB17poVjdtTokiKiRRGg+qaFx4wBA9DvZHVlLZj
zqwxbg2WrE8acJ8h7aM/p5dILA9JijXPAgdJVZzwCHWOdEEaXGjsep3LSQGOxserlQjjCpeu2FUU
bO3gmntCvwjB5KhKPxzMiKELgmPy4iocIUJAOGeWh6/+IrP+AAEPFSLNblIECnWxL0NhgqF0XVQN
aU8fFXnQkzVS2NjV7hM9sRvQRUQSRIHGyyQpgXyUBQYoExohSbr0zC3b3zodvoA/82mQyNpVykpv
scDImNr7RJADIV6+Ng80BCPl9EPN573v4eQbDYisOhKXeGKLLDJ9UJ7xMpcBWax16t7yJB+5DR0K
l75jvzJ3EfV8e28k5MDV19wVlOQSe+YwsOKRlmWSV+8BjeKpEEu3SQbj6vulPggf5n6dHO3ObE9Y
aeL1+n2Kg+HKSak7ctubGIkZn4MLynHFQy/0YoSzkdI4BALSdgW37Hzk6jTpHDXTf61G6yVZuEcZ
HN75jLfVlOQkjeo3xNwC6Dj6kSJKKYdTajotk70J5ktevrPLCP6/NE3bGnHTnKqfWmJ5SqLmwqAB
cw5sRbI8fn2KCJjkXsD36u4lQbzQQs9aqhjPn8Ctq3Cyb9AWejQiCWarHQ5+/ycbrX1pR8PNKE9i
1OmhSSlqBhyJRtFfcgNrcNoBWA+6xN8APL3TOj0ihGoGAVZyUqN1pBSNu1lZtofImt8zqhy2S++u
CK6+2YmOsRHj87NyYIXJMSBDoIejb312OPePg72euPWFqlk68QjFHudAfw7Bvm/4jYZUrKWNHKR0
6x1aCi4GioT9sjL2Fv73bULdromaOZq9ycpdU+XEVo12+Jnpl7LGBd7MiiksPY98L2hyqjklTcl8
l3F/Yd49/Lhbquxd8gAehUcUde6LJk3xiNBlZqLM8c0mUTjQWcxSUZGUsMojculGZ9D96mS8G97I
V5e0XCu+Ile8zG5yhCkCqvextjilVOm+afTOmtuz7gAYRdnOgFAjmMlV/PUztFVwxtBGm7ufii+3
5UIb7P3yzGxNADPHpIsZA+9YMzL5RPbZJY7xmUfUI0IG/LQr+V07VOT6zTNz52RjpOObvbific/T
EnOS1rF/U7PHnqL/lePyXXNeQ8lyX8GcxKETl79UVuw1VRSrytpp8eA2PyqSKXej8RwETF2Qej5Q
N7cdzSwBvmsuBsUDmQ7JoHK5MHvhfeekUQyfA9CXzVA8rV9Mx9qD9v+XU80TvpGTnnCjMbZM17iZ
S0BNJwFJLnMbzB5294xNqxDXVs13QkJ6F2XzmTfi3bKeW1wM/jvODMWgu3ZY6pO9Od3IDj/7MeyX
XlwJ8z078oTvoyZ9SUdZWYVJorutGVBJk42/6QhFv+jtl6j/rmPQNeZ/8fyKEmFvzWSpt13qPuTq
4gUetXoBYSMMIAemWnSKMwPlIpC8os/orR3nW3OJdqzbyBOQG7KYf6MaqKJJxGSlNIlhQKQFaRiE
DAjuVWOfuimjccDJuXF7FTOLl3ruD1aBsCwmoiIYu59k/jIr1jHDw1tJpx4TLoQEfIQq1FRNrHPI
L+zW6NLi3ComKFR67GPpA0ntwyWp0TqjLt0pShKE9w+X93NbGCrsPZ/lhivnvq2BZXss+A5IPJ/H
LPPL+9rDseQmViOCCUm5vKeecUzs6Ss1LaJxiOwKUWhnOczRZmqoiJN5sK6lDu1WhWZrnjjP8m3q
4ou/+Kue3U+8F5ysiViI/m7OaNydWzzMeAAhRHxbyWV29OPgDPPOFphALX0gPfOLtvbKy8fgjbgf
FSUnPUSfRmncJ54xAKysyKiN0W+XGCalSu1FzfIx8dNn2+VjacuZ0yBvRJIPW7EkHL1k/pu65qkt
nhOXc2esS1gTPl795I+SxWMbYzeGNmAZVNln5rjsiVmw0XGe9iw2mr4uoIJz90CbZCDCf4qfoXc4
BzfwzGoaLo5x411tSYa1c0caK902DEgbrZ+IK7BJF3+7ciExWy5h66/+3sG+aVoS+aAdTDO8k6ZF
4UxRPhWs8EzlTHYC+8fnzEEZ+CbGFhopS2M/4xyui4jxKvcxzlihjZJHBCkgMhmwkVgDoYOOGvKu
SF6tGgm8sgXDVQfaUsveuvTDJkD1sLPgbjmkFPpZX/u6/Mj89rB4KBLlYtw5ju/wBnqsMPQy656l
aYr+JN3yNiDUMXdtWaqa39bpT6x1lzTxuEiQSG6i6J572FezNShQxGyHouKvN/6pWy3qfdsDMQIp
y/SPd2ljq57uZ6N6rGfLWqNFV+k2XzZcH0KI8ieK+4NpUpJVNKzYgiaBbtXuFiq/6/o3aINHEPcn
S2mI0FMdmov1PlPPgzYCWxn4DvMMjlq9Q6g1yiFGrRF9v+oeC3s+wdDr/ywWR1PZ3vlKGH2UikPL
KkJ4ZI04K90S0qDrtPPiq/YLc7E69jOTlL4K3tl0fQSUF7ByqIe1M4X6ofJT+8pdnqlIwN1/YPzf
LXT4sovEUfRZiZqNeDT/BuP8QLceScScwALtPuaxmeB84Pkhg6Z7/FPxpe3Iagl6LEMK5InxZvtS
Rv4BLQESQlQ9Nhp/YHcr1WAxxsPCUcijXLX1Sf2grg67biSgrmhltKd4zWVlYTl294KfdwuCmWY9
q//0HDIoGnMUOULcSH+XZb5OpgGBP04lOducPg8uwT17h493fFNPxZYemovfz99BlHrUjpv/4iAn
EefP8T4S/mvZgqNLtIUtLPiaE1uRdwVl+DrYmSDnc1LucqpQbKSXv1QLmTNDNTfcOvWePh8kX6lQ
E08yqCgPjv1i31XeoygxDsfYRjau3/91Oo45ieCjW/8uvGutwqbZzfJWx6o7oOkymUBC1Ia759js
48pIIXB0NXe9+eYhFG/LfrFPET42hJ1IslIAPXmKRzxhXTIyIDfsf01S/+TMcTLJD2IOvE61t3VT
+6+yLItrTv6amvXzkPthYeUt+admX+r8C1DY+gYFfyXvtZVoZz903m9BSsrw1YdZm29+HJ0pCoR7
hxHhip+AE5oRv1FG/OJigcZCxPvvrqXesnC+xzi+s8e9OVxl2GyJpBsYL2TEt546Qu+DHmJzYaym
o5hJhQN8mlNF693dbcfbyFJpG90umA0MXpIcaIYLNK+5LPZGchi8hLmwGxh8rgwtE6jzwIPHWmxz
tpY40nQAgqmh94acbNlvdEMLLF44FBQMV45pbBQ8KtIE5mkxqUTu0u90cbktkjm+eGnyXhHdObW0
B+49BgqbPlDWDRP70Yz7byAjy2GRY7/1+uVokUB9F2jcjMu3BZ66SZKkx9v7Bv4qYacZQKTxaswt
f8Zs1Z9mTpBJde2ca5PdnCtSU0QYZDzzuYAXxUZv/1SVsM9lP9vnBn4sYdzkhwLYg+tPRAt1/F8D
Bpayb/1L69GDQ2v33g1sHIIVY97YxlSKkQbvUHYpm4qvmZZEacobk+ByV5huvWsC8+ATajyWCEco
y5QxpPIe25Kj1vqPWpCH1t2MKcZ/7dGHahSUfeHO7ICzKk8EWu8tA+ZtquAuQNM6J+RkaHX7WCyJ
9TC3MM1zA86Gxt5B9v2k6c46MhKKwejdqJdxbhYp0b0niA15rUUlAH1ijKQMEI3TthmBrWLuoTwi
kP+YrLxZMYcwCQAwMSQ06Ca4ze0S3My2fOpS8hZwDBls4SVK5GSAQDRPmhrJsBhSWkc7OtzTgp7l
DqeUW3S/rVzudnSJEaxE27wpNGuiilsqm98GSSyl64ojHdRftdWTUhIDErpD3d80fts9cC21AL6M
ChsigugpXH3IY/HppcE9yvQOef7sOPG27PpbWjm7ElsoXiWyhit9Iv+3JP4nn8KVit1vzIRnQlrU
g8hv2TWc6+x+D+sh2QWj8TtLH5Ys9sGRgP02HpcgpG12IBvMTLOJd7YvkHP5R2J4v4Fp/Rgp0ePc
rSMetuZPnuVcIaT/3QRoLSO5rr6O3qSm/DswTrHPgEPWZM4A5mvKIfsT6LWPmDNPtZZQDwWGp+4g
p+JC60FFdisDBBeFvqC2TfvO7WlwsqcOp3qsLX4E0lX45ThSQI1QxWqFwKi9H/zutY2WJyvTDGdH
9JTG4FRSDK8qHn4Wg9SFEcUkj20UOM/ewgd+0QKrkI/MrLOTgTi6yfj10mBcoXbthojJUxIE51iJ
B1jTlD61wXRxBYd5y4B/sXJZyfHz7icDvgb50A7DRldDERZANTGUc3d3ol0ea7aA15zjGW3p0Sop
fOKmx+J4Wvzc4cw8X5THhPBdVQvkoFVk7RifNlbw3IjumW7Vs3bSB4yaj3pZsyRO9BT39qe5XlOb
ZYCFAPMjjZjAFtF8oYvrI5bGDVLZW1SgqXEhtZGhoifb12+J1DqkeWlD3w0J1lydR+M7GrsDZsl6
C3W8O3aBf+mL9isdiIQzXyVktItTFr+MQ2YfjLw+XCAMRfwTtoPnA4FKi6PgAFHW0WcB8Kht6JCA
lk7cEg4JGYVtg5kibRZoEmJDEqoLKaZhAIhBL0y9fmfPGOsczMjC4k0HPfOppsvAEYsexs90tWfX
C8HYJzsYaT81mfErxoJlQyHt+JjKGqeL/eTFxhu6FLSwMn3IoTE7fY+44EKa9qCX51RJdWwQRpf+
kyODTmHwQLsc5AuXtKM5AAQH0PnrEtCCoPSD8T+7mTAP0oIQtMEopalY4/35JylslsSkO6Zte3Zo
/wJfY3QsJkVTMjkr3I2pxzc/X0bSacOXCbnUc86OHX2C5PmNcdRgGbjUPmksm6FT1/hQWYb23CWy
ORpzjdspNv6AD9DavveBXP3ohMd47lGO0F3NmUWG+xvHjtIrv3v2qlDAFiS34YcGOuFGmu3dzW2L
0W5+GeYCSmSQHPAAP/RQ4ihnhgXK17NwhqOpIA1hQKswbqPD4BYXM4L2kJeC57BK6EMyYXAFvgOQ
mX5vdFB8hTUj8RSz/Rn09ZuN9faoqXgmbnJyZfDRWtlvHn3Npj3vKh+gReKZv17yaxcesyQQgyYZ
4m0kui8zwTcTNS0R2b5/XGS1SzPyyfVPxgDqOrQPKoYAG3nzZ2CS/Aom99uk74WS+pr4hkuasXkO
VPNBaaF7GUvyl0xbeCmYWtE1PQf7MVVQdITgwS1LbuOlG+wcG9UvipwNr2q/cRTX36FGBmCTARKT
2USuU6Apcu5/OfJhTMv1so+agl6NXJD8945FocSp0wghY+1sp5jHLLb67CCiD7PEMuB02sc3Mu1L
kmkkxAsMzEFMSgZZxuz50XUEvEtzK+0krJECuL5bLiddV2IvtUGLaJtQi1D114S4GF1zkQdjMHl1
GgxKDmilDZG7tTcZ1dauTW6skQh73cw73sovGXsH34sQSrm2gt52wpSCxltl5R8t6UMyo+OvHCxo
PJa/4RZOI2SPKixzEDoLxT+5wvs4BfH7UpqSAIO6j3CYNkuPAy2p6h3hjX4zaPqvSsiyFbL/wPVi
m3bByIKSnUw5iOcRH2DAjN+V7SqxJsYG520yxfRDII8lma4f/YkSYJwwu740NE4zdSziJ+IP5WER
/c8wZmrXa+srdsfvMbUhxsw9FhYb5Q/RxTH6b9z0j30TX/3C+ZtrbwqnlVdl4vKbUtM/Z6Xcz3b2
GQ/tT+k7n1IAp5qpT8dyjtncu89DsOM+REDeWpkWwGC65WPIm3LfYL3QrYThgZSfJdyrx/wdth6+
wKZ9qzydbAKiMB0K3xn440vZEmn0SHPmmphkOnobk1QvlyT+YObjJI2hfcg1JtQuNd7B9dQJnj/Z
IWUdyeh25IeXsymXZ+7o9gAuRHJIg81gS3gL1gNWZBgKjBTGNmjOkNQvpYjKA5Ab6owG7H0QnLFo
wgSWbtjgw9u0QLcyu5sO3hsmaY196I/IUYybSe2hPhp5dwV4gC8OIut2hFVOGDyQxHuNMOncf0RZ
Dw4FyJso4rGgWJSfMAk+pioKoZuvwol/EyOVFS3szjn33lwNkdCjSWFL8o1WyCS+2r7BOdrgjpt6
HvqZCrhD4jxMy4gZh2d8WQ14FgdtfqsdBVI5e87TNr3ShPAfxpG/1BF86sBH49uQxIhvfVS8TnnV
75G94RBU6joFFWs2D8jGZ01lI2pjLQ5DFZETkrvSGFac9OosnT9IoREA8SLQ1yYCAA1YCEsQG5aU
VFZRJGEtcXeZg8et2vVmGvuSJlT9cF+i4rm1FrT6goCYCgJjS5XSSNTWrTfETZrQwdnmV0t8rauB
Hxb9oeUvLTCR7WDNbbhwzVdclVv4e8ux5RO04nY+9mDHV+rR6r8Ch0Rx6rNukLD+0J9RXt2SGb4y
+NVdz/7r2vOnlSJqS4oGKxv4mS8YK6H9MZoKVicYCwEWJVSwrDBBkoiNFrHg9iQIDHg9QfC8Y6Ek
K05/xsWhAXUjdB5iuvsv62II7iI/+dWfhPTag2fR/VRlD3Y7eoeg5L7JIcA6Wb9xbd1wtPP8mqP1
pGLRorc1/Eske69jY3c0299oJZjPp3X+2ebZvYclxzEydOrmSeoC50rdP5P1vml/PPOO1Ac0//5U
MdPvb0GcHdoB6H/nvKeLogkippYW3GEjF6gy/hiTP067A/cChSu9vZNKi3bGIC9VaUwhLeDX4hnX
tr8t16hsidvX4g6PMNMSpUpxIfrZ65B27I2UG1XTW+06/Z5942O+eKL8EZ0Bjspzq11g+gNqDlD7
JE53voYCYdvcK2M/xd4TVZvRUwkvh/vs+7e2bq5NRfiRpZv7AQWbO29yvI1Vt8QG+dsgmpFsY86O
aYt+ycHlIfOJECSmmhEKlbOtESUbFkfMEQjcvLF48R/bSMynKiieM6FDNtMvU1ubYRiY5aWM3Fod
Ueg43st5+HY8/93P9JeHSs/QXN8HGS4tB0fqJ+FYEby0aEoWmuLSWIAHMaJiVwKEEq46Yo4UW8f0
MTcP8tOB+gCi6sVy1UTmQr6oqiClOea7DpbYxqqSryao431ZuM9jUpxpuv2pRvnSBjDXLO9sGKm/
0wWv7owFjfYYuPg9LDOwK4GBpFEjsFG2QSmlm/K1ZN9D7K2uQSq1h7TZpzHnX4PLRT92pzlmB8lk
lZ2HUUONKUF2Ush98pnqbxLXvWekO9mYxCtECyJz+N3qkW+8Qvs3A6ZIMON2VUaQBGEGw1c1uTjL
/vocSwkF5OVOFcUuydloRGv8p6DeHWzh81SJYe862I+L1Hiwmwg1EZfTFgiSDBOrPi2xfBmyiENl
0f/4a0mZl9FCWmK7JuriHcq5fO2AJsRKvTHWHMIBdbHqrYX2NDvbKkFAiOWu3LuN/8cYl5Qp+K81
Nr/Cdpf9+KKlJw5ztJSg0uTRGvACD1bib0WdPfbLgb2b6VX2mI7jcoiC6TY6bpirGdEroY+Jtsl9
3mN1KYR9xQ7vbVbD46jav34p/zZJhD86yt5s3o2SZxl9loN3XxY4mHx6RMduKxsbVwWLTxSwKXJp
zIFghTaG3jb6z9Xlg8gcLnqab7AzHkdsB4GTHfKA+nHUQLKbeI7DKqBDz0DbpTGWCRIz/WCWYg8L
HPha1B8Nr3n2hajDdWwF6dB9EQOBSWNxv13e9P3clA+6xbNk0Xkz4zXfgaBh5lVfuPd+VUz7h7mm
LdRar5CTe0619VeiRN1qXJKjE0+MCo1dlKD44H8JKIbCdgUWJ1HFDWNcuul1MUMeMLnNr87lTELD
t6d6K5jxyMj+tJr+TVKTuYkZf9OD/EHg6QHkFv/eT3Bnd2wAS9P3W6B/y9bN5GNpDRRo911zoLKh
8WwEObm+AF0FKMPBrQ0OcdugqxMKAXsnCTaCgNw4s+VvRyn+z7zFQs302sMc7wZVs8U9a9+pJ/xH
S5Szg0ujoBLModuN3y7ONqa+SA5JVx+zxlhv7iX03NEcD5CIX1PD5BRjbqeRglhYBgrjgwWLJbaf
radMsY5gHf+uIh3qHtqzwFyOGwPTTXIdJLcQmqw5sIMWgorMOzQv01+3lp8j/PhwNJ647iaIzKNk
2tlXO8CFYVcw5itmkt0wyC8jk5swGwJAM6sY3+XVA3rg5zwOJpfY/tZI0lwLh+Jt36+J3PY844gk
iKW4omTmS55el0gwAbKMDhObQHHAFLeNZPyfn9fXSbY0d3Mk2XPZYDz71FQFKOeOcIfvTKwtDx3e
XcwA3LNEdkqCOdio0bws3gjorrbbbTlFc+h4s0FMNTlFGS9ckAYwKUpQlFrNjwBm6uwYxcLYqnSi
lcVe9ANe+5unzIZe1JYhf9I6+1qDRlazf6YckjOTafm7RYkj0/SQ/J55UGXMIJJoN6mUT6fx5EXi
8YEjArskKwMOJPG0G9G88P44HA2IdvZkMojtVUfO3emh1zbu4uxjMDNq3ujDBDDBUCz99EfoOQv7
DKrZc0/IupwQr0G5AutciOI7TPq4p0t5srz+zyDYlrKoO5eB+Nt3UEYBNKNLV7+KkASZa3dbum6L
18K9Rbr/9SuVXfSYHirfPNWES1BeXfcA62LXTTwlcz7eVENoZc6H+2CALe8oRziWAyESS+vHCiAG
gjD3Y3YTAxIR3bgjnOy+T7BrWCps+QTwyT5QkUW8d+TNye3F29Qdfage+m+PhX+HGEjuZ+a7XEwM
i/048KaUOC4wClS0bm9SZbE6+D3qRnx2Z/eaMatroxHnOqJbmBSqRFriH944nSKLJimRef8NSYND
GXMVjQvLcUyW5MLllv2kXAmoi/Ne5xlzbJ9dZYk73uDFv1K4O+4IyL9EbvXrIyVjpqQ1yPnjjpy+
JmU6+9hltF+qbjgri5PhXGZbNxDltrSKn3hW+9ZaMxX0AYFgwUG1CFqVXeXSZBj7/K4LgyEz4s3O
A5kRZIMsyuSF3s152pvx+K7dhJ/OLvITVTaw/MoOJ0Dv3f3Bn/dDBpaWVHhoWBgjZhCouGGL76Yl
0WaIGqEpsvZJX6vLPGKTc6VrHjpcHBGoGWhkmbEjdz68JElz/i2Hij2cPyVqrEZYtL6V24RSvdpC
A3h3uUByt//Kx/kX2zsCXEHOyuCO++DPPb+DbHjw0gKYj+X9iXXxsySE76vK+lJ1tpMUrSAQs+um
oHR6vDpNttys0Xo03ecKk+eu7vNlR83Ofo5TL/TOCFzWQZmcwiI3+Ssd9Z0bMg7HFlf64p/16DxO
MbkUDF5eiGc83tjemuZy/K+qEEce8ks9qersuTOwwRSyaWwPYT4uPhdQpwu1xPDS/5/qVYPRUgbc
L04fS5YfMBXA2YmixyA1zlMCpE0s+lNmzGByAwtzg/vjo/cmLIY0beNg5G3rBGx9HNEWTaEXP/0f
dWfS3LiSXtG/4nh7tJFAAkhEdHtBgjNFSqKm0gahklSY5xm/3gdqD2HvvfCmQlXvlYoigcQ33Htu
9mUHzSPTYPQoCZ/bwPQj0EskVuckAIRA8sip1JInVK9vPcmDq6EOljBGBoQF3QoMI4OGRYeJqN3F
A5Zh3m0abwgWwIb6XUj6GpIVk+Af/s0hKt/0nkf7mJbb5Y1qOWxovp+tsT/lAWAP/lKysnXoULMl
qnUZAnXDQPBUdwa0j4ZiG8f0Wo14OATYPS8gRdqlji47/NaFMoY1Fg97zX3e7cbW/Szc6ssRaPIq
k/BBM+q93PIfcx9kq137T7mTQ4meSdqAfGcG3WMl0heUBcxLhXXIjbE9xihKnERoJ8eIbqQjrCee
XJ0gZKUf1AnuwJr10dGuJqIeOkn4j2Pf+e5BdDStIJu9JihOlaJeBORG45Dk7wD8vwiCtdhkAWVV
HVqqKZhv8yixzfqZgmiwrUt4tjO+J2KT3gPiS3NISKukjp9JkTo5FUKcqUPpOyvWsWgqKLxGoFVC
h8RBU+LNdXan0/qMqMFEXZ5IjQ7ZgCCPJ54yqzNmxqqBLQXSbNDKXRHjGTYJ1l2PdXatnOrLyDE1
jFibOMmS3eRYOnlURbOuSIRdxxrXazTN+TENifio5ononqhKTzPb9xbtoirMeRsMd71KB3af5V6S
XbinvboZab/34Tax8mIyMQR/bBtLb2PwgWad/ULiD337WKPk8MkPZmiYbBBn41IOxRbul7b1ucKl
Nt2D774nbuuQjPYLhSu2MuvFcUuIvfBF+GwmpoQ8YjDJOOtKAA7tKvz3NhHjQQQjtnONbZbP8S7Q
DX5GTIWrzmfu6goLL+FwUKX9EofpAwBFnysnN/Rz6hw5QTD3lkdQbf0taGv8lglmjG6sro6AT+ln
Z96zbV2hEiBElTlgv6E/RmyvAaUTy6YumPr3vAfp5RN5HyyCIyN5NlFJozIDOjXgD44IGJlTk2Mq
069dazuopN1n7tzoJlsbEng34z/DjBRMYYkgWjxlbOfWpAr8bgRKnuw5SDCa6Mr1hgAXaJ86d71r
/XZhd0HgcYj5ymT6G3XUKhXVnyALUXbY402U7nFo4N+gmaQMh/JQ4IFfjwmHbWZiqfYjLElRhDoa
NdjQAl9QFqxeLIwo1Ye9ETkMOlGjI65nLxZjATAMey3t6aX1oz9WLl/g0JzNuFDsvudyFfn2djap
DGXQn7Q28aYQG/HUfjDOGK5NOYt9TkGv8wPchxSdUADInq0DyMiF6bWOq+9NBSWOQGyV6H/G0dnX
szavNYLIVnU8vFWNW+71tn5gXqAQQEZ39qSn+8gkMki1dGX6dG794lD4erDOa/bmjZo1elKxw69I
C8BzYyWy1L3wuCReg4SwdZHJqxNzEhYM/NdjQehL+B40/Taxx/qghbMXhyLa1hm4PimIjq5RdDYN
3U5C2RohxahQsYDM4EHQZTbL75GTk3OuxWS1lkyt90HFcNJoQuNUWL9zif4F8sPWQZVwbCoJLduq
j1EA5To1dhPpm8sINbMawGBTLU/ItoZpKGNmEo19Yg3j8MReyQF1Q1AGwQ2LMbIhXSS/QqZEpS7u
3DhmeIiwUkrYiMFQ3peueklFT0EfHsZ5uDHEa1ZoEI6J9uJo5nOVZpgA/kSEzTVL45+n1SFbrNuF
ffUL5zgihtcag9x59TElAFltYCpVD72mclNE/pUL6kN2YPri31MAUy1HzkDNQa/nNhgUxaC2Wjki
o66c+ITuh//YsYQUYf/hMrRrNW6BiG/gzobm2Y0L+3NMwa6MA+iQMdtUsNZWaCrjQ2UofJQtPPhW
QxeayOnLTt6rtryNePofQQOZjOMhRWQaQWVgszCBTM12GCSmVF1/s+r0PiWgh5WBSamjwR6f/Szy
pE0jWoSGtsHVFW0EZpM5Q6TNAh9wJaMlxxh9lHLIUerxKQ7ZuM/Wbrn52jHynASeChYhhATEpQa7
qZWE7E2Ang/LfTzBksf2yoZKAAIamvk+meg0m4GxCQ5pQgqzhoNf66BbBs9gWgkq0IknqEPOvFz1
rBT0ZW2l9+F2cxvMEdkwNwbExBHROdg/feKKd0oqSl0272UQvZmMXPJEbFt9v5wO+Rw+dpJPJs3k
q+tSEcKs+cL2CToixoUTW2DTE90e2SHh2NQQSAcNA1aKbj6pPRkjrHDF5J+srNuSobbRqXqo/cPH
zCSrS+fyF8Nwo4zNV1WGObJb1wIAOoCbnCUwYKxw+mz8aOcoMqJJssEWPydPQReWKF/rNyUcD+Pr
xYB/M6bJM+ljiH7Bj+BynXlbEdMCMsFjvWtD+eSM/DM9TvpRtlsia055CRMycDVvIgnVg2izDwfW
/xZgPCeMvpy+eI6l/acete94mZaPFMCnQtc5Dqu4ORcz2X9Z36JSKhTqXB1RbTLduR19LCcamh+g
DVWuXZEJNJvBesFAcagDJGydzsegzC8HbGrd2DjymVYHDkMU0cGvCq2X4FfuTNuoKt9mt9hxbS87
DlPzVN+U97Fo7Y2Rugi03Ghb1KJ5MMt5J0oj3jgWx26t+edAa66zCOkhZzawHc3+CvktI0yQyka1
QazExHiAN6nT+Vn07CvLPkn5YRCiN5YKPavG8Cbpd8Q8vWYx0iZTTzasv1/6PkPUTJ04uoi6nROr
lPc4EJs8NF9iPoUxkjR4jCOhAe+5w6uXmMUhQwgc/Bn13RDQlg+dhQdChE/Ydjei6yWldF/tHBOt
HJlQOLFL4SXVQ9Ppx45Ewm2vUMGbWtheXSSfoS848ZANDcwEDzbpAU2XcgNpDjIMnVzjHPtp73SS
sormUTSd2gnouV5kD/ExSWtuPAb1LccrPGnunKRh6O5IsQYnFd2rOkIiQAXSMw1ZY+ByEUZYqacq
pe6LxjQYZOHXcOjanbKiZ7RqmIsQPwvpfJhY276RL275iCt0r1z7UzJ+qNYsdkYEzc00SY7sY4z4
y5bDYf+zG6pEHo1seByFhs2qaKZV0WGt9fvpnMY18w08QnSINqyjCP24g53/tzFFj3KqGE8TvUrF
yinj4kVoWCvG7Hjd5LrU1Yhav8cQAYjNY1TEWMyqTKMSBZiOSkstUsX2OQrku6VF0A3SIzDafTiR
gC5bh2WLiRmXhywou18663D28ywrZHoAO4l4gLgxr6N/oUxAy1+xqGIA7N9Kg6o804jCK/lcGqkz
c9IxdPl5f0xs1BU++QkwQvgiHaS3bAQAFYzPY61irIz0q7h/H/RlIcSHuHdm5lFlGnbHMho3hpvy
PpSUSXYUVMeGos+xox2Rs+XqkurOS65FxQnMWL4+th0FbUIW9kaPzWubR/OK/SzuZvm7crRP26/4
fqSVwvVCph6jKsMslQlbXcTEdqoLrk04Jah+qydAJJxpNj+mq3IG77Ef78gxIcYipQW2CW+RcYsv
sghr1I+n2kCWXBcA4ayCnYtmOX9KSfunSvz1c/5q98ahjkJGHKrtd1Ef3wc+K7Uhww0pLfNCIwuL
By0YklKEyijO30oFE791tYzdPanhU430hmc8cqj4kE3syfLij0G2Jng1xdvfqzuduMG1wCYPX8FY
1eV438lPnYizxBnkjo0ruyO/PaYFJVmvMwggyoX4gfzAGNPq46tWMhCU81n64y1p2aqMWUyImoRQ
K+7LGdM4JFbIwpb+oik92o6A4aNxeHaDfjOSkjOO9nk2LfLh3QktWnxTU4jAEg/Lxq6QN0SFZNre
8TBjpp6s6SHiCKGaVjOYyxMS0Z51gZIEb4m+LpX5sWRA8fbEOMvcXnrjgBIO+gCPoqx2OZshqpQg
E3K8ZRt/FtpqAtAfTAjyo5kIC4YxKDtYss3+sNOJkFuJYAn4GyHmm5aPbyiXewu3ym42nEs/0BY4
hYgO2FmHY23KB6Uh++p8885FQnuzaml5jFRHr4xqlHpDX26bdlntOyVbY9tnxkuAoKeRB9najXWq
kElGBiId6UOBg0TfwKQtNvEcxFip2omqEwImIxZmbE7+u2lmgmyzUp0JLlYPSwa9jrDrvqnHt15h
whMauLaOkxIFgXHyVSbO0xwiz/cRa4QzY23QLkzciE9R9gCaWPY+C4GoyXfOVCO9Ra77y3cKZA01
TPrCD+x9CAGeHdOML6KpDgJ0EaHeXfhnCPoEaw8izlwCq5pKcS6j2Hye+hSAGgZ5hlrmYW6n/jxF
ubX2I3gg6dxczGJUD1VpPobD1L0IQpoNu5Kvpmkf7cDO7rTY/dBiHB/UcrApa6WvhO0jghvidp0X
Pf5ekf2JoChrBcbYburY/WGqWc1ypMFuxijepcwOSWZMPRQYxrM1iZehSsW4zu2WqhAYzi2GOHBg
zMykst27Zj9uAo3Rtu234V0c1NScBK1ajlb+Cn0+MVDBd+we5F72/X09dAlfhL+IhSoRxyJz1mr/
nFdu6yVNU/0uKLspbkXr61cJFeJhtG3oHEMz9CvKcZYNMum3Fe4M6CMaH4koqJUcohZ4NRzNeHNo
DRnJrQDs5Pf5YHCgZ3l+6meTqNvE3scE9q1FIu9LVahHXfrNhby+jZETA+PGETN2M2+OZYhUeMBK
czTT4qNFbvWQo4XA4VldEcB+ipQimfqQPlxB0I94/qyRUPUe4DVsUua8YYYaHDDiuV6LgOAABfh3
pznBfQhQ0NOrXN82KBLPwIA2BLIJBkT8sih7pzom0pHMBfp495L8/Fipy4K+wYO7gTdo3Nm9SVp2
NjhgTrEKjswDbklDfJU/LqJiUGNyutnG8IkoG51pFb34daddSuDi5FcCorF8dSErqFvZRlZcDJ2n
6FQ8KhuOEak01GzRHtMFzqKi3eeylhdzAQMREfUKCj3bpX4nL5pBLAwxCK+itm5tQdlkas3jHITQ
9gzmmyqCHJ6ifXo1GvNhnNozieT1fky17H6uI/gk+cUIR5MFKZ9UOWA4gGZOxDsJ8onlfzN5+G6n
RHsepQ4LBaXsZrTx3Kd+NT+i3XukXpue5U9wNAON4Ggq1zpls87poCOTaFkRHy3YuEyFGODIRtXX
zJlZ4C4R1EFdX8M88Ew0GK9xgEsFPPX8YkXcPn7YxLfIBxrExMS95p1ubXtZX5SdDSdHke+MBL9+
14FS9+7cfU9WvXMsh8syTy9t1vdPyGStta1pw17SdTTB6F79YXAeXAYw2lQ9/PymM9HhwSO+Fm72
FDZJf+PA72+NiTkN3tZhABujimRCVvmfv4iYuiROj0nSk6xihsk1QJGzx5U2skkCVGT0wZ3Fqz6E
Ovfdz81nyWhr5lKeUAWbF82FHfzPe6VxCIjgDMDUaMPxmWLHuRt0VmlZNN3D1B/PZTgD1rcgwrcs
HHDdp+igNyX2OgB3i48gt8qzBqAuHWH58LDMXBhs/+tLZsinuGhsXm/JaEGt2pHti6urX7NGTxqb
Iw9D4pPgnxGu09VwtYtb32swLe35kMYZItEuvwYKQW2GUFZF0vC0eLiPG7B8ZNThaZ0/XepSA2ml
oKFYOZZdoc9kP0z+5kqbmfhJdfBnFgYEJD0hoL+kzLoh/XrEKD9oSKxhjvAQ0xl8UXxkYqdH1G39
wJ+BMloGMc2Gn6xdxXnV7st5GUAl0FED6SMAdX4PKCG5MqGumAE2qhZEYKgDiMtBPbAv4KxN93MO
P8KSqNbR0YRb9sxLSAMNWGw/sTTlAEmiRdf1EVqPBp34Keq1505hZn/BxrHtafJ0rX11Aop+oLZu
edFdiC0q9yXd0R9SvYJXAuhQtZsbLo1s75OpzApymS/WfvQsx0Vvi27XcIzmxEMVbF2Q7Zmncp+A
FVHdwOa2m3Y/f0MFuDkXk11+/Pl9KkH+FkS1QFpbGghJNoIpBt9jKGYdcT6gmnIA3YSM1GcSAjW2
02iCEtCLTVtwjCoGnNLmuWGJ0fvv//Dz1T9/+dG3p/67DRniMGfQ1WRRdAf4mTrzB6uZKFFDpzr+
fCUmjaOj7Lk2cdkeu4oxjoZKIl39fMlhxPTwHct/dKmzAMgkG57BitTOnuodlXN56Pvuj6csSUsY
KjM/UknkR4PlyS6ujN0wOt1+hnhXWuxOorp6HzXs/QmV1USnheBk35ndLbWpEkdGhLwZydpPylMR
ZB2q92pXawSKpQkmCVa7K81iBYZtv+qw8MC/9LfooXbmAlBIDkHQ3xIJoGf5e0ynd9kCXSRF7Jcw
BvC3bJjGBqlPoNM/hekLpC82DAicnZTohqqfgKRNRIhkGZoD00BLWpR7p3GZ0RYxU7HsK++CWy/U
t0TZkPiIqeaCDVYQFxHkruSOBZI4NLH9XtvdQ9rUTAa5kHMaXcZfAFmwcWodvi061Y88HQkw97DB
33weiMh525PUSWhu5/ZPNs53Q70mrVHBPhEJcSgmnl6CULjW0Iz47X2i2Ddo7Yxoan6ZDKq8cJZb
o6NkLZJHUhIpSGyJPuiNYFTMVCMr3IqUI0ZGOyez3n88Ozakx5zE517tkrCkhZzDK9B9SeweqbFF
d0Gp2o1d7SUGhH09mre18cr4d1gBkb5ThUB3p7+EZvuN8f46pM0We8QSOiTewcpyNLHdtZz+Hsrm
TdiLkTMojnHqfMLIPDgh7gBhesjGcO2yd13NaO5NoIOFdTbfargWPaEQyFm6FUpfCVO7/1Vp4yPr
zTcrrHH2xoQiBdguqNCDu9wBAC3IeGLKyHcNsxCWM/IjFR+M7t4S0LEUMvJVhvIFowad4FGp9JG9
+QPtM9OqxHqXNj6cYKuHJKIvbBxLJ04tnV951++cDKIWfMbIXeuPRPfpKGu6snlzZLmjF6Fu0IBO
5+B2NVCtkcsAoGDfHaT3CTxtgXA6I0cBQHN5epsTBtxDjL9vgGKgTK1fY3Q6Y4DD/hWPgBjtb2QH
91pPbx9lh8VtTg7JxhJLOVG8uQEioGkHoq1fyQl9i+lsGlY7OTG1HMJswWA6c8DpaJcG1LyDNdzL
qn8Crwq9wC9/j7bZ7lKbQWUen5oJcHTk1qZnRdrV9896Gvgepo4MO3zfsWRFJqlrbPYIU2FfmfM8
0Cv3z1CWTG7i52pg5h7VQJsL9mGwvL9cTqxigA7bUDoWBTJOI9DPuBVHxTYdioej+p2v47nRZvfI
E5sliUHEs/jq2d5e6ep/TzOhUEj/C1BfOOo5degwDcYGZXXJLVS4dt7jsNMGgIRt/YhFHZr+NHY0
VCa+n7hjFhWVtFxCUaxY5p2luZcOvwGbYqb1VVUcQQkOq6Cwu3XQkdSDow5ic4c5QdWcwzfgfDBg
qoIlcp0efPXQO+IljjBQh0wBVorp75qHFcptOe7rvuu9oUC3H873RBjup6nGB+yHW1SbmpfEQGXY
J1ydInqGXoW762ueUXqFJQ9AWF8vQfFZperV6gnbQuvSeDJVctssDywtSM9QEQfdvdPt5LlMeX0+
aL1VSGISr4AVp6O+feHCUWi3VaeVRNSgtrEsmPr4daLB3bkBJHXHjZg3LwUVKCymBvniZ73ynX6n
Sn0YIruyzH+wh+6rPoBWoZJOru1UoVcc9mjvGhZS1gdFGse5Xx2sZHqTHKhq7rx5ing5oOn0ZPrV
Ttuw0ucNBEIX7wlXuW2ynRBLGlil/yprvqPd1Oausk6lEXJ5jtZn2ai7fsEwWXhhcruGrBu8Tz1x
j1k7HEcTRUqdvVeV8qZpQUBM9r4fxIvfZ9flCNRmPKSF8TiynXRiHUvvj2y9fMvM8oiL+t4eEK02
lD7DrH1oycm17CfdVa+iITcODWznUIWJ6T1Mc/ymZXfrMmTFCY4EJtIzDGZHoD9q1Z0Z0QTZ7XfS
2nctVnu4RTPagDpu70XB8jvP+3Ng93d2h4shsz5bfGxNLS45OlQ9K3qeJu62jO2dUyUA383gEf/L
bu6i5yWtQO9MEDyHDMbMEJ15z++trNxzV5yrpnkbFtZMrJ/HPGC9KT87qr5Fk5ZbbCupQo11qSOc
x/qhRwXtqgNNZJqam6m0b3OgYO+MF3/+RXjMwW9zUPn6JmkHCLAtRIPUxlDCnoZ8V8gDT4PVG9y7
XDFIX/B5IAcv+nLXlM6nYblPc8QFmCgweQ3+gMa9xmF1ZP/+ZZtzsJ4DOABa3z64oc7mYuEq5rP4
iiX7HcU2hOPEFEfyppLDhDQhIuhRj5PiUMeqpghycH0qM0DjZmeXJtbGHfn07cYYUoY0plEdyXr9
j1+C5bfh1D+yx7hh4F+G/XnrjRpVo95h6KsUWp82h4z7UyCNSyGFDIiz+udLC8/ZyF57m6DMcMKx
94K4BbwIG4Z9khuVR7n8EvmYzXsT51NgIi2sqtPAkoj7GluCFLysXO9oHxCsHn9+SQ3kKC2fFWs9
SsOESN+qawDITco/4pRE9STRTAHiXPNFdfz5RTfQiSWN2yM0sq5ZqV0GHCXcSvGmToq3uukJrsdK
UVXmDnT10TXsz3IejX2r1/ABa0t6dc8IHOaypxcmWkUDsEyrPbTLnivww6dOSLrtjFYwrN6UjmaQ
4g4IsmV+zhhlqTLfzKy9uSZVAWkT2iObmWQVJYzW/InUn7B3TWBw8aKHw1Nk4Nh601KO0yZA3AtH
33C2MAlescIzW+Q0csb02jC6YgYZHuN2ppaxh8cSBBfFLDjY8qyG2UFEzi5Qmc9GFxUPusIanfNs
j/Hiu9rMjFu+zDPTwXgcwrXjRAc7dX8hQNeMODwTmoxLhwMsQKSzRS2DGBfeBtXdLN3a48nD34F8
rhvZwXbN8zgzrpb0zBy1p3FQd1bjPvmLC6sBfjENMdWD6k6k3H43gUFYwJdAWQye/xASHFiQqIVl
L3fhNBdWtAtbeWcP06cwxQsD3S+L6sjpBqQpldxhWN5p2r6OOkzBdXebc5PWzYz3oxFOTJiADkPF
XUuudXxnwN4YcoZj7W61sX2baK74qDkJeQhtJEnS63qMDljB3E1t4ArhZyHbnfMxqPZhmD+7IfvC
rBlZ/9U7uMrsp0YuSl9jNMfJ6vU+P81k6ueysC9Q/RGJdJhhiYb904j81SnouHikwPl2m4ALjMOF
zJdxpBS3uyG5A9f0ZE+PlsMnolMNdAo4sWgqFnQvciaHjwR3KIa6ybeioHdybaTlHz7tFLHRKGP0
005zLpWlvL4vDhrhV0csDjmzdEpBrd9bncUgZxiQIkOQgl7MPtvrxvo2tOfYjbLnmjjSSpgvEFux
tbMVjO4GK2eXyz8gk+B3R4LmCphVB5ARWaqIMq/HEMOjHcHYkG+sYH53GDshaUc8JNDlFKViH4ht
jTnU2qxQxbR1vyqj1ESt0N+KlBRS0tOoXGv7kvQa+D6qdQuo/4RbCW2PYqTEhhb1mb7RatZvJzzh
i6gC7Yxg9FVp+DCqCDB1oQdnImYvVvMlou5xNnUk7Wn70dX0D1rFnd7r7kaY1mMgzWcr5p9jipc4
FR7jVp5dy7m1uEl2bY5psG2/2EE/2UipPMPgJQW1xn7I/D3JgNGEffFnih+E14FKWMBIFm4SAnP1
UTE6WuEKfx8z+jI/fQDau7Pn3Ess/seyA8gyWOnLDBoRy77B8pIr0aJSCycEvlIEw6WfJDRrrDjp
WDGdK4od6XO3Htv9cdY0Un/LjGZ90AmTl1vfdydCElOxVZp/V0zDDWf4Y5yBEqzqr1YTCW5sCoK5
5zV3MBfBG2G36N6AZyBmcI3vrg8ZI2rsMYXBJ8Z2q9mJPLnkZjActaF48qPwdRyceENM2D1jg3pv
gVlrrAr3p2YCMxgJemE8c5HhtW4T6jSDCPupzN9RVr9Pii2MafESygoMYLcU68soi6gf4SmDAiSe
pwYLCfPNhjd67giJN0nL22akcNOxkvkoKXNrlnkoIrRdkZHTYVjjgDJeu0Sq9uwZdwuKK3mSk9K2
/ZKwqoU8pJ1qD4aCCWzZApGwrJ63WeUbPWEdLDumGsgQ9OIDFtpbP9Oq12LAP2umdxy8BBREGRXr
4JtHoOr5SNMYUoCYFaao2KQ7lZb8pbTmAMoT+XHPslvpBghD8LxerJOTxIDtqmUvQ9+4zOtoVRME
4VY7PoAmJnPAiMAJRazchsr5LiZYFki0vtu6O1GxV+v/kzi1u+iT2X/xp/37/whQ+7e//38NXTME
SWn/+vP6g+/C+2g//uUbs1M7Xchb+8dft7Tov/Pog5y1nz89fP3jr5+/8l+xa9wQtq3AziP9cB1i
z4bvpv3HX8L8GyHmOvI5qBm2Jck7+4/UNWn/TTmOK3SbqClh2g4vgKVsG/7jL2n9DTkPKBZJtALZ
FJb513++svuC3rHIm//1+3/B/nrPPqVt+Ccthzy48p//4/JCHd0wDd0QEnKMTpAplIr/mbrmjpaI
YW5AbUWN5vmCZ7oufNiRQb2V+CFDomvWzJto4UmuggqAEJtKur7WGtMgn+3VKgMGEyWYUiIibuKa
VQyD/FPSXpwhjM8SApuqG7GOjJ9kR/YGYf5RG+WGYUx6YI1CGay5826MtMLrelTReI/2aY1bK2Uk
suSqApyLvTxAF9NoILa70JpOpJWc7ba45/FU8jwX8bo3O9Qi4RiCvWCQjxeFTYnPn8F0Wy9rFih3
yzB4SXDMWRCrXJGImf8MHMerDWtswhGLHoUhTzEldJVLh+JH8uigV8E9YECWVVunTMoNZyBM3p7U
RRybBogYJEYm57EuXsOGEx9u4ibo2z2knO+hbLLNaBFt37js9nWJBLYnrJ4cx1XD+BtdBYq4yIg2
1Yy13zDRa5k2LoM6saptHtpox9H8Gw1WBS6AlUAGnqAWVIEjeP3VGyfHZS47PPA6wJauYTHJY+LO
detHje5uPcLoXRvztS4Lc8Vcyabd47OYRbx3HVy9frA0GDhxhqTmmRHOFmoOsKMGbhbsXN28aUOM
B5R2aCwXp4gk+hKRPsRPGIgb2OpMcbDpoq6wc2yozYZ1kr2xR+utisOdK5jBVbQUoq9/tQypvIn1
OKgeAj/oT1bDoH0bWvCqtfl3Troe73mrPHpjD4knqSuFzaAoAYlAWzbEaqa+5McULQNr4P0bhTPO
Y82JFazoL9Aq8p0ZkZmuGTMINZixBKsgRs81VE5ptudHTFGKcKrTU8Erb/tiW5ovwsLv1mMp1qeA
lzzVrzb81x7nuI7AeB2RKjsI7EOFGdeHsKalU7jhJEzFdZUTzJuCt7OH5heMRfSg9GVscTZxZOsb
QUvqQHBdTTSaK78zuFH8t7Yc1DGIR+c0pzyo6xiiSSX1GdsqFvBmPUZEI7uKOa8FCiDx75DWucDq
54XS6XJVjO3aLdXFZ4a+6kNnl8O7eyT+AfEsOXp8bBQVDXau2S63Gp9MMe3G2H6kI4i4D2QCvGIV
lVyLZDkLCvzKdNlw5NN7J8aCfg3Xg2++aFly7fQh4x6im5xHm2BBCgJkVTUxuMZLG4CzR1rN1a5l
Rx+1CfBqbAKRthGW+T7m2EtblT1HFVO0mc+2hba+YuXhlUFb7A1BcGMbNxh7qpTNBieJALe0a6yO
4HAueEPlvxSPQ3x8o74Nmx5bP47CmQKGQg93CElf6zibLQ+/kwHUrChRW5dbxxCf9cSYzXCxqzZM
V81ZnVNCbHRlNp5YEPSyNxC7ug+kJ/TrRDAsGrPkKTGW7jXppsXigdOn145RNNebKurAqrvC2Iwk
TjL0BTKlLgBW/FVTCcMbDa5H8jUQljtxvw9CYieScktnMFElUICJz4FDftfa9Z5OAScpTNA122n6
wgp6ZMxda/VEGGmM+dpJcn+jZVlNLAoR09cUothxcqGfCMp8kyGDSthXJDai6RjIwmBgy9LBnfRN
x+XdlEz15kPQKBTBIW8MnNB8Az3hgOIfy3Y9G57eZmidHYLjpM3pGkMhSzOwOvGCEp+MfJ1In+qy
II1bZV8jak5PogLYVTkfZVZCU6tLYHzAT+m4wfpMzYQoh6u7AX+DmYpjBkjmAzO817YAQ2Lku0Q1
n+2svRVR/NI7LSdPpp1Sy9Afg1woTI0zra/+GbvzE5C+w89RiWjA4ufmZ5MEhEQbk36CsUZ/w3nH
XEJgBynd9hQnoAShIXZkz+3ARm0Hxnr7wH+166ndpmG4L8O+3hDLsW1NXp71bqF+i3WFBtoChhQT
x9Q3X4HCbmUCsGahRK5ADc2CBoHeT1CHzybDS8fEPelM3Mk6kBmCR3UvmqN7dPQ71ZwSmH8w2dwn
Rw1Ma9N1Bf4+aW4truZSAu4M4uTL5ZxmjYAUqq4t4jCwz9KX7ez8E0IWPhjwgZrmc4qxQUy15jXj
ElpqrlViSKj+ZfmrS4N+P0IodxIGzC0Q0dXQ2RJCKzcgRqRyTwkMo1XC7Ne/lu9hTI+EoZEJAuWh
1FtjCxCxvGQIKVZhBP7eZDca2uUD0sv4MQyAzJKKQOPnintHsPg1MSjNIsB0WifZppuCp6zT0dGM
kh9FNApdEBsmdkZPSWZu2rwyYKFifwU0sksy0qxIy1zxUGsRfdFeJrrAgpbIu6pVv/UIoQKzA9El
R8j/OndmelURQQPgzatz5b9QJDDCd8kdHnRmxzoQ+8GIdnPULrYW7YG7tKcfuHQChUyNVkJDHb32
23MpmMu2/fxuRwOu2zH+pZX2qciIVzVIewxynBZJb++tETV1OoPlRZ5+k5wG5LBpj8qlMMdHdMns
vth0XrKDOj+tDVl8pPFoeZVvwQi1bbbpWYl8JAquQchqlrCdy0T/awt0JyPJlaRYvmUtHCX8SJ47
ZiBwANY6tgnfWAHnDVg2OzqryLJD8GQBVFkVSYH5p57oYHz4i4IYHYa3p3bCsDENC9UosP+dvfNY
jpzJku4LDdoQCMhtaklmJpNFsYGxKKA1Aurp/wN22/Q/NmZjNvvZsL8qsllVyQQQ97r78W0EFs0e
ff585kf16xoZx3NepgAnfM4mJU00PYHdzmCiMAISOyONh5NqjyomwUxo8KTQDVNS2WaMezmGEAs+
seSdJacelzRkySjVUc9rQuKZ3b/NfmACtQRJ+tTpgLZh+AayxyYC7bwvWbdClswuEer0QmuJrYG7
iaFv72wFydnjYia//BnOlX0DYzUaHy57o71Odr4onOYuMrC/FtbKRUl62+p5D7Vuv6qtRiC5sknX
B5ghAzWjVI1AW0Btd0oayzEJ8aTxaDOxYZS5EEbpBS20WxubIH80Eig9KymfOdOg5UwSrokWSVoh
2E9DB3SylYfRCbrl1PTUacyGxaEOWfM0FXJVWSO95c7aP3V+JNaR0yAXTvFLr1rx/NvmMLreu5XA
mRrAoaOazcOlWV86tLLNRIcmJIW5Tp35lAQNpushbLgdOnI9MNKtjVaMe89OvkuJNTghzr70jWp2
CXorV8N6Oc8jC/pRg505+awVc2/j+OYVx0MDkUmoVWkarKmw8xj1rjXpTNLx9XB6X7jYuwnyOrfR
99gMBfcxnIaHGnMiWidG+AR/DuggnUVRuJcjNGMxaZiPWNBp9L7pnYvEmmg7upbGLYxYDz8Ya2yL
zDn0PkIpuklfckYBVWkPz06qJnbErIzM4ZCht62bOuRoTo84R8xqYKoW8NU5/cYRki177s+iJYvR
hf7AI1YT3OLZz7WARlfGoEArR1h/7Fb7YagpuVd/VqS8VmMwnno9E6va6a9azVlcnyCpmjFnytJ1
t3GfByfFYnGZeA7pCiL/LC7zXcZXyhYlhG4iIhx8lzoQIPN7wpx2jwcrhP66pFS5XpcBO4kJ/bZs
APhOI95c0RnUeAkFDgTcCjj/vyk9vvBUckqGJ7YSxVPkwWAJLWvDcTxb4npmiMlJxtakHnofmmsc
vFpYOmYl99UwI3/rdckfbtsPmT6e23K6AUeryOSufdojcEvaHDoI527q8TFIsQVhmr8BnA2eA6Fw
BgjeC+y2C6cNdyxTOZOUMS8BBk3kUttDInb3bmCGvC3o+Ku5DCwP9J3Z7Nn5UpHQeT9JhjLju/UL
hOhNDOF06ck72VdzC/4NK/jsgIgLi+8w2MQbK+uyTVqOeJ6GWR795132uc39uKTxJeg/0kidAhfg
wDghdXJPuVoyuBLOZ+phx12AYCwqfrCeN+nr0hgA4WHKVFN8N5X+RynyQn1v3gIy6HVi7sOU3R71
OQimClurx54W3S0/FHy/iblsS571XXlyBWKbsgJetG2krF2GToBrjmCLxmYFFP1eDJQ6WC9zqVlv
ev1x1DLaUjpOeBkoXc4S3PcSAuidjuWhNDnKBGSYioL8MkIhUttASIabXLZ0TG8Osx59ySHRcG9E
ZrY+dW7rQmIcraPsnHIEv9CmsVaVw/UkmX6rku8d1hwUBu9ZqensVfrZ6Li9UYkDtclFSwnytDv3
fm2RP6oe3MbOeKl4Joy50Nb0nybLYurZblccYECQfvlhHJ5DLiM5+p+hit2dwU/4lGJfKfn/dtxG
dglqCqedgNogLd7YmO+PKKsam1AF47/Dgk7bBSkI16OXryDaRFMEeOteg58X57s6nHjPDmTkpFes
E39uh9L6vZbYy1yG2krG1rWhHsDPjbsUb3UVkcyXXrpTHinqBGXRI0S3GwQ3oqTLb2GXi4PA4Loo
tK8xz71DZmn4hgaxi4pBrUgus6gbXO8YVd2bX7Wzw402KQ8DIsuxHDhhGxwam4B9ZBTIGqy5/KoQ
a03XT3HqedssBQBPkdtOVBSpswYniAHcc1nA5PFmknYdjC5EW+pBvWg/lOUpTL2n33QWlK+PsE+S
/dDmGY/L+fmXn4Uu0uUAbTz0Z7IiOj839WQhjTba6mI4WuB7tqELFSka0pOMzKcg9t0NCI1wIRtA
RJ3DkGt4E3AbTb8nLQdqVbf7wKDsjvwOrg4donXgMY2CyrAUzL4RdEFaCfNYeuO6UEO353S9tAdA
TMZ8B266b+zKYqul/YlM8bY2udYhfOlHDGvwYZljhbpZSmt2/dg9w+VI9nlPVGa0vKM17HgJnAML
TmPlOUGyjViFB03cUuxWuDO2DV+j1BnsMlq28Xh8sVLFY1JH60lysDPLxiSc73/4GWl2Tc9p4tY+
qiae76Q3BqFFDVT0yMPNcyoWxjqKoY2m36UEcGjdW1C9jOtQ9sBttHqW58FV6p8qMuutIcOrYN25
siRly4mxj/DJ9AbEtpLbD5ZYQBMKhxftLG0/ZdsxIoMG2x9OcwkfdQposANiwexB2JUutX6dJRz+
WC3FjdJOeRw8ox7igaNFbgtWzTtSUgRZNAY2k7gGDz3WZOtGDuoc+PXNmsMejeKxwqaDBwzGBrbB
8Vw3oioaNhjdLc4YtU5NR0Adq8ffhjwZ05XblUeZ9j9D3qbrekisoxYyYzURXAm2PpAe0tfMdCFs
w5Ko6uoA4XRnTfEqJYRTju43yrW/CWO9X/pjWmCR4YdqAbTbaDX9SX524O+8InbGE8joyfC29Wfm
DVewJn7bfboZM3UNYYF4kQ+tbFkNOXdq81XV9XNfg8Bg3Xzxe+KdTrt254h0kSUQSgqdwHMldog0
IxLdJ8Q4wIck0YHFa97KJOpieZis8/SrZgLk0R7P55FiXcn20LOpXo+6ejA09jFTYoLOJjA1WcZG
JLif/YyKAc0D8SgVFAY9kTtHGJum1V6brE3WDiUEN6/jSd9jIDoqRnD2hh95aLyRU6YbuXPoX0sc
3gl2zR7Jt65BWVrb0os+Mi29DLoxbWSIYJoGEQAnTmQnV2bb0Gc+zcpobRqQ3wptGJm8uTN4CN9P
oYnj0fVwomjUOCirtNYprrbZdO3siqZeW7jUGClXGOCWzNCXwPaqjVapeDOA10oECS8P9vnjS+L6
L1OgYgxgXbWZ9BZZPJ8vcO5Z2uhTqA6QzeMHfapb+zEpkNcsKrKSRNwYVy2+519YeqRxqbaKh2A/
EBNPxPBSFyuLKEdPcIGD/AfnKAxygcmobxbHGfLJAediDhWHWkUTpKEftUj/U9pyp/JZxC4IpLf0
YrfzrjPKUdhgBHIOooQgyrAFvpZVBYfSHLkf1P6OrhoAdyiAC7ySj6Gm2wuCuPHKYs00lYHN8Ts+
IGf80Yf47BSYrOsQAkj5x0R4rKgmwkMFBUVrwCI0HHx0nkSALQasXU6PM8kYbtPcfu3igTbRS5xs
N7rPoaGvrGk/sTLa82osp6jeQW49ESZD5aiDV9oMmJDo6WLTIShGJJQOmgunDJJvCiaOzMoi4hao
sU5F71oPJid/2d/sWr66IxSwTP64tFdacm7J4rK2ogezCp4Moq5DEl7rdFak3eTVgTYzlz2V1E1F
F72L3MfqSLX4WkErudgq4RTl54KSpOKdKpjwZGXmD0O/tUkRaFn3A5/17PpQlepDN+fgZsu7lguO
Zz33SF7nv/TzHW0o5IlnfZFm+giHiSegrW4el9A2DOaUvx6D+pZIaVZiEvIlGeoIblyBDUYyhTSn
Oe1ZN6n8taC7KjkpPAO+BrlU3gEVPYelgmAMpZaqMH2djUa26Gb5E7OpsSj74qcenFdXKx877u7w
ynKsD9GdyMRnH0l3mXTl92Q0kGWCUdslXZUxtGdbMWXRnXpATt4W2KLKvVrAYBYJ6d1VLiTtIry/
F2bLRRkaxqYMcfjVbfxh28xo/vQ8aoo9O7H0rmrM5XgIPQnBsqs1npVsB82Udk4nUAf4I1TsuCze
JtT42HtmqxqsQB0C5PGrDRo846VVEvAOxq1PDGNUGd5vqqNabOcrMGNswKIh3LAXwqZcBJxexnbc
Apu6gQwHPjBNxlpmcIJ6ftX6fPeBvEE5QPCshEaau4jvYo5rmgpPvwRNA3sKPu2jpLZ0VeZsEN3y
krv6W5Gqv6plIyYxSy2beRjWIfB1bXNnAqKlGm8/kGvWXF4U7jrO6cvAYiXpUfDF9pzoaSGuXVN/
pSnxLC/FKuTZvBqD7L+S9OCE6I8p7optMqPlnZhOAdIFv6EGFxZngr60aiLMQaQPX0phPzf8WLFp
AfXtkx4ntHxmMQg/1mNqd0jIxDSVWU0utyaVbfAoVkJp9yRMgU95J6mc9u7F5LGI1HTcFlqHfQ1r
TmY8gCWa111ZtB+CnEedmzmsY+xkoyGGrpzKZCqASAQFkLw1YGCh3mhU+7SacFXZGGkdS1ukhXjJ
5mIcaNnscQbcoxaxgA1sXd5eBtd1qMkbxV67kppE7KGEbTqOhhExaHL7gNB1LJkcB+6+zl6EuD1b
k8J6h0jFcrdp9rmb1mtRZZg/9VfTSInu0NLDKJQdukpRcxVKdr5cnzXKFe/jGrmDJ0BmJNNaCXi4
I/PBCu2K90bRrDQLuTZzJZkdSlkSNu9w7ka5jmvzVVcmtcnazCzjaZINwQcrbNSfoiHxRKRXROwQ
Kj3+vbmyLdS4i9vFg66Mx14nftsYTUxdJIzzgBrMhRUUZ7It/HDmgAZvW8UCP7Bqe69FBBRHfYWb
Hv+TMLjvNF9eVyQn9rkOC9jqxeX0svg/yfdXpL2PJdLtZ4HRrB5v30FU5P+/fisM8T9Jvvv6o/pv
X/5Pudd0/2ELgCgOFGJh6dLjG/1T7pXuPzwhpHRdZF3LkKb5n3qvdP4hHSRdHSuCA1NUR4T9l95r
eP/gy5GPpWd5nq175v9G75WOtP+r3ittNGOLt4J0eMhjeZo///lxg6I168P/QTI/79lv56ui5a5n
0t/RNQP1J44FYB6taQHFFj8ZNnGirUS668a59kNbrm1yafeygNjUCPdIwq947Hxf2+gylvvAMqwL
FSNbFBYQLBC615DbHNbTZEOdFiLUaOrVzcvRl5kRzS8sPCPG2m8zIbos/O65bl37ZA5OS/rMN/fg
YYbHJtCZEJQyn9qxeEyz8WHyA/XaGvVadUz7DeH/h2DCXC3EIfB1ezdTK6aIY2xZuPHRaEmWeyIE
8hd1W9Q7by8TVg9wKMXVakjgVj6UCC5iCqUGI37OKutDY8381WXqPAmddUHtH4sqpYjD5Tbj621w
E1oY3KQpOH61rblKSPGfm2J8FonfHRyMsesadfGja/ZJ5Fnv5HLok01ziiBiUGOJBSBGpU9iSIwj
nLlsi7xVLw34CySD+aRdf5Hz4mRQKyLedqHvMIQNVCkBcgUW+wZSNdiarLjZ2ItDyNuKsRyx2slq
uSfMap+y0Nzlthuveiycay8teniSAEUwlbHx97vyocLk5gprM9RBdUHuRRdJbNr7clLoNkijoGjb
XVHTT/zvD3FotAe0v/aAe4YlS+ge/JG/+s6mEw2DF5Ag0l1k3nVGa3KfzQGe/VsXp2qPB7O70mMx
g107b5tnvTi4efJlRFN/BWreLao0j/YGR8Tr7+/5vvGjhRX1yFInzOXGa28Uw3UgpVCEVCHniiOh
xbe5VVlhb1JQsXQgJN52SNNk3TvEKANX1Q+BHj3h1M7X3AYmUFJteEo982TwhtvNm13ShSz42mzM
TrKf6L4tOJ7Nc9fD7wcjQXcjEgp1JsYxNAApvFeu7d/04dOl/fkOg4vtvzM+idTahL00rhRI1c90
hz94Y2PTPkpRmjcXLfZO58G2ZO085rG/CQbHPc9RtMOIRkgzQ39kAfSvD34TcL2MnNWjlG7aLovO
HTTofWNUxoNFoDkvX0j/GiejIcGqSqhLzLbqSA7hiduIhnAU0cMI12Q1+MO4Z5gZUEw5iAcp0Wow
jgeXUQZuuozOoYN3uHJIklV9SJ+DiuptIHjSiKxe89zNHgPjiJHRx21ED31QTdq2brQNVJhlCSYR
/gAFIA0G6Qo6zhaMGr6FyKZOSHthTiS1QQUrUAmbvpemILRP7NokO8w0e4IRYB51+i+OnP84k4cQ
BL0Jv2jWymPd15BLkTafgA5TqqB/dkTob0nD/9lVsb4Y6pH8VQgGP3fx+A+pdw38McYbZpj7PDZQ
kgFejyzIOVQSn+PlgX9NDx/BJBcabmMQ9GijLD5GtosF8hMg4XDq7bY+zYmV3hs6OAts7ZxqhH7f
ka5Mo8fQr70LWuw+HA135xZ5xaJM3xhCfuk143wGwmiQdUYTXMcrWbDdtL21SYcabQkdK56U0utD
+fuf7LkQu1QL+JUaI3AX//5UVBD0+v114JU9pgVKPP7zt35/H3WIHdj84Z/fDHO5TwbUjvc2hdeH
3w/0RsIXxPi5kLNFmiV0QQWEXfzzv1Ri4KAmAPKHJCu+RhgaB2v+ug5BBSbqdMXXxyTepITRgNcf
CoE0DuoB+ta/f/37acOe+E3O7f/6yt9Ps2CFKKV5r1PGKs9nXv397d8Pv1+qpjfZFZTKsSredrap
PVUGzAZItVA90jS4h5A0noxlnJb6vmOdvxy6IbhzxuP8J1tx4KUN7rLIyi1oGrX6/eVk/UyeZ51F
FZyzm6sG5ynqjfDelTn11BgMf381aV68Go1tgRdwG5SzAqy3dFGXZJgLAingIsTfJigPaRvLI9FX
bZmMY7IUrnYLtJRae/JrcAYyNs1lvW97/5ExedpKai0e9Bo+cRyx0I61bQdfc1115ZJYsgH6sfmj
lyM8zUh9N8DtVhQIjUtEmq1Fg+tTDF3Bgs8wlwEtmprSZd2BzYYlo3genKttw04bu32ZKH3ROOjv
eHRXNT3SU2femZSfe9BwqvHSFQDoS11PjxwESMJQlFFmZ0gEHLv7Fmf1LtGSV7/GOdw4eHmj3Dvn
BhoTYHkIHw9jOduvg/RbttVNsGnsNWvXRBUUqCRgBOv+JNIkeF9Uf7nAnxNb30LBuFuj+dBO7l15
BGwTdsoUrRzzYry6lnng8L5scLgi7HW3CNfyQuFPqh8MUM4E9CGOVNkrPrVXjsJnBqnKifCeNA+T
wh0ev9o6No0cvFkKnEt0zjUg/oxLfus35aGhXVBzCAm6zjF17deIJRO6afdtzweWYlyh3wKnE9qX
jOOEzoHsgnB1rLj62rsFecph96hi653iISBbdfRNJ8o3gmbbwIJosidbInDhMM0HyMcgWtRkXdNO
2wX5cOns/JaGjLfFX2p17vO3kZ77Q8f0cxnzg2p9poUI60wtaIau4vLRM8tTR980dnKYEoz99E+Y
WbcDs71r6Uin3Ichmwi6Wx0mr+dOQCPAEVMZIg8/F6Mlj6ilLybjNxnipQ6kMqmi3aD3t2IoSJYf
CKl94A3ioVx0oNvu08S9WGnj3Z7kZ1CVd519gaOoreu1kwy6P2lu/vFN46HP7J/U7jnS3BrKuVq9
P0SOjWuVDBDLBwbGsLC/WmMd6sO664snKyiB1dWUoDcWobe+foyi4KDHyOAF4r4S/Rt4o5vDV2HZ
2kzleGfl+tgN4RmGx2OAqmolR9eaLpMUl2ikHS3Q/vagzW2Jz7sHTDy8s6g8OOyRKYKPvoMmuDnB
7PI2+SJ72rVp9hrz4IuV2OlKp4+knXtLyf/JUbF6H3+Gst/YaLdLWvamhaENr9AzuK/gbRHs40H0
AKKPQNx6xhvIzqueGy+RPrxo0KEgRgCBihQpKyM9M/w/jtYaSzRFITiLMSEp2T83I5eWTwytMPNv
fIno9dlPJ7RXozKZiiU/MeySSY8/qsN3E/jZW1Q4LwmCrnzwNYobSX/keINRpWKHsnF/oCU2r577
vtklhf8OvzqA4E4PZxral3xK/2S9/WfeXEoKoSebnIrrOsPCMR+N2dZVzGUruR3RHVRe66qNAWWG
O9+PDij4IKkoXeAWj6BejhhxIJQVs5ehydmBDa3QAU2hd9G71j8ZTfmo0vHg6uFn4fCvi6O3MTj4
mvVsaPnzGCqEej26JTrLg4DooanNa3v+qVESYnFMozczA3VmjPMyj7Pr1K17+t2BTUOXL+CKJ8ar
ERsgfb2tCLwfVLmYvU790cXV3x7nLOouLgO/C5Ye6S+iScQNnYSiKUrfm8k7eTK7iXYkOGpyVCOv
h9sSqkuTk2RP29mf8NDzYRF42SeYAaAhxZGiWl5zGgcy27tloQCyYkGHH1VyHqzqZlQItTAh8ATy
JyYj5bm87QR0sDsc7SV1GWqRg71eZhEhMVCwSysInwmUPoGNlei0VHWjGCzGlNqdIp9OelO8MBxw
WyMZtTCCcVNkzWelUxOsIY6bdMIj+UcLxWA2HwdOBo7CzkKEYip6ogepJedMsSTcPAquptEgvmMP
PEfMkUJWOR/cv2LPPw+Dq1NnZdMHBhpiBsweI46dWGy+o5CM62RUL5OWEEEo1zX7nCB/02vvVY94
BcbCU6ug5M1moENE6mJ1vEE6nWnNa8S34fpbExvS/L0A2D+XCQ4fJw2fNY8HxAwKiNgZp7kgQdrR
8W4YdJtEuzw3EP/78lPJkTYMnL4UTGHOfQ6Ita5Y39zGNthmzAh1Lb69Ud1on68X8fwkgnZDATPU
OHU3W/tN0itOKhPviUchpyvggwY/GWAhOkirhygcvvHKcQjr/HtRAV4y9Y8gZZMG5+Alnlt541fl
hs/9ZHx3sXFrNUVBDpHG3s5eRmE9wx5ZZYAJBvpolqIqP3tMY9uaCO7kBlsfVZYQ8mddx9+2bl+q
V/gpO3fQdzLkrOnW6aNvm6c+o3IxVdu6jV6bkMe4SWEJ6Nj5Rr8IjZjFpEW62AhcTGRc2dOORz95
DrULHA7qzrcuaL7xq3pRRWyYWCkPXCye2d/DUPAy4BQaxckJ9edIxE9uPLEdpw5icl+A1XwBSL+Z
WvsFVRUZ3RPVvuyguFjTvFqsS0idNWYZAzCi76z8FgZWQ7MozS+00sNJn9Kdo6pbOuGIQJb9Cnvs
gnIoVrIBNOboH+yHuT7o58rSbxZtJPHj5hNqIE825dgI/Q2Fu/lfjYg28YWRdV0efXMhUubROFyD
42g/WFN2Lqz+PfWJiAGmXeIq+KnK9qKPIIFqeo0s7UmU7Tdi+Vy5Uv4NkmvOjMw0wdXG5PtcSoDX
Yfzh8ldKR+NzmCqaxD74Ax/6KD33vX3ODHBiZfDpO+U9T07YRa5qRkYa1YiVteXJoqFPs3xhhRlq
L828Z8h4XtgZWmAXJ4RDnzpp/vie8Ud24dqA/jb1VG7OLzVa6wlqzbVNQ8QLfAAqvGNkOJfY0s0Z
VaG7e6Oyzs78dgYd10QPKpAPXg+oN2l2PBuHbD+QRQVPdbJE8yhD40Ra/GKPz9OQIRjzDSVNLgtZ
U0kj3k2z2tK0eonluLe1YWcwpY5F89mgKimeAOGABjoO+pYennpJhLIztZQuLmIzsz93QXXc2fHu
rdYjTTeXTH/1xPCTGe7fQq/P40BZDY8aXO7uA9Qqxt5sK7l/BFP0zebnjWccadIRYaTKylNulySd
yx28idlmhTGFdjmy9672NprFxkq0kzHBPO3Ed06rKxUh+EnDzMEnY+LpwYSAiAqmLXxph+ySUm9H
p9J4LUBsaykJVH/Sr21d33NRP+ZIIovOoVgsl/rNmgZilhVGzKy9AVCOOveaJneS2Yyao/iuoZEt
YnobUQjHp6kFbEZ0B00YPCZpAOvv0KbPRUP5iKNfO5lZj2kdv/F8wRgAy6DtWvzbcqvcERNFEayt
vqz2AOyJvXU84adb3qrnrjbvfvE7B7ZL/TAEU3sinCEXkQGdpBlJTqMbg0OMe0pjSUlNVfal0dng
mKtyDLNVUCUbTtV4HnnubdPA5A3XFTPzN6a4eszORuGXG7wALyI0cPuCe4roQdBpoJdrInTpJk+M
98mw8V1jSGeRV2Q70wXgbMav7Cbr17o35MoZ3mMjlRurlicnQO/zx+ZvOE67wGNJPY4PklzvcdSx
WKHXPrIFoJxTPJioW9vYtB87h7N3RV5jQaIMbXBOiok8u7QwG85Zn+tcqOpPVRnlH6/LKa+yn1WS
ifeoVMuGAtTTvEBJ1IDRkaIHzSarPeYN2d2Y5rSpZrkgJM9JFqAPmfQRzcuJ/KaT4PSmdmUZ5PiR
RRro0NnD7Nal7REsQPhRJJ/sG7OlKSFE43E8WLLXkDux/VXUF3dhXYOxIY7mau+xFecsMOON4nNM
VTPpG/h6NmjuLo6SablvKqfZ+nadH1le3HkUJz5qdZUkuH3ORBfSSzuiLsbszDSqT1kjpdl6otgK
3sOwoTVx3KS5vFbYD5MC2aivn7WW6hJD2w7VFXMmNJQGt52c/6kW530cPrjoTYypwqeOLkmTnV5X
jwQU8TQ4BV1SdraIFKCovEg3Ebwy+qcryDWzEbnqkg/NN5ep+SUalloRTNV9g9u8jHO1aexibdAw
EVHogV0N94M98mJGmcmAA6V4HDpETeam3uIYZDTyXqN4nArNhOAaOC13JetgWX9AuADG9ax1ZAU0
ief1TkTuqXCr+DLGcBxw3BH5iEey1JWzHpkrVwHcFN1SGMteU1BLpPC0b3J0tODVnBV98UAqMmE2
G06+ltxa4SRHkdqHGS+A+1VUmABmRZtRHEAKjSe6Si5NU/4MFdlkx3atTZI1D0Y+q8ACSvvvoilu
vqi8gdXLRJAWmb7iYn6vQgDyvcugGZguZ7c+PWuWra/6uJ6WlqRGfGjHeWtyo9DIWirbD7a2iL7x
Cv+YHi8cQpFXE9EfP4zCTTdaPJOYVfTiJaG7MBt/3QyQMiJRG+AW2VJ1BiWUXtSHnJm6Qw9ejZ7f
esmnkL1YjWM9xbuS4tkEC0txdot9KDQvJmrAbFLkxlV6+dYP1bZMqKv2BEg80qoccvrX3p3APzUK
XyqlgXn2FeC+WSZT+WNXzd7UsafgTSxYXQ63Vk289bIHyXP3bCj/O8JDtBA1QS3Q9GXRNFdIdl+A
UN90t4A/6cHrqJriSiUNkYmymsNUJo6tC3ny6mCbMXUqjnhzS+bil8lwG7R7OFjTDLjn/WmZIEyT
qr1gJsVWP2JmFhnBhcLwP0wcIMs2mhC1ZALZr516ggH10Qn652Qo6BXKk5fCGI+221WQYwaL85a3
Dis4tkHADzCoPkG5mHRjTUDPNOCPwm02dhwuvQgezaD6eiXVU8CR4VxN2zbIb3E6fifNBjy1s5oG
CQTTaG4uhJRbEDkmLG/wcqHGotrysg+Rk+0ZLH3akMzaqAR3HauWnkAaTS+ZAO5vpfk1H3Go1SfZ
tOfE4ijt6fWBWNsbxlxrHRvQKmxRELxy9GotXPmjyvLPJHA/euZI3+SIdCg6vHic2f/oQjvQ8JKO
2L/5X3fwaG1qsNGK3PioG/WUkwZf6T2Hai9jRug9Kg8mgQTbTAZUYOOltRUP4QnjZOc9zmZ5vBUC
1LHZE5abAoMllaZuKJpXippAwquFMHhokdT7liXFbF5Pwrs/B9lrNQ6vjcXtFWF/XDFCgLS6kCe6
ud34p4HJENMz49M+K4qXNvNpfBlADWtV+wquBl3H7DhWtKyvTIZ0x6iLrVNqZKJoJsdPiPcjSNy1
q56Hts63ouGYh/HzaishVqXe2/sm0k9TbHA3WWEZJtQjOF4Rxkj8IcHk2TBQuj9NfmOuPIO+39qj
oj7MPPOU2KWWucnwdtDdF87lTl53lJbYu3H3NMTOI8zaLdxFYi3ts7Rx37TuVtXcCOAb/oxkIcgS
p2+Nfq6pCHDcdy33fxBKPnsNdhb3v+PUtWcz6S8UwtSgBCdQWR51oxFU3/m/M4eqpU7uLE+e/cbd
pmUNY5i0PR0ZN85HA8joOLPPQ1URrxPHSrP+9E6ImensEJ9mMPYWifVXS7GCk/16aBt7g7y+ixJ5
Dok42GgJBjqEHRKL4ZEBUWWnpHzkYH+a/2qYXlcR/z4rkRczBUMIsaQqrSu7zUXMBdnSI0vMg+QY
tmJ4udDnVJq9aw0LKnllj4GQgTwdmi/UYLNIFcW749OioppLBT6hycdNI5tnDtacKNbAaM6daT2x
ffucXG9rDNeKvV5DPKd3EU/mV2HSqrs7FhfpGtupsfZwwDynfMup8XEQDOAMoEflpAXR1BfCbPC8
EjuRRDDtHKthQcFCMqSwyMBvBfalh7U+Wjy13e4Sm9xjO+eF1dDGN6xzpfwH/DzbCU9i0N1MyfMU
vxWC2eP8xzVaekqL8UKIacPd6cEubtRM3TrFhRrxD4JoxICawExt+T6YszWOSNqgf5bd3EOUueMC
TNBfVX6YRfSW4aIeu1EgZ5Vyr/p5ksdVvZfdROGD+eY0EbTUNltH4wzatbWN41DoVr9njb6H5Lpy
smSLuWxj5n5+rgcWFD4pkXjU4JBShbYcJotiNq6bwvL2mc9rISBTeYIHmWU+BJLpyQimc5Nf0i7e
6JO9H0R8joimMZFnvGz0vmzNrPzpzL1ugihqoPZ5+b3/g1S416WC+E1mpur2vhIXDWmq0iGcFOYa
SNkQDOfCFLNkubaNbmlawYNTR++Tp27w4re/PAh7EefDsc5COgmmzyHXLrrrPOjTXFBy0TP5YEX9
GxPcujO4a4bluaMOWIXZex2ND6GDVcIKiUk62FHCEG5MhWMLleDRs/wLgvfRmXGreCer/L0AXpEY
jByV2T8pJfYBtA7uQh1Ez+6BFefBwWPf4BkRnXkuw/wSJP1DVpK4M8L0wt16G+SBpKRaA+8TP2XR
Jp2MU+zkV8PGcCzs7jGU9GLxnJ1kfatnk0xSYkZsTQHcg0gXxWcbKjOPmWmwausuZvL/2DuvJkmR
NU3/ItpQ7sDNXmRomSoi1Q1WmVWF1ppfPw9knylxeurM3q6tWXdUQhAEEOD+iVeEH+1g3QIOuh9F
9NjZ8DU88z7p7AsUGGrpmbz0hn+rZriQJxlpdHFy1fzBT7WTyLoP3yjOGik2w/8HnNItbIRXSL0v
saYdUboCegerw2tOaRPeQVDeGU77LgakxZmkMhkvUT7cD7TdqiJ+ICA2zPE25WBLZmPbB7Q/MOw2
J2yStxAptzyQF9t2z3Az0WA9eD19+qLZC71+c4NxH/hYR5WTssAaWtNrGdOUpSjNo7UcVOspxE9s
Og7J0CqJIdXigJwzEFCYLDqg7Tj9bkkeMcM51sqro6W3sVHghIN5UHvWHO9aWtp9pg2PYT+pQBbf
XASHbqSjXaBJP7XRVAOaNG+Dg951Fw/jKSm59YtAu/Ru++IiZC3016YH8u0gGEF1LdyAyvzgRGsr
ganbKwdMG/bakO/8PDnCURpslDvb/NG0UKf2Eaxt7H4b47rY9dX7tF0juwMahvfUIc+OuU8KRaeF
AMsU1/ZtEtIqbvajxb2ShU/QLZ9Vz76r7OwytMHRotJHVdRGkdXXzF0kq+10FaOuPei5IKStEM4n
IyzFZkiASccXLVLW0xEiEbWnwHlLYv1MqDSpeh0xh9mSFleLuorF0qvJeJL6FrmcbZX0G5jVOx3/
G2Gf48a6mEIerBorRXP84lsTvyPIH1sluuszwspB3TnCP+mlda9r8tHxAbXXSIONrbusluWAHW8Y
YUapdXdmoR9lCe2i7ChQaXANM/ST6GY5KxunsJskd1ZxhB1ClrVry9e/ey6xS6aa3/GR90+eLept
XDz3rYNVahmcu7hAdDq9q1QL/mwZ7FH1DPca0oB5A8khNbSNm2hkS4il4VuFG65GjTzF0wFypwJK
bFMhu7MDPeItx7h7SzvkyYoZdhCEd3WLlaGb2ZCt6qTcwpu8V/Q8umJ4by+QrLZvypa/RhKJXRoT
DdIpPLnhXazDZcjipDjkTf5qO91TVRDG9yQD6JCQlyGMAaNR32NhDY6/SE9ura16C9R7wSyxAAqO
JVpHwaqGqk/HxFlaNOEXVea8dCMjtwUTuU7856r3HmoK1KM08G63mXDxrqZonz1XE1MrsqgrqHa8
SgqMobuOF6EhspdJZHRkjOy3n33k2iUKcCAwJo6uRMbMhm7vulD4hg5ZHKPLPly32RhhAbR+5IIk
eIwt2nJh0osgPQfEP9awf4M+6RFW9aD8ZAiXh5HtL1pJ2BO6FshU6G8ezYJl6x0rBFRAJJbq2rU6
wI0GUF4GI5oBDU6yKBIe0T9ctC6GBXGnPXf04I9BQjZM1M8FOXojOgOasc3QjtkaVKZL0R8ba8xW
sZpcQqdDAPkDS2SGVSV4ybx8XHjcuZs+h0pn5rmzgV8FiUwfD3r01TLFRwgVfgGaXN1Eo1+vaari
hJ3RdJDEREk43EgfSluRM+1l6Tori3alucTTtFFuDD+ZCn5v8Ug3yMSqfTUM2ReADne+DgrEcF6T
ErXGcKyeHUFS7gD7IcnO6bukcpnBe7AU+2jK9qDV3UOJzPJN3iHvEOXjI8kaFfHEDrYdNPkF4Lyn
Cu84vLsVfzmYhDsNGu1xXp89/ChlOXFzgkFbhRkqVkPZHpsxB2krGVAzpr0cK7bUbTvSd2x8FBcq
A/mBZMZzklUXVisP9d3ICYnl4RZqTo63gAJEM1YgMXB3wmrRg5cpCoEwUzx0qvstLUd/bY2oP3iW
uqoq52T05AsNt+oeTHVEFwKTlw7BY4T8XnrZPDmFgw+N5pxBv4CTT78bebN3ZW7s46EMsIKqFhxP
sfZiJJqzUt8kNFRy4gq1Nz56aqE0E1rYjsMKbVnuEM+F4Z67l6SPHzJyQmoKaF4H/Vf0iJABRgXu
ZkzdDM49iUVUHKnxOsci659CdNYWAyXs0wBCexfF9XMrHLBJZCSlpOBvV9TPMxWOpQghaqTYibsO
oFZJqoFONR47NvYK6SKfCMmZGT36XpQcRXmM/FLZBeN4V3r0S/FwXpG6Po9i3DeNgtBRnE1Ktg+k
ZcnCUXu6T4aAVYGGxwZ1SBh6uOpQp8DLsNZddEm09tF2x0eMBwEeaXWzAuY37IO8/G5j1eTZJU3u
3t1WtGzyrlU/4HOiRSfuU9t0mcITh/s4WhuB8pzrdbrirvpWJuYT1lsZXT5nHeaWf9uq+sEz/GGd
O8UXhd447e+XDi7CqhjCtakIWBcaUutmrLSc7Rldot0Y9eqlywi+XO3Vs6sHkSPG0HehtlQwrarI
gJyw/OIG3xo7eshcLCSakJaSqYJnHahDFGp/ttHY76rqaCRlsHYlebxS0QoLNQcuSApCpS4YYwIi
JNtAZztBzKBgat+I0DoZifXgkhNurDbfuznSMNKg51jECAFGCdVvt7kNbHHUC8QQ/MiK142kveqY
ISg9Gky98OW+ab2vFsimoeo+NF1gn2KFbz1CGg2/0Aq9RROlbXyUjVVEjIonFMK3xOo7FANd1E3y
R+CVI/3uMFlq0RguykYx70oBwA0YxqFvtO9m1Z9iw672A0FhpJbo5GKC5AnV2kU2kre5SryOTvxr
WkGqSVTnWqL9EKz1QkkgX8U7W0/ObTTiAE0TVqlQgDAr/HhCSKfp5Jk+vEAmwXkzhoY9CeKgv76v
zOBLnoAzTxP5RZCdOzDJShAHLtU4YmFQE/B3N3HhKXyRe8YGj1Zah4vl8KQKNMV6oAZJD1XAlQjv
GH5zj1YL8YpheavCB5ecZunOQ4aWRm/3PTG4Yi49kyh+ZgKAws+nNpkK7hnn+DN5fHZUEMZuQZXw
L2Cy0MO8cZJCUWr4r3TqNHp3C4eu/Q49sxUGDB8OHZGjpssviY55q/TjqwqjaokFk46yjr7xONOl
ncoMGiOCWdMf3EH0XdXc3lSonNzAYcBNR0sZ2xQ8mwh2kTKxg2WGOpvV19wnJYo8ZW3lzIZEcLLH
qjThkcnaoYLmV9/7RjlZ3RnLBNPebdZ472XWKCvbCPaEcV9HfhGt3aJXbt4LAEk0Soizib5ajRo4
RqjD0hvowPlIvXJF2I1yHdzM39hI/K/pCIKD97t9oyOflrTcFqmCq4FNHrE0svpq2rddmTwBhSVo
yih/51Zc0X5EGZ3865BUzrXO8Q1RvOJYJwFmrgjR2kryDQQtrKMe4QQns6+o5i60KNCuOPT1uY3i
YPQikRBfZw4dQavVEYF03GOmY9KWeu49VZSs8AHhoWAu+uabadboALcJEBHoXqPtok5dpxdXh4+V
w+rsi0OMcm48QpMRk0hM/sLcvaut0FrrAyLTg67Ri2r6LVQE2vtuA3cUASPpoEhG/+xFNQx1p+ce
Cu82CjAxJKlnV+0fnSwF4kWSVrjZUQzdo6ah2d4jBrF1W27QzNVXVGOBFQQ8cS2D5sF3YO/bjnaw
FBrNae7WMKysattW1UsmZL2la2tSLPO4qxBMGjqUeETOxEf+7RZqtEU8mXyAJuVgHlsHxEWOhStZ
IPxg8lHkuU8UkMpDEPcPQq/gmSQV0EYnouHkPKk6X6VPWgD8UDUzIV6PXYOHc5TVuH2gWaeUGOAM
LpU3Z7h1bTogOclqoZZn1MaLlUV5mxI2CEfoGBS+lPYoIDPEpUBLtS0OmtbHJxPrcdyklEOtBV8V
R0L5QT9R8ZRdNwkHYcB0NEPvQ3Upd6myydZOmNLJATPips05sbBEGKKIQikQVzMzXWYHwtee9FcU
kL99wKJ05a5gpuRKBMaD1n1kk5IRvLw7qsffywrpiaAad23VvicqfdS44KmyMr1fSmsT2N0BJtCj
J0BWOpW1hRj6FqVdhH7n4CwbL70bHcLxIYWUaVFWLBuUMJSJoI3q+RJ6IBQ8yuyhhcAk1HiAhEiS
jKj3I/5r9CsbwWm0PYuKWRORQZ3g0c9DaxWqFAPadNPrFAU97c4zFCTGoVwsMj1866rJ8R1xKLVv
lMNYOBsJxGGF6Oq7AFu27EYik8jBx/glYLy68RSKxx22iKGQ7sJ0g35LxH6nqOayTkZ/iWePuhbO
gHm7j+5YaTP6qpx9LYJtgKbQ3kWdh/QInY7UR8Ig6Uh4zAffzM4xMDxkIM5DulZAxC3yBnaG3XFn
o4MCrHC8KQ0ulK4fVUFfs864AL3sSSCNblMMiAnZwaMpoLbVLXi+wf3eZRHIsMnJXPbBszCqU4CK
4MKekFo4YkV6tPTT994QFubFlHno/mpEUc7b4B/UaNQ/wqigbdrpKWFnVzBKZHI3Vs1w26L7xSRD
nFsZ4LOkgC2JKrdbMs7F+4p/n+Mc96PeiIvL4KGl5IyheheoDTlcPcWuhNu15gPESgiAKwUQZzuG
w9GrwYCliPW+WmHf3rg45a48R3N2rZY/Y2NtHqKgNtYtIK4coByhQFWUT4OF/WhswJmtyGgeM7tb
ZLHCwBg2DaV8POmq4GEMHfuqIa+wyAdlH3uDPGJS3R/smMaLHWvjl0KDH2UO40tvUqRpVAMHXdXb
Nv3kDVzQpKQH356DQL3qo436cTvNOTns/kOR0zgpeQjzFs3/rEVQpGwbO0AwRxjHAod7RPtPNkhl
s6yOVlzbGF6EcXIiOaIAgeshHQnUSCD4DBusf1Fwt9Pxy9i5X8fMHx56twmYgyKXZrI+fnGQqqqB
MGDu2+GlKjCQ7VxZbMMRDEAVUpvrkLWnzfOvFwdG+bJNaDk3OnahoZdclBZNaKUbgtO8CkAmApnt
MKxC7L15xBTkUC0TgUfElo5mIAJ6r+FGHQogx1HSkoeuw8BtnhWN6qIfqOk20rrmucG58cZBGRJx
2C56pnFS6/W31Mui2y7r+nMGyf2GnKl+VlSSGPSGaKVTPc8L2e3MSqkPxiAMdM4yvT7My3Ja6RUp
K5sAKbhey9HtSFxlrxadu1IQMkAyobhNNLfYdMS2u7Tu3gK3JSs3Eddtogjj21rL72FVwegENGIl
KpMyWKnD/JJ1iDOgyaotWi1J7z1n65YFlYlMXJNIlgBrYD5UY7E0i1fTT/2j3hG4g0uAWdo4J7dH
x0rtvJONT/hRbx1vnxMVK/A76IX7cM44NdUfIGhqOdfN0z+XVOyLkcpifY9A6+dfSiaivQr1FeZA
su+ESPbzX4DnQ7DxarBsUQtjCuLFga+4zzykBFwBXrS2qofgTuvq5HtWEVI7emZcLcpBQmC/7UQp
rfdSunsvo4RYZqW9KkTIlEm8n4trkenpNbXps3Q7pquCTCGxL6WxHyl6Xi3cJy9V+AA60Lz2aUHR
VJvw9MlbU+nGNaDt1hIT4D1lvbS+f8kTgiRmRrL8UGDtoybrNGx9YEqBIFyA5FFk+aM+Dh2EGsAt
rq7W1ODkCP9uZ2u+geCioT8F5Ml7kAHgUWRzMQzGQVwKNoWF8aY+FtGlpPW4C4hKFiJ1w0uPych9
3pP1I890QS4/vmQ9eugOdfZ5FUJ3S7cqyLFMxNNxfhUXIp8lEmMQ2lF140cb5AXdqx7cemfdwJmW
Fxiz+hn1+cf5TVrgSDyJ8M5MX0G2WZdSj+wLxgdrPXGye6rn9iV06ZhmZeceu45sNQz9e7egHOUH
ot5JEboXxwlq1AfNYW3EhnPxk1TZAGwvlsgbbxpT+PdNyrlraJKhw5orl1BU9Vnxreu8ZBt6+ZAU
6JHxvbAG6/tBAWHdZ191N+ohrtoe8Z1/BpCm385vwatH/619TDTyKktpgiuVfVwYcT7bNZoVANTC
qq+3HBKn6d2Csi8CfQZVDQKQom5wwWRS3zamj1YPrjbX0nGSQ1mAT50Xay5jqtYn0eeMW2p87X19
uOtlu5+XJK56jw315LT0nMfKvsJBS65p8SEi7os2IP0b+rGEfCvXOeJz937hVdeoEWcrDPHj8pJN
oyb1VdeKV71J8vO8hDQXZG3RWMfeEtUVHXKK0iAt1lJLroUQdPdww8Ygtqn382KRQQNPQ34GR6ma
a9lmNDgVpyRoAF6bIPx7rXsG/yylXDsv9v2QrjJXCbC6EN21b0axKi3zTu2x1gxyb7jKBH3GsM68
dR/Ww9UOBQJ07kQtmXx1lZNX9hG/Py+VLR6Fnw2HWomjey446zXAQC1WsSB4WDdvpqgh4pEo1Wx+
rMtbH6cKvZOrH7tTG99YYaNQLX/sD2BtuWkpJC1+rMviMttRtKUG+9/fgdhLfdB7//pjFVVfccq1
mBTqXwfs+iAsFe/z2D6PdzqPfEywCHOD2x+rVIUQGOD0cSgy79SKFkNWBLW6vDvbuRfdzi/R6AW3
Em58GICF+3zxbOcWuhqy5e7fqwzi3rsyvpvfz0Ujj32FiHHTafHtEETw85qRPL7rbTAQgkXDKuLb
kWbGDUyWejNvaEmIXkDpsJ9SvPS+RqissBuirGlpfkkp+sReqh9Jd55NRcWHGBvZuzSBex7KPHsn
s0apTc2vxgCCrSrUeEN11EQHsnZwUq9uC701P5LA+shKr7tEqJJiF2SLbTowytmUPKbYaTzl1BKR
4TSBm06L8wutzBFEm6d+LuJICAdA0QSy6/9a99t2ah69ekmVbH/aybTtvKd5XUyJmRs6OPy2Dwxg
xlNolfJYB+ffPv1j0cxjfZcr/IC/HsG8xbwuCiN/A82R8vOP85g2DgenISDpDIshAIfnH2/rxTiQ
jScIEppY84Ebm7ac3//8EKSfL0CJNJmlpyIR1fNEnDbLuoQgbnZ3jkyv8+qKKGjn5dCp5kXBlLIk
hVK282Lujm/0541bDO/zp8K8NYakfs7r1j0pDdq780aDpmobWbs4Ak7vKrGJJSu1g4OYFuvK3Oew
BR8wWs0ec8EzPB1OlqnjIUIJDwEjtjILE2cfCfBw/hA0Q9Jm8D6nQhnrZ53uRYk64TVWiuYurLXP
Y0eJtdu5OeWE+UPWCD+jaQxvN3+olAp+lb68RYIhQf3/Yf7eKMvsk5PRnZo/oyJ8tYnDXFvNi0Eq
UJSoSeTnRcqb+5Zq3APC+/FjWkbbec84g/YHoFvujZluAf+beAoGH5It75GajR/ryORaVGmLhJ+R
PNZZGTwY7kOWQw2bN5C6US8tv5XreV2u5PqtpThgyaZPT59BIY1ZTanK7bwF/eHuFKTufTLtY16l
INRHOxsZkXldUIztIQYrB9aIncwvlZ5/hZLsHuYlF9GtXT4C8pkXP/eU2GfLVh7NorePdU/ni5YX
Skyx73yJ4S3lZZW8St8w4Cn6Yhu5Y3OtHf92kK3zZQyKaAEU1TonPRfVkj2Vl+mTjqPs/FTRnopE
92n/y2qDmYX1XLfJet6g0iA5JMGoHOOgJvvFZmFqtttfOgDlUV8WF9NuO8hs2GFGetO8aTneobw/
dlRFdB/lxiRybAY6ilzzGwDoqNlUYfjA/QKn0Mahc35D1LdeN4KpttGDMBtV3ZX0QJj106f5fS9D
/N+XlnKLM4p1zHFppJzJSQSTikMfhS8lurIg1OnE6nAbn1xL388bEFQgHduW/tkADXaWNvJg83Wh
jHdGiki72vg3bp3Ikeuk8pSXxsHfTw+GFwF4sorAvilo7p3QP+jPrcXjDUbKeHfcyUljHF6JfmkM
ICewtwMgHvR+S1DUbNGV7n0l6vHqZaq1sQzf27p5Wk0/zGMxbeA7cHZkIZX7AeuIPR6HULL1GCT6
pAoCaued/IMeXlQa52hyJ1V6g0F6/nYEIobE+pJ0hbPUHB1EjMW1AeuN1O20gaSwOQS+/gwJ3lir
RZ7uYgyRH3W1+Dbv2k+D96Fr7Mfebp0tPsveRhn1+FmNnP28QQn65aYOtfquKtrmoJhptOobO/8S
RJd5A0/B7I3zpp3ul/TQmx7f3+m7BwhIcHCtV4YMY1U5br/3grK/t0hkANVxXiqzKpgI+6pKz8AH
wIy2yJJGV8Lmz30nFsYrjt+lD5bW+XvTjsI1oKrJrpVka9oF4nLlIgwzF91PzThqAdrhmInq7zLD
/N2K3nOpieXgWQoJlS9uVRv2zfzJsYq2UPBAkxfduE4HFXF/ZYwfBSXyz8ND9OPNtR3Cax2eNtR4
RDfhdjzx/2HeRRtZOpQ1Rb1DVxueSoq2kita5Q3rnnmDfICNWKjI/hjhGJ6rnMr+fG1U1F/MaIjf
1ETCl8k8c6+acXFvKKBkPk9sSG9bbgNYG6FYMesah0SkCiLr05/Q84F8+aNjHLJ5LRhiPGEQefpp
o5/+nD9kW4l5mP+ixqZhuOOBWjEKtBR/2l047XPeaN775zvz8ufuqKxFUxq5Hiqpe8v5nX/c/PP9
QANuVfg1CnbTcc8vn98+f9FPh/j5TY7d5GjIqJ9bztv8fhyfH5/3pPHUUMcMw+9V7KbrH8cx/5UJ
HIT+v8zG/0ZmQ9fEn2Q2HhGl+JJn5beftTbmz/xtraCaf6mObtm2dKRuOypaFn9bK6jGX2LS35AO
ZFVgm6hw/O2toP2F4wsbO1KzNZOZDxmOv7U2tL/gehiod0yvUtcN7f9Ga8OU7OlnawXYdoYzfblj
W1IKU8PF4WepjSQKRBGUSrpBaujsGlTLkb7DJRkRolZZAXOPkYuj8ypLylR9DJ22t+klZOOB8GzZ
BwjtG4JoA11yup4ZBFScYI7V1KNucayrY3Ntux2op1JuZRZ/x82HXWC857dowvXupE4t16FFi6uV
8RGy/XbU4hWUSujVGaDpAm8cG0l0B31fo0kWFRX9Hke0G7TQwJavtS56KKCKdaO1S8pHZMrokidv
NpaCN5aL71KAPboPMdhJ7F1VvqP7fQbbRm9ApZPloSPnfYTSVoA7YiFHAwzqOGW4yKOIK9e1CQRL
vwfRCX1ObHGdXOtWs5wOdTqYokDYwVVWo6gBINJ1s8WiEAl9IDz/PFjtNZbh9npI0kXQA+5NaQfR
BZFx9pg6tMRRClmaESr/XXo37UvBAtiq4rcWIE6hwhtKVpOsZuRoyAa0Jzm810WygrYHxbdZpsFZ
0JBIresQ7DzjoVZqIm3wz/VDXRJqSnR+rR1Z9iIjJurNB+zg91CBCg2Qg+9eULZLN0WJ7KUCs383
ABwXhEaOAw4VQuh2+nXt5q72wk3mmjS67WWYgIkpG3uZDcCeIWO/BOWAbFp69LHZuhm6/LVq3jP1
PeJKKVp8VDHK8VFJdBIsgyWWlA/Tkas5YA34JEqJHrCCPX2Y3bV1ejcMD9Oq2X6ODw6tufFUE2xu
vJoOBgQsDXi5qwvvq0TU03Grl2n7VvFOham84LO3EEV9Iu6Ccw63LuE3HVV3ZYfwehVqVNHkjezG
Kw5S6uZ26AAaUfMN1AcMj9PsQeXem36IoXdX0w2hktMLS1mkFycQG0PVNxKVTdIg1CCgP5nNstOs
tdVIQjZun6rYgOFGVno33TGNQv6HuSLKWDX9REaCdZFTEQtpcdFtA06Jjsr09WUqNnh4o8keryT9
Kz/iGeR+p5OJcw/fgcAYgvJJGa90y1xMLOURvHiDGWgktpC07mrYKdTXTkWTvpkjHmQuhZreumgB
1JmC5JNWXtjM90RUeJSvuCes/gnh1tV0fwwJ3SOBc4BcNxRzmzpYlSXi7jYAvZhfngZgZqEPPWTU
XJV4kyR4lAq5lnVypBCOwn7dnxi41gFiNjUqydDb10UKbjgSG0FrazpLx3VXeGmsp19t+kWD2l0V
ugFrH5oGg0dRKRBS2tP0xOQN2BB+BwfWjxWrS6ztWwaN1rZ2MfWhTEtI2tGbzf31AL3R0Hi24fbx
cDT6dP9gMW2nj23IOmp6pdqcSNlWmql8JA73O3HqIjNR8/DARfBoSwkoPVmwmFHYiJoHKNlL6u4H
N5BrWl9D1O4SKzmWpb0LzWIdaCqG4CMqcYFEjIAaYbeIosGBcIBgAF1/wMPWG9ClZtMn4hhWW0bm
r5Xb+msG5CMNzqOXYHaRZBniKATSsZNI6PDWG3V6dHPJBkGA4rCFbvIykcB0hIbft++CA6ro0WeN
v9b07Bx2dr8ofUtHniJLwVHlvABjmwBlbp7fQoaFe12LrV507+2I9g50FihobOtqeDJqXnBB2+HO
N0nsVQcdML0bTnDSH9JEM0DKFygRdjBjvUA/ZVopl4yGC1hwFJfwLaSLJ4AxhqCFqIeljE1oKej0
VBMAeColkNyyVkkeN5C8MGIpAHcSslhv83HWYl+4sHx8qi1WDMJJS+BDd236XaYJrUNFx06kC7YK
MEJPdV8NGzsuw0dWo6JPEgrBdNM0e1vm+doZ5dKu63QD2cFZBqX/WtDwC5UsWNMh+N61yIP6BmSn
gIJBG+M1mcjuPa5UY03bEcHv3kWeBttEiL1ioTTjhzbWErNJ73lomdO8Klli6aCvAjstVobg23rs
NwuYcsTHWZ0iPY9TbBR/JKW2S4wI/J/7ksfeKkv6oxpYoKwp6KkHtwh3eL58SqBhRoWZ09+WSb9Y
JE2zdDY7Kc0GSZ+zuG5T6kJ9SxAW/DqLK4FwkFXvMkQGrfVQMOQyglgZMtCMJmOq38dDSkP/3cPx
3LVomUDT/inq+adDEP8USRjCdAyMpUxVTOHMz5GEgfsALIko22gOhVMnp5iCqH+T22sfSNE8HzN/
xe6XKP86zaP0tddjiFPPUOqnyAi/mAJjXOq+GLwiGeL3T118n3fQ2YXAr9GAyw5K7Ju+USR27oJa
D4wTDConbMKHFRZ3qFhT8wNzPlrwIExsAqw11EXsUi+tCn+aaAGALrP+NCh6o7JvmQjGIV5NQ/l0
oSCfrbQKgb48fYxa+yLM9yQvFupzHds7n9GWQvDCNOUutaibezurTd86RiVZcYO3fJ6BLtfleqyt
HdqeByzSDiENqrLH9CKQWzvGd4BlK/IOqk3irt2EjIFhD3sNa0totloHZnKwdm38jgDBsmzePYPp
bwR8j4GWREW7Q4V1CrqYDixUNad9mFJsXDc+dvBwc7QuHDv6riCGPYcK0Hlo4Xi9PDtVd0aTFbz5
SkTIn0PPRZ8SIaTCOacOkxBmemhjfQfRQCK0xd2FDJsYrKfSJXeaNkm/gyfABbkArEU/d7AuXc2t
ZYffAy+tVwGucCDHNuY4wiXBVSSWXBqdqJHZOEhWnkC5l1MpiQ6aGO144iaulCD+s8x9ayPMLNP3
KkmOSHC8ZmJcmeZ7Ngq0tcTaA1j75zsWT7N/e2YgbVKrwwyR0HcyHftJZA5pjypOxJBtOndA28gB
NgIwhwE9hoa495Xg/c/fp/3TA2JB++O7bEzOhPrrF6rwKxtvtLONzKxzE1QHPxI3lm1uOyV6w0jt
3hzByEJG9Zg2pskvjZTNwHRGlHz/52MRvzmqzQOGpeL3Zpm6o5v2bwp7TuWZaEVL1KXpE8zhBpEo
Ml93XS2Ql/DWRcCUCBQxk3sleIx9ZT/CTjfqJ1NPjqEumNBsIKP3lce9ae+cDKF0Yt5u3aGxNN+V
/kcpjI3slFWcAxfr9jk8okLa0EPMCe+yt43nWjO3KPbvihokk24bJw9+LI+dggGsJKiqmBv0wVy0
frIyuM0rnhM4eiVC4mmLVUvqHbhHjL54zJ39FDxPxOqWU5ii7T9fsn/4+TCYYIAFR0nCpJu/jbFd
oWOBWopJkHtSJqEeTIiXWMqqIKD1qMpMEaBWPdjEWccxR1u/8JD5lec/H4c5jaO/jvW/HsdvZniF
7vUJOIUMWDLs26RamLbYeAlpgf1Q9u80sW8yGCGMaalkVOEB1BlVbEVuq/sI5WsDEy98imj8QSsN
mmU5vqHQmYAKT+Vt0J8k3h1W9d4jUDsxUOV7ygRoA+amYbQpQHwNlXVGlGmVMZROJ9t2UwQevTWi
efrzuRr/dJs6Qp9kKi3CR+23c001XffxOsg2Uygduwynfr7tPGRQHCQ/8meGki5+Hw1vPQ1+7qbx
XlQfOGpP5A7/uC7fGVwtgMy9dOcQug/N7TQXNh5gPY690/E7wbc1TDbVS2H2qPyXq94fAZ92ixyQ
5/TFkWKddSNZQLDfDHW7/A8n+U8DEcKZJPRCcwzDtH8dFzrHUyOzYfLmxp+yPIRFNrJFKayeEkym
lC5dx/jMhKTDTUr1j66rLt7tiMTQf7/BTuaOIuWyQ/KvhFlG1gJRbTWllvNjkz9Mj8mUtcbgA+1k
lw/uHo3ytSpOulntelvQ76eW3hM65P/psdGplvx2uxoUKwzVcQgNNEubzv6nYZbOdZB2AjJtH8bv
iOuhvrWz0WAK0Ka/8Xy5A2i2J4e4sUhumXN4nhvxzYi0WzMhFwMPClhn5eaIx8O4bI34WDAoTBNl
1k+DgXXIi2T9559kHop/fcamg5aCeEZaqmpPJ/XzQce4V5RexUEz105pda+0S9y0F12CbCVTBbZm
KGy1y1EDzIBYmBUdDfCkWGueDYuJK0bLJ9gBFSPbe2kCBr1GnjAL6d+Dq+ti1cfFRg0NAQMm/eoB
QQKMZeRcP+ki/+SW/tP0eA1Qk5HsxhxxhVrUKpYk/aOx9S3KFjyVqi8WUWCta25SDzeoFB8f5DZe
phHwz1dE//dRhytiIZdmIRoq7fn9n65IzKgQGUmcbaarMKVgUyo0DSzAW5G4eldq9PJvApKojuGg
LOmggg+eqgDTKarZaxdepxHH9pGpb+WiIU/+D4c4DQb/9qMB6zQNwyYUtn97jkSe17jpcYiYMMwp
4IRK44pP4/SU9+dcxSnvHHDACIP0MzYmzzfEoe/fCn7CuQQjmHqIkgAGT4kpA/1KevHqz8c63/W/
HiuDuGpZ0tKEoQr1t2B55Mq17shTYfhAzIyHrGpWCb8oPdp1RoDVecNWx1UhsDYQT1YGVo6G25ym
aQ3PUhOrIANZz/mgJofbH2nEp/PqR0b9PcCQ7LfF/3PJEv77oyvu/3PeuRYX/3+2zl2VQV1++/Jz
eXf6wN9KysZfmkFKa+vUcB3uPO65v5WU5V8sWZaqO6Zmzx64/13dtf/6L87ObMduI8uiX8RGcCZf
7zzlqMzU8EJoMsngHMH563uRrgastGGhugwIVlnKZPKSESfO2XttgTzdCzirwWE2lx3+/7q71v/Y
0Fc9Cg0rMH2id/+b7u77tde2Qs8xPd8yHduizxu8K3Fl0tnCSKAo9QnIlj6LrdvkQtvzQ5Rbvu0/
ZQ7NShdCjVn2P2A/MIsEKch0MG3YUVGwjQP7bhCSrptipHPRtTtzeOw8+h1eTZZ9OenX3I7LvQUj
fWcX1aNb6t+8LNa7F3v5Mdj6Q0ovthHfst4VzkrETPk8urJulE0PKaQIimNrtirkghELZy2qc6LL
gV0Rs5auzHt6f0eVA04xkWXtqhTe8xC+IjWszl0TB5uc7Jpz2PwYMi6dLQBmUyXh5CGN/M2qtJYo
f3nT14vnVtqW5bv86r4rG8OWToHlGe5mnIR5T+vOOchQfklNTUZNBi4R11eJInkzsXfCktVfubnp
sS+8ExrK8vqXZ/fxz+/7106BvXy7d5cTCF84iKv4R6zo7b+s44lteHOSkF9kN4TkjCXlVB9NF4bg
nKFblHfNeCZX5tjomcms7z8xgzvRmeEX+nPshdsYB+GHaSIdksbo/eD2BeKjziLczwlP3F1rO0xd
v+9BG27rkYCTkUSkHWNLsR/n44wCJ50KcYmtEg+VQbQNPsN//yHN5fTy/ofkzSO1msoxZEb86/bd
whGXdgbDzC/m5jpE/Zc6CTsWU+OPWQwuZqsOdXk4X9OEVkPvt8/uOJNINvbWs5hglZL1fjaGWBM2
3Hz7zcUtT+v7i6MY4mlwvcAU1rttyleqjHsmIBv0NnInmJyst2p9IAiobjdZUB89nZytUD50fdr+
7on8h0cgFA6buW1CignfV2RNJZLIcgZAma53S6o42Nl1sK3ZmfdePVrbCpTwhpSGYhP0PbaL5cPt
i8LfI7b+TVnx/lC1vB2ha/JZuYzCluXq108KKi5+KKYTuCo892oVGRhsxBpd7YF6q05e0FZnWZDZ
2pBs0tDS3MHsrGij88qPgR0dhin53f35+3Ljs6gDs+dyGLKJd09PrfiBbfjvOLrn/Nj7AdBn8z7x
jK+F4DQV1xQMQRpdu8wB4WO0VIftjBltjk+qBFj+u+fl3SGIe+SbgcMS6AYuEADv3QMTVOiFadi7
uCnbYe+Ldq+chS3mjMO9etCarDqHCyTFBMZWpOItX7EGQmXXB17naDMuixxaHRaVgHfS6BfoJYKc
rbCGYxpFS8eQMd1kll/AEbsjmSF0BIyzPTXbwW7URSMYoL09V2fcToQ84WfySGrHB3aRvQyexgl1
IVbbfCtb+CsR7Fozmaiq/JWTUHC9UQ3Xg3ZGOwkEXj29SbJDR9u5mhpjSjO2r+uj18zSPOk8S3ez
haeWvsU1ojx28uqrnQKeoh1cFlJc6+XzHwT9k9YhnA/REUpd32gXc1y6CzNnuy6iU6LuBajlqnGv
deqRz4WKyJ6+Q2xzr4SS7zNd10e/ksauApnR5jRszcwsztOUohup02NTqX0KzpOTdbFkuZCnFY+U
sNDiv3sRt3R9bUEeRCdgkl6YkAmeAbudwIxsVTuXUADq4MkewHUNzoEWKftV27ANoeQEW4GbgfTY
U2jVX/wKnUrrRkAayhL7kPebw/Q/7ET+IoTxKAZcEdCn/fVdS2ddWYUo/7MTDdgQjMiiH5zTS+hy
DUAg4HAJw9adxBH2q3rUTFKxznow6OqH3zzWf1+juZqAtZkqGNS16/96NX4T9B0GG3fjjUO0tYfg
mY/gD1m4ZNHOy/wLvOJx6cpWmts8JYTm6MVa+UKQp4PHsO5wOg+5F/z2ffvb+uxbguM4ZR2VOU31
Xy8sjCqb/CyM3DrzmfZEcAfsgUx5QUSPF4VfMHk/0y8t9oKUSHcqq/O/35l/eN3J+3aC0PVDSsj3
PY/WEPB9l4JBLnVVBNnetef5kMUS2iSsFteUJq47gH3rE/rv3/yfHhLbZmeiv0Wby7LeLX5JEaeT
tlhsRpMQ41l56Qaf0x/OBIKkLol2MuLoDiUrua9+4TMC8d88bFiy/1bRa/9NtWL673qmy9pHv41+
AEULn4f/7pkNKz0aU2P8p1xJbS89kvaQHjMVfWuTfDxYSag2g91zAB7L9KEqvs0LmG6prnoCnrYR
IHm9bOciz+4Nc6Rd57LJrAVxPGjMjUymqyps79EsnLPMmE/18g3sURCQFTGbXr9W15fRleCUxadc
hzdYx+419yHjWRWbYgrhf18jktvNJc2mbsI06kPj3VIhwXpIsvToDySosugRrFA8kq1dXLqCtAw4
D1tF2bsPEiUo0xOmJaXtbTkcDPj9mvgG3G4H8uelCBXwYYKq6VfM13Uh9jr5RxiBJcDPkQO5IjvA
0yAm466aLp2ksqns+JL57hFPFeLsOLwj8zCF30erQRpX/KTJ03rFGd7Fg2rikxGxF49RU3+Ok3oj
SvERvoD9hKsSjBXT4b6xj2NHw5MZTXJYy+cZ39GmCSxrI+L5bdQI9hD62RbbRZaP2Gh5zm5AnLbr
Zm5YFxXK5hQTZ6p68z4VG3+U09b28O315gu1Z7KPnDnYxm56mfqCfEv0tfsgshFfL8t+uoTEokSh
70CSavtKi4bxMqRsuwX0un7RIKCCCerBvbaR8cEUCzsePZkkMQSs5hbJP9mMNjrLkYb/QBDKUZ4t
0lx1igJE3iowIfdRm7+RzVXjnHPuZ5vVmgxaWEQeecsl2pOYTQfhIdxIb+7BluWyOxgjrGDZII+o
cRYqUIIWMHLYNoudqkZVqfF07J2FZMH4tNkTffhKvlR3Vw0/1nq88iAmz8ZPvJ8Tc4m83Od9JC4Z
PqI6NUN4gAaAb7BChDF3b8JX1X1XUnY0lvmbNvMq/Pm1TPUd2t1Lf8KxPc9f1u+/HBRyUmSNRlsO
YoRZbF0MF3tGRtXZRcXRI3Nep8HSS+ihxpA/1yoxk2hUy8g1f7cmcyJ+VzP7jg1ImYwHDrKO/26z
CDtAgaSuepuSwZNXJuUD7FNxits2JdC4gF26vnfLnlrVnk+rsPuqLEShv1kd/146+yzMtG0EB3f/
b4c50Q2kerQcqNdPSwFOOCfhTJlFVLQL6L8YvR3hgwRFFN7TekvmCi2t0dr//RFn2TqpT9nQl6P9
u6KwmdtRNRh4EJlQntdh1e6LcB6x7y8nWhP+l9ZyE41YvMHRAFON3PNgJNNlVsiOWlfdBz6nvJJA
R1X+pqP9D89OQNODbraPtmzpZ/z67DiFGw/d7LCSLKVnmc/pcf2AEBuTDBwADhmMmkoKvcFIeuRa
C4kEvW7Fzfz3j2x5Mn59jOnKCNdxPdozy7zr10uxEyasWJywZE4j7qYwDY/xUIVH1ZNd0VXsouvH
9O/f9B+ONYugjgbPOuvjpPXrd/Vbu7XDpEXY1YDoNUI3v6PErz9Lp7APjhs8C9f/IQuNPTQU3y0r
IxraA6Ngg1xgbA0oc3Aef3NNy03/9U6ES6dRIE2h3rLDdx9K446yHunRMw76MtqFe0mdbj/l7FKZ
ZNSchva5Ag18jKWHjFnHx3r4EXVTdXCiud7FDT7lAVfeuqz++6X9Q1MidKjlLcdfejx/a/CM6IQV
nXVkRCPeNDmWz7DpQA8XNAd8dzfg7gFfBxlAjOEdTShSoJZX3SlRdQlcmXZKNEBcyG8++elYtRDv
mKNzy7HssV9D5ST9OCJza8Cx2qACwSMRtGH6yWeSJGULx0uWKFOynIxPg8gBPydYntic3512/36y
5OcM+R8T58AjkOjXxyLhUeO4GIBRqOuPZu7/8IsUmXMxu1c0BwQURDEG5g7og3YHexF3vYEVSo46
GslmJEfg/3HfqaroRC5tQhqVv15PRsCP09sD970Pbn0ykYi9rCZVj3ZyTiNClArzbeYQNscJ+1KN
yTV0gTTgFOSEN1ukPLQR/Yog3y61VDzOhHGbCVpSckxytz5XUSCuGT7eSfkPoERogIHa8IVxquIM
BG/3rTUGEo+WN6FDP74JXYTk//5T/r2epnPo0edYmy1Y2X/9IT2z1UVo+CDuZ9e9ej7kslId/bSq
91mLeGQ5CxazJL1auC///q2XRfjdK8ccgtO7R7+XTvC7z7sKfRXBb6YPtbT0wuXhXI8R6/f0s9TZ
CS/1Ni2V6/Hfv7P5/lvbNEx5wEI4AYGwaYX9+lNHwJrCMPHA+FstnYMx2g4RrvCgSH9GGDbO63Fb
ZBxs/OUoIRntnAHxPtXSdTbW0hucEkACsT8v/ILma9D70WaoZ/83F7pKk/56j2hCWSa4Pm6Px6Lp
vXsGzbrsdEQQIUul4Dht+/qofFjWA1EuEDRHfddqE33GRMm2XtY08I6kOdo8/VBbzVEPsE5VPj6Q
5+s+KAiItT+1xyYQAB/N+MioxDZ/Vx5Zvvm+j2ebYEMDS3is82x179tEejLKIFCIdxPLQqar7zIj
D64qIlm1dHrjYKtk12Ywh6e3rDPKGyn0xxEG7kF4uwaW8BaEgLmtnVIe0NYYW/YHAsKEfKmsRm3m
UJHhrt0PjqmuTkeopy+qYLfU6AgNs43GWKIi7V+i+dg7gbHFAffgkkJ/Jaw3Gvm82yT5CRNpi7W9
3sEre+0wyG0C13/pKdJyauIpGM+IB5FVjOMrGWn5LlHJH/EwgsAC22TVx0QOn2nuAMOK7a1fuqRE
51LfFbE+aN2fIY+42JSqW27pj1NrO7eReIWbF2Dh8wjq/ThL1jK8kygNhvZzzIoBy1NRUe6qCmFY
72JVRjP8VUAou3kzTM2+r02aD5Lglcp51vRIT24LuFu1D4GM69uEb2sJsWCZx601NWm6b1gysriO
H6STjN9raDqKd2treWgSO8pjtHn+c+znBBgu/cUMue9sV/fE4e3iIeaYlXiYOUJ1lZnxHdpzvcVS
n6HoolcD61phdm7Cs8gW+XBbt3uCee1HQm/6sMZ1tBSeFc7T/QQs8s9uEATup6OBYmsLl+un4YNO
WpoH4BpK+PKgzxJkFutf9C30rVUjXi0UrTSiQ5uwL54ToPkPiS9+VI0dXAqeso1UxR+t7F9TD/ID
iNpyT/8gO7VNdIP4QfqGaPAnJ7DMNbFosjBuxmRkp2Q5CBfZcCltyOtzJFgB8WDv6GmJkxXcXD+p
9tAW8k/LZZKICyC1iomb9DqKtOW3Tqo4LGYg0JYyTmtCymfglLCsqWzDQbqXmCRDr7E/OGHTvsau
cvbVosyL3Vqz8MQ8cwifLu3Q3vEea1z4kEHCgD0wO/Rqju5jYqMv/fy9xtB0I1EHWYBZQ6JLBKAf
rc7gFMih5yQ55jXi09A62Xosn9YVbL3hnoUg0DFBAkyyP4YGMNi1NVK3oF+nPtyXkj0Xux4px0sD
MxPMqLySU2ftB/o8RbBdS/h1SXsDJ4B40rRfZ/+JVVqgmveCfUWqWz6AtYimojhw2Jo3TmSOV3Oc
D41M6CIsvzSg2DZBJoxjvpQowLIDhMoNDgeiEQ5MY83blDbxLgDAddCIvvaFYd1Llul9S0/+Nsb0
DG263xRqPpp/zHCNCcpKlwgWiS+0O7LWv4mQ/B30m+5bzKQuBtU7D136M+nDaxzjnB1t/RSQmA7a
JPvugO906N3c41P97PmZv82n6CkMaXCk4nG08bmP3pXQUXK9ZZ8eSzV5aPTsh7UaTadGbXM6ZJsO
A+sSiJAeSRj4nOa2w5rFIz0JnqIwtl8tQTeOiQ9wasvDp+tiGY2x7N1XDc83TXxyIYmzd/Mf8bzU
amAfgQsQwjFZJanluGlBbS3HbrvEzakN7eyB3pIIFDgPYaZhk0dK3lJJ0s64wdGX7J15CA+2V34q
K/bWdm6+4oNC+uKMp/U1n/3pTCs3PvBlvmPAaS/dTL6B4Xs734m7m8jL76WK2v0sdPXnT+MZSQAo
ivY0I/lqI9psPuJGTo/rU9NNJkL9wTxapVvuTIOAFIgtd1XcJydNDlaOdOLI9vO5iOz2OAWCLnEd
hujY8mPkeI9RkJwhx8jn3qne0N+xuFTNH1ZChsO6FowO0C93sVJazc2QWDMCitL1P4F7F0esYUAT
eRl2WS/ffAAlZ1ulYucbQ0O/iNQkDQFiizQ/Q6yfVwe6KEsowWVogaJC4Y3HmnTBhEQzk+B5K7LU
xeG6pTlH5zFt51Py4PnKeaiMFHFbNR8Uc8J7THgHNlRQm+OZwwL0dp34t2ByrlaY9o+GS+xWkN0q
gfmxEnreV1Ne3I84b9bfyVJo5OXozLBubtFQpx8kFMAMU7gzdwCcLczJkRccvVrxPDHnZSTwYSVb
On1B2MCQD4fYywb8BjO53OM0780Y4l08Zpysf6ZNmN1UuCwablrBV5ebFgf2wcJnfIgGNZ9xbOdH
Vcn8mHbg1tKO0wHBGdWjw7zVSKHd9RXKVAUSB8reqG9O0H2hb7Otyjr9MKQha4ssnK2yon0gsNJO
blvd7Jm+WzHl4TUN3mY35RDl5pcko+KaZaYBD3m0quJL28HLHB0H1lZj3s8NVsXJDB4BXFR4oAo0
t3EiSIaKhunOLj/1s0qPxsTSGg+MaYhkeax0VF7XdW6ZPJwr9OqbKunOkzTdHf7bbq9bY5fafbad
agSkph0Ab6xOfVO5p/Vw25jZLXYkfA1jDpgEYf4wpnq+EbH8aJIleMwBXTshCF+k8UuObN9vzNoZ
N7nDgrsWq01a3Yk+HS5BwcdkjO0dwREawRFRtrKcnwSBxjsHt/grpuIPMSTvc2xFxIjwbk1Ooj/Y
BoxZ4jl69AEI9l5R5O9tWXcvcwjHuovD8gyeosYgNJOXE9fgnVFTm8bE+Qg+LRz/2jxwgLIOne/+
XNf+WKVkXarZ/BAj/ivlZyZ0dds5l3nZJypM3xuigP9Y3yCNxyICN4cygC82yOv6FRy2oUHM33I3
7/du1AYf6LteQy2+C23UL+TcWLfEdIvHbjis5YBqyAbwiY0Cutiz/Rnu1Y0k1xoke7WMdVIqVxgX
+sFkAx4NhIdLB2Qd/a/XMfgcpsaCJiiwoIqYssbT2bkS5sdItwypltZz3wcXUt6MbZ9XBm9tERDF
y3bpYtVJ8a1UI6Kw2Gat1xJTbFcS67uQflllyWHgU24KY1N704E2VnhKa4MohKUhmldeQrrpsJ2r
H54S/hOalpqoK/VtNq1sn0RhhxaddnrhEYEYzemNkWJ2MiVw6/UhIHQCNmhtumCWlx489+jk1m10
VLJ7bMHl70jWoBc8TgZ6SUWC1rPiOP3nVBmpIftLbk7Q7+DhNn4f7tphAIZILbMWE1M2hlu8Gf12
qUXYKxjsBcDklj9ADMPZi6jFMlnhqh0Rh//5DNTybexwN62/S7o+uVKG3itSb042x/+lRD3S4h83
/Uxo0FqH0ZJhfAQ4zs5LyObGrvbanbHc/nVPqzNnAKA2n2dw00XhAPsRZnkmMTTbeM50Vb4tTwHd
kPWj1VLjsJPezuHB381BC65Ij7uGxMa99trhiJvOI67N+ToSIZG5k77PdPYSlljFojKNGTTY9pYD
QHGRhnFfdUxzq6k6s5fPu8TFpjyD9V776MuthO2DAYlBS8hEVSMvIpMvMN58NYLZa36QOmHu2nHM
9rUNxmXu5jcgv82VIL84Q9sCpYunf3kkgRRge6ndT445qnPcl+QzhJz6OuVQIAXOF6n9Zz334pB6
49f1r2SovqcMS2O6DqND4MO5DRChdxN9sqGJXdaqixMjcdU4fxYs0bfAiphK17F5TK2sfIRXylGS
A+f6Fc2gLa6lj5NCsaJEU2ZsyD7IjpaXcTJKpN4Uha2OiARSUmf4WAIp8rM8zwNljyin8WwmjDkm
0rOfWhmh0nwLrRToUWJfCcVDL2fLxzGkga/MBw4u2Z2sNQeZProFS9NlnSeMg0OWCd0YUk0SEM9L
XdvM4GYsY6TIlgollAHnsszuNMw8kI4lWFQfVpBqjn1tDcSIYsho7WiH3/iLM4bFxZfQOnsGY3Jc
4moba9gj9oPJXobdZnIbUp+m+OPQyA+0X9yzgxz0P2We0cUkKScRj5J/WwU4SWduaTLrB/EacYCL
YPlcZhcIG9VNB7Izp1SU1qmJIoeCQy17XZOfS90/93Vf3feO/uRhtFqOSACjxuRDW0si1kNMI1gL
S7aE+/XoPUfjsCWDPtgq08Bo4mgMcb1/joNxuLhRdFv3IA4VYlfmBanTBMbVJiNSA6jVbp3S1uas
rkaiTshjP9VtEJCEailsuEIf04EIYQgVVN6LyKRvx/ToEFZIAYpWtIrIVpqWuXfvubtmJJQozNoD
A5IWVCMML7pElWzyHczO/tEHQxC743dekv6wXrwxuMmZOdT6qGSjc+EM3W5qZoqn9dsxQqWzOSlS
iWitbZOpxJ1jEvWtLYynjDaX2rOucGnaEdlwo0e3A9nDt9F1+5e4Du/ikdyfXIKoTNxst/xuJAH9
rmmyhYdt7c0A489aJ5qBXW/HMfWurpfBnLLMa5+GBFyQVz62cE5HFuNtRNW+Xy89SDooJGT4boq2
jHatXHLmbLLCioEfwZJqh60RvEgnHinP88vgG+6F5PU7Iqqq+yyz73uCTC7UAL3Z1Bflqocqb/hz
aXzuir5/sQbsxxCgJ/El1GNzWBfUdWuvqUm37az/1KYFPSTKGXGzqZ/WIWtfdU81z1c8BSDJloUh
dskRci2iTdeztqZXfJfmsJCWA7n09KeBxOoqM/v9+sfXPSlW1F/FkBOwDuF3rwweXSayz2vbk87K
fxYkPRcPgzF953BVUgzyiAScpnh1jjUnZixWKFewl20bK7+t942y9dh3hntYvxVvF/6hXhNZ1wND
rECRkGkpL1bu3YT0wusAL+NUBMn3jJVvN+gkYDZc6yVfzCNigZNuhQn6mNgdsTvuM8058369C3Zq
/ewEBQ1AD2+TiQidR8HhQvAmMMa0Pldt84nWInJvf7wVtfbvSJRq0OUzhfHJAdgt3s60SuxtN8XB
HfRASHvxc8yxdRtaZAXE1Jkz9oBHlbFUu2lxph9mb1OHI+KyHt6RrEHVMEOoIbimZgL9Z7MMYgjn
OIvmYfYKVfJ18lEmuVVCHo9VxF/coIJjSEGsrBLkZdXER47odD0hMR8Qg/aMPi199bOelCjTwCEp
p0dJU2OTjl16Ir6bPBJnmK6kxyAW6yWTUbTd6EXA0kwAf50kvZa9+XVWU0bgtYjIFZi+2n1rcoqK
MSQrYg0kgZ0FYXCgJVO5KxqlX6L6a+7RoQnRwN6QpTBUIIHhMo/JBkaUdTUppQ652zxXftecgjoH
kzroYe+UBnBWjhgcJ4gomcj/VcBHvRFhEaHshGWY/TbwhLy0ERqJzJ0/WSmn5sCIg5Mh+CSETWlr
xXK4cH773NR+9xQT6uO41kdiV4OnZPZTFle1BWAqT2kxgglYSh1KybZwDhxdmz9riMqwB2y9uLgB
12BvW0s9b2Rk3jhfKcCqMx8GaPehuzfGAu87jYYXSjJB/hJu0jZ+SkO/OMyl790JoetT6BTx1adP
cREhfXg8e3XRubt2Mo8NgHOe8eweqaV55/lIk9AvvhROUr9IuL523ozPzlTbj8IEHxjHQCd3kSiv
ld8LOmDp9Joh1VAY9SH0Js9a+996n4FIUqd075uXJNPt/VDBEhyRxgNEHmpp4xRR5Gcn0XkAK3uX
JznHMPniiYqXP0nNbWxZqBp8BrABdElhTn9IM30wmpwwbAsJVGd9zPzbjG7hrrLtS+EpFGNxGZ3d
doJuXsZ0bR0gqGY/HcMYuptRfOe9woqJsIvp/34IjYT3JqX1meJP1HjH946Ca9nPlOOTBQR8+ObZ
XKXRjhVntyk/dtPw0+Wn5GMJSQAqvlspYYqQw4H9jnhNueEa2jHO7rI2sBM12j3WYibYtl9eh+gV
T2UBOfic5/5rzSFyU6U95/4QPl3Oa7/JFQupU5+6IAa2OuNFNp3H2VPk+SpbvLRl8uSZetx054Ta
n5WajWkjBe4whwZIjl34kBRRt7es6FEqJskkkzvHustRTXjhSAT72VI9UexScdqtcETLFqqVkyx2
N4feJ42Qbhv2BIvHnTo3GgOBOAd66W42Ar6xKioMx+2nik9s62dNcAD8bZD+0HwirlfQikhfQtmC
TR77kE+KGFpnC9RMnYnQ3OJOtxjfRB+UobO9s2RoLXFCtfNDCuNlig3/IsMyuCTLL+tvB2th7Ro+
gOKJ53FW1tWeC/GMLmYvgt4GV8XvZEezMmtPaaqjO2X31ym4cwNuqlC9tbM5gHKk6YkW6DjZ+2W1
8wqNJdWoWTRbFBa42UgVIVijANfICN7ZRLZFhFnKfjdgSs30SwElmht8DWyI0uXIlts2/HU3+2bF
n22lnxS7ZLwcFZO26o5tzhDY8Tr8KjA0oN73+0y0Ha1OwK4Nfu9e1WcILG/UZj8M8WUscnVwWnoG
rpKbThmsXy3FZOoNBalXpCFoi6ylKHsd0q7bBnke7CGFLpnxMUZyoUGt0zF35bM/kNjN4Jj5M7Qf
ToPPvYgpcH3H2JVOfQ/mfNpkZZk9YAARKTGnTheTjA5yd4xa69k0MSVp0PInWU0cFwagLIYzJjcC
5KCY9O1OxPZjqFtiPjK0JVPbnHOPIVw33hPDblyFKl9SOPdADvP8IKcfQy/TvY30uMmi9NAq8QNy
wsfasT/aLDRZPhtsmHIr7bna4vFime4IP8+Gc2njhSTOFZ2nN9F868Ult6xd43fZARWxOjuAVFgd
RXCdA/kaiqK+S6n7RnC7fsOQgvqO9F7h7DmroaPiwJCD997PXwfTRnHjIJP2axZ6H8M54N5kvDlO
ehd4x0EMgAzQfEFUbyh85w9jFD/OkU4O9AKPRXPpIm+6Q//9hg0GbDqhKjuXJbCJS3OvcbHil/yU
8jMS6gKWeah9BmNZSIrH9AIbC9cfqPIhNL+Hfu4dBjvnawTYzw1CThH1H9IpsHD6hwBQ5ZskF2uX
6+rNcuIfkcRuEJP6sENnOD0g/zeOUObuW/y4RzXzIpugUJcruo5jS3aIU/FHXfth8AB157DOiTE4
xcyK76rEJFrqG5LS7DbNVy/JkkfGqf6pNpNuE4X0CGLRXS7eJNXVm4frbM/qIYibz53TYa2uCE2E
fr2ph+DBqeiazW7dn9w53wXkk+1Q+YJx66K7RvUfjRdHEX4yAHEm3JB5aRaMelfkfFSM76qHUOi7
eNbiGEwNEJySMVL4dZyQhVfVTyz6xgk3aXAQNMI2vbpXNGkBNLY2cit3C4CX+caSaT3hWDXm85S7
7RcRoTFUSfOSFxwhGynUxhYVfToSwNO6nM9Didi7GKetkeIo8BLjPIXufVVH/pX6vnnyHAxRKpHp
dg7Lbt+HxrSTpWk/dqnrXUU7PBByZj+mcWMTQ9iKKz7ji8VZd1CfB6u7+HgytgTfac7qbO+W60Pb
UB3yXj/aCWy2B9IEkxCqXy/ItR1awrNs2bdbPfHfog5GtKCBBl6OwFZINBtFbnCYdK+0qEGmoiTO
XF3u8t5y3hRguX3kjcZhyhvjqW4UdlVJCFctn/xB56ehSAhnzpvkpdda79Ah3XXez9rh0FfL3ns0
59x/DKxB3Q1xcFz/r0wg8vYtj+AlPJikOiZ8sobaW5ObXp35in7/0ShG83HkRhJgWhMaXKQ7I3Ha
be2hbbYJuaKAcMxbWMfehzo+GHlunKR24o2DSnFTEU3Pqll0HwqgR+Cdg/CUDaoCCaj1HiNFt434
16NPum9q7QxOjHcOiN2lC/RFTnl2rKOPOjKbvUcALzKxiYdVvHmz9dVGKHYnFXelVLjhc7KaN0hE
CKirlyBy0QqYks4r+3R/8U0iQVpvvs2dHjp+Ej4uep/f4saT7NXRrii0dRor+2MWEOHUHAKntS7r
L7kxJmc0hwA+UnVwtU/gaNroO98fvGNY9Z8EjFpGe4WqQCet/y6R/+6LSdWbBGnnLewaDRxihtdM
mXz1mird6CmEboXXPcyt8Tog3oxzUug1R5xd2/AcZYPHY+KdQ9Wx/nuSxNks1nfwaPVdT1xTSoYl
IsLWo2vbnK24MM7OzemROQfM4xhz5d65pwcX9kHwoXiAQUmEoy0cwNXZnWgrMCRjap3S/Lk0xC6b
vSPGrN4oXg18LaVMn+yiIw3ba87toJ7Nh8TyrglBWntKAsJlrfJpUsHHHtDvLoqTT003lDvSagga
ysj0y/iBCY/OQurMiuABmWQvfmgYhHR8mYBb05oKttZgyX13zTAwQ+Ks/M3cgfnNXLQD8UyWBl5x
pwiGAzDifidm+75xUI84XsGRb86GawvzGnwMq9FUJMkyVkz3NTV06S1VemE9e0X9OaTdTg+K0U2o
5X607AdPEpQZEesXhNI/Th2qwMxCIES0PJMp0n4SB0h7bmKLRexZGgGykparA45IIY4nahMOIxqc
kdSbZiYkUO48FET7sltEpAhVS/BnhzCo2aD7BF51Qeevd+wvnZ3EF6YeH0JB6Kdtd4ST2TcfEj0R
tHZ0FH33VY4JcaUz+5gn9QPnV5q/lr+PPTSSjRt8o9H26oiazlFWUSAhumI4CcaE4foHMeaPie+M
kJAOA0lGbylU87B/phkZIR2IXoYxNfZ9RV5C67RffLIfNiAZfjhZe/Nk+12QYwAZGcCI0SlQBNbH
MQi/iDZ6xlbWk2UmDqqVe0T5O79zi2U7ZPchoTbIiFyrSLhfti3mhGpbwzt2DcC5DM6Y5bfQJ13Z
4ReDDrX8S5hSGwaCQpeK/jEYhnZLDBjZT94ZnhdBFWag9h2n4k1j9+fW63cDTT+tPzpq+KpppGyr
cHqupOKMZ5mEnrhbGHCXNqlO/8veeWw3zqXd+V48Ry/kMPCEBAlmUVSuyVmqkgrhIGfg6v2A9be/
r9vtZXvuiUokIJJFEie8797PJmv6o8UhBnPAfSni+BkJ3y0toscil+9ZaQGkNaxvaaRfDuti24Yc
SdymMXvKS+GURxiZtNccm3KK6ndYxGPpxQC+cgp2rpusu+Rg8HKikArE7L2bOTG7tqTGYsqHGM3z
PIBlJeZM8qUs/LaN+nWRKT9VLdF9YE+nZCD4FTUWohXaMLxvXh5/KJl8i6z05rGIQ8gxERobe8Mq
x4YVNHkBg8mrohVUi4NCFBGbBtZQtUvSZFtOX+7kxySORqm8FsJ7ypz+q0rsrypLq7XZMo6HGTrJ
RGARROTIkobhL5wfK30absiDzZ1qLS6fGSfJmugUZOTD1O4RMgw39j3aNSpVgFcuR0NTDYOxZdkw
Otlwu58SJfovtJw9bh3uEkUnL5VH1MTy5/e7EM2TbDe6xWa+P0VM+FlmKOb5ftQrMiZaTfvx5xms
fEj9ovPM7Z/bXdSunawpr38e3ZPGvkqpQf/18Pm4rKQVOezu92nstG4NoLkYNMA4jUiQDC7sVKN4
0HVX4LCbcWy+KmMglcYYd27PQAQQo2Eg/tVx3WWC3DW3/ApBe9bUVlz57c0lpCtMgG5KaJPmHc08
308oV9rhXXfUn4gggypBdEOZ/WOOw8d88GZflmz+bD51Qo0Un3zKt6pVTpVBBTfVdPTwMcUsOU/o
Z4e1Wxe/pVK9AR9WfLzwhPnM6YMDKX/QDXdXOuR70PP+4Vq2smGAdAZP+jq4oqN7calDEhIaXxzP
uTqjNV5y3WtWFatWjYAkbWwjsjhvItHHhSG8xYu34KNfm0ulMnuPs/NlAgdSCo+tkxhJyhOviSjQ
OpriiK5GIx7mJBzJSqxHO2BFfJOoJ9AbNmgldgSC4sgvqEWFO1sZf8xJ3QXxE7m+2UrBGNiSVcx6
yVG2KLArP9NoJjfHyh2XoMBDPPdvlSN1ukH21aKRC7QPn2iukicLxCUqljynyGaMSdKaqBT1d2qH
a5HUKC9XSoM6IiJOncWwQaabOi+cZQdq5M8iSr1VKNkptZFHQ16YgQKwY9W4/Z6WB1kAFmHN1iJE
VFFeGywSV3quf6sZaoAa+RuJa9lTBZKdfiz5EjP2KuQbIfGNqlyZRgywW9sNpncFp5TtCsLBSV0r
aDi0HwQddTTQyAgrwmtjDuaqzlDduJp+yPXMz3PiPQFSbOKmZKw1Wkqi2WRRpUgPhutNj4TJ762K
VmzIska23adgQ1A2KFioC9Jh0LqrNZMrlSYFq/pB30iSE3eeOuMagayAPSFdpjW2WX3xEzFc4luj
k2xKB6EVCXskpYTMtUbL+xgqP/o+/JkolbKJ2mTxBLEdV0doB0Vbg0lhxyPD7MYkBDayc9ERxSDK
FxBkCBZcJt4j0BDSzHM+bRTnZINk42aoK7nx8gcmdvcpbQ3yjx0Wf7hj1vTMetbw+k3pJbNwQqzr
SGPP6tQgJ3ts1abjs02I2LoSRs+KPyKxPk8q9o+k12GL6K3HUSnegaEnp/bEspe4htR2YA21LzBE
VJ8SXl9lv1Sln4ln0wgMQebXesSWKYrfwN/xy5ioUUHBARvkAPHHfRwAMm4psPqYVlArzs8KJcOk
tFmmdF67UiBr6RkV/aibSoCa0AzjGAibCfpLs/QNCa2Bl08HQ51hk47tx8ybXElmFdlFNJ3IaF0x
Z+DbxvSYjLrKooWSF6HlGx1qCpIL0te6JHyYh7F67KPxQ/Q1jBlIlIOXaVv6gOhWAJSySp83Wdy6
FJ5o382LegN43yYygKJgzTmWKgCNviRaKSct5GfZOSv5PgtDbMLO++15p6aaoP6CRGKa5WCtRAsK
mcLeGH6Zjl+X1p4qNeI/y2nYwCzd81i8Klj7+SyUvRc5ra/XwyVRCE7SKpPCHfFsMcndrCRgtmaq
2q7QrdM+Aa8qUZYkibzGU/rpQrGGbxrqpLWjNHAUtuPFKjHXCev6HUyO2s+I56Belr5XFT1izIPI
CPJH9N5snaHDsccdX/q622Gr+U2QMCWfjF1DPVCdQFahuWRnZR+yil81Q/nGqaVbITE48LpbRATy
0QwTEDcZtcEiU5fg9U8tcdB9OPUA1K5l6TNYYt3r9a7Ej8/e01mT2coloUKpzJdwbRk1IEcdQJfZ
AgQMlZ9jc5wsWrVW1g4fpEepBOASFF66inKgz7sZyG78QWbbN9Y07NCJx5CY1sfQtLWLFXqXUTXz
w/1Wz3PuMeiyjmXNKGK9WXczgZn5GDDEIuikZrKJFfmddP3F7dp2P3QIesQMBTszoXIUhb0K1QIS
L0vFycr2OqlEez0lQa3uSBdD0rNxajoxVDvDXbeMj2msH5M4fopc/dKm6h5YmgZlUTdoblk32+g/
caSaTLbjYzt3ftPEVydEvKZ7uUeizmuG9JYtGQy5UVCOavDTstFiNtJEukvYOK64wqgixRFl5Ww4
piEdkLpAUDzqzS1PsXolTANT2r7ExEauMjFc8YsRfRUGpGiQBuRyLxGTlDnZ66+yaP4g2+4sq/Jz
YKGSjyVNOk3jmlbEh4LsR1uaz8q0zYrfCZ3DgVFurdrhmxEplPEq6ofDU00LYUw8CgKY37bSmJ5Z
JG+6WMVaRQ6Ab/e6tlM0Zhg07OWmgN+zjrN0PJr4uVdAVtwmEk9uaIun1limjXmclvxx8RROzhws
RmbfWW4iuyPYTnUDlerlqqloTI3LVyhX0/5odG5Ku1G3T5PmvWlG2DzdfwD1+KqEEp70Wa2fkm4E
1xPznt4P6k7TPNXE1NECtq/3M6JG6TdqD1vyfkao1P3VdIV/vwXZqnmyBQ1KvGDK7n5fGjfGkfPD
1f3R7ve15NKYai/Pf/5q9OzAtlDd3m/ef+jaS6iq6e2/ToDkGXXu0mC1M78xQbiHqv3ZUih59pBH
oMqo3UDUs/NMhuQ7scHZr+WEAsLts9Zo2S5EQPB/PkEzs789AqGzn/3yFLriLimY/+tToOAx1bn8
Tye0s/3nNdxf5H94hH894a8X2eXTsGnHpFozvJQPkT2+FaNbsbmKulOKLgnpqF6/uk3v7vE6aDQK
OMpng2TBNuWmn8v6tS8XWaubiO39qOuFmc+FHO1hW7FYdYeUVl+6j8wa0GTXXcw+JrPXdqmO2FPz
u9Dyrc7uWXFa/buIeKgZJThB5xCAbTp0lJpWySwpulAU3REN2n2Ryf1iJXb1KQ2Lfh6xNu92jl4p
xOv/0llQsF2EOU8l8hw/MwHxV6ZItkjH2sto8dW0e0xnhuqQWJv2/UsbAaTsO8oQqeL0LwDGo1OO
MW11P+qhmD4zJWJvXU6mKks+l2F+eHXcv9Ri7h+sWn2831KdxLiOcXwsspb+Qa22+7QwxwtwgvEi
HRo/aCdsPzFtWH33O+8/SNg+ZVn3obE5eGVIJUTtw3JKb5/Z6LArWVcf9rg0NYaivlJjNq/09r/u
9/OfVXx8d/O+WE7T31SUkB8q60JA0DXAgdQr//yxNs018fMsQrvMSfwxIgY28278r4dNp2rDpWzH
bOcKQXkB0uumyfUX2U9HHaVJU44+kRwIj8lD4enItE7n9GmuiJ5MHNRayzZE6KyswjjdpD2D42QN
2TH5bnQ1XpPa0T/nhdzqFkCIMi3SAwKZTZ/x0CGaXo8I0byAbz06KGUTy9ftquSdQ/KEAi7naize
Qp3Mh04MEKfwimoOnSvhEg8R1uXHHIo/Ds//j3t6nsrv//7ffhVd3tbT7TuMi/zv9CYPK8z/HvcU
dJ/tN+Hsn//+J3+AT4rr/kMHmwJAU4Vng4AOx/of4pPi6f/QddtyHMfC++epNu7RfwL9nX8Q2WzD
ggJghCdyAR3+E/lk/IMpgfMtC9OkapvW/xPyyVH/1WRmabaHqgVzAy/ONHVIaP/q/JFDJntjxihO
Vk68yUukCJXa7oxouCne70xkKW16uJuZUmSwcmkluekeqePLUALyFJV1ScLuwbbrC7G2ihfvW29+
ECmSXmdXTNmJDO2fZopUUqHxXXXxR/8gQvctp0DC9QGlXLavOB0uiWSnUDhtuFEEO9hOI3RHJduT
boy7cUbjgNnZXpmD68/jUcjXNNS/Uxrcky62UWdusmggkXmM2UWkxjqqekK0CwquUT6269F8CcNi
l4Y8oBcjHKhNASO4twKMLTTarSuy0KSjsycpGLNP1Jy1aOevvBx3Svhi2vmvYrB/yCVqWg1aXWNh
iKCXWf9GTlm8KlqklUNGGsyS7WkPqCPLISh1DLfAWH5OuLYWjb9A7OVT77lZZUZzWaXDbLKbNZ0q
XgMX9MlTLZArT83WNZQjoNDvzu5IgsLRwrJzV7nml5I3qPLpcK7qxLotBQ9Hqz7ion8TCbv7ijJZ
N5HQ1xgXLyfGBb+QOGhs4ljckCfWq79VbG1h7HnrdlCfzQsOw3nF5oz1fed+daQSOmxexyRaMjCL
cw5WkMDT8djVr9rg7jJVaswEvAFVAo+IAaf1wz6m5zAb1bWyaEwn7i5qTOe3pifb1KEK3o0yaJS0
2GmtiXYKtR71MyIrXfWj6Fj12w2tzI716zpPIUUkTU5XrtSoSXpDu1dcD/ZMTlW5PNmTgXUpGQGl
YvuPjcYfMNRL0pIw2XsvEbIPvxBEQWX6dB5TPWYRW723z71L7bPRvPfUJO0+svu3EdiyQu5yEmd0
mrJG2VoE5Q00bQRcGtBWdh3pgajGcjtk5S1Wywv0GN3QgiH/IpnNQ/s1YrpUojyA/B6dMKyBnUT9
l8TebkCeNqsEWTvJD6SCyyJzOHlOtI8EuqPas07SRPrrjcZTZ1FLxngRo6wnvTl3H4zoSgdVa1jm
Ts1DPRiHxrQ2Rc0meYBkTYN8NTNjD+S/X0IVhA6uklcL0dyqUEyUJ6Eeb3Byd2x4/Vw4fDuxJpCD
6X1ldRs0dXQTXcJcKLSDITBtYdnBOZJ8qCJxV5WQ57qQ18qOL0+WHZ+6pX/ddm7gLvbYHr+EaAlf
Mktl2wn1ya2p5LZHUePXyuJzb9b1Wk0G9VBlO5lDtm815SFGU7BmotsnCwiuKa0tHmK2VYb01hhd
0lOf3OKWeFoeCr1LFyMnSuqPxcPvG7Z5VqIKHwWNad8s57esbP2IL6/v4Wwx9HZnA7PEPoBeEV7j
GnFFt6aBnzzWWgirNTXBNMTWsU7AbNjCIjFe79PtoLC4SRrAEvFgJysUOQNfOq4rV8eXo+cOQc1Q
bE0Ly57jjuJ0li1byLl4atJx76hInp3sV1rOy9K53OkogdzR+OpTbcVXvV1NMqKtj73+6MXoNzpy
xaY2pfcA6FPraUqZiYsWsB77IMS/VEYCr3s7VQ+sHFBpUVoWoxCUMJxul2R94HbTgx2GrwLZB3sQ
o/LtpBS+J7QBmRDZ4g3Ghym6sfqh645GsMYmeahlz7qxctikZeEJZFAPSLsgmsKc9nFCflNKtPAq
9+Q3fvdfjEPxyg3DCGkqI70rNXi/E21G9HS3BPedT8vQ9aXSoU+Z8X5RanNnwSA3lPkq79RDzH+x
K9z5HBoRTkxVnq1I6y/0xTa4OofHMqY6OOVVv++Yj3ZyIqeeGHNouZKCHsN5Z4rxo6/xAZZhqFyJ
pTeCqYzzreaGT13izWesEAZGMfumVLH1GsuZQVcpv9th3MY6vS1gavZq6KrfNfy/Y+0JouKdnQjr
5F3QRTgWcmd65NQobErPSshmM2dcXzutjQrYpW1S1TWkjgkZ2mx+5452GW1Qx5hfKR5EE9U7K83f
mCdBlRss08Y6pSPVCd/WkAZClYZsssgRXRsHXWnX2JDSHVdn7eedLk92NkU4NbP4RqW6D4rcW1uJ
Ve96tZ62ukqFsjSsyQ+11ntrxvS5iUfvexwcn3jeH9PgljcZ1VSZG2meFDoDCCQQJA+K/iosNT5l
8LbrWaaH0kW1Uf6m9gn6VknW89in2P465B6JfkS9xtcUMMhYepspJ2E9nh7nvmSXaDO0wvs6iHwI
bIQRY0ZGDgCVDXLLdaWec1sSV0KGgY7YlEmvojlJLa3jW0OCLasHdDQrKjokdXtPIaZgq0Y9EXbG
a0fZ2sd3m4NLzx6Vqb81dLoxm1JLj4yQoofr8EUQZAFI60lzUBuCrCDdI6GKY+TUKSZlYcU46Doq
eoGojMmUs6X7Khk3N22mvlV2lPiaE04/ID4XrVb8KISK7AqjDkHlbuf/sZ+5U74bK/b2ZacTgGJ4
tz6ST63Wzpc5HT4NtzGQSYv4MjfetJvo1aJdpw9Kgu70lLrhq5Zn157r/GxhudylEnqy6ZGM7NVB
EzGtK7MCNVkZYqrg4SXWw1M59e05aesz2ePJzpsSdVXih0GV703k5eSOnyhOvSJmmaJU7A4B7iO/
ihCtUqncV0X2OhoJ4aQR3xDFHj/qfmC51s2MiyXaSiO86N6g7Wyr+YxgLYGcQ0nparG6LWpGliqU
zwZ9k1XY9M0lbSnE1nVNrw0HzQoMGOuIQpmPSmf8UuJyRDONEGeO8qvtTJdxjn/Ptvbm1HO3j916
q/RufzbofNXT5Pi9qsfv+J0kpBf6ZqBZiNgQUfKot9T1YSWOn4BDWEdiNyGwVoYnjVmFcd7C8CHb
s5oOFhKM17aZhq09aNE6L2t5ihomHBL6UI3K+Jlrp9mH2VTswqT6warRPBUhwQPurH15abIPpXQP
bUKpUStpzxytngmW9xoFErW8AVBD4EzRhfjiz7iMLnVHYpQc5XMKQrfRUlKBveRqwVFaaSI611UW
Ewo9H1C4M5ZnLaJPIsxRaXtSC0ov4nviUj8m7aAuX1RE1KWhH4j9BEMnnU3uWdskfGdNgrUrZ001
8rpxqJ9LGvaTXf0sKnOzFF7LlLp9J0tq/ZI+i5g9lkbuAyJ3uouU3xMyJTSuGkUvjQ09cV/v4VPo
JVUE+roMmXoWUeZ76kTzDC18J2fLT3ptl00YL9TpwubCh7zKBezUVDQTroqmaMiqKT7SReOha1VI
qoT6jNntG7vdSDV3UZr07aOspm4JLu8CrxWvc21HJxB2p7HN2yCOnt2Qlvz9h1doYQUkBrKVmBLp
/+3O+69E4IJs+/df//xVPfMadUMP/nbSnyP/fn4hKAWtdCPuwH9/3Y/+uYsMxOH4tz//2733s+op
cfYag24xVc2BgniDJjFqDveb99/mfP77ff92Cik0Ixbp5U/++rv7OfdHmOEup6t/+5u/Hvb/6vCg
FdVWNomzZnGeHfomzg/wExlv2+XX++2/jtzvg4yjsMnf0zlfio1KlR/+OuP+2/2+LjWpmdB1tpjz
lkJuu3hUft0f8f6j0Pt4Zj7iaRBacA5DMpmZi4Moo0K0bP70r4o0t410jfwAGaw4uFYXEgKm/8AP
X+77af6vl9gtr+L+UMKz3/qqJ7Fr4uIrBqLpvWzMDvfflFjwmwiBkRcGTUtiutBX88PMvXg79DWi
HJ4qqxFoCrMzVvXypErR86YsB5Q0bPxeaeHIjXV5AOW7rB2cEiM7ieiINisgbvff7sf12eT4/c77
baezhl3nMu0uJ//tIe63//Y4fx3HoD7umyTFYW33zE5I6g9dHFXkSA4HfQ7zYLJbVB+0dHmLiKOf
UZY6znqq6AANy0dahwrH8+Vtvt++/1YjVfLJdWv+nHM/YOJ+RmEVaUiUlo/DLFzNN3qPjTJhVzsK
sff34P4jXt6Nv27e36YyW+lpS5+2Js76/mndf9yP/XXz/kdmXBZ/PtASNQRPtdy+H7mfmGgEVAnI
ZraxSH4EudiA0qGOb70aAysBK3jO4lUyGE8oW0+2zM4ooh9M7TP2tF0+96eKvqiaa3vdcYOwmXbs
JXeqYCuDLA52gU8g3TzlZybwSzT0DAHaTeuaXZ0XV9XSj3n86uAekqoXOEpxKKMQG17xmTyqin6s
44kWKD5gV2yiut21Vk36Hln0mh3U6rCl3V9Jeu1sNcp+wzD4QPuPOv3vMP9NJ22bmSE9fd23LP53
A6U+NHJ9SCOVPPAp6raV1LYO67m8Szap96AD68PwmpibtJ7WCG6hh2yUMRhWQoSbqAuvU668t9Qb
Tc967Md3pIrbmC2vTEF5dM42L5qAAgOGpWptm9mxgLm6Q4VzHJPm2nYsBI06kKq5d7KE/wQ7mPxt
IOzU6ZrjQGQiUtUDJaQdkNOT3Yw7u9Uxa2i/xmx67oT5McTRaa4/jW7cyzA64dC8MKE9dNnMjmA8
9o3J9e3skxI2Yg6dwTFP3dTutEnf1cXIQnUkyk0egHmwJbj0PVMJsg9N3tRB2SoN8SSOcxOz+9Jn
xaNL1EIZVbuO/eOqjfsn1sFneHcPy3/AHF9bCW4j3c2qdyJVbl9kw7dMtSdgTi/Q+B5yYAL4yde1
ZAcm0RVH7Y3q3DE3jK8xDPdqEx5T2fFv/lC63bmMaQ2RIywc7bpIRotoP7ZVoJKNRMIyH9OmXaiG
GyNzd4kOX+089sbBakm3UCg3K3iC4AgJWCg9QcHY7Q9OW76G3Xgs5mRjq5ZvanGgoxieRiJnkmOM
Qc4EXNeipUR7+yj08iLV+aC56WFW8rM38uzoJd03t5VBwSogt9HqWG9RPm0T7F10ZM5KZm1b1Tka
jfEk7WYPwiSQ5M0o4XRkx3OejBea4rvY1Y9tSD1ezg9dgmQtJAap1TdtrG3zT3pBQYK6sFatTdMF
ZF0DGOSDQR/OspFA6t1MHkZnOSfLzVHKp6ccnbHdxWfpWjg6nidzehB4qe3QCQxJuaGJ37s0ehuJ
u0QWuGqndN+Z+lGa+qEs6lPlGmTOfeSK4XMN0o+kpbeS9nyoB2oBCiBC59hbzQ4oAoIgZy+7V3P8
qU/GPm7ak4NDNRr1bVQy+DTk3Ew4tAWxJM1VzUPGzPhXERuXPme6cyHoihdZZ3t1QNqcsNQcp6O1
VPf69jAYVCjMozo4mAE6KCz9fk7CH6PeXywegfLBgUf+sMb0xo56ZYxoVqgCsnhZy2h+VBr3AG/5
4mQuFrnwsa/UbZmirIEPYjYrfbQ2llZd3Lp9VUv3qFbObS7NQxImKCHMQ+vUjwrtki7sdjNKx6La
4e7AisholYeIDAo2pd01muRF5sOnE/3GLkyXvnjUiuaA7Yy3dqfw5bPn8BGb8Uclm6PupL5W4R9u
dR5BfY1N/QM16E6N1TNxquvapainFbdUFS9VND1CdnnzsvwjSfH1QQxui+mNpl1A2XLdQ/gqcXDX
DontIB1TlQrdSMkx3Ai3fVAwQMiQqHnxKxr7VzdrX9g37LRSBDJ2D7l2gla4j9zi1AIS6J3wBuNv
DzcjNutTHrLHGuQ2Tw30yPPBKxndE/NZKu1Vh76VzKdR8Bar+Qukh4ukAuNZ81XhLS50vkmKdnWS
JCA4eZeXtj9xvaVGtEsz7xwr7eOCtZKoMA0jgWcqL81oP9i9c2P5ehWa+9oL8Wy6BLyE+a6YW5Tt
2k4o4txL5dmCflFU2bkS5IbpkQ8SYhu2yl5mAFUNdQudOmJ8k+dJrO2bo0aE7UWHQhmvVdRTGNXI
bw9vce5e7FzfzaQldlETZIKCpLWLWPKrOHGrebwkfM9izb10Ij4j4dulhCYNSLkKKz4P8AAm035Q
lPwFYCBVcXDY+NAKnJ65XvrRzaBdOFR+Y7PRM/Dhq+nW1Ekzp02uzsUuN7xTOn7QukXE/ViJ+VDq
dEf7mflJ3d6/4oZ8JY38IS3xlqXE4oVQWGta/B2jDJbYPvFTrd3OhKxpfAtEj78wmX2roV8ePcez
s5mscU8hfZXO+Q1P0t4o1GAgiNBSmn37lKSE04I/UWfGzYLMeizegvDB9jg0T1k3HAEO3qrIJAZz
CKDd7mQB/UaoCEWag5ayL+8hxuSAdmR8MAfMnK14J1Twy4TTZkdgppp8r47jMXNSvtNwdZ3sNsfF
S0JFEbv4VnWrc54Gnn6skmfVCmLkHd7w6P506pdBPlQCG9LaGjZWeZpDY6O1Pypv6wwB5TTduZgA
fGxDf8i9m5Ui8tK0h6Kzb9IrHqsmfY7HcA8BnS2J7mvJxcCgYJQ7OqEs45eKax+9lG7xhi9grWVo
KiL9ZMXzARzWUZ+Ss8t4Mk0d6UFZgzgdhELuwFHHw4yv25qNFZZTqszzNrIgSXU9YX06sHlS6cof
7pw/hFW81VLoBZISorLVIaEIVhMiWEAgsWVtWhIB7Q3w9LSriOPrbprjMC2xxDT7A9riB8u81Trg
BTLuykJuUmkG5qhvCDnfREruj824Zz+2s9Ei4qWuTCqXEaM+uhVVXFNpBZM8xCNZSX15M+j8h1mK
SODJq93vxHsw4Z4pjXowVbl1a9cn+FYvx41I34mxxVGvIr+pAzca/CYbjxSmp2xiAJ7Xg30YxRLl
qe/zbjrT4z6g9/hoRPXJrjk1D6PGsitWV25QCfQs1TKGT5uJGU14LTTz8BDlOQGzTPGV8sluchMT
KpI22wquUldCj8rGbTruUmAEIjapp1OuBDxQEDdaYcCyzGSbmyy/sCpHDHZd4Ws6ZkhyRvL8pxvm
Pp7CTUb13NYt3zBQviPv1IECey6t+HS+6lsDvWBpPdqNenTo0cBy2ec5L1SwcQ4LggMD4TRXK5LH
saD5MI2/aCXfkEvuZ/ImZX2YIi2Q3fQcYy+wXQqz1DGXqEUD0HykyEONLA6g4z6F2GvMznbQEbjo
S5n5ImbzZLZveVueHCNkPJLsJYZNmhmAzrIDJhESOcd9wdRYO4wp9aOTI3upqGLXglBViy4OIIn2
YZi1rYbxHELrji7GRqgCNP9CQsh8U2H4lk9jBhhNEXs1zM9pxeI7qnFRFi+dWQcWJrF8KB/Sgqs/
epmL9mE0y/dRjZ5c4VDvjLZ093zXcVZl96OB+t6biCLY8FTMi/WwVcgAsaJ507vxRlFZKTNyAOAk
qUt7qZNprYKWcuaSJxa74l3Tu70pwh1ujcA2gLbD2FOz05RERyOZblFbbudwPPGAtFLCgxpyqUhf
5pLpcwiajJZgHSDuJIugQSKKJpkQ3cEb/HakZ2bDM4nof4OW4VvmY1mipoZuLvH8yS23VXdNqeVn
slojYPARAROmic4So0EniatFjpnicZGlugHhx1I+2/RmTBeueimYjMYZ3WYfKKGNrB1BTz7DoUGZ
6Ei+STbw0fiIcWHLoX5A8tg2215VMfg5rF6jp3EctvXAHNXkmF+TAIok8hH7qrykCXsUVwOQAzJD
74LOogNlsMZv9gzfFHuFL0DTKeOhxUPf9n0wg/3OsSMiGkSobpHsNSH7pxhUfEi9xN5hbBz3aDUI
RRXwDXm5EZYX0AvrgXEyHh+oVG7RqvimLDc2LzBKywPyrX3otpip154nQJwgPzRwWYM7Wf7baBZp
PIB6hIeVfQPy2EJRFB6GAt0ImjYolSownXoXKf1TpEXvBQ4KUaoPlcuygcVtUTKKL/FahM9Vk7ER
WFXbZtyOWrtJrYb/R7rVpucR+kel0wtq6lXf0EdLlFOXscGp+U/0Dmkwrd+RrEXwBJ7081S3e5P1
osb4DLXqwVET/BF1YKTOSUwNfKJnqEc/hZhBKXoHta7fSqA8y/ZINZ5SFvBdS13b6w5CnR4Gb1yP
dk2dEpaVmTyEsX3FOubnlbIyEi6gJDkXeLgs4N4ZfsFl+jMN44dCNi9GRurntWYEwppZ+SaBApOP
jjMKOSwoPYuoyA7ksAxjtk+Ff5e46lmxPWoaqW8rrJJaxnZGwBwmTGLEm2mKQLqHp5qsi7ogxTo+
WyUdXw0ZLTChULM3xUJE8JqALVCEpQcFY1Ca7a5s5EGb6gADoT9PJVSkMAjTMHD1kY2LfaOIsjNz
WEBZjFzU2BvR9AzsaktU67bD2Nmp1jZvvFU2/BCOEaDR7qSNpQU1kW1cBobfXDl3s+kn6Q9XN/YD
E9bcmdtWn9YxAdK1TVVGR9uZIgXICwS1VFDrcbN8eBmS+AJRLujBbVmSm8wjg8NfC0h/cU+NVrmG
pY5S22NCbTdlp26xkwSQ5i5iEAI6IsWftK4SnCa0EIsW+yeqGFkc4iXgY3P/9f4D3EZxyO3c9d3a
kKuxkEC85izj/PshpAhL+0EoEIEym/zWWK3WnUmw9ioPYz2YBmfB3xeHf6uG/HXff6qixH302XS8
EMXVWXnTrPfF2Kg05eQPwOLouweqQ/+zgAbuB7NUyEBp9ZSStKncs6QZg6Yxtz1C3eBPhc1sGsoy
99KN10XnpChctk3/rPnc7+8tNu8Q72uSjZVNa5UjbSXrgiGG67rGGFG22fAekjO7Sp1yPv8P1s5r
uXUlWdOvMi+ADngTMXEuKIpOFClRlrpBEIII7z2e/nzFtbvP7tU9vWMm5mJpSSJFuKqsrMzfQN01
3wIYkg66Gp9h4djboUjRcwah9Ayi9z0rXIDoEymRVsrNRwxDJirc/TxY9qKTouoBXQz5Dnhu/Rll
SEWlQW5B1ufHkOZREprKe9WN2WMT4vVN3Yrfxw4uJ1Wagt3ibW2AXeXorvWyQPck7LpVLR/ZWCvA
odszvE8bhJaSbBvXjlHSSwgWdKE+LRhrMNC2IbvBo+UO0ZukBUurNOYNrh/FfapUFupN89Yp2VvU
mqSdkiYlXzGjZRsM7ra3kQkwFReZqhjxXioBL3Kep09pUHpYTtK/wcZ4q2VDuNaEipPkHgwDgBbV
xmStUKVIIxlLaa7wWamyl2QwUFSlRKCayioZR+lVm9ofdZiax1Ap1GVmZOtacd1zamGMFtcx9tQ2
DMVUmR/GrLfouKML47JdbZVy2aruvtMh66EKVJpcN4HPoMAZKpRGEzRI3mHe3QUOvaq9IiApuwLK
ZLCH6hw16z7aYl9OpQAecCEqpXBo712F5unRtsEi3LfgqwWRdNgbOXLu7HGKKF8OFD9KUAWFxNKj
EzAcdY0j/HooVPRFEJ+w5J0jt/Qvue7e2MrF/JSUOaWyaTvVsBJnujPxA5C3RS5gOQB59a7dRlkB
p7pDgI+uH/wmEa7Kqtql8XPqFjSO46WeDtsuFURXxoKD/Aoaj2babRVJp0E334G4vZfrTVOq97Pa
3E8d6YqycUa2a2iipvT/gzlcJRZs2CbcSFRuImyXZrle9fRUKNZSCpw2WQ/P9MdkN05v5VAM76Cs
ycGbJ1uHMj0Dj85q0OkQkBJkF6NpmdfBEu2FRShFW5C72Eo1AJm/9BZxsKqAX9HUm0SBtZnTCc5W
TUiEvMMFKVu0gMjjLw2d12BnoOgILJ128ERtbDexqspbBE+Rc3kIFKqAEebwarWUyjdFfSi1R9ep
ebQ7abof6cdGRKdwpWcU2ZCliVfyawxJOXytzSfOhdvQJG+j86nWryyIFQnLQBFNKnFhfmlzIrvy
GaPHGMfGvR0UC7gSqxaRDHfy6bBCigiXqn7hO+WNXBoViBRPNv1NNXY4zi/q4MNgXgn1mU05g3WX
7T3sgaUGHVLpTGmhLssYQVfHIlPXF9PYbsdS91Ao2lG3vrKhguSGSIuqOW/pYdDsvaFL66Q8Dki4
NUr7SY5EfYUSIwSsBnRF4761yrFkjWnBqlr10wQsqLWBRWVfZYKi4MYAC60XnwU3U6T5eKNwU7WV
hRSqLkMSr+AptbWyaeNhA0gf6/WX2uIoBaVaKdWXkICeE2Wmw6o9mtknNnLMbOlJt75kchU0tpKm
YWeAlmSJjxi7UA3x1DyyXu0Jvn5QP9jzuLPN6nlCN2cOrQ3aB/0iBA1aUJW19W1B9x05NhI47dEx
i1e9wJ4TyKchVwi7ys+BOmzk5qHQnfWcyNuZ4d9VyRZw80dcKxRdx4cINbOwmDZoctjt0gyclTPi
eTUUCzyso3JJmElQbyDlQ+Mi3KCvA2t9l2HrArinmV/6zitVRIDXLchjgmnwLKa2oq5TAKK9PSx6
cADyK2iPQHEW5QEfPhe5xjk7pOYSBFn0bSZ3wwsiaRKqOYj0KdtWe5BM2Nx4371F9tmOzz1UBOZH
I6v3ZZ6tNcM45lAR8wn7HHYcULeTxeAk2578e1L614kcPW7Tu7R70/phB3/5nsLWCiDXqodr3dpY
hQQ43M6PHcLCKeJgZBi95K4aFB9EqUHSjU8Yv/cJOhl5Yh76srs3zka1QMORGAYwCXqRaj4GKlpw
g72VLUQHouqyQ+DiTbHqL9CY9EebQ2nNCFnI+0KXH6jW5KwWfVfDCwDdP6C10JaPowabGYMXJRiA
zBiM5vjQgWVA0/mOvj8cImVjReWqs09p/NhlBHJ0xeDEST26L5O6TDTntTPbYElw9N2pdk7oijQ7
y+pHQpghXyxKsA0wdng4E5s8FX56nRl7SNeIqyFlTSZgpYhH7DM7ijyntAcWDd4wYNWcjYX+IGVm
uCQMU2xNH53ZhIYpkbqgeqPQKq6DB7eITUALVvhpJ87u9g6zAo5TO3r5gpoN/nylkITVU+sh6wBj
WWpQ7tLesu4xUo7Yorsm2bdrveLOIx80Z3oxh+iQqpp5cmrMjTE5tmnPlxUSVi56ok79SrE8fYQo
QNzpteqcIDSEZnKh7OdGDd6sWV73k1Wew7Z6weCgW1up/Z1HKWpWrSFhJxqZ9xkapROClHEupS91
jNcCLDh5DKvT7TcGjOX7UbHl+9traW/a+zINnmRWFFexqt2EMuRjrqZsC8R3bNScx8aU0F2VjAsd
KK8jLW9X6RyXIuqLrzKQpYdmspAntqNXWwIEtnBrVK9Rzh52t+8CKTlosC42nZQPI6t5f62ngO5k
bGo7UwkxNi2xOS204qfMKcJNslAg19Q9Rkfq/vbdVGAknAYo6xp1YbL3NwAFtvCkrLoGGxI5j4wL
Kgt6P+1Icgllc9tnd7aLdAp6ryOdAZoFzTidrC5A1JHGP94sQ/2au0HPQoM7nvjp9isSwG0Pt+YY
xw/I9UF40SzUnqNw2t5+VCXFQRjDsYjfvFpG7S/rgv/f6PD1T3G4ZD/N/5tjsDib7z9ZEf9xdstL
e/mv2yfiWyx+uEc4sZ2eux+B527QQvqv//3L1Pj/5sX/9XP7lL9Ah6vCLPT/DA9//8l/5u7nn+Hh
t7/5Ax9uOH+zZUwXQF+j7iJbNn4Gf+DDLe1vmqXjwUIpHhi4aeDA8nd8uPE3C5K15aiOKizPTEDd
f+DD5b+BG0cKTpYtfEMAj2N+9PfLf/plpPDLxPl/PJ7/bACr/rMNjGGYpoYjhCXr4NVwxfndAFaO
km7Qp2oGrVPZe5RTC7XODllbHLLUTY5dB285i8tTLnutbJLMpAXESdHnwsBgeIJq/hzgfrivSVXl
Vo8+o8lcgdhNX1UXzLGr0GkEAuo7Tloc6WyMjHb6yOHdn277H9f15+sQrh3/YxsBVt4xDaS1MLkw
DLIP6zdjOHp/bhXawbzUYiBTLDNUNAsTmx+GD/1Hugb93EyL/3xQFXD/Px0VxyWdAIWDi2ybKM2L
1/9kimUrbWPKpozPG/buIOLNcjPNIauXiSdmXWbqMZmi+wgntr0bgeEcbO2zLrvuuYmnnQO8806O
hSsD8MSUm/gWIqW4sAfJWNpj/4xaj41YNK7ynAbSSEN+QtHkLww3YHf/60WYimLoMBgUeqHK70ZA
1K5qPawwVsP3YA4fdVuND7cvVTXUAM5QKJroZe30Ahkkx6y7A9Kt+8J0skfERbLH2Z7jfVB+m2pW
HILMCalBKPVPANiJ0jI6sEoRZZthQhJ6zqt8ZQy2+3D7EldU3PPOqXY9C+nBiQOXKDsVXjj+DFIW
g4Z3rYUKf2HlDDXNegEbu31pM20/iPwwEsTHfIikdylGDi2Y1OpxahN/RvdlBfpg+rVC0TW9nxaS
XUVvSPINJwu7J2U+dYj6fvcJeog4nrjH3OrCB8bOMag77aKMCBPC0LjTa1V6jXr9WoXKfAT8Wd5H
HcbZQzu4h4q22QIJi2BlmvW5B+j3abcOMnjlwEa7T9xdBH79fkYgCjS3bR/cnCINktigh22BdkMv
dyGrJalYl2sPqEAL7u08PSSpM9LLsE95pj+0nZHsjZJyTkuindHEm/LkY0DkUJaVJThqtH0Q8YbD
3yLhKL7AJYK/CyiRrUzZPNy+GADOH6QYVC5TWHwF3XhIUDfDdA+MK0VPeIyUbSzQJQ+3L1Ev//Hd
7UeJbbdhRyLDiSHRjma6L5ui3sxCyDKLhm0wI1OTmQqDN1Wf6V3hT4ca3xaGxfxS6fjQRv1P2+0j
uQGa1/FIMlCgxgAHqonpU7Tm8F6lIbkMgj8UldPm2ExuscdtkBJv6r4kKTTqOGIjw9aa7GzYs+eK
D2gnBId+g4C9daYdzpZiBGYUQrsK+mIxVm9pVUgn6H2IxBlG/oNO2IAUxPQXjnCasKf5cxwiIqCy
bFpIVeJhasi/+bBNBZFPkuuOHoSEeJzUYduXa+eGHZCmpy7F3vSMAAm7yNRaaSqFwWScspUVgkJp
C3czt4m7UcMAiYMyCu9G1WrXQ+LST1QVDWPbHN04cglI23mbL8JmAPAWwbTtBhq2IRTn0NazE97b
oGPj+liEibLNpmj8i6jxr5FPkRGjMamD4nmjOGLt+nPkQy4c20JM25ZqjqGGPk/m7val6pDKcevh
TsNM6SlLnHTRs5ifMtR0TmNCD/wsj7b+TBwvHi3EHRbhiGoeyhPRW9pSkU009ph2Y9fLkFpjbaHF
MaUlFcgaabb/HL5vztb/9LCg+SjEPhkNXi7B+G3RaKQgpAeK8sbYI/E4i94Lje5sg29VjGpK+kP3
l85xnX7WFWaDtBbuw16y9kPeSLugcekm9QGVpBhQFnvRZo/SY/UXdlX/ssRwjqoDWcy2dYNE4Lcb
bdajlbgKijSBGUl3g1WGNGWImv/5VvyzPZQw21YsjeCj406lsxT8dpQmbkddyI8sMXD5RK6PRjly
kRFBSeeiVTdDTaqAI/ePTOnfLNn6b2s2GRHzRFZZdGxMAfXfrZ5M5JVLqg/lki5TussDtotICRmt
JR/c8RjpjKmurdm5pqF0TznOU/VJgwc5D+8gRVns03en6btTTZXJprD3rsRSvXNCJnxd9O5DA/l2
PdYUHrqwWLPl0E7ow0XHtqTUHTkJlbMemQqQLo+sUJ9xgPrIpM0NrdFG3kTYl+61ZgKOmqRX5hH7
zrw5GPTQss7ptrefTHQPmm7IjpLi6oe+mJYt1Z7nfi5+5d+/0tZ/c7OU3wILN8vSFfh7qs3Es9mg
/fOEYwQH0gxqedlqmbrMw0gHUxLdtQA38DoAbT1rmkG9lbZTZkn9tjYU4ieIhv/80P7deZBnMVts
TddZ/H6jE+bWrEQsmpS4ML/YdcVdXTr1MdDt+F1i/oBbMZ6hSn20s37UZ6s8FgON5r84CTEc/zRx
TVmTMUK0uSUAtsmwfnMz61s8AfWizNDJqjDOGpVyN6QRHk9OPh/COW/2bMXlpUYHe9EM9WlgtaNg
Y5BsqFm+AfdeIquSvBp9X68VRes3f3GC+m9J1a8ztCiS2Le83/ztcTko2FejlqAOE9e7VCxOk5JA
CYg47UWivKKEGh6TGt4LS8OMZ5U9PN6+aHk2PlIMV0GN2+V6ciNUQ96HSdfXA8IL60EHmNinCSrK
ziSBle1nQCaatEsCwHMhQq5Z0ky7AsDQXSaKa03nfhmuAfoK+ccXk8un2hV9qtm07jq5AnRBbwi9
fX2dVxXWQ0NVrsoOVkQBbPyuBz315jTIlFuWHR4RfNBW4JggMOIvcJJ0dE+yyOqogqaorTeK9GQZ
xWEC14NCGbwEwgYMhjy/S2DaLfthsCjbwgoLhjx9DJuQ5iyG0sF00BSFL1gtrSKtQp0a1gKZRbXT
FbQCp8YRyEj1x0Ux6E7tQ8y/Te0p0KMc6EkCrmqqB2U31gAca6k4BYX7FaHu9ZML35l4PgxVCyaY
ll0EzQTdK0ZrgLDWKnDJWYZUjxehfI5Sy3q4fUFGbJWlsbMzIZcdhjyZ7o0o6O5mfXqFvYYeEn4W
6yRRn2xY4DnEEbhz0lMdoIHopNSVbJo3q9mCFTeNFZr0IijMGT1VFU0kXIfWsoVX7yS+ZAIoF5Tt
QSui7hFOvbKRJ4zPcrV7zPPa2JlBd5qiAmwSQmLfE44eQHHX42Q8cr7JIULC480W6smW7Y9S2TxZ
6FEBjqvRLE2jp6rSDfRGwYUYcvIVuI5OqOg+xiwt/2JaqmLu/zYtHUM1se40ED/SbbGW/Wk71Da4
reROm9LFVLQLoomv/eQgE814zDttRPMvB6kBx2lrO0OwdlzIGJhRJkdcFeRNUktIRr+Fura16nx+
CwhrqwlYaOB0cO4Rq3oPIEWt2ir3grFtttaY+xnT/q9C3L9ehgJrmomrYqgLBVuE4j9dRtVoSJ33
ISEOcHE9uq9OT7M9LlXEaabcQWx1rh/mTNH9ANO/bTwl1AeDuXhgY7G0h2bl5FBweWD/OahQMPuX
qILeBLcOpzpD1akC/JZdZp0cypWm9nd6U3iGm3quZqzMydnGc/YDVOiSDkILvqPU67zGw4t4C9wD
z6mKvWo292Wk+nIXe5GF81rjPAdW4Ulh9uufM10LJECy7MqIQRxj9o0eVc4q88y5/Kn7+SpJw12n
pAf8dHwbE1hZMaFu8nozXCUUCHvzlJkUdd3CE/90xPhR6t7OuJwtIE+5WeLNYei3MA5Uet8aGLKy
Mr2umi/WqPrThNCQE57mab62euaVgXaxVTwgZ1/pVF98JC3Oaxq6r7mz1dpsgwjKVpxgwsmK67Rk
9WJ2sy9l4cMc3gclagpW/ybegi4nntqZV0TyJWnLJwn4fKXFXgw5NUk+afl5kZSRNfN6k700xfzR
sQENc36PshhWCi/InkaoWwU+ChweGz0UdoOVbfNqMyZe4brf5CSn2EXKjBLoIp6mi17JvjOFL3Ug
9ogjlEX0jyPLOsemEEGSjroT+WLD66axR+DYllEP6AeHFa4mUx1PxwB8mrW9OPWgWbDcnMuEzUQW
Gb6tSru5lFBmLz0HoWHxmGY78Fel1V5nufmZpegDSGRSQ82rfyIMaaZDJEsHU5p9W4v9waTnKJdP
4oaLB2OX82uPuw+Lh88K5Kv6cLXyr0G13sRbQGt44ZS+wA6503lJmVVfPDfHso5CD0k8nHLiPkkv
OiNCjJLbAHN1sNnVUdxZMfhkYkCUX6Ax+xYDLLZSz9TmfTTBM8xlPyxCXzcmH+ls6O7cP4wz/coy
diNWoFaSe7XSXfsi9yCMeZZ6h1TmWdzR29PL+tivNQgtoPhGeX4Wd0GMTnne4KD5IU10ItDENZLo
bZiOuQO1rHDe7HijR7HfDYUnZoiSZl6uBH6vANNDlcq4irurl8NXkQ/XiqfV5wwCBSgQ6lUlg8Ec
5ouYkiNQOyO1j00cnRB1/amZipL9SKfwQxzLmhyESs2TuDNiPA6SuddvKuWq3zPQ5PobifKzi+O7
eN5iTA5zeJoQas71kcIMbgtm4Yk/F+eJA/x3PNmnJL9S9fbCfLyEhumJe4Qi3LKa9UNkJl7qhL74
P1LHK/mcFw7Pla49hvMnTXv0AtvcE/9yu7tm2vDo0oQKh9HvsvHqBrqHdM0KSNNWm0df0k1PjFht
rB6E9ujfY0faqBfxfZaBs212dkqXi2koTlL8Wkyk200FFpBjWeVa8F+zEu63GNXmH7NO7dS3rGC6
VOdQzrepA/N6ZGYwE2RbXilmuK20wstT2IbczE7EtbRY5Ln1jISk31j9Rg6ztThgEcc+XpKoVwBl
M+0fcSelirum35GP0a5gaCUMlRaBSE2sz4HxKL7X5eaxTwdwtgwhxzgifnA3EH7E30Lu9a058AOH
YiheJOJ3IXIPRmVAVh2u4gGKY4tHMWYGnh31Rn8mdfgUd0eljQrV0W+KkCzNFLRHP3R5WMwApRt8
lduWtfu06O/EHDEZjvnQfjkyoAsJIHtDheQWycWw4cpVyppGML2II46RfIcwz7P4vREzZsSdsdFM
jOo1nvAL5btHYFWto40DdLRsca8QYU0M9yhQdxINmFtcSph95dBdtSqnd2g/sz76biZ962hrDgqY
AESNtTd1TH+mof9Gps8T6tsKRVeDgDIEo+8yT1TJOI9EbWvw4Q36BuOgVUE8yNDcTee77eMzWtwd
nNFwmv3Rnn2Z0OM0CVDe9lBP1tlxc29ulIdkDrc1gGktnC9mnnqNJPu5ymtZhUKW85CGNeJ4xZMY
vbcLEMsdqJFjG+Box43Jh8B/HDkvESEx0LtqRCwjAzreSgcxp/8IkOg/Mw/yHC/xceXwjG/jhTst
PsQxeATsmRdUZu4iQHhiHYq4ErTkfFJcPzEKrzPck3gkkPHnafh2Eut2cDEJxK22U/0bXWrqeVV/
EWclHtHcASNg4cKPHrFoB+r8rwMqUvheWUuk2geNZQ41xaCdPxTl6XZgsUaJUw/r+t0CeE8sELNI
hBOlVxB2NZ6juvwpnPmSzdPGqHDS5mCKWz0nGCaKKxKv9WZNjBkv49y+qI0nJlrnjG9qdxHzW5wa
ygIUXeWdGCbir+x59sXRcnDNEEqWItRW5krPh8+k+rVQDlpyAZItzkUEXb0bvpKixaYGmLxYG9IJ
Ccdhl4qZxAwTl9HhH6qAbVWGq3hIZs5q6sr1F9IPYskZBn4O4/qhmIJVmhtoTCtPbV6dWTVIo6NT
Z1sfaXqEo+85DJGqtc6yY75H8k5TmOR1zZPF5uKSy8gK5vImc9Q3N/hMLP22ZIogoJXHaVK+5E6+
BDWHmxT5MmQb9N0uRpd6eZ967CWo2uVe2iq+OC3NPkUjYjARwZhfuVG4szsgzAxesa6iJwvPXkUC
okyfA/HErLE79JN+b0/hJw1hkae0hr2fR2kZJyyTQemJGNLl9pkt1VbqxrV4Oi7Drpyk5zScryrr
z8SMlrBdz8phZQMoFrFGDHrScR9p4FXedptEBxUCwkesR7prnUdD4Tl127YMVyJuirVSrFlaLh1B
/d7RPr2KlPE2g1r52o8u5C2kZkRS00/ak1FlIGIoMlqa82MNLJlwK3W3fhCLjVj5xCca7teAehaC
0F/iw+O+YIuLDDNrdysW8kFxv6ukW0/gX0VSVDnFz2QwryXk9HQNQEDqQTDzRZIgWYDcW4Q2p2kz
UuEWI09MMjFxFDZXYAsNWzuKyaW2EUZ3xd7A2COzPAiLvz6BESjumRi3SGbm67So3yKx0Ii5II7R
k31otokEGihizkO8c8icu1AKjmLEp3W3i615JSZqxnwRd1hcZ4PCpV5UxyZkSXPTs2wDTM5ICDIP
ldgf69tO4Z+LRx5nxluUfYikTExc8Tgh03/hmyOemLhJWE3ejpvnwJB06z7C1rHjc8W9EP+Lc5LA
vFSm/iSOrWmKj1DJd+E+qI31Vfd/3NvaVV/SIl/U1nxFWudEdWZB8cq/jQYVqzCCjLimms9Fx4Lp
ele19jLS+kdx6aoe+eK5uUq9rOl1i8eTNLLfNWhjrRA39JKyuJ1savWnSYVgyLWIk7vFzcJoHilb
samcr5Wk+XnQfsWFsZDa+XibvmUa+kqmvOrgQpEuv4qFVoQAETVSrD7k8LGNLjZm4qryKFbbLiy9
uCghfdnGWSqjXU8A6QIGBkuuHs2vFpz6ImAxyFCbTaxjq0vfaeSeNdAwcvVk29hgMnvnIfUypqhh
6KgWh3vxvdhrjNL8HmUPwDn9WGcyi0AxAXxMpU8xuUX2i1TOLtFo5XMkEbrGhkRFLFe6erEVBbpM
vx0Qtlu4ATNsJmtFL8ZBBSLT858obr4Hsj88azZK32zryf3OocfxcKVn2QYLFcReZdYgJWKv77sF
Ap6whIaLFJByGZBz6DmNYXSK65soYOhP8YzbT/NKE4hpiHQhEizH1LF3zVysEmX0+SCziD9yqw8X
EbZ9vey3YvqSw8HKeCng+JXkyeIABo/XMrpFNzYnIqLfiM+cm36LfRzC1L/e5OjTWwxySJyhONPb
m0zrHT+ad/RDfJBoxGWu2+FNdpS8il/qZIjIjnptt2qdCVK5ce4iEoKwOfaDtBA/Rypxmq1O5oaU
BPB0soeLkuieuPoA6dDc1p/FOVQpaHTyWWOCUJx9iD/BLsFv5Opb6ww6+8F7kRnnFmrf1KHpyWxK
kUYPqhhLDaETmr+5lQ103jnVXK+uj37djtehWNlO8ilOXNyerAFtpmMUguHpg7hn6Pn54p5FWc54
lvdBIqhwEHSq8SpehxWDHVOG5gde7CN/rEj9pRyqH9d+T0XRkw8V77P77lrlp5iaGELh6FgwUmbT
/UYL+FpWXopGcRvNfhCx0WMrIUU4jcn7EisChWYgLmfEqf6kh8FjLQNZJC5q07idCmlJH+XqsPEh
AYEoV720rXJp3gY3xKk+9wo98qJaWru2vDZZjGA/+U6VfI0mZmkMQN2cfbFuj2P9XujI1AOszMvn
dCCBYJSH5GxjmvmRBpfA/Zxby5NEljTIbyin3tIOAGn2WH+J+Sv25CKpGqzsOBco6aeGH2fxM50M
wIRs5x3rfba/JScGzVWdOrG2itWyUNyvBMxn8IVIe5L6Ij50bbppFXWLiENn3JZYsY5Wi1CtfURl
fAxt/DixqUhA0SbKMYv7RPFVuUEnbt+SGEZJvG5w+rnNSviupgn0kN+LFbZXP0WCIJIDU5a/ahys
2N0qBCypZUMzGXf03x7FDVSTyde07GHE4ADM2bfmmp/zA/oVQjiZ5JJsWPwv3hofpURbOmV2mPrI
S9hk/f0VMx/fFfmELNgXzJSrO752vXJqCoyV6hG7NSa823yhOXBBHcSrYvtFT3DlK1gRjNxrWva+
HEPHviyAQZglC0XJv5og8jGp84KOsSSOD6+0KS7ijNL+aQqmD5t3pLxDXEMVsfZa1SnNKi9uez8E
88hLJm+ZQ9Mb3qjePg8/JsWzQGIrbUWebTqfCB4UZAvcJ/FbcSZTgq+38j7Dl7DdXjgVemif307Q
qWBEYIw1Z1g4zJqfwTJSEKqscJCqY+lbY/sQK8NmLJP1GErfDdVVFXWpYED0nZMRN6TplV0D/Vdc
hjxB8bI7Zic049Sb2+hZRHKMSILbumGpLNlKuLQRX7DrvShOiHxeVCBSu73T9PhJDDuF3cRIGCei
u3l6uWWAIvLrElDDAare0H+JEO+O6VUBakZ07SIfsVGhLopcXIxinumJHJNG1LexUTvrLNa1sh8u
yIiemdt4mdwNOcoUMckQWWeYsaA3/alGuiUeh4t4uximUIm3DvVAUUsRi5EKaFFvV6L+ZfRTiEY4
1Q3jLYTH0vMRM2NULq1zgi6ITlZKsYedA0+Mq4EnhkhCvhWzV1yxKNfoUraLJGkt1kzx+1sNi0XK
ISES7oBQXMiYenIhkZ6ITbgoE2Z1vDfJNFkT9+iBI2tzue2H/5G4BiCk9cR5QfIWSTPS9tw8mxn6
8CQxJRlEMV+avtzTO1taSejL7NRcdmyRyYgZReX7C7jTeW4f4hb2kniy/cRw71kM9QYIeMKWiiUI
Rgk2bU+yNPp44lHInVjPnYVuB4eCUgS21neGbB4DY7qMOvNbjHu0oDw02ftGuYzdcIdIE1CUycc9
0hvFTGMx1rLyXp2avRilLkZQrZwfxegUs1nMhnr8YeF8FaFBDEL8KJdTYt5GnDkpb0l5Ee80kuo2
j1THJk9ZTOwwE8p5maSwYAADT9BoM10HiTh1i7RisCip/onoX5jxMxYPwCXHq13m3jR3V/H7csLd
xwzB3bvf0nRS2vIs/iSCC22xSoDP8cTPYccWnP9lbIOcVj+YokKjsLIkxd5utduVFpKzNIZxL+YP
YBs/qjRPmNGnKCxUynShHeED5bLd8lNMwZKpWIyEtv7R6vJPdq2fJTrDNuYCcnsQYSWac08resQw
09VkhNgChR9q7Emt7A9ySDFV+hZBQ6mkb8e2TuF0dbHWrUfzWYxO2dJu4QDuyMpEHlSEiDJUfDEp
xDzOdGtVwm5nURM33Jp+PSfcK67iuQKV/c7WsALLITmLww3h5Cuct7jnmo5aXvwhxoh4ryxthgJo
PI88icdzlIDtab5inry4F3iW60rzLj7Y4Liw3F+6HyM6K730PbYPevKdF91TbzhncSXg2H5UCgtB
dM1D51WsD2g03z4IL7XNgHOsU05PSpXfiag5as3XbcxU0h67g6W4MnfSfBH7lTZ7KnEtjfr83Jpr
i4gg0sxbGFFa7jpyAYb9DUjWux1mqt6niqozBUE+RXwqyexTja1toodEBm4Kknya5rzYlPJm/Axl
u35uKHuKvEPkMW5lfXTxWvwIVMSnLeCDGNpGmJuDLH1UEVwWETjjsaMn/i3uTqDZa4zm1yIUijNj
1FEDa56wBjrrznAV21xhtVs0MHVFyJ0sNvV6/mFZtxVYlDWqkuQ8qb8Mpim7S7F/IcP6ds30EQ7t
8rZrvG3uSLlAu2E178duCG4w9AuSJBqdHLF5URnsFVcRpL1vyzCRMTwBkU/WxsDltFNyaFFNT5Np
J/O6qO/cSpWiijmP4EHkj6lW0ByDhmywHnGljPmZ0GlBTZFoYuhmuKZNVe4SCKHNd8JSjM6YL2pX
jYkP2mjctaxugtFfJPbeYhyz1z4LKT1dprLMiTFOOh4RJcbHCq/e3rJvRxJFKJxgpjH6arTy7GqX
f1RRLbI+/EmXOiSe272Ie+cnmaSHTjHu0JnDRVG9iM2fWUYrrTQ24gbGsnLrJ8ANJBazhpAJa3a7
sCgB1Yi2CCEJo9qKDdpk/tqoxWG9c1lHnMq97eRjkupG6+4tQP1ogd2ey20TTqu5dNRnset3q9gT
/9NT2zaadd/Z1ZeoDPDR4ghzl29nJMvG0v4RBfiRvFyW78ek8cQDFXVgs5fWFmS0TOxkQMF8O+zt
Y6j3k3wP+gjLYOp/hAyoVlfcy8l0tUYh2ecc0cPA0XstKg23KkMsTy859ANRqbZd84f8+EfOrZOb
08ilUBCKiAqF0Qff9aJl2YLmMVnveNuWSlHy1CXMSvmtjfTPzHC/IQSwaZS+7V5IEL5rZPv2ENz+
ItAies3Vacirn4Th0+N0Apn6XrVIDSN88prxIJ4+qEO/d5yTE7yQ7Il2FVkRQ2AgLowGqA/rI2Am
pWN/cCF2oQB1KVTnTL4W6s2bxViS7V/vZnxhQYxi2UiaxGI44tYNVpaVsEAKMTVGFIUcxNky3IKG
/di5B4otd2x6PFFRFcOrj+dLXqIXK02PmDOTNbK7EdN2uB/05lPLeJlE3+wq6mWfWh+//zdT57Xc
OJA06ydCBLy5pfekvLlBSDMSvPd4+vMVZ3f/czEcWYoEuqursrIyswnDkcS+YQb/Mwb+j8oOU7he
lHXbomuRQuteCtYeRZqgOoZdwKJk1FZubec9ydo0YdTnmkY7GXhISi1Hf0ZflWEdE+nOGdtQAIRK
/xIwQQBHXHE3hm0fpEDITQMhR3PdTCaLr/0jMOE8+R9zvResRbKQufG3tq4wXw3mx7KvV/KEgqoI
MiGtC0UpdsU47Upgb+mvCBw6hvnZ6NkErr+wnPkqyMgEGAF3g7loW0TRtbOECrsM96UR7RNOmJnT
AqmYLXzTfcNpI1FDfkZCEC35FUJdx6JcT0ZCiamyxoYXXeyY+vlL1nls2MeyZzLbcJlVDQ4CgLga
DqSt921RojL0dxMkRl6zETrfI70QxmTXsuMC/R+2luFR5wX63vKVP3JB5TmicGN5YNIUyQK0W2hG
oR2y7+ru5R4spN+i18cyMd9lPf8v6I2lf2HUF/1Sd6s4yg6mw7+QY3N4eBxBOMlQBO0Frc+ESdp8
ahyQEhHlf8YP3oJyJ02gyku+k1bEj8A5KCDM7ldjkw2YkLgXb2KQLLN3sp9sjqB/iJ+JvWEyb0rr
Oy3APHnd8lZ0FTaV8RZRlwqmJGHMbf2VgyfUjDmQ4HWSk0opKRXn2Fr7BItUKeSS0voHj04opVX+
RKQGAZ+jnQ3iIimojQAUQxFH+Vjy4zvGZKMfmNf/Wnx6U3xgFALnEWmgEdE1CX/yyloBMmyvgO86
nmbqZHkbcs4k2d4b6w/pJd7bGwSVWohB7ISMNM0iCqkVeIZtMGUGhUlPr/fjJ0R2Wn5I97srq3N1
vyRmldy7afeoH3rWNjMpEfq1rDrHnr6gA/2Fav0Xz8rvUClOQxBv3MG+ztm4lAOu4ICT76dD8TXt
5ITRleArucrdvAciQsm94THizzB0a6Q96AZJAIj+Ni5gpmdfO7/cV4il3L/OjZX7LOtF1g06qahO
PSvmWxz3n0TVn/+tJNkcHp2YqfvQcWnzAiQIyO3kt9wc23beQV9stNAgl0++p4A5PhK6NVL1h/u7
9S+tV376ZoVQAC0h+eu+3l7cENYQhZHSEjdt9bFPlWf53jRoXyGOhGn1XeGiBs2Hq6Pl2GBE5J5N
cpM/6ufaqijbs1wSixO6bI37Lzo+pBWsUl3jRV6jFwAX817gSN7fZdTYGwYo7oveLddObH0q5vSF
Dsa9QyQpQR/smYc5ajILKfuAVyR7Ql6VBPvcAV1ohgej0pBSNdc9f4xa7mibvFR98D5yxAOVeNr+
N1tB754+V35xyOqjmh+StEau7YzpEpTJx1TQpAFLtuTfzeBme6tKL//Ibbeqf+tRZTB87JpHWZv3
Y65vyndPexN8XKKHxEcoC48+GK5EQUHw76td8NZp6N5i9SIdpbHDSDD8lNAq0VYKPPkfA8rNCCki
xQlbBfoVbPeOv3v5yCizutPmdzke/ws9jyJy8WfqnaWjJbC7im/hROQZEEtg/U0YBK77aHt/Zo56
qGqX/7XZ6W/fpD8qfdG6A0DiIICPxcVDqc8c3YOXDy9k67LBpYzUi3zTN1QX0nyVL9xpH9kLLsuv
d5yYga0PFPSA3fON5Mmo4X6kHH+daezm2Nu0FinfyuT0u2fWaYgWMz+d20RBTmZSPNWczo5f04Om
A04Z4si9xDzvI9Vo0BgYKxn1GXYlbTywGElyGRXftnG6j9EA1+GRdAZZir0ViKJhHxRp9uRZn5I/
55Q0AgFIubOZNe84kUMmOpu1I0PAgm1RUE1X8/TSeMlL7vyLclKWtwZDxJlz81r6BAqBS4Dkex2P
FIhvvTN799Ob4anXc3wQ9L+kAfjw1EhQ5QxlkoFqyQIw5Fkd+guzi6vcOQ8/RTO+RuP46Fe8C4M+
KzwWN9TeVRaAlSm7nNOTcee/gYqlQAeMnjWrqpjP0sFPq+qj1uxvvX6cnexNTiNJ0+rWPbVI/sfh
4xhYr5LhS0cGM/aL5heoQwG/cHj5giEbq74F6JbzgC+FIyngyMIcxjtbIxyjfdrFmGIizU2meA8l
QtdICLeQ85vIxhaN+rwlDhKoTd9E1DI5yGqWroBcIMkl3AxfzuyPNAYns3tDBfG+kMK9WeDDPmjH
MmPjKuZHWFG88Le4WoE1v8mqGfTgLRv+NRTlCVC4P49WjaQ5NV84fFpj/2FmWznDhDUg7AE5weXf
5FeLtmyfGmxirBAJCk5wbNH+cqL/bYz20S1eJRWXH5VdKfc3yLybFll3oMhQo9dx0hi2Lh7NzPrC
l16uo2TrUi3NXQAK8CLNGhfPyIWc+3A0Ocbqhwl04M4dkvBgeTnCFpiAInasT9TI5DABoSSK1TOj
YQjFELhnVb1/Y3b9V83/kd+T/a0mAM1lu+lijSFdl9mD8a9kf/eQM44gGfjskQ/Jc8rTKA6/k/sP
Gn+ziLWnrnqTKgzZqF85MtVwY6f5+z2SGClhXrhNM0a5aoygIkfsf/8umh9HsSJyAzTMgP8kkZc3
penKTUctVBL5+xdl2UxRdkEmE+f37leugpRH6Pdj4IGjANdcVqBcZCzXNMN8kca0cCKkNRYk5Uvj
P3XOKoycbz9zP/5198C4pGlUujbYfNosnT92ZR0dN72vqXvHHgKNtFqLoN7ia7i7Zw2y/CUJtq5Y
Y0Sa/iodLiEoSRKKHMF7j9Qza6tRPinL7je9ToGck+Vo1DddrCflSqJQS7zpMjjR/UWun1Sz9+tl
xsmfcNuiViruEffjQ8qsCbHqLNvLm5e9hBnW3wKNoCnT1lMZfw/w8PsW9ygOATkMGgzl1fYRe67v
e0Vmmw++Wtz5ZLJ1dIm+knBDQztgVr61SLpr0mdJV+VCChHFTofPAc4q3VHBC6shADh+UHKCMln2
hwD69xA/udOzEz3ixfuf4+W/R438Lx3+MUFhvt6PzYRKRfunas1v+TtdnnzFp4qWl3wmt7FB0AAA
TvL6QIuArMDuubQRykWzG64M46LTZZIVKt3icQqPIlzKID/HBMEhqso3w94JTSyVloscubLk6ig9
+qm9llpn8JB0kzUpZjNGvf7vbr3TXGRNkKebBmKYYfokxaZsBUnUlDT+ovKVJE/yWumGSoPYIPD0
HqQbVpq0lUt3T/z5mp3qQ9650zSrxA8ZnCJdTfovOGLS5f3fAZip8d8ID3nEuk73rofA0dLp8BgR
i+4xQho1VpQ/9+lVDi+d6k4Cl2GNyA3DTa+kz0LUkq7MrDBuzbx/W/bLoQtvQ6NtlQHNHGKPhe2x
VGSeVT1U6AwLj6MZ3SNqiMy704WuhAGQNit81BGniO5LTG7KGGB9IWuJPSZvPR+TT4A62bQSkf+R
AdpuFZfW+V5tSbwaEYdKFW2pNf+SmTQ1SOjNba1oK1lfEleFepXnuLHoWfCmh+j/CWjERbXr5sz4
/cos7c8COxMO+P+viopTd58HzkZA/rktcI1NjwKZSz8CgZmVNYdoWOWHgtpDYERBNgX4FLRPa9W3
wlxY3zHmrkX10phPghhCof2Y7IEr79wJYYOkVJnywOz9UkVZ6r4+Sbm8AAdwJb8xKfoyiCogJ5Pk
drmK/Wlb3As7uWRtzOrL2DuxMdzzN8nZ5IJ56rEH5pIP5d89CiQtLhGh/lCTRSSp+cys+z1EWApI
JggR8xphuYKQgyTtv6stv5rHwR/3U/JAeXF3ktBsXKd609U4adrvJrrsLd3RBrlPYfoJVQ6BnFTE
CKXE5FVG3GQBjQOzeMkSzhc58aus/BiyvfyJTIKVnEctid+7FN9y50JqKMb2nrzwc9b+1bGR1LKM
b0WhvkjU5nAHpthH8KAptVASSIer7o57HC93QnAQOoYkjXe2ho8sfjI/6AWMWbM99b73Krwq+Tk5
3I30Mxu7tzuOwJdSVnOSlkdp3zRGs0SE+5I1PgSADvKBV12NQEVHmxClW//aH6ZjYu7uPY3t/Cv8
4NnTv/w4foq6Vsw8fztP3Zci4cILEgJY3OVfhk7rCdYqf+R/W7UqyiMW7YgOFtc6VZfy4myPDgaF
u9wGC8UFil9Jl2WnyI5xu2whQIgcCKFqfRjeFbPMN6PMiOsVvlrOvdUiu1Muc9Qrh3HGZhbaohD+
3NJlTiHcyM1VjeCQGT6E3+xbN0wIvd4f+T9BbReVAnS0578SkwDpZrrgJcjDgIuu7B05nOQphEeo
e8WlCjHe+Q/bbHCZNFZ0GJ7/2NA9/WXTxgUmbn68dvzK0PEc5mtf5W/yfiXC2S4uLeq7nArCHjNa
dxnnHRMp0LIgtDSWjoQMbsiks5Y2PCfjyz3V/+/9vJ8YPj+YTBAVhgQFEXUtN1wYG3KAyAXvk5Br
nC3vP3w/cOg0rXUrOkoglbWAeL1iDt9yh4RLLM8e8QJNXKpDushRUp2EKCZJsrTXaEBFnvkurUoJ
oljJPyTRL4B+W9XP0pcTaD3WtS+GUl/j6iD9TOmwmmBt5hR9d4WFiIqzT8cI9L1dZkX/SeD8lQ5G
jtDfUEJlBcGT/qAkdwau9r6bnKWJjTD2hzxfq0Qrp7aPwei8Ff6rND4Cn0KUqkSbcU6OpqMHjBhU
/a85pu9xRUsB/3mpb+R1Y/H3HdNT0Vp8iWZ1kw4hwhv/GsM29TIEvO+y30iDiyFlKBeuvmRs4CYk
A+kTyf+F4+6m0N4FuXEnOsQZNXZQwwl1uqthG8+aDZESrW3E0rJ6lxVNejNMZs8LWgzvU64+NFU0
/IY2UlWGDnmxrWbYkL37hIJcjGjhkJ9Ghr6OHp5JGygX4ZPp4mqWe37/jaDB+v7rzTwhHkfneOyU
eelliX9rI8PemjnyvVi7BBdGZlFSr8LsFW1GaCzeXP3Ou7ab+t9INX9iPehf81518Rzr8oveJ/Y+
yWdlO3mGfpszTN+Syhw/COuXSl6wSxvGqgoLOIr6odfS6snpyXkrN7GOWhyGJ0tT8k1GlfGkDjrc
yAbLUJulfv91OuC3Km+zj0ZLnGU3Ks0ti7MMoyd72gcjkvF2ikh2MT5XFpIH9gD4AmnBWoQZ4rxd
/mhpzLNqIfJzUeWiBNpsAHK7VQqE3Ja2tU7SAc+kAbdjBbmy13r2NviP75yqnU46FMdO6eOF1rbq
toZGDLXlt+7GZOU09rAyUgaXGB9bznoyrJwpAl3IEZnCbsSpnzWwjFHJXqKgcRbF3KGQWy6r3PvO
a5Vjffb+IHUcrWjx1jF+aY2OFL/BBbC05sXX0pdeGY4NLOC4DT8ydXr1S+XHtPJ5EQXtoR+n29hg
wVRn3QqC76azeOcKsgq8IBSdOpTKvcIqcXnqmXRANckOS2tRq16D8ekXfktYyJQT6WQ8PGrUQf5M
nlx5Xb5IjQo6lTRhm+w2uvk1qbT3tsc9CEudlaMz94UYzzZjCBpvGrWHE5FcGy1+yUN0bkqWRpKj
d6ZztKb4qmoVbACn6W4VG5qZhm7xYxdetvR9tHWrLHhoVQ1lruEBDR5j6RXVYjY1rKUGRPG0Cax0
7NxmMZlOJ4PkzGVUYbvq3flVr7/m2XQwisG2e+ggoqiDtmAm7oBuw5WSmrpnUGVo+akN3dNY1bva
NS+zBmwMQRBVQhWvdkXZYXA8r2Z3k2fZLQhzTKr6I33RYa9HZxpwOLMPFepSLQYeCfBSzCwUfb8x
XzZU10ONa73bj8gwqUibTQHDdDuGlF8NoImtV6CMgGD+q2anEAwzgzPst9JyVrmbvHQwhrFd/TB6
8lAXwxcu/SbQAm01+ZO2TKtdhcguDfYw3pbc1aybv0MDNj2E2P2oBN8tLX1+BmU7fMvIVTKUH0as
vWJDHInymzG+Z+ZWN0FhWswl17YebjFSZWZqGnI4paRC1fBkz9ERqPZPEKCVpOk4SSr2rnfsDUU7
+mVIgC6NCr0DhsXR1PdQ8a5mbz369B3m7ozvVrhsPWTANeYBwJh2jWVqaEUXV71XfvTcY5SuRkLO
eqxyFfZrhMN7HSm/Zth+uxVaFCWj9fcHK43RVUOvi9hUew5e6EvNMuJlUsvzscWySmULlUydq4hi
TcmI8Sty9APa5ro+HDDYG5d1OysrM7egfMbTRoTi0krB3iwMtWVo/ll1CdFhGGd7iWpdsRytdk0n
seUtNM4KiUawYKbFM3N+LlUHnaoYYU3cWLBZ6IczzmVClpgOkdG9BpZ200zlLfH1RxUvDi+Y3xt3
hj0eJgvs1JZKVDSLpCjyZaTXDfS9CvlaK0hXKLsZq1CsNpViLhedmrmrvphzPg2WeoEpn6W18drp
UxovOW4EsxWsItWxrmWsI6RRIRkckGw6av86WGjiWXNj7pCBWjJ8nGyxNypWaX5tcWJwjW5CUS2a
1wjYHM28bta1GRWbgqkWJkGDlYhZXVnWPU5yaMx7mxqe0WZMyqdpCFFgNz7TBL9OBD03uVIzuMZE
jaOXPu6jDgqmHa9GwU2pM2d+xlcXcRdtVTdDgGp+ZurRPjVKiBgenedIs44oQOPYaNvzwqmqisYe
6kp9Mywc/Np6FWd7000/21Lrd6ObxQvkbq6IeuZ6yw4ocnM16t4GMQM6++rGVYe1asHAiRkkuM7Y
Pm/RZw0kW6wa7zZCvkHsgunYQj+5pXZM0ZdLgamtCE9HB7ApSWMMnwZwu0XQqqhehDGaiYTJskei
PrOHRcPlXJghfKU83veVvwrZWgujv4yB+8lk47icDIM7a+O3haHY1prkxPbprsQG5Um+Q82R+b6Q
NqHTLGOLQBOZxGgYvPhB4udkugg8T/bFccYKWN69WizYpO/tjWOV3+Dw70P33M89gdfXMZTS1A/m
HgfGG1A50NwnB90jsItyF2WWtvQcLmeSDY9tllk7Ks3MQSa0nTGrRor0aqCVpTCVDVGrQCk2alG0
G5pqqeKkGYbsmCEQYqM+OhsNlealF5NZoBBydrAEWjVlskkZBl7qdmmu6v6mxNGwQoqcvxi6O6MQ
ITI8fhomopmEynEINb01cmbzQhlT1jCKt3OkkGRbg7m1NNYKuQZHdxEf5kECvcF9UeJH2wnCJVbw
iBcVvG9vKlYqByGHRXZom+Y37JJ5aVaDvW1tit9WEUGtxjw1gBFL+Dh7UE98VJGfZbHO/cLPEckb
eK2NE8JvC/+YmbKYa/W7aRp16eHGacf9MrA5mjxhUNrizp1m6tkgd8O9cJ2MRbjUxhk+Ge4GTRs9
oV2WiIEoZ2E8yEFDVgbNaqmhQ++W/jq2h2dFbBKqgY0P6kIhFM1/0iFex51xE6IkbLi1psXnfuo+
UXxCrkmDXYFRzVKN8FBKLZJ0L41+M8fb51aJP0upLvwEfcjWHxLU1yXTMat1VEXphkweUxCIs03D
OWky1DD3wV9H8R/GdEqWaJ0kC9E90BPGSiNiHCB0mtVvYL7jLkZYYlHe6jntd3NmeExRP/JablWA
S44xkaO4nPKF3l7JnxELclxGKNtH9OP19NBAEDDqU9V17bIovXxjeN9tX9Fx0MpyleurplZ+MMzO
SIGKj95wfJhLcF1R/aa/EOLqI+J+uooE+3sSITLilNRKSCgsprlaW1ZTnrxq5yiIkCo5ip/2aN3c
zMz2BSPycZddmt79rZr616cIoGEVnwcIa4si5wHrwC8KJJrGGNLGHbk1I3JAqkpTg6G262Bn5czN
weIl6w5F41ZXX93SAtEN23fc2cRgvPIWjnaaFCQxAzc+2FF99RleWWI58KR36k9K9TlNWKx2EQ9g
3IdyxJe3tEx2AZOMBs5zS89NuoXWlIsgbrU196dcpHXz5peYFQblQ9OTS1nI2620xv07PQ6x+pTR
cUD/p9/UNiLweqAf543VNfXWaj3sRbAuLQp0nC1/5A44+q5s2UKhPllXxx5RnZsLOAyDMzPMQ9yz
puGtnIwD9h8nr2PP50ZBvklRgCxl6S5Ks7pliArivJxly0Bjord2tUvhqPvGzbJz0Hne2tUPLS4Y
dMaumWmuLI02WRjMMIf7etkNzTHry1upoamHYvIGRusy0ON93HcBAApOJDmFSTBTJebutrONdpn+
ZZIawZw2oLxGet2fC3Mb6wWGSbRpxsTolkHg7HhdIO+acu758joq6vGsVVgUaKIEgEw8AoI1AKtm
sJv7OV5hpLpn7JIw20WH2HDKXcHUV1oCtsaAhpWm1mtMp8xM1w9ZyGEXVJdsjn6mMOWsbRFZcFr2
Mlvhs/diYzV0inqy627YhpIbj6HVrEIERT6cESmDVgl/Er94btMqfYubuoboXo+nTB7unzaOm5Ak
FM9hZtHYjTPjgA03pfusAvJM/VZVSkS3YkPdml5lP3i1reLBbEIdG3X74f41NTd/kB6gdWsnJpTK
MIfpbTvl0W1mPqzMieMrXvo1pmtRE+n4hGbONdfsYNmOEDR9tbSvhuojZxnvc2UYn0p5QHSap6no
k03JqWBgiX5z8J8HtJmSow21WTOUt5TxS7/W3zWTRWAFCNjeP8U5JlqydvAjj4uGhlhnvORcsa6c
/HcmDaKNEsX5EuMYNDITBr1hWfbH0dH74/0jp1JcLHa7oFx7/TCvpsl390mXQ6H3hj31jX7SplaH
RclHSYePh0v6ttIgU+BRYG3waO32AJqHxjfmV2+y0SHu1XYLgdN4C0Zjk7mVtnLh6lLgWONN74x4
U5fzxlQzH5MCP3ztEljYqj+MPxEUM8XBGNfJi6tf03Q0Mjws8bgdPTTPO63TdlafXaPOjddcq3hf
KhYyV6WZbIYu8BdlbX14Nc32WlM9jCrma1NVLbr5s3bBGxRb50H8mHGNqvUoISFjpUWoqJ+cOOPk
cieLed1IXYc4K7zh+vFAWuYE9c6tup7j1OKY7kc8Rd0RybpefRqV8TIUrv9QR/ltQKDtqYzRTVFc
9dnsyq86N+sHVYsbJtPyxdUuGktboJL2i/2KukRZzM8WnpPGW27CtKJgxog17d2D3iNWZtZjep4a
oqdZPCJDYW4wIdJ2aL95L61bnQLHGHaQKNVtE2XGygw8c6fYTfHG3Is9FepVx4sYUX/v1njXtE2t
p7r4i6K0u2/UXGVMHL+d+4Nfm+faCj4iE82eGCG1Oa6LcyCfZVla7N1wpmeo0dzSdFxb2BHqmUov
w0ur1l4jl0HRag5vSHzWr3736CbD9BZnn0MAchDrVXkyjQDKldWdASYe1DQYzg2tYuotDWveOdCE
TNh+69RYwAnSGlKGTZM2H7aReseRi30t4mm8ulZ6UButZtrdmg5WXUWMX7TaNgv15iFG6YLUSo12
dEd6DJGa+Ww2M2rYOelkgPnIueoH89hElOW8qEesmP84YZB8VS6YsxPWSOzbVYzXQqXspyqn0Ywh
Nu7Us3KpWTZHa0Ly14ls982Oy0PhrovCzn782D4VsdH+7XX7Co9N/ZMU2VM9hi4zIe5rbTPDxJn7
iYpx/UXQ+QETnj/two3QcTbcj3H4wRseSABEbU2RV0VLLG5QY4niLx9kTPed8qWsDdoYpfYRkwsP
y5BR2HMwoeisz9T3o9kYnygTJsuwrcNLmFjDbawSqhocaj5j9B0XA9qWJIyoKyjmGJ7avkXkIhva
DU435lo3rP5Qqog0q2XYLnA41R9iL0YUarZuSh4nryZUgi2cSZ9WsgJWu7c6LdzlQVy7i7QZ3BMV
y3bqp+hm1UdDqzEthLY2WMn4FJNdPro52UQ6TO9odbQbWuT1ds4nDAwit9mNJvkl5YBzMcC/DqmT
NlvG2tRHPzYYJy6b4Gk0vac4TjiDKks7TN5cvFhe4ZA8997u/mkzjD6VJZMteM2U60Z3ghXaMPju
GnHZHi150BUF97EkdNkW6tbLTPVsF5F2TnHRXtcAyc2ML7HlGN24CPsKIe2pfIYat8BNtv8oABFX
4YjnItKf+pJGOcCA0xlLVx+CfeT17jVoQtwukodJj+xXvx6Dm1vFL4Ayr1MYVZfKMf2HJM3QN/fD
l8BDZNEfdlHnnW0zjv4I8VZDELKLamC/uHZAMLpmZfAc26C0maKJCstc5yHT9/M4u9vEZ+yOENQ8
9Glo7x08QHhnjvVmzYOF4VynisGf/ZbXlPQJbQvCD0llsmJ8+CMdx/k3QS+tKoLfCEFLUKQ2eWU6
Zj1M7mc7QoQZ/OTE9UouWlMnlypVj1ZVKSjwqeuizXG+atCLtlBGOoJMmozIaMrRyEvGBiPjudCU
FzyuKe4828a4jXpFVdX+nI/xZuzy4ZZUbn8bxuCgNNN8SkuL7DHCMrl1MGUaA+2xiEL7ahLTr3Sk
rauVhNW6C9pzSF+gKCAk1LnxYsw3DdL7o9XMPfkRhlL6iEI2s+0YU83oKqpeph2rLHXW3BV3XeIr
8WgxlxC5c/hQIIUUzbqO1pWGfVA0zsiDW2R2QXkJXG8+a5wdp3T2a4i0Ax57NDtwgs+OxkDnbcIn
fu8X/kopUhNtebihqonURjnnx/97KGsXt6649leIObCg66o4e6hskyIPybYp1IK0qmWDaBCAHep4
E7vYEd+gmhKqSF+SETd3pQqvjeR9FoOkKHLU66FJqZ3z/IadFr6ualBuLCTTnZxkr6UmvhQJRt3Y
N16noFEf+ik+QOgqDlM/WydvXPfyhx2ceGhc8pGKKcFZh0C0b1J/G5htcGQSSTlo0AX/fXT/WhFM
1ipJFJJp+cYsDyq6BpAiyw/dMfB9VivIgV0e43KnWt1Bb2xtOQ7EuK4cqbbkO7NiLgbXUw+F4zQa
xlNIRPf5HK3pS8YnX7E12Ow1mGg9x/gio0gd1chYVRevCep3tcZJPnEtda0aaNdyY/BA7Q0QwKAc
V/o0AEeXEX6P4JL2QrHQMzP1FmtH5akbRyac7LTd6iWcbUUrQDWK9gT83JwSe+SjjsyzD0J11dv4
CN0fHMOEuagn6VK3KvcBQVpS5srHLiJVnAdVvtaq/ZMNEJFyrO4r03OvtY1RauWn4jnnWDdNKRYV
0OHVU5cOfMqTV3tXI8HdcpxIy4JETR6ysIpONmbjtVkkD20VrVKq9GsfZ9s8dg92Peen2AqH9Rhi
vapMDEMyODtuqlahBMg9cuS+p3I34nSdq0V9znS/4rAlFNG6Vaj3Mr1cpl71lU5G8FHlgPJOENjH
yDKcV9qei5TSlyXJtOpc2NjXobZ70M3mJysUeEqhX9EeMDz/jHPKmFvVxVJ06oWojRZdo4aMhHEP
8f7bD2pi/bVKcIHYK9qbiUSVoqGa0thhv48TDV2QnJl51E2jY+TMDx1TxAw1ByVVLgoYJpDzMXD1
4IyfK+JEgKvrfqi9w2S58zZV0c6yGndadAb9KEsdPDSMXAONAM1HGsxad6EFGUjrJ7wQQBgio901
gOlbLchr+NVpctIsezsXRnjxjbLcJRgSL13NwU4ORYDOnJCtp2dgN6iTwT17VSznavsJpGKzR2c2
GR4NVTt1XmqT0wBr9kiVbu3W+O30cY+yc7rV2NcLiCbpNbWc94EVkO+YcR0PDrnfwphCY4c33FGy
46Nxl29tb4EfonyauPMxCQ1tNev9JjQR9oq6aHrPUo6abOzdPWtiAQnQerFVZ+e7+FI0oqleq36n
U8P6Cn4qKIbpbebj0h7k18qu8ivH+LRJE3hDcfPouY1yqqGKg3Dk7YsXJw2yduV4/L8HsjhIza4S
rOscVD+Kze6UFXWPDQofmQODFaGNjJbHK0TIOJrri8LcylDjlWSgv+uA7F8Lw4ajFPW7MKsbBCLp
hPQGcnyDb9WXwQyXAXzKN/KcJz80YSMrnHxF5esbzZ8xNNRoii1t8oGVVoTK5f7Alj+6Jmav9896
AC805PXHLhqzG+Hm5Cehd1QbI1v5kdZuI3v88pxo2KHrUi5yunRbJyjSU+hHW0Xx6i3IgYr0dOK+
omv61seID6plOqxL/MEfrYC+g9fFNZicw1ykzUhIldEr7NQJldEunJ7mrj1hifWjG4N2xZrAHqYS
/5euvdX4nOppirmBk/kXhZIhjLFPIwNaVoMWsr4jTO1km7aaCQaIbMAG60mkLOJY2Slj/NOpaglO
4t6CwLURZvhTK6V3tNKyB48Ljz6A61UtFJZSNP3UQffahE73Mnq8U1zpp9ecbt2it1PgIy25pJhb
419VpeSzfX/GJ0jVgh8UFREVRl99YbJhOHYGtz5Tl5Ww08IO3zTmxVvf0BZuyHBGYiMvlJF9UK7z
0BRQEsJpbbeVvhjwBHoHaMTvojexroPR3ZX5sAsdEFXXwI2l0GFhlLr/67jGwTToApAov8kHgaoU
uG9lE5VlkUxMmyPvmE2IU2pjw/GRkWaGwSWaQnr4qV78+0gTTkJh5P6CYICcdhxY/doatXlZycIj
UoJJePXl/tn9oYkaZwsLGFs+DfeE//tGSWaz0Pqo3VVuG60Tv2T0wdL0p7AeV/ZoeLf7Z0bRtiu1
bJPt/VNvdMpTOal/0W/1H9TIkDF5dK2QGEz8qHxP7UBnJ4z+JpJPy5ChJWWoblpjF2cmIy5DFr/G
njb8qYfuw8JH+rkprHGrxJWxA0gJnzjWoeNUZbCdAmAL2gqlOc3USAm2u/Ogf/YO9Y3t6WvXsPVT
X/bFBeMllpiSZCdvzs0Nso/x5FAmlpZzyWDWLoOoCS7xqCrY+xC6TWTAVv+PqDNbjlNZu+0TEQFJ
f1tA9Y1U6nVD2N42PSRJz9OfUdr7xH+xFFYTtlYVJF8z55hNicQcXAlW0opiSzk8V5aRenY0MMU4
rCyZhdobYabzKalTAlss/awxc2fS2fFktJfmvXCIZMG8n4COIqx2v2jaQh4gwQCkjzEgT73gp7+H
9l28JsiPGrLnjGyhWuXZVhExjNNnWuMnm1UGwycAkdNqnNJpIVyuHVKOPUqvebbKk/Wov37+9PO1
dZTHmGz1c24WzjZtWS45OXhrIyGvUq2njCWOIOQoefJHaiBtUckt5dnAJeORXt4d81It075cTf8a
F435YqMmWqtUPbEGEy8TfO9wSmoXVDohuiSbiiTIe3idZdWs58WZYeC6LpmbD29uOrrUjI9vWKbl
b0dDfMW6Ox59VUxH7fHh59OfP5UNsco+jV+gVtskctJ0z7zTAQUyEeircwRBgpj+gYz/+VOyMHKT
g8UamC9lCRNu1qn61l5qImIr0ySsBw3UdCK0t1iT7obIo7v9/GlJR30/DhYbLVLAl9w51VZuXCq/
QHprw39lnlcWLIDj8d5IOKE5o64NpOrxPufV1SG679baOcQbFmgN5ljWJm5U5s16a/2FyNxWhyI+
pxfWp+PaVmSXN9VuJKgSXCFELM9glLoO+T3JkJhpHqBF05DZU1qZ+cZjQg7TZ5lDv2jrcFSTIMSI
HeAIPZQnACWLJebAG7rx0heZuHoWRiwd64So2pf88YHaEdIYegb6sQLgtu6HRosDfjYXvAuDuOVQ
xc4tUj0ICByMTq9C2xPDtyJvAOWfAlCWzaz/8zG9YGXSdtAdBJGfrffGe9vvjKYsI+ikHuoA5SK+
Jzzv57uFASC2ZqobOku7SwyhPnMGOaQ6aNnV7Y3lLSaretYa9QmKvjxOLtI9HIYFNOwnVxnq2ac+
pvRh6FNSC5JbvrUGHe+01bgXj9A/plRvi+7N4aRWeUabX9wK4zFErpX11SRNxESPgVLJ07bu23uR
m+lJWuqfKos/jBnVnYE5+bHzLG/SMM2g0QesyTzxb3mFzoYpRg4syPd3clrQVw/jZnJyDFVL4kcD
Xpp3HpDgx5MuR5XVuu+levGM8mAuqvojCDLdyKFgeLQUfzCpY/6alf3iVyb5tEvdBBXvZDCasYoI
QtD6TcskVmcTNxeQX9dipg+I52NXJP8rQMpHKdK1zQLhiZQM7Z6AAMHgvfTXWB+XbwQkbLyXczFa
jwhxmMAlx39oC9cN4C4v13Uyl6sU9lOZsRVH/XbJTDvdjSs/oJeDs2uw5mwcKZdPgy4PwWumQsdy
CRQXk/6eJ8ZWVaV/t2fofYVJREKOOuPVpLUSfTvvKjGyuE6qdsSpm/jMNhonhL+KxV8R9eoa+e+k
tqAar17xtcZYyiHP3+SU1lSrnnrV6vSjco2Fsn9s98nkLVuaXfP63z9ZI4VhLK78flzxna19qDKb
w1Um04FcCe3Dlxg6HC++LwlqFNRI9bFfEU+6FpROp03vbSudJ8/4LCaR3n++UnvfKGeNs5JY9uJK
PhEJ0ODPd5un0fNZZmeauf35RtpbMJLiviR1Nk+e42M6JgVIfZ0rpKtahvfqVMYaDKLemp/z1SYy
FBnvwWVZ+YwXgBtrXGMmZf4Q9Mid/iziNGXSR6ibZodeH2j6nYSoBnfFB+LB6NSVdYNnr55HlX0z
1CDzXGPs3c40JJ2arUd2b/tWaQc7G5aTdLJ9V+NBY/gcD8617/z2pFCIRQVv0vs8vaG6eiY0aP1L
QnlUrA1EhQ7p7Zp24tIUQhCWSmQVSdnZNndgeMTksmi+vRtNyaZPNX64OvnybmXxazPp7q0TYn5v
HLC2udG8AndAFa9Zh3bI/jUEJH8bVf24rNiBE0IEd5lJXIWLZV85esqZ9sW6++J0rf2MAIjCKRF/
k7Lo90NcLttUh9Cmo8JhQUORhR7R3XRGq1ubijG5uXzKd9MJcujhPKqkd57K4tOP7eRZIMPsBqN7
6RtY5m2quQfhrq+zY5hXsDP9Rs+xuBM/QPZ32VnAnB1m4IrHk52aahubfPrztZ8PA6Sirba6Ha7b
MZBi9f2wtsdhN7uqJIaNwhbpTn36mRGXhocOIM/b7WOPw1JnfWYfUhyHdT/m9uewsLEbkDig2PHz
/Tw7DGGagy6t+K3NPPM5B4WhpHiNVzHdCyv5pzyBS9IjkqJxosd/rWW4hCbP6Qs3Sbb1rEELfz5V
syA3rpqSLXWWcatRZeUNC4whhmL688F7mU1FnEWeEo5R2NYLK5g+am2i0llAoKFZVmxGKwt/nfmP
LNiZAEjc2GTEbUuLkqhhkk763bTRibg7epzh2xUJyXVKIP+YOfLIGZPppF18QluAnK1QSLzKPC25
9tKvQWx19c1XFGwFDcV25VaAa8JWtQDCJOI5jlD08/q4WkPC1+BGnU+pOQKNfYEz5DG09ouX0baa
qz/0H534revORAxG75919lXkX83k4VUlymg/tfcaHN2AG8u6ALU6AQDtaFX+f7HgUktdELSVNa23
Vv4dmy5hupf2h7Ew0ffRrH0vi3W3+sc+0LSR5SqSdQbLYx7MQPTWFF00IAF7cmCPAyl2CWhZ2L5r
qX7W9R4NQN3exeODl4MHwuhc7njIPLytvXWuhzzeY1TVAm2m+ZzS1MV4FZv7ztsP+YyG0M+mZyot
jwbEcO/LIp781vePkhEOiIGmipnwDzOoHNkHP9/5+do0qU1GgicNQhpffz5kFstwDgwATMyKBvv6
fx+mPOeQmClRWxWWjtEc7GnB3reKMIur/g2fs3HhVKd3fnw9b9lXVbk0/vtjbUEkp9Wm75ZoyosU
ufe/H+uJ8zVskR1LzZ73ie61IboDJiimS6gnapr7MJLUMLQY+h+fzXEv7gVcubCVwo+6n594fGhS
SHEJIN4VJ1TU6vp8XLx//y1///uRCG+PdbKTMJn5KmRp8f/sfKGI1i+13RgXO2eOqyNZwIJKaqss
vffKGenWdf7HyprUS7gaZ2QA9s6EsrHprVsbO95nXWfxwZTdGjaPT0e3oNqn971qaStetLU6uRbO
REOXj3R3/KGVFe8TdLjkXXv2U8r7FaSSLWy1yBtCl+Xf6mWh3nrln9kz31a7vmn9NJygLJlv84qm
sJP1QDc5mm+VxxhEX2w+rQSsydb+33cNg2TYbG7+xnotzonf1GdJYPbjk7mdxVmbamvYoOTjUVqK
dGtO+mPDZYEAzIgQyJr4UK6piijueY6QaHUgz+r/5jYxU9Mi82nnhGwiNXCS1cNA6O7qv0ueS8dE
2sbNhTZ5+/nTShR53cXXn6+0MUtCgNpnAZHqIm2v3S6clRu7H53LbLjlgVr/idSd4sJdXVzanw+W
559SAz8XX1YxuKFmGsRlqiO04eQaOdKLMMN6p7gTNjtOiGUYAnFnjsV6K11j2Dv436LOsU4USAQX
ju2wk5zuL1qZtVwX4q7qGW6dWaBC9LQoiW+SwGF0DTVCYre5Kpy1UUzDvjHLAVtUr4e6WeA6w46P
kC0md4MPH8r+BFtNtd2ZWpCPst3qOIzOi5j3jY7hd34hXMoMyh4OAxXzcpuTdTqNXXV2yeQ4NRmt
k0Fbauok2sY0WJbxaKmqFZUqc4/UKLLnNZ+Ho2JdJvNuuE2USEshOHeJL9FsQwv9QbOjsmK+qpXK
300uLbzvpcZ26B6NVe9QM0pxXkajuqEyMc56b0NwbjVIH4hwvBfnkURgX8yy7564Zl9sGosDO2X8
GOW/HE6eNpVXQVLPJUvUdelYniQpaIPF/62TuEBOecbsSjnZ0zqUgbawYtZt9eHSdh16hSFsRJwy
skp8972+jFKd3yjX1HZSoPos4mOCNW4U2rt2ODaja99ZfB4yC7nDI5+2baq767rTm1+9DLXxqAYz
NMbGk5JeiQs5TimHh7sOSBVylgVNKpm+TIPaZlL6wrPFIJ+8ghevV36zhYIcQxJw7We07TTONLxF
mWDKnCuWOHamIm8xslCQx53hqNqWYnpiq/5RCQKMV3p+OTP0QJ67qZesR/usmwEMlzzILHIwJ0mu
xVxTxC78VJLTAVtW126ACPZhm1fQCy1Ix/K1XUt1rmYjbH1tOvoAjjYlvftW5v5DZAajr0MM4aPG
cTsLF06uXdvB7QPp6rShyfRqE46rqv6564uTN1lnwBfTlgB46oexQ7aafNYuF8hS06wWEp3XWlPi
kBG5Fvmtnu8jwyWEN9JAseSsCEOSN6uc3ljMZwcAyd/0VYnTlNuq4w1WCTNskmsyvFL1FBQZEkJC
woBYrxBGfuVtNX1ZSFL9MTNYn/CuqQVNX2oyg9LJqAqVVkE2Q2lkDU0RSMfauCb2/9hCXWdo8t5V
JueRo6LSLn4x8WHH0b9IaAnBRDUZLmkiQ79yJIA244IV2ws6kEfEwE8YtdULPCYRNjoyI9TwnAQz
jgerNHerSFCip4/RnrdmLOtyBDfwvGtOpqDkXkfE4wVe1tdhAT3UrNsP4oxshpyodsHdb1mQX3qy
PahWkKKRM7FtF79Hnp6/GjZ3Eeajg1GYBZOWlSmOsk9y+sW8j3/LyuabTZBbjjiCE7/aCdQWASmF
AvWZ+DWhxY3cxGPe2FqPF+lVsKMgCIS58GTOG8Njq73GbLH6wfgmLmcKWMAdTJS1gSZdd8tyMOrr
fp9pv+J0PCNYzo+2dRxSxkPtduZv2rj+JPf5kBLsYv5115hkY61J2Tlv1EDB3rumGZIZ4gajqnKE
apLGfaTsQqF0HbX+bZlrJ+pYNRBw3DdBbmXYMWM81jGoPRbg71KU3UH49otbyje0os/kBNEEpkM4
eECPfLm3Hv+EQ9fbLEiGS4I2eL+7HEnfVyec6ZSzxqFp54fUKHZZvHErJIoMC+lcg8w1PrqJm7bG
irMgGQxdk+7RiMUbsU7dTvMIlnfFF+WOsZNXN2utXedQbeXpFp0E4hdN9hFZmH1IxNm+JvI0MFYe
gkS3ty7ZfqxNOJuTLAmqgkzqvvB5ucELTwwIQ06KcfMvMQax9UtVklohd/aU/W7j9sDW67hIbT+Q
bXsiHvIqO6wOrs4xhy0RkXN3RnW8NedE7OalveUYJje6ZafnMu+PZuMjEsx6FmoIiFFLPGqA5DkX
lrVD82M4ndxZRuZsuqrPD67JZT/m1q4xiRyv8WIjq+5lvJxa1F0bQ3fRturTllhm7OS9eSkyE7mr
p79Z6rOvWtBlhc0aZGyvCM7YKM4sIvM1CXU3uZlszEnoNI81F8Zojgs2iYInmTu6LMKQsCqsWTVS
k61Sgf74devG9zmCUNZPcUYQg7wkpr+d18wIyKb+LMYO752FDi5rx0PCVTigZibaooT+v1Z3tWjf
0nIuerE4F69D/dewfNpM9vSK36HfpeNvOpBu31Vrs0nLOnsu2XXCBGcIyhOntYA0dnG79Y3xRB7P
oaZYRAjBL24KS0cXwUlKX8aKhUWf9R9Vsz32RzzAC7aRVTi8vKJo96OUVw21aoDOnWDqwvtlWEtk
rMVduM1bQnrisfWcs+rUhT3fxWKzdTBm48tRJtEM1NJ9zXJgqepzx2mfxwm0HfaoI+H1gEgd6A/J
bG9HFMuhn09JSL4LSXu/yHZO2tgL6QcIWaocbbv42mtsSzSH/p6cr4J7MekOZQZ3vJpgtlJKxy5x
6pU5fIwT2k6XVbA0y/pkOWheyykLWh5R2lqwbe+bnQtlq1y6G3XsrhcNso2HnX1p+RWQY22mBmyK
4xFfXa20NUgx9b7DHNB3f1vrAWNXx9qfT0ir2GHBdZB0f+7qv6aL+9IWTge+hJhu7Hxatb6kg2eT
faoOQ5KHkpN3dTaZWp/cGb/TetfWlZBr5V9Wx/mXixjNksAU02u2ChQ6YXfHdAINRr6w/E5LCw6T
PlImtcm+KfwmNGpGZEhoT/bfZWVyKd2WsZhh703duZPn93dy3eaImOsJg1QVDTEJhfxwpp1yf0pf
eOOLdQCa0g9fs2UiLAO6kvj1xjbzN0PNbKM5CRH0yyg2WSrl9usyA/rz3TEEycMwgHsk93g8z1aa
hT2pmd5Ecri3Q129ogmkNvR7/zWpxv9MrGE2Xv8frTOXo0bMSSKKbN84oJrylWAk6Pll+ZX53VHk
zNDE8C5QYm7mJX/rOhTSg7TeC7jaQfLPE2m0wJ2hrjmnzA/HerwUot+bvvLCQeAbqQpmHi2dATzL
35pS236St6FcH5lc+7XTw2L2PhFqz5uZ6ppFetDBSWXgVFuXkoq4SX0BZoR5so7hZE8W9chqpO2v
jb33VZzd1DFpta+RjjYwGnfYZCu5I3L4LrTUZQUmtaudluowyfijnRM36EdVRqVQtIxmwrpk1ihz
VIrGa9hnpmme6v/G/fZrmOe9DK1Uq3HF+OYmnrXzqjdNMK5duSXUlzzN3Hd3vR73SLaTs149NMLL
HMhZv5EtYbU8tt6Wwfhnxkwc3OJu2/53ZkN860oy6QnI5Jgiu0B3j2zLm0PV6+rk54ARcq3fWdnk
7xawX1eudiLdTAbFaOfHibEwiVpsWpeYDJEVfWjjpdb7yIPOL6Zn3y8xcZEBUjfHuTZInG3Es1LJ
5+jNhB8omYVIsfH46uSoZwNgx8SY9nJWvwfrQTAWoCoABGycYv69KnT5Xk+ScE7/ZuDtWwr1Qjtq
bpPMJV0NG4rWGkuUspXuGUpGcvAfmeVAaQqacY95atHZm2HBqMwrcPEdloG14IpeG8bSxXxB79tu
gCOPu9ma/C1vHU4RbTMJ0EqY3+TGSuqd0pFqVzluklqD/cC3LCSyZ8Xfg8CFlW3+OTrO3SXRsDVJ
3ZQxI4fMQbTSryfNbfkt5PSECPJjtI66x+VsruunZ3rI4+3sWEPAU15zn7ziaNcWRA6TyZ1tDVt7
Jr8qJu/9oVnl+exZBy7Uuw8InDwG8kfTckcEknPUCeAbrdXYenQ+nKjtSdNp03u93cw2BqH+iADH
CUmWyhnnFFfOh4GjzNKCscqQfEMK8HR7L0u1y1gLsnLb6NVaIUhx/thuzj4lNQ56Pb6D19/6c/zZ
UjjWPjy0hnPEM96cmEvRnN0AxTG291SPlqb5XErvgk46qmwPzEQi0mNi0WwlXjC7+n5y8xvJn6+9
Xc14Cu0PU477pTWuqdl/ZLQuPFP1/fKIlS93lVa+G4bVo4tcjY3AxigRuU61uQaGTCxaQq/Z5J6k
Q0B9xWBSbUlx+jt61XFJGdpq8xItUDAr9U/6ycHJxiIyVX6b/f5Lr/QSXfFvluLYGCj4IvQyeO51
HP1AI3LvoeGuy9sggFLnG5lqap/HWoSJj3FWQsZV6cdvupn6B2DmSdAYc2QuFhmhoqe27PxA98zp
odZ/tEH5l6/HvwjFuc2d7+3qOX1NHHzaDea+fi1DS/wpVcsCcIEqwstRRwj1NjyMZvy5ZamP0RQn
0z4/1vOin2qzHnhLRyRDFCs+btzO0z4XF7sacsFdH1tZZMzuGMxYIaGx1B+1sN66JIZ9zlAo9XDv
WMbr6kJNdhXRIKqAt1K9aHFC+VrVhyROzoa+Mt+a2R1acss9WzOrXiF3keHLyZxGeDHafvigAfrw
JjGHibQOjms8z4b51Be293AR7XwNV0ZTvyK88fBQNSd9bFh1LLukbJmQLjR/bu3dl9XfobTdZylJ
Q4rXLvH6J6/Uzpqb3jIIu04Sf9BN4BTvHzp90I2O5MAqcE5nomUTVMrzYKZNhMxKBQ1uzWl5+Ay8
DoVjcjVaIvdMqWREHxz4s4F+wWH81MttySRp38cPn5DJOUQU8sYTefqaJRBE1uHmlrhXu7jvDwaD
zKiDlx6idPKPQq+gMdXVzU3/GrZmRpmhd3thz/OBfG4nBIBxbJkNvsS+944++iiWdroAP7IeAqkJ
sZxxykfIPImMGVWYS+DN+qHi0Gc2gePnP+5keRs6ij912x9EY56JsZZrmW4qpfdIUfaMRtE3Fwxb
jQmDLtHnQdbVxYlrncH0W8+/cpzX5KIb4Ew8qtlq+TQZ8UGq4UEh4Grxj43f3HAPe5p/q7XyhcfL
p5DLnf4lMgGQgXV5Sri4+tp89jG6UHJUNEjs1wxDIN4w9T9lbF/gCF51+1J6+4zMLHJfKjD4KY+i
7p/RLQBUig8evZxDfXHOUAB0g7ZNRwvyO3gDo29D/sYvmfzCYf8qM/lKQuSrJgQsIy9H7jQQN0Rx
zTNdGGxDdRrf2T/4Gfx5JFsynjFZeXW/qd+qNPV3wvM4RkxSsjV9U9DMouUwOLaMV883WYv0ADRx
h1EMqg3WA6QPdj7TCX2X2cM20wCjdduJfMuYcnnRsK2YOQkhiVj4h4t+KzpTUjVMO00fO5xIXod2
l66Wi4uCPpV/PeaBgdZ4O4F2ivOeZIzSbTnGOtatNQY4QzjWVW/ekzL/6nXvj0RdiPh2icSKxB6t
zFNdTB6Ohj7hINWfqiXy23Du7SGMYy/HEgP2zPbXAxT8lXEIZu9l+SPHh7aoXz+HEidUZh8TlgYn
OAlyzEdEI2LaDPO3GNGhyUFkUavYphI4HvZmnoa+AGVKxYrhfLP4wjmzX6qClinYpnISM+z1IsjN
kTOtJzd11tGDVWrGL1beDaXcPWzwDXrYNGrN4gOd9it/c715WOxQm6zMyKt+i7f5pR38j7TFwWYP
+khPgL2w0K1kW0x/M5e1D6IR+icK0H6yorzB2vej28Aq3rgF3AEcVyM4zpAp9PLoNYoy/ZCrsoM8
t5KgMN+ovMTGT91nO63SwLcZ9HcIcAktWvboTFEtCeBKLhXStJhbrPVGOJfxu1fSumEnqtzkGTHj
J+mZzP9c5jYux1QqLGdTxN940M4L7vjN6GYLbnj9QuL3m2vn0ZS6+0cCKbpo65j4agwFG3jl1llQ
6Ei91sfkakVBqxTjEs106NXHlzpjvQlZqd3st5Mp8bRN7dbM8MCnKylVC0vq0rEPGqacbd7GOHOy
XkWp8kY6KfmtT2KMqqm6W7EZpY2Yn/1VXC0K0E18TQpWhpi/uJW0r9jt3G3WiXfB9C1ykazHGtUr
XTUxxqarcEQ5Ycfj3RrXJexT7eTrM5tWFsxdNve7pLapElGyIkebgrKBdCKbLHJicbR6A/gLGnac
T9i3zWZ9Ed34SrHDWUMqO3MdRkCzE2hWSZ+sVEdyMD7t3CHqp8//tSsCE3+RexnLb0P0blgWyPaE
137oTX4qeEkCfUgOsndPrLZu9YB/y2N4VcIv+zkdhtlhzuo2KMP9e9WV7/NX0/9zy9JBHF2/Q1VR
vMgEezlOJREm8VvGvC4JQhHWk8YcONAs/Imppv/w9XbTiE3iCWgBTAy//S5tuUMFcbbIReqNwj9q
Kc/2qappowg94YG21agCt12NeS/LPgY2X+GjQXAazDZIYK6N9sguiT+SxowgEkH29SSQh9X80LVy
2awtcgbrPuBT3wzodwIW3hdPpcyW7K1XTRPQbKUj+e428EAO8bww5zJMfqusYnw5XTJ0VpfCorVV
Bq4l75FoL+zn1lJ5pDd7Q5q/Ez+/SaK4r51YT8mKwalXK4oXHyNRz+lSaDPL4DR75jIjfwZYE6fF
UgDjmJhCPKdVRYYfCrILZ2ONdha82Ei3X61XC53ey+rNfzymgb+MmMhlJ7tCToQcM6RiO/kJXdjk
7xEWXsZirEN90avndsJ37SfgJHiqH+POnELVdfW29df1IIY0O00zF5Y+WK81ivTQ5BI8pxl93oon
BiN9gC+DNajWvKLkooKotPe0JeVQE8sQpqATzqatRYr+5wMkzq7Q7Djqi0iMnth6nv0nbyz7ln63
JobKLqMOckcrNF2eyXmdcwOmKI8939mudfx3sH3tahIUQc1tdHddIyAIKt1Z1JnxZmHhD2kSvw2Z
m1tl5xR0KnlXpQjq2OmIc5+qa8HgJmT5Up4LCSmtxKcUajr+LAjUG/3R0k+JUOc1857WupwCs6nc
g6PnlItMCWK0OqFpOOI9VcsRAVL2W5NGG5QFOpveVVe7bKMV+76JJGTTGLW9MRCP1830mmTyDSNG
dWCzdmz0tTpoZgURbIlmc3wrPWlQNqMZqJsvMA3Q4N2Mlneq/zXou8vUusdL8TyD74rNMNbAKuS8
Sj19EjUt8C/YuVu/c/7ZihnFXFQREkqqY+19xqt7RftxWhN/30/lvOftDZLcfolF0gSW/oCaWN9C
ofDmbgBQUo8BIqtkr5FQtLNduYun9ra01fec9QaRSwzl3WzAfJf9cjOZ7RMXjsXMRDWas/UJC2pF
l5w/zvUODojGez5kdRzYgmHw1MMcytKTMYEYyDBcOl0hkHZ6Ojna3HG8q4il6pQITsC1ekz8a1Jm
2N8TGO3Dy+TzP+718tLnaKjme9Y4l2Qyttz2dEqT+5KnMAP7hyaojImF0vN4a2oDYSDMCdey8amc
Dosu892wQssy63qnp/PTWAyhQUU1ycVhY4EJXGHslfOrD5rrIeAg2TB33pGDcUsy1UXkVu9cDRNt
vCxZaDozt7/UT8Yfh9VG4Cpi2VAv0YuSbBPpsbnVZ7wricVrzSbjCXdB6E4oAQ2Dn5TxP02l8kBg
61MHE2fw6ZLzRkOoCyNUh7Qp8jnUVvPbmfw/SNY19nbOXcb1v6K1j1NpT4GlJLf5ggfYapZXzzbH
rVnheaqh0qDuZykSH5WbxW91N+9Gf8F00ZNLYa03mxrklE+Mz3ico8ObRVCO2UEsRhfA/jI2htvy
xOqnM0HLj9WDOqKvvtZZLbZdM3xlBizN0bP0CHMLe05L6Rv5ECLKGTYIjvqQTLk9wmzlWjeHW/vH
V/mY9hCa/rSgL9k4A/ARSczEFujZeTKM5UxFUUFZOrUTpb3Wh7nmPAOm/0/njd88QzPA1EnKPIOT
xzSowvKUoXTTaAi6KYk6tx8PeIAvDXQ+nCiss3loBnqC0wwKN6gUrWG8V4P0yX2WMVRWG6/hFfRn
BEQOszW0wkHaYlJGcAmYXbcrhuDlcCuKjwoB6mWIjeMaEzmIgi2J6lxHA91Glddo38JeTrPzh4Bo
A9QzXuwVZGxUjSy7fUXjN8k18qeYHWO39x/6U6fWfukx+BPX0EQADN0PUu8m2omwJzlPm0oT/9Ip
/cP4YtjbevXHdFvkACWsIzS5j4FHy6XVP7UdRJCeMMfA9REpMg7lMYaRXGF/DOvMpHyfsJTPbG5D
F8H2XJNW5DfcZ/iL9mZsFntws2mYjPYfli89mkF3a/nG3vUHpjgiHrdeRHWH+XzhheYhuoZWXn1o
2jyGVtMs2wVNEWSkQuNosh0/yKqKE9HFRj/Yd8Oakj3e6HFXyaPVJXuwS6An3GrHGPHDFyWOD9fF
lQAwqlzk1ZkMjkfb3tpO+s3yBxpeekHSxaT7A/0e/981vVY+9h+yTr4bW/uF7cUERYumyNZhqUCz
AhimnrQWbk2vqSmCPDQAlsqaNtm1oiqCoS+QMxoqbF3tmfP4nOMqRjf2Xa0x2P10gOU67Ho1cGdo
sTyaDxpBbj5V1egHcrLyq7sb5vzusjfhjhfrbuIVcECgdgZDgX6dzprG5dvAYhWLbl2sPn+taubg
RaveTcaph7YuXyanPiD0Y3n+wejdOCIeA3gwKBHOWJk4EDLc89aCGkxA0jEs/PebeV2+sjhPbjWu
0twwK9qjjB0VRvje6Xek4bDhBIKzAarEEOMxK5/95xjraJC0dhdEvdXokfQkHNTxUFVwLLKm+F6K
Bwlq9Q5a7KfhVBJeXTGgMGS9sKbrIoc8p6ETOv5NSX8683s+/BnYSyG+2/seNUkPmNQ1DprVYjnS
MLWrUaEUYCBjddTixLvXcA1gBlX5rXKKItI8zwHA/bp22tHECbYxIQUGWBC6iFSYncWobu9y+lAJ
+VuTdadCqvCkLMR141S+LsxlD96ITkn1hbmpFVvHSpL0RLBvO03z88S0retacejTnP4tczl6ekC2
lXb0dfdVGkh+eBatR2RPHyvIr6xyyiBGnoMVA9Sj03PmZfTn9LXm/2PuvJYbubY0/SqKup5Upzcd
fU7EgDBEAvRFUuRNBl2l9z6ffr5Nqc9hpQrgNOdmQlKpSIJptl17rd+wWsG8tGuHd0vflCK5rx3C
0Bi02pII6n7SjetIytV1qmQsjJETniplfdVFg4MA3TgiR0Sc2nhvLNnaFpw9AUHFpSPOdJjJ9iAB
raXsoQOgFDpp8brdE6QkF6BmgZKr5RLBAmjbJE9Hg0FY6eXGURQ4DqHrjGSk4zi79kf0qtDYuwfO
6jErvbvWq/YaA51gA+93CHRsbwA9dKVdQpZWF1FnAPRuXS2uJaRievUEiFC0qab8zWnDG0sj1+sl
DkmXzt/nebCMLak6y6iXmFL2qIyQ98rIO4G1pu4R4SB4AE2WFx1+4JHPQQZVrHWHlOJC6Q1Xm2Tz
pIO/uUy6xkFxIrohSWqcEs3FnELXepgEy2kIC9bBjthKNRYaSysZZ1IpZt+4JJIenSYvt2EFUTUe
bZsDlgtTFKV9Gya+oScn5tBemgVpwtoOz4qOQCkNyWnlA6Y1tnMZxb22jUvOMAU0aL210DQxhdQF
wjxqVD7Imn2uD2O7VsErKMl42sk4lFjBVdjfRVP7R25ByvUaxn9RAzSoFag7ws62O8tb4IO5QujP
kN0Z1KDyILv2hlBeTnW7JYfteJw2mwY/eqVvL1QUnTCsHzUdFamxM5G6MdGcryPtZJJHFJArKLw6
R9qag+fSARxJ3LJIJK6BAiFkLRtjJ1/ZW353E3m2tyUzrhIV1xXqYP1VIOEpNXT2Cci9RVh4V35S
bCoHYuGQY9SjDTLaB6zvVYWeuIX+wjgm8RJ5JtKOQXWOs/Mq0TQhkkCYGduPqWXgp4m72cjoDM0K
y/MwAMVkUdfMyl2XkNEIgLbmiXGG9qBIWwAMD8ozlktwXAill+YpCOArO8q8i8HESLdom+85R2xZ
HfZg/IzT2vcxqcb6YAq7JegwFvUJ9E5tEoVbVCZ0XftR+BaZWkl/KS8cR4IU4a1LGTGlRmPuSZTi
MDZqN5jToshVpJQbQiSug26X1422GJThmYxPjzcOi4hVB/shVqdt7LP4QJhIRAnxtpW8R2Bdm0CB
52ybkrce4OnjB3LrmMGuj/Q7RxvMU7Mw3UCVqmUtFJuyTOY4T6lMxXtgXTtesjZNC9YIMFXOcKvS
a9ypVU0QAuyXCEwhDeYYSPHFw/VJknFU4RBEqX46d2xDOoNCgwF4RvnQFlE+vGwMh0J5E8aaG1CQ
3lZlfYl12KVEay4jE72VSouWkiNCQ15jaIoTlrbv1dBj8R2+yGSXOX7XUGja+KWTMLt39JI+0ovT
TPOlhe7UjxSee+C9HF0SFWwWma7ertHGgyYjWaQ1h0mLLroeqwU9M1Z12cnrvllR5QZwODUtsbu1
QFmXgMzIvkcDG3tbhM7SZEBHKQn9FDM3h2pNRoy8arroxsw9TtIp0bV1N6F200IH2Zb+8Db1TUPn
s83exhYsNAs9eT93sJjmWLKYIDgR1IHW4QSanU7kQKxT08h+aFjPUX5M0QAye8Bn6UoynBcCg6uu
lJACClj/wKK8kfYiYeVn6pURT+TFbFPb5+wBbODeIk6BwqcYbVRYnOgmUGuVQGBhWtV1FWIORc1t
2ple8oq73A6aAnBvlFHvcZ1/gSLUbRvV1DZaMS7szLhL7cQ8QfFgayEXbIXSeZQV21ElXRnjXj8C
v+vTxnym2PRD97VLvHxy5AjSO8XM06Wc2+1lUvT1RgG1vTBUdnV0sFKmFbWchhI4w/TCAoJLas/E
8sPsF5HEucpHwG1p88CTZZ7FPQcSSzbA/YPLCiul2ES4iY8A3JE2vQ8lxTWD5iEYQbySaU9Wdm5K
BFkeCUyWTdVfy71WM7ljiGsgSkVs3akqSMTsckQrB4RCeB0bGGBigntS98iHUCrNlIhspsfJoGj6
7xoUqXrcJlr0A1DeidVLO1VlLtvBy1hhLMviqujDc7DxupZcmG2+AbgKT+VcejVwL1lpDTRUCDy1
396bcfCIpTsHFPgaC9yOsCxK4UD0uynLrp20fgX2TBYMLgaQzCwl3alSRpcnKPw6tgAU/xjSi8xS
0CIsza1Ep0Qw/SfPBsCYPRqZ/CgPd11WRCdBxqla7WShADad+mW5C0zOxK3InOHJEYM8SvuB4qXc
bQN8dDrZhoVDsRVBCNZHVBf9CHL10BExc8xdTJiR5z80Ld7HCP5BjY0jKtQrE1Nay+lQ+SBdYQr3
Y0WGk0GAh4cXkCANw9OyRtXbo2ARooSRhiXnVVQvg5SbxdDBpxSx1qwob0w5Jy6cPIQUJG8Faf2C
wKFbK9E5+juuU+OtU5rEFGY6EgzUdBYECRTaQH7Uabz1e3iwkiavqlG5TsBl0lZjsq5qElIRxfgw
I7nOURQLsSCCEYFQUWjAoewyke/AAgfA5S7NKJTYsFiIf/VFm1kcn4dyE46hiW4ciqhB7H9HE44a
aKU3S8fG+bOtJQrTMSJ+CEL1oYEnaQmEw1AIAlpk6AyzSACMAPMgbQ9OZNIfCtVyU6+PcF1T2V0L
KFCeCToLjolgoF6Dp4XjQoJfz/Q78Hw2+iKX4OtBJgc5FgixszXE8mqaMntmYCBtmjdXIDcdUFUp
a79OIQ/dtD4AJaRV4I7DiLQzOf5zb5o2LFToRJaJcSIjooFj8bTG+g+sBThpJGdfiG71pS1NFTo2
j2GrvkXoeyylWn2IiGuhhIOJnXyEjrx8UShjt/f7NYc32LETDe2rnXB0sc1VFPSXbeg8hLk7aYmr
1SNAWiHsSHaSjCvoiYz1mtmwD/sUJZ+cPH1I6iLpWqRtS9PY6NKyZJjaSs3RMmlcBbgxIPxkYyUs
8i2My0UI425hQ0wziNipC1jgHoL2LtVMimKi6drIh0mtZRdI0vkX0qC9tkmzK8CRbqxIS05T63GQ
qZ/qvaFtjSI/t1Cm3HIn4fP9MHZtcQOA24mbYFOGGkp7aKJiStucocNKQBjH4arW5PuotS1QuPVL
UFFPYJ0BM2fUd9HA4SFNDYdtl4nlZReT5JBvLtIrH3PDMBlPegJOFwtx6Fr6aFEeBWHaW/Ad1PJZ
AhkD0gHWcYjyQxg+p7mG5Kzj1ctRgkhIJ2doT6ILhRkN4Mpm1We4M8qp9UfMVg2wsgcZN25kXYqv
I9hBI8jojWKi+tPF+UnNGr0m1f8QNoVNRsM6j9ESrIyenRhFF40jQGMZw7aUIwURYVASXsvfFGAI
kxUUdDh+wx6KrqZxPaF+tG0DppWaButJtUiWB8Z5yo60GWv2PJ3jRRInsOWSC63Iy12U+Ff1iECj
GuBqWKREP232ikj+piawClqV6qs36Dug6BdeVlgnQ0UNmFQBJCKjdhaSRf21qNr+MqQQIRNfKn0R
XOEa2+HtiSxpVUurEroEvckiU7bnshKiyT/AA9sNdWqvHRmhScRlQL2YQb7NgsJFpN1a5XpSnOiF
Im19TXkbZKn/HqiIq+HapKEN4ZKiKdZSz5o2nihhf5loA65RmY9XASgMr5IWUoooWNWD6JDEQwc9
PLNYTjcgjqKlaZsR1A704UwSEJOF8j4rZUdtlQKUyMv2gdtR4V4N0rDAYKRbIkDnnAeRvDUUcLOB
kV2SvnkDga+fjDmrNVX6dh1rQPoUT7r0fEhY3jjtqkyLXXH+JqPefVeIAPaypqFtIQGtise4WJkq
Aa8UP5c4dLQ4/vjOd5kizDLC2dS2hfWA0b4aIXBl4cI3dU8BSg4LYuU/0OpSTMBtwxMlKgT78z+o
+2Czk04jJScIgvafBh06uXMJkYrQsh40XBKEL8FE79Hsl6Y83jc4s7CSXyNeskhbnHeFKYswDYkc
3A9LhXeTliaIBPG1cAV7NycTHxD/yeZw6fjkvsRjaRUKYHlz7qs4iwI7SevrJB9cH08lIe1fagKM
hwlHcabG8Z0lq0/CL0YYXkxdQH/2FMzU10I/cdThSYjciy+DvL9QPO9dS59D+LMwdgEKslC95uLd
W3PAETRvows7RAoSVxirx0fFHx4RpxbOTZky/hgS5R4Elu7XZymGo0pXPjDO3h9mGG70xIdfJW1a
B7Flhpj4kXB/juXoWRgiaHrAQcZYA2xZ6o7zMhkWDYGYfFq/2amMho4gGP9pKGYiNpzE2Zl48taX
n/pCP6378FT4oGQ4wehF/8iSgxJnbyKMxZ3I/W5idTwV3gHoh91Iw434oHiQBHsB8TFE5Ray1VwH
qnaRAJ6UOu9BNKTwDqnD4q3ronMdLKuKF4LwP+hUkDlk5RGBQ6XapBqgXUnYKf23QVrnNWeKg+MJ
HjRmSDNzLeHD0IzqJtfr90Sjr75/u8ViQfxIdFbfeUsmDGWi5qWu1+IphXtOh1QVen8oNbVLMbiE
s4ad5M92eBX0sBYwqalQB1pkoMKSLjoVFojCzFL4aFSK41ptsZoUPICFoSOM3kUCFQc2tvBBEjak
XkLJz+8Xwg1CWDmI8SLMoWAEAfDRbsTnVOxNxHDMG+NG89m8haVHgylJkOa7AoSJ+ICH4jBBbjwl
dyE2KEGpIc02PqkAa6DEX2fYGLTott2Iv6CQ9H5BkoBkM/8QXwrvQTH+hZdpsPIaaS1F6IpguFJj
fi7sS3Nz25OaHPFh8WzlSQ/1XTIqq7zA8kv4MNAoxOcLKexvkIJaysj2exg9wJp9KUrSTjBLzdp6
CSTOmLptPNg4QlROcU9pu1RRyQ6CC+TQnqDOP5ta/1rhX+ExriYd3z8Shgr/L23lWcXeLInbV4Sc
nrWCBp1SKpFKcm5l3kvaocQ0AqbHBQQT5isTjLjaqM+dsHdLJhk3B31f4vMrXkz2gCng6gzn6N3c
dzz1OpjdtvFsYxfBufdZ2Mh2pkRG29maRsKRJb8UZpniM8Li6X0Na1CQ7AaJ4iwP8+23//jnf/3H
y/Cf/lsO4Qjd26z+53/x9UtejPgEBs3sy3+ehS9gvPMfzfuv/etjP//SP7/nKf/OPyJu9K/f4MJ/
3Xj51Dz99MUqa8JmvGrfqvH6DWeb5v3qPKL45P/tD397e7/K97F4+8e3l7zNIApdv/lhnn3760fb
1398U99b4M8GEFf/60fnTym/9b+5gt8+/faUvf62eAJq+fo0+923p7r5xzfJVH4n1Wippq1ZCuoF
svbtt/7tzx+pv2u6pULCBKcqy5atfPsN34km+Mc3xfrd0mXFcmRTsSmS6va33yjKvP/I/N3RbBuV
GdtQDY1PfPvvNvipm/7dbb9h3XWZU2Gv//HN0b/9VvzZm+IdDeJPjo6maRg8mYyNAI9XvDxdo4TE
p5X/1cJQS03QystxM256N9qPbrLP9tYFKsMX0kV8Hlym5/id8U957rnT3t+hqLSzTtPT3M1dY9ee
UUZd1mdkOs/Ks+AiP5PO07P4DMPWs2pX7fRtccr5dg1TcQuJYJvuJzffB+flvt5H5+2+3Wfn/R4w
3mLcI0S07bfJ6bApXPM0c5m3bnOm7uKL4qw4Cy9QWbzwzttddBacGdtyp23z3bj50I9/tdDHFvlF
gyiI4ymGqjmapdrWzw2SwGAIfKAgywn11ViN1n02Lf/fbkHnfmxzRQObrY3cglIk7ASkxkFiHr+F
Yvy9X5X3l7AM01ZkdXYPDw2CUAuBiRphzQnyFTCLqyq6cRKQXjL7s9IIcR0DleyUazQWLhsH3fAw
3RrNC2rEDHZWh58Wh6Ntais6CyXsWaYAI1r++YXz0VPrzI4njIzMsyaJt8Zk7I7f4m/vyy1MBTFF
Q9Fs5gWz92ObSq1nQvlDeysFtTQ1GZsCi7dqr4/fRvnb8LBpJUodKhNX1k1dPMeH+aKiTNGmFA6W
eZStbam8yJruPmiolCoxi5YOgaohRw64ODVcq/fPke24qWr5FqTUwyfPojrzTmYZwBdQ5wyMgp0j
VomPD+NBI9GSmMmrTdZrZtY3dlPeAKu81Cd4j7KQr6DeF+oCPYE/VIMnTQMpBt2oSU8vG8u5S6zw
1hsbLP401/A0N6ZyOMAnkgC/oVLEHxmKRVngP5foG5K0RkUmjdZaLZHoyOxh5TjBRCqewoIM/AAg
x+iBvbV8584cSYagV5fCFUN5QhkeeRzSA9MfQ8h1Ka4QMvRbpiKAeZTR7KtKHzI4bYgzqAZmVR5U
GyvW1whxiSotTJJKQ9QcC4pSmrBTHJ8bcyQ1FvC8kT7QA8ailPtt3Li66T9ISX0TWNVNmHEaB5Rz
4Uf4tMPxGpzupsWryY9piCxX3TLY+aQ8TlTJaQm5L0ArP0y5BdpiROQTv79xAi5jTNqryiK+8vyc
1EJVks0Y2oWByiqF6/acDEC7KCGhZK1AiSsgzhD6Jr7nLgPF+kVkTdeRHrG7g47EuRI8+UDmC0gt
OYWTwkZZzmKzggDKMTwmAmrAt+RJC5TS1K9KZSXbZIXjMm1WHfNsYSZQbTtKNVqVbeoeZYWgpSoa
3uZdzqUqfce5H10weGjq1H6yTP59vqF9ylTWHURg2TxmQw8EGkZEcT4sB6l8MMZ4HUDojK3ikzGu
inn70/7EfPt4HzEFPsy3iiQgOGRxnyzcOmn0lDaU2XXzMm/D07aMtlCzd3UbnLbBtK9hXMLSXjpo
nsVFthyMByPHAqO4zj3jckyLhTXGT45JEsYIt8dno/mrB7VY4CyV+ajNGwQUfwp7IB6WkRxuEHpa
eZOM9Bu23pa8P36rX61Bhm05CkGDo9qaeJQPbTLIAXnySe+XKgXIuil3Sa9+dgvlV+9jOLpFyKKa
DiK7P98kn/worCWjf99ANLu6aJzqOjTgk7b418nNrlOaMz8mPVKABxQvjLrLNuxBR8bltc+B3vKz
t4k2J5i5HUQyoEB2s8akzoKqnHg34um90lqZQ33qB9L1lD6Sln9CL25PA8cLr0CHGOCJ7fTkjIwJ
0FOLwFOTpwtMRFCBSL6rWXmRltUO8aJ9qhQ7K6/BqghsHrm2VrmlHJ+p/f2g80RO5KYWisFe8oa4
HAggBJOT+MlLCqge2EaRhjCQeaWoi714vcuZpAOJf7lD/rVN1jISR0zMZZuo4K1RtEY5Ic5vbMGH
zIRXB5/VUhjGWrDJhJC4dY+bA1gyG5R5/tAUELdGaTlY4YsXTkvVStdxB/K6EacNcDRhFVznPsJJ
4TY0o41ocVkrVwhf3IIFRHIHbccA+prOCdmXgOK310Aub6HRoDgmNSq1xnHJBnRZxeblAApPAwEy
Oc0OB5PTxnTQFQthlxXXcZ+64YhngxKwVqUAvpv6ovT9dZnCNIrTP8L8Ar+booNyaJcPk9RCra70
VVuq4HZhNGVjq5I0Th/hNixTqcTKWAxDeR+O6m0qAJ9oPUmZ28uQbkBc4X7s4w6HvjYtU5cXAwGV
qYSnLJEvYvTWaXExxeBbgSpp9GXsnLDiXOZ5IRIo97U1Lv1avTX9zM1U5aVHSTz0CJoKrGOiO5KK
62KQbvBslBadgd3yUO56+Pp+aZ8Nbb0DrnqdyICR++BaQ6VVlvcojJ85ir+NYx1yIP1eQONHuwGh
5+/s009iTZNb+7Ivg7OahPKJ0zoXkBd2UlHvsiZ6sNFws3PaI0L68Vbpw202VTsaEk4evI9x3HeG
vA9AgMsaYtdpgGdAuNWU4joK4cJGyToK8EfAwMmU6NvO/15nXC3PEjcr/PNYo6sUGGOq5qIgayw8
H2egsL0vK6Rcn5oxwEGepJ9SgeexAUx2LUh1EhgIjV6auXaLUNs+oyel4nFspj276G0EWqCNrFdw
BgZI5UFe5kKIJGDnUSBN4o7yXQLr1AR6J5SPqQPndGjs6gHyBi0QESUxl5MMc3ykxpz0/b0iQaOd
qCsmNmNgPNU7/0assXJtPap292Z3GD+EzfvqDI1tUaX5Tex1iJoP6iJtKtRMw21hOzfQTTZd3K9F
70txsva9xE2VGJ1vK34DqbjlafekBG4jpXP7clv23eXU7YORxYjBCLIjcfUUXDclyEqJ3MZOX/wh
f7XqP3Q9eYq95lpCgONEzKWxvHEgRIQYhWEWuBpi49Ks2T0Yh2DDd75c3VcQc6DuLpqOkwiz2hij
jJA5AAKQP2hO5toaeBl7WSDfpQX6JcomlML7fXSdYOPp5cUDyRsqsglEOmUsrv06w2PsqdRvm+La
DlEGCuCrWMkAVpqo3EHm1CRw7aTEbSGxo4o4LoagDxeJkz4APVyLT1iVvPfwGicoQmqwvfTwfxK/
AZ58T6H7UvJT5KRRk+ZhnHCiHp+sqQjuDNpU9VPgi/ggxKAfNRweK0RnE0JSqUIiP3kBnAnf+Rnq
Bqhn431nHcLUReP5Qre8sy5r7iWomCae1zU6TJ258QL1rsHf1/RgWcGXuBSPqFv+d6RcQSCD/YmC
UyAuF5ZKtTavdzE6EbIQy6ijzdhzXc8762ncRcuyLvKVYoY2bOEG86GA1e4weBL/r5D5f5Sm2Lzl
4gxfz1MQHzMQB7IUP33kYLrj/8dchkFu4V8ntr9lM+7CtyZ7Sn/KYIjf+DOHocjO7xC+FUPXDBF0
iFDhzxQG58rfOdlxCjIdGUUoh8PyXxkMVftdc1SSGKoOR1SzbAK3vzIY9u+6wncdXbUsx9C5yP8k
g/FzMCRxGrN0W9Zl8f0PQRD3HHOQwQPwWCB9CGRLo3b6oRF+kQr4Ocb996VnoU8RDZKXS9ngNoTs
VOCUa7w5L8IadNLxGxx69tlhdcgaTS4hebj5mKBCEyMxVIax9EkO4NDj05EfWybvCnmEfNS5Ya4X
Kxv0zbLNLXktDb2z/NoLzA70mDGGpjdBQBllyYVUvNIl55MDhsiz/Dvw/+/Gp57z89P3cdgNHh5A
LqrCskohIKzrTavIlnZppT21/yg1kSDDZCSLv/Q2mjOLp52m8iy4462LvPVZLb/vk38cb6hf94Xm
iO9/GKUKFjkAFSxkUyxrhE7Ty+WVGgCmj0x8LI/f49ejSXtP8X24x1iEQwcXFB2nQrauImX0Tm2U
8z4ZTYeuPjvoDTYSUdmISlQ69YKje1k66o/jDy4u8auuFkPgw4OralokqPMgOewEeC6T7j2xI1Sm
MjOtA1eFpESAVwMEBkg7fXLAEcPoF/e0Zx0CVl+zaqPGHnMsUFz1W5e61cuIRrljF0+9pGzHGsn5
AgjM8Zc80H62+P6Hlwxh45t+rzWkVmyUejTDwUMW3Ztsefz6P5/X/j1fZouVn+hNIEt56wKzu/GK
cl8y83OHLFQ6WY/H73Goo2brVVFMeAH6jDALKgT2jPi5kbtovLvOxu289QMKDsiso8WmxP+j1OG/
X2u2iAVW75gFSg2ugj1GdkJVrsqWqqFEn+QND3SLM1vB7LarUNoNQM6WcrMRoFSq7lTtjzfYgWkv
Nr+Pna6OTQXojKcvDfUsk7QLInkoh+34Sacrond/NYxns9JM8EMePb1xW7ANQIExAu3a2JUUA+BP
tSmq5lKriqc6aU8yS7qdenkLUQJ1ynh9/A0PDIl5mryI0WcJ1YxlwXLOetblUxPyFjiNy2jqf1QG
XMwWl76v3Wy2QIcNTEAvlsnryXWxKtS+Xuqytq+wvPF6gtmy3ZqqmX2yAx0YGvZsRuG2A85X5m6h
CUwy7+Eomthyf3FozOZSgjdn3Mop+hIclXdGo5ikqkbpoe2bz5LVh0bfbO40aBJxcmP0TYV1lRfN
a5mjTFEqxs3x7jjUQLO5oyblWPS+Vbt+6CH0QIa4D9YwA+LX49c/sKSZs9mj+74fTNZYuWnxShF4
PeHbOk0c3YZPxtOhG8xmTxPVqg5hs3JbuV6BrF1lEpFGl+79LNsef4cDbWTO9ra8KPJeI83iWg5c
rT7EqWn62ggyZ7PBCAqM6rBDdvH7c6FsXaamw2jS3K89+WyHnKwGN6EkrFwFkC11YAhD1iftfmBg
mqKxPu6FUB4nxcwq18AgPc3TO3Q2N2jrfrJNHWrz2cQtqhFJd7+o3CHQrRW+FeWmDdp49bV2mU3c
AihbUFK6cDVbQa99WraRenr80gfGozUb8L1ZlLWtE4BaRXaPqvh9Rg5ssAHsavBSj9/jQONYszFf
DXHcSQU7RpH23230qiK8Ib82Iq3ZYO/bPqoKChiu0yEs1U7LUsUAO/U/WZAPDBtrNuCRys+4PqGa
PtIkRP4PmNufY+zZffH5xY0/jMvAcsShiRjNicP6DCKjBCch03a+iqzU15p/NvRbxUuGJvJrTCc2
I1h+FSTg8Ssfap3ZqDcgmbI1qpULjzCJr2Ocfb3wsxl7aGTOBn2mWBoaBhIztqw3yThuVXK+U4UA
j5R+slIeev7ZbjWQd5AiJChcGNsUx2SdXDkcRk+7P94+h15htluR4azGtIIKNrS4MUT5npLkJoIK
3lbJ7ZduYc5eAUa8XQl2oDsFGqZCmBVEio3CokPS25p+HL/JgQlszt4DkEnSaCb9DIjjMRjzqyiv
1scvfaALjNn6A2Mvx0/CZ7MCqB13QIrNa6Tuvnbx2cJTUMCubbFuShP+KEhdIT1B7mN1/OoHWsWY
LT12TZXJL+hdHv21zDAMxzT25WvXFiPqw7Iw4tOBfW9eQRYgBrQH87kugk/Wg0NNLr7/4drIniAp
mkS1awH2ayxlhSDqbkJR4viji9f/xfnAmC03Zl0Al0AvBIiudo2C5L4X7PNiEPZJG1Mpzo7f5tBb
zNaewpaUobAIRYY2L1EL6uVEOSnyzonWOhbU58fvcqiPZ4uQpBZhnVRG5Xpo83VgZfvk4fiVD6wN
Iuf5sRccPx6LoaYX6gL1TqfAGqc1I9BR3UWI1/Pxmxx6/NnE9etcboZG8O+zAG/G5Gbs6q9FPPps
4vaTo0dOyvJsImhewRxl0QEvcPy5xQT9xRiao0vyaJjSwZNKN5Qu0/C0bJDX6W6H5K4cHmOt+WTv
PdA6+mwCp46h+FNITIh6OfyCLgYqXqh3x1/h0MVnM5h9vUV/j4UNQ5iVap8a1Wcn8ENXns3fGt+c
2Km4sklxGpjrIjGujj/zDGr0r9SHLm75YWkoSmpaQKZK10YPezDe/V8vfXQjFzm6QzBUUG1d496W
ajdFq63LflrploWeVP5JOHpgVuuzWS13muybAyZcCVZpKxWf4vaxaGlM7KQN6/b4ax6YevpsUjtV
2VhmRANOlAZbDba8qSxkmIyl7S2P3+LQe8xmd1pj0FQ4TulWYbk0qvakIzbq2i8mefTZvI5rlrwG
mSW0JN8aoJD9bee/HX/yA42jzea1PJm1nE88uY6af6nHp5otbfR4BF/8tRS+ps22Zb2FOp7lVuU2
pQ7tU0iPl0Agjj//gdmhzSY1CQHkhENOYrIzpFu/DVU0+sNuc/zqB/p1jn8hG+x44OFoeLlbmN5b
pEAo/GIxQBM3/TD7JLUbqPPS9LLhrPQkXzfS8Mm8OtQqs4kdR1YjWxYTu8kM2Mn5uRGPnxzaDzXJ
bMrGNdzRoTBLl4rDIp8ejLrCVefyeHsfeu7ZVFV6v7WCkvaue1TctWojpCuOX/rQQJ9NUdXSfE0O
aZKwu4WdWeiCsurAsmg/ucGhhplNUrllxSpw0nE94RUCjaYvz0bkmo4//oGWeQdofhgspQ6CqBkZ
LE5pn4BV2w8oBXzt0rP5GSLblkWmxoOXmXZt4V0FPbQdPrn6gWZRZxNUicce7LPO0gj8coxwPNHk
7zUsueMPLy7zi9BBne+7Qx1MfkuSUxs6C+6hLKnPI9qmqAMPlvMqT1UWg2QsKv2LHTGbtdXkBXGb
pUwtU1naev1cqkgYHH8Zsej+6mXm0xZ0PCIePeGnr91l6OEuyH/eJmUHLdp7VML6UZvQtcdRfnX8
hodG1Wwyl60imZUdlm5eFTg4Ymn0aTsdmG/vcMsPA3aMRCEVHXtX8eVNICWn8iTvkH4CY2J+UmE7
NLRmUzqtQkeBo8OUVs8aSz81E2RjUml9vG0OXX02n8mJtRa2smxbfYJssWk16YVKKWqhRCrCgF+6
iTLbfvu86r2hqUu3wzIdsGF3ZY36jREjZnv8Bgd6WJlP7krHox1jTVeZImh2YYy2XYrq4fGrH2gj
ZTa5K5S/PC0tStdUYoi6SN+xpylwzdtPOuHAKHrHjn4YRcAwh8EKmG2l07lqmW9Rh4WED3VbKpNP
XuJQE4mX+3AP0q2x2k2EENhbyCrsVL8MN9lU4EP6lVZS51V/VOFHjao5Gz1ydhG758Iy8TjotJvj
1//1C+BU8vMLeHXhlXHWlO5YB2hZVU8WFpZfenbt/ejwoXHadFT1KGWAcrhEwBIx6QSRmPpLT669
Fx0/XF3yagurSRaJyYmXZqhcNChNHW+UQyNHnTVKW8DydiJ2tUHbeL6LG5ZN4kBVvNXxGxwa+7PV
B/SG00cNM6vG3obE06qvsQiK8i9efrb8DJJSqb6cVm5v1AmlVR0AtFpUaOeMdfh2/BV+PXA0ebb6
gBCN4FeOhYuij/8dAa9uV0+28cWrz5YeW/WcFDmt0i1iE1HC+koy1S/uwvJs4RmnxlRbJWHpN53n
IrT3mDeMnwz5Q60iRtSHQRkGiZTjoVW6/WC+xY13Uqht8cVri8H04dpy16LgYdKrBWby6WrocQdf
qZpST1df6VJ1DtHBHC4IMrj+LpoSpyriGVagfW27nePgysbuM9VhsVeH7LS1i3ssBDZ5Ld1/5ck1
eRaL4EILdTZnwlJXOJ8Mw83N6ZO82IG1ABjgT62ea5CDA8WnUdJ0Z4y4bKkwl30bFOxnh7kDcag8
Ww0CzMeR/6sq9OKUuDyfsPEpT3slQ7tlgiAnbzDqsnEjwzJu+OStfj1Osfn4+a1MwH0lmH7eCs3y
Jte36J1ff6UvVGfWYA2OikU8ZaVr+Ehn8uW503/tAKk6s5bKujABDjwRMyBPGZiPUfZDaF997cFn
q2ZdIPkSWxzCMDT6g8zASo+8u+OX/vUgUudIG6fNUN1VemJlDQczG40wtKbcpsJ+fGw/WfQPdKk9
WzITPR3AB1rcQ/Uvw6y/yLL4kwS6Itr374eLv9NN9brOO1xd3Lb2lkgvb9s6YNgkyzIMbqVwuOmV
wu0K5aY3kFyXtc8gXb9+J+jHPw/T1sfnCXUAluq+/NE7eHdFldafHO8UsW7+4qXmGE4piiqcAkVJ
Egdv1lQM8ZgImhbZy+M3ONDrzqxHbIwNHbUitkrL8Q6c2w7WDlJv/XPeNV8qOqgC2vxxT4g0dUi7
guy3N1ZRhKVV2CARZZeXx9/gnYj7izayxat92HMIIvRsEqmD0By2XaGvsi6wAVhiOxggoL00Sb6f
Zmraoohon4POhlri4eU9wY6phx3Wyas0dB6rpEZOejqXQkpJWb1MpuxVyWv0TaYHe7ROVbSwcwfq
UlFvRqRQ4NCuj7+BaOtfvcBs00Rk0UALmawQvqULX7F4kb3SP6hWjXKEtOqjT/bOQ/cRI/hDQ4Wl
qkDqYON3LEiYqGjXmYRMqn0WV1Lzfzi7sh3JUWD7RZbAu1+dq7Oqt6peavrF6mXGGOMFY/Dy9ffk
SPeqmimndfOhpVY9kBgiAog4cQ4EKsABXDrhhmGt/ZgVvX2KVkvIjmPXQd0E6Hd8pYTaLwZn3zBk
yiffdMI37sJvu6AbW+FcXqlVvZ7Ii4MG1J7JDyZx/rq9NysOeGUWeL1mehlog75DvD0I2Td1tJ8o
+Tio4r6DyO7nFnEPDfsYvLpxpb8mgn5yzdYZt+LZNhTGgajEOOQ4KpJQvuvL/nPN/S+OjkGNuJX5
XvsJK3hALrAynr4eGWh/AjlYknHogOrE/TiIrSTIyt7aiBgFYh2a9Dgyhqk8AfmdCS1Pt/d2bWgr
cLSliqNpQKo3XKoDqdr3JpDPt4deMZvIculpUQPntMLLwwQMDYTlh7GZ9owXG668NvXr31+58hCj
mpUsmLqPvIFH9SEGKfV9U7cc1xkG1sUxHLeX/UcQXu2SbnzfTtVGQnNt5pavxt3suYuHY9rT5Avz
yeMSVhsHzZo5Wr7aJgax2oBbG4Jc341ozwx0YfHEP7et//W+xbEO+2FyR15dL0lG5Sev7GXqd+w8
LdGG3ax8gg3YDIIWim5Vj3QWjqNj0E7D91yNAxg0a/DFVuChvv0dK7sQWp5L8wDNQD2OHKaabDT6
PehPN67tK6Zv4zVrTy6DKWR3aaX3GKPdsnCDL17uf7hv5pbTGihXecmCQywMumLfuwF4SosoON4e
/e1njhtafut3UzhAHBYRrdOfoQuKJmlIqYFjEmQmQQphk40Ta22RLP/FPZV6JQ9AzqKb5xmiWNDi
OImabKAZ1oa3fJiBe5YB6SGBial+gzDvsZi8nUIv+Ib5rJmp5cSRdnlcjDBTyGA8FHp6GiEbjuzc
IQSlwu2dWLNQy5kjR5gWShM40yeQK1fuvo7pxiZf0z9v3Lds/BcPEwH6fuT80PR7pZ2YHnngfnWY
8wmcgSfa0nMBqcihuA8359qgsBEKUqDZnfHyR+676fUnNFifVewepAQN5e3lWrluBZZDN0qDwbRA
WOVgjxahc+am/B7lGkQxy0viQPOVeOX+9m+tWJeNFAtLt1uIxu47jTp1YfmUEAGBErZxLK/4YGB7
OPqqTVLi4qIo5I+r4gVE4dkiwZHgOZ9oYe7zkeD6da+O0ALaZ2Gg8U7nYzKCNBQsItVc/xojNF7f
XqcVE7ahY6VwWI6W3e6S93k6FsH3YKT1nWNbHj5C4VssDFhACJWird0hYQX6WLeYthI+Ky4eWC6e
TC5EKTq/uyjfAWdjeegH7yn2+ZmjP//2+qzZrOXiY82GEMEJCdSxPKllzmgdPQxMF/t4TGJwDlWP
ktGN7N7aZlgnNxMBtNVxOF0pKt75erpEYOO+/R0rS2Vjx4C/8RwB/aKLYqIEfe5ycQUUivvunTd6
bCMerjidjSEDbakKh2gCVShkfCFesqMFNGmLrTfo2vBXZ3zlDY3PpT/4AI+hU+wY6fo33joxSoHL
xsVmZfl9y6mXyEAjEQoRF90EDw5UUUpen28v/9rUr39/NXWk4J2gkQnytiV9gSTmPy4zj3PobZW3
1qZ+/fur8Ytw1sDkI3yD3AWMWA2kHvuOhRvGsza65cg9WQIxE95fDIVafcI/usT5cXth1oa2XNib
tePJEGdC0eLkdxIVg5Q82gKcrC275b0iaRZToVQP0qcJMow59LbyJxMFX+6bvOWvUGHzPDd08IIa
5y/QcgNXsvl619A2Jqx3XbcByBki6h3ooVwPQO34cN/Q1jHMY1SMFx9Fswrlj/fR4IHbyvO24Fpv
byi109YuCyEQodoka6CCgqfZZZH+xrPs7d2kdtZ69JpA6hZDUyCOPQXmJ89J580mrrfPdGo3ibKu
9IEfMknWT+4LeJA/zWhVAKFTBCJ78jVw+HjfuWjj5RKnA5ePGBFnwO6Dbo6/Byf6dntv314isE3+
GQemvoYUgYMIzAeaKshpusI5VN6Gs64cIjZaTgwSantDgShG56+qER/jEkKLBfmA4tmG3a99gBXI
KPjQp8FFPEDx9XflMSgnMNDvh8fb6/O2dbo2AWYPeEQ+O0iEJ+BiC8viqYiDDeuk15D1xpXdJiV0
JZfQi8W7m6mq+hm3Az8k0N+AMHsPEBFxFdjKQBGXdP37nBu6FzNHK7qcjoH2twjb1ioMnhXxKF7i
CTp15aUBO3w/Oj9CTZ9QS33gEkJBSBGLlnyHZP27K7psaf2X2+u6ZhlWJATDhevXBo+5wv3E8s8t
CGTi+pMBS+Dt8d/2TdeG3kW+Tig3OD+LxvxYGm84Jnn1FPrqCJWTX5GMtg7SFfuzmTSTgs5gL4L9
JaE+GeihqCncTVBSvv0da8Nfv+/VOR0V6E9KQthfkENxpj7kXfw0Urnh/Su7YAPxWKN6AFoBxiJO
AT1V8pF71SnX8iF078zYutcPe/UBcQydQooIhvw/+Apd7XknFMw6UEQVArrKfr3hqGsLZcWBInC7
NmlQWEUy61Gp8aArUAU5eqMStxIHXOtGA+laoT0JTFNZDrsJ7Gxz6G9c9daGtm40OTE8AgkUanwQ
aZyh4ROBMOE+67GcG/ekxl0mWI+IlnMEIYYGFK9VsPHYXJu45cO1GxRN51y3NinblNQOpItLyDrc
nvvK6DbKLqEIiF2DCIGeYIgdug/ArG1E3hWzt/F1SDMLNC2i7r9IkCtD+8os310wEZmvvsBdD4p+
UFW8/RVvxyFqF6AD4H4K15VJVrIJlTjxdyX4D0iSfXAC/aJl9HT7Z95eLJBC/+llPNdLE0b4Gf+q
lRkcw6TZuHus+JWNFsy9CeJjYIq7JB3/OIxRliw9NBTyDeO3GIn/t53FtcGCLAkBNM4TJA1d71DG
PINa5GPt549z6x4Mmz+5xNtXOSiJ83oHCrBnFpQP/lK8zxVORB5/umcBwdP55wJCiH1wF4qaVUTM
AWoOj6CU2Bh6zdque/YqAuKEhQSMwhfWoTok3vLAqHuZKP0aVf3+vtlb0SkawOcW9Ngk0IIWuJzP
zwMAAndagBWfCsaScWR+e+kIg5ZZ2D8Zj4ff8nncOOPe9hEQuv65QGh+q91kirqL4zVe6s5qn8TF
Y06gVgNcAMpxh9urdHWGN+5b1IpXSI2V80xRX6ojF0JihA6fKGtnMBRS3akUTKo93ymf1S895JY3
AsDK7ttwvTLvAS80V7jelfsUokq4yqPbIHoX6eG+6oHNLTtokEImGnn30eBjBg87H0Kqe2P73w4t
ro3ag/BZmSuFWmUzht4/jBANwPmo7yzagK/+T+/w0JcYoTp04SauvygfDZAt0M/3OQax3Hpyukks
BpVu4y7sAS9MZ19BMHJjaVYM1wbXUY+NLmSAusuE3LfTsawS+zHM036Y0W9X3VdWsTF2yEPzMaRI
HetokF9U51V76YekSAPILW18CbUYlf8vDhPLy5sAghwQ/2ov0K1fTqCVFl8XACuuyut8V+SlfwAl
JcxrQkPsI+C53cFhfvDTcaIcKf8E9EWQn9hFeaIOUPKABHMQ1bvKhYLO0EBkRtaJexin1ttP4K3d
+8b8XfusOgmonWQ9cBtpGS76K3KBxaEWU05Shw2Qxx7BuTsxyK1FcVOeIXApHhbtgiEWnEz7uSAF
JMrL+qqe2GaOAp7IoXpKXbfXR94LuZuEgZCU6Od0gLoJROwSJ1OiHc6zD6Jg8GwlaY/n104ZiAfG
ZfGriBfwfpbRcIp6h+0ghebuYwMx7Fazcr8sugHvd/fSQ1XhHIBW9L3LBD8wPQ07tK2z3dS1LEUp
bE5xqLmH2svFp6Yf5wc3iNReObI9TGECGaKEfeUK6lC963vYUDffKd49NzV6Nony+yPx8VMQXYWa
Ta6mFEG4hdaQ7+0C1hdgZ52bnWqC6DRz85OYeHnKIeW8R6UYtEFR4B086f8u4hgwiT4p308dVU+1
8suXrkm60wQNA5D8EwWSY/xyRCbnIsuyekBvc3Lisf/Znc0/uYTm/ei5wwNY8cBhLJ3u2Dpoj+oc
MJ6PEUoMBKx7X0IP9+0+EdAvdKCoV3IypHqIioNjmNoXics3zPTtywi1aaWgzFACEoqEjqNPwoNS
XSzTgG9U2tcGtyJRsKDuKmiTZG0I/nlIvVOox44bkJu3oyi1ieU4n8bYKEjPRIhwUCDANZ+CtGpj
XdZGv/791RXDH3JHRDWPMl8StY816KgWNom7AhC1Ga8gigWprKSHlmIZQO6e5cVTBC63M+vaaqOQ
8fYpSW2w0wTJwVBEXZjVDmdZ4Az1uXHAVMZluexCKNTd+SnWVSORjuvjgR5kHAS/UGI96NzZSXNn
MsAGFDdSdX5NF5BboxWycaJ/6aSbst14hP7bYvHGDcaGZSqop0WogFeXtnLUM4HIKNiGHTfzTSPg
033yAI3S6IHqyP2rF673wIto/otKbX7MLOr2PYLChsklb16mqA3iLKfR+COCazYbKOSx+rK0dO+C
+Y9NfDeXUGGAfwJ1sHGNWkmWQd/mTxMX0JHqkwq/p0XqfNPvY5E2z+4ztBDkX9AXB9fzfWHARnaC
UXQwZY8f6hyc5MEHBQp31J83lm3FU//TVpTTMkR2IskIpHU+1UHjPiELGGxEmRU3spuKmhaN2tDG
TbJR/+jNC6l/DEmXduXv2xfotclbYYYWVS9M0SXZUP5QkHtsoRl5e+SV2GvD4nM+dkmYX4sAEApw
H6CClJrmPsbb/+jLJI3kHVtMkPVNeHBbyAic4m6LDWFlTWxEYgkhplHRIcwW1UGX+Gc4/nPXktiM
XH6uiQdaqDAbsIf7Kqw++l0g9lGgNgx9xVhsEGLkIDHUOH6AsJ6fapPvOO8e1KieNd9w2rW1uf7y
q2Np9hYuaREEmXbB5Y3bEiReW/A43LdA1t2+aMLSD5YxgMzoeOzy7iFAD0qvgqfbw68tj23sMZqq
SIXhdTceuXnwrxBpjUaXu4ACYMr6c3FGw7sYaKAgYzPoOasZ19bYj3534BNIxvyYGJmD651tNVms
eFjk/vlzvRtx2ugEuz2Neo/WtBbCzwoMIgN0hO9bMetwVZCtUqaGnxH30+B/EUWVUfm0NP19h3dk
vd/HEejfoNFB1ni/JWSEcwhLlP6X25NfsVUbpFj4ktOlnINspiCsjrmGFDj1t95Xa6Nbp1cXOSg/
aIxeLRHE0Rc33hHE0g1PWBv9+j595WcOMsjKHWGqEwseIbL5rV38jTVfG9py4cFnPlM1ggQkD+QP
Zy6M2Y2KO+p437JbTlwNo1QT9IqyEjjXYyDKBopqEJS+PfrKhYnalJILi8OSQKIi49X3li3wKpqW
HljbEYq86huXkD+tml9x4qZh72Y6rHaycjYutWtrZ3l4LAxANC5+3KWln04mbHdhDBXd29+2Nrrl
0AlkvjnFQyMbCx6ztPaND9plQL7+uW98y5vRxB2hi7v3syZG5ROAgmKT3WwltNpYRQHVG0laQbJ2
LA54SqRTDYr7Jdr3orzPrmx44ozuhhH9cAR2hVXHlXRyk40wt7LwNiqxg/SIaFDhz2TOvyySPMt6
y2KuVv/f+z3Eov505LphouqYWbJSd4idI7qHl2RfJ81WHFr7geuOvIoUoWe6IVriOWMm3o0Jmvnm
Wn9XZbxxp1gb//r3V+NXdW8WWbMlG66FbKjJF/gFGcdHoNb5xiV3bf2vf3/1G03FJ9fj0ZSFOnwX
NvVBJWRj6BXDDCyPnVkXoB66TBlSLrvB93eSlTt0MaWx7E53uZUNQVxyp/L7fMLsQbucjnPyOZzu
A41Rm68OIkM0LpD/yqagYwcmm/7IfOS0q9GJ97env7LBnrX4s4/elTIYNFTAo48gNtmXE38y+X3k
2jSwjnh0KyfMgaRApglYpwZxaFi+ERFW9tYGNIbJSBXOdgiImubgjv4PnhSnhUTv87l5ub04K5Zp
wxlb4EMKUkJGV9D+MRbTqdX3EZtA1eRPo8/dDrUv5egM9YR9pFgWB9DL1MuGVa5sq41kRLZXq9Iw
k9HpWyM++L6bOsHH26uyNrYVE1owfE4RzXW2gDGaAJxO9XhcNl93a4tuWST3Z+SbAYiByYzjk0Tf
6kn18XDfE8YmuxOtV08eIzob+yjau3FVHbxxi7l4berWEQ49KM8toQKZqaA6OrJ+KEa6cW9bW3Tr
9A6heFnGbWEyoC9O6FzJWBQi6A8bzrQ2vOWnxpOFH8jWZLJWIvXrX6g8XWoqv942mZWFscGMcpyk
mHWIKBP5p2Hw95BKfbo99EoYsInt4sTEXV7CGie/BX6UhTNygF+r/jMwDPHG4q9N33LWYOJ06AnV
WR0EHZjGRbHjSTztb3/B2ujXL3t1/tWSgzqeTDorG6gi8vFYVuHP+4a2XDUCK8oUEK4zs0CTposu
MVTYbw+9YjE2kC7oGqPxUNHZgLfDFBRHpdH6KLb40NaGt1xJcTZPo4NzCcqrqOs48gyalB8T6kP3
Td/yJyp4jp7NTmdJUIJUMN55Zt83xeH26GtGablTM4gBysiJzpzwDABKk9BTWQENy7d6m1aWx4bD
uQ0k/0I9IgaXrukhx9JNsMnSQxEJpScTPt/+jhXTtMFwEwSMSJtonfEFdMW9dxTNFlPf2tCWT3Ht
Q0q4zocsgVYcCmJH0m9l7deGthwqX7xudlt/yPoobL5CACh88CdcX+9bk+uWvHLXMJQRzhBnyGZI
Sewh1Qwiiqn9/+mS/2/ZFsJpf44eMcM1D0qcfpzuROwdq6L8dN/Ercsw9K3j0RuxLOMQnrxEPYIs
93h76DVztLy19eurvoajMlItOwndG98bDp0ONpx1bUMtZ10qk1NvZEMWfo/NwWvvHNby0gjPyKQT
IHqgxtkFEc8mnX+5vSBvQ1Pof8BuEY8g64oFqaKXpQaIVA0fuFyQul/2uQpTSKhsfMTK0tvYN8+f
DGECa1MMQbfPp7KDwKhDz525NxbbkLF6CiH3JCKV9Tz44sv+3cDG7yDL2HrEJrDtN17JNmRMdEKC
J3seMnSDniFxbdIqDvYJRR3cqZ4J2gl281idJPHuA8FRGx3mqtFLQI6osql2s0pX7yOvP0btllrS
Cgib2oRtjEW8NEU9ZDIOdo3sgcD/HLbujiDtQpPnjpBUTP0+EFVKSLPhhP/int5aR8vBIS8OlR7G
h8zX+V4V4XGSEqmY/qyW4cACL9PlkuaxfGxyufGba9ZnOX44xH3MxaCyIjZp55U7As6R+T4SMGoD
yQKwKLj5gG3KAUCB0PEBbFSH2w66NnHL98d5Bo9byBVwnK5/Jo7I97Kvh31UQa749k9cT7I3tsNG
iiVOg7otCH9Al8i9ywj8+o9GxYLhHWyke/B4bsLUk6gWbJxMb38TsUu4CfjCc8ioySzw/ilq6AvL
DhWH+5pWiF2wDVWo8pJjdBP17X7IAW4eYrJVC1gJmDbmjcztiN6JDlu9xN/AQ1+ldTLsZMg/SSZP
sdM/Tj65C18HCtQ/z9gaFNhObITKGmfpjlrqcEc4v48LhNoAuMoZpjrs4RIQMSBpEMbjIS71fYKG
1AbAAckzDzyK+0xAocVpowx04UcW9k3KvfE3TxAqFwqQT5frDataOXxtUNwoaFsuYGrO4hB6zR1/
nM3Wo3ZtaCtgebEXg9ahxdBzvBeQ/XIh0njb+d72havo7B+3NKRCcUABzpV54wtd/F0OvNPCtniD
1iZuXUjIFENlgMTwBQr5+HDaKyY3osba0FZgmuv2KquxyKxui+LFJYKBp0aQn7eX5e3RiQ2GaHXr
gGgaTiwpB1ZPnItpC/m9NrR16+Y9K4qkEOB/r91h77fFdKBgT9tYlpUjldhQiO7aNOctABe2wONN
HlqLI+CW/bTLT3lyEdCllT8nWh79Wd316ic2i2M51kGZk4kD4kVRZsobMX6t1VI7Gze3lWIWsUES
8Ks8V4DXZJF84YOTuYX7ILrurFwgbur6eZTxGRzsL6BfehdonWpUVbx42vCQtf2yPISV9dIbv4zO
ptWQAWpzffZyp366z9AsD5lBcaOhPxaeAy9MpzJJefnPfSNbDkKG0peANpqzmkVyBD8X3aPLrtm4
F7x9FyV2fwfAQn1UBIU5T/6AzCBIC2ie+uFjHoqUhupSig/DVg/S2zGK2E0ebawoBCGx7qIBe04g
+RGw7E9uwD/fXqm18a1zToyjcgF/Mueynz/Xrnfsxuipc5Jiw4LWxrc8PnEgudEprFWQ6wRU79V7
3aHVCTwo5/s+4PrDr57aHmTg/HFKYJiLNvvWUU+ugHBFL8XGk/g60/9e0fBW//MH6pwZR0yRPg9D
8L50P6Dl6cGncpePGyXjtSWyTri+7ho1N545O6LbUc721+ITevQ2Qsja/C0fpkzODjDr+pwAVk1E
hiarVIvHLtqY/kqM+A+xXE9r44ezORNU+4TiWUvGDbjM2tCWGwcCRIusHeFosXygDT2AnGJ/22xW
HkLExnB1KDu5jElz9urmowzUF1mpg6qv3ly0ctf67o+J1mzfXdF0UtxXCiQ2wivxga9XujVntkzH
mHYfJF02wumKHdnYLlNXSCYA9glDpe/cohA75qPfLOg3Kl0rYS+yXBm4CYPUnjHnMJyPk+l2ev5u
ArxQHecyhsMBGG0YFtvo11vZe5t4LmpI2UpWmfOoll2B+98g87sK1iS6/uSrkKF6AhqYClvfFPrA
Wg/USXI5yD7c6hFZ2wnLox3D804SYc5+OTqHmdeXuVrCA9Quft+23rUfsHwaijQG/eC1OS/M2U/O
i2l+eczdcI21lbeOZRIPLVLHGFw7HEzyFbAI9HB73m8/d4mN5sp7OsuowtCk+w0i/HRBk8O1cUAm
vxK19UxcCXg2qqvXEgoWIBM6c+Q50tpp3uUoKvck+NFTsnHqrKyRTTsn0XwV9FMDE+Jkpzu5d9m8
Ea/ffuUSm3aOB6QwFP/OicfQn9Y/t77ZGecRbKHnwm8Oi7kzF2CrBpd+gpT9ABfzFv/YEminiqD4
1g1bpc61jbha7ys/a+pZgSeXwUoL970Kx1TJTzrycD/aQlav/cJ1e179gmzaxFXtdRvmaM9x4a8C
lUYJSQu5VQxecbXQ8mWiPd7yEdtRI/03T96ZDupBT1v4ybXhLU9ufeQzKYqq58mp0MS7pEb9CulW
9nptdMuVe5oYp6o5joTlfWMWSKT36YSWpNvevDa6dTwL17SucRx9dsJwt3heGgZTasZ6wxFWgoUN
5yKynyG5iyjayWDaSSd6RtvTcabLJ1Z3WUPjX7c/Y+13ro74yoiSgocVLfAZSdL/jGLnKRmXd24i
H6Erswt0t3FPWrFVG+cVCSgetQI/A55/Gn+KXJPK6N0U/337K9aGv/791VcIypaQgFro7HttaoIP
IngpzaXhG1exlb22SeaGgoXBMMGS4jpPVdlf+RB2hdryspV4ajPMkS5kvWpifc6vIh2xmNWurnz3
cHtt1iZv+TCLqxDcjngjFGHYAlbffo6W5IPyk3LDVNemb3nx9fEfjT2mjy7W07Q4pxFXyPvmbrkw
jVx3isIQzw9X/tX7bD9oNgH5uUVSuLY2lhN72hvQ6u/pc+dE5FjEnfsOKn0SvZJ0S9Vhpd+f2DCs
ZFhiIFfReCiVvu5CvsjuA+sSne8CakT+LDjl8bmr+pGdwtiV6M1sHUmOLCIFO+bgCpj2ddhVw6Vy
qogBPpdMeTpUzL/zyuZbyxwInINmFApnofilJ/rEFN7A0HL8edc22sqQpnKCvIYs63np6r8W33sM
GvRVLveVKogNnjGt57PIrdSZS4FEV/cTDEnvxri8z4FsAM2y1LKKAQo/8zAewI9d/Kp8fvBHsnVQ
rTiQzXbVkqKcFuimnScDyVffXzrkeYutk2RtdCs2aiNbNUgs/hi6EzDgTZBqGtyHxCc24ZVGjQaq
b5h7HrAXMoyZ1zun21azNvHr318FdeOWCzN+3p+1W+x9XD5AeH9f5tLG5iS4IFM6wGKM86nkWuyS
AIWB29NeucLaJFdk7ERQgjTiHFD3h9DPTaAyZH2ORWWOcemhALgF9l+JXjaTlcGGot9Z6DNP/OYh
gQDW35A4iMe0oeo+XQwgIP7chNwEoWmaSZ3DRh6KqpoRtDZlK1Z22MZ4xobEPU+UOtMEMmZj4GQV
Fm5/ex/WBrfsvqyLAHJ1ozpXRB/GGEXEpejjjU1eSQf41y15ZZth4WlW5z2CesNOS5Pj1hE2jz16
Xna8yB/jJWjBXOW/F4Tcx0NLbBlkMGiQGji7fx8sUJgo23b4IXl1XxcoCH/+/CLOa1ZR0qhzgf3O
Si7ZYzHjzGlzM2543Yq9+tZFQScj6HnB1w8Iw5eSFWlSdKdKb13SVvbbs85yihQJGUigznEDztOx
Ub9y0201k61ck204mVdCNVt0LtgDeL0Lwq98BD+p2IMXgbU/btvryurYUDLcEpxmkfiJPIm+Mjf8
DfWer5EPKe37xr9+2iuTLYaOds2C8ek0XYJWn0ALe3H1fQgnYjOrhVPVtgHYn84FxdZ22oHITVH9
bMDlv+FzK4HVJlarQ9/tyeipczlWdeoH/JeLvgvflaeKq13UJC0a3MM7d+NqZa9Wa/DGpS87X0Ew
BoXqa+wzzp4Cbnl7M1aM1WZXyyWYeSJwQp7joixxcWbQb9Ny6z63NrrlaKz3WjSnY6Ua7UDea9nX
XX++b+LWVTFsHQ7GAkw8KcUpDxuQGIYbSc81B7AcmLRTGc7Dos7++L1Ca9pgUlbeWYqx8WbBBGAJ
iArUWaBjv24ewSESTRsTX1luG2HGCau6MMLYkoTB+wbtLbidu1t3lZXQY4PLeKJj4rlanfvQqbpU
iNaATqNTjxGfeUZLlr9D5xq7D81AbKyZC+7buFODOiuPn+LCfed5Ww3GKxtsg8qSoJNzKXGXWETd
7vyhfZ/H88catA0bIW5tI65/f+W0so8g4jjgPlH5w2kwZl807n2X0X9L1K+GdqhAG5nA0KBsv4jS
29dTvUFysTZry1tzkBgsxjNYcSdh73ISlkdPOOHGxFduKjZE7IriBqEraXANct4XhXyBNOq3QiOP
amJ6cdvwm2qqlzoe4ju9wXLjpfaTnkrZnMFsRNxUx7oK0joIqy0LXTEjGzYWOHPDA9E1Z9fll0a5
L1E/HhmfP9+OcCv+ZgOt6sHtZV5JdZ7rgy+dFBCoBzrXO/xqGput1Oe/geeNyqqNsWJcJUrSWp4L
Bxxa4vfE+qeigwJsN+zaOXlX0Afhkz3xvxTx54o2B5Cg7nOh91H3c66rx9jx9xxA4nlTq2Ptw60L
c1tRXeIFOp2RCeiq1PEG7ux5tQRgv/b7etm1itHhcxDnYgsHGv8L+nprGa6b/MqveC3RG1gl3blB
n6b/GVrN7BJPIhge8drOu+cxoi7/rIqqLL2UuP0seNqgbC9oGgQhppUiPql+SHOwLDeZzwTBNnlx
Gz3VLB+TqwSPLi9qnq54PyUM/46eZx2fREy9+AAyqAAtFLQe4sdWyWY4VgT07Qc6SiL/Qa0M1HLE
H3gLTcw8ATNVEThItI/ot9jNpEDtg3pDUZxzpor4OLcN+VUyp52QOtVeePag2wGOor7WkIJGbaZO
26n3iv3SIZsLcbvWb58h1G3+WSbQvaTlyBf0chCl58voK9n+9ggtBgzDrg8K7ZVd+YDWBhE/1GD6
n5+1GYv2GUTZsz6j0TpuHvUshdmFRuBZyCQY4z92VZcXH/OFq+pQtWjS2VVF0oS72ktycmwahaYO
UUnfPOCW2y0nVNdKPCGvYek7qHYib5d4OZonTFt4Uxro3vAv0Fg1f5WgiidZE9QLxBJ1h0oWem01
RDjyDj3fCjzn0W4agyVOwyFsmmMImizxkLtx4O9FLv0gpdIHq00rKtCDLXPpN7vSnZxyz0XLuz0S
66xO4xi58F0h8zDKRLKQ7hR7LWUnRhMV7hMsXJ4y3KTmAxc5z/eBDpd2F7O47M4aQKG8Sw3kNouL
Akg7Pup5yAEB6Ly42QM925udlPPwGARj4KZyKLsoLXpa/iSgkQVkg0fLI29Rid3nbu3SZ1cLiMTn
Y9nq1E8a0QGr6gA9V+ogot+iqY3I357TmXLn8CZZ9kJF3D/OTc/iFIEdJILBtCz5rm1aNHoFVaTc
QxCUobtr6tiDhYbjlO+M6Zd5Ny2sYOkQBej76JsExqO8qgr3MakS83leIhal5QSsD7pbgqQHD3vA
/EMX6mE5d2SW7q6uXcY/Nhoo/hQs19KcomYcQbpd9br57IRSDCIFqIqI80KJaD/QOWETmOMAyG3/
jsqkT/YDAHHzoeQhhDbohLZD8KIyRtOqLfQzjZsq3MWynaJ9PYchP4J1YyHp0Bdz8CFgI/S7dhVE
HJYD6EVH3aaib0aRNYUXR0cHtB/xpakd9B3nCQnBUtCU+P8s0I2SqTmsyJFUTfcNUqzPoaSHJfcS
PC2ILx8iYWr2ZYihCE1Hn/1cyNBVL0MX16I78GESbXUYlfHFpzLMRfMPKgQ0PICSwo11ioY4L7xM
gwcCqbQxRcCaXQU++A5knAMZE3T+c00fu5D45lSN/8PYty1HjmNJ/kpbvbOHIAGCXJueB17iomtI
KamkfKEpUxJIggBvAEng69fV0zuz3WZju2ZVZZklKSJEEsA57n7cE8ZuUmVkj1hHCYF1ghvpn5c+
UOu9gNulOLZKqvorEkhfnXA5YiU+FiQrTKUHCLQXsllWKNcUAR3YQ7y4XtWGIXgS8/orOygf782b
l7OcbrDbpl1BGR7VH8MssRmDJBPuNcgS0T4mEsuycg1mdW4V7zJ5VHaO5IGZVW6yMCbuoZ52bKEo
+ZmEhx8c2La4bBV307F3vVJwPCcY91Zjw7c85rPub4CaCniCpVzEVYR4laScPMuS2y4ItvdEp3o6
D9KXNk2idwwMjQmeuscIBogOS1ujdaF5U7vcx/O9FzBDbJcHGcyZrzpkRr61GFhnRaKTxFz2eGAf
WxIuGHV2vpHwfdGmO4nIwfu2ZLQrYujBXyRdw7lISBLlekIkIc9aGN/WOPMGnkrkXrYqPmLwKuvP
zHJkV+BQ+GX39lYyPnXnxpLmXY0jafOWSoIl0QX9K/JRpc/dGrb3rFs+8JbyF3Fx8zsaw1E/DDJN
4KzlEyRrwAQn5FXgYQJ6ZdrU+gJVK3GlGbtdPvSxDMc7J1pvC0MSMud13U/w9x7SRNyqncUHRPrp
3GbhLcytcW7yPfHrDUUe33xsR7foJpcmMNsB6T9iutXDTHCxNhxdhe9WKfNpIFOcZzDqsHkjlzor
tB/bEKGrGMnJdTIsdTEJB+3GbK1QVyN1s7uOpVnHPPTcIhIVM1LZYYsHqY+Z6gNXRKxlWdEEaQRr
SVT5+1U4xOTWxXIHNQoLhqTYUBYyJGaRyFQTPE9wCrRhYq+XXcAHNaLbgFdpkDbg58w2uYi9U3nH
6zg6KyGxF2Y1YKNyWnAWFgkErultq4IJj4Z3uCA06TzNEzEk89vo7dS+ctcMLMfWxrrDSGZFy8xu
0VAuviey0HHWz4+98OF040UC6i1A5GCEWUdMk910oa+/8x7rtKumYBi7PO65aEvrpY3PLYYhEA4L
Je99EDY1KRiNIncMojati2bUQXec4JRK8gEi6PBPmibrG8O+PcJicpz2Ytg0oaVj2C4ua6OGoWq9
HsjVwFTNjj7qR2iLNroVaPwIKRsEGZM8NZHri70ZA3WCest1Uw4jbKtuQ7fZtVB2hT51nZELC2/Q
zbwuLNXiNot5wm7ImGYWZsm4wWAWYWj4vvKFBU0JLcoaP4gE/UeO/IAsPu67Z6fFomR5M3281Dn8
tlUIF3uVtJgb1vq4zzXd7xCPAvumVI82LnVK5qlY4Ve0XVyNtINcmAxXlNXwwHoI9K67+9jjyMaj
pnrrioZsW1+s47yb4wDzxuZq5jDDKROjNQ7ZbnR7id2rda899JJBERJIuwo8TQpm2WLFFJeekr4+
wekYGy4oqz4uoYYQ7KxmNW/5lFKsN96arb5lawJ9BCa+oNqfsZb6IkW6i3mX4576i4JbTlJilTYz
RkWVcfBcteN4jWI5iKo5mqEdwCrvXzBTBOsTJrdFnmlmanvT09ipi8cZHHyFZoFEginWfac+9BAp
TxMih3NiKJgiHwQruaILWTLoHBZM0OHT+C+rY0DGpK2jFveYp/6QjEvfVsQjxemeKxjEHeSAJwao
FxlF0QbwpIa/VbB1ZQs9NMvXmq0/oXHswrIjYcsPfbsm7hHj6jEtvdNyLci6Y1Raw8iwLdoMWVkH
y+e2zxu/LUHVc2nZ9d60GCdhNc1YKYdsynLXRAMpNmujvdymDHcUFZVKvmUUw3ywAaMPVrl4v50G
sYhjTzttj+NoPJ557WpTERzaCrHvbcjyUYAlOkq197SspXHiNZAm4rkbDHIjuFfhnwz6N3NoOduG
Cjb7DVArLieNoL3NDNdcwAuXqo5dA3Nd4mMG+YI4u04r+hw5sZdr7O93gwsyRMiWtTU1d1sL9QEO
U68+YoT5IHpItyMSw9Y9GpZrA8tzeqixRdzFCYK5c0/6KDwFFJFmB/Ab0l61K5xpUCyGhpU4t+QP
v5A1u46SaFN5FpmMlMZ1vqv2aJ1IgQKggYkvqidVxe0+9ncwRu75MTUMbGc30qE9tq7u3c8eyYJw
EfQmYPfIeHQr7G6zXSBp0GzRedq4npEEpwZzSBHiTe+DKNmQyLts7nPSawyLpdYnJ7QNC3bcnXAc
cV0WDHMe6bi9iZkI8QFCQg9q9fAYQsRsWkOjPaqkkpgSrwucNKauzBj7NkeKQRodtqVJscF6yj+j
hpMGeZCmDqtmxC6RL1BxqCLkjQkr5jr4C6klo2+9moNf9YRKMXcdH4Jiz+D8eV1LRKeXGyr5GxSe
4RGG1HjGvZWmkobDtZ/XEiKB1LRI3winkOQZafie07mBVe5o9z260rXlT82CoJjbdG8QaE7Sfsru
BAqsnhwbHCfBYz2i60Jy4bReEsqbb1kpif9srewhUZJK37M+oOa39XwXeSppkpQKu3R4Ao5PYY8E
rTRqgp601ViviByHsg1bAwKiDU5lLJkmhyozmooAdCa6NKV7bIUrmOazt13cFzJDXZSnKIYeO0S7
R7BVlvKdoWx+TRu5ZSe0LnNf9P240WPtou12set8GTY5BEfs7gtCT/n3c7b268aPgidhU+5p14hj
Ogzjhj1JTOxOinBd7jJGM34gm3XuIZtnSd+1aJaPHWvky60BvJs3PIXwKXe72IrJxelYLjVsQo7j
DInVzWR5Io8xPn52z0LH7ug+xtgUWxs/hkO9vRvf7vq4LpyiCWsAH5QpnJNIqQF46YMcrRaHPtnR
eTDv4b4VtgEnhUszv50nP6e64G07kmc9t57cxnZHOtSAo6WB0fLIxkJ0G55wnJv6e+YywcR2OfSw
48vDzQp9oFLRpZxnlfUHHuulvRvEUMsS9kHJWCWkI/UpRFKTul0M+T62YKQVX6s5it1TDEm9O0Ns
4chTJKZp+Wjc4qbntpcLrxB3kGxHdA1Rco8yRmdfc8vwKaGXJ7HLO7f75D6JLPr/rW/8+KML5fiL
IJkr+rlPiYmvg2bi2dvgzLChLERvWrC+C7MqE0NDr/gW4mTtBwTAFUMQbjBQ1p7AaSrQgtBLkAXh
OzpHdOh6mmRWdYsOp2uYr9rw2EEJJQ97RxP/7UNpp1NoSTsjJA2BAOjfNZmLAHOLHSxefEJvyYR5
lZOP9mG5G3c06uggmRoPzsvNAmxIuEEgYmJliTw6GZyVER7xFaZp/vR+mvZyjDMova2BqrKIkoWM
dyl2yaisY8rZ467DYCxwdpgNObBK2wu33VThDzCZWeNEyUOdtiT7Ql/Gtkrznk2nIEyhmZm2lfSP
O/rRDQ3CXjfntSecScAnLjCHGF592WuMDbWV+TJ+F2opn1WUN72LP0fkns7naQgif1bYiDBnHuis
dTmnalmR/axHueaDnNz22W0EBkzx3o2PBobg75r4GJhGszc+XxhtPtamS9WJJiJ8lh3NoiJYwxqu
DMShCx4s9hHg89xDr4C36sthD1deLXAvT1/GGZaO535k8LwMTdykRy6DCDVbLTR9SREEG+Ujev2u
7FzY8BYgBHSeC7YVvdOfgWkk+5X6CSiBWyeLPth40FRWRntbAU8hQ773irn/xxTl/8BX/etcID6f
7Np6wLgSEsdOnKupnFqyFguPGKw0ovGiB58c0yz+f0VY/g9I8r8a589kJEOo5vG0o8kq4UOKaebd
/INV+rff+/8Sn8PlP1G55T/+HX//PYxubkVj/uWv//E0KPzz798/81/f888/8R/Hz+HuXX0u//pN
//QzeN1/vG/5bt7/6S+VNq1xD/Zzdo+fi+3N318fn/D7O/9/v/iXz7+/ypMbP//2x+/BavP9aqId
9B//+NL5429/kG9f6X/7v1//H1/8/gX+9sfRtvoTvOF/vtZ//cDn+2L+9kfA/5ogKSeB7S0gijT5
uwRm+/z7lwj7K2Te+ALlUZYQrOw//oJuzjR4y+ivCU8i2EjTEJ6FCOr+4y/LYL+/xP9KshjHRRIj
Eywh4Ab/zyf7p3vz3/fqL7DevwytNsvf/qDJ38fw/htahfV9gjdhSJGhmN8BYPgvzL7FlFwUQoHf
hXFTtlEG+dJG8xgYbwGdfpz71rMymVOkKAaXwcnxtGpn86VeMISP3iNAYYs2Xd54iWZ3q6NHodL6
kG7Te5awBeP7pinJkBZp/yV27HnjHv1AzsgrUkDg6DqoR64wh5jOOPfiuUx3+Qxz9ec0CJ6G9X1M
YSwDT8zzDnI6JzPdiyCcK0STXFHU/Ddmyls7fK3RdxJdeEN6CjTehkhr00HpagB4NpUhzvZuOCDs
djhyt1/rNViKqK3L2o3PyoUcYQjL/bjt8LlP5iOgQKjLld0KyH723HTiR5JO9/08BueNmZe+mx9A
wcQXZ1qCbAMhjo7lsRc/Wpfd+1m6Eoq2FyCxl2Z6CtjwJeIRcQJEHJWMlxKZvijf4+hHj7HIWLRn
Pm6/kFYkUKyCNmpwmixjizj4dfmJmZifzFxRgV/aiyYtYy3wK8eHNNiaM3rxIbd1fRj3eUT4p/Z5
35lrTJC+OJg8511X9xeyDVeCZhKFU4KgCUAk0U7fKSuJHIey4/OzWuq1mBlIhpJmNDnPpPZHjE9c
dHoSsZpvZzQKMZf3QSI4Yg/qbwAhvWLGrjqfXMKvXLzAFHAFMCD6j96NwM3UvuSqgSoWAN4tCh32
0DBUpA2Lcz0ydz1KYHNR8yGowu2q2/GVrPDrT7vbLZxosfV9jI7UdrlMUa9HnUJdhZb8FhpHUiBn
9qcPE3o3WuoLn65lYDAd1u9IHOnMsQ6atQTI97Ju7CdFA31MXZLr0OpyCPmJDxzUBcNkYhCSm61d
zlOWRj+CFjrtpTf7cQzlkewQ/cOD4DXDsGQ+NHCnXYZB5LVAcbCL0FwG2z/LJqHn0I0236n9irOu
z5Fv1Nw2e8HxC8JgPiq6cCp4wGXVLunVHiHgcNzrsdRDGh5NvRUy9IAOXXhmCR6lRVLUu03UPBnJ
XpbOVyj77sINR8NkUl4CCu1vUtMcgdLo88LrviQjpvp0syNIoWE6HwHylgsnK2Rx03TUcv+YQoMV
fhHDKA7JPvoTwhbbAg9HZscIR/OYXal2u7TuWANX+z0tAHOQrogZXoXvNyYPLDsGS90gqgdDHab+
oBqvAsGRPHmU11kosPbnMDpHGRp6ift4BQXkW0OQjqFZMlcbiqoLCYEYE+/PO1S7JbHyOvQxO7Ax
ktDe17nv0LRSs5ZLiHldvoo7hkK36G0wlLRTZyLZQYKwKLJo+tGobKoGhIUwLIs22F8aD+RA8rqE
vq6BRjp+6sToD3SxY7EF12gin6IME/KWzNdz6255Nv5Y0Sjj0gGi6Naggvx/8OhCbdpFBYnhrkSa
6GhDpUoBAAKhK3AECXsW5ohoLVqufo9BEhzQabICNECXqwHWJGmHz2G3/jUZ9jXHTX9DIGeQJ820
QP4VvvHFNXjOwhbmGbcRlkLbf68e44AvJ/zHNpJrbu/GMX5WYfc491c1jmCg9QwXlmflMGY33MZb
acC8lHW4PfMguoVpTQlDKINbUe9nyFPw3O0iqfj8e4FCPQduIq6ChF0RFkF7A4Yn411TrN8VJpIm
PhKxXRSmxM9i/inJfkIqOAJu0cVWyar2XDQ9OCq1DEAfUl/GC/9UfSqPswiCiglXtDJ6b1MlSoKT
ocA+fYmWfgNiK6+kbZsq1aCHJsKqrFFBzmbcf514kDxIUhq2/a1GbVcgbeULxt/jSQFryOV1wxz5
jmp5MuvyGZnhBRtOXeJTiofRmiLwIiuzaf9wyD3pe75WvyI9Ieo3xoeVsFoggak8De5h8S1yMSzn
ZG8L0i/FDv+BHH7s+ZTQp8yogyUovVu/5AuB13hfEPgHF3HY3aK2v+uy5uzRj2u4E1Zxf5jpUF+F
juKhXWFHawS6UVxLu7V3ExM/5wRHzN4fNxJHEP6hhq1Dd48JVoSmxjfKTxfQc88hrDatAeUEyLlL
7YKQ4uwC20lTICzjPkAGTquwxwWXJm7nPKwfJj4WeDr1USLUAE3e2B/C6eKcuocVyk9DcPp+/wHQ
wFs2YQKBRy9LpES+gDlZxPQsjCq5XZ6DzfIKBprnOeoeRqAhcKIPwpyI/jpY5uZgOxix6tBfRvQb
+17gPx/RGHzuYwNnYhGe2sa7HAb8gDAAL/I4+vRzD1es8RZ4vagsXS422oLC1tmf4IHi4xK2jzUf
j1uGm9pHLhehnADsjuaYSvNjx1o3ra+EhgMyGd73dUCri7vXhV1RE/8yLsjNACdatOuFNFoXGrwR
rPq70x6FTzQGYmqXA195U20ueki57qpO9brAaGFb8Y2/t2H0TGFrdkoku4QgJizKkjtAAwM2M2wj
03QBYoyHiA4wwqZ7VmT1ycQwkDbA1am7BwCi8jUzXQ4l+ZzTIamCGssYHgSgBJFaPaBpvSISTgTp
eoCGP3oeYv1zGyKL6TTYTs5KH5YoSArRB6ZomV2w94ePcE8WBzXS7428AH9z02XvgWdfgwe4jwLY
gfPrX0G+4QLw/hehyW84QcYF8N7PJV1+9wLJMDoQ6DDX7bRmBJNkx5oO0cH1kag2mt7vjiB+i9V9
nhJic6Q+D7usBpKYvEnVSzubm2nCV2em/+xQjJYAdasp3FFw8OgesEJY+mX4UQcuPvE4/eZfjpns
WyBmlh2ItKTcxvkMvBDbm5keTNI/gzsMT1mYPi8+ewfuflwzlhYe2WAPJJuPNIADtRY8OKb2nhJ3
u0iBZ25vEUdLZH21Z2AehQV6asEPWASq7HN6HBtMBqwvRn+kKSS1tg+/Qsmx8+zYUleDHxCPyxZi
TWu013Upl37P2zT5PdXA7GxQeYj2ECqwTge+WWyXM70xvyZw9Saabr65rSOY7CNY3YIk+rVm8GSd
AzDBHVcobHZZpl71x8EDWNXtUU8cgTY0Qw6FVEXKPXIZFxeW0tMrbT18mHfTnnh61bU9AZwMA8M+
FfZWOjodjA6P0IX9NE0KCpZ3B2+6FrfKYRG29iclt9kwomkV9NjUkb4WnhUtmMUjx1BZjnlsrECB
HLF+XcmJpC382nf8/zisHy3kDnB1wIxnD0MpPsbD0S3DG1LiDVytIllKYAOlGAKCGji49RHDUMH8
NSbZZ+YUPr+5pCxeDzCk4/m8k3KBY9+Vhg8FNfS0uQBYUZY63I6uMhHgKpCSZZoun0HkeBGtD+uM
IEdjRXZFM3E3t7xMKdAAkN863wnunNrJg/iUOHorWP3IPPEZQzGCzMtJwI0iGVyexdunRbxKkdLg
ZqZwAgo5oCrfbz8b+CADAo1VEdBvJUHjjtZQfl9rj7oIRZul8jG085m23VWoNndoSP+5SgeOifV3
SAxKDjPfxkJHHIxbLQ+U7jQfsjouEmbSwgbTl5TdR6S4LfpYVxAU3TKEIRQNpgYxyZeCoNXsRJFT
sQfixvUvawKIGIDD0tU+zyYzAzHdj9BErPnuQhwFMKhI2Pgp50WUiB3rcYeQt+a/R66YeaaLv/HZ
BgOW5AGmoz+EyrftdxAs95a+jbs/61CleevRoaUTLlhYf8JcZckRAbQWWUh/4Lj/4iQt55od4tqj
/IiWA7wecGl2+TOVbL+JeRBWemhe2TCnOTQxA7RFC+oThneLtuVDIve1gEYlBxQRotnAOMg0qPrK
kO3BBRaXYaU3/Z5dgyRjV0NgUaTzoEpZet8pe4nXwN+j1sqzBFmLnCLkzIrgmS1JsUwSe23yMQ1T
5b+PYoyEiQot8TvEYCiQlt9zth2R5K2K1pjTzjmK4v1tS8YhB/T2S64qrhQeqxzI5p1tT6NG3zdt
oNaRIbDTIsQc/BRI/Mbhb9vwG9+7G8fq1yGFPnqZs1O04FEaV7zs7O43M3scDd95y6bDYC/OjtEE
0PCyu319RRGeG8CnPnha4M4G5H8Nyx6Gd3nN3lrfoZRS2+NM9J3h41u2FIJCGAAbCbSbd0O0XRAO
VozsK4IiY+r8WIS9eEeH997VT5g5FQfjm2JDMVzr6BqP5xWZkis2p+NZRMlPU6sSBB6suzhBtF2t
nzba/Wnj4dFIfslG0PVZCMY9m3GdZlnQdmWFqqOl2hmtNh7e71Gf5g6zMK0CoKwceOjBG1Cn/osM
3wl17QkFT1ROe/0E9/W8nZOXXRtwSAIMN3MH2m83alw/d/bihl+7w4KVe3JH1uTAGv/suvBloxBl
xgw1Vw7ZKVpA+borG+Zg8O7JEk+VM9NJ712Y8xnFKkpMLxdogcdfaHkhPOn99QD8P69ReQE3l7mr
9in+NJLebhJU6aAUsPD5W/IBxXjymwuFbATs7E3wMgOUPm2D/ajJE3xzcfp243Mk0zJrMnfUdX8a
GdppAIBoMOw1M017yOKeolDJm8jseRgM54Qy3OgesG0Ak7dMPrU6+hMC+wIgbtmEk8TDLt7B++5F
Uz/MZPihzXa/L/NzhDwRbBjq1dIQ3D1dX8I1ut0icV6z9S1sVP8bpc775FvoN3pSDnjED9pTtDMx
j3FhzEsQdcndzsWPTdv2utlVly90/Qbj+Fe0xWsVSdi4QdiV1G4o8C9yJFmfnV1T/44nQPhdjJ2H
gNsQe1RmWXC/tdE1Vk10J3um4QaL+I5h7/EeicrFvmGCHcKyvP3OoqQiQrxhL0s9cprPjuCI6qYD
AI4RmRDIn3Cix3eg562gC4W9x9ofU/C8N2k9X7WQzBUGRFsVp8Jfz7iArIc6JplxbkBHpI8Nr9G9
MjOiyV/jq4CvpGpxRxeoxw5E5+HYjAcmcVrvwf6z5eMp4ZvLw2yHuGQYyxVFdLmig4CT0IMIQ3cN
jx9TxOpEAOxW0bgJ3ED/tempPmsqvzUhC9ggPNCWrehgv8New+lIUemfad+WGaqwAfgbTluNBxSK
qcU+pNo8TuHMcOo2Z6h9nsOMsDLsEakchdntOk2/kwxit2SI44oysYOYwREUMDNUrFv/1InOMzre
zqu+WXnSn5vUHpCdLQtOtuxIFnjPThNDm4oFNkRUn5KWP7ZK9cC4Viwx+P4gGfMMdYXN6yS7F4E+
WaL0Qz8nU54x+SHBg+f9hsZGbsgAtWv6IJQ7Lgu5n6PgRg/uB86DQ9I48EIQ1CI3sx7OMm5PcQQl
xzShSFJtOcyTq5LwLUMswQyCurdYRoyvruRgT3pl6xvCkuQqRK6gEktfRXRaoUJQbxbV8VnrhzAk
/A7OpQDCNgkecpL3mUvWHDwyO+46rdxbCleY+zWqkMIKYctY/+QUJWqYiqmEAKgFi4zbDTfHV5lM
4KdFc5dCWGPPPcgX6CTh1YYTGARl+LRbb/LIItMu5bU6CIvDEqEKtNv7cqebBxq580pPAauajkIQ
M8EZAIGj5aDb921uh9c9snlYjtM8XBQP0f0boP7IoAUUZtEsT2ermqDgfdLhVYPoMGDC9zBNm8zb
afulLCvpt6JNLH4s0/rLKvB8O9Y7mMXgEfTtabc7fGglwv2C+oiTvMkpBgQtzlwNqu4Z6QlPLZ6b
IvJDW8gl/DllzakDwyfa8cD76Ldv3KeyA3a5vqobOZwQ8/wnmW+XZby4AkTPDFwM8Kh0SFOpvybw
S5VZmxddQi9alz3g2aNHN9U3pDtw/L6gDOobGccn7YPuMFD6wNf4VaH1CdyawuGNv3JEr3o42uY0
BdtOZlz+yTyv4GnybOjTagI/HQX3Zl7lQaOQyBVYGCAW649ZAicllhQJYM+S7eF1OH+TZOD2+zQL
8i2K4exlhieH+eUjVRm4dc7W0nDyo53AvminP+vI/Frmti3msXlDxwP1VlgsbmkqnXTYUUKsfuCM
xSzQqkFfkYP9LsFwmnxA0vaBqu2OTu0pZUhlg1fhVnCH9crTLjx0sh4qbvanhgxfalXHXboOZnPd
ZxSjLxClNnBzbaGzy5NgrEuvgSeBlFd7Ft/XVuZa01sRa0wHEVXWq8iuITVccdiv4L6VP6G1+LX4
5dJJdRh0uSuTnRr6wl3dwESoYHyej31irxIJySoErcAO6hY67GnnB0vZcVyXnHl6ASA9gt3Tjyy0
Z6kQF9jFNVhnYI6WijGfceRIl+/ddgfP+Q2K5R9N0J4oNGnX/SzfgsigIFhoeKBaPFD2I1vGFLJ9
M1WByhuCBzpOo8Lb/RVDn49bR4t5DbE3N+1vT/12gEnzFgywOUeB4cAQ1uptdYM6KL2iMDbXU2aw
0CmgYK/JZTbiEMn5I9LZ48oQ4Cy7PspV3zm0VMsndI1pzuR4rSBIm7GGIFAY3KEj4I1beRGhjaok
pm2xLgC0akiA66Yu52gtJ54WNJasqlvRV/s4bNfeYL8cFgrQeLM55Hph7um0A0ldrrIodfnaWHGc
2nA6yaT7kOYjbkFedV02oPRbMe2+P3b1t/IsBrufrIBbE52Vzca/erFMly0NsNoBPBQN4HNUPBwk
IpPXwriqtwT0bM1e4QGKsE4ouwsyBge7bCXocuzesnO4hoJfxUquZwQlZmmJ1kejcF/iMu229A4b
kzu0S4RxBrlQNLP4T8y4KWtQqQVG9hNX4jiJDiaFhzVg0otR2TUKbOi9ZD+XQkQzooIDoCNQyxUb
ajukVqoK6I+FsT6cDWfIu5jEqQ09yQHq7a6wEILcTB0gCg/l5JQcpnZEt6TkLUQWENKuF+ayS5Y8
sY1DWpHgDQTax9mb535tb4UlMF5KUjhe1yEUa/ERuXckJ7I/0qrJ4rcgDXwlEZyap318y9L0MYI6
EKGqoivWZHmC7gUsOPDNjKJWs4SctqCHwUP7S1MPqxYOhDuM0ofAf+BMvHKISS52pq9mGwW4zCga
gvZ+xSz0Ic6ERCh2l8/p9BjF8kTE+FNhsQALu9/+N0fnsRy5sUTRL0IEvNnCdDfb0dsNYjgcwgOF
QsF+vU5rw5Dek6ghG6jKzHvuzR5IgzBdhu9D+95lrzZkTSjt9bTR+siW5dCuEJBo3Ezd9t0YiwpF
E5ut5sKWFODTqKkaWE62iN9BS+uIlJ0itjmLuiAD4TatAsHHa2K6A4o9c4QdbHaL0LHwLzKaqtE+
z2r9TNNnx0wDpohTGY+p/lsF3R8WUfFAW/CTi8EdUHrvkip5LNR7nxUMztmMgtmbE4EYJwaToa6C
C1i99rR0Yt/XFTS8weK+KmiHXbX2c+jCvN/7Bh0551pkkYIdz257UVvJru5l4khm0Ujo1k+2Lh/d
4q3eNH7Xo9J29cy1lKmMM6Lf0KMWJnoivc8L7Rw4j5MyxaH29UgyHrcmcQn0wo3nsvvjWf1LOpry
CFS3dxHHQ2EDsmy1icpBZcb6p8hR/8b5JCt/O/csC1rqAMbKr95Tc70aRocZhDYWeu2VNenURNNd
vqQLdoqhSKqqvVi1egi8lVPUe7fYI6U/kUgPK2i2j8sEwNtlXpuMmRepzeC2HHM0DloxrXpnt8fK
pb0BIAR8qGyrx06gh6NrXDdjP3rOwVzq58Bi4rHa9n4Q6moVRRu3S/qQ+8NTJcuKCaz613gC6UxA
WQzNtusUdTWEEhOvvafUveF3CXgsqhKTwQxDR9QVs0PRrf4I5R7qJFcL6ODYlbfk1DpaB+9uzBiU
TSP6n6DOs+VBFbM4qDH4YLH5xV7La4+qB0J8dsxjYesoDlxei+BVyBCJWLkOV0mpVcrtLYDpTqd7
mMdnzZp/63RAq7aKizKcr66n7Vuc9WCnSPXQ9sTA6Ik2mSwc1+RNmKquCkV219vFm2u8tUr9xZ69
3WGy+Vw8zpSB5iOZFnwJHAIDHXGSsRNZg5pnKX0T3bjkY1P5//SB3IrVVfyk2XgPafMU1KUfDYF8
0u23dis5hmwID0HFUQudIP6gaE6MxIa4XesX6XWXJdjeUUjROpb8OXNLhJoZtG4peYby9Iyro+TJ
bmgt6y9TQ59qg6uu1l87Y8YXLOrJz8vIs5x/S2TDpPOaMmIdsXVEZosEIvyxOfq6PoXknfCUmMBn
DMdhmvzODp3CKlCR+Fyctjxall+E2mBmO26nLrRDu59/bssmgxQ4ucTtEJqdYnyNqkA+3BhPJGbF
lvIUU/DQaKr0UvvtGq3SP0/4TqJ8c5u9k3+mQrMSP83Bf+zqn2Mxp5384nnz5/Vukm11agaQwrE3
YyTs504su96wCQaxyrgnuqfVGirVdrq03sUU6zcxsjA7JlRVB46SVIv11Uzdi1YVxHY2J0qV51aA
U3IpueGYBz+dkx5Zmvx3E4zekDGA81IrWSbzC2x52Pd59mAwSs4b4PA2t/YoMInRb6fFchlmsMo5
Aru8FlI/5aroIuvaEoQ0CSB6A90Ba+dDraOgMVfV9QKzVYNxIH+dOMLA6ljpWxacsK07RiJRzvIm
PYZMs8Sk1sy0kdV8x+riGJXGltXBNYruKklfFnPnMavIXpTW8iE59VuaqXfzRbMMPUknoqu0FZcN
WyjddlP7iUd9q7yL4/ZPg+he5wbdzTHnI3shnpiB29HSV1aY2rNMltT65lhnR9K/ehy/a93krj9N
/fbtrf5DaUAsVUqPNd3OjqL9gEEE/MHv4Kcz9LjdhKO3cobmkdk4fTLICT56/Nm67lLmyEEe21um
UvIH0+N+QrpSN8wxz709UCu1f+o+EFFaYtNx7lHsKeoYSYFDNvnDooEs1e3E5Kmavl3O8XJk3uXM
1KICGlK/eYpKLB7GnH1trny+TeHVPItrP5XXdvFPWooXyCuXW1EvGIXmu7KjZnRrLgeVcv9LIZIR
KDLMfwvQeNpPPhhnYb7oBncylzcLkOdA/iGIpYqGUhNP5ZDLmCboWbqglquHnD3mqECu29/VzXry
SbuL6Kf9MeX2GlDhZwBms1h2g1yduCjNNgqCjGqzyxFq270/8b0af0wqP3gA2sIQaHQH1f+MPThT
5byoon6g2NGjpXK/jJsB2pfymNp+mqwOT/WUfbImHsdB957IsqbFYjOacAyWgKXVq7WN427MmE5B
f8euP71tZkDrLH/1NtOj1hdPRqB2teFo4TIG3zQEB28uP5vADdNNp8fw2r/Q0BDICzGcVCl/9XLq
D7LPmxuY8hYQjE2Pqv+0fuWxBdg4IrldN1btxfqoWdHSgowJv6CRpnxbpWueq7b9dPvupEZ4y8HX
0315ax9KX1vCRS+uwnW+JVYQphP5mZGUzmfCe6rR4SxW0lMtdd46hMJtWQHXkUu0We2OdicDM+9d
SwsbsfmJw82N96U6cKS8TjPsLak0P2LztF1aS3ny/PoPg3AAAMadtr8xMlNPmqb/TUs7T0TFc1Hk
wDyTGEEi2irKu399qj0vtdvt5jE4L4IGiKy6uxU9xuGXFsMOP/KKt3Exg0eXvIbuKLlPLRp1Ve4g
s7vQHIh5kYLhCZzPQn2Ra/9K/G9J0X52LfKeq1F9aNt2TKeuoJ5QOy8Lxgi/Rcz2HyYaAXQudpa8
Ymwy6eO7XdRnZ64vCMjflbvQfgNnT4LjN09VH+uecx0wDRDpCRpg0pn3604zbZF49nYFTTpxdPFt
TfnN6HoAZ25eXV3+pPb0Cjk8h6VrFrvBWX+FQxRLbl3UktGpb7/6YKnd1olj0WuYc9z3Xp+Qjtl8
NteQ7FK/+JsjE7MwZ47xrEgCvTzOdXdu34yyaUA7LC4YM8W4N7X6joVM8sYqk3+weNFgdk60DMbO
zDlzUhPUcOlocDx3Ht4KNaC1u9WXVi4fma1tfx33WAKjPgJtLmEu8ztE9H3jLcbOu1G9s7HkR7to
qA1H7pOmPM2DPCnHquK1ZD98YLCdJKiG7XBDv/dpJZ1IZYziM2FkEOo09U7PPLIYHDocsd8ckx89
Y9FCmS07kue/g1Ii9NOQAwQgMMse8BOwFtWVO2MBfBhtcV56045yNhJvTfNPUUhBljZGhI5jhVVr
M+n1yhfGxxjN2NywWt0bS8l1PvLup63mV79n5CNd+k/uOs+7YtWltewor3BeGuivtn+Qg0qKJt3p
gXqt2pvS0YeSfTPIEV4eTg/BjBYrCucVvv9Px1o/xGjATmZavj89Q3sniMz7DAhpttM0nEX/w+Kz
i9EpI1ScYLkKzniAbz+QO1MRLzwfvhZNdnnKWJ9KChNe2wy8vVsLKPAssdsCENzXGHh7zpFL+AN2
1buyXm2iZg3Evu1UtGgB45h802DK9eX4/5dbFMmeScL9JjA/Qk/oCIqqj/opdQEhGGwxIDxV6ZdT
/bbr4J4qy5RMlykQR5q1SV+zfeqPj+vcfc01XFmau1nsjBbE69xcVi/gkyEUbB1bsj3xniSC3J+z
nNUPo9H2wE/y2PiEQro653mToeFIKUNjVSYIifgZmQYmVT6KUGV2cafPjKzYcfXUXRzdQc5cbdrc
ofwAnLqz5QhZtj1kjvvsqQGuawQ4cpsczrdm22Gbct+nTnnS84HjIRv2hPPtBAdbKAYm854p7wkL
KsLuVavLbbeM2FFLvKLRlhqn0vY4vTNmmTzYxJPMnFyNkZhZfrDN/tPRLfnSEvRlDPlHV45pKHIQ
I09Zzu1cerB6/1duVKto3o1WFCFCdEneZvW6+turKPVsZ5jFz7KU7qFx9Jcc+CshrV8keqlPz2K1
BacdwUALzazI0J0aK/uenE676F72uQif99/qH5QVXLBo8rSaM8PurLwO9FE9fI1fbciH0j0vzNnA
efF2YN9/wOWW3jFtfJQbLS9jHRxJzv2aDntjlPLOSzEXTxVuuUILDnNm/Ww1W23SlRWJ9hC8aUN5
9LiUacHq7FBtanjlSD3UXHT+FpUV/6zmbschy44Z1om9aWhMTfXhLMnJpXc7Z1Did+akmgRPBmRY
l7F2lBkSw2kpapUouFEOm2zYOWb2YrPF8mgYepfgi38x+dTnYMt3A2EEoWpIGaB5vpn8cK7JYUGx
o+xhNETM7E/KmEn44pXOzgiFVr7NMGkQWpin7J57dtxhlvbjal5w7TLNoQ6beCOmj7bkDGlmtla1
bHqK6sYSh5UFuhj4XvVaf1g8QjsHT7qx6sWfrrE/3JoR8NI91qx32a+5swcJaRN6aGDVcX0r3AX2
YErnnRjU2TaRVzRf/yDLertPN/d5W7Eo4YwPdZs7tjBS/eirlA0n63UxtBpxm3my0HgCy5xJAf6D
qKw/FtsIInT2FzGXp2WiNqD9oaSXJLYZ+LOK+nN2qhdSzf/munzV9I7/bZRJbRavKyzeHrsNxYrJ
kGbQsmNXF5cywH2+9k9pHzKf805zL+JayJylRoBdgRRF4mxUZ8NNQ8jvfWvbUeFzvQpeeTavceb4
dbwVDZJoe7C8AjHICzcmd/CsXDO6PR3FKl5G50dDE4smxZLrtVnA9kez4Y9huxB33sEnuSEc5hzu
ydppKzP6LB2eVgC0qM77h7b1PrJyufe9km+alQRfK4rvPEjPOO6LJNfzveg9czdiZAvXdjw47XLD
iJZDnzmvY98dWaoEeTqhlRYNcFjaLkyM0I/lzEJKT08Tpqixu/ZX83ZBM4RiCpEXe4tdXIYl8BYJ
IU8+dFOEVaXDV6vGE+ak8UTV/GEPOhZjChdkcRWhsG6n/7+0AxkJ4YTH/ORPUcdm1iOrCuDK/v/L
/79gRXQPZBvkF929x5xYHh1De9O2Re71DGnRqwyK2WHpI8uSl1mbfqSFq6XeFJJeKdiZKn5zlc07
IuU/ue2LcC2EiV6Q/yUw107Sof+eG0N7ytlvrVz7gFUUX7Xmeow6syopbblzZurUpm7M+5mLNGkG
0w91k/o5Z7OxYyy0FsZH4epMzTaWP1tUgSZEYoJb6T0HcNHxjsWlnn5sPt4Xfz1Oafa4VRvOmSrS
umkMtcr5Scf+k3CDEVWGNUEGjBLw1vvijO+pM88ce6QxmLL+K3WsURpgdu6v5cHTneeFw/uQgYSN
KZHhvYSSamGB4hWkBk9f8YrUFuMSNOJ0CyDicvszG/Tf6aZJaabPUQN01JSKTPz5CX7xw1Vjktnq
Tzpbp0LxPjBRrUJ/1LezhcE5nGEmZg1bWeZgns7ekb3otWf9eypBLc3xUnqmDROe//C7XDOtDF17
vYMIE3bPlHSQPP5yeZuW5V6UUK43jQaJJPs3496cNmOCUFvBb1EWQu58L84zY4zLzjsrgRV4AtVo
t7nbs+EAgdfpTuMI+QyxHuFE+RjRueNlyT5GzHdcZMsJTw7z1oWfwGuj0s85ajWHeWLATcJ/6JSX
1bUWxEBPgwBryNxwJoREF6Z+5hvrM+9b2WlM/idLnTdlHbHfhK1gGt3kvhfpufXbgiSZ2/Dc4KyO
3BGA0eu2jGXmMyA41tmhM0D7DI0Mlslne/LXpDnTtZt+in5srpsXpKfC8s5GN4JNBFoR9jvLb5zr
qvsHjO0Vy+F4req1KE/uhF6m0w9ii5w3MhUAWtJteLeIeNnTdLQXLRO7egu2uwwTYJiOxQihzPIp
PhawCVc8W4qadLG0Kqm19Gj5cjy4k6exPPfW73r0yAPLOVcaOSns4FqjDGJS9r86ya2H5b2Abuu+
G9M+rsP2bAPtAN7g1+5WLWns4kjaxNmbm3drbr4pON41Zozki8J6sdB1nLMrwphPtggzAwkHKVvn
uNT+p6kZOyf1zlkARKt54z0n8iGX6Yts2HzclwDM3fbXauykAzsL+yH9WuvpaxjH47C4Ca79J2nl
WbTmgQOeMx5txTksDV4WZhb3yNg/reU9Z/1Pz5EWp8aeGFuxla/m1rzniw8574inRspHo6AIzrXm
Hq8vpsRl/DUdBzRxlPd1Z/watGcRURpMORzzXnqiu0vNDToWuA995QcevjrgLntupTbG82gnqC3y
aSPFKa83mYyzSOSqPzhlcVhRVRxNT4/p7O0Gd8pjdkdw+lTDiVDZ9aFfTkQ9P9aj5d9yCcy4SrN/
Ml++Ord0Eh2J01kaY2+1DB5na+v3Zi7FDSY56tLPj5QHT5ts1/Nox2r2qCKkxx2OrSBg061BCHFM
35oRVrLuVYCQWNElz9I95L7xTxPNE/Bes7c7L9uLOViYr/n1ziZH45DjwSAGxvgg1/liNOOLZ+fi
rdW7/LINPlyCpYMDb65+NATTXN7TkkgfcdCzbT4gg8yINHr6ULvuRWv9Xb9dzd5kv6JyDvrsNbth
G2fioTB1qalPCo0jxDIa7TRtim0wxdWEhdvrI2+OqS5INd6xQT/a7Az9iOyJWG7+TmT0HqnKlmNx
G08u/tomVeFnuzVTLd7u4egw6P/2AXKqaXQ+s60rd7zZuNxXr3tW0nsV2tUN8vkFAdJ8bLoxrjyi
OrISkXEZOuvJLDsZY543dv//bVHE+lprZ0y1dThB+bwVZjGe8pmnq+wy52jbQ8v9WLuHQp/4HbCk
8Y1MmTExlbns5yJ13phi5REcfJrkjXe2GIJYDrPYLeVj69vGgBAC2cz8N8spyB+oK8izicshWAm9
AOupS7GbTF431YoHE3rzThdrdQQQZ9acezShxXhPw28mXo+IZZQQQpnTqkcE4DppfK19XltODhH0
GXdSybx1tf6wtD6Cg/xtK819UFv20LQOyCMN5tMczVudnkccv9TBhrkvLAGSVZvPTiHKOCsd5yVL
WWum29WrtOr0ZWHSgn2WYCBqtN22BOU+04scmG92HmdfwR0H6k1u9r6T3cma5HLyJpHtJZEPpN3r
/4jP6J4hILjLUwb+ZFdWsdcNDxWc47XXlmjKu/xlNlIG8BJHd+11UJb6mO+sEW5BLAxiHD/H1+7s
26aYXidqc6kHpyBLL41bT5esVR2mJuwI+jI96G3fQnMvP0bVyog/HJ/uZLp3qJePhF6sUJS14nzT
vJ2cBiwhos+wos4/OXrvKauznTAv21Z7D2KuUYVLu4mZUV093oHDuIxNPIzkzWSFtSSBKNyDxr+D
mlHqTjQGeBbAfO07ww6sO5IQKHycbWfQkCfNFnhx4TRhsdavQVewvj11EXJXJzuNtvnTCjPDK2D/
wy2d7s2N+VcP2RNtlTk8SvXBDMo9En57R3JjeccjosctQQCoL1SgnqWD5ffQbt7Ij2Co1TzItJyi
XM3TqcPYBC6u1A4TSRCXxOBf9P4YpLJ7Zsrp9VZ7ryu/uCOmfcJ5kfWhMd9En9zTURZ0OKJ6QlTi
Ybsri59Sti8ecH2FTlzm4rm46WS6i/OCXIjQmnQGJ/DJHxkZIlWOmypLb/dwY6chqk136VOzPpsF
NZ5VFXT7XvsqOhwQtdbH6LoyXsyB+Xmf01huG6dBsNjXecg8ssG4X7Jl+MMlR4x8PzEHAnqLC0v7
8flG4GnWbSo/bVEO1EpkSChFYJIQDTjXjo5xp5ZbRgcvztxhN2JJaRm30tceSqXDMBUDe1ApZ2I9
n9dn088fFcaNr76dnZvsvhP6KHbmrfCAI2jI7qg2Znwtxpx+eOuKbrlvKCfurTb4WJnbdMJd3nXZ
e8T/cVpXpimTbLY0JqMb4FfFsJJrG8LIHK+lZ7xUHdbvtnMCxMzBvhrFsiTaWF3GLksTKtWXFelq
n2Vcvfz3CSjiWY+AnbRjJvG29tA+HMkFEwE7D3YGUQHh7JbVM2Oj7VAwM4nK1P9xTE+9NKX2F9HS
/jtzMUKIBW9jw3QOkQl8eE7fm9J8KDI9+NFPcHoPJdnjT6ysQnTVcDRYHuWZWh8JdNrTVdqJQcrb
3i56skFMysuZtO9sGGLj1jL6mVUclc8GmFxQ8kKYPuUCsYV2pLorjRtLgOoXES1/rKelT3ISyKIm
N7aL5vT3bn8/9qwJzwra02XoX3qAZgA/q7ivTO+nJ3b9zvMXmx6zHh5IxJnoCqx9ttrqSOCBxN5H
lUyqCZlX6anPB//gCn+NeKKZN88ekYmumMOmp5YrtxubpZMyQtsDVdIOGyeh11KLdRuJGC7tFwyA
LIzlrl/9E0665Sg3l5nlwETL0ZcH5RoXVfTE8mieiPPVrvfKpN1U/rJ+jJr2sbooYHSk5UNT7EgB
yN/yPL/2fjsziCutVyKR8jNT2nZzsMgjl+zm0qxf5oB4ldw8ccTABd92GvQzyRUkhqidGGfv4s3z
45K1AKdYDJN1y/iBa8c9V1X/aUFrxUPh22drYQI0juohmytWFq4kCHdDZp3MRtIY5DsDFvns2d1w
cfFlbAbT0EVz6t1oW+mxDSrzCEOmOdnA2S/L/aT1Y2wKi06v3Wutfraa7jUTE5LEWAHELk4RK70s
Tp11Z6X1cD84DHjRt8g4dFV2KeWvtQgggK36x6jv4mSUKaY0mOcLl66/qaFiQNj0LnufUq4Us0k0
i51jcuZuZwTThnlWvGm57C6j8VniLHSCdcXpbl61wXvGeWnHul674aTZ0YAhCSuj81pk5d/OQLwM
bPCygPGuO/Nq6lgtjm3/mm6d/UpiDDirZn/Z3cJDkXdZ7KsMa9MKhbpl3qOdLcSETFaCg864ayzj
yyaxVBcd8NU26VSy9hfU0hrpEvY5S9W3r0ikNwsXPsr2L+W6Ldj7BuSkyrbjLsXNP2uc1tvm36VW
kfidY4dEuclI2bUiB3XejU76R5OkL9BWNOeU+REAx6AdOECIkNG7R5N0QbS8cz7WK33tRgSbwzB7
WuXV89P0tNkEQPoLSq732LrZc2pVXiyMgDCv1Uz8Zo8l5WIHTPzoLdeoq7w9k81oXreAusd7yubS
jevuU0/ll4edFP+/RGq2LsaKIJ0uARu/0bKcVEd/y80zOx380EWPaO0IcS8SDI4nh8LKrgnbwtj6
2AsP1wJmLmX3kR60pOA01kc9F7+a3n+XpfEzkf8SOje6rQ3Kl2CUn1rhzjEp6iQ6tBUImG5QcSNO
DIH+nG2qik3sFVaKMY1Jix+Sv3239Lzywl94Y6ad61FPVsRZj9bbMq0fth18lP3yPLr804vo7zZA
QgxJVIY5+xzaNM3wBvgXrNfjDav0haCP+BhX93XVCnWfDxQJZe4EsVm5H9UmdnY3OqG3+GBJm7r6
vR4RbQRb3Z9dQBRwPIfh6vqtBHGFAuOBGl46179vLfQ5Ic6tQ6JXmhNZRT9vmbSVIMHezmLnW+RP
6JJbijly8Q6wRcSo1f61a8BXUqXialQT9fNfUiOsWBXVF1jKN0NkbB++f08653Pdmw9ysR6n0dwh
az8UZXo2W59BcDfcWwMw68j3sS2oeV8QYZv1EQmTd6rB7KNPydw31Hxc7UtFO5nqNqSr50T0NQe2
la07tU67Tng893NGotnwZYL4VlMV3769ZnSkWCSTyRQrYzZUrpUR2oZ1MBB3wxFrgUn4p+OUAYRb
d08c1rXHrJ1opRVl612Q6ZwWhF/Fk1FePVvD5cROrtVsAJtrHBOb0T5ZpvEDxaAiEo8udgkvKKon
1MeHeZZ8B+2zNrCGg0FtMnsK5IEufsGaQayYp37aMV121QhXU5s7qZxQApOGcMcYfbXJOsksIf+L
l63wL2hig21hVwEwji23elbd1lz//0LK44IrDfeNQSCNo70IafnX/78MOUBdiSGXvgtT0Tgn+czQ
l8M9LIzmxW7zLZbGOJ/mcoDPCgx+v23Xxd7UYOwqfaQLbZ4TkpMSgD7o5mHbOeQVPWCb3k+B+zB7
UxEjR/2yuYDvn69knyugXDd3YtNAsYaFMx4Gd7knfNI5YUgxHri6lkNKKRM6DeGD6BtchiJZvILE
yMrYB2va7zsNlTvV+u2SodrwCrdFPJvTSesJA9xgDrgekYwMyeD1/78FW2qPZByq0IBGWWY0eJ7X
/riAZfmVtEGNliC2lnSmveNLIC1+NQPPizAN62ivmcnW25Erhjj0XTNnj76rXrxuRVUfrPdBzfpx
vH3J5zqLtXbZ8Qb/3dZxOg7CmogZ++dQiLKZHAeuJRjTo4W4+BI9Nrpvog8OKMbr0SoCLCM3hVbL
h6Or98Nx3Wet8QzMWCRFOtiM0Pl1G3ZoanwSjqN1CQ7WiidsdWMPLvTOLdk4hC4WWWbFcLrTTugm
VZwOBrs2hurYt9VfFK3+4m6e/bT69eF5ndUVu7R4cUFzGS2ICjHWK24/ts2EB1NAUAC2e6wH5SOd
aKLET9uzfBnmPgTtFU+j1FNWD24v7Sq9Hbmz7Ne7LRcy15mqa+z3i42JK4NWWPTqUuHAi3u8xlEp
nNBpmfU6uokc4d2mSYt7wip8sbe/eUoIAElnAc9jb5yXi2jyPFGafGu9YNercbvoWbVFJjxxa5vm
MzyZ0b9REOR3Y7vykQHrkb3VX7UOxDbviSpCZnKU/cEf/R6v3OAQJePVuwaUYOc7PWd+kR2KFHuh
Px9JjHzuONtzm9zgwC9/hgD3r22wWR6HFIWPvh1zWf76iEok9v5zZkRcP5v/9IJDzMbZjv+x+3G9
6s6DgGHj5hxrWfWr92kbqhE47FY/eA8eCQeNAHFcaujUgRK0IcspLlT2O4/FBW85tEm3c7Xc4ArT
m1jb1ovKsyONugzHRR3lzHBklFg90sb8WAiZim5XCMG5jWBz7y5d/IvCnx9ylU+4D+wq8cHh9z3s
OfE4ZGlPfpwP02+xmY/9Mg5c6RCfwmi7g8Eoe+kJztAz/2C2hCBV6bpzxfACZfxotDYprQ0qErg0
wA5yafmZbrAnQndwMCj9o6llkEwV01QEZ62sEtKS52s7PHht41JJq0+CBulhxIrNxMZptTDbh+mr
T7OsPno6cBKXcBbVDV8IO5tg+2nSe9e3LyJLT2StigQn9aPZB9S3hB3GbYk2qnsedvIgLog0iNC3
HHc2nqx2OmJc3ZeQCPFSEHZhmekfI7v3RpbGpG75hNH2uRZE4orTxlZZpP3U3Ku5axMbZDjUucDK
rHnyC5IVhOpeyfUVYae4NYxmfRkmEilVmo0Y31VLYkEgkkaBNOUl4CoRpGAgc7E3OuPDkFnMQFwl
9aAz9gBqmoyB2n/dPly/u9M0nC10alvInBZdcOGKI4ma/cm02q2V7b3eXA6ki5EAuvRLUglHkT47
XVOeLtvvz1KlRCyY3mVWNTzJZOrkTL5ryk4j/m+uTRGACgKvxU3bh5YxU3tlvog2YGvfHT6lIJlB
px3QG6s6K0jtbUaI3rIEf1lkpj04fvPtgN2UBfRTSiaL1UvMbOtKVIP3LVdJeFyDsRxf0qs3ZyC8
5Je4VDTm2GSJLBa0VFQtp8D4v0qIU63xkxymBEQFoNrQ/rWJyzBmV9jlE9cO4DKyyhd9twhTNpwf
ZSZeVV4f1sD8KAr57QzqbSq5cbVbNMGysl8N7csNO+ePnW241OT2QNjKK7LcvY7Pv1PzqzmP58BQ
e3MgRrMtv4UnjlPjGolFXqPvltey55eCExKnPFALngsIu/zXbg0gxeLoWLc8jd75Taf8VJIcuwTT
Bya6YmKdrNXDWkmBLRsXethrEwnJrrXXnGoI50KhxEstseCpCU+02QnPT86Y5+zh6nvwuCq12vTO
5cZEkt1poA83SaJrnniCUp6o60wtFuoukcZm2qbEjdrP85g/uSlWkmmkmUxpnKO26kQkgfGjbFvf
CQPvkav/o+48liQ3ti37RbgGuDvUNEMgdETqzJrAShFaa3z9WwjymbGK1rzW1qMeXEGrLGYEhPvx
c/ZeOzHQvIIHOuixRu8/Mh38jqAg9eicBKbuiWL8iGxYlU4bPeiQc01MZhN28A7TxEOU5AgVfSP6
0mc4DZLwS9MufeE5t7fBolezgwlLQJj3nmX2z7R5j4C87JXjZz1CuwYlcQo8BklcCNR7o5fQTEdt
eOf45dKVHwBPp/4xtzAZuY1zHiJDX/ej1a/h6gH4S/h+VWds6sA8JxkZqIMOoQQcn+/1WbASAqOL
NubmWvrTHyXC2dTlgpnZhJPff0MNgeU/DZnWasM1tS2bAql+nzoad5ZY0IkJK5eOMltDJrmWg/V9
6OneFc1wkS0suNwodzK0ztAizAfdzK88RmfRoLsSzQ1X943RyIM91NWOyLGjlaFLHYf8GJKtumDN
pz1yu33T8TjbkFepuYf9SNMznqZNlQPY9XlzHlIn/TFV0UWmzFhNMV+7Flk53TAqa40JvAURThYO
865u/FHA/kgpc+kwSmoDEyYLzMq9jw1TN6Z5o6n06tvjSc20GTC/0cHsaC/7bvGlqOPHWCqHtg5/
Bp/lS+Ckj3BokRbN8cM8ZPNe2MVbMZb+A3NoJu9i/FlaT4Y1/LCREzD/oxSw4uJhAKLCMOAw9EkJ
aTAJD06YvttGfA4ZdCOxRvJsU7A9+FVz9vHlCsEPGpZ76HkrtiPHswUdnm7InZWrLP6IrXRj5TEi
N4nZcnIHQrdrZoLuH0pq2blr/HXBv9OSLlM41L0hmpo+8btVPFFzYD4jV1E89QHkJbOUN3omtwE/
108zMr7HfbOfEbbhzDdSevCLXSMvDvM8fzio22QTQDKY/B9O9pzhCMaBgqw0hRKdN3Bqfuq0mSrq
raOjYtTVpZExxy4PRSJyJlLRUbWBuVKTZTxUOocvSPI6hkkmj61jPgEQ5JwNUyFQ3TWe3Ie5sr+F
lpEvtjSB0pjaxYEZbXRy3jcNsrNEmHvT7qA24YywdQFKstHPGk3MldvEkBoAITGbQffBSWs1It1c
Zx2jrGCKz5MYrYfEqS6+zWk0zZKfeRy8zTZq4qCqr+HQ0JyEIzg79HnsMlslxfeonxqWzuINBfy7
n0pYWLL4oFWeI4hb5HTtqZ3Gb22WMEfPZ6bSmOAt2ozb2tVuoMJLD11JuYvq+qrmQhJOTRKArLpn
1G5sLyV4C+XuNBu3iW7QR+uLpddmWTzh2LGx/538XgNeoQdrWysekevSdMdIA7FSJHAU67p4wzAK
PQCIKXGEX0id8oLZ/TQ0FrqspdGyWD/bkXNF2D/6GKlN3fhuRPqpRkpXM9JviscyG/fxqMFCsslM
YjRH19jS7YdNSfAdA1n6WlC/UReIeKVjXcLyeO1LxIqo947SZkhMr4kZT8HRfNxmCW12inYwOOpG
81kw97bkxvyZA+D0rGl+6mcvp5/IxWzZGu1iEzPR2BBZwNGRpkpi7ky/34Zj/GpF/mfTJlhqsONr
vHV+pJeeHVKQjOWxDe0X0w1/GNx6f+ksaIaO/Wu01h1u241A2mjL+T0yfR5SDc2Vmt+awrn07XVm
REPnv7tNOZNDs5LUEcWw0zUmkX1cnpf/NP2dj8oGYlYDu3UMJaZPExZzFZL50KCgMJrmM7frZwug
TTiA5NGWsiKg21Kw9a6y3PjGifMI5CenLVjMK66rN/t4WVpLXNwEx6wrwH8Znca4m71GGLfOPM9J
/DbFfKE2KJEUjyOlDPcyyEp/5/iJp3lKUbdbBs6P+WSg4kX4MtxK3YVC3lpHe7B29TBxGyh69qU8
T2VaIcauG/ge8ucYpo+cUDsAWtUhj3rukEUoaSCLHRwP/1DXNzCj8SqBnLXuCvdoRdkNgMWpyZDn
2Hq8oanNRm7gkCtk5b6GkbHSAH5tdUqHFXxrpvPGe9vyMJtly2uRpO9w3r6NRQha1JD7qaiGW4qS
VDdqG2Ct8a2ywJ1B5s43aAUoUhbrzfQmaFisOzYLaErdDAtwIoSoLcFltbc+TP/I/exaN3a00YuR
MkKfSLCt0nUnFC+zzVY7ODwIATk5vuMTP6IZ8a5wu3zLVIsFgtaIpdLXyOdmt7O9qtz2YJldtsNk
6yU+ZfFC8ZO2Q5vKWEP4DXba9G61uBdDCKsQHN5ik07WGDcvGGJusyO+N3LwApEi/OJFSWvnZx2j
C+2mj7wyz9OMmKftzCeTpu6qafwnpH3wkOalK4GMjZP79l65xbF4Y48Q4L9octpxDHo8ejcgCzLB
GtD8IAnP7Fw7R8A/zMlsd4x93xzgQ8AA3CT+KlAo7YtPG875g+b3RwQHS1RFswXw0TCx7j7oz3SH
wogoGcSMyG4Ea2EKGl8zeCxn9unRtlgFk/Z7klpqM6WlZzrjsXRuwzxM3rg0o2HyXasx304+9TeN
aSZNiGMYAN4ysz4lkf3czitiKwZPtTvdED8kpJw/Q6/+wmP+gn78/v+A5TxH3+uiKf5of+dy/oLy
/P8I3mkC1fw/sztX3bdfyJ3LT/8vuFP9x5CGI01X2sQO/cXsdNR/YDWbwjBsFzqnWAKb/mJ2Cvkf
YStgmVLYtunYDn/0F7PTcP/jCEvarg3NQtf5n/8baKdYIr/+huxE7Cow8UPFNgzLxMj0WyRYPQ7j
VKD385RdRhwQumib+ix1CUeruG0blEbB5Gk1isWqo1E75cICixhwdokr4xIO5fg2hpwf2swavo9C
I4CjaKHRqR1r/K46upxdcBfQkPnbxf3rGfw7blT+85NLApccIZVQpin13z55GOUxb74LCBNsiWuh
LBkmt19nbXmKJjBCUxP1nm3o5KqUGeK9wPJvKr7UwZwDm/EPE198P7rlgNPV/kzcqwxLf+N06fey
1PmTBImzKqqb7sbzm8roSVrJRyEQuir8zpv7nwts7RvE6c80exxgayxA//4t71GTv94fyZezLMXt
wWZn/IZUrdIiJ+okgyuwfKhqEuWplCQriblmhdLCbtWV3eJ0sT0LcOI2m6mMGF1/R4FFP9yAQ1K3
VbGnKHqyo3razDlQ+mH5cmgE1rrUmieHJJVlllkHu6lyNmnJk/DvX4OH8vfHTDo8XzqAWAbTcnme
/x6+NSJt5kCuOdveFuYG6Y27FTD49zpuvYfA6bUd0iy1Eq2PiUX003nubkWtJioWzbjGbQ74pEnK
TV+ok3AD+SoybEgwNNHP+dNL7KB7Nh3Ch6qsb7c0yaDZ16F+mlyrBMnVv5fVVF1jzWKkk9OjqSbt
EivaiEFC0wdJibtq6uIDMXt7mSj5OYAGTjhhGR9uBLNkG3Lgsq1LYw/zegsYZGibL9pQMGCRYEad
fH6VrcL/1ZafHG6nqeaX1fO+zvp8nTkoByN6KKQyTR+DdUhRnGM098Hih59h2YUvGPYIex3nE6Q2
oYqtr1k/O5V+NVojvDCxczh/M2X361peSMV8Vk7T7okUK9cLoduKdIXe1dL/S/6pWBL0/v70Kddw
LOUYEqSaCa71t3csQlk6D0kPpK0czGOgB3uTUKstzXBzG4YIllt3wnuoeW300lqNeeQKe5TuwcbQ
FSreYtzdHzX6DptI+v1eNNwokHo13vf/8qqALv7t03K8hImsdIvKXUjc2L8+ZIZdBFmnkTx0X8vm
pS7Q+5K4mjLeCK3Ev1pWlbbLBYc0WQ3fukwbbwwyIB/ku8Q0RzyBAxCgYTLPsZG9TeiKYYOgpOXU
RYmlEY2Za1+oE5GVSFgfIe6H0/3FZKj9OWtwMx000ZuCPr9UkkhRMH/HGErYDgcXugw/phDX7GIv
pvEtSWbe6KHdWo3vrPQIHgYvDmar1B82CXyDB4RS/prfFnnwnKt1r8QDcy9OFvbcHToJ6rDSI4/X
4Ri5uvs8wMWbgInKmv65SVWx4QQJXtkyPolz6z1IGBwZp7A7FYH2JgvbhLZntidCcNYWKGX8gWGz
FiiNb4VeRVwIp0WLVT3Ao87OgT28xmbEfIrXz6rVwYqFeYRLbzLkAm7U47D2+jRqNnONUiQVPPWJ
0WQbu4s+JtUn+/uOYXXlJi/r5ERG1VuWDwUxLaY4Yr+Xq7JuI8i8sXtoKGDXf75pwsUlmgUgEFJM
jZh/NXWg1nlyBr89m8DeVzA1A6RHMet6HkvONmraDTPiUKv0ea10FP2w6sFX5JGJ6zw9YG1/nUI5
3solgKt0Hvspyr02m37oyKnNyrYf0RB8t2V9CaQTwkTiygMNmg51l35EWMXt2rhkHdZSrQdlITHK
QeNxlOeOyGeLsKg2alKfTtQ/2Q3Kr3TKm02cpAT3DU2+ZmjZ7O67TAeRwpxb8aqZHwNTB9tV8SnI
MEKayAUdfARYwKZD5Xfd6n6p4yptvFzl0b7XOccvC1eh+ubIYeAqMoUoOyyjDyh4T4Eo7Y2qgTm3
cWxtLYv2L9kscutiuOG79CerNcjvKIr6VissW3VBLMZSGMcL/6xzo480D0Z6vnblIRxt15w1bHqp
1irBKkfEgv8gKcz/XBsymcLeJ2v4oRyMeO1XbYMoq8Xs9O87ifx9J+Elp0pRklKKxhCSr19f8il0
EkhHfezJaRp2GrJQT8e3u8qM6QWQCpkY6Jcnt9grNCvMiZOV2YU0C7rI5MAnEPMue1+ezjTDRxoA
2Fx5C8OeetymYetY9iZ18ejG9NLMMOULm519iMgM2OAu7SgM4u6ad2FxRl/33E5qXXdYcBTL5262
pxdfR27IU020zH/bRcWvtH3T5Lsr3bAcnQsgJMvyr9/dQmGeB7O/kBvzkyhCmiLs8NvYhwZhhIeW
BuMB2Vci7ZhGOKrhfjKgSXJ0G0ZkFrAX7cdIEg2lRyjTO0RDmE4S3raMLm8XMN4b/ar8nG3xXo96
dsomtMT/fv/Mf9w/Q1gUsK4QSnddOAS/fgc00YXZZnnspT6qBqfowo2YdkI1kQeo40uK0SmDnwlx
EVpSTRjOtUguRdVeiynMnlKRfFf4AVZdrQqqzBpPXNi9JkaAfd/ACnhfQmRpGTs59ns4OvskjPWd
cuwPZsrI6LHHGcswauq6jzqGF+4ORLr12P9Jb7pU9sBktsgdWJZHlJfy6LpkA97rVy3WvwQdBoVa
OER4NKDZQSCtQ7CIe7JiOCcGjEhagFaUg9iw6s6zwDOTkMQKoE/lOcYG/QTlLYRw9l+u6hKG/feN
2mTHI8cJTcJSyDNz/PWqAg1nRpSMISJUNgqA3MZDpEaNdnORe3E3bdrMH26Nhkwbbb8HTLB/cbVx
g1ugekINE2RwrNFs0v/Wu62oRn3hTjB5IV39SKec071iYMnAGrlLR1jjKA31ZpbddWgq2t3DwMRF
fe/9vH+uUtDNOlqz1ogMzyxGw7sXnQg2231oAHGDGOI5c/gs3WTYGMKEfmS39tmYc7SlIwOQHjEV
AVVo1IKnduCIPrZY8Wu0dZte6n/8+8Uzlkfu14tnUkzYuuFCZJOG+1uOMEGYRA0FAv8DBw5wy+MX
LQFZEjdYJiKDygyh8OFe6STiuaKjrDURfDT30R0DtR8Au+1VjHqqQAH/7x9N/vOjscq5utBtyzQc
pf9W0tgCvOVMmNp20MgOGwvzlIaaRGcuf2pZd8rsIVrx1ao9Jx7AVxZmA05alhMVt0rdSMazz2UR
H0M2zIe5nF8LdimQuC9tIKpHww++hALOmj5HF20ezI2pmnLb4aguCl2h+NFRu4uu39SDJDdF6Zcx
HBUbdoxyVItSBPkwiVBhbf79a1v/XCT4ZjpHYGId+K/fT6X0n8vWznNj21flc9mmLZSyeuVqQnLs
pItWjAwziMrNoDLCRlaHFG5FOQfG6/gATqoDwum7TKEroj/Jbya8Bbsuup3vkI1Ovi2/GlE83HTU
rBSCaItCTBeDtZol1Nle1dZ5XJCm0Fs2Wh/1Ryew3pycUua+urhuVkA3kPs+T9oXdyq2TRgcdT1z
kZj2685Mncc863EEAPNhYoatGQLdXvnmzU1ywnVL1W8jjAFrBsKYi1vKtqZc1JfaUD0GE7FdkIeU
roWX5QhAVA5IYKbKnhm3XxHO5kfTchkyViNDrnZn464DgJYbp3+/CeayZvzyWtB64J1wTZ1WhLLs
JW3mb4HJyVhpcuDIuNVbLO90Cq50tsbcl3tyC8ptXQZiZ7uEJGdASwnDIigvhwVQz2D03P6UY9sL
NmZqyfWcgXsCVWEenbq4olhD5LMIwvt4YatTdph1A3gMXqe1Qvf74la4GckNDc6q9ilYTEAf06w1
K13CDgmqGEGMGqzNVIzPYa/5R9tymHBRQRaqvKS+hTm6sj4Mfs6ewubaFf0RZi+E/A5HWJBP1VYL
GtzCQBEZGOnREdKpFySm3P/7NbT+cSThGirLsgQaYE62xvKg/+0aGvgRDNr743aIOtfDvgp5r0v2
gS6fY+IKNoW+MIBq6w1DHKjMoqBv4YdqXxAD3GpH9P6wp8mK8gQa6dUoWhKenJETX4URpNGb58SO
4OgsNv8xKVFfZHa1bWh+H8qmsx+qyBKIpAcc3T58SwXqjHk9Hm030qyHKvDFGk3XjPEz8Kkci02a
xf5T2fmI+qdHUG/YRe3WQcaMcMMpriT7fR+AxVupO5zngG2wHBGYst2pvVqmqzaHDrJDsO4C64TA
9tkFSUjJ9b8f7X6OlDoDDEWriR0/2lgJf8ev5s9/v/TEzSxNhV8fYKpkRxlK0pi3XOu3UmMQc4tN
0cdJZEDNJrACjfREM59JiIV6skZhGuGbZ5wHRJJtcwz4Lq5kzm6Aqju5EiEFeWyQ5F13vAGJMA+l
EP6l1hd9F+yffdxx8MGZN2IthkWcmpm+r3zXOal43/lWeGlU+ZQO8ZcmauvHAPi8B3USMqhfR143
Ap+JOgUZxp/pBEwuluaAMI5oEd5OJH30I/ALPMYj5+m5MDYALKhrgvybm7v6qaiPysRmpKqKHsqY
ReUDDvkOTKx9un+mSofqW+dM4Wiw4LIyijOHhvapaYjcJUZtm0ojWOklSPLJqod9CLqSRPi59mop
vrvVjAXk/t2qZYptOM5mVExA8HYyFMO4ieJCYv5HFGpxwLn51I/ZvATDInu7Kh0cV17P47Exx3h3
v6J1o64FwusTXhsN+slRqoDWSsj5L9eYZZHqdQpZb5bXMq/m8vP+/woGEZv7WV3p+fp+eQdmG7vE
VsFZD6MFI0sjqA974qjm6vP+He1Y3+APJ61jmP2d8CFLwsqIvGEOYAfovo0GifsEtfBlkBhxes3C
rwLXk6PptKnJrd6wAyWnoEc2QslNkCBnra1Tjid/8vudTtfkiHPpi16aoOrmeH3fFVW6yNaS4KYt
2GKtTXFG6ahEA39y/7wpATmOB5i45rZpTeOlbMsM9oAutnqTIDGwcdMF2DC1ODJJ9tYl3rPFmJTh
wPXDgC7s8rEL37oiPPyGL2czkLj61Ebqcapw1RMhhNJMXRROgz9ANMemuIhmcE6jU/yhiEs8uhnm
hbpJ6WpwVKOUUGw9I3nYniWubVE6HqlIj3be2GuOUKcZ3NeqCPR4r5k5elknJ2fbhBNw//SRQR7Q
XJ+0nM7Y/TVpTXRzWUNB6LvuV7CN0QMCB21tRNHhfmdyzmgN/cqDXclsEXqSdV+F2LEmuib3hsas
w+dC2YTMPyZ/hGkQE7XWPLb5eAlcbYda8Z3beOGLJ9eMvUGL7fGWCxo1IhqNBzocvF3LDW0aFq9E
MEQLcswmutGna83PnkmdsTbseeOCmmQAVoIIUR1ufNjkUCfsDq9ZxJC+q1K4j8CwVqxSZ6VR9zQm
Sg2ntFwvlZTyuqntobJjFld9t3Z6HZqsYz1XWo3SmQ3vfruQejb0LOzPMYnFE2nAG0MbmjWOI+Oi
F91Vl9Exqib/eUp26fLc35/GjnMGhrMihBUULiiQNjtk+iJRwNsEjCo8t64CYMvPl/CG18TiGvsC
1jMMsubKg3sxOtpdRpVCNIfmzg4xfeioYI73t9rQy/ZMN4YlflneJBGxqC5UfZIJI/hUGYTZOIxq
QVVam/uP5L19bQHmPSbNN6Wf+7CUz2mGWNVFkXKCGfGzYvQ/LxQMI7W1XUFyONL2aRdKS764wjpk
AwdwMy3UpkG8g6C++xGYaYpeiZCXttPEQ5r776aPkbBwKKwwJJdeFibTKuFo4SG5yWAXQhaxyd7y
gAtt3S5J1pbswudOap+t4cBb1Ui43bm+nexMpz+gJvDrjWaVR6ulw1I6TeZ1Fh1n9L6iNRhDy+BQ
LoxClyPr1gXxxOkFsy/1P2H2jfVWuTTVwkoVj0Hifi2E/xoMA0m0M2rLzEnVrZ5/pIg3sK4PBLNU
lQ74NvqS6v18Nstq5aJn0Rx/+jIoDAMSEmLZ9z0UavZgAgLwfEnIF0UwBruiEzy/MApWfa/Iy5FE
WXV6+NjLHsDCYktgm12CB6qf+AGLbe9G4zJ794++6YD7oQWc2o5zzBBWnUxAF2iideQ38/Veuuq2
JveI3V5BpFNDTbBMCaqEEi0b8WhMxbSSvNpB72JaC8KpfwxG86mwbr4bZwDp+2w9I8xBj4Pn7Ojg
fEuFZrwA1ICaoCL5eG8fCAfoVGppTzUhW6hrTGejFuuLjHUiFuo0z1ZdzxE4nyxgnRHEwvtf6+LU
eDYIrnDG8BRiInygB+p60Ou+EB/x9c8PpasAsUgeigvRBAcRWLilkB82HBe82insHbLE4cFtFyRf
SsvvvgCE2QDnL4HPE/UvugPgAiX4lpMyBYgZXpOIqKJsCCFWBSI/6AwQ7n8NQQaDbd+tsXLtBPgm
rZ32bQE5oJ+t6bVzk3eDCBtuLAWS1Ig3KYzdqCX6GlkY+DfRekS7BRur7f0LVA42MYHJXlK48wlt
g+As9LJlnA2bphzlOSU24H7l74ugKcc/YIDVD8CgtKd8QFI16+BnZHOcqxnOK60d26hbzy445xum
kPtcmwqCInT9ZJM8dqN2Ds7MvnZqnMcLtlA0xPSk7v8qtPDfxqHRtoFGf7dq0YF0w4JEaJz1nzeR
fOq1hd3erqNqF+Wo2yZc8Rh7dulc/mgy2tljgUu7chs+N0nBazi5RAPrvblBY4ZxWvTdHklG0WQR
Cpme8qSYBv1IDeFsiiFFIcKq7WJcGLFNr9NxgJKdUlUUg+p3I42tzVxN7SZeGvcxUtC9pstX6tL2
Ypf5FwsjeiTptVRlrTh1NAXNV6bxc9yFx4boLlRoVvmQyh2sJOIH4uz5/sVKo//oQoxqtY2/pxso
q9DPvHaaU2wlXtgHi8EG4mas6WEDwOJ+ZcuWtGgySRcxnh94heCbklbzDpQJ7Vxl/8iFfMtU9qkT
u7y+/xVidhoocQhlht4GZR5rwdOYwDt5znRhvAyjTVGe5gnUaYPKXJ8pCEavk5UJCBh1kDVre6Pw
7a1a1kZDqelCKoHzYM/RR4hAz2MF/CMKqShZ9FBuV1p4o4q2bw21Wxar0StwxCGoZxGg7WntRep+
KLo5UzmEh4Cgny1SFjajECZ1nn/H6YTOtNfe0Dkz4UImRTvrHZwGDjO9a/EzKPc0ElwCEqhcz61R
vNPw2IzZ+MGq2L0HQyMeJj8brnWSQNmpO8uzkHfvsgCzrrKns2t+7SqbdLuq754i4lCFDXKwFSGL
cgA9dMKzcpBWCLORvObN0O/QffYvShWtVyfNR6FMlr8JCRgiDwzYZIc8iAo9XEA3C15SSptasBIh
ic7ggM3jFr0ri4tmx+c4m98AEOIhjoMTviFSDDiyIAkuHngxJnTLRfa1gEyDN0wxLEoQ+YCUnor2
igDf+iJEgDzNR2nZWqiH/bfC4gUolB9tq4KXCh8Tz4Y75ns6J862aKiLAGxafkokW8hQEyOCuQOW
uo1i8ETzHEZPOpnUZKkdRO7RaituxoCr3g3icxl2CDZdjc1okE9u5+bPVKXU1aE4u0WSP7W1ee01
UrWbUv/8c6lHWbVLILysiLaXF7ep8d4WEUVi9LNWurMWcHp2aQI6MIA/4kkSFSsdPUkHivS7RF4M
JMw90QI+ZEwY9qJss1UAmvIUDOoQJFm3L1SACXX5pyCAybE0ihuSlYy4+rognyb7qqxMES8TbxLe
7IM/injjOzNUngiR4wKt3sGcJRuB8yvNcawN6PXXFk/RKtdNGgT1gkRE1wT9+z33W8w+gf0ZVJl7
GkzzhyO/+E1anPWUQ5A9oUu3izi40DPoEMrxzo6uWexn1nAaDxAjiN0pQbm48IR7hceo0ijZWCER
6dfRYUq6nAYBPN50vg68S8cyhs9TZOKI8OlKK8/cAdhjbUwXCExi5hc2fWc3mM23+yo5xcmVPy8P
OhCkKbE/Btatc8U5e4WNe2CxpjecBra1dpgNrKNOHirs2vuKtM+9zHINsSD8H8cuxLpNQiyvwB7m
pRd0/4meFsG+X+6Jo0fY6R1VfqYcUFfkF2IQADSe1QjAE0khE+tMYu2w7TxTRMbGDodkF2dE82kh
qt4oFMmrSXpHpeM2Zb5PXzVHuwG4w1Qe3uCvlSQtA8MVzvelbAAFqRHEJAv6jSSa+Aa7tMkbHlnt
keh1YxvxBPuW427dCER7vAjZyjx+n53qPRjRwLHik5O3/JPJvdGmCdWtpubNyO94KB0wPS7zq9LQ
62dJvwbzz3gc2/QtbWlZcHBRnmOF8P4y8+BC/yKbLEerSFh9P5W+x/yF9cfsba/0a8lYLJQ9AYt5
uk+AsyF9dMJTpg1vNFO9EvDm3nGH6+D60bNGjCmCj8+sAimsj0QKplbJ0BB/hRcUBcNbhYgj/HEv
ldLsoKvxK1/Y3yJpf6vjMboEaPVVBXkjKZDEB9Jyd3NhwfTo2M1neaUvF4zK/hhTmuhSPWkieWuX
Oymj+S21fXmhuP5CL5+JBMXPfWmH+C5XoWnJHe/QyWWcgVMZeEJlHOuxNp+nRu7u9Qh8NYzAjvsz
mkZ9Wy7PkT/kIcb5MqKUtc5m3oiXKXOMlyCJWAA6hzw/2ko9AQw3H6Pln8VbTETUSln5cC368efc
ZuYeDqmPxCH+NgT56337onyujoFmPVaO7pLOgkemnq/3z6HF4hRM9biV8cDRsbVcfa/vmBz6p2Ia
d3NT0Q5Zlgdnql7xhsOO5BR66FX5PpZLsY/saV8nrZe6VPf3c+S9kV6W1iKeGJKNNRlyE/gD5efS
1UjH8S990qDblOmY1G8q6L+Z0GxMpa00SM37sDbE8c9zU1Wm+ympfki7kLQduaBj0nSHeAY6yrTG
w6agVpnDBcZkdtCsaIaKDg9Ib5B3Nhmok1QUlzRKtvfTmyZ04QFJtOCKQq5NZxIucIfZIEwUhmIy
fERciUNCgk0/ifR9aAaeej8VL3Gq5DV1jVfHRJS39JSwl0xOKA+F1gdws5nJpfUikQcBXH9HyO2/
k4y1yyaarIo6JlEWa6jMwU/2pleLklMS0kGtEtnXhEi5AjXAZzDm3wBL9vF0U/7QXQxhk4KTzMaL
aLU/pgi7rI7IA4TzTFyWNasLoqpb5AdkjpTBdMzwpOL/xurkCQhJBx/NJzv5/HSvIpk6exMt1qlj
TxRViQ53aFqvmHXFa9/+MUAg2nUaPLep1S1KFqnj1AZSmnQuB2gf1Ahl3G0kmv0+Qolq5XhTn+4L
P79oQdc/lwktTKzhuMR6k9Ulac2HfjpxKKWnoOX7TGusl3G5qI6TfDEIi73ST95PiJJ3xJaG26qT
DbjbCAdXCmvZnpuPDA6Gd18++b0U582TLa8mOfMcdWgOzOOEsiMj9yPRQ0gsoKVMozthkzo7ZvOj
0Sv7ObUhkLJ9HEZzSK7ME6hmM1y9UY3VwU5QkdVxDoffKZFUl0sf3C3zF220fmjIEUAgNodqepEp
g4Z6IXNkBUr9bZDQUB8JlPS6foJYkY5y17VGRnSYtQXgLdalWARFZvhDMsa9AtM2/joW6MINwQe6
hScGLdjCblmXzFCIfZ7QTxRs+W7QpoRm6TX2UTB8Vd1cIZH/QNDanHS9Buw/0JJ0dMaBuEC3UzF/
dAMuP9UGAUR0kzevxJGR6ixu93oA80W6KSrcgY5mZdsqdTW6Qy202m6kYZRPs/k01uNasgeYNVDD
TIwXh6NqP5T9TjNhi8Bp3+Y6IgSrE/uh5YgmF6WhlS91KYwXL2lpMIFHLA73uXlL0t3NqYqLJbZh
7ebXXOCB0eBIsWtZLRpztBiaaKCoTvPXYdC9wO5JuhO1l9Rsbb5P2Ao7gbO2fOerHKmbIxbAx6qj
Zo7K8nsbIHVnf29fx767+RYm1TF+yWVpnHO3/1qQD+p0IiC6IbtUzAVv9+OY0IcBzpb5mYOx8TJd
XmKrewsR9GD6kLlH/8xHagL56757yEUgkjrl42BKZz/a0PUnDNh50CpPNEYGVorcvt7fcg48hMlQ
74b2szcGqoVQPo+h/ZOM8gkpeAVrYRgytgqaWHhp9UsPEQh2ESF8XEawCPeGqirpAd+VSECTk6cB
Mmtu2fC4qvb1rsDSrBQHi5Xj6p+J0xOpRJzdouVMDdd+NA0w360LtNRO/Oa1VIJCzsIdd9ec3H9j
4pIYeL9D1DTBLl7ixuptRaD00UUPF0zVLVclkeooSDFucPxipJDa/8PemfRGrqRX9L94zwZnBhfe
5DxLqdRYG6IklTjPDAbJX+/DrF50GzAM7714hQd019OQZMQ33Htuvq/qAutE0R4qEt+aOnAuZeiT
LwQMaFBiLSyzWluyhJTjxdX17771LXTNalu1fX2cKtojA67sUtXhkyjJo5GDwC7B+8qT6a+mdPgl
QAd4aepCiXOdDQUv4xQ5b3S68kp+qcEOhsyT+goyEhSutUCTr46WAYwRVpSx7drhOdSj4rFMjBUQ
C7i+ULj+agk8H2ikSyz4Iqo0tXEdc1/qOJKHwry2BbNytyZ2+q9Uqaab2mhWmdDVc6S3neYvExxN
dkmPw54CVnoCqMVMxleLY+wVZdSbYfG9uXx9IzRfcURcORuuzTii3Ukckqzueq+sc840HKSFmAHe
ELO7qtBcqcCOtp6lOFRoQZo6TNboQBzwwsS0+PNrgKGZ4biTnGI7vjKWl2tb90i5zv8EuBwfHFrP
RRabxQ6EUnnRMAnDOzTg5BoqevD59tciY+QGC9I7OdTHcN78zTjEeNUoK9dlmTjbyXQf3IBkmxQ8
8KLwspnnOT7xnzaOtpplEfMj1cyvXzK/iK3u4D+teFPCMX+ZKtiBTR6s/ZwcQ97X34xgkaA0FROt
iaYwEtGxAGK5pN0bV4rY1S36gMeu6cKDEWrHkpH1zqxsVjVN7VKdQdLXOz/Z2R1ljmPa9brzLXL2
oBohsFfpponFVcxjfTGrkh1FEO+9sbj/4VV9eXZz56b1M4mjJbJV86ZiDenmJEVgH//oceXvI43R
Bzzt4EhUNKj93qiQ3szBuCiLmGJz8rbvYHDknsmXvxmKb3seyhryxTGq/JLX+S6LN8R4rRKjjJ7G
MCa2gxlZPpsZ+RFdzy+WJlK4gyrtp4YGjLBoSKmNowibts30oc/ld9VFtNOWlT1EqZ+CFlDaijRd
wqXIMlkOiHoXcW04R8euXtidVFsrpx2zQrp7wcmy4l5kz5hahGDxiznjKRhWpN7m2yrFRe8hBTfd
kW44QuwW7vDJbVAV6cQBO3w7VantY5mQOEFuCzAPZ65XM8QdVAfAzNK143fRU7NClfaZkgO9mwPq
XBymD5hwXfycmbHH7c7IqIr2qTVulJcpNIelefYCc1hRGDkrNAByoVgHrwv/xs8TrkvHw/qRjNnJ
ZzCMg61vn0nTsQ/E4P5h4LDR3D5+b0B4A3yH8laaeCl7n2RaLv5k1/iUg3EOfiQGqHJwaGpQCvP9
TMp8MaqOxI+h+yLSQ9+npcKGGjjWJqtjtdZSmPaDiJxz/h0zGlwMbsYroDDX54MkhzyxaiLvSd/W
kLQwnoA76rWUryQwxNv7rYB3jmwwX3xHXf88VEJb9SlspgI5+pr1D8kTOZ8HW4rt/c5Jod7sQ6th
N6GeI89NjypLZgum+fdhcROoybYjiDqdP+WcGCrLM0mXUvZ3mapgK+v52GvLS1x58YMW01h5oIXu
OrDQINDMDEt235FGpRmAoeGNiddNIdQ5BxtuI1RN1wyE2QPgJos9dZB6cR0qii96hIc8xgroJhWU
qz7Y3d9tBvqEGBGevHE6wkzIZEEi4Lkvdq0fwMQRujGfM4QzPKSdVh6Kwe7O90uttT38aE355Jas
POs8tBDg0ZnyLwe4TXsa3vYathpRo748+CVJgD22/p3bFz9Nb05bDRwWi4WPqkGcEUqNFbkRCm4j
z9sUcUNaJdBc+ngy5Torr/m/wPNw8m5HfDR3oj46x0brL03ZB8cw8b4Veg/Y2aj+8typ2B1OxYWN
CbKqKm4fJxBxmwrBOY8NNHZr4LNTUYtG2I0EeEX9vbXHbquXeEIhBhHZNaYYgkW0jRLS/ax7/kGd
nO+PxkQagVCTcfQCfsC7SLap58COyYDfSh/Vu8xPVA39zZfGUcXet2Hm7BicMFzdp6tgu+QGXdCX
V1fOMbKNR4bxBCxJC3sfGx0MKOv7KVxj3oOI2mZbwx5CgoOxcAAXs08F9tcFprLw7ChOZhK3gMAk
4qut/OBAvaD1HPLzlqV2gmcNzMKBgRbGqlZmG4fuimlTBRjO0iOIOi5C6qHbDnHzC63CsOGY8o4j
SSVM2xnVACss2G2tzFgDRTs65qLJupoAvfYhcdhw9oZfH6vWykECs3ZVpNKZ9BAUFDz8ykMWmIX1
lwxJjeeziZay1l91m3fMsLpXI+AVtq2TgWj+GFZoe4WJWc9G4bBh4NVv0hhi1Wx62d8lhG5jlx8A
UneR3dbHxq4f6qx2T1WWE7hQlj6De/c2OI1x03ial6PR3iCrjLcayyghNmuPM8Xve/nmutF3hhhj
gUATIrKj7ZqBU4nD+diGzuu9CLs/sjMMLVU01xXo0rwojz0JcOtGINKECHa4HxShkPkGwMpRGeV7
EfKbKYCjhKS2kcNYtnt/8p4rNOlrvClvNaXnxUHQsiqT4MdjwbLmRDPWQxW+KZPI5CH5jdCK7IfW
93Gyt0BfXDLJyslZVRKOke0SXjlHB6GXAuuSxTC1ovLAkIrzdbaLgE24hbbJbskpRnLmydvowaPM
9wq6QC3Gk99C3tCi5HeUE1LB2J547jEytz58lBWayi+/iaoHAsAWLbzS/V37bEwmylsyPESegL6Z
n0VOzv6QTwzh5129H4ekB3O+xr74E7t9v2qwM5ZIq5LSBzrlhKepilwexfdy8vSL86sZ5XSEOLHE
Z0BDagXBGV4XNLvZvqDCNlyiqCEdDjgPyEmhX2Jbwz9eiX2fGdn+/o6Ucbz3QCasDOZCq/vnVjqz
tqMAJmBCac3zauf7gfPJcmZU9cptbfOXiCYYExYDF9vPgY4icCUjiwkTD8nSrFJxYWy6LZ3kOQos
65zMf7SDWMLYbGFI6uGl8Y7I2t5DVphPce/KExmbzhKQY5vemti83RUQmYiw8qB8C6uQXazOhJOc
JFIf23ijj935rnEIOnc8N87bvR9Q4jmLsFzHJh3CvWdgSDCLpfJnTRD1XPvLoDlFLmkLcyJvMME3
SO4WF0BfxqXU1bNZ9/ZLA76C1rxeA4GLdnLAkuJi5oFxOpR7LLL0AFz/Lncl16A9EIcgQv2FYqTe
BXYYnLpZO13n41uTjPqyYlgT+6l1ACT+C4qo8Zxiz5qiNl1JKftN5lj2idJXrUwSy6BmcZukrvuY
BnZzEbKL0TZmm4wG4NJCOfba4lybhcDkS+Ci8Bk41Cbu2UQjby2tngo4DUfDDa9RZ51MztMXcmxI
Z0TMcAaHOjP+0LrCSzvGefNSJwqPPsuNcd5ypAnLKeqyIf8ZUDQ93i86hzxxrub0yYzDa9rF+dkc
1CuOvWoZWlN3El9jYnpXUcLjwwE6KGstLW/mmt8KHaRhaDqUX7Omq87sUzSpHmGju/PdaNP1PbKW
sHdOFYtkbdTql8IJxC5h1qaC6eu+imdww9MGrrezfJSqerGOqTO/7earES3LDVG9NlG2Gp1+dgsk
0cpHnXNIOVcW3TT5jAX4TmvUT/mUs2dDR/JYM7XeF9YsbVK+vQdjCUykiN7tViOlLdcIwTYz2S+t
eVVVDXlz0MzxDMPgVt0lKVMbr3DbLlgApst60stHW4OeoM99cSzbs4zE71REDevb8gOp+7TklQvI
9RJnkAFwzEhUW1lzXonfj7TYKbIsj13ckiVSu27Be3B9W3+Cwuu2TmtHjxP8oZz3I/AC+4uJj5He
aCZK/rrHhLsd+0eLyM69iwucpSc+Xkn7f4aavk80hyFVmntLQ7Pg1KAKXQyUERQW3OG1VrlLcoGJ
MZprdsH9vB6pjVcpKV1LT4edGQsedxnHxskBLNMWj+iD8mLnNFZ9KoTjvMkYe67TO/op05HTaq6R
vtk9v/0aod/32LvRE9OljDXQiol6cPY59FZj4dhr2RUUXCa9LI7FcJM6yQhyLC0vpjNFi0CngU0q
WtrCpsGsOUFx7gN2kGplKwiQZj19177imEf+YoDrRtYuCeNkBbIJStF+Y98ZwHJG5aWC6FV0mTyF
w8Sqkq8+gzkQXpquub//fegwirFh4j8M8hyHRD44evYldUQcFdkcH04NEKfNbjnCpFMm9SNGAn8z
yVHuwyF6ympaH5IzZ42didqycDZWb+M+mCehodaz/WWp1b8iNXGvuj+jFkdc0PdvjvTUD+WO0f7+
HEQpTXtRi2xf+SkideHUu9EiakFvzXNnS+MBbi0Y5WOgD/Kmgj7Yz1rpEAYn5r56WsqU1ZQarXWs
ihuoBzQ3uv6Hn0TbVvBntp2Ntdr1i30fdSOIwgJiaol8ANvY0sg58O7z3KmlAfStL1M1w5LLuP6o
pfrp6bserYT6uc0cc+N2jFGoWefIU8PdAf8ul3YBpiSoSwZPaAzPhBfu0NR95hpYESsawxNxy4x3
Upz0ITMaIkAH5zZljFJSaJ/rIrL5PRnpEQntuxK686IIMpl6POJe4T24TA1HNvJPfWpdzaTiycNy
QFIkgRxllLv4yGB9ZJpNSpRlPFhZ4T4Y8yFIau6O+8rahyzUCvnoZSfZDN65aQgaFjJpIR6YzaqB
E7gHxQY/shGrMKq6TaOeAwaQxEXmwwKgA7zrstzbxqSuXszicmQtmw/qVOfQhHorTB9qY1zBLWlP
KTOjv1q8moHK3mA+VmUopFZNEhGPOzcIpBlnFxZVYA2J/2Uu44+sfv8uAyZWPevG0tNT8HLfHSha
Cag5+Px6pAV/H/KIrMFNWtX20vLNL2PyiImoLP0VL7G7AroPClW4L/ev1TTQVJ0gTEEpDHSJMi+n
ExURxe1dGRcXrrbx5vKc94BkgtGa1jmh3Luszx5GpZjejHTuC0XI4Nbmxoeja13j3ssetG8HsDJl
gPvE8vR3RVgnX4nIGLb97GF7L70BJt8amdzHReqfNDVvOxy3MRAXMAGFzXXRg1w+WuTDsAFoSTFJ
jGctN3atz0y0IE+S4QQy/HlPCHiBIzVMtKPFauDVa1jEeSNHd6s4Qon6kzBe8JUNO00KuWs098Uj
Fu++g8K7Ye3vlaerBbvRTMhLJG6H49VDhyyYU8ILay9hxRPZWpzJYU9kdTb7AIq88N/w0+Uqf/Zd
77H0GgjVVAXrocGL1LUjwYCRQYTzXNLd6xNicujsbSTXtewEyu6phS/IH4yDv2so6Q9xatz0EtOv
NuAKJv+YXatjnS3pr2Ebq73ORHXJCtd/AOrKazprEb0hfYrSdTQ4+ZfRJS+VHNHcBd2+hU2zDCHY
kJrn//Ftad0CkqIzxgrPBPsxAeUAN1WyUGY4PsIaRpw8SvsyMDiImeZUScVvtyHUGq/rNLjtTogP
0MhfIh3gk1Xdr3z2MyJPIG8evjA/B0Gmh2juyRNEYTYa3bIypmU69qwK+o8KV+06ssxu7zokf0R1
Fh2KPvm672x6oxwukN9DygOr2EFPQVJgXbXSvmrKR/KLcA4ANbJxKapvjePh5EasJcw2/jU5lXE1
QutL9H+mWI8+/ag9JHO11M0Apckfqo/OmbbT3BSGQUzaV5BkLFjCZa6YPI2Jvy9K9c1ietwrMotm
tJJ2yIhrgcnHzCTtOdbshsnYfUBR5Zl7cpX7c0e+KzbFCH7iaTYhxex4gEQqHGunZlZhIoAq1mUR
cDREuyHlWbirEO/STWmTTop+Eg9lWHPkoRMLSO+53jWcsz+gJOgs5aU/lard9MIwzoSXtVcwj8Tr
hgiVBEKhfsRLm8qo2jKgTVZqVlwMLjqeMJXt5n6N8RFds2RbWikNKfkQ10kd8llG3EQUXX0t3zlC
TYyoDuvJu4wSky4A2ggRuTS7/ogMt6NCmyWzYUNacY70+MikokSU5Y2r+4MYz9NSkAp8HdERgOLn
LE2SnPA7QLDXMDwbug9HqY8MKgrWFtglc4hnCzFq6U4GKSHTOOj/6siFj9bB/3NHRydlw1Bq3j7K
CsUPwqt2T5bmuTGHHqB6Zf8CHMcgf9xpSRhAOY6+URHjUO8t8Tj2ZGmmXQIKOdPis10Bk8yMqL15
tf0n7PRPW4jkYka6+cJC/dPXSR0WBBGJzruO0pDrqYPOa6PMNTul3bzo6/762Zemx9mbuean7jXl
xdJ1lndz7YErSl9HxfDSOWmxY6hoLTKzTh4rr76ZdecvUYX/OMOQ4sxob0pzKUOiJ73IaQ5m0Xmb
4NVHxmVd+uJ0fzNNRJDzLlgchJGRY8/ho/Ekul1hX+o4yf/+PQ8dlz15YgPdebjet+QZpTi2Cg8b
GTriRc8ydNV7En3F/Rud3AdWEIjltY8GEOIuR+xA+jw51qDGGQxqxCLcP1gE+/0JxGJ/S1p6HMIN
iyDSfhXp8Bqs28FUT40WT5e7EPxeddgzwOqvW0rGVNhgykx7J3uCeYrArpAgYsG2GVYf6iFB6T3/
3KMiiAUShNxgLAFdigGyGOTKn7f68Lk+tCTYaKXcm+AfTzXIvccG0A7hXNpH4QDmLd2QF4BJ0plW
CJSmnfRrO7WNY6nACZoW5UTD0os8R5PDlMHzwzQk76UIswvrQ2OR6kS9QRn3Slkd79fq4Guf+jA2
UAqj4SztEZXHfFG1kO5ArDPm7OrWPhZO/0TghnG5/xiGktPWoJVDb80mPCxl8lT3AnwuOvp1QXBR
XsgN+QrWSU16xsXgRetE9N4mSCD6hUXrPvZoJ+dygJxuZEKTWrWCBS7w9GNpmhk2Za/dpZq0oTmO
13jUvuM2zd9VsIpH4IGx3ZHMUPuggAetR9sHIki3fO2SJiQfoUvY953hoTAxwFKP5UM8J/h5Y/hQ
zh+D+ylYOj2mtmIZ0qDLUNMN4RSqVx3XpOObZ5jhP/M/yvZQxHaO88TF3VxJlOT+UE7CG0DAQz51
NfgUhiB1Hp0H9xa2ZvIIQ7733frESQbQSeTlVpIfx8A5PRRsZ0FwWi9Nv0+KYtzWKntBTc3OTmCa
CJLAOLdlDhKsAttuBlOwDxm0uJF9RhffbUqHZrBKVbHP4ukELig7FX+nHtiApncPhjIqmusUCO05
ryP+J2tiPgwgReg/jmnJfW4iyJu1mSHquwINKVyD/szrUTGtGI1V4WdUqEjDl60l82eh1ydVoWl1
ET/u8yrWSRgpXyHeYqA20mffhwVHDJtLRiu9DNuE6mJr8okYCDJQ2cRt0aKQOsHmb+O5yTXFpfBc
RS9Uy8GxTez4n04N39/cOwOEe2RDaRAnwCbAlrw/i0aEEdJJAGUDc4qXqKKYkTcERSdpemlzXdvr
HAB/i0OJrWCjtfjYC4OLKYQ8sG/KnE6U3YRGZOwWBiPFkxqbawE65e9XUAj/t2WChEL3NWdhGOhp
7sel13EX35951fTFJuTIWrKgCbd+YqVbpAlEiKpfSaPIFoZp2IBJOd1LIxEIcc5Mle2DCj1jrDBx
KT1xzgXU6G3s52ob97hb6HZeTN9wN7QmGgvLXGx9RgXOsnVnF00aW48pJPZFlYCl9GGxoWKTOwrc
btVn9duYCf3ks+S6F2D3g8z6iDBNLfx8jA9eQ2UzN/BuyyizQOmD7Ee/FLMQHcCJttIRd5z04CNx
c7HJGhTXehsNm3sTh7NEX7hMPK5Ep747qM1ct+0ImTiJSUPskqyz1nX3jh6cjNzpbtQPZ4YqCznb
kHSNwUuMAG2OwYKTXFTlNmzO1kBmBfOoDAUx4+Rw0B5SzdDWjFJSKCwHwiN/30vVvCsPiQbYszB9
fy31SwKE8mR1BGaNhlnOa0IYwB4WFgjDpJhHvIjFaD065WvBdbwSZsTewyme7YEwF8OpvL2ZW2KB
EaTda0nybQS2/KzaZqkJTFOGI55QKDG89KpwiTPhj63y7JGslD6udYiqVrt1KzcLFi3OsFgbkNUr
KHQOCo7tBDM6svzp0psERkQ4ZhWGtZD4bblqWnwOQ/icdmZ6dbUDi7ULNMX8C/owGLpgio5dRxxU
k1OLFmwrgiQOH4aabHk9sH9GVbknHRbcYhjKD3uI1nHNaEBHBOV52XBokq5cMcf/IPl89omOpygA
/X932/0/Eux5rP785398lbLomvHpTxiXBVivomPXuP/+z/8wMeL/z0iwxZ+MqNT8v/+Fv1Qw9x/k
fQo+ZRN8ijvDav5ywcx/ODa0Jx/Xt9ANx5gJGP/EgjnGPwjLtS0fJhiVlCf46v/Egtn+P2jUoYIB
wjJtF1DE/wUL9u/OSW/GirmwybAfCwfW2B1E8S+2VbYpQ1bnLgOhjMV6HnmXtOWRbbLnwCoZ1ds3
J3MaNgvO/2KYtf4dZPDPr8zMz2T6buu2MyMw/uUrx2VYqgTFLAFVtlraU/qcaMmzExFyO/3QwmO8
JuY2i8g5tF+JfXzT+/G3tKeHgX5m4R/yQxxGAVSP/kBMziPqiIdj+yhkeMbkJ6m+bKacodyGVsA1
QRQBzpzicciL/8V+avj2f/8lGqZvmwIkg+s4fNR3Esa//ChyDANMCjTek+2PS4LXNsWArUi601vS
NwaGM/+zJ1kUEnyPqYW7AfC/tm1L6yMcuk+sUgt7QFTlTqW5XHpZ6BLpkb4n+K4WrTf89J1ECBRU
Bv9daPSkOJy1ibbcqgSOK99cVoH3OwyIhm5xxtksovBL/Al9wiNYCQULqVKM1ySJY4GPN3h1AE13
XCujrn7hQ0HGkaxdEf5WhZMt3AZ/gJabDBz6l6D4sd6d4qr04stm2gWHw58hi/qKfqYh04VvuMN5
yxUMXZy7tNf8n1HPtWUXaUcJiaJ0NZSTdvIaW036YDOPk+3ngA1yOWZGt4xbdKIaYgU2FjchGeyr
ubmo/B9eNyTUU7gtQi3GGu2/+X3DGM5JDhASHtWTzd4wB5u5CiqCRtEkH1qdAJe2z86U/CTJRDlQ
Xv2Ims7EVmk4qzRX2UPSAgOjUyKJriOHtwvnxz7YUb3x+SUwUmISdy7WUBwsDxZqzdyCNAXkhGDM
NhlgkZAie67i2BQF/bRiFzb/MvYOvefKreOTBOy78+NSXkKT5CwtDsatnYPgdKxqE1bz1jvBTJKa
4A3MCW/uSERvVKUY2Y2MzV72jkMnokdwrCUpIwQW1NNzFX86NekGvhXeMM2TqZsk6cIT5mMaqaXe
eu2+QYbV5GTTOF3NXCa6mA0g8FJ/U3HVIhNyCRpx9VssO7bcDZGfpF5M44adtkq4tDVycgWWftwM
R6shkU/0IiXCvUKJHlQ7W2e1JOhC1qPvbAAmgNAxaqC1kL8pUBTJDAOlRy7Sq0/UfRaGn2kqPoha
/RU4OmM7u1o7CaTh0Rl3lfMDWFiAtYslMy3MjE15tbFOOnC3tUECi01RUM9Jbz4D06Xsskc5DHvp
ROh7LKSNVXjIrZiReLCSaDxXNDrsBISx4MYl88Abf+ouXKPbwWSn28g4H6DQvA8TuOSWWF2SVq2S
yBKkx0sE5qRGSN1dGQMRIRWCugpL6jBMiOvbJnoIa0jcORNsbyzDdWeQbj/Z5iEYp1Ov4exDEWhs
Gp1RiTX2uxDdDP7V/nEWwcyZYI5xIM30IxVJuw7bYViMSfQWGyyQ1ZD9ZsFhL21UJSrPT7bhAwnw
9Pewa1YEVBtLnQrFLntkn2k6L77MNQPh99LwHgbPbZcs52ooRjxTeYYvJR2cL6ALALBqVGO6V3xk
+Ipt9zh1QLIKv8Ftadz8vCGLvNOJNBI1ru64WUaDZhAdZ2F9Iae8wNPD90PCXZ1l4F0ntS3d5lZS
EfYp27JE+gRqlPbGQnm+IEqYPYYGJH1+O9IBVF5g0MCTWrxh09m7J8typwUdFKzwht2k1MdjW3oX
acFxd8fiFuXBwSuCnwkmMtYk4zvDObvMUeQv+sjplzImyKDum60VWrPPsNOACpD5O6DHmwImQL5d
tER9LKrc5FQkIXvlZ7RqMVaAsLSXjM5YqBQNizAG+AEto6ePN0AUtAP9uLZAdvFkENQVmGJtjCl5
x3a3r0T8rMohXriVRfEQYD7EPWH74jM1yOxwE8N9Myqese8y039Vmhfy+nXBNsm7YWm38qENq0/L
Cj6CxrCuejjioXGCOcYvIALugIH8De4A9P5EJ05Yuzpx/6mJyXxyXfE7Snitk+AlJkhhnXtiWGha
Z25I5twYbvXCTLdlOlU8aIV7jlXYsQ8drjq+5VX+Dm1lWsGXQ2NlYnWr+VVVFWqyAMLDMpszPuSU
viv07MeG1d/k4fMdyzcHgwqzLub5bEfG8th0YLhZmRxr5FKz6Yn9ueG/Ujjz2Y7l7yGGBkK8HQ0l
g9Scr0Oga0XQdi6aVeDB5DIEs1mEia4Twp2L3N+JYbzKbMYbJshzUGUam8BJtjjYmQBZ1aERTod4
Y3giz4GsztoAKEH10XTjLiuDXZ9VH40rqHFL7dQcC3KGNwZwQlSe+ouX1D/Y+B7qMd9PYQxpnnR5
Ys/yp7rM99kUfEgNj6AjK2dL3upKFlO5SYX2o2L/HcAdAYIxO9ueNjuvsBP4AapCV0OE0poYGlvE
HAPvIfTeEkpblWwo65JFLT98w/uQutCWIvIg+rN+kl3Dgjp164Vdu8jwMOiglVvmZf+rzMth7w/R
1Uzx308iPo2B6a31CXM1gTBNftZIolw2cD7QesVvgx7NJ0HdrSoVbJIQAV9KPEKfZ0+6GhQvVL4x
RTOQ3mV9xqRCEOh6xPC45NrqNfHMVQn4DvpE1u+LNFrZrRkvjJyoY1HZ1TLH6umjSqMdswmGEdZj
wido18K92m1Hk4d2Au0PSUBZCuDKsBMNyj7bjbwdDyTKAcJsZyK3N2Zrq3x0hh7rqAGpzHIx5iZ1
8CQ87bOLmM2QIyKWgfDe28G7FcyGV3lesMnBVN6/Uq/xs1TjyrEjHheBjU1lLBjrFqYmgSMqDPd1
OVzLLsdvQPJe5HKQdONXOhPEsob7nrsNhVM/nuNBIvxQqdiWpPTEzruRer+N5AT+pTvXYfsr1A2E
+pwrqRddJnyeS9+cyBdJzC90mumB3/lSEUgKTl8GF3IdT1qr9pAl4EDaRraxiu5Hw+6gESzC/a+l
4Rr2RIq0K8fEyzRtSZhXd+7DrWmy6FREHsrmFg/mS6BH0yI35sLFTOudCvxhOU44OIuM5Z5TUeNG
4xlxCeJBpFYWZIZAhM+m5d+0phILRZpxVaJI5CzDJNi9elI4ywmFivK8o1a1sFadB3Y5SzVrG70h
wLCLuDyMyKcp2NazMPrlDL7HShtjq1Isl/yJ3C7Gf0/YazGHkHTTpGzyE+030qR5MGujDQLfmhLU
Sw7WMoFvyqOaPpE3ta6Gsdj2JtsrvhlTBFuSN9aDo7/2yAZBur01nRh3denVj01sUcpMsEVwNgyU
Lpa5UQpvxViFYIMbuW1d7jF4OXEppmNbBP0WpM9La+nDAVb5DqQ7MvgxSnd6IPaEkeEAl5tA2cVq
m1iQyiLByVI1Po4Jmb4PKnVvTb2Ff+OvyLFSSBkwWdmG1y/jITHPnCS3hJCiFeLekEm7AnmquRuK
7bd2ZqM1U8e9YNTPkW1WO1kNCXJh8CMYZqKj6X+XwrfAOMoBGQVUwdi1JRZBacHotZpFu4qmhgqD
RkRvsbegFvTvFknDQoIAyWqFYevbjFX+MgY/be8i3yjZu2dzsikVKhyX8DzWjjxMQ7vWOrdY2U2Y
YIFq96rLqtUzFa/xzHW9N0GBbE1nGE9kFdiLwpmeCbHU3jzXXcee3b7bNmkNDUvNzejKZsevLFgk
qdusPGq9KAlopUCQpCxLUXsI9sfZa+QXHwjXxUIf3roo8S/x1Flrg68W+OEnUd4jG6X6CycZCn+L
/PBQBeEHYVB/0rrvHrMUZZ+Wumf4alfuu+kdAcESK1G+dJhsrHvfJ3IvJN/e7cxLXurDdhjs7Gj4
I++VHjFKK0GwIqdhZGQcdWkI6r5yXNl6/VtX1kiHJwWmT4sayFI3g112ZZYj20t2qqEUxAGENnKK
Es6UAdZOgxjF1eSpLWOVKcaemASuuSPb+DbJFnqDVAc2Ab9KYW7iSRJ2r4feIrJEvYhpwXe1BjQD
I6E/Ew4W2iTAJkjza1R2y9qQMKYyFe+WzelU1Z2knk8eclQKNHmAAc55l7w7AVK0Iot3pkUcRqST
soVJOz3f/3BHVBvKwWWEr8tdKp2ZeKqXW+yo6EGdjd2OiNWHD6TuI4kRI11zvPP18iUDZEysaydA
hcUpTci0BQX5rtM4bNIg42edtOemqkn4szEv+OhtGI0tKkkCAjHv+XVELIXRF4OEwdcpm5RrLuEu
UDplkkh0DYN1U18Y7L0MZeg+jWXzwkT1UPba1zBE5t7TTiFS+KOa3C8t49oJycdAxJBJIonMiVMe
W21f9ozdx2/Nd0gPqH1quin2D71q/ANe6XfLD0lxAOCzclWDeTB+YJJLHUaNORT5IpFOfkT4nix4
eaqCFHUzUXyEkjUxipktueSwsOcttCLQpwz8x7KJALnGknverI62TFn1tbHOtGz6kEH0U45UyaWK
/9DHEbmJPIdM7tZfE5V7grHCxNebqYStcpBqZ/kyYwq3nD2s8Gyq1dih/JTdYFBQTvKYCq/HLWVW
+0jy6odeYR2dsDqmcaG9owrCrq71IO4sq9l3ERzbnqHfPkaPBi2Ahs12JfBgmUAEngi+qs2+WbM0
oaAO+uoijWob/hd757HkOLJm6Re6KIMDcAdg1tYL6iAZihkyN7AQmYBDOrR4+v5YVdZ976Knpxez
m02ZZaWICJJw/8U53+E0VrylvcoAMdj47dDJ+NuBzqTpMA2JWRC2E6MkGIbXNnQf0J42aIESViuE
mY8Flb2thl3hzjSwXXNnhcGTW1ukJsafIj5BzcQfMkdbVDuvYtZf3mJnh4rMOkInX/qUXIj6q8bg
g/Fytm+4BnmEmeUvUfdgIdLG5VSc6InLTZjFVOb1FYRQszQValsPN7lNyspcDoopOQA5IHNlTvYB
b7zTJ1R8w5Prtf49JR4Ys/7UzxbAaZwgYZ4zZGCSq4LyA9dSsh5k3a8hMjlMmG9GmyQW8JErbN0r
KRGp2Mmb7Fght444h3WF1yqx90Wfnz3QDa4jEEYWVB6yhh/RCDlvPWNDQSE0FY0GLurBvgOC424q
bec7IjFcwJ7hk5BZfCI2ngl9h40Yd9q6q0Kz5/6JN941uTfHj+xh02w1qPOoLPv3Ys/iejcMASok
rizAPg/ZNP4YknHrofZcksY/GmSEt3ikeKGKjYvoGlBCLKiy3wJ4mCu3XmizAiRExP+tSLOnjo+L
dG/l0RvsGut2wSlZsfm9MyniG5344UGI9rj4ljpFhMRxkB7SKv8VJ3R4XkJv09Tu2qppVYMSGTVM
W14h0xx6n1KSAro5BESGpUQXZvXE9ZBFjAPEbdRGKygXP2qBHqxy2OZG1pOYMprR6zMnwwZdTtUO
Z33DxsBe8ZP7e40BGyM8HP6rRwYfxsFesoz22e43vRji5yR32cnXDtliCWQxmPZqP0WdcxmMOCQ1
qu4aQU7NuvuSgv+4gYAmaDNSSv+8f6r0ED8ZxOf8maZGrRk0lrzhxQLyWCBWW8iOP/35hyp6+lVr
QVqIXHj6wMOKu5agjkE41l0FNjgWIJpibDY7w0bWJ6PhgSj0dhOlGcD8zn/yGyTQPegUuy15tAoR
3kA12ntx84L8r3j46z+R99KZCjMZEi7HmtaB6wUHnbmnEpzAPRJoLhAnR/E6iH0VwqnRrpfcREP9
a8y8pxAKBz2ybPdRUF9Sjf3ZrrMYysP0FI4rxkn4c6Twt+w5bylfXEJ7qjfj8vDLAqsZYvHmfqq6
85z2Z/QfNN6kDC+t865G6NkJUZ2hGtQGVdVWXE3j13oHMYMSzio1kibZ39R23tyxJAbOGsPLr/Fe
qd9VnzxLTLm7RvV6U3Yt5aD70IOm2RO1e2nLU0r8DtpM7xsEjYRPsrddfRvbzPTAwKQr25oK0kHn
A0TjbNN4FDHRtZL48CPtra5PeOnbBwkjiNaCWGskIPZ2bmnIyKQj7A1UU9AavQXbHK+KUZDcLVgl
hmO3jtnSrIrEAlYU7/OC6Z+X6+ikK+6uofLJuc00uTyDf9U/lijYy4lzwj6EPfzeYsiOJEfSpF0l
Em00vxvkLOukaDAKOQnf+PzJ7xj2dW2+9esrvnhiVVbxiOii/7RmyoS+HCHRFE+OljPITCwOfp31
67F1xRar/dUiJOU2jLf5PH0w5+fBozYxTZKRTtRc5FB/eUJeZ6reFm2NukGJ+dVS+mIBH7BZ2Yfc
ApalqrFm27OWbVQe3IbOzbeSAg0zDgOinjatdL5L81HyZe98RYplgbeH1zUdV9lC88XM4wHF2JEB
p73DV+hyOGMhBjI3ttX2JKCgbjSTJCjc26nnMfb48DTCtnapZvbgCvsDQvM6zzPF4U+0Tl4y5bJ1
ilEAlrTp7/FnL6vc9vhavX5IyA+VpNTzKZvlHpXZpgWBomThvgRT+DsIh89y7VrqPXVryrI++jlO
IMpH1OJrUBbErDLPKQaJJnWaV831RW6IHYGeigXKDP1jxQCu6yrvaArYJnXKgjUT3cFMtbcLr/vy
0ofPkzN+x7BCr5Cn5tC55c2IcGCLsydkf4lxTaXdyrXTig+XcwI/TO0gSpoY/36hoSC+0t0o5MEt
5MVzoGBJLr11nCqY8gkwv4UXmjn8pg4m1JztinfSugRdBC699NdqCiwmyl26b4du3y1efwZggeQe
Zqmp65tUDzCT8uisWZGs/RFhIUj9Ln0pKnq/qcUQrPSIuPK8SEzwVXwgZ0A/9nZxGXx2pPSdx1AF
w0mZfTdNn+MIHkOl8+1QkU7iZsWM5FMc7NH7iXdrlSeSAyzOLl5ZUkcFYP+1i9OC/HEGK3y/piWh
zO3ip75kWWs+0ddBBoaU48cja1ANFydfWLbrJcFP5b4sMM1UFq6QqT1nflxt7Qysdo5fm0IyLeS5
KrttErbEUiXlvmnVqykw8aIyX2VuHe3z/EzupiY4VzHpRWOY3Y7AGMcICiCkHSIuhX+jJosHG3zg
3CYn1QN1gcR1Set7v8t/1Lr1ju2SPXoKhVdVTHdWQwRpJ7H19XdpWj60XXa0Sn/bJuFOxwUlLAag
CMKfSWbrtiq/nU7OSCXxnDtLemxsldP++KTVC/p/1zg0UCSvyKXiBHGgYreMoNdzjAeTitHvZrOC
Zf45tm2801H/1QsSwy2HUwARQ0jzw43uIfxTw8O4tOHKdzMyuaD/Xud1m3Dis1WljIeyiYy/soW7
o4jwZqDmF7xXHelvBfrUudGnCrsvK5GN0wV36Bi+dIeSwIpGoug4rBtsCgfTkhzm+9TclVIwwwof
VUqg9DolQ2Zl+6lY4eSq4IGs5DUtxY0KPENNvxuinoxN71bVtIBNwGQg10SLlfxpHmu5wim7HNSE
eyykEExzfQtuhdO9Kj71qOsdF91rCFaF5qUhvDIpCaAHmQyKUe5rI7jXMt6e0P6U/SZqRsROaKfq
4JAtdnm2NS8r8TaXxl3SdcjN1HivtqaRtd2WU6D0fjcK25/OQD3amOlJdM3pTNg8DR7+xIUGtRir
lRTplWsFU6Vmmu57fbkJ4vmH789bHIAcd62+zFgX1iz4OBqLxd3aXoVpcViXYQXRls/yOiR9+raI
29dSmiNFJG9fdSWDCbGea5S0PtrOEYGllIoRiRDFziaVzTT9/WyaO4MrfA0l8x0x02+3DV+IB0dg
M6Zb4dMcOGG0WmJ287EcXsNRvKBg3LLzkXvgy/ctrVnZda9zxiIRNCuchoVtTTw9MUI6qN6/EVc1
FwZYGGBE4WU57qcwcX4oWT1nvbSwiXwHiWg3pOOO+0zaD+m1uajaftyhiBZLMR8na9mGcoCMxIda
ggDvEtrkOBNrBpzWMbaan8JH6K3nnAy3wkEBgh+H3IkefsEsboEv7+icxtXsa8A9XnW3FN0bzv35
prftm4gIskNZ2u+Rds255384MBaDmZ7bkKa+qp3uAUo8YpBRZFvPST/Rj5Yb4ROG7jEinp3bTPrE
lKfjzZJijA78FmfUwHyTwAm9rmpCWSAfJvxDR1C1s93l3B7kdpC2vDYQovbSHz+VPw7Q56ZV5xGd
gnuyp7xInq1MJNtrCp7Qvxsjwnuv9A4ES1HCT/GdlQ2sWzARr4vMOwjffspSTkWPQXhhhSvuQpSh
wXQfw61YRVHfnALwjRtd8YDhw01Xmrndqr9Gm48t86FrvqmFf34RAVvEwDnOFbjGjjkP10vOMHYL
7vUFo9ydWRK1M1n8ZtUGnTNeWdoc1otxmiLCsyB2GWxpwOS2Kpme0tlc0sYhY8ivLqVOsJBR6zv2
1VC6PDlTg3M1K9lPDOozIt/LYi7CN1E9Az1DfMWLvuE+/Q004mGOaOHicuKForMfYxqQJFLdPgsB
AJcKhm4G09mul0eDoSJC8LaaKtXdkEjF3Lc6dyPjYOR/FFW5yXZzkW/CEAW+JpF26wWFOM5UF2nM
A5N007hpGvfTqevnUVxnC6W+ivMmPlCFOi6F2Uw4UJc5dQ8sFh4SArvJ76C3S8kpLLAUb9p+cA4y
rJDz6ZMdt7gb0RUVMXnYpj6bYmy2rs84DguWXuZg34AWEB0uUTSNiIo7/xDpHBzUa+YDMbGJRM8S
e1NZ+FXLKD0RHAuTXCb7qyIOudozDHcMPZE7kXkOZycNdl2eJRTYh2KaL6zyesRx/eNQsYjr9LMM
1KddUWuoSbQU2ymD0Cs0Ogf+tbhgSsxtVLjWgVyBiG0Oyoaht5cV+rQLn+NPHcS/+/4urPgJ0oRo
zwrkVVXjRppp6PDEVCeDhYyw1bzazw2kN1D/336OUJKUjfe+c3ljg+oCgtQOugdg/gkRYOOrvUxm
05Ccxt2Dcui2KUYYLeH4MtQyYnrtP/bknjMKbL4RWz7l4NnBgnElzeqtnjnQGp9IahRf+9lgawpz
agYcVRbOhfQlX4bkBkS1XE0NQQkLSLaIVftOTwQdQv3bzNztax/zEew+wQIsYZ/tS/fGn1Szjv3M
3wUp/BQQFeHbLnPY+ORRT/S0ZnPqZzz3dFTzVQGdb7q2fQmK/ped8g1lPWIDu5t+Ntb8o2AAtZ7D
Pnr1luvoRlCSWcEF37K+m2zyi5Cqr+gVsVw0GCEaF3qXNuXb4wLicNsN6BE7YprsiljoRTd7OeEH
jUy9k431PLSArj0jh63d+M1NGJtLN3X3fSk+0PJWf6Xe/H951f8grxIuWRz/vb7qNDcxl3P38S+a
rD//0l8aq8D+wyFsxg6IOXQcJa8BZn+prFT4ByE0qHJckoTQ5yjUO3+rrDzCF1mmSl+A7BeQNhBg
/a2ycsM/8MpL0ms8jzgnRuX/G5WVcNU1v+O/EPWWw5cg5tH5M3jtn7VBPM5tasvkUPo0guScixOt
YOvB55qgZ3qhKZ4mEGzo0GPzxMlG+gUw8ZsOUCyOxKD7WKhXnrw5rvNt4Y6Uj7UfAhMZinNdaz9k
zjaRlzoyQgViZTWHyq8wyhKMd8l9yUbKoatind/obh8uufqO/J4uqiXE65Z0niFfObMS8yrO+xlX
8MhQfpWMy3KuKgEVNSa3zydUptBPAet9CIc1Xh9L6ueQwOX90qbxrirs9OcsTICa0+m+I9JIsNcV
xaNHDrVF52aIOYu94Lk0ubsl1wSSN4z6gUe8RgkjZJkeeJ7nl3hplkPhxzxe7rVSdrDAvlVdGuyx
1MkEizDborVIQ53vrWVQt+B9Dd3N0GW7kuRKG6NwOxQnExqKbfaLDo4R3N2o3i352fQD911OeQjd
k+QmoFoZcUgdgiDc/7blnmburHcL2DbzaQLGmh1xQznaooLNgK4L880GI3hQuuZC6YUdfuHOMbui
EOWNKYuaUUHVFx+Fh/KdePV5sn6M8UyGawpxuaSEwZ+2pScVHyqd6gzUVpncNKIsQHh5Xf9j9rz5
kprO+cFnkpYnmRimEOQVukxbO6bQxK0Nd6x7uRaXzGN0UepC9gcjE+TWY4nNyEUe5USipj+AsuNn
wUjC2JJG952q2lvTN7aNNMD1P8cwadAdDVogPltmSoik8hjZsAC4DlXbbHjxCUVOYc147QezTapG
x0vqA61ip7d54LIZT3I7+xqtRvJyyMD7itMEEJKotBdzRzRTvB4LlbHPygR1vR4KbqDCC9snFnAV
Ob6y86qVGA1668j1vqcqq46aau9kSsFeCfcYYmEPEa5VXy8E4dQ5icBVQ58DY4ZVgusp2iuvlssh
b4f0yW8jqBXIUw5B63sT/GZsi7eDiubrxxWnLiBepgqFaBl4wuIGpISOPVMrL29kR25c3o5Ivq65
9ABvBshpnm83m8oeE/vYRGM0wvFE9UVedMq3qrwwRNVf2uirIJOeCMToxAXhSGi2oxx5gyhU5WWY
cOQxzjXNDkeC/FkCrXsAHpHeO3HSU1rQxjs3gIgpcS3VCbmNZhNuahO3z9HYsYDNoUMdM2ENl9jz
FEDtzC13GZsmi3wCJtE2C4wTJIzgp3F09R54WQxxEFwKCjclo8sE8vDCI4gU3iStOCuIhJ/4V4eS
BYBUzOXpvmp0O2Bdtl2+yPeGjxdKHxhtd46YYwCUIzJkwhgbD2ukyA+4trF3LFb8tbRAlj2wQ28p
1K6dnYCVrSxUA2Ti6PFH5o9ui3LRhTdeTPpEVFz7CoZovHXZo7GOGEdkYaOTIlbXujkih8TZs2BJ
fGrskhzCzMvohga2z5JTKlx2TWiXz50TVtitxoGl2dUzEu0cSgkkDfUY6BuN3a1D5JTpc8CwroFa
7uhmW/GJxuQfixCEIN5F1lNaZ5fem+wfnlLuyxAO1o4x7PhuZ1REqhgiGnNymfoVbyvTuMphRtcM
9mlBuHsYFCEMS5XNu+uX4mv34rYYhvBjqmz/mTQ+4h4Qx8f9hkOlQSIu8uZFZLb50E2fvqVTVZR3
c8Fsg/GD3jrsTe9GPC1Png5hEAMS4+jE1MuZW4Ze0iMZiMh2ksjqV8pNeXpq4cXkVUsz3sNcNt95
GTTnnO3RB2CyBBtVallHn9N2o0JSM1cNQ0g27aN8EG2dII0P0Wa1vpusay8PX2IIXDuOIHGqWaLy
4GUGEYFoHPeVRRlQo7krDCm8oW9uplTFv+fGYhISIWziOBgzUAwxvEiB+vxhxLsartg7GzxcbXCn
x1o8WvbIbh3TfrlXbP4D1KxCfSwqwxQIZQ16LQgNz7vpOFqjm8aHkLcTmmutq/hwom/o3XndLDZQ
m94JknLDXBe3VR3p7NFOR4JPEKUh78O89iFEHVPgO928c5GUYZnz7HdLmvohJAm4W3VdZu+nItSU
vOiMfpt+QBqBVptwl5TVdrJejHJ/hapysl0SB5HLsCu2IGZjmLm4PXbnJy/ogSO3Ph/lFYxChth8
yx73LdfwbmJDwwqH6VNEcvjiPk51w8ywRh7IDCGeojv0WwYFoQOdag2uwbDi6xCmcr64DpqZMWOD
6cFwJtwzoA09YHgCSx8qNuC6ARGAQtTv76KeeF2UXph6VlMd62TvsQz34KQDL63JjtJbBuP8mCnM
dPLBqKxvKaNHfZTC9hnU+E2GJJCjelOOJQhDMD19/eg0LTmTPtYUAuul7NRGTU2jVmnZ1WrTLYEa
Vx3G+d3klUnP8Wx65GSxqT8Wplj+Ogz8DhuVgnNQeONITT04VrQB71Y82C4XJvKILtgj3Z4AiQkG
wC06+eadT1T8amYGUS8mKZtPI64jXIDP03eEqvBg2Gyh2+ydKWWG0zN55C475dwmO2EqnCVtC9N+
BsPENVlAObuq7Pe1HGE3Tdb2KlxRuXcKqgSbd0oC1WK3j3VTeySyFnrbJ6K4B+mHSyVpi+G+G+Px
QPHvP2PejM9jxK6TlXqJP8bxrt8BqRV42cQJ0zaC2GWiBWlc8nKCrr916m68RcHZ4BbpLGsz+SMT
kcp9zQclDqNweWwgtG7YC7T3zAgvSQPi6SpcfSc/5bqEqLPLmIbus+in+n6eoS/ZqeKW7YmzbMSS
IBpbeHlS5lJQhDiBNqkpyNIqciB/DaQncl6sFupA3aJ+x9AtrwbpZajeUGMN70IrM+9RRDQZI8dy
PolFCN+sEmaS05aCNH/rPWkdF+MmyxZ7UvKrHofsmU2Qs5J9nt4ILT2UdHV71+VNgzU9XK6TEOWT
lTqN1sKQrCmcX2T6Vh/joMHyuFZZpxtKc4t8e1lg0Mvi8LcJg+hsOjeExgknrSjL8QNERT8fZrtf
flWZdM4YdUAk6NG4GyzEinnnrOr5UWU9NED27vFjm5PRsy57tH4AtMgRhA+BGTZnGDavOx4/bmxF
AtYma+d2ItThKnbNGMFUKzUrb+Ydmt3u3cEuoR9bW3ERV9ivHirDzB/hFVKktTGCIT6K6Py9Nn2L
iMkdav95QFH+AxUB2gqv6uP6qu2q87VtExy6d2J/OZZ0AwgvCrvekBvkMStarpkzRML033URCarR
YczuMjUI2MRT123jsC2+oLk3F/ZFzIDTiJDXjZZjUq69UTXn0U15rVJV7uANpe6aFGf0zLFdRywP
a13/8ItwZAzBIl+A38ym+0G26tmTpvGha+OCwy6OiI0GevaDNSLJOVqVI6mcO/gq82mWHYv1YoJK
XFNAbJY+qApqJ8fZpryldNKqsn7IulIfXW5xLFe9jB6KJFfVbW2A+VUjQvOYnx5Bml3/rElXQNBX
mZ/yipAEmF1kzLrcYUI8ialp2XKzBqdCTeqT61CYlTPN5j0tgCXyqW3YG6UyKFaJDBF9ygXdsXAW
/zKiQgXGTkDFk8gBQvNWZfWbDWqNAClW28yMg0DSwAvLV0edLAg6UziPHI1Tu7iYhZNqXxgblTJc
n5EjYhDB1TRC+A3yyTitt2T9VBcaIO8q4QfZk+fXZSarYusjUTCKk6SWH/jj4oGepsp++tzhHO5S
Z/4hkMXy26ny7h4xSv5li7y4Olyhx1A6y7TCOqoIyimLFCKeXCK/YHYvOj42lvgVV6I6FxiJTw5w
vbPvMCheDU2T3kQJZN7NjLzhJY2C7qnlfL6pRGa+YwoqyE3BqEbkHZpCKwgztnPXpNuqIdhaNqzt
fRhu56SNG5KqCvVNDJnaWNgoEdRjlpwHN3q2KhchdiHbYh9DPw4YwGMBYBWZ+ffzEg4sXQdj/048
z+9RXDnyoeAAOkQzlu1k/FPBgZ135wyd91h37F6aykLZLr2WgpFEh5+zW7i3MEzabVG5FgsIBIX7
kuV3uJqRcZMymDcl6yIqZ5PLuGBxAca1J3EDwWeQ7hfQRGfR820TfuAt3xFaeEbYxrMBUtHTCqdx
9lLWw5vTABrLhu7i8xk7Osx6Aweu7kSlKLrxhxzn6CjLzn9fMrkHkZjvFpu2gHBJdrPpsxCB/xwx
L3p3IrLAzFWVqBYrQf1s9Azc30MSD6txJWdIHwFC/BvHg73jDAz7FZLuexHA2UEzlv5I61ntq5Jl
yKhjVphOp/x3p2+Efxfl+HF00uOmgSuAjMoyQ7pJ48p9CCWxdqR4tuq2Azzwi5ez/VDOVEfruczH
9zEflzc1VeZlFCE5dUtb624TuQZ8KZyPvbCo0itn9u9K5utcU6J/N9Ipvid7QcsCmpoWcAgDljc2
z2i2Cqda3c1znB0SHi/Yeap+8OaAMHRfisNQsX7dDopLM47o/KLat/dlr9mO+e2ESKVi4RP0akuR
gisYrkNMgHw1bbwgUt9Ly552arz+0UrY52zhZ6RfFKDFp2lj9zUbgo/B5ypGLOJygBvwg9e+CzhS
GY7NPqIfYzOOjORghOaPRYP71WoHPflQ23T4qTjmbdttyxZBu0mX5jYFYUGZpkc6X8Ll90uYMbZO
axaiQwbZ0eOivKF7ZU0pRfIM/XR4Y9BC4y0HiA0el9HKWBapPBbTzImkxB5uKz6+NUJCmJA1mLFV
XZVJCBABWYLbBeaDFq/FYDJ5hgCiIP72EhycRiLgz9QCr4uu/7qlAWPe5gXqCqCp9n2gUeuSyh0e
UAw5BCD0XOAevqF2lYgIlupQT/42DlzKsYzgOOI1r8FseZwPP41WEBAKnFW/0Y+JCwaOcF/F2fQK
RA/ApJcSIWqnfbQCyYhVIauLH1AFHUIJSTOMuUnfwTAWdyzLYLvNLQtbggjY9rJWgOk9uLuB6MrT
tT0HB4kU4Chd3e5n3LBr5t/5d8xJs3PyjoyiPsiHTdhh9K3rLH/w3Tj6AVUkfod2Kze9a803TdAR
lzO12YS615Ubl9EUG3dH6701cOewySj1zy4E/XxWV4clzTpmOrYcS8eCukzZytIgvi0ejxFSWEBm
MFgKuurSu0hk51vj+NaT5wIOzAI3+UDSUHSrJNYsugCf+nfhPIyfnE/LvWJjU64tjBJnx2FO0y0Y
khD7X0Pf6+FQtVnnriC6Ic6PlyuEB8qmtlOPviTPf2ZDs5x7Wdsv7CxY/SKQeFSLPzImQkc4Do48
B56uHue8Y5nv8Sq0YeaAtMi8dJP4lfrSKWtJYtvrWxWJBqSoymME8WNZ3pnAolyH14lhaYY8U2nr
aGdmQQ6D2K3ORHuJCwRfmJD7B5AV6hH5J6VErMSXWyBvWpejHMiSDIdin4clJsoY3sJDFFXDL2V0
cqtJIjuQUSwfcx+RP2P7lsjgytbd3UI3TfPNlo2qngzxC3sJmFHL7NxZjtFfzmS5LIzZXX5kUzh1
t24nGfCQV3kNgV46pp8h66ulqYCI5jjN6OKerLbjQfCSFFFk6L5hr4QA0YnaXzWKiRUDvatjpiZX
oEjB2+a9dU5dr/oZOmY4W00RcjMwjLJxnNj+Y4mEcaMpB9eZQmXvdGTVpKVltqEhhySOkCXCZcq2
jhjadyOA9TVplt7MHsMBDPPJE7PleZPZvQOPGUHUjmHQdAYh0B+1NZOK6vYopNIueUs6q/2w8rLa
53USoBIelvKDUky+z6LE8Wdf8aXSCdpXp+vUJytli+EMuc7zMTMqAecNVRZq/WRN0/1i7PjYItLM
dsg+kg85OYiIc6Yb5yilNV6jpCafcVbLDVzo7KEH2LCvFVgIVFPlBdRg8x6HMn1xugxu4+Rk33Y2
oIJlEpYejZGEoXV6ARXsk9nghc5+ydFqjFOT/HTSwrt1VB29ZY2q2J4btIbGjQa+gSqiybkiSEKN
YmWlr550CLjqTAMSAcgouLkiByz4isniAspFA4TD6jjtlthKznXnJDXqndg+Tmz5D4yAk19x5gd3
AvCgu6rygdIoLcNkj6KiA/cTI0Qr4to9xH5l31JWDOeWO+qncQvx5fRe3q1oZYat46sS+DzunoOU
uHFWpnHUy7XcfDCQB4+J4wPPmW3wooNgLhMGzZurEFrrygovxezURLvFhn9B9g9y7MmmCCaB1lWG
e1cI5JmUYDeLdI/U7dlLXavxUFUeOKwqAyFq5210jlrWzb5PxHNiB+1WxtAON0zyu0vXlPZqsKW+
W1yd4fXV4SbOZx++RTS/5SpvvvAG9+i/yVtA1xBuwtJFIJsFKJXKKQ3xrnL7F4M9nXlxu5NVKLSl
E1zrT9D0GYD6MiNYQMvbmidsWKfu0t6ZRqeXiQPjMoQzEmkEQ80dGavWzeIO7WeZtv06z6ruQ4Va
n73GGvcCP9Fts5TBr5z0goMFuZPtNxJTtx0omThQcfjZwzdaeUKKKz97d9K6Pvqx1k8pHKJHVnGU
ezOphOCjmE0b1BanxM3HF9tNYG3jKpqvZrzEyve6Ye7AplmM70XBgAFcNkcqoGkOu8Any7QZirfJ
t4JfxmtCBEjkhk0zAL8+aopTuEjuN7IPWSpD4kaXUrFpjupo4FySZg3rqMKl2Hg/UD9NRIVlKB1X
0q+Ho6slOT7+QH3to1O+mYta3zu6c5Hq+tPyG+D7vG3dSISYBDPrIjImlLx/fse7XxenjvyRe7rI
dj8F2jrTRfM2hb7nnyLH6naejJphDcx1OOXUQtWKmAjAIEsnn0Q8kliUOdbbFFcOA5BA651Cm0c8
m5I36VDUpzB2/d+eG3pnnB3xtEPlTrwsdCX30Hhj+8ZEonxsmUGigwCDSdBB+FnHQFXBmKcFk56y
sw+psbHaXVWbh3ZZ4AI5RNr9HKQizbiQLiOMNnmRUJn2A1tu1Hlhd/CmmmlFZyPJCJhUAAwjvuVo
Iu0cU9ehaoVW911CnXvIyiKeoZC59oUvN31RkLF9DuwMCavJXyw1X1PiWUD9I60TGjPMRbQsvJxw
iA0y42Zh+pgME3w0W+wU7+RrRfX2geKjvgYnIW5123iPhUk868i28eYEhKHmNmQRrEczkqVhSbKz
TPD1bSKACG8pG3uHkAI93snCAayyEKn2D1a1s0YnGB9KhMc/5yaUJy7P6REBlabbVf29CGPvOBDG
+dObobyVvCinoUdls6qnoPpZ1pNGJuTVOEJl2nGMk7nbpql7cciRQs/Xj3Qk1pCUr66F4oxVeD1U
iEcKUJpRxPHlhmNI/cfSfH7TVcRjzFKaSOIl/BrGontmY8UPNA1d8q276KW0Q+Sx9dKA2kWk+Ttq
pb2Q41kEJzoL+Zp7JMBEDmpznwvoxjjoaEdjU9r8g2a3bXs30AeMIePGznX/yH6xXvukDLtr1jzZ
pzM57aUdFodnJyU/Nliq5iELB/aCo42/eyRaHEkNV3/4/2aJvf9V3X0Uv9p/u27HvyqDjC1Oun//
11+2f/06/lVtPrqPf/kFml3gHI/9r2a+/II/zl/lH/r7T/7f/ubfiI//YT3NXuP/tJ5+6pvs1/wv
9I/rX/hrNe15fyD15hxTsCECO5AsoP8GgMg/lE/ZSeka/r1k/s/VtPOHsKV0fU94KJL/GQDiyj8C
IT0G84Ev/zdbaXmNRf+vnTSwDzAimJcC2/YoR4R7zbT/p920weHb+1cTNpq/ft/XLtO0zj/mkWK6
5Wu7QymbmY9WDinukBBP7l9AvGsOhhfZpNhdE4A9Nzb3LL5v8uC50nd04M019ns6BtLgcGnE5FCo
comJPz+U9MgFV8cx7MZTbSXfTZCzpBYtVkCA3+l6mCLzg9Hatg2wfq2WBsHINeS0wfZ0m4DiXduF
SHbuEE77pJOPf/4m24dVXmBDM1X9ewzD6lH/B2Fnuhs5sibZV5kXIEDSuf6NIBl7KBTa9YeQcuFO
Ovfl6ftQNRjcvtO4DVQFUpmVKsVCurt9ZseUXGGSV+yZRqanOdMpmXQpqMVaiR27YYeRUHLNBkcE
kap+l7Ri/Msn4PbPy/h/yr64VQlSJ4AY1cDC8G+vrwNhzlU1ZsyupVrOf399AULoXUn8eluUeMYo
iaZFeIUdN2u3vHBkzWCFbnqlH78TItLXH1RrzFmkg4yBxJ4/UVusec2YxDdJN95Or7k3ENhDSy6p
hebckxfnRT///MWyX4znOrroTSleJv3VYT9ySiamdFRLiTcjnm602NR4uZKO4yiRa14s/fDzd3++
LNyS028btIYzPS5LiWm9mtZfqbwNHPZOeZYcLZj9zxn6glWMyGI9he9GlDwZkkRT1LpbUZntgxn0
FhaDqZRvWBWzSwxnAUEBVgeeygqo/YAHv1uZ31M5vZJJSoIZzlIAjdN6qQp/wnd2js08wAZgXy2T
4VFstisZmA0Ac+TMClTcj07UpO9dikm7Mtdv27nJO2fwI9FALyYPdwizFCUIlYXlqm6qIiD5OHs1
m+dFjsObKWb8awxaELf5sgqnh6Yfp0cRG9QTiqn0ELYUNlqrMTUuFmAp9F86TO45qMeIIW7GBqsC
ZlXufp4s0waduqjsUDrdKertmPcV4dFkCYb7afA5T2t2V/VMvQFuu4+UIeueG5vlkzCKPxS135dx
ipRkQojMkcxUcRnpvDXnFq8/TgNb40WzpnWpN8er0aC0slJuJfNl2NruhxTTcBZaQcZjMfWd3iGP
BqrtaltGTI1X2rZ6/HkrFwNomK1WHkNB5c84Zy+pWh/sepr2id3ZjGaFfQFO/KQ7tr6z1uziz8NC
UngLFXfGtDldObtlh66pq4sbR+Z5BGVYS+NaFN14pnvCE5JT4tjlnf/DKQzVBjWvol9737fR16TM
ZxCUziFOXPvSKbG5SzpgWjMBxLthUK8x2kw81q+UHJ/Z5BBGp9W83RlhV3vqmA6b2jTJo6y4UxKc
zKpW9l6Ti2ukuB+LUzW0R1O2M/X20zAr+ZWdnYZGAHloO/36wX5WcF8bKeSFMsNzysj+0mttsXcL
XNBMlfBHjq612omNcxSbvwe1EafKyt+WsVAvol+X9xQ8ozE8FVrkPmWZpGGg+a1Lt9slGmm+vFnM
B9w7dzrtcIxhu1ToZqFTZh4+I9t5MjOS+mZVXyj26u665gJmYZZRzn9s6u3M2o2fjIVDbsoCc2a0
/DLYbvMKSSUJzIo6+Ybew12Ruk9jLeInvZEvbO3vYeNAVqXhyFkfokXMJ4O0hr1SFuXqTe1naJ4t
ObODcHBPN8TKb9ZEqzCmRSVoe7Y6rTHtqXtejvh57Iuu6KNPyFNuy47BJbVO2jXuNnL9AixaQHZk
uDQrprLXZt3TJln6P98wBV2CekkxXsMNZJvH8XxQS430FpLyngE/5M1K7c9TRb2XGrk3oqPYZsuJ
uVWjOTcWGvfWVXrjz3JCeft/v4fW5e7hGVDfsv4noqTtaBot4zSENVKwADiIjbN8VgbSFuHCuT7L
bNjFGk/VQPj7+cMct/SuapUZvizcgGjM8s8lnv7vr/75vYlB1rIIeifUkk160v7tSDjlmW1/kAbS
tk3JsfWfOzKo1mqrNDop+FEnBZhz1EaD37mNPgewS8WLmRUa2Y/F9pQ8w7SN7eOeZWbFULsvdp0Z
6dsq0jKPAzjDOst5iy25+IpNAbmZD9xCJiOlTDd0ldvPQz+WHw5dKMcpsegeUPSdaJV7FznXGZ8k
gP8XDE2lpzs1VsaTC30TN+PyDm74EYDipQjhTjnknbXuOOfxqRW6HxvzLq5fa628a4Oyc410u9j8
VmvtIOytbYIb8j/7oUEXgBFkw1avlexY55/dsFwmNX+r3BJzkoshjDBZYZEwnPSAjC+hOMufs+ao
YEou3C89bYIuJBrLt9LB45bM37SRYKsa+eYAfxPChCMtP1PxZusx3eW1pyvaQSFgaIFgp92OFYs4
Zc4dvpqPI8uAOhaHJikeQ6tFmiYCkYReVZaYXhX3EUzVIaSlF7RJN5oP3E4DYEcEC7g2+vCgmsaF
fc49j4wgD8dLPFR7SQiW2XUx1YFMbNZLuhDAh+vo56DIiEcrPk4B7CmegI7UxPR0k9UJezLsaANi
KPG+EUqMR3o+iNvzIq4vBJ7em2Do3vcFKODo1NuE9Rf4fRU0DV/vPnqXpze9m8iMVsKZWjmUirJh
57BlkE8cjeG0Jr1sxV/GITv++pKv2MYMFFENFQcAljaeDSWmAVrzu9TYJdCUxoXAT86fiekkRgcZ
uvbRZA/4u4NembzCNQBfGw+hIg+cQXwiiK9WpHkLdcztMvE+TOeOAPMYlocoTINmAERcj2cMCKwb
00mZ89emcq5DWm8VStShVYL4GoKoplhtBm4rqoBg08a+6QmiOQhDBXyCPmBmiU8O/SJ9+Bvp6TDw
cSnK5OxWVAtikLDcZg/v6xGImJ9wtxp1j+aRYF5NIwrEghEHmb7W/9Wre2lXRzbAHay9EVGrGfiP
7TqfMf83lc8WWCTWDUpF7BHv40DeWqMcWp22hXPAKXFtXT6TJVEohW/OHiDCbjmpzXaKaRKMhgfd
Kf1cRgiCwJ0G5143h1gfg5wn9hXTwpPmzsVyisCBBee68nsVtTYxpaDr/9Olqa0X9j6ba5q1272Q
xg7vHR+wv13eflJ9dyDpdCaJ6LGe+yG5sniv2sqvehR4BOCCgOkfzOaoSkhZpuInPKuYE3OhKLck
Ml/TqL2s3yV5bpZ0R7LHN+Vdi9jx8MnJ7fWuFz32Lfh717yOzbQHgBYAX8UHP+/WFgU6jrwsXX3c
ytMgf9ctjLlhle9HL6QcpaGWYv08J+18YQr52qqCrPFyy/UUtz/Ga9gwGaCrDqgEEnPDMkpIaYdJ
fi368N3GvmROda5T/QC2YNuj9cVuA7u8CEwu6F6OGwM0grDmB2P1ck8dpCRqFlTnnFDYrtrrQQXj
KgQQI76EDfXjJmPTKiMNtEYW85/3uDWvqsRKZK1Oxfmotef1Tcb+fxgKyQKIdj3GZ5F3+8wSD3Vi
/vxwo075yzAd5cKQThav672wcGdCwo3fvsea7gl2qo7Tbnq7eKQqfd/r6sc8ahs9KBFVY32+jjb7
Uo0akT6YtV/r/Sw/sbo9Mqv3m8U9DHpxNp2Uuxhlvfj6lcx8ZtMGrm7kCsluWjZ4qgWEAVjcqIub
aRawJdx32tmOYkppyWSr+Q7kxK8XNE3eBcy4oOD5jhYVjXXlhdp8ccl8MjR9H4hKrf+aI3+tMm7A
nyBsSeUXC+1uLKePNgqvJWJmm1sveGz9QlOhsWLrSfoHbhLbotB3TdxxMXPhUHQ7OSLQZqa59vBg
csOMyi9h01tRWXdYZOSDRXiNw8Ybh/DSp8pzlTE+YUKVnEsBRYxVT1XCQ56SM5ujozR5pXqIN9N4
lzaE3kl4YaX7sqlYyo0F3Wo4QNs6CX1ca7f3JMo+THy/BaNbJrdQaT2nQOBgWxMTulTf0gx7Fi1+
nzAHCU5gk+uoHh1n/J/ipc2yR1pjT7kLAdHmxRxpmLGnHEMKUW1L6FcnsWlcBUVToTM1YUmfdH8m
g/XR8fml8+e9xIySEL+VEl2rdZ7aPjmPpU2B/adoH8PIhZZieo4TP1hlfaGn8pRr1TG2aoToEtGQ
yHBcRB+FUr6ouIGSti03ajPsTEXyt42vSovejcG4ZD0yj5Wphme4oAWMZ0WPuSMOe9IkKOT7GdIH
fhWd1hdm0uC5/BK/V5zNOPwi2/b0yOFDqhNOoXcmVpmGRTQiVNE5zMffyKOfZp/4w0y0wWRb1+pc
hcryCSpCqLzKJHN5+bPHP3rtnmvV+rZKYmIilL84GZ0VQwRy7nZ0wDxSP0dGplxO1P8eMMKyuoC2
YooJzqvbMnP4HqfwqZ2ujD8fo4QxXN/ewka79+M+aa1nlHOcuYafkR8qG8j1gzq8W/g+UTflvSGR
U0CISu2FIvLyjywhtCzv86K9qrIzVgvEZ9dH5yZWv5Jq2FnG+CpsmC1pWIGesZ87ywkWmIFZgsTd
j6RQF6wZ6n6uxFdlR1+Ct6+cIAhH0yZihokbh/Zw3+ZDRRGSOFEw9K7yIdxkOPRH/RrXzdOUuB/W
GhyulfKY/K7BvDTSDEqJyYYVruGYXYnXrOR6N9w7dRNXpbq2unMXc37p3JyoTfp7yJZj34R/1Qz+
lcLiWqU3kz62aZTHhPshxU6PrWue8QuzSaEeUH02Maml2vxdTsVDHbl3k/vfCP0KOtl6dSaL+sIe
F0KO5rla91uQwcHo/OrKbN4ondNvBdhE/Q3/k8lkFqDbQuR6H1XmBxFHmCUHPZ3eklS+185w5zPz
St/qh6awHx9JWFf5b4JE8LwjvPEdvgcu/JIVfig5TRu4ijhGENzaqkp60sNPbbY+e9c6YtX+PbYA
GIZwuWbaDE7FIdBdJ3ugSVegZ9g0iDlQOzHVyu+O/cPG+N0JVP4eu/N2pjmzydVfVYOzMAR7hK+S
vB7vVC6WZ4VByizjcxdyM6PRsI/Ejo3jpB2zeYLm2ZQPCRMVoqAkDl0F8+SuUkbYpRmsNDs/JgvJ
HninwFTsIOqoT+n77JTrmN10DNtVXz3Ql8KdlgPYTtokZulb6jqDaZfNmKB3gFUvOHEUtgQbeDWc
mPaSoifHcd8YXe1VbjEY9PeyKwcPy+p3oVpBxyyjqxa/W+mYgopeXbC4Vri77S9XaW/rXNzs4B2y
3WqIQreaDywiWIb+VHHXZ6bl0166S1Pyw0P3EhnaeZjqNysaHpVyN+fiphVrOPLTpmGxC3P20pei
Hso98CoWrkpXuOEASXNgoTk6KA5qJpD/aHZ3ByBM8jSU3DoXtSa8Tz24Xxf4CuwEELzBb9n1zI0g
RZvg3hlYUf3Eyl5u6xbVeZysX0QHQS2mMHsyNiYjADSKS3bllGxDvFUc7S0utJgB4xyBx+OH3i2Z
uOjSfsTiU80A85vpcZoitu1Z/zmVT8Zg7qhEeKhUZy8odSZjHJFn7H8t2XKq4uqAxPHY2bSVcnjf
QTXZ2oP2QqTrmywHZWhM81OyFxhQwPQkrDJ3fZYAj5TrYiLHXAZJlN7mzaoNfM5K+rclYbgJ4aSF
1K8ITvtGvWIlEH64V3T45FIic0wE9nwST2YZ3ftkeNDIJTdtc4oJwEVU51ANxI5APRQ6Cnv/OvSm
t4QZ3QL2Thb2Wx2VPofwIBbjptJfKukeuyz0zMz0tfwbD8JWneUlyUmGM2K6YJHGf8+ulG0xWH0V
UlJyMMRLExV+O8aHRX7nIy1zGZh9QtBlZvtFDD2NDb3W5NvWmp5wTGwmGrRc1NP3Ppm3SsexSm1P
Gjb+nc1sYZ9VPdu6ojz0S+h3LjAi7u1U1hoPA2LMZli0Dw6xQHqL4dwxRsDGjCBAPz0V1vchJOVt
tpxH0rNFeiIkTaBP7W48E9TAWx6bL0xZNy3js2woru6ydjRIAFzijrLGMkveUYnw8NA979CdoFQP
iLvQJ7pdXDAUHfLdJGqWoL8G6z4kKafjhFEvRy5dDFr4I1TN8KdpDMAZ7qWarCPzR5gqQSUpomMD
uITK31KGAU7nC/tOtfmqFOd10tSgBT9aV+2fUcPMO4itBYTVLSLWMetYNjYl9IzBk5TQa7mevlRs
CE61w8Z3oIYKezmxk3gM+hxbvH5R6GwXsThLXBEKDl3se36Bqz2Pk61VgEtIQLozKibdzsStj3dh
ru7of2J2nr/Kxzb5HmXuTX8g9B7jlFuFKfamC7wCLPR6o/nAe74fyQLjGvQGdbnMRngYHaq/qDbR
Cq+hhYN10d3hALknunosLaaPiYnUN8J6sgpMrB2Quqrt/jZaeJ+LhFSw81YOGV9LiLoJ4y/tpmSk
ZZhp7taaXh3dAXs44MzW2Tm43ibV3bm18zeTF2tdjUImlBhlWvU1SydKOJ2TGnKl4M8CtvVgdNLP
xF321k5P5j+JZl7FMpxw8aMHU+JCCjfVzFsKKpoKkWCouptpZy/VXJ1RJG+O03FA4oJT4/MCSKrW
5Y6j0Hs3/EpglcRTiOeAnDI5oaGni6d1YKpm30OrQ5sp/GEhue/Y/mJEx1zml1ZrfMuGaFRy19YA
yxSV/qbolNBi+sOCf45zZ9hrS/U9rMfJwWEk1wRtCAk3Hb2vltq42LLUTRrlYDHRQzCeD1ugkqWX
hcvWKCC+hlOAD/iE0wiSWi8faMPb5qutQnz2ev5rcrh3WjYF8dqrSYhjjNRdxL1sNn+3RF3iaCbM
EZ6WavAqUkzLYP3lXeRFLlAvF8LjTfk9ml/29CHpQGhA7zhKR3WNJPMzAoMIg8KY34cxfWoxKNm1
iWkpN4J5QbInLYKgvgkd7F+1uVHs7q3CLU+VM+WYkPLETF8EuWUlAoi7WPBlimfFsI911wYTMPM6
EcSGWVe0Yd9p/ZMbE+2SwoQJ0W9dTOSUZgRjJNb4h2cjLnOlQvlB9cZHV0GuWxFB+q13OQ5Ambe+
Sv3IPzUulyky9tGikRozh1czLXaVmIJqdDGv7MsZMlARH2bV2C+gIGbMMatf2DMgXqXm8mipndfE
JCSU5ch09dTl44UIiY9e+EkfDSYxUf4NV3Qa296TsbiA6pZX5uY59GNnxxJ9zKeYVk9ArJV77Id1
Kz1RDZlzsAV0zVYEBkQEWuycwbslIbcJ6XWIEU9HpvrcH566rmV8bR7JXvqkJ7kFxcdWjfY4oDZa
uILhtJ09hEfVzB+NSsP8VGZQ4VIPBA3mKZOux9CXqSBJ3Xpm45QBAchrEhMmbIK5Sf01BMgaqt8y
1ABba69aQafyWHLvbTez/j1R65u5kX4tp+di3bbZ7vxV9xRa9uJO1goQnvE8Ln9qjsp0hWLCE9s5
DH0EVw757WGNMJZ5qm0ZxO11o0o2sCmoOev189xMO9VynyMKv9jLf5VjyFBeuTIcgTj4bRxAEFGC
aymbXlnujYFxSMor5VJ+mv3pR4poQ3jcGKNyBUu+5KCL2mMMzovZG/Rein1BzYwYxgAURYohHF/U
n7QV52SAjm8zA8dZvKEAyWto1NMGx7cH5csYOPuRqwIuXJybwf0k4gLe/qB12r7MlatCV4yAlL4Z
DFR21a0vQLLaxTkQdiAfB5ZCOE8ZcmDCpMh3SS20uLKHClyaOu9KlQLRmSdkOtsEB4nlnAzYd1W0
dTU9iFEETARNQn25RrZT306E2zhYbCNuQGKUAcUL+0VWvt1jpqH4I8g790btDAFWiAlU1ZWRtYHI
eeS0uzdaCgNG5ZbqbFJLhmemvAAf2dpgVVgNfQVrgCOfZlBlltF5kw6prL+rjU/CrU3bX25Y+W2v
eHHS0YDSnu3uM5+PKU5R6ABetVwKYoX2r6z6bfUcPWBojI8c4LcLnWWuGm6ldnCcQ+FEe7X8ULRn
NX1Rs6+Bp27/DnX3trhYVVkKhlDFQKv4rgZXZqXdHOASHrkVLypFahPxqYaZFOBJ1f4aF/spBVMI
C5i3wUCKIz8Wy41lAAzfyeiJ0AxOtNTnEGglpzZ8LegNKkv7gr0hwKiH9odTF97CmXWxwJIIHfMI
JlmJa6qiG8AHcD5Xkob9zrjypGvsEMC+WzFCaaffovKzU96M+uCGp9RYG8wWz+7+4LqHgFN2ew0f
tGqTCNCYv/1N0ghvbPtu089kniYn3K6gAkO1ELQ+zSH0FqlQUbYa0I4Y+97zYvLjBN2eVBwKUr+O
qo+OvdeS9mBxF8mXahsrb40hzpzF2AFQDDeqyrcjl5uznJHe+uatnIETheDzhHnNFmzfUt3lTBTT
Enz5ouFltIIRWB2Om4csVx5j8jYOBbl2gfq3wlShZ+ndPS045GW8/bM2Ax9z9mA9j3A+1Rx6gt7C
mpPOKvkZOyuaz9iwZ/RsxKWqO+pQCkOUunEw3f3cLgDza5WighGgtczErRJ+ptXaOYYEeAZqs2cQ
3W3TXg8f4/WhQffWzf6RFLazLRbiMqV0m3PDnoGNKZ2bfBRn+6Hop44xXnPsZbLviwWiRYacWTFw
oSQpIwDppFtBGRAX12hdsNp1ZMirzgNEaD6pMBT9KuNE2xrK1YU4cbaZlDAWmdkGwvWqpzH8047i
jNT55ioR1Xi4aq+qEWs7xW7/MracT4o2z5zV8an9fIkdvQUmDfH458ufh9o1P5PefLPWhq90NIub
rbxGQ/3NFA9866R7NVaPh5+HZIxtiMrwJEutMakZp62AaOlbTvzCwzC+PPTZmesbgvZaIOwaurH7
pz97pqxjm7ahetfqBN1PZliAhlm9y8a6lzOooSSBK1TW+vy5xhCguPLZgJwLiymEC4xPOvXMyjEC
QxLfLGRDp1sXmk99mZ1+SLz28DLN6HOKLbHCccaF7Uwdk6UxWAeyyFm+bR8UjfYGZUqabzf7TcZr
RE+ccoRFx/Idu4iOP78qkXV3kV6wm7KZBRBaYcatyLOT6sWz7FwsqjMU3G4cRrr1HP1FyhN0XvPZ
iXCjWU1J1zbe0FKdkneFSuL/zWbxP5gsyDtqjmoKV3VMwA//amKpSzu288HugWH107YXCWuu6eav
dtopgWEQd+za6W8kQ/UbUaiUFHgKaVEov8NoR+7cZMCo5zf6pdkUZWHhpx3F9rMW688aB/ngf/lx
QUr8myfEFS58Chp3NObVYvXk/IvnJlPgKEdkYDGUR0WMFXgbkX+/Kp3K/mCOfBXQMLbUJLzCdGK0
bTXEBgSj8ZwCuJO10GPmzECGVstEmi2P5ZxjZrWM+nez1qgBQgtPmBMoxVzL6pg5k0RI3YefB2B0
fwrt5T8/I+3/dxG5hqqrlq0CNcMN8G9FPlGpOwkgHrJ+UeKcW+wAD03LjwkQ7DppTBNEhQs7syu0
VsxmR8Wk0jW0xpesKNAibMu888Zuf8r4RCfdfwqr/nF6/Q8+HG11Mf13lxNXlmnbJuVghqX9/Pz/
8ooPuKMpiQMMl/Fmo/1Og18KXm0gU5R7/tRsJhq6uW0ozjkenhcilzsAbOH15yEaQv8/v2L6v1Uf
6QYvlSoMw9SESf2HuX5G/uUn0mLF6d1VHzVb/Ma9pgxeX1bQ5PVhOZdyz2Cvf04Bk3LOO1Kgox+i
WKXBPcopiUlHeSiNYyPya2Rl08VkuNv0iBgE09RXs65RItLRvv/nn9nS1H//qcEA2DjGdEMXMFCF
+m9upqouW7b9DOTG2CzeEKi38aItZwJptCzUjKi11a9fxFtMoBgm4Fw7FB1JKo/NyNNzVT9Uk1iB
YyC1W6h/DiW9h6GlfBP1Kw57G3WluIHmpXgQQ+OW5lOTEDakkqbcR3hL0prFrY0YP2awfhdD+1XF
7uA5WvUGLb7bDoVmeSg57ZCwS0eOy2UojzQrPFaLCJ+4E2/xohGE7ymvsdL2Uk9YmLsOPw8hFhDw
ScokLze8cXbJIprDxxD1fEw0QOIW6KNprn8nMvrMMfj64NOZVrUyJnLIVq42WF9dA3VJRFuLTqPU
0mM2/V3lN6N4B7pE0Kbs+0AFWtBB9t3IHuw9hRcH4v1H+vkolEiVhOaH+Tx09cnqzD9tYeyzpM+3
ol+ILacsrd2QESTB1CRL4w+25aeELN0R/fluC/mJkz2QTl0GfAKfDMXU97ZD+i9xgnSY/uha024a
rKtbReOYTVUK+vwZ9tSm0dWHuQTeiizzqyjnj3GQHG3N11nXIqzPC8/PSj0SDHCkl+Hdxri8k0v4
miv3aimtt6F3z3RvuhunxeTWqNDEx4wqpQ5hgnxJeeQM6tUV0kRF7+7GKjm21jxx7LTEkNAKXoCe
ibanTj6bT7Y7Xug+ezTyo1v2l8KEemNp8wcEaBiDnD8GasNEYevBRCArY+FEWAI6SNrjaWjyP5oc
SHr3UtJwwG4mIlpfKg0ULwL8QMYw9qTxCxB1BDXGv11pnhljaGQQ6mcIDinbyqH1qWXJYdUsm3gZ
T9mAnwGNIt7yx4vOma/INDSc0KQv2dI/DRONMYq0/XqJhiHnVeLunyzf3YYAyQs/Ju1YXLIbjb4M
/HgThpL2ySEgt7MSl2GHQua/yk6iztfqpMSHFYIRT0AZBIiGmFq5uwKthNOtewCbFe9nZabp3d03
MswPWaW/spn5Kx1J7Ii6nE0pEvWpSybwWsVzM8WE4gjqVVn0MWCa0HYpidBAj0r7aPRkoVabBMyZ
oFeZJlh2+zJzxMJqMyP06qeqCv/UvfUiZmv2yincJfWt1hKKxRorf7VGT5hF/xWl7i2RnReZ2M0c
JfyyJYHL6SCK7Exvz8Fu4YRiXN9qMBc3KHp+41i3po3SAx2GFEvYaXHFSl77owpArTFuGEu1x8kp
nLtJOJbBXLbsH8uphIC5PozJ7FwNxgZhm1zzNFSonraBBuWAuqmXsk9OAtqt7oTcU1zvPEk8415d
G2d26/SMGcoXQ17Fl1osva7J9t1Y3QdtYjwedyAdIuUbk+NzrJmPilPQbQMceeDUO06ueo1tBXZA
V5n0FKu3pUw+9DLudqTqdpZm/jIcwv1YrN4akMpHfE8BMSubNY5qtci8FxEVIEnI9eZE5inDk0jW
6k8r7dFn8P23z2iBZ2Onb2vV+JLC+mgF4q1LL9yisacy+1rfZuVyUdrahLxSPSpGTkiwQshkEuOk
7AIxcVJDsIiMG5wL751rqc1YWyihmGmAaHbqZNfHhJT3TyN2vAJxNGJYweCYGS2T7DBacs5EKSBG
KkHXm+q5KDKv0woyYb02Xhtsm57KaKVX4dWKVm8vQsTxTcTNTUK932jTjJ8oi7ONMqE+6ngFbUyv
W0WhgBdIxXPoDuq5S7n/2koJCSB06SGsJRtK2ENmyoafLO002dkBoQqLGzHxnARZNdPHMSvtubLN
7Bhx4DNVbX4CTq8u4oBZ1D2bXDo30WLmy+r6NOkd2G0wMlsV879eRDZxDetJcTL9AUQTA9OAlEHj
17ZO8nBQ012q0oTmsmlCyefwDigKL6kcYNDF8AGKqyJaddcXOh0D4fCCiORH00tTxSxmJoxxTjXO
jdTNVipVBlgmeXJzpz2N5BMucwl1M8Xmo3aLe261x0jo3Eli+y/huhwzFVWLiGPoG1W709ckc4Md
Yagd8v4Thb0mbU8nTtJBUpNJJTJxbYmhXUFNixqX31wl+g604nVyRmidAqWnHJgB2aA9QAIEtmu1
F3Kkx87tyLyBlpKJUp2rOj1J1VluFqfv2MKhZSoIj/WU3YeOSFvMVqlyQhfzRXGNG+e7I4nH7ZU7
ts4VhSeIamFp38JYRYXVp+cKy2OAshrvjbm1tsKI6qsLY9yZoumQK4aCEBQ+t0VW3lUMQSBnQPui
G2zFYqzkzMa8iDTCZVR216mhZ9Us3aAlvIi/pp3Z8OL8mBB2u7I/TlZprFxY+7rgVwswNWnHBLc1
rZJ1ux1GvTumjUnSNgwBiY20ulXx+echdvGFY7m4FoDztxrzGL8ts/EaK2FyQPL4WLrIfGD57XeQ
R3Ci97gmbdqzADR9h1R07NB+rQsoJ2y1C3swJVU9LRSlr7W2uaWtBsSLQ/FCzypC85zjEu34eXhw
MorgJNEvHZsFYxqm2TDnMR5wHgR+sLWTAaAsTGsDKI5P9wEkgWR2z9Ipk300qO/N6iKnhE7bxi1W
fS1n+gI15iiLtMRXkyCRQGanlYE13rDMk8zC8ELX2W5cyz+WrCtoDS7BfbA93zhRNJ6oIwSB0pgM
5uzF3Cdh8ZQl6UdbtPCrk5dFYgUiFfmS6kPlY5HD06V1MU1XuhaISn2VrZWeBk6pRytjgle7hLFi
4WrHYVqal04ad5tEB9IpJLxCoak80d1faW/2Z0RnjwMoK7MQxy5aT6vCigNaECpI3Bgp0qzfEKlh
I2lLx1cLMF2NS6eOPjaCgaKcrq6JacahtEXr6/YkcauiysCU1jV516lLeITwfjT1PL/RI7K1qTJ8
xd1JJVGYm4dYMFhr9OiWrpAPo4jbU8wZimGpl7n9oYrFAhWyl4eR/C6DLYq2BKE7LwS1G4wGp3Ej
wZhVJgpCyWIW6C3M6yLy48x1bjZIdVhOCP1rnOjgKG3zWHA6G2NQG1ULPS7T85Nu5+YDBCWC1oIM
Up6eBwNRX6ubO9fiVVMj58ig/6t3r3ZWlcfOMXSETetXBx0sqNx2n2BU9QHWrfwZSa2ImjUXg8qO
WbCR6iQpXLICBBUetDgpAasqFyfSel8TybGMMfmbGdVSqKTadsh6b1H08EAq/plYknFK4JXgKFF7
v57dmGJ6IvaWVVEgEeMCoCdsvtR9UFuPDLzycysRHm32UZ7QkGlkwT7NqOPoyu6P3grLPHd9Qa5y
9uLBWo5S7/s1koovr7sSO2vus86OiY3j+2wz9xjVX/2MCywadE8RlsqmhHsmu4O90qTXpWGtcHtM
1faCP7a2TYPlhbisUx7HglMT4y/AcoiTkacUTBoTevGOU0ur9M/Dz5cVc47AnZu33CZu9vNATKHb
jOx5g7kVySZNLCR9Z/4vos5juXEki6JfhAgkPLYk6J0oL20QpVIJ3mTC4+vnQL2YDaPU09UjkgDy
mXvPfXP0TtxdJI/B3Lpa0EMnn4kr2s2WRk8+bHsYP6dkiu6JpUh9ihr96BRjoFlzc2wm3Vw3FRy5
DDz41dVFdiW7O7/Cfie4W9jTqiVdfWU0Krvqy8vvnxjbZNdi8sY1R2xKBDZTnXzW1KFyLP+p0xAO
VVh0ZvDcjePVrC+tCdactS4G37ib5hx0Q8GYlWMp0jIdpxp3vxUtBse23pt+EWD6KXfFNCDhKlLw
jDPZilHGhInUgYie7Iat960fY0lptyRcSHJ37bK8zNKIeM4h25tM/6/hzk9FtnAtsZ8nHQ5ewJYy
vSUj8gAtu6HWHlYOeohdnFhvTtGdtHh8yZroJ6ocBtblI37vcD3W2o8tC2Toc7XDJcoZSJ2dIeqF
uvBIKsx7pqG71uURdT+gFI438seHILHaYqdC+6Cjw17ZPesA1MT5OjOncguz8sufqxPBqfXaWEJP
e7Z4JZsQ/IQ7zbNxKKUO3uoUJMjAXjBEKQqJGckQluV65bMpimbsvdBoo7U7R8/2DOvYz97kHFsB
xbWxGpcoL+IrBmeC4h7lZJlZf40Yv21bzzSXRMahGMPzEV1MZoiBjy3Kb3ChuCD2ifhgMELzvQYZ
qcUk0dgyaCd5TbInOc2k1jplD2AEijoLiM3vndPYyV4xm0FmEW5sGsJV6xkU5gk64DGzSE/WWROH
IWNcOe41xHfraBq22BfdldOS4gUnrs2nwzDUCK/zPLDz4ksiodqYerijPNBO9kzFNzAc5l767LBC
rimb220V3dteoVQwkU/1rKnqFNmBwXBX4PVlwtGsPVhkAR5ffOaUECGb9iUQLa844/EDtS0bnWRc
cyypIIpmbk4v/zCl3DoNijBTYwZA1fzQe9DBdRyN1EbTZ8FsZV+F7TZqrKdkmE4y3TuVwYpLIj/M
gY2tuoZ0iaSZD7LJdskw/qRV9jB0UbXTh790eo9DxoDTLZqXqHFuv4+lbHRBsFAMmxWbKwvA5x0P
0kPu+gADMJou2Js4bPCDSlFtdS6DHScB/zH9XMWpXGldrR1yKG+p8M5Yfr5npbRTpcFFHt384iXN
aQQIhQ1A0vdWw5k6+Dh2JkkRSauQE8dqU+vqGtUGyhCv+SKp69ZRrxAioDgVG+fa4t8OTPzqFKHd
O5JRHsd6qWjZ3WZf+6/DcqwVHIyBZTRzEHOjKLtWp6JPLpVKPmtr0De51SNuAysm+Yf4tpAFymcw
YGTqOajP8o4IFt5qbpTwxY3oD7mI1qa0nRbDTvNeMknHyR8uoTuIMQC0iVPkt/cuLSqydmx7DdKL
tVZobHy271w03bjXBcGoGG6ftDqsUPGBPeXwCm0eFPABwmJX25g1cip9L45wRkDFsP2iAi3ZIXII
yVLRQZRyVI/70RAXMXXIst3U3WaDOLR2/T4lCFynUhKwvKITYY00xPui+A6VUz6XlrY2vPbm9gUu
AAecdS7Hf0UCv0zGcsNivIjCuxVVEXrt8Oz0hnsCSrAgmGZ762TvQ+2RFpDt9CwRLzh5117lvWTj
lJxAug34Gep/g4cokHOG61Od425JIBLaCwaLk65ksyGvEeRfNeNO6hgXgHJ6tcqHdOxfMtXVHLNt
hHyfQVIhlVhrE4pmS4cahrd8m/g95p7mddIbM/CZsRLWOzI66KZAVUOxz0X5XGTzX2b/khwgy7pj
eGOLs05j/5sElCOzEW0zxOlXDh5mjy0giEwYu97c3kswIgHwGyhLthOjpYKz3YLsDvHAYVZEglYq
hyab2wplBG1bjElmKkW5iZ3uolxBorBOiKnv0JK6JfwFDNT//UHDKh4UsbEr5hgdHrm+QeIkL53T
m3vdcP5A403OYVv8rXiO2cmoH0YnJlejpi2KG4JiLItw4jQ6cVhhWsiBmBFwlUV1dSZP5lotmXDo
XoqdBXxv55mvhVIPkFbrdZZ2PwRcIUKvYP7E0G6KRZ+cwytbG3F39x1aDMBqGeRQrlCWOo/yWVqm
2JITD4tWMneXkYbqwYx2EUeHT8bIVQrt28uyA5qfY1E4f6oCtbeykj+8T/+oLFQZtCYbw2A5l6O8
IFRnrbTsDFCxfVXsLF2LlRliHN8ors6E50pqBZnSQCXWna+9pIKYISLmPsRST6cs+KgWls0kM8Qs
MrrrhGLTbvL2OOTzRVTWj48u7FSym9SI7XuoKxNQLwbHwG7YB9HeP9HmhWs5pIcZBj9LcZaVBVx1
N9pDKrYCA0MyO1y5zpriszay9CFJ5r9mN9Jypt+5kCDSakLVpm4mT7QWhMPFxRa0aUmSJdEuYXcL
yWG91HkU4GImRbaeWPLCETN8xFFG4T5aKZmMXCY7iMd71+yji2O3jyN3F9XxSFEmfJdcKExbXEFq
bQB42/ZNczYK7hduN9BC85Ou0Kgr746w3dtbTPy8YvpCUUYT5/jhbmZwy9gi3iZ2/BB52bZm3hAg
6WYWZKf/2hphKTk7YDRal0Av3d44BrMVq6PwD2PvGUMi//c8s+wGDGYo4oLE2DCoXfOihYX9PKQ7
mUb1kYypaZ1wvr4KPwysGirXYLjqhVzaZ9xWqvaurtR6nsMzZtfO3I24CQtie3TSE5D5zWToZSl+
TIy9A3xIV+LesDRUDQkWFjeZP5hXZxcInKfS0YZD/duYjHv8DC8hLNPAmLIMxAZhGbkyfOR57h9S
tqivzL+llvvnjI9FIFpDh6UYO9hNdODjMDjsCyiEzcVDa7DBRp3RsgD36pcnlSCtvKpGiFImJbwM
CSMgqflSjY4Cu3zOFOTMotIIGC4jyVaX/IYMVazsDpPbPcPQuOv1yYVbicaerA7q7exAwF6jOUHe
Dwc/dvsLvJUsGGykAUyQNlXiUwejSwGn160kAQJmN2R7QEA+vBD55YQjZCUt+4wdIhisKiSshO9m
4iYzpMeCzJp3aVgiIW1qMqZrC3WP8ZrkwtulP7GPhWS03QOKqtPMsbcXqaJ3F9iVovnJ1ALREUun
jRkz1zlZG8m78rV7RFSVL/I7sWzZpmGDYhXMo3r3szUHSS43EDQDvjVDOuQkHk2PQq8yGiOqW/Me
9kyfIuzQdTPiPUAACdlEAMohUrx2BMXN2JHHMQpEHWE/kStXB00oXy04mkeO1a+uNoeDCSTHl82x
1YiX50x/KMwn/PBM0FpSAGfhY7lzjG0eX4Geo4BJQ0lwknkxecSy8LavqnW+C3AOGxYS1zDt6eIR
oBBSmIsASKy1wrB7sCwJdb6ICeIUxYElTUxVnRqPaUyums4QAp8NqXV0716LdNiVC4LSlYiR1YNw
hn5DT40vlQFcaVW3EVjLDA/qiHX8Q9T3wlr2IufRTt01GXGfeY2QlEFyIhL75vm8Gfh0j/aMSg7W
JuQmrH9rUydUzKyoOONLk4j3cZmKnt1SPeLRPA1N665qRoNXhNZ0jfGqlshc8U5UG9k3zkqDZhN4
ef0C2cRYJ1Mqdliln/U+PXDocrlq4S3FIgizMjN3hpq/00SJR51At92E/qPBIcjgDZkvEGHqCXip
IuQrzryaNPDSj3ZmIom8AHWEPp/JAhCTwLDItGwwFM8xx6Q8gPabterQkC6DcQdnjwN/JLDcxN4i
yiNMuww/fMXJiBU1QPM7tAXplzVHqWW8DXX8t3Pp471OoyA3GVB31vBa51Z8VKRbtAv+er57iEmj
qgcbxIGzdqon4Cfwefyk30hZ7olW+vFM7yPq2zOR1YyNfZ7Y1EfpQYV+92CkBhTByKS6In8A1fXo
b40Qai0W1hGIQHJJ4lG/Ge3WNMziFI0sffxlLxDxqCqzqt5XvYuqbbTORU7YCeurlyQSjGFeyUuL
Lk3fvRHR9+LiqK9ID9CQwcNKOerdLW6SGOYMew6VrVs77j4UxSI6zfxpKM0LtmAk+DHOZClEGHDY
dMD4zgK1PnM7fPSoKE41aTur2UI0ZWCVALpT4zVkr0/yjIPigkGLno40YA2hnjl4Ub4wLI5UfMx7
NTJlUp/QhKJX66ze9ol6MxMEyqh4kk1awqArvWlrc7gziGFWOvYPpJBsBaDj7VRurOIv6sl90kXc
lH0FPT3bSZOpmtlVzP9bHXE6Fwapqk6TR9sG9zaO4JnzC/W4KvStb9NUzcimxzAhl8CH4w3Eqge9
rU/uh8PFfKroidjUO+UZpwl6xvlXfjyshRPffRLvzlgBwFjTDsU1NmnbJkB6mqZdDvQ9YLAXOTq0
yiMjd2uF0GPYzIynMs84+lZbPki3OpFwCmtrCZuRakMkzroItXKNFbgG405U61TqhIM6BQbcgoi1
XH8EB1musQZWR7g+/aZzvIPh4dSqJ5tgLE4a7MoC81EumaLJdtdlerYqu5jJNGLZyUz2dCHFWus1
WNx6/GZE5sa1hlNHDv1o2M+yrl9nO3T53jMnaDLmO/VNX7iguS8WGVITUNpdK4BljPdMAvoEEt82
x6oLUDJw0KpFadid874dUYWRRICa37VxbMUSGaxZ8qbYR0Ubw4Eg6+u6u7XG7DXXGSSQ9IUjPnoD
hfcXnPmqhQ0Z4A80ibTuqXMnaG9lxsIyB4+JcG3nF/1F6d4OTzux62GLA2XyAHo+16bG0GCwr3Hh
TFvd5jomDWk9JnyAqQ9Pf0zaDZ/kj9MYxa7pjHErU6YjqmzObCjqB3fRUyvutLpGEoxih+Fx7Aai
VOG28e7MiK4iYmyhmDP5lLpwwyEDOulW16BosrBqN2TtolnJONnh/a9RasgtBbC1cSdzXuvW6Owo
10npq6cPG5VA5tjDpR/Uc2WnbIONnLHhHL2LUvuodMIjhkiam/Y89N2z7HIsJdFHDf2qaS8TpKFD
nTFvJGoclL/33EkSeUMkF5xcTDbGyTWfI/o2ZjHOm2H4NZQWZeArwjMCOJ1YTYDI25SlIQPX8o39
yc0ZsVsZ821iiHHEm0k+hJvdS2FoL3GBlyJlQjroVnNo8mHntr199THKrKEaTcgQbSJRQrZ9lQHb
zkj3Q6uReRorGkFf7uvceTZTFralSNctd1IwauxRe4hqeHcwHjt5CL2v9shni5wfmxhO8KxyHU5G
SRi7Kx9yLXVY1DevrPvCfUiU020oa3eNpVd+jNG+S92dmYfiHQHctJM2+dua3PvNELLQm/6NrUqO
3UXYM51QD0SgqKz7jHouAnLeVMrYgZqwUb0m77XbHEjCHHrzw/clFn3UvlyXGnpJ7s+Q9j5uYJVY
OUOxZNKD2mOs4oVA1ML0ViG6tpAtEt6O+ADBEJHuB22gkR/xTqLeJLeP/8XLMG5qafw65YRFGxZt
6DMVVeBZecSDj9FjtcBVuyx6j9NqvKVahnt2NNbuKNMdnJ67B9MKdd+05oGm2dRVc3ubhN0d+4h2
BqwZ44KPxkhfR0R1Iu6hJtLQrIrJenfQxMm2EviL45knDCFWDmZKtwd6gHIONRx35tww1HPa/plK
d+MabEwh/9+jVL9TIYZBy357M2TlX3dye4wlvwtUPnx+rSCiIa+OlpeyYx/SlC9L/wk7kZ/8Esap
3bPrHE21Jn8BtoMALXYyEv3QeKb80BIghmLukBTeTeTjK2cIsRFxBfnDvE9aqmQcTPlrG/LMZ7GR
BlK5txLyzzppBwdsnv9I+iCET41qwXZbY1UbdhLAXjikIyMath6ESWv0zfhPLfuDsJenKifuuGv5
Kt3hn7LN33BabMlG9zBh1M+ZQQXxpF+rlKWo35a4I8k7oTIrNyS/HrqR5WyNNnttFiHmshBixELx
Zj+LAnMkKoIYOiKPRQvLoSUvOausYUeJCMqH9mo0kaQ7N3w7sCsD28U+iSud2iMn8vAGi9Ulmfm9
Gese5ccIwVVrTjzrYqbvSYdd7MfL+F7jNi2P1RQ+GWP8hx7hxbANm7JcHAdPY63m833EGzYt+nbq
/X+x5uzIwZkYvdWM6ixA9nl9K9mbbVvS//IZb2Qel1t4QLs2Az0oAVjkMdMfwxu/xwjzH6IoI8El
ZYwMqAinEcokuhfsGgiRiIxl7s0qYdeCznHXIGUgQAkDdkkVA2ECAW/4U8zZH4NnCUgTdztDwaQ/
jOi8gJLrLdyVbpheGc5thJ/vmc6TwsJnmmNuXZjxK73KU6bBDp0wz2u/174Qf2tIDJUjCOOJN0If
Dg5rD5YnG9EJmpEs/vBD4pVAgOokyLlqpwk4kkig1vAHYHZ/1IrBMTKYudPfhshlJEXC54a0g6PZ
vtfwKjHcQJG9mFSmqNlWyu6HfSMcgAlijSLw083MH4h2H36lv8l6ePeLT7cVf1hi1RYxF45QxIyG
/mNvpQx1nAtg3xb/EjG7QqNmAv2RvPkJ4mPN2A4mccWm7ZAgTPtSfliojTYFq2p0TnheHYzZOdBs
+gAdA49JjTgwuUXVwhiAAO3OW0uA9m2onY3BPhl9SMc40EKiWVglUCQcRgibMKXUgiNozZ9ubk6B
yc1dOiHuCe0vYkyJWFTzSCNItqQjPeDiv04VKZzd0YZzJEWH4UcMSGvahZNL1RMTAjQler3ngCbB
eaJAj0SCFcxiw6PdNdX+lLksNlXbkU6epE+tGR4t52j6typieiMSkgViLdvqDcWnLfDhOmoF4GFE
QU32oomOEqVgzkhT53qoBUuR0Jl2s0vv64MczMUJtdXWV+GOVcMj2uezzOleSizcgVPjJrat7w71
DKY2alZrtHZ9Fv8rvPSfMWifrWIpBACYYB/EEDpJdWzD5q8y7zn9jE+9KioYf/MRmd034Twj9DXr
G/U9fHPx2VTms1ujI2uq00JMSOd/s9Y8xfNrPNhvtTm1hIwWrMx/cNKRaOSjBp2bf3QPtF4mC7rM
2BFqZAFKEflrZSb/uqYorlhdRA3ZWrkEbgJMftZZk6xn2TWBFzsuBs4UoS2AJZ9LyJjEpk8t+B+s
HKbaQrrXuvraUuKBvgW7HWQwmdHAOEPxWRkuOm4D/RTdzE2Z5C+MNkCWJB80boTsSMgOxZAZ17uo
BxEuUvkQFjiTopYWK0qiE55bW/GLpKr/jqGhc3sjDQcy9ljF0bu0cRzVjf2ll73PUoFoZdFBVbDI
Lcjz/rstdbUNx+49Hnn4eXnz1w5r8nkxArttpwIDPE7btceYb8maOLIiVf1bTPQB9T1LDqAwEW+/
uuuDc5X02U7F9dugcFzhJXk3tQGPAh8fAl7ctyrl7iAdZUKzdJqK4V4oOg81tJeuJqCEMOa9tyBe
m5C6v6DDxJkx4ahKb2Qa3VTld4CKmc+kk/9GfBFfsFES+FM6+6xQQEcsj3sbGTHILfQI08o1OXFo
g44SNSzPim4gugZ9ueFnoE7g8N0sp8g3iUBDZEOZ3tle+WEqg+CS7MC5XKwL/TPs82lLlgjoSJsr
YzTqgkScLtsMSkUf1AQ4g4DIOZj8GBfVCGRSmHTEfLqDxVRYLw4jZopIFd7Z654jhyunaxECzWgK
Sa0z2Rq1X2FU/ysTpErSfifQaMADy6nFZX0AS3sp8emuXN3bG9xHCuGMIRziUM296ed/UvlmTiGP
TW05zLCTEGfNQhiRStGz+E9zoAGlAUbKpcQU1idWZ2erQGpIsLXrlA0zHCpFH6UG5jdOhYAz0R8k
VHOmiv2uzOf8ySMLB8a9l4oToikCfFhdsvqTm0zTbwXE1LULu2IDTm/RikZkZW0pHEmLcvl9olx7
Z+YhG90M4DETr0zplIXjWxG7n7gTWl9n08y/yN5ebipAWpSRbLE52FZZPH1hof4bVuFnOjnN2SmQ
wSb1DIxtM6mBHiRJuIN8vWUNOd7ElHwbGcIKlA/M0SKsmQa1JBK0ZuVh+lmejunQftjC/wpH5yGt
9pnMWB+NFpCvJc2jHurvjsz0TK5lBI7YGfI3Y+JLlg3HPHwmVLF3ptLdKuqGB78hYIniLOUm4FE0
kyzjRbyTlqhV3km8Dd3owUV+1mUTybyMClsGvTa/co07bt0SLa1HfRIoGysXwIOr0+jjkdRdc+W5
WITwYD6amI8iBrycWpUAImc5rH1sCJPCqDh4I4oCKjzSkP/6UXwgpCEB/KN901p+Dx4cLCvCZg94
ucKACuXWXJBnZf03bHzIvzyiV75GSJffPvfoKoA2mKvMouyCIeZsfBBOqTAPw9xA/1HsGurKI2Ex
/9uCgY2m9h1v4LvRhG8RRfSLLHwYyoPCbOLeROO/g5DHOzMvIVBZv2WusZ1q7+KGatoxx0/XzlDv
0yr8ZjsBdDa/oEYP2CzALEe14DAM0slNYaKNiDUp34n2IhzDJM9ExPxdZzzSYt2T7liN7m6o7b1i
pKPTtgXZ8nYLByK2lVinNhM7MiYQrGoTtiL3CcnUMezXnGzshwt9BB93jCwFt1Mwg1dEcVW5j5Yy
yFDpHeOfsCTiZbZkx72BerW0H0m9oEZOb8JNzvCGIuYehxDc1yppK2oFj87GsyG8I0QEWUvcU+L9
7SDcr5bmjF1TsfCL/OZHW4Q8XrnA3OAtUTfUW6+SjIk9hPcdJo29Puk4/Umr383GS2zJM9vTP4QL
Xnor+tNwGgfM05nWOfLdVLZanmuf/lQGtdn/yMUlH531kudHnf/rxkOhUXwogcnJMJn4pEW+tQQE
3MiZ72ME3HFoyRQzuz+jYahbUpcIXNPPjIKCsm2o1qE+2QcyeLgVmJc9WMli9K2CtvumQt77mfoz
DBzF6WuCkOVglWi5HIs0kjpi4TB7QxATHozTqI43HSEceTS9CBSmHFHvvR9haGZUHyBYCxKWcEwZ
PfBJ8ZPdhu3et2UeNPamtnVwNiG6rVKYm9EmZ6dpSVbXm5jiWjvWk/hJMDU7ogV7mjpXao55DdX7
7CZMgydm7l1VKWxv1kfldVDVNEEwykztZHtbVcZvZJQyGumZK2o2ULQiqyEaEAA6W/k73842rsJp
S5LNRurDS5rOH7mcH71h+BHYposBgWyM32oZ9FqoJYJI5B+scaHahLlkegfdx5jnYCD/BInjS1po
MEJh++cW83L05DbbIR7hPjcQJ1zIgrjzt51l/C0nA85W4Y3wBYhxlzwqR7quQNfxxY5IWPwyya+Z
PttPy0+WDyaUK3A8NqWl7mBBnjy0bD0sIOR7Zq4udVM+DRr5I3EMywb1zhoT9bCL/G7ZZvMSa6DX
B/MWMfio3E48D4PKb53ePvWJDSp+iOLm9mvX8gRwodzHTemjjwA2N34Qi/PaRV71k9jfSuL3Lbik
yHEJCSio4Psl0EM0BNhTK/xLqhVeD8IE+TUKNe3y/xcHBlBNAs7O8Isr7nG0h5adf/V+GW1jSs6v
xtMo/24YripmjBj5i5jAp8GW6Z++8Y4SBvUbOoeLaNClObLpNq6uYyqsasEyJUlepN/fzDmuTuhQ
PMIWQmKuRygBgOi4NAVK2qjNMni5ldzEo8kAOQOtXicFAprh2pYZA3HTiO6R7rBYXux1zeKsowJ8
GIFnLk4QdYx8ld+dgoDTZIZmaJf9FwlGt6b2w5caq3vAONHBtE7LYJITVcBeKC4iZn68/AKz5ojn
yalCXK4vqe9P73WzbhiS8WybH5OMI9j2hvEhmYSuY/1yTgQ8WNekNebDf74o24YtQNJmeaampFc2
Xpqwdx/zxP0XKjfZtw7B2GUPlC1te/0rd5zwUYvTDmgQfluLCgyCEt+dluYPwCOIh67cfxN+xlVq
EVoUZq3N3xwJVSg4y9GV+zc7ea6aEuv0mOkF055RexG4IraFY8B8KZjW5GEIh5HZuAUpuR4J8yh9
n3F2K7TXmQfUak5VeXbN6mIaCXzzRX6pN5KMVRWNG60mcWlA8iJ5ild8VRpsDG/Brkq4Vxx34TO2
cvYyc/FMw0dFr7IxiGbLX8exVtBJPXNHuZd0wbwCyxtW+VAcFcTF4Ndb+Pvi6ssQA/HfVuCSu1LH
kXXOY/PXRgdtEo+DEx39OhHPiS45JnDhbp0pJdjRa47TYKmzbj4audc9KRCO5ahbgIjWoFHUkxlu
BlqEx98fWi+cSWJzvzOjUzjzo9cc3TI801eijKZ3B1Br4wn75MU9X7FjhLgiOOCPjWv8+/162O8Z
mOGwleyn1FsGY1VxzqdPwH4G3vL21WzMzZKLohAz7cwulo9YZ6Wk2owRegEuCMHPOOQkstE4/aJN
S5tLylblsdF0YHcdBZLXh6OPz5H2iVSG09TwceusPDUnvRlqSG+0CO3uv2vOHAm9F0NxKiz/bM4d
ZFKreyR98yeHUN8CwkGqJ9HGvxWZ/sB4Z7qXiYtuUfO9F7INVv2IU3N0tOvvt5oIGK1Uts+91qlz
1/Uesn6GVI3MhrOaQrlqywOlx596KueXuWXfmpUNGIPRf6/8L8rX/qUrx9Ngo5KExB+yV0NPrkCG
Wb5ePE+jPQe/F0osKCEnwXomLjGfNdieahQ3KjY2eE/8XUjn+YBexA16F3VIXPdf7SCLv25sv0XE
uyjy0PdRaxm7qm6obobmNuH2CuyxbSApu/O+1wsfzUZact1HujqPVv7mj80EPBV4AK2MQ7TQVD2m
Q4Pqo332DKt+ksbMwy/24Gr9IpR1yRgOr4i3EiQN8ugxRWCyLy7aREOAFRM+IywjcLUu3xs5+BZz
MN2TSsWfKreMsxrxEyPTBJigxmgrLeSpYaNdfl/YA8b7xtbehGs0J89sGXstfwqN6dpkyNFDOM0Q
M8eBmXPuw8r0WObzGkiPTn9QsTwTp8GuDODSUBKs0fcFJezkBrlvU4tM43OExA0OIuCZVNMFzTaP
kMjS733OXhxK3uX3pbUxVvcmIzecwP6NwF7/Igd/M0fIVMwhrl9YZNcImNQOkuOAjUscpxRehUvc
5tOYJfNBsSVhYOFijYgblDNm+W+AOMaT8JExVn7ysCGvMtNFb2eqP1MGvqOwbcwdsXnFJdKc01w9
S4/AUtNptI/cjxh7ueNDP6k/6WSqc+q01TZ1owiRhc0ALLZnWJJVgjY1rqtLBqZ5bc9uudeMns7K
JRIUW7UNnVWTmzlEeiFVnT5wCup3fv9Xo5sE07ou2dW0wHe6i8XxD8YXsiBYW0ODQ2hb0z73sQHk
bW4/EaoBIDAHBUeALDqSFJ2qSBvYjFTtjLXk3lO+QWIgq7yuCInWK/X+glMtPCk50MEJdimD32Jc
qFHwapTxq34m+KND7nKayFo4ZcwYt2HTatWajA5m+Isz9Pcl6/D6mR0Ls0IR+/N7L+S1WI8z5akN
c+D33yI+O74UjDGkQYbzLNATCFNrHn9fkpnOGBI3tz0y3Fg3XlK5DFjZxOyJRx21rnq1FcVb5MbV
IXVAJTlJJo+5TuVmWJO+taJO4CqHt4pR0b9PSBDKISY6y5lrWOX8cj0cpiOjrKe09qazbZRHvZTD
PVN4jBbkdFgCHBHkrK6y1uc478JX5IyIhZMGjVYSHyIzF19IjcARJa+m4+4j27c3Q5h1e6dPx0Pk
dA+y9cpr56s/YgFKOKTfiTo8mON8nKLkn+YZ0aHW6+GI6nV8iH0wJsnM+yxc733q0UcKwACxbf33
4o3l3SQ+7FboibWjJfwYXARODnrDj2YAaCC06WueHKZAaA4ViWRvZjFTG1f1cC4UeOxeI6vFOvc6
GFIbOOTVXV6ioXiJSULcsf/yj670/ePvn/RW94+EzOb7Kez2bdTJk85U67+XclRAs7I8/vF8hsQe
Y8/B3ZM1/2mO3bxpFPTzHOH/yaBfhi/tkFvCi5oG58zk6vafzbjI53n//4cKJbAbODmmNmZUvbXS
tOHqwqI6/neYAEgtUDnvCT9saZlClZ7cKIvpeyctPaLrIXvT6E1Aexah9W1hnn5/jPI02bHSYzZS
1md7ecFIS3CSkSC9jAuYi2w+LiDP2BsvDR+CKO9sZExpbEi25zRmjFEScY/5bPSabVxq426wZKB3
7jav5pGnTD2eHdcbz+Xk593KBTMtEQxicjGmTc/jeqNNaH4du3mkoHVRVm5+f2C+0z7Gfd/sZUTI
Q22Nh9onZe23+JT6jHHXZHvB7dxwZxckiy/1cNXz4dbtY4Jl8Mln/ESaZ/qGKDwHYFf0tDRO+lZ5
OYAx6uSdyFkRmc2VUX17raOmvf7+qIUhROGmuNUtv2Rmshb5/dboKavL/1/++2dEATrYb9mG6TvJ
avfUgUTYz3Nyy62hZY2+lE0z/cGFhxvVK5lEXW+xmrBsc12YSPL1pfJACYdaoUhZZxOqYHMsv1Tj
8P0Liqi07gGosNwRpe28ugUs5nzBEkSuw0qhwz6b+7xlVNlzkaktY9Pk6HURVXA1MGdNk3LrNWHy
zV8HreqxvFtE0UG+REsUi+Moa6gLtVyyETSBNEnV3DJv4mSy4msKog50SKQfKyRALAYf5YxGTAsN
9VB5i4xS5tZNWNvfH0KeBBRF2qcsK5YQesc1yM7qgzyo8yzrbdqGxVUsgRNYLHjmGN6dbWJxTGMY
4b0t4NG0XkGv7444dmd/X2vesG2MMtzqZj4+6Q57Y5fIzEMcoX2wU2hzpDSjSGpvYNg4w7wcS4eZ
soTJnO45cbqdVnoGcm6WOqJX9e6/Jw8Zkcj+Aq+N40sW/Y+x89qNXEuz9Ks0zj1r6DYN0Kcuwlsp
FLKZN0RaerdJbpqn749UzlRXDzAYoJAoHSmVUgTJ/Zu1vqUjqK/b+IAj3N7gVyB4vZbaNegN7aq5
PYxlcrjahi7Fp4546cba39qGl11MwQqkiAXPIZ16I43Ckx33P8rg5KZj8rRUnKWVZXsmO3DfTdrn
gXduObFdi5j7TKGnK9hTgrTmV5ohNncmQVuvxn3MVKBf54SDRhuTOeB2qgM/O+pNGB4MIc4xCm82
Hll5GIB+J5lrXIrZuJ4QM7srepw61fwh5x6Ktcl6DaQ8913nH/zM9AC5ksixQijmbyIQe2ec1aJE
+WDObOE8J4R0gCOfBA7CkgkOHRvjllWDjxw/tIbvTjMry0eFJnau+K120o+Bnf00yVR+RH3P6Tq/
8Yne/ih08WjajXbW44ga29m4qPkZlEcsUlqQ5CniUdspeQmG0YNBuvzCokUEsDxaMdX/ebSagfWh
9MAGD06Jz+ZBnKewIWnC82BYR/jDjPCBWJrpstQDLpYQ9HU0DAtPxcN1siVYx185WDZHIupkv9Pi
+KZX3cGwHHCfzUyDpxdBJPWbBWB4QLaOuc1I7X0Y5jnvXkSwbtEM27HsnD3xKL//VQuiGdOubdu9
JYRBHAomg5cAwFCXmTVmtdbsdiUCt5WcsRvBZAdnE3D11gdeC3xIIc+PqpQfKqSlpsPaN1zOp8H2
vI0gRdlNYXwQZLnzRMviO2GjENmKhWXfBCuFzWpPvOUjPWZ3MzKCxcqctyGaovDqYp4TMYzSaIy+
9rJnZ5zHsGrwEPlD2V1J7tQ23eB9uLkL46wZHmyDm28osvarpdUb5WUnamzjRTHRfEqqbssouA18
+cRiDQtbKKdjMo1bglucL9pohFvZCkBGiXPsmLk8oWUEc05wWFBLfDktKNgMv76XsicjYcsC/yJR
ufmxvy9n3qtgHLtCkvijYTYmYqQtqxIFC6RJkztioX5oFNxJLrjRYyqSlWVgBmbk6RzZBZ69ZWzB
JpVJtXHNsZO4cEPao+31HUr4yDzbKVbCrsURllc1TmtGPfPpT88QkbkFf1Dgdfzzt5hKfAxpUdya
ms/h+UVkvO5qpzjUUamvlx+bkF76p07Y2MxhTRC0c+0ZXa4/2zu4DfFhueEnawhngf0xbniCCjt2
Np+XPW7tjTUqcUptP6SxgNiTZg3NZ5IflzOl5YXZlkQShDYaO5x0FSaTm4yReJmx+kjyRnBgBf6J
BKTpSZmEmnvoXZkM0ooPCArmQCT8SGrtzI0/cBCxadkk0XgRBh4ClTpC6QTCYaOXiZro5hIF3UHv
eECjUz4YeNDtg9341WksouHq4MgE3jiXuHJK3+NQvn7ezmEf90eiRhDsVfYhCEz3VVVQabByfZ7x
nVES4Zvoaq+ZmtgWEFO2KnDtncHMjFwM2ZwYm1wc4ZWHpqPQXdpyrA9T1sNVVE+caPIpphvB2MFK
tqmapzG3v2iJH10Ku+cekY24ZhihgPx0jGxt7vEwlke3n9jLGHj4QuJFlswjz1TPQJ9YEyguJa9M
Tz332zp1A+uBlhDpbtSYpzCe7HdRMDT2x2NVZPnVLHFtGh1sAHSHZ8E5SqASw62x5S8zU2DozBhF
EWNzXpoLLQ8un+eSE1DSE3azHWoSC8dKb+Yde/bW2MP7qIg4JFjUe+r9DAkM5/Lyh6+I67NGEiT8
zH37V/lhjjb7nwnERANh+BIGPD0CVIPbz6f7hCVto4qIFbLLkyhyjI8o6tSzk6W3z7fO7PFrUbX+
q36dbOyaSKJLeREVY1O70y/d/M2XPyTBJCu3KpKtA0fmIruOqg5cBEu6Cg/W/N8Cu7EOUZzdUp7L
j0w+QKm2slovowir80huYejACR7ww/k6/k0bUQ5uXnKlcpf6Q6tcfW/Hcb8DUfMoCxx8JknE9xBh
bEOvTDpw8aY7lJdR3ra4ohTFtNO4RwZEZ6je7wWQvpML1spbaZbXHt2RhQ3wWlBVxSUfQUvYQxie
P4vsBOlaOHLJSqG9aMArT3pZZ2889CGTzb5zrTbZlUi4KEHIjrWZ7C+B0osM0lagy3Wfp0cn7Vi8
1u01qVkwZKO0LnnlGluf1dEMQrsj7/9Ojk372JtGAFvXyL82ANcAhjW8y+n0UhKklAhfuza2/7WY
+WZeRy+0DBgpEklrCmrjDHD2snT2nQbWcC5y2Kr029h2wr2BAugwMdtZc5nyvMxTjYFNSOXtCPVA
glSxF6U2x9byoT6HBKhkfAhFpxCmkLAh48Z6GBxBIhfZ1/uhLNmsWZY4t1ryqMVMTuqw9K+FZ5h3
R6+fKxOPkxQU74x/EJ8KvX9olPEDOsR4CfviHsd6co80n8BQ0LalroDCkMG+dudNQVOb8NUxWpAA
H7mEYA+zg5kiX04tE6BNWfeQVkCMUBkkzSmqSJSbL0IqV/IFeqHz2IDOArGYnQY3TqR+hZVm4xcL
e/aXRGaDsRywtLMCJPSJ43xyOkBoyYyEm1FzMVU1nu3A2S7XpSl87DFOekJhFxwkLLB1mQ+ULIFz
JldY22u+RKTjQRR3bejaJg3wRRtzb2PXPls/m8C20qYsKsQUHpf72R5lCU4voLTKsuwoErmfgBOc
kr7XL5i4JdQd6qBSyPTYddh87CrCATxPpQ0X0V1pNDANsoFVvB19TSorezNDMNY4BU0W83DLlkMi
8AgkGQkq1jNPv/hRgigsyfwTy4pp11ns1yn5HOI3zG7NDHr4ENSP68J0tz2Ygq01dvaDFpY/zHqs
OQp4aQwUi1Mh6j2qG7k36MfPD6mNW5NhDM+j8GbpYrzbImKLLiFQKVbUuEcSyt7lIVr0U7rVerj+
jKiHm2h+RJpVHNrR6LBGYEmVShOnEuiC1tbjI7Ec+BuUzR7e0AnwQlCUXhOVf6WZz++epn9J00Hb
idyVp0nSPrhRcHVacUR0mr+AqMYZ3T2zVb0XllWvuVP9jdV7zZ30AigikaaukVT9A9vgu4IItG+X
fysP9HbDRt3bwziwMFAPw6HPAEDlfUBhOCU5ePlZTTTNA51unu8s/88zE0oT07mFA+HvtMo1hnro
OAg+TAjJA06aySPGgTacpQPzac5dHnGulR/g9vsbog3UppnbqzYZvi1jEnNExklBqM0F4dTyK2Xm
ZehNvKfzXIpZRb9avlBkbnbLCB4ZC+2rqyT3TM9oKEwQoH4eYLLihuhrphx2Gc1xRE6pM/LPq3Xc
1a+tJZhZ2tj8y8okBqaOHhmiklKTx+MN75iFlZWQNJc586ayAchrnr0JZnBiEpn6Vlm1QL9F12GW
xDbAT5rftKKEqDAi6ol037zEI/ZeabzYkUmkn7CCvUnk1qbWrhGlzO/MK78HLYUFBae3H8gxKiws
zS3ki0OAfeVIVHtKiHDFNlaVbBwZjm5725d7vI88qMm9NvSoPlcwD46+BcOkt7lrEh496Mu0zAV/
O6fQTfiKcJj7KZghSzwHJnxiZFyj5/70EANSX2ENLriJ97obtSc2Yoi2wxq4nu+ywJsLDLKX84tV
/Hlh9TbQf4Hmw8pWGGfFc4VOxkKsBXTgqKnmTevz6buW5PJelxZqi7khQqqlnxp/Vyoxr5FF8mTN
shHNLvz1SBDXnpLlWz32gCjq4agYH+zyAXG5x3hmQyVeEl/XibcspZiXPn2ga1egQpjib50A8R8b
FrX3KgYOrgxm9EFS38c4eFZDTi8wsK/wAkRymYKVEuG28uv8QLDYcMt8p3rogkI998LaO3hkD8Z8
6qG/7o6NK04JIaAXBmjWreo7FkEmVT+2q42IyZIx4lcla39PWvOqlPZMYs/GVQ4+5Ghx2rGeNS+2
Z5brsojjR1eDWVwSLSfmAY908XRwQAZHL/zGoxfA1PytGuROJzfG2Y2oO5mjoEABll/NCXSZnvIP
F5zYp9i0vFsTVwpckfvBpDd7lWxWNJGgl4p6ugWCeihdJ8DL2LiXVcjgomSJyqg7aHhDNV2CG5yX
vLiOt1qoiXOdmeXD6OQ/jcIZD5bK8czPLyn+/ZqNuPMbhy0eIR5CvCXA1WPZ6btIFM3Vb3EcsB1S
mDaS6uyXzRdDY/Lt1fpAmqnD89SiN66m+FhUDvMyYR6tIh+4BbMTylDraBRoebG1Ta/diKAfbv45
ELbzaDg+SE/A0lrSAGZ2ahC5889UFq2DZoIOgM7Duro4oDfTfLpZku3LULrWBsEyyNW8OGMimc6e
H1ZbghYuNbpsTF0Yfql239uy+dGHvThlFvETGmhLQClyuI6YYSeyHUht7XL4nLDTWmwtJszjNA8P
iY20KurxJS0707C10n0b0iiazSx8J8Ztno4tMzE3EP1B759TR93HLgLnrxidnucPjeZO+LaF3ncY
UGt1HdJwWQHLUU12dCqOFdF3bzXj7FlA4iONzTiXDQOUdi4QhnNNn+qm9CHn68Gx1pizzK1ND6L3
qiZCU7WayAduaRO/dsvOXwFhFeRphampHW0zgsFnssYDLsAnspCHCbe7ZekPlRbL9bKlqCj2YSuU
zQnE+hP1WL5GhRBcSbH1cAcL+1pOYKfxF16c0rJxU3HSDSUzCjZLZ2WF5lmARNuGVZ4d0pZsw7Kb
IL2FZffYUF28mS4PtlakzdrpIkJNkPoSfgigVfeiZ1jhPGd2kHySn1WNjboUQ7Kn9sE+5DXZHqst
Z1fjFavJ4jFqyIkBQTR0a3JTc+IHtJNKvPymZplKodk/QHrRUurTu2dqGUCXAFpiFkCs8Ib0MHgp
MfAG8kOPLzJmo2TS5jfSbw99WmUfdSf26DlDAqu0V5Tfa83z3HOEjP/Cc4NJevS9oeWFkDVcKB+Q
8wXdaUpKJNsglZJQb8+jFvWb0Jb2amytu1sG3r7Ipz0izOwKX4wEM+0xYELGwCx5Lgwv+u5668LW
wRKkk3Y1WRgiKf85y1P2gOrTC4bMZ6j++gmA4d3Pccfo5SsYgfJG8GZzcE2VboZi9nyF0BjBva7w
MQ4MUE2ArugxAEAHNXMwamINtlMaISdNqpKV8XyX1eUQHZx5ldHmw6nIfZ0yQx+3US3oUwQWPz8q
NZzuB0NZ6lzY9NwtEzg5cP8E92bebzalwRmqmxegYN5mnN+mJNF//4urWpvtwVboGFJZf8ExiCW6
d431ZNjMsszB5t03rX1ddPTrlGgeBtXj0LFgHgfja+ahBmdcPH6IMeq2refCIJsvq6oq9AfUEkxD
+VXH2n1ZkMZIrU6TQBLk5XXAXiivzta8HBVu0p8oilnbuQ8KpgLhzj1zOHVSyosuuqq+OFOUn1Cf
ucA9GIy2be1sk65qrktxpzKzvXWA+GwvDJ7LlGzTgcpjF4+1jeecI8VO4Y+EboBuojK/8RJta2QC
XT0YzwbW/mNPD7uyC81fA4qot80EkQIWV3KRzgA+O0gnJqWozj0duTgNSbaWmRpJ1W0TxKN0H43m
HroSoGWrO7eU2cTV6pGXLS8A9jz3GQROt/bCYRcwf/uAKzGnDbtuaRyWTs9GYnTxM9myOaW+Mfs3
O4D+5+QxnOvBY+xLXa3po7fJkQ2sW61tTkHTvCeCmE7Tb76Ggl0mDxkilTLLu4Z53+0FJnChwVeT
S6U3RjhlGUNhiGbyy1zc+dyeZ7HMTpyCc9H9q+cHk9zR+O6WF6Xvex6tshz7U2dGT/oU7Xvd1B8m
N1DXJC7Pn0OKKdlguNH2lT0ON9jVzZfeD9/08YeUyRdjgGex9A48yoNTnnXTgeEUcpFpFHtL+9mD
o3wYko0+eRQ/BbN/mmP8BlabsHHJqqc+g/vmIThgu4J/sp0VBMkwhedoGpjgzsJALW7SF7uY3iON
ZGr0E5Igi562vzfpb5aHa0e63IQkWJA2GtTWuw9sZL5CdUnXyLr3jK9fR/t50LIg/4aID1GoYpju
lN9A+GyZzLorv64f5RwPPatDDJfUyeX9kxj8Xcskc5qw7L093eH48HTkgKY95BHSkX3jAYS6NZjA
7kwA+baY4PalwGuCKmw690xL9+nUA8ol+GqL10ysmiyGZz4hnoUGTcE/t1+6Qf3O6JmhZhbUzEKH
57CFMeHPDw3NTn2SQFATWC7gJoxyFpOAyZodp/7NDXNWQ6VmrVRrnliGldvRDapjBuYHTaBkBTfX
1akH3T8ZSTzQrKA4OdOPULPw8C/TwLreYP/VXiLYgGtT4V+vXXXPgRw8RrFzKonhSVfJd1l4/RU7
WLyaJJoxBj5Uaeii12E15js4odhhOg9WWUVNhq1xuNVIyZRuRC+mSUWHaOgaCSBdCLgA0me6v6pr
ni+enQPYRLUJ3M8fLk2ovlcNCgybDf45UYl2tvRjR+jejmWWvl2epPMUUBva7BYRVxLGwFTsbhPP
MgDV0Y6XUZ/t41nz0ZN1MnXJ8N1zsBWO3ssIzBF5u3iMA3ZPuq7JQ9Ur3lfmCBs1FNEOsx1+5fl+
R5xxQNyYEdKazlQgdAei8/bOBEOw6/VxF3i5gRr0xewyxsepCcwKa2HMEMBzYE7TdK8WPDzjH7xY
SxMbeuSyOUbpPxYu9vPeYm4VcnWHuc/KYlauRzgvz71kFMbUlimoEbpqJ0L5RuzDdNB6BWiffT4A
4OAcR90+scuTQjpkH2YJY2Nyjatp8h/1AbRPlxIGFAN8FyFon9BAEe9jsTmUWjrHDoNbmO8Wu1K3
3uiHM4xYtdPxOK4kuYJOlAy7hlF0vn4Pc8wgos2Gp9DJWqRy0WrMav0E2/S70YfZYyx4yzRWRfMV
3dVlTB4VO15ZFR8lKo6DW86vWtP7c+OKQGYgPBwYxhEQW/+CySPcyEZ9dXkCbIp0eCviSduPJo7d
rIXVqRUO6NL5Ul4OshCu6k7RQSyHRcoUEMstw6m27sAAe1+mqecNsVCJvWWsgueiRVeobdknWJ8a
ltJLpotljmejmvy3Knh3kY7t5Kh3m3mTuQzImC6+L8PGySdHMSelgZhUQr3YBlVbBkI8cRWxt9h3
daLS4aWmKQjfKuJBuyyFihRxkzeQWjkkfkKWBf7yJGJkjWO/3DmLfQ58r77K8fKE5fjVnxl8vtwt
rYs2znkKNXXnMvahY3Efbde9ty6kDejH60SXDy76lyO+SXnBL7YZ5kVH3QNlLXTrlX4RId/SBbVc
lH7fDefl7W4sM9vUXN3P2s8kE0h2i4ShtMOswY6jnas3wcF0NJyRiVe+U/rSn/lNcmxNEvCy2Bd7
V7Sk6mkAD4bM2QRm559166sF3pqJO8AisH/FyQfpE9jmSN3dACpbEPPuGKZIxuZ5hE5YiZ+gjB+J
kWQAV+/rzA12dR6D1GJLofk+zbUb+9fQIhxlZBDISkMVZ9IY5KoDQVmMhf/ZpgrPNW+MMzAlhhTf
wwA4iyNaQ5B4YPGrXaWPZJn58aDLPYry9FbFEjYLHPgj9+VIsln4zPFXz0VEfG7F9K23yuh5Akf5
NA6wAi3Sgo6fY4+ikw6w6L4mAKUsdiQ0VW/WHCuORWnFzje+2DijPxc0qU0Wh1b0vFneAFgcrkA1
eUyNhVUD3Kvr50Ya84q1Qq9Fv2rAg3hEQgRLhwzAiwrG32VfdFtwEvUdUvOryCf9fSIVPVWI0UFd
8/zNgm+Cwk4NjrpWIHOvcWqBdjFQwGjCeMjI0e3VS4e682NSEAwHxFqrRfzCO/HiD8h0eimYIw0W
lYdhvHodIwdWbhi+fNR9SSyA881bOSYQD1iCER/qTNrmE5gN397Pkv6xb7B1NeMQvDA8QMHeY0yn
28iXyZ8wwlMfd/5nMcFe0b9CFERQ9NxzP2yKoPr4zAhYig3XnEthS7Z32NcrEjz9dUJG+6prNHEx
TD/ZxJMl1opp+y61getlo9ueyiqTpH1xZKIwBGkOUOAodR0OWMm44uTI2Hqnk+o4LNIjvzQShjis
pkPfDtWD8Py3WOs/EDJvUQVkT1BCvXOwfFVd1jaHHAXOlNbPkde/hqEkTopbGfZFts7mznboMgeI
QTMcB9zrllLsyylAEJdQPQ2o4g5FY6B/6gROCPz5McGWx3IiDJ5Zjn70sJ6vCfHdo+JOH6smia4Z
gTUgg7ZyGMb7aNQXSKThWXSot6q2J/l2roILTHEV0tAd36o/TeU3klFIUSEiT49zcHGdp07UMBkN
7FFDMz3OV3ULeknZO4Ie23uTmA9k6TrH2mby5WCBZtHDqdZmDoiZ8CFmRfvI+AnB9HxSyDBiz9Jb
23mj8VjgzdsgR8bYpv3OHEODETY1j4o7tW6d4KQy9DqWbn8va0FQWIti2kr08KPKO0YU5C1own+r
7Wg6BcBliFsA7bQIJ11qzA1N5c/MQ/DZMA1+KSztd8+SF3qB89N3L2X21JhT+V52pL1HTfMqffjS
6WRa713lodsfWpx6RNkQ+MuJtJQNy/NR81koT2WUb0XkaW9pYzHJNyMyLeaZplXW+wVCjacEnnYw
c9fnzU5tUfz5IfZ8ztv04NlI/JZWpzEqzFm5ZyCn5/fLzECCycSlFWM3I0dqW3RuuhkDnSf+3PoZ
Zv5N8jscCxRCBbenkabjhjyS+ouPXnZ1ZWBT3hGVI0oSZb/9LBvKTPNZGPQQcoz2KCXpmWGvACcH
/m7yYKEUVGa75WKT0n3yQ4VODKD3S2/U+Qpb82MLwBpRDeeQiUt2N83b8TJ2fi6vjiMZL2dIZu52
Dx6xFRSBiz6W0Q5UuHkS5MxwNmSP7mZ5XjdJbdLVzYPa0o9ZXIjWekXFDoicgEJGLsZDE2ruETme
YsCIbwpP3tyzoLIjz6CMmUF5vb/TiUtcOWZG8M5QkNPQRMUjcuBxqyO9PKfVTWqRuKcRW3S39R4M
s4VJ6P6Qc/ohnJhonUvsu71DElXsz3EkOGHNvH2KWTsclk0sgrWjrJ98bbg1c4cn4/rNGIoLFVf1
xaxIP8Q0gmy7zunUAO5KkQaveA5Z7w/BifkhTqze7U7NCDMnHkvY/Th3DvBMSBgS+UeAZ0wnWaj1
UeHUysUmgZcS93E1fnUtksAQUBPhOawS/IH7flJgnhLGl+VM7hEg363AY+upot2Uh9q6M6R966XC
r1fVrKKoosKn6sU3A9ApEmqScqDoqHp2xFTPFkytH9Ycl4ewhWFQn1OFuXlyWi6FqYurs2Oxmjem
IXscGBeshjK+1E1j/7ne+ynSTkwkof4EAIIdmv0/RzVKz3w98bbWYHcw9C2lA+d3jhzGQgNUsVKG
ashdYbtsHvyR6XifDCc97JBVxxVwTwFCarlEGD6WxwgcdRupCk648+FMWXqvfJHcO394mmfoxE6U
l0zWwbH1Il6HwnhWuqXeQ33Vjnl0C5InLczjx27C0Zelk3uJ7fYwVZUF+BA5DVRq9YxDpGEBhUMt
A6KwWq7yz8cbC2AUzEhmOEReJpKDyR8fjn1qJ+Rcyq1l9NHj8keMorJ1oZdD0bNBQw/RrkWPuxum
lrwvtyqPPeGkGx/3EaLJ8bL0GWUdHIpSq69sy+i5dPhzIg/toy3ZG6pGRa8GUCeiVPghSP1YKjZh
aj4Es5bJxViUm9gOsj1+R8uU7UdSE+QVjTYCAqWpvdLQnhNRDYvOheha9LPxJI/S/D0qypvfRem7
VzS72EA1X8WJ9ZpWKdgJ0sTXjYG+CKvqOy6CfFPbbHBy33uKfRY8y0TJ9n12tiGKI5RZNAbQp60w
0I8jJzPfkdDqQmH5pEgEv4rNsgSWXxBra7tTcyhiJDFrxKT5+CpVaMK9Ezc8Ifoi3UeE9KAFYKuN
xroPSC4OrF6Tw2x4J0TGINten7Y0AS18f827h1l7bcHNI/HCVAnbD1TBaDPB6ayIVPjc8d8aJ9x2
o6MfGrd6dXzPuIrSsmb8iuue+nR4MrosfpCd/N5qZDcKLyrvg8mYz/cBkUu2yUxovo/xgIXGne7L
kw1nVETYNtnho90C2e+ZFEWxD3o+tqrrn7bNdc3T2Hhvvt+H7+ThDdjjPY7VBn7pOAdiGW1Dq4mj
6pjz8KadQEAsfdZvwGmT+tAg9jobqXEtLWjpNdnYYaDUAV7Bb0Zw+jnGjbCVOHc2ct4iJHRTqYuX
S5geA88ptBjsqxeemNqMWhXqovuVXCOjYcLujzHw3uHITUdlOURZt7Fzc7x83nuLjOjQZmwE/K6K
YMshyCzoB9eM56dLCkWDMYSu34ckiE5FV7yT5hAdgzr5zm8TPSMlalcqMcxz7bjVm8u8eTtoA7p2
RS2gd2221c2EPGpvFM9Oc8vmiq8a/O6kedFO9DK+e/kEc8T5KZRO4EXZNE9ulMutlsc/PRyrd05+
toOWnu0hk3CuFiWRmTGEgkLv2dOIEQSGysnLGxt3kzT1dEZeCGtjioDDTPkP2y+/hzGRZ4A9UXKP
uhpWQ5PLc1en9iVp9bPRkyyLqU9+91j15lH220pr9x30ML1S4vxyR/1t3jjsBhdwYB5XT4QLgaK7
IkRS9FW8UAVK840hOQlwWgPIAL+xNuadINaa9Ao5HNkEiCGGsi3KVD2z/Jegzs0DbHYXbVjqnBFu
wc+QmfcOTgzBsh1GX/VOy0++AR1IdUa+TVU365Vs0DNlXF6ZoyebXGeBz32Q3AdfvngzWEXJ3Nja
g6kuEpPIzrGDuyudnPkhVIsu18JLn/3SVUxLHPWMGT4vYs+FfotGBG9QqF4ttudnq8IHMUUFHuC2
vsYqUI9ZE0MkK7TpT+khNSSiy8oO3xNT0i4q9vhZIZcyaTpm/JiHzkQP2ulm/GH2HqOoLE+vhDJP
7/AKGHNSOdOeb9Ts/ujD7uK0lWBtjjUkTdmWIdp51l3sISVC0hfP1wsopsy7WhXaCFhK96EIcaTM
H6k8Ly5FihuB1lS8lahIN47NlhEcVHxwJzRBYKe/255LRNEyb3Ei+7Lk+pkxYk7QqnqW0rAU8bMe
d96zHWJ0jeiJCpl+aCIdrtEM9zfxdFgRm+bQYs5vdV15yCNv2soi0IDMcEMs7VPSFCEmmJI4mJwk
5UE3h6ti8wUIKUcZsgwhguxbusgJWwFTo/ezs93l1qFMZHe2vL0+dsQ8zNNHns8Wu2IQTXNhT3xp
LyugKM1Aeau6Q2x1+qOw/beJFSoMKLKUDLwHeJjBVmhd95KiNiKRvp7ew9QHwcDXgr+hdxxCDcVn
g/jGDwskm421Y5tvfEljxrFdrl/GsP0yzTrE3oJPFgrNOg1uo15wsHxrkWdugQZjxhed9jb07ilk
4X5XXbVGZo+9SrbmEyc9DO0yY7ueNzGgLnUKcGFxnXckD8jS3AZ8U+V0A6qd/Jgupbbhx+6mlGV6
N10/efRzieclyT6an8zbhmuGIONzDgMRFFtLXoorwwGojG2pHQ0WchsoicReojfe+bP7L3JFCQ9E
cSKl0tyGURjeORi+U45h5G9IbyZK4pCl2bVjlnkW8xQuMdPf8F1tnjy9sRmy8b4sKqc29h+yrPzC
6qW/aL3Lsnzawj6YjtSQNixw5RzJMR+O+NCHVTEdGBKwlKjYnkuVq/0yQobEv1WdziYwA7jatoPa
u5k7rMsyjdbxUJQ/+rhCRxPlb0HXfFQsbFdCmekt8bT4ivnNWc8sLPt7SKRIwfFWsmsktqS2akBe
WfOWyOYW6Q263PmjTIfgaw3ZyR7NestDMeOQJrBRK/XnYCiNV+RAhGewz4Nrl+/Yq7tHaUThmsFl
8epmpzQjup6kZPRx1tOcZoC2kh1kKL9BBXwcNRwZ3aTzMmFnqdCl8DtgePSFKBFIMT+QDLISA+pV
V2dQQ5S428xutgxHZvAtDIY56bbNvXaPFQ48M/r4JEIdEzwJrc82rNckDo2O6BJZOg9TbirSc7tn
g7QdrB+QcTXpvtc+FABZEGM00UTj1+WscsE3ehBbAAqk53hoN+clce5//VtwX/PP/+TjH2U1yjiM
2v/x4T9fypz//ef8d/7P1/z73/jnNf5B51X+bv+fX7X/VT58y381//OL/u0786//+ek239pv//bB
tiCYZHzqfsnx/qvpsnb5KcJf5fyV/7+f/I9fy3d5Gatff//1o+yKdv5uYVwWf/351PHn33+x//hv
0Xzz9//zyfkX+Puvc9d/i9v/6y/8QjP391+29w/bMlzheZ7uGMK0yGLsfy2fcf4hhCt8VFe2Y/iG
TbpfwXMi+vsvS/+Hjj3d9rEf+a7lWAQoNiU4lr//Mr1/CNN2dFAhpu5QPrl//e9f/E/y4uc7xgvx
5+P/KLr8VmJjbf7+CxHIX/8WxWg5XJc+wgJh6rbDTzdHDP634MO8KuqQaR/pqHWnH6BcDCdjbEhv
j7ODNQT9qS+lZawRVfbMF/C0WOxiV8GEVvzceOFeDxJgS0WtTmEwqhOuF3X614d1NwUb3ULBmuQ9
SSYRG4pTNn/158dB7uyzqHawv/CJYmJAgn6d/CALUJvWfTBJBmuE5R2Z3ModfeNeDC5jcCg4nsMe
xzeZ3NURVeJED0mW2pYDddjEHtHIY5zrUIwgEk9pUBAUDmQllhXJPl32SxRGespD2FjqRc8DdKQ8
TQh8HyjqWI9YWrGxYoKZgx6HZTXJjQibceOJIn8SeXvVcU3J0GdANv9g8EPfhtDVv3RgFYTUTwzZ
QcdWUgHTrlmjFJmzF5kAtyrNYt/oyYZ4+fY2VAgUMBZeE9KhGEg0TxH7pmMI7RLCMrAIQ4eemVd3
xHCoZ2lh+rTkgdiEb/lUqIe0tuFYDBsSAdVFtBPpPBo7zRwO9q1FyzhEXQAuejh2BUr8JrGzc8SE
k6enROXQBYRE4ZvIRahOTtHfmgYgq954ag0eknCFeYhVRsckr9QdTPbZtMZkz1IdzWPXjw9QyV1M
E9lApLyVPk0Xh5TtVc5QY9cl9TPma/+/2DuT7biRLcv+Sv4AogADYGaYeu+kk3T2IidYlESi73t8
fW24XlYq4sWKt2qeE0ZIopPuaAzX7j1nH8JSTmomGzclTLxDqeQ103zVNzl8kqi/gfNdYRcGJt1u
vazc50b3wEaeVAYOi4WkxKhIEBIJA+Bx0OGNnusVdNE30KjJIUXxsh4GI1+pBJJVnRAFRmdlY4yS
mJXhpm6NzdiaLwTz7FhJSAnAqNQ0broRo21sAz99DuEdV8gt1lVqo6ePqhPDepgBVY+YHX+TljI9
TUp8Y5qrd34NuYZ9/FanmKchAukNM7C3gGjoZmBcXsztvLNRC3OBZS9sPTPSFkpKk8snkQNarEAb
22QC/GCSCueNHR6SEnFkxaut1FQr4kkOTmxshdNTLY7gvirb3FkOHX3Xte6MAAofhKkDSonXaeYa
dXAfrYuqvsaoIzYk02Zbah93F41gbfui4Zk8+sVmnIDqmTnxTV6pT/kiKosKHpM9yhdcVhV8LzQ3
Fjc1mrn+jAoZYlCRswWerHHP1WXsZ9nA9kAYuA60mF8CrzxFs3rqGZee3dbyjmFS6LXDEDlvveLe
rx1scWgz95XpjQs+wbjSuEDQugSfVEDsIjPryklIT5PMnkD9sMVsSYlbvpSL90s1ODutGTx4SfiB
m0ms6p71OPiQabTD/F/l4hpF4ouqUjLQyChkgFjeEQdNx9uN5Y8qRoMj48A+SpoHXEYKCQH9r3VY
aJItCjEfSDaIaQKaCdekTrdDl5pblySmfZL+iJB8b2LpjNxP5Cylbf3kqw6Zwpx3615DMr5cB20c
BLugJTMGHRJ9Htqo+BYgQYuPvqcnahHhApSuA5QALX3MKufU64lAq9avMIbzdkQVesiLzbNfmPqm
1OqhFEVxrTLBBtwnE5Q4nIqFyjfIBSebEblrUIOpdzQsZAwmMwX71mHsFk4kFbUV/SGnX+cICtfd
RIJ3YCrCV2dM5dTBMGdIgUFaqvcDm4WVDVB3pQrXBG7kfU5F9ehzyu8DL94K27RvA0jCiJ3FF4Tm
ARRnNd7XbBugG0BJufydlyc/i2ywrrhMvH3g9uR5xLq/H+K0O5Yyf2O+01yZRthcpQQwYBoh4qeq
CF7CQgCaVXZkt0Oq3CsUKqirWhIVrORPX8a0JfmsfqAoinekRQVrz8In1OIPPvNRdlXIumOm5W3q
9+XtPAssTinKfQf/7rYG4b0RpiCYw3NPvYrsIxmGaoVaxUFqgzQLrTUJAAYpdSTGvjk+z4+2Z1Wl
OXNohtS5cptBoHn8QdsovYeOny3mH3CD5pjtXZwI11YVP0IQTe8rPKSb0kueUVLkG+xV7jv6815o
8WFXJm3M1uqvtNE/6zBObnxoiJt4hg0/VsK4F0YYPDABRHJM7OIeC8A1aXDua9w1NzPj+5+M/z9c
VcaEnSDZBo5BPEwFNp9Nr3kPYxcqltl5x1y2+7K109vMwCPYFjMJcK7nbbnYuXRaeZi8xroqirum
G0gpNDEHhFZFFOncfitRjIQiu8uyyHlMCga5dL3GO6MRzrEg0w5S5iRPpWifi7lY+lJm8ontga6H
/XPsR0z/xJA92AEgLCMQ+XFQbPtVy2+Hp9qB7Vd7RNwuzxoljiognivH/n5nkv9IKCbNCaNOnnhh
uUUtdF9zS3lZtWANFgHnpV8oE+3jrpUEKSwDX+zP8yW7YDvJrGFXbEChvPzv5Qum8O6IpXLvm3Sq
qajo4+N9ETvqL7z0tPRXNPw0Wha8LvEsWnJR+8/CxgF5+assZafOcAC0n3Kvg9leOoclYNpFzUQ+
LNWJH6Unx4RkBQGu35VadydBNiROzstXJwfBkTh0d1MmLlYLrsrvyYkwCVJUk/9epz5BeVyieZG8
Yc6R6xRE9XVYdeUC8YqPNlcYk785RrZvE5mi1GqMDfni5yxjYTQBNs4YmSW4oVYarAPduIa0z36V
1WWAgHNO8BeEVyXW2D1aKxTg+tS6DVCCKJ3WLWm/1yZ6ok0b0zTK5Wiy0R3G7VwWZ9Q4PFBziMUZ
xFk2/Lf+MKh70lYhI/gGt/cZFoq1BfWt7kYiHbYRcJ0z1YqBA9WSV7+V1X9TrTrmvxWrkmrV9WzK
VbV0NP5crBKeJ9kF8zbLBlENKvHP2sju29keeG4VJ4YkwS7KXHyYE500kfSHknkdnE5j2mXMh1kU
fhRGN55E0B6yNAy2uqXvB0Hjit86HLB7YuFq3gl8Z/O8DLwG0H4e7nck29Q9jkTg387Bvm2qg4/s
ZOsNNMa8aYWxmFFTUUPiA6EENgmtofo2Zy0RzV42rv75QFjuv5ftUps2NbvtKeXZywbh97K9Bjkf
RC1cCiGL9tRT6e3tQpr06IydU/o8Td1oWMO+xqSlfcAnkiQaR5TTho7meJelBmH2yMDH0Y7u2mDm
GTMQ3ZeZxlso662A8MA2M/bpRVTDOUqwbJDQso8j+30oYucQGNwIiVWQu0MF40Jl2eR2jahh1OFa
xTI/hsjw4WHHXxRiqB99/WKaXXpi5/zlSjvfFwBErgp44olt7xkUu3RU0jtRJcUbYRAoSTz0MJDC
ddTlt1YVvhJPXJHpmPeI16b+Do3KXvZWdF1qUMwVQJ/V3DrRufE+aGFu/bCV350gv9eGYtaSEFDa
JuBsix7jWdG5tBcLvS05RmhlAfn18MVbvaI13lBfxKfIZrRZmQjb7QkeFpM8fEBkTRnCvW2aJbSV
gE+J6g4uHl0MNH2waeedl5ANnof+QcayhiFhf3cdu8EOTZBonTXJhrCs1VghSQHWiB3XSe/YuQDy
8Lq1aM34KqKjhGmZiAT01bUsj7Igytafq8dqit19kXX+VsJvRdLiNaCPSLxAsAFA0iN/Kkle/eXY
apc0c1Ltpk1bkjxVm2mALkvUj5j+Xyuj/F4mgreDbsQQ5bfaZU0KHMYq0nWeAKw/I9FcaD8G8ofb
2AOzZKnwIZQQLANlE/caYNIZRjKfQSnfEDAXEAH+BgHcYT4Nb3/RZwfpGzrR+8wA+zNb9dHqqXoT
ZT4m02eGewr6Zp28THF288+3hsvWvCxS2K75slVns0y6g6VJ/BCW44hfG97fNrSpLBO7H4Btg3PD
10EcDNOi8GzB0oaE+ySyZFpngYaF4C9042Hbt/M+0jO7BWwU124/vxjkr8+Nch7cbmRwkbkP5YIc
Fp63cd2jyyB+lYxHv0uPYi63PMAZUtnBUzqJa2N5oqgZqWAqmgnSSv4iiuwNocUH8GFwPggJoKHj
vBEM8YU8IV63KQaza5OwqdVQUhBbdNgbmE5USeZPiyUAQ5RBlKRcO3Y77jKdL+Y2qICdxlKU2A6j
WHEXB3X7a5n5337Pf+j3OOK3a+7f2j2PdfRfp488+fi947O85FfDR1t/aEV7XgrW7F+dHuX9IR2u
S1NgOcTgbf9Pp8f7Q9tSwflzFbJUIYT6f50e9w9PCB53GME54yhu/786PWJ5Ivx2X1C62qYnTSTM
ji0clJd/fmJgZ3Vdk4nV1ivM62YI6wMEKOeIrp0LqY/QaGp6/n4TPjFw1IhAg02qBgcCbS/h63o7
ALUYV5vkC/6xe+2Ud1URvi1/7gp6oCDJ6qvGwi1plOffDu/fPfY5Bn9965bNA196dMJM4dBC+/1h
l0hjIinIGbeZR57GRCQhA6I7uLcYZyqYyTkz5oV0taQVONcxm6VNZQUvpVvP26Qrq/0g0iearmgS
vBwKiCy6g1masEg7/s73PxErjufIiIiQnDXoJj6/6KoJwQKD5DzDLdUEmuXVzdDponWyGfHvYMqQ
/0wUz06mikP66JM5D1qjFZsBKPSGmfk7EYSPok3eGBfFG2s53rbrrvJsOFvNormOycD754Ml/rL+
LeeZfiUXoGVT3Er5lxqpafLZi0U3bjF9MYRK1KMd+/FxqNunQZrjtdcOWLo8jbWoEOvSi26Rw/sb
f3krw2JLFpdDGqrngNx7mhQIYYwOMPXEN1it8VWQasTSy9C2+9Emkh1CZrm4GlP3P1Q5wvub807d
RetUW9rz3OW6+G0pT2IqMKMlABy2KZJXdaVqt324KHIuBkct2IRijAuo6RGW+o3a52XWs0MNafdn
7pnQb2nkyWZOAUHU1QKgqHJ7NYM0IJwlz8L4WLJqHxAorcwi3ZkhMZ0A+IMd/f9tr1R/TQst/A+f
y/qbU2QLxEMWGE9L8r9//lxI+bRsiarcyjLGhUXwMEv35aoLmeShEkAIi8nPqqbkZGD2BqRfFqB8
zEPtYJTpltPR9nG/Z5+9++fLx2KF+etRl5JJk+WwZLFgCe8vd5sVx2MjRVxs/XySGIPR/OTtdETN
feVjdW6QOb+MTJC0LC3G0PF7mOA0xy9f/cKSoYpIDlUU3Vyk/SqnO1PXEbZVgRwUM89F/9RgLBwn
tPVs/2HBR+5L3bTYrMpu3phJ+JDFPffVEFxl/rkMgv62K+2T6wzNfYo11hXBHWZbtalKZmKtosUl
+snbhRoEphpey2z4nmNBRBYVO0e38MWhYQS/GlDrHiBoACsEU3dra1pweZ19Zi4hihbWkEM3998a
iQSVijcjp+lWMt9Orex7H9GkS5kYwYv7qjsFi1VN1y0moXXojs12lpHDzk3DirdJygwdEHVll9tr
Z6T53ZbtNmtFs8WaQGIDWWMHGVktxt0Zk6sIvged/CV9LTJnPdSBcbx06VqrydfzmMMlqspzZ3Uf
jIwQcBkRtsLsM+48Y68inaGVJmYUJ7DO8+wmH5kPSs9c51CSr/uADlKV+d8CDDYU7tljCF8KIxFA
jo5NLXq7HQ8gk7XAvpZd6d3ZHsaH5QQ4Zf0oTIJjhubBNRjq9ykSV817jSmNmDmPxopxGDZ9+F5X
/BADnSola0lCDdwtvfGlPCGceCh04ezbyXAwgqD5H/192Gn/MLegcqsabHlSNv2a5qp58KRHXBKp
UCvfHhn/lSQIwNehuETDAHMS/1RqUn0G9brsvw1u3d9mrWWhm+f6CarbIfjWdV50T0V/4w4ai8Dx
cmux5uVrgqiw/vrxesSldzW50BtHr892vvNE87PbqL6PdrLiJ4vxfJHqsrMHFVKyQLQD7R5s1m9p
lH3I3C3Wc04xfzkuSJ4u321G5m0nnfg2viAYI+ugygFzUmD490lZ75nsqFOWICa7vCcVIYvuO5CF
xIQfmrLmY9TSQF9nzNeGUe/TbEJ4DFx0Wyv1CfJ/3k+0Wm4g++xBdpvfG9s6uGlVnExAYWSaDulL
HGqcCWLsrw3vB03r4SqpUG3aGWZfax6GkxxHWFPYEPdmUNePZMl/kWOljGg6Tp3yjn7GBNvBNrOL
IPhZxD9sXTJabzPSxdLBR8keGc2GffB4A91Ho1zvEesjNolM9seY19RuqtMBPH7b7DuIuLuhZ/BL
g6JEqExUI2fXOFXagAmfxcF+KuTpAhPF5PheZtZ8bfkG+cFq+nAy/HqY8J9AFr5NNVIyo+OYkV4L
bJ10WWBF3TWi8GwhTmi6JBXMUpsxTExQD7SI/pVWycCGDg3V2On8bh5/Oi3bIm2LY2TSbGHU8eNy
vfLjnpaEvc3lzETTsv4s13GzXFfwNZhLMUTwyZvreW6yRnBXWKR3dXosdwjawL8cSQ6w2dgtF+JM
G8qsm6cIkOgxGPSPGMYZ/y3u2PfhaKhjxDk5QjVtTsEZZjWtpTUPdLB4LZnqpZ7RFJRP5mJ4bQnb
LMy6I+M1vJ7L+oleRbkfehrRGEAJkV8KljnojB0NfZiRXX/VkdR4NYTkGndedRd55R0TbmZSkL9w
iY7PpnTDG6lQELrBkcroB+8M5bZbMNbuBr2M5Z2jwhq6IRP4saTg2Vk1oX2uGffXA9zmjNN8E8pu
1+Ln2PMlQx21Qwfm3mECa3fwfsxtYVrPBARRpRGZ4ot4l7gm+i+mpMckT2h9BRisF+yQGMpyNywo
2niY9kNGVsbluKcVeZCR53G5MRmMTVLOQqsRaxLb8I+RErXuAiIollOAk5cYcECgbQcF76Jx7q2G
fjH97bzXOMug8NmpBlPvvSY+/sRAkXeiPB95I3Ll/eiyEZPdt8mnTLOa+t4okdQJtGZbw7QJ2uIg
69D+4VdNyNmiFkxHyrxphlnOU9SjjYTgeiC95jpW/bFNK3UWjfUQZ63NKSLmLCxxOVHqA5gq2lsc
+DiMO9KYQT+VN9jScm6scdyUcTLjVCXpnpaKOJC5SgIeBCi6FUwfugD06ZwfZqYFG4u5VcAI7jYY
8+8tMvFVJ7L8AxKhy+ABkAWBNEQrEkqBlIBYydTc+d2cQMxJ7sihir5Bzjt20q22MTrl3ZItfCsy
9Bexj5i5SafHOeipbGF4haY6WkM+PWTIOk/pCO00IUSHc9Y9sLUtr9yqf0iM8NBSwN9ZMftuX2Sk
B3hNuA7gFO/noPqpbS5jNRMwpEOA+X25udxkUZ4MK2KtjReowzfM3o41nMWntKUlY42EMXQzRb01
8MdZhx04o/41dCOJeie8MVFquU5VM4YgBDhJwckIOb42aNttYNpPQ0uqk2dUH8pyohfOo70ti+gp
0Hm0d/1puGtqohfHetaYdEnWSeW7AOr5I4+Kao1AlCnj3NzmTcnqA8x9j/eg2qqxZPPdOm/R6GY/
4iyDTtSux67PnnBVW4iuffowgfch5gSsBwjZNQ5adEuMkkbu/SwJkhfp1gb88uymDAzmq3kUHAQT
w84q232YE3GO8afbNCxwbFWck9OWsBxqGsNdzlWWEavlaK7hLnP9+6Bf3PsNuj5Oszr6kSBWNKuL
65Dnb9tmxgFY9B6CQHTbMuHELtVyf8r10EN1MOa3C2ffb8CjcJ7iPVostooCqrLMlvBhpz93aXdF
TkxaJ9npcq+OovvAlpbRB2vtQ9/GLHDGpkA4eRyjrl1H82SAB85ZDuv8Hglne8QTz4y80/c8uHZF
gmUkGNBI187S/4/Yjqr8bopBfcmQpZynsHtdRsbZoiMF4qxZs3aVuxS9OgPY8uVihfPc7qYOgF21
7EUcI/T2plbvlS0x/CQQTAxm6EDSX1tnsI9GMYQL9uHq4jPKae0gvcqPVecwFh+r8gHXztEJeU61
6j6vB1J5OZrsKZeaHB2TC6sUqkfz3fAK/PgIt1HdrCSJF4/pPgnltSrUfI8soVhnBsme4zxEax/A
Jj4k8z7PLGtbVelXMVXR7bKaB6W767h5H4vQvYN/xLgfi97msr4BLIHkNpXqphuTN4SCFnnDvDev
tWhrVvVdvvzwmPYkZ9Sqbg3Jb+2JjJjcQj+7cSE2icuwBBALfkcwXXddM+/9lkQ2BHbW3rfqOwly
YFeobF5Xg8K33AoyRxpaxzp3FCE4ABlta5/RpMCpUeOdx+ou/Whg/A7mHPdc+5DGqBoN5FIlbjwb
UgU07RkFabpODDJJm/4Mp9Zd+8p/6cwhv0taB0O/vA1MOgYyJcItwRVJcy4n1HRC9palDAORPbEG
Vq/zwkWEwvk5mN5DjcHrquyTdOuqACQ1FBUBgDi1HPuoqL1puplqyy3kb03tHhlzBZtAwq8l8to6
0i437ovIxo4XvPh1xRLidN/IoAIiYmrjzFPnZCduvktdI7giuhVpeEHyiEtY4oGR7MYEOoUXDHeh
b/UTLht/3IUj6RFFFUTbsZ1vPMNMn5F/GYEPz8AMbkaxhOyyTT44M77HuYFJJXJenPpIG5QcgHKp
hQMWlOZNU9I8zx3g4w7Xbm2gpM5DMtp664iSDB3J8jlpR6B8JxwWzKTpspu93ARBRORDrXti7xcD
XWpYqCijqODHdAHc1vwIvKJ+jIsFUMFwDnIGxiM7gbqS2xljKdHvHW3c5w2kXUd/L/rs0BdF82i3
/s2UmNm5FTeYtlFHLHsfx/NXpjfEVy5BlYdG2ldyQkqg8u57JJCeMwvaNHpQxwViUybl7WAWzq5u
td6DzW/rJtvr5aHcJ+6zo8Ge+LyzK1HsInwa+9Sl7x1a2UPWqlcTUxOB1vGtH9abMo0+qRfcrcj6
pwhf0n02kxk+h1/KRtDIHHZe+YYzby8/wvWBWntFNF/D6s5XPbCig0qBBcXS/2H0s9Irp7mrba1O
A/mJBdl9dTGmQERtjawxeZuh9QETrIhXDH0kgzXp4UPMpG8pPy5byAL1SC5i88CEtd4n9IrXnSAq
i3trz2C7CGT+rUpj+3qOkLOY5Im5lld+7wkw8E1Ewj70V9x/0T3aRmeLVrfY9Q6gxQ6MwDoyf9SW
M771EVFJSJzHFdjTiWwRtE4sJeNCMiZHeQ5pNhFQtBtQAq9lDXIKJNX7pY8TxcifHA1NJy22TViG
d33HekVeCZthYZ8snpCnS1OkCdjyWCOM1mbWJ4uLmEdOxapN2A4+1kM+6rcKgcSmGd0XHxAVDRXH
PCR2M8CMcMcdm1GxaunIJLOUu6LNx30MvdxM6aNnubrr5Jagz2RjkNO47SsLmEc1NdswIXCowyu6
Hh38Q04v/FVl2dHWSSIrp4Txudxa+15MVX1w6iTHrz9tLHD+Z0IzUEDM8IQTWIo6yqI1lBL29RXl
Rdol6wZ92RUKAexZjgMx0G/8+7SFn4bURRydkap+wH3lkBuwH1zVrwAOl1cIMt74YbuC9tIOAx3i
+JYSyq2S82RQp3ojJb0MnRvyhdrNbDYHbbToNplXkvNMNVuQBb5YmZvD6Fflm798f9pai/UPtOsc
nKFpi2Ni8oR2dftY1/VZZ513dSmFBODGndkGD37lQM3CCbsZJcYgwoGfL4WuSvBrBRI351KQFmm1
HYL70GdknhQ+QEFJ9ejPRJTCFaY+o5+zsiQrOnW9t3KhhI0GgRMXG6q0XiXtyTvWkZcssbL1pfbN
l5EeF16x9yYfyA40IuyNpvto5vW8bhIkwEJMHyYs21ET15dGrWJU7Z5Kk9goxua7rO0xOtV2tkJw
iHgrcKxDO5LjCDPuahbO97L3hp1nwrXKdX/NxynhH9bquoc0iLL1Ur+TLZ/O5GuiEBvC2N6SnvFj
FHG+r7pHYwqrjZGJimGJa65+raNyefZn2sgfjaaWZNiV3W1axeY+azEFpfXr3CXjg3Ka4SEBhbkp
Q7aM2EavRSup/W2kmbgX2SClTOO2OVrdtdcN063M657dQUZ3fAzis13gHbDCkOidHC1NYQEiioaJ
AOvlS5Mhj4RiaW670I0J9nAmnuYtmBnBLJbATuRL5hiU61mQHpzUNrTCILROiqd+Im3zJqMNcDbR
FoROS8gtcq6Vm1T+rQbHdEsIMIFN7CCZNc8pmZwokyYt6kPty6dszFE8YruDKyvt48ik+7pt5m3R
CL2Plm3T5QT1TpRtYT+kKK5UxDBRnvtm/kT85J8pLRjyisBAmZd5rBU9pia3ZQy+840wulUWizbK
REWcYRbtLvduLoE0oN1ByEQvHv+iWK+J5tJ3/sjD3Nef9BK/bMELG/rtsPHCamc66PEc7f/6aM5w
9gM3+0pt+1DafX5mXkkPxovkTrMXdvo0XY9eQwpb4DtkIdLdRVHpnTu6vesgdFKQKaTktdDKCdc+
jDDMHovIPejSQm4SE54EldE466IM7tlfbqr8Rps0NIxgtO/pwYd7CpTbZODdESODd2igwRoY4sws
ZVxfHvj55HaH3FRXdHAMloIpP14OptMoYx9M6SfAquu0U9aOfdGgKxB9nYppk6GESIUNHa3xd7HD
7HFKyIB0lVG+4S0eRjO/gY/0UPQNSZigdHgUT3jlEArtLr9gtOJxa+tqPNlGf//rwQMBKoyo+9Ol
u1l23qnKiJ9lvRgR8tBkYYT71ZRpuHPw7bvAtjbIeuUhaBjUwt2UbPHbz9hKgx3sTbK4Gzu5mhyi
7dC+0ZhittEsdl4sAMy7LehDnbpliWdkAK92r5sDuVcLaJ74C2gir/QgsTS166XC2bmjYP0Ny2tM
wj6BSzAvmgqfZUV7ft2UNpFGwdxvwyksboV6u+zT2bScRR3/NIeFBeOlPjAkdI1m1+iNzTKCyoVe
Yq1Ike98Vd/RZSFWqs+20fLsSHz1ZqKF2YANQd7g91guYzJYZtUHlJD+OvboE1za5P87Gf0Pk1HN
NOn//Lfe/N8mo7sPUlf/69ikH/nP5vfp6PKyX9NRQ/7BxIF1zFwGH/SgHeaUv6akhvpDeszQPY2m
RQs244wo/yWIl+IPexmBep6QylXaYtz6L0G8tJZ/Yp5J48Smqmde8d9v8F+zxX8SxEt+/W+zRtdx
IYAJ6fAetWcrTy8zqd9mTrJ3GGlRi63x1xFMTIOumSU5U0H7atCHXpsi8FZdVG1t1d4LzFMQoAHc
XBzgpcD3DcBoAzJgQ1wF607mICPOi52m6jTrlMSPEm2W20DuGD/iEUidACFI1hB+YzYXdBVG9trE
YfTa3M0yuPV9wgO7z8mBwMGsNRz0SY0kMdakshl4BVfLjgucgSYRaAm99p68elxsxAr8/tgfKzN9
H0V6lZnOawfyUoh+FVmgz/SixXSHaQUCht1a+NaaFTqOIH+3kuIdlR/5Dvy0aPphN/V/EGmI5Xz9
9TBLgVJDuybnTl1UHL8d5hwMRVpqxiMzb3DVeenJ1gOgeHRrxDgvyek+kFI1tRjQUFQjIQECk39d
hClYup6WYxF7HNxIcdC9ggSdSrzmiPrgZUmoMNaWIMAnVRlb9uY37URVEngTB6YMnuE1nPBxcxIi
UnxrL1nPGfmIs12RgKrv6goi5hBy+l1Ax4REwN9e3mVppD/S+VX6yJ6r8Cvu/acuUs9AAqbBaVYW
mpO5aL+JNnj2K41HcCYNKjLSLXvK58Q9d4sfGsFxuq4gM8J1YQQ5saPygoYBTDBsLJTIq4yNDw7K
aN7hsrvFr0DIXCAwOr3XRXbOYqhngdYfHogO8mcgPDBWWjmZRFbUkbxotDj/Wx6EC2FKI0MXjEI9
/VR3nFhmHDgX83cnN/PVUFFZZquESCBJeLnOXruuQ1Ea81lqOaYkJ3d7qJ0hRVz6LrTJxT3AqKjg
Mri8dwTPb4Or35m/3hSiuGMcf3Y5NpiYP+1cP1EcgZ8onhoecvTnODNzYcD0TXhHQ8bx0WTJO7YL
tFM/NUZ+G2DC59kbzrSx1RO6dfDC0RlY7XJss/eKlKDYGH8ETX4mI+rLrPwniMoOOx588p5HEi5Q
VK0juZ6c4IvOBl0/mArYM/I1FfrJRoheOlxly3Wd18VZpOD/rJYbWvYgG4fv7kR6xARBYdVo6zA7
xZdsbA6EGXzhTT90HXCH5dN0CSuBN60jXb82tsSCEKi9LJ1onfgPqLxALtLZ0jXPMJNQU9Ll0zW+
iG+Ta914DYfWCaKvykpOkA/Au0bMtMNvhv/YAONcx5n5tXwAI4Kv68QDxv/A/OprohAciHxwNSHt
NsFXVc7GysYYlgZorIhPWdN4LXYNyURpRBwRG/Jzgg6xdHnHKDLZmfbDDZjxx8u13wsOjV2JABbC
brJL8vysj8unG93k/bfHwL9W2d9tRvrPws1lVcWfoHAYQfl2hWcvy8Fvt7tjGG0TdcvcJInJCVjG
rkH+4emMDrhhP4+FIBQVvmA47SbTPAhIfKuYMmzF1PlcFGBR6GJ/KJvARPoiKzdMcyIrQBuAFLs2
p+LBfTAF1wn5iMepnbm7zVONIGaDZPahjFLMd4wBLOuzdfiVUGrPy3clKmabT2cvTK0NfLA3EsJ+
QCAjUpt2wVDOE3qt7G5E3zzLfSfsTR+MJ6aNp67MPkLsphDwmYVq40omGZIhd0AY9qkMizAF8YRy
H6KvSc54S5YIO2OGpaDVyMg5+Fx1K2XmL9VMAve88Ej5fDPvy4jrgOTRCP+8dRID+L+u+eksn7dW
1rS25PhT66rCubB8egmo5p9PlWX+ef7/61zZCvGI5QmLZ91f1AkcNhHNkQaDVYpnj8+1HCY4AqfS
L0IG2M9DmIKEBJPpEGxbxtmuaogDTIrpxizHp+W7vZmTNNoJmc5pCHS6XalavEcDsBvm188zfFXX
Mj8NlXygitpahvMR5EuHJnIIEE84WhbTIwSF901SfdiF8yw8/jlhYY+q/PtosOEsSFwviw/LpQ/J
2OHRVemHkiakOJV9tLY6mrWixOYa8iqO3siytAIMsg5Gb1sEhMMLHnfArjqafKSWUkkPS26C8Cex
soR4bsJF3t2frcE9C80nvfzLHBX3sA/Psy1IpM3CLf4PlKEj7AVJKFnm8ZkDlMOrrGed5irMC+s8
sq4Fnt5WbrNzHSheRsi3dYM8i2liWo6WIlH7xRyPNolPYMZqWvu4q3BUMXipnhsg39DEonplwqyi
3piYbYrvikEcoBkx7yozwa3u+clhDgWLf0efoUR2lCa3/3x5qEUm9j8ysl9Xh+NwcVi2px10a3++
kzHqR4FRmRadXh7QORQVV5+zQZ/nmWMku+K7trm+zclbQ3ZjKFiNu8tNV3BNBzxyS5+UBGE9pywA
RWKeLv9oRdyFbczJksVzq4Ota6qTmRQfy3fCQOGqmLIPI+VXAFIS5OztwbKHjDrTj7J1nqNJPEeD
d7ZrdS7cEDVP2Jxji96VmXCwOoNzvbyBYrKee2Ge2FUYK9VwA485EMXCNnbzUG1HemIY7p+TqqWW
oh8MtExfZeKF101rsBLmJolGoOrkAbQR89GcH+uR0BtOKKyWdifRTmrgbmgtvvQ+X3LsXlFt7C6L
gGGXyOi7Q8iyJlnwJhY/q7We//kkeX93khQTPmepr5Ul/iLhgV/f8ElQ5cWyh8Pts7G1rVvGBude
5R9gIz9KwXXWYuFucUitLTCy2P2vswahMOeP29pOP5aVefl+ay67VWvmu4w4272d8niMBv3dJ4Jg
NqhYXJOFNucF0MFOQWTAvnkF0Pvg+R3/yG0J7JXLfTkHhp+8FdX4sJyrZcEPwpQbEn2t757jxDrR
qz/4uUv/i3MV8apCDs+J5/5f9s5iuXJsS8Ov0i+gG2KYHjbTcZbTE4UTLGbW0/e35Oq46eNqO26P
e5JRlWBJGxf8QOWLl2o187b1c7qTE760+6lqryIbHKMKBaiRO0UUTpHp0zkwwoEDo5ClwY/NK/5w
iB9dTjPNYpfnYMbyBJgDwN6B23T4nTcKuOBUJLyHdVVw0vgKs5tH/bMCT5eKfn9F3TrcUnVDpUZN
vgNLWJNCXMj8NbmN2SlVHFgxpMvkqa76WHPXgSlmiaDLv6HCjg+p9YgUTrG+q3oW4Oezbjofg2oL
hTb2qOeZ4AAl6/rzlmUAg8HTFFQzzOJ2botntcIJZS5vzQwuhx481qGHYJyC8rubXZa9AgDt0TJh
ZBr5pd+Vt2ii36LDdIXgO1hR2LNw8tdV1T760Znupa+lnpVbJ7LOtK5Flog/BHo57QtAaQiuFWr7
Elf5pWKnqMHGRGDefaxCHAheC9tDn44wqqp4A7eIX/M6eDXHmCia/vfYc2iaGz5qhThguKaAikCm
Wd8msDNRSxo8jkwFJV7xfDICNGE7LJPxvtz7bnRQXRwy3uIyvfyWQPbRm/JGcdK7NjATlsaN0ZIN
QWCiirkFJ4LxO/OL0BCymugJHFQIpp1ZIuU+dc+6VVxGSB4xzMTViA2uSnSoVr2HK4AlUBALY2B4
86s+JLxvCSrWbgd6iHAVSNXeTIJHpQ1+dspfo20dQsWiaF1QNLO5s6ZOzRDey7N1Qm60yWLkzvV8
vMx9egWTN1irygm2cNEIF5380laVx7Db11Z+S5zBUV/RtU7syyWi9nuyCTyez6ty/Ikq0Rq7aGRv
VUGc8SkgFeo1XJS9jy/vWjFgKJoEzVxlJWFfyE9rJfmpCn52SLts9o+ORmQKN/LVQG9/u+QVZVYc
rN65TCZumknhFyMtKK9SipthU0a49rBsZCVVEmWOOmuOteeW+bMNRYWRwTClNcYDWhav40wSRSMO
AkFz7APnPO6CK02BHaWUl3hkENbGF4WbPAd+8qxl2Ws7ShaSaud1Ev6lyTuPQfOU2dZZRxm4naKf
SkuDxyQl8iICKZRmL3GjfI56HiRpyJJpz4nLu+M2EdrOfnr1JuHEJBSUMnpNq2kbNdP3xJ/PsLq4
ievs1Y5oXfauBisRgQ8ZpCWVV0PtKmlZKbNhzwdspkEmyCvRuD2OzQ87RqR2ANm7iZFP5YKi8UUo
zmxDshzs5zTLnmvbOZqKeZDonrYxVVXEliI85qNfFbmdzagpFDPhJe0qhjTuYvp33Sv04FdUdNWV
qj3FLWJXvntc1kM0BzurBHPdiXFOMN92bvY8SFwfOSQ1MjXGkH2rdCRVLFF0qb2BNjtCfKnCRsbb
LzCDZ0pnrxGNqjUwgvuhi/9qa755kMlucVBPJ+1JUpplvUnqPcbFwzglP2r5a5K7TcB7oI6sMzxS
wyR6Thv3yN171FNGhva2jluRGaOp5W5dqU1YKHKh3B3eo82wHqNGJd5lNFGh4onlN0dFTWPIEHNT
7R/wbl4NvzkEMf9w0T2R08Vp+fuSf4emdptP8zqY5KORxy8j+8Kgz7XN2x3azt9wDjgWCKvWpPzL
ETE7ybxr0vx5lA8c7QKcmU3Az6U20tqPHFSZAy94zWH38+3RJTVRyQ/51iRKHlpEGphX79hH6TOC
TiTXeH+sjMI6FNPPsmm+aX1xi9QINSDnryK4iPLmSR6XmvPtgFMeHZN+Tdp8DHJwQMGEGaPCRqmZ
44Efjcedhp70rCPvNx5in4wV/XLyBr7PDWgDjapyG1vDjV3K/7T8Nug/wlsEtCblWAfRuVbTaC4z
36W56HKBKw9SA6pI+yu3OmT29Lh8vscqd0buItXILuIEDA0MSy1jmY3cxutKZlcaq1IRSlQqLV10
45l5uLYRh8lY+KlGzQQ5KvxSyq055c8lBgFdXd1a07nZZBCxgm2K8KTj5bdNT9mpQmSIFSvLUqnz
WzdKX5WSzUh1T9qya6cpeRI/g1UsXTLNSR+liNPCyMYXRv2rr1BJ1RSYMdSBbkM9fRnLzkFegSqc
3ivwyqabVF5VRykNh5vm1wi5nrfDXqBfu5FzCGOOu6LVt79GMyKP9+uBTqF7bc9Me6GQfRsG8uIY
gdKvwzhDZZDcWv2J9cfV0Kj6NtoYnhIcenynPLPOL9oBZdVSqgZMqS+HtCwORA0p9F1RHX87OyIt
eR46jTujNA9oGJKKR95R1uTEHSErBtwN8sJziTs45ZrkWf9hDSVyc5wUyyTr2tzQ0Au+gHsvUPPT
cB5OG2UWqp70Lk7KnblR1v6sguzvPVwKcS3cJFVPCzehmYiPg1fulqt7oiSACBl8hgp3EhtMBESJ
zbIpu8LZV373rQ5w8fCsNhJSHSQY9I4NGBkKy5SOK5d8tZ+QKfvqA9T3JIElIbFNg0jXcQ0Hl58T
ksCMWkru1aSrqo4EBTC2FRSInaKrj/TPXoD3o7OZolsInAzy+qyRY1gzuSBYTEh4DQI8oRQaJBqF
QLmt8OOUSNTPPHRTX+JORb1AZTl1Y5tsjXk8SkCZ2sg+9iAbG7JltrFir9hwmyVuRJob7qTn3Bqj
u/e761mdrmhqADCn17w2bQLCJZHJiRelPgOP+M6qKEuUuYmoQMFIknOLbuOSCUs+Hel8Fq4IAQJC
cCARruaqRd6w1b75yYiucVbv5pKIPSISR/tgQj6Dq6eHozm11YOYngQDsauO+6o1Os8h1Lh1Irra
7rXThmeUoKgCEp/PcXfWp+prUGoPgIZaJah3htG9gslAuBARCOrFk1JjEE7CYMESWMNOjSkj8fpD
G8V83sZU3dvQQdEafaRHKQ9Mfv+gGN+k6rLUbDQL9XCt+8XO5KtsHrukHK477mbL8Va1RN8IsUll
ygUl1RDloRbpOsW5h9vSuon4lKKKH3PrSgd/lIwXMkhO226RibgF5txbyFrrRvZryVhaC36pIOLa
CWPMzt0CNqC0P7ZoL3lUfAPrIGkm0PAX9Bp3kkPKalBGLJQD7THqroIpfwwK/3vl3jTEOGt8QEgN
tHKjhwolZbtFiUQbrtJxPBYuInCDrfyyk2PFRFp6gXhQshdgm2QIihGcgfxEBbagTa5dCo3SzSnj
DtR0UiQ3loyhT65L6y/QJH+lFmuPyFDQ5tYtctAPoWpvqp4Bb+L0Minqu6VuoUi24qP7R5jN3FSl
ij5zcZmQxxPtSmJtoCAp9ZUlNR37I6RhsNs2Y513eJ4W6W9qo8UqR0rTJGkrlgxR0ljagojwm/sx
K4D+Go+pzeHbC3hV9kVsWmcmWL3PkxnjPefrbVuD03OB9cN8g/7zPpdRDdjkSRlDdOE8XYJMiDr0
jLW32jH1oF81UkA6Me3Sl0Fe98rtQZXpKjg6/S1GHrCP3Nj9RdkQ8+vw9JeztPgrQmtpNXfOeaJb
h1hiW2RtwDwnr7C7Lo0BIBCd9FpuDTmgs3YEeu2aKKy2h9Ezn+UC/eJ73fekoLcP1j3Vgt9g2Kqn
Sgn1jxIpXlZAQgGRrzMJ/5L4Vx86O9SokVDlMnXkul+K/3XoH3teuwGUVhr5c9xFrxJdy9UqSdWM
vcHK2w76AzgbYkYC+4qLWQZq0vBz9ayzOq1uyQpuqyB4rCiXSz8EVNsOxRzdSTeBBpseWNN0LpHo
0gSSQBOP4wqjkYB4E5+HoxET8uHgvMKqCPUT1f1mlerPwEqRRsgvDQSxVjrApNir7lM7uw0tf5sE
5macYTXU5BeT6x/zmGwOcRf8TwDaUp7Xe/Mqbq0be4rFnYggVpJG+vYe1huoRZCFQuBbumqpDbUl
1p+XP1TwF+D8JJPjbp3UFG2aYCefxaURAu1FUtOmNFNZPVf4yKXPGXMdBsD3JcRB2xOzzSQHHTvC
WUH5EWH6exgm5Ah12WyihPCDAFGP4GdnE1iK5HkJyIOOxzV4ZnpOTE24OHOxe93gPO3SdLA3mQcl
UvoFGVk7Th5o8qKeDEAtem0o1q2QVkSDHEh6o/dEt2jdlClsTImpaSJhDGLQDSsCloBTlg/OOF7F
JmFdpxGsKxm6rkp4HrUBglE0zGzs2Vaurl3IZpHYWNIGL9yFU3mlE2EEYX9VZD/kJpf82wLtlZMm
jag8vSUyWcC1Iu82t/w4aRPFNB5W2mpO7uxutrnKu2gf1emZRxyZSggId59/LFNdgFaP7IwKaG5e
VLP1Gtt3fhtNFCz5qeBhD5Ik6rRxllaabfKyatx+z8wMWhehpiTKkxffUXg6UKMfNjPQf7yyGD2J
AdV5TjYZYAw//OlLU8fG8DRAVDcIleOSpS8JqHdfWiXSkgao92DnpsoFcsqPfsNrFnr8yqK/jgGq
sBcaH0EhVm/Y8xhfHx6z/vDvn6NlJs6u9XffdQ9IHb3lOcbMemLbOI71O8jWejeea2V/tMZLV3OO
CGIc3zJkps8hlWOVPFH1mKWdtDSxUKu+zYMUVqK7NMlCzpsJI7S8sm/w1tQQtMDWpPZLf4Wtxtoe
LAQ2IEIEnE8SK7ZUcro0vCnyHFn88Jn+1K1APZbkRMLOMC4TSCtEo1Dk+QXS1S71DBQcaRmpxnil
587PuAX2iNFeGA6E/FPe4gdZwQRiH04y5EuWpOBOORvuL0lH5dFKzAhGMlRdUoXUb0dlK21iNaN4
OhrcqxyTclKUNn+xCftbm7pIIJtmqpunHD+RJTjOOKCWrGnJIJQd9aiNXlGB7GvO2mVpLMexDRp/
x4HP8E1dtK6ScJ9J3UaKCzExvFkhRRJpeEbFP3rnh0et3g3qgyTVoDFffSl33FH65V+k+aX07+Bc
HmWMhglDskl/lsi6LUjdCs7QCKtObU6vUrKPwIheEw4stF1/gC96KHRoT416X0dWxGbEaWvpjUtO
ZbIguBKlG7EkToAmv5sd4ZSkZaVWX8xpeCWNRkmHFLd4caKQfJER6nw3RAwIBufyjTUJTCD71Bge
CAR+o43A9uBb1bl58PL7KiKpWQoqyOXfYBeJoTB2cnkritQOiMRlNyhIIWNl2EjJYplKKyTXxBft
op/8WznoCloN4r9dcjR8fn8tJeV3iYRpwWJXpc/n0u07LTl3tfyuQTir5qTxcvTaznTfQJmT+gJe
CZy+pvaohgdQXfiB3QWDgbRGt3MVaCDyykvJQI49maY6i2/8AE8rZ5tX9VVYJK9eln5x6Vr/dOe6
pJee5A20A0/uXCTpIjXIJm0dZuzzML3VZs7XSOMLLE2hUVj9dDoFSPa8jupX28sux6OgOGoHmyEp
kNpLBdM/1socrFLsNjtspPSe2407aKnRyP26HObyO+i/nUXKdI1ZID1gtbuw0cjCP+9gw2CTU2m5
v1ovvlR08qtIRzQYY2uM5LUb2W5KkgGDqm5SnN3RYUPBnTWyJOeOvA2E1b2SAZeV7GvZZrHhnAMZ
ufM85Xfm8dDPZ92URsK7WdfQLeD0Bttqa6SRJ92gyEyHucM8cg3p5xHZYacEmoKvY7CSlpDvp09e
9h1RBBKimJiMgrgtHTdbzw84kG2W3o9gNMqg3akSTU76w2QrD3grPio1zZhsUEl6uoxSvrQPpG0q
nQabvtiSM0l7QfpEBKBI6f+SvkHU0bdtxgY3R78/VCK40ib6Ix1IfVUkCRzwcFr30utzG4Lfz0fE
+JCOmpZt41JIi8xy6XvLkvsjjJuHDq6zggeC708pbP89Dk4csXpxiZos9S2NKDJVjn4ygXbpu4fS
Ge/e6rlSGtOm/ECFEGNcSnxBjbGej2cuTAzPtfH75B6cULItXRyUZiAkFX5GVXrNZbTgBIbAsoCN
PtRtfz1H0IE6iQBDqAZrONZ+lQI65UjVR/rHdI++WAyaTPa7xSBHAF/M+3g6zf6TrlOk1mgJTxCJ
3SH+oSnVkR4ohZ1ik3amicyWC0OO1ovl3TbduE/78D4JuFGs0I/WM9qEAZp6n88GHJp/eCfd5fdp
QqGUpJ62RDouTWg12jrC8tpLisvljpGKumuM674hS5bKqgCQMq7SJcxb6tSjHdx4wX1ftk9FBBJJ
yqxIXh+NqbqNIF71g3kpFREpds66fVO4l7PL4ZEbXL+Vku51vB+2b9FyGr2i/bAJcnzB0JRXxwXy
4suEyz+H0XvX2T+WavISxSzApl7Rz6nEIl6tHCV2ask5PCk4yuEjv+F2+BDofksK1nBgLeGbDZYp
LbihsVE4ti2FRU2w/wgwifzqekyoe6IdPnZQ/WryWMmLsC16oXNByYIzWj5J4q3lhIqi7qylT2hS
u1xKrksYg68QR43R6NvlkUs/RaKwptihC5FvJIRUNfN57vGfZxOseqlKK3a1clz1ZYEOpUp7Oxfe
d2k2BDPZgrRZaiu+I0S6yaVXpHnD9xg0S0IERrdOuwjAlnqDfYj18KmrkR4D5pl74wGPV65Xd2tE
/lbSMlsmaileout2KVCWeMIgL1TPgrxa21JGmwZu9G40nm0b23TzoLVIceRhBBWRJEsH8oc0KqVk
6WjQTpQSL3hnQoJiQDA/KF4tK7kMyQFaY77plH7dgvxaFg2i2yRHRvhtCpsLKecnCXWUBmi4mr3m
+nCv4/gt21iXOquJ0n+eVtclNWpp9ywRzmQkv83IfCtWD2m+RpwWwkabMVAoA4RkKwP7XVHjF5DW
NYqqnCqF3CeV71+FJZqOWVDtsNeq3xLYbNafO5VC/iy5kSZosWpKASSeYfPyBoNzyAdC6RhUc3sA
jfZFO9pUPyTztCRVU4NQYqPJpGknNToqpalpUhTHx6G4jGPrLann8RKlS3IiaYD0XpDIRQP73KJJ
oqOKhQb7MQ3zyylNbkPWCaKKYITyS+lkde1LFXh3FoXnUar3cmRWGu2/FE8YaRxJ00LKybJXpDEl
SXKp+jfzStqh0mNCRGpFDxKHdkRnNq0Ki6LG+4gf1G7TuPwtK2egT9XND1K4tY3wVRqn8gZuox9B
dMpxuuzbnI3K3pYf9/qWd9vhj64OkPC0daZaBLVCNI83Pt65k5hGNtiubtuofUnQ5V0ltIcgX1or
b9Q2UOsPrIncojkumMWeQs7yH8F0g5/H9ymqn+HJ4IA1SmUgf5ZVnJkA9AKSWOSbz5fUWXIVP0po
DznKstDLJQcmIElANnh+dT9YHBzLzOsStdnlg0eLelWl5KTfflMBJnyXPoHk+7LFXQPBTc7OCdIQ
kIdVLlhB9OCe5XDCynlngbtcDimZtS6nEBrhbFtdVVV3hIRySGckk51J30q2pLAAlxXhkB6yqB+0
TtRgtaM6lG+juqSWy5GIAgo4q8RYF176jKYCsVH8kDRyYkkTTnE7RJeTaEXRymX8WM+oHnrlWVO7
1zFbVYLp5TBGQP9gmNZlJiEUlTMyl+QsSCnLP9Cuo9NCZ0JyZD2LX1xoV5IrezS1llaiJq1EJ0wf
2Hg5EeXakb6QfLzuerhFUg7lU3yU6mAUEoPZqnljGpxikrY7bvAM6pk/umiU5kbxOBrfmtEV1RU2
Rh4AJm2RpWfsYkUaEhxrjJNcOwvsWJu0m6ig5fk3JpIPX1qTkkjGsfJb6yHGNdXKh6fFjZU/y1Lu
Vf++9h4kbJWXm1vaZzmHajjGFxSFv7m0Z2SLGEASEX+EKqD9LOGCrgU80NKkK6fL2gweFsBw0kDL
rKmuosPMJ6XyXSp/dygu3lJcndJBFaTKvbz00DqPdQ2LprC+w/J7nrhmwQ1xQVoR7bbCvJcqgzqs
wkz9+e8gyHE7RBiUn281ECtAJ+lKXj/1ZMnLuFrpVgNlsVuyLhBhlzCMDtlkHYFaLzDrBLXM1lT2
bx1D+inSb8Hh+86se8g6PjYdGUE7sRUUWziMz7OrXFTjRS7FlmVFaTTTZzIPacxKBws629+dyxYZ
VU1FOagigZE2sCTJgo7wO6OjCFVtBZw8S05nG+2dS/nJOZckWi4EaRPJ31dLYgIiemxxn4f4WPvQ
dgUQGlMVw54aczm50iXllcUs7UWXyctzf7sU0wYqXHRYS7t8lqpELUWmoI2f5arNpTY/Rfs5vk6a
EWmksORSI6GVndPkD2bWXU39/Ei0tI2z9karaZW2wIX5oZK3yQ+Oax7aFquIs1ruLulc22Pegoof
V5qcFTJwvizhJdNcShDI054bOv9qQXGPevlkVw+u+Ysq0gviprug9y5+WVZlrZeUJZ/hjDveRs/w
qdIEST/E/Y9x5Ae3JtgI9vaY28eSH1hMbMCS/pJtUyhjbcBV4S3R/Nj0AzpeVDHWrYfIeztwxEot
AtcM9o57ly2IcGnRIuHya4xXZcmPlJu9ITiSsUzYfVliHjXFPSzR5/+TRL4giejgkv53ksgx/P1f
q5fwJXtp/qSIyD/6myLi6P+y0XgFLwz8lIqCzR/9TRFx1X/hliA4YmrkBhUF0qu/KSK68y/4JCYa
4I5nuw7Jyf84Jqj/Aq2o8vcNQ4ddaxn/CUFkiVX+yHIs7nTTcPHLRtNDx+zxJMsxSzBqZjQXe93o
n+NK1GbzHvndTGuuk6yZ8fQyaKdY/Q6JoxBaWpdtbLdQzsy5p7tbwA+bUlr/rRptLd0JdzVliK/y
npPCxvKSpmY4lulQPCeufp+FtqRnNepGBdihsl1jse7s0or+e2h60bWNaGqLOvp2UPMEBVx2Xo5g
xm4Cj1/mfbXBENRY+/gvQq5WcV7W9LM/Zvz2bbT+xINrxvu0TN6PqrBDe8ei8wwk/P37gZydeCL0
XqX0hzVDBAo3zrZ67BnflUTPt5gfNuvBDi2I/BNV+hiHImoM83UEwgAtsu7y8zc6iVDlhWzdcNEL
RdTf41x9/0J5W3RTVIEqCmshEcTTj0wU2VWAg65eYVlreqvPn/gPU2Sj1AfLEYkCg8D//RMRNEIg
sPCzPVYyzt7BVjf1qUjQpHUL44vx/sdnWVKB8yyxDTn9OljIVZ3b2b5rUgsaeHPte8GNb9NR81vf
+eLLZOv+WQhgMNGDsPksS3ch95wO5qBXM3lGDsffhcvYGD4Qp1l9VEtc2uO+V0lfuXnjDmyzithW
rikBHGCDWm8a0Vvll6jBmG1snO5inud0g2UW7Gala3EE1yExI0CMeU1+zU0wfUFN0qQi8H5/8/Io
TBvcYAa13ZOKAf2YsbPsIEPK3r1tWmW8L9IwWeEYvEIefAQwW15NSphB/nq0WlSVET7Mtp+vjRP8
LrUKEmQIE7qpQdRx1JP5YlALaMwDa4PuzQbnRoE/38K2PYBIPxt7aEmtBQjv86d+WCXyVEo3muZJ
4ep0U5pmmXStUuBknJcFcB+8QVqzOR9T0Exa2oZffOQ/PM7Qqc3IzqMvZp9sgLw1A0q+QboHhUQU
WTx2fUla5O+rxvlqUj+sSEN1NND/HDW2DYZA3uWPqhzdSGwK0ibZd/bkb6OSxAYS/BxXt4qCqaIW
ECdp7W8LWRLI4s81nlyrxG+NzecjrMk3vVtcvAf7DylYw9C4lE4m1ojatnFNvNeyAuviCpOF2sNP
62WIjF0cUDewy0MKWiCZou84TP4CWXeLO/WN7kdPn7/Kx9HncqVMzxpTXeq3JzdE3uk1So6Mvgvr
jXx8GKhaGdktShuQnNPg9+ePOymLsqJ124ai7qqqwWSf6pUPQAw6xxnjfWVdhHShyX0H4yIy64sx
QhYsBjOVVF+ceh93Ec+ktO86Hl111TiZdHOoa3wi2hjV8uSmlqLdXFKPtH8mXfA9SuwfRmb8+M8/
04GGKh/Jsj4tgXYTEWvdIJ80OPm38WIOvdcqyW5aJ73XVGTpwhqW2qx8MZcfLi8G12HzipSwhlrK
yU6C8oGgWIwVSByWiI+vkLkKAFXn60Rvnr3q8T/+RkfnMfCDpNR9unJQRbNiD1WVvaeW21pJWbxB
AhYMaZreWYdT9Dsqhcwude/Pn7zM2Pvto7ui++/Kt3JKnSxabY7DeEL6Z++Y0wBUj+Q7vzD12r5E
KL4d8uLKLiblYtR+xAF+LlakeXdu/WxESbCpbaW6bpILr/G7nVK1+tPU4grY3wbdhdtmV+ZYNdfO
hBRuVpTqXs/tX77ZeFAdAsS1U/tSsXz/PNczd8cQ7L1qsqm72Ndd4R+0JJPyb/zVB3/YNRCQdQAh
0mOhneDIn/9xbKFFHszjFNb7wC3rlTXFCnol6Y3axsp+LPPLmgJoiEL/LT/ji7H+sKbeP/o0gixR
p8hCxa/2kF91oENVrKwrauzrWwdq/ufz+uEs4lmGJicjSaxnCO/7z8+MmqEp7cmt9vbgniM1va6n
iU3bn0f+Fwew8eF251G2ZRqanEX2QjH/81FoXE61owwV86s+Fe78hI25L0HQmhLkLvMp9iXlg4Ih
7Yo++oOrjAka8SUqWzj1DHP+A+UW1KCfuJ4xLW5qiN/4BDQpSBdran9V7QiSpBkOGhhcs4gvQg3M
X2L1L1oGTywMCwU5t5D71JrvPh/EE1VhC0YUnybxlgPJknVzMorxmHVZ29LLDxBQ4+UQiC/hQvSZ
c48JPNJPdoxoGlK9fenf1GOP35Fy7nv9vJtwuDT8KV+Z7jhvA4p0XyymD9cer4bJnWPoDlDND2zv
qQlnJQXlv2/yRN1VYAIVWPj/aTzBQyQttDHaM3Q0zt+vos7FR2z2DWzE/PKXA8Z8Z+c+6BxKkjAi
vn8x2h8yGMQIOIUQ2wY7a9AGff+0vramBqdhnuY2mDvB5kEW6MK2M3/b+2mDro0TXFhBnh6QdPyR
DcGlFVkm0a1Og/6roPUfzgmasDSwacDhk3x67VhGOYDtGitQhlYHRoapt9sp3TQaDYqmfYaWZgoQ
5UzzuofPB+K08S/LDhVr4QMaBqeUenImZxa0OMXWy726UFtFIRrnu42fOljKhO5OK9yrFhmAbeUr
32kjd9gsh2srMr8HhoZvbFWFG8uPMLqNIb7TEv0G3ffQJLoH4tEozxMpzg6Thw+O767b8Ytto8v7
vbtTuKkR2NfJ/Th8PoSGYRbmZeo4+X70RshNWYnO3wyR8YDWj7OjHotVFHJ6tl9b51mqXVhGpINx
hThuJfUqa6N7k1odzH8aRbqaqRe0C52Vo2fjaoCC8/lofziV5WVZ2uSqdJjt05DG8HtViZAT2FsT
xHcjM68L9PuGLAWCaVz6of8VHXhZxyfDQyTjka8zxd6HiNWhvU+2nZT7eQqBJVrp3TAYR7WAyOSZ
ZEABAjJFktY7rdf3lXSmQzcRiyRUX5tIXyctnr5av61Q+l01aHLhzLWJ7OqFvP6gekhuWbjUGSM8
WCW9YaGgYGbvMLA/ojt0nXPbWloOIVy7Qh+Q/riNWPqADmNttWeAW9fIhY0bb8RNQ7GmcNPwn2h9
evR2zTt247pPSgCGsLFcyIhU01+NybwYqMlofXLoFPVxntVh1VXZtFV6/4oOoLFTaHEi5O9/cUB9
vHyIWygdcV5QaXBQF35/ZuDAgCqvha6WWWr7QtcvvdrokXvlsuHIuEzTKEVVIUk2Vu8yqlqzyZyJ
q2ow2m0Sz5B/OiwvY+8x9KbrOKPwWfX2DQgVERoCcmQFcA0R7+2wj2m6bzg1buu+L1H+Gp+iUnVw
A0iO2QDDBDUsdff50vyYOMvadJbo16JEt2y0P4IVTzXibJxaJNv8p3Qor1yjiNdzgsFkT7rldsqG
yo6KDqR5iCG/JSh8/B92h6dLAQfbA4FgvB9fK9TRCNR4A6UI0Hit2brBAF1GDX/mEEw4kyP3i4Di
YyWLr8aWgl8M1Gno5b1/5qiiFGEWHYWjimOjA9axRjv2QreZJO1pxj+zbDOwQU2yrTXnnEMGeHqf
fytK//DFBOgfTzKD3JLzn9qaxxu9fxWHWkIXgujbB7kT0yF29iGubQqaU67/OgE9sov2JY/zXRtq
BzO9wYLw9otX+HARkdiCXdZobBGf6wuq+481UERpx3055PuSOMOs+t/6iO7hFJiIpXU1uhTtAxp2
F4MR0cQCtLbxaMtOTwm646vKQQt/DCb8tDyAq4RLRo5xLA53X0Qj/3CISmFHEDoawP7TKes9zYeR
MuZ73Uf2n3X4mIZUeELLuJYpUoAGfz4sH+JbRuXPB56sy6ifR2AnPNAp76qwPdi1ccgQJTGnef9/
eRL2aBDxVJVS+fslkJpxNVohT8IODBlVZIDKB9sOXtMvcsBT/R6LRJ7ijVxBtPWFdfz+QTAna6dW
2GrWNPzqaw8kW5VuASq2WHdG6l5RFBjHBnr2aNXMFTyowv7qHT5ElbwDFWRyUOaQoPdk63FnxQ6i
7FTqEjvahtZZhZmTpL4JFPy1iug73LQG4wzs6bWSwLPrfwvRTZRBgjWJovbF+fNPL0T6raPzbRts
+5MIPOwsqyw0TFTJEo1VMDUvScXZ/vkUyw95dyHT4BBxDjoaBnY4uAK9S5awDFQmNYr8XWfU5mbC
48pEmf0KDWv8AiPXBH5XPqCDnn2xtD4m3zzYpEBO5Z5QyT1VflASz/CLqPV3JjpCO7ObX/yydfd5
N5V0KusUHY262TYxhgzGHDyUyDjekFhDKvKufHusDg0X497rlAfFn4ODEyabQZ3KvcOhuTIn/NuS
TosPk+E/KGBmrufWCS77aWvF5U9NmYzdDLQOjHS/YVEgrp92T7P4dmDNtY2NYdgKWwnxQiP5YsQ/
nBd8OEuNzwbZ9rFSP3Y0dom3vF2atWdoYD5FqjFtW7e9tJT494xd9ReBwod1RAMCGKFJJ8shlTlt
MbVehYNsZ7o7YEu0ctsox9G6fvp8HVkf1xE/nSyYTzOND2i9oNbwwZT4irDnQVfDo9G4SNUk3ebz
5/zDxyDnZotcCJjCDxdk45ZVoiFNv/NHC4b3OCPzUnZffMyJVRDJr6erpD5y/Tkmu+9kV/hOR0cR
jNsu1VpjR8V6lc+9cz0lFfLtDreNl1T51oHpv7GaQLvwEgSDLAxpKnAbocs5RamUokCfrTMDufUs
8iDpB9lP+Fro2GZT/Q0fvAzgQmzuIi/ODmobHtQRP5vMA+luaTuseYqbOvGGrzaeY3yYKm5SxEV0
zXM4XE7jxrjNK1rqurmL405UAMIHlGLDTR3BLqyT717W4Epnm9+npj9XFBcaO1Q2P50Ok9PfZb1u
b3wqvbvMqa/YsilIZ8RLu5Gcq8CcEtFbzCqbyF9PSKQg/K2+QJExQO5sVCiJhzEBzqLaGUoQqTtv
W2hgK61Ujfva861N36cPYzPZq7gQZk7AhrWd5B6QV7LjiESDYBi6tQ/QZevOBQ4rEBLo6aWCjbVK
evlJcEa/cUbpqf/dd6V1HsUTxtahH+77wCu+9+QUGx0u2zrWh3mfYH6iOXBwck/fdHX8rS1SY63P
1q8u7mBtIWo5avZMKlKcAVspEEpGCxLhku1oO+spNKfzKOIYShXzqbLKg6l790NsIEZZJ9eBDbe3
DKoOfXHQdo5JGOnAH65mG9uYwikx/4BDFTXNT4yGUsTBj0Ol4bNCacUKRlbMPDNwde08ZLjyUO7F
xUZVlHu96y8dv6SE17Z7s/asnelVPxByCvdaNyHzOre4jQGJvnWqCIhm8wTfxUE0GoUhr26MrZFr
kCvnPICllsZbvCWUC8u0UWdPkbyedK2SQuRzP6q/AmVQEPOiR2RwsZxF5l9xXddQh/KnzoJiPnuF
gst4vfEGOARdAtMiUFNw+ZHjIbpaFdD+pVrRdHunCoNr3BO/A6hU1wrkrtXoNwESB3O8jQdcrEV4
sGvrF1IDH8G4BiiW5R/xbkDDPu/sVZDZWBnBDrsZqvy6a5MLM8z9B8y9t+RH/UXgx7vWzcEtFbgY
FbEWvCADHLqIK9ACvrPL7Af+A/1GKcf+ytIHzHg7tKHT3qzh/qGgmze9j3E8SvNz8N+Undly20i2
Rb8IEZgTeCUIgKQkWoOtwS8IuWRjnocE8PV3wfc+2JRDitsRHd3V1S4QJJB58py91ybTIy+n+hsH
99toHCPoaDYKScNSiTvH9hCZaM8V3N9C1MbtXEWb78Ttv8o1f0U/it15Ke/X2IJ6GoeSKvpk1soM
LTX9NqZ5u2ey5DP6nA58dNMfQX6EAgY06ZzsgwSJQMqOm9tWLaeTZsAREvEX0WCj1mazgNobAVrR
8Kk060NXtxjSHSegJK/Ppb31EJ/WYk6eprLoTpOsj64F1g5uNkkfoi8B5WVfGluWT3HnwK/Sc6J2
095XSiW5M5Ct1pr7pKlNdojMRvVBoNc7J3GLq6kKJlhRjxjQKme8anM5P05p7I8kGezdruNpbTOv
6LUe3KQVarkkKLXTF09Zq5tRMV60TsdzGYFOl/j2fFXJVg6YwglIOPrOCV89jWoSzKpRYh0VJDOp
UJcmE+xdkxFXrCiYVSZ3ifdj28RhBo17Zy89SQ2da4SlTG+S2OYtIKOFO8Jhb89RsyejQEXinpVf
m3w9T063HJQ1kseEPr/so+K6qW2O8yU+SNk4BP+AHdohyFgpRwBOa1TYYHhkG0y0x/dThoOVUJVT
r1YzCkIFqkNxmEGO3PZoaAkq6ka/jeWxBYd+7dYSc3++gd0aSmiKWJOMQPWnTbbuFpLNccplNerW
1DwMxfI1kuNdXUyQzE09JkUxClyjaXaI4IzdjNLvwKnTwOWkfiMVMEHYqRNNGrP2LsOz0UfakVIA
YKUsPRIb+n2swxixCpe8jfYm0+/WdKpf0HkgEe02eiIBEKw5y4HsoAXqRiq+LLLKzwZI+e3xM5Gj
iGSnNkB0IFHPohyuazcJm4Swu65iQY7oWSKcI6/F+aIMWXKDtcI4q2Z73ZpHEsmH62ghYWEQigI2
xfRMHFIvsx7Yav/dmNQtDErl4UKS/CCSX3NBTiJZqfDIbexWypDDT57rV0eVB70TpIo5grlXxVMd
Z5+NorR/NO8oyBAJqZT/21nu72I4FulamZpShjlZMzgsk1DdNJyxfl44dBKGc+VOFpQgXpRuefu4
sDH+dXFGCbRcKXCo9y8ujqlKz6tmI9FMT1Es8zBzh8YDznTrlvVb2SV+7MxvIzHYebq1BSL1uUm/
OHq/mbEhlHnGzBRhHtwnlYyc3QirGNvyncwVwpyUb7ErvsmaOOBOW5/teH3WE/dE2Nqyt6vkSZHF
ePXxDb2rCLcil/KJ4l6AUrg8POKG09qmdfkyG0U5WGbCFIF8MLdRlk8q6n8eH6lI6GTiSDXVyyP4
CoTIzCJRhpNG16TMb+ZClDvy/vgL2NcHvY+gXbrfxp5UBVgTz04U7Zdirj75IO+7186mSxc0AvBc
a/qlMgaLN6+onZRhq+Qs2WpPf8KIwZJHFh6K/zoHcJQ1DVcopbBXmQDCI+dEWvCbZZOBzHb/vGi8
9U49rZ7UY7hwG0TEGSIQIeLk6sN4EmBp8E6FaMU+abn9o9tiAnczHM77TD0uzwmsama3xHhNasLt
mFfpubcBMG1jecR75C6zt8XBZ1omPjmg/Ou9Q5qiUYoyzjHdy5OuIpcFFp9d0GljBlabsdcInKR1
Zfxo0+hWHcRzOT7V6z1JyOKTU7b27gS8/WYc/amFkbhx33+/9JElkjRGLhYyRDrPlRIomv7ld5gO
U7jeXd/m6dk26eOPsPtE8sCBWd/jc86ByCcGMv428jZ0qjvdGSs2sI/fon9/N398vItuT5QYk9OW
PFKDdW93683vHoBSjP2+lXeN7vqLIBbmJqs/6y//qxdJ25WODDIvzHiXMBdAFiM9cFHQ+xkeDDe6
jUgx2mkAEU8LboM9zwMNgsCCnB7JQgu0WA26VR5hjn7WijXeLyaaYbOabNMhTmaXkwqZRpqay6YI
e/JyZaQHVsIWGc3T67T0LvmL+1HOs2ctOWw3Sfo77f5AJ7hHqevbaiQj8tVpxX/aWAYZ2eOdxCIz
v9HKYbggM5/9MzVpkmsjcSYNbuQYcprn2DH5tVP/qpjtw6zB3yVL5U5FoLCry+SbnH59/Ftv6cx/
N2Mc7pKRKz+3aTJOvmiDYU6ehC0idEUZH6wQQIiVhFev6L7OuX4bdWQo9X0REFn0oq7Wd34FY9dr
zsko6XhWuvgmdLbZ1lhDXHoL+Kd2N+PF9ohU5uCqc2bN+cPmeeh1DBAZeBqQULUjPzk/vxcmcSPc
hcMPxX9hWvv3O2Vz9WKkpgo52tKaXcrOW10+QpzrX0FWIZtuTtFEgpRW+fWAOhSk5AruJHNMtjLd
zT55yU37/e6KCtMmlYX2nm2L3znHf7SSHcJ73C2bLKQg2Z56eJCAQ81u35M1uG80cRW1Ftwi3qOT
hQKcQGu5dMaukJAqqsnaN1ZNlFOck4xQj9KvsyfNwXAiClOGKYOKQE1I9kmcyLwSg3OvdcDGiUUs
DlFKN6SMAVHorwPi16slO9Frs0722Oxlk6q3SrpvM3c8wvwh+jCS51LAmh0ws1tGhw3fHK8BQH4v
BzUPjETcZYQwBbRme8+cRIT4y/1viqZ+r6RkPOUDpiTKe8WTs774zdAT+YSq8jiZPm6qbYqsZNAo
wUdAySBudU9yjMNkp1TPfBrSrJ5X45xAxgijxf1Rx/KXVsdvMqqSvaSZd6rX2YWs47yyKKEkLO81
qIWhC3UxqJOu3GdF3wIZ0VqYC/3gZ4nSnVtHhkNEWhmbbrZ3Sg2SQzIMj/1U3hYyboI2GSfOxlYU
IKb7wXrs7AYyjY/SKSBEYZa/E+5g3a214Sl5wMYQtjJyX23JWeNmVMevOsDfUzqTcTOQjLkiWD7P
xkwXD5iILm9mZ3oxp7TbCzlMAVVsFALwedKy5DYTLOW5NcdhhQwVYDosFzH9hJT/NBWGHVYG+/Bq
L9dVEQOMTqHqJstZmMp9TwiWb+qc0XVH3osBeQ/406Oqd925HB24cJlxI91617TkobcEDPO+ysNg
61eJBPzaT7nGU4bPK9YW5GtC/CrVUQuEAO+0OEWyH6LumCWrAZAQvILbtV9tRW2xcxByt0wvcimB
OzD8hgmPELGcblJAYX6V4kPCIuqZWnOe6j7kjF54pdXO5LxAhLQPdH2b0DCrhzROUZf1S+xXNslQ
akM3u/3eZ3Ue1iYUpEzFBHgq69dedDm6afOotk53LayXVeGB6LXk0LKEZFipMWRYzt6NdRtclq4f
soDdnsCXlsBfx0Fa1Tl4HofxkE5665cqEU4qeqBRKmz0Js/d9LgWTOnV9KDk6Q3BCUvA0Y7T56hs
cUqotPT4PMeK4gs9IfhrODQ6dhCXjNV1fYic+QBo96ddA/iHivAUJxomWA38choTDERIC2wtItbB
ez2KSdNOsiLSkRe93MdzAi6kjPYThiPA9+QK56L8ipJq3pcJSyXJZs+LIcqTi9QQuDOpyqgX0t1Q
6TPMlHmf2dDa6yXv0WeU4jSsBMt3hePPj+3ay0B3yEpEmc+zaH93hMzh5gMB4tkJUjmngTFBjE/Y
Xeso+w4NKw5AduTXMfIbfrSJNK+vwtaS45hyVsJ6C/ymKakcq+I7AVR7dcIHVrmtuq+TzN3b9LeO
oFNThmL4DVPXq8dxvVUws6wWARBTS3BaJBMBFZogRGNoXistIZOHYbM/NYB+1eGedoR11aeKBrTW
zMD5qto+taLvUTIiksvT9IvMkyu0oAFCDTVrbd9AxMbRdu5OhM8+wzfbaSoZbOY8hWkysgB0Wrfx
jkbybyFX9Fo1nCUz1p1ij97oCP3LTJ6cLtXyvi++JUWJ+bVIFii+lnmemDwHwxajLZxlB8Bh8uuF
1bUrjdgvadt4I8riY2u6PCO5fEiA9RK0ikk/JlW2GaJhn/epGUJ+Wc/A8wQoTNf1x1IXgczHKwU4
qkzzNMxjx+Y0DjkLn8OBCFCfWdwE0E2MHnS7XUxb4mbqfipOsV/i19ptaEvpRgmnJ8UXvnTPGtKS
XdwD1JgV9ziN/Lm5nfym/S8iTGc0I/qnK2HiQLXtmFH2BuoeGlQeq0sJErt64mc/HEJS98YkpA+z
PAqKrrw3GwJs2EG2cF4U1bby6FJuAun61QmDVXKdrTBJSQNurMF4kQ2Kbiqq8ZzaJn59lWyA0k1x
CzqN7Y+a0T7lsfalAHX0VtfqnUvCatqMW3dDCaqWRc2YBkjg5L7m2C48zJkbBi89dEOU+fMMEqJG
b4GrWkIj1fbCTpnIKyvfnRLBvCufJ5tpUj0pLA9CINsAuTOO2ZVrVP13p1jv+xqOHirLe6Wjqjeh
0c5G394wK+oCl/n3vu5YrPrOnEIyqXMP94SyN0lbDApccXa2RscZYM0j+Z8QVRznRoUms3PERG8q
hedOHrweLCapbuXMOqUZEeER5RWclCosnKWjHzV5iVqsQakv4pM5xbtSDmgytiLmWgjVEA1fVECF
uqprNhG/kunl3pRTCwFxeeL1nvYxX6Y+Pn1cO74/J3BBRCBMavFKWDQx/i65tCpRrdwp50DyS+8c
0MJ6urxE9WoEzMZSzwAN64tpqnfbL60b5v3HH+Dd6ZHr4z4xdfS0KOcua9fW7fIoLwZ8P2YzHk18
oqxoqGAi8qH69F5PaNam9RTjS1w+EV29O8Ftlxab0pNvG83XxRGpVdsur+txDtSsTNmdPW3EIMXt
P7H1q0ekhP7SGJ/UuO8HUdwjymXt93UZpfz9fcex1lm0jWfyE+lO0+7HiWu32ieP0ftKmntzhcW/
mPmDNtkORn/UraiRY+z2PEeCOd6egrs9jp3b0lRXKzYizT3GMY3ghhGmNZf2TZd0u5jYR3Uu9S/T
IoPBtT/rt/zj1snUxv1mQCaxsXb8/Zl6fexBRCRzMG+m5XmGv0hT+e3j5+m97Qf9C6sSukiymyjb
L75ghUlTm1rFDIJKXptd9J+tITYx9Z6Dd6v1D3p7LtfqQYNDEEZ59mW1hzjUCH3DH12BHmtkHCzo
Z2kII5GJkhtt9Rp8t1+R3mneyFyGhzN6/fhT/+O1py+5pRCBJ6CtoP/91ZgkNMqhIyO+4ymfmZ7t
UkT8HATaN722IcYoROB+fMl/vHhIkHGhWJyQUcRePP3JlHMMJ90kUICqZU763SxTVG+j/ZAWgVo9
Oxki0aouP5tj6+LyZpkh0hbYZvcW1Y5+ueTYVAGqIan8ZhFBDbFI0FDUvQG4Oei2enZlTDbqS7Sb
pnkAipS8tkQGH1vbfS4oP3ZimtHwWom8yZI4JTWmZyu1leqqWYvHfp2NnYOa7ttS1AUyPcrkksqJ
DdVMj33mkobcx1ecIqNbByKsRxCGpWjqMw+HF2s972SKTHQwSL2MyvwKpYxAxaTNvtmSip5Qqe8b
R8+Izp3rl2Jd4KPmR6XSli8N0Ov75VvDAHPfx7QKOZh1uzXKWUe6bAlosOMPMFdrp7SJFUSRIKKX
yN/AGdXuthpAmNb9bJFKB/9/hjb6NSp/wJnPDkUcO0E+wNGqTUzuSuWeONDrb9WoPrWLcShEhkMn
bkA44ZPcdbZxTyKIc612urg2DddPOVgHWmegaMLWONRZfG7Q8tH0Tw5VnqQhkeLy1JhskiQbgK90
1ePcrhHF/lujge1wWTP2+biBmjMNfJekg6CNtymBRPeV0C2fXB3lWA/cG6Omqq8jUo/ybyZRsju4
8sYus6a73J2ao6qWBzfvFt8FqWY1zu3GU2lGPKBqPkD8Toa7Nl/ux7bSzqol736HbcbuCrW7Uc+F
hNLvRmjbTfqlO7PgkGO3jCYSwqP1enjRSfPZu/jzg6K3Hwd19PpknP3OuYLro2nx6iPLnPdt2esn
AbiwujGLZrqPtegY9zIngZ5liUQyOjjJdK+lC9mGWxpzbvPvvmy8fNZ4P3SbI9xqF4Fe6QmisZE8
DqkGaZuuxOo4GDYWsKBKg5OwM8AVlg7/UKU+iMj2DA77ZzVffC1RDM8WY31kwfKKTM12TpOBlkVw
bDkLslGdXOqyWRS4gMmRciA/OVJgQBd5qMQ3QHNTb4bY5ekJWCsq7WRxo6NRyF+ZFelXDlTOWwce
4i4jXtnLSxP5yjdQ4QxJ+3Xa6SsHxrhLHpOhWO8U/WbKbcy3FK6+krbKk/7Qlo28irI+VGExx72y
3iZaNO2lrbU+age03V39nBWtEgqJxtyUy5HA0UBKOzraD1qx1Q5zOoWcVr24rs1rSqo2rGha62YD
ZkSb/5udQT8tsZbeGOSOk7rGpFI4VIgTaPK2tNtwxUPl66nJ0x01lR9hO1ST6IWx9lGXLt0gNyLL
sqBN4Ig8CTge99AhCivIZcuhf004i5Q9es82vucdpllCPeHNRX7jAimtUiO5olVx6452fZvm3li3
1X6kjw1KUN27YxWF00C0jpW6477LMjaKFWdRHi/rXdnZkQ/KdtjTDgJehCiUz2ReJ8mQkgO9MzMr
Oaab+J+sJQPkjWuG3WclxTtNFPZQVTibRZPEDXyjF7tHV6zT7ErRBtk4HhgYlz51KtTKKnsYs8Qb
rQ6zkAOykvgBsaaZn0gwjEg8QlXx07RXHhbVwjeu2cOuK2QdCIRfXpr/sGWPkL6xOATDId0JQP3k
RE3Er1UkEBuoqthGhseWfqGOEI/h/dghgBrIWE6fY2c8mxl4B3Qcr+SifoLNu6zetpvG+oUqHAUa
fcOLm06NnHRBa2yD6usyslkk5cybg0YPITgtsFQqjZeuhMJ/vG1q7/TTXBiDqsV/0HPd8AB/79U5
0CmnMJqWLsP0LLstZ52OHsvN8qw5zOmLSAndGTr5RIOo7fU2LLbBWi0nHF+rc+9G0UPMzgX2n+6r
2lfUgmV6j30tggk6tAcjtlAPVlUaylZ1gqHpA8P+7hKhcarHtCcIbrkGLjrAzEo6D8+k6VeVPniL
BTypSgpxZWgdtCaptV5OAElAgUmwziCS68b41kWgutq6+UnS7s+cACk3NdVHWUwnMdmvjlFMZ2Dr
87UlTY7erB9j64TFiIgyFvESKIoQcO1AnBJccSOm8n6M1PmAnzfstRhUkFZLj3cmPxHTHqpd2zFU
Vth5oyjFEogg32mkr8wJx9vI/ZGpC9KNsc72rr0ipzMHz3Xp1ZOHFvupXt7qXfQ02fX9YuGJaFoA
/hTtfscPcG9ONelG6EN3mUERwXN5HTlq6mXJqaLXntJZO46WMgaE/dZ7szvVnOYF7l6CweAjMl3O
EpPunxnMq1GHi8HSa5lN62HBkGECzs0H2/dEM8EGMkKXpTPlF6NcxqPbHVXFW0bwCqvzaymZHuSp
y22RPmZMzd2cc3tdMXY3ViWtoFITna2OhA32SGC13X4CSs6gVaWLTc0p+4c1qpzjx0/q5eyD5B2U
mWjg8fhu5fZWjv9xBKgSNNJ0oEl6tmHArSOCe7Wdfjhj8pnV/vJV/H0lLP26TsueOcvFlYB5dXWO
ZyKIi/YXk0uFUyNLsl1henhR0fqMyidD4nfnm+2SW/locnLDon4JOMyJTGszHonAGIpiX8Tyvh0Y
/Ym+2XQRBMPQ7sBiNxJDI3LfVdCnkvjsKwtBYJOjHiv9s4PHe+ebo0PisAUqQHSAxm/M5x/ft+t0
mdHGcxFas6XvzLEi7Fw32i+LQpzVbEiS/lL7rLOx7A0x2PhyiLGvgU3V3dzuXKHsLZeodKZgnad2
mv3ZwrX9Cn9Jdh2dsyDJh1hmkSlcCgVSNbOctkEgkOII2pXFSZ8QKOeiv1fodK/aHDOrZMjuSvms
WPOzra8+E+ifYx9fDwMA648fT/O9Hl1nGUU6jGxk07Ruf/+P7wveMF5Z6IHopuxXMUjlxlKzcU/e
6HSI2+bY0P4KCCW0CQfXbiezf0pEeRBtPpy7zCI4yN0ilmvwwdn82EflfNAd8hCKNj7oaq9CJh3y
QB0oVE2LABOCW3cE3MU35hhVewd3tKhouJmlFWaz+cMqB4cwTVxeQP/2EHweWj0/Sb1mKCFRC7mV
UwUoOHR5u1UoqO42pfFyGhL3LdPb7nHN28/Gl++eclTcaAJoFzi/HfuXYmc9nfpG1eos1OcE77AU
DnkJzc/OsMi8MkZya8EJkGPEGCnRjhwbjkYUF3ujglOS2nTQEuadn5wbrcu3nTEq1nn6qiRdIBG+
/N2YaUvRLxpnBidGAxcNfokE8JT+zu/QbLDtEVJ3N41OTmw6vpwoN6mHgLBFS31TJE19sxhMZMvo
15ySLTvaTTiUI43WzqKp2lvfMxRcgKDAQxaD7WlmYoT8IO5XexjG3UScsDMu/Xmy6YSa3fgolNiz
LQ5hC11ugXDuttM42OF4/JllnD8iFw5fP6+Poz3p190ES91Z+wz5X/NrsM4jijeIWIAj67a9pbwn
WVk4VEL6uHWAZZipm3oLedYOP2CIOS271wf+gnzxUIPn/9mLcfmeIgXcFjec1kxz33FLWv6ONCxE
xOPksoiSDL+DG2x/8jO+Ww24CoU8x292CPq5F+UT9ZxiTVYJ3F+Ln+EcM0yy4/+3c3y7iGGiFtZZ
ed5ZEZgPMV7Lam5FNfCOuagh1MQBtaJ9iQlN96RLvtKcnQtFPn68ulz2GHhC6XxtY2RrU9Zc7g/O
jLM6KhQ7MOv2usjhhUXSNIPaid1wUFW/WXEMfnzJd+vZdkmWMdtCpM+w+eIbZWyYLOMg7EAieJTm
wpGo5ygpzXwXdZ3/8cX+obIA20P3ZDPlo2ECJ/XX6plbeUNDF3myHEm4153RPRT6eB9Jez26yAwO
UAV/NYlzO6xmEYwJIt1umZWwc9X7qIFv8vHn+YfSAgUipAvDJqwVg+HF3VPUNGo3GoQj22l9z0mf
3OS4K3GHEgn8W+zeF4Z6ZUvzYC7NcJ7aijFy19+NTaEe5CRmr0kb8vBcmR6bbjK/CjPN/TK7btsI
dGWfx8hlFNVbHbc7VG7mPDBGZYrkjlf8vs6uk275NRJ9eleC+Jwhy17r28yR9swPV3btdZdQ6ZFE
Vn6ysb7vODrcOiIgKi069u67Z80mJJWyADi8Xv9oIYduQupy17otx6JG8fJ+0JnUa8x7S4CsZtI8
Qpa+Yz5JJPgqyIUEB+s46EFz9KN5piITIE6I5VO7T8BR306Rdld0Tvb149/sH/q3DUUGIBrhiMpL
uq30f+zANOKsstdGQC8tw8rKSu4w73vdpq7gHBDM44RmvpmfM9CBvYuMqXS+MY7+9vHHuKxT2U9o
CfMIo5w0dLq3f3+KIbd0RRCRQkYgGaA9XbDezY/O6nxynd+d378LIJz/uBcoUqlRnUthkrnGkx71
FBxc8hxbHGsAPz07tfZNsSQunoIejabgn2Yw1DgQPBcXPAAH0B1yZbnPJ2INkDkIfEVMz5mWtBST
lSZ8VUxfFUaTGPSRBY3Yzk1OdnUGNFxzlVuzTv2RodJu3FIxoVPft7+nY+AYDL5hpH/Zvik2SDgJ
Y7QIbv//3y8duA15APeANfHv77csxLjyC2YI1SZ0WLP7DZXSadl0SR9f6B/eW75g3n9WgA10c4lu
YpGhh1mtWRg3y/BQz3Buah9V6RcrPgoOeTuOWYGxwgVIW5QIc1x3n6zB75raPEtMO0gAQJHHgeRi
mqVM1phqOrAdt+5erbWl3ZH/aEBoNWuEnB6VlpMRtmDiwv7k3t9tONuVeaZ0TI/U2JdoobKN+pF+
chZOtH/iGvFUK5DbWrbi+jknVisj/o8xul9FaqgZ1Nk6nygrH1wZfU9691VTsMXGaRza4tN9+BKK
jlGSuYtmo4PDMAmg47JnkSh5b6pokHu1eygIMd1FeQdcS3zVnPSu1pdw44zQzB4B9MEUUKd91hOm
NS8dihJctOiwP3ks3xUgfKT/IwbhlgKn8/djiV5jTNRmSsNhkK8jwd4l68/HP8o/fpO/LnGxRzZt
tUZJK1Mk0SFZJKgz+7fY2ryodGI+m6e82/4v7me73z8WUwQySyoqsmnyuLnjSHPL6QofgAUHSPn5
8X3961KCMEoKKxvJt3lxqRlVRmI1bhq29noDculEMfCoLSV90fbh40v9/mddLJrsaezqlKOMCa3t
O/7jtpYeJ2mkbbc1x35sZShXyQ2yejOgn5vfxkgb8FG1fsG6tsdU0BNLfc2+P/Ql4iWlO0zlnF03
g/trMn6ICXcWjRXSByIeqjbHskPvbDech1aAhDFRP4/NC9sS6eQmT6oanZ3S3VNXqIEtoRKnZnuT
GtnZXArOsA3NHBPKLtl+M1HZmO1Ys7FoRQ5ZBYnW7IyMDjmMpMn/5GvZXpiLr4UFFZUrZ1gkNJeb
Vld0UCiImgvdEn6trmFGMrxEiIPCJrmLBCtbryTwGwz3i02nzVP7lNBgu97zPeY7XRlfRzDzXu2I
K0wC9+Q9sjaXm1imS8NZkDyslDpilR4r+BwHdjYEmUboBr0kdE7OutcN9TkTZB132cNMah4aLWSn
hg5jZ9vNl7p46AXeHbzXYmIlymjxBRH8gY+/iX8t+vRCMT9vxAMelYv3eINoJnVc8jCOSF3qYaK2
a7qXyiy6fdI1yX6cFAyzZv0lWwxuyBwm5I7Tp0yS90hUYImclTFM2hRh9GD+flLb2kLDiFUtBBno
TwYOAujZWlCtm4sk+26tdLDLKEl8uI8/FjWTVys/h9vN2k3LUzwtmnWfyNvSGKOTsMFpCTAfWeN+
nSJbXiGiB/loxvLgEjWp0qf9oqn4A/g/bMSzZfEZU+SekphXJEoZ3mBdi34Yw7I9zxl00WFa/QbL
PIJQLBd1S7uWvo+XRFtt2HdBPBvDcVDy0Fp1HISmez3SfQ8X2HzdMyeOJajIFtqCi5c9pmN73yjy
ysid3O9FGV9pI21JVLAzdkcMTQsnn7iNEp+6/7kasTE021mEeGuvTGnEDlXleo7KIRet48QdewNo
xT3equ95uf6IjfJEH7P0ZNZGNNVih9FG8sOMUEIOmo7qWaJgiOSrZmZYc6Ta7pYS78E6EsTeleJ7
b5imp0g8k99HDdkBtV/qzwSF4ICfgm4ojkU6PsQzpoU6k9VOr5nq1J23uKtGqbw5mAiY8DBV3yXz
f6ox4RStFjWw1BW6+jj6UTe+6W5855TJnYjn5yEXP+0XDtQv+Sr3TAag4EpxBdRl0IoiqHTzWuQb
k7/KQUfbRhN0hf1iprBAS5wtKBHpwemKq+2j2e4DElomPHIsKkupnxiC0Tps+rBpFarHhdCzOM1J
yURwvNYoRruJ5Sr+b7BVxOMnx5wLT2dGa/KokAcM+6Qa6x/uYjz9brml5vzGZAIPGcScDoY37wzy
GmuLaYvflLQ/yt65h5YLOYOkP4Z8rG/KG5yZlOFR6fo/83nt9z3f507b6tk8604LkEsSZvqHNMrS
vZYPNxDZyE2uJcZKM3vCPxNAHIugTQsR1Ghv6c9aZHfPBbAtYq+GiUolAaruVeibd8bWmAQOE+HJ
hSOW+40TiSOI/3ClniJPwNTRhSEd6xVIGkXx3BYR/D1LnNt8JpQbg9FOmjL110J9HAgEcJK+J52g
XfeWzf8MHIFgP8cAEYYWsGzdG2thGmfD4yl09UqYApWX6EdAZQ76w3n+JfBt+i7xVzzv4qZdkXwP
wBUaJ3vY4kXzjhADWrPH2S7vLVOZT2MruiBrlOu5uIPqmbwpWnoWGH520rGze1nXV91i9ld9X/Po
Ii5EdZA3NyPzYW8e1q0LWxvhbMqWbELVDFuTgtZWz2VfkqBcu0u40FwO0ygvg3Z9JlngR9khO+3v
qMJ/tDmKSWZgHp3feR/xY9JBP8iMOOBiTRmQce+R0YlQq8dv0AVw98Dd3a1TR0St1ZESwqqFXbj5
1vBs0acEnKxak33AWfvajW0fWApGJZSI7o4uSFBZEamN8sTpXByb+V5EWuO52lfFqgDwIAg20iw/
Yrb3GOEixzM2TE+sP3BQcg6QC2hxKp3YcX44OUPCerCEbVLzZkRoUGz1TsXEcpPa6zXhgiDT3d1k
NMON3aV+nVdTMHTMbEelG/e2q1g7+kHa/55sKoEJAlMyY2VM3vHE9ryibdRHTlGzA3a5cV4QewMP
UmlUDI2yyxAx7GqhMa939bMz2VdqQfjNWqz6DjcGTsma4Yuu1Ycptjw9f7NaclKd4TT0z4XjnqhV
Jx9phw4qkN6D4vKgRrkXERzJHwUrpyGkIGUhOmrGyuTYmm7T9kGJp/Vg4cy0ytzy17TTfbQW2TNa
hnYv3F3pqt+1qWL8xuqxhyq0T7PsLQfcumuSwi/oKmJS9Qc0VXynd3G2YGotxlPs9OtBd1+EkRwG
p8T8WlH/RP3gmRsMVF803ALZ+GWG8WsY8rnFaI+ggJ9CreqDlkoEws5waHP+WVqmXI2lyuAcvUif
k801KlDM6hZF+iLCeWbYVuZ0xB0EcwIfUqpZbDRXRBmKvdjkvYaaPzZExuYD6QML+W76lB8Nqdq7
SeJZ1MeqD/XBGrFugt9P7l2mWihdEi9KFBKsxq1No+LUHcZjBi3j2FpHDT+qjN7c1Lip6uFnoc8D
omL6B+bs3jpEdYtxs8vYBU61znXCbEiC0spbX5oDQkuCkdHpAz9s8JWOgMhryIuTeRVh0SbR0oRi
lhXHZVAAi80rVaBzQmHTeAC8OADi+pCdNwzRedJ7vCkF9ow2I+QJlS+aACYvVmU8uIDC+E5Xsp/i
qqPOxM9IAa0zOFpObVln50QTk1dMKUHxkW+5/0PYmTXHiaVb9BcRAYf5NSHJUbMsyX4h5KGYDzMH
+PV34fvSJVXYL9UdFd1OKwVn2N/ea2tkLdbxwUxrI1or5ghNJV7HZPy6Gvjiq4Wdfm3YoGj5iqa2
vl2LXg/52gLNHe5dwz/2Ih6DbUmC3FBgz/4JY+RbkiQPtHbZ5778jk3iW82UJrQ0+7avxLXN9a1c
JFOhkXuBt97Sj7N327yJ+pGNP3Pnlduk+8UUvctmaI2XzneBalGSMurNU4c9iJJwm89iI+BhxtlR
81bZWvs+ghB29PHBcQTlNYWMdCM7F72jh0QNVuhUyQM01XBM8VjriYYZltvZPsmEE8wMDxkdQyDQ
Ri8JSRP797pmvdbKhcuO26LpW4ywmktU37ij1l7uS2fh4cvbqzMSbc+cAtgsRLWgVF0S9HrzFtck
I1yarRejjRbSS7SY1JjZiU8l2r2mOA8sbQZWLOPw0TjWl94jckldiBtqK25u6xzn6Xh0zW7vFcO9
WuEeVI7bESh2qNAeOD0s6DeoNiAn1hN5Fs7iTEy8PIn3wL17bPpbTXGa3diZ/s30pROkmih22EsQ
n0hfJmZypD05Q5uemrBeEXJi8AFBa5KKjuubqXJytGSkKlgIK6WeA0N29MfASclKsZAY0SBTcQAh
12V0KBYuLqOEuIg+1sFSqF+0sKaB3+n/5DVHOdjHOHco/2mIdFJ+QSqQ547XkIyOnlxd7XZ0y6dh
RhdwPfLVOsbygXqcYLQGnAIqXUNDJm2o6+Ku69knNA6BgWGqe92p6X+xeZ9jSdpPcOjVWF33Q25f
YlIvLIU4ssGFTjfVas0ByOVbTj11mGHwCExMcHqHKWqqcLgwRQnNBMlrTLWtfLqJbHudIm8Z09D0
3tw0oaOKQdWh9uL7qnKzyOuyJQDewHHAXsEZlBYpYmtkveF6BxLvrLV61JMgiVAIDync4N1k11+9
ZgvLeIqzb8K66qh97MS7uXPuLSztyQjEo+XOROTAov/UaqgXbTJxrPr4CH0ze8rN/tFYaRuidugn
AXVOnh6j/VWkiCvxNhwureQy0Jszz2NopkILmsTBBZDiR+yHSd9DgiQglze7QduzKa0tJD+fcza2
dCowZ0+bDmR2OdvxDO3yUizHpJTqUhrcsAphBIXUbrK5l8cxW/9WcCc21eLfV09rc9HC5XEQuJgU
/fuew58ocQHqcSSoZ46NJRL5dm0YLZq1BxhTqLbhApFpz5dy4mouola1K9/+wEa4bSdN0QawEHIu
xmI6LtgVUX8apvRZ/5jSe7Yrv8EEGkKNh+0v9+b/uKRxYybehwBLYv2TnJB1TpGWiAYRh/j3oa2/
bcyf2vKLXQPQjRbK9W1WP2ThuCF2jJlDhrJor+hQ9P1yDp1s2HslTFNYqpci9f9mv/8kSqGP0QiB
iwEYCHreB2UlXmZehe2c7bfmnerQdGdT6/9yZTY/qZS+zlCK3QnWMArOR7/ElvgY3QbXJZS0ZYdz
snkaePEYzzTPEP7eE4OEkRh95ptV55+1RQvgqg5gH5b86FftSJBlMO+II8pgBni6p5Hkmzcp+8iw
kCYoqRpihaPO2buUD67XgdD351OSNm7IcYbmXLukNotE024cFPwbZZgsfF45PPmTfzVYtF5steFs
yltI0zzdsf5Ot9B466b1X5wcn6bJfBfMBkEGWnwfn7Ss1S2FpM8KGbDx011RZLh50OAdzKD8l0bu
huStN6a/JTv/42OxHmBCZmjFCPSjS7yfG3fy5JIe1rLO8IaMGIgGxzso0aSHlEKgoK2TOzP769z1
8+tLo4NFQQxovI1gJj5IsbObr/MQg9xhPaHSo2NSJIdyvprTwkjIyi9L3Lr7JmWUUHk/4j5/4bow
BolZzjvMiBRfeRkoi3g5p2A9oJis097vPQdx/aEyiVzpLjUeHbZpXuC/6uufdC/+1syLWXwEovIn
U5HwWmBNOnlLE9cFPubkgglAO3pYM/alTry48dmRpiXdL4VztsyEkyRb79Q8Y8MvTq5Ot7TOERUj
JV2iJgsuKcxflozjU9/q07mvlh2+qfKkRPFA+pIrjMjUzoy/MNmk+mp7YWZjPstBYKXWUmw/tNnN
qRZsfmAoLvm+kO03bcZWlVrde+/EfPoau2Faae8jvJlrq3F5ofVE7kxndcGzdzi1ZzwE+P7KI4yN
6eg08MG4to2nKX8bkq68FEXvhtk050EypVdT1NoNaJW7aeQGBtPokriedlhtyuP7SqkdTvDf/dRM
1bX2R8YFPKgr92fW2Lc4Kib8zoa+a4RT7Vd9PDXx5iEe2x+OahlwFtNbDe3ngJ/hQPv0a7X6ROXd
ZTqvLjqsk80HI9PaY17eFtlzrsPcTfKW63w3h38W95xPCvo2zwCK7nmA/qhS+aD+zkyjjMVLncie
zSZYlqUPEqf55ucoqqwSzyUb3NnwsPylMWFV2dNtpQlteWQEt1+QGw5xOYpAUg1/wAsyZNZZ1+qv
A3E+utOfpc6R0LWJD9s5sykT9NERKAeVkXMIWMa/mFQo4q/l+jjPpnmd2Jupd6wua2tMu8lQQzi1
ZJTL0VvOwkiWg6ZiLrIFFyZXJklo8V31myRXC1YyE1Z9Ia2T2c4np01EYLTgPlYNoo9CV7AyEk6c
ct2952VfOmV/G0iH7s1x6LkuU1vZrVgCGfiNUebM77PWd1cCYgn8wedWpVv3pbvl6ofxolQcR3/+
Xfwmp/9r3yfkuY20AJfzu/hEmVFDw8XR4nfRaktOmmddbnp7ykJ3oFjWNYbhki7xUzVMLqtYu5wN
gFXSUPbF66R9WUf/hUDQGU/CcSkxakLqYYwZY2tfndm9ZKmIxKT1px7b6xEN8jRnQ3r1zcEJp1W0
wZLnzm3T823/+ef6vBlunUfE3cigYCn6OGAYmNLpa9M6UTpYEnDj+h3pBSncw9qaNsVOn3zgwzo2
LpUs+l9Glp+fb9JfNnRDvMTbkOPDBNzEjlDOK1lOuj1RP9VhLPSTylorNObmupHL/vJG/ecHwhLw
cQtQTvxp66dmm3sdHziWrow0mTW3yDzgemyutp5tnP/GSP3PD3SBi9FtA6DlY9dLIT3TGhRuIrx/
J89E9q0ma9mZ1Em0U2sx60NV+fNvlD/h4xEVKwyO383Xt/VrfQSz1Jkthio2nah0RIriTdZgy3Us
beEd+3xybgmGqs3dtLrrHffr6WDwiO29JnnVGYGSVPB+8LKRT3cWnwhpuV5KjhG7VCeUDMAC1qeT
F+3VXpvvRoO5U+miuRaDaaNZSkk4vnkdhHVTcmG4L4Ren2Pqz+LGwEHcQg0AzgAycPJvPS5lVZdM
4XHaWsgU5qtQF2SeNDngqiFXGihD/mTxpSfb0qbQc7MsKBEKAu7Z3a7UZ65WxCrMgqOK4O3cicF6
kCM0wNrjouVU7V5o7dPEFw5Ib9RDUFEj8st4ypzKwFcPGKsZa1Bgrro3t3/UMX4Y2QgmsPgW3ZqU
BfsGipxz6oTiL55p0CE0iR26TO6WIiELglmCntXu2W26d6bzkExFCimu78XBbjnl6NbPJDaNJ1K/
jN0mXzvmR9mLu96or42wx0OZ9jRLgwSklNEnBbggrPHl3c1zw2GjMNLdFri7/D4jTbk1ERs23Oj3
KU2tZrxP67FDzsO64q5THQ3Mmookd3BdV1dvNoYgdzkv9HVzXUzOVBIoSzA0TGYb0j+xqvXISx/E
iNCpmQPFk4iLQd+pe2GOYVs0FyYnS/j7xFT32VdNMJdueho00b0YSVAyjmP0qs/uvdYvFlgwPT9n
Cd5QhAQWk6WifNdE8lIk9fdTqT/rdvK2wHbdM2q8gy7xozb/cQmWXY2idYK1wroD9TlpTQaJFuJ0
lrh0uAgZ5dTBIQu0KRA049mWDN7wk5lHv8/puuQPHGSBdIHz92BL55CuTnEk8HZ1uliPtJ4pTMrQ
m/5RKvA862ZeO+eIJf9+HK3lpi15PHrmnchA+35kJAq/hSNS4RuRmkwtSrNSRWZsEdu2OaFMsP+5
173FuO5PCBDPXV4bp7ji99OKQ1nQdt2jWVyW8cvo9qThimYKSzfTr13svSzg8S8kuOJQZIjBXYue
UbVz+iQXZR5EJr/raXFv9HP8XDyjCfQqcGJlH9YWEdnj6CZaSkhJNPqXVkMd9FL5kIG1Dkopq3vs
tNiMtay0TnJd5yBLbRW6SUr1NMmGqeaQWpdVdWOr7pr54AqIIThnvKOKDgbzbKfmL/5NfKMZisXC
CxowsbRblP4B3AcyF9nGsJm4GFRNPd5Qgh2W5vQlm9G2J+n9GkfhPkJJOWijfpnbWR1T+WyQyLpU
6OK/XyRvAIxDA6EBudIfotpctUOdm5zoSHkGcec+j/ZKOXetkfl2FiKKWT2T0Ed9LrlnhY4NWrKw
GBJWE5OJMr0UfNCtZbXHlPkjfwxKxSK0ej9vafK60h9qThuhaxflTVb1Z3x9+ovmuN/clUq3Gv9r
aM6JszM7YBh+lRpfUufQbOKXXGqHrjD2h7qy8I1kfLxJt9F+aAdz3w7JfaNPzh7212O5gBD0NBKs
fGNvWTZzEKvSJmK6EnoizcO11K4Fl+tDW+zdit6gdOXULG3jlPVceOMsMQ7JWhzF6Gq7zgDHsRWd
6uUjYM39ksfyIqch26U0nYK5WYf9kgEOMa1TnBtWmFR6HRmlz/uRzQT85gpQQw7UNiH1Xxgj8X7L
OS/IgpiTM31vFitMesu6qbeJJD0DnPNxzBB6PTTkRvZiWt+In7cB0gAXnYnL75g4j7bcgqAVQRkK
d+1QtOauQ+tsdFA8M4KVolxcwJ2iU9JCRRCuHSqyfG8ZoWsDfAvzhQrE+yoo2fApC87sZ/hwtORa
/RMEBERROgOlZ2kBqlKFAnvq2kwetveL1hB8REMOUNCaeYIyWzuZs2HdUT51AGgC5KmY7xfiFr3T
ThdiOzM/T9B0o3XftnX6sNTFrV28GbkQp3WuDvVsV7u59wE11hPJATqgGNWOkR4ZC25uxq+oN83y
M25IdWGZzMNyBuv6JLHWvjBsafe+xwizQqlM46fa6rR329n1BB4YS02gipoOcKedvegGvpeYorVE
WVHl9u4eF1VYZvq0Twk28K9Nfv928gRjEvRm2fahPrY/V+5i+5bp9j5v8+tEqI5IV0llhLa8szPp
L2W8BGXR6BF4oCVQi+UyP5nlhn+l5GEt6WmmgHmfZu3VNLizpvyeIm81vjhl/7UvGBl394tY29CS
Gt1d7XCwB9zWBXCha7+m16mxH/Cke+TwWNwXT+45i+qsVcn3SugyErNKQs9pqyAdv9WW2R47EDq7
VQe1sQ5vXjVRTsJPVBgt7E6eyt8356ViI2q8gnbxKUfhBwxjWMNP0dokBCseacedaRdLoqLwI6Kl
ScQ8h1prjVSXxnQzx6l5Y7nSv6jcCxn6c29Y+AIXuuT2ecONvI/RN9fSeNQUbXpxIUsapXU7jGtZ
7sFFtuWzw0YeLSkHpBI6AhelPUAx+9ho3hrkpf5kFeWTtVJQlxk5zSUkUWlDXmf2dxbcukITWP8p
fyly0Let67wtTvF9YYj5g23lxSe9/YVWqx1eDLJkuf+aZ7VxcFbON37VYapdjOqh4znGyqfzgDds
G+Q1QmckWimXuGOQ/qPeqCC17N/QheMHhjLjLdgtykq8KMGw8rCkzhnquxVOddntSzxdm82vAwTc
YbarpoPnr3ZYQTJl7s7A2U+r8R7wL1EsbcxY1LTpmrbdlTxlFQLzD0sgfgdnIrDqTT3y6joOd3gK
/Es+M7XX7P6Uop+FQ9PSe/XGM23Trz4veGadJ2WBskprc7lX3YM/fDfKNT4brns7psldXjXO+8Os
lvSbzO67BgQvoTP7oi/5z8n231oU5tpQEzP5JjDm8djBeLsyDD/hIYBVIPFj8D4UNOfGagdbdiXD
42gHYj33jq7s65A0r5537vCBhjyzA3YTWQbzxPdNtNi89O147bkVU0XOIgly6TGPsUbVzr2Mp6tw
KF5JpJ1/A503dtbeU9SjVLCrdkXb5oDGDLhLSx0OgHZxgJ1Zx8TRbpGl7a1rqZuKe9NVF4p/Z3gn
A8TduQj9u37GdpMxGL0sWcEkjWuflqbkaKlJCE3aWWis1x5zhMbac2YmYRw4ZdscWUPFDu9TOKrn
cTSTp5FQ4e/1nAG9jBr6VAm+Hfxm5HXnOOWN7iP60LPLa9d1bh8UNLftxGwGrkkiEmz0genBtJe6
t8O05IYQjzLwzyVGi3jZoZovVXajmflXs+IwyuNMVSIAXoGZ+qqDLIbNHbotO9+wKvYSx2MuwHph
qFIAoIbJ1HvFteTxAipAEH12jJdCdfPFsSWLtr/xpqTr7MtcvjEdZmyT+Cg11BWF+WzSrxTHxznr
m9teTN2x6OvvVlU+s90/rVKqsCvYhLqC5Ytx75elb44Jcg1QQckyWphP/OcSTL21k85o7MrMgmsj
KDXOW0Ug0jTP/fK6HblzySmvVvFzvI496WiGsUNq/aob/8VSzUEZdLSk+Mnvq5HpXcG4ohFxfkl4
XcugaUt5MKrqQubuBqfpd+nyrA1mS3wcMTm0TEL1xVplANT7Kfy9aKYmX41Vf61U+mtebZd85LRE
heEHvqmwnQibY5n57Jf9pRx5VEuFlqI4o3LmuKBjnyhlmk7I9KXX742qP7mNDz5tRDtN1lc7x6/G
xB6GxJi8GfWT6hOKV0rGL6ZJ+ZYJuiZaE4DoWm5gGZHYjmni4LSFP7AbjAH2EgPwMr1dGmiZS7mA
it5oJJZdu+c1dZ6L0W4P9eo010QtG1DpqyP79NbB2neeRpNrUM3R1u7bfxLHuV/i0d4P3L13c1M4
HMt/bXaCw9KT6C/HROdGMkwnGDva7vfvOVMDpU+4mIrtSJdU/L/H8dzH2DFkB6G5mwb4Vf29GUOm
m1r1F4vqZ/scsoONAkJ4wLN0gj//nuY4U84NLrU3VSd78kvzzemgDVh5v/diha3CT96grPshzKEq
9SSeguYvMxnGAp+u65BHUCM4b3q44z/6SftKJDVRUj3ies2hxkrpDF1xDCjbVHvq0abjIACyTxbd
zcZmUleL3b7FPF6tvtcHn/rUskQZTSuTsbl4qURphrGZJsd8BJ7Wpd8gtd5QtJM9dOXykDaksplZ
pdGY37Zd7T3qMXXfMXUompGbD9Sw/TLcJLJa2r52TpLtMphenafEPwvR/KSs8henml90OWLoEqZ6
zJqsPqEjJgfO9Cd9KMdHu9d+lKbfn/Kpf2viuHg0xfhVJtd86qZXEePsKQHn7rHimZGll0XUCrmG
PhnmI5BW/wtD7yJ8TtLWIStQskXBIvEbqe/WobC489s3nZdOl0LZmA285ghg0w9VrnrcUMkc0CiA
S2zGNpTYMRSCGAocs/dr2rfurfA2IzLNpG5ds7npcxNOSi2X2tohR2nXUuYryZZniNbtpWIwTk4j
Pii/4Kt38n/Mnuc/05ZbwewkFD2ngKFxXsq+fiUwd9tzV34o1uW0+vmDbq39/SjTk2+mLB3e+CRS
sUSD4j4jtOHWsLPqRB9GwtygyKPSjZOon/E6Tk21HvpuskKbvZ3DATgsoBfKQUYibLCXqxtpyOIv
VTXfqjjZd9UkQ8q15/0CBJxHOY3iRnsbuSIEM/NKOA7OMxwRTnhd/5WmOvNEsOUrBTiQ9KbF2qua
KZSQCiiY3mCNzI6mVcYH2xqHwG7RX/OR4RQXSGsm5Y3Wsjw4otJOTNb35ZeMN/XZXlwjEN/rLsle
ZywXd6k2/xghZ6FWoUGsdE3i8aiD1BavchrLqyGUGWGJaC/OZj+zV45yHRvDkUVFXlbDWU5Q4tL/
X1MzYXNlStTDsjp30uYdcGKWU8UkeLX6ntsBPltf0+wDbkgK0HiezAGivNZP8taeHwx108lJHSaY
HJE/aMsxTyoZOB4qeFObyVUu4kqtr3HXega9EKP2YnRzc8bTIwJXwlf/s1D3WXplzglBgcGG7m5v
/7/Xntq1JJfyFGvpdBDdjAl0bWTodgMHv/jg4OKwdFrx5PufP/Y/mGOkjsA2/FZexSc4VWIBH4fZ
uEa5p8dBRlyDZOi7ba6w+QAT6yTtF0WX32rc5TXXwz9//Cf3/Fa4Bb1BsLVh1/s4+vN0TlxZid5a
6x5KfTX8LNDcg0HVEiTB8vznT/tsoN9q4FBeTcZ+rKEf/dGN3ue9UwrqYLSZ5dGcvKjh5IUh47bT
apxkCh9SZz46JMYvxhK/Dj5sAaZr8262m2a/dnq6LxR+GBod8l1j4OSqe1QnTae4LJl0LN7WzPyf
/XtYsjvTLtS59IzDOqfT3rFohkB+YVCImyaas+RSQJbBxLc+WJxcnIa7bOk38ELnEfvzeCrXjlOB
1troF847JX4Nji2ea76fjIdbff3z9/P/xLN/zzXwa/tbMouACoau7Sn9n4RByWg7IdOHuXeO9Ys3
u4GsM5xNNDHeTqGRUVEGPdUPMlN7pxcA3xi9UoEaKXmE4+fwqI6hWrw5ALr4u7zgrq1+xUnWB6rC
gDyOGfzMropGk8e6iR+HAquMtYifBHb+oSia/gJEP3z3q3HlpvvcGcP8DBipizzcxeFo2zditq2v
PWj6QDYTf3wOsabB/SYx7u3wNn/r63x87W/cDJBh6tv1KabjIew199K16wvgnPx+3rw6JGHQ3ist
vi5UWITK4uUDv4e7xW3aV6GAN8ELLinvE/Nxtjx17qz3FWouWNDCeLNspludMY43ydQ7nNIl1I2p
vlezX9yCqERqadvsTJ1CuIC2w4bHmjZOxniyh+pxaZIubAorOZTKwh9Utt1hspjY2R2tFG4M1KYf
wF8rr71f68EIjKn/ZpfwLCpZPVnOPN5ipIl3LUnBg4diuLopwrG42C17tCpduh+zlUqTijMyV72r
EFh/DILfbJIB/to3o7LUycf3tzfB8GBLCjPNTiKROt3ZyuxLhvp/gJjM73IszlgP7Pu8Mc6aOden
iRB+7sbybOJlp/vDZhrgzfcu7cKkLIR/WsYYnBgVDOHQVSbwTJp4atPSQs6VoGT5xeVe0Z+c1PX2
RSgZuxzR+7XQH+r3OPe9XSl1dYaEZFyzRMLPKdOXCR3+kmpDfF6A5nIXbZ94lJcXrlfoC5X5QwJv
vUAIRqg29bO9Fvd4Uu+SofGObJDVTtnGuPcFjK+pXAKnrt0A+Hm4OHb9vJrdhdN7PQz51fXGN6gN
mOqlPYT1MjEmNwf7OLeDR+c3hvTRvpVOhvHLvhR4caM20yEzz9AkNKlw/Uv7ptaKp6SsTRxQk0HB
cfKkUH7ttfZ3wkkfVL3Q8FGZPzMwRIFbg4dZLgud9UCGETA15jIVA8PDX17wz5YB2hXgExH30pl6
fRx5WX2SZkOTEJVslms/DQ1ZISkvOHpSK7uj1QLgWU04r0xe9AJUqRvH1V9MJv8P0Pv3IoPZwiP7
+TsvbXyMuuZ27oBzq4DVWqlG8ahIwsyfD+PW0ecJia+zsjD0dnUAeBwRY2VowDMlzRn1hMOQITm2
tgcFaKG2/0GqsI8VTG+anucbmmvEjJsdUmVB4AW75Fxgm+6xj3lzT08GVoXSs3eORr/jjHUfLHTd
7mvdnW9NdHWgPlesoQn0H2S8GBkgaLv7JHPu8sTQTxMqblcoQkUe5PW8bShzsh5q30YELR9bm9A0
OVKX9jnvjg4s62Rp5s20usyjkhbfof08u8sZRMsjqz/CuUJIksM/ZC/Ws4njqEooUMSB/QjZNz2u
8Pt3olO/0GGjpU3RL2gpWFYb89XYd2QWSMfCM8qBqbVP8SQe/ESKa2l5r3RXdHigx+VE+v3KEfsu
hVIZzUn6oG9JCJcJZGpoS0j4s8Oabr95s0IakZUdOGJiwABunciWeFKGpu/TRMflrTCGT6Sc9DY9
U+5YRan21+T+fxiyiAsR3ISNQopT/8jZ8FwklR4DdlTlGEOrOKZhitEv0XEwcnZyLAs8mWPL37MY
8l+apMQpW0NkJhyY3K6n1zbBUm7Y6I01SSN4truOqFXgsH5ALNcO9oThMKcdy6++dDj357wOR4tG
6Xj6pYvC3iVx8uThZi8aEY19TxHZmNk7fda+q55HcluazfILVsPkL6chYX9+P3HWCZ3eaah+lLZ+
yMzqckJmq8QMKa1h4R5MrJIy5hYO9k9QVYGlkaCJO8bt3mxJfUiWEg9JMbJgioeMW2FtWVzoHfSH
du6GR4jKd6MN+KurK7Y9/+AZLcECGqmPhj9Nxyl3Fac+9MGhAcI043feiX4+1Fr64i/1RkXVKa4U
6wZyHHgBPfs8qqE+rVi2drYJ0QOK77GYYadajF1jOchbx6mjk6k5eiC32q96oKFmKebqxACt3rvd
+oU9bzpZZc1KV1A91b0v3XyMl/Ftnkm2tFZ5dQ3R3OYxkag819xTPtYklQVwM62kNc1z+ppgJw1J
vVPjpuvybG/DCPSN9WFq/WGbXHIi02gNA1pjRn0Fl9LFaUbMQ3Of4QZdu8bFdOIsTVSwo5W4+O7g
cB91YZ5x3yhcHBvSGnX6JN3hobb9HjuzrPY+z2aAxovpJtcYcZvmXVmnyI+6REvzuLNIbPoVzeDx
GZohxEvaRo45HOXWKKpzS7yH9IN+Y240+KWxDwlRGO7lFoMSKz9RhItamHbvUz/9TM2yhGZl3Whx
NxzjR08O2K1E2mCzuqZ6Ut2bxExvp2IK1OYQsZkAhEaKy6dr+YG9EbnfSChXNzHy+AvH90SCZCzr
tudYb8zwlZ3veQFVL0/UVW1GLT+rRehgvuotjKztFm5zUoYX/Vu3QQ2xp1gHZqHGKrNgyPmHSAC+
Ec4kPJZ+S2MPrOEyRXl2T3w5vfXthVV39Yc9J4nhifr5s6xI6XNcuAySAc48FumNX7/zi7DQB2b7
mMv5hKGGp7Rh1sHv0boqcw0ytTBXatxxvzrqxfHDODats2hgzCE2W+TCImP0p6Cxluy6MciKHHKz
5hZBNjnZSbe0aMZoFGpaU6BPx/dKAI/U/JY7cJzr4K7hz2SjeClG0Z0Wehrgl5knUTo3KVTkg4yt
lzo2mDbh7A2GDHS862UHBtUUd3kMZFo3LrlJ0ou1kPoOGFJCuYa3x6GGByB2rC0eaNzXPl9Lv5Jj
st3sVILfifql/s6Asgx85YOck9RMdv5NAzOIpnUHbyEdZ1WV/qN0/d735rfEXl8X5Z7UuNCwXq0/
8U1y4BXJU+e/LyK7GYxUfrHN8cnNRXW2StIkVdeJsyK3YHCS4lpznQVDMc2EaKGCXozsSlw6/nzc
+Ox3wYeAPMrlblvLPzp6St2eddHDzk8nobgysdtLB5pPa6Ywk0rUeeYJf3ERfTaTsn04tMxwo4W2
9tFjQ1Cg6MiyzUQuub1gzzpwgAxaX6Ms8iZRLqFefb7++ef8D2se9Bcavw2wa474BBzoTCeOO79T
EOgGcSwTwGcOLL3kQgUgIFm7+KKBxPXgE+17X98NpFN2qbvku87HqobOcbCM9ZU/o2S5551d1pyZ
AE5MTGFW2PvJV71nuqId09g5DP0A2M4ddk01BNWK4wZHDNL8U+VU74XmB05SBfUs39vS1cEnx/dI
diuxOf6XeB6+2MxnsSF3F1z/7/O6RH3hQvIjVYPXj9xAwzCWqntuazK5E3l8P2D3O8iq8KhktCBN
KQMYspg5x5JZWophYHoAy79BwYh41Cnh7OuwHZ84/+tRkq0sDaa20unznRxB+heD0388Y8B3XC7z
GLmww33QTYoZiDbWQRXlVX9c/fImnv0sMmBZT1Yuw26e/vLL/kT72eQKHa84T7apw4X6sEe3tLbl
owfhs8zrhYbiDtu4ZXlhomunzCqo4mxyI3A4d9itQHgaApWk6zlPcnZU/fjnR88WH/Ti338bG7AT
7xjSyG+n4v/c2NPW7gDzTW2E9tnupgwr6yp++bHx082zsyYJzDktUX6zMdIDD2pCKt67SyZ/xJPQ
v08scgG9oJ32VsTdjwLX4tAojMKp/UhMbJ+UXXpghb+XVfPK3sxw1dDQxoG5lnn7y0vXtyEVGCDc
+lIMMz4AE9+Qa0Fz64o3Pavfi1Sagf7qtKmFb5ECIb3P3mxWTTpp8Wu1FHZWI83nw6kSw0/ds36m
ff7srWkfUKJxLgx8BX/+zj6KTh+/sg8iRzXFAxIttNJ5C7cwE+tZnIrkHj/A3wSV7Vn436vO74/a
2qBsIFTbwe7fegqQOJZWKdsoTdwfJB+DIXb5erZdYXI8Nk+2EVKT2n6ciI4qrLJ//lG3H+Xj55Px
oNee1i0L4+G/P78n8OyvWdJGTH8hiAPf3hjF75VmPuB14XlhHDPEybMDuu3Pn7z9ZB8+GR8D6Q3e
TY6zv5/b/3kuKV5swdB2dQT1A5B7r59oI8E7RAnvnz/I+I+f0SKzoJs+0p5neNuZ+v/YO7PmtpFs
W/+VjnpHncQM3DjdDyQ4k5oly35B2LKMOTEk5l9/P6jq9rFVFfbp9xvRzW7bkkiBYGbuvdf61nfP
RAJqA76xLrdFUV/XzfRolOnH0sawIhKHPFezXddV3e1w02orxh7tgjoP5xJzhn8FbTyoJxCGOR7W
k1T2jctwaCGnTr/YmIy/uSJIPtGbCkpehDXv9K0VThPuO5SmjqtuDFJBLBQsgZ82e0+OII0t0Zxh
iax0lDbU6QQ85Yxu7AKwNWGCH0fNmw7gKzeC1hK/yheGBTOaimzAfEMQuWncNhEaSZVG44Hkd8vS
f1Ge/OVKU48I/gthgm3d87x3d3Mj8ypqfU53xLrrm9bJv0ZywbiWznGMkiKAq0RfJS6smxk42Y2X
xhRZS9RZvDPsz0WGuyMqamdvuLFxzZxTJw2eKevY//KeeL8rLK90iWBDbIO/SX9PACK3rBYs/z3h
33SClF2uxGRbWx39+XqxoGXDzZg1JPt2H2i3HJAUODvQEujmYMzTcUVbXkhHXxH0Mjrh8ed37HtF
7h8vjkQRwgWIQH//oawwPrQhJG6oLeRaw8oGszD2H37+JH8ZZr69UVTSS9oeqt/3bxaC1zQjyB3i
7sIj9sbu6xQCoIyL8EZl8Wtra7uKFnUEk3ewli5hPf7i+PeX2cLyEnSbFd9xPNgs789ieoJFkTWx
2zqMXW/9DnC+72H3rUIyYy2Vc+pwb5KWBrr04I2PIeXEL67C++1xeQkMVSwaTr5r/6WhnRZOVDXD
3G3dyby1JkU0XbkE1g7RqVEM8WcmtJTzcxLkU+qumLHZO7v44JrTr0Ydf0HTvb0UXzcJo4euJt5H
LYiBpDQD5dlWJozVyP0mYShDxMgpqdiNrfbF8CFyKWLNhI6KIk7M5mxKnXlvdJtaTrLRq/IVc9hO
xkRalTmiiQXm3xEItGvqegOXogdO7f4y2vPvruEbtxjJus3VXBbg7xZYivAiqe2UO4koqUPMCZX0
sn5TxwhB5Fxeap2Ce/BBfnfxKWUaYJsXLfol7PRvPja8k3RFbNg2+C/erZ+MtjX4F1a7pSu2J5d+
JcBo/Px2+funAJyjO2/Hu+Xk8N1v2rnk0UtBGkaa918yK1y1yrr++VMsr/L7fZG7gFuRIYugRjHs
93L8QXNrW1des7Wt4uIlqUKVY5xlWByaUW16pz/b8fiLvXh52e+eE9chrgOMfawG7/fizHUjth5O
AV2GFbssv6YwxcyEEtpFp/fz3+9vLiF7A8gfjLE+zeblZvruElaNljFoB9uSjvKbVtPqcYv/lO7J
Lo9vlZtgOdE4HAl/fA570OKk4Ay6dYhBpKGWbgss3itO4hEiycm//PxX+utbxtOxm+ie4diAPt/d
FbGeKyLlNYK/Mu+zGhmNNIhuNBN5IHlY2HgJ5tNhE//8WYkG+svbpttUsUTnQLeiHbpsct9dylqk
fjETc7ElORAbcZhO50FadTCSdKU7OXqHeTgXEV2HwQXV0fvexkRHQQMFEQJBQvE+nVyxmzPSKdAW
H0v0u6u+c1HC18MdsVKc/JM8OzWEY6NIJ4AdufFGMXvagyvYjpahPeh03OQsXLLDpR+IsBXXjZ/P
hz5qvqLeaK47N1w3GIcY/fnlVQozj6H7JaGbs7OHLloXTKBuy0gHJ6Q9alno3M5jieJVC+9GjNEB
bdUhKB3COaIIeFZXxtgZq3tsi9O201tsucwnxi71DppoVgZB3oEVaeFt6MbdsZ3QkdviIY+MTck7
GGiDmcIjCuNzhx7ELyxx8cpEv/gdATpzPDpfZlv7aqLYgnfLwTD08l0TA75VoQtlodbMbd/yPIke
PyOBoLwdvOusEGAk/QaVmfJAiIo4Qg2MjD5irBBFAyG6vL5VMwg0Qi0ABCPX6iCf48WUbpOovmim
Fra8WqTABhKboh+Oqa/pO6D5Ejxr4C8ZX95iby/r/goEAR2Fz71lBQ5n1qxYaOoN740TszsUCmSW
ieoxJ5ZjW6EfhIpNj76ZV7EikH4hQKPI7HX65h32DS9C0ZJxgRMo2muObphmVN0e5ZBiUicbuElr
dO5G/DRaRLDMpg/rIuvjfWNsM+mWXDwyMg2vvaWW2TY4b7ZhST9RQ8K7wvSGrtvhuk1DP9+bi7Fk
QWwRTTDsW+Ef6Chk+wnBx6B78kqvau260yy0+o7xTHeLy+YhbTZlj7sfmf7U7eI4y9f6k56Q8DN2
SEW1hQSBd37jGkV5lXvhVRZBd1N2bp41tkIhd3hhyJVJjcC16K+K1ishcPPD6fnfjF3Y7iPfAkWF
j/aC96bZm16/r5X9MM+tdmfikqETk31A5KuvwYEZgW7L2zK2zW1FPSoxDN2IfFujlF8DFRY3Lvuu
MwAegeQ0buQQEmREUckIMK3XfJoH1HRGfYiMrLtBh/sp89E6WXFxIPBDp4G44M+jFuMgtqW5A/U4
zMbJTazXny8hf133DXzzlEY4R/GOuu/WYojMfg1JutjqHlJcfwq/VOqqA87TTOXNf/xUNCE4x3HW
pjfyfosZwkKacUi+BQvNszsB4+rNvQXHg5vu+edPZbx1WH7cz6ieWNdtjw0Ao/q7A0nlOpViUUq2
ajEAJWX1mEYT+k27iBaqFd1ZvVnJyK32whmC2G7FdpADjQZIEk3ofLFMSboabCH4+jnqqepTiUB1
HwsJI2WYeu7qujn5VvbJHvL2CCJpCPLF2ZkJC3Vr4m3zmnFA7MiZ+M2loZ5g4hR9rQWsoJ8qEoA8
Uwl8dmG5mNpJFC3ab4gKv04TKY+Z05LPE9/gb1mUokDbIl4TAp1Ax9KB/qT+aGRE4A1xNQfDQDs+
WwJTpSa2srVWorG/ZFUZbdEy30TkbCEM5iU54iN25K8TB10WC33YFkIdNfQZWE7C28otUzovq9xx
2m07psYqQ6aLzjx+7VLnmrmjCWer8s+zae9r5otDH28hXDmwVBCAeFnhbEUN+iiKu21NnvEmrvDr
+XHWrBc7WN6p7NB6AxP+vNqDXqkuQyLtQx25Z8A9oKWo0zd270Gc425ETfZkZDBUhJNDG40LwdG7
cElqzR2Gt8PHunKMraJpfwKM6hyKhgAiFqMP7ljTYMsA+HnRZhGtP1bMPykxq6+THhl7GYf52kkp
pIvA9Upxlw5Ruke4pa+6Ck2Kn5XpkS2TdiU9GLx0cq/p1kvLYnC2ahR8H/W21h7ckqVF740r26lQ
YIv+Ik2Hj1BtaldxNz14EVrsEChIELvBZNhRgIS229h36NvVISnNr8xeulPluAxgCMPcm4Qs5xHi
klSN3tloJgTNusenxXgwKqjkUUNXloD7esfw+YihDERLjGS8n1KLKXyJ9PILrLKW3OPqtmVDPhlq
OCiNYKraCxO22YxUyvLaI10pYFebyFSprW1mMGCmGdrcJtO2YJQ6ZFEg0UYdTKnd6U288sLsTBM1
Pg8WbjE1c1jLXNoHLKGwIalDuIDORhYzHw29K1ZJgtvEnP1diWdyIzr5kLTwBLGEskObXb1GM8in
sNfZlZL6G8EgjLNyfY9qqt5GcOWCOJEHjvfdTjXGftajGmEFwidNAzwCvoyNJcUTrjVsfLw1l3qY
v4Wd/sEv6+KqbATn/iTqMDrBV7Lz16yo503iVWw5g7mXbOXSKOwzn09t1aK0Wat6rEEP4V62PM3f
dZP2oqb6MVemfc1ki8zFCMviz5eoPxoMPyxRwC+JJqLuRl0H0sL88ewWmiAtEA5n25ZCj2hqPsm1
MJHszg4Zw8kpxq21HxvRMZKPrprMUpBVfPATouShsO9UbEP0yuKDKFUB4Ya0BRYzbavXMXw1L1lN
jW5eHHsFgOsTn3CustK2yey90K1d17lq9pamk+TjuWewV9UqFU59qMwsXWtcMs4iiCGNwr+MU1+f
3DJ5dlvvG1DRb05abzjnIHg3sXcQxHUphYVtyGgx2zSYG9JJwUiPn0BHuqeoZq0dqqi4VMWhx3m/
G5kpn+YRxUTRf7UpVA+zOT9oHnaqwpOMnBUDsMj/Jlq11sy8PI1hWe7VmNwWqauvzGlWe988xKYW
X5XdR8rfJ1tV6nZwNTyzGgHZKnXXpE7S6h4Fmlst2hZjh7oYcNWoZ/7VOEK9ckzkOCQ3ThtLU/hm
80ReJ/6X0X+WZvMp5Zjg+tV8cCLjzibI/EqkBmkIpoPUrMi9WwP3FKmjYl0CNbwOOQnORrGzKA4D
q3Ov8jDOruXkTyiPqNvKtFEcBpi14xbaTU70eWAGXbrQrpqixRvp4fXrEA86Km8JEG4gwfm2OmPr
8jHSxR6yqR7elsiWLm1/nGQ3XyJsVDtpiN3kNvWxEF640wJVuvXBItH6F/pT+y+Fm0/Zxq5KboBL
LM1f7tgilvbsNmQ4zrUCMVf3EH7gWg09v5pZNF+sNh5XNXrhtVWlNkdHB9OUr6/DQns2+XztgGnn
VoY4UCpYUXhRiZWubKBThDQ37Gct8z96gN0xR0ACS6aLgm4s7wBwq7tYyaM7IHfQrdE/ktznX6WL
dFkmD/AqnmN/jNbLXV/m1vXc+/gdHE+t565IAmVCS+2nsVsPmQUxQJN4AAmiil1LXwE8JsamHK9D
FTvAjWb8PtW5tTi1uhlioSGSrA4ThcrbCvBfL+P/iV7Lmz8+6upf/82fX8pqapIobt/98V8PZcF/
/nv5nn9/zY/f8a9L8tKUqvzW/vSrdq/l1efiVb3/oh9+Ms/+56sLPreff/jDRrZJO912r81096q6
vH17Ffwey1f+b//xH69vP+Vhql7/+dsLfZB2+WlRUsrf/vynw9d//gZlAJwCq91/ff8cf37B8kv8
87eHpCgb7fyqWo6zf/zQH77z9bNq//mbbri/0yDVdZemPv3y5fA68D3Lv1i/M03xFhWfuQxcOfbK
smnjf/6meb+Dj/CXgbOxzFy4o3/7hyq7t3/zf7d82gULF9m0TPRb7m//7zX+8H7+z/v7D9kRZ5/I
Vr096w/lOXh5RoAAtBZihcMy/z5lgykCClhMQKeoBfXpgxfHe8MhE+HpHcJBNJ1T/8GFo7BqazHx
MUnGVYkIBlpKOlvIOtPPNpnn1ZQm10OMrWQYqtc5wtlNHBPTYjNWQdMdzdw+j52/xRFQnDQCtZAr
GDdh7p4rly6mbOP7ukxRaSaKAyquzJMY7ua+cq7pGHwZ4mdc9/5aBxEnbGQpndsj8+p7tKhkc5GS
Jo9Od2iGJD7g3Y5JJ7UyiGQoBkKKIbLrzEdYnHWfJjti4A6U7N46n51gGpzyqKCHrYVovMBDXFX2
43xRmn7fzsA9RZ7faR3laxeDBbAtnFYaA+06ZhMbyEOmDEqavTZ5NyJUzWYmWoSIxuQJis03vfLw
ffrw2i0fZXE0ymOVNVOANwBGaJ2Lleg/VHn2WeNKHvoJV2B+kzUFLhaLChToAmiyVv/sTVq9kWRM
vFScK1Aqhrf2hDk4FOVFGDKh2J/wBAJp0yEJ1UrkQNrQ8hi9sQ6NBDWp6ewVnaFgnMsoqH3YC3Es
KOczxICV556yDkRjN2SLuK9/1JqSqaIuwALaH2pysDZQcVEbueMm7T9+96H584b8/gZ0jR9X7Lcb
cAGlLJ4BRm36+0F0qYcZKqyqOmkUPfT25npf9XONyxdZW5kTDTnN5UZDY78OzXw8MSB+0tre2tH6
e5zjadgbTXKFoIyjRVOXG2W1dqDPUXTn9tGL3g4PssPvP0F8C8oxDOIe8ygwodu+k9+SymFmgIp3
oyCyIxoAMx8xfYbBHH/QMDo6AcYundUbT5cBCTxvPQ1L5cbXNXE/5S3kG+rhSIlboTmPOdSQnTai
wY/TqsIMXhi7dJmvw7bawNU0n2PJfu6DFnCdON14UKoDd2bAXji1v0vQBK1KtNZ7OYbFjntz3k9x
1AbAOyAdaJ9sblSFmAEgKbWp3+XFzjO67HZuiHvTWrnP2/SiCWM+SIff2QnND53m2qc6zAVwjCre
NMvh3a3h1+LBaXOHoF9YcF5UCkhvHhJVXbsxRbvuNORXqcDc7yAgmzCjgGXARjG0MdBWTtOBhsVp
60ymWIsxeRllmVGnOvI6GqOzUg0upcwAFwQTMuAIl5202H5qEnE3i9G4nf1up7OM7JFHgt2ziU+Y
bKNYmcDy1jMTp4coB4sCatGCOltMh4y+zKEsv80qNPb43odrrafXp9OidfV6gnPSN4fOsrexGl/H
JvYvdIdO+cJ5ieRSreoRzdywEud4eahL/bU05ozau79UyCPPbj+Ju86B9Ygtk3eIk78v3RF1awx0
Qgw53LAR/U80T8mhye1PoUkea9ONJ8+Z70XD3QOwxTjOhJZ6RKeuHasoD6PGixSVYe37PKV87GjB
VSL8gk9sNXZD/mwMVHOzlgQDOtbbJh61QKbnpojQrjrLHStL1BdpUZz1bYMwe5qMp9Z3wdHXkFHy
9IwXWjtiU3zMHcAvqW+CfSDFcj3Da++jKX0wKycLoHYi7UBdm3bFFQcMe6ePIG86NZa3otHCoBXu
tRM13qZHsbitQFFvTOKUV9HoxBsrzSY64VhTXT/dW8oLCalBRK715vUw15sZ7sAml+Hj1JrJeYgg
Wto18eKRAb4SDcS8st22CGKtmA9ZqNZOI+vDnDnjObKAu0UJdBEkbPK+6DlgpTJMzmE+WqsMGE4Q
tpaB4booniBNbmtCdjat6ipwbnG0UZgeoIV5n1xTb7HranhMFWh1Z9TYH6gdEUZgb25c7EiZaZ39
qijXeWcv6mgRVBEffG8iGQFFEk1PM9nbejvvJqDC58G2jk1t2atsNlpcXSV7hAM/e57TcNs1HIqd
jkxqsCfWHffU4sZBSI1XVVD8osr2Qvu+C71PYK9DoCWjscxiMaGOoX3A9rhPq1o/5cuDH+McGgzn
0k1Yl7PGu65dqzhJ03yUrmSUEhIYb2OFbwtgiYkj0xMyWY2QZmlTE+P22JqubGjU6S91BqA+rYS7
p5kwEYvAApNrOCtkp9yV3cGVztKQeGhTWesea2+PrXDvWSyjvY2/PJshR1QqzXZx0e49PTtbMp12
HJq/EaB+Zc3EFumRBVO51QMM7/qaZKrh2ia92S+WHS1zY0x4vc/RGaFlZ0SoKPXqmGcAT7WWtyYB
8ER6uc/H2O8+V35/yeZq3owwZ9EqasOVYd9B5vVWtfXB9lKkUDEabauLvqjEcWkOy7OO0Y7zgfl5
cor2yrzzyPo+h1q9dXG8ub1SBzAucEttMzvI9KFKP9SI9Ujta+1bd9ZaVI2tQZdAcLXd7J7lZjp5
CfCh0snXrio+VZKiMRH1besP5smTkIzZnJtZfcgt66YAuBjMuso3vTZwFIinx9zwWHms6SL6mKKA
6KZD5zUPfpIJlKKTBBhI+zexUICqJr1AdfsE4+m6XzxZrjc8C+OJ9I8dan1Bx6Qw1vgwD6NBXEca
+TKIMwCWdYoiHPvysJqNkTsD+jX0cGc1TbbamUsPICLBuxe81XwAPYD1Gz2cm1O8aJxF08O6QOLU
2zP5C4Z/n8FPWcG9F1tgTBtW7PCYio9tQYmiwdIOwgRTeJ2xFwBHV9vadDZxa3obx2/IGfCXfkDn
0OcrzX5lzfrXzkCDqoRrIpxjUl1lNFzCkiiWoaFKbUwKHQPfbNmeGRdjrXErgHHwr7gxKWLhhlLf
X7TBvRuSQZyIlKVYTSkp/TS87vJtRsuJjCwX1iyTTU11u8EinLHlPQ40Tr8rlPwWhGmcB5HsaE+4
PfenxHNWNsaa9+4jB5gYTxEvhqZTYPXGBzbE+UiqA+kpLkdJglYSErcMgyXuo0cixrF1zIfYsLVN
g9e2bzwX60bzDEgYiERGTvQ8wY7sMBvGDnndQw7D24TjNUzDZaxGAjMbibdde5yybGa+4JRrry2v
w7TML5VsEFpLBNNaAkBKEv5ghleSGHpTGkPgxNkWh/SZFkZ9cENsyYis5qPfR4DkTBcgAbqz05zS
rG3o8K2zkDhMQUD9Xgt9tVMRXbdRtMmps8io8LtiZLOIwmOEzImzbKedwm7sdmL0yBHWE+SdGAV3
Yw0HqtaBMbduqa0KxjjwVXSxHzsDX3Jn4eNwOGZixA5kNQ535oRuGSDg2JhXA6sBfY/QuiiX04u9
LElOXzYU4P5dCVZrbxg3PtObjd0qgyXLuse2rYK630lOm6BmOPfo4ZZ2Foa46VJNxmOYo3lBVyfM
V+lnt3mnbxLduRdTfbFVIdaKISKK52w9WQ1iVM3ZE6qKL0YM3a4iSADAiL5WXXuqfbjsDIYCWxpY
HntoYmxAZ0JwCKwtnNMcdpex77xrG2Zsres3Qmpftdm6OClrFiOD42x2HUUhjVkk14hMXd86ZH10
qGJOenNk3MvQpiHlwFJiE9nTF8ZlnodfpbSHHWGkqxnZ9dlAr4WScYWDRUs+m1ZJWErsftUHsuEX
B0w2n1G/1+tSqWf8kQfIpvR8PXZQBOVBFHVAb+qVSSYjk8akD7AK6ivGFg8EYowkA/Tj0Zj8YzZq
JuvA7K8qYqTPln0YotJYgCzFqp/V2ZdFtB3BhcTzdCzUBndbRxQCPH/+BohvODYkgo/AASCbkr+k
dlitVl3PaMILY4miQ5vJ0Xh0waZtgEPYqzqKtlRlV5Ze79hCfJdB81TJjS7znra5Sk95Ag8/Oh/A
VRyxg99TdD7qBtDoaqPh5mjGOAtYSJYtdTqWmt7BrmENcRmfhoJDd4ogGaxCs6lLwH3jYCQ7q/KP
JoRQrsmCF9viGuSilzRNRc9VKOsM8QNpp7kTfy2GHDyi0FnKCu0FztOZ+y2pdVZR5RxkYzyFxtJe
FVjTw2STVcVnLTE3tu5vDIlDaWLetRls99Niwy8MQIc0Ml+GMT5gAPk2hTbzPzG/itQ8+R3TXcTh
Nc0ozrDYDC1GIOBafM/1WYGt7ldT9mUG9j+NWoooT8ftwSGH/Fy6d+/FWLOwyY+yYUNFaXqfenvk
GUEyzuBtq/zcNN2nrDcV6DqWMhXdx5wKI0tsxz5vCZLhEKDa1aR7yAAmsqYaAkbWYwI7nYGSWkV0
9oP/31f63/SVQKx/Vx4vfasfekqPpJMl8od+0tt3/NFLssTvMD3gejDxxIegL9LMP3pJhvE7az6y
cfDiBp4Bixr7z16SbfxuujZhnEuIFXmNS5vpz1aSZf2OLoMWEz/RdLhv9P+kk/TjlJY2FT8FBvWS
tmn5Jjfij6OCmg+NXyiUgBHTwlAzXuqyuUnNadOYxst3F+VvegaIVcwfLWZ/oKJd17b1tyB69FQ/
Ph0tN9IKbBZARybqNk+0jdEa3q0bJ/6tF0dqyXNtV56YIvJ+8tndebb25M9WeAKqw7jCA8zbsJnf
NuZXO+cEoLm+BDqt4ptwecjN0AkcszsMVdgjRm+biwmdGXK0uJaVV2A97Y19J/XiCTBk2LfpVgws
nAM5q+fp3w++12IwQERgVhzxKgns2COeSQ7uHAB+86CITuUuJsg4UHb4uU21j03spDd6035zl/iE
eWiyHTiAaD9Fic4HUzxayGCw+cWYYDpBuFAGIniws/iYYvHfInfHPU3LIm5M5xT6kHXokdD7cskM
6oHJ7SFxLqzeWr/LVCju3HbXwyxbNVavDqiQ1G2W55fILeczigKBAD4d9rVVZoA/rBs9S4zTiAIh
UBGAbgnJ7UbBzFhjkTKZ1vnjcWZuR03GQ9yP2J+DLNeqW5N2dpira4wO+cGAyEeDZxx2dlN1xzf+
VUayJt0T19DuHUNaZ4kPat/Y8pHQ2OSQpTC/c6tkhjrlO7bLB1BU4r5oYDai5AfD+KjKRr/vNqRe
lie9eOxhGqywg3ZnbC3TIbWVu4cH1g0ThbE+2vdyZu7kRnO704R4ILy0PohNTT/xrI+uOCu02muI
76TNZEzqjAIKJA65m8qgCWNbxrCHQqoe0vKMDL+/18LwhCa2YdJIM8apRfeklPxIQY7CqQMLoQvm
kbXv7AfALHfQu6q7AXDtXrOwRsmKbCmYd8hP7QOa4GfcNtZZJYhCJoyPV3VlHxeo8X4aHQKuqAQe
qjp2bnTsbYY8YbgqrlXku9ctYqnrKiMhxYHDsR2aXJwiHCAnvwy1fdZYB5Vbw83bQ6fqY5dILNT/
/qukp0to99JixArQXzfk9FilESYQt0qeeQZwWWa5D/PsZSwxqBmkpnsR2u8W44Od6YGW2oRHxd69
SsoXK/PiwGfOvXH00r+2Wz3d533HRw80EhGMJhQ1LPvbfvY+2a52AU4xPeOleE3rJAdGPsGRKnMN
BEFRnvtMQlz0m2TdlJZ97vPsks6hv/do0p3a7gHAJL2HpQFhdYCH9DF9jL3wHq358JSgFAitmqHX
JNoAP0ecBwYqhi2fDzQWJaRKDnXliqb7dJuoabotYtAh7qDDXW2NS1MHNbEsxaprBwq6cvG2Izle
kTo4Hvs+vIHbNR4R/s7rJSHMm0eKFzM92GN+L2OkVTbRcBMAr1UYoShDYI71MBmAxmjrccr6vbCy
b03b7a1cxyTXkUET+Xj3UBTcFVDsg2hREem0NFrYQCiC9KRs0ciHcOY5mTex+lJrxZKbNdyT7zGt
fCPSgMLQV8imxxK++0cdO/wa6iWdidqeb8xaPRSuWW9xhNnrGXj9/Vxr+4SD2jMpUJbpa8FcR+0x
0U313cPb36UcNQJGSdEuowt4kKKdNkIU2MH98RbPKn6iBBKOdMP0jBX9ld/3Nu9Fdup7O1nwZVuO
wIySsxJZve+nqDOm5hb28IlGfXIYM/0+RRD20MYQDS3ikcwM9NjomuZNYwmwdnKnKlw6MYsjaA9K
SjfTFaiNUJ2tuXRPldipgf+Vheb88WCmVN6zGjdzSHiZ0TvGY8GiN3bWh76P0/3o289R6aUnfNnO
RvSe+1l607ghgw5pyADjWPMqJs9Dfeehj7pyO50aE9PJNgZAdWfbpA1WNYdzWh+g+4f6niDDa9WF
ydWsuQwSm+4M1cdfU8Z+tubC3skeXVFZo9F3a9kh0bOac160T51HTYDNimxIkwNd6yZ2UDsuZTjD
7lWcGvFj2bcH5ir+R4Jh2fhma+tlbrmHL/TBgw6xx5dcHIdeNuewIoavdYfz21SDwextqDuQmwg2
vUQQSqe4G46a7VKYETcOk8hQgNFY02NGWTczqVS7lCS4IjHoYNgveCH7J7sbilO/AJN0dx6einYs
98YkrADkWrnxsxx1tdA+54aRPyQRjl+LD83OjET3aNjlQ95PyYtXYP8oyMu7L+1m2MxEG8LaGM81
mZhYBtPioZk8iIhY0l5GsuPskLi+ZKx3NRTONBPjSzOMn9jX7AfGOPPOgrGxL3SZ3IuIEqfs6RuE
uffkpVa0Ruan3U+Lb9iFU33FsIXdVLrWsVJKxy0j4rVVGB9hB2Yf+hJ6CWJP7Mi4yD/UY7kC7NOs
LWl3pxAe8UFr8xQaNXgh5KxZV+if+tacAj2sz1jICHGySd8rRomMAbHI5u2PolyCQFI6dunkbTot
z27fHgYT7/ggXGftegh+MqNCSN919aVYHmaCaCky9CbAgqDvqra4nYyLYROqVJnRZbQW0kPjV9So
iBJIXf+kG3m5WGfw7erTi2un7kV39rYxWRffL+zL2/8jcyK/GHiJWWAycjBPxtRZV7WJ2S0rDRqr
S58iL5R+LIDYBrNPxV/rSruBghQIV9r3JmMSNeqLdFjE9/PQ6Zc0lTcM9a/G2k/unFxkB9tvPrhF
nH2twvkY6pnzVMQEeSjteRg1YxOqvLxgboGhRZNsH8FJ3LBPrmlmmQfINvkmzPpkm4/S3nrS6Y/E
SRt0lLEpjkgLSoBLoNXMfAekrQFfq6rr0i6OM3rrIFI2wZ9cbWMcoWuA29My+MKABu3EYGhvp0Bb
apTF1hjPSIAwIWi90u8pGtW2Uro4mU3dno0B7Cxy/WaHFIlMVW0qVxPA1NfyYFYzOVZRcU3i9Hjz
9uCm2VNvYlJJdGYHYo78S98Z3qUdG3XJxhOhjnRM9ao5Ok5ff8iLkGZSYX7Mi+FT6ULkkGbGfWgz
kxC0ebUwSW/85QE2MLRda4BiQAIKhDvkSeT25rdmW3bH2HFe3v5UWMyB0jE8j8yTVsQFuZ+MZLxR
CGsnOdhPHYIRMDCkx6Z+5h/tGtlyrxrc/X53b3W0261eGl9ygWe3qPRvzFjOoYWwNm6ZCZeEYtAt
LOoHjWCwTenH8jr2gHXWZB8dfU+T7I1OAoYyym9rA18tl8j8oqrhKk2RPRfAjplJWM7VHMnPZtPP
O8H4dl3PpXUJGU5e3LyHqmDqV2KgbgWuGDPoSKajY1ty3RBxdkeBegDDRYoobp1r5I8aJ7cCZWPm
iDMm15K2YDVdYd167pRzmTjR3mH4He6Q+shNOUKCbSooRdyjD44yYUFWIauJE5f3qvmSyCi/zmuj
3I3Eb6Fiq/Pr5cJej7XECW3it6+7bjyTxzue52b6xKe42s3I8w7W7J7ziADVREJ6GJZ9akjFBRWv
dxjxuVzeHiZI3P+XqPNYchvJougXIQIuYbYkQV8ky5sNokpSwbtEAkjg6+ewN7NRaDRqqZsgMp+5
91yqAm9hWlHsq0kdjTScrpbhLXjeikhBlucrIYo3F0rKamQdnzTwlcOF9XNlJRxppHg+MNpOo7iu
xwczTNNTWNpNBNvwC51puLZTmV+LTlyCsIJW0YTuVTgiCuAaHnmY2aEadoziKOgD6UVz4siDa6mf
MXDmq07qW7aI8NlWT3VNWS57lwRIWZwGiDC//JZtmMrsxxr56qKD8p/KkRDtdMzmUypGhxhuVHsm
oTG8Hv14DDNrPsYJW7ByYJ1UJWwAeiHY/Jdd9d7avbNNqpg81RJIq5OqXxcmDhqlecWgbHkIiqS+
tl5XX+v7D5XQV1sTyvL/X0rDUnLmMhYT0j2yNXLZvsnqUBs0SgwqKU/5obXNJDKcGFUr9N0TOmu1
bohx/Ki93gS7/hctaPWUVtaNjLXsw7nXQyrl6QzJzkht50FiRaRFKzZSIVfta/ZjpEV6XDLUB0pi
Ma4Yps02YO0auyJzrRlX8txN/z6yfvmRqSofa5KTj5WTd5ugyCRTcOImU/JKz1Vp9DuvreZ178II
Ts2+eEp4ZNusRUkwxljeXd31bxLp89A45WczLxNLLQz6tdzXbTZfg9HRV+4anLcV67mpIZoN6diy
m+4vQKr78Um2LxS0hDjKkAOx981LMbSEh7st+SQ9qr7EfvGyIdhpc/Ie2okdRmzKePkPExx54+BQ
/1IKmLp4mUGYrfq58taZ3VqH2mU/PM5xeGqL4Wf055fx3jrHHGQM1o7kz5j/qjLdWW45/bgNKyIx
su4p+HYQMJtmzBMRr6d1aW3azl4ep1IwD8zc4ZoUsWvuB6zd2xEZw9W3If7AsVpWQVAveyuXA+oq
5oUGZUiEl5PtfIyOPZgfeafcKyGcSDFahIMxbBcncz/aCWEapg4m0KOVnfrcMnZw5Y/hwEptsK2T
9OfnkpXwzlxAq3lT6xx9gpQEQbI3nG/NE2MB2AEFy6Q8cIkzS1KSMrppxfY4KnugMdnAOr6R8NqY
bzdgRoV/g7tzHFQQnHLPTqlN40+Rx9X34pEgIty/XFZ3HsFwXBJXHzBab+EoWdRVONQQmrW7NIDy
BB7AiYCZHfAjUuq02bADn11eJBT8o5943Suxu3u62/xxGohna9tyjhCtGKtQsaDqpkKg5amXA6vU
MnIV9D/P7aZ9o1FmL9+TJ5d1bYo3AKHPtfT0hh7dQG84nPLFCpmnShBFTcOwuSn99ZAYH6NQh7I0
zbU/B2ymcwdtnGGxEPjVjnwPOibhmmwksAlA9AYCL+uGLOpheKSFcWGDcBg0F0Ocq74Pju6DKhS6
3D7FXh36ej2SKo6WqDNWNp49Ia2H7K4wJqXPitinv1uuQFRUip1LSuRaevawQVVd7xmlvLYx8UNI
7NCcAOMv32zsLCujtYjvjUEAJfzEU/6rl91ZXG0vd6ayHuNgOlsL2OiqgA0bF9Ou8axrzFnFbuQF
bifHxnRmHOziDcGWXaTz53DBwfLSdOVD5YuoCsJrWMz/kOTE2xB+Bicic2t8HKy7EnjPyMjX0Pcy
F/ghzt4UrToeEvwaRwfbQRTbxUWj1D4kBDes5ow0Rbw78E8lxhHAriNSZlm1QFAguU862ZAcsqwc
lXPRFxsHUuB+lj+9MPkEFzal1tyBhatAfJXmBwr75ww9yhpT9rpzwDcGPokwfX9RZRme7MG+errR
m2UZUNqCvyAqqWcAwIbHrVnSl2CpVxgGEGlz06xaZh5YF3kW96DFvpVbhUob1XOLoOq/H1wcncdm
kuFBSCJcCJ6x0fvzG+wq6v32rPvwdTbRpZSj/z213lMQ2p/GwMMEN7S9x9UXS6LXpSmPVZvMkRIg
QLT9Zo/hwSqMAorqGOE6HY7wze74+m7ERtRtceM0m7nNjXUTDdD3pcq+zRmFwWLJ1zybrvAgX8Ji
AAkmIGCH3bM2WASPG9qebw8TgIf2bU19z4G/iIPWaArcPIeZ1TmHPDHzvaNIk570nqBZLDKCvaRf
kFbKOAXC36/qgpraWjCBeC6n+5JwIjx7epq67mvJgmud54/p3EL9Q+YglYteIud4MABPtJskILzn
bnCChf4shnGne/9btNNfe7HfXLKHAVn/0yr5hzgAq2DOttyaIZ/Z6Z5o3GiiQcHIgCUkd+7BAhmr
XmtxIwgGLyhAANkH7Mps0B/kl/V6a7bOazp6yxHBiowskwfolXeggwsy/G5SK0s2j6YGFu7YVzJR
fZhVLFdmkClGBZc/8AagTap5LuYfv0ZDLbFQrLiLeIHntNvBNSkRBS/Pk5giL29x2eGPJqtaEq5S
9/XK7X7+Q7b20v+F1vUQduURq8wLMwrEBDjSYDJCXZxa+CQg613SbOihnO/QKquNVaZ/CPsdjzBe
fieNtaGuUgXVCBgNCqW+66x1WjChkeVnmbqcLGn6Hpjlo4+mazWYd+qyRseQhI9jGn4XcThs+95n
/2G4u3kufs0FExcQs3yVZ8HHsnjPBC49EFabb+rZ/ZowkYzpuEEuzXmQW99tnTUX3I0vhunaZ1vD
5ipZA7LeQorRC7BfOdDr2cfB4ngd96+8FYzu+WqyaXIL99m3Y6RA2cJGOkPocpfrrmVI3qxdup+j
a3+4d/LVkmc8KOJw8xoefueRji7bfl+29vDAidAAkNk6Eth9QQReN2T7sm73zWD27NkdJvRyeIqt
/qGr52w1Gk25Ft6rmBa5grj2r3Daf9K5IdjAUaHDPWE/ArRp6/to45QRwOkR+wHgq1Ox74VlNjya
PUp1MXtm5Pozh4aEpa99Tv1xmdaombdWRt4kEcI7k2ngqi4NtasciEqG9g91ZaLU96t571XJY6nJ
GS/ToSZ4m1yVoGyuOEM28H/ig2129qkauz6yuzBck92GBHV8GcYU2RXrCSBpOdkJrOOJEVuZ9rFB
XNL0/vKc1Ww31RSuNBqdL4IDYIOR+FMbQ8qVzgeFDaJnkx16THan4OBNFKRkRhgG9P1WEbztehSu
jZZfg/PARIomDrgw4xvTW8eu2gVVh6xvFD58oDHdTAzaEBsGzPJimLqoSGmbkLLhR0T3BdtqU1Rv
Y9KF21gGjyjjBI7W2d0u6dRvZ6s096RLY+kY/5hE1J8JsRE3mb3Dw/QOvET7DFnKqnfC5RRm6QZK
N4AHEYNKo2g7EuX7GTsmLTr/1etEtHD4KgLAFW2Bg6sdSmY/XqUJhn4UpRWVTMx2BuxkC8NORIgc
es8E+OsMVjggdGEwm+soARmWxwzGjOeO22FEqGQ58lfZ40uhjEvic7NQ5f/DEfKPCG215nLxEF1m
z0NaHVsJHcH0JRKVniEAxTCBPqraW2La+ux0ARxVxDliBELb8i1jFZ+76WkOzX+hcn/BJT22ev61
M1CYAF9YNjvqLP3WOgujZl60zPfABQM3lZbeJpztE0ynhoJseEQRduhEOaywrMeXisHXOjA12A/h
fusyrbc+xepkV1iNl3rZpUje6pqBMqxg8rIxRSMq0KSgt+2u96DiIWMhfbueUNYW1W6w2jNzdpIk
7vImKyHoMVnijRfiXkP1sMNZ3a/GAqDjYpMSP6B25FtGAHtb1qjqXCixmHLTJv2OqYeJeOiRngzh
UYUVaWQMh9N8oKrqGOaq/C4+HKfH0Ue5NaFpqZh+7T3FKHug3WvXeWFzmus8wLDgQTS0/Be+ioSk
BusmwZVmLgZHToH+o5bVni91vLdSda3jQvFSD01+c6aWFsTNcej994tJhacaXian+rJaQsoPu8am
Xdv9BosVSP/B6Xd2bITXDnLjpi7SE608+5wYqGTi92elvVUcyOpo5STLxxPwf8+e3sdksm6dM36a
QbEzO+G+t1Weg+ZkbJlYg3w3aGSuy0KQlNfjGdeTdXQXNT9Anjpgpm1wgjMsJpCuwYkmr2Vgt6zk
+x82NUSP1QqROGB5lAo/eRk/ejqfMQ5lbxitT2RZHQNtys+pcv4QF+YfwvtDZ/y1Wno7hNz+nIZz
ephxuDExatNHL86jzLTeRN75Z5eqKBLTr2W+FxjGJIPZjZfQYY+49kcNlKiYd4tiKq5UXEZNag5E
0NzNsvYlY5a0GrLxKRNtuEFA1mx0j+lOjEw4mUKZO/P+d/VzSDhDSqJWrI44BhTouygQmbehcWME
htYM7yCXr+dXh4Sq5VTJ6pTCtqA2j/2oGWw4zQrKaaLR+qAkWwWZfXWq5CG17exfVyB0TuZ5ryxM
zQ4zXhKaMvNUopxbS0cjcFmm/qWfSHyf6ptfqekhw8R/ErXeIzyfdkZtljtF67X2wN1GlMQPKk79
NQKr+ow80lkZrqQkc/VbntK0wbpsTtBZAvpbrJOUl+LeGdGwFtCXg5wAwSp9WKxOs2YLu2ho7nei
U0fgLbb8PrwvYvSvhLH4V7eiuSyQfGQo1g7aeh1aUrzsZeIcjb1pPaYOax3Lf+5Zf3z7FmPqfB6c
oznTRNslCQJV+G2PrrGbfCJuU9VZO+n4f90eW+Lo8ihFLcwrxg5oP1X/7Idz/+xAV6Yg19bhv//Z
WA7+sXz69KmaWkUSGKX9HRwWPNLDAWkxvjOWmY+96X4UDIN0zMjWr8sHMHkFltBL4LEaiq2dMzoP
wV1oZpmTuWaMJMHVbYUJxzBBt70KethJfcAtatio+sXdhNVYEVkz9XNjz8vD5LMeY3TMgkJeqrjY
qKabDh4UP8QnbYHPyrHPf/DwD9jxwVgHTF5N4eDxTnT6VqOit8eAdIiswqfVVkeP57i684iQVxkf
abm4BNTgRVBOWz86tbd2PBY0jczN1Sgwpxrop8jYmndF2PnPqaPbje1Y+TFwTQ4/xWYSEwVZNnRV
NcqpLMsIsxvprwkK5QCsUXeNc4CclVQAFG1M6Viu70Q4fQxowp8g1VMzTCwMk4L0Yu2JU2tny3Us
pvYCG+i+1HuscUWc8mGiewwzYxeYeIRlTcRdNSHP5DpPb1rr9IYC/ANKgR/ZbZLd6dCR5ejx00/n
W0ZjzDEs/aNl2GuDF2Fr+reUjB7+3Dc1tAEoAPsKgfBr9Dl0yI7wL6IrjENl3lOJuT5ydVFYAiqT
98D7kzcolwaUjy9pL/vV4Jn1GsHucp38gu23+dYTj0IzmeLybsce7RdjTX0Uur+T2jNkxNeQZ//g
LzFtuQMixpSER0xduDIGg2Yv5bJqW/EcJneMDqmMQF/ivVmULGqCLwJ4jNC3jj07lIq/am2azLra
BFH0aMllS6bhS+fO7Wmw7OnAm8ypOjOMdTP7ODbxVWZijKSFnkEnGKLR623qAHRI3LwWjmQNmbGr
0ex7n0A3HepO4iKvmofMNPFtaCLHtBqvSTjYUbqIedt5RX7pcW9siWMDnDlgnV2ayxLeQ4P8nzEx
HHZsGAVmeB0La+tgGn6Trq6QcozxvnE8VHM6rC5OgFxMOm62AwppbWbJhrhkzjAtM1nFJSAxE3yl
Rwe/1k3KmJZ0ABTD/Vczc7MxecNxiR3j0syQgil9BHPLlWG2aLnuK7gsLx47QyaXMVfMgxZcOsE+
1DFN5fgzx/7Rm8cvA31hZRrBxfXD5jq4JurAmYSBEiTCbEAJDZpuRRhDWAfX9u4AgvFJE198hy1f
0Q7VRzT09oVULqaogmZI3p+xHczFJs/DU1UP8cqK0Wv2fq0iFKusOy+JbMJoKUk6YXngHAlrHFcz
WL4tSWHv3Hz5auy5lAI572JNZzgWxl+RpxIrVSgQYBYnf/ZefZSKWHrta80hDpsg2aWzC1eOZIBu
Qqfg3yeJ2BL1VTHqZhO1zhb028oWdGwu/pqmeF/Ka8PgewOzgH1hbhx7szY3VRoCU9H2bxLa22pi
tzi66xxd9Xa0Qcdq17m5Od7tAu4bfyaytAopCWoJgheM58YbqcMMbz11lFhSWP5qiKdia4H6W1FH
EkMI2JDAPT5W3ZYvc2n1j87CXsePmZ2wSlot2RxcPBGb67yVWA1MxsgGUpG/DYMm8gIrvluqPCNq
aJBGz8FDPjjluYX4gPY2tyJo5cNqae0dHmTjwKH4J26Tj9Q26Rm4tDaF7TWb1ppdNm4s6bxOfFuB
iqzJBsVWaMpYEMEROuR0U1lIm4GaHMOw46HTH5Z29jeYXJQ7cXpAHIGstbs7IVgHaOHeXN+j7rPr
e3/qEct6/6Gp0HXOtRyJWJuM1VyCWEqHkURt1mZO7VpbH+iBx6vD4Af7vw+bWJuI94JCf5bDfLKD
dgZ3M1uREVrzLW+mraAdiCc9PExDHdkkLhGwxVcv6O9TsmzptiIefjDWIa/2iDQcegmmNUdslKTN
uO56tNzazHdZG6pHkBKgWyh294qHGHLwrjzkVTejMr66xFFHp0X+4KFJ7f+k2sZhTXEXpRXqFSfO
gn0T1mTTQByJewe8RjVax/9+qBM44c08fHV+yLqKBnfFYnw44kkkTshaDh3/4OKWd8M7+qM5VP6N
K+S/crc4ZGE5GLQXI3idgZ2P1MpjhmlMOzYpxhU6jhMFA9Es7EWRrCC3IepP6Na9NU79O/rti1tV
4gNs7TwJ+egpDBsN6cnMBDE4aLscIhOCPk5xrzjTWFGDeQuRdnwGTkPMn2vpz5Y4Aqdv6q1jDLc8
gRIR6CTKPHMjFkD909QPgLeL6iyE9rZ/dkxzfjO/OHXYB04idrYDA9uXUBUdz9/tTpJv5bP1RSbo
vG8a85U4svnNIaaDW2l6shf1ZUq/PMNj1qvB97ZFk4abfLGxQjlwcLul/cqndL3cWYYAw5wbSxuJ
5nssQD7khHJSckWS/KFL0TMLq8pmZwwkv5LVVLddxUDa/JIMkDZ1peCh5MQFe/d2oC4a5BOjvy5K
Vrvu/SkaY3pMGxIcS9MhCDBZXhOewErDIDx7uGmjgnwg1Mq4PxGuWxuqhODcsEtYN3jLKHTGCmGb
9SxG1qgjb/pm0sQPshjVp/9+NrA/3Vah8eP6rXcchn3WLD2SjhHk4cjBGpduuO6V3uJSv/v0y7U9
g5h0JIGYKr1P2TaqAu9C75O9BXPcRmPokBaoEocCRYinkGDAopLpkbTMf44PvWPy411BnNnZ7Nga
u0b2Osgu3Zq5BUA/iAKPKWlsC+cPsBdccz0cHs9DSBheU94pgm7eQ8TzBEHMtCgJ/WRuMWEd0A7Q
uuUICApky+aUXw0ugKyajYsyYbeMpxFy08csgGsjoYY52zo7FsveS50kpAKiMvFoObZ1gnoh92uI
Fdpwt66skVvIfO2PDN6Yw3PwF2ergdJYKrUaBHKIyTJ3TYOkvCu1fEliTfZjF+5Nn2+JqYhaRI51
9m2cbXeDRdXnJtdWMKOiJmxvUgPGf11BYTGabTA0pJ8Q91LBtVdDPWMLTj/BsVd7WbTmQ5hYbyNl
9Lb182fDmEhY8e/fyTsiEUREcXHt9wrDxTM5kEUVd+s2S78bp+AnHSBkPfn/yqp1KNs8BlXBtvAn
Y18309sMfIbcLf7qCZPCQVakoyuYJfm1JJLrUYxQSIsKW8Md05GVJ7/sucfc1gfiSnA7S03jIHnr
Vngs/3hofPhOU4vxYYqNMLFSjNoxD/7oPox/QhprllFHJEt15LQMZqCKJECe5mETMghDIgbr3XZA
4pLy1u7Q4XIA5O3RY+cnWrUam2MdJMV+wS7T2mFFy+Ah4TqKYtC7sl8VqqsvDGZXnIfXPBvwlGCn
3ts6h/xQE/0+YT1z/SYCRQpPPtWMGpywYfyLsnxpiE/NOhg6M4mIvpnxXEMend2WO3gdd4VjDHRA
tlt2099cV8eqZgmehobEwMY/T1TtToNlFy13k6DgT3tTXhzX/0eSSXE1idRNFqTjXLJ1yvhEsV9f
CQs5ZN7s53yXjPCI4oBpEWLx6bwEDDsyrfZWtY+zLDi7snuoXXOFzfsYOLzIfbtOCilPvdtv9II+
EUeoceaEphupC/U548d64SPa1aDOMEoky3nUFT40ZF+eVX03ngpOjL+niEXvyTY5o6U5JSzVpl/d
x+NBZYu85HDCl1HqBzPtGwZvEBdNACxoB6jwS/bqUY1PkQmkY+zLSUco3sKtqlf5WJbRgGZ6bRTY
vHJxdyilC6a39KldGkEAMuGqys3PHXs/u+HAkZbbcmFAfXAsYEJWkEZdnHAlVfG49djbl+PogHJ7
HaD+jAlLx1yzn/FSXcIZ8p+CGJPMEEzE7TFnYjnTP7UNJ7BwWERBYXwIVPmZLYTzwMmK2rku3gfF
J9tjKm7K5Gba70XqBIfMkFT8iOeqcHqqoEOs8sZPNlh0N/Q//kEvhbMrmxrTMqbk1aj6a2A1kL1G
o41QII7v2tLfWdM0jNQmGQU8IIP3aSVz/kK0c1KXeEAJuak6lwGt4CLTTbBPcvMW+6Y+OnmVY6xy
5FpN/fOQ52+eWfG2OWrctQC1Q4GtNY/ZwYzh+JbE44egkN3Q/ELj8AqEzkUBegBMwDhf8LbRSscd
KhVjubK3Y0Tn/069InvLmrpN7Wkc6p1XXYLRe2vy4t2YJv/xvkRruR7w2YaRcJ0GVW6/Inw5OCHm
es+d1wREzT4vOrpajXAr93Y4x5JLUfn3mVzCOIdAsNZlJyZIB61cicIxRJ8IK3FLs55FU0eA76wo
rhNj3lJjYZcyEkK/mGIxSEVn9d8PvKjiIW2Cf45WFaEvkzxK/0AUTi+Li+qtVePn4kJJZKHzcd/8
vsHBWooLhu5kFyfdFcGYc0RNokgcYdnG+v/Y5OqVqJL80ip5HPL20qbBPjBHO/Lq9IGI6qtLT4jt
jUOt/wxrL2r7DsyIjc4Hy17kFa3ahXnYrKlhOTm4hDKb2WhzJDbrN+uq4NA7OrzYTf8XA+NNdHi4
CWTBy5sXHHc50rDeNgnZJdgVUZymO38U4GnWczcXENMpEaCqkxqUb72YHXNhNcsqJPgK1xSz5JQU
SrsEswNV532MWSPhM2GYlmYn9IUBVGNYkc2jFxqHwpc9B5P9tYTuGPlY6ro7HpM1GmdJkI0P8K/9
bLDwM0FXqDqKNoOTYTsmybNI4KLLfDEQVE07qTHDUVPEx4z0cFF/AKZ1r4HTPDV5c4nZHCf58Fc7
1h1zj+S8jMESEatVYNReLJ4KqtQvuLrM0eb4n4BJ1ASVc6Xb2LphUUU51uV7x7HzCYE2nV48mGXN
/hmXHuc4tG4EJlE640oqZb2mxe/3fr9sTGWEe6OA+VTUfFd97vQoc0zQ2em0sirbOaXPRq/fCf8m
w8swNocyrtI9b0NGWjplR14F8w0H3HHoMSRimOwjNkr1ypszgz4X/k2hiMQZfNXw5zXPWiQ2hQtr
9tZ8ZC6c7XrltSt6CPQyCwGcHQY8h/E/hq5pgw0i37eFvZtb+jE2cZoCj6Ck3i8B1WBLZ1TvU5OL
5Dg6Dl5Y0LZ8S2AQetjS65xLC9JozHk4kak6Q+Hnw8eGh6WCtKn75KY5soF7WkAx2IPLpbBoVnEq
5ThHUAAuAfkEc8pXNCtXkaPzh3NirjKn+rQpKNejBZNACuBg1hodQEQZ0W7Mu5lTpB6uC6BiTAl6
os1GM+ICOYGoCg92blIUxMaTi1L8SHve4+kCgjk42TV1WcwE2ugjCX9tZ7fIYMz7ejFp8nfLUmT8
+SwD1P3fTlWHIOT/Kl2C63SFgd4G6jAayXe4DJgpLPMe2DXGqHyavxWb+HXv9xRjwbQxOxqQrDCm
dVyTYBKg51ovFs7GLk1CDhf6QAkb5lK5ZKtNPed2kB+qhgkSNslrb7PGCj2s5rz29+UguWwlflLy
5Qh5Nr56hFnszRTnaJp++HFx8wLreTRQkdrxF4SGgunoaG2mLnVeWtB/VEYkftx7/CrLjC0SoT+G
mVo7NbH/tSXGU+fMR9feMqpy9Gm59VBk9M+oTcxQy+N/8XD+Upt7h+8hJ+2wWUqYFdrvGaDPy4fn
QNsamFDlPcdgTf3UM3dZI2ndUOL6G27pnR8s77V0Ayysy7xe2putTyOCeeaUCuqIbX96HT5W15BV
RDhduxGiYdY7ld/KU7iLw/qPQZVsxumwG3GIrgrbZiRCWezzNm2wsNyyFO1bWPQfGprFOlGJfPVg
VmEN1in3jIUGH3d/qlt6PKtunvOQ/Yuc1cbuipCAcD+5+RlmR0tUu753IyiHxroCZBdpxozaClpg
K/ljFoOH0XX9VbDMw8FMShsi5nyf2PWr9Kf+YQlZFGAmOCKaRxCpDovRxpFt5k9e8NP2trVxcZ6D
25TzjLDamygc+VVEKGlA1861o3x9yCf/ja9EwMg/jXddh/ZgQE61N0ISW8KGlHud2b+L3RAdEDNU
salvt00HDL7ukCESp7Q1EYETrBJ81CVI2qzceYAK8pzRel56/c6fWpb1xYU++gZPVHjPeA7IoBrS
bFt1CLcMUVeb3P1YPM0jQmC+0u6LVlmCvV6cbU4SDBps+Jf6YMMrOQ7aHPaESSISYUFN3lmb7b1k
ueV+j1bQpPCRqNX7koIasfgOs+mblfivlKPJPkTlsy5m9zepmZGX9nh3w2wWZ052+dLwmub298Ii
fLuEC1sdMF5jWj7Mdi0egHqJLfa3Gke7fGVCDctnbLs1+HxnTwDeM0mXmCVjE9oMGCLYXEt+SVN5
ckznUYi+hvQ63Zal+WraghlzyTim0sdJJSkTOUgbAjf/KmWAulMnqxfPKc6lI2Yfexc3mBRQY5Lh
lSrBfJ8VXiPyIgIygW0/T85p3W5HD/MOc6LmyPzv0aJMtsIeufHAqrzkQOeORsu55KiHqb2OPcPJ
M2Klw+AMwd5OJ+OELTBfC+H0cG9iaC/c+6fSnj5c1xCbkIThnMDPo2jEz6I6iJJ18LqgXXlpAy6n
ZEmoyYcTpCgTP5f7jvd3xeBfXBZ/oca0QqLX/uElZigiokwkzCh9siw18I9gNZnec575LnM9Oe06
ab1YjFG3o6K1qll5BtJ5JPNBr9EQNeswM6r15NT9/RV7dJW2zm1trcVIJl8PzjUCwNLcRLqtTZ/B
fupsXPQt6xagBbiYI2UfBc4Cpdlxw202QFGMq9K+SFVFvs2sqSuFc+4+hIVQICt9/4T96s9UmPbW
G7KeBDyyfVzD+JEWf4hsmBGQ5bZEysP4HzL3qFnCGpAsd6aYkHvNb1YwcRozIlkHFpgnBNePLfYh
2iG4ogA4Vyrm8jBGwf3tkQo3C0xCMvDOPZ38GiAfNjfgb84INad0k9dZJkzSguRvpQ59/sc22YAE
ef1dDyUG44nubqbqcePgo0jFJ7EEWKWClOTC4Q2iCdO9mRalgPgfhqARVNWE69ZnmzE1rCJUD6eD
148YI/+sZBLlAUlhacdxOXS+RpvNZsRLb6HNzCO18h/b5TfG1UgRnBqXeJh+9KwJT/OINlPJHy8T
/s5C8LpaVJiCtyZgZLn42g92dFEPVUJ9iM66aRPmFWEsjuVdIpEgCjIzngcsJiMPb+yWphU1ONgF
R53yWVCCAQIs6xC+iG9/h7mOfAf3DrURiS4vwBPoTRiCERa2UCjpF8cEfKHqOOTrHQA0qCFyDe+d
ScTUPTYDyp9Wm+9ZyzuvK3xB7I/OG8BfTYcT3VTX6hOL3hUyAAQ4rQP3akCC3Z1h1MS479W0LeVt
ZPN5FwPeUE9eTY3b0B7Ur6mhSPMtruCF9RUNCbKD6Tce3yC6mdG0nJpu+DJSpLqDmx0JJmMWgsGU
BZH/a+Xxfmybd2zie6AbfHboivEHmjURQlhS2Jd7/+6ZusPC5UV0qpPPRxZeJMtOyxG7eMmSijUv
W8Rd3fkRhc655TsPiLR48wGL63I61h1jPD5c1C3OXo4az8OE1qZvQlAPVqSXMF6VmsxnhAtRnvGp
Jvw3e/eyuf7BmXBrRf7q5fJvTxjpRtvo+CawCQg223jnarJz4U7sZX8nUbNOaB8Lf/xrD94QVeyi
7OQLaey1m4F19h1877EiTbnmsSJSFG8pp4AT5uxzrP7dH5lwlCxdvIC8IoQPrG2wKeK1gWNjO8RI
IAnhxQoqdHfKjhbtP4u+AZnB5oWkCDRD00KzOJDeW/0oRyreNgOGOPkNswL4WqGGR3jAkOu+QXEC
qCLhU8HmdtPH6uYHxvP9iUAjguvpjM/qd6ik2tKoM76Y0eR6LTRI3K1lTvko+szaFaI4aRZrazOj
6KonnlNcP/rmwlxxwkRULCzeCHe8WkXAeyCeWEnq6NNbRqTtXXNSSQmAYfzDgJ2ZwyyafTXvklTe
GRfoxIIWLi2Ijhg+DAwLO5J4f7jKMHXcQy2rFhauNZcrZ6F/YRv163j9QQ1LtmJkfWagjRLFZ3XC
7vAhXGpe8v9xdF5LjiJREP0iIvDmVQgkIdfevRA93TNQeFe4r9/DPs7sbmy3hKmbN/OkdR2n5K1e
OfB7iBjz9F5aK5znxAwcM+3DeMTPoLEzaGe24YZ5c9nkJNZwGHoKInteyEaWzkHbjyhwefqPwQ9F
BA/NzjUGEMFd9q1S3CwHzXxln0IPJQWZivVCbvIhZzMRFl7b8bYRt9QYms8lO+84+POFzjr8EwTO
ehDO3W2xlqUsjQ14ZjvPs34Np+NsNuf47NbJ5K8EW2jM3HuNHDwEBfFMzfGdFPjMC4FrlBHzT2Og
SEkPzkWrPxMYDcuO9LDkUW02rrlP05WwXUZ9EIeV5djZWIANOWVnsx7lIRvTKx7A6oiJOSw3cpZw
CD4lQDxW92izmKUVtkGZ4QJeRhwHLSYxqY6U+S7zL+PfBC4NDTavptO6leS1BoNHUVL4XhrTm6Ho
hi86bTm2Cre8yx0pZGLc61J8wpJYdrqaFieuE43hsOr8uqQIPCuvxhC7LLWgTSTqwFwHZ7ilC+Ou
GvPzYPHj4rr9Igd7cuhqPI2uDFiKxVddBc8oEh7DeonYl9kYSODFs5hA4d/hHGoJdkI+dJdXVNZP
w1BgYzDTqyVmuATThN47YkedQHsZuN5aBGdCiSnIZkN/6+MY2V8x8XFW8t9o2SLqBpeuaqIqR85C
rjjXqmId+mr6pRBex77gnYBHYe5RBxD8Jpdq97LwUB5NS2IGxlmf5zTUW6XF2cZxT+i9pk9NRhLF
y+PMSu5SieTTXcdyt06NeCBSyXxVnzIiOg+TB9N37odip9rJFORJ6NEHcsKH+YUY53uwW+8zqA2j
0NVd2+d8RApuqDZRT8TI+L0VaNFIE8+dyhugIt+HG/sJkQdnWz6sYWIrr5xDASQijiozmEldVT5t
C4+068bnbBYUabbZRa/tF93GxWAj0XJ39GdbTQjnlcZm//FX3CfXYl1/jXJvgTDhjVTZ16J417v5
W1kK4ytNwAmVrcMquKI7yZZQdxSJWYBQINHZ/jppyFq20x9Upv8tVwO5ZHHCKSdHDm2kCzp2xrs5
y18Xl/ojI3FudOtpt1FNIvo4zbvSmM91r76l3gCVcCrbSJU8ep0tp8VkREB1BnP01fJJfLSxxfAD
cX2vgNNu28Z8VYs7DKcyFAVTP4dLsdNIid0BsIgJYqEzx95hop9j7wrR7opB9j5BfxFUjkY5fOXs
QbKhbdfpobS0C6T7ETWxVVDaIdcpM+QiVyIVmiKpDyLjUMVpKdJjvrE5GU4Dd+YTdgayO67gapZu
kFmoDLYld2LAmmQkhPtGFIHWnjrab5djMjITaB4BQ73/YzTmTYVmFtIZwWmHEmpeUzZcb4rIMjd7
w8GxfXjLcLRUPTm0NLL7eZpPF1yoTyXBMNqVtaO54tE0Uu9x2KJ8HG4oVyKocypN7Y/ZjHWInA+R
fosTmxR01Kz8FMzmAJfiHc1meEqzA5XE1lXk+sskEd8EpV19qbU3iTiw5s5BcNb4idkV7DqgOQEf
IWA28tg06iTWsQA4ieSfQLZof3kNEUctqD7hnNf6Ak6IP1mQB6cS+7rbVPuGlvl5Npej4fKB6sQj
Om/hqKwZTuBo/L0XK1zWuO3BsE/nzvpYXBuhKee2j1WP0o9cdw+0VacQIlAkEuedarK/pmuDCyoa
XGakzKWTGUGPBxbFkqPGeksaS2ceZrOjV/1RWxdv30gtCYe1/Wck3Zcx1WSEtPVbqNmyj7erx3OQ
0vUx+URkUSJbsSkhNvGsuiTb96aLvNy5PLsUp7nFHfqfVVeBbBzzKr9Kz+wj9GYy0EnTclGOzoFI
Wer3JvOw6KDbzYSnAJWhpyYOQzj/wQGB47GoajewZjNyau8d6t5BiBIbZdqel5Ly0Nad2BQtd4/F
Cuq/kl+9IfFQ0hiES/dzFG58Md1DpUJD3IScTjGYTJ9wicX7hOXn5jqsggTr4U2QgshoWF+oa/fN
PCeRQNx734D2TAuPXWpie2E5O/5Qq+MuadUxmh2LFK6nyR14g2DQoZTKrO99LNCMTNYQKE0Lzayt
b9RDRzEYDbxilho01hJxsuaakCWHi1k5dwbDudfFQY7rfm8gJmAnYQ8+G9VunNj7qIltPoCsOsbt
Vz4X5qOjLE+0hvR7POgjqR2Ac9YzcPAvgO17r7ebk5lMnNAaLXJV86fV1l/P1Px19tyd9QdnAB0l
ibEeXODqCabJU1wtz4vpbs/307KUbD9a41yUeNO23ukpGzGHIwIcqWkh0+VJI1ithmMNyiFJqL0+
5+zbVudBNq2NXl27UVX8+9/5ac56dUVR/+UKcHyjhWA0ZenCoIkn0ZPy27FpQKw7dA/cy36XCrYE
Zk2AjqvOZMYlps+0nMXXFbBA5eFT5NwxX41cPWB/fTXrwQ50wYRkq/Ov4k2soKi29pNCfQWKxWpC
4w6q8wwYF1vhPEKLm3Elw2Bxm472z9UJ7EL5KCzTjDjpEqCmPW6nGpbwG1BpLN0pC9UK5Td2K4XM
jyHxXDt4yqi4xPYxjjsNI5OZawiedsWiVR7zUT12xYhZ05S/cG/sYBbO24rFxRrT2W8V4wljLpoq
G7t9gRO5hbLyqmvWsU+GdlezFAr6EdW+I+q/J5syw8HjbG+muEERmxj9Xsj3qTzpMjvQamV6p/Lh
7v1v/U1Zp1uMWoSNstDI87c+z14w5mHPoSvbd9mn+2VG5GQu1MQvUg18S+Ke49r94TSNoXZtGPDK
nhsJ0CjDcfGQKSIDuPinQuLbQ94q9m1S6Vcc/Gxos1Ostz8Zvpk74odE8GRod7AMSC2fIRdSnsNF
zFkL4G+GksNn0Xb0QcMKKQsBTiXu3rt6DS0xWf6iaTE+EzxyepuYjOA9lSnYNhyZfLP/U/3VrIij
rDPij0S4SxNcbrOrfrPFcvbt5icqpbocm8S8djUBj2YIGlo6IX8U48GZOTm7Jank6hX9wbwkzazu
J6WQMOWaO1H0NGRx+kpg3TjYSpsE1tq+8Hgxd5IBdF85n67OSjVlWDhq5h2/VAxAjfqkecX3xInL
I7tqrm7l6x79DwmXkm/MGzFFnOSwp7OBtfuEPdeoMOd3BTDnGtDfBmejobVAAp4OuZnSpNAbZ41Y
4Y5IEyW7tXmWShWwEI2PPaAQ2sYCDn3FDll12WOnwaxtxG8VW+Tj5GwUOKzdQnVW7oU8B9LcXKaa
OYAgfkYM+kDuHdmDTT0CElSAvKgDm+6knRtz4PKIWuJ8iZKOxAEFm3/nKSOku3jH5f+mJqv4onC4
PHhpM0U6C6RFbeZLocU/clgxPj408eJcVcfBjKm7RzNOnP1gEfkSq/JAQ8d6Arj8ycpoQd79N6e4
kUuLDiqEAn9mOoFuVh8WIbqThhUMisZZlY9aCwWHWgnTtxLR+U4WVwAICUmLscfojGNwzctwtdGA
6wRlu21PPfUbO95Pg58KaQYc4+lbNWfQQNLKzgwJSOINE/qbPa3aGadrqVKh00vW2uyYxK6pcP+3
eeJGHczMezvpBy5teVoUvt+Co9CD7KbTElPNtoAL2RnVW+5q9pkDBRUmlX0shwUSrtsvgZCYMLM0
mS8VYBQ2djWv+PERaoQSVb2hRHBtWDDXcb03JOa/DlAk1x7aTtwtvo5/97TWPCd0xfKgwMHESZFE
zyihDwspluO8pJJSSSos+sZFsqC44NgvKGjbeBaMrI78QapUpZKExRQq/3EEX4FAsswnZfIn17I8
7FasRDua3HAfIETt1a5Tzuyb2GB7oCYg4nzZQ+OcMXb+iHixGMysxl+G1T0Ydq3tmVwrvDwrYK2M
jKFmUkLWCyf6Jsyen0ZC1UPB1G1oTXsYNXIWKmpw0JTSxiNszndCmORn0zj5aekL7njuDW7xMpel
8STM7pjpInlfqkQHR0pm6v8/xp3mHjyvqdk48E8tRk1OVHlxGnjsYLNW6mvajOAlM3M8C4NOe5xx
kUzdq6KkOB5q5gKao5Kojo09ePHsulbKt5Ia/+BfiHCwTgZE1rCJ648Z49iuWPpvoZhijzDIy3e0
l+VO/89tQECJ9I6xRV/lEGrNoR0G9dVh00lVuhHFPQ9SjHLk+n1aAupzkUAfHDQcWcsC37ThAEXw
TVN3hSM8qtQwoEkBhpwelP04JupjNRKuV2W6N2ZNOc9t8ZLXrEAGWj996fCsniXjWq5cCXk5TEjn
dSyGN9dhmc+qzWYFUk8Yj+iCLq+tRycK41KGJabTo54Ze5krj+FT+G6z5c2sKrnp1Acl2dfQdv1d
rZUYZ6H9mrfvwv0EcR6W7kuCLrGijTgVJ4SaAB6Domk/Jl15GR332nfiaGoCNvXnXJdHdYSAqZZn
ziMAX4kEuS9THGN5gADJEsRvSVL1nAcdvk2Rg5N5YHN2KOfJLyFTT5gjpt7bEYx6bTABrLO7t1M8
IXo08OxVNe9FY8XXS6gBc3uaOxJbABTHuSP9zY5gftd6eJg9lbRu8hYPZ2vEMpWclNXBqS0irbhB
nt8PLFydllhkycZiHoxzP5IowCqAAHWpyLDVa7Iv+Y30zPbd9t1DAWsBcGA0j1pM3PO8R10yMvxO
zW0Sf9zBDFpdObb0FMSsPxWQVtrySZ8CiQ6XtVJ/nK2FOF8doh8fJ3VFKOw+U4s7cUmbgKqP0gZc
vbCXkIxQmOdUOCoS3kXV9ZfG886MHsQyvpXWfuK731uDE4zmuzqvEcVZfgGuHKjeAwt7IHbDq6bg
ejYTfue78pZk+rNMXi2rOsDFCuxyFyt/Gqh7R6IHlXjXl48EvI+TTOijjBEK80LLrp+Zymgvc8ua
sG6CePhXEtXE5QwGwV86cMf5vM/zBndwjVnzj+M+Fy2wBoI58b4f4XfRyehouLfyK6CDIiOKn325
7DZMCoOSAW/D6vqM91Rokdjfea3cKXUTrsghhct4ISO+Y38YKfvS5nPWdXuQND4biHfAgbsR+zal
jYfBwElQPbDNIbF9w14b5mTjOQHN6ic5N9/c7GCc9DzvuSE+0ZRnDSkNvgT7JKT3FN/HtAPLH7TG
hdCXtDB9mzUqCAvZIRD1vaRKdV6/5BTiQgQii8l91mCOo4LYoVI2p8yxohktzIk5KhNMRQC7YrA8
rAAZVizoa1v4Wf8TI7V4vIbH6rkw+XqwBZa4/cz44ORUBtl1QKosTOf4tdGBQoPyGmAfxwycph0C
LVu1b5PVc4Memq9/RW2fda3YJdaVjb6yUJnD2k8fCZd2Kfc9P8syPUs2QG5Scn7bJDs/d5PdHOuB
UcWXFBZaZkD9QEPObTNs0qihOYqVqE13wDp/4Do/Jpz+gWdw1jFONZaN0f6TtM+59k0n52Eon1RE
3tx70Ye/vSV+Da7ZKvuxCDKpTQTszWJEs4fvRj0rU4GfqDtKPir7meGXnlFOpdcZRwlc/ABi104j
OMKGkd3CqeOCU8Eut2ARLoJrKQcx3mnZYSLYlmSBQsZU9x5lLz+LiskIkYB19nGZlpMh3obiZyNP
k/BVWQiL5q7SHzWMPPkIROhs9eml2IAIIze69dVXLyWeFcUaIHXdi+4NfNgR18dNtSIVi2pcPbh1
c6BwhVXLtVUibhA/zy9EIPxRpxrlxWzYrQPcHUVNrTpgY/vkFvcqOVabMDrnOPY/tjV4ktMoGU24
N1Xr2scHNslYXqN8ziMHJ3zp8b7rkcH42VLC0i0RS9i8S/aNDVWI4TphQSinkFYOqF+qrymUihSH
qqLlFxJ3jNbXvuuF4heHEptDRa5S4/s4utg+Mx6LCkFjqRNb749Z5wXt8rOtA4fxsx3k20ACyZuW
vYYu6kgKSTmy4xHGvLkn0Bmy3NwP6Xq0sneyyK057Aw081m2hwkY+iyZpCqwHt1fwTbCQ5RNPLog
cebUQAgnig6ss0K8uoGpN+cDEbTr1Dk7g8m5Z2eB8oBkTBjUDoqJMCfG5/wGvCRy5L2LuemK9Oq0
JyW/DKRp9eUOl4esgtxpnCDHLOigIVldNBSIiTqgbyjytSdCWbIRpgYKhU4C0SRVyQM+7EcT2QLs
RR5UfzkB+TbbADVVd7zeWfHwffdhoTpnzjiQtzaHDdStGKIEwBEsi+00PFVp/SjA/vGm9ieBk8DA
fpXf5cyTJO4jjrm+RyImoaGC1pFdymJ1KdLT47xkj6SZDyrDDRYEjPodxLN7g7EVMwnlDLyUPZQ6
gtCx/bnMhk/4lWqLCr4VCdX0seyYZ8c4MLGZZlizdc5XBCbYNwx+J/5q88uGnsjwZbNcYwMSVsD0
+o7TnxNwpc0smRospYX2o8JSrqr3lnrjqil2Zk9qZCDw27IDJbdOLTfjxCNQH6rOIJry3KrSRxgG
DCVQteOw6GOaJYE2VpsHBv1iQbOn/hlvWW9qcFMUsFi/WzaBYPi1htvv4nYecu3kYh+ZtHeVlAy9
pGPyrDi0xnV0s7C09NznUlBuxn3+tIXD7eWhq3g3GMorJAm2UrxEXGDwJCAJhm6+rCgtrSAz02u3
bbU2m5WcjjNeHyx7E9C9WuACKcsjEBI6HhHeAHblubn14D0nhYyYkf1Mv5bEDhiJ+YrvxoNFgc+2
us/ANIRsMhjBrceRx/jMTb30EUtbWfZkomgd0mtcKiPnVgY0Hb9ZRnlem76rygdmLYcotKwO7XIq
KvZjgGPZ/6OAvSTDTbY/cf9jTO+CLoD21ZnVZ8xqYZqwe2FsH9J4L2vC8CltjovHnylm+GeNmMm5
TeuxI0o1vXT2n0nF4lijfahPBb+jyZ2a9ujpZ32tnzXroZqiqUdxtspzb9zxzG00qqCMH7ome3Qr
QdH7WbgigPi1p1LtksfOgaN9VIljY6kfwv4VtulvbcaPbn+zMSRVDl26zgzrc/JdvY0y+kBjViz5
Qp0z7R+NbI/GgECd+4DsoqZ+1Yczrspj4tJzy/ZBgbHp/pjVVavkyYG+YhdFqMGTB/zGOSDbgTLo
zFvfEEEVGUTYIUi43XInftB53Kelc4MY9pnq0Dlyj/jKH1mgQ29U0wXTzbVEcCaKrrhpmOfLY09T
iYKAY81RN59ilOHGwFsV33ozx6j9T1np5LFo/eg+9P6vCdonQd8cUwXzxkehV+FsTI8PJXkqoLAO
oPw52fK+JITrm0UF5kpIFEq/0z85HjWro3MyLPpDXQQRLAA81d0pPSzWQdVp9RMfbce5CfsBAttw
7010jRnD3Pye5Dyn8INt20noIVeGzUBzeQiXfRm0GWHELqyHTuM9Vp9qSlK5nn68DhxDYtCsYYXq
8o9R/FzJ+lFvBTOIN4TVtIVKPO4Q85xzc1rxP1d9FShPbWZE3fox2S+F+TvFmBQVYDtw78C91TBU
nfWxqtzHyasoTVGCJFZ+zaQ9l3RAxcorHvWXCSmExcqvomDsskq0H0zAE4Ia4IRXyg0bjziwyTaC
CBZzDu/I5VoqDr2spHFtoV3aVLlChCrc+Zw65tfKNMaJCT4Rz3VbvdS1TtJw2kGF4TzMEZ9zF6G/
PO3ubpac5yX/wE3F6RRip8mZ33RezKcFy+KycN4B7Yd9RMneuCv2utteavxQht09rmmC+Flg60ZJ
iGmxdJi/2/45pndoaetnULjYQg3cBZj1dIXqTxp3zTVq7e5AItOyLp2Vnup5ORH7GQwiEKvCvX9h
UDkstUbl67Oa3bu0CItjC111aawLHNMgKTkQxm7yR2Tq3UEpYEV1Aj566MyPwbt5ab+DZLZzmPZr
jhi0P/MOZIUzulZYDPVB8m9a+dEbMPF57XFgQdn23j5Ntu10D+BO+Vk3o1SGZixZzJ21hpIZIz1Y
y3G1+qDRUYW3g4XSs2+v32y39rMaDUgLY3wYXCxGeSxGAxLnH4UUdGPqL0VVPYM6DVSGv5LSnZLL
XYVqZI+gy/RoNmkQ9fB78rNkuTg6y9G1YCIpMvBAXBnOSzaOLzFQoG3eVKG/9n6t2sjlUE5MTGuo
yRsIVJ5MPb0j5HMInKjVuo+OEVrmuqMl4HUoPrLtRx0ewJmxVk6h97XA3prEt+SroRKv6BymXPu+
yqfNEaKN37ZjnK1tt5h8baXImZz3jfNorWS1F7Jq+Jw/qjLjWU4PJwqeoLdhYFzqrw1R2zizI0Nw
IF1P63ArwDzm9sO4QKplte8p7w2sDOI1IY+ftT57Sn3Q3e69ZxFlkuTrgTURNahoLEVyDyhrO+rQ
gzOew4tyXZXxeZqrJ5HHzBmg0NcqNMHlpm1/rJ0plAmZKVRsEX91xEicUu50Hfe8w3cNfOO3gwIM
IWc/gfXuWxHNPeio6bCKLtSI/7jiE2DlJUHf69eTnFgrmg99/9R1jxv+BcKwYj44xm1lQMK1UEBh
nzkmp3aQzZDjEpJALPpbVbnbNYx1N6hiJmCATPkGbNW39vkYK8T65pn4bySWrAKssYpLVzVrkEQY
6DLHPfKEDmZOExzjKk7STUwj6UaKY5cn+N107VQu2i7lHmh4NiAGhbqe7KfsrdasQ2Jgxk9fY4tD
uQZh5JFJ3e+oP3wftYObVFdnAMpKat+95BxVvOaRCOskv3mPZlu2gMQj2c4EH2rLU47Pc8Ctk8i/
XWNxUGItmFLOM/+qtLuTr88xKWkaQrScgyQPq+6nxO88ynSn5U3QN4/Yb08uXdrbehfLFNwxoMW7
AmoCxqwpi5gYAw9BVtZ3MTTA2nDAL3trLjHlVX7SdQ+aemRdCZU+ItZybnmT9aIMOeIApfPZwnxw
4MevTOUFCHwIpSc7vogt96pONywGQCPciJOXsGLoFESym3Lfm5824rCq3DQSC3NScyT0HtjsshLW
aqxZZ0NRz6Ojc8jjnLo+JVpkQJxS2eQIhBVkwnBIH1i8mbuuD3qwxnqq7GlQ2txrLJqrsIuPEzTg
BHDlMjwxJuitDdjrtOj2TlA52TX5i548AInIO7YttxpMRGx/kd3AJgjpomje5YwD5EnWydlmA8Wq
h/LJc+8SPSRVX+RhK8hCvMfGwLDu+KbVU1nNQcYE5JuENGfsyqH8BhH7NZtnm4mOLrOjTvLHac3j
lED2Rvpsaud7ZdQbq+rosYd1aihi6Cx1VJOcatDSYO8M9oMHVY3rLfVSgjXcKEvFu/vmqP8aJTkq
JaDQEx6YqtTC3uOYxDPXtZ+S/jkvSWJTcpg6ITvIrPxr0+um/eTpV+2dpq6+A1PZxwj+Hd1x6oTK
I++jxkM/aNzvhCJH4EK7Eqhn0ZO12FP0mCuS6stt3eb6iFMgl055dxmGoyO2PrNwBCtY19R5kkFz
2WdCWUntY8qSgNVUaI3dfu01EPPjoZUuGFfvuxDLy6oPoSRz1+SxvObUk5kKZzDb6i41EE9/Mkcg
SlJ9NrpfaxyzEDJAFOtwo4xpbgNPpRJubCBveJPV30At7NjaDyH9JLw0IgFUgsIE7zW3TAl+lnUx
ND3EGVrKTlZDSdnAF0zroMkgk4JV7MlLSCOjy22LZJVOml/gWaHu30avx6eYGvlhTsznvGnFqSUS
LTBgBEtWVjuRu+axT/XnueunO77LKsDPlaBBwrbKzIQnKh5OjDwTPo6dV9Vq0JflL1yFkWd5+S3a
GmXIQGIx2KBlbG9j7Ar3pM1urpHdknE2D5pEoStHFz3SwKMz7RsYoEeJYfW0sm4yS8Pde97yXvAL
XpHt3vrNT1B2+zJXRJSziGGJv82CJKpbr/2RNTYeQeraTJb0CgHrrZoILw5uK89KhmgM2/VkbqWI
K2OfUwj3NUOlPEgzAwVU93vbZmbwBoPm8ek+C3s+gpMhsz6O1VFw5Vi9R7jBe2ff8DRWQH1UTX1F
zn+jcAIrFG0QkLVkjUl0KF80m3Gcr7teXcIMFJzi/Rj+NO2E+hY3cPKdV6YEGQCpDhsk0ECIUfOb
Pp4PDjYaU6WVbxDyvqUZmkIlhQFZHS6C/cSD/CmfR2DPNfBgqfJMLCfzn4Yp/QY03rBj2Pg8+2Ng
EYOzLjcW+Vq2go6d5r/4v2WEfzH1q9iQh3kmoKUVmvGIxP0nTrvHwXaanwKEM4StkyU1Kr8LzjZj
lrJPstJg4R1e/9YAdY+Tx2BbLtmDC8xr0gyqsOPPzgJYdFhafqpuQuWut3WNHSdHG2T8rt8vIv2r
OQqLqZU4rZ6uTQCRwpuUv1pM6qHiNwWVix1ALyMP+bWGkGjeMwtq8qpUTK8ZBJ9OZoi0euXbIsn2
36nB4WUyGc+dEcArDSerXT+UOZ7bFazFT5333lEblb9YvZlP2dbsnDj+aKaMdxLcGYDr9oe61bgv
BLl4NDzaVsJDxxDIMZjJJl2d/GZlu9Hn/d809baDD81NHdXjjaore1Y87H8WEeauwndojFxCCijJ
9dnFy7ZdF+3omcfVBFBXal576Oz4dVJgcVlJEbmpfRaJAqoaWUKzxBuecCcyyfRKwXJ5bcWPo39o
M0d+v+IlpHRXbbHng7EWOqXlv8aInxMsNVDMLj+ZNRJ0vJ2IZ8BchmW/mN5U3hbNuRZNH+leztOP
PG7daOiGUMh3o8CVAwoRo+6QyzBrtJU8Pu/NObU1JId83NkVwT+cCNOQfoMD54E1T/VFHz5GCOKx
Mf0pjPboCt58rZ7wZlfOeE93Rt6dVkRFr3dCuRpXpW0PBjARwyqiRa54hCGs2VhgjbtBc1fePZZ5
T62njGrxOmRupOkyyDG9JmMRdo4Bv+JPZxuQJjVMTVmgYduCHeDoCv/bvxbA2U5vIrciVsroltEY
h9M5rUEU8oI+EjsKOK+HJoJvljwj3ZCSXsKG91pbLPjveW3XrwRHQgzkoHApmGEtrqjVkyWeauH9
YT4uwZTYak0e689s/tD+gIr6VW3qBReWl03kag45Pu21Ib7w7bh3rcO66kU0PLCUKHfU771TX3eA
JEWup90743uyLke9B5kc/6CmveRxfWyFc+40ikOCpWupVu1C0cd8tGy2YILmOfkr2ziLVD14fR6O
lATY3oM9DAddf23Xf7n+PeP3nMBSNQyRMfpxjGCttYtP4PmmfZYNp4eb4rmBob2ZhGZmcO/bx1Sh
szTuW69yKJPX7mARgjQOqvzO0V2gMSKDs2/NqWXIRx82yAOFxKSNmSxADmZdkPLwWwn/q8Y/0BDY
0Xk7zVi5mC8Eg5/o8B3nfaSZL3kKCAc71cTHTeyOhJ/3RAM17ke2g5jEZTXvoG1GRrbTaTAtD1V2
sq2goHs+fjS6t9m92FxU6Ybd/q3c9dRAEqPLhmEluxSoVQqDmyiDhFNDBb3RFfNDoV1WeQfJ4idN
5TdT6y8GkHr5qJvWw2S8ut5euC//q77OEVYGWgwr5o7D5uancClO9OKnkZyKlRs4OjCTLvM1L9e9
SGLfsZ/d+qaXLaaINTIHqDd5da3A3S8a/BeuqNl4llTwwTVIaSgFJ5oaGKcr/dRi7mA0K+KJGBo7
OG4DlapiSHy5DRie+xIRBQ8ZfUMpHa4xPY+pclo93DfYwEzD4WrHfq6cgHncF3qRiceweSr3uclo
whG//MnMd6pFmAXBnA3wT0J78rBIBNxM0ur9Mf/a6iQL4520/MFgxOgxKe86hWZk/NreCmQUfXEc
DjXbi3Uh12khs3IMKBluNNrL6x2H7CAxL3JB0XC1p5XmVW+SfxuG+AozU0EyIJIwe0f0JCic/syu
OccgOZ/78hPGwkovcOdGWC4I1W0OPWzwPtoUIRG/rjHUQf/0JOJ3aBYkOptvYDWbdCSfNHmvcXtO
A3AS6l0mHF5Zs3dZ3JXFFdeTa5EvSLlHkr1ZH9f4IRW0PWRcyJT5UcYOqI/OFSi+iDy32n0UNh0R
pLCoFNjxaYnkwBnama8aReDx+nxjP/BUt+9O86RjswRC6SvGZwfeqzOIP2Ewc2NM1Ccl6y+A79n8
vmVs6gBVBayqIQb/ZjxA5x6CtOCOwuyqfiuc8Ao58KL8UvA7DQUvTuyb80gyn2WGh5O91m629t0W
XyW3iBofsBn5ul5TfaL5LZAPGliUiZ/9KovPVrNCj/PLXIMUQRTKdFxdLdCZghOX+6MmZF3QJNQ8
pQWSoFDRQSPmdrIIwkCL6LKtxEJ7zl2VL6dmCunObdrfV5ok8d1ch8y5DcxLq5pczPIZ7l/Iewbd
GYSRIC/XqPhbX0d9/NXa9gFYcNrnkXDml67Q6PyOt+li1w3xx5hVvpXPN7tJf0c9fXeyrW0GfYcP
cfI4UqUGfqLFkf9mcMSipLEILEl8dmZAvLHT8hYztJ0993u6gx7pDmXKehh7I5CV+QXZ/HHYqJic
6NKbk7ihowUszqnEJUEXe37V65hUSNtlOxt9fmzny+JlnHWm6v9V0dgp5JF4DboNZ1NyBMXwKjE3
Anp5zzHmaPr3qNV/RrjIxVDcqpIJkXdqmciNMc9+SUSp8aVr73aTPNjf2vDYET6L+9+ChlEj/WP2
atTrgsix+zkpc6iv26My/8xmyn74ZHiAf/YSsYkzrcPVvMV8WYeMQOXjssP8lj9UpLjZ3yL6dww0
Y+oSE6ojmh73MsGw4yGmN43HJWyfEs88SGCfntqc2o6NjLktSj5VrcBhvLxT0Poi+/qJltmjyl1X
Gd89NApLl0ws7nmdv//j6DyWIze2IPpFiIA32zZotPdkkxsEzRDeo+C+XgdaSE9PMaMh2UDVNZkn
FQGqR4MaVfTbCO424ZUr056oWBbyovjtD40Jp3eZrtVuKXyybbNyoVg2u+VoO4WgrMtbjT1PrVHw
i/CcOSG/o92WIaioai/N3jm8t2o8PNDk7ZxSLKvDo9fpHWly5E66kACMX05blvKaH4FkERt2Joi5
YKeF4WJflMbDH9kRjd8Uhgr98aoFOWQzVIcvxwpcnyjN2bDa9amWOqKSIgrWdsEzBHcunMmMZFzG
c84l57mJHl7htpdxtwT6P1QEOVZ6FHjKdA4d8mjXQXXU4p3cfKSOfZWjjTPekIBTz0bKfqpNeLqK
FwPjLw4hWoKQY3Yqfi68b+4YPskdWqEk3gvT2kjZX5sr3vxSdNF7WN4NHDs5UKuA6NHRPyNUhW9h
jGvARgYUxWOWnWsCnQl3IJJZ8awE8vMK87hZ4XWCEym4O0nSa2WsNivYvFiJLC4SzeVoBInKOgs3
K7kFGgCaa/zG4Y1jXQKyjhWGUHeKeWSLsAnlDZVrjlqYrII7i2HzwCNQGwvpTf11Khe4wZogCFks
Veq85O4gAl1EBwQnbKTVLXKI+i/WVAKgDUBbDP1VuCMORngbLIlQ2CuXl9jMPZPbzqoB5dUZS8rG
uraZvvxJ2QSGtrxVFT4ZTLdrfOtytbXDckl6AMGimKkEYcAwkSWRbrMEOSWkV0MJVgqjEofFz5w0
L+360iPeL22jVYQf3ePnoRxpFdCEDk+CgInsBZRXL31/kV20v/xrRI9/ntPLAYxIu2g7bpvH8MRw
OpEcTSlcrqoPpgIOcuZu+RG8igev26w4vjjb6gJ6d4GlZcSkeENOjCdbTx8BuoWem5zP8ZzCGegy
JETdSOpbyuwEzxLbRGrJkcXZoHxHfsHo3Or+pG6lffYsb6vVtCTNFZ3nQz8o3EIqlmeCzpbOPxoO
B0I7ElMmHyxHgJD8ZhckdZjnaPxy6R32OatdZVzr1dG8Fxhh7A0fW5vshpKbdVGvSyyiOMtRB0zH
ATnwCLR9kf+NL6gE6JTxXVCGTtjh87WjfWSzc8Vj7ot2OFjgxp0DyZlZdRFF0IJageeeL62bCObh
C+RLwXMuJrdiRZjuyKhrU74mVIcY71y/JKH6jqcGeQAezj44pPLaUTxa0nXf7fRgL9n7LNxz+5Xj
lqI4aJkbe1K5RyWEDkbAN9oV0Or4ACHDc22+Crc9YpJQ/UVj/WLytf6RB4ditoAy1ntsThijsN+D
hFdNJ4V1enCsrO/aZnI67E0Bj2hVwcPZonZVjNOoPdkqB+lDbu5a6RrVs+buohkN7uVnoXuGfRDG
OSm2QXJuKr6EAc06zBxx9htuj+PTCHgT3uXYzQyvRRUAGIOqzecbNe+CfyrUmzQcM2j1JjJg5cdP
XemvbF1VBsZHIu0ivHESIZBmzIaBj2IwWqJYR8XGtiX5UVAqAgGy10+UBY3+pBlomUxbRwo/FCeN
wYG1MaAqEySNIPmoo8fHgwytaVrivyFul/Oba9lPCESkQ3WT1MW9XakHgy1n9FT8dZx4aDr1dlOl
rtpsodr01YODgsfbxxDBc0ZSEIsLJmbBN5hsP0TBw2NPmoqbaw9bLNt4aymb8d5ny3Ha9+8qI/kQ
ZcqJzN1eJ7GpQ4i9cj4Tzlq8BnjQtAePSF7u+XSblt989LtNXcCxZNnFSeuZ5XHidQn8o4GCepPV
Wx5iVGiMw6/pe4g6Id7W9fwtaSQgvk9E3dlLY1MZnKrhlyEfzWFvFfum8WRpZxOJmu441RV7Ga+o
fcZZ2zjPJXLSWMY735Ac0sadJnKzMiD7+qYKfiZrqRRcFuV1slZ2iTtrZY6YXjYq8UDJNi/+Um2n
qTswOz4U0+lctWsdZMkfPwo+Q+7Jam0ny8FYaeYJbgsfT7sdTmh/SxRJ4UZ3qMzAwYYbZoi5eu7V
y3BaymAN6hXtF2tcKd8o07qsf5lkWxDk2m0dAIZcx6AwOIViVgHrDqM3SrkjJScLWR9bf77U+LzY
HDTvBH7ElKEgUBDrFWwjl2V3byhnnF/KQb1h7cZKewUs16kWMtVQgjNqUZ0xHgbnFD52d8S+xcKb
J8D/6T4n8j8SKFhLErNEvihR6amQ0lhcINDFFbecGUc6LE/mKrsOoTphaooL6q2mHULMYOREeGHD
Pid3fFVqs+f3+YgtKegXtck8ZYX6xnyX/iJulGkLKoICft12AFk2KTdiceet4Vsnl6bbMNfP4Yam
fIJvpebGnzPG76VBknN2yPVkqpR2id4u4x+gX5J8zvtHQQwmkNwGHje8sGysUCo82t7ctozwOOxI
+TIq1E33YaAvlGm7mQoB0Fevs6Ckk24WgRDoh/CxwBbYWJ2n1scK0RHmIxkF8zNXN6zcIrGzOYN5
QVI4BcRukly5qpXjyCgtkk8th4w+3nWWmcZ6YCSvY7rx4mJTNxwfK8AHyaVffWh0hYskINl6ob6y
weUgVv0tQeQpEsPhAuaMbUolgwO4Tmxl2FrVO+aJTrVkPkB8qaNuTBO+NpSDkLf74DMhZkSHDHdY
WdO6ynCIMZhY9IfZszWtFYC7xDkVMnRWTmwX71waXkNaCIA4SGxWKoqpbhN9DM5ydI59RIXnIeX0
SenUVyhVWnmplbg/V4HlgeQpwY8QYJG4qlgED+Zr1Y9CdN2Td4wCjp8sCMXK5iRdafVBC88NDw6D
7ezmfOXjUpRIZHDLncmUSubzYGnWjPhJt/NQq0mxFyKLd04tyGUMgeUSpFgVfBHlaBJ0pu5K2eNb
K8J1oq8LWATs8v/1yoqvb4QBx6rmM0AmeZfqk34xsI+BQ2FRScykwd2+qr+SiNXElhYKMSsuHv1F
9Az1EncmuKBWf+XFj1ytuvpG1EzHL6nX/W9D5g31yZrXideCj63Z8vAQRZJ+hacJ+RmbCLL+mvm0
hWsi9/uEj3q6QIsYdYZQpBAuxEFK7ibfpliyWGEdV9TbxN+xyDDpIXj0ffusOzug8sxt23VmeRzU
BsEF0jsD+yFDeevGbPDLRYtfdsGubjhxGgwMXQS27htwQZagWLsOKpKBdmdAlpL899HyEOLpo9to
/ybSCiIs3efuD18e9ICfol7Z7WZ0vmxr24Bm1yE81F5TEYzU37V8H7YHxlixzOQShBLSMi9BUFBb
dyZv2pPjoj9zM2f4PiKvOGtvhfGTWd9j7fU4gpuSETf/UQH6C/kHEBeIqPa2QNFlob13a9g4tWf6
u8redCy4qdVRakxH7JgsPXuuhSxd6sjHsW8sVMYZa94hrljsZQ00BuxM6MKnBb1AwbuCAsaYq0R1
2uPH4khDn1oBX+GIxPpKfawukxcltTiXJ+s6YyC35kvbtcQqxf0ynRBGwmi4SRYP/BoSGB0UdYkF
wOsS2NQf6P9WqXymQBUd8x8s4QtmxXn5j6Iksn6wVnDr8OZL2Yqss8TZJuV5akDf0jC4lknmFFiV
dc8O0f/CersUZHKcibpge871lTBoJ2Pc5d6mokfc2Dr3JH7CgAqX6gsSnNkzFdyD96i575QjdoWA
gUm3qtOVke9qxAt5f9DJ0kDIQZxa3x7L8KwMNylG91tyrhMjgmvUokZSDzGalMeEDH6C2RtYLo8Z
dVVBCwmEuRj2WHuIseW94LjjpStPPH5WT2fpgQ4DUINODO7VJqiPoUxG5cyT4KGznjxZu2LIWQVA
k5rLVx6rMN9Q0FIBRBeT6f9LdxbdLjmQHMnBwd8Zt1DK8JKrGqu0Z9/vyNJgIbM1MQvi3LbW2rw+
ZL681PDwBFCYyNvl9DnAFAXqoyTrgoVA9OOIFXgBUpGC3+HE7VBdpuw+9jBn5YtUEpeArAYOLc0t
K2ZZWkRkMtX+sA0deRuU0U5Mwgug0w4loco0p2gDkdiiG6nWJmtVs5Vvc5rHaPzj0u7jHqkCoTDi
RUo4VZlFXPgjstFg9WepR4aXbnXGLkxJNMVbzhNtMJ20ktER2soMSmOwJTESJQOPcRhywoHcXZ65
Qq4Wky4hq340JfEYBo5gJ1/JFqHdEhptOgTRXWB8rqrLWJ3HQdBnHPPim0Aajnd0duG15mQv8k+t
ntb5+JVi30brmX82nLwj+VMxKQ+SYqN+QSCjfBpNC866dO2Cn3OnrGXkBf3WYChWgkpIRMxHn1Jn
wF7DfpRYHCu8LNVp4vTXu1drtZCJ9G1DfJRRscvqleOQjthZEG4Y14BYwHhi0qTheqyNi51CDeJB
sAZmzqm16AUBhtMhZeLDirfumGRLANEDV+go4FZ6dY4Eu6xffshtwlk+PSP1J69JnQgIt66+dAgu
TZkss65n9gWNjzqOz65h9hlcGvldU7FifT/z9KIbwApYMP40+pGJvd99dqWxaB1Ge5cB2FRavWTt
k2ws9O63KXxD9OESiHhLUR1DnDS9oXtP9YpxZ2AAA5ljwnXanZAKVbSEj41kKRjFZGxFRYKUYROh
oPc3oQzmhoVbreD4sXWHeh8vfRcKN9BpDNSY01mxcy9w2LhIQ5Ox++pz8s0G6kCbM7EVSFkG3Oyy
s5KSgWMGWx+iK5Lq2bWsq4rNXc2Alt3jX5OzG2o71bMyTiVzAnNF7YHKLZHYTsH50CpIARUrymoZ
KDVlnG8zFkP9TiD3JMVcV75EMz6yHCVAe5kYm9BMk50EEZXVf3kYTB694BDZ4i2C6hI4ho8KxLj6
I34Fw7+TcBEgBJbYzptw1irU3aZjo69SrffmfwbPbUSSJP3zde1YmInn23wGgdxjcqSFiJr3AilF
ITJWsrYCS0u56HmL0VBb+wPjrdbs1llUPg1OJeKT8DFvRaF/4Hrr6IY619CcbTrWp1LoP7UUXEmC
XTumv1FaBgbRRPczG6ymUQvXgFCwerwVLW50v2j3sh08MiWJl/qNQluvoOBOEjm8jcVgbJSdi3Cy
P7OxvjsyTeNcc7sx3WPG3ipV+6/1DczktBElq688t5b9GGJPUGk11V2Txh+lHGisXuZQweLgdxoq
m9ImyHc4qAokgfp34Mw0ymJCKZRAnVSd3yqTvuOSwX1Bihf6Dfw9TluA6wpQu9gmYX9Fu/PJrmW/
MMe03QZrPBg4dlfpMR+Sm+z3MQvweA9mA89nQ9HQkjCglgz8QKbrbmdJrpCAhymGbjJvZWBDEDTa
+LkWGjidU03UQKTwh1fhrPHe1Em9TyCn5dSueO1ZQ+LXXSFxlNGfj8SZ6aRcdd0AJIifo6I+ZD28
poX1ngxQBAU+ApAPe5FlN00W+1kdTJFc2QoJ6nGAxb3eOzLriErxhiD8RZMOqxxAICNCCGs1kTc4
aw5sAE9kk2C25nABK0o6sq1127A/GgzZKmKoDJ+ffmGZPP3ZXsrNk+qIf2bN+29Jr8G/VeNc57YX
NQYrHjDqh3M+GfGOlPpdaiPdHgTfX7o2GIPmsfk31Ma+hfMrWf21geK8sAdOlbzbKyRuJMiJEz48
weo2Z7Q7TeeS5VCsaJumtr4BCmJhIbAGUhcKpyLBTsNYP/HTb2H57wmn7iJEwMWX6EJxfQDOPyqT
xHtj5luIAOwPi53WBK6hRNvSIaUlBEnLYDC4GQIZq/hj5Hn09eEoRvuOj1Rr2yvgdLIuJBBvPr2l
So/PY+StNRo6Sg/PZrspA7/VGDNr6Yr2Y3LO0GzvtsL4utY3dcsVO0/HIvINSuaM7U2Uu6pgq2ll
xzo0Nkm3r8fOS7LmrGk4KQ3nGSn+sYpf2oyCnNf+GmpjzF9ZG3mR9qg1bNgtE4qMdq1jUBYfEmST
NrS4kWLMJJB8DrmN0Z8JEh/JiiooZ65dljFzTFEIvYb4O+k/p7iDN37ItR+4m3CipkXDyhfKk9e3
BCVNzLXYEOLTQpGas07PBmNdUoBEDaJRKvEOu5RaDoQT2fhL/GWMIa2aZQlcKXr1VaIda/i5KJG0
KocQzxLbnZQ1IyA0YjLRacXMx6fGXAo5XvpSvpTHnUKaW/RrBR91g+2JTpnDzJWQmkEdZCvTADJB
Xq0US8ExGyTFeuhftf2p2Z+gz4gaX9vhvUw+CD1g1NPTZ6HI7LJD00QIDfVVI4JDHXHAtOk2Ba8d
tGd1jrXUgRP5zSbODDcHQVYIZpUySWa1CTEWMgDJDkrnsAompY3gVkLRXBWKtQ60hxegLeGgjD8w
uRbGsxHtqdACNzI+8xw1cuMw+v1LC43MnXAD13BN1AkaTm2t+iWvGkJ20FgDgKBmPJTDS7ado5Ky
XE6XOIcP8eTvEm3aqUNHLIog7S2nq2Mnp+703v9SgEuzgjgU7cTuNCcubES3IYOYkwb2lIDMQ584
ZeXAOmUTEyMb4CXsBYv4vmeMBNZQaMZLpxbDSEAiiz7Ud5kTmN3wqg9GHBRgB3JrTRPJoAUEyjJw
mqVKvVvgD1zGKdNVQ15V/G4iv8psPHW+DibHuqgs2tsWa3bPGKRv6DUEMnRfbDk1L4iQvCAJN2We
s5GgkwU1ddEZbkY2/3Vmy2M+XKLqZACYWziRvAkE9g9fPtWEaXNGX9SJHEpD2lesP4zM/lchCZIm
+0YB4mPcl1ULyBfYtSOOaIL6Cg/BcVr6f5LZvxNGtFcm9W6G0w4L6sFCaUncCVR3UlokAPCWcslh
kKoFZGF78AL5uwmPfhW4vS+d8o3TcQsXHsTSqzpkJyfTNslUnyeTkTY7G0dxbmNUwz+F992ZhxCz
/zAA6YHk+cwxrgRIcyJkyhpJN4DVthY07Zymd3Aw+xcHbUpAv+Qn0ddokO/OBFWi7b+x+jHFUPjZ
Ym3AUZi04VbrbebKv4Kprtm77IdPathupVxfGX7xJ7fIhqPgMbapS1V6psdr6URaCZ0+czrTkp+a
qYB30T3+TAZS8p/c2KcxGpdtpQFRkz0DQIkBai1u1Pe6L19CNCejr/bkYRIS/BoSNMyqeoB2SaB6
zxUpHqZhEWcFMitEWY38q566F4siSvONad2aUPOiQSJ9IjlObKAh+4Chs+4Zy8mq8281c1kjQ7Vk
4T52ylfZfbTdeJyS6p5300tWo6MgjQn/PazN5EcMl5aE02B4k2jj4oopEl5+cMzZUZ14guJ7zA93
CKjSs2hlheUNnhlrnKBjf9Qc4F4B0SVPvk3WKRCyRrnyvrqooY4Ct0PKa2iE2o89+IwcS3gx0bfc
NosqatwgiK6t6pBLS9KjYfbnFPE6a2SaoR7bG3nCT5UoBpSCp0FK7+3kvOVycDcYgysM6qD9bDPF
+pMFHlIroarKgQgzQoLOXWJRliEGOfdMaA8VtBIsYSga7akpWPTHZCGyly9SE0h+dOyQFWe++LEi
Hnk4ritWPBb9BH/qPBQCNGAMt2EWMk93aMu3vrbenDp6r+3KLQPtt25Q5sRF8QqRDBBO7g51fYRw
ST6x6ZwMp76MhrqM2MHLJdoqa9pX8xLB4g736w9EELJseYahfIStfaYJ40S3D3VRHCx91lnUASa8
9mzrboslOUtNZ2EI/DWISbYh6wvCvBLcBW3RvEGXfePy2qQYNvThCQPqvSSWrhDpUzoMfX2yq+TZ
lIqXFT1PKWqyWvkp02UYDl5S6IhB2uZe+jffF78USCgau7U+f9ykqGOeHtC2FXeUTd+jfkSUeOmL
amcoyUvlhwSmFSHhppo7NuhUnj/5+2TkYRvlX/CxnhRE6PtPPakjFWCnpGOHFkd7dU6JMFDKlp1C
WxDeq1Q5FUJZJr3Y9PVwCpv23yjys55Kbm5W/0spkY4xHw1aZs/poJGmtDJ92v/a+oLgctHm2YJD
GLUxfChWc86V/KiPiDfh+I0jyvXig6i5swrSwZ0SvFN2dqCuCFTt3ZxKYq9sZpZSt7GLuerw90Ug
DvCR4ECky9Y5kK7oFkw2e4kDCCJDkCpejfKlZp9aRslsI+LNm+1NyWcWwwVS/wrsflB44GH9is5t
pH1PFdGU7+DmgUa+JSmTGlxxAVKMBsEAr6ySfhO+QFg3BIhNyy04s5YzMOQ0gIu+bNwae43MODVD
xdBEbKjst4rJlISdbtQ6rDYwTGCWmOkqmPEtLZTG5o9gWEqFL3tgBksRNvodeDCYBy1KCAO0ZQlB
E7sjcwkJiEsyDuSLISOTQ68HsRQS3jdgMMdb45UwI1UFPUKBRPc9SpAs8MXZwQdUQfJlx00WlyQZ
BZ7ofst6XPVMy0tAZC36rM4hdr5iG8i2SXPs5TSmEPRJhtQvydmPqRr7eg/WY9s3AT2ZD9utwmLC
utnK0bfp6wlxTIWCTkHwYJEHlxTWViquAitW0j2H4ixB5aljgLbSp8VUr0YfazQGyii8pHNIyIBl
e2w3MdfLiPO31RGDs1ZGYuZrYIhhCGCb7AYZeSqh8HNuKYQrO8JrRoMo5296Yy0llmOV2q7IqmAb
OKDktNdmEJzjuPOkihFa3+4oe9f+SaD1TDhW5jfAh4XcwEmVMVJyjawmM/vVgidzKqR5a6rzYWT/
zVw3Lq9Wdy/LYUc+iNvWHmccfRU/hI4p4yxRJFigxuIfk2tbNoyH1XZtVojK4EZE7DUsWJ7KvxF3
7kTIFUeiblyRS2iOyb7E2JTscDCQ1ZS5/E8v3rRqG6nmIdC7Hbpu9QNnm6sXv/Mf08/jUmwlNQL+
7DzABFLBIPoMcAngXoTMoXJkOfAO6x+uxEXfHNA3LjJszfX3iOBJDhgeGz8ip9DrUjYgVz/jAXlP
nDtqjak8gj6A8DhsZ7Srmuw686eRLq3Y8Cu1+An53+ne9dxTu3/YRSrlG39sEn0IbHBJfCYvV20A
fd2AM3EmukVJTh03XNZER8LKjiGmCuyc9dYJWEVW4pTYwxOAEzKW8sjwmOliYCl78pJR7SBRuMlS
44E1p4b9aorfBnFStrOYixni3RbnyZ7+L7vT9It3XBfZa0RCq+i3KuoArjtIvixcCWtLLM3pbPJK
Oug8TeQHTCAppnsEFHk0rmQk+/X43rB/olZgWfQsZpp3+gc6naXQswQShbCWVFlm4/SqSJYhKEAy
pbhRmIUalQcwhfGrgihbO8G/S+CkqbMiSjgrgZQMdyeiSq9LUcqWbw4Gu8h4Saj2sT2zfodYw1VS
o0lKpkOIw2TCyS8guDVYrptQAY3BQ4MnAK4Lv9RYBaHtzgcKMatrDZ1HJfcbG3EJ81UBaUCTz6Hv
MB1l68eBFtZ4ynvLow0ni6imHz34iBS73t91oNkFE+wCi98ETUEA9zFQhErhSLmF0lw90Pnosrlt
KgYIjLsbQHj2MCxlJk0CDd5UsPUJoFpWuK+QeY6ql8KEMVHn6Px5OQFaBfuOvkp2Niw0WwC8wA4b
MBkFlbUsQsw4mJJ96a1CFjqwpL6aMF+jkQYSFy3nI2MwQG2JO8ksRRHlKggoHO7qkDEhclvknG4Y
AlOIGAtiiiDaq4BnMILJ6nClmDG63ASwXMl6IHjqCf5fHwp6EzFpc7yoYWqQeE1DZFRPxEmEgqBX
PkY7PXJjrGkaNznGEl/PXXXPAI01Gc2IW7KMmYJpBeidGOESPq5+ksithVmh4bsZR2h9gGr6MNmm
ibYp+RYSg90Y4iUurSspoEdSuiq2EH4InSztV7OmNCrjPbQm13DmfzcTPOFoldqmxzbl9Pp+duyS
fr1rFcyIAVEWRUZuSA8FRSY7C3kskmKYmMTUsmuDJ4mpZT2BnFa8HI2rULoVOecrHW0D+giP8BS8
1tWCX2SM8roNKxij0op2cgM+9AYZxA1b9EXc9GEfbWFlz6ve2HprxL80YWfQXa1ZCswZqpufDTNm
3vwifTRYuupsxj8vmf8h6h9Xeob/PfoTYDL7SriS/K9K6L6sx8jYCDCgm//UMHJ4yVrSDIz8o6uu
oAz/dx6hjjEBXco6fTi1KDHkyPOxycB3xv8i5exiXzHDOnTSbfMp0WOF0yOQrvKE2JcbGMHSfsQw
FCTX3H5L2osh/QY+EFMkMIZFPtmbyPh1wEckduUtu70Jt6l6zZq3KLr24Uut/xEZntYfVvsqtbeJ
ga3G2rWWiFKK3kFB2vJHQU/eoakaWKlkyL97cTHEUYk2A/WUE32PaLSBN+oWHo6NPJwD/wJ2HAP5
IkIPbaI2VBeA3vs7wiotvcjiPqmvNP5n6lDDM9h5MEqvgs5veIQh6bIuScWj8lQIk+1hk1hIT0vI
Dwob287+R9OmZ16QFVjh2qUT8wQhjI26f22w45TzdBLxiGPjFn7FSvZrUO1nOIBblkY2vA+re0Qd
FJmxcrVRRQAAAC/NNj65HCP7hhFhQTZx5WENC0HBWAnmEa08OpeBXBdDAujjQJTmUQoKExFxQgnW
L5+yXy+xELqyw8o2YZPIpINOWvAxOIwY1eSqT9+zQhhgOBgH3ivVWNTRWze+ugagHUyWjG7OwsKZ
d0y600dm08ieJ2ZhyhPDnC3tncI1q3XV/0XmJwPlrmFRO9d3FtMbG2EvohmQ2UgxUZcjOpxEie5U
LLOC6qMzkL4aq9lsHSenCXRRr64BRNqTm8jM2ylOMkKIuDJ8IlX7I1BNvphDHjyG8psrVzLfSXDj
Uf9MAyAQNyX6nbS7jCJe7/4ZGmR4/c7HqU2PrLl2xV85QhQ/2/Y2tVcN4xf/OXSBmxiYibl6G49v
JB2voj4Ec3xq6ICZAdTPrEJ6FazQGvkRh2/FOojvdvuVIY4BUNRj3mz7BCQU1cXOsnQ+qGNpeqXy
ZrC4b4trTk2SUoI64r2gHgi1ZSGNaFe+bZbYJlJsAowWpnHldeybC1Gf6ChA4sT3BBjJJL8VBaU2
CibcP0GPmtu5FP1nr7DHzvZOfTaK64SizQ7gfzALbzJKTpUtLg4FsCFBMUsZeUsuicmqukJoY34Y
iMMLpyOXFpmk8U0k/RJYRMu7m6bMI8OH3XzxBWEMN/1XLm2c7KtChVZr74PzG4GiKFiJhNEPE6lV
G1/09lTP3WNxEOIirGugbx3tFMYX/p6EblDsEv2MNn+QEOBIgMKRFep06RiueXjQxFuzLUovWexR
NcZIPeNhixGIGd+0buRxqwv/bAta0bb3YrSmVo9rspBOs8lvaraDlT3n/yuJZD+FFTtu1JN0ovTq
Xh/WnLrjEQgDkHSyJ8JbX/KSTlheIS0p8XhQI3unxmgzdHM3JIdgIHZu/DRVZVOBhCAYyxU9rZai
ETOqkJyoHEA8A/+TCSdQwICBaQGobiggFBN9Y/uCTTHdTmEjz4wvUPNPgMJ/AjSgfsik22pvUaRc
2fV86Wm9GWZLFn5Y0ZouN2yZim3EbFNm4GQLYG9OsY9OTa1DXorOVk8KR9igGB0+1Fq5IdXHBTG8
y4FKZsnowv/1uuQZaSprSohCRcyAM99ofXwjqnM39tJOm8NFg2GfUFbldrdOZkB7XRzGdG7WOG7m
vJjB/ii41MwI050YD5aoyFXCrtHHr0YPHqSbXjvyq3tsZo2JTkz1N2R8ehnjq1T9kRCy9aTxwkWY
52vKZHiW3+O2Mnc5wCw/zjZTYmx9ShwT5iSADPTo1g7wvRTa27hutxpTS0sNvcAnxQXsYEjJpxI1
UjDUBpGjtTgsJZ3VUz95se3fDRMnnpY9VXWQFqrRWVift0HLgjTv++dUsZkM2PqTInbtNP5INVef
5syDDUsGdz5PAMIj9p3scGcxF4fjsO6XYy+QitTIbIlsoi5TfkuSOA117lGqV9NDyVKvhdZ2+znX
NfOZqqRBddck/WCKdqNEFVs4CTKKduKL3MYoZQpWhstOhsE+FUc9K78aufMmsOmz4zKbF0YzX6s3
aIdH51tA1BuJkloEDVHFmnlJqHUtMh64BKZzrVFY+PAaacGB6q9Aph+wN157pYdN9dcl3SnRWDMO
ofzXQamj5C3BZspS9jnlPKS6/SVRukm/JjiPifyoCtDHoJJEPFuJMDj2w7dd7ZO3zJYeBuI8H/Va
XZdnvExfGbaRIiO9m/wrVoGsBXBKGI3yMziQusyOL7qKWCwwi/CHU60oJ52vHa7Pqbf6S2PKl5A9
YRdDFynvqpi+KxFeMHx8lS8rGqlFWffns0oCpKfptw+o+4eBc0zLoIvSWbPv2ev2eGug7FvGs7cj
z2//JdDCSlt6b2T7olfpzaAPRCmwNs10bzhYLM2NMTGnL7rrZGpnuJIHU4sPI8u/Bg5sI8gKlXcV
U/48mg5+PW2KLrtB5TEJw80IOJelgGGNMtyjOHz5NmtTITDZq8yMc3DtGa2clatr3CjrcqjXGrEX
jrXRYEyniGjS2D62aHkjKdgMpOkSOQxk3Cd6AiJ1X7AWxWXAwQ5i4yK3RIGSSy+4eMjUAhbeLkr5
T0lch/kmDu1J+8l9wE85kynBwqBQWi8OKISthwA3UiffUTduJ1Q6sQ6WMzLXWtG6c28YAn2xp6fJ
lNVgm8sfZIzKQQ7Li5Yr73YyLaf4aXbSLma7bkO2GgPE+NpilchXzfqKgYSBASc3IMLlxD4UTCcI
Cs/MnDMiJuteOjrOZgbgBH5jPFoZEVQRnekCgCEzO/bavI9bCJgPdsMD3n/65rgDtosOUlmHrfCm
BhWhrjA9/NKn84B+lFAi5NkhjNPG6a+GH13hhJ7AqnhEXMqIkbrJR8OKALqNiIMMsWRkwrUlyigK
iaF7xamDNITMvzjFQAPUU6PSikGzI3jOM4ZM8FBMSIu1x62tejlk0JCXvrTVS8xfmmlefMO+pC3q
fdBbaiIhYGeB/DKt4BpQ4sKe3AGt+4zJuWvLaJuxYRBC91SpPIzQBNQZ/Srl21SjPbPGaetH1qGo
flukvE1pYNdId43j4EXASi6bR3vQDsYrvJhBeVL5CyTblbQE6O3a1Q5xSpTqV4WquQD3N6TG2zQq
75EsfQZDegmaaQ1CznoVY3IymmSTChSQpHIZJgM6jOWZEuxyo36nkdRDmEXbCLkXTX8HEcx6qMWa
boh/yz8AUgFQRtYMLiEES/llsraT/eVzIOXBRm9vJAAX6hHvyXdBwmB1aHpPqXdRBDCNx/Gg948p
59D2QJhGyX8cncdy40YURb8IVUAjdGMrZooUKSrPBqWInBvx633ghWWPPZ7REKFfuPfcpSoKeKWA
JghuYf2WJN8RIDWXv3S+TONj5GMoXKZTdCxpEXznKvJDg9SV9jXflO0NVNRMrJ/z3WF/rJ4t+2+q
4ru4uSbJZzM+MXod363iMucfrEBGinvnpuWe2Rs9X9W/S3+XW4fOOhjqaOhDCaqn9lcyOJvTvwH/
JutVWXy0jBuUfrXFW9eAOaTAwyeijR8wTbzOfjBcIXv9SYk8GJZvdyJyx/nN6m9dIT77EICeSvGj
nJvFbYsCfbGWbZGt18g18sc5AWb13HQfVNlO/ExaN+4yiivchdL8RYLAurRvs828jCxQDqZ4EYeM
srJ65Q/fxydIdJxmaJKOjnEvi5sn8V+eNYl5xTWtsdZiumnolko/wOb0h1diMzcHGPIPBMqtbCjh
acuTy1+osSl7oeDpdxdapFFchHGCsdHOX1173/QfcjiGFH4trwgGfwYr7OE+C47j9AA6o0bIxSYy
PWussHhSxd/Y8VHNTyJ7AzU9IyWMT1KfS/1g+SHW2PjOVr+xUscMNxP1bwCCJ3BcNqsLy3VFhiHr
edJ7kKXXMFHH6AbpZbm83N6lOEQhelLQkSlarCqHfn+ivjMxrjrfrmLf/WY1B76zwb/vmvsK8LQE
TfIaFj9afc6QifvhzWSWpwsix94d49R07AauSKKTX3oLWJp6PMthn/tbgxx6MrO7Q2TfQvVAQZ9h
4XYlsIdvWf6zaPvAWTjtVwph2LoG9YMzb7BtVhHJJrzBn8uKkbf+ddWf3T1X+Y1Mp6h8YWBvBT+Z
eNJU0awXeQYUk1cZ3DKDpZL4zN1zSNvcBOD8pq/SOY/6wmw4c2G2rGCQNi6mzBcemjnBvfFsdedW
QLnH1Luw727DhMT9GMz/IveUq3uEV4VmqkpuzsVjbKve6F5C6zPB0tzwxI0M2IsMgc7FB33FnIsx
z8XpPid28/mYbhSmAg2SiLXJnTWmKyf/Xfrt5T3BNw9kkyHFdPXL88S7Hqp73IPH/8rbrxhSzHK4
PRi8/oJXHxUxyUGoZeJNn5+zcRt5P+P45ovfRPx58qnj9hoZuQtFfg327IrMzZgW+asfAHdVa69B
5FW9ieBkQJvx1jE6bBzvxqKIxsoYXZUDumWvg0uvD13zkM33sn3U1oPyHrzmJc+usn1LEGT5rn0n
sZ5Y/nObXgG+G+4lSHf8Q8aL0cKZUfwFIdgB9a6gjsTQhy1G6TCcAP+cI++3zo5ktJtISM1ralwn
8QzkmRaBbfWIM+6FS29iOIF/YHFJRPVai2cnPDfYrK1si2lratEFnb0B4dFrFP759hMDFA/jYEeO
UfElmDY5GCodZm4mO0qmSnBzf9v2OobYD8rXnEEph4Dynyb/oUr+tfPZhltjvWX1v+UBw2NqLt43
C3iq9cdEccBgMXnPKcPusLjrsqfQPjriXNfbuX9g0zZiMhdPMaYBFdz88pinV39C2LNuujeiQMCD
I4y7t1h0OuJeUrRbByu4sPgImNd2uAzGh34BF2Ci1B3i73GuwKFA68mC0lunRugR4+y+kmj/HipU
yggZrtOMrW4K3iMaglDEaC6JNlpyl2lTCZ1u5S03vJeiiL6MtP6esnTTUexYU/srqTTXfv+e4v67
qwQzDMVysSX3dyZAjiW9eR09yuOxa1/7fEB3H5oQR0Iw40qqNSEi5GjnhF75HlnaVSI3OSGdtc7P
lqhAUVmA2q0QESxAba5IbaQsEKpkDfneQa27oNeM4TetK0RE8LqlHbmb0mkRpAfYKNiy/EH5YBsW
ZQvqgNx4HEge2vzR3luSkU/nlIxxHTwYiZPQyiWusebhy3eeLg8U+sF9xgQZvfrO6OqrZ3frZLDX
/y88idtABdjUrD6j7ZwjwJU6iphweNxoM3w83KyQxedu2/TmMSNGhdGudzVVxTqqAjozT/RW1bjT
rpoe4Lg6JsR+N2FgrCfU+ZmBfh3tOB+Guw66SGyJaF6PZay3uuOFKGIaqGr2f3NLi20K1awULHET
46AmKwbH0q67OIcCYXpYJp1o4hm+jb19n5sRAY1Zy7zaME4ORRTL0pxqkC6dvEwOBjYZkj6MfLX6
EkT+ThWKnJKWJEvFULev64XsE350WLz1NH2WBn6WZmHjukUxUm2U9ypFK1mGvEKW6w2l/6AI50a4
xHkx1CSN+z+SYblZAJBzQcvVAHD53OPDkABdMlq+24H99UrSso0a8rIcJ84H6BUkmhh3k4UJhq39
fVw70143zl+jVEHk04+TZwulozJWXW9Gh5no8202VKi+G0bsJLYBro0bsWXSWZivjgW2c0aH0Lni
PrLKWz001c3iBmetDC4Wd9fgVt8ubBuifNp7tiTtsS854h2azr5MYRsYoHtRsq4ijSui9rLnAlVQ
27zPGIIi27V2ZCPy1rTsdYS+dDW1Zb0j1mgzFZJQryHZsoxUCE6Wqd9yrpMRzRxeFua29ay/SjBh
6GSNH5GxAL+zavEFTxiVRW88uYZ/AcNSYFgkd63wiweV1zUJmf0uqN70jKhSKpCjce4Uh448rqlX
xjmGKRCYYjgmMaVPhAMYsv+ptfGKZTJBSB5x1GbdvdVM53TRPph9gN60anaOQQfvV6S854y88b6w
m4FITxRUHYlN0CbwcEZM2WPME+sw3SlrNBN2A+SOX5j6IPJOU66SS9fNH6rNiu2s4p1pOPZaAyjE
F29nB7/wvV3UEUyVq5B0F7Scd1PJT/HakZpotkEtA4NzJmp2kefXfUx05KYKTHzRMnwfc3xQwIwk
qprEfOzbGSn9fBuZ2u2yimWy2xkfThpcKLyC+7EcgLBo3CN5bLDG0BYTPjBng7xMEgDBXILWEr6U
1FXyKMnEogYJr3DYEOa35T13tbky4hQ6f7p4qz3nkXwZvAFpdu5zj11Ggo0g6m9WkawzhxWT6yVi
GzeY0FOk5MLBtFIFDoZZk1iXkvZJB3fVOOj1YMHDQI+7bnzGXYMzdyt79BAbi/KzsYfsrigJlXCM
BvcMKn/I+eGKxBbERj1ZHAWjMEVELnJTBrwmO+c8M/ZJTZvk9j4UF7ZGaYKi3usasGp1sBWM65BK
cxmcrGCdwEa5qzx2ZFE/rlrCOIhBjDdN7+Ki8C9jh0S+VROYfKRVgLT7Qz8V6GiT+T2OyOgywKRv
maw8Jbn3wp22o2T7Y/IMcHV2GI/2wyvwfRsLQnkBePXuJi3rY9VRCVg/AYQZt8SXQQbPAW3VYxpw
jZNkanmAokMmjIEpUfhXCwxc7cRWckSCAHqqWzl0vmanH7McC3GSD9Dj/Ec/h+lmBFiwmFvwckeg
mJEpvelq+Zro6BTYxj1zN0PylvbL6r0fnGeQQrcOE12bButBWAJwfk2uKB+u14HPa03/O4Ptu3O6
5FjaLL4MZhOohcJLm3OKWOIai/44sfoEbPGS8M5eeZiAQs/elJqNgJrCkxgihkkT2hZC5PnIGuyN
rNIynT5D8SeNxJu/lW1+klLxmVvfA2OkZPKIrofsQMpwsxHN+Lc8p0M/1fyghsKszq0X24fYhijQ
EeJSkUW3UtK9ypBTXWY94dEZfHgPuG0DCRLHB+sIXid3toM4uE1sc9fMxesCnYewjNbbNMdNahDN
EfZi7cfLegq92RwxGXdnNqVINJ5caNP+6FLuuuInhvuMwAdK+sLOS3LnPZub7KqRYo7OwzBnRz+d
vqOyE8S1MN/rg2WbmvnkLuShu4WayqsXs1A6SZKIjlTvVHLciryrAg7pF5uos8pZMql44reNX+Ov
o1es6t+8Z04bRpW3Hdp7NriouFvFRh7po1cHj5OQ+R4hu+SEJNsy30yt1LwMWXv3WQ2/r7h6tckW
kuRSP4YplXjtJUbVC5vrrB0X8LypnwMNGymC9oXctjv5rGC0jRVk4XCCfg4Gto/te4/1hEU7s84z
AqaLpuOScqbP5fmyOWQGykK/2Qc9nTtJdPa6yMGbzshdp+SPhoyz8z6Y2X4GNp+mIeynWJrRyRo2
Gl+7kLiSpCZTrHLwprGUhCTZ4perr87I5yi0tu/cMXg1ZmvV27xMu4ggwM5DZF2WeP7ciXNqwkMt
eY4D2/lQ5vxYGo6gN9anSZTvNfkfydijGYlw4xqPyu/CLbB5PjK2uhN7cNXJ79DytyX42UOVmBl6
0Oc+yI6uxso0RLni4eFMQLXL1QkauGHoXYzcoyzFvBUm+FMh3rD2VxgHiKZDP8XTVRhPeQG8wGmb
n7pdIDt9c80nb1hblI2J4SEzgmpWkvWV5u4uU83A8Ab67IhhP5PvsRSgjrDDIJd99ucEty5jhoA5
67r1k+c4V+RsxdV7i2583f6PFmlwE1trs8y/J2xc4ZCATo/YwgzK+u0M/9n0050oqTmFpDhwvF3C
exegS/TZdsnNMbktfR99d+eutegSzFNPgTGoVS1f/AQ4KDkvv5Osw8OkwcixHl/4zAG+qJTRqMsW
hA/JSC5e6i8peIDmR0k4AHuQxHXxYPQZway+8MlhsU9F3372unvIkhdmu79R2O9joz+Q/rZ3UdUo
88mqMcyMemB57Nb4jrtfN/nzU5vBV8dKqcSjnS5TA59U0E5m77nnvSCh4M7gWiQ2TsesLHlUE/zi
KfBZkZOf1QPb6vHwgGUwj53BsjY1bdje0xZTAoBmVkV9NB1Dyt+2oyGvBVfDVs15dFGrJKF+cYmD
J4KA0Q3Gur2myIMoM1j4TlgHsIM89EsKcQZNZaqgFErDZprsf8vlfysGmoA5pbUfnHU5eS4uGiyx
CoXZOs/SixswuUxy0+Y/amOVu+I8Oz2aHZOQPydFZVRxkCcJTT7rXlJvyNV1pl+wU1gkQjsm3IaO
ExlJ4NQNKS6htaPaB69k2yTP++xGbQhbdYuTwyRHUThY6tX06jj1Lat2HPsbsxl+ZQZXO3zQMyCW
3kOHqftuLwr33p1JCq9Tvf7/Z5TLLzOXyTVIplc5lHRNuubwtvHO50gOxgDcPohxtjbm+zD7n6Hg
nK2Zit8xp539gqOixpg7De0B+Qs3rNufM8DFFuk1qkLnkATYqA1DPLUFNhp7Kqi/rp2B9i5su3Zl
mdVLVFHaxZUgsTSrnusWTJCFO6fqCB/0jIR0HoEDykihZ0hiP/McU1mpk2ePthUdzlc+0W5Hf74r
h21jAzyM6CZbsp0WAxasmsI7erIeoUQVaksO+KE1uvHoVBHW9R5Vd+Mxy/SRYcTDCUI3FoNqeDZn
boVZe+Bg5wFpugOExMO9V0490F1z3tJ8zjQVw3fAeD6MUC3VvAoiA7kfzOEC51cX3gKvV0xQk22r
8gQte8pmOu4RwQLUkN6LTs1Xf8RxU5DR1Mr8MizBNkHWvbW8o/hjo3npBBfSmd4QTVPhsBcFAHAd
TPPbCRcFe+udUjN6SSJmg2NYI5wuMfND+mHHOxhbm+7zbuoR4wThk5Mab0aAQzwOHQRxFlvi2pHf
bkg1hQgDKZIGrDkGsE8YUqzaLEx2CgOmod37EPojAwjUlY3y/bspXRw5otib7Qw7rXomZXll2vNn
2dKMklnDTMc7qqLbqXEAWph21rqDEo1CHaWpQnmDvrGABJAa2OKgfz9bJTGc7CI0Z9G7tSDSiBdD
oCxITgjko2kkXMrUxx4fRtsEEjBqL+lv+nK6r9quOOZVzUuYd8XYnkBUwlcQMX7sKcrv8aEQANsc
HG7iKWEC0aTgWUmn6jBRuNG+n7Of0aYiDj3sB1NxjLPhtyC2cuXXgjTp9JJW2ZMlGnud2q9orT50
XD3rl/xCVbLQamDvTxGyJkniFMPK7SCRVts+AYJ0eDfEWH/pGIX4+5sXXTO4zZy1aCWw6SRdGNCc
AsyU4dt9FW5xJxq5nRL3pUK/NSfGj2yQT7tduSsESovZ5MSviBzIY97Q1fBhlUxbCX8HG9EYw77V
HjElHYIsc6KycEheVwaZFznVdA+fllG3wXrN9utNKB68AhrsYDknpx316pg00TPtOvjTMI7uQ9vZ
yioRcIOxEYQ2W5F4i1EQYhbpYUwyyvraOxZOmsFVG/hrEx8P6TB2/up3TMsVZAmjJsiyUyFil34N
gfXd9MpuGyxBiQ0Owzmj5rC7l86OThzyZohUoZcsG53G0QhpQRNl0yJUcxnNdIUi1gGu8Gi2+7hH
5uZDrm/yQOytLIJjpUl8CsAML+I4vKQYe/Sh9RC4GlBMNF3LUMY4dVx9m432UiHrM2xCD6jcGG7l
P4nqmfnWp74LfwdtfuVkLVnawxIA/yTJ5mdLWc/AY2kZighLkYXmy20e6h7UmRdjjM9wVLUjbEHD
nYmOFfNjl1FVE1HKMiry9zb3CaWycTAIyjZHWMIp9VxRx19dGL3RzfFniDUdBueoNstD7aCOMSwC
kqOUs29YaC7lNrRIOZlCfq8BRRsLCG56Rn6GGp8yXT8kxnxdhHhtOPI90AwkXRodYuNSV2TmFYV7
TMLuufF53mvV5SeSslelstliS4lgZhzNu6JCdpulMZWGDyTSLRA11NbIH5OMqTqVe07GN5+sO204
j/MS76pE9ITDEOsAx3ptNx6vhAIPmyAVQQrdUtnzYFHWkkyWIfh4EnkUo+mPrvGiNcBqlE7WsJLL
7+TjbUt60vwCZRx+SSuDiZTrfjP4t1rzjtC1Q4iD+SZDjiDX/iSVCNdzfe+EyX0+dl+8YnCspZgy
mB3scUPuEdR9B0F/KkMZrmTbX7kWUWe8+QSBuxiHWZJCYsQ+CegmXwaHlPBhMtIlhRnKjPYSVmI7
LbEaefUy9cWjbjGYxKaNddV6DyKT1kvxzei02tb1+CwJM2Kuzdtl4mapyvYfhs96TQbmN8rL50bD
7p0KLA6xINpsFlQ5iWKynQ1yY/RVuNa/VVlebUMdXGkg3imJfYHW96jQ2izugHZlBg7qOTIxhkzS
bQ7NmxOL+agFNuFiAMkA1hUqhBkzhh4etcz2blVjLKypyLt88cSOWLIJdXBRXK8NO/jyHQZE/hje
DHs/xeIZJcUfwRdqMw3w6mVLTqCDDjsi2+TOZXBihLS4gT9CZ6peOjz7z/P4LVXIzs5kNJwuwSEj
m9leR++JE2NsqvKZATOjbm2N5DcTJwb0JGUq04dXziqwF7mEzmEi36orMa2Kzv+IJk0lFsO8zUy1
DTc2ScGIByklKmJU7AkY6gAKi4kwqRsJdAEn+e5tz7kT2voa+qRBTrYYBRm91577aoXhI1OtM6HB
93nscF7zjmHIvNZglEabY8nt6r+mFyumz/9aNycggje8xcY7a2B1LT0kam2UHp80IQy7neNQENaH
ASe+81R/mCpkQm3LesTyeAdToS4zxBWAB0iTCuxkgOJnZRoB5EGSoAhuw1tAN5NlySUynOHYZAv7
pl/N7vRlJMW7y5xIOe5BKeSCM97XHjU6Q1PrVcTdV2rKVy+OVvADRzRPPICqBuoTo6km36FfPmIB
OAN+9KdJbC7e4vGE3GjNTPUzQ+bQInjSWByFkxI7W/uU0lQucxcW60DxGjYr72kw5otLiAANNEhq
bznr7B2FXA/TJHa2BZqc1iUOoSF2ABT+MdDJP0Hjj5TVImBqYDvle0JtFGFhfY7ENQ/SnJSz+HcU
6YtsvT8V8AzStbcFhv6ifOk6hdWc6lv0gGc6DReiznyyNJYvpJnAryiWnSjeP7b7kEYtDwOHK3ZW
leUbv7Kf8cPiSUAXVswwD/BuJYIgp3iwjwlXejt64CQjLIoqWViFJCtOMeY37cLTXDQypLn9jTNO
M8QP/gyb3QyQtVW+WW7JNV0Gz0pshPk35t2rF+S3gmR50YtHUMTJgz0Qe2JI+K7lBBI1beabHQXM
e8Jl+g5/NjrOE0cUYFl/XefBmzPmb0GCkHQKGAEuoL08TKFkRs17TaBTJoF/4Hbm9Wv4Lb4KKswk
QfIxj8knwHc76P7Nc9ag82cfQzLsQiEDVWMT9nzpeSjJGHlLluvmq4BMF8iI9jFvC/1is59xS6jg
vS4RsVYk/9TMkTZOk05rv2J/UjjUPJUL073pymb5Br+myXtrCfXA9RWy+cFpQcx1s0slSG17ntkQ
px9uzVBQKnntywqNhRGKdWTt+w5yZ+6X4UPdqvaOKlzsSxu9Vprgpi+QJaOfRHhNLlm87wkY41Jy
fwZ2bR/aghHlhMIa9ib7SW9SgC4dLPTIX+EgkUg8UaoaxZ2ZwqjKxslG2nrsEfwytES7nGBVZHDK
R9usewUqvOyFfxdUumFjlnKix9u6ZLvs9z4EO8FO2M75320HSgVpJKMJ06MmIhdtvGltMUiOUdZB
j5p+KgSfRTl9iSWbazBA+83eE8/KTz95JkreTKwz1qQ54YH7pJqeS4H7shtRqPkZzLnCkUxAKiaQ
+1rxKzhlEW3QCM3N76DMowtw1QpZnlgSqHcCtMYo1HSUkJSkSPU2yPV74OXZJnNYIBQGAfIzN2gT
lR8wCt7LsgdT1TEn4FOpjIgCtgsXL91VEVHAhA1rVN6AcmkE7ueZfcMqJ9Q3dNXe722AlApgYefe
7Dbzto5kOWoAfc84Q1dWhr/OfBga29pWiggejwrTa5pXRPwE0ehnI8XJUM97RsgfmfTAheE3k2MF
D85iJWoVP0EwHG23MCgq2Yj3c/fQ0iIMKa2jNkZy/SQIqAymCqQMzCDxmpC5epUYHQZKLZbNck8y
96PTeW91yAzMMgDbBZNHBrBVH5t+PHQeKGD4rsV6/MvDWK4Q9QcUdBamLVaMxotRzfrckomNVXTc
tbaxZzB3NSbdrhpmiNjuyQcksmzlGEC7bUznPInWRsjhJn0bSleAHlhO1taOZ320c6STJautrVpE
G0WHW2R2mFu4ScNOT5FkDnJYIvxaAJh21sJrwgTV9iSNNn5JvqVXm0y4R2PdsD6+tzSjnRJVQl0f
24nEzGzsl/aWpzNH9xEnA/WDmxNWPUDC8ImayuuSKQTULNtiiTLKh8y0Mck7ZICHkfmcFzymFUVk
JlWPRTZ9bMrAefT0eOeG5I96KUppZqGE5UgUvwR3kUhKN8N+r4CX5ElvU+VpsbabIN0MGZ6FAZCL
YYv+6uI4n+LrMLli7wpSFl2GjMySPHNvEVNMreuj2tSu8ZhY1V5BQRuwqh+jqXi1dN4fMq88eQHg
GdtwSeqxbKIqRnNDgAZhIxNrrbA2Ppnk/bU51ELlVV9G5IORqoMXBXSGiQAfdtqQhau5FeJxglkq
JKT2+KdzwLtEpvfdS5Pwa3Sd1YCRBonBJAOA9V08bdxk3g80woQ1iWFVYECIfRMFNbxRezH6ZGBu
EX1j+eBVvUbSbBCQlzninY78X5XMI5hO9OlzzZYnH4iW/WxHzgnx7iCCI26LGRsNohrn99QFWhe5
n2NyGieOSTsaLnB8WQ+El651YLj6Jg6yPgRs1bPXnN/dqZbEQtWvBDB7K1R5t9LJHgeDLBkzsv61
XvVIbhVTCj4wjmzmsexoAyYOkIeABfvpsuQOlo9nrr5id7pFLdJ17RS3aXSe3GnuGX/Bohk866Vz
swMFPHvrHkdljbKY3zYJznTmEPbRjRCQgqtrfqw7/6np3wwyLT1vPpFMIu4Y3cG0AHDWKaa7Ws79
PmfZGrlEeDYe9pMKYqSwpiOTppAtPbnBTBfpRsni6TySREKmYouhbhRAKOYRyXC162d4euJOs22z
g54Tk8htsnK7cdqVANIS5NvkPnNBAMI0GCSy4dDyUM4gGa38I2J5FGS/od8cii55qHkVt3+pz/kt
O2YdPbupxjiKvtMM3jK4Uk25TlmW76jaWsokFBulsTFT9zGO839BHr6xBYT70bPb9dE6BduQhr5X
M/sypmTIw0J+C+8cEKFX+lffELw/sdTZYuOh02yoU8fiNJcvY4UX0oQ53ZQv7eA5qJThqPpEk9hE
RweK2BLW5Nou/2V4d0pqIFcP6BXHcwJzP0euZKE8CpnDpABaC8HfFTjipL5z888mvmZdz4AOMysG
mI6anZzWdYzlh0w95rbflrb3RNZHPODIgOYOInQcWSuxvJhqxewSBRC//lxOa4YtdyYo/mUWaEM+
b2nqBlrThs46jJ0VJlZ7EzMqzn0f1AAL4SreF8TawuRlVO51tJWMrdhBsfuGiYqS0BkgRVIXOl8k
xKx6VoEmDTRmp3VdWisHrUuertyaLVE1R9/aZQxc+Ltxnru7KWOUR05Dv6KmuQ4Jtq+UxHIqQFiT
ESGyiBUyo3bJb3IBkBmL537X+D6HtrevjfcKk2zbSywe8bYilCwDbJd2NOhV+rAksvsIZUeT5kll
xw6fHO+2Ew2L5hqH5xD5QV98mvLZZTqaLZmpKieYKOacQydt4hixfsPChHes6jelO5vypfS3nl1i
F4XnGfQW/XWASsYP082Sq7qE+3m4fk3ALZOBSBcecMIAE2hATmef9ROumeLE7BlndX1S7j8EaLmr
PFJh0UaGvNoSgkjsFj+8nxJNjZt3eWXjcwD6gExyat+tSn+IgNdi6sqL0PZ7mfhQ8y06I+AmlRDm
KrIZrWZVzK7byF46x956RrHWhX7SJj2MPYEFdIJFOb9zBahJbIQ1+bj+ukpK90UQhiaaNvpwSkyi
XgcSgWWucWtzZDtj1s+n2UUp3Hteh2rJ0cecDFFwL/B4SPumhfQ5hnvb+AyTrn+2e0Az7UCPM75x
2Jjd9OLNSfj4/xeU4dN9TyUXSOMly8bowZQDNhqk/ZdQgbPs8/HElqS+ny1oTLIIilM5sOuaVJ9e
2R77d60MzZ0yGpfYASgcs8S9rJJXp2qGm6GVve7tSR7CvifJc3QfYrdSqJGqioAHrgLDmOxYVWh/
eFCOuH+mf74UiktrD0cZduXL8u8JqxhsxLhesPiFo/QnmGbzxLa/P0hiPu1Ele9OG92M1nYeS51j
ceNn//+v59TzSDqp1SbuO7ZfuqppPJNon7sIylvGBy8LKqUtcvIh7U4eQ5MnxPbm9N1zSvKWavng
NMa0Zd9dvkVzcbMtqa5su+qXAZ7n//+aiQ1z/grXT9HKemWLSH38P9dPxqDYDyUG3VFSoLcjAnlM
4T581aUemwp3Q18Nz6o3xLZC3fRUlvDFW1tq7vxNNEbOjxgrhrVKq1vsIzIpRiZsuo3Di9QA1YfO
bu5Mf2hOekbu0xAW9xIPqbtSODGepEZx4LXWv6F1kgfGbYQUOJP3K5jR6avpu+ajShv/krTN1RUg
0vid35oY2LUZKH3S+LWabKBRC5vpPa7m78qN6ivTv/5W59PF58R1JOvpOdy1cEEgd032aTYUrDGr
u2XkX62V4b5XNYLfvMAaN1dNulM2eh0b9QKNkNHeQ5e5i0FQ7CdE5U8GWYkSHllkVeWhFXrk3oF7
VKa62iVe+LQsOPbSifzzFHUf0tbtfY21FR7TeATSFrkh/0UL46HjTZ4yXDxPaaaJtxyPU5sJVFEx
DqHc+JfNAz/yODNgg6GeCbNL48OXazqiWDrgCZc0B1TeUv+SrADw+/8vuUQiNKe52tH7nj2TW94M
xHDvJf28DWcFGp876Do64jsE1vY5IvkDEug82AnBhUxRWdLJwH6I8ViNPK3Mo9p+4wVVxn0inFNZ
VchAPHOrTIIKs6b+GAMyA8QIFX2GATpxVkUlYN4mHgkDMAX8kmHeAsKAZ2wNX561cwqqw7s5ltuZ
FffGdDy9G3ou5yh98GnJLpoGzFCx/nTijsdfpdN95MFAho+SrGaobuadVzXtwYbzJpdle8QIaw7L
B99Cp06pDQzHgBLQsCvfWs6S2C0oVZkZ7Ss/QiTU9bFEyYbOdTAtBDKzaDbU5Tc9FOF59MBiq4wS
OG+mI6eGd5QpALZI6ukDlR9+uSqG/N0KH8TY/Glq0TwXFSakVgP89VTGyNEUq4FZ9WmaOMfLQdf3
NtxIlQczZaFJqyIMBGIl2ArOs0M9ChquybqXcNbwRl18/rlXAoGdl8JbIrlJl1IdgUgUbwzHqAJS
/dGBoUegyzwaqKfRRLepg/3UdrLcROwtWQmbepWYFuRyZL7VmFtPwkY4GHI/fJuiuGRusjYm5NKO
awznBNoKa1jE2u1kjIyzakQ0NDlbftnkWDtbu/K8E+09JlxDyE3N5ThkTnzQamjfhQ17w8Rk4fKG
gCHkZme1AGq8xdoOu6CQ9NNhr6lP3LjeM1RBZmKbyc6bErWvR4dtbW821cMUgU+ygJyB+2jY7P7/
BTcFRKi5QHn3j30Nwn520xcsUByp2QRhTGdItpYvrWajbswoy1G+qKM9AbQmxO9cZkg6466/Z2dG
H1klDcGOvXl2zPixqwZnn8guPcP61HdR3ZTb/3/oGGl6vpsdiFA2D8ndDHBy0WkysNBMBwspiC00
2mcshPVVudj+LJXhH+NuvUrHuhLVjX9J6uZeL1/MOoMEZYp9XOfuUSkrOCBBSX4gBWDlarLpJtAc
7IbW/tGm+502eX3v+57GSOKbpOwUKTVJe4ioZNfAiPQzIe/DTlRas+SD0u2UXnj2UCrctZ5hXXxh
w5vKCEPp/GR6yEcB5kJt29H9j7kza24c2a71X+mo54s2kEhMDvd5EAmOIkVRY+kFoVKpMM9DAvj1
94NO+/j2cdhhv92IDobUGooCiczce6/1LfezCBCNpmLS/MaDghp2AclVszlvxDNqppgm+IegjFRa
ax9tkZdn1VPPeqPJWVvh4gK4Yd12sDHjhmKnN9DJpWNBf8prCSG29SdPLdJAG4p0SaF9aOy49+Oo
xLyjIUcsNMSAGnC+vvGOpRXK54o8p6HgHVgEE3SYBJ/GHNDdigTwql7hjC0bZE1hq9/3waIZIexW
1zalndNhshIDbRzpUJGRHjucUMe09jZ9EahlWbspdMdmYi3TY6gN6VEfMn5vTtkjkPs8jxYxO3Nu
lDveTj86WDDnUdBdtdscxH7KxufKkvB5r9+npds/eJVRXQLbpRCMOMen4YEiIDraGYOmchtWrX6u
KMse8qrgRwmvQrU43bjKEcdOBOPR1UiS6yB6fT0wQiBVhW6tSzv+NqQXWwHJOEDjBHBNypfxKsYu
uO9642jJZHhYoEd9ZPYovMxg1yXHnkX2VNErYT44FA9uTZpJEasLC+5xxjx5MmQtcNvRySGXK/Ns
+zgHGjip5YG/B51KVExr4qVNNqGEUo5FRqxjk+FbWevmbb48dHHyNOFL2vZ6FPTwpfl/X19NVA6w
KwnuqfKKxeH6SMMNaD80gPPXw9f///qoE/Pb1HP6/qf///WpqS8hRKInYNtrAga/dZ2Q9MjRPk8n
99xCoMXdmuxKYfjjoAZYw6wAZUFBQ/KuwIIiUFAE3D6uW11mO8TSPwfReSw05OhzamS+my0JCq0e
nQ24g+evj7gA3tFoW/A/LB4JR7BjY3r6gbmwRT89RtXXMI/aDFKDYhcNZ02nZWa1y93zBXdaHhgr
zxs3xCMRD0V/yujH1iHHnqZvIKgWiXc3p713V1gophPPYY0U9aPExbYLh5fGNtRBa1J1oG+ug3zK
rO+D7nIK7L0ApkfinJwseLUNrrOq9A7cRHSPaoyj8PIKfn3ULZ9+fdQIWjlMa0AV8ndWix2y7MO9
LqoZVDUPWZriG57x68XoL0Irrfk9nX739QAyFI9tK4+Tru/NMKh2GEctIP9hd4A0WGWWedssD0nd
NFtdMNqyrOKXl8hx31pVAjJH/JJJ1R3/46HC5bpzE4MU58Yd9IVxitQO+gDBJyxrlDGMkfvW+/D0
lhwLNhRsor/GOBTPDg0yNoFlvuiRVuthdo0q/BtR6/ZIcjw8QkatPcUztss4AnScq+ZhUdj0FLKj
FvTHYdKt09cD45XYl3MNVWUO8x/wim3CEnqm2ALCYUGQLvvSGlXJhJlsotuBTKKc7e5XRs3VtBiC
bDcoNg6qiQMqGPeW4e3Bzal/RVPeVc1wTjATcE+zmqYjvqdJTTRprDtUxvDYNNQVMouChwkV50p0
dAfMjPO4rlnZcvu4j6lXMAoiBRFyx3tNf/Ua2qCIctmCJOrZ0oBtaCUhITOu1jP9EkK9dAviqWa+
zsPkHpss81DAU6nhsAR/Ftikrjlh9ZLoZsV9wzmngWCYI0HYMLY/dC58+xFLuEaRtTYKaL8OCK81
EUGUiqZr7PWz7pXk9cpUf1QpCo+BRlMwvdWoYVb4OuKzDSLjGDf6lR98SQZ32osJkn7AIAdFip85
OeSnlrZUA6nVD2Bm+kV7y2yU0O6IpkcFszKPbUCKjo7jIjKudErWRuX8TLyammbwzMuYktsUpG1G
6EZoEcZn0m2JTO8+KYl6yMeGsko3T/Q+yQBa3hSQfQomoCEm0oGXLDDEh0xoKClmuMkwBjtzrMWp
yNyHJH6IP4NZar5XdOMGTFP8rPM0/GLWSecmL82vusRj5bDQMQWH0vqpe+6SmreY3oroMUzF62AV
TLcz8Vi60KciolEP4xIbbIvy0PWYi3Kh3zkxVZssyBHhVBdtk5SSIZ8x4E6M1AQSFn9oa4AeLhmR
iSebk+shyG5jV4ec1VMM58OjLnDR6w15iQAkCyxgtEMiaRvnIM/EuRaI8uYg2CTLkiRo2nkowhG1
YgzCQwR7SRRvWWRGOMU8dz3Y/XhCi1JyJkVPOkc73AG6ryKt2o8ggLTYXAITuuk10/SNptXGQxgM
Cx2qpFDBkXxGWHgPEjPflUYPGaYP40c1OCgx6ninApd295B1G2U48ZNpfNftQTwUTZk8gQE+1lCH
b6qOlGsEndNjNEmk6KH6NZtQ+1GtiQOTOCQ2Hvh+XnlOeX3Qb70+mtZmBtvM80p6F3FkPs5U0wCb
GAtVShePeYRKtKhpVVsl83Xtl6pOMhLtXZdpeOeyZTHhdLaNYz25uqqkcRnpGTYRKDEo3MdDFPfj
FhlWQjfAC59FAPsByHO4aZVzNzLeuEK7+B4Y2vAh9KWopV63lnbBHIgXr+1ph3IO9DstszYDGhyw
8cSkepVW4tofSHcZxk8CRIe/761fW2ilYadTCu9t5trlXVukLQkJgeZ/fZpPWXWXvxggAf2QaDxO
fgZdS+1CtkQBysEKXwvShtw5wAva29tW5u2+crFx470ioIATCAUGDEMRuslZXx7QhEwbo6HUw8II
dFdC52iYPl6TXLOupXPvInOj9z3iyJA1kxJRi52Xk1AIIRIRCmpIBGVtea8383OmNPXIuvWpj2BA
BisKd4Vuhg+OdjMTNs2dL4tPr3pyTHxdSnbmIR01Dn7LoXNcOJTezazB74IorV2CMkQlOeKedCLj
JS8DJrpFd3Fq2FFloWs7rUSZ0pg6euAcDafRVcZ2CKb7ZOqdW9d9jUKky2Ii+8dpUzJO7ZEIFQpi
+oLk+JjTjzpR7+gQnYd5yDcerNeN4chgk7VR+sKSfiTL0PoxNoSJOBZgiolpCTqWGuEX0sCX0nZy
XNQEFIeqmK6h1u6RjhfrmBJy25Az+Bg1KLlCpdoNjmZW57nFaqVG6rP45t3VgT9KGMxnWrzMWmOH
EM4oxpFkDPqusy2MdTHRr1BB0SFgz3Mhn2qtwl4MsmHl9Pr0CqYonszmtkiiFsQcgss6SdCwxDBt
geIKACbC+9DbTu7dZmx9J3NrXwvBkSzA+pOX4//J4zeyxraeBIaADYgaHbZ4LJMTwllyqUcxrq3y
uUSyBzeECIe6bSEIuabyHW3wdqFN1TFP+LVGO224z6EtST6gGSdff7aqzj8QgFa0iWJa/V550XkP
7D13sRU29lWvkCugz2x3kRaJ05hD3bfDSN6hGRFry5IIVbrkidJXAxYn65NWcreLxiLwqC2jW+Ul
H0XOQH+swOHS+QUj1FKQOm72wAUuz45sa//bb//yt3/7l4/xX8PP8kKRiAuh/du/8fkH176Jw6j7
p0//9ljm/Pf1M//4nr/+xN9O8UdTtuWv7r/9ru1neX7PP9t//qbl2fzjN/Ov//ns1u/d+18+8Qua
H9N9/9lM18+2z7qvZ8HfsXzn//SLv31+/ZbHqfr849sHCQXd8tvCuCy+/fml/c8/vgnH+rpQf79O
y+//84vLH/DHt4f3uOh+8/u2e+/ivv1PP/n53nZ/fNNs8TvvJddxdMfCq2oa4ttv6vPvXzJ/13Wc
TJ5w8EBKaZnffitK0lH++GY4v1vClqZumLqOJdvlS23Z//klaUvL8izL0i3TMYxv/34N/vJa/sdr
+1vR5xfMgF37xzfX+PZb9feXfPkb0bLbtvR0hDyWYVumbTp8/eP9Sk+N7zb+j4EMIxdI/NY6gaxS
IaMLzfuoL1ZaiKJ3IkTmCr+hII3mhUDOwxwCCZOMCedyh7ARYfCytTjMOKmH79EarNgQgQQyzK/3
opn8juZVHxB2Ftt4xOLHSvRXagOi4yUJNvNq7MdbZyjephH+upM9GuGxn+nyptXWdpAHpdon6BI/
5mMvG65z7my8Kl57nDADZKKjl6Nywek/kzarMtikSKMALKV49Yoguw3RM2DTuMGtt5K0shuz3IIK
OZpa9Tp3KJTtjhwtbRNIA7NNRXt8foJ88Ssp20Oh7KfQlmcG9ms7nu8YvqJugKM+HDSyXqQT+4VQ
d//7u+1/div9l9/1/+G9hGL0v72X+iYuuKv+35vo60f+vIks83cMf9L1pEM7hWWQd+mfN5Hl/q7b
tsl7WHiWNHTD/sdNZP++3D4G95ilC7xJkufw7zfR7y7CAOl5puUIQCz/u5tICEP+9TayDcfwhOsJ
y+GG0vmtf72NqAMkw18bcXyIfojhF+NFS6GqQbW6sog7Qfo44esx4Jbne6zfGIqC+cyp0DwONuMH
MXk3Th/325xGyMpGXaoS55Br+k64KCVbxiprs6PR1YTDbSPjC5qdAtBz4Lt6JhCyA9htE5IKovym
YFxguKCD6DbreO6Bu5iEKZSmyREtiSknsfYhcr6PGftsA6d4rjPAW5a3wBpaVKVpe3EEaW/51JyA
C4bMrXwIWgDYRZDtcD3ShljZjjs99EaZ35jxo0ahRSBG8DjlWrUTJtnlQQZYsyUjJhEtLLk2RmRh
oDqKvayCYTaynZdwgDk2klDwHKZ18NgEwUfVf3aeiPakmhBiXZoDaUF4D3V7+jSNnoDj+i007nIz
cjYxjkDODzUuMMs6o4KGUCvcBzOZ420wBO/mxMWPbAb6kiyubhhoKlD9Q0pCGk/aMxWbOBbMjgmu
Rl6VLnNnw7Y35kggJPtxV2cPqDnNM1xfomxbzANTT/YLPxEmk7HVx6ca89GN0Ij8yGnNh7R4cNW5
9irEqNy4cbAtR/KtynM/vs8BwD936F4Cr2UQVSRQfYt2PRNRN+Iz8/XawOanXuj/EqkRyQY9if0C
cnIf21SAXkc7Dacg0+y2eO1VcBe17YeZo3mAk5LvUQthiQJisiq7dzdLYZoTke4jRHVBCUKTBrjf
03xRzkBEB9HQcij1C22Bg1NB8hXtvNMnU/eNVivZ9RgFse6TEDCVa9uBpsZZD1H0YqkUBU+CWdUG
YTymnNrcxM8W8FFQfB22RhPMgJ2RG1oFjB/QTVGaSvvcJw+GDpXJcGHyicRYVYvKUQSSZKtoiYRz
OnKY9e5HKapbc3Tg5dxqcqqOYwBMsegE7Gh7gZghR+mIsUW+Qn3pwvxtk6OiT3vsF+pSmdpHrglA
IPGYkCq+d0sXIir0RCtMr433Ftdo+sM68FZRP71Giy4vTrjl0JKyzVhdtdGtxiAJtoIe3BmHEFAi
NwSCVrPalxHAFk8whWrKIVzntBZtQPsYbENM+2TcgBMgbGy2NTTppkUouMjeO9uIb5hU1+vWLzML
bBmKellY9y2ml5vGAkOfE1dME9rpfFOnKAXOHGzi0ruPeJH8pn11woYBEz6gobaJbkzpiibj98x6
yayzUvIZNJKxwRab+iMyjTX3uSNjQsH1jkRanmiF5oJtOl1nMRKsycYUXQbEVrbxcMcoZmFPizZL
WVTAbUaqRuKS12qL4CFfAUuhHLcVyQgQNRtHPtmMuCXDgA1qHG7AFoec2Q63c5vvjHi+FHrck3Yb
Pelx9qPxmrdstN5Fkf8cQmCwtVng+wANWDq1fLUcxv0YTZzOI5MgRBA8oEVaoS0lIqmCdzfAwkWe
Ks+yTLdTpBOlyRz70qSAyrVQv1BJeSfIjwFISesjmet+h2f1KSkX7to8+Ul5zWsDWYjHEKqyxI/I
nZnZhuk2HLiP1TBQLNpYpAZcckg3HsCtLCcVI9pIBg03dEKARCKsZFIjTZe1AWG3nrTHQTYvfSR3
gUklASgChtJPmxIIVPqCL1UmI84BY28YeA9JjZ5jmC9jdJK01le2AgaMsOdCLLzt1w4TqEq9ggLY
q5YBhya7iyfGS6kzznd1e143WvKUveWFGx+CzPxVp96hsvuHrLyCojBuTKuMIKZ4n7Q3jg3JbWs7
HR+ikmxKkUlSFUjG8pgCjUU4EdlFlDjOMITFQ38cFdMHNSJ/NHDJJxZvlrFJhzVVPKxxAWi2EkOL
zBteXBU1vmFN5wT93KpURQPW/N5Kyk87Di6uZzQb03ywkRiRmGe81QBnEWndEI0+HmOEnLmqpp2g
dbEyWSx6BgtNyLGunQAxhBnvNjK5aDISSQmpf1072ic14K+wChAd3rvo7W576FyZQb3DRvrZ6Jp9
mF37RaLj9XPkbqgHOm0tne/khKGtb+sdxEixd1i26S+2iDJFtBpk2m4G5aA/c+BBTsOxqO/pGMO+
9qL2OLXud3skpd7KrqoP5pPQXOuoG/J+7EzGAp66lUZN4V41P4AJ7pLUe8vTsTnOHtnrBTLA9Tx5
TxoC0f6k6XFDhFp4Z/fG1kB3Mmb98v4FDUrPGFFT89qWBTV0DLbNlRyXlWuePQCeTKzyfRYz9LUM
ELYxuACOFpIU5uiTFryPawF3E2eJI8ivNA5OZa6/m82u6OS48kzzipjkOrTuXY7LUxfaW6lpTzJO
P7WcXRDk0izkNYk4HQQoFEuD+GcdJZg9cNpH+9ONFNe953AwwO8A11gMCIIWLBXbxFTo72CoghtT
mPrNgj2tMr8rXTYRq7zlqLE1de0nqiqkN6baA7U9Id3qbgeVHokchC2IPNp9IZkC8c4YXcjpKdr8
OX5uOPmT+oVSqqEbgryw2ogmfCLOvWIDYBXCYncZJ7ameSb7xHoAVnBo+5MTe99zWwvp9DLOKTGc
pQpzF8YZWNMJzOa2rm6VTip4VlTlGomJcWMZOu0fGxWFgzZNJiNxKySYzfkdjmDPT0btDlvEJm0k
cXuo2FOgKSAv7o2yCnZhNSEwm7zXchGp9yxDUej8MmMb6bg1XK1cPjrIJvtifFKCfEHLfeL85iHk
xStvAxbAQdxxM3W89Qw3+K6h95vc7odKA5oeiWP5gUdJ5nYEEWagAAno6I9BFRESZuw8kBisVOaZ
buo1Uh6RtXZ5Ilxp0/bzhwxs1nXaDL5KR2Mjuh96AN9MyGmLrwFgrzXGftLFcIkzjAe52XEcrC9B
4TyXssE2SF9qyrA1KvK2J7Jxy7JA5JSOPjCh6IQouTo0XbmRHU7yyIHwUSCtsriOcH71VrW7ipM6
ry/a3aCFX1cgFJ3Ctj52nMqKTOHDbWble47cmj3YBgE2CCXDZ+rIfBsmmKyUcjFpjJwXo7aOtlrq
XfFvwP3TBWK8sFakkkqb86eDGs+7x47LzR4SGpmQyipE99IOQHEyIjoioH9pZ5BWNYScRWl2D8B0
ERCTGTGFP00cdqS/GBdbV89Wa5lrzbVZ6vWsWecRoaRRbaLXNFdVnTugb8HRpfREWzT1N3aSU/VO
AM4TlT1VsdgyEcmIpg13IJZ+uWat31VJXezHVgM4L+WdNiBVCL1kpSuOduZgbPucq6U4W02adt+0
xr4LKz/PWLVzSPX0SydUs0tB6xrWzmgFaQ6IkjQkkLXCoa3srFnJ/JqQ1HfX4XR1i/DVcTTC9OLK
OECfdQC/D1q6Cuae4FzTfdQ7vfXzEfF2HnFk1Is3AN4pBwIbciEH96Io9vbiaO10BJ3JkFqHwfVI
yyFCb256ULAEMs1tvdVw64IEwMWZy8/BdUl1JFRgkOwJIz5lZEPmGNwnM57idpYPdRE+uTTi+0IU
iCZ0e81tflMxn+BXWgjJnofScO6z+N3QVAmuipUGLSou3Q79RtSItylIBIGapG5OUiP1yAaMj9qb
agIET6Ms3yWDw6vSdp3J+ReCMNYrfcy3SrKJo5s4DAVa2/7q6OTp/Wh1Go9dmd+1queIMLI9YwFf
jRWE6BgtwA1YnM++wUTVa+QVxPUmrBDTY3UmVT18TVN6qg1vaOT1tzIkbjZIoU1jxGtZfppslXne
dyQWAqmnV/kZWVI3aTR0qwI+RBItzliIUbspnKGMhXOEPMBpD2XD7Z5ri9afAJ1NGvU/DJNlfgKy
P7E5oq6nS0H3mbBfq8l9ZZ7Ya4ud1NsnLRjhDBhINAXaunXNEouT38UYG+4Dlb86urymEv9+UEZM
BftbmbuIBgqXmMvqySisJ51zVDeyPCVNslND+2Q08XWu3BcgxRd3EBINJvEFyiFImWG+dWqUtmda
25KTmmDVHcfpyD8L1Qfb3axAsmpxxe4eLD57Z2Ii5jls0L22Nxgyx4QhRnGFcUTrPz1vIDs4xmnF
PpAfEhhQizusNDB3FCVKaxtdKOInv8iRB+dNDYlTN03+SmPv5DGQabyDFXs1WrmPeu6+m1pnorty
mAF1GuAnA2NOTK6p7MBiGEWb7glDSzTazUh4EXpO2HR0pLc+L3tGPktyuzBN21Y+oIglPz2mPphH
Ffgwfb26AjdVMzWKGrLC0YixhXiCB2a8G5V3ti+B2xDiI2EwmXFzr3AeUee+1DjxboR4jIxG25WN
/ebWdLTz0n4jaYuCXcspqzpwatGI0R9hMuL++OqJJakyZrhvDQ+mNtSbpDRR5mNUJ32C8jZ+Ydz5
rlL8e0mX9UQ+0FYzuzLY0ENmzdtow7QaQ/CAnu2G5xxnJelVazBK4hUUkB8z0ItzYZ4o0QvouO3N
bEfyQdYoV5dSfRCEBNro5FZjUsjD1wPjWVD/6Jch1kZs7YXHH9uNSwSNZr+FAXDJTj4EEMxWDX7S
Gbsgyinm004MZhem53fUXkCN91pioYthRHrrifhiMQjZlwBabkg5IbQzoqvIXO/W6p12r4pyb1Yi
O4m8zX0HkBeYLq18INWUBI2UGYFBMk1lxOZ9WSOfkRnA5jr9gR4UHk1D8J5oVHInCmTmokTxFyiD
TdFaFOZNd8Yc4Z6SHJIhMp6VYYfgqhlVR4rsPnxg4ECW4aJuG9421p0LSa/W7TD2PGiRfQtUhbcv
LVaKDBsoNMIUbwrxQX5JE+zQ4EOuyUqBaYHlHu2bvGXp4J2JsZuPvh5Sqy42XZF8htVoHuLloV6Y
TpwAYgixQj+LOIMzbkN2wVFDzFM/xx5Z0Tx0CoDT10eguuGRed7RCo3iOjiowdtC5/Lh9Rj1MiPP
SjP83EGt1RQ5IYr5ON7kzqzddBXJVUzJ7iZOKxf0QmdNcF2RDzS4SQDRz8A2rUjvOAF45UrXX2Wo
nGsmCb/uilTfKs5t63DAOJLpbQU9ysTjiz7zTmpheIQgeAzGeG+7zNvscZTHooAj20ZF/1q8mKGW
7sCzQzVkSnn5esgclAG2mU/MP9t6U6aIIsosvLgTrONRKth4U0yRV7LU02pjvmcqBe8XFtftKFBj
CgsfgmkP5S2wrhJJdvERmeAzQg9RERVOuK77iM617MJjphmEAhQW3TTU9gR3TXlg+CquKo6TlOHY
jXJmczFN70RBgE8jUEnCPY6F3T9zyH/J3Q4wvs6ihqSPsHB7zI9hHiIy4rYmOdXDqyWMdqMXbAf1
QACTXkJchC5y5e5F+dXW4o738HfAxtnFNlBA8rTKNqyPuQ1lmxhdjzPmqkfcczPmJcsk+8M1HkRw
7zaR9hgaU+o3RzPLO7znrrpD9tMcAyc4Uo2G52L4iZUBDWjXxK9RF5TbJLZoi9Oo4FbFtRRHAXYC
AmYfkPVysi/g39SBGtfo+9HZFQiJ8hlMBeFryb1tyfwMggUTHwolosig5JHE0RuBi21BOlulVzsZ
J/JiIQgx4qPWDLWPD1qtlEr6a9FA3qceYhSnqnUiO+c+kJcWScmWYGsISUOW31k9eVEarnICXSD0
Y1Q8VSUWQmVWCOwVgBgG11RcFsqicOHUcdy/nYtkD/ItR8kUjSeMt+WqRtPoz8qczggsrhxbdWgl
3XT+ehgDiLMSE8bFRlFgo7x8adJR+AY+a3Rk1YrdRJ2qIDFObUgQOWcQ9nDn1nG6H4454YoQkfU8
snQTs8OKR9GZnpriwUib/r5gR9mXNRVohsrh1FX5VqeBEzmPXNNfI1b4DUeSpVs61ptu5HZExbhJ
Xd4imYEhwU3e8ag5vlvjFNFqYlOJSCz8dyNmDKFr9XHQ8GvPjSAipqZ7AhiCmBZB9GnXxdjHICXP
JmHQTDBx23jt9MgG/51pvUY1smwOGRgSzyh9KulgRXUY3VsU8kNXDE8Yhn9U5Lr3U0CsT+Vpvvnc
9aAWxpGoW+6qjGjEJ9e1pzuyRLLa63dNPyDaQj3sZ6Rc9EFxMeN+oztkz+YuU1CQ54rEj5aVmYs+
d8O8NQ0ize0k+LlcxhtAg9MGRf4jS+sFzUMXNuqW0nvfJPV0CGCcrduS00RQ10+xhvWjVlW1N10y
iLIwxoNhgGOf1WddwgsMRQh6J7UijtCwrixnJCQnQLHmmcEhCLL63iUsrOp4jd3sPtBykv1SXEEh
hewuQGy0LnDErmJ9aNZ1gH3WmSNSgLyBBm3pUIw4OOjNEr9bynVOamo2G4WFzUHJ9yZ7nZsZqblV
Czk1+VmDNNnrynqz25lUhCw4FYX9rhG+d8MkcNqYzQJtGmZ6EkqBf578CifxYQCeApIHp/I4PkE8
G15QNZa+YVbuXiVNtVdLTBOa57my0WDKmlOMl4DdaFnLyz5aWxUNSq3qiE2tONpVrnEhtvDFNgLc
0u2lQqHD8gOmGhuvozzeagOmmSTCYaG5w2E0uUS6E3Z7DsdsOziowp4r6vAGxNhEypnH9jOFomR0
Ub7PhlXs7ID8izQW4Vu9EB2SCKOARawKfBQ3JObLi7a1SR5mPkVQsgFRAQmc4w27U4UoTpp79DGH
xqjco7NYHueEjNtCS31LH+9bpLx5p91PEwefgjDQYDQ5KgSoCNIZtkPbbx3TzV6dgQymJWFFuMQJ
VAlK/rHiODEpoAeQ1qjJWKOU2AFO1VAsuWo1ON4L8HkMo2H7i5u4ZcSYaQiwaD3wdp7pZFzdhLzq
WDb2tlvyr6Uorqzb3apmoADsojdu2f/vQjoRNDmLkUKJ83wM+EP0oJPocGCZbAgMKZt2Y3MYguHg
YKkhZ8HAuEDiNMyhBP1OQubjEHza7INHAG8FGhZN+YWLX5WYBTT4YlMrFuneTLLvAaOP2OrPSQMy
wzEHeM1jTn+7x+LVerpf6jMBpA1PjmCY+paxzo/R9XZeYuHpNmlp43UF2OQNOypnMAM50me6kvWh
HMZ27WYOWXPi1FsiuSqBppR8tZfSlWrLriMA4KYvBaGQ/INl9TBHTXMYJHNXLyDgUO8708/LLCNJ
nWCNrtZxtOdke85me3AliIVqAB6RPaMfhSU3ziyr+MXTCO2Im76TlLfI8sCdxQT0vbTSWGPC5ojZ
DiPierpmiSZ2QIni1yCL7lTOU6xhRSamHWN/oydVYX2CXDdFC8xyC7X3ext3MwB48CmS+/aCUKlh
hrgrKgRzxB+eC0OdAy+SBxhGO5wosNAaRnB2lZN2p4LO71KioJeVPrOcFxlyx+kmo3IM6BPLS/gM
O9W+GxdpMdjhMyb+dAfxk+MxTCtHgstQlXfgiurGizAhsmYx4Qh1obZRSXM/cNKjRkOZ1rP1MFk9
4XwJ8PNZ5XJbYMYIM25PD8Uv2upkUyfmvOrJAQFpmOBdr9ZfL3auMYpnetDcQDFlMB+Vz0Xh/QyS
sdu2uUz30K+29cCpVGcUNE1491o5H2wrnR6H5MjhLS86FysmVidJcnATk/Sa83p2TLVuuAfWwRw9
xZPkqJfU5kp2drG3UN2jGw7u2SYj/KO4MNN6vk4I9P3GrG1f95qVRe92VbCmybonqZhbCQ849Zkx
JntpL7rQvHa2EZmzOOKtWvzqFjScY4ZbpTG8z6zuUyuNqxwqWhX9ZUg7+85Cg5Xo7a2qZg26BeV8
N1oDksKtaGCzeY6p791EnessO08jMT847X9G9Zs8j51u/yhJuiuRM7ZsRZSHxokyFep1gLg8APwX
/tRz+I36Csw1kUrA5eYl+XGJLaYSMDgA5TtFZvKcxOsm5fjIux3frl19sCFcaMuY0mZNxgs6AGuP
J7ULZPiURtGb1dMFnjOyxELb2sTvk1HjhjVwsVr4tG+yKtoF6Gxx2x+qhqyjwhvI/iQ0PgTs3VV2
iKMmfguinMBoVpAQg1Ls5Q9TQDBFRSjc3BcpDJWFGTiQ+GT15L1o2NAtYnMs7wewgmE9JOpZuqO7
xj4GSJBLkZbzUyqKgz0hVKzVidlWdqNPqVwPsfXT+sVY5ZAoCyR1ho0Se6mMytckgqQ2uy1zPti5
goOto4mMHV5/S9rpGl/iLvbWTTFTzhu05yQ4lag7T0nzabO9L/6YcxEZTLhIqDH723mEoEJeLXik
RoJJpPEnnmYtgU9zgffIJFDqCL4wIi+UT2gXZdiSDxxsjbD4IM7okqjpAJmQMEgimqBgVzfsFg2T
Om2dLniPhckQyndQiPe9yinfDfFqB+5I1ihu9ITz8OK04t8d4Gr3FIND0vJ6xwBGLSiMA0QN2wnk
HoguLc0E2Bz5o9kE3idt8eYUI6O3hHdGWGeAwOF5+1P8OKbtEzrPT4Dgiy8MoTlol2lqHlVjH12w
bFe8/q99BDvY1u4xwaW6/DVEvPumli3eo9GmNOcHK9wpITaDg6R8dIdnMBnVCpagtyKUBfpN7iKF
J91iKggw4LW9UvQ8U8df7IDogtQ66c34mqt5T1zVSXg/7JpO4tC+gWU8j1N71VU/711cGTes2Z8l
MeEtcF8A3wXpMdK4BfsJx1IAa475l0p11LwhgJzJLE3UnM4H7WQ+5fx9GaOo0s44Qlc9AcI0SOIC
aBDsPXPrpcUHqvt9hVhdkbKk0vgpbMZP1xpPec4h2zSnFeHh1YnsrGf9/zJ3JsuNM1mWfpV+AZQ5
BsewbM4zKVHzBqYIRWCeAcfw9PWBWZaZVmbdZt296VwwRTJCv4IC3P3ee853ctr6ble/Vg6gYgK6
bOcqc4PQ59V8VCF8C0mCy9HiUpIPVJAE6YD05mOjOx2I4Mdtm2vSwesrMjiqbUDBULurOo3lshsJ
HNJGe+6EsPnpLYccxjj0WNkuq73JVuoQHNoxbhowNXEtslUgFWIRWyI/PxsOqSHEKHnVkaOIOqCh
gAtFnc4lRnp5ueiHqiQn21sDsnpuhrTYujaC0bq0Vq7ewi3kMLcoR76nVxR/eluCjYA0pNk9NTlE
nbTLLNIL2e01DfZllzAqnbPiq5ZjEVrCKOCCrP/4Zs4/L89+565J9ili+8eGbEBJz30PfAogGyBi
f3j7U9fp+sXmxbLcV88elxBHOJKn3ckuy7Xbk7trEh3fH1rZvHhFN7fY8A5PGNajtt5Z+ATANja7
ltTIjCNeVHVPjU3wx4QiQHA9t1Z6clWArYUDKmwkrknuLBw2jJlfElvcm06t21TVSzNGsYxwFMzD
k1E4p5gLPyqB7Dj9ZVJUs7Vxhr/h6p1ce0EZckOKGyN6zgnVroiClzKmkx6XH4abf0VOI/DzTM9G
WmKSmvBXGGJVePpz7F7rsj5ZrFZGRh6zQ7hBUrX70J0LXU+tc+UerEpsPWZ5dSVhQqiLk6l5+t8Y
qwp1bMdPoWWghPiXZM26Dd1km+VkXfvKXsgIY7+uiNKxe3ffAoVfDKNrrV0J4TE2ZYmH2CW+JMDQ
TbzImlnjbehUsHcHtBBFDEXNDmb4Uga1T9k74eQxCAwTwvBIiyy34FNOzevQiL0wHfpcrTr0g6K3
pspjHdzj2npK6VEyI+uwOttvDEtYgEoOLvycHGE679tPs9+mYV8SCcI61baWOegfE7FOIbiC0hi/
leTbJ6SLG51NZJgex0TXMeFKshLJToMttGMAT+TeL3sekNlqE8zJjfiH6INaZ5WFxtbRG9DW8l2T
EfvAkHuYKH9Ew/pglu0dCeLnqKJ2O1XeuWPQkGrhuh21m4GgZYT/hr8b91z/HuTVay5LYjCBoe+y
lryVNBG3fA5s7J30L/6uuc+iE9swcDx3uRWGwP3wOD1wJhwWiU3CxtAMK4cLN9cqeO7eaK2rhjOa
F9Iet4LpV2aLpSLD9gg+cqOk+4VKcdrkAGh9jb9GsxoxUCZKAO7jtzBqQZCi9RFNaAU7SwP7ifJk
wlrt6fgR9N75ya1WrLuekWqr2zfIgWGYDyvUqKdcCn/riNQ8kJYHv6KVv9vojcNlu0olLMIurXF+
V8oFL12yER0tPXDXXhU/w/x/QVI/m0s4+IVWcEXJVC7LgVlF0c/YGaN/dSC0DTE/qeIfyOaBot4L
4xZSaB2fat38FiKslzAMwCDo4bU2uq90NhUh9eB0PAC+aSxrh2auhLkiLokXcEcY+ouh2eX/hZ74
f6ld/HcZ8P+T6vj/QxGkIbz/rQhy1vf+j//5t45+f/+7EPLx1/4hhDQROzLYQEGFuh1ktfFPMbFu
/weaYKm7yBk5fujuP1WQmmH8h24gSvSw1xoW/4928b9kkJpl/4fncgc4qIwRcc3f8P9ATEwdjUT6
3+TEru4Y6DORYaJLNnRu5vn9f5MTW1EjmVPAq48YnJBz2TPyBZ3QZlGwGb2akOykvRbgkU5zGKE2
XC03zF/o6hTHKUYc8cBMdLxu9xwkdJ+bXGidfpvEUB+CxP56PCOpxN9ZKQO1KCdjoSqTP8DWSRFs
MuPQUPSPOrohOEGoOgCGtfu8zsS9de3gAM6YpeDxdgVKyLfksgl051MVGkhqTOq4Q70eeRZ/TNS5
+aqlxkajHju6ZvkSWSK8pw3zl0EVxVZnuHjPhQ501OvXQe1/tCD1CJ0sOEgEXuiDMyyClwSP8VbH
X7QsR1e7d1AI14bVi1PRYGjvu6T6dmkBSk6bgsADewrtZxHE8tp5GPPiaSRQPB0Jnkvy/IaSOT6l
abaLc87htXrPZn2NXY/9UQ1Of4xI1z74BtGJuHFAgfYJaw+hyl4PBGfSTExmxojhU7JuNY0mX0D1
vDMmCy+gGOVLHDG+VIHh4BqubXJOh7/KV9nZE3aGMhpumiYI7arz/BVg4smvUF7WyFiqurmas9tI
jJLahM9oo7wuXbFt2wg1ezhiY7mWklyXmoqEnBncFG4hU0ahpevS7GzyWzbZH3YV5wBpCrlTkfHt
DUiFiKLheEgeCocu4VTHMAwku5O6h8I6Z93g3x8PrqFfjbIcLrUzRzxZ4Aoild40YhGe/a6Nrn0T
/5TTTyjTmm2yjg44sEqEuVG9rgNrjs9U4VaFvvvZpffMIzUOJqFYqyCRyAxxTiyMMCLFVTOdc1d4
Vy0Ok9ne5q38Uot2bHbDW1mIV3coniFHEO2unmvLDu9QoeXKCvHYN+oCZbdke2oIkhXRJgU0y7jf
qN4iHZSXMwiLQHSeMt7J+EfaBG/V0VmvZ5kFbUnnYM0PQLSdnZZbsbYr9T56wtTZ8CnYM0VxfO+C
Jjsagdmixuy++xR1QlhU+fHxMJbABMYszI+C1NpVMKFgndeGtSdThubYu8hw6wHldj3ztH973szP
zZ7Qa9njAmiH+vZ4GHAqR/QQL/So61uq1gEUvXOt2e6u1fvncWZwPEAcj4dQtv2xTMjffXz1317r
yrg7aO6fTjHXTXtmEvPU7eE3LquccY9DMjboeUQTmDW3acycOc7lXINm1q1G5UoHRkvONJO+O1P3
z5ijPaRVxVOB8POWzQ+S4fKtxtI4P1GW79/iRifKzMTJm+VizYKMoiVOSHJszFc9tIZtNdnl6fHS
46ESbfWPp1yF6daZ6k/wIpTL7ugRopoQJAeodGCMOd+DsjSLcSO08Csag4R1i8ml0Rv0JzCsXfy4
yy4kFvzXVzLFgwlbWYC+58yA7JS33fmhs/ne6JfAOc5P09Y313VMZHBsMRZdxOTZkAcS5+uYKsFe
AWE2z7RuECAvpAUcV5pdyG9tqjZpR+UB15mo9jaglf3Pd4d/vjsWxEMWWfFjl+N4SXLNg4y27yPv
KdU4ZUkbAs4YFpesnKOmS/yDRCtqlIhoStYPJ1I2TC9zeXhsyQitAFdfKhuxp5FQ/OuwG2IZur+s
AMjJFOqf8DMrMLfM1fi0dHSInn3A8hUwlgWRX0HJMW1WCTG5mN6R/KNeGkh1KhQ1SJugrJfkgegI
81wEOW52q8AKhFVsX9woDCBf+/Eq9E0kHo5fAw/1J/Aubj/p2zIg3NsD3uQ06iWqpXqRnrEPtBIx
7PwS8DZtQX0VHgJaw1gB+fynyYvOXZfHZ03V7VJ4FAiPp/96w00qfcck++IPdniMhzg66plTQBn5
15fos/EGzEBHKy2bK2Wsse9c5931Uw9bnW5e9K69gGEj1FJk3asp6UaMCXGAzI2do42sgI9VrrWp
aD5z5a16Su5fgtSNpU7I/VWR8XGqLInYpinRhNPHGNf4AtDyRLo+nkJnvGWxzdMeEemuNgQ6qhCc
3KhZiF5TjuytaimiVWz51EapzoBr/hLf9bPT24iXAipw23P1c4hW9lDoxiGE8TSuHq+RnW2cwS6q
Nasmc5D5zz0eEtpRaCbYlOJeywYGvpa10XRm7LSTyzPzmuLU5JjZ2bavJnliLO/tsxJp+xzhl9q0
dg2yC1gKO5UW/u37PD0+3qXXrUj+IGidkubL0VP7RQD/eR4QE7CfypfHSzoBOsKJyIStwAM+di45
71xW5eQoWGdA77ybuV1HzkPdORvpkEAQdZO4954k1sbDwlGbUfZkaaG28EkgTJJenHWnSp9ItCbg
HtD//vH08QAcLEHUWo3bx9Noyg5hm4mTyuq3ckjlB+AzOiNl2W0fT6cgP2ejntwDRjK4OhmzWcCm
AKx8kJAA73GOmoLIkH6QFwIpywjbKxa1/kWo6B+v61kVHKocecbjb3mq7pcVxckRbCOTmZwk1IZx
0xCX1dvoA9e14ZkhiFXRh+eJENo2VmCv9aIPhL+fk+F0BCOnAyNNbUftTegIzfCVjcptVYrMuLRA
Jg62FhZbZKAu7mLiHejQqJ8OO7Nhd6joJ+ogrfEunUGJOZasPXoP9bgIDG37OFaBmPIuPe8OZhHe
ZUVmTRBISdZl6SPqwijDfCm7oThyiGKmR+emILuASALrFyFJa8Hgv9hRe/OtWHzbAuK0A97vUg+W
e4mSMST5hjeSsnvxgn5Gf4jpYnIMgn8Ugc6zG+8FXv/NMcwviY/3FVKnht55aDa6so3XDE/ZGtEz
A/z5XPivp8b89PGHH+8iQJLPrBObvNJoutqGvFku59WKsdzO9+vgWaBopanTqB96wn5Wpzs16vSq
Hbr3gez9Y4zB4bkzOciilym/xxSfABXjdNX82tyjYDklyNWRNE3yg4ytW6e3yd/BrNeogdJfjQmc
InJnuwNS/m1a6HjZGmAetn+gudTuGc/1ByPxG1pV+kDTJmuPxC+K3VAHPQlZpUV0k4fE1sWGkIC+
uGDqSDd0zt6B0c0HICO6+mB0OH5P8rsEpDANQbHSq9jdEzZOilHXN09MpFJmejE+1z4QuzEZu0MU
yOEom9zYFpx4Y8FI2AylOqpSjhvpZtEzJ3gE9CBgcN4e2qw16WQASOiq7CNF9Wk2AMi4HcYPYTNu
FSlIqQcCLaNFB8/Xei06hPxZW65ZiuSnW75Jxiegqvx83Tb7Oq/MJ5r+E6Kf0fxtTEiJsp5BJaqY
1QhS4eRkcXLBchDQ0aXN6RvFtAOY2B+ZZqOBGiqw6iipV6VZYl1Igvc8G5p9RoB7WSIJGXzIeOUI
6dnRAu2PZmIDMKov4AFfuvlDNpK6843UvXSDdglOftw9nsKiIhAxo+tMGa/uUerhOiYqpnfoSJDm
aBPg9yuh870yZeqcE7eWJzdN/yZzTgaSNvXEFYGiwiyca2JxkZqeU168rGy2nZM6J2gxapf3GXJ3
xHubyIe9U9bOVY/r7vJ4oIfdXUTC7cSFaC2UPX6ZQpV/lJgRf/pMzwIMEk1R/cMy+GckseY9aNGW
EZ3aPEvh+msqqfHsKPR1MAjLVR5DBIXnru25/Z0jVL8Jx3rnXIwxntYDns3nosxRYkam9+rN+Q6O
o4Iv/HofmfC6H5MGmyUV/pRhNciYrJGOOflMpv6JNPM9hbi5b0xWB3brcJV4I40LSToCUgfGwmlc
vnm6eAMzNvw0aJdVHBUfSd1niJ9idVKunpzBZJAozBr2mff9Hsf18EOozC9GSM2rgoa+CadGHYzU
VKwSlYKXVgMWxJXz1fesKJjUvHNRq/6pYTRSkCf8ZaQdGE+rKAi4tfu7XptPieYVX8qgpyxqaRxY
ucVrE/RMnnkdoApCZa//6UMWu7j1/dfeyQ5FbCbf0kN8pNzIY+nTq+dUD37+8Xpj+AyVbXmx8Dhd
095CijSm6bchtD9j74TPvZPvwsak9vPjL6vOjTfUrtFxLFW2zDNbf6uZzBBvWVfrx7ugOj2MsyxF
j3ebrObUbDPcfTwNhXzxMYZdH8/sFhCCcEKsGDUhInkLMNA2j3WJPgokpnNIJbtPaEuNNNDQPXBV
wNqVhkVQsdXshKhwcviRvq0wJZ8LEgo30MiNS/PWTNgMUpFHx74jPhK3E5BQmeb6Go1p8UwjQ+zD
CloLIWXtCfcNlb7hUI/4ndgMo56/Mkr83TdO/2P6CfPIofosPJrjmCyyM8Y9ctZIXl0nSuQfBI6c
R6+Vqxr3/AkjMZTZoKFGCFrjGASttXKYrXNTX3vIXl9WAv3VH4P8wHXrAWsx/zzet7yU076NUtMO
dQ6tmH8sL9LWYSy6Y5jHxpFxpYMERulPlbJIBbKl/yGppn0XbdeiPmVhMesUpujdTqYJSxoEvVDJ
+ik0GGwgoO2OEci9Y8EvdGmUwXuN/JdkdxeCHL6Zc5Y05rYViM+Q2UEaVpVzLGKyWLXBjDDlNebe
d6wKzS0LcGiZROJZeY4cL/F2CTEcyBCzYtfUscLfPCFWT9r0TmYJqF7i6f7x9PFaA24unKzmFmcy
vbtOiBbeE2zT37n0fNLy8glkS3+rzTZ/MWnFvuhMqHPqoVtX0eYxJ48kWVIt0Z5cczK+t31g68dB
U8ah7dNkp01KAs1h7a4hLN1p+qTIZ4LkU5fqM+GT+INyYOk5BdqhUlUrvfbtH0IFf9Et1j+ihkiB
AgXx3fIA7FQTK2Ni9c42L5SGWZOaWJaFPETuWOF1VBHzBQwOXpPZT34PE02W3iWqdCpAJyzRPVBe
M1AZOtB1XgaePcnM7QRzATOK67Hsh7/SwdSu8RT2LzrxLY+XuySQ6JTm7jO7ts2M4wvW06dsLGg9
aPBP46wHbkGlfjXPJTrog9V4Wx0bBPRHDGgYDrwnD3kGcyG7e7FhUEOcmEJ0yXyshMbyEFjprbfr
5MAvN9yhXq1w+SXq2pqMeI35K9vwQ/LUSDR5vPavN1hP0407BvXyv71R1UQlVS2qJkjqZAdawc3s
BZkPI6TokR9s83j6eBjL8WqnLKlktebPhkfXLCSWopEFK/r8UqJzourLI79x9oemGp7T3BieY0pY
gFO+dni8lmttd0FUsH8866IIMKzBJqY0whkef+HxUABaQquWXB7PNCCfPqSFo3Bc/9QgK6690xRN
6P7mh7yKxxqQnIkQoK+zY9PIXZKC0Ykm4awkbGbPNiGJobKF3UPmJPE7Bw3hAFJ9pAj8lO2Bfry3
asYuAz0NujQJNW3BWkr8CsTyjYVZA6DqSyJgD3CDMwsOmN+JsUOQNz8YdBDngfn8Zdu68CvJvVbj
lB8UCusD2SzWcuKTgb/jVAdF7GaoDHfneYa5V3CpWyP0F0R0pOCAcJTaNjEiNcqXg9fOtuTgLRSe
DjpwEE8Rxo5l5KeUUz3S9sb+8fHl7fomWIZgbFeeDT5kJPBxmQpYIaMcabxFL+xOuJPi8mBDlVoz
5ydhioALTfQfhujdhck8x2QcKStkiBDnkgPtuWjJ+R5fDoS8llqamZVAlEy7DVkX/AX/rabjcSbb
DCOIXzjfJOwtWuItl5zYr+gVBDlemdmMG8t2zpbqntoWRXdcAysdxvxYFQ29Avkki1zuqoQ8ZVzq
S5+kXsIJXPPUZEgYGE0MBk1gcmAWdcVGrjn6HsIVMvpOcUDNIfxRQq8impSL4WxOk3kEVakdhuhO
+kF4QLiJp7kkZbwpf3kBGSmO1qy4VZ0dw6Jwa6b2tRq8+AhwkMOX6QBncmS6pZ666Ih0sfaO/cIf
uic5lE+Pq4V7CaEDs6D3Ai4WjPGQ9g9x8JQfqkBUNgOxnIZ/pksbdiFkftOqpoakNj+giDnkql3N
yA7SMNEnmqgwBnNEoUOwcGuAdpbB3DdpSiw89EdDXJZVgmQ/tb3VhOPkMADZXWRiqAi9sINN5Zkf
EvvfwXKdX/Tpm2UPCtwFpZTOqYyF/t0YJnBYOHM41/8KH2l2oOFUR+yGNpse4Dj16gk6+w7tpkGC
5VmnOb4erf6VsHAYdDVGJgMSWdUS/2Wl7hNtyGAXwqOWpIzCt2EYpzcAAG2glz6mM43L2B3pQT0e
In2SG5l5v2ntIAbc0AeEM2JZ1Rp94kQLPLQ3CvQ6TafdpJjP2sDxIvRM+aBxV+PqAKJyrVzCAoBk
m3dEzeYaV7HLBYDrl2KDzF0XqJDAjiOt6KPGFf+EQWnV+TNSJLaSTdIWCnhInx3xVyyceAwZCccl
9j6knkQqqmvZIdLHb+Ol9JRAjsiFhzCTXSUiwZ22cWEhES7ID91p3SGZ4GA7VKy2mq3k9I6XiR/9
Enai75D0E4cBdmdn6CBr+deFdHfosk9jskLgVJAm3S8mgCkb3xjbqxiiU1o05Dw29yQpCRSqjE+U
atHK15FNBQSVrsCpfsgkoteIWninOSuKhng9Dex4OeaHDc5fRslsasvWNrc2rWDiQpVOrrZ7drTp
jDgcD4zb3c2MLGUnb+rzDBeMTcycWJkBgwe7qg3NPYkv3jE3b3lT+QcXkR2IYU56EiBFhYeR8HZ2
bh7A95HyS1BLGyWUGaBG/XTBb3xaoJDQNr3lZrArfdLb8+BUih7xjRv2REjpazeqXjLc/wwc2CxG
ayLXpATOGgzvFYYvTMsT/7mGT66h+yBtHDrSg9Zq9ajl9fZvTg49DlS16lQS7pAT8IvtONzaaC8W
UMMWOmvfuzPMLu3yWe9n4+0wmMdSCz7Nlu476jnjTsCtg3dr3E4F3tRQLQNMamE8HONmSG4uvJxF
Fk8vIQeeJb1lL5lDfDvSZm3SjttG6tvC1s3lpkoD9y3iHLUwnOovyjPyDLNUrGSMWchsay568801
tWEVQcRY+igbYywrhzFrECi77p8ey9BO1Yo8PUFzp2tf86qozim6xrCrsKwGkJYTUF9QqJvl4O/p
IGb08cCwdQ5iRmODtaPe5n23SwQXR5qaH5YSDhFEkGB7vJJO40c/Ndk0SuXWd1znycpxgmHdt1OM
otenhNOodAo8on3JcWmonD31Vn2tpxRsYVZQhnGWig2ihakMVkHbHDsb9XsBQALcI3FxBePqNAMW
H1Xue1+N1sKiB73sRHyQdBI8bUARZ7bn0pte67r/qSWCLgLX714DJE2106Uw8JzgVPyME/YqFd8w
/LvbLkdVbgTqpUJ8iplyx77oo8CmECIxDR8j/u8ypdmY6sVzqwj783LEGkO9LmOj2xcDWjLdG2OG
fDYcS4qCTsrfDf1+l1J51eTZs3T1cl05joHcIg3mpWvZ1r39SY7C2kqG5g2FnY05x30ValbieXX1
0UTpH0gPBGwiBxpzwi7bSAwbB3AQjSAiwOOjtEv4uRlmp/m7FhP26jy26YwWpD/16Sd7NHYcA3MF
9iNSKNOVGu5Vw0CKiSfGYETMIUqXp5INQaQOsgcjQDuP+mwfTRh8uznNBkHfxokZ9nh+dbcJbJpK
7CdaNyG8hbySR0l+o4Oz1nGAHArBeEGTDsTwqGPZBP7E2lk4mwIHL3U1sHt9sqpr6mJbcpI3zYu/
Ov630cWwpWInEYS+Au5AMqaQa5Z61R16NAu2h1NaNcOwGWjMJykRLnqA5MwEE4X1Vcdtnt+NTof2
LOQBRKp1iCOAjFbd7eh7GccofO/NjhYwwirEavBbStPH7hqQShOA9174bqkvq4pE4BLBqWQGtEpa
YDuqSj/hf/ZbrApLzjzUh/mirT4Tj8COxAIQoLU2VMqo/rQ97+oAQyMMLnhVpIEdQAdwtvD/2pgk
UHCKDzMJT5HNb08qiDck+FE98OGwPOyMEMJLLKNDmGOIREdnagSOifEAVHAVFt6bS/8J1WCRkwiC
O6aajdLYXN4M0KQLZyACvr+AdKz3dg49Hu3pvq5R2OgdswaLVG/LbE5l6XxQtjY7uRsGJEA6i8xq
xPsdoBbfeIGLC8b/gxtyHWWCM1kar+MMv+2gPDRxtdg2HQLYAqXI2GSrukV3Z2LiciJ4+eSv4w4o
gwmBSPnsDM64nnx9D7p8WwmSTHGSJxgkLe5B27xHavxFo6PZOL6+kYkGG7CIUbZHnKVSgslisq2P
flhu0kRluwHRcTYqY23G44CfytpbHEmWeMdQWvXopiQuUXRaVzq/QI1FfKqmzjg6FcD9um73Iid/
jxrew2NRvIg5WZsmTLzu+1+JSe4MEQXgKUxvZQZOj12tszlUpRfdYSAUR8g3A7m3+mvsetDfuUPJ
sim2SVO8Vsy+L37k4uwS9ZwUXh/xuyRLtHhyVaLlxB/mVJustW7g2WFEzHRefRwo/GzS/sq/8GzK
JxhGJ1w873nUFRfCEuNtHFrQCCDtN8jZKqcQH2WkZQsHqb5CInqNoNXonR6e2hkNnwzBS9fx8aSF
tQ7EIVZjziwRdWAuLNahxnCPRcOkw2r8TRi8OlLgOMPhtKKWjGGhwNSE8eyvB9/AjK38m9+OWxrX
3r4C96j7rE7up5ZhtusE/kmuelBb+eeAUGTPE7qHwdoupLvNo6nk8tU/+2LkKDVXv8SqcwywmSaY
3T7wZHZPsQYcETQCIoEAeY1jrNCGtJ9bmgYLvUpAObr4B5MIwvYAyAldOI3sxCBbuIKPOz80+W+8
D9bBiAFR1qSrJ0QMnfvIfq3iSVEenKBu41/pENJrsfHRtgOWuxRJFpb0j0J3p4PrOw1gFS26MDPH
9l8HHwZGtXXY6i4UIAgJU4dzn5AE46Bbzr4Cg3wkG3fttnF4wUdzqgTsX4ex5axlI01L/9QVCb3w
IyvSHJlRWW3RrVuf3c3oODxXFyVR2VUKTTQw5rUE3UtfKqO5XyyakT2/jsTOZukhPFSg6n4xGGpp
SDV3GUq5pbrDHxOrNMCwNBl2fuMCKUcTJUuV2yswr4wicVlAak6ICCW6rs/NfVd5wcqNrYkayf09
aL8MD396XqrnKArccyv7nZjynwhn58FSbveExJDE9U58AXHHQyqio/KMr84j8LAVRMIVCqNWO0Lu
AhL97HSp+dSjN7z41sj+O3hH36zPZpWFGzLDyXWPxt/oyijPh4rEz3j8zSFweKq9ZniKGBbhzU3a
xdhaw1ORZevSa4KNSKBppFQCBMoD/CqvNbnVjJncJxq/7lMMPxNqexKtXT1j8txsrKiEGlHWRJZ6
nr+yJdLoKCqIiTCnN+0XR46Ye5AxVeMuvWJl8ksFBoN/L49T4EsN/hytB3CUlM7OG0xOgxwQIgBP
aHMeP1PMOYOecVR67ZnM6c2Ue7jVUJ2sbOJIaVtBLshg9yL220T9S9Z62t522GacdQdPH+FnoS0N
bXqOaJTeHg9FxZw8o6nA9wHsSoftq6Mgw52GxyEt7G8EF+5etztm2MXcV522jmyvQU+MWZZvGch4
i7AFIFs0zSnHEqHjgMReugwHOg9p6kQHuwluRtA/kcfJwAkCctaN3xCdUDVn8TMkXWvt9xoKXgD9
S6fKD0PPiimjiTj06KvqMZKEIVVdXO4cu78htPL208g2RpPEovTm2EF4HCQdYeBK5Lx9YuTyK4wr
BV8s3WRJcUIxzXcmShK3/y4TEEYHA8LVCDmIJht5Mxa/asOf+cU0YrvKxWf50Y09Y+nUuQSSg10a
eGAliOV1/WMp2yeih8ElRdgBmF4iIir6Vd8DPc1UfKHLYy8n4NiK9O9B6yu6Ts9RXOhkm9VXJLQ1
exk8kMqfuOXKdCuCUM74MSwVJVTWzk21BTqKt7aK9zA7onVdw3rl4jj1qdsfmU3smljrD4mOx3cA
grFq+spZ9zWabppths/5Ew4YRwe6zALKZJKjX5IdgtcYE3lG8H3VadaKqQyWwIZLVTXcsRUkb5+Q
bT3NNllGgG/QYhLslVimZopZdOLITw9zKZpPZyT52AXXtLRrg7Mxg5ZV7Y5v9ljouPcXOhO4yd/V
Noo5UgRjMH3AWeCumT5XfamQsyAE3Hpjo1aeGk7mVFKe5ww7GdFsDKIn6dVofJ9o00LJzdN8ttg2
d4i9F4HIf1HSHmcjZ9jg6mRGAsQpp+aDjqN/cLxj1xXRMbf7zSQMHCOV/+S4Ul90WsEqGolLMYLO
7HEKJeqzSEY8wCKtFpbbf5vxnA7ZqROK7E3slhfNq9pjSn5JKkqJ+h1Vty/7YzFa/Mv88MWIRxqv
IXeRpyV7vx6mpcV/59Ri5uQrd5HjWydti14I0xki60zvMBZlshy8Ml4LApwWcjBSCo4JFp4XvwWO
i5UhoKFHZPkrDlMQixk5kYHFB/14cNHorYuIsZJhZXN395br9N8pLCnd/OKAKA0NYo/rtU9+hGr7
paycpRhmIzMqLAI2DwyRt4n+VnRII1y7pKGWCNg4/jaSYGFChofWVLYMzguE125DyevCmUdf/ZP7
EX5EfqgxjAlZdZzXzLczDIUMl4kuZvkbznlC2lEd7TUmApxsvXyZmwQIS4n5gOGii5+3q8u772JE
QiW4EHQOPNv5rLUAUg4gbXqdUFTfXaJ7F66GML96dRvx19esrRGBpIARwIVRR5eihb+NOf9mOs2N
VIRtTifeqt2tClAqVr1405zWRIvfQQUTzrSzDLntKNloWiGk7yK2tqkL1/Tgwo0pzhDzivdWedcU
UeuSxskn0ZBbL2rf+plO1EoMa3XgbsY7c46oKghxG+VHMbCKRvB4d9PIJFyjHsod2gbrkR4BIYYO
n6/0dmnic5OmyVdYpBo9V11tbPkndQmV96Fi8GMLwkcOI3XgJpAKT0Gm26tUU3eav5xGXZzltvCP
diId3NqzxF5CRmcMfCqJ5+0d/0kgbVqqkKW5H98DYM1rBN9wogTpxFxvwW3WDlbRK3kxbFxSVEfb
Lr7qkquRsB7Kr2oJHb9YdubQ4isK6g1nqW1M50AVpnOA1QBHKzunHbxGZFdfSbjNumPm9dVqtF57
ktcXvZ2xc9HGLolttsww2PS4u2+dM8oF8UI3t9Jp2CbxsA+1FKnKHPeqSFc9uR7nUnKzKBxE9kc5
xa9emP12EHSPTXSfADu1DRFvX2EQfnlT7t4n0oVzd3b/udaqQnTEsBI8U4zxoKXJSAvbWDk9zaKO
TD2W+nIvyWbZ1Hp2jZ1U7ul+XIqJPG+vILSgCcpmGWDIIybeIxpLoEM3qWrXcfBpBPF3Cklmw3Tf
PoAj5a4Sh/9k67x2JEe2ZPtFBKic4jXI0BGpVeULkZJaOelUXz+L1XNvDw4O0Ch0VqWMjCB92zZb
ZgE3pe8rbtfaI5/D3BAaRfPTNRRhIIkErscKEIWVSz2tbr6uHnRuw64w5jsbKDyeowCXB2c8RxsJ
w8GgTHr52APa202l7Lb5UpEw6szqUHh1FC5DmgbYRwigUFfKtK7BlUESMaOxC7v+LUlhwgg5Pw9K
O5d1O1xwnPioFw0X/jiG257Tw8mE2IQ9StUDNhoI3jCGs4I+XSuDQ9igzLDEfujkZIVR79U7PcH3
qRv5zdI3dK6cbEV1uo0potTwGpSFelMw27NqPuhN+VWONyQaPns60/eFrl77GNxbmyq5nTgNDTXD
ukBbPyXL/LSU9NHNNBMFcsUxgS28r+b5CYvtuTRI9I6aGUxSveCAPswtY1dqPaWl+UkrrH+yUiJ1
kSb3UxkfXYkomA0fGXfGgJs9CpOJyC9Esotd+zgo1h6j279VBrAhnfv6Foqqv7FcOmkMuDFDE3V7
Uv7xTpoYnxyn/eKht3eE2JKw8+RTnIFLntW9TWRoZ+riQN8VXSdQowNRlXKrefpbLa8UQpGlHLXQ
1Sn/w334FcXTAZVbhFBUD816RyuWr2warmmu3tnE0CVp1w+ynnGCEKYwkVdCYaUXqSMzcnV/9mo3
30GvfDNSs74CfttHJuEYbECcvrnxe/MZsy63ZHXVO7wVtIzgLMr7N311K9MOs4E4aW5bjSDdGE1U
kQFxr4ocKUaPqDlY5tdMeo/jpP+ZFsPZZPrIQBanRzN/z2OS5HU0ce8B97sZZMoxUOlpkOeI8I3N
wSmd3khf3mPPZ3aR392UvnQtoY/6zdEaDyuJBT6B2wecs5O9ZNcGmx2+Dap4Lds/YlhNyTF1r3Vs
sPvOmvexc7KtEqxHc1f/w0HyaEtRrxaF+944sstcrpXlvZIFIpkOYJZ+UuSoDutDI3CY+xWIGgXd
xkNEDzpNf00sXONzqtpTHtWBtFW8VRiv+PIYKqkW2UrxZE11exSs9DfamB68ZfhDh86+tdMPz2HX
M3kabQ8JIbZBe016Xxxqu/4S2u1SwF6TQK/AnH15dNkwpE54J0o+U8T7VhgEdpPH0SRr8ZHkH/GY
bLV6cPdp5l+BWt3CJnxsoXEN6mQQkKK4tv9Ww8IgP9OWbbU73cahJ10fMlPt3iU1Itm6jQ8dubz7
Jq/mERSXRVd51w1EmgCHx9oStECGdWtnx9bPyLWMad1IT4XtPfqz+Zzb8ZcFNGyji/6xw4LFU5KN
SZNEbmh08Yed9Tab/uSDVigJvcn+IhlOqPdCm8z76LRP7GYA9DTDt9+Xj4ooGTEk9UFej1Sl1F+U
IImE/EYLjKPeDOB3KchanNsf8PECJJs40LT+Dzmkr5xCT1zpFC8u+ndfi7cqVp9uT6rWZBofbQVM
w2V6ixLYmUaQxiBmO+2MTWP56ATXQHMEfJnM4tbuDUbrPiRMrgWdyIkAjDDA6mLH7vatGXSM1xn7
ZaJpzntpmW9YC26nVHJOLxrW5S2GVVfdVi1AosQFxFMS+ErEei/Vhy15O1JsHQZSx/goEpgC2WDi
nEwwvOvgVazGWp263bBvtGY6DDrnPMu2XajtcZinzZPRRYcspQlzTNGKKEI7Wln5ut608owgV8r5
t6OkCx3ei61Dv8yKM1jyVFpjipWANczswFotyouTkU3HIthq1AdaVXTPteqakSZhP2FdBWhB8r3F
iWHjXZZkmlPjzlcOPTl9erLm+Q8jDC6RtHpoXOfFbtEjDNXdZ6AGN7M8Vqbt3pCzOAzeG1/yTCfG
MDtPuqLwj/qKsGH+3GUNgr6cbYPIcYIT3KdURujJu5YO3PlQHr219r5tPseiT1mHwR4yvAoJoopf
hcl+VYrskwjoJW19uDYi/ZMhHCjD57rS03gPy0ICI7UAfAZIYilRaNnhW+FuvApoJo1LQdd0YhNZ
0MDrXyydmC+SsriLrYoDuLuraDjZT6P+mHg4FbBW04xtNze5h1y/1KgRNdk+NpcISBR+wiYBi5wl
2WM96hQmYyRmpGX1u7hsiqU5+cFipMYGzQlUqW+9Z8LuNmUXPZF34KDh51c9dz+6WYJR6QZ+lELf
66ijR6msm9J07tpyMra6YZ3Xa2tlG9mmFl1NOpNcECZ8CC85f6c1PhXTaTHxNfk2BmjTjeNNAaLT
pvGHU5uRXQF1d282725MvaukWn3vePMvnqggWZ+5fuJaLDkf84HFTORPjzrL0WpAXBCavqXseOJO
zXNLo9R7Oym1YZ91qcyVKNxXJC0Rsu3mD3meA4MVbcbmdJ7jns2HfXDsumBgLwNN8VrROwzGKC9a
oOg3BpvAtc0mx9EZ6TM0jT072GTH4uG56ICYdR3ghHjYu67P8CF/Wqkh0BuEP638eXHwvPC825sd
11q2XLspSblEdA6+vMW3yJk/uQJ3kjaM77NuZQeeMmdcXW0YmROSuVvtISrKB33um0NZ6hRTqY5a
vn0pTP2L8yLCTK42Amsyz4Zm6vmjr7dF7u/zJVN7FPjB0fkecvnskiCe0jaIZKc2SkJbj1pAj7Nq
zvi2wo7KqUtbUohbrx6ihRbRXqAp8uJKW3dhcbzWOOgyPzfG/MrGb+/1CUeP9etHpQUDokx764Cb
5LeZcLdVBzedKkhZTIOrb3FyCuMm7Vz9xu6mK5EGzuDcI4FQcAhtnHHb02VRufVPTlkOA7axH5Pc
Okl/QtxM8Q2hNG04UDPGtzA/LeO3Ar5hDl1x3+RsccySzZdB9ZYNlgihv9o3RslSdEp3SneI1/rA
VRxgjXoDzCS5uFjxQu+QaUV2YhPAr51enLnR/H3ZEF6d6S206P5q+x4VSJlPMqsHsFerBieLjpxC
TWsjIfkISlTCRMWzmsVdyn1j07rNI4fXe7p03KCf8fO0JTG6BF4XMFgRGDp23UB087NWsb0ubOMA
Nmq9p/UVRKBMvx+HvdBdOpfi5X6ZPO8U+zXuAdX9jH3Wst7EnDM1RXZTcK6zwIoqOBDP0nsjgp7t
LLN5rQ3s5jlVN9c+YbjNq5+4dKor3JiaSyl/kFlC/WvWLeYynTRTd5kt4QTpvdjnTtbdgvDAPGrh
rauHOzFE2QFIPmfxpKG1KK/289g6O4cGrU0Sl4SgAC2LRNL8hjnnOTJNcz/Ni//Pm5gYILsIUvpV
z+oAvyftcuKoZkVvED7YIEHzOfdOH700HNq1hBTUpMYLztZizwuvx0tAkCzFq/HWz++94izMlsXf
a0sksMAoJ3RdGlUxWWcWb8yWs+21eJ07qyUo3e7WLLTxhpR0s3Hb0rkuEuQTnfJRUJInl7ws8Yfg
cJgZh4OCVgLgnfIhxTi+76RXnSPQjxt7dPJwcZ4yOREGEGca9ogI5ulDMZAs8ps7xrn4kPYUljvJ
cOrS+TIOgF+ryCHJ0ro/vYNhx+p0/eJO6oX2vzUgd7eAtAidmfkYP0KKSf5AWBuff/0iCl4lpUog
InM4lIaLG8I372iDD+eJvXuNuz+BzsczlVsWvMNbO4lOUwHqWc09lPv2TxOXEEyL8q3EMrddrPWp
wFJR9++dIZZAfj2kx9X/OYHtg1BQbNcDRtLpH9CF72Q32XAmBYBjucYxegvEqe2/cxX/meJlpKyC
0AB5ZZBTnffkyCIszaHf1PEDnm0+avI/FXcU7DgJi0kqnTOtcnaTKToWRemNNY08vrhoargyAJ2h
6PqjWXKDm9m15km+U2lyMHnUfBeH+kgYHRgO704dF4UB8tCQBxfVvZZwRzcqYnUpi2xQLN4IWjlO
yog620IeEr+3QiSmdqEm0I2B7dt4Bobl3tTL+sHuzPwkTL/eRN/UXvfbZuFd+i6Apfs9miSe+D2j
KrlMVOgfCIbhRBVCmfhwcnvJ5UnCfHCsFwCVFNf3D7CQ9w7XBSYQvvMWinbXPjhOQmKyPJbo43aG
ZkFvVUlQFnJqwy4nhHmtgV827jQbHOdifHZ9+plUb5WO3YHqg08QX4BBNEoRhH6xMD1tpCHwJUVv
gwHapyUROWb+DUbJeKO7888s7siu7SmvvsagYooEwzEnxW8TNC3szVe+/IM2qYeCq1Q7mlUoKIFP
UFwDYUFNIop+sIQ+czjID2OSPuDbjLc1XQ4bFXnHyB6LTd2rI2GsDpk/IzWQ2EzuHBVo9+Ct+Zj3
EUemucMoxhPazPOdRkm8Wd+2qkgu8Chfu2HxkK/VRYyQtpo2vnJ3urTa+ByNiRvAan63BW0P2IDp
NJ3zADM8IZJyncsHhoGI8GyX4xR0O1oNhp66z/aWMzVGpAcNDNJMLAUSNJLsUjZf3sBS1RneMkFw
rYzlTaza6yxQbAQVGbHXY8taH17nTSvIs3JYlOnIsF2XrAngOpfApKNpfpe2uItj45eOBNobve+4
anjQDOPRM4vb3neqnckSwbOgH3fSfSVjamymlgJpPz5Pjk9bBthi8uIkYwH8GWgjGfN/1vlEOaHR
k5co1c1o6b88XAHKGJFM30JoZnfoz74bSiZPCA/Uu+f4rL7HtKgOpeE+chgYQcqcXIDdWcIS1ygE
Fo143sS1sTNs2B4OA3hnFfs4/sXkz/HMNHEeTRqYXsq3F3oHspxkZirpRbTuMEUCEXzDAvnbKANm
vQo6o56CCj9thgVtxJOOl3+zVjzYMB557MwzUKySiZ/rnsBvZmXaZ8zqioWJF0N+jMFAa5+zpE5K
oPnZXnWfsyI5zMBFw7mIurDtxM1STdUp2kmvIwHgOxg7k69Mb6kcTXCD0RG7kWV556n5u4XAA/g/
fqB9fJEm7EaECzLVuzFiJyCM4m6KATXGj27d3NEtB/aZ5T78slMvne96PSDSypqHlc6jy+H6A+co
R05Inll1BXwCraVxP6vmdiY81U3Gee79N7LBdOI0Js/U4SGpabTxSwo4HW2nFvFMVhcBrIpCSyOr
mFbHxIx/Z9zYnHXxWmBYwNOTMFF37r6Rj7kALwY9jgpxj5gPRpiehJfnYuBKtB8rAfALQaDfiIiF
7tTlp6FXd7RUW+HQwC1NJwWo2m4MVk1PBaxTtM1i4WjJsQCh+Adr2bWnsAv4xjukAepoALxhuA6M
ocOOY5IBjU5+AgOvIr7bQHWR6BPw3sjQx40xHHC6I3ZyAott1KKeoyC2NEWqEUQnvr89/v+X2cP0
vy47IGDQMQCSPUTDFMkkrsonMDWRiYYNPTCkuH+mcdnKFHMZ88Ef6SdP2khwUJARmglG7f31rQTx
vTfVR2n7L4CBIWxp9dnsINU068uk9VCWZwMGxzTE5EYa71IPRXka0btJyGSbScNuI1r2U65nf0eN
/qfDLBBwZmkPMes2TbMuTHwMRwJMatXiMJnIy0JlZwBb2s1i38c23xE6VRqockbaNJZHoOZ4dPOf
fOABmIuYl19TblmUHiMnHXfNKhvGKvox5TMp4sdy0p/KMX1N0REcLpl6Ur2QXWafb79n+dzdzlrO
vaEcWUdGX4AJHmr8AmGXS5Nvh5+if+Hzz3ucffcY8roZxzan+QZf7562eBLZPXGkpcVEmbKn1dq1
OqUucQmnJQ4HE1af14br6Heg4LnHO6Y/OrEyTrP31TXaqwXHcEUWo5tbAn0f9ghKIeP5wss7GR7j
ZnywCUwgxWao2WV2C2qZYDYdEFmqjyFVsaT7G8pBaaAhK/NCh02jg5f1C4Igfhp9cvOiY4UEBtZL
74eN8B5opNzDBKZqqJH7IcFO7AzE2h2mrqrt/0yM9qaIsd64U7RzrIRffTMQ9YJXntbaq31bOvKH
0RV3uDT3eqTuEie+bxIwb+mM+qUSMMDIfeGYAeJh3a24VbgW4eN8J+Sz38TvFENye0qpMCie8Ure
QN3RAlrjQNi16CyCJFYPxmmsp32yZN/KQNPD95JvOwXAnNBuOXCIivPJCnqCL6FpqvJIOdCzYqwJ
Mok1mCvmIHxi1Un31BJGz0h76ysVzR7wegCuz4OYZyTWkfLXTQ6VzQXGfjZ0TNddeszb8ctuu37n
40h2bByec9E3vPCnh6TXmcUYpcPIZhjt7UdNsNxArDfb+LtyiwcOWIaJwcZWDuuJFfQE+6Y0Sipj
uF1uTKxE5aqK5Y79RG/Hn8nGGwQeeGMCbjw7BJPxHA2bXI35iQYPtmW0PpgGFtsEmznr9cBmE4PE
Zrq71ioPDk8c5iGL1/cozgkO/NEq6K+a8jfPs3EyzecqB3tXR9pto2M04pz7pkMC4RxRaohJY7VD
F6b2xv2aInplyL5Rp2Sw88C8CHk2gjTv0Yi0qfX4bLb5m94ZT9mcXXzMAE3uqJ2jo7SD8+AwyGGJ
OphjNPSPalGw20f/zQttyevDomEaMt12seXCVulpXtHoEDyfmpEzki2MwCJu2JCiMmk4u86Dvsev
y6t1Gl67yq52FJjhrcG4MOQPph4/GJnNQQwjYjXb0VVoZki0/o/SFgTl/musOTeXpA3RLTmlUPK2
qzukaim5Ritdu+aKvlPm840hylNZjOYpimuGUw5NEfitrQ3EG5M/4FqL7J7KKuwtpdpOqbhHJFIb
Up5rudURxunrPJU32D1xW2b4lTN+hzXkzrm2GYHrksaqqnd3djOSdXRVtRvMZAoSyWyMiwaXCAaA
jBRZKkJWXE6gV2BLi/VKUtPoWjiEljQG0BlzrrdwjeN91Mnq0wNKZeiUxhUbSYeJzKDNTLnbiU0k
PRupi9dv3mc93HhbAhdUeb9treSUdLwGM8o/VJO0AU49ZO78I4+1x8T278l19FssuGXDj48lv6C+
PRg58RUOjXCCE8CZaZi1jymeqnQKE5PnTJ128EloiUE6u/i2toQmovO+koCWPTO+Og4b6x6GRoGI
knRRc12/VLHQyO1wcBZ6j7ms7LgNQGfcTHJZgjhqnT3VvJwdrSUKldSojjBY8xbj14LQd3Ej0Lf4
VNOwGwQzbPlTrRmL2V3L0qIRJG3DNzwY1l5zy/zotnKiOYKYpkORSmi2GL0gH4Oxq3zgr1X8MZcU
AREr17njeFi50o5n5YS1g8aKrH6cMZ1uTCtCNc94yarx3Pqohp3W3HNlweMau9umg9VqprjLO4fi
ka7iGpUgJTDWX/Iye6s6XZATMS69jhggPtxWh7UG3MquxVOSNC+8vpmtJDfakgVjhp9KpvP0ODmN
vclAb7DW2HJva0PtHXo80C1jvqekDNHL98kcFLhQIytkanqHQ8C2JJ/mjSMW7xwj+28w3N7G26Lo
UAdrU3CcM/uTvqC1aXYReuLBIU3KXrb8MVL905px9BqzBruifHSj5owC8rks3i81EUVQ80TeCkie
lXEiBkJP3wT7HFsC+anhy1W6OmHBfPV7H1S+GPAiVMX6zLbCxaapwsWu46Uv7PHvktb4TRI66Osa
8z0iiGLz8UZh8CECYb/JsQco8NlI+enVm9/cQnPvOuM39VV74zkENOzIgyk9UlLXSSoce8ocN5qd
PmpRXN0mDu5dy6Auwl4d1IV85Dejwp5QkAdonZfy/Rj58l5muTrZWf7QiRF/b9ZuHOXywA8fjSjO
1nyLHLSvZvU1mRjbLbJ055bNDuJ29kHuHOONp01UlmlUJZgIlbkBgZGSOo5jBBKSyn2fEvNAMuk9
4+BFDxwJGCNqYZGJmZ6LkcMrznaeCP3v4D9OoP33hhe/d1KLbn1kUh0fHXEiDm8DfweQ/lI7+FMj
0+lD0zO+/eYbih8owRHrdFdzQ4H0DEOhLPEuSv+F0iGYM1r7pUkCFo4IxrjmOUlnmsV4moB/Ypdt
w86Lcf0lmJLCYexAVibRYaIg52i67qmx5P5BS+Gslmb1N8pzqGaa7aTZfBk5PpfEPyioTXu/iGgv
0eF06yndKiRWHKFA0TAekINNQoKUYZuO2Qb7bbHTzTfbtAjv6eyO5jj+cCfjamblqYcHec0sWRJt
J8XY98YTkTuA5ILfsCzZXy6Gv2uYoQx2WK7L6GRVZNZmB9UPZReHr/PVtuqh7xs9mPRvbprdNuVU
g99tsANt8ZERHQORut/qtks+2qSjUuVUMkxgOkl27Tqid+xfkHJT8ZtQlDPaJlTLyqdSyVnO0JPZ
ghWJF2aUZ6E7O+iUbn6BEvlIMlaaKSaGQn16BYRLRWwzYHHFBm7w23vW5XgnNEpSbNq5+ELGugR9
iHTit9DH+13BXBM00gqYLBeUX3Mf5yiVBtyaDetvNtI0dWwxufOwlf0lFektGA1g86131Vv9J2IB
JemwGGOblgL0NLaa+Y7+4sepEfKc2S8r5FarhuHWHb18xyxsQj8+4SP4mH34CLl8otDNCZKK+/+M
g7Zvr1Xm82ysyTvgMVP1koSLX4a1BzGfJQFgJFJD2Vz+GnpNZgBUtDO0XMSBCmFaYnDrjP6JXvAb
GLyhubgvLPSXfa0hyrNe3c1lhlFnKo46pwc9T79h/2FZKI6sBF5700N8dpwtbvKrylAzehf/Ellq
b2vl6Rh6XXI1ceTvi2h+j6FJBQ2ksULnltE6xIcS+g7qcZ0wSwNxmlq3we+PpsfrFV9N4JT07YBL
OupT/TP15b0u9PQotGWnrfyyFO9YS2f9pmxmYN4kXeO0CV2vIrA5NL+lartwrHFai3G8FkN8hfXg
bpIyfXLWDh3zuSBJ+pDKezsCtcxNBgzBIL6wa2HeEjfZuBdiRbChwI7GoW3YuWkgyvH+EsfO861H
tC3gytAEc/0s+zIsFzxhBpd2bsADB+FSt9gopgKrQHdHXRWO1zGBCVkcfK1lN9TF9oZsMZGVeKHO
lqfajFcbDB5y3sDWpTe2CJTeeSEVEOV0hKxIoDG6r/oJcKKhLvVi3vlFiX18nL5nS/sVWsLLZBlW
YcU+zIqWd8/yHlnSDDvlhgM3OFqw/Pe6df8oM3c2pmGZj5Iwc8p0GxCuTy+s4uSuV8kUNuyIjPRP
7+qvBMLPHss6sluBWxUnjFUZjQOTG+bl2m/Up6uCAicUDj8RXDAjrbGP8vmBc/vBy9Jr2tU3FvuE
Jc9jnEzt06DPKFIQ3bgTRoS8+O0XXvQz+HBqxaAxc8bEFJnrFhgri1CHKk6mbdV1r7ai78dfikPH
4BkSGP7WbuRKkp155OrZODU4wY7jdI3y5CaaKZxjg8z+kuaPLTzh12L0fGC1LUny6KAWIgwUBm5L
iV3bbmZ67MTYbXwdYr8/e4euFneFTP441nAzei+RkbLv4OpLjRY5R98x3516esjTH0472FPNabV1
AtxoqUdNJWh80Kk/sRFbUPpOHkE27E8pOqIGVmxZaeTTWxoxYRgXEzgiIfbppbMYkr04jDs/zK3l
FvrmlYPTs16W7NgxPsYLjPesvclNkywXD0mmEAILShWdhAO0y7ZDKg0TIdbxRbd+u0TykkebT0A1
FQaywDyZP+PoPKG2QeIrduPQaUEx4hXPx+qrkPkFtysRdxSRGdiG0Xk8F0WIc9bB+VddzMHpgo6r
e2g6TGhY5nhQKgJUtl3sLN+CycN1P+ueMwz0YVItksUlZzUkfmc/9cxhZtkSg9T0doMFMDl59Rz2
U/xRmBZ1cSoegRTFIJeEOhfDMO9H1tlcjf2tg49tg/p5q1oMpGUe0Xxen9YNmlt/rf9ZQJ9nz38v
XDSnFnO6MU2r4b2koyHXXwtbfeI8hPPs9KAuONHPEUAZl2BXZSzbYtCBtuek/rMV10VPTDAKaWM2
MVd6iEDhnaOdR9MAxgMd84IhHoqxa48TA+LUnFKMtHez1I0tizY8c+OhGAgpOADINi7PQk9kv0DN
AS7wwG3LzngwS/bTFM6aZAGqy9JYdCfKOmUhw6sg1/BJV2voehTMRVPX0ntWaLvezutTSRdbUiKi
/f23BLQmsZP13f7+4f+knkpOJMq4sIGxJm83pwAAjXL9jHFBUZb7mKyhbo4h1Slb/+/fN922fTCt
5QGPMIVc//+7+Puu7XAugEEco9qpT0vm33YZraxy/ZZsmhVPeeFRfrG+2UXFyOa75Puqr0WHWrT5
+xlqqAabGaNOiAJDgrwr/vePGAaEZaxG32Zcg+Sawz/oJqFikyvP34/9+2j8/ePfb+s//u6fn/m/
vc/fn/Lf9/5v7/L37yTOf5Ko6wP/H+/z93v4j6/8f977ny/9H//+91P8+6X/z7v/t6/w3/6OvQLf
j2P0zp72591/vgsZ4/Lw9y9xVGCr+/ffzcwjI/X37b/flM0WceEy+v9+sL//V5aj/78/LdlZqoH/
faD/z8f/86H/8aP9fVP/+0X++fzjtJSHvx//z485W1tII5sidgBpDOMBXe1WHw0JgoLxvcxApsO+
2pcmhnTR4343U5j+CXW82qz2pBZe2JwXzJneQTWeBoTpXRGiCiSOIVbUuCiM3xwFlAEe19Eio+KU
MVstttcFCQJmYqTEyhc2mTichTWs4V6PzDghWzYsZ1cXAlChi11RxxrDrHiw9JpTS01fufKo2+jt
Q12xesCqjE1gmrDQ8Zm6NR/V0lo3pb8WLBikffcn6af8hh3CKwfqG9oHOWKNidz0YxzKMX/NO04N
ZT9+56ZmXNzROdbx0uNaz4xd/N3NVP6h1nShVXTe1iTXvLd9CMqV5b5CnmL81+WJu4x1nd3od+rG
/vQRr6iZwq9hDRhfjKlqGD9x/yHMzfWt9O3umAxVtvcJHBJxqL8G9sGWmpMDQElWMMPQ3ggKQTHA
CNo/6hOksTsS1Q08UHZRuTfG9NVjZa377tORvGh7Qrtw7dUIkaW/Snq+d548Kgcv5LCWgdNCrfC/
C9o+V1dEMpIJFq697V0SjIYgGcZX30jHaSj+wE87dM60BvfJMbqcuyicgn+5+K+oajOgDfMzzguQ
pjUbBphnG5/25Y0zZWMQF+9+w4JKmWw2WNOgjHKuDgyyiTRCwOkFgibBse68wvqZFjtMe7d+XFRx
Ayj+l31A+lxgTwlnsGkc/owvGn+OUT8OpB30Fznf0jfYU1tLFDQyRhqJm7t2Sgjk5cixrEdhm6d3
CqoY9eLucEknPeCck2CRYXWcumyTV3r/YDCpVpchJzOs6/47Gcbv1tZ+S6cxQyBzlNTgCF1rncLK
GkVoRcbeJqHFAzFo2PDpyMEerquYpVvLcbiHP0QxR22hAfHMMkzqDxEhvnR2jqcmA36b56Hm4rYU
tMVvxrXgFEO7gQ2DEp8YEY/n1c2kNQPhRvsTbNxx0aNPiLfDtrFxcCfpp1EL8yAzzQ+MtOHDG8Vc
j+q6KCRc33vUEs8LRxyW2whVUriMgmkBELel5WhLfoWOmRZee7G0UOd7Ru46oy4Sli7zZeGbZy3n
s/aZ7AKxrJsXxZhIc54+li8MwK89KKyjG72yzgRXhDNjE43xTde4BSUAAE50zbpPEw4u9lpiok8a
6WSSZGdR7ktq6oJ6gnvR9Jl/0ZrywR/7ZAfBjfQOjIlYvpMZmwiNqX2tlHErnPTb7kR/IOIILNeB
aeJGEXESCmWQiuottKCv2OHa644u9XR2ze5ygQhq1Ru7rPxgEgUBv8viMP20qEw0BckXd0LqmnTz
hUwQj7z8IgULiiPFJ6IdwAbgIYw8OhnkfGiSRDsNvn1aOKsExUxdcYOvXoND9moe85LlwwyheJvi
A+sVRgD2SurAxmCT5rxkp9j+Nbz+gCtBbQjTVGd+nTwemruLOnwBRY+Mwr4ic403ZS9d6DK1h8wb
1zlWC4ZLoh0FWbSMCunWtMdj5yOiaLJ8Yg/9yu272RgU7WwwwvKxFJXyePmIc2XeEq+1lovs9D6U
BCODGa1H5F5KHDJukPZGZF+7PpZYmQKDCVnXp3Nc/zFr/VlhiuvbNS6LsdmMOILnqbYHikzBRfI9
AMGFXqvLba7my7z2SbWI6rojnnGSb5GnW0xd1CJKT922pnztOp+l+wyIQGfzvYcZXgcZJqXS1PfW
NBwZAKermGYu5luuEVGQFOCGfcA1I+1xjtgvqvzQ6AC4MJA+O454UCOFrMTwOfNtMcEU8BZ4wYsY
i5PX5dxycnE/OA2OmulgJTnrFZ38B9sh/4x9civRjfdC2HLTfOhxdBIN8vwKLLXqBQatlj7JZtzB
AhHbZqpjjEMoQ0WxBEj3j4NfvJhRT3kLiLt9m2NdoWGNqLn7PCBxYOnCDTeq4SNtzfgwGfK5KoqL
Y+N8FexEaVD4sN27zDEXzKDsYxZwjE5ZFptBE+SsFNpRsepjhTS2hrIKKhaoC0904PrteJAaa/xO
R/Gu8CyIctq1spxOLQYbnuq4tIW2zQ2b3E01/riGc4tDPJ59/OkpS2x+ES+NAW7Jzrws4GnuYN9m
o9sdiTGWhEub7sz8cR/59h3PB8hotvYodXWgqJyK7ekmdWjhggaQBh7rndnQd7lWrp5gRuXWIyvf
tTm3TXqwNc2jA7t60eL0FVgD1VNuv6lCd7ZfKnMU6DSMBgBP0P217H5yhDhEUuyqxJ7BxJEEQ8gK
W4NB+0GaenXW4v5cVtovOyyBiYtvo3at9z+JItPjlIr9ntcsgUcn7jYmQmQa+RF/dnvDQveOZeNG
yOaPkoV3ctXKsebE0tO75STTs+9yAyPSDuujekOr+Ob/3dCbuJGWmEOYGSNEenIiLG/dYzPHtxXS
dlubLD0KCAdFpWHAYRthOgoKYh/GrFJZX1JfTsiYAo4ISv0majGEgPrCTT4mzj0LMktYz6Ppsy7I
FnFM+9bbew1KhxOzxW0IpaD9ocMWuitu/4ex80qSHdmu7FTK6pt4BOAO1cZ6H6F1ikhxM39gqS60
cmh89TR6Hj2DnkmPhAtZxSLrkcZus2uwGxmpIhJw+Dln77XzFOGqru2QaBEk1KRLx7TsfRn1DKoG
k18hvYeR+GEL1nk7/BwY6O9knz0ijSSqbKp01M/1w2iQUN3s1OiSe9f1sHI1cBDSRyQjsy8nrE5q
tO+xJhqbkMwg9oMnhcn1LEeMxnodJZtAoDuAm7SoJwI70FtVg4UKbrLIPkM5FaBnKcEKCwJ2ObfY
WgnzYOU4IHqd9sVHxlQ7yMcr0xYGC5H9PkW0hNREF1gKI1xV+niXROkplQ+hjXTGJT7SFvqyZ2Su
IsJUTQirGEfcN61obzghr7AR5psMVb4dYWcUzTYasIxrQ3MaHIIxW4sM5qgwnjEvWops01TWBhYf
Rqyalhxaq79BqkCCl88QeFDQ8oUNOoV+Ss5n+azuifcTalC9kIYPodQgcJatPv3NlF5d2VF/gvNw
mSwgymQ7kugQpbpgHVt5tRm5/3JCM16qy2hX2BJ9CPPWwGrNnWeGP0z51Nnxk9lckWHTSuuL21Am
APwshvqFYb34KjyZAbr2YKQDZA1s1ad2HXjv0AnVIvWi/hh7bKSJoVxEY/USetNJawW87HEK4a8h
4MuKleUjTqqIgAuHnISAXltOvfPamOZLVXQv+oQNybZSdNCRtmP6jfqqYofJCb5JKhpTssSGS/o1
U6CVKUb2kBZCE7DdFtoW/Ji59jybZe2Bu7CejqCxvXQDQLDZOuZwR7OJXB++YuukyVM6YZNkPaRt
yuBbtDG8l4QsoaDMz3aKptisLcxSQOyjaMoX3l1XQB5JXUKaTZ+kB9xW3XseIIpRgb3P0lEebLuj
bTW41U0Cy4i5bysfJoCfmG5q60DSVbhGD/IVGrWNfMFV686LEMrLIT+afoZdMGBQ3LPF23DiH5KK
fu/Sp6fAudtYZEQG5SZvEeghGwpZeAL/rlWee+wKHbmYl9RvqVZvPTfUnjKr35aNJVC59N21Zkxy
wx5kX5pud8W4Gt26Ijob3G4Ln7RArPM9+gy9/iphMjKdrV6CmYGWQZ3Z1iaZagZB68fvAy0QfQes
5KDbkh54jPKZIArzUUZ4ghzZaCwFsXgsiK79/WEbGt0RdB/NduyvmM5i/azZsnuuyGMfbfe5HIbg
nNvDd+gNt1Fdn/bIgMs7N/QYKXeOhsWYhzTbyjsASaR/cQf5/WPl/ARSBXPJmSEodnn4fWhQ/61Q
LdE0//NjoCxH7GoGYaN/fkxlFYmyhX5rcMFtOvi81zqJdTQu3btBRwPzljXuB1WNN1JrrCtRi87K
jMI3ZXTGAtVcj2xO72++/+cN+Qt/Kn3/Dx9vS/tAwgKCWcvZTGD0nqAuyPXI3GPjgzF+Iq2S3DrU
kztjfraOeqJxLJ1+Y+BUK9weVMaOCC8FIphjOzvc5kdDQeSl62uPJj1A7uZUknjdnbsyrV5LGfkv
PTJ0YLLCPbCzDJ7yvsE/r/ngMUhmDtSQ7L4/bUhIflbVy8SIeOcFlY1hMPI2/CyfOrtKTn4pATOx
jRvxcOw9o3LOAe3LtQbW49pKfY7xzK3XORZB0SV4Agb9YDmYxUn0FRvL98ghmA9Rk8m1mNjAtzg7
ut6pr1YeBle//v2BrefNtUTshf8lybBLzqqiwpHHnvzaY0+k67ZNSv1WaGG8ysP6zjIiuasco3oM
KvlUA5a71POjKMGbVvmucfp+EhAxwANF84x7kNw1WRDBARoYqA+6e0zV0G1z3U1uqk6rCFuX9r1K
USNHNZNAcEFUjhHTRDJebx3PHu5z7GtUt46Nh7+0KfldVCnV9Klw2lTD9HOwnSOhrv2HoPKEvlu9
0ulvELSKCn8PTtoR6Bx3QDYcU1V6d01MUxkDY0ejMnEQj+VozYXd7FgJs6OwK1QOhlPtfW1ITlNC
rahVlI9+3zt3WE2cO+AIK2lxF+xyLvlKOd1TQQChiFrnBRy6s3Fcc9x+P8wNlNyslYcMAw8aKLO+
bxPGEKQaxIfvh+hevW07dp9FqJ6DNAE+LQSjkUKjdkgH4yEN05KqA4Fn7TNdSDhfjFxnBcluTPr2
DzpSU37h+ie+Wf84BXLcjo64B5tLIKRqieZtsFmzXKmLMx8yO1SXye1hvTu4XL6fsHvujWhmeAYS
xVGGzGr7bth2VjkSZ1qrtR+I4dR1gnyYYd2AUTllxsS2pcvvzNTFhllmlQTZw3+jPrxRJa5cYhQu
cVGVd2HYfRUWVFIw5S5bS6EdQUjOBZhbAPM1H1sxD4crsm5zdl9nmprWvlDxbQpVb01tXx6Lohwv
HqE7Kw9fJntaL2ccFfnrqpD5OmgjjAvcJxHbQUJZpBH378zQw/si6zL+dF75TqX8ZkZGc2sKj5Uw
HbkrVhAk3CwRt653l6kiuf8+DCK29r7LULaOkX96UXn4PjBBKA+EBZUHl2EAbY8Nhbc9Zw+Fl3oU
OY3hqDuTTEtxw3TsFJPg4ySBvx9BBp5qXhBgXHdhg/o8m27pI6bJNhG8rhGXHNljGu2BlYbB8tFn
/s4YjHoiXHdYjm+GlICKSjCptJsPG5HvEyFrEZUdRkaPbY0O3HlreIF4tLrc4Oy0DJSvkvJgaKat
VqQwruLBPMmh/JF8Z3p4tftEfGO5K3Ak3mac20ThiiVkECQC0cj2HqjSedLIbqc1ZR57qeu0WJS/
t+HJHX0p5jkLrqS2Jl84YB3MHeTJ/CGLdyOR6NJL/4sXf80j8NiK6bgg1vXm+wCV7oUrniqztbU7
5CwWecSZ/dk/l+Mw4KREnFkBjLkbC9wIbPSXdJqdvfSs5oynj+pIDfZVhza4EENiAKRrqmM5H/jy
I2G4z25VBo+l53obSyO4vg577QHb58Vhb7ro5kXZC6NNKfT0SZG7dgiVcVRj/lF3WnzBSR2ZKyzi
A5sFti3BNFw0vezvWCDJdK5IHUYx079kaXU3QC9fMWADChZp9dGlITphsT9jRNc3MJb7w9SZwaXx
4queG8FDXadbpu7tDdShfMFuwXoao2JPiekfzRAmhTlh4mK+TBFvO2gHMoa0sKm1Q1bY6sRaUGyA
n2j37IJwyUfIL+oueYnHsr1mEdObNI7To8yjnhgaGw6sprSHXDMsgoxRTAW61B5KFCppHVyNgfc5
6LEZO5ypWhbM3S/I/FZ9UJ4NQ2fSrSMMU0r4jIuqQXl7AZEoyTcw+lV9VYUcLiTBofecD3ovxgsW
+2tu5sPeK18zyu8MzVaalWBDof7u6t72YJJxeaFlQaPKqXvP+0nDoGvxEhGtJLCELFAcuhcl9ewO
TdtnX0TaEsdmgC84owQLnEOSJ1js5kOBaMjV9fhu7DNQCDRRa40QOjEG0Q399OJYCCwu84e+Dxis
4exniYFUu7dP34d0Yu2LDHtafz8MA0VEKnpxlJOJfgj88vE7QIpmeH77fRAhEo2+8IadgjR9tHRr
Wl99LvKbSdHfowMQbwt051sbp9RyjNN9oEI25FhqiHaxm7MALwPvJB7wkmBAkqTkrF3CnFCKkCTw
/T+6Oux4A7zQvRuch4oL2PaEtwFrTElp4yxaizRx14awp3uHceSoUSyaU6bfZ1XZ7tsBmN33k2OC
SsIeOky5THSOpjnRkv/+7zSvRkUbN1DqJahtqduX3pHJvh4qsbOVjekLkV8N/tSDORx2q8SNy7UB
J+A2nVIUjAGQMUuUPW3s3AX2cGL3yKWb+MYRyL7/bHQIbyA/PDpd4tNyN4kJC5S6xlAAFuAl+n3k
l8lxRFW/SCsnI3GLMTk3j+HH0FjlChkvIETxg4UcNmT7PMSmBoU3JXxQVpdgzHdx74tz0SW41Ssy
VcBByHM9ERj5fUhqPWNjZY4UB1N+1poMmADWpX3uUw5oFBIRCpmdQnq0GvFoHdkMURe3bPCnrn70
PDf+0qZx3dL8R6bOJFdSAKKaLU5DEjl3g6ziTSQibOOdfQONowSrCiBZABa/7Sv4L2YpJTiUsSdn
usOs181NC/astCRVseF2BN+N9WhEiga9QB8pyoVkPp4ne4mlkrer9A7IZLVtj6LsEiTmjm3Sex+Q
5zibNfrFP0WqGQOLHCJYhvTZ+5DNLYoZiwowOHIef2bCQF80xTumx29cVWoB291cqcand4Jxk7vp
1hlttY9HjPJ9TZ4Y+D8KfWxlrWjPk17vhZupDTGX9iLv0KeylzRQTF5o7zLRyG2GGe3WNbgyi6k+
qYHqVCCPZzi2IpK+JRHTInbOi1fYB0B7iiGjw8UZKuzxsTan+ET9SrasbW5kKg/DWBR7Vx+d02ji
EcmhP29nzm9tE2DFNvU6GNqw7LFYLpuCXV1d8B+GSSLI7YNhlR+cmK9ZMT4n2gRWPqvjU9Gu7OQ9
KZV/la70jgVNWMpetXH7uVcsTP0w0Jxs4/IhxvuYRh5dd4lqbSL/JvL2udW4izB0T0GWxWvmN6iZ
c+8jbNngpaP10eYtUAfiA7q4ksfC7C6hcB/rqGQJO9YEXQtHO3LBpusOoCcxvqTvxvha9IbYu7C6
akl4SHUkLSCTmICTwdQm3S5xgPGj+dwYlS+2ZLt8Jv0uHMV9lYYoiREBL5vABh9S09GapkRbx44T
nhvHdDfDgB4qNsTz5GQIENsGdLEN6CM02f0q987M5bYJIAwR6cwUook/86Yn4/uETxQwcsJsK6/U
urLsrTLRlGKDvcWy5YTOD2UbDso2jxVGIgqjlX1yrYCGlUMBVEgK/iSAIJQZyVKW5UWi+97iYP1k
OnSf2Eh9NFB2hfL2TsNfDuTQO+CZXd+XD3ZQ79kOAYFI6LsHR81uH13LpSdaZ4s2a94iy13zftuQ
5SIcDdgqaVOhLZp0ua9I/MK6eNOfkwAOHJIytaSF2d1Wyxou7Y1bFcWaoq8RIxbmOTp6sF1OHxmO
+zgfhn3O73/qi+lU1To3YTatoUbbpJDYXNCLDAK5g8OQceHF7RFg9oa9d37rFmyMYnSAjQMsuqQ9
YxnZ+CCdtDybMn8PterU9H17RABBm01LHqI+7Ze5ja6rjpxiQQg9wxxv0rai1U4eUasbb8j6dZSk
0zmWSLtpc5XrGFyGLMyz5pkHkBIFNJ3gRqSwOQIdAoyTr4sQrFOmeV8VsZwL4NuYZGKLbCTTIHML
qKrjGltEZvJ2CNP3DtH61NkQd9H/obLY5GMR7M0uIOn2Hld6n7G5CBp1ZZW5ODlawMaka5DcREY9
grvXXoqi+cA3ido6kpdsgONfiflrABfZtfOIOqNYmq1+lkNsQxRoDwW2e6A6k55su2H82Q3xuVfZ
q4v4de+q5gX9UMiUIvoYflBxM/wwu2kbCKZSvs17lKCxo5PNmM1g7pTp704EMbGyEgznSnse0M4s
ghrEYBa+mnJ8wDxBa9eAAw0fLnbfS02CEJG0rIqG9q4zmNdWI9I+cRaep7hflyjv4xC18FTXi7Qc
tmiWcsPc9WyZetK01lYz3srIjDZkYOCCjYNHI1MO0wbepb6rFlXF+MnQp1tHB20umxm6k3NHg+wU
6lWzoSX4wvYt4JpnbZ8HM06DbcBjmL8hTS/GnoJVpuvgKNUY3Ds/QcaFi1jTbzvfuGRW+BrP3Oma
IIAVs64VM0+2IuNnWY8Ty+10l5PalnfctjVfRuvBu0+dIlhnfoGeutQBnuvpxYxwTtnsyr7LYFof
zltGSpuXnmRSv0yIg0lPG17ZZBxa3DHkbqxNqJBR+ZW3dYKbHagdN/RjN0PfsqB/9Y3M2NkdAI0I
dZlNftoFXY25zIp3vRs/kSd/xKPBOuumb+FmjEuAJS7XUTG6x0F17rEP2884wq5H2zpaWY1FgEYk
SSTOf3o6GVOsGh8I7p4aMzUwSrM7ZurpQOU08mTBLQ0dTdLWy0apdaqw4FTMlHQPZjgJy+Oq0p6J
lvxp6jiyiuY27qkbmzlxw8jL16Ao7tjEP5s9jmARg4io/VOglydz7j4aeP+ryvoK8S5Djm/Pvn8Z
ZIwGudxNPXUc0birMdTrNZMwxPcMdK2K8fuYfPSZ9Wa6dCK0Wl8SHoaDL0adXmnVjybSbmkbnR1X
Uae5h9CJSUe4i1sPsbcy79mPWDs1VBtYbgeEcyFbweah9uKTS5OHfbwRBuewsh5GPzg0IQTf2MM6
QhrCIVMZktAGsDEcdl4P85Y6uoscl/MEXLWzybiTcf7HeL3GmtDnMUMK1l2oiaBspERnOj+1kOWj
8nJv5W5ZofaRg2I5wgGLfN+yMQGjJctnXsKZVIF7A61j6yKVdyxuReGgjevIDN4C1Xe7sn9IYKNA
6Jdwjzqci/RKciGPMdk3VQzCKkGUjIrzUXYMawunmMXPWFYBU+6YVl5cLjNGoHgS9XsPhS4RM/3B
ybxX9EvV0vZBFruMr5nY4Z/qi5MAdAYiGNq4WXymjZmQAkxyhwxoqw8tV2Io0p2MqztZey9pW12r
GAd11jBzyTFJdjl6W0DRi0kvd/WUvrWRYN2LMjR1gX0TqGXtz7daFTHuc2CfOV6LnJjgvMBl+EfF
aVHBbS1lcDqD2NDBn6lW/sS2baw1bkpE2K47I10HLrZ60YBMJ1JwmaPy2SPDLgO7Q29usNMiD0xN
IQIRJ/0kwngZOuba9GHRqWZvCSStzHi3KsxecO0i4lDVPo1e29J/S8terMegeyu0MV7mpobELrVy
QgMI7mirPS4OkFeV91kX/de8l2yb8WG009fSStqVKtEpxrF/NIwnLUG3Yrns+XSSx6OGq3QEVs09
Rg4JcYY9yoVJV19y1P1VbRKZGMkOD3Z8oglw1AOouRpT34w8RBZTrcAKRhhRIbK9KYBVoufTuXXt
g4k85J5eCLdVHdyvYsJH6E6xLg33CyFlCYDBBEJdsE1pTDJhXPOJgEeQlMFkoans1k6eiRMqP4LZ
t40TqrVZMXhK3jsh+03CtBlbHJqLodT3moifa7TiPvQsDe3ArNeuNSwetVbcTqWQZAY8FD1+MdPo
r5gsYHWDGAwjDANRpV3N0WSEMBY/dO/qFVqJCMhdiqHFhwO7cmPxczN7ukZTBQiycUF5BukadEUL
Z8RiFjjQ8jQMKkVdkrBD0zxMP7oSvnVINPOCzIfg4lcVQLk6wbvw6GbaubRrg4EcnFNOhyBIv5uP
at5sQfYPy0vK6av9qExnURS5B+n7OOUGOEjPgq5Te2+qYnkMbfy0Xmm+KPwiqyIk0E+LPyIENAfN
1QJaZCPTd5W/j2wRepgCvKfvXkg5bSXv7BC6GxS93J77NbAARNb0r7WG3mCxR1ScEWLbtNtuTM5Z
bRcbJBT1wjTFva6FNaEh8EanXnymZ7siZcMixmeZS2SqfR1duFks7IQ/csOmESBPt3bDNNoJOrtL
MGvZj4IIparsbozWvXO67ktnPWOmOe/vGszPyJVk0z7ZA6okP3a2ukU1VoK8iVzAp1nIRK6p8ZtD
Wbh1ylixS3Q1pjnjTtG+WgkcGKug7VY1Yd63tfBumVjB7aa3yG1D/0QOsmGLTb5AM60a3x1WQRhi
4Y7o/Lpxe2cWxnByJegHJ3Df8VvMqt9kX2D3w+eV7cQUFSuVGM+9O9xhOULIM9BcmlLoEI5zGuaN
e1PKZos7DtmUmS3rmNwDclkAAiSDvoVyirdeAsgir3hlud6XTc3GElcdpkkeibA7sm051YH24cfN
EVvk2iITzC+6TzQN5V7a0SsCHv1A4AUnSRIuMfCGe9JzaWt31W7SsYe7fbq1mJAhFWajibjsTPDT
MwIeJMVkeJVTuYipZQgpoAvdwIpSXsAlO/FXJioYBQTUjNzaDNY1SLInG+9Dql9LBA/bKs5etIhq
qZLuDrD/oQESvhtIsanz5yBDOG74imAFAX6xDQUOcwVSTo7lFhpzTRwGlmVFPkHWfOTkiVEIIChy
OvORbppakrVJkgb40jbHCJBAn03VSEyBBY++di69UREwMj7g8LoaokehyY6NFnEakDX4hDfQCZuD
k5rhQdOM1zRx9mk9Mw1NB0mP25FByURgGTXT00i7M+un+8qkc5hMyI8tIFn5TOzsmznF1M0XrT2h
dDdnhUNqxGtyzB+NitGwoTefE7hYBvt7PWpuRjXZK90JdmArxyNO9BeWw00NujbRxon1ipGBG7tn
T7ZYxEa800VSbGxvZBBRg6o0i24jJvFQJNaL3XAiddFA3el73qpyvUNgoHYffOCiA42GpRj1JQRQ
Y2uOTFZCMn1yiAQpoSKE3WlQ1BQXrlZf8gBCo+2A45ummrrNCD68in5A6Pv8XWFx2SY7GAUAIC57
CmXFEAYYC8W3/tMhgxoBmb8vO/unSDQ0xggE3BTHQEF3j8yVCxzE595XRJcQmqVHMuFtHXGB2AxB
+w7lRs/Vn8x5LpHZrJHyH3PSf5a2cJkYRzW2EMAFky9uK+L6+K4hReKkN6DeW34F8qmaDJO6DrQy
JKgAooh76v3mONPKa7/Q4Q96PhArg57zh2MU4RkJMxf600BaJHmm703peTCnEEsOvnyTJTd8OtKI
Z2bLE39kI75kyvIPLTqGLmnV0RwBo5oN9rEIaDbuunYFwMxeWbW1TrwUGb0e60zQ6epjaxsK1oNe
Z8rttD6iVwiRY39la2lCzWHA4K9N+90ig3ZDJGqwVAPZWuhWih0iywV+uH4VVy4CDKt4tBlt7mt9
xvJyXe8BYqzTZhEmYblVFKfYvajpPP7i68BcRUX+HBpNu1MufJswTIFIS0aE47NvabAskaswFl0J
mKNd5t15fpKdEnCjmWHfDorWUE2ZZ/VtcpdgrmXMt2eyf98RnVPW5OAJ/3bUihk+pN7DYAoONonP
Zum0p7pLyf7BMt0R07URvERSpQqxMCwya3P9lTkNmDaTMM22Q0holPMewRT1KixLKjMnYuw87cfS
Z8zQqfuMtIkUziTtFhS5Roikk71tRcKeybmvhzA7Wo+EXoYXWLDsTZ376Q7H5TUUHolxqVjqGj/d
zL2DFkVkG0AHXTovzBEI7sjRJ5rNPnBpPXE601mqJxyKDeAh9AY1dwQNikLUL6TmCK4RPd+UueNQ
A4zVsrLkuQwgjWPrdHF6tc+GB+lNJfsuHsBDl3MTomBM1NrxjdI6oueFefr+wX3GhlbZkvoUAQiD
nnJP3cKViAvXRfRQApMDksDiC0v8fixjbZPrbFqEkG9mRSxly66IBcEn2nAfWvELbeFbUBhgGM2G
CHg9UovIMSEETFBPkXjx6TFttF9/+ee//8vH8D+Cr+J2Dgcr8l/yNrstorypf/vVtH79pfz9w/vP
3351DVfoumtSRusS75Lp2Dz/8QZ1KuCzjX9CMdEnDnqKZRJW1dEDyHGJAZJ6Fq1/RrzDOQSo6APj
WoeddfI1Gm/mZNDUFcSqCUUz0wP4G/VoIHsFOxrprtiThnfvjLuhjdVNl7jObWNLXqTK8diLWSbR
+Tf/j9fh/PV1SH59QziGtIShWzD53X94He7Yx2WWg3oH3rLRy67eYevuFmaYdbewa2NgtLJYmUzh
76o4eYYggcw4q8+e6WiXyvW93SDK9yoZtEvobixVBKfUjq6x644H4gxyMBF6tcb4hvUEA6hr9NrV
sXP/Yow5DMSwcVb//UuyvP/8kkzPE6Ywqb0cYcu/vqSe+wFWEC9aAzaLeWOZtGdUGMxwomPgp/qz
Hshtz/aVOKBQrGB/TlRc9R0MyfQr6qut0TksDVlyoSoQgyFv/v1A6i9tgSh+rJz0aqeNd/o+TGAo
TrTra1x66SC7G5CHNIFR2j/MpdOyKkoLMj+wpq4jgajP8JgN9VDvirJeqjprbpU+BgvJDn6+mtJH
ZKqUWY4zHRjlpU+lw/lDA4JpdDTsG7MtaTXH0aU12DulIVlT3w+dnEV/slKEIGl2Y2XC3WeBfPh+
lFptsP9+p//5L1dB/X1VfBS8+igIm394+PeHIuPfv8xf8+fn/PUr/n6OPlRRFz+b//aztl/F5S37
qv/xk/7ynfnpf/x2q7fm7S8PoNNx87xrv9R4/1UzDfm3q3n+zP/fJ3/5+v4uD2P59duvH4DTm/m7
Bdwwfv3jqfnqNwxOuT9Xi/n7//Hk/AJ++3X5f/538/XL5//9n/9rT5Sy+vpPX/r1Vje//aqZf5Oe
dIlKcpkRSClc1hiKz/kp928W6ZSeJ4XuMtqdr8qcDL6Qn63/jVPaFp7n2JZOp5kvqmHC85T8m7Ac
HeOCy4nPqe/KX//tPfhjRfv9j/dfr3DzdPwvFxKrAd+MC8ghwsMTtmnPz/+HNc5Je6uhqQs0BYB+
aqMxVIjFD30nIQ2O8V2Va68tkbLzTQlNSxh5d7HQ8KCSYDw5LhJdA2CfX1RPrAF7y9GcBa8t33Z1
Q7zk0Ny7yBG6Wc0ubcgFnhMTdMkY9T4wIUFRod+UUMuiLIpOHqtRbhPk5UlKMj2ApAgx+tmWMGG8
Wh+PUxyckZP1e0zhiwmkwFlmXXcOhN+uEgPaYDzE0TEKHJ8vRCOJrSg8wCym58jtDN/Li8/9emG2
VvxmJ89mRTMvCup3cnDrRWVYN12EhnVIY/VUMdDUR0oaqMpTQMpEGNz2RKlzXUp02n3MrscfLVzc
zM4YviQnyE9/HIpGkjU/f6zGTxboUbL1tQyPaRVsZNLJjd5l1tqgvjoPeTicHXJVNHCIXj5mV32q
eeddIN6C9OHUyXTA3cYO20O5SObxgNS1CvA29uUjkTIrBe9lA7MqRsOq4w5HGLMytHA/Sijhs8t0
l7uWOoEEm7NepnRP8MljOIMTmp6hT8p+oA6iCARDJ5hn0DOYHwn247cJCo6F9GWzj60G/wEo4dhp
t2OEpdGlIVFwmh5zt/ow+qB6VGzOG2u0VmlK96PtAv3OrMTGFXMfUynzFLXgzwVhV+cmuNfEeBsP
trYLZcGQg57Pepq/y9SRSd5lJ5NkQfKuiXzP495cjVH2w5yrpBJQEw1GDqGV2usffRDhjQdHf0nm
g6d8uVWlzd6H3WK/MG4aLdJOFSs31uOOQG0v6xnrORDN3fSH25tPTjunZ5AxclZMR8n3y1wG1AHN
wlS0xlJr1b1y3Z6iuegYiWNRZaorGGC6EmFqSPXqgxA8BdSHJ59lGhV4KuD0zuFWSEsPOJ39LTR+
RDGz7yLSuTEyS/vzcT51Wy2LL6bQteP3gcwF7VjQ+PGNQO2+P9Qin9+zGaSYMrqY80MjGAuGzEm4
FTP9Jv4iESXajYH8cDRRMfKO0vDiFF14CZ4mByKB1U+vaTOah2hS3aqv2Isif/KwRHoYc4oRcq1r
lx51RfAfD22Zadt2iG7+/eNBKtyjyuNXJRQw4oEwpO+D1oX12UwwYvvJRN1Mg3hLSOAHqhwCEAal
0XhOmdzVAIdpOhBxkI+0uCwEDUB/XjySxeEFGfsMOs06rEqSNaz+senpXAn4VngJHJIAHU1Z5DrW
JCMliHqAQmxAM5G7UFng4breO/uZPCl64NDQgd1FpTAnSoHOO+tp4JNF74/LTvb3nUj8rWws7YhH
gVbA/D+3tq2VXQDX8MdJP9En1k9IDYulHtTpCgkYnomKF2Pn1hXLR3L5PhQUHxeTAR+KO3CNZmmm
5z6uaHqJMkYwXJIFAyMC6T2hGeuxRaWo6/hC8rwCiTlSNlgKl5coHPMsNAKoy+qSeY4HiCg6jmSO
JSQarEoDOwj49mCx6xLLuxlRB7ntdt6TlW7UAF+W7TGzslnKDNmp6lo0vuMPN4ix/iO/gdBp0wyD
gMWvhgM6RLDSKE2sI8K5NnmA2aYongFOZgiTuZy7QdtgPFnYlV+tiaY7ZjE1pu9V17ad6Dsb2roC
ZaMk4yUzTZ8sQDmABHDEkJPz4VnqKwgYsIOAl3lS73zYIFkMM8PnN17IRsy6Sp/+MP2EpnjXqiY/
lCNQ+Lp4oovYB/GPrH2KbSjgg0mXKzfdtzH0cfQSMW6kq7IAw2XV8b1eFIh2YeX4CpuRk6ljB6hz
SWPoVNZcas6Yn5sUNVjRzCblO0nW8Crqxdkx4/sGsV2Z+lcV1ij1pXkqRAPkRh2TEPdKjPuGQC3v
vt4yqiGzokyerbC9c1J2/vU2Veu6a7R126YkGlhPQLFX6ayvdwQam5C5ae9kNwh0b4O4GKAGaOcp
qreOBcUJ/HwYUrxiHLBrTDsEgAIkG+St43sFZnBxtFMLEUMzs3STU8FssbSI4FUtJA0iWM4GQ4eD
ZiQruy6OCIe5nO3k0aN7sYxgoKdiVmdOe5N2goPTNPInaA4hvbHUKX2kO2SBpdMMc341egNDXE/k
Z5ecNQvMjrLQhykgkC6Cdohg9JyYi022/1PSbYDpGSbbMAfZwmkEV2StHNLxwhDddghne9uiq5LZ
nGcFlRAiSNeeW0z15yDrT5bh9QfDq/J9bQY/Osj/mkuGWpwM71Gvv3WVVe+cdGCPMLhimRb7MNUA
kVSkVBEM4PTVwaK7iMrUcKEmOXNeKtNTuO0MKGW4zOA6Z9HwgjOy6hpCitpyvgUBzRiTZDjoRCcv
rXiOmEMdCjkPrTzj3/UwBs+uaz0rbY43JTkvchGd++WCKNC9FhPra+gvse8Rp/avLJ1Xj6RKGkR/
ERKJ57WK8ra9eUE9bfAmcQn8+j1c7cOOrmZnRl2GNF9EnJBMH/oS0HyRP1p8EGunI//SZ6yI2RO3
3WE7aTSedXIGvOoiKmMK6LyQFSES+SVXfnQwM0QsKO18fTzUm94meN9z4TZ87Kxpuq89kzAo3O7e
Mx6xSzVH3RNkaY1ieYHd3qU78JR7SRKMAPnXPv3hvcb91P3L/ovWVwrSWKN/VtlQPWcUmrLQsLZa
Yw4hs6ar07jqWJR2HWUKvHSHVmBMypqeDJtMudXdbdtt0zE6Jzvf7Z0qERefJvf1pAxAQgv+c+yL
jdvNQFUjNV+YucNom3oS1TWOUtJlt1BkzqvGHrRSCjdp1sH2GUnLvSBcPVjopzFXS8olnGkjDOyo
nqIxlh6uY5VBMnQ1R98kjNhxhtInZesIoP1E+eYwoYDOQIG7AXNAZQLxqM1j5FjLwBTjVcVwbuic
BqoM9M+0mwtoOPyic7AyPS85/vdbCUHfGwSQ4uY3ePKwlsldbrrepvRIgoS2E51mAMGnKg5vsWcg
mjugUKDqPIx6wWmzuk9m+i+cuzPVuMgjDeN4nDzaVjiM8waPBTeaoVYBmIakgtt72EKAsXZZQdNG
9ubU5tkcspIsi/+KkWAPvWWi3rF6TfShX0d4rwCu5moOyt7Wn5BknhrpnLSpQjhV9SFt++xgJ2Rm
epiVrrDPLcmI5zzTdxY48Xer7/t9bY68tSxzC+kjgShaJCfcifdBLsuFXGCXf1XDecKAbkplabx3
LS/a+0ucdG7M/k1ytFkrV+Btx56B7jLuRnAOgzneBIS+rYaJAmJJcxxqZZ2VmQHSszu4DlZypGjv
Lt3CfhJ1xsxbUwvTNzUeG8A5XZfnX0rpv2qkHoHL9HCwBOxzXRnmdYypt+Egt7FHMJyid3dQj65e
nss9mHh5VgBIz4M2Jzuc3xSZqeYd9c47eB2oDt8e6E+eAaaGLpj5Rteco8kzQVUhqP0nYLsYrpao
dawdMorsBWJ5w9x30E4t5tHTf/8Fwe+rMfo94uSw9wfPfB79ytr2o52Da2nMowdxdkVWs4CVG5Po
a+YHHQchE/Oh2Eqt5S4/2A9NqN4wUjDKbVO5M6twDbUpvjlEiBXb4SqMLwzyoLriMUQu1I+1I7LL
7OsIW1X6XKbtLwyXMSiYOe8pRmW7Rn9HX6auRhT1GQOeAIpj08MX6QyXSn1XOK3cDoLCvRi6satY
mgSLwJgbzkb2w0YWntrjXWtOujHYmCQYL2KQ7h+nrp73oQn2vexpta7SxRFiqCsXAixd1N54WqCl
Sm41MogitNJ76sd/xjhn27CBPZyTrq2mzyEcKrQ+XDd+wVhG3PQU4549UoxuFnjKhLUr8ATdK1zA
ypmiO8akFFPKD2wAOmcyUAhgvH91m+RSOH1T7pQf2XYoBuCh0BuHFWZYG604mHVnbDD437jEJJsk
JTkYAd2+mY5evXqYKgOzhd/DhOtxhu1t9IYWACdlLEQoIJ37e9FF1Ykc0qOrE6vL5/7B0aJo7XuR
y/JL11YcIvhSoHi0WC5JSAZdrvVbvYpo7qM5uHe1DBs7GvGAU71XlVhN40ypJ57nS9uPB0MryQfp
HmtLB5SvnY8kXbqLK9P94tFE4yObXTScN6NYbSr5WLfxK1Mi9wLu8v+/VCSGes5WBL2cdImbVKs5
qRuOmNQRtXZ8oAllZ0U0LCRRSqAzP3GXdFYdxo9thGUSFHSZDkEhK+aOI9q7Ht+G1v9H5SzFHlP+
7cZgD0YThzpNZk+JzrmcSCUEKFbYDMOJ1vz2vlnsVH11UI1XtD1gGhEe+KycgOkCNMIu+5gWLh6Q
ObvPRrhH8vRX5djvsIGEK7L51jGv8kNBMTWXT9R5yt+X3kV2Vm/oUiIpMPG0+pSl+AOFQOWaWZMS
izS8mdaIMq37Tbj/g8qPoyP1T0vQbjs8NJIfPWKUAvyLykhqOgLGK91GG/QfXt661YZ7MWBygrUT
H1sDl12Hjmm3LsYdZT9C4kDEQQJ2yiVW5GIu5w/tRjv+lW037FODAbnIFJ1iMyN+vkzFgksyJgqQ
TZsIgzTupRA0nwK02hTlKUPi0430QhRnLzJR4TX1zI2l0ZRGZvmIuHzlA+RBsNSiZTcM4iNAlvMy
Wp68cUfTB7fSgQqV8V2A9KJr1bYwhpi4zFDQUyFfcTpY7JDM3E235cOHazZr7x5I96G1QGeqmSaW
ocdVlfoQkvxh27ripSGwvda4H2LxBRWc6JQ46JU+HA0NB+8fKg9vUknbH1mBHbgbOuOWGpYZThzu
dVbf2MTON5/EoGurlvAoj8pr5HEImovytxv96EhokPAfnl2v7ySthgLAeA58j/WNkJ5ECNCnip+k
3KhxOueTBMvZUklTi6WisAi1FUYqY9vpTFT61P32O/kmCmYXEMdtt5zYVeXbpA3lhhS3GaSFiWSE
Qjdb1QN8B8HdcbZQLRsCmpBDMQLZW3+JebVxdBw7VcPozXSgmIW8w0FjVpXhce+JsnajyHami29B
r2wFqQlEcOOS+jK8kHe/oT842aT6DFKJI5NPJfb7UL6H0y7BXvTYqflFFrVxGnr7TS3ItapqAVq5
PSWmlVInEpXPsmu/p9m7dSa3tLifEK2HF5H53s7UPIODfPZhKvFu1XRJ03lvb52aR2WM+EnaPsp2
HFAxY2U/rkGLr7RMqA6pCgYfzmTV+Rfm1uuSb94m1mx755Y+Um7s7TsRrkYiZfgV4XOXHc4DvPS0
IB2rxPa30A8ec7huPJYkvXC+tNVXORNOcHwCNnn3WA42/z6IVNaZcVe7oI05c67arJAbY6pfGmT/
TTdUr9h4nipHnZZ6oqLhoXG8no2x+RhDfcA6oT9XevwVl+KzcEk6dBmuXtt+5+CCQThCwh01gLUt
Yq41V/RsFWQ+qoqL0NAdiIfHgSDJsQ6fnNQ2Nsr8jTTzDnflTRv+bGgq7K574up3cK4EcxOALVp0
GgqUcClpFTdN2I2y2CKwpEe2NrwFTnjHDPAdjW284YCAAumgsSewdvYJIZqCBQcpHfPilCHNs+nv
6TbAz+g5v7Cx3YMtmsWq0JIzbLHpmDU6lCDdX3LbGRJHRykihl0JUoOOWTBXkfZyam0htigmLLat
QGHC6BlpDgtiz/xmyslaSGsGHAvrdWincUelZ7m2CoIUXqtolGB2GebF70TTY69FN2tyb1bP0jI1
0Q+lCuWK1I21XqlBURwjnKfa0vkCOkstI4tt7oLhIcDkHnBp1SAt2OUOkHYIJlFsN4KB3iz6MuHA
+BRrA++Y6IlDsqxmYxNvwtwoKcoY6fbBjB7A9f0LWwA0NcQU8Bg0/ZQ24arMRwBpNGYkFjfVNHWR
5hgfg6iMOBEzc8P4HXFts6JNBAcZcNlPCOXGsKG7JoNzLF11nvvPdp73bWTz7trRIUXL1uWRZmJo
52qTZsOhGr29xho7CebJpUU/NPLi67TQglI+CqjLKtAtvlhTJI6D1bmrKPLa1VDTXUklDb6V+sA2
5299eZaBlXJZHtP4nmvds4dDozG/eGMDe7CnDaFpHSNcgW0L591JpzlwYGW0ouSkzdmvSN80zfoy
Ix1Ys5tgHhdTENWwgv2id7d2XX0MBfWUteh2+Po/WILvCXvHiXF0zs1r9gmQNyvF9ojHvfsz7O7J
Q6NHjX3z8479dek4I0iWdTdPvBbEdXXr246QuO2ZLqRuLzB14mWZjrUx7BosrysN2VFGUSC5t/aK
PdFKv0im/c5K7uNYvUs5NytjVG8JzS5BIuV6rExsm4Qf1uSwKOTFvGDjRUOL/KsIa+LjbcnfOxc8
iNDT63A4ehgCW2vQA58p77EZwjOdOo9Zq+IgNhLnQ49+8ZszegvyusjXYWq/qtI4wDv9k1YDG2EM
DAtGwcz1MiPXlPMJ6A7W3xgrgs64wcwwd7FslQk2sSoi6E0GaN73dnRndGCc/SzesJYgRbNLlsDM
e9N440NGOuvkufC/fFGP21ynB10t5d1Yocp1JMW/eMBvQkwZyAp+KNrlTt5Qc0jlya1KsIqygaEc
18yMY/HTFy5YJSMTfHkpXcwURTjE+5mT2qwicfjt1ELfzDjLLfNvHpPHRCugOBblHz096qhi/dSw
S66Hqj6Ftv2UEH+CIs3nWUMyMJrh5sRRvRokeA/zTD1QtAeUJ3e4fjDmAuGvX6Pe8lZNlD212m/S
a4xxfM1ZZWD83JBbORk6UhnyFGrVs1vIXzMXT6ItLtrEbc9NSPCGF9WzRqYUcJUzofsZnA8Q0yt8
sP0wjjA0wrUYIBRZ8fA3MBxnpHDW9e4Ji8R69tpNgWUP7OfMVjOoQBjjuu6nPR22r9nYB1P4QsMB
flJnOsWWOgtD3Gg6wE7jlbv/flbsz38EGbELvWoeFl2LkWgJyvfMPv1sJ6CLfcalppHDtSqJaet+
dEmz+MuJsUwY8fBZzOZXJIYzLaCQoAuT2LAgh+zTZ1vZH9qgfdkTzqSsZLpmcyanzWgfBoJmbR6s
/qjqxxapBMi7Cb+re6ur7Kga/WSnAovcsi/hv/IkKaZGYDIt5VNaZXunbeb90mCRqGSjCW+jlRCW
0vHDsGlH6p03sFd+kC5+q074V0l8yp34olly/uel0cNC1dZx7Qj8CH5NvWWbgTbzrYM12HsH6azA
cVlG2MxcPQQqBHtRr8jKlFLRoDTvJOl7d6Yr2Qij3wlqekaSqsBM1zsYO3pSQaNr4rwcm03E/rxM
qt9pq8aU2RB6tPKWzTT/J0cTi1JNabxe4Fex+6/Rqo9pXr+QCSSrNnUvU6WY5kRXrKsPpUajIMGR
TWxMrPeQpN2oPDBrN/aVyDa6vPYKS3XSZKumg9PfwzhaJd6wLZvcBwKFk2MxGZPqDldwgesVW+c6
hltTTIaDaQPMBPgKiHXR+OQovLfF/Gpp2IgkO+oKfnBETXhOgorGFPuhYtrhjAH3Z3XjuLYua+Pa
5i3Nk+NLNllPeaxxjaxBeRQ76F6g4mKTjLz8cNzug89xlS95NM3o8RQLb6XV+mWSwACS3sJPFAKH
JuLa5d9Vs6dgLXAvzckfs39cbrgRhcUpycJ/iBsUm9ny4C9ou2JglTDp02yWPoK2POtVW67BZ325
vnyneID9nsuBbke33sBRMEJz7mr9K0VLG3z/3hBny7g2rDVf+2qpjsitNwaU+a7Ac7HGq7phbHXj
9r6xpvwHciuVoMSyIDVdbDd/x3DacU7Tpom4Gma3RmJkRU69itLFaIyvShrG0WywQtBleaoi/WzH
IMD714mT0KqgIJib73J8qR8S6jsQDMmGqaz8iZue18Moq3UoT3CnS55z6SA8w2i3r7aGmfqrVpYQ
MN6JQoQ4M8OtIdknhsF/M43+xSnLPb6/f8zHMdDZIvC0gfCyrVN+buEZh3zNbNZMwQSWSw919U4/
ebIuNYQyDfuIE5XRJmv9y5zRNmCQnl+HrhsC2tUCIzM2XpbTwCnyc4zDk6Y5Ml4LdClGOWn0+dFc
ripJ/N4UZUtnY/UtCt8C6cVMoGf6iu3LDCIgs/SlwFdt8/QraY0riAtGWWy3qUMBOOr8rrT8fUyC
iYiL+ymTbwVGYE2DJbCrf6Y5rpzefcmLiuBfepTmsPETK73AhKLuCTRtH6bZnla4VUqLxMq24njd
eoQDOV7t63h4rvP60HTyGU8Xjl9N34GF85NXo6veo9B/JcciiMvU5ypqH02cHTRJ95Box0icx1S/
+tL70FWz56Xt3AjKtudg+Q0zVhkANOtQH7mzE9XltrtVes+rzi9RbtOPgHlr2WeapRiCEetj1Zlf
ejJX2w7PZVhxaCvCjrQKyyW5TZyBfoes5PLbxEV5kiNtxQNIdRx7metU9wEhYkUr3t4Vir/BF3ru
w6c0YtmH53ku545uCfb9wo1ATDfiCR1yTf53X1FATLf21/JVJ/vyKEn1BBXt6V2LqzqZr1IVW3Il
HxSs/wDRwxxnoaro8w9DFRBbUfQECrfBGm0cfYNggwNqK5p0UAs1rSshG6sdbaAC/ZDJ447ryNfR
xi7Y0Kvrhkx77DfornFQJZAJJlEla7N4n+1RrnyByJO1kC9S6CgZkpoO6G1du/+NJIYvge+V06Uu
AArhUMOYvh8lbn87YwmnAYyz8AAlsfG0K1Okk+np93r0b+nEQViKMtxaA/VoBNgfw3bmM0F8df/l
OoWb9JdyBIufdWVRCMfIE+UsvU+RvqausSM2XMtVp7Rpq6Xms9dykoYefU1Si4QQ7Sl9SeeDU/BI
kiHAhvDWWRgpFVPebeTIj1IyCdPU/KUWV3ZEeVjZ9MQMbPaFpjr6nvYC2dAQ8cEU7UeBs7/2ub5i
qpvzVgtwXGq0U9+dMjO2XCkECIzp1zHuutMd+qVE1QEZIHjCQ1AdLqjfSZa7MqUJD4kM7daMCaOV
2Dx4l4qSk6k375XUmXlOSFit43xXEu2osunoGWKTIrSdV3Xunp7wxLc5r+umB++QGJzeTCwaqXEa
yTgslKNDY1h0q9VoxUTFV7mGZV2X9pUusX6PYfkLPgQdtCVaZ6wTRvY7CJYtx5J6LrLd7GLaTq0a
DArp4XqqzA3h4wDqlxegzZZHKgpzZgqBBJyH3snEeITeMux6uMTbpbSBhrOvefI2FG2CnnJLFB0b
yye87VobKVLtscwW2V7OGp8vJmygNE+kw1+zxGFSoRMhIHZwUQzMIGbui7Tl6A3kK5dUOXoVF2iR
MoPgufRlSxjFe2nmcD9504U//hNN7aWkCpwwK29GKw9Jrbcn5qQZmNRVxH0jNNAvTZ5oKh7msGY/
x9BL83eE5Bi/1kNyN5ZdoeGIm03403qMbADwnNcpnx870bH5ln9JJI++qd16lw9wpPJ7ZUTIFFg4
u42xjMg4WaW2ex66Od6UM4KWwxHelYIuw1yIoIECiaP+MY4BfPcxJDI1l//MWT6G3ficlX6ynRhw
447auZ73MQqYAa7RrMycud8cO98NB3PLoi2gz5x97Wrvcd6dbD//1Km83Nhe+WFhM5Ktz1qMWUe0
xmqY4gOyDOuJQLZTMESJwzWOeVvClLPupjt6fLptVCGDDikiGV30YCIo86ha96sX8xsRoxvpHdr7
8maxOG56G9/MyKhrHg4pKJLAw4JTUjlhcPBYqWbr9s3ZmMMiyPvqs7cigCpU0ZDxBwk4MTgoTn6M
dZu8JtamqxlyWtEjcEQUG7Av9vmphrA1Ax/wfO0QM2hYEbEPqQYXr8qh4qtLqb3ER5KdvGnZCOlS
IaidwJqoT2bNXm2Or11lvyXDITHK6TahlYWqeu6qHr8ze1CeESJVipBfOcGenbuv2XY/6AZfax0T
MpF2H3bidhxACH3X8b1NiUTXuucBtWTtAu+oh9avYHaMxTkHXBwPV8si5OlilsbX2B3zTNs2oeE9
ZP1uXLeL5CxTi6kZwlNXdfMBC8x8dHqLjgo/v9qgoLhUU8naz4iAvXdp6+JFdJaETDKzDfswRF2K
rlxbPXvMilbGtwZ4iFRfRDFi1K5HDd8y9bt0DDogWs2E8OFo6lS8zth6diZu83WBK2/r20m6T5Yd
zqazDjnkoibenkEnndT0NPo5XRcsl40h/XPN+ZkjW3l0qukS6hXFcKHHtz6h0gEDM29D6R/mZdhG
RX29qVQMUXYqwDHN+G0mjAQzoxlGGukW0EZA41bgMLEkwDf+a5T4JHK0crTmuTTqs86xc5lEE8V2
UjqxwQkbPj/pQIlI4ahDEdYH12++M6P9TCTZ0yQZwaRQFVylA6659i0VuG7qPN/AQzlGY92tucOg
XLnrfMBegC3uwSm5/WUFEUpm6f8q9zGp/HRH68w9NKx9kzeHWTZMv0ssBK7NTolAV+anArjtNA9P
Nrs/Kp+3y6MFUMWXDzDeZ8+/Uzb631wWx9TR2lUrJFFaJFzXjw8VGWG7IP+VqHOLhN7obkinF3rv
OAGcjN4zeiWZC4LMBfH/QbznkDmP0nW/kFTkxseWsIlszHhJyapZW/Yi/oRByP2TvY9KM4c78eTB
seKy/OmiTgliek+95buXGOBiXprbPHT+fLceGZBgNFFVSTnA4hI0oug70chRc5YwdqHzOuB0X83d
kBOTGNOrKbc5cwKMJl0amHw76NEoI7QEawN57hG/Q7kyhSkfUDDJrbz4cpgP5BwJOLXeB3fK7OBH
2T9y8Rt62gzs7dhwQmPeyBq0qD0949xyyKiPwBWBc02lowUcVg+V54Sb0p0ZsoRfpin6oLawDQpD
O2aolVCQd3ru+B/8XlPA8Zu4deJZIdgmo3xtYhZYNWGhLfBSnrskyoJcm8ot3oOfOKYTOpormn1D
+CCu/hhFDQyMlqlWM3vNhUu/U7Xhkfawl8gprnUYdoEakRrdKWOAlhOTEMTzOvqZMHUB+JnVx0IF
AbbQMiQo6t3sf6RLCRadP9kGA88/1ySqEca4EjXRZGtT0B5VmoSPy+oBSXDlIta7+OSOmWG9sE+z
zbb9FTvSVyn1n0kW2lbq2gFM3NvgMbLp3fkQDcJGrMyOevRQjMne8ar2SQdNVGWzvCAkdkFne8ba
AoAdMO1PyEmmtDDdAR8GLm5LjplNzFvB/GhOwhPmlAx3Fl3KFLeaGgMzewHzGpH9m3eeuv73i9uD
PiW6CM7kTUzcxsoCQJ2XZM8ORWZrSIrDyjbsnzalBn6cWppIfHveOgPSSjtHP16uvTkzKJGZSeGq
3SpX+wfsYj6bc/4itOmDS++SU2+eR69inVaMnKeo+y781N2EdfemJvlEBeYaxtRbjKIWAI56n4K+
Q1RXPpaogSqoSGJCdzKmdpq1BGEKjWqUiodaMkqaGveGMcO6xmTzOHSQsMSze7IqMtbufC04apJP
OxIKaQ+NG8IiNs66Of/qdHwU1pdfhr+aE73jKnmzLM751vxFwOeCGLEbDH2T4YCym+yaSDbGMfef
SuariIeHOYY551cn3wjDwElTRlLgGVgE7cqQAVcPHDHvflpD3OKdHJUFY2D+K7rxvc1C/IMjjpsQ
lz0+OyIwGH/w4HAbjwn7Ym7CoilvGlesyWAKnGu/gvoGLPXtJUpfugW65EbCP3vMHB2/eRwrImxa
4z6Dw8tPjNhDLnmHCrmuZRSz1+GGYLgaGgbQX/ZIpHawAUMz4LmVRhQUo6V22Vy9xzMXWdOzvgj3
8v0fsHhNKROXZooTGg8pMwOKxYBQBHVYs+jR2NNUDcajxv020YKAuqXWGsEdTQ9SA+fUfajGYWOY
1p+etzOwFcJeFUAz+JjhI/Zm+zrhRDYnYaI2s5OowmxQ+NnEkQqpXC2/iDZk3yxVH1Wt7cFxXcy+
e6VZYV5bTfZeeGW67TL0GtXfpKie4HyanjOui4HSk1Yx12mawCVyxOL25vG9Xp4E6L5UCkrzXR9L
jhR0CrPCxBHMgjxxgRD3pBR12rw7Kq2KJYsU+9NOZF4QueziIQeYvn62xuYH/0DM7VcDF0nEoi8P
Vf3jzPQ0+NiXExwaEV5vRCXr4o/67xQ4DulPvyu2ZVi31PqNp9pRFDjPxT+taYDOYrltfDw36MiS
arhajXITDdFNFb3OOT57l462wlQy45xUDsjS3ni14vlFJzaF1/hKEBhtrfrXta+hapmYqjP55W3n
8f1QZXeKG47A6JH1GD7HUcytKaHlCossULC/euYCO9HNPSHW0+GYH5QBum5w9ZswzE2PpLRRmFDX
ikWv9BsegKI+xK40Azuz751ZPQ5W+ias/HnK6QRUsw2mGlCKlVmfVuPVB106R8SXozHrJ2X095Ho
V4wBbZuEz06tvjJY/jWZqTVUfpK1fz2z88rs74l+RRsJNE6DZE/XrVt/0EJ6rdP+EcI8A0LkuIn3
ZPBqkMkcflf4fnkYAkHSzo/fNetadYigYCa2zkIbkKm/cJCKeZ316kaoZy0wsq+bxsdL/t+k3Htn
7Tn30j5nvv6dYNTH5Q8Ecm1XXIjSaJdry9012Udxes0HpobpgCG3UM2/SFBdyjRVua5aT3G7ZwEr
lurQXdy236bPh+yIL/xpXCgVs6kaN1DYOz8kyq8Wew5AuhfH4hTtOQkgKOb+BoagW1L0d9f2bmC6
NqXWW+vYC+1jNvoo8NZ51GgqHI3pwcmH8DiMyJtOIXXCiyUjGxxtQrU/jpsWjLqZFbWaXu3znH6j
VKTv8H0AVVvJdKZq4zPzu2lnuEQ/exQjjZ18EAj7uf1XO85T48B2yZltr+bw10VSgNfhxUGhQzbp
kunQy48o6m6j+uY2X5b+kxLOg1n3/7CsnAEnvJg0ORBmhOxYC8YSfRnh5yl/ld+uBJ6onYvCCoeD
dysCkZQpukApnNs1fJRj/kqP9xmcR9CPGlVcpXuMGuEvPcDjOpXmhRD2xrCMnrNC9BPmFZe8GmJG
6fB1RG7gvphu3VEHiTu19dqNCmfLkPYK17PkYpn/zoWatmaSHue+OVAH9AjliCF+OZ/BPbi3Jp52
oZX5FIa5xbqbRzRRY/r0Uk8dypZOCVSiCxpwjuahfjm/TyvHpxDbz8FQsq+sc2f5pkwxR+yfcJgf
lOCBLUklcmhIlsMNeU4fPk4f+ce+yZpADA8g0KgH89pfjNJkOiO1ruJ04/gerc0TNW+MhvdcJ/Gb
TDD4KL4g+AUUx0Yry7t7OBWspo7/a1vNn87k3ky0S1xpkK+X/KqnqSxIU9EFjp9/4ICpdggmC8kc
lwh8IETeivwiEI8YEiHjvlLsdQNOkjPR1lpOfFaOg1tNgyuN/ag8taaxsxP8nRZxg6n59HkXTqVj
xbfUTLZjPKZ3MRefNSaDLJ7kFptkd5l4mgJEaVBHHvljHquin4sNZfHHtOUVkSDD81SjoISWf08L
IjgRoD4EZ3zmfGeciChC4hYbqXlkcm1qoXSnfDehNvtjtBPuHO5aQ55rxhXtv6ixzo7qNdB5BoYy
6O4gwXVt47RfyeR/t14F0Y4zR+2U14aVXSPNQQ3lEtQdP4DKrrtc/2tTYrG28WOVUFFisGmNt+vI
58BZ4C9kUECW7jSREYoYE9ymGcM2U0wXt78VEZxmUxthovvNbrJV/dD7gLK4q++a2f/ydO/Flrm+
b538BcL8Qzm6CMY1+Yis5yImenvL0DhZp9aAl9579bXJ3E9t9QQqHKKNa1CCjHgix26TML/CY52/
OayYKPnNuZuyV45lXA1ZxzeEa6sJ3qrJ/6sw9xDP8yCWYoP14VVtm13vCwXrc1B7OP4omlFBHrn9
zjr3l/occ20n1rdfpv9EjkkdNM27dHGcqoLZCGP7v6H/8gbv7NF7UtZgvih6IXurP0q9bHeWSRlM
Z2jOmiwLUBJvOIyV0Z9rs/zUZW28ZOgvRibf63hqj3EyvNZJyEev4Yy0IXuYMHE5J+L9MSibQC6f
bhEbZY8AGULSt0ZsCBj3V2ajwDtpt1CZy1IrqnWH1+EKlG8lc/NuhfG0l43+ovnW10yr0SYrYOQw
v0gxDxtwPONkAz1pCwnvLIbpudKsdF8x8+QJKtfpcIcfRJeNR5ZGzK91Ce0+pT1CmPWuFNWXVhAb
y3RyEQyus+6p8utuF+uYdJDGcBAMBSnNZtfpCaaVyIQc5b8NhtLWhi3v1YR6MHb1RW/yQ6nNv3bX
wvcb0r2kwW3V6dPenxjUGMr7leb4w//GNQNQOFahypjCdw1Hmig/ORZMGyFnJpNG+qBB7YiA6my8
vn2JqVnsIvnSsdYyQ1qaX18BvC+QBPfDSsPPXqBhLf8BhOKmL2WTSY6xlqSGQk3aJSlbdvjAtYny
TR149ZR+RlYwKuNW9Kh1ueHfh5G5OtOjmwHHKOPkR9XeSznLu93bgPnqo6ZPoMGBcIy0J+Jzznet
M54kbdeDSq5NTxlKCQcPx2owT7AbNEfzjw3UPA1cQjmYW5PSBksbr3g3L3phQf/lAN1DkU1mDBKi
g+lSbIlsP9O1vBK5DxepA4DvxHDL5QHIG6/b8W9xSPJmjs+pyQ1UlNJcv2QUswED4y/o/U84E3sg
yriufC166FChA9FVr7VZ/4qEAYusxLU55gWBwrEf632M1QCrHohNNX7orjy6EeP2LuUabMPuX0nw
5vQRIlb3ScxlKTuKFsSctMY7NKuW60DDDmkANogmIn5AWPLcA+TVgtelxjMIC/QFLeKH5YbHvxIV
+MatWh5TMe41+Zkz9D6AvL1nbv3TRxgkPJf3MiuxddgG2orDKULm0bGtqbbWnG/TpA+mqjiYEiWb
DoKLGga2aMPt6+Lr6qX1Ta48nA2CsvbJy/l40dkG+g60p9YdeyN/rGrzxemvQy1O0EKf3A4ErVNx
LjOAVEnzDGgzOZRqAMAQ6R92LClhMKG6Sc/+mJxuQBTI311unatCZwFWSYwywA15TYWqRt6i+BZj
C/HKBoXmQevRaOcIOpocUVSNnW7SPdh5KTwX/giXwmBomJJSXYjHPl5uP+UT4NNLJ0BB/I+5M1lu
XMmS6BehDAjMW4IEJ0mURE3JDUypAUBgCszD1/fBq0V3b9qsN229qLIaXmYyRRJxw6/7cQNHlhj0
l0k72y3GNvCDS1j4+ku9ytpr3SFxMqit+vDmoF1hJ9kaqQSqLeor61w8hhnbCJEdVe1QvAekOfAG
TvB1FWGT5NdlZRDajjZ+taCw2aONIJWec57iKA/LckzIecRDPT5Kj3IeY7aAZuQFn5TEOyGgcSmK
W3FMWj6vJVcKZqTsUPUJhmbD/Y5orlg8LOxNbu3TouaMGosinOSXaiF9+IYjvphZACA8lhk0Uq/H
d+fnj6LidkmchIWFn8Zh+cAt1dk1Xf8NU5aagplqcT/mJfJQYzZxsXcphGUcPXYOCqorj3oRo7g3
Odh44W69BANuo5sPnOk72xZveDGTFw+b2Cb3bQ2Cfq0f6Z5D0ieWE+n63mhhxObkGk+O7ZyGEpup
6XKrTAsReFn8kk4BtIHk3vIl56jV/xpgkmnjdKyjIlnODql7hKyOQZYM3EYlqxSVpgRoDPNDTAxt
BgVNnp9P+6VZ+PQZowA4XB+baLkb1l5UQrMc8bp7qPSemQFSlk1WeT+O9m3OqzdNg5mr5Xs1ahk9
c7SYrBlc36W13cxG9IbeuaGXArPggnQf5RpZMux9OBu74d6DedbV/ETc/oOVuyR2Wz12DHZ95IF7
GoFcoPha/s7gH+5beJFJPXya9BTPjJGESYiSmZmzh3ZSnwCPgpspy0tZT6+YQhN8ghLVlRa5FTOD
kyypt2Ky3nQOtL3V1vSqOeDZgKk8OKqI7md6k8CUwOOF2ACumiyLG7GzcBgQyT6aLaMJBWY3vV+4
t3YvoxXtJRdmDAYRU53PfgWHz2Nq/B2stDpUNiy2uSf50iYDW9n+6sXi0cMliShmXDsBDMKfQCE6
VrBM2JukFVNTklmhtKeX9cnU+sThvvChmV37LM6R796QTvItBsAWqEYCRGdgR5rAVFQ9Tz8WdSco
669OB12rUmD3hIju0SMztj/jbUGZI7oD0I9ndGCl/ABiyY9C6yoQLgmmjFZOVzcGA5T5fxYzv0xA
iX3Rf4wTum++PjG4RbZjM1J1mGCYwaVFBRhC3Y53UW0KEeuHRS605er3bD9+GKZoa/H8rw7oltPj
q1t0OAopnjM8f6NB/Yltsa5Op1/ewnnnxs21TVEgU/dLKx4NC1mAOMKpjvhMOx5/pjbFRx56v6wl
tlhd917GWyz73r6XyLH1Hskv8AXns6AsJi45o7WMEwYIo7kdS2pvhCMOwiex0ipF8at7EqUOOtL8
IHswbj1BXNtEzUX8qfPsw86L56Jaup1f0yOki/mjKPx7LsOP+jwAaeGU/+PC8NWS6ZHF65sPnpJZ
gzY0u/E2wFBXRg5ysMmeqQA/Gin9tbHHx3h1Q7ZR9hfG0qvVvPgTlize1dfW6j9KJzvQVv+aLdjR
TQ98izRhPLeT/YY7nGoRk3u4K/+u7R4knptHuJdFX30o7pZUUB1w8+6NkT96MYqL2ygA/JkduLY6
dRPUtbG5z5cv32mP6x+k+SaeweXdqIwP10WVdWb7zZAAzeN3XFcZJ3ANv4+aj8THplZS7JVR9ZHC
tgpM23mtk9dkSZ5brr4DDQXQtTCX454KdFAfel8dqQp8Smd+sj2FCMtPs1Q7tzUOc8cFRn4zuxQs
cNpV0mZyJeKuJRd7Wc7VujRrsitNeLrp4iWI19EUR880+H+EwJhrmvXBKTsf6WMT5QMtdWWxCi6c
TaKyT4Qlj6RqWeZ3j7An0yDjzHYdHMYIOGFkJ8iIyGytZJiwaRmuGkdSuMeI6PHlX50ew1qnITmN
YkJxDmyCRVvucp1gh6Q1SqMrsY6LwCKusuQuh2vk3TNrutuCgtCkcd8pSGmQD89xx7J3HFKa8+YW
fmH9Vww2Fi+OwKwV5l3LRspzW7z6fTbhoOeVdXlyHsw7JmD46TovM8ndkzmicwNRvpoLlGmvQEPk
0Jn6cYLSmq/RBNL0GWKZnoLIbMpD20DfnTOOdWnvyzTvjpRbbMEBmyJuXu3jIkBgRwbFgHnyx9ZM
GuXbC1iGOKwj/Y+jJ6/u+gV2Z1I7vZVYARmJpnTQi8SKBqZIhM89SWLxM0YsTc1zNXPDs3iTZcpB
DoLmwR2Aclo8GTPf3xuy/R7z/J1oibvRXB6t7PCgRDe4iefT4JWvZFOxjXn1YcW6I20VB3KIhxRH
FGUMNUSu8op2uxlBlcnOmjdqZK+Jrv3BrMg9tSmee95Q5iN2yAT5EczZhCeUfElRHsvZ/IgsWsO1
Xj8oDvHN4OSXLtXfZsxoPTKjUbdn2XvvFaZwElwlfinta6I60FgiTjAyFRE1IuQOESJUrr9FbBro
Z7eeaai7ODXXYd18tOvyPS3NF4a9c8x5yga5OBjIqGuGehJsI3yHHcyAnwLdvCa//FcZrYNnOXvu
HCiLY0E4h8sruR0q0PTcP0PrhOlm1R9OwrfRHRBV+PEw1fKNJG5MQ58MqZH5rtj/oZdS724Y2FgG
gV+6wiDQdpxlXkm4risq/JnObtBNUDSxRpKkVdl+TMgI1GNzKQfviSPKIIXXkqDkLdFZl8OEL1+X
HuthoTEtuliVbTRhLqnc5CuHDnO+wK0l3nq33cEJw1tcR/AY47+M7niTGIA20kER4EVFvf7duUoL
9Gl+I9v71qzlodjSMFVCTR/Vgc1r2TZ64NbddX2HZiyGBzG/uRP96KJcthp7FPa4/BAxz3UVYFon
hVunlToNFZZ2aOJfhZ8By3s8U7NGB3w1P05Weqlt6llVoSNkN6d/nsF1Ce5xYuy2KmwSM3bo1d1y
LR1bw/bJMQGMueaDmizLT1vNP+ki6nOdlfRFxMVl0LjoatCnAQ6VgIetiittHAz7plIvE0asrWHr
lKSr+AGS7FVATzCIM46NffWZfgOA9AMNfPn91I5vw2Dde82yN8X8mQ6kxK3YO/CIeUjqnPVk7F+1
kcuoizWxhvmBVQCePw/KIb2ZgymCdKJTTE+1KqjT8iErQlOArY50BBwzqrMdU/FNq4xHJ7K5sZoL
cfzReyFXC93cKH8ivbw5whZbOZXfEvCBXfZHz3QTSkiGz8aGdh7HrGwU39AxGcjAu+DeVk5VSe5+
27buMdEURofWYoHJ98nmyQZ3GG+ZYPAfb03HqJ8n5iOzsgw1Lq9SszF1cCYB5uXyQajFLE514Uwk
qegMMMxH3UIGLmb3kCTc1UvaRclF3KVWfBvBwGysbHWu57DVyFSxWSZey2cO+dXlkneJ8NHW+ZMl
Xowaz70V90GNfsAWmod1OTzEFcvqbqrasG9NE3Ed/bD3K0Ah+qdOKx59E3zQHWLREyVbVU+IsUZK
tqPfPEI2wr00YUmRh39+oDkjRFOZjwzjN0CjlxgfbmsvX21OL4ma5s8o4uFJzdgm08W1I05tknCw
ecasC4d4BPc1c5I00XyFADCdWAgfqsF6Yawm/V4szCOaA07uoV0szEFF/mTa/h8v73iwj+jpHbWC
9kF24seIyB4Lf3yswK0GBcfo1Ii7AuJzkuWAzpGYTC5vkEfbay3cO3pOw8YklFg5Hz1bhk3nd89V
P+GMSbI/jSiKOzbaWjSceUCsj0RbD+eB9SbAmrnmWFa0COy1xUGicy/xzOfNoXqC4Olwg48CHlx6
79hU9Z2da+cuewOKQFybAgeKZ0KBto/XadlxSR8Cxd1g1yKb+gya4PyqcI7Un1GfMB8kDTptvSdV
DRZ+gfleY5PnQ0IvQVHteXpi/3DvSC4xsxgmKpfF4exkl7JjxGoHb2cXw1W0THlOSpNcFMW7UuJE
jdP4EpM4nPPojYz8mT0mkZWCy0SdvhpL/DysHTM5pgLX8L4I9T0OTnFd/0/bZFrwtex1PTf6ULSe
tUUhdZGd2MLGyxmNiAaGRrByyIerlUo+gSqS26pUB6+tTp7WAFdPjmoeEXDta96Z+k65sH9tYhYu
ZQRGzn6D1Nyp0Pq3Jq5Btrf0rywCPyZgZQfpY1u7NGk0ooXUkOONcfMDH3P2H92ZPhyKexBPqM+c
SBLJbz0mvjqC8UDTnAX9D85L0gwYoMzkFePhbsE+jKrAEi/FeDhouJUR2nmP4e/0Cpmx8Lsd1XUu
KZrsiGEG/hoMi0XekG78ICW7wM0E231q9RSQ99o7MdPXsa3uVCp+c3zkmLQyWnzLo497hAtI2XN5
yX+Mxn6rxvQSFdEn2j2tmNQVYY7eppp337vYPlgw9y9qYMVk+pO/gfJym4bXJYUFCJ7qWKrigZxx
HtqLxIhe+Y8cDJf1y+KNfLFzwa05p88WaMBPCWNjp5kZZk33XPN79zVr12rhLoFesY4O8dOwmAcj
YRHgr5CIdTMo/OZgGdaxy2h5rH7yOO1DVg1GGs/baBo3eZESajK3E+sG+rAKhRP8yXenJqwy/6Zj
b96uk6BlzQCc2BAwJ0dblS3DGvkPDEe/GzsOfOjdtAeP+8L0R4oZUgZLql+AIxPjZuwPbBc6TXoq
S+MDp9ZnkbUJ9EX1QvCtMXCcTjq3MeplzUzQ9cLUhPUTnxHWbarAMHNPPaRbMpXAFYZrW01nN9aj
w/pbafD/mV7L0Gh6sat4tOHDOyuDn+Fq4ta9zXSjrWJb09zMQIfhmLaoq9lRQ2Q8lnONnN7PDMSK
GCvrl9gD3dDftKI4ksk4IKyc9Yktq0nglYw6ERDaGwN4+XvpVOexzilQSHPWW7387ublDhnC3uEM
h6swvlWVzt+PCArgfdi6pJVaPlwJABECZcwrGlV9FMwAGV3AQqLDmKn+2WmrxO1Vt0xDzyoJTQ+j
frUWZWNbthFCqgY+vvE6mvnrGLGArdeF3lEWMxsk48uv1HgUTkKqSOZbV9SspnkpNEUhJGnp0U4g
GGuzc1dGw8MgGDy7BZtI4lAJR/w59jAVcwO5UBEb+Ix5FbBvDrMnZs+D6BJ05IQAhmHd5pjdweAC
hZl9/FChMShsQ8oqNxyaTH7ZVJ+wEweNVNR6RjugEe9zM3PBjd6wpWGvNDG9sb7FhXzzFuJkOplb
SqPSxyZG7OF8pRyxuyODf5sFM+LWfdRkvauku49UDYG5GZEXh5ySo4Wd+jydpGtdickQtPeNT9Ln
P3ml7jSJL1PIZgg7toPcaRpJa4V8ThHRdmXjzHtQxFSzpjgjh1vPrjrA04OAKox+B1iGUK7t+MGg
e1+yKaPg/xZQ+P+QPejC+/sf0IPLz1eSfv5X4uD6C/4NHDS8f3mOrkMO9IXl6ZYDxfDfvEFD/Ev3
HWNFEfqm4XnWf/IGbeNfYBU8ql48w/F8oBP/yRuEUmjxZvsGAG7Tti33f8MbNMGN/jfeoMt77nu8
CDy9wjdNJsv/zhtciHB6NHWXq4+0wvGLqNGV5XlsJ7IAyjuOrVShU+jIi3SfVe170TKdw6ZZdsrs
U/b67CviikZhvDjHuOAp1c18HwzQsl1Ht1FSXDttRWyCKtzO3bPUUfFtvfzInm1//LJ7jlVj0p74
BWe9kDT1xMyN9VxgoBbc2sv6UFNIO1SejV+TS5Wpi5emmcki0/S1KhAsW7aVp3/2Mck1FG84Nw6e
P8bU3oCcQOYXc7VVUmpjphfMW/ZziX0+FqrcJJpX018C22GeypAwTeApCPDuUpE8kjzebZDBU5Y9
L2v+I3MLmpUaPHM8N/dO248h2T/og6p9cBXOHLxChQXejA6kc2/mTgg0G4Ok70dbPaL4Ac4uo4O/
Avcn8yNeTTq2e3I8+xf7dn/qVf4eGdW3448FE3zy27bFR6cobhvnxQmEPBAR8rexQFAidcfh6+PV
WXd6Hi7UrhFEOrj8utUut/0mqEkA+TMzbW0sfyXuN7PgfC29NsTcfWJyh2nMw4DH3gerrENkhVn5
k8jR2kvDwdjIIYqQDyNwZfR5MbdcWSIZGsdolKfUpzO7KPvXNsMcVk03oLmz73zyUSPKnGTh3DSY
V1lqAnVAYp0bjPh+sunp5g6LyPvjWSxUqgwzeRebTxEVtiMFPZnZdJvqKc+MK/TkHLe0WNNZ5d/e
I9XrlMazHPGfiQp+UcXZ3vhoDCxOWhgDEzdAU3DzXeWamkLNsmovhdRInA9psaUY9tRO/pNNITjV
2rO2XSiDjnwSHPNr04oDeGaoI0aGtlbJU2dMy/oTBrRGMcdQOPF2LCx/P3Knju2ahQRujV1e8am0
tJ/KkeyLTk03vscCr5M/SLacy40r8UlvV5OzP9yrLv5blsndwt7/2I/zEeQ5KbIER7E7xX9U3jts
ybkSCsVPOxumB+Tho11P97GoHnxuSns82MGoEJU9c7hPnPZ3MeOHyLYOI25cnQZQrqD0FoIenFg0
8N39UAvKtszXFh++5QXR9FkH0mw12HUQh/RNsRCU01ipVU68M0zOwRIcRB/hPjA1i06POj3U/EvP
BoUlt6eHQfqYjZzVLk/OTtf2oKRgyEnxFmMrHtg7k25AAfHcEBPdDjuwjhFvvTDBTaFggkWYnDEu
4U5411ygjgJpaVENFzB1X3uKfDBgeDdjQdiWWMsxduHYTXkAsDPiC28DqaO4LN/ZiSaJ7WuHSawm
FaLgIPrC5Tu3k+ZotvDxUz5OTZbdx7HsdhU0Gq6uTqjSxbhnMfSEVQQz3WloXOrop0QFC0vCsgRu
kbrKCrQ7hFHtIZ7Wmh7jXsoeeknfHto8OzlrtZymFyxUV9BBa14jBLFDmuJaT4qdbjpAto3sz7hE
Oy694M8nHGZz710JIBJqcok5gDtHTDdLtR9FSRy06em0bQdiKIlOHyH6oiDDE0eSJCoeqgUZGRhc
ftIBSJNazumEd+dLUSwpOjmGL/TpwcJlbYjyIAThW4g+rmV+lqke7XvameS0XPgWL1t6L4/mBDIH
PCWJQotYJunsdEsaEX8d1PxN1PZvi08aMrdfSreBv1Z4XwPlpBvN766RjvHAHw4dK4F4fVNceki5
K+Zf0pxfp2h8NlxcV0hTBmIyZVpz300n66FprE1kMSDb/gPq7hfuJdbdYtR3iSG1Fz22cbe8NLPb
Xox/2h9VF+qdnVE/IcBRNdXeMvvvguvvbhj8tdCRvsp+Kh1YEg2M85ZFsU88hojA+OpwL5CxoXZu
xuq9Nr0CFRDkk+WC6XFfcFq3fN91GlUZ1DUPswsy2kO0UOLeG/2hSYYngcsRkhx5AGw4bDm8nWsn
8Mu0j25B8SAMNOwGiCwbX+TfPf0Cx2WpkWhgqfjSIjNRTGenFZx6XR8IS3XHuiKGkeQWkL/RnbcW
/w6Kn0VEN4Jf9RfvR/bssKUclq0onDlY/vC5KKnrA14IYhQPn+kdtFZdmonyrcKsnz0sb/gMzZ10
MBLIDE3KvUxrUiZqLVzgTfSa8kzsM49VGSTMY8cTDVf5ieAGEeM0OrjjeCOIGdoadl6u3XwpdKbi
mSQH2nkRuOjb9OK0Mz0ZJd/jpkIpRepiOwotx19+9Xb8BM2aQyYxdkYRPzejdaFACj4CVtuoS7yd
qin/8rGQeAPv4pwrfLVkYqjUPPQgTtOY+uDhLHP7oXZzuU/Z0vtmcsQbcZPa7+SbjznrwmBKx3LX
VsbVIfhW5qj23NnXyAN1cJb3VmmY30lGbIaeJmDDSZ5dRTkAAIFpoxkHgqoY7hH7tqNlpYQGZXaX
LvPB4bZ7dZX9UjWJE0xDU21dGRHLmHiOt4sbZMXMvXOGYtIZS7gAXkMl6qwzT2YuLyPNpnVbnLOl
Gy+RzVdBIjtKsEGfqevuHNm7n7OjUVwp93lX9p+i0045SEEsKt6LnNtpZylZbxdHUxuE+nJXmjW5
UrB6lAKvuzGqaArM0IfR5DVMoyxxZdN249e3qTNBU6G4cvxxnRvkmB9ZPhyrsWzvenazEMyw7VuZ
DMfFpFazih4AVM5HXGQ4K+DM1ABeW2pc8YmXnwXVFUcNaws6ans/pBSvxarH75ROB3cZSf8ba+CX
DjWspYR/EtXc95OMQhWx/rcH71OZaX4wMvSjZS2rGKEP8fWnjIKkyHnhK0A/p39MrfkEYG0GPNnu
5pQ/jno9DnawQ3qpq0AlDTSxpOoDTM+0XWQV2wp8fqElW6TjxKQFJtGfgXP8WlOMv9Y3uXT1E31/
bhZODU4JDlWdK94dNkwr9JGJwIlluNsIFtOkYO/bpZbvzUAhdlJZ9U5b6OKQi41TlvlwiJz5UgJy
Q6g17mPXvzDh77Ilw2lskDz3ciL3ekJAMpFTqDqXpx38I0IHlv/vP6Lora1bCXg2kzMerM6wnqul
3i1wF1Arxx1O9Jyhw5UduUrQYDP1aFsi7jp+HFLUYhhBWjZFykoy6U9yhqI6ocYd/JFyrMxMqe8b
2WIT9A2dZbk6M8tRg33pAbwKqNIiOqtqGcFT1oQ76m+nquldcxSRuHK+q+yKbZQcj5WxDCfdpNAt
s6oHqx+Bm3blfUtDFJYFvvpl795hQgr1mvNfRqhnXU+v4JjVZHoUrWkwqz+5XSz3/mjc10l5yhar
pHWTC4Q7U+UDh1wfFJSvzDujtR1zx5GQcQk/bNuo7s92aiQh5y1kobwlSZDG9ymUwBDrfXt2nDw+
NIsFcRITe6hbmK11nKFhNsT8TJrdPCgf1mz+yQvVDn1Dqr4gNErb0A/lOB61WQg9AJ3YKVn4Tllp
lTtlp9o+MvqvdqTDKTIwTQy5dyjHXNvidDOCZbTwHir9JMhEb6AdN8ht2kU2nXxY2EeaMQHT0T1l
WfWjL/tpKd5HHyOmV3ZovAj+E+LNRsfIO83MWZXU3hSNAztyKFwj0FGHpPaIaCB1UUxxtp35OBE/
LcFiBMAYb1UKnUgONv07qzhTTGCQCzpFVz6Y1fhmEGs8hgeHaYnyIDpI73A0gm0eWPjlEBFmEJYh
YB4b5T6M8LW4LUiExmZ8aJwwXTx21ZWFeV6rTl0+LaGJo2921Va0KcsArb3IhXtMRTs41g3jB8ry
RhvqH+bRPKTRG38TcckRckztQMKaovowaB2jAUW3gYzGeyp/uSPkb5VCLLX8klWaD9G36bkkiaU7
VFofBbI1Wb72NSVAuHG2opPzZ36RrBRqpVquTBTM9zydIEZsYwJYWGD1Cd8FXzxZ4vYuUTTZ33t/
oRxVwWjPT5FyLwqnYNBr41vUGHT8dfOr3yprF61ykjaRexeeBzkmc47WrD36JUQhDae+CGIXc/Zc
UHPUdDwIVHN1y0ciBidT8x1wfL3cqVEfgnRZLrib6/0EspnXkREiTzeRmwzXBSemWfvuluyC3Drd
9AV7MwFSr7gPQd+DBDrQTHDW5+ilkCNFoG1/7iMDe968tqb9WhqED5spuTHgXNkYphW1GHE7GFsD
uX9DbOSmBEZIj8If2za6MIsAoBcmDXIT/OscV6+QvyS5mBG3I42yZE1xaCSKDlkzpu9Z0vzMrs4g
eVjScljK1x6bc+AnLuihhtmzbcpgfQVszuDYlUTzc5hr1Dv5+wleOAM01RdunYPeXrikT86nxhMs
HjwNJIHAATZaP9EfObyhY2b4VPg79P/0+w3A0WQ/sFuf66O16Pu4dsHHaGTSCo03M3pTevY3hwe8
Wdarf/KT5vzneITJaA5PS8fJjjdFnZOxvMRWRavv1MIQ/pxNQpXaSp4XTvE0OzyKsTsTfozCpqs/
bc26NXkW2nW0Twmim10d+mhhAS3LczAP81c7m79aX51Vwq+bp4GThrov4bSwwCz2jqD7yHBmTsWO
jBf1F5klD0Are/Qc4h4DfrXUMSMYraiEcO0gi4ktV5JyGZiPQaoPgGVGtVVurVHG5p+yyFdHb3L3
JgyHOoPNaA4DRPXI/FIGjPJ+BQc4MDalm41h3AvCPh4LUzjjXkC23fXyam9WJRHNSOIPgmUL1yHX
6hJ+HIKEnhYv8aIuK+7VWhlMtfancbE1THP2PdhYmIs6vU/wem2EaO+iTL1EmneAEvLQdgorvQtw
bxipx9KQZtN+b7fxp2vVDWyO7GNa/D40relPHcXc5LwBApf6bBXpzAF+AatUTZ4bzj1gKq8d9KbY
Z5w3icJDBsFwHq/489GuXpJ1i+lGyDO1hjpCWXFgCG6c+azo4lT0AEwN0BOtsB0MRPrOEmUc2jka
SlqxDeqbdgkWolJTY11sScuBV6tH0PJcKJrPMsF37dHlzssYpk2KZkx4GzuJ95k5uTh4Zk83m7HX
7R4OOw6xnWlRllAR9na7x8nze8ZW8mSSB2wnMaVwrQ7YYFHTNrKUc4q3Ki30/UA7wNpm9gvOroFn
wqAIRqdRV1K2Jl9MBycB4GtpsLck1VLsXYQmLUYwb+3hezJUe2qZWUm8Jbcsi+W+xiMRtZ57cDCt
BT2l8su40yJzZvPKFLAoYPj1Otqn5R+aMC+u3frspa2dhm4XAGFCC56xyJcWO57RgPrpmKdKZ+6L
qJ3vhuEII8s5zvogtrSz03gj0gE2EJxJHrj5rupZiD0Bjh7w8c7Xph22fR3KhBez5NN1ypy/VF2T
+Je0UXgCB0He/qGRa2uZpPnK+Js4qgUuDJljcW8ZKg0y3K/QbTOMbb2FEOeXO5+NB5Y02PBt9QY6
cG14m89ISc+jh3hTSvBaNm+Y1ZIBgr0PRbw2hr2CbYCUbu/++SdEC4FfItqL2Ki3us4t3HGC3lbA
RJDnk7HpwtyIUP8nvkAqcl69HoUFg3bHtN2qE0P/PS2uM+Uc7fPSLuCwey0KMzqbsXKpgHB192LC
1hQSH2Vbj8A1+3PqU5oQ69w2ex3IwSy8i9PhcmnYhzeWHY6yeXOz7CtboCQlETiSzzxPs23P3muT
m2pN6DwwUfAEcYaJ1oH+tQPatwFlxl3FuiWZne3GUj6sDk0a1LDRLpX9t9YEjGu+/7k7blv+lwD4
Vlvfsro6wsTNtw0cI3I28BB5QG/L3F72RRE/Rv3sPpCjxNyf7N0Kf5Dt1C9xjkbk1PEj3SjwthpZ
8LeEKy/HcMibljO+nHZKsNeGYesUhDBG8vnzkD6zPkkDL0mmO3hSEmE1cekGi3fOMqT72cNzNtXr
EYrzU9He3WUxHFrjofU4xzwJbyQVMODJJLzzoIWOatNKYGiPxIWT89i31MmXRAwIAv5OKVBFXLPH
IoMgNzYeoAuebXRbsoyzug3pAH40uDLYoyePE+vFCMVvA/6NSlaprk5PyfGKLT8ydyCn6F9ZDfdc
GFYSujWMggj3gzaQB7Mc9BmLSYtYMXeQdYO81M6+hpl3arWjl7ra1vIhz9EHtzIW4iXM626rKXxs
dKxsTQCkuCpTYJFes+0A026Ulr/3RnLgBDtI3WKymt5NryL1va5VZY8FjMwKi/j8kNRMdY5tGmEO
AAFXARerQT5WcuLBym/Mn8wB0XR56CJ3WXT03A22927RbbXtaTPbZzFzUO8ga3KOss0CiwXxNHAs
uASU0t6XWOEiW7IQhI2EyTE7c9t9UsQPSIWVt7LGMGbo8ds4dD8QAzqj4pTJk/vI7coHzQdct9YN
5tQeeLaxw63g4EnSPqsR1rWxxu4kbYJE2nd53b732fDbWhMCe5c9SFSfsPMbgsa4PJaWEbdQ7i7D
a0hRNV5zQZk0wzk9qN1IxWOG77d2+XuvmBTQabR3IigEVMoGTbd6VebpFy/G9ChAyPLcOnFIPIiS
8t0obbe1r8FwpX5uOxrIW25RnfSKnsBFwoDQbYqA04nDeVGP6NtXo584xlTZcaLip3L9Kd2CbkI5
y6sTbrvhldvIITZJLdAyDSjclb8dn/04m/G3jYy1uvzlI6ICAaKOSMkY8vyZg4QLCyuQlNZEyQPZ
1NcoFkFJjreDN4MATZDItqokEjVEWLH6KUmD1Gd3GxGq++e/TYl1o0bwLvEUEA8XREHaa0Gbad+L
Uz4SkFzBMqtfcRnQTHHQC3UPPwsGSGUf7LJ8IRPVBKQy4dLZ56puo4fcZvNQ5fm2vGplj8COgWk9
HM0hfRNOCMYx3erU+4ZFNhew0eJu70WCDtoxPVhrd06MxACrGHBcM+f3tD679ERuy5RSbSHPfPuq
ne6C02vkMATFU1ax5dfq6ZOANTHiOt67eM7orUtCgFegjCbqsylH2hSxk58yiWSeshB2Wggz68eD
G0uhLp1f83ksi3tdFNm97HFJGT3rYtjxK+fID2f0waoZmFJkNyPC0RIS95na4xkK7CUzQiPt7pVp
YgabxCU1ohebZ9SKO4MmGn+Zq5MPBTDbDFUk9q6Wv5Q99xhDMDLok3zuopzHylgqjF2wUcEj+3RD
4RcrPI8VfGetdlmx62mfNjwEpa4kTV0nkAm1xPlGKRfBipxtneVYElVEq1rE0eRi7xjzTdGPE4pU
FnsglYjt4x3zQI+/AA22r2bAzUb0zE+4CQt69wJNuvecAMauMqrnsR7xw+E6i9fGAI/+kDSb6A3W
DOiCb9wtsH47Fw48ZsTGOcd0f2y82Df2PLntDev+99KLd2I0i10n0i86ifFvZWMU6It5iYYu2fZ4
VsDKIaobaK+0d0VoMZQXk1HoijO6BPG7PCOdZk7Lk8jNa252h6IK3Q6L+VCr4pj5443Y1buv6mmX
NO+GnxGWyWOciS2/WqinOXagnyKx5YBZyQJ6D23KHOroXDOY5VeqLx4Wtod6nvuB6tprDpMrqASD
QN2Z2Kdgtez00X+2hUtEmLUJeXxAqSUFO1HM0xbPAI8bbisEkI1AemCGqN8s+QSAIjO6+jn5C6EW
VQYLCzp43G5Uj9tNtwHdc+LWxlmOQP2GjM/IWNehVxa4XuR/8HYmu3EsaZZ+lUbuPeGzuTUqE2jG
xBg5M0LcOCSS8tF8Np+evj/XLaD7bgrVm94wpZSgS0aE2/Cfc74TVwAVhm05F2/u1GeMz/ptZedX
K+nr477PEf8zjC2RIq3hz43YBierMr/ajunS3CJS+poPlwGwBajDxjfYRGZctNsecJfmvWebo4WE
qjC8qg7W0gfHQ/rEHhql07UvSejMyD2Ln+aZWmCf67HMVugABKxS+QgcIzfVq+yQsExYckcrcmkl
qydnZSSkFW06Q+aAdggL6alsA/7jFS5lx2zegrF7tSYaC+oaJHVctRHHQmNiLmXvWEgANwwOFdFM
BbmJU6o8aVp/Gc9Q6YjghC//J3MqODrNtfIAFRRqD4RzOFSc0ElLgjvuaXHjszj4Chqj+1n7dcHY
ncctFv5HgAcXcmVLOpsls6/5qDQV+lTnFyQHCJRzR8qw1BpUv6QISRzcqxcRAx4Yl8xYqk8iss+W
xVnSI3WAl5U5aOzFu0biM6uSD8yR56z8NVPUVPfFVmEQp/H5YpKg3gHC/Zhj5zc/ubWqR/slKrj7
hU7/PCFq3veR/J03I9YPRlaFuDnol2HYPOWjPkmHCR+BhOdiSk+GNbHT6pWXa8BffgE+KBb7whu4
CGMlBxPqXM2Qmxm9u2TE2K7+suGYmGNEDV3KHacVeP1hpWL7AsjYWiXaQmp3feDpLc42a8ZsjtcP
VhIOPUbWG4PGOdLb2xTH/tFvLLAIoB8VlLQisBR80J5mIhpS3QqtomplTgFBeCXnwA3KdK5J5LEN
UzVVzelD7oTct6aYFgeloS9UHaH99BEz0Bf5TiYBNqIZQuF1WrqBG425KathJwVV/tnN7WHAw7du
R/0774yGAQCHEimyNxPe5r4IX4rEAFDtfSuIJAfXTq4gY1V/D6afnnaM2t6ErjWw8XFMA2O1Nurw
wekyeOupBRw7cW99SZOtb7XMblk0evkFj2g/FHxe88n7xKyDBS6eyeFm7hoYDTcNipa4GBCUmR3z
KTLx6gghxV22dCnhgSE74Nc/0zJkeJC/LhscQ3HIFfDh3B2LwppWINH9KFxKq4Vm5Lk4cFQ8vID4
XJLh5M2oWGckh8OhSg4sMJ8tiD0rbuTO9gPm/9QKtz4+aBuD1gpq9bi2hvcmN3wGTj6Vi8UTNTFX
1+foTcx72LklcSLd2gc60jgJucY5QEdpBp7GLgVyUsZ7PxGcw0MGdCHTr2b2XsbRUuuoKQCdZBya
qJvZ2616L0B9Mpu2r1me/4ZdeKxm/Z6o8jboWK0IjhKyracz7iX4PTQ7xVgLbJMzxkhinpHBl1mQ
55n0Pp30ZyGYfddf3sCRx8NrhLvOvli1OqYGJdLJrD4r0Z06ict+wtIGVE4Q+pq4RSUSJxUH9HKj
O3PLsqf3RLYeiiB4jxd9Vxu3JpRQM3GprLyWGnaV3BwPa3PmMiWgmMcsXIaqe792x5WpNK5KrtWr
bqzWjkgeBOFNoAvpoQETUwaYhqvMIJ46bUkw6A2FmwKvFPiFIV+PPRHMcGHGqr02VX/H5s6gZk0X
jcU/OBBtZLykk31Eq9JqdG0bM7T4LRR7uTNbvIUqx+TnrgcF6kvmgo8eMgYqM8bddA3UiyfQXfAm
LQ2PcfAptH8YPdS5QQbxJuOmv3FMtHgd6fpoDT1UYca2pQoQ3TzzKMJoP0UWFxKHn6MfxKrBOc+e
mB07nyuBb6CaW0b6BcTIW4OSJm2Rd7dxQQTYLq+zKxXxRLfSUKbmn1kFIqeIixwJmeue7xsCGFqL
nNgsJ86g3hK0LYqAPjkK4HvytXBguLhXmIPvbe+z8qBUsrJSrsFEauPDPd8ZOru2jkmTThLjrE2q
R01s4Q5mhLWxuUtv3UITLSnSdZKDT+PcQ1AkH3aB4fKdVZbNlYYjbP6rMQRmmwi3qocazPSYel1i
Uu/2iL+HYoiVy8rEz+/MayrVXooxgJgzlFSSJJC/4mIcdhRE/LC3gEavU8cYSHYcwkZefTBR9mmM
nOfZxO0I2pY2FDPKQeOwPEds4JuScqoqDTASg+kY8RMgEnImI1RHyAR6jIwfuhaLfYhxuqHBYl3G
LTHsLJbrAl8QwSTMLfhBgeDxbZmTRSuQ1RH6jgO9khGTclfQl4BkWS0QKMaBV4BujIJw1+vmeXCH
dp3BBcPo0P0WVQ2VsIPB18yakeJ8nzaq5TlKo5MJE9eO5hWuCjJGFrEPdOqDb1gXa7Tfk2aA7a9C
ys76T97ZnUs1OJr18rpF6wauQZgzmeg3WhrrPnOpWxEl1Y/pR21Zl2LqFxIynkMkefKrbJdqOJQo
aB1Wn43U7g1p5xnPQLGttfUyhK9M2iggk1+WvRdnnwYnc3KMF97o+8yo3otq+Jp74HtgCKheD1Z2
jexed5iJsH/RVZZeY4+PngusiFmGzeFoYXaNZBXAlOJtZPxYzgHZ4tjY4aKttqbOaAtxzkaVcv4s
BR8//8tsETZLWXwjC4ZnwhVdsVyndM0dxX0jDYRTX+Bw4iHknr6h+ozhnQlHxMYxdWdVxaK+wE4O
rS+DtRE7RnEtZxh+LgrDDEJspQL0WI9LcDx/UZCx9oA5cT7nWydDeUrrDgndeevCqN7SBHrO4J7U
rMJQHTFIx0ldgj02nsIk/k1Sa5dnIjgUpPjSvnvlJuXROsFKZz/7IAk65BrssxdhMtq0B+G8Dg6T
R7j0q5DgQK1g0NTtT6tvfGib0crvXUXIjNy+8tNtjiN7bVbbeJrBOnB5xnMDfsAF/+oKGQENYKSK
YRsxy5nQ8mxQqzFV4et5FHqHHofttNoKtCtgNPIjs6Kv1BHvA6YqS5ZXDytP5H/NGT1bPeC9GBoe
hUD+3iurNyeiX7J0x2OP53sjHffTcNwX7IIHXK2on3PxnPee2LuJy+EnjrsVHzqWE9YYz373XPzr
HWl+xvE2MXmUNddysPbL8Yt5qgH20jnnXsCo2g++JhjPm5lRNE6dnqhQj0c2ItxtRPrXaDAVZ9R8
bpY3iMUPW3DfUrKnRwz5Tp7v7BJTGD0aHJ5YhGgECDYmXNd7o+RQWvXP2sDTgd4e8R0u+QDVEJj2
5WHU6RFHc4gMD6QCjrhG3tq1iy2DmiGWew+Wa8vzXeazd2dF7T4oDcBVw/zqzMMO5/Q+4enhSfaz
9ZT2y0rISNFyuy8cv6Q2IS+FOXT7UOxItANM43hRUQiRXqZxxp9PVfodoEp1Z4GBvOPI+CQy1vyB
7dYyLY6M6TTtmpZ7o9d3b3IgEDj72UBvUQuflFlhCA+FADvm6JznhPpfRMmKODPdi3ekdXBuS03k
gC4SZmnRCkGLrF90zCu0NIn5+k4NJJI7LmGh8BH2z3nd30YbuaTADXaHiYP8kiYu39cZNQkwdPHU
IxMW8tNzMRJmxfyg8tnlwj7Qk5ErspzlD7PHAGLO7c4RZbKtKAoxdZGuOg4cDG0lbVlucfJNXhCb
f3fNzdoHkQBJinLCLSyBBJJ15VefvoDHZHShxFKPc6oTLK+ydS9Il9uY6B1dYThHyBfPl1jhYBJj
fc7S+U005Z74NK9O+9L36SXlJOCPQ3LChbJWUvv7JOL44nhcmNwm/sKYc1XCvkC+pnYr9MnX2vmZ
F79ZKRPLZCDDHVlYdhlp7QULBvk4gpokgSABmYcxuVoxxIC6YBogCKWEfb8Nyl6t6TtquSOJY9I3
b+Ew13c0AGaCYZway/uY/QqiYVzdOSFcDwPdn092shGlVBRqyF/5NJyTkSnhkhthdP/m9TFVCgK/
ub2g8pxFloy8fVlz5S8YGLu086zyYbxO+AD2qDgkJCsm1LP71BECrJ3XarqGQ3zDAIF3gDmrNeJ0
80j+GKrdoGnGpyH5QdNXRWyGaQSWstSQzzRKgBjDz6D53KUc9vZRyejUxGPmTpPYJp0xb3pdkEwJ
gfnmStFwIApyjOckih8r0+/vJjwx+Fk4OIw06KYh6kldcZ8WI4C8sI+ONndYoND1a2/V8c7RLe6q
WJCiWbwmOiAorNa4dDlhhbh3IcPgNETVzQhYkGJj7hXZ3aE2dMCEjJBtXgiukQP9QuAViU0+c2Xg
TN+2e4uVKS+8Zyrp3BUGJA55YUH2qiD8Xj4p+cYgDzl/MhFg2D7gD9gPTAo5zI1lTRGU+93Y8Wcz
4JzFFnHnD0yYs07r1egwWG/Tr8hAcRbkElL8DncD/zfzTpJYrWd/TNbAlcG9umb2O8/HdyVIUhla
N6vYxsKQwUk/4Id9mR2DSzivttdgZR5dvM7RxCCKUHJQmkTBlaugbzDXHoHbxUMA20MRkylSYyMo
JCck7e/8xOHjltukkqyGAiMqf9JhPlQd5HsrwfbRzDnWX5L7mJMo15X9yZzyzcgmZZodLAw9wzJN
52dJBDUmS3qHZkKjlZhArSzvSczcIwoph7a94Txqomc+0KHNaEhrCaBYK6a145qwL5KXBp0cVL8U
+AfMMcV6AP2Pz9peMc/Azt3gmYyMcqMCXe5GI6Ub8CZ1exJWFXBbj69DhTeV6NgPy2+OaIzvuYu3
pMimX2R2j12Z76iePzdsbw6u2Gkcd2yH+zDUHJb0Ry5QGkNilQxBJci3kbtJ4su3bkkjFROqZsv0
Ref+l+bIv7KdGB07+KiHHuehqpD0GGAOONarJq0PDYgr7dLIQzZ47rqTC6DOZbwQEmNewNHZTnXD
maVy5AK1x8KNHxuNhgW1je9xM65lmoAWIyNPutxjQDADoyA5OrUYmms3eBVe9Dy7CZUmI82O7PK3
0RDxqTDktrabbt9kzrIRLZJHg+XW++oGYwJnmmLuzgZzFxv2Vdb8WEaIB9YJuSwn7aOtbX/n0Pdx
l1XcmnMb65RuP209nH38RpjyMB5kNtyGpNXb1iRQlXFc5V5QrB2LkXiUn8mYM5LQwt00Adeheoiu
BqQTJ0W6GWL3B51f1P8Kkw2KSGVmNeOhm8vfYeqE92HB5CetaMOe0TpXjm/lx5Tm1U0/wePtWLLw
iZE27A888U92jWhcK9adGnUtrgymjIEHgxKiGmPdlNC24+0YpXK7pY7gO3AJugq6d5mE8KUem5Br
bHztBvfAmvGgTce5Q/z6dvPkI0xGsW1690Bd5T6S+ERi38Uyyy2H8T1TK7c9yP2gkvkYYdtdOz3m
rvFRxnwaM9CZ2P/JAJhiYC3hmQLekDAeYzi4Sn0suoSWnqI6o6ElBQhk6yTY0T3XwOOAoUbYCC6i
sW5dTNFWCM4jxBimGWcgteQRInwT72Q2xtd8wqPqpstP9EdMJUbtJVxpx9yFLmGJFzWwQ9MS9jwJ
Dl/F1PHSRPGWQAIzqP6QeBozF259yjcC1NFllkqnjYXI4T4D691PUBExnVNH0IWUb4WGqu8nI/5g
erKmOvMUlfKQpmm9slIyXSWBADTYaO/1gH0AYMc96eruZ5Qkz0bemnuFK3petJMypn2R1bpdAT6N
7phXM8uYsj1nM5JPqruPmpdRUjDLrJSmisUAjUI/ZdxVozFycXws6CpRr8oqufhGGK8han3agYX0
tcsdXxFddDZ5535DhU83dRAzZMx/mmSaV0nPVSqhbMuI/LVVEDdwbNpI7NHfhnYkD/jITrW7UCjp
3VSzeKbpdzfS5UhVx/wuupRO6T77nUjO8oXFKiUXi49tv9bzHO3zaNdEq854Dy2cD6Edwqcvc/MQ
JqguOZvSVPOWoFZDicmNmOsCupoJhMziEJ5zsGBArjlhQGHFO78fQ1HzKa3xIvYHTHvRZnYUZPhK
MD3P7HMmGcgl87tNN6hQjC4Igo6Wrzctx27Sq+IkEk9d6Le5cTpjjeIQeOC0NDzFGSb5KhwhuPZ0
6QYE0LgzbzBJf7UUe+8MBMNo5hAeJ284JgseWo+LL52dJhZSLkozeeBiOsTC2/U2jIRKMVHm8/Lb
pAoaQI3zTJ8oLYzTF7wnoqwFFhmz5IpLmu0TuCdbmhPm6zn0T/EMWNeA2WBN7AyhTvR6Nhb/mgWv
Ev921zlfRuHsGyk2Q0bUxO6KXdmNSHR+vRO98aNLOSvreS8NJLp2GZOQVbpvbUKLhHJpWUnHeOPH
1joykhaEqLGxIZbiOY2hfpg7en9dBJaEwkWO6VHn3YY88Tez/E1EHdQyHlezwctBIb21q/xTF79r
FR9q9t1oDNRaG/MvXxQvsR9/Vct4XemcafvK6kPaeur2nXwHU1JKMDz5UQWBOvz/jd99jv/zs6ym
huNW9+9z8tkwkPvd/cffUnn//vtv279+H32X65/dz7/9ZlN0STc96e9mev5udd79+z/4D/zn3/zv
/uH/+P7zr7xO1fe//vFZ6qJb/rUoKYv/O3Pn/lcZvf+VR9/N3zN6/P3/jOhZ/ySdhxPSNfkfxqj8
yV8RPSP4py+AAplm4Pu+xBNGeq/A/hr/6x+O+KcZeMI2Td+2PS/w+CMKnJY/IvMHJtW0+YKtxRSB
9f+S0fM9e8nglfkUlcX+61//gEjGt4X/YVmTLNeDt/v3jB69M1VNw8zBiXDXeICddPGsBIKdAbCQ
kWedX6AFcPjX48kqJKTTxfoSpla51T5UDUk/0WqecP7NnLQ4m4Qneux8W5UXDKXlJcKQoWOPilbQ
o+CCchPBoGSwlIeoNxPjD2QJDplLjVLYJZegtcnCARgzIdCuXNSXNPBS6OLWF5BUfxcwJz+bYdTc
E9j4WOIM57S5n2kPApFAijrRZn6x7DC/MCggdOg2BcTqOLvMKtnlXv4r7JYki1UNRyXVNjfz6hJN
DiuqtA5RWmdnLa952hxEiNzAuWDeZi1G9qnw6gu2cZrfexvVXavoYg7+vioGclFLE0VXDdwAyV6U
lS840DbjudZv0Zjm+360LjY8BD333L5UbW/meB4vf74EWo4X34cqBcDUYnOwzyrojb1bl9pe69Jr
4Ecz/1V+/5vLWoRWxMuqalFe/vwqsimOQWBcbKbsFfFiLgESYdEksbwUMaFd/hiSYG/CLY+r0uB8
b2SXRryFUZ+cndxNLn9eeromqg3jdnaIrNXMyhezJgLg2WYa89eXP7+tOkluMclOpsrEyYnflCiM
c227wQw+e0rXlZe3FIzxf2bLFyqeMeAn1oksubqM01TtMkUgtGxb99BDnqCSRJwdwxHnP7+yll9V
kV6PYzlvpJmX3Fix1U+0k5///OrPFxxlmMQ8jFwIicAlJoyafVWFZ6nzrxSW/b1jwi4Gdm1FT39+
QJHxyvOhw3Vq4TxJly9/fjXy2cgKJzr++X7n5YMz1062Cxs7h3prRDUHs6zd/PX7iJ/vviHegr5R
/NSNzG9GU8DuT8bxaTI0eQAM6KS8nXrdNaF16HQS7krHWeo9Ow+9ObZwaJbMequEg5PRJT/Tpn3o
VeDg7m7WVHEv2fksPtJlbm7MFKyh6ZP8wzYpX3SXuJS5DursJ1Fx4DoTcpzu0UFDBpNQjtewVdS1
y5xvv/L7b8P9gqjPtNgRGa58DojUGP2KRw6NdQhZRJL12fmlpKh69Ppnk8PAxi9q94xjnOhTTkF6
7mLmt4TqzxGeqA1J5OhlDHGg2BxHfxScu3qNmAjKBjsZOajl54iNED6xzD4sxdgloc5iG4SZAMaR
yU1OevY8UQB5mCfdbzVQTbfX00My1sAgq6h+Ggz7HPl0b9UAWz4lwxO5EGcW3psOu+eEFsPXWrQH
1yW9mtWheHBaw905TIjKKMMWJpV/bgYAnhPGsH0Le/GOYWLEVacuf0mzYkbeFr+7sngMioiR8Rg+
QZWbMQuaeAfCEvYjnAOssvx/gdUGJxP3JHbu7DdNPJzmcPKewuVEYVLxcT+piga9qniJ2Htfeo0S
ms0fgVcEv4toehntLHyVyO5jxJhQcNR9NDmAtzVpnHqS8wWYBkpTO3zSHopnEOzApWIR22RlWbw5
Bp7MAN/PS4uMQTtKvJJMyn7befxKrWh9ixLJWGJKf+WY7PYF/tlVMDFY826Fb407rbwDB41oXSk5
baw8+R2n5go2Ldd40X0mqhoPHCEeOfjEe9j7McmR8EgPKW2TUMk3VSAgIOwnrhynRlMIqydY3xPa
WJN2+Xuftq+UPC4L2Og/WXK5QnXxYzpHYFyqYnwTJkJhCo0FN1p3mvz+xSkn9eiMAq+76d3jH2K5
sRqAf/Tj7A1IF3P4QzIiPYZx99gTwn4KvP48CQgtcFB/zJCgh8xEMMnAjY65d0vTt1n8SgzTeyP3
4Z2Ux1ifejGQ4NON4lfap2YAFj0u40CBpdUsiOthjpxbmVjmtpvKj3K0+KTz0HSqepkZJ85tn69J
y6ZHUpvTuyn5Xc97IlEE96zr8d6cYcs15FZvQ8pCIcfBPwdJAfJl8Hg30efqimiBmTCsyhFk+Yb5
dqSLeBVBB4GdE5zH3o92QQLYryOELXLZbqrcnfGhLH7xlBJ3bgnTKiH3t4ljM7hZefOlBtpk8ZCg
yOHKfFKqePnzw2gPF2BRpTBOw2CbClo23Gx6dwiQPCVGGnDt5+RJMuMNH5R1M0WFckPDxK6vHGAj
2ZJ5Kh4HzwhOJTevBz/CIZrZPIZJ6VQnTnZndj+1ZiChV04PJhLqENUnDBOrRFk8xDnb7dT2p5QQ
wUrbQfQWeN6WxBZZq6KRx9kX09WUl3JJ6tW9tLaD1AxjUuDwQ4tETcB4mWpjABZx6Z1ncI4Pdhs/
m2R+fFqyLkFWM0Yq5LjPYr47Ywy+vaqabh5goiUNk+3cAsJy7NOWy0jwvqca69YEdHZ4jrHtGgsZ
2Mu6myvZjCHjzxewaf1uCHAlJ/a0q6VJjY2a5W7G6bihxL3+866Vwyc1v9Vj3RGRbhfQfdTM5zKJ
+qeW0j4fosqu51colL/IvOa3Sqtvp4n1sZ/GM2RQ9zkxvYeUpetmC1Qxx8RM54QGRkG+/dFRb8XU
9E88Mfexbpwz8tLbhOPp5gwtfXYesmRo1iABcis668T7SckgNNtuqJ6tcHqsZfZ7SliLsjT+kBSG
mwm55JjiqLVp6+9J6eFpkVxb46MTg7o3bPofwNPNT1nfH3OipX++65C7NJdLsZUBSS86HW2k8/hn
g0vmUaYgWYNEXmTSPPpt1NxmYwh3liL8083UkA/SFtcgnxlx1A0G6FzdgEB4D2H5ZXZ8sxzzPuKJ
v2jBxdpEcsmuIxc4aVDeOsukU8XInW3YOttqeXpiqeAtlcE5UzhTmNyLezE1+VM9dO+lfzQTWV/t
Zm6W173eanwH98ysNLfXiWmFajgJjuynqiJYJ8PDxH/hNoMqP82YTlakmpJbbTADGSf1PqoMbqVC
UIQkamzTVlLQwIS3KN+xEvgbMP9qjfH+xVVI5oXOmOcERsiTM1mbP/9y3IfoonH6FVsWhqawMt5s
PrRhGo233MzkfqzmvT9jDnaxGVzVwBmI5OOxGz3vUBh2v6xihdmDT+yNw+zrel/qBjK7jvNbSGgX
zVm9m0zEKLB31Qm5mCT7FJxGvyqeuTjqVeZy+hjD6fc8ePoUtstTGmAwduasv4cpt0tknr76uoFU
S+xFGsreOcS6oS1grOgtfWXmCmeGnXehCZLyKVsaMyKcnmHLx97zY1o2qD+i6m3xHO86N/bejeFI
GygdO84Akdasj2lmqePozsTpmoCaMxPMsxurbT119ZuD2B4JqgA5qb4YPhPBIXV+pM4ckK4rMdv7
LACZLLKtVdXq1tgTR8WYPZJNUR7FyFHA7XEsoireQmiKB/wINIt3jWCq1VoHcsbRepkhHcww9Xc2
TrANe+POI830Mhpkc4pB9NvZ7D4wT6e3PnHaHaEXOkkjJB26B15Ng1kfYSXnHAPmvxLIGWiwOkpw
yBRhqeQsAVgQZRvBnrGLbYANmLtJvoQynt5j1md3TGcSfWbxJgsAD558FyhEjwOHxqPjobI7y7sF
VwrC/myDo1JVCmYKOB7MNoF2TQNJj8UY6KfzzD7Nutybhyhh0aktjpWeW3i07LEJ+IyMrjzxvJxc
PaSe8vu/3hvD/sbykz2MuG7t+r21X3ErmVdWyY2ddHIvTROy/7KFyDhmT8g53VB9TQwyzKg8NKfX
oprko2czXe/dLLmUdzZEk+s0bSIdDCeyc6hhbJqXPKYyoeyt/CJzFoK5nKud2VbhJmsw+siiBpjK
CRIpU+L9sppN0rew4ZYMuUzISDfCJhPOjhkOwTVzKpeTvvltRJVaLR26ZMVr2A6XrjU+27jMHry6
/mXpkMXezfSZLgH8IzzieG0JNxCtJYA2q+Zek6ODj+zTLxRpuZns3t5TDWFgc4SNwsKCoJW9xal1
SpG0jmS2v3HHOveeAdU9mfWwmxw33box5ZSI/OGRuwCW4g8UBhKblaQaxC7kJjP5m+25Fk71HE/F
yTPr4dyhu+na+QzarrgWqn6KANDiZUzAw6noI247Er0DH0pwG0TKR7xwDrOse3P2iTUKEpsSu1UL
hsxFshFciDeo4Hcpdg1uRe2HMnDy537mHItqvCUzDvLvqFHGy58vsRg//CI0ToqqIpCugQmMt3A2
mILcTWVNxosZlvgiZusn/ATjhSiK2E1u9MsWRkI3zyJALmiDNCFJgyp8lEYy09xar/N0wY7xftGe
2sTI9OJiavd3aozjhptHeKhb/lJrz7uCex61AuyEdGo5ZXu04+pUkeMBeKaSn2xfH6ll2s/JhKkw
z/qH2W/wCbVV/JNx52GQpvtmOlW+y0CkJ44zbIZK1x9eNXM4NZtLFmQfdmGYXNHpvIW2iMzTtbes
N6mdcjE6EV/PSBSN9UMKWcWo2npX9rDhfeKbT05WvykrWqUj9HvPJf7W0ZHpRs2xLustPBEfxY5m
SStEPzR5C4ianZjFjviEidNg0T3SnHyfZmd/FgVxIBdzqDnvh2R87mKjZew7PaeefCwQTNiJ+leb
q8jjny+9whTnWW6woigY7n+RyoeBTNi2D7EeMJyNdl5BjE7OefZs1iMsI3deUifFwNtYIVUHDoV7
kCYfG5719I0fN0wn9xQ0nniqFhCBZ36NngTBySEGtYm13CcE3+qZhafOxic36Ls7iv5QqEFSbhoy
pcFMndTgHBXm1CckCe5HPqMCWPBzZ78VoY9tdmD06engOqiuOhUJrmp7puO4JJt2ckDnBjU+hNZC
VGUgRpiKdGo1YJExjEut0/KxSup33LYS25fHA7m8n8SgNuYkxvdgUdGrpiTjUFP4gU2yezHAe5qK
VF/XEOaDlKh3oujRP/rqx7Ybiv4JNFqAYS3C0TYi21G6SOYIH0ECQCiOFXmZqTaO/+dL5fZrbuTD
zvQVsc4pxLYPSErxUNzDpRZrC15pNOP5d8UwvTrw8bcN8o4bSyKuKFb9lJ6dwfzKqc+4q/E8gRM4
jveNFXXP0oQG1zNSn8sk3XG/Yw5PlLk+1NqFcL58aZcvWcTs3lYtNr6y1fuOejPM90Xy0lce3bJJ
c0kcPnbdq+AaerB1B/dfGVZ5mBQgF3NAbxprf9MypAuJ6QBE0Wswjjj3cJoeOhJ3wsmdYwPscUii
93oU4PUBFAVtegobaIxpzwUIpqBdUjaODp26C6rJqG5olnjDFPyAlLTYPu2Tjvx5yHIuWTOnNHkJ
zO6bNvKFWm6B8hYubVzRMj0ba/bIrNlT5JFtO4HMjrZrnYaZLmWopF9zV0BcouDuBSCvhyoaTMy6
UGYoTZt7y3nlWLBhDTI/VYu8xv4xPI2B9e2PqFl+NL4RJuHuGoTTM97nJ43HP6ztc0x91fucYm2M
MJ29GlNjbgk7TIcqYG3KeW66jj7jQtgfRZ7Gr3nhk4kuyxuu6najU18eOU0nF/yQqDkwMLn/mhhx
YdLQnYHHHDOCjbH+6AbpNUhxnjJZa855SH/QLIglRcpubjn5JdsceUSSBPBPWfxQTFvfDN036yDw
dq5rpSf0+nIDKwyPAOmRDW+Ca3hvmRUYD1P83dfdOdSNxm8yAbpqx1cfiN4WV+4dZZHDPivqBjcf
qnHzp6Q9a1FHoiKnr2K+DMu1AL81UktObpq4LGaZiZgxA4iaEYsltk7nEneQzXAvayYBZmIf6yG1
tqWMnweOxTo10XTq5BBwLtixwmO3tChfJnB/BVsm0YqcE04w7FCuaT57dXNQZkQDxchzv5QL94H/
2blyBj/gvQdzEbykg0MKObcSaI2S6B35smWgQ2s5IqxZ3Mdz71xKmovWXtN4d7Pnf05tbgO7Tw38
ZMkTzz4pERBenA6Cb2ieHD0YNLxlGXzI4tinTHfoGCLuFbYlcRqiRmyi57Q0j8QAsPBW1Cnm7VSd
28nbdA13fkraWXz95w5Z67nynSNRoF89drPt1ELwt7PJOdLJduoH+yuKRf+cB+Z7lBAA6TpB63CM
380CPMUBU7+MariKcF+FgiCanXb4YQGg4TK7d5uFRaMS8says7gWYY7KvJKhrMxSsTcr75GmL/WY
hdlbRN/5mni2fUcJDYsl6ip69wMh5nGFe5dwHy329oCbeaBpyuZIwn0BIEvdHUdV+GsVltiYE0EF
hDF49HqK8S0uqo3jwVU3puJBdjCZAGns3dwncW2rS2EvMBo/Z08tfuRIkjGklcc6MrxV6o2UNQcU
CHWtuhDpRSocUe8B2GLjrIsNxYf+phYZ+BBCub6f7+cKWbdMOVlR1/3OZioueEZf7Kw8N8FQbTSc
BHgMzH+t7my3OelCPfNZjJ/D1I7obHZvrN7vpTOb2wLOKdEZ3MlRpN/Zg8P9/+bqPHYjV6Jl+0UE
kp6cqryvkldPiLb0Lmkyya9/izr3ARd3QqjUffpIZZjbRKyYUx90bmPfm0ytqWiq08CknJkciNgy
ge/QaTw1JJIypr34QExWnNi/fT1qZNK9sWILXl6i5k/ls8eQ4HtQYuck/pYxTp02Hnei/53NJbga
MzbWmcVYB8UmL5d95ztM2gVkvuiO4LJbG6lBYYeklpgHwr17tJyFA0bnp24DxvzMpUqnOLUtkThp
ht+SXK5VZ6bGMZwpSOwq28PMJqZp2nfSXGIMPCaCzg8MAKBlgnQ7FIHDhFrjBg+k3k/W/NejzIhV
dnXGeFvY/t80b+NtCcGI7CgLEgGycLQy/Ei2wz3eH2K2+QSZ7pBsTVejs5AfjMHR6awRoGDyEXr1
S0CC4/nALp36E4rh2q4G69HpQ4gqdM93KHDAuNyT4uaqYDo3VvAmcnPaFOyA13FRhrfG/tUjm7l1
yP3XuDQaLD3z1W2K5IVEBvsWwBPBugUbKe/bVcod+VbABbp9f+U0Dc6LPL+FEtBEBmbswmtYrpsO
/ksNv+c4h0V0BLxjPpUe4Oj2aoFzuOmQEOBKd2AuyJUECD6enM4Y/rsEHnFBQQzOlN+yg1yT1Tt3
aO+5E32mwbqQ1u+Olm/bCsc4WZ2Mz5aaMai3bbq2eCJPsoYtGLWk7Frqn8jj4AYGtXwiQ4WAr1ml
p9B132Oey10+1NZ+il/5T0EydiszdBEjcCRyLCrXf+cpdQnOCp5myUrCq4qSCNnqkaZTtJKQzlYh
s5hjVKQvZUkzatfWoZSkszMv3Res00ii9IAX++hPh7zSxyT4/18xSZh2peFeotAIrnpsw2tVV7gq
dHv+/lYBEi3tm+lYIyDdMmt7jEV7YL+dnrzGPljs7a5NP7CNasOUmyjs4Wp5CPIIySOiiU3kOzxc
Lt9/kGQT45ki0PiDSSMammvTkr7FQNrFWJgJ6l9kRQjjM3JW0+CUTe/MCQjySJL83cGiU8+1uZZJ
SERrh99tao+KV7mhA3+du9zazT4JzmWUkgXjVTeiJfo9c4ENDgDehVmcvscM4faOUffrZHloeQqc
jMIPNo8W4awAa1+jmnjhMv07G5QdqF+sd5vP566Gd7SRnGT3vvGOyE1f+gU7EiV/UVk9D4P9q9NO
/GFb1SfJwugACEEnlgM/eBsu6m4UgoSKIpAymfm78dk0qU7btqKj6E9dZ7y7qGABGlavswOcV2k9
3cdqVtseecxFRo2zTwXVpcetARUvYRrmuDZHxzsr7ex9p8Ez4vUI4KZ/ispn1enpjXYMcVJm/mJ9
mB56nF9BxAFJ6fYVi0zSPif+ig8lqtXG/YtrjaxXWf0zgSej3+qNpy5GVqdjfFFxizgvKQSaSHfN
fghKHxYYKpphjbbyK23Ta4Knc5s4ZA3lfv2re7ccsJOTmItDXSXMuJvY3LUIJ5/suk+uXYlTG44H
IjNMduQ/UfFm/VFkJPYoM8GOAKpYkHjq579R8A8+KVdU1uyz0CTcvCwCvO8HxbWOP+Iq2+lMlEcx
eG9D5ti37wtcPxrCGgf2hIpngsOqbetW18687WhxntROgrC6pxVmQV177p6cn/IaGoz4hBhvRWjX
iGrGXQcMHVuejdoxntS1Rr+Dmm9kvI/MY9TjcIj99oXkA+vGHMz875IwG99aEvdVs2R2GC5NoLn8
lbH8DpKqtl5mfWX9Emmk5vzGVqPaqihhvmN44kRC4DPeB5/RecqH6wRII7xlRciOJLD2fmIfnci6
InBCsyvhvHJ/yDo/uGVWXt2/Ly3ITl4oYOQOUN8TTc9ZNH2CUhPzUWxLcauL/CNuB+Pw/ej70mhL
3JYUn5Gx9TktEfSYWgC4gSmm7BzZSZdsNT6IHaYHnI/Eu7aNqW+ZavUtGDPvUqNRpf0rN1VOd4SR
Wt6D5WKIxkCNzITdQXHq1o6NjIhlv9V1ZA1pBGOq7HaNU90Lra8AS6cdcyX3Cbmrg3MvcOmcJuuU
GvVWEIp6t1vqENDEDVDDyL03Ghiq0r61qbxEXk2FUtiEST6B+4UB/znVVn+Sef+/L9/fy6sUvWdq
WkegTlQNU/HICX57LvLoHgmq8UEFD7a8es0GHfRhDECfTUhAQ+pVn0C8ADf5VX/VfqnefDR3DnH1
n4iMSxv0JqbeeB34JuP7AAmYgU36aFJpku2CfH/IjDeI5+0eR9qvOCR9RXs6+4xtnANYDsWOgoOH
vsZulzl36trshcnPsn0jSVt6z94EdTXzbXMdDn7yCayVzBtuB6fvh7MLzCBjitKH5CSDeLiCVkZx
ZE/xZ9iBM8gb9FBM9ONPKdzfZWK7NwX5hN549I68MzYpVJCPAXr6cTRGdwVNJ/poQ9ms666AXhY6
6j7Z6Tl2q/wYDOPRH2WApgPFySVARXYRzKGx+RXEyYYe+7iJXFGbCUdNaNcxZ//DYmr5soAHdIzK
+eSzXnmRo2nupiZO9kmn/DfDqm5NaRRb0yKkzm4V0RaWM97dWRMrRLm8bnQy/pLLpWVmgPGoRN9u
2CArpvYOTWXJ+/D0rzJLLkYYj+9pU0871ZslMtBF2utSfZmZGo6IwIYj/MV+BWYvxkGNYzDQ1gdy
KfHGtqw/zb1z0GnyNpb9/IabcbqpzHl8PxLdmBwC9IEwBKg6mmpKDqYDB35JjgY5iGxBATKbPYYU
EoMRtSBsZmvy8os/mnKfDWF/6okdWAuHqIW4EeHMMtNxjlBCEXVyQMJBoHmD53f77oKxe31iDOBH
SyPucjU+5LDLjuPkVncbkweSRaT3TdS+yxqP2cIku1EytA87LX8mtdyPsxO9svo01uloHtH2Eq3n
FmpNH+ZzlyarurI4Fm02hkHovRYBLJXMcV8aWTjbvu7+eQ0iEQ4QDGVOLRjyeBfD9Zi8jO85cHdD
ZmdKCgYXU/O7xth1ZtFuADjpXqQ8MkpEDBwUr6wl06dsBj6Qm3e6UmNTpwmTHl3+IbZc8QJxa+wI
B58mQWoHeu1HFWN85Z9fMRYnQhdpE4ZAaYLF8N4k2Fp8SRKkRN7/CRmEM9yuglNi2Y+isa5zHudn
X3Iqe4tbKJTGwVtEFJ4HzKrEvbePAuygrG7sRDycpAcnY8qXMCqsNey7CZ6rLM7aUoSIpk67rQpl
siEvoZwFwZ42GHsF+T8rBAzxBXJNTOxJKQ9iKJEENVDUamzd/dhuc4+bknacdxbt40ax8TSE+csP
uJVZfgJcueiPZlb8amvLxCtq2PdKVR9xaB9mPFXnHnI/EfYo9X2HgCoj/k1Eqd+G7aVGi7sKKmCB
mO0BvaaoM0pnvvaO0T6FXmOxyEvpJxaxztB46arEYXFGpLhyIyYHODhZ+Rfqx1iQHDVGJeIWjaa2
xlsZoUdizYYjws1+RmSAVlljvyDR+6pdYz5ajf8ef/gCFA2H37oGGb/uDZ+pNC4ibyLHxOvjIzor
buzjApsInmyhtxC2zQNmhz+Lc/A+fvqYIJQBBguTILQb8AV8PjeYCdeDAlmK3PXoSwZypZ102CPh
F4hSvQgYqiIkTspdzAMJuyyV2K+6dfUae1iIHhgteiyUv2Y/wcGMSG7tO1MObLsEQcX9zkWSKlvq
fDOv9sJzYRjSXm6SMv/spZPuW2N2N0U0xZu0yOnbWoCnYU70zxCiaK6TEZS28q5YVztwgV36bPnA
wEKHe1QcxNt8wq9a9eU9ZRmyGgdlPwnPx0iX2Ju2Lf7lRN0BhhExvxXjdcZDBTBVp54B3KtgVZvs
6vhgEqQTV4FGTYPxLyWkjzHp9JVNBbSnkv1CS/lXjAyq3ASxiMZWU4jgReMp9MxHir7puY6tAh9f
wlpI/sbP2x7QDbFCygg1JwmT2asXn1KeNtz88Cuf23IYtiyDGPxzBI2xcfEqwaAIn1MHYFwwez4H
ifnoFs9/oLzh0DX9HcQqk6mMCNBCd0u/4L/6efWGVsg6iQjLUlpFD89+BYSGKKsiLSaHaAD+mIUO
ezvjGkG/NXpzbTAa85sGiUYfnHscKlsdR0zQJ/hE3J9XLfvXUKB1jV0pDsiazkZe9TfPRh3OkWi1
tvUw7VleXbd8ZjuGq+BJNPG9TdoCjrXrLzwf7DhVTdJ71X4VrPW3QSPdUwvC1nCJ7iMAi1nZ00zu
+VsORGlvptE/eL0C3wJursIMyoOXFJhlsbCTMDTsWongxGi3DlvXlSnhU45jBCoDDc3WTLpfjTF9
FvUwEz8GPRs+AhvoQRzC0D6RKRkxi6L5nsOF76t5o7q86sxNi80Q49Ilp7A0iUBw7AUYRtIYSKRF
7B0UfGay6F62hVwEMthIJY1UmabbSZMkh6AOS6UiKKTjTVuRhSMJah6w2219gp5xVzViX3TGxmkr
CuIyvdocEkdrTr/kEArgVt1uUtNXWvflrXBNHGMIKrDUnprsp+k4yZn1PyrpDrVh5MXjeko7eTS9
v+nkOuSPBGsLXdCu7Tr6vAxNU+eyN4SpucX3Q0FnQIYIUsvG6Oa/xXPX4Utx31FL0qLQ/uKc2EUT
1k2memgkDUx8xlcQpGhFx+p3yWfoaUzmZ7d3XxJ+Y69sXrm9X0o9rYfSuvVJWj9L7gRTc4/jyl+V
vAu22raTJ0fnqOcFb996UNdWQjVN88SEAZ+/DPFH2lgmy8ECt5Lzr2ktJPeDj5wQNaEJjvypVhnV
8cyQxoOch6qFaFwh5LqwgZEl7Kh2KFLbSp+CGc1eX1+8IKWdNdP6kFrde5cL7oztYsVt4Qa3GMVD
hptuhQXL9Q1zC9IDJqvVE7zq/iyYlZMtM02oRSFkgo3idLdIQjqNsbq6AVg5yVlYyeSKo6dluCdx
ki0DQN/9I4U4J12AD8OPmPxgxojUEdsQc/YQQ7fI1HTOEoAoLMNZirY/5GisDehTuNK7R59OJX4m
vJhicij7MQDJPMS2pWmbYMMdsj7jXyxmuRmtKaOLvIbJkHDjabJdBNfI5okVOfaWZsAAUdlya1vD
xBwI+qmXP7mB0vva1oeCYyBCVuuF+tb2ADMFe6pdpt0n1fV7ApjR8hFH+INI7mNtiHIptQj3Jd2X
ORjngc0Jy8/ov/ekMUwdr3UbGLQbCVtuSlYzS4uTb1dXiZYRHQOo9bANjmVd4OjRm2Ys/2Shf5Zz
dQynYd+glQTQnqGG7J6NeUy3rZd9TWn53OUkLSvHYBtBnRNXlJIl7xuYRuK3xzw1D8Kb7bXnJEbR
7xa7qlVnlLTscuE+lVNxnoJ3Ox7tledmfwlJ4xqPw8h8yMQUHAOILpp4l1mY5GufIHM7BM1a6o1T
En3g1e7NIAHBEOe4La9JBFzE5wmG74Rcr8h+eJG1TNTk8zyT3xhZ7sY1zerMQFLVE0N+Q+BUFKyQ
Z+absU6Rk9Ys90VMVq0gSB2H04Fsz9UA8vtJtBIymoUDKAK/9IT8AAsuN11bdMNFV7zZO5tsqgE1
MJ0gAmKkw4xDtm7hQNEJCHPzy4LqNbpYpWJ0DEkoXoIgQ0czd54wjWZl8g53p2RFH2xNm52vrhGk
TbC2GZaCUhnCynh0y0UPSyhKU6THMDV/lAi+EGbj0ke/225L7rS30EyG/Qx+ekX2M+mTkJets1FL
Y6c6YyS7FDtKYGv3hNYae0wRQbx0ZfMqw0Af5hJ83lA5zSvcy/lustKyIcrGfUvrKUz3/v2VE3rb
2m2my/cjVU3+LXO5jQfOnuBbUqI9fCKZ5p2YFQh1PO2aWyBN6d0BpR+bnFMAYtN7mb5rWSdHiJLZ
zlQy3cK0/1vYIAXA+OE+J+HuDJ3sK7fcaV9MyEGLJIQ9mw3u3oaIv6sdy3nEMM1qskZ3ndbAOSYG
nkEG0KJv0r2xrNTiig52RIHw2gTWcZzLiWfcbI5WJD1ouuUZz/I2NvKVFcb2m1C6f2H/tpqpFUqf
acXoOzm8Eqh9tc7ZU+uJLiCxLPj+hKBFXV7uJ7ADwEtZzPujG2wiRTskGw3qM3CIQBRNTfh6i7ww
APlaundWY86KoJJk5wxlsZG03Chyc7JfuT0KT500Tc4J7draGbVYS0SxUE+K4jb15rty4ZkHgXwO
DMyus/8ogyrc0aaz9qU6v01tw1y7b0HnRol6zCbDgxy71M6V8/SlsxOo1XWdTdmniszPvvXPmScV
ibTxh8LzS2jbawWmfJ1lKSUQ9491PSEpYoWZHxn3rsmqRS1jlfJMrgMbrnKdmLq6+OrsRDm9Th/D
9keBphZLUCtByHTLRXWTsXLAO2xaA26m0XG78heLQ0vuydXsh78iwJBW255xM6zkkRbzuMlCs9un
SlAojrl695bqEHAsAg78TWqnYYHtAjQLJ/QU3clcLpPdfZDbkW+HOGIpYNQvXjYdM8vPLkSbxVtG
kdD1vPCcsv2TLN/XSBrm/dCQPEkS59uEFH5VtLxxssls93bGVL8Kzi6SN3biXXRiiJYFR2Sq9s6F
PcSrN86njAAHuEK8batc/WhtbihGF1knNCqz2w474mW+ot778MoufDVG55MQNvOSTukzCV/Iygd4
d4kJ7y+Kog80KfEtT4bh1SrBpnjSXiVzkOxoxeJbsFxow4I1rjcAJw3SJ3J9zYM1Oeo1jmYYff5w
/37ER5lQI9fjbEnqrWvHw9VeLt9ffV9Uk11zLy2OjUR31osaxZFfolRm94tGzBrOGBdgg5C6s53z
IbzB6yH4u0aUhGO+fO1tfAMRem/8EXQBoRl91KrYWC7Hkm4MwbbZNi/2tA9hkH+ZU0yqSeK84dxd
NyZob2sEfNPN7i7L+8eITME2HPlRL7k2QWes/ckqHiYj6ddSIbVKvKI52MtDWRR3dAA1a4763le+
OkT1mFwTQ6NWM7rPwvUxvDEtO07MyI4ytwLciUAfRaN4EsJiIJCgmlYWCjGkjn53iIPgZ6hgM/I/
KtYgg5xdRN9zLfv2pSmqctNqCo/Ok+IyOn10E32Fjng7lTMiTDdeQAs6uqog689JMQNYxZXmz7Du
+AQ1a0TbAJ19WAYsT+B6T9kJFKH3woT7cegtS/1scK71C22oGsDuUPLvukWs4QHivntxf0MRHO1E
i+TZMVVyC9sy2buSm1lCx/0i0FXU49Wf1DkupThJDy2KgQ2TyRc20MWcmp2CSGanwkj/5ysfhcFB
V5oBBPbm7wt6Kn1K0g4MZQotfq6tFYv76GGWFCQqJOKGdOpH5XYS7mWGuZRPSOU78SVclcwlTm1K
kEvO9pSGsFesBrmjJO0wn0Zi6Dd4fSEZDEN/j4N5x7zUOIBNmRlIKA8WpVUsAqCzFF13MY3pq2eG
diIdvDh9f/V9of8cl/0TTyF99RsHaX2pQ247IdF6sUJCwNQS9KcmY3d82gwlgl8vyAzaBRGrU5C6
Z1Wo3xTA7Vm5uX6x+pzbTApMmZZqi0upf+/j/hGHcbHSqH0OXeXIR7kAaXQWZvuyGgFOfz+ODd7k
5Eoya837Ar+WHK69i0JreTQEyXvRTg0Yh4+q62bsQcl8dXrGiKLntCiW733/wRiSjFmZc7AOtZ1v
jSEt1p1u55OVG4+xrxfq5HgF2yQfju1QSpnujliu8AEo4rcQxXAX5nCPG20fuQnZR7d2B6g+sH8N
S9rPULeiXRszg+OlxkvrmPSKIxJAtgxuJS4Z6WFISCkYIBkiHVdVcXGlLi54ddGQxvFvhgH5JaEz
It8DDVvg79LUjW+huKXjSHyOg5oYlSw2X3TPT0FhB+dmiq0dITocVGlrHkzEnYCltTi6AyAGSF/q
eXnPKfKA7yQkfR8pCNHtS1TqvWXaNzufw3fCv8WeQsdc9wlCesSw18Zv61vZZteoDLzjf49UR1YR
KUW9Ekc/DXVJ6WCHa432a8W6Rj5ERjRPiMWdTAE81M4zOxoQd+BwnrpkjC+5mSaXZp7llpqIM8sJ
g9v3xcylvf6+DEy/Vy462g2FYXhREoapp/D2VP1SfdkYoXVHbemKSe4M2r9rHnWkzqEbyyZmYdLr
MGt3YDsZMqSH759VlK44kjaQbtwpI7THo3iaoeods0Rdh7FdljW4XlFycumtxHzys5dQYAG0mCwC
wqxYQTaceH0OH8dMgq2nJSmikeueysHoDrl0Ni02Ck7H/ka7ydo1aCCJqRAWPrRFsp3B3dZ6eAn1
mK7neFHvc6YxqgQY17aa0VzAvG+WTfPHVZLlRF0ci14hJx3VW4w9m1WZuAjDc7AOtRb0mDp84kM2
sngMIDA5fQslpGk+XdD9e7/H6mMP9aUpC+tYLZfvr5ppbwy+fhB3p5/bqEDxXLOHWN4lI4kWT/YE
LSGj+92i7fxdw1Zb55EEnFoqODoC95sJdPspLcJ434GqORrup0/m6auJpextjj5Ut8k9PyEeuEEU
XpF4P/r5GyNyuSdUAw5uicGyx51BtFYwrzJa1/VkgXPlVfcvluXRYBvTbwJTkSjDevhRoLOrXfUS
oNhOU5E9e7ioprZ9tIi+9iDBkc55EXTt2bT3Y0+Iylgh/fb8rGbGAOcLsoR65lOUI/gmvDyY4BZV
7GoP8LTVs1B9tmHgcEUiZFyiANb4QtXHIVe94SJlw1WDmvR187NxggkxlpgfCZ1zFgn7IgbwKGQf
PbtJmvChfoy+N335fnIp0lbHTyL66en6hmvJ/NClL550wiyt8pmK9K16AQdlIUI2ut2YB8k2rqT/
Qdy2k8m7iuvpR8OwDexbspm9CS9+qtK7HoyrC8bAKNWX8A06lLhSX6NFGrBu37sMBqhIML5lrIAy
gPOv36UD6ZpPZtMEeGCZCGoqo/OyuNrHhbyE3nBjkIjzUMv4OkVGfJ0juL9UcPOunWgoxs6CYoGB
bF+PhE6jbu73vQFLQqNh2qNd9Hb+oBW5Dn9aZN27mkpwm/R0lUiyfprcJoj9yVgxBiByZSgopCv3
hVbh3JQbgGDJnYlJiE7UkYSuqeIWRNRiVolUq+PVzdDNKZF222gKrtkcsAlS8oikHFnUaMIaRslM
5chzMffPvRjLn8hkQgxJPZjTCNouo/xbIMDP97aqTvIdeKj5MQcEMgy9u+rcBFIRScMvbaaYKZFk
svac2mem7qGH8sPsaBeRv+wJGTln8zlMpHllIA4nRaZohEN4yp7705a0KIR+9CeSmpyNZafIrpXs
iYwK4iPdsMV4rgtWaJz/pxBH7YIFwFLPpZyZgKD23dMMUGDk9iOEPfQla8Y9o+mRiZgK0NtemeEp
kvVl4OdD51QE90SHN4S+9W6Ikex0I97M0p9Rm9bGe1CGANexvcUW8+R2tvtrIYe/Q+8woIGcyQH2
3ythiyV0OvmrlpDzobeKY5D68uGKUT7+z/f4uKqLMxoPUufAphK1DZPqgkcPMizWR2gd+UPYY3ZO
c5dgsaxPjjnTGLb+TLm7zCWzjSfhYjif5pR4R6aLBwbqLWUH5dgwDv3WdeBsmblVb8H64QBLuIlm
RfWhGR/XENZvSUaIY5l2SAYbSGp9VO2jqPFA2yXPTtf4H4BN3X3g8tlFkZuiQmyqo4Ub9Kkhj+pq
aKV/5lV17VQOWd7itZoTczwO+HYCPuznyu1B7fpBs03tmqj7pYhzBv2BQMk/uYFDgxznBicU+40+
pWIkUWA55r7yvnNOvJXL58iwPvtJJ7tlI8YZOTrZXjjzjq2XOrVgt05lgauIGJJg992FZbAkjkL7
P03SD/dFMNPGp/6aZUnD3+LXmVmEl4WM7+Bvs72jtMXWN9vCVMZ+4SP0CPsBS15p7xIT8Xlsmvqs
whSiYEWIA2I4ixXWpiCNUYeeXlWeIHcIRGDp8DmWKLw4yF2P7LiZtfG20f78cBwXkIO9EKii/Fcg
4/BAkZ0dS1AilM9/jIZMIlaP8Ism7Hopc0iGWMyU0h9ZhUMy8tbCIrrD33OekZxeVkfZQJaOmOKt
+dsbe3RL1hxSEqAB9p5kmZ0RTuk9k8p7saLmHZbViQTbE+qYC/Tz8obaAMEA6CnT3HSLrDxmYjzA
ranCjNjEQV6MBCSJzSwV6SQ7ZqdfPLZ+uFLo6KpI/9EJqVMttJHn2p8T6jqwdQ279nCy1nPnb9KA
jwCG6YBxeHMQo83sswjazeA32ZZlOxzI2PubJ5beTYErH6iGcQqWXv8jJE18xJz4j8NsCxh5J4zq
Zsln7p423VqDrDbdplPgbWy29J+mLXbgB5rfkmgnGorMWrcz9HmyezBbMi5MjH9Y2vu90Ha8Rs6A
gFj6F4GC+Ay5JTqRSvAGiphKcutTvdhnkObQZSI+joCI0p+eSCHq9pArhynskDLxWwimG9Q9uUHk
S7/iRDilKXu3iRVAVSFbLefkB6KOiP4HQ7TxL4mIK41aRb4prceh4J6GgawAbKSsmeBLquYWiQpv
2vmlMIV/9MhfeEr7wHhiQ90dWtYXkE1aNsyFB1uKtyZUECRQiPnbI741fNcuUcHN1lx2MdI/MetG
BG3ZMwMM4y3u2eGB43eoydJ4hak23Vq252At96I/Y+2KvdF44ZWGull5yKA2Wvbi7BIex8q3X9el
bvCet929n7P4VLv6L2u+zyAH0xp3SfnmGcWT6U3rVAuiF8H+PpEVSe5EDFFh6EBow1eZGDgejWk8
6+VsxOmSH53ce2Rz/dxSLJ/oBIi6m5DOGNX8tyxF/Zwz2W2icdHstRsGzz/ZtkrSYeTGn7I3WUTb
rozDNYlGAA0LI3wyUnMB5CbZSif1Soz+L9Dw3roti3NQoGmYwVJtmwaaszdxNCdyIDqOM5+R5UqX
4U6NAs33DDCvjV4SSyqGpxYstaZB8qyuRiMN4lOwWMvE24JzzphVeT+GGau7jGvrGE2et/UMA8Ih
GcNxeB7SeNipKGW9PHa4lFiLTzbBfNK/IxO8VyMLFTnV47ayy3qdmuzXO4iEuITaCsDL/Em6IDiZ
Ur4asU04nuzUxgrViz8imEuCXw0JTOXCATL8+NqaqFYw+9ww2KbrXg/jO7BjyLCjUqeRv7VuKwWF
gdftSYjM+5H34x/pQJQpiFrZoOn+VSW8aigat3HbhSscqCugh9gQyLDBh9fsKYxwNnbZhgkjw7tc
nc0E2WrTJmSXED1QLLD9cUQSPVJx1Kg21VAcuwg5oRj4FE/LRf6rvPQl6xzeoUUDMUdd7MbAajaZ
xG4zBP7RzPFuFp/gxeovNQzGug3S/jgSF/w2+hH6SGeLIku9o5q5W5bD0QBS5Uo+t3kohjLaFSQA
PGJK15VFsobVgiWyvgfgiLQRa7PrmNNDKouJJaOAgeh55paZFWTScboEc77kt0UvJsgTVAbiPmF3
t50kBqhmkp4K6vOD5pVZOE6wvTVp50P6CbhHL8eII8m4SkWw6V13Z6Se+wEdSHG3D8BjzZX3wTIb
xLjXXOcFCu3lZFIMdHo25o3tNNKfpbr4TR7k/AzHDYw4Ekhjss1nMRqLsX4uLjOQTxTTfyYYEDdA
ACxsMbcq4tDXUXhBp5Du4mYRBaqQTUwPO2Bg6rjyAoZv1AdrhSt6TFO5duLBOSA9fBnTGNNnMrzE
zEg24EoQuhYdagwYf9SiNyCATAUnhXi0z16KJahCzqSYQJ7xN8gKwa2Kyj3ous4QbCxwLgqaMpOb
akQnKqbwa570a8fxch07wz6nvtqlObctnGUH4IwsbxLrPR38FhtHCrJBj+ER1HeACHOv/BYXE0I3
tC24W7NSf+jpB5miv1StMPDAQhvKDvy065NNwPZ/Vc3NH8dHJEN6sIlU3MkebHDcsxjIQAY2d5x5
Us7eorm0CzLa+iw8o/PnjjAmipDDvL3qeaYXkoC1HEfcKmCF3Jl/ZoAlRdLz+V8id0sEE09sbZtL
Ml9imFhn20ymc+AN9kahJHmC+9GfkjkFDzFbDLgn64iRNUC/WDMOzmOCQspxQ/FTQa2X3lmT8HHm
9DLRyhlQYcN2zz5n2vXAE2d6m9P3hVOSr6D6E4UJT7WHLoU6kT3gH7OowmuOeXRjDrj5StHapDjS
Iw5WGWzs3jUQo5bGSQyPTAiSoeu2OmE/i46kjIGa2+hi6o+uaWc7XqrfHMXBaRqn4ISmSFqeOhj2
1osdl4DH0T1aJXjQaKgYtC8/mx2jyvHKpdVjMl6Zhbvr8TAdPHN8Lyk/H6Ufqjt3IrgP8mE5lXHo
AijGnjXe/Jn7Numf27HGl12aa08V8pxOnfPfpaLXYGS5oNpUl57gOf1I0OJtE5scHi/wfyfCYd2l
Bt9elRIu8XfbnJJxj+yRfNbMSNw1EkAE6MzA2QIi+rCrPz1BuuYwxX90Wx4KZMNMH7MPn8VjEoS7
oSJsMGpIHhDECwBzRTFBXcYGyGJ/Gy+LFBcymWbYCrj1rkb/AIwmJjM4x7o8ZzjN0C3tGmG+oZ/w
14XXD8eWGvzJ+kgaE+35YJxGMLbn2PYRV9M9k1D+F/8IXoVpOjglSRnU5oq8F+cQIobeUBKUq9JG
AJc0aBVCK1iNATyDrn2Y44iw5f8xdybLkSPbdv2V9wHCNTTugGMafce+DU5gTGYm+tbRf70WWHpS
VV1TPWkkTdJIFotkIAD34+fsvfYSaQtadGGUYoeeA+eZ7OZh1ciY4EXjYcYxsB778sbHskunrLNP
fk5Q1zQ1kEsyF+7+kJy8oorOFkfF2wRYP1kpq1Zi6IqL2L7xckCcUX3HUGAHG4CDlJB0NJZHRosk
vq2/uo63jgjN27jsuz2h8da+rBKYQDPOxJzAyaB8hqtMNpwF+H2APeKXSJx5VAQUb0RDHCsjmsgj
Sl28Gq7oh1XrOsGedrwGQdhOd3gUI7DP0LwZV++ZSAa3nBemY2vpB7di1Y40KBqQoxJ/dPc5WaCb
+rT6al1NnPSChbJ0k95+f2TWycdUz/0hbg5uFohzCUcew1VwKdTk7NIZ83eyMOky1jSPy4q2D9K1
9DSYdYoIQZ/o1Np4k5xIXFykwaK+S2cDDkei3nid2ypMvBM3zetghmg9RsSy5NmZp942IWrtspEE
OBwN7bkIsmOqNWIRf6JUwZndFGF8wPR2SYFLIaigLR67qPdzPb3bsfFGglZyDDsLm2QPQWcijXAc
7HzfZvVvnznqapzaLzdt7HXFIaTnpLBC8YFAVKq7IuyfQrh46wHN5l5ZxR6H9WMqGTAvUrhEdUfA
I3I7LljxmiwQdsHF1E4nuOTdWbG7P3R2UNwG9UYAIN2perqAPAtgB+Kdp8RfukPbTkHX8wnVjYxk
R1b6viixI8eGNg/RNhnAQE4VwThWEGCAala3PvLKYxszUKjtLxBd6cJXRxIukLwPzNDBvIyHIEWh
LiMoz9XSywbvBlWS3ocx2oSKEIrBhBusZKkeslhswEIgdTdzfH2Zjw4knp9lYcVHp9LXqAsfHQmH
OdHg/AO3wjfcR5swcDHUrsHz3/XI02k7c5Z2qwcEE9QI3aZksmgUtfGD7EAQ3vPBqhrrIaRcC+0j
AI6d1WYS0FNZbW0rnU6BqQn+jB/DNHE/LZLjAzhSKfOB1XLUZlbb3JcD3NJ6pIUxIS9fNeeuG/u7
yeTgbhiy3RrM7Gejs+9SuusDScgFp6vE7h12BfIN6t5GBIMoeJpkx4PUhXeBl0iI6CDb2vitsQOx
K7xrS7U3tyd7iJB80q2+Nz0zO6exepgK0a78xh7gI+oLbA0mtJilUfoxr6UxAGVyfrKHNyuL2rvB
gX7PnXtSWf4rki6BkM1SiAjn3Js8ZT1j2G3AEG8TC5eae5p2WZwnT0aMp85MrnFbBEfWVECGDeHy
YM+mD5q2u9ojzaRjsnQpAgfXo2Bo7gYAqyG6kDT7hMKEqahnPGNXgIUzE61Qi/pL+/WwSxnisBNy
bOyGn6k7Z/vO9htYGSbDuiq6twx9PzVIBdtY05rpkc0gSw43PvFla9vy6FN9t5GLZBEsTWSoNcs+
N7duKtgS+GK1RDKExR1eIKax5EhvrMpapnGLuFPQUe8EQZANeQ4EQNHtTdVIG09A0A4d/zZYVlny
LEuoBNGPoB+xJ5Aw406UEYjpDWRGpGDDiEi2WeP1R88PHwIDaVbi5M+k8My4+Ntr3eUwVO0WG/Ty
jzIYdyeQhpBoynUB5PQkXTA6Y9igCykp91RRPBC0YT/q3KTrY74z3su2rR8erTyzLqUfVJvCrika
GPKT9+gy9gKL91BA2wV/XTabSRvHUkTVM36yHW+xunDt1s3AMz4sh51JveFmzEAYkzlnexbkjSan
ETChjZ2soD9ZQvtnp/KfUsIpXHasIwjVhLy1JQJGAjuhSXLb4lYmLQgCkG1XJy8TzfOQ9w9xmmHk
H1TPGTX/UJbd/ZFTKJHIIdFlrIbJcU3uEPMUy6ScBKC4pWHxm5Q494yzWz/xR16KlDmJFaNYdJ9a
kt6TDPBbsuD6ArrpgN5PpjG+I3TdwybD8A7SQ2ogY4kFjtgPeO6CJLXvcGX9duiUMAfHIhngTbRb
XhMWzGklYudhFG5LL9VKNwCH18Au0jvDb3oCtVFl2i2QrG7k9kBmudJma95LevMbRp2cAFV/QtIs
ys5di74vt/bcpEdNj36NXLbNkuQIU+ZrrACBIGnD0dKzz0ex0W06BQdRl3rcjuyn69BlWamstyJ4
I3fJ21XBHN5oN8xX8BLFNjP7QyvCcl9iLSgrU2K7J9WlN7rmEhnALmoS0TYCg/mJfOLDWDE5H/IR
MF8D4qIo9NE2zeeZ8/pmNgfo6ih51tPQyr2Nc5xVmu9PMxQfiaJXHHQWcDAHJjdLyzkgtqTtyUkm
9/MlMuKn0QH7QglCyjgl9zqvmuBAzdOue9exd4OggrOWfTgm8mdxIJgoQ0/CKm7pl2ZYrsb7oM/y
u0W1RJwEBWKhmegxsCULXefWqZyh5BMU2u6qKHofe4cdaU5xf7MOjkqxaplih05u3Q6kzJQZhqoc
KPg5EvYzfqt1wwRyFyDCvDFliC7TRcXAmX7l+Ik4d9M56KfpwEW+mYfomWL9keHhs8go6wnBYYHz
xU4aRr32/Cji5F2ba9OQ8waioeKudRE7FClZikJjb/BQlZbyh+QYNpndcYb6Z4XJSN8WOUMgjZzt
vCOqwxk4jef2y3ctnOX83USslQuik+q0D+gX1HW9qVsoVktHHPVd+jpi38vonhPysXWxRB7MkoNv
TR4xIwDz0pUOWaCO8/aFLrm6zfKoPOECOXVDw8sc3FPJTbz3cTgufwc0tV9ePYHy7O1LMZAQmeUV
/ScVsRcfdahAQjFQ5IAEKqxXwyaY5/mlT5GeoN7D6up2RMbnCuulFc6nUChGDPiePDFsODxF92po
n6KC/X2qzdcy95cSOHVvK+d5nihnRQ3jKYy9jMcifJvYQRZLsDg1YjxiXpMHbEgcTrFAOXTxn4yU
0i3sUWMNEZMi+iXOSnDZn51BUhmN6hQJllkoVS1AIQg2GcslcU3ddAQ6ePY817prEoL1vDg78Jje
QCioP2qXDFQ67TB11PQFW9PdtUvaYanbJ2V1RLT7k3eDpWeri645ErgVsbuO9j42S2s7Eu+1ohdL
M4ML0oaZOke51x+6ENI8OmQjMsRpgGy0t+oO7aAR/uiqa2N0v6pZpM+ilHvZ2/MK+9GZw1100JAP
VvCP5nOdxfh4aMvfm3SYJzoF51bEBAowCY+y3PnwGtqK04qQtwiZKxqnvFLQuWsIfyVLcwu9iuLS
fTbxCDH+V4RpsXvVDb5CWZ0aCAUfBXY14P2n2h7KX3HUX/y53ANq6u9bLJx3LLY/5OyQfiHlrdHB
ltIpnG8Xn7zVsQ4buv49G0Lf9m32DCFQTFI+djS19ehilIUdufk+JQ6ILow5Vjcy/yWH0ntpiaNH
bTtC6RGsNU3n5jdpRQ1GO6B7ayAj0nOKTm4GzXAw78vRg/SMDuwS2qokPypesr9L8EEeuqdooQro
okFJBAAJUkEN2QRtNQZSuTPUmD3LMtxxdH9Rk0EFYKchdV5t3DH0OntJ8kVPsX9oFd/UhVQpbDeD
z3iVKONfzMRePYQRLwwWrYNMmF8D2sf3m4T6UHVj+5jRKk97thT6tt1jhlhrNzCntNg/irI2OYzQ
LugFkemB2XHOpBFwmnPicuDrTDRpCvJrzCLXp+9/QrK/WVuWz0v0ZCfViGqX9zSx2mK21yFGCtTO
OW1MdLiGXjSwtdtXp+/PS8amB+wwO6eaA7S1ZrjtSQT943dqb4Krsfz2KUAEr0vwcHhSEW0gGP/+
CF8R6tDvzwfZEuz2x4ffX20qEuFFiJQ/sUMSfpZ/ZBAFhxFT+Shs9xRpWkvsvUehWvfURD02w3AM
1w1S65Mdeqgv9NBw3y2ff39UNTYZepKZcT0OJ9pdI4EifPT9D9DOhBxtYeEa8gSQN0h0dEAJbDaD
V59E89sYCQLZIVq+CZz4uzhEiuCkkcI9iQwfajL5WMRh3og8yN/oi8rEct+iYghvDK9atu3Ye7N7
gYe5jTcNWq29lzfqzS2BmAS1c6eHNryQ2VSvkj6g2V6bb6livFA3LhHyhAe3+Wy9mdJm1CJiuiTL
p7VQvz06f3d13OfPno2Uqfgcsey8SRqTFwzwLJbLpznttV0TBQ3riGe/0dMhUzMZj3oc8rMTBfo1
SV6/e5JZL2zgzdhsvjuWzRz62IlC4sQqQjy/LwDJCL9VRwcSsG9ycTwKaN3/mkJJhOIQWbdzgQ8m
wzfUdE5/LxJBQdLSvozqPHmT4G+2dSzLw+xpF7/ZCE89jGhe+067HNiA1OC1e02G5+9fFqfY1GcP
Y8z3pw4GpS26InOPZyA2q/6NlvRPOyvHuz4zy5dqoWYtDVNjhJcEkMzfgj9r14qMg03KhA3/iNNt
piIn/rbFfymaENgdCrWhLuN7SscffkeIlyaHaNVMUHB7hcxULiZPIeHfeG4e35V1Q+IFEWbe8nWb
JsAgie+Y6BRshBPk77MzYpqLcn3+/jSmlUme7WukSXQvcNiQ0sYr6ivDe8eQAyGkTeSJ+aR4z5jx
8NVY24h8+nCvPdwVA8GKYz9kR5pQ0S2mQrzDSLOunP1huccQFKP42ipiKQeT5GcSr8mBw3G+7qL2
jJfLfOqcZLrtauhUbtKq93Tm4GoZjgJI4qp3vP+FFuabG+XDOR48mxqj9N+Jo0rXdRE7FwnacI2M
wKb0KQ9pXKFxy0hwmTv7GHmDPIxp2C64en/NeZx1p6vmHTjxYz3DZgo9t7q3RfZpL+bYQXmcdJr4
g0grwLl+EX7EJLXSFY7f89g+YJK8p2qatuhmeNejPr7GtMTXXU4zXIy0OMP2DAwuWytsstBh3DsU
pwAUGvwV/lQcaDTQXGnhJZT9L20QAVWW83ya4dsgngrcW5rXmNqG+hT0hfNe54o2UcLEJHGk/W7V
6qstJzzN/I2Piasfw24wXqBibbosWUKPaY3adoaYwEmJ4CV3mQM1omTG1FvumCcSX6fbxjcY2AYm
SCQ0VukE6zndfl/rcCaklmgvVtHl0pNm1LRV9qiH4o5aurmolhifypfiOTDbTcM0ETKT7x5rlwfX
Q2rsGal/xSah11M8LthXnxZsHT6qYmTgKZfnqc6GWywrxSOWoResCNM1mnkcahSCyNN6xKlGa7yz
m631jLkoi0EOsRIw+l++XtcGXBB71BezDPPXYBR/fD2yI3PfzOA7HRaFNNX1+xzH37MeD+bHKxKm
/CIN4lO/X5nVULInpJ9dLEHGDW1txEXIuXNiQirjMTZ1sDVYxw8OpPvrgMaQVAnvpPycdpvwn1ov
xSE7DT4d2sC92qYGJT7xbMZmXT0Gpnr9/nprG4KqwipOkdMUbzmOsBAt4NU0SS6JGNGEouq24TwR
xtKQ4RIyxNv1eXeMZRW+dPStzzIbCeFY/ieGAYwTdeWee53eJE5fPNpBcOPB11+HNYGYds/xZ1Bh
f8AqOV5LnODEemCZD150LsXBoB2K/yyar06Z3vOMFAiNJNCSynmMp/7nzGnbpuyeCFa97ZfUVKU4
sHfz46SBMzEXCMnIGKp3BMsdgEkUaKw/xCV3Nd0It3nRbw3E//cMhQdaexrHZGARDszjJvFdQG02
u33jdE9lxhjZozXP6GoqHwmnCMzbKJmfCPWun1yImJuCQLOTclmurOS2NkgJa52ke0iXtGYV2Q/E
cbSbftQ/IQ7La0rPzNG8d4amIz0SyMVO3E3YqDkfxLgkWcF3Zo2CQPfBI42WFlgeyJ1uefP6ZWzc
zb6+dePQfcAldtWgqfbmspeS0BFvHbGocyBxsOupa2L8DglIes/Z8I+daZEztXzZjLr7Iqu7J1An
CjZOAc+//KTJSgTYlBHnOTJbJPjKe8n482wi5K5+JLfQWPxtqEYcUb1Pxyg8iKyDEc9Ah2XDm49L
oPvGgsr1juIbJ8dy7W0bcYa12KBqts1RcDAvQwGkJjTeR7p7h6CdjC38lAB/ffceJTT65s4d7yMn
+jmTlE0jm2E1ohZYa0AisPnBbqnSGJBBZ+98E1oXFIE15p/yWodYxOeUAWAuxvJqGNNTbsn6sR2G
6BS4sGU4yRxQGlOc2Nx1EegoRzUH07CK60AcSG5c6AbTjq9rgfGofKo1nLipdA+RFWE31/58nbrg
LnDS+qntmv6mZga/9ut+vtK+gG7YF4gvsa88OVBWv7+/HNpbIyaglsVsk0U0YGt80qx/78OKVrcF
BwF/GYk/5na0C/oPyjTfsYHX64ChVh9bZ9tz1KEsuH99UoPleModWkCxw5Pc1XreOGTc0WR2PpdE
JCDAyxiTJ4cQGtF35Ws9vPYeOIOS+egJ4RzpKqVsr36HmpMSCyTNZxVKZANmRoJtIZ51n3M+Stxp
28A3oEVoX40ipsqG/PH9nVMvn8KshkKtnvPe/JEUgFsmtOll3PS70UjPnAYQA8TTzymJNjM5iZe+
Z9ZttBTZUXYubbKWxqF8c2Q+7qJEt9uYyIiVSzuMcg1iZe/UVzXNtBMS4R1AJHzFMWqFMLOemKPz
JOs2OTeSrUGQrMzIfjNCu2Ss6x5GUlO3IXuZnC1eOSFGSczjnNVtc0BO5mwrKGd0lCjDyUhbgjM5
Lvu6xJaF+Ies6YFVKmJUVDUYLwylsIqxjbe4Cbuei6tKX51BsTrPrjOfvp8oL8WPpVTwo+p9NLRL
DlhQJEdDi5ke9NZCO43z4XaWI0bHWTXgsINnScwXUmK1ZhuJ6Xo75AWm9UtV6PZRZcu41uKUbo6W
dQ386iEJC+4x31v5EtXsgsgaOBwfLO2+uh1aRIbwVCwZxoOmOQqqW3QNoXvI+IuGZXog7KjfxpP3
OE1iXTQEOTV0Gjj1xXo7NOO4kkF6DoXHBBgOxNhigKZXrdoxvcD8feVZ36Nre8PW+QayYkZ/hQjL
L2Z9G4BZWbUdlU/ejFANmfYXpkMsZ5XSgp9Yopn2vASlQfaH8ZsSDzKRqtkmFV33QQITxf0GuqLW
L05UbbQKzadWlDybJgOEjtzgDHMqYBmn2U8EKO2T2iS1cCjYgdt6zwmaaMzWJIZqAtqqqYw5amPF
F0MCCCcNPjjI3WKlI5/DHSdMGdWtSGV+TC3Eu8s1VjrOrk0W/4iwC+B9z06Ifm5Ei6mDp/qUzBiR
vRRlhFQbGpD4uwBWwwJ00eAv/7u4NCTsxgERpjXS4nVsv1itQeltyFMYoCtPVSduhgoaIQ7sFFQv
h1mnky8e73mwtDJ8Pb5VQ1BuAyfhdYAuf4s8WNi8VSm17yESDdGrQ/8GRhxdcwEBLsSvyAO7DFlK
IyXp0gYkoVmN5OJQGO+imcdAEFNB060w2FJZFm3muB9CWnhwFtP2xOI5u0bC9AoKgrZeGNA7u1BD
A6V75F6VAU5DeQ9JbyT3iMmKm8ilIk/Mwv9oLes1TNOCVApOLibL+BZSQr4sxofWqXuWADVuCrd6
byxTs5M52Y3N+2MkiA6jmd6Y7CiVMACTDWKIaKX9Ek8Di5HS+W/ZGhxM7Kw5ZEnf4Bc2MTgIEpqL
rgRQaFIX0gW+5b2+MDiCNypnzFC3PudDxA+K9JyoVbvZIIBQA9e9JZDndw5M+WS07nOIX/mh4iKv
vKC4qS3WIm/QzlnVpTjDfNfQ0ftTDeb4w89Vsm3MKT6RHqmPbFHFpi2476uoXsX5WN/nPYnwk7yh
CdMfQFM1T4vPn6XbHaLq1u4NnggAVIdG5DW1vO1uYLCfMUDonZk85wVCVzc6V74Hr0l+0AOZYHDw
W8LuNiC2DBeXwz9zTCbQa5sNROQVDSbZsrRvysVk5vF/3FiEIa+H0PjySUzLCnvac/9NK4oxc11F
Sbw1+QFo859g7R2CKI8vk4PxjngU8pHYPHUEjiOoii1VIIl0quuPieh+M3Id4Hx4LoACzdS3PPhU
8esBzMMq6oj9qAOLNcv8YotYG5IxWqZREnfRYTapbX3GB6uqzyN65tknjtH2Dr0hHOPefF4EafFS
S3SI9do5wzjG+XIORPExd+a68Jj/5wRzc/GAeo2RPlWmz+Js032CjWSU9DlFw0Gs61mgQIu65Iac
aE5xHXzjZ8JRfcfUHpxFh5hyLPx1UxfANAyVfgKoOjDahowNBBj0W0EQOgERB3aRk0UiEtizAGK/
8Qhmu79tlCbDjNMBWE1UCNP86Nbauqn70EZZxkeDCEBnbXpsyTiqod3MBi5Mp4gl03W2ecbmTGLc
4tBbBFRaSJbo/Bm48SM3v6oIJQyW0vJgxO2bzmx/59n8QTGT5FLoozAs/UyuTbuJjfaBol/vBppu
eGpgxHaocHU8fNrzsMgiTkYaOrDApl8lQZhMla9WAGCXZk3ElIGIE34fty02CE7GtTWwgiXlxsho
ElvMTG9q/IqYiZFpVqCvbopoKPaO7IstCFrkaxTqBgOXPf5GJMVD+vj96ny0gssC6RT9cDbSEfil
y4zG8cio10ONfiWzHis/hbVZhTibl6WW9h0w4GZNBlV/Vn3BTa1oLHz/CpxQD63jrJVhtPfpPLn3
U2V+NW5SXh2CN2gsrZTvJMcxGwigoCwt8V9zyDMoKpeDuQ04e/V97v5fR8QUddjZTOZgTZmS19UR
bkq89ROK/67Uw8aDQXcd65QlR1XytmkWMnCIUm25rUwLgeSQU2Gb1kCWnl2FVxkaZ5hf89PA8BRn
TVDsixir9HdhBfH8kBtIzDspUX9Y0GEioHGhOvFcBzcyu58KvOzjGFibpN+YRn6mU+dt/d69UOWj
rm7LDYY46yBIQN9XjXdpWT7Po+IT/qxj333FBVMOVs2OgF7BPeoYuJEQTsJ+7xCIlMRx4yxF05KZ
vKi2IxEKzEjZ8XXDy2OMlE3HqOIUFhM3hEW7p4yQvQZRfUvW+W8ofczDK/oQRmg9zv0g8Fn8Cmg+
HMgl2k1TSwK7Ddu6IxNDpgy1Qr8BstXTIGZfipuAUPskXncNSlg/KH+nHQdHmhSrCYHSPoqMYs9Q
DRdzOKwbKIVqkWUVtAT6lkvV+wqdpsOntLh4xxEHQ9vOt2LMZjiF21k5YpcW6dVNY0xHjOVWLdlj
VG3uQz144Ro41hVHuXEiW7Jq8qc50dx/DLXoZHHJjAp9kFwSntuRH5RQ1HmRpw+NkS3Rz7RDChej
Z2pY7S7mIh8AKSTWxEOwJFI2boN03vRcRl1sty7eqA2g3CVPG4UPu5SDDHpWlwYwC8OQkqAfr+CY
NZfHop2IN4xZBRIFaS14HCuxGTvQN4Rt+2d2gxd419hrrIlitiApRsYcSUEtbUO6VFcHDFlRs1jb
2YSCA8z0GpTPRsk7Y0jHbVKH1a4yRmwq7jsyjsexLDZmCnVD2kO6iY5hSrg8e8CPOY0YKdndzbxM
gsy8ge+mqgrBcLtOPlQbgEMpRLEcZZHG2qiikmVihiQvos5YZ8T4rD569I04AG3mrVH1grtlcEhL
zdRp8OVnD3KO4tU7MPSfB+9JhDMKg2UKVjrlYjCVK7/ShzFP7vt0fsCN90rhvTHBBsu2/BACG3MZ
Bjc96aFNd0NnaVsTjKIsOJRiCdgc0y+skBA+4hBiRk4ufGsQkptYNO7wx+c8uSZ4UB855srOMjyi
9X3Q/CCtoNh35khLUjonVRJJqtJ864xy2umI4YTPeXoIEGqSjOObsIll3eyGDLtc336pAu1hMTqf
aMF/juy+lZOgU8IOyRTlvkjOYPnLI5nZbw5S/D1vITxM9mv0zKR15fXZSGZiXOnPrtKWRpx22/FE
ZjXSkQgKsJVP06UoxmNscbVkMDjHaKRrnWCXg+BpOhsEauSc2ZTrvAbSfVtvK1V3LuHczo7V3CRF
jJbfwJRgZdlOZP1jbjFuIn9sXcUxkGfamKtq8Le9Q4Z1RB+c6HekhDPEKjgtsvaX/oX3Porsh5jd
C8ZmWnLGOxVk15c2HIvpk4VSr1o0ThuICiNxrd27QNqIdCrcApybuZnLmO3SWXsDzUITOw7znpLw
rHlva7G3PeK5qfso0XEjUX2Pm3CY6I27gcXwDJc06lryvuYq2DV2ftOTZXRy4HmyXCJmZn1Fg74k
cFcVEtHlTSZDFsYZ18R1UYO783EkD5CgtAdSQVkfkt+5BJaPEvKE8PjVia2AphyjmJBdvbviG2jW
9fRjiA2A3KnmFiVTIJX2Vrfh7zYu6HRHk7cGnkSJp6LnPAgRd6KG2bll0a5Qhk+Is+aHKk6fh6HY
9aCh90LTPu4dZGE0BkkkbY2a4ncPOPap8sd4J2iwbsoWK9hMGZeQA2vRYMOzObrZqc+ICxtUe+Es
BmZUmbT1EJ5t4hbKU1B7rKE2MvgA16I/KZNhsIT1XrJvSdrFltHfe/QI9rqufzWe0azTECQNcUpt
ZSIZbZhbEIu+nl0f0W57A0BkQ1AXAwW3WBWu+CKgq1klzS9mmuCcLFBIaqxf/UDuHddZU4E+K7P4
1B7hJsL5AdKsMy8uBUHtoIcUo9xJ06RqhVu4MTXZZW10tBv08XH15aE9QVyKKzWYsDgExtGvzYfS
Bx4SMmAXVJxe7rw0YGSiSZ8rNT2nOAQkdxF3MHtKnwMRTnTuMzgyEzheOehCMb0CclNZ8l5JKkNr
sMC0xQjxVfuZD7rktEpKvT+KX9KIIJ/KVWWZxs6mi7AGw3+unfkYztE25ofTQEXFxcZerSExqvln
FsqnbJx+4p5sSFpnYoXWGpsp/Hpa+18O+VKrQ+UpSlMIBMwq3dsO8KYqsoiLiLmkhja0QnE/JfRF
6XxRDJCYx+IRYXyfmQvOPyZHXjO/+0xB3okg/GX0OT/JQn8cO7yU/kWOeCXQcTgb8MZYnOcPx2XZ
F8twE/4EM59yLxi2X3zXIwQIsWxr6ArAfhluzfAHapEawACOWrhbYiW76AOoG5tZYnF3M63t7A5j
65xv6IbonTMo+AKvtJ/WsfArNME4Tq3I5zas9d60u2Q/u/mpsl0oap7/SFLEOicqcN1BX5JWIzfT
HNyFcum5Kv/RzGk/Kybv7JKDU69bJDT5vZ1iXSdnHTLTjuzCU9SrLyZMd5Uq9A0tu+mY5daZhw7J
PE14Wf3kO+DOwaCP7N2ssUFVKoFgToXJSvdjLO3xoMHX9bbbrWKeSg62RnCJ0q0KEbxPKsw3IgXH
pBQtg3IwLkmG4SlHRMy0pSC3dcMVwoNmkCCHkSY31HRwXJIJEijGbVh8pamTbR4iRezi/8Og3/2v
8vYz/6X/Guz7R5Tv13/GAf//kfNr294/Jf0+R59x9ln8/HM08Pf/8j/Cfk35L9ch/Y/xqE9Cr1L/
Gfbre/9yhHRtF2CICTd4+S+cZZdAX9v8l3Adi7QlT3mOZBr1P7N++WmWacJZ9UxbetJV4v8m61c4
f036VS7HeccXtkL75ng2P+0/qq9PkjJDTa7wfzOZ3/nzaLSHyMh4TOMh3HFaN9HepcT0Ure3fv04
WkVyJ9usO3kWiQTABlkjCM9+nVPjJkwhd6WV+TFC050ZWSDGgqCKqI7iSur4YHb9CxEY1uXbEquQ
WK5o2K7nyiv3I/DEfW349Uf6NKTgv+02N/sV8gTzNNsjxtQBL8SCC0hs2CjpiE04svXdnE0XMcLR
ZXQhdzHSoUNsDX8kW/+RB33/R97xfxRdfl/GRcvLtUlU/nMMMhfHwZTrKEtYni0o4v96cWRaRT0r
ZHsACxdfOrcbIe7gxzYJto3opIUzjlbRJ9N9zGmB08ZiELb0I8pd5MqENAElbfN9U6ekuyX+9BQh
3tzJgb7PH68TBbTYKKZMN4hCsz0OVoPabajWU0ipNQTG8FSEdrLBL85Hugz+eKT/t6/QWl7Bn4Ke
lSdJjPZop3noCRwl/vb2e4wuPBrw417O/OMh+bg4Cbj/KjBwWMVvFoGN1zmT59IIyrWLzh+xSlSB
CKpRqc1OeCNVDh+i57xdDC5gZz/8/aen6f/kXfAkxx4FF05y59uW4DH58y2a+rhGOVF4eyCozXoG
fEtHuNN3ZZj1F1g+aDpbIJF9nJO3xSQysK3occrbz8YpfHDTNr0Rx2JcsHyrPyEfw8OI3GxY6wZW
pZ5gByepSV8Wm+06XUIOWtyMx9L3x3sXjgWTaLVVk9/tEjcTD//88hzz394CKTwpFMsAOwdvx19f
XpXS3p0YO+6NpDStjZloB82HVW6aJs6edIc5PfHCkBGV0TxSeDu3ZjFLJE8mPSiL7oKnkxnNJZlK
7dgzzSBlr5k4A2g7p7vXcsd6rZ8+GpnejSVdBkvaztHrF0sN5fDNBOTtbERjme6QCfrneEGPh+Rv
rP/5hVrL+/SXe821WQeVDVbNNy3P/FuoeFgLaZcq7ffKYCROtDVZaNFT0iTxU1daZEgsgNghYLIx
doegnoBrB/HPbvbuOrtGamMivWtURdSKEThnrCDGKYo5efzzn2m7//5nohbhifclYmb374+E5ReO
i2S12zuhNSCpnhDAgmXYZkZKmuSyBrgRR4IWGAz3mpHgNWrDw9DwyCdGP96Ho/oRRnEMiHxZygpC
ScHlbz2LHnRUT0SQy1A/dJIGMGPdJ8smYxnbbbz7XgeAqtjb/+IV/X2N99hKXNQ+vkRJS/d+ecV/
WuNtwPNBOxZkLhE8d5GxOe1rKNvrjvroaz7D0EGUM4f6zqxQLc9138JJzUecjkC84cWeW5/TBw3u
/AFBJZ1TP3T3kzUjjGNOxDBHPnkVBPN//rOd5X746/3CDugyjDWpEE1f/e1+GWTU2F3EWAxJPInw
jrZoi/SXQHr+Jq+77oQ7pXmJ3OFkm9n8UNruazMWMd9Q/AgMq94k/lJZdTNEGFwkHyUkRBPzrJB0
vkoxROe6EEzeeTcidCs7CZd45Q8u8qgm/0Lav2Y3PFjAWV6sembuUVv/xb1m/fu9xgbu8izYiqme
+vsGA3hyrtCTN3vn+16p1xhp/jtfZ7bbtrJu3SciQBZZbG5FUZ0lN3IX+4aw44R9W+yf/h9UNvAf
7AOcGy/bWUkciWR9zZxjmq9ecRE0m1d+l8JzVpaPDeTL46Dgd3ceeMU5cp84pZt9U7rjhdrylX3V
//3qG/J/vfpc/sKUUrcEZYr+X4+lEuO+NZp6u+ewt45jkWfHaOzUicm/ibkkI2TQXtFlVnWIZtpP
26x/Ta3DSnXK2YZBSQqYGHhT/fF//2Dm/76aJZWULXi1+K/nUBr9z6s5sj3DIP2s22Nlqvb6iu+C
ZwfKiXlZNl1Qc1ZnVMB0heC250NFxcVIYCMqx3mqtFEnVxBt4Uwo1ZeDDn9gno1KLCx9xisted5u
S7ZNu/hxQYhKPxT2HdqF+zk2p8cUns9RpV2/TTVaeTYAzo9lPcwAUkOxTKyecn33f/9zXS6G/34n
PMdzpGNaFkc1qQ7/VYXEYBU5uqth33balvRdOjismSgFaj31TszcNmiBnuO6r6DYMHsmOucNdmmE
RGBlGSNdsopHG4H2wdJB4llgOPxakCiNKTcgImTciAZNpD7Mb8Kwf8UW8wAj4mBhNL5TrcS7UpD+
hVYPYVEiBtbPiJOLKnkuxk4/tnX0xyKhBk2360DoIvYzE3WxNT0CxgaHvDGF2h41Q3qp+uKaZUbq
C70ncMurSNIZmvc4IX4APuMUaw8Rdwtj+DQwczBGo1X+yKr+TJ3+UAnvoR+Qd09NfHYMLH5hi/8s
RHHL9MGQZ2ci2y4Xc7wJcYqDxGxwFIIO2AChz7fC6UH4A8b0kugxHvirsX78eJ32EJZozLmYCLT/
sU2isr3pXZvnCKi2dsCKbD1IyKEVibchXtEYolpQdlqNvg6zKLTsx0k7RVez1B5G2jDR0Mr3cxIe
2Y/cYa3K2W6EvolBOUgqrw5swpfykxOhKAL/XvkFkh4utmTfttO4iXFXgigVdyV9qKpsap1Ih6of
L912whE8ADPiRUt0HKfELWoEParhe1zsEKgqpg9GpUlseDiXk2FfpqzQ4/YrhCKcJMzO2ACg4gVm
UqT6hWJuN1faqy69785Id331pwmjHo4NUT3TjNrZ6N9TGzYQUhkUobX3O59wYnLDbFqOLVSNXHIZ
qwR8z6+uEy5Q5ftoK1rY51jN/k6metPrVkAtbSHKKTxiYkS0te7MXMkSueLGIR31Le1xndUW1rDx
RY+dA6fvI7Zddp691VA5918xrmyIbsECjpPgVWw6IcMt34hWB13EJewmiLdKOuBwFDvGBlz0IK20
qP8UCs+KbQ537OswgEvwkz0oiJg5Ever8ltjk6RpuVMgk3RDe1FWPwaQFgrk8uZHaC2Gn2DHMWAv
Mr1/wj9X+pK1P9Fa1eccLdA2ZxQaKgJ4nA0iMNqMiXvTXhg8vkNHsCb127Lm2Ddl+97wMAr79jOx
unPbEOzI6O61MaLPanDeWkCUtGKBZ8hiV1clKJ3uyIznG9u9JNGgf48w56AidA82cdnwoHvGJDly
DuwFm2YF7cMKAXNSdK5PCtCOYxs/rdcHpaJyZikMQJzMOfaZ99A+utM03eF2ZMpt6y/k1ccEzkW4
nRj2M1HDn14BQXQ7BoodP74XMw/CdFcfpi7Qk/o+rZxyrwTPh95efrl51r3YxVuK2Q/HEtN6B31K
4jGWTRjBycx36eAYiNIZKUIBvWzaLT2cxap87LSwwezpzVdUtgfAGRKJ4XScjEUBaENvOuWG81Vc
dLye331RVkGvFueUUCqjSkb9MNmar40RZHCsDEcD4OKBpFv9sVEColupyxcFoZVKFwRyhMYGQb+k
dbRfoCPzQJGT9mxBscc3Vzg/ekwkkJ0m3830BHsqZbI0wVcya/uX1K+lJeb3KhEshFagP3E69q8h
Aa4ap1l1Do3BeuslCVAcYTujS+p9FNmAp/NFCyKyLz8WGmGtJ3SymWPnbHZsiqfI0T/0puGGb0UD
fEvL73BIHyD/mlDNIDOtzL+5dtlEaupdlV1+1tvlV70CdmA06FcnRgw2jarHBX3nJBGwCwE4V5P6
vEM090qbAIZ3ffVmgyDJ3E0frMYiMxXdOM178gYPv/7II6CDHPLjh6OlgRwcQBMOYptaJecM8RcP
BEIW5JixIO8iwuGg2De8d4DRkVaA6tOOWWh811iwyiSWL6PEfbG2GIh/TNDngDOUA5cyRK5/s5PN
o9WeMRuaKcvOjbCuM4/fZ6UGMyC/Y1tn1VZW/9K7ipfGVOlTm4H7IsN310NWCUbL1V402EOxLl4r
1z32djUdZ621t6bSvfduTK6c890fzXAOYw3qNsGK/A/SG9HZrumS5mUx4xqD81QdRJ+3UJS59Mc8
57K28O0vU1MdhhSvPZcch1ycFS8kC725tRF/y4TNhUtS7aNrOdk5qrx+W5KuiG7JwUUfitOseDJs
9LHwR3BP77TN676CoMPCqZ9wy1Vwya1s5+GY2XecbrveY2UpivJrViIPXMrPk0e581JqGqgSvg+f
ZPDTAjB/E0f9BjyYeoBwpB7GJMeTm8QIH7yFNx/h6NnRABXEZgcGpWFWjE93hzegeyRQo3tsqAdO
emK+u4s5+jmkw3U9597n64fbZ/XOy0zrf3wDw1gR8Hyw/QTfDUkZtdh1VZg+NPrynw8LEMOAm8Tw
b79gAP1klkyiQoOZ6Mz1Pp+FhWpvU+F0N5Iuurt9r+P2//er//9LWTTIbcaauB8kP8p4dMh3eWxn
03isWfvBFei7Y5pZOtPXsaUW6LdsEt3trYouGBvvy7qMg4rq4D6TzbPTlN1FCXUmUMdJSUtJakY7
Y7Q62isEG0AExxgrO+DU5MmrRuqdosCXVwE6XGmltcaZdKtpJy/9N7dxmiK+qE67gB+oP7RMv2RL
aREZyoVIZnoKwQABIC+8aftyTZlErjgAO/h0enZu/VI4L8IacaBAp2dLLNjtuuWrtZYQQ/loWK9t
pdSTJeVyn2IfoEIEojlBsHb19PLvq3R0S7b56StCeB4WSN65zqG2H9fIjQRWIiuCSkbMrm1syjME
I1dj8eYg4NskdUuOXFg1oHT5cPtlICV82TbqFNXYmUnwiQf27xssH6zys4QEIHTHPrOER8Dl7+Oo
lXdjmjrUNO2fIh6RwVdo80liew5ZqRdyzuPtCNl0c+ORCzYU7HqiZ5RjxCQu/55ESDrwao7RjAkd
+i5VchnQkBEmPdjiFR7nrtQwQdoeQmOMiOQnRI35e5mGbU2HdC1TF61GSYnrNeR+t6wNM66zTF17
KdIr8lS4+1NHD+O1yLaJs97mU6GejMl5He2o3DiY8O7y0hwvbf+63NoHta7abbOPn1F489TQSptx
ex0Ft8dNWCV/qH+ZlfWGva/S5rmqPUT9kJ+rfG0pGxGeQskRgZU4JXpmZBiQzRpwH1aum7FqhqOu
uler7ZbHqtP/WEbzd8Bp8ID3lfDb2QqRQ3k1XmCPdRBiwGCoTR2nZZU/G5b4jNK0OlhllxzswXzu
RvyrWg35y2qRQzBR3uLMre5lQYz37e9uDLMFkFhVfqTbJdXy2L+X2UM1ocohQWigKHfT6ximLF9z
Oofbl0NUvP777WZZGkG2vmbKWfpgIr6IRAJ7oL5M0dXFdQUQLflhmDfsb1/pmCyDZCqtI7kO45a4
HOr0LvdOpjtpO3Ls2BSXfXdNw+IK79cmEIYARcNdBiQuBsAVy7fnKflV2j9SD5d9VeU2vME0eVyj
L32THA2tjx9ZkW9QJyeX1hqMQFT98GLwM6C7xy0T1YBGGN78Z4LWFN5XDQnwxwpb/D05RR/2FZIo
OS3unyakl1fWqUd7hbinpo0c4fbKkUmUnEfbdHxhdzbcaj32UUrwxoj3xRYTi9W02MuutO67zrXu
45KxynqgDl6BwoAL9WXNcT2WMiJbtRlrlKrToyqAe1lDmZ6jDM3RgteXT6ySAFZoFFhvIMhYzviK
sFFdWm7KjeFww4xRHh4QtHVXVZY7d4i980iV73RxfLl9kFb6+G+c4Bgk8fBTUqhz88kYvHFbRBD6
8+I4N/Ir9SS/mbSs/cCUzTd6o72LdUaElywZ9BNKnOioGu9H69pT3P9qRzNBzG/nBxmnCNSb9gce
tHxYpjQMZEQ6cAlWlZo+v6CVzcje1s+39z8T+l8xXrBti7fWk/O9qXc4GeZ8exsvU8WRn9RDFsuz
5sMxkvlgxLUVpB3xu6otx5Nc97ViigkFh1Oxg5KRsQOEnUndgXxPjcjY1i9vl+ftewb20aPpCctv
8nA6hqa2bOMlU9Qd0/A+QhEY4Cb/qovdNJbdaW4GEBmItl8Bb/7ny7bqoEBH+dM4jqggwjFncf6/
P2Oi9SqL0rm7ncFm7xoHL27U3cTLLpL4KTKqCzB1CHTZRBJM48XP9YO5Fl/ZKKM7UNNAT6lO75aC
Zi8qC+NSNPNramrmI2m9zZ4phr3RRVr7leZYr5NWYn9IBut1rFTtqyL5z2e3X738ezbnzRq9YA4h
pZVZnP7NjzNocIHAZrqLqzLbR0VaQ96wUP946wZiHhp30/QZsogRNCFdRKEHcLgKioy8NXkvo9g4
l3rxPqJ3PRAA41yKWjmXoSObDIP4hThL1FX6TMgugoTfeEISRna0whfBGrTXq3ujYb8kLBBeImuq
+9v3RN+6pwyajZqbw0QW7EfB8onbqYvYDFXEG3ZECdwGr4tBCwJVKNlgTGPZWzTlo3QzWoaBLgRF
oAD0YBpn5rDqKt3qk5Z4POWtYoeBKh29RHQPFXBy7fk+7KER3z4kYcV4YJ2TU09YGPnnP7c5ebm0
6X6yc3xPZfc88azaFipL93qSnqAmzZ9lTWznvyucnvGphMfGTtZ1t5QC7olOPIVEBPqCBKys0f4g
YYJ4nLn6ZZYYCeEqlmBv2J5MugNjM7UM1KrEK5uNYqMyyX6L1JlkdCetUV5m1j1hEOB4oNUGoo2R
8kXMGnbQO5Nt3nnLi5ebT0325Cn1kxWzfSfXoysbrOFUlQi2olb/HifaQyB9+qlx3PhSomZhgFKY
h1qXpHupmOJkdKpzboFu/LePyCqTp/WyeGQ1S8TtGHA3DQPX+2V1r1r2tCqmIP/1eBmt4c9QlMlL
6cYPi9GIfZG1GWlp3rLLO8UxCW0s3f0bWmp6selu+y4SBkBIYb3lYIp5Q4XV4Ndee/mV4YvZ885N
vfIBJkN5QjSQb261QuRUDmqu9LEFI8o5OAJbGUEMlo2YP/OStJUiP2VdJV9TQnNhsCAzI2r8nMeD
utR/dK2KvhkfgDcauvNoOcwLZQjps5cx/VYXf3MIIpCAxA5SHH3p+nzBM5dvsaBMJCvaPLBsBKUb
o+KGHNYfNZuG538rPBFD+kR3gKIxfVysCu3OunwqRCWgnllzMDLa3ahaC3h7xCtv5x8tkjgkUG9S
hhonq9Vp601EjxD3wmPsYj/590fr40K0CdAlxD8zynaqTn2BYLFdECsWhEeejJaKFk9demWHTBIk
mqZdOhjp9nZBhGVJ2BLFFsknFtkmHkH0Blhcxp0q+Hf8LkkOXtybrrUzw8MtmiFYblNoAa8taYCC
3mVxtc0Mp8q4/tUxFbZ3Ye/xViIWYg86feumpq5GPlvnXpuvMTY632yHdg9IpX2SBLicisX9O6xf
LYwhN1msxBbldnzyQt75PmyPQ6u0eww/PyHCLWiWxnSabm/TbeX379IJqwllVY3W+/ZHtcKkGe3d
8BBZJvYv2XnbyesqjCWT/tHZ2g5yvX7Kh7h/kB6CedvJ3o2QdQIWymdwRNdhjNu93ocxijlhvkPM
uiN/kNpD85BUkYs4gsKbejB1qIC0N7TgD3YR5k+DjY3Vc1obwG+V3VllPTLvSNv37C/huoDK1za4
ytJv4nzTEzpWC6k6od/TOnm99RaMoObDkPfB6OY8RUsI7vtavKPAgkth2M3VU216yIvopeSJstNY
lJ1mh41zBHSU9YB9Ame3HG+flS5Wt3H93u0zrULk7qgFcoXO/AuTantF1JgTztYM+0Hvm3Xaqnjw
cP7QyxUsSQB05K+Juf7l7OWCuSb3wVaYlFh6q9PY2fPZ60cAbERljW9eBFqzs4ee6eZXArz9KkNY
5/m00hZ5BG0ID9WPt3+nXXSJT6au3MfN9HrbsZoyebwdQbcPI/hyuyvqy6Ja6GKZeY4We9onignt
WPa04MzK75vO0E52iT7q1vs78hFMXE4XQ7vioiTYtY5D5jL4YiLISLoqlXxw7LJlolN+8iqaD9qA
9X0m14WmJrU/NAtenIbF9rykoPTI1CDKlIe8yRWxcyTjLGQI/3q+fojzQz/lf0i4Y26RnzSGBqm7
A8Zb+mUUM+mhkXibSPbJWEWXRW1utcpJ//MZBBI/q0N2i47AKJdqgJs4jD5xOtOjxMN3mokPlGHu
IXHNvxpAjF2dxnh0a9ooZlH3RZ52TwzhNZ/od9+ayagfR3lKkhBIcEpUrTEX7zWBpxTSLpTLfp3u
IxqFtQXxJm9t+EvwspHx40HYMu90fE/S3FmtSM/W+BIBkl7M/o2H3BcRmJnPMcToRo8PskmuZK4w
yHWYspYDembbIEZiNf8w4BwxNOcL+d5ysg89BtCDxxG9NUwa0TiKPlg6z6gyYwRy5pdWtlDjocRk
60DDHJkWmlH+e7HKk0E+lSvyNCAyiIysBJEa2uQAK3azqTG0okvWLlV80EtiGTxl01ixWIfQPTCq
jveOp4pNyVdkD+UPk4bgzWEkyulN2iwEQ57hpBKDzMFHboAxSJdkDpo6/FPz0waNPsLJIf9N0/Bb
GMBWcAomd6U+bzwoPWwFpufRrB9aUoROKOc1xF/0Wi4WsS6YNZIHtbGW24bdFCBUilqPPzNB1E4X
w8MpwwyqMbydvXlrdyo/cNl+SZ3CRiBk33Y/WJHEsZfJrlPKgUREXCUbBYpA3GrApQ2Y131oMJPK
CJWbdZxm8P1t3Ys4FxWMUjSrVeqgbo/agXIDOTQz/OP0k886IQNsR6ZElIHTvkMZY2/FFb9ptWYv
U3RpxhtWrXDRSfbu+zUoZLn2ZNfhZHZf6ROS7bCgXXNzGzIZOef9oJNqNKhXB5WE7k1rMrjD/oHw
ZhhHZlAuzSnJHH+2MFaK5Jum9zNUK93a/Co0TiSQDmfLRWk8Qb9kE+IiI4ZAFK6nFVu19yEBDKCp
iUVOeWzxi78R2sKYvvV+tQxp9t0cfssO4aIk9bUsMUknrTEdFis611L+nmasp3PS7b3MXdPulXHI
BTrHglE/dOd7s9a7fT2juRegzN01O9lG+xR7TrTTo/pNqXoXRd29QkR8XI567r4ViTTYHOU9CYuW
ttcM6qaIGs6TOepm+YPo9wDUUm1Zz55lXbyb9nI3i/mDQVxlxI+lF69CyCTfR3P2Fhb9t5EM81Zz
1Fdqxa/mOjhPHBnuXI3Y86Kf4D8U+S7RjVNjJB/pFM57c17Y1PHSFypU+0IbLkMaf7PTep7jP+u9
0nMguqGmrazmXzwyQ+y0qbvRhmRfM65djO5vlDushlRzjIf5a0zqPx1ZQ77mEUkh3RqZcjfZvohQ
GYald6lcTHeLm7DBm9JAICnf2sW8T8cJv2livcCh6TeT6AMYrB+67R67xc55vjXvaQt0i8CZq1V4
SICj9Jnw4K0jvQ/gUsQJ6/oTwbgJMOu/drVzaidi5sluf5IyWyvQdLtU+Yc+UxK5qbkLYSukoXuJ
jPLZbuFILdQ6SU5Oe0jjYlThs9R61hQRB9U8wppJbut9GORNa5HTUxmfWuruyQQCZZInd3YKa8YU
C/xUJqtRYxA9yaYP/zdSXrNFoR2HR+HWzV7kxZX+HT5ZDn4xg8jAjgzsPy8PC09HQimyrC0HFHy3
rvjN7Q0aJevo0DsU4CEundxh6o5R/2hI64OIrOhrQlJCH4zETWtIp6qwVbIfwnlFyhj4HT9mQeU7
4Rfq3XGLVJZJhyx+DwKasar0X91IugG2KbhkANYZO79hWon8uMwO1uScBVOcrUrSD5HZ2SkuUUPr
x9jMJ78HG8607KcXbcbagGQpHjUsygggwfmRBxDOTq3A9GmpQR0GhNZjb+7MiA0Y0yKLBjU5UOm9
AinNTWMvouLYr8ZuxcYInz0S9Q49DIukEjarlj7EoFzKyOTBlGTDDiEN2znmkhsPVVvIWmmL03+/
TMV2KdR1kpyitSX2mZ5Jv+JMrsxNKiwGt/MLaSHzZkEM7g+/hyQFol+CniYw9iFqyapQzJG2NZGP
LbEAUOlGULPpBKE8lsl+QKQZmCaxTu442w8p0W+t9Ve3mHf1veSV6RNuHQ3vQtm8FAQdVwoMreby
r6bdvHfFE1s/dcic6ke66WepJ+UHQQfV2jSv5vj5VGL2IH5jwHsz0m+ksXxF64PhyyuBgecQH8eR
qQCz48YDjG1rrxwk87Y1BhPfOR1MC/wJD/zTiPw9cDNdZ9EG9TDL3Y9kEnDOoymowH1vHAhuDmja
MSaPyMoSBuB6bey72PrMjdIXoU7Jw10x2TanHYNYG91OBcxrI+Hv7fF3/sbtsh3bFpU+jMRw4Oeg
sruvtabwl5GKQjhgXyLAnkZa/LYZRKoGo0WzWFi2GFZPffLWEvUYu2LxI+V8tKkgIxIQr0cXuTAS
Z4VtaKw+MqZv5h+5dHDoIogxJcBPc4n9RnMZxfZE+KL2xJlxn+QjkSm50ALGAAgaPLlvnLA7cMEc
F9JrW/TSd7qEHNp1xBx04K9n3SP/rbjYdW4+zFO3XzgCGRurR+ZsR356WIJLSAwawEQozxi26+lP
b8DaH9yzmY3lkaYx3mYato7QgnHEu5z2RNOoxNgP0UDYuVebJzV/phEr5CVycdESlD3A+oL+6Wuo
0DfGxMiumIkrGmV97rpq2cVyOjhl5kFTgI7VdJ8FD8hQ0m+aTs5mxCPZMyrEKYlycALNgMk8erJW
l0/r2HdV38ckd7XknqdZMCG6IknVwvKxIM/qcWhq2fhDlMVIOmAgSNhMS7sn/S31lad/shHt9i0W
E5KpvJ1Ka/KmvHw+Fjp7Johcu6VZAy28eaMD+5Jpa2ONGxhr6N9VTvrAWDOdW3K2rGJAiWfC7huU
96YWXoikTb/JeGvRYjKE0QgT1ipCshoAXwrI6eI1T8UqlFnm6M4LbZbGWLezAnCW5Tlz0I/GzyhE
vPMG/eylOcWzSv7A5X/MNF3bw4dZKFco/MibocUxUKs0+jthECBgZy5VzQqAE1qoFyn5Wla37oTQ
YmnQ4CQwMXouYBXjNkv7loduPXPA4t3WmsU4jJyA+6LgVGlt48MqY9iZIjw0q3kto/SHEuwF81S/
oJY+g4U0fJdqcKNHlDawQ1mPbODczbj/tMgnaY0HsviJ6uxrhUFQ1FJSuCkTojUgb0grC79SFu6c
odgpun5CP/Q33FGln3jJOep1QBmD026nQWE4xB+0t2sCeTzvdamN6VrCc83e5mm5GDvC+6j7Q/nU
xebetummLdBwjrQG+IzRlwtyliflGj3CYA9G5N4lH70opnNh6Aa2fvHaenXEdhWPnRA8etGiYsSJ
uIoq9MnypPXFL6EVL1EywxzONOCmv9EPvVPTI5gK6lKSg4r2zUqs/Mko8UXhfQ7fxVC2+zqftwyp
ayw1HbKwIvmYbVzL0ra9U6VhbpK0HvbAkRKqeMsUCpRx5uueoQM1XHFY7UD+6oSxMpsAcRu7xAOt
IRKoGimxYoHV82UZZn6HONjvYlznK7o+HYEFcUQeKEopX3V1zfPwTouKj7x+0LvuQ2MOh6lngVis
JtfPpWDAQjNqrmVNxfN2r4yq2+VOcoo6D/5q20NOdzoKjNZdgy8ZMI8K2RLQ3yjjOoDLlwTs85qD
UN/uIoagArd0d2mqGd2nUcdB4SAfZGm7LsnMk7AWXzYpRBIH735dY4hUTno0TfXCQMX23VS5RwDw
H4KNrZ+xDdpO+K43nv5LJ3sv6IbpoZ6LbDMVE1wbglK30ra4QAZiPxOOkYS8mr6OXzDsjutxw8RU
XksupUMzckEyFv1lVwRhmCG8kVSSlx5bIzMkqGF2pZ0GeZ2EHPylj4sDZ+guEuW20ueHtCSxEZji
ZbLJYsEE+QAlOJA0Jz6gdCY4iyA2tnfidfDFBrh2hkMMdd3HiSr8sgMSDerhYhbM6Yf23Zgxz2uo
mGDGe+ioN808Ym6BKlka09tY4vat2RgtHfhLMyZ7VnXvnWVvpXK/E+F9FBFyEif1jvByhR/noMIp
Rg+yTWrfS4T0DRgpeJW/YQ7dZUsXMjkF8YOb4RQVv5iumRdTkSBuk2BRWh6GmdjYmzxNL7JrSPd+
0AgsPXXC+iubl4yq9dAaFn6f0UbfFzIH6u0Zy6ZUx7FZyDQqQALoWydy0TEJoTG/H3caLteNWSqd
fJ3o3Jf9jzUgyEm+siqpNjyCxq2sjTfh4qibipnLiwzFEKwdMosCNfPEcVgqTlxXC3Iv77blUc4Z
WNSUPVbDrUeFsWhkcmBRaj18SUP8NUUhamQxwuqs+29yMUWwIO5LGgj0iUXkX6fLv5qBLlQOgEkI
Nna267eQMh88/U9tLsMxEhEgPptMEXrQA+fbBP4t+mafAuWmEufY+q3sihtg/fPEHIGnNHAmWSEp
5/Hi4wlM8UKmPCS9YlUSmY+F26NIQFDC7oV44KiN78ZO1kE3xWyIyJnyEHAw3Uuh9Tb2x5TzPyq8
XnHzMSezF8hz2+UwpE1TgHSFwxRqfwc2KOCLbJ6hK1dyGLNfeHabTUvZ6S/d8pBl1g+0YWOn9wyb
mzg+ZJ0J9tkr/kBIBIZTzzxZw9Hv5uIVPUPqI0D61qTzmYzGmwwLosv1Wq73eUDuu4YrbmIgPa6h
3bMPRM3gKIoO8Tp6jgXPeYvwsa3eU/QmOdWoACjtREmxN8eZHcIouF3L65zObeCV2pYOkad+o84g
Afm/k+m3Iak0R3CSWw91M3XfB0JSEEBMM/yOF1/PNWr/ifU8T8CKcr0eu51uYgZMhMkgpq4w3/7q
h6HdiCVR+8YsM8T0HMiL9lkpAh+8BorP7UMbgrrl0O8C9GO8ZTkQHWIlfXvUuPTq+oC3rEDuYoD+
d9gh1Iy1pT38QTBOsq2xmLQ0DhcT5ty2bg+yG8eDiaZlrag2UWKfqcl4WDHacPrSZP0BV5M1IQBZ
Bk/LyuJhhEz8nNI5zCtFSUq8+k4omxRbCJ1jRB1rFO2uHFPGQpDjLGI/N8hK2D8wYBfmcz/XbOUO
ReK+oSDUHBscsQYCgI1+gWySAqcjM7nlj0itdkcGdWua23J9eJcpNm5wBUB1Gn3exmQPMBkyApkX
3VatcslW4/itTGkgov6sevyHVttGZIkvO+Vw340xLtyi/ioNgjNi9j0bI0RgayLw0jXGsccxNh4q
l3DCBoJJSYsJL5i6CmqlLhcCJHPnShrYguZ42Zu1sZZsHKCW3nBLxz+m0bRBFzevfXldmBPvmMIl
m7moT3AfyLup7k3YafDKvFepy+1QzN4VXQMNz5geZwstZ1atHI2ETIq20jtKG2oKF7fXk23O+zFo
yRILDAA7u7Ko/qbNZDKYmRwknp+11ewIq638piW+hOcG5VNBDYZJy/FzRN5oTvE0lS9pd2jYil+X
HECqzkY1jFED9kA7spBpnj2QpW32hI+UjrNZO8CtZWBlX/RXdqHDXrQdqq3I2k/5ILZpx6J5ILSB
PSIF4FTwWUVRYSPtshcY10L5BbTcsZpmUAa9vbc994uFdDYLELQ4cGPNe/RyPtGWeY3Vys7oO9nt
pDhAl57KuD1MJVWsIIZhltpzW6sadop41Nr6HfAYz9EJHAD22M8ijF9R3bnHdMkPdRj+VivQihtg
il3+ZVgmNojLkoHLLs/7u1wUmGFd47X03L/eCNcAQjhxgXC1uorcO84OyxTnuSi6M1Trgxul0me0
skIenU8NHkWcRc9aPHZnETN37RPxFA0Mgy1jvmDjtHZai3QKRNORK1QFIXDbA62qE0BFz6PG2dc8
FwMZi2/T1T/6UaGUBj3qw8g7x3rW7wU+uqGFuuD0UFIkB0zdPLVquS6i26gGAqMwyd0kxYf1WCyv
NQlJbLYp8Efyq+CqDGwkKnOgapxMTPs5ZyfTYq8JD/WUOXc6Es8lryHD979mJmZ9NKZBY59VgxEd
8TMcIU7Tw4xvJMsdYx/roEeko9TzH2fR22cWK68eCHcSvUmHcjTjIJyOLWJy3yPsumsM+apadJOK
8ntbuGdv9T5nWEtOisZRFsSWIcO9S1uZHXv2Rqsxpw5CMMGBASJyTyu0RaxQbcToMHXSjXxvchCr
iGUxiTsOy003yBIhdhVhzb6pzL9Lj23WjRDE1BT6KYzgDeyaxzkpp51m8ZXjdS6dDqn1lq0CXWKb
n5ynMbJi5sIahCAOXJ4O2i7Dk7KT8UeGzlzzymdwIQiiI1hTqnefyGfYWpJGrgZqtwO/9w5InYao
K3+MJkFnFC4CUXR8oDqk78Ja1DvaoVw5OvGoUbMi8jli7n4Kh+waJivDtGs577vOPo81RDmXAz7t
HMJdOgMpUtYelxAEWsyobnGQItWI2KqcIf2cu/dsI3b6zH1vuohdHZFn57wodiloXtRpRMxUCucH
rf2XiijuEUd05QAbxO0PxEEF1InlFq47fDQHgXaS1vO+8ZiF9xp0j5l6Jx577/9RdB7LjSNbEP0i
RMAWgC0JelKkvEYbhFyjgIIpePP1c7h4i57XRhLJQt28mSdvle4KkgYNR7m3h+GdbCBvgI1aZof2
Vu/ZMO1NFlPDyrXhxAK53w6N917BZMcWFrzmNq5aQyxMEki8U98Px6S3PoaieM0FD8em5ZkkAoiG
1USAvOXLqTzkITcd/mTdJ+ulGK+EOrxTTqggqjV0vMDDjRmwv9uaDZGzRWY9BdoITG7nfS1Z3J48
nom1bwDS09YNGxVyqZqXfdGLP9Oxn8KQV0iNbIQIjFBTc8rJ7HOJvgJV+xHY8LFyOqd66PHC8tI0
fursYKCRVM8NgPtOsJsXcKGu99T54A1yc6o2fFcY0Go5colkSG5LA/+EZhsrG0ZWtkIxbZXg6pfX
vKlxrtBpaPhyiRqz6Aii2sz/4u51CgVWyvnW6y4+TWTbVWhvLdjLqAKlfZKVAFsJKh8WHYw6lW7D
OVzXdl4STgC94OBzxbvxzg1quIU+tgHN4UqTOCGNUC8vYB2K+8nyNg5OuHOpHsWtZkZVMnrwbq29
OeKlD43ulmQ/KmckE8OeWpWDVEP2ign9oj10/Jq+aFKp9q6n1/BAHT0+NcGxUzW8UWvi0M9LJ+Dd
VIxcQ3lEqrZv3E6oJ4MT4iLmEu9cxvdU2OclDLjdljGFoMWlmpwExnSx02bsH9JYYuE3v2n1GaOM
6ztPRueNt5Ik55y8jRm77ZQ+P3jb6jA2Jjg6/o7xL8nZ8SVKhntfc0lV4ShZO/Q0qD8qvTzwQTWv
dcCH0xuW9JSHj61ZPxOEZlpqOEda9RCw1UUHSuZTaYTPc9PaD1hjDj6qadqZ/7hCXGbNyixILTey
mWyhXScWSY+GAkMAJzjOgkNos0MLfWvdB8qCLOYh5VhSvIBvfE1KgtlLN30oFOYtb3o29J0ZGWa1
n6vxMe4sMCw8ifvGMNY9UeIqOZjp2J5IGz6WHpqJr8zlUEqMsW3m/1dxxXQG43Ga5dHlQrAtKive
JRmfbZfiIiOVfHJAHmLZpDetKv9xLQij1gtfGhzzjEfhW2CXCX9XHzlG/RHbJaIg1B3l4IuYqR/s
W19FExZYlF8IPVN+zulGWoNiMLBqBsbWwBLfJMSw3Opp1lJgZdA+FzcjYkin0LpBHYxEn1HEUHJL
nAswK+A58QeGC1IxRevIfpiEMcqtZTV8B2IwuCcghzq6fuft/NkO/7ERcL+W/uY0boFzxrNP2v7y
lTVvCTGxe/K9M2JiE3FV+PGFU9O2I38HfA54URgQSoCPgaX3GGEYoHyhViZPyGEKt2HvfVi2e2cO
14dJVb9audRu95TqesG28/NHl+6VW9tfXOxcoDFodW4QDH/GuZnPOT2RwUoXU7MGzp6DTAWPPKXy
1sCH2XZDUh39e9NDuCpSXGvC9fir0qeJxSl7HJbUU0bXJzcj9giaSqmp/RJt5dyMkblsUTZ/FFTL
6G17kBvS19ZGyPx7riFUpgU/PKN2txNVRlSOwjcEGrtNmuFKxpK3HZfnhf12MrfvmAlu0F0ArXvY
TGrGx6ObYLcqlwArOCVTkAOMA/nR9wr6OIV3t8K1QCdq/yu2cwzW6ScleI+EdjiAJrJDTNxQhnWW
rf1yeWGVmhxT6ihnI41GnC14Rr8px1S7vOx5G7Nl2IaeSTghyF9q9XUPR91d9I4GdgaSpst/SLof
8u5+Iyr6jdMQDhJpSxub5C03auec1/65HTrnAIyBar5BI33QAEJo7SETsFKsoLTX7hyseTN7u7yD
7DaHUaCrLV+ltXWCMd1zZ9/O1vSXYPeIHHjgpxU/IPSiTLhYONU+izsai1RIPo84Ntnxk+86zkZo
esNK9z8tuhouY6VQZosdVwPqnKDnRbPt76i3oIFCUwvlqGp4BvW2MvJkS4UEE5vMvquUtUjY6XlP
iqxlRUMNt1MsByslIJ4mPAtnHnDrwUmvYCUiN2X9PRi0nINwbI0vA+vxSpXkbUZfboPJdyJ7yZmF
KjpJzJ5SoRHADUBhii+CvH8Aa8dig3XuujRNefDAqawgch45FUkiRGk2TGAhiucmfV4CFi52wfpi
6dgyhuGpTEAt6RG6vGUaT0hZNK2Y/aujuN2Tlrq4bW5cxS+iqdyWAw93Ne5ZmLDrKQ+Gy/pOspug
YZZPghNWH0b25Cw2byJAh5cs7ZHKDk6gn6G22TvX5l2IodBzQKQ7lG7RVpv/QTVYx3cbhQ8nWObw
Y+9tP7IVH8sAfzoDTefP7sCkzi2ZOFiigotnsKkzsyCJvOyeiS5HFDH/yzDnCkSqeeob/zlUcxW5
uvuKc+uI82zZBPdG1yF7sYPMwyvk8E2EPkTUOn5p5vSyZMVDs5BhaceClxebTNmVxrHoccHzBv9X
OX17oo/+lZIWbwcT4xOiqIgMC1KzVSxbQJT8ROsv32Y5V2UUcycm5DloexSUjOUHdzvFHE97cKaN
833xbTv4T1DxrtpnQeEDh/VapG9nZqnnZm8sxhiBlmE8o7E/9IZ4Q6HJtyzQubdbr/74p3GUirw4
BhLiTM9Uv+vN5CFJ9t5MKxIF1FHOemd1R5iqPDcwiIFjlCrnG8IotjATMWDwLThbOdNAKVBtD4R2
mUjChRJyv3tjrZhuFS0b1txEIoE+kLdoQF234xR5dpJtIJJ9506vzFTRnMcjwUGXE8uz/nXKP7NF
e3Ca+dWzc3NnVSxNiAjyjs8J37gxleh8CtchvmyX0IUrwSU1HfM/HChz3yIcD3WC2kEFFqOg+Qy1
4ksM80Ne+eeZRPQKMI+tA06d1HsB6XX0++TLwk5E5xinoaFptlvyK+2nuy7j5mIOaMQYhF5ElmPj
rNFNzKrekUN0yWJkekMxhXXq3Urvars/O67znubWJVQczfNZ1/q29MN8aBp37y7ZJgb5fffQ3nTe
J5vczh8klZmAa7kQ5f7ZUwSoJsTJnmY1ftCYRi1bfkIEpwSZn2YBIGLNJuiSLsOtB2a+g/GBT7ex
2R1T9Qsct91wA+R7XzD2phN6cQgek0Vza5WPOPUfu8z6zN4yk99tJssjjRyvSkzzbtL1Hn5DcTQX
EC5wwafIp6he28Zu0OFOkesiIksal8rdr6WzqXySlkLMs/kSg2fbXx7nMPs3wIbYtEjEqTQ3IGk3
AkOrNIKbnflLlAWsa+8V2iUGRuLlZh6Vzds9t0ynAWlHxY0JkgTArRxEMyAv3nnze29N545cT0+t
Kb5zG6sFD/AhRW+rUgS9RR2ABUScgXw8p+xQeQo6edhtfIPBkibVPaXg/zCIuBHXbNDCLRlpuqVq
EsnSaU5GScQTMxyXpyx5E3WCotz2mBKHn3Z+dALc/6yze/bAyhTIJyU4WgmvGH06UfQx9JX0t6KI
7tdWMrCv0qbotHlz7Oka2vQhdTYVxlYC1bQmKhvezTwDriZkp9cfAaN8ZS7gnJK5IZFUeyzF5rUt
f9OA5JAkGow+x3tBM4mabfifdINkt1g44ChoAA35CP0VT0oPymc+2qiOHYavmOqkVncfGU2vm7RX
H3TR/TOTG4gw5oFOJWubunjlRRCTkxUEx8e2HV7VZL17sINWY5MzvqWnGrOEkcYfgZ/8ARL0tnz0
jmQ8T72PIbEJX6uYUiyJ6uKY3n1RH4fobbhm7atpjz9lSnYYGbOojfdq4nFoxsjfGB3J56e43i0o
QMlCipYfjRNkclPT9ZWm/mngoYxfFzAYJRk+PpfmfV5+ZErlJShA7s2aauwexweP4cBE0Pe7xjl+
LUyxTGLxuW783wb2UuSa02n0REpnTvYDxO4P4eozC/MD22K5KUfcDZoOwG1auf+qBOc563fWqfET
z16Nq1fXyIxYgJpy51bepSBv2nn2kQN5pYRo18znLIgJfhk0rBmhzZzsbzIKmkq2be59eF4UKdsO
aZ+Cml07/qdSoJo1DecBhvt1Mnfbhv1wdH8JnNp+TezhlTbSL7dIfvAhbYesuSaVDO9m5L0I0Qy0
84/eNnTAxDmAL36+v0uzWtyG+R+ABmxiXUhH+Bc9GfaqnpgD66F7nwyS6wC8DeQlnnockhTP8iuF
MF/nGxK+jyJBZwMKpFYirN/8TN7IDmCjIXZcYvV5dZveXvmoz76g3Q/fRbwuuWJhk5nXIakVlkjp
C+WS7JUBe3CABKvWtlETBOrBktu0gRcEhNGGV6MaysjAQYMIjhnPkq+pBQieq/vTkI5iMxXpfLDl
H2LK2yLEb1vye23kNEK66xh7JnsUcAnzufezP4y1nxRY4teZSJH16nfhybY2ZXitUl9uRE0uNR0E
wamOGjgpr/zl12AUO9uI8/WYM445Ft9BkkZpvjHuAc4B0aQu55Xntn91Jo9Ln5aYMx5TnxlgDJPP
OBav7qMbmhRkNN8+OdPdkgLscd3wkOUTLZdpUZwL+uZW9SAJ1wvbvo84K+5+yCBW/G9hibzVhuii
0S3ONZcU/T5g2IzaDGtCDFOAHS5mwtYVB9jo2WGgNHBW3mpZLJbZ9gMcgop1g/feUw65CY37IxHf
Rk/8ijdddVJsIfb5TXgEz2NNT6pd/sdqbTVqy2NZwOXLmRDRU4fDuBCo4jGtZm4/7Py52ufObK1Y
3GipDsMY08+X8D1BBR2LsF8VEGKiEX/0ZKrfumYgtuvK4Pj1IEc/YSTwTpbsH/zRvPB/0AQ8tA0W
lMRgDWxe4xDVKCtmLtJDHoGBPXWiBSggeIWLDwg6SGPttxU09HdwE98ClIjqHsCox3g18vHZTQF2
HbaD+9TMoqLj+Xzvd19x8XajPBR/OjafLSP/qjis2Y9Zz5BpIaqLqoBgUH3V2v0Iy71uwJylPQjF
zJs+IZ0A/enwhswxnhsAUZe5uGt/KuaauxTNyVt8eBLskVLzw/fHfRtSaptgimHy3FuJzh7dbPjK
4K+vnFj+xUv2DBgawCatpE1hdujhAzYurNgrs9jZoPZvhvfjW/lP0DmXwQH4V3BPshTGX8tedvhC
/eP4xLx9GbXy9rwhJSU1sdrFCWTumCnAooaReQu5izoSXBP9sbBNvScrlm7wvr9aI3SH1hEHZ+jv
WvRxRpQpnfrc97X7EOLvVaS9Nz7dwZqd2ZKUJ4sEFcd0fKzDM5pmWOl0r+zi2jh88UXbBgzC7Rdv
QPIU+RZY24/nNTNaGcMrPdiHSqO113o/KmTYUAy/dcXTCIi/xYaO4N9w9GfrgjjO/nVOWYI2FfGh
cFl1LmngZMlfcjvbYi96pdaD2oJhIC9t8GgounAtCT2z1PFpXbDT99k8UEKITitNkKxkblY6Te4t
iLm5ymqmV0jf0WBgjwQul6wsa7q4HP+40aavFEylhUKiHMoWW0w+NSPhSjppvBZ27kf2VJ1qeSzc
MdnpnpTLTF00rzRtNMIUp7ntqYS2IbJmJaFerxcAyydzTTbqwQsw5qIa6KMaLzS4vJvCMI9YbB+A
7oB/8/SzaLPqMJq4VNGiCBvNb9JncYoBddz0qdtEsRkXmBYSyGUUcuEgQ/a03VOYeOGeyrWDrCA4
E9iNo6qnVcvExewk1IPbs/c4d6xlKDU65nV9W/RdVOfvXXWeu4fnROOAxsCXKuPkUdXRdfVbX3+J
0rv2JPu2fatdXqb26IJpwB+Wnt2lAyXl2M5m9osrCpPBHcXEq4bcEWl84fsegABDGOuBpd3I0YXq
CtmEnekPDoFdEDR6x2CM27AgyVSKYeu2DR9kMprkL+QqtGmATnPjlUgcJ1oiR8q202njh995B0UC
E+XJqclkenGChF1auyIB9VnED0yP2Tb2i4lDtlrl9j2gUsU7uGMndtNQccPpP5ty5BUksY4q5Jn3
JcE7GnUdS66LtPvKreHPLEu55dBjvJznl6xRGxwaXwGiFq8Qj3m3frRi97g05qXpuH+GldqRcqcr
mc53On5lZC6IWncv7aRZaAwC0oRF0tghO8FRTG0B6Lws0gkdX3QOUk8i/lMICIhSJlb37AQ0lfZi
M7xqIEY4KOpHw5vkzlHP/jQw/SClbvBH3Gw9QBQR9WezdE90eQzs7yach8u8GWaT79e5iIAB3+kz
Kood9AGruzhA2zka4QU15n4o0uoVJHq+of96ufAkfQezOmwHMaZEafKTNxLWmPlgLxTWUgwJncXm
lsLjBYuTS+vhSItlYPCXS6Wu4H4PVpxz/GASnDRplcBzaYq0nITK49fZKBRWL7qyfVySU7BtjNI6
gy/+z4BzzpqUb4dIHJ3sAbduPlpBUbxxrD77beOsZl7KyVupbNE7yUjC9o3rIn9MQfVbwgxhM91M
MY5Qf3IenDbZdH6KbcGnqSBbCnyDXIDiIsCHH/MWQWRtap/S5/A/uGbMryGlUdPMv5DP/ZsZsFeD
cqkiN2HX096UD7fNl+w0Ee+2bRPfkxh8emAOHqcU2rMn4ews873oLCFTVgXn6Q7HHDx2l6MUtLh1
IB7zmltxXL14Y68xnidb1Gh+FKETUH47HkLxQ76IODt0pshPwzdE8XtelAKQoCE9UrtyPw1QulXe
PtopQY8gXL6tu0W5rpuQ91Or1ksKzoytP0QWV56rxLrVbxzlObeu1OJ0e0TtrShlsLjdoSNZPKBi
tAVOZGHu0pkPXpa+WoCh6vFE6bFa2V1DBJWrZOmKY9x/t0Y4nmcroDBO/OPqw+LeKWFHaXEIND+Y
WRMU6m311kj7nFObsDXuCTmzOc7yBWhd8oB/ms8NOd5JEkrA3I7nqS4toBT8smsXUl4DH9CEGvvL
UAWA4FJCRSRfmBzpOW2UfQDhtE1KsqRgHR44YsODDvwUJSUnJ8OdaSUUQu6QVj3+GcXYEvgvbSH9
VUN1G9aRiy2omqJJd1OGdgbRoAXewRHWxv2/VgfTJs7Ea2BgrMixzfKPw/lWHjQcYErGjtLk5xh2
YejSLOrmDymGt4hbQIGRgwHYo/0zwOLUTcbXYOKqDMamjog6crm1vmBHQS2mLkWUhKJ1eQ9TsB+X
OUTgKdYH9gqt8riTZ/cdUv4m8qVgruaDoWd0oAk5AyMcz6PlTD9wttZe5aObnIYS+H9dLTjpk/rb
KKDkBOP0A4/0F00aU5TjrgHpm+sFQOZxhv8RLuZNE4OnhPjDsmqO9GVbu/6vMjCsYt2qoBSOqOE4
AOyqaLlcHanI4ayMa3uFK2YZ0t+c1giudPF34IT8B1Lbbt8NKwToC2dTcWUBHHXaBdykygd8DcwT
rCMTyNhgllumP+43BmbibRz3FL7bgpxoGa/HCQ6WaSXPYpb23rnncZqghadfIunEfoxVB0zoqga5
ZCkKD4nvs/iNmcjhuLXEZ9FWl81SY6CnhG4UYu+33SWOlbdJTe7Equ6ehFFzpZg5g0f3BnhondXy
Lwiydx1uvWmEW7HyfTBQ6rcxq+dMdjlSQf6Xje20MmLzgX4V8vo0KhnpLqzsG9UdXx0Sx1x+KjZR
06Q2XdU9DMPwMs3ujjzBmbvDrUzGD4U3tO9NtEBxDQb7MNv3G2vtA13HyV6nz/cwTpUzLBs5CbmK
Jo7Coh6i7D+EQ2AHoP5/00SdsesHP7ZRRzjpNhQPHBPcNwZl6FLVUWEu+FlIzVmNcZZ2N61BXj9b
w3c98hFL5Y5t7IdqjUeFQ9BGhXar10FSQ9UE3CP9QzlXzpFVdDRSixuljeev8qI8duDlNwzSwLmZ
sKDySRuaaF6oKEGIZTiegJEUBqHA8OoG5tEzw19rMvHrL+/GffUxN+5y8Dr/ATl8F/eIBDRtNZGf
I0Zgedp1Rs8/F0LEMusi3xPd41rQF/V+cJY/q95OPVsJVnLMbqy/7Kk8FH5S7+ZE50zQhBStjHub
Z5nr+7AwtksblRbNTYG/8Z2wvAtVVjQp9zt02kd/bsGwsh/kg1XrpwT+lQvvpEK54y3OTcmp8Bdi
6kLRciPeNttlkv2eG9kcde06aCCz02/mqyo/xDG6zTK1dKjQ1bUuFvI4i30M/GAj7sDlwIXlkg1n
I/YuTg8bPK6fHdWH58oNn+ue+1YYqGerEGd74PqrLF76wSqBkzb2f1OF8TiJuy19yC1ifVJjN5kU
T9b5MTdRrfwQvmEAI8W9172FVhiFrrfyMpzOuloe/Fwf/dJ4jd360gUDthfiPMiOKxqsDBq0W87z
GomlEbxUjh0+KqkYl0SysRLjPvf+9clwTsxmPPXmBAEqRFX7CZGqIkCkyWZotp4rziKBPKs1Bltz
YidkzfKj9GwSBotNrmmutzpe/nrQwyy/ujLifxg72vylYJPOo66godFLuRtIiwr6tOYdZ89RrNFF
QuKKdzl7Ckcini69X+ycO6/+Q1L4apDzL76fblgc/mAl+qdqaJpFFe689q+s+rdWzGozt80TrB6C
wVrvYkhFZX1R/h38fh91PGbxftz3dXNKOy7NOhnWhMNeyhaHz/zN7XQ8UTRylDNbGtIN7EHYkvrC
izHsW2c5kAnIPe+vXQQukyKbcfwJ1mqYbQTYKe635oucfAkGLlm2jY0+FBi4zVmWItC2P1wnzWi8
L6D9BqCEyv9D2ASWyH+Qo0SR5QaTeHd0X9+e6eJSq+EzlpyTpLT1Jcgnmh18UoVmZcptAWvHFnx5
nfXRSy6pRIJXYRDe+0GP9kD0MeGQF4RiDhhGHmCuAX1M8kNHjR1c1FLSEVmfjaU2toHGOBZkY2Rj
PiAHE6y1dt+pObv/CqnvlfTfsBPlFqGGDR9cAFbn3+lAmtENUsoPPAzUNGx4pWrPeW9X2zF3j10p
ttiRNxCMTHZJK8dozG1SsPPI7eFQWJzz5dIv5zFpjz3Lwcu97TzhZro2U/itZgdsxZvJBpOAqark
0nM/YLZ5b2lUjlSbAQonJg4CMGX9uGSHerZ3mUSnrpjr14nhAuOPnCHhOmkknx6mHBrXI4cIR6T4
EocWozhxEdaES57vXM07pIw/iCehAfJh2Y2dvaNZngRWoWbECh56aUzmc7D2BSL3FroYUUIc8QYc
h3psn3QzHwJhQGNR7U7OsHDI94TWiKVtEhdDhu8h8xoU5BLzd+e+VGzlF4UVUxhkttJmJL+AN+du
c/Rb6DfZguQjZ/3OgL0VXfpKad8ReFyxo+qVc7W2Dza7W/JP/PEs5ZjrC0+yS8dEhjugDxsCYnnM
KcunYFgmgm2eP+xS+1lOpaZXyXrNAxslSICDmkpxSQ1dwYITzjYM80jRM8Szmg6jlA9A2oM3tFoc
0E12aC0EzsFkbY5WiXGUnxC2LHJ0CgPEMjRrV2V3atbwFXvzPui696wmvo44zG0tjs9VT7Pa5BKd
y+xd3BTcNHzUGjq7SPiD/8HDVLxkpYMaZXVclO192FL0NhB6h8r84dBKd2m9n2LkukwuO8OA6+f2
48RKE9es/1xSC7Lnh7Ghq3CbV3wWMGtO28ZK4IDx+jOJPZkWnqJiKXdzPH1l+ewzffxnJbxpvWX8
xHhxmaUGrbq0N9+1X92ELQHRoN/ejtELCIVVDYpBFwIdKwPIQYNmG5rlm3IOogAzBZ0s82vrzp9+
grCh7e6pzS02xLakvzExMekV+S425bymKVuCW3eTVZxm7xlfD432ACzARzwNKJkYVPkhSP8hFjW8
Wzasp6Xzz7V9LnFdbOQy0pgDPy2eygWDM1e9Vt76sboWoXHx7Ppu9UdFrHAr5Im/4Vu9oz2ts5ia
ZqMd969jOsczCsxe+nSZpODTo1Ai2cT1eBVxH67jrmBd7u0xk5AtXqxsNVEoxSSAM1ELj5kMh2Wr
l71Kv6qpjTkTOcYCfrOJqwJbUvIMRYslrssC1PT9v0wl/p7L2irPOHNEEGJ0C4MjY9PKSur9iONo
x8sLLH1i+Ya96W4Uylc2fSZ7ArE+gnTzlFG+x5zKrJsqzCl+4O1cd6KqOI3xMBFiKuJpWyf5M+fl
ssvaiWRFj8xh0qyLAekoRky6TcFUEKsyi6QF2Ls2B24BmJHY4Dj883AB2UywPJBLf62p/2Z93y8b
087UPW0N/rzD9Uaoo2hCdxXCWMCVmVO6Dt8gdgO6gIaPWsWvUxb4+JUl1jGn3I/WjH2ucWgOsdqj
qoxrP1H5RSS63sPqXlnIRpEGZb/S+/QOvbUFpjPLgveikW1Kn7GnGyRr/pLgWyNAiqRJZELi1KJB
/PH1kS3NTiVC7DD5srvzwgt1pvvUEM9dWNvI8Tx7vQE3beyw9Q2kegqF/YTkTaAnAx/gpBUHD75I
zKZVFt9oOCXg69btY6w5cnVlDytJJ+95CuZn4x7+6qfB5l7dI1ob5m7u4cYaOGcIZB0MgVWtKaxt
ICjisRJ+N8OfvpNBylXD7H2vBYvo3Nz1ocsWyAkfdWZAkCkJODkZS/8aSS6+zmZavTBIBwUjea0m
eGp4gtw5ro6ogih2MNgjMRdRb5SfwqRXNxczEKPm6DmhYHjQ+baeUsjcS/9gDt5/LLWeCHhn6yqs
JdkufiZ2/pkFVXdoCMCkKvkdZsLPPDC3ucXRVcjgMMzqXmGJTbsCsbeOaUFNln+qRJ31UP5XtXFg
h88us4y/zRpYVJ+BcDHFEz3czEDDcJExPmIJu3FL0Znp43GtWpt5rRB4VRSmrPolbhjNKOzhOWCy
0hAeVIDsJba7AxvXqwWwGWNpxQqYsBe7kOxajhTB0vYN6WKOGctY3XSeFXNvy75xiCZnvEmyBkyf
t4KFHHF9iEu7PksJiotPi0DvRrsZPXV4XLlqhqtWNCV0LuMtSWaTsubROqCBRvqeKjexGaxGHyS0
Of4BDZWbAK/LmDoPk0gvTkYCEuDoymU04VqaBUQa7BCfqLOhz5mpd8rox6RfvWhBDHNS/sJTf3PF
EsDfJeNnNcu51ECSpUeL0eS7HwaWkY0v1b/AxyIE3I3i6fqIOtBCJbVgQjjJIRG6YW/HG8hBpkwE
wqqrUc3M+TKm8c2BHNco8t0s/Km78Ipz5XmAnwPnGCogg+Z9bzHQ2MDx61PkW3FWtPmgv7rcjUzi
TSTEN1oVz4lNviQfsf/66Z/dtdsZKD2q9rEtKY2j2pwxla7AwmUB0TkPnJLjBjvxy9KNP3ZqbUWA
jdl1gBUsXvygq8HZtwXvGxl0H40JPk1Ti3EnEigOa4wyNSSQgIAyi0Wyh9ozYJLh2DBmygYFmetp
BPNroTMETQv4sr9aA3JoU0Ls81T37dQwkFz93JH/WC2Fhb2YMQ4oA6Yp4xbiwF03DUzkLC+PLpCK
ghOdK3uFTZnnrZP847zH7d705Q3gadQ7xQvhmTXtttPRHyrYe/KOr1LWCgw2oTm+pKEGQToEHRKJ
BKcYehB8yWqWyb28MvOfNBVNdtk/uiOSRqiQUmi6tEnYK4Zt+u0sCzrfwBK2MfZFYL1rrOC9qqEY
ksMDRxVKPhxFU7DzI8kZzuIhL/AN1AL87bUXBNXDPIvfEanAqoLvm6FU5Ji51EAsBQfbKmtQJJAN
Xl3KQJxkAMPbE0I1PCieKOFW2MAH4Q8JWJOb2jB+8OM+eHL5GWuGUDyrdqRwBa9yzA0Y305l6P/D
m8XjyC37TeC+tQRfIll635WKsU575jZuCJu0HGT2YF4KFT+rqf72fE1UrV2xQHxtvAcQyfjGNR8f
wtPXQcEe7aw03Pb66FbkUVlIreUMTyIt6gd/xj1hDvF1KA08NXl2sjLwfnlwSxeN6yWQ9CjbOTro
vCvvZijmTKiUTspDyBF3Q8e+lkEWDVXykszVjEX0HQm9ikdKShfUg4DHY+Us61QT1oMk8FrMY7cb
Q5oCmgF1zEU1jijx/pzIBa3dDN1qIOzo+3dkqkzJOoOIWLt4Jh5c2tENanY99tRXMkoKIY3LAenR
vqx/p063XMhZbQiq4Xgej3H62U0d683hYDBq9q37XzD861ANWf6FxYbD2k9nvXbvUS/pwP4ZtHVV
lvENl3slQ2J+4N0/R5KTFD/HZbdA3Pa8fdKPJx5o7kB/e2vPcA+lJnk54yLsKtpHGPqwVKbLaWG8
7JZ27aMeTcZwtJ3mj1zBi4d3oaeDTfv2/Q9zOskgVqAuwovq7RlB2FkPdfzZOgR0GUT+9Ql1QUbg
3GqPnEZlYTry2zsjpYaqqsFCLMWzX4ju4MEYWyUfscfvCMISd3ZQvcQpEbyiybcsN68eWwUHbIbQ
EHF8O3sDH8EseG3BuEVu7EYSnwY6IKwXp4IIlOxpLRxWBOU8DACoC737hzQ4sHUhsPE7q/rWc7Fm
VWFdC6UJco3qmEOeLBy63k0StW1TYyaqH8qCix4YpK0eOqD++G7qNDQRR+ZzW8lvA22tICKLE/ik
7BftFgDqMBoNmuADm8lVksT/0ZVuU9vtnxMtrzFfaIyhw2gmzN6U12Q8/yWx0ggf5ZoeDOpY6SXB
SZ09ijsBwsMcq4C85C6HSp8rDunJusJreAd1zqIp6b5LngLdoqNBmpd2bP4WBvhMjKRnrTrkRRF/
4Zz9hhmJKOLy8JNCZGQv/q6c9mEOzS3Wy+MA1jUsho8lm1IoxDznrK0taNRzO4LK3ew7K6edcTiW
DYSU6daY+lLpkh9906D3Fk94A4DD1FxVZbxTvA83UzbeiPPcaskJ2TQ0M6rCI0FPbwIRUt/EzIye
xTaH9yWCt7fzYhoxZecyALACFDvD/Z+z89qRHMmy7a8U8nnYQ9KMNPJiqh9cy9D6hQiV1Frz6+9i
VN+Zqryd2YMGGo3Mikinu9No4py9155NaF34xG7oMkuoWrKs3Xmtcx8Vg74udELO8VMQ1uQculDf
y+nBGNt94joBBxX2JDpZ2Szso0FdJUhgCNkoFEHsX7GFubbCgYqu4lAy9vsawB5B7UD11dE0zMsQ
A0A4zuh9Ud2lY3MutOyN6vG12RxTN7n3yurgJS59eEo9kNzQEj/2LRYDTeyactg0Ja2Lhui8iuQH
3gYCzXOV2t9txbaaHvw6JEx6Krqz2yJ3aeQ6EdNdBv9CjojHdAPCg2WtMzOmDhS8u9rw6AGZ1w2N
i5H5OKH5NrObgbltjK8xfuypXvZpviryuUfTOXd1EJ61tuGI4aGKoauljZuoJj4yse75xu8jar6D
RvZnAV9tKdLowUbUAaWF+UMVz4NGUi7LL7SqScLLbYbHhqoHhFDOr9GEqBI/ZDnniWpYFnt3b9f1
CuXuKvXBv2U8pvqAenvCpmIBXaXFPr85vcK02rrn0lNLf6LkL31KnA6et8hxnuxBvXiuz6417D+z
JHszWmdYRX54qZfPA+wDwkOWae3s4joVS8tEEt1ZT6ojWrOEIidJyTEyeZxDf+k2PLpdtarMkMbH
rrenzej1916aX4XRsOsw2tiNlaP/Kp5wOaJ+FU/gpc657r/j4JznXWtLG5IdLd0BZEnVikaoyIeX
YuJ51OuzTueHccZv9AE9FeW/zscpWnYWDDCskcRPgi9bKEN7cUsgsL0J5aHNc/xyZcXaZq/DpCIu
Eq6/W+9rB8wFAiDimm/SCLY7uvJDREbksoqNR03rn7++8I5GNXosJK4x9A0Z0Scw5+miQsFjUobC
K0hT/74iSCvDEKf0Xdh+n6CxkD5+K8sE5t4i6nFtDgGsXakou/VMAWTQ+8zEK62fTlVANnyMl1gE
0T7q6PrNd7pPw5d4CO47DliLosGA1F4EzbsJNQn7Tb9qovzBkN1OJ798KZGI6DRJV21vAjAri4OZ
ZjdtHhG1rnZ+1y/FIFi7y1s551h6uWNuUl1/8xBVocIV9qYamo1FF/NciuGEYgmNcGn1FKDT6zyH
xY2bFBGD1NZASGil4+EpUGmV5XjltSl218Q/Bw3h2S4QmMLV7rWIhqmSklYVOtfoOu7GcT9VxaUE
PMkurt3YEuXEV4Wjb9JnXXrrIBAXloeUjLremV7PW0u8Oqbwp5puU9q2CgqQG8GtN4AbJOMdLa3I
qR98qwOlr/wHZ24EVQIOJsF7CAavVGhvMSQOi06M68Br8Rp80eUkktBhX/r2dRSMMSGAS2G5n37N
A5OXVbh0HPmuVTAOqBHcxxxdljW91hhYo2jPgekQqVGh/hYiurDrTVXhlRmUd1uAk6GGzAEq8D6I
VkMEfuRUTM6KuazKYUf76VymUO7C4LpPqmSlZcNjdlfb9n5GQdVkEK+KWj8yZcNUzlPYf4RJ0JaJ
X7Uku85su9yp6Ebl2XWvE6wwba1InuXgvPUOOLtBYvCXLzrhc2uiARicAr0gAzYbsrvEGNqVUQFr
iYkE0INyVTTGfWmltGELyBNk5Rwsjc5nkIHxRTeMfse4K0qjP9o2TX1IiuNKpGzaeLwRJuShOIhU
tFRZu+euLfYOSl+IsMTL0Olx9yZ8gsmcQJuARV4YHRurVJffzYavB2KncUIQusjc8ViNqGOgJNmL
yBI7eEUnU/SvyK/YbwbVZzHeuUNENZ9iFuKK5rsd+2Cy844W9G1DVWcZ6EF9RCail+aHpQ17NNr0
BIe6RMJWfJYIJGc17AU5ueTbciZXvA8E8gaNknTO96Mm73yVmoMz8vxyF07GnVkP/qbDlWlWpNDO
yvqA3WL1FtBNX9UsZ+uG6vcSZ95LPWG5ws3pSt/ddQ6bUzysXjd0y6T1TraAkdA6TBecy6FHBNsk
gb1M0FXEdIguK/G+B5IhgeRwMQ7UNP2e/pgXU6K2q0NcETarW8BjRlO7HZvqorNKbctifh2N4TpQ
hOSWVbc2NO1l6pIjNN8ni4027spScVxXZziyc+gWFL1iK53+3AsLN1JaH72+PbkOism6qvFAYCVd
JLTTp17fkFXAniIx38bAZ+FA+IR0I1mE7CyWWdYOe5WJc16S90NndccdiHWOitKIDg1tdVQzaO4M
8ItOE5qrKdwpmzh2v0oWpaowMgJnCnXvuypSsstppm0NjbNTNRo7S1eAW2oNw7akhCVLZV/o09Ft
kbwHBCoLATGCUcU10DSxQ9KxcqIbY//7nEXGZyHM5JgSsjw0QbQUVPOJ3cZ6Ta/sMOratGXXR/iK
XmC5RtYjVYX4OZJU/0AiIcum4WBMp4E1g8ClFsftstLC9IwMEkERHS9gCJQ0WGcIbFnWTmOf2aYf
SocUBdduGOFW/xro5l3T4IsSVTKL4mc25aXAi35QJht+3eppyTj9hGevudL7YaAso+oVBPzv9Ths
cp+zocjlnkbXZafMWwa+AUzYwCGdprdwQd5yQ99ChqCwlKph3bKQLurICXdYQ+kPNBfQeNiM6jDu
cHFdOtqlrnvwQUfj1E7+m6iTi7roI2RjBHXS2F6OMa0N0KXvEsWEJAq9JuAIjwul5eiqaRleUxXU
y9Byj6HOob/o5zgvW34X+nBvh/TnOZ4gma72GgbdhZ3k+rZwgmM3JntsEcva1OqLwes2FVVgNqJp
TZEKDVqCWCdjd5rXJdXazJNUBTAmyyF/hDLabWsip+hn0Vr0NQQGVeGsRFZd4ha4qx2NPUlPOzWS
Qb3OgyvslPQGdHT+mui46wXQXoY0erAFGV4okKT11OrWhZouOxx25HiU0aoNbkw1g6OofrN36daS
BiGZNAbcAvjWVlteekk6saANe8wiOUpBTVtOx1ijVODF/TJqgB80iUWoutDeEZUTXGe/BCBs1nKW
CNoShXpK2yC0mmTvQP0jfYKW6AgLcqklxU0L2QsOCElsUZ3x+6zhWMzY6HS2eowE2I9sqOWm84JL
aie3VqnEctzqpXMfIpJbdmAqCR8tkTVjW2BvgMKnL9VKdxP4NwDvvVIgcUADUbk1+HIMCcXQY+ey
k2ADBJAUjRnSqmlMjcCK3dSI1rqBBzjJL5K6R32r1AsVdRMvaMy+RzYZxWdaRFbugCWCqNNbJ1G3
wS5Ct7YIkNEGI5Y4MrBirOrljW0CqCPf0ogwWhWZOhWFgXvHpWbg0sno4/TadHC15Vb3mqOanb1I
x7Gf7p3GvG6nEkaGt2lqp96SGfh97PzLfuyYsNsn2ujXRt+AbrOapTeKbOuYBPpCN4aAz7Pr+tGh
Q//UY6b1guom791HlLQwGbtALoslPTtFYRgqDewKRDl594GXgMIY3XvbJSMPkZRkHGhLNnUxL+e6
G/q0ZIFhNx5tuJ14FqQD11PR1HdvZIkkP2CmRShu0WSdtO+mU74KxYY69CrEl2JnmPV9xxq16mRz
2QUeRTSK/33dY+itDJxp/ieOcZRG4Wsj4LWwNsL78Zs7tvkfdLS2Vhkdhrq/KknrglIWv9Oh49uQ
nypJL9NGlXSCple0hf5G45QO2CwiJ96FKHpteXTuKn+XOMOHZfj9VurBoxHy7Qbag16U8Lktdzl1
8McqiGcLUWrdxnYzDoo4fhezgrO0wvdab64zTZwcVnk0W5R6UFwptKIKY0nuYoe3zZdO845Vzejy
6XkiwRNPLVY9P4GvKWJUMyV9w0VIuQhl7XCLLgii7tblpE37r564NSx4NW32YnRZdRDm0285fOfM
96DNFupSe57i4YYph0g0j1bNKPBrDtRwTC6eIIuxfY+diVN+2rb2ytIJ2dR8ryar3zSG5Kkwgy1y
06eMAkJqIMnKtBZWBnNcacEntdp72UzwQ2hzev6z4dV3neTIppgZMEYj7Q6Tz7pMQNbzRVUxYDBO
/PcVJBjPCV/uc+jmC1ehtEOa8FyFdgufIVw36Vz0GYBA+Xa6L+RVWfBwVYOzzQClUiBqqI1GTAd4
AmnH3OlhebTcRq1al21DmfobW6T+UjneqywYMmRGfbdp3HNb0gP7YuHCbTV7TnQYXjjOsLYzJK4g
J1TU6iX6WTBTbcZJQouHZSqmve+gYO3S3t0koL7G+RRUUodTVvFiq57IO+UxQ3jetpuwHSN4ZM/L
4gL9mbrGNCGxD4KLLFLpihoLbEWDFMNBxk8EMnFnRtrBRTtcNjp9eMthfSQy+97waDeNrCML/K/f
DUm0ixViEscfsAy2lRpvbX/YBi3ignFy6ExdBxxCN+S8IaCQ0aup0zCaivB5mpl6VP4YpDAI0jA+
Waqlss6jkqFkTJ1uT6PqtuoJ0pNdfhWpEvVnfuEKRLQ0v3BM6x8ec1hvgLqZ7BjxrkNYF0nEp7gu
GLfhrgXac0jfsZA8ixYbbKTmFgE9QRCMk7dhCrTDC8JB9pVJEZdiPMXUvHuaue40+hdMCXcKHDWb
Bwp0PluI2KPN0RX2rJpwN+jqLjn4bcvUvkoSgAYeo6yfPFDpErNeh7bv68DrEGNOs5eSk0aV0Gzf
0iHYl0UDpbNwd5XdD2v4iTNIkUIOHRRudZcticp6bxMTahYVAtBh5nPcCYni4yWMjWnj1LioyuY5
D6t3d16BAjEJwLHTsUxeEnpUZHSxNioqw2uUUJcYbQfRrlDuAvkoSZcx5YcvDLQZTnLh+UciZwip
miY68ma9jWDnG7wKbRFrb1Dl3ABU/xThvkrQZ5gxpXDdtOCSNP3BaG5GBic1N95stFA80xzXVUql
aeJkEtRXyNWP9gSDuzUNHA/sLUMsFFS4zbecgxcPTdtQv0n9U50RlpzUFg6PNAWWpyEfVulwXQjY
IomUAFwatls+zt+STRHsX6Ctc0MW+WTAXLIE2BJhEuOmob8VEfdOUz0yr/A0uIG96Yd3XWB416K5
/CnYGLq2Rl/dYi4aZXJfiP65mgYU0s64dIIeGdVADHuC1gQNIFtHjIGw70JSMgYLyVLdnLI49Nej
mT1iGV/ZSGuW7SOa98cMAgj8vyFYtX51HG2aNZC/wB+WLThums6MdXrtpcIrAC0Tl0yCeAG0x3ZS
cG26+eTEsVD3IGE7LjX3NoL+Gyu5y6txjX41WY6Dma6Yrbh0hTA3x0bUyGJXUbRha8qgglnWV+E6
7YsbCwqOEftXQZC/RmXMvq0q3iFkTdK11pYePWChnk6YzVaJyQmECGU4KsQ1jBGSltZqxFLXqLbL
nIjPwn+qyNu8HNCXm7Z2U1fdBz7xaUOvr1k18oKw7nTVj/4rNZEHy/2YOlirvYc4ztdlR+QJ3oPB
066UTnPOYCMlRHOv69VNbwWc92Yvmel1z/OkIVMogWOgbpMourT99F0L9I8J8OJCxDS0aCc1ip66
15ottbhHo6NQloAJ9sL+3sSIvxrKcVcm5UcCymydifxGVclL64QWRdMYZiFZW6vYyp7qQdgAy+o3
i6IuCjqf9ZGdlkX1wMkeDRXUK8fGw9Qh9R7HewLEBrZQ8T4YXg3m4TDrrvH9PSENPHhzTb4y81cv
5ZGopP3QWQPLk+YQkMmJJLLUwa8fzVkRPuaDAkdJnWlus9H6bJbASaJTjKRbn7LHzIXeyJbkLTXL
Q5TR1DU9mlYO90jXHXPJo0j2LMOUpN5Ujy5iUluofFJs6fAtWTkoe07Z/RRmSMVBukgR3giXMlxt
JK9DMF4MdRotyJzj7Dqp2bgVr70Gl6qIkTGVNnNi7tcbGdkfBBVl2wBL3Jg2u9GB8jrWOEWo8+P9
uAsF9MUuf5cpXLDcwJFRogNTrb4iAgLSRdbdWrBG6EM6N17fPNVU7sHgKISBS6sIFYcORiKC/3BZ
Nnq6RqbuDY27oGT6vSDEM866gjgSnmw21s2io6MNp1zwbYXvGbtCpPI5r15Vu1oBT6WZqEfZq1lX
13ZHvkeofdQJVB0qJGvDphWXFx0WwhyKkMJuWff9uwVF7+svfWChE62Awg2ZRd2UXABfFlcS9Qow
ZnSgYXHKBUf+eGQ186bukTDGtd0ZeFzLEpUvby0GtL5lP06zPtkWGdp+TThvSLpWUU2JSSiOIxSc
BngBWJToFHLsoAclpjcyK5fotKByuNVDBSbZrOvPqaG7P79RWeBE8+PixWKLsJok86yWeWs3F+eq
pnuPSl9zdErauJgNBecxpraXoNuHEIc6fX7DunR2OTh+7A8G/zourmJa9Il5CLzmYZyv7BtlujYt
Ta1Ut4JCsOjM6TbH0gO9jr4og+KQgtYasYivy9C4CThDYEjeWwK+GY5ZF/+P2AqLFB+/+LQ5OS7s
nvcQKRxYVnFMRryFql8ZA6syu3BUJW6y1Av50COPp0TYXzoVfZPqohn8FzyeEOKkeO/IR5ky8E1e
aqFqGdpHQDBrmGIsuBTxNK8WW5OYSa+aqYq0pnWfc6VWFmhHJfZVz/SOVLZwpvZgIjPNp51B85i1
q6eki9y1XuqzxcFzsksCaKj1kueQxKRLdnPwTogTdIO0f6EmjrbsizQWH+tUiqWpy4IGPkpuz89p
VEZUaWkkio3mm99dMe6oN0EQaAO5oWeJLxt+jksj0QJ6SznBgOSLH6GW4QN1ofBUdts+M+4m0aFv
aoZbK7dXrZeIrVu5Kasv3LYBsJ6f4RS1C8gpVnzQsyFZWmxoJTP6KqSYuXWnS1uzyA3nyA6SHNAo
9oHFQKIPiBTushuyGZYye6QaMV6AChoW1fRS5X2xwTpZUbOdK8jznUqTR7dH3O81c4cSrw5eu0Eu
MUl9h73LyTgS62qgt5Pnz8LJ955OiDDrycpveHc+gRPUzNAN+JBV4K5SjgdthBKS0ydSzq1rHEi4
g8dBABFs+EgsJ71a6RDtFk2Iw9VkGoBK8yyk1y076s5Wy3dvqOYxdxIdiDdbl8qkEGBOb4TQXo7R
VK70VkCIpt2plSOT9PAdrdJbkJWUvYeAOAgKVE3JO3UJHyPoiCikpcQoNwz+vizlTRyRT0stkzAu
nFyoNCxc3wHZVVU2vYKjsTZGTziK7D8LvS92PiqiXJ/gzshyT5EpY6xjEs0QFaEpqt5q+lgLY3Kz
DXN6p6GrE35zRjMEkYhOGz3ncCR/NOmbI384U6VChQb5mrXnoijWVYz7P5CtBGbBog2IFJlP6rNh
O5YOBTGZ4zDwylSjvTaLjRKDu031PkSwu3DnhgTxRHci+960mUW3mnSigCg/tICQwYc1NstpoyqX
rit4KihJ9rIdJjwVPElLYq76dSg4qrisYqxQalt69z2VUdGCCAnvRevUNGLlrYnYS3TBus0Q9FCV
fUzK7JZzCWpYvgWypYZRzayLzZdvLSLqZCxgHGBrQCfbGqcwQB9tDczlhcV+2Kbqzl5rM0w+I9NV
V6lhrEnlpdyG7X6pmZRwdeN+SvVNZKfFLhUCmlVnLZqCzHX6tOPCb45E7aL1Cx/bkJPF5H1mZs3+
oVkK/H4nii+P9ozyN/DlLKYmf6dC+pZ3s4LUBHdNRGCKF2CDgLtN0ICHs9+tG2jYcxzH4VQvxoQO
F/0Jp+f59DkOILUnhRtMAb4f+oPGbLWaYo1SVRReJhFMZROH8lJxeuC41mcw2GvjpuzNj1TyBDrp
SAbOFJZXwk7UTp8whNkFDnKjtpqj44ryCovcjRbhnLVz+lVZ5NGhJcChLSGepyOTzsiMY480lbF2
31NK71dd3Dnb1ncB03nhK/FXD1XntHf+RLuiccxL08u7u6aNYx4vFLwoGPecBLtHOnvHttEaKl12
eBsh0TWTseO77OG+TQ6dhApgZGmaW9zJwwsRtsU6qSmREML77M3Rab1q5d4CGsCghQaLzfEY21F9
aY01xcZuNlhMgBQOuh29GFMbfVSRfuGSHfWYjdOHO9BRWlsWpzGFvuHet7u56NXcuM4ALjEJYaIW
XVGthdZYq8wD5EpslzhgSyhuJtoJStHpNZzgzYs7NltgG274YK9zhq1r6t6evhQtqYgQW1qn0SlH
/XsKxvE57yaSD8rG2Y9Z5NoHTRydOSzx6/8M6T/VXxF22HGRutqNfw5NaGX9yIY8mHx6Jq60gNQp
jUqm3k602Z6M3qlxwgA98FLKOijSKdgY5HJ6Bb3NKMzXgZWmW6frPzuqCTttEv7Z0MCKVBIbcVKC
I57/U2xq2hbE5W1JGPGxGtL4mFkUqJGIJjyJ155T7TxjwsfRyq00iI2y8vzglURUjTbcLU3CajR1
IgxVqclrJkDr2lSmu/TD0NwQwxoDiE+rtbTH7iLJ3O4iAr4JyM1jb9/PQYKBmHccX7eGHUaxZSip
TYt6fy8NIm/L2vYFtUfYwF6Se8cCbgsmPM76XxHKmQ8BL+PfbUhrLC68EZTzhN9kGatm/pUEZbZN
Hx1raLgiHyl8y2xa5RJO6h9f+mTK8filkRFKxRcuQSDWGIy7otF2X0mgVUbqdmx2+KxVxDHTDc69
ZYN+n/8k5QQ8LW4yXHUj+GkDKhI5Gg9xEDSrUuj+0ejteUFKAO8qkzgAFeKrJhl1ZyQzYmHO0BNz
jie3RpwCbsDWgslDzd5SrNDxEwtTtB9sbbrW4ULuQqmhFKK46RsOB9QKQe4IDZH+TpTdjZbr36U3
5byg1SZxWVil2sfJwrSmiKW320fDH0rBGXJjEFyOAIS58CsuzTeD+FjXiCPngE0fntkqrSK51wGp
wtFAKN6w8TqIJkWootV+eSXj8aGRmXdo/hi76exNmQd1jKNvV7jy1rfj4SxDEujseeQiW4lOoxVp
F8lQPSCNHq+itA7PyonpTogxfOvpsCzCAt0OIsB814V1dcyg2OE04HXHDmRsiq2kZ5sKKFqA1aD0
x8YjCjZ/PPvQUUDaG+iQqAxHTGs6bVO/O//xFqE6eeuv2EjD9ItFhFhg4+cIgUD6f6SJOT6OsCP0
YsB/66KHqfGLnL8GYmVViIOkke54mjtUnkO0pw9FMcmewLrIFmtknn1oUcMsrwfy7n/+lPkxopX5
W+OBIKnMn8EnZt7s+rr8UIGw1ynxTEuDT+liITix1makkVblcsIAuQsq3zlYxjtNjOE8iiI9puCx
RG7Vl4Fp3n7dIyA3s+uaygOpFflp0nXrLrYRsAWF8dypvFklOsfIEAmgbI6MiBxzpvL20X3UVXJN
ggT3S0YEniMiXJh6Zt0NDTF/EtIsonWPUlQDbipIzaWNK/qSsAWKIpBXHVEeKminl2nL7sNxy2tM
Kjds1O2r3FbNfckRNEiL1WRU9JstOnRwVKuT5ejJiXAo8EXjBmky4M9hLG9t0kxLrXgLXXd8KnVb
p9XSk3ah2nVY+xT6kyE+WqKkACPr6Fq55YXZue7a0L38mvon3gBiaVd+PX8b7oQvUvfBeXPaXSKO
6s/4SDU8D+QU41EObqreua46srqKur+BDGjvObIjzor74jEdvnvBtJawSga8F7e+51q3tnQ4sFjR
C/ArfRlpHIH9prxwDOz3UsJ8ks0J0qt2mTFnzqFT9PQjE+iNNLKTV3gIaiFqXMAK1a98jNNs/Cex
AJvVeRuihy4od3AiMUpVAGh/7zMR7IcKs1Jh41XsfLKbbPzcnEfh4OnKH19wlLC1Dapt7sCC6yq1
Nscqfe8TqLYgr4yzMDISZYbyEasfAMgIxqBvIc+PKMnegvggAkBLow96B9txCA5VU9j3JeraZQNt
66qP2+tZnbqOu76A8oRdX+U5iZop/Jqvx6I34/DkjZN+6jV9oF1DTCCwfgZNJ92bcKXhPQLJ7sQX
1KqIl6ys8GQFCbmNDsTBaiSRMBGS00evjrlkD43/Pj00FFsOYkRME9zplMlAItvVcir7cq8sVW2z
AuKtlcmciRJ1GUjpLb1CazfFjrO2fIKZMJCdW4PDTRQYTPOYByMnghTdQVRMzYEgWAoCPaC/IOsu
B5SNIFSRyoRRRnFeuuSyMqkjXtQuBMYeS8RLuNnnmEDuXUIMCMKiHIiGfuqYL7ZN0+vwPKdLoec9
jyG6zZBm6RoNMw9TDwmgHyYQKq5alhVBvDWJxOvBxL9l4zaLtOpKxSDlHSS4IIghNTTtLkDXDlbx
pgIvAW+lX/VANE5ouNxdzDpKxhyhJWjVSb8M8XuwoobQRPuTA6UUYHgSr1JaWDKpCMMxU2oiEFcp
4QQk2RZqZ5JAmg8Vm9rU4SjUefetk64dz5tXJ+9Nq9JpRmlRLGvr9VRaN5Vw/a1pu9bCLcytymq1
axL9OTPlA/uIlK1r4SwnB4Gga0LqFTwaOFMAyHbxLmUwZpFvnMOBRJcRtT7NNAdBp35kbss5lyEv
yrTwNWWFsmp0UY7Btr6r063NoFxHbWNs8yRHHxM+0wcLF0zqeJQwXEKevm1T7SWc57+xFlcdkziF
1fJyjO1zMNLQ1wN9WolOfxBUq5ao02ftl4ohLZ5QHg8PvB26gqh1cpIvRtidpCvJK5WN0BbsA6ca
OjCSFx0gfszmGCpFCAZx9cgNnoOVH8h4nzDlZjhvVKp9zzW4hYZVAgHpk2adgwEYGpSgIkzILen8
w9CFzwUbdcTREA0wM9wPRQ53fiIwMJ6+D0aqiKvksqxOG3gW3grR7lk3sZLNiA/iw4J9qPd4CqdN
rnqO7bSdlrocaOGVaq7ILKUXVUeX3OfBxNjo6OVNKcSZDW/OU1N9VJTrVWJRVUOJVNgaVmp+zbIC
h2TrVO0nw0HeWj7J3LtsjP7D6zGR1rX94nJwix3ryB1ttp6Md8YgkH+r8QEQFpGhcX+pZV25DxvC
K7u5W9mkBvVaFMEVheDGIm0j6nAfgC0POO3X90aTO2u4zTnxr2y7bKM4OY4TbDtLJ06V9gjcGLSw
ggZFLWKqnEW64kBPtMT8ok05PAxC45CcGJKvoMqJnSOEnMzNSordlBU4ZvJoK5LmowGRtfT9m9Qe
mtMQymJFG+ck84wEiJ6GkWYfuxhadzddpikS/8oYDwVt160b1w+jaR6+3kg8wZkhnmFxzcZFP3uZ
ka6kRcgjaaBME4swwdxPSZYc8Lq7VjHfsuZUkCjRBKRld40ZP1lhzz4QU/RgAINYiA7cOS5SQhRH
/TYS43PNIF41s29FRQgZHQpiSAzj57JlbzTHqFixRO0fXI+53j/bEYKX7D2yqAJ2McQtNWFUtvV9
rHUPJIg92CPrZXh2AGADAi/gco3ktDETz6vvE50A6sKzZnsKAX3r2bEpo/daQRkbjY3ssWtIzX1o
ySjbFUxqiOdphZQINoI2uI6m9k1WFLVI80tWuISfM0thEkuNK3vU720NGSoHKSo+efKC2NFeEw9o
Ve0+Y3ewKHMKQrlJ7coD4eZYFgJoh6I6PEegbRHF22juDu80r3qvcZL4o/VK4jzElPrr+3MsA2V2
WG5cgfOs5rPGRUlBSoH/ou/y9ZDlVXlNDwWOx5SSLMH7cQN9n2Xomq10PFCL9W58akeNHX4WkjOE
2/l3Bawcoss5g8hcR+xH0Ou33/7z7//1n+/D//E/86scb0ye1X//L/7+nhdjBWCv+eGvf7/LU/73
9W/++3f++i/+fg7fK9Kfvje//K3tZ37xmn7WP/7S/G7++5W5+j/e3eq1ef3LX9ZZQ6zSdftZjTef
dZs0X++CzzH/5v/2h799fr0K0oPP37+9523WzK/mh3n27R8/2n/8/o1Un68v6o/vaX79f/xw/gC/
f9tnH+Hr//f7n6918/s3V/1NEu1iWNJQoB2k7X77rf+cf2I7fzN1IV1kmDiU+KPx7bcMzHnw+zdh
/c3SDdfWFUzW+YTMj+q8nX9k/42AF/4jpi0lDdt1zW//73P/5f79z/38LWvTqzzMmvr3b9a334o/
7vL8sTTTkEqyezV4U8X76w3kSn7J+I+uCA2jyg0YbYzZrRkExZG61ByDHMvtn76Kf1zyz5eQP7mE
89dL+JRhSIFTw85sw7kxiSNPsov8Y0T+ZUD++dV/9gHUX1+9dcYgbJm4d42ZNdcC5/JzJBPt6LTe
sPv1B/jZJey/XgJuThj5dtTvSmmM8KDpjW9ZnrGI4fnrnn59kZ99S/PF/3Qjxrqup7FJuEiQN8lG
ciIcaLJwlPsXn+JnF5j/+58uUFQkoOuE4VBAn9W5eZeFd2GA/HTx730AHpQ/v75rQo6sidRZM10S
vTtN4/gYmPZw8euXn+/nPxuo5l9fPoJuOvZkd60Ju0j8Q51ExA8rvapfOvrTbNAM2qnLxmhUsPz1
FX9223n0/vKBQJQ4bexxuuWMFV2CWMakGoj5uiJhF7//9WV+dl/0v16mtin0ER9vU6crOjiS4eTg
tZjM/OXXr/+TL07/4QnnjKkXnJbsdWsU8gwXVTk3DR2LEbwYULQtpXdgFSnEt5tfX/AnH0j/4Xkv
KL93ar5gl7hqOORBC72IlAxIi7++wPzc/ZOhoP/wyDshot4GwPHaSRDn3VMVEHRmdTf2rFUlgD/b
6CStZLj99eWM+U78s+v98PwXCIBjqx6tdQvIoFw6JgzxFOlnR2lOe25bHLlU4/rBxN2mtJMZ6w5G
LM13zPT067fwT4ciU/0Pk0OZY4sTQ+psC5Qmd3E1BpfIZaor4IjB5b93iR+mB7ifjtHrlgvrdQjX
0sBydaSsxmCJSVAc/sUz9bNb98MHSfwx7RLIeevegQgtqhzU9LgHHJCs+sE///qj/GwA/vBRcmad
HjqbtR7HWj35FVWFUejJv5hHf/YRfpjnEicK7VpU1joWYfips/051bVU7EEt8KooSsfNrz/GT8fd
D1NerhGiWwaYuDQfK5g32A8mZKilb4OFnVxMqK2PAzyxUVgTOnCPPGH16yv/7Av8Yearkj4qCrOk
L5Zr07SuDGR8q4LerP9vXuCHOc8cqPyOSWTjy/fJ4YN9ghBwsFJ8V//GJ+CB+WHSM6NRy/K60LZZ
Pir7ikPapN0qTUJD+/UF/umsygV+mOTq/8vZmTW5qXML9BdRxSCm1/aA3VN6SNKdvFDpnIQZxCCm
X3+XT92HHL5gV/kxqQQM0paEtPdanq7IKLIZCdxQBEMSYwrWoOmhq0nrZqMNHKnGKQlo52/31xbh
doshD5CmoIiIEyy+ziHeDQ2QBCr52SIJzt9gbYRZjHEWn8qwcDSXvSBldofSqUp9R2pBPu5kwiHH
heBZe45F8MQenmDPlV7Q5GKChDbrn/wIzsE1axBe0zJiwmTSGSGdQLm1OYIBGMU3Z67k7rqXtIgL
0tEr19PhgvRYDD+P2QCxwJ/QrrJfL69s6UVokFYN+XBCU4EaIqN0afJG7abVJ6jBVz2EtwiNzNfs
2h9PTcBenr+vY5XqO47FVXebUZZVX/euvEWAuCZJzAhdnSCcivnBhIX22E6+xRGInV+zJKTiZBEU
hY/NJyWzK+g41lBbGwCWfG7aRsug4M6+ftuxees+86kL1/n8y1vpv94iTNyJV8bZhBv0Dc0UxPYE
ZIlEE2p2z99gZVzxFhPkFKURIBaan6Q7iZpOKW24z02z7/GLuYnxmNm9q9+zGWKM387f8tTw/7O8
4TWenvWPD4Mcga5bzQO6erY+jccqEnP7szXnWIJ4b3ClZRwBRCw98ri71wFEm+8T/mD7+fzt117p
YkiYQocVKdr5oHA19svZqtwMjiu356/+90mUp1sMCXbfjUlt1n5gIeuodrMR9t0OIWU+BVE7qehN
amIoSMLwShtMsmWWD6YL6PLdy0zbvhBzf10z8CMWA0feWA5K69QNSDYcAk740l3j5eWL5lVzMBah
urDWX3uXi8GjhqOcaqRqBpT86+lGGR774Cpppva67ukuBo82qSfbxGAWdNMQmkfhdqb5tQaENR3K
RLEJa86OjH7KAhjHhQFxZWZyFwOJNZQ5TdE4geOFFDjOrk+q68wWOUkBBPyFFlq7y2IsmcWc1cph
pQiX6XQ4TSIHWb0mYCt55RzuLsYOJ/T1Mq1HbCMq6jB0Ag/Npe3uz3f0laZ3FwOHY+ixNjLsBanJ
MQEH5yjlp8rcXXf1013/GCNYUleekdBZzbamZjE23spINBdaeO2nL0YAwwECgfJkDhKXFAFS/U1r
iwJBXFqrrV1/MQRgtuyk1UxzwHGhf9R0i5qmqhVXvppFbFuyt2VHmVPQoWbiwKn3bnBKhhf65dr4
5S5CmvOc2etd2tXIQDIO6mBp40NRRO/Cz15HTwu0zNm7csQ75l6Y5FbmoNNG5Z+NnVI/pg9hS2PL
9JuuUekWKbabc0HaaDjDVvUp/jvfr1bCzlkEdxnCBZoNbQgGzf7Ft04G8r7LJLrlgXqE8/dYaX5n
EdpW7/ZlmoVDYBHgL34HRcAQsI7OX/30S/8yezqLqO6QzIhhdobAECdjXT1/17IMES255mRnvrcV
FFmf6ujzd1trmtN7/CMOja7I8RWlKmhtW7upGstGBGEeMqmoWeIAkKPk/MKDrb2209//cSsmTaq2
4fgFNQg7A4oMyjo3HrFwn3+UtaZfRD2KgjbDXM0uDp+yt53jCEq3Ks4Yy6y8MFutPcIi8NmO1HpD
UeTcqGhoX0MDTcy9VGX+6/wjnALib22/CH2MsBTn9+a4o2waA1hFwRvWcZgRm2qstsDY9tkUIYqD
7XFlX16MBmQeZWSHh/2uBtQMTkdBzPPxzJx/npVlir0IfFI0hRlyaruTpfYtGtF19S2qhZZCeGmn
14329iLkscfiY22d/38EYdYw4XtKCs8/wkqT28tgtz3gPrHRQx2k1sc8Xb29/gUtgj3TSQbNW65e
/4ulkdNTJJ1H3LRwgcheu/IZFkEeC9urdFPnA1+Yvyr8AYi9EVhf94IWYU06YE4ZIRf3WjImZhFP
u2hw4tvzV18Zn+xFUI8d2yH5lPHTzeYg/OZ17ERBHv9MgZd4a0+Vx9fdyPzv6FTE0iwrVJo79uOD
odUfU4hcaJU/Yss6QIS7sJW4Nv3aixBvZzKKqnjArAp80ArHey/zDxpUJyfTDhEJKHEvnovEhnQk
rny0RYyTQNtYU6x1lAtChivSwEup0mzH5IfIjFeAn9etGMUi2usWEAmLdrVLHR/adUqpgWrIYDrf
QCvDu1iEuWvhj0gwh+wqoTn7SEOFUc6tC70syi90tpVYF4tYH5UwS+H6KiA5j4IzbQZpQ8ph7Lrb
88+w0pvFItxN8okLBek8sLNJvviN7exl4dEWgrRX0krth2LyiuD8zdaeZhH1lK6bTTUWKojA71L/
TLF2m6XT7vzV15pjEfYKsZlF+oEKOt/6Tj76HVVuyU3paRde1dr1l4HfTnjKJg1vaaw9Mup+s8II
U3jxfP7nr8xMYhHufpIUrlG6JN6wBIJvwazaV/FL70XwR1Pryj67CHYQ7Frje0oFTWI/1I2OLc3s
P3XO+Hb+KdZe0iKyOfkfZMuafWdSg1q24SspKhQ9FnfnL782WFmLiPaSIdJYIkyBCGc9sEYORLGE
UiJmVBCPqjQJ3LCxKKTu0LQn86nai6yn8zdfaSFrEe99ZKs448pBznLxcZryckshvnnQJs/dSy9X
x+vuswh6VecmkKFKBZyQU2yekd5j8qzSdEDz+b+vu8ki8KEe1G6fNCoYeglVuzmlVEngk6Z8onL6
upnYOvWSPxbYfumIU1VaF3hG+stRdnLLgOM+nX+Cla5mLeLd7Cjb65qE0aQfHo0WZM/c30EveLnu
8otwnwW5ymGcKTCkIF9NAEPhUH3Pa+/Kn7+Id4EajeREru9pw1NWhvshrW5xy1+YOdY66yLQMX2H
UUe9GVOf9tzrVFVR7MKXJ0zoVgfKdP4lrUwf1iLcDUNKd9ZMjdVif9fBMoj66ktIaV5EqrQy6wtr
lJWmNhdRr8V8gjQV7ypTLOhCeIsWxqAi3p1/ipV5yVwENmiOCf2loZEN3B+awbwT9oVWWPvhi1CW
k01VpeRj1jK6o2ypeWO5MAt1YThc++GLIE7Q7CGM5oeb1asuOV/0f133Rk7P80fg5n7aSOqutZ1R
eT/MsH7MfPdw3aUXYavqPhunwemCqU2pd53waKTKarfnr77SIc1F1JKVLFL9lPpqkCkZi4BEozvP
lIGr689ma17X7c1F7EZmF2lS6NqO8fh5NgBD6c6P+l9zGcXHkirS80+z1r6LIKbX1zXl8h1SBWqd
OdOqN6KH437+6sbay1pEr9f2bifsXtuNey8Yj/G7AEZCDuf3BjLGp35Xkhq9zZ+bL2G1vbTzthIR
y2y8OIpBrKA/CeI6euj05LsdoWKotPDj/EOtXX8RywOnZdNUhu3OiOUh4VRiG2rpSxJ704W2X7vB
IqQbvF0cInIDL7efPFl+cKb/4Dn+ddOCsQhpEiQnWGF+u2sK62k0sw+s8A+ta1+4/EqPMk5P9Udg
G0PiWtZodIE/WOLRoUKJlD/Q/+df/sqkY5zu+sfV41b0OStwbWfNCgS9UtiQq42PdspIrPbKBliE
+OgrMYBO7gLX1E86oIxEmC21WMCNJIXCl1Z7f29nz1zEXglsV8OkgxZ2towDZAzwkpMmX8vYLvfn
X9faLRbxlycwF3WzzYNEhQjY2wRqBJrhoEts70KLrNxiGW5y1gpcZXA1+jn/WdX5namxApioLbnq
EYxFuKmJZCA18cORCntQIgYpvyeu3Xyac0qmrmpxxvD/dityaUIUYE0ezI37Yed4heP4VabTVbOo
tww5pDNYd9h25vCkCilLqK34s6u6S2uAv4+y3jLkErMFxxaemsBKQ75HZH07xd17Cgtxl2capPOy
EBd61N8D0FsGYGWm1PA3PIrRGA9pgp9LFdRJ2gapVKS41Rdmjr+PIt4pY/zPOPed2Z3s1ksDcH7G
tE0U8+GN55h1e+ETaK3bmv+9AfXQoSzTmOeIgdgamSU+wfeivozDyitbfRHfk5MMhTbU2vZUXlvd
prqhP5qmtC99xZ3y1/+yde79+wn7x2DoCMscHUfRrfjywYTZ1rrN4T/583y8Gna/jykqardaB38n
SJvQY68l9eLqzbDZEZN5JHECC+3FjcYTqGByLIU9Ifa1/B29jjHsBznE9YZax/GnVQhx18u0u52S
uGcXj6oNf8bSBPmlSMT8OTbYvnhuqJecPsU6k+RjKmONqqtCi9sHq7Iaf2OdiAA/rxoXlim59uzA
IeDoaxeFRvrYI4y5R3tcHAahp2/X3WIx9OCCtXogUwgjU/trG+LiNmtcltN1XXCZguvqiBE0Z8gC
a26RYZjiWM/du19XF75pVoYF/RTCf3QPsl6KaG4pi0ySMsclV01NBwS6haYzU9c337qc63jHllIq
88JksDI66Kdo++OWeA5sR/R2FmhSc3YiG/J9VBd7x3GQ5LFtcmFOWLvNchUwhcqwGkyetYTEPs+I
bW2TSq2y3DsDdNfrmn8xBhl6lKisUVng5Cp5ZR0rPnlxNP4YU0O78KmyMgrpi1FID9E/mrLOdnDC
qI2b8rHzfrcC89AhQRlkXhiJ1t7XYiRqzAyCMPI1NuC7LNsrG872cELRJMUM7cvri/7CA61sn3n6
YsURxS6pOE2eBXrxO/TeWToBhrF+S4prx0YeMwPdjWM+ds2lO56+0P/3/NBdZqlqo4THWJZZMJfa
ITbiLfk6NzoF+DM8L+oo4XlgdPWu6xTuMmcV2kDmzbkL3S2q3e7ogxXcV5S84yuN+ly/0MH/3i+o
Cf5vHNlcG4scJWxjpeT9WCViUyuK3nIHpN/53v33Gdb1F6MDeYR1kkxNGriu3e2dBDdgoqG9v+7q
i4EADcgYWcqIKd61kK0mU7JJ8+j3dRdfhL/uSCPP3RyRW5/c6iF82cq58OLX3soi5k8p7i1f9OF2
xrcxC1bkRh2c/9VrbbqI9Ykc2qSlvmKbJeYdfoeDXz816VWzIelb/+0wWaPrLl0m3Mp0AMaQqHQ/
JtpLlKf76379Iq5DGzn9ZGn+dlSU2UDkaU9sAQyXWvzr/B1Whg53mVRL7UkT2qTKgL5tfplJ/c6e
5SPHrM/QgPah5nyC4YTzb+p+wdu70E//PjKSk/jf9xY5bqT11NQFOUW5+x5Y661RMzq2VmRsosL2
LoyLK6PUMs1Wm0ZqGosmITXcumss8RD24f1gDTsbgmfpyXv63Ywp+VKNyEo/XubYjqleq9YCtQrT
Shv25elrlixrtEvnG2vt+ov4jiu/q3NRgnKdnPsIgMpk19+uu/Tpln+sISaoalERsbBDmMbpmsLf
POf2y/mLr7XDIr57r0CgHlXhtpDu13BwNxrVz+33wq/gyJsv/aQ2qM0uLCDWXtIi4mcy2tq+k0kA
tFTfdvGkfuOb9K9LQgfo998X5ReTjgbE9reeqGaIpfCU9lpl/FZ9OGtXPsIi7JVThqULL55zqBm+
0bNRXcrCMU5v4S8T9zINFmSOQTJnFAcGAIf+roBNav1wnRHgy1CGDXIHO28CjSI+akPmUfefh66p
6p3LZn33A+tsI4KOBXpzYbm80lrLHNlRqw0yRvBvUEvRRcesL4tkD1tSahfGmrUbLCb1Mkk6xzPi
E7t71uxbLytxO1A/yMnV+c799wU/4/1/O0TTZWruQ6l2qiLvPAv7pyQsHrOw+WXrw17Vl7Z1VwbN
ZZosS0bbklbBfSQEttHQH7IUjk2rMCAI90K53tpNFsOAdHvRov1VO5Tp0EcL49Gck+M0G2++0V6Y
NdfusRgNRKzI2FAIE1Nz3pfl/ARf6B3f+i82Uz7Ot8laoy/GAMjYrJGtsNv1JhBiT9PIchmFvr/u
6oshIPKmTBeaRYIIm/Y3VdZEj7lrdV/PX31lxbJMm4V+KuEh1d2u01FxJw7KRdn5xib2xHXnt+4y
TRbpuFGVFYiUkJPQL2g2yfJz9Nm9sOY6TeN/GWOWqbGzHQ91p/qTFJUOqlrKGXX7wUy8QynFoYy8
t9hNLtxrpaWXKbIcCcFK9+wW7qVR7G29LCGNX8xhXontZYqsNZjWnGddiych2tmG/Yi/FVRYW/+G
cLQt0+mf822+dp/FxK6GmqRSd2p3oZG/JE70VLjxHYDDT6KdXtnFTC5MLGv3WYS3nSlHs2paZjAM
SGLmHojKSz4gpnXLcDsl+nWjurMIcW2WSL9y3MIRXomtP8TxicZ7KQ9zJUKcRXTPSokw6Zt250rz
I8nFM8ffvysZXVg1rnWpRXijFi+qSgq1s31IvpopTMifYbU739Qro5+zmNtzA5JnVvF5VoVKxTs4
SRO1GqpIiv3kmHmzB+piXqqNXFl4LdNiw94KkUHxKPnQIFKy7yj5fGDP8J1Zf+9V4W+v945yTL+c
f7a12y3W9TIO3a5zuF2XNLdT3d37ln5XTr9s+7vnpCf3hXfwdP9C6K+8yWXCbJYy0HggLXYe0MCb
Lu2ZsJoaPldnPrVFeCGZfKWz2ae7/7Ew9jkP7grbbnZ9pvo9InAIY5qbQ7CCgHP+ta1EpX269R+3
wJ+A2K2hhQz2BoAmy5+zSO+LKP40OP2HUVeXMmjXbrQI/zlG11qx87Xz/yVzavK2QF8Mli765Hb5
77LuL3zQrzXNIv5LRAgddhS5S7ITAVigVkpnifTd6SGBoy89/+JWItVeDAShALJmpA636WqgVicZ
tSpStTl/9X9PV/4yjy0zaJUxIQABAblvijJwM/0lgsibRdWwoajofhgQPWFFfbPFeJRm++gnot5T
NNGAEbT3nT3qV/aPxZARWtxKkc27i2use5YHiiqVr1FtPEjSiB0UVOcfeOV1LtNqOcLgoGDCriTg
evm99rPKy8/nL72yJFjm1GaGaYSZVbv72sE/KOqhhHxqh4ewLdRdP0fqq95lZpAVYbw/f8e1hznF
wB9BhfHEqkCP+/s5HEGBtQa8szvHyEvvwsCwdoPFwCBbT/HtInFRxd4Oc9pNrl+5wBSLAYF017qb
TC7dQ2OeEwzgiFKuey2np/njtUAXSMLYxXgzn9ICvaiFDV+r61KnXbGIe1J04m6eKrEdi3Rrl9l9
2cgnHezxdT9+Ee+6rbPYKwqB/gyFGlo+USbP5y/978n2X4JdLGZ9m8y6uLFwOkOu+2Xmg/1P43jq
VoWh/1K1/bs1pN+UbB6dZp6CMe7VoS677CUjoWqnihi66nSiFObIk8BqPlu+Y96kfnYpx3plRBWL
MaCURp3mqnI5ainTd5xJnBPOxryLNaO+FZbevJ5/Dyv3WSbiJigkkFOGzr6QWnuAVj2Vv0wlQPrh
WRriB9C0Fzcj/k3E+8s7X2beOpMoYWO2+a7bRweG1oO/N7/qeGg2YgeG/AZr4A2zYoC6Z4Pu4c47
MLbuxE+50W+Q0rQXutUprP72MxZDhZ1b/QjEKt+F0bvuYaCL73pOuM6/UMPRT13ob9dfjBT422KA
lHWOV8GR/rRxEA/13jZrlY1SYOiEIBRjWJ7mJm5g8iPFVWATeNbSH2N908zYChABSCcu9tKI0ozC
lDpsjUObJ0793bKGTAbsbKQYQ6YmGkDyNQkSlzsgQyp8QDLdaO7xpLXG+Trag8y/4NxDNF8ZZYOT
14QxQuKWToGGlRZ6LTe9AeBR7qdZIh7ZTnU/QKgSfsXXVZhUGqA/L721MgvDDYqbL7YLRgZvVvOt
qWbxmzpuYO7uXGvuHaWL8KJxNNnzjV8ifb8lLzO+lYOjP0yl3yEynZKRL93CLzTkgnYoku+DZ0jt
FhuUiBQAwya5zRwMwkMp8kAB3f1kthNHqBkqd9RkcUZBfGFRulO5U7FnS1uhghmHaG9rM8YCkRzz
2J/fy75EgMi44VubPEH4uQ1Dq9g4KU4bT+mb3BE7C6L/kYy/HtZka+4nUNyZtP+ROO9RCqLDcccH
a6jRLtbIT/shKNguz2S37xsfTLd7rCI8N9HDWHefGjF/OOqf1kj/odD8w9I+ZNc9mONY7FQrPlup
cV9jxo4SZ2MD7L+LEghgHdkcqdeBrNZJWS3A6VaH0ceINIJYfzS6Tmw8K6weYzMKg9JLsY6UyieV
ma0OJL+04kOiRZjxNPYocdmiLXBbPG9z7T92E84WiOiUy1Sc3laV+GlNkPzL8TVN4dI3g31bNDlU
YbFxU+uxj/O9PnkPJ4FT00df0rj/ZTl2TpWd3LqksN8of1A3SovfzCn6rLr2yZ5pnLq2bjzO0BD/
xB/VbP8wSu1N+OKjnf2H3E021TTcwfXfxpr5ZYDCPYpiwoEU6zu3jt+9rg38xtxmZveYJ5m7aYv+
pzak+AFsfyeSehuq18KLWE7uI0mqWG/zFifroCft18w3Xi3osEI2KDgrfFQztS/++GCbb8gS9pSD
78bURsrucs4k/C/9kD/4ev6CEuz7lI73uQvIWPYU6tdbrcg4jzgijd1rhvGYw9OmKK99bJGFx20D
glY/Vnp6UB6nuso7DMYYwAq/i/A01qlxV0fdJy1DTlOhBFBxdIQwtkmy5Bsd82bOw09RNL2FeruF
y4RA4Js/+U9ZP+7B0eNRQ+DM9A9vGdEXUUJCre8/Ij26kUBSjfKTqKpDN9NRMrkL4+RJtdpeOfIx
mk4g93IHemM3UOtutH66bVT+KQLyrfJfrvPTtLKvkZkGJVRqdgV2TmbfmigGnUa8mfDmDXRvFmpE
P3k1PfOoS5gTEV9Z1FUHpmjSbYQtx7T0PUYq1FIJbeo1Q37fDhBHlel9TEa693D9WQosqOytD6rr
2IPzPkwpH+dTOf7Y30awuSc/2TfUOCP/BLJNrH2GUPNUDvMhCkGsM/5x+GRkG6drWN2bfrQTuvvE
5DTeDAPY18qy5d5RenhwYxB7vuNsgIoX1DPnM50C3w+f1ls4t2gvO1JSlSYE0sqwfAVB5Mubshuh
rStllp9VynHUDZk27lNn4kBJxxEpqDuU6rU0kglCe0XzZ9DouyR91KfwH3tC1lbadecgmwHt/toX
k/YkDEWpVVIDtAxSzbBqnq2t25vYy9wgEVb8JgqIBBsTki51z3EOm9exeTlf/QEIIPJWj9LDJIW0
j1VTht2NZ3Xqs+j78ivCe8piDMFgtEVBoxH3sSx2LUVSW/hE8w7Zce2+IhfCB09FjbWbQlKObsHC
5z88zs3fcSDgjGoa61GITmM4qsQmHHJWVX09RuW+xaqo7QrDZ4Vjz0YWFJrd/bA0twhQESffqP4x
I+awqHqvylgFhlELyO4zmPUh8RCKFeUxNrni1hxzvTxaOdz2bRFSGHF00qn372URGtkvfEatejHS
QryO2EwSPNdajslUavJHO6JiC0Oz/CoZGo5MD9pbmBaQqgZeQhlIJslfGEB6PIet9B+ivn/PCl+7
61zIUruurVH8JL3mq23eenG+JV/LuhVGZe9DtDnNPsXPve8AU31NTC/9Nodxpe0do7TC57GJY3Qa
MT8F0c6xc43kFdi3/jOKkO+AYYlH674v/Pp3VLSWvoPTor5piRx/JUXabENUQts5L61jozniMUtG
8x/L7AW889CqDpGh42eiUb9nJDm96+HJJA5v72cIgV48wbL2gzYz9adCOPWLKDKsO/DpD0L5KJQs
4XjlpqscdgRDIOKHsBo9zEiRcdOLwntLuBRB6zYnP2Y7f2nJ0khvPdNxj3Vao+CIte+NIdpyl41I
Al8qv0m+nVBE2ILYRf3Zaabat8pvzWPXUiH+SVGrNG7zPk0Q3AhEswjB8NhHCBY/OWPV7jRDi57j
wR7eC9xXX0Sru5+rzkCDiuRmn5TlEEgc3Htq+FAi2u70yPjZ/8Co2bQUtw/pNus67yAiftM0ke12
QtBuoJZpz/ZkVgGak6pGGDOiM+k1LAtMe/2XZgSuv63Sye45OHJ96x47VGFvMPZlvwfdKJ5slEtU
V/bxXTkM7rtrRcVGi2NjQ1KmtRlso+QuNRMa34exB4yucZM4/+XEnOTEGwoaXatG8jvYJ0V91LJD
qsbe0y3EvYP33vi+eMuTUI8favCdkX+slGN/lNSwIfmNDLRvnh4Z/TEbE9PejWWrp6w8ZqAEh9GW
pOfMdqk0BLOjfLLJC25xfYEAmzZWkTpiT0klp7DY3KPoxpXxEP7OVV6ii9bzOa8jctRd1SsQ8pKt
yiNXZLd152uV87PIB5auvDldvHSFQ8JA5mT+3oGfv8GK2tes3TKg+damGfnvGyFsE8K6XVovSZri
7LUi3H6hhiS1RhLpuzV89oKuCmI7dB6pgVD+99Ymcwq/kRdF9TEKydydndjmtcG7KcmCjCJjq7MK
ze+s0mrkVjH8vZRNFCb3A1zpjT/OY7MvplFOG6CbuvYDP5KaHvQi8s0A+4drppvKQQJ3wqLrY/9z
yLSmDMihn+pAjohtjrlOBlp1Yw1eUWH9NQs/uUvwGrvPyAwyCiBl1an2fujN6YGRxZv2ZpIa+W5I
Cs2/rdVga1uAa5b+kgNX6bf62Cn/jvKq3NsN3aS/U2CcYlTILDR7fl6kP6Lx9Dk3uKbnB6Ko0Twm
ekz+gF6a5RvmARbKI95taOP5ONvbViDvLXTWuaRslon/6Ic6k0gZSnt+SBs4PU8RyhC2mYtBi/ce
XW7kfY84vLLCm9xtPFhNdihDaoG2U1UmvyA+q/QgUYPXb7TLJB57PhPUxoLarTYhYd1v9HrA0oDZ
nFWVQdYkubVg2DLOPXsn3FtUB7YbPDKVdSfMzssPpSgrtU0hZ4lHSGfuR96WDDFySuNqV0pHQ1Mh
yzDdD4y8NjkuWdb9qM1Wl/pNNFiGD2TDdvKfSVPbXQh1oZjKVyczqulhcJPW29RmpQmgXLHhH7Hd
Gs3nbAY2vTnVKJQfyijr5qj7c8zrqYogi0SYfdaRYMUvvtSj4UkfyhkgVKhGuxPbVmuxhkR1k1r/
ZCQkxXepU1tTIJ2i1w66NQ7Tl1RYwvxG2rLw/zGGLHw0ql67JS9q/unnCBPSwY62kY6Ue0spqTfc
QtDq5wO1B9Z7ziYex+4ggpxn/LX5/BglslaHJCTb6cnU9dn/mkZTa9gncp6Ljd01sE6jRfCBwPuF
0/a3BrQzFIOWdPjO4gRM+I9llaRTvdHkpHvbuKZLsaaFXb2fXYdUs7SaZvM1HvWmBV/tiRlBhqDa
Fq5+5fR3Sdb64ZY5MYyRCJwK/1KtkMatntW5PMg0ldPXOPZTCcm/zboUl2Uj3SBPpZDHNi/abtsr
x2NVmHsYc2fgEhBTf4Z9oT67ZKo7G2yRUF8itwkRIFq1M96RhevaD2OXz9puSgrxOaJAF8EXMPA5
yMvMcvkejHRAz7xm9XWqLZs5ic2ZPCFHKZs5NR6QFg2fJ/i5Tch3SeeOJdo8ObBNMjhhAkw7DbHK
8SfVWzYz/Qgg+UQGzbKXVFctgrhEdgphu4ZFVO1t3MjdD13rzHS86VDiZXfD2EYYT0Yok/5BDyd2
4MYpz6JHm1Ezf/EjNTgPg7DG9rnN6d3HvpsHP1AFhUlbPG3hdG+B23tyfBW1nyspQ7bDJ45brSDU
mWx/xokonDtc7J7+yHdzE+5LoWFvrSMlAOdXHKJiH0DH7NHHkyjJPxmWrbXHkVTC5qGiHi7BuAl0
jkWsP93UQ+MbR8PyW0Srba0hNU1GL793cqvl07yMizz+Rw5NU90rzvpzcroRZn4NNSPtnvOssOPH
NkpS60iRvZM/AD0Ap7nLlJ47VCBoVvhrhvgw8qnR9Oqjh/PJLkJKPUF6G6fddOoshWVGN6SZ9/qu
lQZnGH03leZrqZ20Y2Zh1UeONnvzQZcJlM5NY2gZMy1J7sO2LtwIU+ikDb/4WiwYF4HAdRK3edZa
DKyJmf/M8KQMz0J6YPEiL8mNV5tNdP03gRObR1sTfJp1DePDR+SRh4tjOqvQgvUkF2tMb1adjcOm
rV3RHA2t1+cPqpji7hjKuDM/lfPQGgHcx/HJrbry2LIX3t+zKeDE362+csI3vbGt7k0fJ/Juwc1q
ipc+WNHMhoCcJZ62m9gx5ka/qctSKz55bjePmKPq0SKTwijnjtwqv0zsfOMOkXLukrA0p4+scWV0
21keZQVsww2lfxPRVtm+zJPI+8XHe2h85sMmHPc9S57+STc0T/ust6YX3tZFnjYPfmJnJwlOrJfP
uT97LO1JRIMCcNM6FAp4D/gcXB3dBt9p87Ya9Hm0N17rU0kwGqGmH7uw1QucY7HuAev17Knr+cgF
D8Xaz2JfRxwie3DKw0harNg6caxl21L3ZPiRO3Lg89Ma9aLm87GOTf+GovBRkuLndE5GDlMqjTvb
SET/CZ8SVYKzjD3/8yhNXe49I4u7z5pVeXQ7V9fIokucOA0yvr5mdn1QQsx3El2oNt4UA64uDnyi
LOUf2KJtHjgK5Lec0haz6KGGQCk/s2w4KcBEil3lFpd92nGuXp5GgqhhM8fZgFFzsJAiv5IbKtdV
9pZmnOoX96UKm8m/0T063ldJoFlfm7TBzLWNdWYGa+PmVqW/uR6+JAQxnWubLB6dPqduQtelzxd9
3xR9kI1EwzebHZZ+b6IKMTbMte14q1VRl+5sziPu/S7UcP9hcSr6W2SeXlJtCqfg5G8gf6rbWp5h
qIPWTrN9xyGha3/RLV8q/UblodG/1H2YdqjrWtfv7wXeWsbXopXO9H+cfVlz4zqS9V/puO+c4b5M
TPcDwEWrJdmyLOuFYVs2dwLcl1//Hd6+8001u2RNOOp2R5UtASSWRCLz5DkvSQc/qKNQpo+RS1QG
8ON6OL9x7OQ1UhW7QtZ9ZRsqgdXtJdABx4CYaFWYAqKhwKBWpM15ErhWHMLGozIoqC9+llZ17GpZ
DhUl4ltShPunybJcY9BLj4cctL6VnkB9sla7QgSlOeRBJJKNCOziup40kvHij5lirnDGZ+IDWDaq
2s2Y1iSYEzDh60+GIhryeyM0k96uOpRifrXa0ITSahzjGutD0qOfPOe87hTtrQSkRIUaiyIoU3xK
Y2oC3dUa8lBLA6JZ0RVMjFPJQFhDeiSHSjy8AU4KJc5HN5RGTXJBMhnFh06AmLBFUr20RKpU0LU5
4eY7Ng+ovYFGtQThQmspxTgsvyIUeWU7ObaYDiX2pFL7c84Fn5cu9m46rnFwsRpOoamVX7qfW2YF
CVzs00WYG520ZTGklk89EyzjlGiJtVQhtAGaqqwzXkNcwtu3pMwjw457pqHspi/HyUM1fMQX/aaF
7FRVNj1iDVjBL3qnCvXJ7LBVzybE3qDPIiBMWqNW30rb7gAUasJOY5siylOjQCOjlq+k8sOAEKjI
4OtF2uCacR8Fj0GGKOS67g0dt+BMDAsEOfUMtxZVzgL5We+CgavQrht8VSN9laaQLIsknvheKSvc
RDVQXDUQLW05psBG7WMvrHmuxQWFoN90OEDdC4rDVVpGOPPSYfCDK0Q/Wev2cZboSx0Xc9OGnHeG
m1aBoHAWQDtZ1dkTQmFWcaz6WCh2+iiP0E0rAuiIwxrE/keeQYPRGYvB702SG2WenkDC7TfIV8i4
06CCyIcWpjwgkYo7DUKxhxFlVX5gdyDED21Bb0VtVfAevKqIXMhIHddN3VUHWUED4XrglhKBpg7T
5a8q0ypjg4KixKgmteM+fIdaaS4ySDqrqr9TtbiEpmocCIJbV6j9WagpaotcRUXdFEySKVYnY4xk
bEpf6sp82fYoSnRFGRFUkHaGUvQALcRCPCLSx8JtaUi+vENZmRRlnshg3sDoMsao8SAJVKEDxcFC
1eRl78uiftbEGASLgS4OzYOYqL1wZlLdQt61NxDB/Ookng7g6WhTNfSMrtXCc9+1xbhJQpbUttRz
oEUwSVETVRD1TDp1VWZTxQ2CONwCk4zR4whlvhRBPxgioZdeZpAc6xgUCR2Y38JgJIS5Do/tWJjN
CWrbvfnJ6rBL0Cz8AvFdUDioxqkFQSsclmUHStuHnk8ocyvuS2GLAqIKkV5eMp6dzZEp4c4HasB6
htB970eo8Qa/3mD3EOdAQctomE0GyTAIHO0GHozdIVZE2TqgrGZkCySPDOPVDK0gixxBLxJ/3Y2C
zkIHdHNd1jqC0oz6pu5Q72G6MCvDWFJRS7NyGUNVhJNB0cynwdRQqE3yTm+MZyFuq84NfCyuQ2c2
efIqQ2LVotBWSJNdAWZL8xlByQBLSOtGE16nj7tUf9DjWiifeKVASVnLK/Ag9FKQihRlCFkVEzhI
fn4dAZTTN/loxPJXmY5NZUPRa2xPatI3bDPIXSY9t62eiKuR13294Ax4T6xorhZ8jctlKO+UVGyC
kww9usrJfREMgQ0CGfJebWOVGQRRE8VYo5R34G6nGF3phgx0N5A6b808XyLZocMr0FpkaKBynfpJ
tIyrWh8+2tYCmz9hRtVLR2iCMgjXQTMKEAjc4/XRBQde4C+QYTMg2YXo3Sg9Z6CWzhHI1tQE2hZK
3yKqhF31bEESEqEAAWI+Qb7Mqi7zEaQerBqylYqhEGXUUKIY+ogtHzSRcfjxhZn5SkMQPDAgApWr
SZxD4gpY1Ep7SMEvb3XbwQrCqnerMK4S1dUM6HO9QNMYhY4klGqFNS78qBZHLxt1KbmE4SSMQqs2
UJJtDDsU7IZMqroBkWtFRzpECQM9Q/ymSqAK4lrlGKQRBOibBGV8iM4yjih6yGNhitCzxtyllhV3
UFTjEkeAYFRio6zsoLWQWiMI15lN7HSG2phHWIEsw4FaQkn0xAWkRvZwA8riEENe0/yUat1qn7Qk
UrTnUNJy8ciHJpEeTbGG4IQHHUikeUwwZvY9csAZjjIQG2KXKbao6bW57njbB9jPialvJBVq0AeR
N8OwTWGoOidNqxT6Wooo+tCgy3lTrYcIIuxbaCeFxsHXeNe/DA0PY8SVKhVBsiYzSxikGtVQmSYa
7XFMAUalE0BE24ShOopXU5rwcZAvrRMDIUJ/KBElTgVkjky54YtCiTTVlUEO1L1bVafGLnR1fHVd
TMLKKeVKpXXtErHvwIoWUCNpRiS2oQA4cFryKuhpmQ6o1MC6QHJqhQCu2mwHuUryYJcD1ZZsKuiM
maeiBAc/UftsYE7RQKnRYWma506eDOIGwVTxMYaZgF5liSQSJOGE/pIJNW6pfYc7I67AuvzpC2Pw
pCBcdxXyIUPM3YoehUDNWtwbZLmDFH0uQZ8YGbwc6TOtXao4lQai4HqWeB2WeIE8CrDSK/hvSroe
ZDOpoJlbKDCLui/Xtj5Maru9zAVc49JA05CWhUu3L2WYmwcLl1Vrj0hQ2iIDAdqX1NqNGu7J2UYX
FX2Akh0XIcFJJXnQhWcITvbvPMUSw5W6RtLuQR2GDmKyQyJHNnItnU8EI+IylaclmlLooeobzRKh
94jMiwD7zI0q0hFGUepzDyzTfmj1RiWjWPsHlHhaG2R9G9C4VQnfIXSjXxH006qDACAEJFbAVRdQ
rcdxcAgQ62KuhgxHZyMqnBe0L3EcEhli6HJNkFtBaJkw1CxwxAs0CPIRDgE942JpYTI+IyyCy0w1
AIqqRaIurEGR1VrUAPXWOk0U39xwgF9AjMfzKEyIjJhdfKhTxAhoKERdTVHrjOhbmEvCQGqjLYUM
KhlCh1hYbIDGFF0aygmirshPBrj9b+I8SfONpsVYIG2NHin8haLbVJk2GguG+8p0yjbYBmUVMX5N
TKbh/tODRGDBiihBpUdRCMMWMSyeekYNqdW90MOxoFphdFOgEBdNbjMtji0KQF+GMlZfkWCAE01/
UrkhviJqmEFiuuS6T1Lor0p2IwBiCGm/RMTxChXxmKJEfnhSTVYwOhrKmFC/kgOdIF0gCUtFUvM3
BN5BLhGqAjx1ONmS4GqJDhcMvlP+BhG8Hk5oIOL6DWi3mccZycrQStexxgHxIDHrrOyBR40KTkhN
05NliQBp5UFEqkBSJi/GEZgzYUK7pWFb2BrKt8TFkEXygDw3Ql5E4BEWN1BqReRWPm4ZcNAHcTyr
fqPhjpiAFmzrQ/oFFPlDkb3qQ10ljq9h66Rilqsb5PtFZFYNQUDqM6yakYrwEy0Hh0Zv2JDiauA+
F7W6DWDXQ5rhXIbWqaSXNlKRAXLXupaAB79shxzPWEGG1crgv1NZNsp4NVhaY3x1UFjYc4aA3jPC
5E1wAJfjWNNh0IxTawUieLqLEAJPiH7FOtF6w3hJC3juyBtH6lpVBhFxsoSNzbYoKjGhjSLqkC6F
gEZh0jQfsw4Pjevn0pBSvScGXPHqiKNHhohbqafqjpfIZdDUAhYXSBJ8QUQovlKOnYLicAqh8l7w
NCaI72bKqlecBgoEGTHiGRXBrZY4Sh3wddM3VWOzWuhTiriDtUNOLhNIJ43xZ8MN6DomIUdCd0R2
9KqGcBZsQ68SCwkcjSERL2ZwJjzoPFjaI2srEVk5wSjERyVDURSAHFqBNL5UiqAISjtwTGwaGcqO
wD7BCjpIF0B5SKlrCLBDDqO+1KGfxK6iwDh6hi7I17D3p9WCkIkee02NeyQFpQCWWglG/wSF6SID
jXvedszJTByIJMS1bo163pYtpUAY3sva13QqaFIM8TCUnQmLaFAYEDmyLoUrJoU44joJ5N22oCCF
RHSzT2usHCPvd0IXDSbNhAS5N3AdtVurhHHK7DKMy/ESGgkQUmAq+NSDHgk+MmqjuujyooBaUCm1
Naw2gn4mlF+xXoDq1XhpV12Mhen7alAe28QS9ZWfjAxxnxFTpiJtOEgImQfNGdKyTe9Z4jDIEQKO
RthJO63nKa+RFYc+Oo4OE1sE5DuqiZitWfriuudVwU99Aai6CYIbU60R/u3E+q009RE04lqf6qCg
iYD6hSuC0HGVQXS+lBogxDuxYYXl5L2qh6+V1gxAgDKJSVGBVAhs9GiXAZJpvqeGRitI8GdYjhjP
HXjRDRjinIuP9als+ZFhuBKWpqMjbajQlkXI1MVGTUJBr16QsZSWplQABh5iYfEc+PIONCUMKqeq
sagTIFoj8/8AeZpAab8DPM1AhkUegUlrANrT6kq5ctPaVMM9g2UtvE6G30s6qxi1haykVeS1dWA0
FBHR0KKIIbF7fMq3kGwzLGLQj9DPEErDZTBiqQ3BwH5r+MjgKxJTF8gP6uby+zm4hR+bwRLLohoq
VVF0dwxC5N5BnRJntpQhyrlIIlZ2d2qzbs30DKGIGF1hZZ2suboJeYe6k3KniHj0w5eYAQx5qbUV
WEg0tzUyBDwlqDMH2Cp8uFMScmOQ5lx/dQFKCh74qFm1Qtiaclj6VvwAkqF7HAE3hmfO9lcD4ItU
lq65plo4wPkiQw7o/B0U363GZxBBH8rRtYYLlxsgzkjMsvUJ7F97B4B4q/UZQFBOuKINAsZGHjM4
E7UFMseR3UF03gD9yzMwsV5KWYcSDyyb0LDka5VH0/GoD6DdkaDzxwlvUBiwQNmfxu/IG916n+nn
v4CMTa1HftXIAIKXekCQmkFdN0ajPH6/3f6kI/qNeZmTARrxoOhQf1fdJvYLw6nEwoKItTFqyVXP
cpxKfmEGNUksXsk7IYzG+FWqRtG3QXSuBOtQjXlwVNWijGw1ZJ0Q3JnG3y9x68+a219em3eAJUMq
p/YClb8JXfvSaQwIj/QORPlW87P93ypA+YIsSHByNcLJPbF9CikS3QiZ1Pb3Q3uri5kRKMPWgNBI
D7JiOdyUo3GJow5K2z8rMLDm7EFxZqB2OlQqD+nCbRkLkROp5r1KwBvPPhfvbIISUsNNCx5nbbBV
sVyauom6p/FH1tea8waVGi6ggZJVnixruL+VysXq4bD/aNznpEFDKMXgtAfsUR3adQioEuvYrmiz
/ffN//4otOYEQTIUlRQZ2ijI2fiPoamv0hjRTDw+LeAjOj/rZLbpmTaFc1R0UliRQn2LL4APedVZ
hqt74n7fx42tb4mzQ71BnU0SIkjr6RLzsgrquRqu3kTNtKvSAU6LDJ+N6vYldGASirJDXNBF/oRw
fOFlgF/8bKPPCYQ6ATeQQm0wXQjwVbX2CGT1sbKU0/dveWslzzY6MigQi9dZ5fmC4gUy0vCcL8Xs
njLA7w8Ea04W1PoIOsSpWnpdHTmG3MNf9KtDgMwjkc1oi+DNHWsyzfy/22lzThIUjapflX0CMG/I
aaIOD5l5j3zv90NkzgmBOqGU05YD6RJmLW4IpaHH20LnwITGMrQHfjIP5r/xASV5nydMw0AN9V6A
kU1D9UXgyfH75m8Nz+zU70VWIQPkl7AobbUAr0RNoY+q3Bn8WyM0/fyXwyiYqoZLRS69VJVeujh+
hJC6owr8zhq99fDTz39pPuwLjshDWHmaHKmdg5JWq6YB1KqSO88/jcLvFs9sp6thEJgIkZXe2AuH
KJOPacH3fc68HswB30/ArSGa+e1pBOCuXKOLym+3cBm2rOkXdXRPw+dW87NtnJqDnxXtUHqlYnyI
rQk6YVOuD1LQRXfOpFs9zI5r2UCWrI2wQJsO9RZFKq0DRL8IRLPvlELf6GBODpQBCFj3oK7zSty6
CSjEdn4o7sLSuv5oBuZEQDVC7kh8YwZgUNftIK8BU/RM/4fEeHP+H6sL0iYugtLLk+gElePHouRP
ehvseHFP8uTGMp1T/kBPrBRB51t6ImSGtASEqVKx6c1s05Wm87NBmibnl60GRYfa1zuh8HBjfdED
fTNAZSxNivPPmp/tZB/xlyTgMY5UjBWxigC1FJoZ0Eb9WX2Vac62cq3EhRAzq/ASq3/u+/EAarxD
I1jP37/A9KC/sRTmbBuLiBUOuYZQmmmmgJGHcYGd1rPs6fvmb1DmmHPGHwSM47EFfM9LCv48Gtm+
NAvU2FTvSiF0jsj058hAfU4OCByJE6NBJVMtkbS4V1V/6/1mu7yNNR0gGcCRRxTFoJgDsM8OOKzv
3+5G43M+oEbIEUjvWeEF2hiC2wKwZ8Y/TatN7pSC3+pgxgmgDky0gj4vvIFXNfdQLYBKCETxwN33
szeYXc2HpGnMMvO5p2mIXNuIUnOUJFlIpd4ZohtbfE7wg7I8Ue1Qle/FfneFKMIGqKmKFuA/FUvg
o75/i2kz/2YRz9l9DKPvTbEVuack5bMWDRoRddTmKqAMv/Mat3qYJugXM1KnCPtWSg7O/HHMP9ux
H1bSKCdvydDn9+ilbvUx2+lIFACh1GOoWBgzAvynzRP5sU+lH9Vcm8Zsq6cyA7mv0XAPeQi+GCqx
cruUhXdOu1tLdXZgt0qrDDztponWxheR+cFCBZTsnvDXreZn+1iBlQVfKqbYyv2ico0GSWOi+Uy/
d4u8sVDntD7AhCYs5y1KQY089iqoJZSl+czy/E0L1B/6lXNyH1T9yYVel1hGav0UBdUBeKwXoKm8
7/fBjUGa8/kE/tApaRoUnpFbl5x1EtIS6j2VpFuNTwP3yxYoMhS9Ck3GvRr31IugS/KySe6ysN5q
fdoUv7SO2s4wNhSNAToMyiaEZuwy1XXnZ+MydfpL4+UgIL+fonGT1Ujf5toyye/qZf6et8XUZ9u2
iHoowZqotkGqMBKeEUqTULUXM8DBH3WxUcq1EPpgiGt8wxz2leEbfFlYss6ppDaauWwAUkKJnmr5
3eCZAVc6u+uGuHzrTR1EADmkNHBQJqifXWadH5SroJfAgSqMcajtFUDW2dZSZL29gAQiiZ5QCaDV
C12rDNOOCkCn3K4HptHRNaXKX3sDoK59repC/C4GetJc09xAmoknQKc9AE4vS6h+jo1hXSt13jlA
bfeDzUsJaTarz+QB7Il+Uboo9hqaBRQexmDRWS0oPjKD6+ISNHgx6nkMxfIfm74PpbVY+MCWE7VR
zPyH0zkzZFkPjFLSKAyUzShkZF1ua+bA6Pdr5YYV1md2DFAUYOBRGuClenxp+3xnScHKN6KfOYxz
BqMW6jRIOuHZtcaHlUlXBrO80bTsHz39nLNIa6EhKGUx92TL6okvWChZ7+MrDoM7h8iN4ZnLeJZi
oKBAReIIrcQxYTBhSidcwE90/NkLzBySuAXkN4emqheL4DpC+W/q1gDiLxjqbn52Us1JiUI9Eptc
1ivPgILMEpg7QF7TUn38/gV+HyACAndmazKUU7a8ha3py5hCIzhew+UdnaIv5eWAGqJNA/bB7/u6
NRkzu4ZUYW2w0cJgAWiEUuTiVOYFqvr95s7L3OpgZtuQFAXezeTMK+sCdT/WoLGlDB3iV8RHkh/6
PXMiIimPpFFAQtvTwV7bA+Qa8U+gofurIeCV7myMaUh+4yJqs21dZ0XnC2GNaVHTL8g0r4B/v6f8
cMN10Ga+CW8A2CgGg+GmzPRjzrPmnKC87pqpQ/c6gErn6/vpvrG05hRDrVaMUBSBcFNaoAgCOC1Q
HhAgA+RNAbgkSmVAWzCQHvvl7fsObwzanHio43kqgRUb7orJLg1rOvDyR/dY0G81Ptvp3Oj8eAxw
KCtDXVKrkVB7DoyT97NHn3krHQAMlRYh4gWqxnQVmnmyRqGNePpZ67NNXsV5kPiMwYrnjbEKc0W8
4JJ7L9t7a2Smn//iroCOvhizCq5o4qfpsgFPBaS66nvqpjdW65xmCLiBxoqmA87MzJWa8gc4cRcl
Gk5Nnd3TCbr1BrMTGkIrQJHgcuwJQ658oiR//ByzJqvvnNG3mp9tZk1WoIMSg7ZF0wEKWQIVJFHR
B6PBHfGBG7ze5pwwaBBl39dTM/cAWKqTfZSDyoSCs1/mIM5hwhGMKQ+CaYADUq9xnqxMfSiHVSho
2j0ljBuW908BlV/WQIcqyDzPULYLcO64CUSpt1FfFR9VM5Td7xfxrS5mZquKUb2qgsPSK7PgwWjH
ta/LXtjci6/emKQ5ZiHokeXRS5Z7ViyoCwUcG4uUg2jhRw8/Byx0oLQx20TJAHMDDAYo4vLIYrVd
hABI3mNav/EGczonVLHDf4/h2XdDEZpUyGLEcbMw5+mdGbjVwSy8o4ORCxdCHBy+UsbZJukrE4Eq
sN/cS0nf6mBmY0exKdWqlXNPUaQIrmCHah+E2dTWIj+aBmUyMr8sU70asUZldIDKynNVJ4twbF6q
VPj4vvlbzz+zs2mdDbXVjOCsKPOKQp/hawSS5M6z32p8+vkvzx4UowQoMJg5WlF1UzlZyXJ1x0u+
YWOVmd+UCQKqr80698YOusVR3Xl5KB9A+7EVUHj0s7GZ2dg6TMsAhRbYX5qpOKrUdij/LfM7JvaG
cZBnK0e1eqbouQg4JIqmobJoLnxJfiqG8WdPL88WTsnzIPAtcLxYathtzNoSbZxD8v77sbn19NPP
f5laq0uGFhAvOMZK6MtLS1O1cRnWsTrYXSow4+v7bm6sIHm2gsxB9xEPCGAgIHLCJ8Cl2dFEEEHN
/30Ht97j39ZRVBUoVck8OW0eUwZQdQ0iTcl3vm9emg7M33jFc81O1ha1KZZ4AS1FdY5gLSTU3xZq
5oggTSpY7zJN3Q6K/yWCR0SO/orH/OdH/1/BJ9v/s4fqH/+Nf38wPpRRENazf/7jyDL899/Td/7/
Z/71G//wPtnDW/ZZzT/0L99Bu3/1a7/Vb//yDyevo3o4NJ/l8PhZNWn9Z/t4wumT/9df/u3zz1aO
A//8+x8fqF+sp9YCHMN//PWr5fXvf0iiDn6SScvkP3/t5K9PTG/x9z+OTf7+N1AHvOXX6vff/Xyr
6r//oWn/gbiNbpmKqMiyrE8X1e7zr99IiimjI1kXwVw/9Zezsg7//oes/wc4pcCppUuKrhrqFL+o
WPM/v0LZvSiKuoGv6wgA/88z/stU/e/U/S1vsj2IluoKb6b9mZ7731VjgMNA1yRgX1SUGwAkbs1W
Z6WmbR77jWqvJRsVNsQ9nl2ytXeXS0UeIZtNenvwCueqEMMO3I4eDFvaKwSgfuLTgYCcDn9Q8OXI
tDoVKUFJkn5Z4LAiOKpczf6KaUMHekIYyjnq3vms2Z2jewCoLNhCsw1bIaBHIa17AkUSiY/cLt2U
BvY1p6jPI6hPob3bLHyntSVbIyCcJYF7OhfkONoC+BHfM/SODUsC+3A6GHh+d9cQ00mIQg4xfXpe
Ix1FLgk5ffXO6oHI5PTwMJCzQUQq09ZGS6ML9Vm63YHLAu9yqe0eXUnEQrONs4USgK07gmsQa5FS
tHbSyKHBY6wt+zwsRBJ7dkUuhzP+mtjr8xZFifjwZSsRmR53u0+JfLziaUlPvMflclmQd3OlnZWz
fhg/kCPg52wtLQNKIdBIwL1AFgmpyHl7XF4McniyD+etPRD6QJ4ycj5BYwpPGtLz2SL2LsJDnjFA
9m6NChz8ykXFJLns9suLRXaYPlRi4c/l3RUpMptoNVmM+IFIUULu5JuA7EVHIO9oQ6ZbMBzhhd2z
QARyVOlI8PXzO8rH8Q03II8WQau9m5Hd+/bs7nbr3RHEXviz2LnL4wVTcmFkuwMiieRL5u1AgEgG
9BuMFAsD2iAZ6upRCK8Q6ygthXW4EQ943g/R0y/lWQOXIxVRVgqFXr4IIaKFyMveR5X8K3Dr7aJe
+2g0cjJHxWxZLiN4/eVlXDLS0PV5jYJBEtJjQD4fR3J8Fx3QOxB5pJ3TusVaOzoPjkleUopOKJ7L
gUYlJ1CLG+0GYDYKbDvY2gUwItaLRCFv14aewtxNMf2RXb6qS/EKagSO1V6RccEoQtBe5aLSbOnb
jIa7GBM7jY1Fjt5H6yjeSGqHu6NX2Ak+nFDnMyCSPdoyei/o/oNRRnuCEawwU3uAUMnDPsUCyOnq
4eVY0GVLe8ofOlddlovIgxzc0txbTmgHDqPg+N7otviq4/Muo7ELjTUSui1pydRqtLUcwbGo5Ryn
Hxy9ZUZRk7ptF/4yxOc/gRYlsX200PljjOWLReFlS4tqjm5HFJjRk+/K+2irv0I3NAUzxPMxIqBS
IUedLgNCdJKSii6hvUkoyttJDVtBM/r4WJPP2O7R3mfg+DY+OhJMkEG254g8LndeS2A4sNFPjMTU
vrwfd9PG6ElApkfEs47TNNqflf3SkqVK0SWmGfwbNKIfAAVjKW6nJbfdYUFiU3kCfdlE5DINSUUC
51GnHzoe6MPbY7yPjxXN7QLjX3i79RbL+vFRQl9bGDeBTH9T7ccED/UKoQy6/0zxPuj88RP/2ON5
MEqm/fGBOiBnH+DTjwHedJ+TF4aRqtcG9TEbsT3iS/tp9P/56j15bIn3BgpSCsopunn5eJzWS/7n
Nx/xFZLRl4A+S7Qke/B0Yt+DfpM81MQnm8pOieZ4CU1o5L2C2YW+RdRfFiCABbHBAlTI8TvKhPt8
0fpYQTHeDsOwO6MYn2BMerLDf53tlGisJA8tHhjlXmssFOAqn/oX2cF4vnfYBjCWApbr5bzD6AWk
pZ2tk33yzLbjIt1FC/DRwSpMuxkWoYKpnRYeJrayUWOFqc6o78FEVXgbLN+UfBrei4ruVCx2aQUm
QicnzyipJ5/430tJvIge9zo+kMMIvzxgiEHHQCKMzKtgf31tBlehry8v4AOZrOU0hNMcYHFQiTa2
SQIK7lfCXNSN2Zx21LBXYJSgr87mE9YJNSmEPH2trxS73Ccv4FQg7yCFIy8j3dToEYLfOCVQGEZq
+oQCQ/LR2TF2HWJw9ON1433i1fbO9KROSWN6ousnSmhHHl488hbQxf7lZRWS3lHJG5onrzkx8IIj
VZzQWURo/Fo513Xp2pf1FWA/nIxXcMq5IflaM5hB1MbD7IoUJxEAy1j8KVVIuJQ91TsNp8FRV/4W
JtHTbBx29OuUPqc67RZPnLw+PA/k+vBRk8Zu7LfV19d6ssoNjieDXK8deVocOvtFdJEsx8FZOLaw
nF41wkhdQ1iU16cDKCRJ6olEtlM87jN/zr3cgfRef0GxvhNhtZvkuSSdnWN2QEFkayAYvo5YhHjZ
mvYOjjZOREI35OFhvXI25NNxFvTloaZvOBFRa4N3eupcZbVSVuCWwgB+vdHWuSaY4pgsGhzagt25
L539sOjw22phYqKem7VKIOyCj5wOkODACJX2V4n+Zfw4Jl+wFAZZb79yevhanw7r7do9Xy6H1Yo4
9LDg9LpLyPaKsT/4eOPz+eTjAP2SyddqBT5SPMeAZdNAOG7Bn4Vj+SFeUtWWDRJ/ggukRbXhIV+1
2Ml8V64tL92yXenFbwKtttoCgvFmTEavB57XHbBoN4Wb7cbXysm+5G186T+7XfI6nIdX0AFrF/Xc
b6OdHJA0dq6nBo9zBQoDThKH37QYFiCxhD7DWBB+KQ/GZ++V294zFw1oQfC2D5w869i9n+qfEzCt
89HR6IBXAE0mXoqCcXJaeW9wwjDWV8wst+EYPCSYPDAgwQw/L0651+DHCzunLx1ZfzVkG9i1hwsT
Wb1sNs5IPlqyWR2o9+isnjYhWS/sV+o4HnbIhu5XDwt7jeeGeb4eULyHZQvWmIW1xCKDT4VpQ+gM
+65wuH1pbZSOEgz95AwOsD7Mwa6Znm2N2Vpcf/Gu//Jcf/VUFdBH/Mv95p+eqmFIcIlNHc6vOt1/
frkP+ibKDxstgP8obiVw4z5KwXoQHlL9xMIXg8M1iR9zF7zuR5R54SyBR2TntrKRL1pNY4uUtnkY
1+aSdSQfFhHMa2FPlncyAQkMm+t7PVYrnBUs9RrW8HU6uEObbaVFid2+bq+9C191pRAUcq/4R7/j
Ls6RE/6+8F3u1KRzWwpbHznVc5Y6xtoYN1bhhDifZZxDopM47TJa8OOud6dTI3pUUbS6mHyCxnmf
nJrJxIKsYN08xnvlLK8GD+xObmirNF/2Nkbfg3Sf3bsWXAnxq7cvzNHWlxLbZBuQ87HHaVDg6fB8
BO7XEWfZZ0TgkW2nI373uXt3d5elTiNY8+NxcqFAwgSjBGdud3Hd9dbdbre75W7LiDv93xanLSyN
M6LDtYvzE1P+/8j7ruXWtVzbX7k/wC7m8MooUhIpK1iSX1iOzDnz6+/g6j51vLhNs1pPt+r26r2C
LTNgApgAJjBGYpEKUG5Ux3lzXnj8KEIYxImIMCvZkGVnrxcyvufJuulMwU2BT5/f9FuC/TaT3wbN
eXGc8+2M/Vg/Gw7ug5vqR/yGjdE0j29v2MYyWcW+VO1N52XcnF/OOlw5sa08xODDkdcwBf6aQicV
ABX/SU/ACaa90IgLUx0RouHq6Ct5irE2Aae0pJJjMzOxgeHX5/Xg4JZH3MTc75EvmIhlTf1syu+y
hvhjJzv6Dm+v31TdMc1pMzriT81EKI/AZ/ogYsw/gYrDINiud8+3/e0G9UdoQu9bBBXoXMKhp9I8
US/uZjQRE+pQEtXwVUQztJbfuyOlYlEq7L7P/eGkomRPIxB727+9oEL9Gncyj6gFNacSnaywK1c5
nb7AJnvonnTs3gOUgcHvuYqizobYER8uhlSVeO8/BU4mysA7vSZ6a/jy6yBf7thBrECRnvlKxXT3
5rmRn5CUfWEgWdYutmZpR9uacE0ZOT4WJqdggF1LjS8Xhs5g86/V1JRkVhleclBGYse8i8/lPdqO
Z0BJX3iF2gUbOGW9Ujqbg5x9aFesmo6OKLwzIHE91s3AMgMNMAByqDvHfoNgEuGDD21FTAXKUMQT
2JDRBoCAyiC08q1FIKJUuqtPJvg5hc+syjAGbU5fRdxNvBKvtfwuKILGae/+IJMmVhofNT+P5wRG
5EB5b46jv5kIA5GaEFgfH3fzlZcXCrZwPley/gJhHpGfnafEF5EQjABJ5FbH7urgPFmGTppv+t5B
BE3Je9jAM5K3l7ejcS4UXHZ/ftsm8gdSNR2plgmbgqEhi8Ktz5CG9gylxfshqjSO8idSJCR/1nAB
67JyxkO0Kh7yBdazRy8dnlYP5Cl42Nxe9tjUYCpTznWc3uno4N66rmMr3E5KiZgaGadzxFWnwOfo
K2+w8jekuTf9dtNh7Ob5KFsb7WDq+vntxXlWp8Ts7JxfnmH0e1ggvo40Ab/gJnQE9W+MisxZgoG/
OJN+HxH1GDbeSofwCgUrYzhnzNyrkygxVPwnfH5hFQbJg26an3tdV5FGI6HEIxV47cnw+w1u48Nk
9CkXruS3I5KNo2lgjcy3F/wY/A5M7H6EkgBVSWbUM/5NY5tCRK2cTcgG6f+0bNgWd3hTuEz5JUXe
P33aPPt3RvUVXz+Id0kDIIZyDfDZ6XtIbxVkyG+g8IthpNMFQdiNh0JiD+Xz9c8W++yUVhb72my0
7aAQ05ojD1KobTY5cQB3qO+Gq/qqr4e3MlJyEQi4ylij5ID8L9sTgV7A1TZqhSz4JcDxm94Aa/+l
4hWGUmLE75FMXZtCpkD7ydkePhJGmEBXaPjREOMgcnJBWO5+8B/dgXiFq8CGBFikY77hT43eIC2V
AGagcE/NrdL7Y7nFmA1kezPfzm9Ytmn1prc1dp7iInS7GyY04jy53gMqDe+edbgaqXx/NaY8813D
/p/LliYfDUjexGeMg7HL5R0s4Xg8Xq/X97ux2xn4OwL6KSM7mp8HI1Snz5qHo4Hk6rB7x1+Qp+iI
FxA2EEgtZVzj/QAFmZKrIx5nslbYr3HS7BGBhiHjYsczFhjOXVBMiPYTiykoULCrYSsn5LsG0t3z
pzklgvjJnb3D/5CVASNVNhQ84l02DcM0zClN0owA6okvHI87zTDuNuJ/Y2cpr7u7tTvjAQ47w/jc
aZCLdr2cTtruetes3VG+7/BX+24d7ozCyhAHvkIoBoQiY+NHiKsdcQ8kbL6GiBR1GOUV8e4RerLT
7M1WtfGXL2Vn2wiYdrtjKltfmo30436JsXeksoaQVFWf7viAcr1qm/tde7WU3asoGzL+al80xcZn
4I8PmqHJuD9hBAebvRFP1+sOCZu9Q85j2LKt3V+Vq6HtDsBu17RRu+8szb7Lsq1sKIiDUi6jdt0Z
B42AoOWdPRZgc1CiAwockI+IS7/adq8hRcH/8ds9xLPjK8oBOfX0M1dkLiRSKv49hZUfkLaNEInR
7KbwB2kmrjn92KRXAC+T8WnbfQ8OpX3tNR4vqt2nAgCCpSPypkOBlFVD9mDdcUUd37pboP6VtSv8
M9YfuQmPZz7g6zvc727gn1hWXk03goLcuoWqIfkypuh3l8oyflzbGVOkij3gHaqbKDBZ2Lxm2O+f
eAWUSeT3HtURHjlfr7SIkDtkRlCYTxQfUCeAHeH2u4uVKl8IULdPmyd7eqNXpB94DEDeQ5SxfLhD
n3PUhJBpvmJxD++fuJs5xWBnlHRg+e9HFktnc8hAtVrDSqaQx6uFJBZiaPRC7ZXrodOnVzumeJRC
JU0BL4S89Z2AYwqxCfbYLEJ18kK+fj0cDpwGL6WdrKeLhheBxO+4PqPgXzA7C8+LOFJCGLJDKnq/
TE7qqiGTP502lna4yjIy5Tt0/3CYvC2wUJRIK4zrDhoa6JZ2cpWnEA8JYe6mwhRk6uvvmnKBrhow
wSns1KZvItOlZNMOESBo1sE0nbN5hNpoWAHt/YgtwJMdiOKow7i0wxFqcqeg7HjiewkRYAkgRGjb
BbI1rPvFjlQLunm63vUdLcPvXKcPuki/SiVDFoOfxuJD/kj9r/H2CGM3r693yNG4atdE+fyMFEHZ
vdfwDITm7TUEPqqiwYbvl52FGOZ+p3UX93Nl65KpFFIjKDpid70D3rsCigs6UYDhQY46z2neHR4R
soW6NQhp8OS5/HqvZQ1/2q85EszRIJ6PWD4sPjTWlSHpFsLEg6NOgz3VMAzsecbFw0u9WhJStGnx
oCA4U5nUAxUKbMOQKNCaNpMKRwpcJK5hGFfLHrabU6B7yiunWKQ8bNI/Oa7FoFrQA5AcwH1AdXlu
AlXEXppYHUDReR2jG8QXtQdfa29zqIzkMvDcAZl4ro8issFRA1UCNAGv0L8yyiv8Gap/+JWYeLFG
BTlFEsgHFy8zyYaBhC7VIYVjaRxRD3EdpMM74svf1K/ROX1Ot/k23QZQWlA+bWGHsKMRn74QKoEs
0EclspuyaRgRvRmmumQIGeIXAZMeVDxGjrx9wAcHOXM8dTM9nmCIWCoUDGGBO+g53vtpkC1PsV7v
0zU8pKa+jAxMQdb+jHMBQVY/sJE6gJF7YXGp0hICq3HSp538LuJtX40SymoYcDVTtaZRT0/qVsUl
W3hJ6+uJ3aO8kiETRbH/yYfT/opUX74B9EfZxqi/AbFoh4r1lKHob4hlkBrhnkBtVRDfPuEEgpFv
LUrAz52CyPhLQOkEzfWycocfnMoaqek+kRYOOKwWlctbpnVyrb+MOgqY3ZT7lioORUTlA8wVindK
MG6r16iCXUKL3IYycJBQBfwCfs1LbhCqhn8+2wcbjqlWVUIdNtsshfjaC0bwHEAUw/4NEti8kl5e
Sn56ks8EGapBokhiFZhQCvTSM1uQOoATxYKG6V8+6hxTBQEL1+GTm8yJ1OhEyuCoeQIBF+74FWuh
MX3W1zydOqDast+QG9wycIDQjB8O1OpUvoBgCYnvVDU8TeteQvF3CAF1FJ8YM9vcClRxOtTdJqmA
Tgf/TWkma7hKqbuQ9EYwPzZfAb5zIlBZ+3j+2lzgEJ5ylcOiQxZwS7g3joNuQLTZ4dc2RAKXGiRu
GconlMVt3AG/GLPadDjQ+ToFargl5dqgN/V+2HjAoTcltYCPCPG3SYsQHqkNciEWPhbBwyba+zpx
FA8odjqIv4DxWDyBv0DtXsHUoPpmseec9oZBVkapdck8oRAwCQY363DAtakVa0DdI1PjTX0s7dqe
Si/PjUY+5+eQgZZxSDqhN8ADQgr2HKK+hCIKqTgIzT9uWwE/a8HgEcADfxCF7ylFg0sXZGQ/KE8h
MCfkF8TpDlCSNKj+1xaqtSctlTwKZ/WEEw9DVG6d/PTR4IBiqh9Nh2CgW5Q/WvX5GXeXq80Xio2M
3Fi5WmxQf7X4S6h4U/OUgjxwh8MqEWYG6eHJS6h3hjMriHO62Olj+/HxhYsNeK0vHG/JH1ucv0F7
98+c6RtPX5IKu5w+7OEmWOGptsdNaf+fn59ql6zmbdn9eO9cBaj01F3UBFVwUrPe4ejPN6mPvpG5
c5WpyZt3lXbhboJXC5X0xp28K2C7ookeQE4GSKh6DX2VOyfP7F7CeduGPErn9tZmyDndPV3K3IlF
/okguFZaT6Mw5eypCQ5hcEIQbpNqK20ynddLHaaFI8JmG6goi+0EddjGxgYHiaoL7YAuKoQKYUEx
mQOn1joEsvGNWmeNCieRtOHZDXykAEzHwSS895j4N6DMf3VCvg/eS2CKfdXz8++/jsx/Pkf/f/CI
nKXJqS19+XwcAKev6f/ZfP7pFvh+QP6fn/z36TjD/UuUeJbE6TPFgy7uf0/H8R2cVWOsHYwiAkVK
EzPef07HGeZfDEBOKYnG3IvICjyO1P9zOs7Q/+IFQFqTAodhBoaiuf/qdPzPKM+3w3Gal4DMKnET
34aIg3hqdjguDQ3g8wMgLxNtCKYILjB4IK/IY4ntOc/7PbDMtaAcgAdZN5bYxLGSNfSeaRpXjTnf
KcmKVTjQbGQCfRETwNj3YoNxHgY8vYT3AcjBp2zgAYfX0TumFTSvTQyvBsUc34y2j9kCLwVJWcqw
uZKCykCLeGAroTtjFwDvDhhcwzMpCVYNxhGKxQ7cV+hnJC2CrLdDi1o2eKWAFIoaXEkDRs1Ln/Is
3JOSexPpggYyFcDtvax+qvt2F9cYxyrIADXI3Of0suJGiyh5hAVMHtwztIjpcSxkO3b0kLqOoouS
+ZgNhNzyLriOPRFQOuD8ABIvJsq1kmNTnJlhHPGa11FxijKKzuWg6eOnsOdFvfbqykxYoPyrgGJ2
4QvZJtH5NPkU2AJxdMiDScXPJCsCnYpcByDZI9oxUAAldS5psDX1GRgAygGUfECm67UUaHxWSOcU
iHbzettLTO+EXSiA3GtANtpQH3HIa7yUP4WpIGzAoSKpWQzuijaqR7kZRdDvkCFrNFUA8BQ2PQtg
5NsMnovJN3CvpFNU2VWfYMzbdHlxAiTuze3hl8SYOletiHZtMN6oMQE/NWTECQQ2CaYRRpCeUQCp
zJh7mRJxqTRVThrjMMSy71n8hBqZlUBWBQp3SmlDhhNevnplPQBtRlT5VnYkTqnGdgteglivaDpy
uq5En8WYAY+hIUQAk2Na369QEXfBAaJADyyCD7HJp31uFB6ZKICEAjB8E4b6QLr5VmKT9KniheaE
Ju3qTIWt2ru5mgcROHQ7dfR5tYmjVGkL0dWbHHDQGQnMPDS/22w9jIeSpxkgjUis0hTE2x/38P+1
k0QH2LKHVPwgff3LM+Lj/3aLFMP+S6AkniNpHsMnLA9X+++mIYH5F4ejD4kDci6FFmkW3Wr/cYsc
voV+IZZk0M3zx/X9j1ekuH+xFDypxHIkKTA0+1/1DE39cP/rEwmaQkMSTmHmxy/Atkwmh+0dirIi
wGDBEnoGmqCVPs6fmuSmq8/6mCmBc8u+JryDK2EKLE4bRhVKRL0gN3ikUXc6Rppm/76dH0Ut1ydu
S4lOVAK2VGjAodK4bL4ykDT1PP4gnjmTqyfQEc/lEpA1XUqSayLYZ0y4wdDgl8dS/w4o/uq4+34Y
tnSPWT+nn8CDCGTPOVxWf7l8dXHRv1K39PMYD9dvuvjDedvCKs97gcGTygcFS7OORABWNhh2XUSp
v1966emnpf8m/7EESSsXMqxDkOSZc9FYQrb5CUSRV8p1H5i1n9Z4eq1v9+gyHui6LcE6PQOWKHAx
iL0rZykYQVZeYkFP503BZeTx4DYXWIeMEE6mA7x3yG3Gln7/XUhL8p81BCdAjarcHvLPIg/JUEaI
MkGWjwxgT+KZHaGSAM7Nea5jnK4qeAWIW88p/P2KCU8N7z9ZwMyEBYIexJ6KaYcbQBtExXpSARG4
SS0hjNW6l8wcLdQPSWk+llBTwFgVQEzjZD5igMAvbgihHhmpgJDmUwlZM4I+1AWuVQaiJVlwfRZH
iGNmjUAJUH5//gUtomeGTIKM0WPrkHakjt74XnCOaJRFSnFlJRaUiJ4s8JsV5ENWxiDxTg7eWHey
zzG0xffpmqdbuvrMjjkm5smaIeIDEXMUerHIUuWKhFub4V+6/PT1bw/PMUXbAi7bP3gNYEwyoAOg
UY+kHxTNLKInGjflhDL2DimDWXWtG/mY0grAq9fq70u74OXomQEjh2DjHmhrjkuFBozYEouJSqMv
OEOKkgdvMrPjJkvGguf8wqma7DVuej2IaJ31OJRwpGhtv5yU8Qd7pmf2DIaiMQvrXHSCdLSAso0+
NWbQPY+xWn7Qp7Hw3yW2sODUbF9Gj3YNxBUxdwJaIC9shDi/j9zL7xdfsLQ/ZPfftKkZA4ojQMzj
kHxcoSMvLu9tF6E5OcSw/IpOMUs3mZlzwXSI2ADQ7tSkzqalWiaSjfkBVENTUiubfcsOL2ly54AQ
4IaRmo3oqu4/+RCbh9/JUe/rZNLYWar3/JkhkMxZTI6kgj83ja+zYLkqUj1JL0INThx3iz863n8l
UlTN+jMvHDt6Jb6gJv35YcmpmeOQioDPm97NnK7wj2Tr31o61gpQowc9OapuyVlsI6keqEpVLwMH
GLDv12CklmQ4ff3bQjFd32KCvhIcL0twrD9IjDwGfrXlysRfsZolRZu+/v0WbtH67tCLjsj3Zup1
r6Irnn9Xs6VLz9wK6AxdYDuzvAPiFfTwVRIo9sgsXFmXJdnMfEo2MHTBUD3tFAK95914B3JJkFev
TZAsPfzMm6Q8RhTAMJk5vOCXOAPvaulauoCqfkw2Mz8idnFclAUlOOCK0cKgOdCU+5hgyJnrcNkg
Lch4EJxCpEUt8fz+2Q8JTouKMfp46OnnoKo8AQI5MKOJjlePvmu2YAMePkgqZcUHIOwQbpAz5wH+
Eq8E0Wzq1PSI0igo39W4aFO9aMg1/KYF/SFnZt1lQQsWpZF2Sl/QMf9otl23i1r66XcRLWx55Mx0
W+DV+B5RSE5K17ehHF7BXWxFXW6hkW/FxS6oKDl9/ZvpgjQF/EBjJjkNSaNLnCIxFkCCA/73F1iS
z8x6QdjK+qA1k5yWLDdSFm4C1j0B0fSxDY6cma/bQDlBx4EieV6BMYT1wQ4kswFVnn5//CX5z+yX
wXRl4kW54IQV5265PEhBhduhmZ8PgkOXj2vIREtimhsyxhO5ArxXDlvlV7CjqmQQbQVUGn9/jZ/X
mJyDpVJpxYEsoZSckqGIF8BiUF9pwjyCwjYVlGdjugmYU0Oawf4iRiAvpbOXHCxqvz/4z3JByfVv
5WSGMmFjLxGdshy8ndgP4DtIwvZKUWCo/v0WS7KZWTBoNBoxHRnRCcWJ+0JqRJcEPWjj1vpjN5je
7ZuBcSRDJF5OckicfYw0xShO+i2/UhtZevqZ9ZYxN+Q0G4qO2zlpJXaymIIV5bEHn9kuiuMi4woV
7+QxB1T9tGzx4NLtsYvPLJeN8ogJwJHoVCJIg3umxkFeVoYPLurMbkeq84eObCknjnNxT/ijnlZe
sOKUl5RyZqxMS+UE7Qa0w4OGXI6FugWtlQCWRqlfGy9eWNY5Nmrq98BfpVze8aIYTXRjRijgCEkP
v8t+4QXmyKihBwKrksPVGbc98gmN0ZuR2lBlueJufvaa5BwaleTYsItDlCuKvD6A29XOMgykASIC
h07hY8o5x0YFlyg4N70CYWFalbzujrX4DgIOYW0FlmQ0ff2b1YoR4LmYhIudyiubLVd1aJHh0/QQ
tCz/UHhCijPbJb1BkpIsTpxYYLYh06PlXxIVqW2+fl/mJSWa2S9VRDjpY/nY8cDTp/spWCt8t1rj
laAnW/pnRkOKMwt2JdcnAPIBUtnBBMdEKiPpEhlOo9igk8MQMG20ySe9jD9Izs4as01Ju8c/+mFX
E6089BhbIZONEJWyFwTgBlwrM027w09PNrN+KqQq3kOxwIkYEiRakRaRThMBu5hzlTZew6Rf0pCZ
GyD4nBNAbR47GeY5MsGiKhkHCyvV1oWLC7PweyLPSDyOih2hLrYxI2pjMOpjMq5Y6IJqCPMte0xA
3C4M47QnXZoRfL1sz4fqQ3onzDbtSCxDshzo2OnZFONYDDsYQk9Rjxn+HDG1wrllzDCi67h97qpg
HnA3QtJLK/vpguoIM7MXGgCZUkEwOokgVorI5xgzbKUXyQdXaJOXgZaJPbfyJpOwf1BTYW7/YN+k
gf6H4KblY8Czi5w2dF2D83+624CSGqOnXp5Mx5DCytstLfvMI3Q51bIgPBMdfgD9HSiu2ItUcenn
Y+s+cwiSmBFxDPI7JCsgeyXc+kyG1cqTL9nDzKQbj+SEtEKBgexqfptF3LAVREAyel20hiRNTc/5
03rMDNpvmygawQ7r5DjpTbrqUsfFB+F2OpxWw1/L5rPMxkwPCxMkiGCdfExs04nk951mrDqKD/PG
dTh4lFwF+WnCaySb5L72+7pMF/rhveaoqiRg/BrGHSKHbjrazhmJ3DY0qrIZoA1UkLdiZm+oeC2N
PT1K0SX4+10XgoA52Ko0FG7OsnTo1A2BqVIWTK5Rd/N88HijnLpiQgsKPfWrfJcdQYlgLWaayBk8
dGNwtT8obc31K0q3dPVJGb/FAKTPViED3jxnBIHKfeQyHExxKJ11KwuzdP3p69+uX7ouHbksFTpJ
HchiE20YqXyAJQk5GT+z9KgoyILs68jxxFgFc/Rn71bX3xd26alnZp4QPmDcwXnksHFByE1AK02T
rNUqZyOJ/3MWDriQv2Xij0TPUiBJhjU8I3IAjOthhBfpgcoa5fsBUP5x875all16l5nJ0zXaZzrG
de2RDDChXtGsnBXcWnFo4epztNFe6MGDzoKxkCJHNGiDEkIDDKy3op0LZj2HGg2AtA2ajzB0sMty
B4mKMIpDiBgRD1udEspTGse83pYFpowHrlN+X/yF/ZGb7e0gh6sAZMMH4N/GITPGbTp0XMM/5nwh
jwOzYhgL1XJ0ZPytBfkIjFlPZAOnEcdgR3NN98SBpfOtaalEKzhOHvLOdn3emHaYksEcaUAYv7/h
wqLNzygpsomatsL0a+8Ve8D04YiMfyQgJ6U5XiQKtDxWTKzsKcxAPxeDDvVoEFZ84Y/6gKvPlgZ0
4lUHwo7KLgWA4VGlCgQvpeS5ERzu6U4aIlACN5VWoIj7gKRww9kiUQCYA+tWlNmU72JEGDxwslhH
a0cKS68zc74sV42ovYWZXWDAO0BXbROrUoSRgGLDUPuJZLNcA5ScLvmPDRIvMqnCNz8cin5dclSQ
2UFGq3nzKmB1BjStPiammStupCTh6hpXB4c1OEaJKMOq9J7++9XFhWefeWOJo9miDvvU9muG+2Cr
uPmgxW7YJ603vlNCiviRIfJbVYwgB/79lj9aCMQ1c9GN1PhNO9KpzXYijVAFnY45OuNaZu0Mf+EG
/zhkZ0YxAvFPaQvpGAICKUvpZg+WEl68PfYGM7c/ihU5MAWT2nXlb2EUdiqSK9B2C88+b4USiLJq
gQuV2iUrtF8N26aNTAZkfX3oyee9UGCkZmICPQF2m4OgVmHKPv3CwQdzfOzyMx9CjY2L1KrLbC5u
s2cid9EnSST0SjV3QVfnHVBMUlSST3mJzXm0HrCkPvTF3kPNQyyBrOlysijWK7WVpVvNvMdYxGAX
zcMG3uMFLQjPoXSAt5Ld8UkEVGUa0iv74YLrmHdFjTgWIOII94Fb6qtKnyCH04F8zNLmLVF9SjZs
2QWNjdOTQk5ZUsER09p+sfToM88R8oLX0alb2zERCe8hH/eHoaRsic3OvyvT0g1mfgI0mR76yWEK
AaoZMk0UakMRe37kzMeuP7Nivha9QAQJsl2VASYZugqIPOiEN1OfFB5JYkgJTe9/7Qxu0jJ0VY6l
3fsusLXCRpTJGjGXzPI5hunFMvcfW2p68iff9qCB4YSq87rc5srsi+Oqe5+E8WNKSs92oKzxB1EI
x8rmaLQrV9UFTF6bwA1XbG3B5c37ckQQ3jchEJltrg3PUluCLKdc8RhTKPHDzvyn9vhNKlycjXRc
RXDQIYHpz769eYSIzupuYg+ONg/p0bwbxw/rtkjpoLCHktwFfHTs4JZKSlxLA37OaUhp3oYzNt7o
E4xXYLvxMKI4HbFmbvcMqGQl9Sj0StCYEe6LT07wlJQO185eF9Zl3qAD+P4ap6NEbges52H2ipdY
T4mHZnxQcPPT10SQiLBDgRIQ2aSdZtkJAylT//uKfS88PznzHwzTJqM/xKXNcpIGSottnKUfDy05
OXMdQM53Xa7KCpsbfHFXVWNnUa7o7xngMK8Y9MIORM220rHqCzcoksJOhMJTSQJUmJHEYSYQYx+3
lvWbTy+UOivsSH+tNDpd+gdrmfcYlWErkhMtpk0nPSVdSR9twaiH1AWZ7sHO3lHPWVbSRKwNHCNk
xEoEuuDmqZmPbGghG/Kezm2Xk8ywjnUuAapPXz3/vlQLWkBNX//mAtBI1DI+kRc2hXw3N+s2GNJa
rpMyyMUV/7h0i5k20DyVclPTmu1lfHIiab8Di0P7UIMFrH/mfUMx7dxSHAs7DD1K0gqxJ0SjATU0
v1LMX3CSf+qZ3yREZpiFqSKmsGmx0uI+MaiKdGXJE+Ekk+D+2DLMjLEg6KQRI7qwyYAgrk2fsbYE
5qfHtpB5txEvdGPMSPDzzOBiINjD9CBY/VaWd0FB531GnYhCQt1Qhd2GmQVCxSMNxrhYIF4eksy8
y2hsiWGk66Gw4yGUVIFEwM/E1Vqr6IJuzhuMSJ5r/CLtC5sPOUAceZwpENlKMrEkmLnlunXSuq1b
IO/1adUV0LYhTgd3g0s/wjMhkNK8u4iOY5ZEB1xh+4VUDEbvialkCYlYl9rv0l96h5l18UKdRJhz
jGxUBOycT7axGGPCmmjdFT/+8wL8g2iYH6ksyVyY70CO+6CVdkRTPWRT/yAajnoePdiNVNgEkmdL
YF1g/4CA/vS7ZJYefLYBlV3T00znoarB9AEAYmuApWXCiuosXXzyRd98jtv4KD1GKGpIaRYpySAB
m4pYdZk/L6oozRTT5/q6JDyvtAmMQd3jtMKuXJQj8153Y3r+XTzSj5slJrj+foNUyhmqyieHFnu7
LEhShazFF6LA6A/TbZuiV3k3e4rJx/Yx8R9o0F7UM1Xrowzkgh+M914yv337/VWWFoP++1W8zBfb
CsMz9hgBplzKdMrvHoqNxQlJ+/s6ex46RcBSndtFAeJ1FiNwCodmSjvpx0cNbLb7FiCYEkqwkNss
RVhVDPTGclzZVn6OwTCm9/fTM36S5hKw2u1+RPUQRHG51iVCbOAsUVSBKd4ooYv3EIqmXJHXz3ux
OG+tYbnM96MYdgGiOhT7oEH10HGylwFNtq5XfN7Sa80sOy6joO8IRK9SH+sUywJKNwxOHTi+47il
ZIpKTZHobr8r14ItzhttUOtjA99NUOUthQ/W64DbmRGjyvHkisgWtFecGXuXgZeRjJAd+Uze6b6Q
fYK7Zi31Xbr4zMrpUCLAH9hkdkVh5DFt6ULPqjxVH5PNbPMZySRuOhBj2ozba0iGNnkavlVx+1At
UfxHhw3iFinq29hO2qDaIXLnFaFj65Xcemlh56adu31XkXGGuIVTAVa/y7nsiUjTFae0ZAkzsx79
jAtZcbp8lekNH7+EAenEYEBWmjB6TEDzLpmiqwu3ifLMpqtATaV6l/TFSuVnQXHmHTJMRgpEF8Dx
ZXUVbWiWOIhu1um/683SxWcGXJWdKyUMmdoZlZaakI8e2r6q4LGIZd4h44VUnnMR6m69mH4hCNik
xUMNJGjsm9lqwoVt3PdDbgvSSOmkywBBV8zXqm0LGjlviAmIjpfqfjpYaACfDaJWlDzzXcCUl0fE
/o95gBETV2Ofj4RV4jjGGTiX2iQAcFhJM35eVJy5/73ZDBnGMRqfElFJqJN9OLrNhqCzh4bfgOA7
l7w/sEUYjaJVsn2rZCGHzqo8x9ke1BOzV5X2u4h+XgJqHq9jIJ6KugG3obryOR+5a0WNal+sliiW
rj/zmIMnVJTAD6JVRQDVajhikKUKDYBFRK10Pvwc11HzolRVDj5Neb1okbGoi22WKQNd3mKGGJXe
Hc4RWLCUhMfyu9mwsvJLLzXzpGJNxQWaxwWLZkuzoKvLIHAJYErGdmVVllRr5ktF9O4j+nV5q65I
xqjjkbpwDCOseNGfH/8f0wFFThEYlCN5C1T0osxGQ6TnaRuf2yReyzR/foF/jAgw41gwpB8LVgbk
Eu65pXq/O/BRQiXPj+gtQG3+Nr6MJGs3TaTRKkCWySpx6bvvoOxFzFqSab5WylmQ1Hy/CdmCirzA
p6wqGz8Q56FbpO2AMZZn7w+9xnzXIYpsGBK2pC2YnBaOjRWAhzXL4pV4eGkZZvsOQRJ0Srg8Zg07
91YQ2YmqsoeiCVKaeT+KEFh0ZZKchRTf29B1Cdbeolc8XnqoIxvsttOifEs5gTSA1sWi5yxCBAL4
IEhDIDetlz53AS2uOI+FBZ4nhTXNBX3QN5yVckNkNXzqb3miFDeDG7krglpYg3l3LEN4Ec7aQtpq
gxGA/tijoaLS+JArwonV30Li/JZi2yLirKJixCe6quNDkNWcFqZl+fS7ji68wDwlxGlM02ZjwVmd
BF5mHHcXTvF/OTuT5chxpUs/Ec0AEgTJLYeYJYWk1LihSZlKAATBEQSHp+8Ttev6++9rdje1qMqK
jIFwuB93/84Wtf+dbg7J6P/+BIRu2lZzw09BPLvo+bZ+OL1wD6BAW+rkzxDxQdw1QTfcQBeYMf2v
PtS/K8UGhJ9a9eV2mumC0jDZ/FNXltt/+M3/GR76n8o8+XdZGAxuUCPX+FCVN6V+F5/iRn2Xejg5
2MiBNxXbrFm/BMhGKcGGtvKGPoPC8gWH2ft1FoDFBmPB4PKz4EUEgkIZV9hatq+WJ29SlF/lXMOo
yQTtCZumYF72UwW8ExCIExY9/qvE8n/sdch1rHroJvw0LqWZj/W6TubIAIz4T35u/8uj9e9ak4+i
nzcd0VMounZMm3CadlXsi/9KqSX/rjSnaaVCTdgB70pj4MXTqg6sr6ge/0PJ879Ej38vdAzErdzp
np0WA1PA1o3NuVrtWISMyP/wV/xv39C/7jkq+1Vu1rCTX5cUutvMD94CEeu/OwX/ih5rywOC3lBw
aralaVKMOyeZwJDPy///5UFI+mdz7/91Ev6VK23d2NXKV+REBjnuN6nDHe7R3/hBCqJZvMOD9ZcQ
d2wTgCjbEah+rsVr3QbvGzWPidbvYxR+S1p+eMNS5Vz2p63hR1UmdRY20UPiLLlnSXwZSGVvtsmg
zAYzLdpOXhlRH0syt1k8058q4uKwGhwp0YInAAGwoNXyA0fvXI9dDnvZ93ZZnzlFkt0T9hp1rQAz
Y7mb4R5jmIdIEb9Osnxshk6kfgnjlzHZD3WLQerxhcr2kYgY+wJ4HRhw7LuS5GoDQJVOj5hM+fLC
qMtMGH0ZAgcb0p3iSJ2hAO9tww79OPySAK9NYL6lCZl2g7KHoS2LXspchzCcBsatIXXGwuDMGElS
wxXIC3jfMty2XTAn4FkONEoF6QBfZNtlVlHuqzJ1gJ1NEz+pvjpqjABoP3wo+xW+QwnMdHVwmWrY
z1UbSBRxUYZbEc/iKPlwksN6an1y3OT8KhaW1sOEOg0WNB57WRz/MuV4D6nofmbddaCizDaxXaHr
HFQzywwmjb+TWu5uX2/V0LpgffyCYSmoSb6uijCEAZVZHhKcnkwo/4NVQ74Cjbdodo4dfMoI+O7x
/GR8997r6M6CK5jOggxgc24ub033dfumXTVfVTCinqjVr5G1z6QeCsxLHSBjFlxoOFnN+jCFgLC1
bf9gCLmvhvUPCF93UjMYkg3+H9fVxyC8LfYlr67vz5oCoqv7ApM+oMdtf2Ildq3wgqzDvzSld6Yb
wOFlDSDz5CSmYPWSt2p4DjBUtts2eu9V9AVpELDECf3Ty9lP29j/cJE0DySyF0pHd+GB/0LgBFzQ
CC5oYgL/r5Ic87sqeISP/ZWuyuS+8MODM75XyNm5vOoo+LTG765dGbEUkgUGSocuEnvcACqLutn+
Cqr6CAva4UmOrUi7bX1g83Lt+64+1bbRe0zCjYWFCIrfuPmIVcT33sZV1jAv5R54esRUn2Ft4x36
Knmz2N0y+Tmn5llgWz+t+g7Wfl3wJzFVkazkWvHyqS7bH+ZNJov9eUxXOu40bohmG2DdUdl9uXpA
rIrmAPIf7Js0cdnQknPg3AGCbZZwT2Us8ZpPf6tf5MCA+k/K/epFr9baN4h5bB9VZo9NGXiWRPqF
eNPrWPf7GXJZ6q/VUzWIId+GxGZ4bi+T73+usTvbSF8CBaxqMha63kihPAKseEIO5VouaadhWmMa
ANexgp2tXF+MDU1GhBemPoW9dBh38mGU9Kkz5TdWzgFM5vbUdAtwjJWABYvlJ7y395pLA7uSmeBt
GrdmighswzVXYoG83So/X6LuT0fUc4Vdk1RVAdApo3rQEyZa4YQLdyu+8TRa/fLUV0udVyOxadzp
PUHvD73877UHzMAP4zVb6wROkOPqHw0iJRz55r+3B8/Fy7N07qkU86mdwDBEwvlLe7OXY7zv4PXR
36aUNseWVorFcNi5xP5pGKP3sC/Pi0leIxAdq7J98VpdoE2aI3TUQKl0Yw5T97subC4cJ9FGFBDp
xv3BH/9RIZbiSS+6nZj74S2hMTgs5WrSJgKyuQZ+JF3WCd0Uee7sAmuZNjzQeQRqwClAsivzyY3U
OUb8962I+zTwAJ/1gt08jnkQlYgWNA1mc/BEf1zLoU7FCPfVbR3gyeQJk62SADSMjtRh2MK7ma4w
JeMVqM8g+mU2mk6JTbKmj/eEAXzXNWNasS73tuax2drPyKzPvhoOJAAnyl/gjJtuPPazHp0VjDRz
7H/a8tDE5n0q5SGK7BOklzpFSZ4FTAypVlt4SPz+h4yAXjo7L4W4hfxoPjmzXISZgJkRSxoLZ+/C
sLvEsukfNpWcA2B3eegKr0mizE/oXbkEoDD7bEobTb78YPt08Qaq76zSsEkMTjB9L/GieySS+mDM
4qdJLFnOY/dgeUcQGZLHaFF3Y9KDKEMOCxbO09JMhaj7J1Xrx7aukr0ZozjjcoOZk4rRC68Pg1fv
ag7/UOrSBNgPLEVUKcA+Lotj/RUFmFXCCqWf1sEE8G+3/UElDA/RdTnF7XYMK47zD7AAOtTDlAHK
6ecTl/ao10E8mbJV+9DgTlDdXIi+LKhbj7Eiw5WPsDnhK3tiWF8Y6FIXYnPV21SCZaxoQ0HwxIMV
BfciiV5qJMOBicVuBAGqCIANyaq6p1jHCn/PHgEHG37VOywAYRE1tK9qRW+H9AuwxkEEtAUH2bV2
0zvpJz+VEnFs1R2c3ZYN9pxM//ge2mchoeuBoadyrIMFFjwVJuZFjNUc4pnCejPNwXwN8tUr2/26
rSoLsB+EdrZ/RoKAowdB1A/u1lHk4QS7kpWyc5X0Pbrrybc20REn7+RBM9Au4r/JtDB0pLbyaqyT
e9q59oAxnfoe/eD+zXHXX0TTtwXmDPG0VsRL9UC6l5Jw7InxCEtDyVrBqKDpQCzyHNvg6aqB7J8J
ptcDv/Ry3mI2dTUoK5xmiFkmVBD78fK68Lt5NJlzlXgY5s3tOmuXI62CsYHDinGvaB1XABPFFC6U
o4HBMYZkZDEnVf8i4wgZqMd4HijfZrAXBlHbq8wpZP32Nq81XLlQTGVSjt5BsMrjKbzoEdbaTmNb
dl4Y+6lKAdxv1IR510brEXNQ+rGsxunRJD5tiikQzTPbMCSMFp69drXr8RFpbzHjTqs33vEbJTCq
1+OqsNaWE4nRpzyRDQHefFLqcWmXvQ0ie2DN2mQhneclq5jmuJAYljpWObyKpmrOYV3Nh7Lzyx8v
cO2PKrtVpFGNpuHWLxOsjRSLcjGKLcgH1WOsQLc9X1PaR3Y/A6l2AZKlKsaksunoOVtIxcOd7Bq6
w1K9OSWrXxXRVpZ3uqJYjkb5sdfV0nwxx7yHOWHjfdLV1T0BSw4tJLIVMqJP5cbAphcy+GB17F9R
yME10MGxVeG0PdarD8zJDD7Prxn5aUbRjj8bPvuvaA0u+dBaimQp2ApeboAc4hq+rH2lvqdEjlnt
1Bd13eMg2i+QUvC7SwVDjc0iY1vW77mZZgCJebDHauVzzGAcAKm2fot99BrJpuCNFQ86r4yTIgUA
gT7MXdzsmUcA9IXcUKxs5ZkYS/EcRP2cqTWQmNzzG2wHrEtE0s2RNVde8lCJVuVBvSInXia+o6tk
R4/CosHJ1X9VteWXZhsRFof+J9iwgumX8jqw0Efwj56ntfvm3ZKc4372MyTzK7L0hf9dJ2JSWIDX
aalnTA24wKbVXOKhawJM8MYeuQtAEk67XvU7W471K/BPw2loE5g2JIGP4rx/8Hxm05at09EY6ad9
OSdzHogyxPE17al2pP4rMROSrnKVu36BrZju1RHvC4z/1ZlXrFsmV9g/w9iPV7BOU8LsOVyi73iv
3VtNLRWFwvgkbvtbi8D5ZbQDKoqC/6x4Kpio0nBscMXEJRwEykFkPWjfqa7HKQv6BGHWn+znOHTw
YNj0AlKgNLmIWvOpk+h3PEZLNrerw/8V4NnfGDvydXlY1zX8xfB8HeN4rHaMtvU+mPljp7GqK60F
i9kXr9HocCkJ/Y0ncj7HfliffO3ddjHAo3bRkDMQcfA9ScP2i7YMnr4jPQRsXLO6HNRpbEI/T9ow
yHq8yazGNFrGydKca8wHo+LSNwpTD5S8rW94w2HJa4BxM60AyBoVg4lTgDx9WWJ+8I37BvXc7mk5
XNcRmqiuW9i8kekXEi/3tlZVmNZxFO1sVN9PIXL7Tg1VHpq6KVzvxDHm/ouWwCtwHJ4ZG+NZE839
l2nCb1KNwEF7PfyYuvgDH9G7d8DM7PtxeUL9O6aSEFjxguXUMl/fgz437LHeNP/YyXlY/2WfbsN1
LxyZf8VL3+UcXMgdRJI6D+QCI7qtDGCISWFGdXv4dSCjdOssrA5G7rKx8eGzEwMEnuLeby9xtyJ+
GaKS+5LYZU/k+Fk2dZ/WI4NTm+kYSjt6W3KtHBwZlrrNPDz5p3DwZT6VPfuJwEnbbwo59VIhNesH
Y3cNepgH6pXVzrSLn48mCXdsqWIESp8V1YS903L1vz3ewnwSzGEYDQwqXyQP8c3on2m5ofv9/qI3
nNzIn54rhXRi6Kw4zFrXx9m4OWdd+B42ZsBpAx2oS3uUhE2O/zJeaFXWB1/UL6JsvQWJtIuifei2
8NuirL90q2sfsRQH++ZEw2YGq0rHUDUMuZ+UBbK4H2JubaJEwEq6ZfK4zvR35XW0MB638Nxz4ald
xveGzeHZr+i9w7NwNmiRpRja0jvm99hOXCLYr4bbV7fGNMdMLhx6S6UARSd1zmfrzj4aII91OEQZ
H8uwwH0DQ9ySQACZnbcfJs0voYVjWLl527XBlZhrv3J/K617gKEUux/BIAdrvuzpRXcUoToM38zY
tgcPXZoU0PBgT5fufbKjPetayEtNh+nTBDPIF6ZNnjyL17R8+OZzC6PwNsKaAeJw2sTz8hHzsnzn
JII7TlupYg7kE8b1TI6K/7XtFljWtFAGsJu81tdprMU7lTELdqOoofaj2iiNUKkNraNfsglUD6tB
JM/eUPjWIWD0yWL4Xy/ZBvNL9H4J3adfOiphmNGbhFxAVUekDx1msDvH4c8kgul99brhbmra7Q7S
L9LSptLRxUfD4oGWa3MX1K0RQCnx7oTRVP4Q8UbwXZ1YihCGVNZuPWx+EsozF/V9ERDn/e1co+8n
1FzPiwWf7ZB4QFXuAc9bAeulM+yoAoWkdbYbKvSQDTs1YGd+HlrG0jiSKBBwraJtPA6OFG3pxx9h
WPbDJSG1/zNrPu+oWpfvOlnwWnMlt4KS0nVpYNqpg+9AYHeTBvfMYtHwaPFRy2z0J7LTmP+DCBnD
vXuZoVRENsxGL8aZROOykECn5SiUGwRtNmKsf4Xq7s8Ko3aE7BcZd4dtrUoQ/wfzxDkFLTlpZQAf
moDPJi0VH15kwtfPCTcqTKc6AjGBRNWQRiJa7noPP3tAW/jVTJ4Oc2KVJ1PbVfoeB5hGWaus3C+Y
T/whKAYPVAjzIcnYwi4gZtty8Gprc93EtmDIF+vcdR7Q9BgovQ2VJN1J+BWBRytnnj2LpEfxEUo2
/BDV/ibBKHYsWf+uIeQB5bXrUyw77nZDNHp/pmjwkWmtgAmlvtqW34zy+KH3E2xPx32r3rYVu8gT
5q5eK5Ted001lBo70Linli2RR1sKlWFhNUyVonPGpgBncxX2Dmsw7R4HyqSDjsSpHkmUcuDF7zAt
ucAUyJ+SyyqQ7wooNrkWqBvEzXWgj7zJzxZ8mRlrQpZbGo0y5/iRThjRHa+OBjxDvinzxm9oJhqQ
NpDDjXgTQbufLYTEqoMh/Qx0EbLr5DYThrKvvqB9CB0Ea5sus0LTz2SQ9bHClDhSrhI3vIfk+Kl1
SfIUh7TZA97R7iLmJwViebdnLZZJSdysv5mO9Bn8d/Wp9QDj8GFA9T6XtXta6zVO0d1QZ5TuSCUw
qFDQJDKnGoP1f3qkck+JLh223xvvPoFacIfoEEAqWrszb8o261TnDhOCINbxq/ZRemN96kkM65ZV
6iafB6GDhy7xz7bB9l0wSnAWfa8prIj9venp8ojJ3fgQt/57N8omU3Pl9nxR40kHDhKDgDA1yE6d
Fl/Nl7kt6xPSn/ERi1dhzn04aQzStS9+6+ongb3K47g1SV7Pxu6HxAseUAbMOYmG9tN0yHy6cdqO
/jBdwxWqmNLsZuBg6G8TxEFGN9zptFJN2k42vuemwRwdkPhFsyESKCOBgMcNvOu3DZ7A4YB7whio
dTXkOcWVhzE/t2UK6TWknm2A+BCpQtNovgEy34B/1A/BNox7X4C13/Dgz+gSXBfejBaMBHd5Z5X0
L02YYKMdGuzt0bD+Rfrq77xYkppYb5m3ePLY+UsMuQ/5zH1V8nZnpJgLeG58EEOrK3MeTTlfqwfK
5va86fk3ylR4eXMZFQQbWVCcyOvQtfqTMtOiwyjaZ8SL8VEpKa/O+t2pjDbvreaW/WBEkl7F4vVo
zyP0+eM4v9eqRkhGYrNDA8agqCuT+2SrsWGyYOEkTLw2A3YAPdKazc9hBbpMMNspZWKBIdUm5ZuY
V++C4a/1jI1hVMRrE8IeCww2rKBtqZnYTzv08JCaUOmwsVc7Fhv/sKAm2wNc62dd0s7fqPWgLPe2
DLDRTlt56DG6iyKIlQfhQNwdSevyEtklViP/kSvpK1dLcrdOwSMQJ/A1CZ3zHyYfWF6vFLCK0/B6
Qd5CgBcIN0TZheWkKpfMQ7g+ouzusSNF30drSIps+k1vFSpnoGw/kFXazHRTf+4rEp2H1m8LPJuw
XLJsPAtPsmL0QomDwjYkBDO5dgmnu037064RUuHabuGRMkCFv/humwrc7eHL6lUJLngwDsSK77oB
Vg5/5OaL55tfAda29oL2Vc6UN2alt5ALaRuAlhNJlvsxWELclRXLF2b57SmEX9eGLKSjAeqcqYWZ
quiXnVmgN3PbT5ckKufCLyt19XTjwNTaPPnh3ITLiE+y2AKRQGBqOuj1NWc7X8MbjbfY8R/aaMyx
Wwt/lIn78rPrtPyNuqNCMesS2E1OwJa4CjW4H0jccoCxZH5PsU9fKflnKL3pGig0Q8Z1mXaBWuVD
4ObqjByJP6H7Ev8Qgce7wy+W1ipsT2Ufuy8kAHzfRPVyUlHAR7RbmuXbJ6Z7Xu0wv/ZzAF8x2AXA
uhH2MF8Gy2KXrhbLr26YWR4OTbRLeqOffOyk7RDFkem2yMoP+ESyKCFB3XWiaX8I2mpYyC/NW8Om
/qWKaXydeQPlo8Z0ZF66UKKKhY3QVG7kI1IzPpbTKxAIa+JmWfBEAZXfdeYhmBA6Uiq2+cUra/3X
VY0DLzSxz1rIMS3ZIHMLcS+1JPJ/udGqu4CG9dsgsZIyxss/V/RYlbvbNM6vJLT1RaF3fGhE4iPR
G2AaEWMI+1aUYSPYC5scZH6h89BjCawIcRXYyERvrtLrXgS835O+DK6dCfhxrmIsKK8klmdgDiBZ
yImWzbNnK9fkKgjpL5zmeb/EgQcHa15N645FMW74NZwOtxdEL8LgMSnt8ES1RKSYBcUqkFNXE8r2
NEzG5JM1KauoPqoksOeZb8uOrTb8qcae3He0RU2wLvNfwwJ6Uq3nZuwNoNVwVNSDeDaVnF2SdnBZ
1DfzkdUDJmDMWMNOL4jb6KmNfq90We/rMsROt0aQ7cdpeVa6qfLI+H1OR3Y2oNkGZhzRERsrnIYa
uvWyXyw7Y4fpXHv1s5okrIWgakP9vQ9Y+cuUemdBWIsm1kK1HH71cDJJIYfhUmLQg3FFTXoRWSjE
p48sHEnmltE4/NARwUAx+wVcFGZ/vbcExxyZlzrO3DsxZGEQ9k/JhAbWGO2CmJ62biK3cjAzCQpt
xA9BkA9bB9MpNV2GsQQjGkubfWXzHj4DRY0eQMZKPw0nOOq2N+ZG91r3OqsNQQ2N6qOq3O8hCN6H
mp94X4OtS7JV2zd7w0j1w10Ecvnsqh2etxx4++MUe8+qpTg2VO83nyBxgoMRDFWEcqekQeOMx8eb
Przo/tvrYNUe6OHDS8rD2Ohi6JcTmA/XZZO7xvXHcq4eRoa5Yb8Z0S323ltWXlzET6XpnqqkevBn
3UMzVGe9kDeoYH9LZR5i5v0Vw4rESiIVGkCHCzCAkTXUxscpmu+iKq7OvPWDoo+mL4NewjgZe/bC
7SFuyyMS4yND6J9m85Rs3mVLRGFG89oH8WlKomcz8QTPUv1VeeiJxsErmBgZD+t7V3KRJ4Hc9lCt
07UOm0xvYZRhLA3GToiwKeXeXVti6ZoasF9wuQ4he5lLccTu9F/GYNk5uIKE6H4FHro34bDsVRLu
5yG61LqT+3ZWFwztf/nKfkc4iQck6APQIsN90MMhE0QF09tjz7cV8jJH/hrPKQZCwOfHLmU+ib4Y
Np//QZ0Eb1COMnMpJTz4lu0FM7zdASldmY8V/sex8y6WN4+yk7tkiL8nK8zPsJmvCP/Ye0v7Db5c
7sLgc2iHy+0hGAcw6Fck9yDNja6993o0hBLV/gWH9YCo9dtbsMZTiuW1TUiBv7KwOESlRAZl0FJB
9yPetRg7kMlyaLDEhQruaZ2SAjv+BQNXbKIkp/iADaeZD+cZvaGsociZ0J8K+rlGN5UxnFOBFrNn
y3Mwj58yqO7HSARXo2cYjN5yP4LIiVW9fEoaiKiaIqWPf48DPcCj7EVpVK+bPE4TDBRVAC9C8LMK
GpNkZ+N43YGABHK/Na8tF1eu0diaGx/Wv+Nc7lvbfizgquKrW37hWhtAYhostP9wysjYPHfd6O1D
f+5yEsN6jAo6HidbE/TA6ye/1QCYCXmk9VTuOBtVkQS4uUTYPUN9hoNzxN2pm0Ifwg2eI3xhzQkn
bMLuRxtk4Mus+eTIFV9vlEkSf61ueYzGZbe0/kUognSde+jZw3hdBDlhCIyY/DtWkpECCIgMraDn
NmY/xnN3MIJReA5h/hXPZ1YDT1hG8ogfjKCXB81QKAj3QMy3qRsJGuBtG+5tKK5tFZ9gS/U8CnuN
Q/8ciuWNbPTCVJyPSGqh4wGeli4E8qqJwy9fLn2+4Tb4xie6KH+5W+a18KNuP272fi1HCEHC9zJv
UD8sQnXDmx869l8KXx+UeWr2GKIasxbiW9rJdp+gQQiTgm/XlE+kBF88tv5d48YHunJ5MHP/t1sT
PwfNG21WQxBMhycSD8fR8AsOrc06iF0CakfS3XE9SeCa28dKTxAKpsYeQbgO020s95Bg+/3kTdE/
D3Fn5tctGM/O0DMlbZAGMaRcAKXzFWn80NufZlnO7Uq/6sAviIlxGcJwL3MjunRdjME5qshZNm1h
9HhxVOhf8DsY8xlxar5N4Ub9M8djXIr622I9Om19/043HLnQ/ITxkx31vUfG6nPS9B9TV9/FjTg2
JoR75RBDby91lxsIRFnEupOcmksJbeNhi2RmA5iBbnWXO88nqavIcSmDs8KVo6AczmmJBmSK1aks
CM1YYB8IEKPJb9ac429bDGw6k0hc1tXu9dS8K7/85i10wEF/2bDfqxlq8GoTkU4NC3Jl1leJvgXE
pyJc6IQ2EYrSeUAcIoge53LqXvS2IZNv4T7e1FU6x/O1awBnG5c7Q8rjHIxXdGlx/28xwiq+sLoN
4eC0zK5Ah/chFubZdvW1b+tnOW8yDX3LgfYCrnquzE9r3ZojfzxH48gKrgwFick8b9rcGGDRtkcC
Gl3riKGDNzbFUiEusRqNnwqTaTBclkOGyHYurSrQb/OXlPvuY2gXdUAHONMMxEWHWQtU3elswzoD
g/OZqg19DPE49vRjJquX9UruYkPBjJmPvJcHTDXmDGNE8vZW64R+IqNBKqGeV4V0YODQ8RaPXarE
34Xa9ad5FZhoUOj3YT0CkNotfIy7Pocjw4dhkf7n1+oxeASDxUpnNy8bEzF7HJLhIdqGO9QjW9bW
/DbcT9LAIXLis9y+6vEcROtjL+q3iKEn7fn8pW7RrltIic6r18dZj7legA8rc/SdjrNSx/wuko09
YJYZ/OsEEGZZV00WC3hercF9FSY/zit3dMD0Jvy9XtXkfnldu2vKjabYtURqUbs/nozeowQa6dAq
6MAmhL4UhFMxsTVB4t//JqDQZfg1Xmu+xJBH0NWdF/6nBGpCaLsLajRnGLDnC7sT/fDoKYOs2rS/
ygS3DY307yjCUHgCKky6TR7KXXVJNmRRSI3rTJvmN03Wp14gQDTrd5ewRzBePrXD8EIQP8Urh6tt
td5LowZ0Aix65ROOQb20B0wP7q0QSx7H8CGCp+PfRNqbPHfEsOSeu+leujXKEn86RjgTYb2OaUeq
Lavl/Mer51uHPPhkBoubUeWWK1/6v57xxLHXbXKYgwEOmkgBq8Y8QuEZUkjBp6jcXrjDpiEe/DKZ
+wLMd4U5F/u2rOgTMRu8TBpHpMYzlMLQjhxAtFhybJI8bsRDu508oxO+T7rqFegzDEVIeQ9nHZTN
PPwKkZjpwX8CC+E70fQFizIYaolf+OKeazKcEEpx+cXQ4xzrdqVd/1hF7mTrngKgj8SK2aFhjh78
Hoo5lvpQCbVIcnWPxKrzmpe1Jv5Xb8Pklhr7RTL0Lzyht6KZwrrUDG0Wkt7P4tWIK5nEmm8Ai+Y1
QQtlhXfhWROB6bBGoDsPZfgZvmq6WJKYHI2Mq1O4hLsYfpep1wQwHPW4n89SU9Aj6rIY++gaYHA5
a70OzbWevRlMCt6B3y5TPowpqgMNcRwZVIxcfMrdghcyGlRTJHGEYrGPdejk39ga0s3RE6M+DNm3
0aeQUynSc2wAoxXMh0dUUBiEDcMk133zfzg6s+U4lSWKfhERTMXw2jQ9d6sltWRJL4Ql6wAFxTx/
/V3cpxM+tmWJhiJz59o7rc8lAUXx07H6nKCBH8AsmYVep03MTAt8L0m1VP+gydQfhK0odPMyDmOn
fGSR97nw3QWLbo9PSBTZdmrr6pSZnNRtqkCx6p7t4GUMGzCzzZN9p5IfY3oxEH/uhcYPUUbyTajh
xsZO7e40VG4lty9zkDaAOo92LWLNYYiNJBTsjdlCFLls5hDK3g32wJZrUF72hlbaix4jN7YzkF7b
+YQbDGO1Q1dhcTniRMA8qzlQwTqvsaqbUz/kxt5p3PnUFGp8kTNHAoXPHLhuMj7i1F8uriyXd0rc
pypGMLBUz5HuM4W3l0zbl3R5D0ez2SVZZHc/19/Luo4vdaGz31knD7RBssQ11LtM3MbB2bOagGar
sb/HbnoplS33g0tVZ9R2H2ijzDaFHiUA0cZ/VtoUjCAGFBOd8EeVUAe4gtXY6ZB/62N9IaKalaYx
23b1XKuOJRX7VURxf5b05Qd24aDc1HkHdpOBonXxuo4piTiTtJeoZtqFtnGpI/vZTIx/zTRPz8Q6
1btk6PRnfenpP6ALQrIui50kFgF4kpqoytv43oBuH9OkiL68URYPQy/AyEQZ73GO14eyy+293mFh
omzqw7TFDqJ8jXXgi5MFiWT5tdExFCpkSSyEnQ8b4TJhTVsJvmN0w0tR2AsTn7ZrN7ot5D0uHJPd
4ePS7yLWgiJK+jUfrtSnDwxxHVeGkX9LLRymuhi+eI2wqtjL34Wyok0+01nSVr1GLpFecpI1biQl
L8yhbqQQ6ec6YjBWEElDabraStGktaum2OOYs3pkSyg9grubGDuDmKJdW8zWIfOTtzLv/sVdbWzT
iul/vZjr8luc5oi12Sbvso5epiYA3qb47Hwws8GlXYpa88dzWdplCuth6x2qAxlRh9arxRa8PzpG
JBYhL6Mq+r6Zb6eCrbcwa9lLNmjNpiiWOjDmPgvqntEk0+n5mrmtulcWkyo5g0PkiS9RCrksrTWk
wawYCpZT/lJGMWjXVM0HIzLlyTZ7mxcRMt5mAh5KAvYFg081TaOVGydqQG46/sfRbAv/2Y/F0xhF
85Nc7+WFNDw6dAjDyWCebY/v2ti8+UYab+rFdo5O4p8zWR1lsRTqyK0yfXum5Luvin75YoeA+NLT
riK6w53sOagF8+8NA3zRhmXNoG5TjIhojrSqTcHCbcBu0xXuFvAFNECb9VwiOs4l337hAN2DVZKk
TiYWFjRYONjX0Y+6fI9qJkTAsyXFk+ZqMIIoryu26UXus13w/oeU6H4yBxSJC1ak05Z3RNuBqS9t
u8lto5+CqOjjeGtUqeNtljxPkqBqHK7B3DTpVy36umVKm3XWkcmGebKodPAl23rfbJNKEQeqmZJ5
uyQE3ILFcjRFm+jbyTYFo/qwliH/6nOrZUW9kXQuA9jWng5p6U/v09SuL/2iUvKA+mlqF0/YQH78
lVzj5y/p14w8dr+ZZ4pgaITfbjybyxL6iz3HzyY7tiZAuQzKoOurhOpKs3qb8H8XLYNTgnkkHxnt
obCdzDoiNcXPs6Fr98orG4r7pnGqEGt1fnKsDNfgwGDhzeViTpfSaHKP7EDu301P8602WlL0+ra3
LCO5ghx5N1E0MIx9r8cvTeIb51FkqP9insuUvXEi/4jzvHjXwWqcjVF1JX+WRILqbmJ//BZaz1uT
TAUPSSpSs01bAiYWZEUvzXNpeprPS9GDf7BqrT1pPbpxoMVJ4yMizHW+X1SdYKxzR4c1KlU21wFO
dzg7xh10mbYzMJMy6vhJt7sGJHJ01FvuGi3Bx1xkGmzZ/JETWveJhQtAdKT7ZBmfxZJYaLFcpC3r
KcTvnMVLtfUbc/5XlAyhNkVi1K/t3LgwfDZpwJuhoCOj/eZFbXSF1IMqsZB802nwkm2MGc+mkCFp
KnBQQzjcddOVF4pvlCjbGdvP2M055pkNLeAlM4/xLjG1NVbEEgnttGdG74rgWbQqKWftpJkmZJBV
JVoSONhKVVD2tqPQQ5w82k1qgJSwfTA4y0buvzZOYvGw1DoSNlSz0W572+R6QKdT37Il22sPObaX
eNdQvNeb0entgemGuzpFGpPRkedrNANykMLY+mqEZChHd6OLcTcSytajOTEnC3vPQ0SPBM1DIDK3
G8PGjVsZCDkOn/WgrK8O/t0/rU6kOrC5v79n5rQJNanU/RdbKPO96HP5D+UToi6dfWYVKVAzRZ23
wqhs9qY7soqxQCrJpX0ootxWW3pYcB2iiNRjdmrHYvY3GD2tT5PrTIQm5iFOuXR7SlGSfigqsmST
Jsvyo+pZWiGZwe4HEq/owtpKuHvsUTp7l3FOejDBX8ctcsK47LhL0zfleWx29z05vPolxjkwUARu
hqeets8Y3z2VopAymNPUnbc5b76/iyHtJEhqPqLQIxHS59irxK1qpn4+0tRy+Yp8JcOjqZenlp99
OfWy6XPGwQbYBpzM8mhNBPr9HGnrbFevJxVIvz2IAl7qYLg1K84bg1C6k+nNxaesMyfZGoxg60PS
LXzqjj32biCsynhlqZSZAG8OjPQ5rS1v20+tA5Njt1gFUBcYOmX2gFDs93PxY+aJDbBusRiaF7OV
fSPXJn8zdF+wMNR/c6sUECUAp9XEp6jtR8He+7HBKZrbPVagqOn6C3gQe1GLuRePvi1KmwwtWrdd
A87TPDGDrOBKXeqPjT9UnsChrukFgx7bVzQduDLsUuPsNpIWnVcAFCA7TbpqwrSzzAxuVLeMoNPY
7QOHZunIWnyFl9JjiRkLGXuOd0oY9loMNYeL6ajqETlWezS8konYyLX96zfFfKszrfq7+EI2wTzb
kxnkfSYmeIEBccmbGcEgS0RwtVppG8umJBms2FqVyKdtBZWebAarKtgGrnTDuQmjMeFVckeLn6N1
X+imlKa9RwsEY4l1q/LPw2zANtaV8Mu7GFS0kVYH/Nn3XIDiPNrNlb2vp25W8JmrgOlDLK1lVYK8
2JyTZfzrLvm/rOdt0a2ofqRyJrOWcwdmh3iQ+U+pza+apKYaUo40rzaZSg3LF53xndd8MBG61KdF
sWVytsvNGaVPwfa0y5VG9MLk6bgY5pnR/N7WHQetTP5jO+h17IyjiscDPqB9xPgX3NCgB82+Pa1b
PzybwFaTx6X7Cz0PL6EgLyYm7645j4xAO9gvnSWZMr1W6fCoR3kdreKT8vbusVt45488Ellmu7sW
5gjME8I5uzFUfuitFWqIIYboWHtj3RwqDkZ4BKSvZN3EvRRjxNGt+mShGAQMxdrdMDpnnWMzYMh4
a1LCRgtCqQNLsc2rSstXCI9b0xmPMen3Mhm7LQM1etrZ6w74mOaN2S4nK0k+O+l+6kV+8+qCFSLl
rdBmh703+Scq0SEycjqKCHkt6t94o8gtTMAUsHlg21T9lqYOhHpqasoBdTdTRZHTE4zYzsPRhGfP
yFrvPAhlrzqOmf9A30e99P0d+5YPSVO+GNU8Ba5unNfzCH9S/LIMbrmJ2XAbJCaddibRWuteCy1r
URRuKSUFLx1LdM+sojqx6MRiqWv1qyzjyB3+G4vhz+CwZSBLAUWAkxhGswaubN5Nrm3PGjtTMORQ
0GhVdizAP+1Zf19vR9iXLuRavo4u32RtTV1gMXLZxg1EUAwq3mTG62pLaTL/w6Kv3HWy/E65PcAv
st3c82eXvj4SOh/GDdM6Aup2Y0LEbBml/xJW2tiLuuKtBNvS3pJ0/skN6+TxCdLy+py01GKbxHXO
2C5uAy2pqIjilq7+39zOilVJxn6ipQvmWmu2o7bCYPpDgLLFls68u+tvC3xqlXvsarXbL+kyeerL
fOdmYM90TSd7GimJuUEdxISqt77ZIoJWWKk3wJY/sMblvta0167FLLGapYJW0i4wOYfP64ZLlIIk
mqXWB046/umlvKe5h65rQDKZzXBgb/M+JSmHA28lb+PQAtZcJZ3JMAXzfOGog475xwPaI28InWLI
fqmvgSPgvNvPRoxUICYUzDSLQ9qIl2XKT5Hn3gtXvPted2543zDir55yFkpQjC6vuaeeWSB1tgcY
nsgxBRD5eOJTe086hu7GLM+tAkkH+5/T7jPuxbxx3dVcJqqX9YagRnx0Bv1R3Ld7J9N65p0RalzV
t9Dx2aMs4nIX2e2563kA88GdNoiyIWVqslGGtY+66dVh3nDkpHhMwn7KM4Iw5qTYZNrw33pZ4MvR
dNdtqzTQ52Icdkyqb6hYr7aevJjj8OGS0lAy+Cnn8rPp6ysROCcsM4EParDVhuU/ZhbHzLKfx6rr
wyTPTmM/6vu0GPAyokjNjMBaI/sqOvO30yTfOF7JJI8PRm/dM9v/JjNjy8gVQin9tBbjvbfHS4NG
vq2q4Up+x4clwJSF3HV5+5OAba6XNUrj45R7WgDLlYA4d5+DpV5cpmssUmabgp2BvHm0rq36LxeM
K8wxftNXEdRIhhvLI3eOM52dnhorKnZuOvyYQ0RRRkhbWCtE6MFDrML/QQCoc+yneZ213OZV4KD+
ePRF+pTKdqvTaIdWVY2bZYmv/VSkoWkvtxghtW0xTsbNZ4ELsJinP+mwPGdCKt4EqyoAOJyZBy2V
L502s2eAx7KfkkOi3DOl8hoiQqhuPPr/eqmdfU1dQcaaEInpiCOA2S727m8/j2hS56n9jUdWthsy
zo9+MqmtPvhWaFu8wCh832B5A7uSZzY9vXnr5KCUZ9Mvz4nZ/nUT+V+dmKFdm+H6DfkotbnQDjC6
y8Y2SypccctzN1A87VPtXzXmZWIGUTTy4lMH3anG5FUNzrWqnbAR8WtpqAebrE54RY+2Me6KmmlK
tpatRJZP5bJLpcDYnWeHCYvTUA6oubgaNqZTf8pMgtvIi8nvuBWtM+fGu1cS0ca/tMGUdJpL49eO
eJBEtWsz/SKKcjuUCcRQd0Sao5qL6dPr9m+aDzgDRLxRc7Vv+AnFjHhuUrP3Ec8D41bMF+Wht4YL
W+ueqxps0/flV9M1/zEEe6l4DWCnfmPJqNi3nWMj3IqtW3Jb0hPRrRWXJHFVmCMMbMAP7aCNkcAc
P/qDp4tEZ40JEDpE3kWYZ3geuuaE8SjdeUuR0dPWp0pPUHRzYYLM+Dh0jPPclveI3inR0g9MFxdQ
IQZvk3d35tnYItjumoJBtYoxQrjDUfpTqGXjnSC+e1oJGKPuJH3nApeIVhLH/1Uss8BnL9/M2f8h
uny31NQJ2B7KSlzTKuf4xjpZ2ZA/SIkFJoLZK5+dxnrvZ/Fb2P6r9CjrFR//+vyNytrbPDnuMJ5U
XZ6JoQlErl0Js913yj9HY4vPr6uRMZ08D/k6aqMGIFIzEU+pwU8rylFtMfw0hy6TH5YJBSASZmVx
a49hO5V7g7SKncW6xdAa6lea2YOhNZxWboF0Ciwfjc95RB7s0B9aAzCIJPlmLm7YaD7z3jtOZf3q
z7yJewt92e8/Wsf/TzPEFOJUfcnt6OiJ4mp4nBKRjySqzckzRVlAmcVWlOGVJn1r21q5TSEYXpua
KUmJwXLF+tcTo4r3rZnv3ToL119HlXOLDRV9JYlTHmJuOMfxzpiy9hxBl8momIyUb3Kk+uRKeSzL
aZLmqSz1Y295r7aJrd619nNqby1vvueifxIVZw4q2ii7Z1qfD79T322q31O7vdYNdlVXZQFRkrty
nF8kt5nG3eJ7a1/Fp0nJ9W/KkkOrYT+yM0VakCOnE3Di7wBGgQNtX43metbU8sswp7cKuXJb45EA
L6ZSKt34SZuiR0WxUuWOH5RZke4MX22Rj/PPAjLLEvOvqys/cNPkl5TGC/f7pUcDucVsuT7PrMf6
mnp0UHd46ZrhHiU+NmW9eq/z6n2SWhQWCcbmIbmaVM/Kn8/or2hl1SVzKqyPXnaB1QhlhyelQ9ZM
JL562AXNo7Ly3JmnV2l7Xam9woWreomIzcqvsaIxG3w0oYkaQO2TAo6bTyrv1W6y44suMp4QYrLa
9LmkLsL5lez9wcYwPbknVnnNgda1+2waQzsFlqKlu/W6syd+9Srj4T+dCozmc0w2mpZDfWX4LaZP
Npqp0KrdNuyIMcBs4/6A5F1V7n3nkbtP/IUVpORVl/XOZE62oe/hLJ42etNtu5XyXuhpVKJ/LaKZ
d4nBTF5Zd4seJPKMz6XTT0Or7ZTWvSzS2speUpXo9rGIjGfpcCDlkfyXDogTSnv21UKPUiZPjGAP
Q9efzEp8uny2QWsJYi7jnZY64fqnq5gpbylvCQgZGKJk0Bttx07BWMyho7JwHFS80WI3TDAvjqrZ
ouFAJlIh5sN07UHze1udFjW81XYjEQCj+4ysVXQfXpx/RXN3p4iXK/WwF4w7IKmQGJfoksjx12vF
YeRwF/N40cGJwF+74iQnz4fdE3td019qXqZQ/U/zUu8cT6GfuRjji+KlNeI/OrgVPuFGQEJzL7pB
k6T79clbGm2nldzceIa3Ms72xFYDvbXVHoPHc+TXgZjSAOA9tDoPJNp7Rtj+WlLt1aVDG+h1+U5C
e45wuiM0lEO2g+gLrYYkAv19ScwgZYiJfKHvS6kBdheHca17fc5dq8vBbvwX/BeBO0E2isGyQ5Fm
1zmvYCJqiEKkaTPjF+XyIaN6m3n1fiYUYqmxNC0CX1TF44lp5J/PfZhTAaveyGEcUZ4L6H8cY1nS
/GGAqAV07ICdFR0WiNyQrOSUr939qT4PZRGMggaldJd3pWH2KuybR2XupO0e0/zrpMe7yKz5nBf/
N9K0hzSBJkCQ7AKZz5leu6zcW2LaokpvtdwMR0PfN64Xssp7S0RUMPVQrVTg23hIDwR3XFpTD+o4
uhBufWuqdh9HKLNpeaLCvtWWAtbxT+tNC4mDCD8821STVdPtrbTFNDWFbWfOTP3j/dCOb7McDpD+
NeRXH0xzfsYIvLIEGJxHIFErnJL00Ijq4WPknhfnxNt76zs0P9iOMCgkx8m0cah67CabeOLF9FIb
ZhDzGYmu5BRIQheQvEJ+HN0+3YwcDSlv9bpCfhRl6wRjjtFYak/rK01Mnr6ZrGq7vnGm3trmbfva
6Mue9QYPscgHKpDcWYaF/kxOClpUepqFvgUw9zHNFTc/HwgUaM0/q+M1mtwHQUkH8oz2zcJcM+WM
5AVmhJBepBxYtAqrq6objQDVRm78cSK/bH4yhuicNuMj6uIr4sEY6En2Sd7SZ8sc3HWqeymc9zJr
J1x9gxFwaw8bc+yPphufXQaJgncR87xLFvdPvJf+VLl/k40Tjkmx8w33A4n6sujmCRn1W1fZYRTN
stK0+4VCNmqsX09GqJh9+5Qmwy6CPm17YtnBEOqgUbjI0YZ7brxi5dPXw7NuuSXHAa8YMmiBezky
12okD9YvOJmy4lGklEWSe6OiWLmjLhgLdYl81p10PnpCj4JnbyVVZsAOrqPZ5aiPNsyt7t7SpQqL
WsBG8jybPJ4mDY/BulFNf7DiotxQUPWBP91XwcD18YCr5SUey62XPK+XAjvtCJigPZlDvMMV0gOM
4DcQ3VcZkXOHuUDonPPsAPjXivKY1u15rJ2dazmUwsvGM4ZH5DH2sCoGGQYea7s7tGg6JC1AvMUh
nqF3DjtXGo+5w9hkdkev1s9+6eBCs5ytbkYH9PCcgSSGwjZxOmpAXodztPO0BT7Kucz07F15ZQ6e
EaQ0XpgxHAir6MG0xk/Hit5qv9zjeyDLQe7NdPgLLQDX0gRaFu9VVm6M1PkuzTVe6WetJoQUeE+8
5ORx1HFj3oW6I88zKCa0XA3dgbExmiaHF7+/hvKp9S/xa0p7baNhZWRHJNV3FUbzcq9sz9uM8JzV
KlDq47R1M/Vf5Tbh1C4AgLmzNbX3FHL+kg7qZ1DErEy+G2otPtfuz4ySquxBnmJhZZSszoH2KQ6s
5dnmonhl0oRtNsL/lOO6n6bB4kwmSOkHRqvpm0Zmb/WMi117L8GI0H1cAEPEH+DCF2jmXVZNf5Wb
0MWDl2xi4SNaSPeaWNySRXnqrPqMz29T2/GzzQ/FDX8qGhCuwW9QivIw4y6GD/ztuFwC5coGVhka
+6PpeawKvQpFXJwXjiau9ZOeJ4i7+V+K43dCJn3YWPOvTkHU5KGGd6WKNazA+pnX7z7hUa58mMtK
dYFhjcjkcFh8WHZpnKLUhqXv70kjd+0iQk+zw/Vps/SO0JjmUjjFkx8XX3qDe2r9i7LTRprcf1yY
70i4FxaiHjW/fSLSg6mfGcYER8SioT6sQvwWgTl4Zw1OJR7Nc1Xkp3T5y42w9lif67uvSJxDU+gv
hOe+uqa9SZnDr4kXJIlv+tok02vYpvVCLmcjuTUm+T5Vw7FegfUE5BdU4IRvuwtkNXPio42tRvvc
g1Vz/v8KXU/QfKrqwEVYU4rXpqmfJnrWoBlTtUn16u+UsxZaWWQeMXTdWHxupVd8Z4X7n/JwI0sG
QMDNbO+KEobJ0LrwPoselTurmsTZgnfeF+UMPOxA5U14I3ivWq96OV+bvIVG8ZQV5rVevGvO+EIR
027xI+1Ggb5lMbRmSrq0+xYYBq/rfDAXjXWyXUU7TfjiPBj09ZoOqbmAkDCFRKRy7KMR+39XYFvI
qTrk1VTsUYneG9l+QrDtIYMpgHT2oMaBntLkqAW3Dq4SSwGcrTv0gsKf18QQyLIWrCpN62srchHU
Fhkl40QoSt4/2RQ04zi8dmmLqDNRbiz+Yy7qt8xE827LAybEH4ulvkqIHTNsUptY3D30ybdKll2T
U2Lm+mXA2xhEOivZh3S8CghYz9ReFKanYCrsx8TBP9PM13lJ98aQByNRwf1dHjwdpVkZgpW6dKq+
Vjc/fH0ybDg4KNixUJDofPRxCU30DxtJYYO/5IUs0r8TBisKG+vGAF3bpANpRHPyb7DQnY30e8iL
P7PbkeBgtofUaJ5VgtO/dR+GlQjY3fgAtUxZyBoeZLf8Us4tkHWzPAmIw2VxXk1bPE94TDZ65YFR
dNSF2L/gd7kBcZfylHX5WXrVn6zUxLHQ+o9aYWfvRlodjA4Xg3MCQ5Mkh1oPvKXfT1q50zrvMeX9
Sy3VzezNj8KN3yLsZQzwHDJ4Mjy09SB/pTN9mdyNvkh+tcEJ1z6F1zdqQLKlV38q24WiD3u16d6R
h1NsEB2YEhUZgnFWtO6mtT362d78VvgWcrM6j1YK4c471II9KpL+Alm4V57z2To5PskSqLW38eab
tDSy4r9802N1qKuCcKNeEkVkrif/8opSOmwRDf/o/tzu3JbZeTPthto0ruWCTdhqMOc5ccRscwaV
Kdvi0g+yP0Zl7m/Wk6kq4JKt9uGwi2KTxYW7ERi1t9COEf9k9ETvAV2aUWpplF3kD4MA6foWBUWG
i6tdI968c2xsnSWpQikWmDMuS+e0NgjNJM82y4oIBQQPs/1FnmsWSm5mZ8QmqtufdAgIT1r6T8/z
M4bzcyzTL33ydozaL0aFMtaV9SH1bNDK+I/dQ936moe9OTOf8D7vsYn5jLncj8j3j1a+QMukEw3+
/FS0aNwYTvzOediTIhxN+9F5wBjTHqxheFuXVU0c9fG0Bt0bS6jKNOwbvQZHr46uqU7ViNk9IVQI
RXJvevrd7cpXiO33ykaTx51yjeLu10uz0zwhq/In3qzcupgEvBTUMfRBMaEtPlOcaDrb6AGzuyDf
EtozkCsgkxzJ1He3S2fZwRh321VlFLN3jxqdmr4rmxA07J/TDJSsBRAq3PPdXYqH7Lq/YhEDoA5O
gqFB4Cn7X3rOPTESYSeNw1qGdG70zd0SJkKcJ00LzGkkm3G9r3zh/5Ue7ycVvyr0DNPPj7mTHf0y
Oo0mXjsi1iCNT0bvHNlVf2PXOufIIog7YUoxWzEhxHkg++rRLCO5W+6FpLI4cDKvp5Ic20Bz1V0l
NYyv7B74lxFBx2IfV1IDlu1gi2Adae/lz9r8OZX70iG5JPn0cEa+PucThMCvK0EkHaBMhvt0ykTz
8ICfCAyCxPGdR1wxkVysq7DHczHbT1PlPhtm/tR6/WOM/Y+onQaaseaS1pRO6+U1V5ZloN5OPHUj
gPO4fveEVMSb1CTVak2DQje0+nrbMkVbdxElUF0Gn2g5La9dUt2Mnjg58pki+pHJS3fMmlS4jP6R
Su+5TMtPgoOvsQFjqDX6/4tLch+CtKufCq8+rP3RTJVuM/sWUfXQK+BSUalbZM0H4r5Oo1te7Bqh
k2q89c0Lz3xxMy0Eu6Zakr3ewI63Bk9zRIRbaNt9xVSnzrZG0xRPHmz0oUkHknrY1hqCZppPU9zH
+1KXyWWKpPtiEqMEm2ss77KhQsYwph+HCU/3zjO0+IfYAYx1pfCybT2N3p8E5wk3S9wXt2LisCE2
/Sj6kgilYdbJZ/LXbodNm0DOQ2V8OJzwG2cQt94yiVNbiUpz+k1KkJ6Kl8IqA2h6A4FIbbIQjMJT
z/Tb5ATT4+nX92Zk5Paf00WnyNfcK+Z9JmIAM1sZYVbqp/6VXNu10LP+2lH0OioSw8o64aDKZ/uU
p136X+2PsB+UDME6TnN0PQJlZzayjHQPG0rV8TBBfTC1Sb4BcIezRVDqpqD5X2x1rn2Ch9I23msz
MVo9Tfb6O3HbffADMxDPvVOeRT+IHR/+aB9KlFYy7iptU44URiqKr75O0EGZf8oxxSjnVdHGJFxp
6Ku/vmuf05Z7GF8IUGoyv9dTN+xmbf7qpvxA/N2ZocSTC8ue2N7v4FWfeTk+EdP3u0rdwh/e8ctT
KVbEFAztG3xHfKC6o+jsmIcmU/IHU/474CBxdraCVc5IORvbn4gXndUycolF+4Mhkskgcl1hvOLD
P46Nc8MmBJnW7DDdXyCE+v+/0gkjeiRpdB1LQlmbdJwuvl0d2N1AEy2H59ifLjqabFb1X3o//eWo
8nZOm96BDi4RJFRireaAeVvW83XdExDAIX2bg3wRnQvAMZstATxuCFbwHGl6v0dI/RwX60z4CCZG
HEDb1hrTLSFGYbfwosfR+CWUvHZgFcFgpQz6ev8OSf8cS8HEfswKghGHk5PMUAkkDWylNnxOEaY2
6fn/ChYuMtuvVwScos13m9e88wuehdwACaSxrtyWBMGuxkPLsb1xYNBDm6U6wCEViodT9y8UZsZe
87pnW1AJRAbhlEQe8IlaJHkMtrjPg85AgIoX0PRU5fmfSYuJD1xitsq5eXMpS4w71myu9vRuRvwy
/ouq9qtdTO95lOqKy9U7OfPa0MH+Bm3NQgUlSkaYjJQ3/jJOlDdjS/vpHpvGJkmjUq8qa74HsDWI
1huk4hVpP8flClJnL8wPE1Dpbbyo6qiNWf9j6ou+d5bY2/eFbvzr40b5G5Zfc9HMCSnDaxg15CCx
Ze2re+oofc9+pI+yJNIOwZeqNyOspyTEdaOsjPVsS0EoTxRvh0wYezcz3w2633d95jbUsKAkjvHo
je5XIepy5hXxrWwxgJSF9mYNlv6fG8/qx4IkgDQh4Z6QtJnl0lSmB1efKIA85yWZOC7Hnh0xIjHm
40Dy0Ibfw8mltQT+ZNGzpSRpPlP2MJmFUTIW41Yw6krmgZnNbCEPa3xW/aL6S4pG8+gdb9p5heNd
9Bzjc2zNNeWvOC12TvfUd2SJekxvr1ntPdeDQayDhOI2yxzTskgj8igLIwKmqq9pRqG89DbxeEsZ
3XhYMobP82sxU6vHzfQPmYfZyVj6r/jDmU01PraHbCydXzLw37uhuWN4vFfAD4Q65fAQA/FR+sSo
w+/St6iOSQnpqDXazlahTxY5CUcoCIQAj/suLVw6Sv811YHR2/9xdB7LseNYEP0iRoAE7ba8V5W8
tGE8o0fvCdB8fR/2Znpm2smwQNy8mSc9HV0rXX3nnfwnfR82q6qx2gurWxVe3bzIVH2NmDRcOzoo
cy44PbjQM5WfM7qwV0OVPA0VkXs9EC4nM1vsejsCouV27DIyt10P42jVIML4Oyqzw00WOUdU4fsQ
OTYW6vJV5tSAUgsyP4gf1dj54+zKGl6eu8GSn4GH+yi26i/sKfY2Gse/bga0LeH+kU1s58apzL4m
Nb1Zlrp7Huwot83qz7ZIq0sj8WtXQcSKrWSPmTVnC6v8ESXtbvV+ug9reaaZqgs5y8lpNApfDpWI
GS5WTBuONeWAb+fmJMoeg7fRXJSXOmyZnF8jU9XNEenN8LFbG1G+r7GzrYhw/utV82Pqbg/do4Zn
lt+tPGH8M4HHjn9njgZmkYHRE7QY76WVw1YuUulLlHdPXWvdx5yXiKNQNYg4VuvALb9lzJhr9/0j
bnrYbeVPH4kfzJv+FgUHGJxj/C3a+WHk6bXOoYYs/6VISu6CXOfABz249+AJ9iRxCQ5q11kYBlbH
J8MtFx8QSDXuG99B0SMuLp2sXt7PG0g3zVnGibPxyVk16XToI9xcYBXJooQ9l79DFVV7MbZegbUi
eE6CNjmiMcWLJpuvvcA3fwX+bDw6HGwnb/JjbwOWcu7XzchJxTyN5Q7KTLsROMHPhUGQZ4qDZO3j
rDiXZc52YLTdnoipproiIV/UuYa8yAgY7n4eovoxNGn+nbfCZOOGgZNtsPBExj9vInIVmAZ5eDZe
5acw3PyUWtX4A2OLtG6Pou8x/AJIe7bp2HyVBV7RucEM3QZmdh+6Wjec/AHsWKsXJNtCxTbNTdxT
Kz3xrvWkMcWTpOfXPKoTZu9y30+hOGfST550FMFD6Z35uU/+hnw3OZ6f3PrlaKP/44wt+xzfikp8
AUo0HfkECxOw4wqL8dTkP/wsf8ZFmGAt1noA3weQ5yNfgqDkleAJ3lBCmJnMQTtHVIFsG1kNj28B
tof3epXQPF0Zb47uiGtnOsd/VhrRTsdhNW/xwQ8fFdJbiSN/rfOA8wXglPtvrIV/i8eeQCOeL/+f
gCtVrYFW5quUYwT0bzJ01y7vFaSQUEQwbxBFjALDrNsG9S/doM+ZEVO1B6Hp3uMwwCHmiI9qMsYI
Xc8W5y7U+ZtIW1Y1sTOF7EwHXG+kL0NwClQ+fNRTIo7xSByymvVckw4XwSGlNeAIPUEfHIjwSLqW
iTnJDIMN4Ub/BP15BNpCh3GkJ7Jufez9qKGjetugPMbjvWdY/9yu4XhOsopk28BQ10OezqxkfGbv
SrigJvw7TQS+DBxQrLUIMDzHOXLEZATIBI7jPfA4cjf1zdiG0kmcre3imau8WWFM96rAwhglfkAn
ksFg4+egWdW8mSRZgLONApgyrBPuHDqvf8pYuleVrndlgTmkHubppOGfrvipBs/zHGJs5Vw+EG73
vod6DJ9UMFTHAu1rHYYdr3ep6vFkDXN0EqTqfttDhFIgy/Ewi8Jbe7MmDk1F+POUusmVxOt8ssiD
nWU5JRDm+ileZ1aMSo2t8pPYLqxt0/rb1/g0N23ZWIc8CBUBBQ+IcmoYGMamLFx4aN0nOUX0QMkU
ue49O90F9ZBdY56iK4HBkBHLr+ydV+C51MTSUcyDYro60gVO5HFxP0mbMPljzicI/XGtGlC80v6t
5844VlMTPFPkpnf8MELgTL3rHH01YZIJKzM5OQ77yHVIpAwOeDHk+E6zPP2ljXIimgQJcD0OdUzH
rxYsoQwkgMCaFb4ELGm7GO/bzfEK3g8JguRbwiwJElPA2fTtrP/t64ZxvhAed5xx8tBJdWkU73UY
G/6KqxblCFNq6Sdf6SQ8qgI3Es4y/E0tTCMi8Vhlj32Z5ONNNUnogKZ0x5jcqB2wZCqxmiaGvziQ
nMXq304hmiaqA72p1DKZtMNwOjLQpz6qWG+stVunbP9HSew4J0HKNlxfnNlGKMsgHq6NOXC3YRPM
421G23gOse2uLTEJLBVRQu1Y4o31XnBkbuqoQ3AOOZpqXetnx9Hue+Eb5XPpG9lrIJFlMFKU+3LU
9rdocrmq0zTdU9w73hz4zttIo0mVDrtdGY3cW3go3c8Bvt5rMQOw03MIK0Y33q8K+3O0KlVXOyA5
Ztnve16MwBRMP92ksmm3js+EGtZpEz55TldctIjhjHSBDZO38aY1noel9yBIyayQrO+xjnGgjTO6
TeU79Ycl3eI1Z/AhbF8SPdMmORCiAZfRCAQuRbgxbTOVW0uRtiDB54JI0f1JYWOHBSbUH4g1/k8l
7PIBwRaah9T2VQak+fJGZSvWXXJbe75Y66RqVm5jNnsZh+KdUMq054e58D+44LcFBpl1CNJ9Ra4U
OSH1Og6l4KcNA+il6KkrZbTZtW/Jez5VTK/3ynX1tE0D0GAabPpORo57t2p3+OQOkj8CE1Q6CWb9
UuHwYx/skXWNK2wcOzIrebL1sFHuYWaZ3xFnzzUqSSe6TtWipEIv+rbxEG0ka/zTYINK7wQafow+
yyW69u+Gp9Or1fkGUXizOJtO4j7aTENNIhq5lwMmDfQmiBdcCtpjlhj2SzzK8iw6ke9s9kvvdZ4l
uN4TVeyrBGXHNoz2YhCpy1ZBSWpuIBv/43pG8E+pCrIJ6angUjkV2H0C0BvtUUIl+cK3Jmy1uwn/
Bh1wjLVkC3v0uyzf9HYu/3pKGM9kGWC4p67aJAKp1EXp8A5+VJOUdpyi4XkkEmfPjDaO4rKxw3Ft
bYDoYWBuGnmIR8ybjYCTYjdENC0EhZ1FuncTzya8AlHr/eBF+Z+El9LOaTnsEzhXa9erwJV5BB8M
gqTQRcvWCDadxWaL+IrcND4usjDO2KFYNsLGsoJxx0qBdRmclixf3H3KQFV30XmxOvhuPd2neKoP
mcaZcfBTiHqQ6FkjmhpuwjyExDjdoer2YNSGbZVEyVOYtNYPCA6CpGliP/tijh6gARoimTXdnYNn
oByrsT/oqQVeFzI94+rotUFhgjv3v6Xss2LXMBTbuBuVd8KHWF5mr0P1rV1Q6Cnlrl4z9afeSRjd
JMu4xLF/T9nQH6FycR13WDbSM+McbLtnP1xDUc3SOd8bA6hTlyXmPZ/Iva15sS95xTF4aargO8WT
u3hOxEuKpgIKo5zZMejR2SSd4d6alCA/v2RAL2q2NjINPXyy+sdWQX7Shiku+HHFZzp58B8ZQbn3
lSlTwSohzL1zc6PZWE4RbJJo2fcPkfs2ha56tYf5TRYiu7a05bLl8vJt56Q+ShHE0U3c+t1rkPrs
e/xKxRsogcNTORpEd8zzcldBFh0++4AlrTVgYTCZRtIWUB3lAZOxAHCIZ43iuUzepfC3Lbj7oKxB
gIcg/uw/TdUycfk494rQ5ya9bLjT+N02UgRJick95VnjxRVVYufOivi+pxhnyw36I9GeyG42PFc7
rJKs/gLJvwrN2O7Up8Vyn0cVPmOX/Uqj8VtR8TA5g7lyZrEyuCXQw4Vji8imFs56luC3lCs2Om7v
cZRcHDZP2KN5x7yQHwGbZq75vK0tzzsEWXPyjO7RtyE/Lhgkk8E02O6yrvldB9FdsmWaZEeWzF/n
ffUnkaSt6vg7tH2aFvS8iclncFQxPIV0F7jAUMhobjpm06ICHp2P1svUsRoPR5OIWvTCpu0wZ0HJ
m5ECimY8VpRFKDPG8D5vBW0VEQ9l7pzJ+e50lJzFOJ3nnFcAdHVyiPfWv44JfQn6dwnUeh7ju2k2
uHDai1AfqvhgRDnnSbBJE3aghXeaJabCtECKB9KHZRchuFHTYiUeXo1xYtCoGms3pR1JFlCtq7l1
2mPr+PYTQ0EO/ThS/nqqZH0ZZ9pAMrZtmksknlgVxf7TXDYIM1Fh57vIMswd1arzBi0KWFvnmX8d
x67uqcmtVlTLtZTg6EpHcDD6sk/PNKNT5gC0lRgwPAvwV+Sk26SZ7qDr0oPv+B3xnjR8rl3RMJUl
WJuyGoyFVBNWUT7Zq7qru8/Coaah57Z7tIp+uuZD1f9ybeTiXGbzY3aNCtS0Y0P+F0grkyGaW+QU
9UXTqPQYQVfhautRavoSg7Z0q+wN6zsgLXee32K7UviuxuYp0m66J1gX7gzDaA49EIxVXkIkbBcC
RO1ICztsmf4kRd7v0F2ntd/ROZf2gNypkeYVJkmezjgfbPCwyluxU/sWnuaQhdKd7Yxuxumhw06c
Mho+toDe5I4uqqUwQFZHv1Y9gcjW3MOENRDtSCPFNiy9GNb72fWBC7le4ZzaqIwEUXIY5anjBYc4
z4tdKRG91RDUz87gjnw60sj5hmxASYhV5PY3Oru5AUcWsZAFcTfb9k89OPoAqMRfo38T9ihc/DZB
OfDe7qvNAIMS6onnIqqMRALxqmLD9OJdl0YsJis2cXsH/OqKaxWkErvsV4anvrSF7mSQeNv6SUXy
G5wJV3yeLDidhrlm9xvvVJECkizIdaYlGmhuqAHmBJm2Kmyzoy9bGBm5G3GxSZJxxrQ+Emboo3ne
SuF1R4LS3pVuKvczVUX+q+T53xU9W9AEQ/f74CNu8R3PnyGYbzLQ1QDJOpnqrZ6N31WbZ5wc3R8T
2sAmJacN8N3CDZV396L0zW3dYogNKrPZ1gY7ZanM36iE3RqXcLedpVcc/dzFoNLW7sbH7HoDhpse
7FHQJSISQdy5KD+IXMlHX9Oe7HLKHvtcwoY22F4VQRyeBa/FXyoVzTqfsCzgTIaM7qdOjRcYMnCE
52bVOZ04hzZXPSPJsU9Ndf2odG69tz2vCyvEbicT8VfUdfnswF2jDyb36PHQ8bpybYHULvQrW4Tu
KFgU0xnA8KmdrNpZwjaYGwAreVGNATJw1E5Ng94IYnYXSY5xEylChpo3yZmsP3a8nmilaYJqaWJ7
uPI052xnMnosiCANp07GxR+IecV90LJZW2PkcnFxwn0Wq/F5TjJAKEMUb8aqxEop8U8Vfl2uR5ub
mYzbchtWdHTPohUv1VinxPNVo88kLDGalUTDYebpvepoCOqVLbc6YmdrKXPiT7Bfnyd3vltZZvwN
urzbD0nTXzrKYHbsKMUtTHP820wHZwAHOHQctgeBCtSNec5+tTAAb+O4xdGY88toTR19G0VZvo99
pG+AHM3nquat4ElJnNYiPnHrJ21vyNsaz2XY+Btbxrj2AhB5ZExIfTgt15vamI4SLXdjNvN4mqgH
B+WKPUdH/WcW9I0D0ZfNS+JjOOQ3GdpbM8s0kTpDV6tsktnN6vvimodduZyS1b6tk8WFYrbrIKQt
p/AH7nnEmqpnya/1Okyx+mmFw7OODbx4dwXyb697ADHYLtYkSSwQm3Pbwq0S1hsbbrmLlPwlucSd
esC+Z2L+JIMM4ARGCfkQBFq+LY2aMJJDEidJfK4OxaFqQsYU/L5cK0lJbEPd7lCUCBS/Rv24cyPr
nPnTr8nl25I+F9nS/pP66t3mBxVWam0DqoEkuJ3ZbdPmtW/CAu6Ps1/+e+AnfBjdQ+J+V61HmWr9
hfCCxIvdZGrEG36PTREG6666jpXe1oAHsPF7WQIWpyFVplH8pqsxF9ALgg1hG0QYeR7Rh8AErCZe
fa6PTp+PfDD00/JHOeEJTvBJp5ZUe7pJcabK4iSi5E03+TWPMFxZlviK6AZSoX1JeMNUkIHmFo3U
wdlriG3ejZsMzu0qku2l5shWgX6B5LGTQYnTOTrMcf4y8TdkmTqZNrfXqguGVUfgvEkS3AEOAoHR
3vGzzSNsqsHBFBSeYZSsEVjWXKdviWF9CYszH6+vm7ZEUcjGctPl4KR9rPmTNRKZjtKiUWxTM9+F
IC43hqheWKuwsobmoGxoRNdGqrWVXJve34NGRPULXkKpsDdnRysBjN/ho4EV3nW08VWk+ZZHKCHY
ahbJbwNC5SbALR6F859EA+oP7PUI7RjFAPOGyoiJzRvTgbI1g07su/dhvrswmthvfhgFL4filprD
1rTDd0uziZmzg2GLQyOik5EEh2YkR9ED80GQfqGZRx/5o+Opz5zfccFXG2qs9lkCCG957iLufqkj
YB0FpIK8sz1NO64BGFb/9OHv2vqo5nEDHhc/1eKPTv+54R3L0gVPIW0eAngknhTPslY8RbkD1Lcd
mvMs0NUW8CqgQ2JNsMCgYqwCm28iSolO6O1MQHN5DBPhvYzpuMvkcw63M+EJ983u6E/pL78QsLS5
sw4ciB9T9cuI2tVofmYolIJfLtUyF5d2AXCFmGcjxB7OHseIzj3r3kkXUGA5uXGnyeSueTbGUl74
N3n82d6YV0GDm3nQ5Hct+hPwhQ6Ysr1gC0p664J7cOP06pMnRy2BhOyEAuVQLbHEehcoTBJp1b35
Kn/hFbetlN42JHTmqLoFusFj0fBwLMl7P7uRqOKynq3Z/PfpV2iYm6mZBAhPRokB3lh/H4bkPR4U
dQzyL0HFI1SPD79OLc4ZwdPvbQQeogoLOB/YwZcHL1ePxf8WDxhUZzB0ebVLjXFvRhKPAJUzo1yQ
ScZ6iP2vbGi+q8Z4lebUbwflvi9PJMIjCU/+0kmaTxIYLoz1feCmJ6F859hghmrz6UV5L138IaBI
rGJyy2bTf5hL7eYI1y3COfakmwXB0hVvdOHSDJDQtRktzEFCiMFmdrHZDR5s+anmrCUqMwqsqSQ4
vN3Ix5hY/HROBjKs1KlwQQvCB1RT42x3FrU8MnjqoAj5dsojlab0aNtvXRbdJo17h7fArkwLTLfF
rV6ez8YIL8xh5qa0OWNHORIaI4TUps4xUHR+dw32VYd5ZXkQrNl9yufxk96/g70YenIJiMHom8Uq
lC9AD5w/xDaXpyFNh72joSKB+sxndW0cDy/NyGa0xvG+qaoY/2VbsDYqVPWt2sB6cH2eDrHllsQL
k+4iIl1we2M0MwOmisiFGh6ELz33pHpGnl/gpXA2SMBgNpdDzRvWNt9j+mYoIVXGtM2tCGgecHPa
ALHvV656A8NzgeZ9suYIlmi7VxMwEi1P2Le4ovk9ils+Uu9HihpBGNmRKYcHXj8VSf4BPQ3MfNKV
uyLlHCxig/tz8wgmMvcFEIiNJCyzdtkb7+vIubbdcm+P8SbwE3+NFHkBerm4t/TrpKr+xOZIaQQC
IM+eHoIdPxuCyVrtvR5voFW4D0qTmesgZNMbg8k+jtIT0Z8XagxWtPy9VBEFVLQB4Mb4MQ3880mT
XXmvEFi0Lq0LdBtQiMWCwsVdyaRM+QHas99jwZtdNgYMqMpJjbVLspw+nfGLjfxv16MrMQSBQd1d
1a/95e1Y4Vpc0Uvzo/j0SweZLjCWuJSJAzvYGmPDQaF3YzRgJ9Iu+kn8DoHAWI9FygPdfoVo/iCA
TtWEOVMB0Ws5D1TmnSk82Gd2fIlE+ISy88ygiXTmW9VGZdE1Gt2d33Qfc8pPTE89Vpih2jacGJUo
0y2R5j8wRC7sKzYzv8KWfhP0nVM+dmif1tnkKg196FNmXDsKcR4CmveoDEMLI0pEDwRO2zK5uoP+
CGZBhVIveYRoCUwLXOsG0mKq2B4sqBdnhD/AqTaaFBGMXRetOz94sYAhtynlmUHQRduKUwOOR8Ab
vR6pbjIRpqfoZfkmQPIvjqbhzyTFmdGcRzGHaMDVdjwyLYIDqPy9pdUj1OOl4MsvW1qScEtvIn94
SXrjGbRMsrHDCW7DwD3WiKxVYQPGM8h1BhX+/NJBX+HMi4A6MySTuC9R0IKQ1okWQwa1RODmU2K0
6262ScTrV+WhopYcPloD0QrcJydjzwR0kE92pYHMRUwddfta12Bb58h49RsMZQ5OCR0NdLBk+k/i
sukXZrClPI++FBdibVg0V5RR0KIThtomTPa2YT7oBXyLF+4Vr7t9XGMOLsxmDcWyZxOlrhIbuysY
iJp22I2gvqRhfNpqwnree/ucV2jMbNNqdAxL4qluIkIcXXYXaDEFJ1xKxTuVm3sUVNpGqzdWRwdb
lX98X5095nBtBstVjyOA+V2unc7L8D3aZ57agoK/8l7g5lgP89Bc/Xawtroh5d5ZZosyKKetv3gN
/SD61MZ0m0qftdT8U1sMhOM8F7cG16DN/TAjFUnV4Z2udlgmLeEuXh+1m/6iWaH7Vri9z1E1fbU0
qt5R2D1Sk+bNcvt7WrTuyaZg6atIhvDVKm0wTUGEdTPCtwMonO8o5IJkWzE0gBB3rvJ7vI7xPZzA
dis2c75N8MXAGsRy2VQJBtXAf54ierhmgjxbz1fmqqFxDHoyE3kMBby9OoXb7Ni4VADc+TtoYj3l
dgrKyaZxUjZ8MOdzbi7FLDjVVkFMqqmwWYeWhG18fyHecX1DPG4sfIEgEpe3B9s8DDGAd7TVr8N5
AI3sF8A1hHXTrMm2Ib8RijrXGGq2DITxivpTVhtuKXd2FvzDcumtI1uWrASmC/rEWzQLSozmku/I
IRMCOeKzIj3Q9vK9BYGQRJ3CYV78DZPhNwdSfHdi69ltgnf6X5/RoQ+ua8ndHADH1rF8iUMTNIC5
aQL5yCGzsNI42E0ArhT37oSpsI9CY5XTZLQHAW9cS0uN5LDwXJuEAng6dZPcUTfUph1LfBIsGyyQ
+NSwIBEH0X7mxy4DPPQpbq214/jf+Odffad7FJP7sYi/EbWMBZR4otkwPNMiuxaI500ynxK+NkcO
rzrRYgUJhDIWkSz8CfM+2Qv6K+g/yiyIENuwUvUDL7wUXVRm6R7sECp8CSdBk6XxMcKXVXKSoeQu
Hr+hKbjkYiex7YXvwVAqn63JAUZhwKfohWLBAXiJX2zxAne8hGk1spqu+LS28SEc7WPdJYwN/rQV
vV1u0bwfidk88CP7x0APwF4asCVAUPgdJX+SOfwuA+e78XGLN811qMu7PepL5OLws3V+iGbzxfMt
9Usm9iskve3iI3X8uj+iFDIV+DddTM9DS4WtSaednIzfbdjpRyD9aDMY2a3O2oeXeyD3DaYm2ldS
45HmYlgl7GCDLGf+pMJyP4P9t43hljmiPnQWa67k/79ooqbTidL2yNHNSJAcXJ1gTVYYtOTcVZui
8dPDqBYYd86etI7GLVUOiEeqY0E6En+iIFipdy9OOgCJHtj18t0cgg+MWNupCt+qBssg5/q7K4s7
NoBTF0dHlY5XfOvnaQ5ubAp+yYoPh9L2bi6mD4wtvwXyxo7t/A1Rb0O022FXlULDwZTnZ+Y2A3E7
284pZqrt8NYmJZcYFHHWums7kFDXmEoTul2cRdowpfnadty3GhpRg3lTZk6wlFzvieGXm8lNKT2j
58hyIvxjgl1MNHuvhBj/eZK7vAzXPHEnL8eED4XubqQuo7ABLXBknYUKH4McEOxW3S5jE29/Uu10
EiPb7dnPdkHMLB2oKxrdNcjio2/NjPcYgCM1QR+zqYCK9F9UGUgLyYttZ2eMJd8x0aVN1ZafzQj/
iSmgKCpYKFbDNk+Cq+UVAQbjn6govVoFuTutR4F3v3bAyruFJw7R1FOQMPfOobeXGnvXhHpDgRTm
q7xEUNBo93nArqmqjJ1F/mLHOhJjEVfYW2WUAsBJCJnODRddSooJ9wO74GQQDZjY0mJUbvixl9iG
ju7/Y2rq+SzgWF99WhkA3AjkHI6MYFAPbGDFjS17RGSqLdqd50bdQWdeShYKBt96CBPxu3UqomMq
Ntw7b/fysywzD/MFrjhFEzlmmgXQVFV0H6e2063HLLB3hCMBqVLjMvJ74bVQzzbM+TBUazzZuCZl
hr7lwOV2TU/l6xiXyzYLRHyLu9FE+eut5yZpjX2sEpji7ugdHQ1Avpi4H8ba905D2OMYqkR+EfB/
Dhw3chu6AV4nPVd7vB3FFiOrc5lLA0aJLbksDcsmwgDUT8Wrt5vLGAC73bbdhn98TWevT4LRsZIz
VTnDhg4P5IludAh9xNVn3TecfSC3uUsr4+SkEw3LPW0aSz/z3mkjcM+eD2jIVYXLznLWe8Nl3QvA
HMchm+ldXMbzver55CkjwhEaOMajl5xJSDctz5PZbwNYatuiYTOmTTR0thDx1pKaNk7JQS0H0CJm
mrvEy+wG1EubPg2N/muBLeDpSt2DGxmhvekgXL64C0GhgXqwMlDutmrK9bm2Lf9SGAPGi9wvn8a5
XI5xG1Ejnv0ayDmo1RVjSvo5up2/56zp91MazFuFZRN2Pps+M+Vd6rVhvo9E8OPwPloSuyUfSw82
B37wCX5I/MtmN7GqW3kRoQSAxi6LT1PFEmIMt9my7uoDBmDnWKCYGRx3ECSvhd/96ZmI8AQE/2RU
w19124MbuF/9kJ76ITslkjpzRNGdREcLihYqZ9zdcU1snQGXLvwKOh5NIjWhlXwWbW+vyrDb+iAa
M8O626r5O1stGWcSDathCSfW4RKSgbjHY0xmBLCfEM45A5uDfTehoF19SbzCS6Br0yazfRLa406n
1Nuk1IgDmbYaI75U3tJxU7Pq4meBZXWTT6T6l0BGBbcX9/0JvvimdeyPsUnXgzm/JFYFcSDeWxRa
NIptrdO+Qnf+UQ7eqLhhBO2XW0kRXdwpuGQUhJq1cR3SRUYsLtIMj11d/Y67ocE7WZymJL2PKapo
6z7DanoalPnVzeOz0i7xfobSjGKlPnGHldMZv5ZgijclLxZqUCyrp2y2n7zawSuTffUk83rD39td
c7PQ7BqwM3RFxZcJ4hLvRuKCSb1u4ubhuPJWa5PsupV9dhmLIwBQMAwvaIGvAi6wN1jeysrj/ewM
pyGDISDmiuWi0R6jVj5bpbXz5uy6/G8nYZ60QN9nQ4SSNF0jn+IU3NW/c9XtIm94CoS4unXLY1B/
NQvjpC/Gd7/QlyrogqX+SABZL4M92xA0sZ6MpJpP+NxOmEpYNutvkiK7Mi+OWGxujSv2ErvxLpAF
6+fiCVv3k4W85WIqwisGP6eK0oeduPeume/m/8GX4UZjZ3vuUhUw6BoXrqNkixt0uP9ZHkmDjajF
xm/n7uvs0PvBB4/dE+WD7Jzw04VN/xJNmfeN+MIuKs7y64BPy1dg3cLG/TIr82iVE3gok9vKioSU
/+oSy+GLg7A9F+6tYz1H40gE5y3lvWeW1f8/WoVh0LZyYCMwowbaJ+OEO04xTGzGvBlIQQ+3TXLt
5mrds3dFMjdzVrGRHTwsFDTaWSkX91KKwmHAOkZJhJRQrVuM2F0MrigRrT0YLtUZ3wECUD98QzJ5
AZVJlbcbchwvRpZayJ3J/QNK/GZIqAYL8uJTV97a8vU+hyiy0LN8srdO/XvALwfzGWJu1K8XpTnr
fOuiLQHVn4LcRVhoI5GtHXsa9/0ImoIQbIKyqe1pW0KlbLnXEN6kUgMpFwg51NcTK4avYDTgVJFE
rrMtL5hdKoFfh9hpQnkyKWpnr37qDcpHJluuFCJPzurr3ETmttXxBx3S6wnMAe8EXgmKqc9cqsTf
VD37hLbZzZpO9jPyNIccxL0JhiwvkGYq+VqY4GmLqTwscYhidLHux0vvSZPAaRhoBio01wduUQwC
xnLbFOWXVaR3h1UxAUy2Vw7GwjZjTRZ6xbWKyQbN/UnDt+FWPQPNzSFqSJuQUVhfWmIz85j8cari
vGgk82RdCYs8/l8kg8vdys57EgEl3BGxlEC3yR7T9W4OeXc2qJqtNW9EiNe7T5j8kYacGsQBwJh1
aBJOsK3wJcinrVPPT22h4XDmIzTExaQ83yoZbXAVfs94X2ROVr0gMKC5KOTFe6nz0/J1xWEM/ucd
8frKK2Tj59lbiFk/GiF32T63OFD+/P+pw91A2PesWFp+Ufr9YO8X/S3T5S2yfGZewBFGehTVMq1O
W95o28Ymzopg9T+Xxsw2vfC4qVOYi8EnFJfM7KHvGFFGYUe7SYlCNDKgHJfdbxonG2sOMUb6hyjz
Dg6jUoQVnFLXxY/uPnwtTk3mP2rH3BEowu1qSWIRdv+oLfrqU/Pc0Ro69/ExDy12bnQZAl4envC0
wIrI/bVdMCXGwfSRpiMyr+OfPRxgq6m230tyP6upIDYpp7VJfHt5QskbrBVf/wCyUFQkbXiyw2He
5tF7xYtOW87W4mPLoIshuHjPbeKkGW4Ys80hxvt71/Ttg9/HYADtFlMCwZeY65eo5REo1D0GBDt0
/pfGDcR8+0pB1NJzz5FMc/zofoAwfnKL+i8UPILFPO7LR6WwXJLr1GKH5GxoYdJFNT+JZDnH/HlX
tEbxl1SbwV9LDixN8MHWCPPuSLMk3M6M24O0N02P7Ed/CdJMEfxtRceWPfkpaZRExXPX5PGPhQD1
y24/XJk1CNvaQZv15UPZ3bP5H0vnsRw3skTRL0IEvNm294ZNskltEBQpwXuPr38nNW+lGYnshqnK
SnNNbRxrOIe0TcC21wkT/Pnk1aW5iVgUdVu80jLbmB6Z0lxA7jCBCyGIthza6OmasLGc3jqAmEKG
GyQFhUZJFTG8+Sa1KvmiSehBjKWt90ziNuqQPwFBIOAV43w8+PHX6EQspxafMwaSBHeQ+lUaPdBI
2GVYuyIu5r75YXXSMBNJnMxGJb79croeMjOq7mtDC7jLMf/TeJOF/84QrnIjgR0OMX0zeMO9yumw
kB7JEcsurr5Q3zvp2fSWqPbNtWjb0g9O0TznmVta8ea1/mmYs8/OUseFcIDHIMQlxLx6NKhaV3tp
Ghsjec/el20uqkwjZu3AyZT+hpDNS1E3PwWNUYXTc4FD9aMQ40nFvWSxsy1mTtIy1e9W1V69MvwY
6cHubGDzNzoUFhhf1DU9Awq5Q9tzJOJlFQOHbLoowwxWw3cMuskgwfLiK3DibVoxaET9FjA4/Ek6
wkWu7b0KMXU3995aQNsL2xFvpEYt77ob+ZdAgSNJ1T+e+5ICqs2slQ6AaAD2worLSSsdf0USsWRg
vSvMACQKkI6eFgZiGNFo7hxJA4c6D0BbOszYcGM60RvXt+kQhi/MfmbSfddKrkhVWXSTEV7KHWP6
oLDFsSNsg+GhDzpt2D5D7aQsY9Q70OFl5qoMOAlazVmt58/KBrE6jomBygBnGJZUexYFIkblB0m+
zvRDVzbjQA9WYcLmesk2dKbPriqBwQ7DK/ONN8UJA6RfUEPtKffKwaFcDBRwQPYlxTF1obT5b910
Vr1q0IRorr0XMUmFY2FQVtPGuURldS4bnBLs7uLRXFmQBu70rr+DwC2WHRQGpx7yVQ2kgpTkJ2ng
rJLhgYR6abPsoCD1D70otB+tqfCoM30yXmYwBUegW5OoTZlvZYBCeE3/Zddxr3/MwmKs1cUeo3bQ
lOD9LUBX1Jkx6tGZtYWtnv9ysUR42hkZC6152FvPIush0jQhjcwUq1OIN/ZPFQQvOVoDSE7+tlEC
y2wmvdF4A2AkilLjGX/Qd+i9L5iOvtQoBAQ+boNa4V7tRtPwBOgo6xFzvdKb1G7dhBNRVAi6DQxu
NfQuO2sCtsGHgc3fd7Oyw6KTFh7m2lXcbLQatX8DVA1YDaZcXkF/otm583CuSMAVqizKwJ6aleEu
ZuQcQXmPWoXR7k1SlUavv6FlYGpT7gIlOQ2U+xT4J1cURAowUVlLfhN0qMoMgLBOQ5U0TFvIleAI
jTvL1/wXHzITtQXePnZxLPTZ2U5lvHF7AHmpZ8QrHe/BsLQObdaE3+aMibw+VQ89ju5RLe0Q+skt
xcuqYMYKoN4tvokh70w8ABdpxnycaqA+U572G0SDfY1MqTxEzYToUo5AYp3uC8vzIDLkJZjZWkne
RXiCORiIyZ51ocYROimQ19AlBjVtIspNohf1eM+Q/6OnuDam6dO0ihPhbedh+o0m196Z41ufRpu4
664wp1ZOqPcHZLMr1F3RD4pSax1jMr9CFUVZ0JIIOe6Zl1DV65QcZBE7bWTca43TrQnoOcUpAG3G
K8xgGjOA1d2DwzhH43kwi+Q1zGNmV3b/PQPy2dGPko5xcVX9dq+39U/QRA+3IisBFrNJAfknfLNn
1vveye4MdPdTBppg6JPml4uPHrkjqnQDo91eX8FouDamWMNFdOXcU2HGH51SnK0h4nnaGz81Pqys
eUyi/+MT6pE8WCXDeDUDZYecwxFZuq3T9MdmTHY0e1/bAKQeak4p2mqikD00AhqNSJgL4rS06Yr4
jeocrpe7nDPkOVrc7zSS8qwU3wFmaX2HWFB7motiXds06JL6DVeVlRY7fzXDAvo9n5QGrlWUME2L
kxwsBkYWsBmxGcEtIwsxxmg47Q2VRWCuemDnhSH6O7kJ3xUqJwhZ60+ltYO4z2K4BMxpAXFvoGB1
heFYOphUVbeIK9Rt8L0OWN1xpKma18PCQYh41pGljRBW9Tw04v1u+K6q8gpOyl7NEJDrZthi9UBK
JK2tMg7WtksOOww8FWXYIq/8FJzMODWX0myzZWW369EEExTCEF8Yo76rsdtIlGSnzrQyK4EwzLte
h8FoiYZJUMGbyBGcKxnnNpHCjMMwTxWLUjSzV66KGpgHT4LJ/nJC8ztjnGcMwZFJ2lYTOfgUttQW
BgfeDSUCF4goY8AiEcKuAauSeYKCaa6oY+OJ5ozuOsaIEIblwuh6fIoi9y/QHnL0KYRZW82n3qAF
WxsVc+1Uu43UTPHcDNBkkRRJLGUfOrU8eOOjalFh0bi9sFsPJkpGiMbHFqoF+kyy5H9M+nAxLDhG
ck02tzqX8PJDBf0k/cYq7haAtBAzyjyIm1mDHALdc8WvX2dMObd64KOFEzTMqTIeWzD+reA01rW1
rTsc6qDooUS9A1e8DlXvNxyiJ4EbHF3PaVkCiCpdBD6C/s1wtKtTj28lkytrHD+KhKMr954uxDO0
4h9pTQ05mOSwegVlqomr+SUckbKZhhZYz1x13yoi2J9ZZniHtNeDjTZ5X07efBcg/yiICGl9l+xn
szji4cPDiDewaeHBOleNO0v0+TYhnRcrKj3Z/lvuJmYamjczXPL8nFbhvnASjqI5uEVqPaJR3x3l
VU6gtfL5nzk4q1c/l9m89diMnupAE2peEA5kxqVsElWGZYaPa12wn32xRlJUE8nV9oli/QeCYifa
QPhSZOMu6KxjjR2TnkVry1TeAyPeyoYYPAA5RD3QCGc7nz9Q+WUXdfrWGz3wLtplkrXFqktBwbnk
GVlTPEepLqrC5czA+VOJ5h2DOJC17qpu0VF9VEjARhmgzbML8X8oMHTIjV8Iqh313rzl3b5j62R7
8JwAUbCIraMlBP1lpT3GgUuN9rKITQ1wtjpdCkYY5t+4fDRxdEzogMbUoQmSLK5fsqJAdPHdvoF8
hqWTfAC2hcXIl3MNOSS4/hL5OwG2u2Rk8CsZmTsXcPvLHBRZQtslYtPYLRGOGawFYIFUmjCX3LnM
OmdICw2v3WhKtjebaV1WnwnA8QGAgaO9D/azMb/5Pq0sN9NAa5hrZdvSrUbxASQMvRf7hAvB2owx
DwYLwW9YSGo7MWoydKcdI1r2lgoGol9Gaoa+3YMLtv1Lg9AEXJaSTqSFgyD2KHaw5Ha4UBh5HZVb
2/8ExTNBho8/CnR8+MV51ABBwouzUdR1Xqb8h0tPAWoxu0bFxhUMztLSxsXMzU4Uxi4d0SrfdE7z
B9l4Hf5jvtcgQMkC77ACNILgHErV5+zzPN4aCCdHFf6Z1i30aN1H3ybMMRhkBOui2+fEMflERYGk
Vdtfgb/zoL+O+j4KHCqmEBAUha324CmMMM5DnLD65OyQJPLbAas2I0LzDzxRVDRht38M+biquxJn
0j8z4xI3cxYTUmv28Okx4x0nAtJ/L4xFo2bmVl5Kx5HFkgRy+zKTlVT2FzadLg8i20sQ4hcqcn8F
NTB59UH8luvzH/5Wr/SLwTSgM5PdDGZNF94W9unuaWh+RHXKRsjG4ry3qdEmtIZdAyNJacVOB3ky
spi88qkBIEPAU76H3cDqzZDQBn+w6B19MSboLEzM1phi8BTwDNu6xQTT4TGM32GOIm5ur1iDSv9S
Z7ROZAHip6Nu4gKCSLupoGDgNbLidn3dBPWY0UJ+M6w3C1yaXX+5KK1ppB+98hEHDAn1XTW/DWhT
gqLbhyiJtAXiMvrJQb7YTEmvMMX7/4X24yYOf7PqJwI0+heK54lKCw0BKiYb+Qg06wz7nTGw/IbZ
GcwoQHdihIJC5YFrnp341XT9HYwrxCv2lhIdZzzVSQjkPKpCY6sB/+VLBbYKxQePDOyVgvDBl9Wt
S+sJ0TVGsfxu24AlJf/WQ5gFWrEy66+YWRFrmuuTt05bC7ZuttcIFMzeTzXsE5zHdoozHvIKk8WG
kkJwOR0COPr027MRFQ4gwXs/7Kk2n341NMKT+MmjTeZmV2nxSusmucJgVPeJ9hKyNhy3XDMUWctW
bXvvYKbPuLmwOrkK1M3OXIBsN1m8wwsuT0f+gnH7smR7jYQDVw1p470WSMTyGxGqSf3wJNulGnXX
YWcvWFg8OJ18N0cKoMCEY75h1gIPupwWs/0KBqefMSJ2EGYDlT2bG3Z5SrgkNlTmt3x5L+Aj0dTg
e8f8p0GhB5QAArvqMUXVstaba8oDYVz85G2AoVkbEM9Y5NFXCxqlcJD40q5e9uDaQyg5GJiuZ9vf
O1HeXNCR2TKnrhY8F0p1mnutfS3i5AtfPcZKARUmPh7v4NT2Exg6icYw+g7Un5zH8+dk2DseZWKo
p1zqy4zGtI8muRH4HwxM6qi7lGB4Q2VeWZm1513wtKZIOwTAHX3iddSlK1rA0OE7Cud3bn7i0Q7u
B740i5HilDHWBmj1avLvNR6sfR/uAk4SlabigK7tNJIDsuXy8hvJvQX+wWtP5wThvUEfNhHWbHlW
XXLujE95C32bHVwdm2cSt6gJb2GBz1yuMKvh5tTyKMG9rQFQgIduKxWVXWOrWPreHPNrMBkSGJWu
fWf0D4QuomENWSpI1p1VrFgkyFasdWuP7SNOHNkXb/6ftFm3H6LWAWGMxiG7qCfgh6+6ar3a/A2X
6pTiqJd9cBMR18PPeDVypqBYHbtB5cg+jtRHIfDdgZqowHDTaTcJOsXRmKwj7xlEmE93GBHNdDdA
EmzpRNMs89G6RGg1QF5RUlnZDwViQizUSi9uvYtoKGAqOVZg4i7NdsOJk3igFG0ggDrT23ZTMrkq
OT7G/sE44BQ16UJpnlgSSZzI9rZrrR3SCCO89Cho1CBUc8MT66Ij/yoLBn/5BfpG7NCVab+nJPCt
wIshdaZx8a0w56lpQDtat2VtAN9xs8cEUYRAFobaFtW+le87pL7VCkuulaF433Ng4l9FwyYnO4jS
bKdV5V1+oOiqBRHXVpNtAozbvyYw2VxIrpSPeybJu65GqFMrziaVASfnCH1ZzgmuVKN4cNHr6AVw
jY/U0DFZSOz5L7pMxyjNkSG0lQ2xOou0N91vn1ahHpErfy305DkZ0wuPSvO15Vj7n7I1uolkmq02
MuUK8uraafYr2kvLtrx2FVuKaa3kMTzZTAU7wm8jw8IUi9xVjcny2wf66BeO9tmBgqIwhkQUtdL3
NBxRnc2W6Swe1H+wssIij1mrcsIOYRdxQI829L9L787rPj7106HqkY6rtU3V7dVSu8si6VC3Ak2J
hB6ndrPAxmXHI5AzeqDSUsq77Jy5+qDxhHwA+sk9GIQ4sXYazkUFPcU00feKP6902Bdmh/+0S3yZ
punQzfVfEyz0Mqzrb0y9dnXqvmitddGb6Rh4ygr9dMxWUUFxhuaLMdQlGcvfpY8gcoGzaaWrNyT1
eqoJmEpkpSN+6mYMM9ufBn4Exa8+mkBZWSddx4gUB6aDMiUfqhfsVd86FL3+ltj6NfQda2EkSKyY
2X6wpyN63/u5LfZeFj3xTNzi4bOD8X+LkOnIveSbji3vSjM+srw5IhC+rX1/bxAB6JltQ8Q+FrCe
lqObXDUz46ZoBVse0i+5oO1YHI2JvJ81jb8HlZ1jmpugn/HUCLeOObOWfX2DSt6q1rqDUwUjekgo
XHAcpmOlUT1hXjl4yrhwwvInc7KjpdSvY4Y1kGtWvwceRRypa6PFWztqrlWV0W7oz+oY90tFb7c0
Mvcqrul2pW0DYUvC9nlJcnCJ+eTu5kx7pKg0S3I5gIFj0LODwrw1WL9ZB6OWAtnOh4tVfym4REf6
jb2t6mdffauJm2xZCcchQQtSeeszNX/Xqg+VXVOo9Ik3RludHUBEuDCB0SSqnrUCPNmZVFlymqb/
UZN5zSHYs7Rc4jwDD6LPGzCarYpZgflND2eRA3jMaXJU7dn1f8L2ycnH+Sc7ZmKQpCID3yZ3rEkZ
w4kDHeQQ75fBxF68/pwxfCFwZqSmRGA6c8wGLpnxVaIak9YhjK1rk9zljGHBy9GhFN2vOXxN+GI+
lUgsSy2kewpCaTP3H0EyS5Uj3cGGo3IcPqHOMPRiKBl3y0CztwN2ANr4wYXK0yEUOg4K+qjmSWbN
hSvta0OHpwKlU3yYULJj0OApEr3Ar5dzwxxf35Nj4FJAZq+q6dGqSSWz9xFBGcMkdwzns01mMdJV
IDoXOjS3qmECo+4k2mI0ttLa9xyEzGT9ELQrh8tkk8qTiXBiplF6Uhg68N7oSNFR4pwloeOTe05U
mXrMIP+VGQSvCisFWACJg6kf5PsHiIv9SGT1njllkm6AkuAzuAyf4Y/e3L2kRd7hnc268oJ5y/PL
sdpo/2ItBQhMyqve/bBI7v0MjRfMfiTNTBskvQmsmf1bjjUKBhYPPwrUeJFnATQgHkrlrwL9xjvh
CAUzDdWDk//qUG9EcYiSz/d/ny15m/zeDGS6GMHDUxrp9jtPk5/20u8uBJxE6tXxlhDRXcbdNwvD
iJlI6vsswajWZsZ4YQlAZJe9JdFf13e094+8mFZ7yjCpooCsIk4t7sRFIq9TPhIr2bjZTcv+emTm
fGYYPmZm8kACFnTJ8HXVdjqrMkPZllXg9jPB5NRzbvkk4ZDPt118ZktQNVcq+kI6jcTwlW0SN8j6
owoMlnbH/Grlono6YAY2JPCUcygUaGf0EFXim0IXm2uUtJB25y5K24NkpVkeX8YhXjv+T6EigoZz
BFCnYCjPHXayrIEd7pWXqhUJf7xYwRlwVBTzSxKz2Oynrgaw6qZxJWHCgKsi47JVGFo7blKzmYGy
AbqoOYgPPMDmIzWvn1ykfkECcYnW1Dqxro7tfUpxOGboFyihOINDIngdnCezJ8QVsic2kuk2K4xl
6/47/2RfqWjwqq6yCB0Qv/kEuppri6f4XSIG6P9l7Pw2O/dCkcv4Gu5KeY0JApksdQLCmH4FqNjX
QXZI5FCssydiP+DxmMWxEuMzpYfX6mfP1jcxd6tUPpwZUqbBX7LivdYD1oc0hTbAOUkWo7+Lwt+D
vGv3XSydEcln7QTOUkrC0M3XedQtvMSGs5U9NLps6NLcGK8D5iI4Jeuq+vcMPB6/j0ii5pKF7Gsm
AQsp+HWKGbgYc2beu86+yzGhtePZScMdIIJDyJ3QYJB81nIchEYYWJM7imG3NR5NJDlB5F3GGMR8
pG9oga0criqu9rxR9iFBS4pqIouEd7/3l/K/AzlNQkHhdYcR2VWugp9G12wl35aM9pLag3uEeP1v
HSKNt2q9ch2RvkT0HiTwS9Ttkmb/T0xY3RTmt5Y3y5ljLMRLgCiTqf9fybL0WFAscq9W14Rl3rRs
6NFfVZS5Jn+yT0PkfXWAEA1TkN6wLl4rLSOPpyA/VNK5ngkS/BV7YyZh4yxHCQFoLNlrQyfQTtqd
379IDeCyE5HguJEr8T287yICR5g9JPjmrJFaeybsrojtI4s9Ua/EHh6ULFR+2jZ0YBJCCflsuz8W
XRXZvKqOwRFWHUUk0gebkhaXlJySqdMclUdIOLT9H9bi1D+N/k1Othqx8JAkmsDmw4fngqKGuTOJ
+r+2SPo5DSQZogCvPaRTiDktah7vRTBAF0FDL63fZmZZLS12EMjSCtCojeUMdNHN4JJl+cYy5gb0
xKUTzLhq3hzWCbylcV3XILyj6CxvqU6dnfyZ5skqsWBufGgQAaW5Iu+XE58KjTZH/YVs89IrUR2k
4WEDkez20uRIiXQqbgESBA1rbxTGBpT8Oux/zbaD4Bp8L4oIjoWoe0UNGSSIsxsH3LkRnI1p4MmZ
V3Kog2ClUkiRKLjbbrtNeRPyQLiRyvzsdOgSxGgvuYTJh/yXVCjok5PiXuSR+PbLyCEtBwY3K0f3
RIrLmvg3uMutJSvPzh/U+IZ9Hh3+qfvDlGirFc1FIxNSklCWJWesrAa53JrcfNQj5qDxmvdEJFUG
mmls1p7EOG75IDS7kLuVwEG3LQDob5xNdhObigalg/qnP90bhOq5D9ZDEX7NaOkMprrSOClJBZih
AAPfUKgnyUYunxWYh+nFtN4yx1vwHnPadFUMcFjOvjpZS4dG3p+sUTkJpMlGI5CflCaeLGJWNiST
Nc3GfyeSwHV5VzblcxcqR+kVcikGJWlfpCv6UUwkyEmNpa4YaOOzXzgLIh2bh6cXvvPR/0/AOi+X
TlSDx5DFCyNBB+u1i0BMOoCxyW4kn6CKN/kYH4WZJn7KYcC0AWzOrS6QeSJS6WkOmerbxdUs4Zjm
THVRw5QkA2urHc/NorijdmnZNtJtKmmZdXuzJ24HWxFVQOb/5uk2Qz84bKTWLC0cR6VBJQcrcfbE
cUOTNGnwXsnWpQ3+ik+XcxWeyoLBOtQOpJF5/nI+Gb42vUps5AXCIdZWOEzj3ZMan25KpmP7FX7n
WXo29HEG2Z/nrw2aE8i7eABP+7Vq6Esv6G7GoF/dBja/4Kwtl1PDawoX4RbycUggBbYPi7iLYJGC
unJL8FGtg5SECzvFSlF08qPwtaekcNL8NnhJD5jSjR+TbU/vrt7nmCM6xQU30WZn19WV5JAmUNTe
uywg9EakC9W0QYF6HSfZeappqwhZAnk9plLWI0uj/QBiZ9HnTGYkgZMFNVrNYUbikUhiz8qnTRXc
6O1bUjo8CDGN07cl3aG+zsh8AMFFw0QDA3FLXx9WjonXGi5TRUBjMJxfUjWHs4D+jxW0N2nMD8wP
tFHZEtxuHTJkdt+cZbdJ4Qj+/q9GESJDxv9+fjpocXJVleEVAhMCRl397nneZ+/CaLLp8of1txRa
iuYf7Tg6AMynkWBsxzY5BZXzlqOLsVSti9poJ5Ty9yNdzdHGgGGs9hZNB7CHl8ApPktzeHpNeAji
fiWpvxQtKYmW6zS3ekIPoR2VA0ITW/nLqdRwC7K1RxjRDKrt5hYye5FoRDp8tAnPNnbbLwyf74pK
j4WwABQPYdWwqICujPFCU5GvSJI6W04pIvHQYaAChhHixFQ2fIONaNoMuha3nu3oMgbMhxGt+MB6
Harq2nqY187pHdm1g7zWYpjBlpqiMtifSy27MLa54MmNjVC/N/ox2vqBCguiIpm1TGFDWrF55gga
V61d6/cky6590SBIkVE0T0nv3hNFK78DNLBh2St0OenJIX2YUMiGdNtTpNxQ+EZVKtWU9RAiYqWk
BeRB872J4sdA7qECoIIqA38zGjHZpEkBmeGSNSRu0nQc6xzQA82WiQKudfVdmeLOmfAm5awsHB2c
kl++/CvTtFHWytJvkHYix3qRQ6/rPZpkPRUO2Azo1MOEcKuZBxrLbGrWRQKtpaKY1G11XuNgdDeU
/olPKvjpFMU4jUQMPSUo7XV24uL63dCadDwC8BxdhatwmiJCE8BbV0Dsaam3RqoaMSmq03j6bQLc
Z1SGERdSGffWDKLHBClmKpVTk4Eq1Gjc3gzPX3tKsZ260L6VjCuXalZZoNBtD2MhlyEjJo39gOd6
MdgzQxj1orr9Sz90bzLO73Pr3jUQqkc0gUlqmeFhN4Nk7qPWOyGfdDPWRTrKmL7L8iBZGYz2x4v0
DCoC+HbjiUIbQRQPa3QuJWZ2LkLITbbywK750ILkUJJ245DfB6rsaBpwoBWifPdakHWjxQtdBjhm
D47CIBXWuw861Zz7POj+KwIIyzwbKiozjBwGtvHkBzS93lLTRRZebIibs2oUmrigRNfkb8R6TUN3
VAzZDAS7irWc0eQ3JCPrkNSwhy1DQmTGMvCB5QoaaG6wjiAg1/kI7lxf6Vb5RlGfV6hBjaryrnbj
qvC+5cLU4L0k6+MkHcJX6QYgJIIZRfOnp47LcwvSWYgdH1imqYlZIca+4ADF+xmkSYNLIwRMkKMt
3nekwKl764D9IFhLAVcs1NBmFW0YNYN/QqITJchkzl5ykZLPOUPko12WZYspDrcpIyAoQIeKeZTf
PB0UR0wKZGk0Sk+Mn5A8yWRWIF+Ayfhp5GWUCCfIP5OHkGO33VvBM3TQakr7EPJNiDVGs6zyiU4C
r8HHn41+XMEth3TfmpiMNP8Z/LuOTEDFVHdZU81zBiZCPAMZJLNim2y1TpQXEgFbVVC8u09Qeeu4
xMawxhHNW1i0f0hQevspn0zu0AMexUyL0xVblwIgGKWU/Cnd+RJPRRnuksKG2CWM4SsNSYU0S/4x
6F7lQJGlp7b4wL2SPci5HcuZDNuvV+G/5cku88HhO9qOhsHBQj3Gsdsj2Nh3DvexCs58aMssTtZG
4k4bNAqZ0ePkHk/vCA2v+EK5KTtDVoVMVMqnsMvI8KUf8RDO9ujfBmv8CizAsIhHRSy0xpq2TB0T
U72ZKuekU21MsNnoJW07DuiUHgWfMdLBMFrYCxnNN0+Uucc/OBh/pqV27urkTfH6dyqhMcUrB2M8
1jKf6cEN7dDMoJNOv7Nbcxe8bvCKS5QO33WWtpQJcslq3G/Bn4Ac5MjtnRYLcmqw9umgqh9wopYo
V0AuefoMNEjeZctK4zlPx38LgOaIB5iAR0vT3OyLN0l3MudjVP0zRJdTWpR7NEFW8vwtpVlnCeL0
PEg6KWt5Ul6Z7wM4mlKXNZAkMyhbVo8evQJf+wHhduEVf23UABetlV5nknObialFCxMJCg1B+mQG
EBy+wiICl+L2v0jY5LsihPqWBWYGJl/iIEQglQFbNmCRVpWzg0e5kwlEwDFXw9b1O9COED0lBSiQ
EoF1tVSJvFgU2ivRjs89BdZAfqqzQ+8VJyDWlzFM/tWTgCbWDUu0ptkZOCewAqS2I32xGtzrxOuT
bSbrTUZsEeezTEIlAFXoNXddg+U8jT+rMreuDv817b4TZ3zIE5GQJZFOBV6jkSfTJks0Z0s6L7/e
l82h8dsTjSXZk3aZsKHNjQy7y/LJmMJz8re6R7kpDh9OPgMSwUO87hv5HFkoTfS7HpUzEXMuJ3bK
PXEaust0ZNO1U/DcmPTyZgP6BCX9ioAFyr8qenxlRu3ZGTAlZJkdTJppgnDbc/6DZgLn13vP+vVp
lslwLtEQE8DjGG5LvlH5R8mrU3dAV4WOWmxAPUDrhHGFR9QhaNY+AsAhNPMmc64Th3NUIReQV4cU
RUBbS2lpwTsmO5LNwMajbCLo4sZExkc7KHSaB8hkEQNHG2JagH6js/wz411uFwekJcD3wwMiPBWq
v2djyANGswh7YhSNyzLaxQjeZUTqwnB2g2b9zlPkciuiE0xrwmdcg92a7Z+qwhSgD7c0sTYuO3wq
CsT86kes22t03gH2eJW1xiOc8b3xqwotvCiUXenWvxS7fmgDUl1gnMrJelf0+a/I8IRa/+4M4Voj
dsWlfq8wfkeBAmeNcEoQ0TW6veXjJ12tpJ2a291mSlWguyXMtRSWjVZs1ES9a+ZMoWGdGLTggl7u
UwK0TqrVGNEH5ZLjq2tF1XZx1SJzJoFmCrZy5sKV2VbI4BHQd05vfocqlQarsCA6MJ77d7wJQGts
FHPj8ozXZejtXXayF0cjODfEvTiDI/G7dO3NYFYHxUYdWcoYCZQylZajWbZCRVrVFANGLMaumsDq
D3xwbv9yRPpr9OIfWTlFj5rMUFQOFpbDwh2sBzCDSImNexP8omO7btBAoa2wMxD8O0X+8Nm5+ckP
QJZXqNY0dXfOGncpL6nJ4x0BRbIRacpg7rZh3WB0KUGBojCAZGWn5hGfjK2crwVmpYDXlS+tzOnJ
5iXtYQ/Em0ZHT6ET3HjJm53DDebQkYqVdQSmBoFwcEaGu1IDkKP8d21Wm4YtRlcToly0lDMTPbVP
malLiikDC9m7Pe0IlCc2Of9det+xqSOIhM9if5c2Hi/dcnzs+Zigslgjy7jKTbTx2UHhtKyMi1Je
zISPB2lAbyEO9XY12tY9UnLkQ4u7xtTC1vpxNUijHOwhLUMfOJjcqab3x2yC+6Ybe9UhUzSRwoxd
BvIGB+IA1ZAnAYSY/WgGv6Iep8jJMDYE/mjKgVV8yGVNCSwWCoSkVYG+lAJpyqnTWjTEECle1PS1
JXrQTpQcWsKZz5vw7QqfDuKiNZ8Yu0w0nyVXsTqmwjRkxFzCjb76HoXF3E9QXlG9V1sHaRDk7qbs
ur8YryKsW+Pkq9ngjbEnyKDroulU0ollmL/uVWddshaTIqKchhz4ayxi86UD3dLSU4LuC5R6xu4J
1UBeXhozvcdRMgymgxlzvcivmGp3nnQOoBI/lG0u6NWi04RxHOA85zcfSYkBtOVo2zBpLg5AnhHE
htNMpxRXx5mMnBP8MFgpFBqb6acdmVDUwDISDfEQ2HDU2QcjSn9y1+vWKOi3SEfAtmwAgnidubW7
KHuEqoPyLVjwlHnwUZ8UDQQI+EOleyBttFR7qCdth8B5HbU/FccO58OLaqZ/qmQEF4wTQmNAqTXK
R22YTyVLL75q8aCAmuP5rHUb+KcJryeP7mbT7LoGaySvfhoR5iB1bWDgNqsrG/1HpIYxwvHNAASG
5l0NZNHlSK0pOLZV3rU3k3g3+VaynJGHXlQj1oyw+Yqgx7/Uu2rULiqHuCnYDL3wzjrr2iaOW2Z/
iDwIQ67+auXlia4VJ4hPq1KNB42wPNuLtPT6VWEAG1bmZp9rzQfC53s5yQ21v5KkHAN73NJDWjZm
dv8H7kXedg7sIyNvRMZmUuyuWxH38N/qwGhPuHyYxrY3MiIs2issxq5/UbTuM4fZaA10m7No45I3
YzB1ZLVuNIfZJeJOvpfvrK77BE8I22Q+9m701wxpF8JpYvfQc+YqClO8IqaYNKzVfwFxBo4Akt8a
gB3IeilUl15I9YkLAwTDHPRe/KcohodBWgOPZSVvIETt2RiDryoDgGtV9zg0QVgNz37yHNBwsEx1
Lsm1WAShBmGQeVpfBjM0HgxjYQ5DTj/NjfM1OfqxS9JbovP06HUsyCN+Og8CVlo+kCX+lBKgjjUq
qBklRfZ+JP4zjnOQzenhj2n6+TsZE2JP1P0xpgs9NgJlMv5b+lpqPlh260LxH4ER3gz8iaoa1XOZ
bLV4deNDs8/47oCMIeiN72QEopzVhEhEjZnd1avOwnGtkoQ51XeeWSAKU89LtRo2M9munw7rUS23
IP+RG2OQMYNNgbf9lJIljClFrWgXQLSyWUgu26pWKPXy+c2tnBV6mv4ictPvGDyNX/o/OTJhBVK2
Ghnt2NevVRXcFCS7aaaT7xB72n/JzExKYYXvVgT0Rx1vThmR5W+aZqB13K7hod8zWv46Zvc1Du1+
s6LJB4+cDku91m2Y0+kftMkx/1FXiYeITJLTNWj6hQ+kERUy3ihCOAp4awFAwK9BbC9e6tpH3lcn
k1GO06rgkb3pPIw5dCpt30YOohBhgchjYVz0avjD4uPNI5rmTJD76GsE6zAJbw5Dyq6qmLIALqCa
Qf/dX9hKz7CH2ged87XKKzZ74y8QbHawCeNlYvxX2Ma2sPG8jHgzwSCEKxcpFw8BjSnyP7VEgRqh
fzrVsENueYnKwq2Cx/E/js5rO1IciqJfxFpkwWvlZLtczn5htRM5SoDg62czTz3T47FdBOnq3nP2
8QeIGGFEZdkjXpWUtV3Q03dNPA4A0/tMmNMg+nDfLlMvmgTw+n854qaAids3msWbiKAhLns0TBup
aSdR/vtsmTayDV8cFuI1IzEYaz4iE3mOAFZ0frBqOW1F3n5kllKiI15+Lp+X5OiNZfor3X8uCWZr
1+zeYp9oxBD10fK1IrpPeY0cUz1QA2AaPmv+tmUbg5O66bsEMk0LqzkocfEjES6Cg3ajbSxeLK1p
DvY/JUf0qDVvRebfhph2JamjSets286GVhf/C6HBENkQrZqetgltdFq+2QCiBs7+eiK6UAhYMLG7
cjF3pGxmKS7L3PFILuF4XPtwhCeCVfJ8m0ywzms66zyTHM46ugDRmBNWTGuaU1DHCbbrLnmv9r3h
vRNDiVDjxJU0tPuHjxnN8XDJ4n4vje40Cvr/ywyITQcRBX8shxH+GGjXUwMFTgARIljDXgEZGMON
mrfzIhL2sg0oONBG+SYEHrfUKayPLY0CcKNUVexkXEi2GjA4RERRVCVN1dOVA6nA4cRmDrS8pgNh
9ktxUMsUDlnRi7u8GWiUB7CQvOqC0YILaT03CsoiRwnXps6NfizAwUbmvTcU4CaipModFYv5tLMn
faa9vfP9jFROCcuB2luP17CR16BjcN1FwcZi/1WA80GfWA/WgiHptaQTXWwdJnYNrZCiVBcF9lMZ
HGm7qT22oTyMASy60aL1hyiVyTy/c/CTIu+yzPSRS7VMFMpm+pgH4yDhiLLtTuuQVNgs664BtvUV
F47Ig4+ZyUL7wdWJM1jVDt4vRJ9UeExqdy57HZeOIva55qCrNaSKymyLdSsIOmjLF3tKL8sShU/3
lrLGRZm/yuf4smwGgXYvbpGcMtc5oR/bF52T7wciFnojwK3Ii6Z0eJhon4HsPDh9gQaLLTVbdHJm
oNkjOZB04lEhCgDndbVQkXmGvmVM1vPe+vbkvA3leC/YnFVAaZi2x4iuQtxlzNU5SAX9ZeLC+HEH
9QKzcZaqS+Sji0A/awGlyah+dF9vDT2WvPBoRNsjnH0MLABi+qPQI8AyKteqP3tetBkKQvH6mEgZ
69S69iu76XvIjhsE/kX24tiKp8QGM1TQpkCpdAoydtEmodyMzHfHxpUVFhdu8t63SQ7AG7Zpp+7O
5FyrLI+52UhWFrJ/mkxcTtbODG0IL3VahZ+apg6P6WhZF5OLrkpAYVQEEO/WtAX+lU27WsrtpYgw
e+voYNoCQ8UOY3zpHpkK5h2iPVCdJXqF9uBEzsJ+WpC58avU036YMVc0vKjmUL5JmLv4JzYFz9WA
YkxZeAKYavZK7kqiz0QrP5oaxpKNOAchOXettLZw+pfG3HcJLFYOw7+5+HTwyy6rgBcNH/nsPMaB
8x6r7JkXx+LIUHkEvk5N8YJ3NNv4zZvrc9KzXfsZz93atdLdSMXBfaAVAJCF1iadNxHn52ECKwWl
DAuDiPQbN43HHfbG1uRTLOeCkOMD3twzX0DjzmNpjuiIVpG/NTsHPoF7V8XTo0Xf5FrzwaYpQIcl
3vN6Otd9038nLZIDUtf2Lt3KpcViOF5KWQwknq1wM/tJfQk52q/LEeeH/wq/hbIKVa5pvTem0eFh
ATvDlGA58Bhe/WRQXTO7j5uvQU3Vznc8UCeiIg7TmJ5w8LCz6S+rt2pyFvPPFglogjig53DYDT/L
awWyf5ez3iHtn9zQX4hZH23eHlrWj95d+gt2qW+E6hH13KiFecsT5s79rzFam8ARe7cV544lpOQF
X5VIHAj1YM2zVa3+L2xJxsPtr/2HvDV+icn5ckT1LxuLb82xz+7cdY5+ZnbokIQFBEVuoejhPsQG
CBGafhymdCTo2RUuNVoyHUsquVvjyOnWDfZWjJa7m+LswYBEBXlZ4zi2t+HgXJaA9Fx8kX34zwaE
uSk4fW+IBTcPpOypwxBgErFR+38OqZV+2m6fHec5M2BE+owaBJHfPG+jMT/kLjuu+l+si4QhwCUV
jGgJ45mgxBgSGVKyEWJFPy6sr4zkZY+1e3n2zTw+gqykL0xIqy3uYh/3XXSNDPCWYFTqsPtoNGT1
1q+GrY4eIfYh1WbYASPzDSj2tynbcyWac9uOjzqgoLE4pW+xan+7EL87zWzMckY+CjgAw0B0Grje
uCOf6StFTg2Z+JIMYfJA1bXHV/XtdV627/sKzACd60j01RqG9Rlj0RHQHD0GHgWJSHUXG9WWZUfT
I+uOZNCQJKUCnlnwCSuF2NFG0xTrgj3OuoxTcSSQ7NEe2Z68sRPUL+4CTeUVXioe4QZQ5IzqPht6
UimK4rMVQL3N+dYrSAqVoMPQV1lDGJ6+101wamZ7YFBlOuvCq57zEB6ij5301pbsyKb0nzVGlMJW
T5XnfaVDM+yiKGKWkMKtVrflmuP8WDIvu54YKOOdtD2KnwgYPAkyxM+YFYJwm7oZ+3ocd9bGkFJs
/KJir4aaC+kD3TULWOeoT+03SBJYc/0R2XHAlKHA9KuqdlfiRUMiAvTCbL46vwVvzZuq2wJ9fwP7
nGbZZ+Xqaw6eNhkZ/8mBFz1Sy8aRGvuZdtW9BwMfFThWX94/W2tE8tNIVy18iYJQr6MkAHHTGeEx
Bp2+bYcxBZJD+2gK+6vtBae5yO8st6cBCVczZVSMqSrcjgFAaWAWzXRpepZPMOgvRsLLapK3qxUm
CeWRlxEE700xP6ZFutF9/iHq7GaPqIir9jcO1KYp60vlwrybtH/gHmS09MGfQoY/w87c5Hqpv2wY
m3i8mPIlK0sMyWs4ZfyKMbMO7l7dckqsdz70eBRHKFYiIFacwuNXU/R79gGk39nFa/1dhhHPo5He
6+kU5CHdjfnkd+XedPLPYgS7b3rFAXPrFkbErs68N2jtTNTn4jmvKpLVqkfY+vs5Df5FpjrM9fQd
G9ap9PJtoy08UIj13OAlnbDvUC61jVmvxyCWu2iqnmZBK81r498iFbAbDQvhRC1fIxuDYu2fmfXY
B9frMfPXPhu+oraeU5tKeJTdHYO5p8LT2K+8/jqRSYAwmIfTItqvDUYW+Sbf1d38E+pFQ8YoBm6m
m204+54zQzIXhplpS4fVa4IYKGkX555+6O3+LYkaHEvFc9HW1YmGJQdYWjajiZUPzfWwcSKNdafd
RR5xbTQcsRbSMV7Hyj32yxcxbN40LscD3dDByq0czlVdf/Q6q8DymoclLutkosj9FFySUEhcb+R/
kBrGywew15XDk0EogoCvtRJwa31zesFb/2Bb3pVsbo5vXJBd7PQMlOPxV0zgF52Oi4OJcO9EHICk
438Ws3s3ZzyjXc6IFNTTOSYx735AhYTamRVa6PmSTqxqqWWcu9F5mkT+LSoL0XeMuEx3wGgHTGsg
mbFDDvlwyCLf2oUYNb5jqdDfu5YkXn2m/xpo8ceE7dkm6fbI8brh4MnCPEQhGJ+aZhZBNBtyD82V
qsS4SQbw1p5+n1Rl7bvaZUjNG4sHHxF34DSKRzM4SshqadpckTtmO6+aljh1l4Bl7KPWPGHHIrGN
KLVaYLU0mBbCVLtTAzGbHTE6uRK/RRb9id4+Bq78MQtGmOx6IkrpX+Tx8DgAdTTIlFmZOD3TeEi2
ZEDeVGXuPbT3G1WitszRfOKZZ1fE2dPTJhzrMDuRu5FeGpNiOSaccJOI8C8H4OW1VKATXnrYKnhJ
CcS9Wk1775vekytTLlyNibHwfZrjtZsc5MQL0zgkAHMoZAWNQvOgkpqRRUQOttJw3xreZbJZUfLH
UXQWQfkqYjBnnQdAdwxuTWv/2IEfXucwde5l0S8zD3XfNs7V03O9o3d1rWEwr+KQ7jurT+TQluxF
7BP7FaDshkuG078hQ0j86GR8XgQIWFWq9RC7VOsT5O5Zi/+dkn5jQRGfzdeomvGSUJxz9maSQ60b
y6ZaoL9rqaZwNRuQkgvTvjb1Uq2k5bhyhXvVTvKR6X4fhXJay0rdGkJlzl4xsHEHzbhS4QQRUgZ4
OtqbEbq/hugeHd95qD2OXTVgn5WjtFxRJ1yc0T/MGUI83cR73dSIxZ0JXn8QwlkR3l6xWTRAJv9X
RQEhNZSxb9V0gTB38RWgpErhKnbHNREnxxkhpBtAa+tYmrGcrqVMAdbUkIUI02NA341fUzDskihm
/JmeKgzZrgezzcrcDVGHD2Fi7oah+FimjAY1b+G5kvaX3gS1fxUmRydLSO9bJMZzXppsDwC4TAYt
bhjy/ED+rSKyxL1fM9O/uUHnLSUsKhFPcFxutFSarSGy7B4xGFzUltOmi61Q5kSGlHv0NkfHY3GK
FCHb9XoK0+Kka483BWP8MRgo9p2aJY1HI3knhqTmhMRsO3QG60DhGHG2zz9Sl5afENmR0fhKOMNT
WDbnaMbRnjske5bqfYx8Gpc2IfOFiv8VZJP2pUMiW31ji+DXGsrzyBRhVcn8AT4ip73COocGWblh
+F2l4K9TOkDGUtpI0HRladBwD+cP0wEdiRdi0UoyU+0WHAWiFN9+K4Oa1ORhgyCMna85W2V1VnV1
7WwPw2NgKKDYoXUqmurOYnTtkoG7DQi7oQyVl85h4OMzR3a67DrbRGXziGIhbv/KUd+RrPhsgags
MoMpbkzxFxRG9mylNg2Kkre0PtM4CRRNBocwConCA30TZak6R/liCq0fmUQCUtOcicdL13h/Ih4E
O0v7lDrVTNIPi24Pb33qvDOFC9sbMt+aiM+VCDBG5sRcNSLfFhZnBMskV6HtcmBWLmcLoCEmSk14
0koBxjOL+JPew5mN6q92FIfk8pQY7ePy3QsSLfzRv49deUoTyi+HLpOrTYQf5TEHWB3NE34QRtGV
0T26zfTULp9n+V+VkxtqoUcT8mCjijXYMlrbe9YpRA8mLo+sPK+YytD1jDhO9aGovY0Xhyc7Z31S
CI+ajNmRlH9LCuTWJl2ni78bRD45e9BKi/aKUw8t11js05issWUVISF2VZfJyyjLh0rY/+q8I828
22rs+CT1FLi8hm8IBegqwvk45NNlsZYsn176wUmUxptHGOb/tzVjX61j0a+xzrJhWJTpXrUx7Ilu
krxThndx6uBuHgF4Vf64cRqv+WHeab/4qQK4UWhvDzytOdG6QqWYKXwBbTbsssEJLn02QOiaSmaY
kdRmQZuZ+LlNGil7n/ugrMElgOOzBEcsC/KbpKNOsGtAFHGW/1X498lpa91LX5EBbrkdzCRtfJoz
fazcCt1NaHVQJrKBsaA9I7xOXEIDHAC4faJe4iGMYDzShezM8bccg/ykUxfnRKWMrV3lw9qarW4D
Cmn4ivMqgJ9UjMYpQMgUrAqMFftyGEnutN2a9gMqL5NU48cwE9ktFSmUElDAw0mMlXhpJA3SMeqw
ZydNNKHd75v4AKqy3jk+U4bCTdIThzKM0eNgXY2JoTR4Rc7fnT+92KVnH2TKOooQQD3bjGTqjkrV
LBUtO+Lck+bBi34BJGGk6k7ETfQu7yrQfMdaGUAttbwb7aPWydbIMoJpFo0fDg1vVRvGc+1+KF2/
V+XH8h+glx6X/1IkCWAiw3+pQ5B1CIqYUi44haIqFxckeOp/DRP+FEBwzr/W42vrvnsNqW9D9BUs
s/8KEae70ehYqlOYdb8xAeMWdw8r+bKKJM4p7M6Lh2b5twY1hoPmzkcNFkZIJv1dWb0oaB3SCHfI
oQy8dlVzh2dmpBKek2MOpaWKrB2uqWl80WCUfPVHUCxnk/ce3I1ANz7SMHCtm2UjIPafdG/si+TP
t0gidj49VAO2JXGYHYO23foyohuCtqmz8ay09Czo94/iefkF+XBW0X0lVXdGdKLIAMkQ+SYF+LEg
WtXuO5p2i1++pBkWEC6OOiVV0FokFXBNugQ/hUSzNXmST2NB4q7Ewm4WHybaOu5Ozl5SJslz2dOJ
DtALRI8THxEWGo887zgeQwdMUfkZQo7FPASuLEcHu0iwMJV/OBZJgtXJ5iJy4UTg3viedgcwdgIp
G8AYc9o9XzCM1j6fwkUDt/xS/NG70Jn7E4sSbs2jnfvLNzCbxVfmMQ7pTkLWV5vKsssRGoIb3sqW
vxi+NDE6y+WrSDhoy1+U4/ZE/5IRGLlT7I0QMhq63osYYXwLFqVVsvSQuaHcIv4dAxqlIYXz/IUn
8sDhYr34YRavFXX5fVLdMr+6cVo7wghlp2lOQ6uOkxoOGA6+dJocdOXuuKvSuNjhc62BCVSnWlb4
ghi7+s8qAeV1P48Y08WO35APu+w4hHrtLIdpDxArm34FOB2k10qsYfmuGy4yBrjJKdfLi+LZP8Ho
PnFFKjZdGkXrxOwfRucnqAx0Mu12NCEtVydzvJYMPvg6dmviFBpOiD0mRBrubm6jDg3r/SBCk+n4
0aGFVvNj6lRxYn8MDeBQVO8kumVPrgHfvU4ZuDxIdiqbtiSPES9d2iHDjwBIcf41PyrMTob1WwZX
Ly/XEZ2bwbKAq1TtYVCqxG2E97Xy23EdxDQ+wybFq/dp8xmXl9vs3Y1F9DHpqisgTOuu/F0+nUWU
XIuQvADpeVKy3Knwsy+bjY0j3yWUoS7zfUPmVk8+AA8L9yfojPvYfFm+5/IHxARX+nsylsEOo75l
TJD03ERrebtkBU/B+m0pqZbfY1lcQPp9sD6o5TduG/tlTuCdtuLR1Ezc5yeMrJZL3xeFQNBMR8n/
mXf1fvkx3OdlceGL6GqnU7encUqma7c81twNwiBhj5mHzIEho9gDl08sawC4zdvQRHvhJBe+xVxF
eAaJUule+yai6bNbHtjAmhEGnrAZ0Xv/Xd6H1Eo04KvotsTjHWaY/TLHCAA3sza2ae5yRmvi90V4
luTm3oSpZ+oapw7PljM0ez03v1Y2v6Zp/zUlSIEd8mWgKHufBimd4EwPsp+3RlU8pJMI9ziHXXIq
7RA/CV6axAfnTXqk2Ybnqmn9E0Ox7YKg8YjPMOv5ldKDt7rn26JJIawXfX5Ec7NvX9LSRAdEekbg
MEOo7HcZ4enKafpFJmpSZ0Qjrs4pOz3aCvgDzs+k0Rk2wTHJeO0n+ytz+msO9LrMMxwQTB+t/oHA
jJVj97S54XxNFlzM5m/w0LsYYwdcDWOxFj4nzDI6d5baEPS+G9GQ+KL/h8wlOfd+xsaT+1gVuPwE
n3KE2GsnY1bm1S9UyEzb25m+B3leqi058PYXT3IeSedsayUCIlqrvP08BAyYi42DubVsTetk1FAq
DP3lgolna3pNiG6MVIWsCbZSSMYTcQbJ2tJYmqFWnkj0PpmETs70Sk0HStIErcwAjtzwMjXzpVfG
M/sxrBfKzHE4NlN8GLt42zd4Ilt9sQwG9YY8NAP5yqHQe3duxHmkjpGpaz5WjE6mzGB/QokXtY/S
SH56RemzbKQ1DWdEaKciYTnKe2YkjC4yfz7PdbqfdXESan5yZqBSXnRdQtcr8L6tkUISoZEXoDE3
ZvC7rO4uF2akt3SwpAVNC8AfntXqw+OXnuGahF64Tqf+PM/5djLhIAaqe3Jcj/ZJP/3DU/JtJwHj
H7WGCHzUXvfQefm9iK2XZui2JpNiRgk2FiZ2iqB6DsLh2S2Hc4aE3TQYVWBqWsnIfIyt8ThwK0ES
rquU8F8TzJMps1/Hqs4ibgmwRPVYR9W4a40PBVEUnZP31rasAmZh9vh7ev5xbqjJaGq7ZO8CIqcv
DJ42340cf30CpMOJNMqeOcMQsQWC7nvOgP/q0HvkgPU3imxx6YUdx6/s3CZvfhQha+2KW9R3R5X3
99JKD11nb8zeOXLbsePgVtLR2Ri6ixII67B+HqKcjsGIMYK7toubRU6evQorOc9GHGAbTqtL2DcF
iDgSsrrlWTbKsj2Etvel3OAujonRSCUyyYwJoTNRGSqFzcfwOLuU3EbbGx9rhSLPqw/crhe49SBv
dbeRotljGVgNVK1tjPKqHbtzlbOGxxXdYZzkJuoVa0vhsXWdjOOG8kCLqGdr1MT6jH+NYz4bULLc
2dqjY1HrhNSdDjLqurAm7NBTeZ71+IAXGjqdUSTv4VQDcVD7aFrEGy2UOwwgI/I2h4he71U48tEh
FvbUwJgVg98ecuKKsP9DRLFh0TPWC2DrOeU7DeudSptvd4zAmvLSRwwGQFZ25I6UHoKfEpUv2cFe
aiPETe4Chl55ZjfYj3HYtUj2CPuhK4B1I4vIKHGm4OalstsjNePZ9UmfRx6W462ckwcroHKcPOhN
w7YN9c1vmmvBk2L1b72s33M9HWIPWCR1Gmya4JiN47NAKotn4mHIPI4odLZmf9M3Gm454GPYQpq/
V453Cu3x1OXpZegXuX5Atj3SVH8MDp43bHqL1qyTGqfIcknnNOpTGdr7yXe+J68HUZllX5yNUXP2
w8MUez+hTwTTMAK4C2yHx8SOrn7pvvWKwT1wwS0jjIOsvVtu632aBE9uMp51xHjMNJ+TLtqRrH0H
dpDOAb3EBtXfYDPUX56huGx/R4vI6LbYmArWsR2hQoVF16FOjSccLvVRde3F8afH0Bd3s9s/qiR8
DWkRF3V4Gli1xzR7MRCXmFQ7hP1SN1moYhPsdzNgQ7/tX1GenVq6234frwnkYPbmnGeWyLWbO8GO
+2OsLDI68K0QIOX1aNx1/leWDR0LI/lizPApGrs/NBxTBweoBN8qICCThRP5tLHJYutCxC+Dkpze
T99847ZR9yJhrkMw10u4qP7BL9bPKQD7lWmCrHFyF4BQwwExasZjZ8hz3aE4nNKWSYUnJO7zJQFK
Rd/eFFEGMlvHoYMHuV2SS2ZRDHeTzppN1JV/Vjv+6LS5YB0lYUUPsHX9YKII+z9DYevazvjjeq63
4WbHmFJn76kSBipXt2P+7ChJ2mZHm6+d5h3NTh+w49BuhxbtcTsKhjgZGa2mIdS2J2B9C5dgfogL
g4li3yRU+P3wVhSNcY4b9hApw6NqorOU7T5oJIln3q6KWFyRQr5XCsyMokvm8KKTLXEgGOaEF+zc
FD6CgzHbZy5rgu227T6E2QcaxyC8o/TQc6b+c8GEQYnqI+6wU1au9Tg3OW5FG2Kx68KloUFrOeDm
7ArW8BRwzE/y8NblNaqiuoY7KuuH1K5cxHczzqric5563qwgsveWrNttnPs3gtIAd5jdyqizfzY0
BBBOPZSjqZO0Rjpm2QDRHVtBFl7a71qdy9J9sKX5U8IMiIPyLs6gHTMkGNeNIiOoY1xhdhQf5XRu
o+6M4RH5G7q1bj+S477tVI/5NfIvvNlo6Qg9qtV7KMJbjaRC5eUD+oG7ucqZjss2QVgVGD+z1O+C
lxC77tYvamJIe0wuLZGnolx45PLdbQKP4bi8cg5f+A93dAoejY5Ab5ZEPB5XZWCMn+cPmt/30oRY
VJNmtJ5HGytkInc2v7GaQLyS0HAyesylDiQxEQsye/E+oAH5LgV7RYCciof9X5O4/5KBiW7R9I8d
GXjpMP5Ky7ivVdvz+LoxjXjQigHDSkYEVYELkmgkH8Bfrrr7sKXD40BI6c0N/u/tgmv353Id4zuN
lPgkKfzU2gy8kijgUYTEDpp1T3T8eYLythx/3KB5zQoJn4RAoWGgt1zkOxpFcq/HxkD5AKXRN5yj
IVtCISg+KCYoPnCrNW6wLRkApXnJ2ItmppW/OJSZpI/dU/DObyQ/f4wy+hB+WR76uWa4qploF7TD
fBGwsYSvka6+M4SVYTXQ4cietSE5Q4tDoaCF1wZxQ3Q3GscjcZiMGiY+4tYt9Kq+cC/R2Bd7h7Ua
PofxCVK63zkpfYfJpsUL0Pi5zZ2d8GkLe2VOOG+370ciV53wmJvTJpj6505oxgfVLbGIcSgl2e1z
l70UBsvlCFUD7D8vtSAjVNbI4n2AKS6ixSEg7dKxfXfP6OhmmGrnZUO8j6j50G1NG2WYN9l2Sz9g
OMTOfJcm9ZUkg2fyJa5pIR9ElN9sgmz7GqPJTBPUmHp+vglZKODekSMJV3A8OR5uxSVyAHD7FmA3
dXA547Ls0eqiEaRTNmT6Ar7zM+QaSLf4qGf5YJvFtwkFGqQxfD0rYWeGRmowLhsZMDLlMPB7eaI7
msQNfwksvbyII4p5q7u3+SXNhFzZRUMiklvM6y55VRxWnMaTh5waNTItrBspHkA3rw9LBGkaWjfh
6lMahzuDCevR5JyOf/RFsTj5hOsMOTln2iNE0QqRPruH3pv/XMTHPLr0pV0f2d+CmHCKc5UmP56H
n6H28gl5mENDD9+Vslk1h4FuthfgoSHOAkEo4iF+H3OK70o/P5oJLX9QSRaPuXWgM02/XjMdIs9j
JWWERWjElyIi8KEFEZyYH161gemnHvdTzSvBCzalHRY0+6kwKIHmHuCTNYt1WWY0+ZyBfKh6ZP6J
AKC11+wNm9ICvhvE6iCM3t26PlJuNGEE7kh/MUeKNw4LDHVG/zTiZqzGgpFPgZ+SkvdgDPojMBWj
V2EiMB/vVKK2jP93lkuC+CAZwyJ2ys3XvkRmky75c7P3oXJVoZVDMmWQDzxl1xj2d7zUkWFm6I0b
pM9JGTxgz3gs3ZpPFLhQPjUn46misw62UK1DKi93btP1FJvsjUZrbkQLAL4Gt31IygXk6yAbYTf0
PWJjjdaPDqaliy+OS/jHSOFk1XUNwB0xjknTOkrp7EreV5CGxE6DZOuxaifpdDGc7qGszKd2olEy
R0ediEMiigNKgSc0npw4HJKBSWbdSU5VSOjl1gN0HNTBTrWoMuVIIm8y3OXx/JzwQZ0+OTfdokPB
jJa4tDgmtKWz9cLTuE67ctM7koxEPb6VMy8JKRCZdA6h028tKop+jh8Ah7dPA2oGrEIwkBcuVxzj
RpHACLK2PjeLO8uJiu3UMSHzcudaGNYx9SJkRuKos2jlhNOuMU2DSaGLGRSPCmU/o6wsTffThLk/
qx2Noye7Xx7OOvdJ/aEVNaHYzApEiss/TIjFTW4i4rCzMzJ6KeNg53Qy2MhhPrT9dI8KV5H65Q7I
RrozM4mfQKQfRYn0ptLGIaOKw2Hr0ImnpRenuSTkNoD80RnpNo7Rk8aZZGAP3XRrjUXGIb95MlkR
XdISsrzV9PcX/HKjHHcbxoJ5RUXnxCznieupn7J0egrTmBH0+NJVwbMzD2cNd5JNyjnb1MGt4f76
pNEDZ6LWy6x2JRXnMZmwLoXev8JCuNLb5n3hWltBGx/y+ipEuyVL/K+K7awZbkzMYb+GlyAM0AFZ
u3Sw9joiF82vWxicvjEiOY+LsxgNhlgdk5Ny9jk0lvJVViYA2QBJuI7qz4w4vFFnjwMHmiWb58Fx
yQ0mPwTYf5uIXxp5f8nS6An4qXkV/xg9pkXpPIS8i1kwv5hBbd9XGR1+BhvVIr0g0blAAZgzamwS
8ZdO9FTrxbrq1a8MHYA/CkUHCAAbvOrdbJY7UXTX2veYQEGS4HiE7sYfbvCx3yD7E11jvrqS97cF
cVxqKr05vjmNPrl1Zm/yKPc+Gp+6LO7mO9tFx1jbyVmr4lWR2LaOB5aANsAVb7VVeIxE05znPKS9
xhRkJQVxY5ZewiyMFW0FQOW2wLZal3+UwjeH6g6vAB8urBjU4k1b0sjw5FexV54bonl4PTWgCgtb
FbGsA3nimfTAu5ksDDNjsb5n0tDbxKAmkMcNKhYQyKwMHA4eCmPwTxzBPn1ntABfWHSZdcuiqRpU
tjCR/Nl5aTmn+LHe+8rdxyiGcUuxbs5hzWnfOWYNnQnl5eec+1i08TtjSbqHzUzndpSwg9gNHJbM
rcy6d1cTrcs6VEAjLdO9300dWbgKi7UlgNzOmGmK8DD62aHJxKuCEx4VdOdtsPybYUFN27F+se2Z
DBYr7sZbwWrJSX/YRkiEvWEgnNGC7l2nv9yKGzYg52y65hFhDZIHANG3pi6oTLr4GFtRBPaNxNWm
zc3DmAe/fWgJRmczvXAig1Hb+se4sh66QJ5Ug8I0aghZDYfuHA4oeLO8mMmfQahqj0eLBljUpnR3
o/GvDMZwn/Oez2EO5c+/RTajEuQJTFck+hlhLHZfDsgA/c9kFB09UxAqgh4HBRLUKUIto149BRwq
SSTtUbqaJ7b3XR+jdjOSaZ0nMKIHN/0WKPJWEmexXogVXR7S8zRA8YDJKcioWhW+vPqFuafjgjPP
M/868jntzMPx57+g8ToyIw94ujjg56nDAGguTkZIMlA0pw8WqA2+Fi0aMbEeSystiurYDzi27JI3
RwVvUVJep6jYof8523GyS/P6Mgs0muXswhnukGD2zvDsJcjYo87yN0yuCyBWLBeCa/JXGlPDNsWJ
OV3s0l2pjr1HQPvgkP9cW/dxkRJFb7L7IJ8tqCL2PjPRY2c2GKg7fWe6MQys5diYJd4zobr72g4f
2ri478kDgDlCA2DwQYtVDMb2Bi/Kpi2HgEwqSWagTza0TL1jkbZX3bt/JeLzpL13iGREFkNTw+Xs
z3YYImce+mhDkMd6SepKm+apqUN2zcW5GaSkFlvhh9e/q5K5rDcyB8UaHr8Y1CRdB1xAiz1hQed0
dtZlpmkpxy+oJjdj0L3prDyXOsj2Y0d4Y/9bDmwcyzJu/05Ucn7MYKOxeV2q+vIfR2fWHCeyBtFf
RAQUFMtr71K31K1d9gshyXaxQ7EV8OvnME834s54LHVDLfllnhzQSwMGFkuZbdIUDoWO2i8Z26fW
zvdRVJ7oZwcG4gz0OJUu1AIqwqsAhdfCmmVhewNdxRmZEh+wI84D4SC9KWr+77paGxf8+Z+ucdt3
Zfa4oFJFufU7lBBOV9w3T8delOugLb4qpW6c1F8qC70B2Zg8rlO8OQw0aV16atfnyCUMTSdhntdb
Gk2/NVHzd6TSNyfhhQ98mCzC+SFqdR6Igy1yle45sKgQkAgWP6vHfIy7xceSQCWJD6urnZH/XdzY
sPQBBw5ghj1GDeHS7UCoPGmvOzZBefHV8q8gWsZU02IQEXKepuYszOU7K3ig871hIhzNyeP6WSZN
dJkStZ/7N63o3MJbCWTsqVjoaRmSW7XM4FYc6Hvr+aQoHSABhqkBXlLCk+Mtmpvp0CX1vzwueQup
3R2YilIMNWQ/3mrQZJWMWyAw2S+sqedaefuAg/56qXcSa+c6jKmoXKFZ/Giv3n8SmqpA0Mazp/vz
MFsfuET2QUvoWGMrcmm4tBZUm7G7p+L0QNDwHa7IybFjnAlkG0lp1j2gTzyv0NS9x/WBnCuC4pzJ
Sss+GhP9zZuOOTCKQuI+lxGuhxQUPx9NkkTHrhf4iUkU5cQFzRycp2w68Ib9qUbF9s/NpqQ82A9s
yvMw3G1APeBb4kEZS4dI2JrQRq3srI45wuy9JFbybIUaPI+ORm7sDkPWOgB6FNtIJhHThmTWeFSB
R+Ey2w1E0Hi5j7Nb/a5s1i6/sa64W94HuAu7cm7TC8TulIC+Pi5BhEMnXJadKp3nuakeDXhXQ7eJ
BH4pyBxuEUahFQh4PhiwnCIFqBtYLIg48LYevek7KlvlafRoe28dHIQ4J387c/zQ2wnSd13ZTwlg
FaxVdIZUwP85uV9B19IlYVfxzgvatwoslg1TuH8bEaEDfloiWaSXzEOXR9u4NukvLAxYVnEqJLgj
NlL43P1ZsOW6NPSg6hrvZaqwPU8BVODqw6esgbpl7jfANbADMTTfocAzDnMZptTqmtuvU0wvxWT2
dL7dMnQnXhPiGvk1UVi5asRDUXw3HX3vBdl6u8hOWVZ/FbPzrHBAYJlnDr6K4G2wyhbmRZUM7lgc
37x2gO4ZXBp/RmvDyMBalM3RgQ/smIu/LUf53q0+SSegM9M0zH/+pCNxWaYfyICbyn6NrB4w0r8l
7XazF79pily4aD86aczhpEWgVO8sIkeyDMT35YMbQpBFhWL8kWzquaWFPtiXjGRznsjW5SofX1yC
/OvVK2yADOIX8UKzhhnezSTPdQW1UY3mEHcv0KKg9KrksUr0DUckc/8aVzJBkGl0X6M2YnrvndZP
BOfcfcFbJqF+ymU5dGx9jB+4VPJ1mhTfzQRWJ8HGtRX4sbdZ46+UcFQD1IxDEVjvpDSvAz4o7ufk
muUlzqyVncDKZAX8qEgKCFIBH7fb4ZCofndp98cJiXg2FkhEMM/3EZSPcxjWzC+Vf9Qxfe2CRlzM
6GVoHdDGH3Ri38cddQkjpcp1+0akFgEhPAFGgkosn4LJv8gKtGO5pOXRXdrfue3rt0XT9u3bZM44
QRfAWdCaRQrORXdix6J3qgTz+7YNxi27+Q8Q498tE2sSse41l4LaFBr0ukydMaFfvap4173fbUQ2
o7b3g9430nrIiC1q4FCouYjXUxBvrd5F/4tZJlWXHdlPd3XRHHrft48iZpElJecObXOQccOhlS/M
r90GbHn7K1TOF5jU/aQiio6ipyw2IZH0edMV41FW5ohDfAvnhoEdiToxvrlkWlIgel3W3NwBY4jF
NTm+hHTTBolzX1XTXQfvkEeBSZXhMpsvD0zVt5qW247/RoHTtBPjJyrxsWloxhGBek2K6UFyCwg7
enHWtHt8qeL4NKwblYXzT1vnJDB3mgAjj2QG982L8i+xfNgai9souFnVB5xEG0W5RaIRG9Vv5eV/
qin7R+BhQ9kzBbN1vi6EzUdYrG8fHZ0ko7JrixnWTztYMvZ9XjJgGL0vP11hkYkmk1YQM4SMWu7r
JiaE3RFSYMvdL0Vx7eyZcT0l5B1q/pBDoYCO49xR3DjR9TMGGOyA2NjZVydASVqc+ecqOZM9OHdS
/ShpHQaNizwngNUbKqmrnmP1fOmb6drE9p0kB6shEGwL5vAsvhfuWHQN9HKfc/6dyuLmsAAlQ/5u
eDs2YZA9qlF8UY4Vb3qWw7KFV5bNeOhpF8r5aNrvAdDWmq/gosOlt/Dscq1GeWW950uOdAIrBFzh
wLaNte00AqKR/HXtKG/ro48k+0Sohh5wPBkUmm2rxnlzKddZZoVOC36AWbiT2mbvBim1JW23H1zx
5pTuaVkG1iwqROyK9o1Kz1+NWGjzG58kXr1VB0b6m7cjD8LGX4eViKHPWZ/9a/jSdsSHnU0YFq+q
I48H2AMNgJ8lkB21acx/NgOTZd26/0zJA1RXmEURdV8ziaV9XOl9o+bqilPRpxIkCc74y8m1I4Rz
3gn1gCuBbAcDm2JrMQ2dR+crJwS78klVof/1ISWtDLBk7wKwpjglGEjwhodpie5Tps4Tk+XYT5mm
RM2bQz4SCqQX2J+95e8HJf65XvJPUm94B5XyEkwk12uNIrsu8ADmiZebnQ6Hh4waFKudToR5af4x
3bEq2ntK7MUeRN1gr31e8rsMSGlU+J6DxEOT531yBo7IRoN6wbi8fhmz88S8j7kH6PsM3FO0cHBh
9JvREBAu8k9aQCpcrxPc1I4Aru7ou+NtFT+BZX5FTXhs19r7sgVKx8FOZ7/GrN/njGd6Fe9F7D1O
xfzuyGiHdft+VU0jUkX20HOliPmAe5ueKe7+lRexX+acADpeEesYZRGsl4pFWHn42LWMHnSpnhbh
v4FqOyY9yt7kVR/EUvjS5FJwC60+ZvJ/yL8XpuLnmKNjCO+YDDMIFVrC7RI7qhk42KT9Z2C84iCG
Cucau5QxBS6bzLZ2IpFfs56BQcUGJnN+DefqGjPvNT0tnzbvSlja3WsdFhxchH/KBnNkbikZiuLT
cum/0bP9qqndLfhCD4FH/A5v654GwQgIH//eAN8EZixaWty+pfzlPcTlMujNMenq5eghaZAQ6fgy
jeEoBMNv1pfME5hL5PKzHhuRux5DNq5oagA7d09YOW7UJP5IK9qGafkjLH3lsuh2xQ9FHR+eDPd1
Ur5pPcQHPZnuzkqGW6aT2zwzYdGG/sUKAroV3YcdLcndBFScW/rnKEk1ZSCjTLu6OacriYpTQMxt
Iwfrm3IgLlsSTWTRuAFHJv2QOfrK24m+e4H0Q9uKmE66UL+MDy4zbahpsf6KSJ/coblz2lKCf1xi
OITpIV7pE10zrvXndLrCvoKZQ1FnXzVfqc6LTT/P7JrDtxOHTx3zkE1c0UObwy/F8UR7lMb8HBTq
lY6AfjsRmbR6BGhn7DGjxtazz9BmPT4ipnq/iBbvY0ezmIWwiSsc6pVRv+RKgMrDiTR6Av7TOjt2
96jc6WV97RMv+6VjeYtDb2/8lF2ENJ2MAKXkOkJW+rZyoIcpid42rn7Z/vxlUu4IbvrkkK3CocQw
2aFe+hQ4ABZn9AoRub9hs/+sbbDr69Um9IYZLg9OflwvUusFpuZKfOhi+cuiY6Z2SWYmIa8o96mj
iXgt25gODQwDj7EJQOixd0DGnt9Ux7JDmWyIZQZabNucXYzZJLrSGyGbc8S+65Y9ciEPGAa2EFQ9
VZwOdn98dRtvxITJ/+Y2gpsccy4lzV3Yh//iGTVn4OGQtNQN0nmI0+p1sttfVukfvaHksZbsmOF0
tOOJ6rj+vXCLO4bV7dZ3K/cyYf+DIkyOfIZwwNUefb8tQQs2A+7IMLd2ud89O9Xwxv3ouYXEZ5eA
TNLVgM9r4jPJyP8XjdP9WJUgbzxrgvvHgK3lEaZ+OsQopallb617S4ZnKuuGk63bW+Gr4uoj/Ccu
VklKKrdCEZyABEggVrSbHLbWWjecjOA8usS9kD8OgBENhI3pa92uy2RJMC2gmzrNx0dk6Ne6oPgy
qngXnDA6Yn09AnE9N47zZU/Bo23XqHU9OkrrkgGe9IvPp6pIW6/GHY/Cq/6DSz+L9ODAX8vwlKLv
3QSlPbhYQNQm9VccVGe/T7i/1/Vzj0QYLgoGfc/WiXcqEX+HQPxdj56tFz8KCzdg3EJ2c9S9XY9/
nA6Uf41YbzxFkZk+ibIO7qy85ekp/gQ99dRJQeSyFLwy7Q4m1I+r3V9RagcwOswNtMwf4ZVfTgyu
n7cRgw3qvOUyEORWaYyPBSPa9AEbzbqo47H6B5mQRDDEUWgZ4m09Wk2l/yBXCxFoL5Iycl9rfxfE
XOVrEhaDmz2UUXRQc3OHmG82lOHQ1JiD7M1mh6m6EPfohMCR13oxiryx5218F+vlpDnJ9z0TQpH3
r6PEvOiNb3bcXenlPa0P8BAJpFGOktKwSFFC6gqpd1nEa9KNM/gIO9yFXfdphvZHucUfMxBEsH0o
VfZwiVYfkDWl6aVw+wsARpJl9MYgkGKA496bjJzXayH/ODbn40yn34Co+NHa8KP0GWrbs8atEoID
54Mb0VEY8CuAhigjNUvp1qVjduPNC1OV6MXxy5dgCLE1K/9psLHjjt0EOwmTZ4QFfuuxEFeGNuR6
vgXADxNZYOZL7t25OLMew/5242cP/t1Wen3NCha9DChiJQUku9jKjn634DjJHqPa3JaEq3Qs1Mfg
GSpVmCmBMGnfcdS+EmG6ls10zka8NL43I13jRW49Frh4vrNarfDgYhErEs4rXmK9d1CDNqnf/8aX
DwbfeBhIzVGsDSt9eGk4ZcRQEdZzo8Vwt87IwRb9L54VXDgUBDILWHJ4MJU9EElzb+jnH3lEDHCW
LXXRcX6dxoB6d+yGhfWSY4T1KhsghEOZ6bCdS/dpxAKlEmfaV10A1cPmj9Uj6SZa0RnxNbjzDBOC
NR7p7nNu9Ls0EG/YQGLoa5xo4zEazhRPDqdQzGcnkt8zvEzjI/EOhK5aXs5pwLmY9W8yZ6Bp+hwQ
qpqeEMc/6pEqDafAJTYVHQN+4R2ruP7UgJ0SH2kjhPMPzWcLznw7m4QxBXM6FI0H1wRf0VJfsXQB
Lgrc1/W36nCYbnKp8T/HtFm4DNWyhz6MUA+L1ddxH/A5bAz2z41n5tOcOHdYXJpNqsFpLM0V23tI
g1q0S5f81jnJ42qNE0Hy2HUo0RwUiNmcle1QXCXn4tQCmcBBwKm9Wn3B/Ehn3bavNoAhlk7qE6hz
qPj+HFv88F7dFZN1W0cUHZwMjZEgmhldWhBD24yDcZ+FN7HuA+PvqJqe7WG5+vMcQfKDgpBV7zYh
Y2gWV6eJHqY5oYKCxaES+UqNJb3N+YExVPTCHn8iGk5De/E7wPplp+aA8Hojgor5J73YUwgPhoIu
BicTvQarLLdebBFDzkNX3irExoo1el2r45bwnjDfZlT3Hp4z4lX7eXU2zsWPG2b7MVp2SV7drID8
XgmFHynxd5QUGA5U8JZnSOB6/UpI8L3ohchPkCNQxBBoIm2d1NLcubI7BBwpysC+M30JNK8kPMlS
Kdi5GiFZ/Zpb1chX2YefQ6P/rWvkgCS4qqyMeC89Jia37WmmYOQWuCBaEm7EkRKPYZQ8TVqeTIMp
X014o0TwbMv4Ozb1S9upb1u4TN95ntw6OpWe8bZBVObAI0A7jO1IP9YYMj6AH5TpEmySeOTxRXAi
He+OdGz1BC1IY9x8ZH5msmAV11OCaXTHZLofDnVZ3jU2h6dsAAagu/hhvXZ6aVzvlbYv9sAIfO2g
Ek6IS4m8LLlmdpmcEqcUzgAEgSc70E9FwUVROWfeNRaUVO1SF0Zn54oDMUZiLOgESeX/9SYooes/
CbP8EFvh3yXlGi2VuYt0eE34huuJvQK7zIvfh/dlnLw3hOurwcX1BS1ksh+QNO5nL78TBVM5EgQ2
Ey60jNP6zzwmVuOMbcRXx8gQPe6Wuwr/cOAOb6EXvU8sGJyxX8eag3DBkTDW3Fcj631cNYmx/lbL
l1UR+QkUQxh9bYbsmjHdWHL/h15s/tyDqKOY1hti4cp+nv35kCKRAevgt8F8H9kTZWfkLXGCEJpO
2NqB2lXM3ZQZLwsHpTxh5IAZpuPxWJAjnYrEGxKWHfmcqttzl9ZPug0epb8A7nXv1n7Y9XVECDnm
g/tYDDawzHVTlPxa+SPeIDCmpXOBmnvJqfECS57tG14ovOME74bMfRxN8VKTPNwAHqXus9cvlYgf
1ptQOI0H7VNQYMsdI53fFbiwiZWBLeq9ioON3TDRNLm+hTTtJmn8ATuENo/4uQ/Gp5D/AEjyl6ld
k26wPDd6fZCSRJEkpSUgjtLHBCTLehup2ulnqabvnnNvsD7m7fCGIE2LAoCYpq85WGeXhpMTIsSP
lzkkroLy6PvFZ9owl0ncc2cM3WDyNvZY5fRwa6HE4NzdW5QnjGQb62LYh5k+WwG/YxLVB01RDV4r
f880iECkHd7HcxthxG2fc5e90Oba4DuQAiT107DlR0z0S0spOMLUV9e774hoyOws9rPpXxxiq6A4
0ucaqYo1lYeiAnjRNM/49kDFWqCzkWvs4LweoKvWvp/76dJ2tCQIDayEeOxmhq5fdNNrWpivLsM2
7kunupdp+P+x4u9MUjFw6RbJeVukMJeBBCTnBD6L2nmwG27iZtDzfVM43Gz5uSK2XuUBjXPEZbbM
2e6H90ibY5hCM2UHoCuF71rm8q7ih14fZLdXz8WSsVcuf0a3OERCYefRw8f6w6a8fnKwS1RcRgUk
dEkNuKewib+0JloVYy8Mq5K7BrTEDbmvw/+5S9UXxKE99emm6nFS+mdw3H3hdR/Cocfaarv6IVV5
wuWkMndl5H/PnUYWMBQWy+FssKhpa3zgvHnftRxg5FK/Y6g4ditOreqvrHGkIgxpdTReKMtj8xDJ
9FFaGstNB3zWIrS0B00xcVDrDeed9AfbF9tX/xjJ4HNJLTA5bb1dAvV3yAOmaz2Qp2A+9YLr1Hr7
TStrW7nhvfDESSRMRXV9EHp66dKIRXriTjmvrgnHii6dDvfuQP5saQQXXqq3mbu1t6okNFjht5Gq
flmm5L4b6s9aD59V21mbKRmA/DmuYBjdV4/9kuQgtj3Gi4N6Sp36hQEcGoL59KV9y0NcgJDpH5Kp
vKZ98DoAYOGSLnBe8C6NUr90lVqbzrp/ReQds5B8XIx7M/KC4FgBxs3ozdzZZGMPcW8/2RTSigXH
MYYbZHyrvnWS8w3AOezkdQndvj/RrJPuFs/jRlzKcCd8RNGmyCbSoyDknDglhzzRaQC7zSzuceiq
E2dTCgc5zLTNdcQrRYVL9zDndOlN9o4gEyA/97eYi0vigmjxGnwGU49yFKBuLKF5xeson9zGFYx+
Gs6//XKf4kgm+qbOwmdAqi1xjXGFFvA3h4hxscIRvzhpsQUL/B1g3RyG+JN4KL4RJjK1Vz2MtrxI
tp6JQW0Y5XyXy1V2jA2bmuLJkbMYnjl4+8lzy4LQLcErZaZ3QYt5f2alZX5ICaN3P9riyPT5d4xv
jPqMo23YRnPDMZViPexXbr+jZ/Iy5P1+XHAzR6whA9AsaATghICsVfhVbJDrNvgAzyNKa+y+PLgN
61K1tNd+4SYTTuk/ra3XJswv2rUr1C2MAMweYnuiUbIAOChgTpEMM5UH04gj+sQ7g+2udTZZkMBv
scTRRrMwJTMIRWkCfYcJLsW8p0k6ISLAoslaXC6k9+avysM7Z2WrmYMfaeM4EJngfFmduBneZmoW
3kInUQ+p1QabQAyPCr4TESY5HAJoQTITUI/pAWcQUHjes2RXUjIm51C8B37wp4q4HnOkHfOsge3B
t9NMAWB7c6uz4SplhUmgnc+u0IdhmClXxusnk33WK7raapgd7tiR2nSZd1pLklxIeD8W8wrGGhhd
phrPW/T/KcS4LFiNJ17qNn8JjEHrlyhsniYRMpQLrZXQUf9fQN3SvhjX/tAGh543sW6NnazOaHUP
Vq5+RM+lOFWId8IG2J6isRWRc+gEVT2tIU6aA9za+glBLTXrafUIJDcWA7Pz3Y4rVvJhp9XV95L7
tnS/8TJgpBgICHu2UvdGt/2RKOnOjgI0c+ipjxkF5fRH90CVICWSPi57/6gqajNR3Ot9BSrsNtlu
+OgRHkAAw4V1rItuBWIk5WGsuF4QwnlxWfY6Kd683v5icEKQJHeaveuyaDBHfUkLEZLidBjST/BS
MTKd+hre/AKGIUJ7q0m4t9E+EVTXQvvf66R5S1v/WtTtjSyk5P3DJzpn/b1X+s8dv8FoN6yh88nn
VckphxgCvEc0EYUzjA0l9u4kdiYqEA3tu3Vy2HviiOPgISJ5rcx0hV73BEx4dbTWxBOIiZSUliui
x5kDhJQSohpnLp4KVxFCwk5IPgIeEsY4Ks+r94Etd1cjLPhWcLAjubNS/cJp5QdR8BthkTe/WmNy
BYL3PEUfNiHarQ9AGmg/OMh2CA+llX4ru1qLI2qG0+oL0/85AcRC2NJ/MJm3b8jklj3aRtK7Zxc7
exlnFy8vCPlN76Gu7yQ3YiKs1IPYzBJa2nVcXojRDn4WpykZW0Tfka4/Ylc8+Gb5LPkLSs/J9/Ss
Uj0XgvPltJZM0YOHbjgxdupy7wZF7NjEHphrC3fSfMGpxmwe82fdw9gOhG6Jn3MehTZS8+o1Rcix
3xOSic90Zki2TYvhld/nXC7F81h07/S43gftTPENa3HklD9QvNmJ/Xu3VedmbG/QRADZhuVdxsTl
KfBwy7RzJDmiw70T/N5210Qo/4wLCWaVvAf5EYv5qfWr8zwsXGG7BpEayROB0DuwZ3+6GCvz0npf
FuCj07Q2RlXpdI6W/FP0cb93x+QlCdO7zp+eYt97Gtz5HA8ksKwIJbTWVCBOFlUXkY3hJDSPlczv
mmGkTNRQez3VZN1sIRR87Qi30OoSnMEsEbS2KHDEjbR+6dWu8HRyl2X+xfWGQ5NWT11IHl2M9p94
mU5RI3+7EdPopucej+HhJZ2yD0FlbisYoDWmf5UmQgYtvS9j23cW1ejuFPx16uHR6oMfY5fHXLaX
ue6pfmGaz4DgpsFFbT0wbw9hE9ocx9qrZNzPg0sjUJknRIiVfTd1wUFUrTjU48yUvJyKi8EPPWr/
RWXDZdHcQue6fFj5mUo2d0tdnvw8hTLrZrsVXWpl4sW3KLNwRp9ycdZvFUvEX0zSuP9eRdn/kCdq
tonj/9QRRoYaqAjgnoMfy2tDs1YUoD4lrg+7J/7xCvO3Ftw6usi8lRy5otIOjjBmsn0RcQ9Os/RP
ExiW+PHZb6hlyXEwDpCIcFyHp370LlXCabnyVgyh+jJ1QvKY4VI9PiHt/Wnc2NrmuvmqJuyWDj1C
ylf5W2sabmhMCKnF5JOSCk2tEXtTBjnsFER1Oa66Z1h/pJ5/JyXDp9BTJyzl8TqhfDZ8iFqMJ88d
7tsotnZULWEdcQFNNu0n2bC3kVQKqL8Gop29nASkhTU1udM2mcJtBOCi6tk2oz77qArvoehSF0RC
A1XIqs6Sj5sg5NlvfTJpc/gdLf3RbSA6qZmLagJos3XaJ8lhFU9OjpW8YzFT0UedhuolFc2fIZYP
gel/9413FSWKUwmg6VAP8/8fjFQ4S/o5/Vx6/dOTa7KC8c5E42/KDu+cbn5kI9ixnBxzPsG+LAA0
4HN/rKEmeQCfP90quJWmII9YDoDBxE+c0jUXmnOdMmIq9dUroaQ28nGR3h/HgrEbp/3ZX2tiy/oP
9n9STk19GkqO0DR6nR0nYHpWt+/KpROboqeDIDgyVcGPLxYASlr+jmxEa5hIB1NT3AGM9Oau/0qE
03LO/3aEd8jDAi/UJjH7ojXvS7Q6/9vpHj/p1pnGtyzo7xZM6UlZ4yeZtm1GxQmWDk5AJUvpGCxm
L+bsBaShu2lRWtFMkUoT3OVBFKwl4OF2bkEw2bzcI3J5Uz9NZnhe/wVgW694uaghwHHJOHJXsbjG
od4PmX9KxuFlidR9ECV7ZjLxLukhl2aJwxkqpcMP2xVDG219uPkM6hXCNJYBL1kHnuQq8M0dFc4t
r+qgMUkM4AQs0cxG9cpeASbRUwF+rRSnNbZC1zl4flV7ex1adk4h3tzEe0vOMPozh9o0WTjpUZGE
sj5oTMjkLyxIZYlRNy9zcDRwsy1vz+KZ1q9OH/Txlagg99YxToKK8rgiUw1SkB1l1yGwV90AH3qa
nEE6rtdeKmzVnxzrjMvnGWfSgiFn/Oalq1OvvARYWHBJqnTRNi8YfW8k89uG7jFG6gFxbi/vooSN
zQuYcIx5P+3I7iBjsfDrHA/NIvKdTWtcQTZc1c1DbERU79qOi+zOskr8Jzogp7uLxykb7nXq2+mX
Fk0RrFgOyeAgV3MfPccFH+KfQflQlEl3rLHlOK4sKuPzRq3moahCtNkVhcn6RzWH+Fe9lPsao3cv
Cy5xOOk3WLue9+MlTi6/pJ0081nEMia734xVQAuQgvFHzZq7Whl1l09bB6smdl4ziRy0SW5I0Rjm
l69Ue0n2DmfEwKRMFAT3APADi2I83w5PmVCjg4LflmqegdMO/HZZak+YB+CHT6fKqXmiuY6H3VMc
azf+FVYttC/UoAFDbcOQuqVLF+sbfh4mkTwhVMUUyA9tw8pU5RXZ1MoaNfsp6J18A6OCVva8suBS
7QMfYfBvnVTRtPN913MOo2o4YUdEHr2XnsByhbjdRYT92gLM6XF20pA+41pViJRYHPKfUVklnoZI
DBgQgUoEOnrMc4uPyC8S20JFhi0Gg6yTIdJn0fdvgd1J89g21hRdmJCmPNqjzp1lK0N+yxWN21vx
r051PBlfc8jwVG+1prn+J+UAsjG8iUmrAp3t+7TvYNOEfBdjQ8qis1hC8qJYu3bL3CL7PEsQC7em
IEX200ChZ5ysZmf1QkXSXhzCc76q2BEm/DB9vsIES/uviGNsHFuVrw/bMQgBlcFFYkxJGmHqJgW6
wpL8lSn49ZZOge1sITEydiuNb/0Id3TkpcUE0pgXeJfB3KyTZZeQrCcodn9bhkoKQhFzYI+f48D6
/tF3nk8wqsstSlY7xQdE1G2yjSV2heNRw7PVHWc7AiyiXmx+1YxcvMVTUzfi1Z+dvntewjFqJyyF
/tQ9koW11JtdA7k58Q5PwJAVRJoYxyQTx0nuSpePGhxX6XCA5wiVBEuwcU274NIko1WxQIc1UBRD
F4xuot8pQeSFkHVi4isJ8ap978vawXPQO+2snwMVifDL64e25yRJGRw2n8V2spXulth19ztrkR2+
p2XoqFoQ7JzmIEU1iJnRMvazH0WkLXx3kqbMPjnQO+aGdV3H8T0HdTKlKgk6hmOmF4XFH5kwsHab
QcYqghbXe8w3pzRvq+gQpJE9vszSFVydWa1mr93HYVxO+DTQyxMqH3Bn5Ai/KU3jd4OBXDpwZdFE
51GQ+eMD8ES7y+GqtSqumfNPVTS+DfHk9U95hXbmctqiB5Emv34SXkSypvZoWkytkezaJkuWEr29
H5HFclof7VzQueYKoCI7nBvJmsRkrVEQhiX+v3FXYFgGc6bzpCQO2DHhfcfq6JonI2a5cpUx04Uo
5o7log1D16qsz3ByhvgY02K/fuOmcqf8PrP4XWg/aeoRUhVLyMqkAbHVWfLWB5Fq8MPhroVUJ7qu
+0hscG4kd8FiBj+l8m1DUEFJl/4sZWddeuBOx8pPO25lgLrYeo6RL6ISnAemkNFpDTU0mZs61l1X
OMRE9uGgYZRD0kM1OqFXJF23TrN7jdiYhQF2azkTiO0Tz+t++tzE1a23xwBHmbC9CQttKUlNR1sW
nb56bTI5V8/UXeWzvqu7RiM+zytlavbsDhlGRVV1rVBwAAtOegj8c0+IlpBvGDohoac48hiubpzO
X/yWsoXQ6+F61jbUSPx7GUKI5Q3wTw+tlyfrvdRJ115q7ogNOQe3FX5cEqUGaUmZDIP42dl7DmJ7
wHqQgYoHcjj2R0Z4zN59d4xj5sEWSvGqRGdT8ETeyoaqMhWJok1Q9/k8Hjuup2yPi117vdzAC3c5
42q2lXXymAWkyTdOKywJ8rJJurDc9cqxbZxeeobvcmqoxpXzIZ/jQDaPJlAFl+uxlFI122mw50bv
NM4GMx+t1ETD34lIQ4BeT7wsm1/sacKJc3ZHHxj1zUrqttDn2A1U3R66AgHoIW9t4jnHjmYq+Q+2
mC2dMx4ykwKaDi3plQ/akaGkGGYCWHToRZmGzn5x/KpCnk8gzqzNuEIVSt+0jmc44IeIeFk14lvz
4fnjkDQDmhyHg6XnZ+YI2HCXGkIXphCE08z+tgAaB48E06fwebIanK7gczhCMDmxzBC7R0d6CTdq
gb12TJ9G2nJ455Y1Pjo6xEfLUcUu7ros6Kx8OArWdoUIGGUhh3cIV1hrN4y8k4wAAcblud6NomuT
f4lnVIIA0qUNclapCF0ho1W6FMF/JJ3HcuRItkS/CGbQAWyZAinJpCZrAyOLbAREQOuvnxM1i2f9
bKy7WMwEIq5wP77BwJoYAxOYMe3YwLWVw1Ko7WbAfDu2n3ly64aiROlZ2WY9FVu/MarSQ+9Y8Ijn
BukrkO3HifRVVBQKtm1IQeBGqiLUJyVCtDHre6BTabqDW97RJJA1CzQ8Cy1n/pp72Q7fORxRnZbi
U3/BA0jXHkS+WGTWfShRJesvbqhY5y51cjaCCGEAa3WgUZgka1bR+CP/M+2gK49iWrAqbx0f6kfF
CVbWxvtclSTIMC0pKhj0YY3tKjTAVlv7osOHfRqT1WsxXxhwndcmSby/VkhIzg6MQwCwyyUvZPaD
BIoDz3ddprfU9JT5jlthwQTJxn61n6RdOos4dnEGMQOjmjW0RAvPGK/nyMCvWEft0FfEy1Pw9RzF
3liJ6gFZpYz/cJCA8CFIsejCb4f9IKYhsaS/bW+MPQZPXnFvPftsP9rgBxtCzEoMIitZMyiNixjG
VSHCWr6l9TAAUyp9P5jIUvQTc0KPYbhZJ7HrLh3GtWYo2vSxiWW6fvd+4wZrhOnIcgUmLws3+RbG
smRNYce14z6gU0+LcUcFVyFJBWluEzsr5TQwIegANRIPXsdYGQavQxjdMuTqD2bC9ss4xrOqkHPI
senj/1IEA8K+GzkMgb8xIXMkM/EgnvZ1M/ROekza2hPjgXrAMcyNC7m8v5YpW5Rt38BAKo6YYztx
s6Hxjp+N2QjybPM0md4MEyYdScL2NEq1czohUMyHzRi8xiUQ0z9Z6ibcSLjnEuJ/ayVACzEWryou
brA9Q/A3nKwkR2gYMlKl9oKGys4YdxAnGemojct4WcX/rEB+lQn14GGzrN6z1uotl/mFnvtu0sUS
hK4JygsJHmvNB4PSA1dIEm74B8tnJIVLwAGBYswgJiycWBPS2wymOT/P8EI5/eu4jLNngp5mUbO0
XoYOEa7lNaLaVcJT4w/lVpJ+KCsr1+8BqxCCvkqEPGdM2hKnu4DwlrFDbGdmCBN2W4Au6rgUMQGd
WUCmJotjBl0kD9uEgy2fBr5C2wcmybKc8f+aeYkCVwr3BzmyV6rhZtHNCQR0pnTtL0pWW/0Xt0Cu
YJLzos9IqhMzxr42YGRkMclitkewNfGd5E5EwemOv9mIJmhkqM0n9bk6Tbd3EI2CPifm0fr02Fm0
9GRNGLJFmXGsu2+GJej4Nlbs5QioJcgUmD8DFsOA0yvMa6yqBVwGSLBDVav4nu+6KYoNCd8xyyp/
XlT5mzFtBD5BKcGMaLRNB+nvms52zVBlCS16yxlZJm/FwmeJZhJHcJCS89vaqzotag36U+AA5bq5
cE7wISUKEdC9NBawMpOzmljSM7r0pae7q2qvOVoo6+E/ujbFGb5Xwx7t0+A3tfaozy6DcXAwqoS0
I/tSaS+Rv2CTsIuex2bLJzH5X9wvCaHC5qLc4VqsvovdKC5z/S1nbrykIwCnDDoaqgW6kQ68XAEG
L42T+tfvjBh77WDp1D1XlVXChgyPHH6kNFi0BTFNw6q5q9OuLCwKMsoY/zyD1mmys53zRCJed9iE
4r8uUU99JwHsH7KQXOk333y804iXgRlqfpJJsoK0cfFVwkVgc97HA0+pTWew57fhNeCVJwTX3/FX
M/P7oslrJzhUIw7T1wDbOQbOpg8s58+S+yY1WScyC4LnnNmSuUs5cbhbNbbZTdbFy0MCU0d2oNNa
BN2EM6JUIvleEgkXBCGDj4NqQZ83dwFKCJ1nboNMfp1oNFf6dkh2YQVzakkMj1QHQs0Yv3QIhpdL
WZHNBSOiixFFov4uy/4RUEhAToTFnJ8nnDlpEp5dP8tktHRusPzWgdC0B960LDzkaZ0FqI+TOcur
kx+bvnn1uxbI04bZ4pQBGWOzq+I71anR+MFybXIAVjJzCc+hW6lAr8RERODYzjI0yndjJScHmbXD
j8fkAH3xHvQ5JaAv6VFvWTLG5aNkUDV/4YzXrU08+SZRiSKt1oXSnsTR4JtAibF/ZP9RN8StqkUV
26RN0Sbe8UXk2cyuqijDn9FWA1Ypliq2gls8Mua51VwljtDTlSH5racmdT/mEfTEgjV9nJZPdKdx
8Jp7ay9QJNSmr3w+9qTxH0j8ncXnUqbdAsSFKr91PzkxYzgD9GSOPzB8UkkXAnAMWYp4zgia9k4Q
2Dj/zf2c9vRKIM9aI+ddRDj9cvYQkgZFMEv+FlOcUlAFXpyL+pmwB+n+jLHbFCRoGCMNeZAEpvkQ
diIYDciQQUJee2m6dWsy1UeCD/8o90atSQH9ou3bYP8Z86yoggRF1ACioDedtaPYMDouT5RiJGHf
Ca8wMwZ6nj8ruemtRXFnS2E2CNUKM5ma54yeNefj3LMfIwckCIlCjxEXJw4D79fWHtIJeLoHJP/D
cFnwT5jBi75JosqwiurBjbOsfmzbYmkiacoOGks1wqOiQnMrUNgLu/+rqtsOK8mM/Bk3X443sfnb
cNlm99ixa5MqsGqs5ebafsbygKle15K2SdoGCpkC1Qphr3btJo9sTnzvPyPph1SQ4xTQV6HvKqep
2VWW68/1NulxgDDY6gxFVjjratbdW7PmpsABORWIudVQmPLcJ9KWGHglbk0y/6YXP6ej3aChzMsI
siL5K+sqhnAzpxV1JhOnOr04oXCco1dK/KkEChnDJiMdg+KAMQqE/5lRDT6AIv0pWqiUNeEMDnHK
ZXG1bOWcFtbCV4zw8LD9nHrcyf3iQjXo35oU774Vt1J/rV7FtLNv/atwe7DUqyBe9s6Z2/I2KBis
dUKLgFcGV14TFDhIcLkBvOjdYt6n1kyWYOMtD65bOnogyHCwc6G2mH7cHTt9r28lg46HppYkVAh7
5mvoT32Mj4COad3mVUUEbu32DinKHCrHpLCL/6SXyr0Twopt476/96eYt402oPnbMbOPRhr7r6Jj
qQ1LVrAisrGgFzuzCcL74p+Fq1T+4+hb80k1yv/uJvreKmGrQHsit0Bt0JcPqXlpAYZeA6tqv2yM
BUx+inGMeRls3HzsgpkZT0wtQlkBQm3T7nNiuvWyMs3bgQ0qjjSlDUT3Ieu3SAuLRxfxGkxN/DuR
yorXql3ivefN/dEBcw1rSaFiZdH+IDsaTyKB5AE5EFtfE3sbOdnmxeVwYaBVOHsK63mXZmt/rbMO
w+0SsNeSTfcG1Mq5uQ3qnXi0sg0CKpxJo1GTQOu2MKtgveiZ8K+xKhUt6zgjElXEJIg5MZ74z1zm
BToEIb/KHNGB6X6kCtWKmOAFobI7diEYTNzhAWES9phdmr7C1x2yaOLgINJ11YmcCVInEPusjrF/
Ov8clwNVaOXZWxCqO7cS9JYVtrNP1MRnuUrsVGL+I73gaWxpNaRLHwsqWKTn1FGHGBwii1WcdtVL
BfhAy61Hs71iGv6sCoK8iqA86n3o0BQECXvwCCG9zZTgMfGdaZwfYsaGQwZ6BA8G0Aq+XtYkeVk/
CCKgB8unlwx6GvrlkiYsKI0RnnhLEiKQgHh5TD0cYaBYA8nvUHeRO6665GN0FK9A/yz/x2pW/Hws
hwENDq6PBc7YqmG5ulhU1pScYu5gJL0RLcqTucB6aEMj8hYXsM+0zeLmv7bEHBiTukHkB+66fH1x
0zDSye12RlCYSyKex8SmlxMiYToRmV96ae/6vD5wqj9b7FfggRCj1LPdnnbCsHfksemo6+lqmdUt
b+dtzkuymL/p+iUVAjOwH+RLb6VV7uwmfy3Zf6FiXsg6tuFaOgcvLKOYb5YB3b6yf5IYPaZlbu2K
rXsBOrJGy7h+ch5vVdreiwFlRAPUuyIxRRu8TCs40JTS9ophwcGOj65+n3QJTBA7phcEAHN7c018
S0jxtqIvDgtIeuBPGhJnO89QpIg/XLN3g/BgGrANl29EskHUWqzsGy0Oqr8r+88kvV3WBsecjCbT
JgZqXk1eynD+GYVQm77zrjyM19SfCES1L5ZJ9NC6RpyDF2cOz7Zh3WuNZlJwk0CHOYse/4xN8nkf
4JMqV/+dzNvPtiNZGaxEvODcd96rJT24cx/1cKPVkEWoXak0vBcHDH812W9WUr5y/oISbgheWT4w
eh/j0NyNjkD5yKPMSAyVGfJmAwYUrIEJ7pWVTJuV2dfg2h/VkL+oMHjR/6KW5wZKQPNxMMLnWzm7
BybKTH6+iN/Y1uqLbM6DAfxYQRlJ2C2i4wd9nO58x7yrQwQLYnha86/MsE9wKaNazT8MFA8Q/B6H
6nUNzF2vprMs02PMyplw7Tjwtn68nGe2UbPvfIRarWmV4m5MCLQKfSr80WB0336aS3jF2npOrfpv
W0+I/DwdbnHxa34Zn395ljbJdpLN1HooV1I6yZkuTEXOD4y7ie/Mmn58lP81sUOFonhEterkWKl7
8i08Ej8xSONsTw/KU4ge569qKTjwxk3bzBGKr1uK59QBysDTWJPFY7Ufo/7UOYBAxIHOr5gXWKyE
8/jUp0Qh5tlbiezA6+YHhnxPpundhyrYdY2x8xYiuREwMnPZ9Fkd6aW/A6jD9IcHZGRfhMOQ3Cei
mndtRt4nmaoVJSeaEpeUl0ojGGCVo2cNrwFTYtf51mAg1wm3aJ+3YZuxvWzvE8y3qVNB5kfiWP6Y
07oPc+/RggbvpwGy13478qll1Tex7udkwF/BpoHJ3sVvi00LS6gRyynJ0kiSaKGlmlAZr8wh7wbf
iBwP5F0FxxztWp0GkT4wZo7vJv/P6TocxS6HCtp0nhUGE2wkmvyltZurR4aOYXoHBllbfTQ3JGoz
31z64WGBm+qk/t4cLYDR5ZY39VQ11b/nK4URwjbrQ//uA3I4DTQBQEm2NGcjp4Md+5u2Sl8sUOXm
zDmJudDSzlfeUv2ZZ3NzoRaH5xoeReo90XcfHY4F+gUkksu1tHxNZNyis6dXsnbIWrb4fY7MeQ9t
YvyZknCb1ZiVOPvAm7/EXob1xNwM5PFadn2y6JZCFk4grYZvVIPnILXeV+yi/CU1qYkve6Evr46c
l7uC/CCseSc+770wcgJ5QakHXsQeD3m9AOc2s3dgxarojfiqwAU/+bODzsA6JCIBbYungT+v55Aj
s+/smTagQ8JG2R3q72QBGaG/3oYFrK0Rxhm7CfcvW92jH3yvWFgarC41I3/+hBc/HR/dQT43ZnAp
Exj3rOQpH+7GYGK1HEerwWkzs3UFwoLz6GhO4Vb//8GYnUwOks6v97jPO6YWs3Q2uUv7j5oimOEQ
4V1DOII2odw4xht8gnvRBJE+0/SZldcBpCuUrFzhFAP89PBdiGnX0m3kwaoJMJ8q7rcFcsGC99Me
wE5yfOjbyqi+df2Q99C3prI9JZZzaPBa6s/acUA5ZpALJ7t6skSLASUzI4vZ5t3g4oRuuNSSBrGM
ndaoNSfvRRUsagb/OnbLXqwQo5tswFNrudsxjbn9lloemn54zfhlgmLZeYpvyzCeAjLUV0dFbmhf
FXhsD7i9Le4ZEm1LaosUGrYXoHNFuzuA1zAyFVmEAuu6Q6l0w/gSkKcdTUt5Ljtvo1+4xViwN0pm
dJlMaEgWXzBhD+/d2om0gqDMu2swxbir8H1zK8/jcpzG6oQO882wv2Pq5q61uFCxJlUMcrAL+uNy
0jCCasLv2xQsOjmtHR6adlZksiOl4mdTIXMIIwydivDLIwDhbuSLJR/mysqH1czVp2AN5bivffes
b5c+HfR6H78TY/4eXTp6wNLwH5fFRY+UHt3F/aja5LHAT7rSTaSjOq2CGgWjwNlE6p61iM31j07i
5INl58FCmck4KvsszDDSt8qMWcDOuktf6ZO82Xnyj1FkV5uXXNO4mZputd9I/276uScrLwqyZzY8
e5+Hs/SGF/0Js2u5Ou76QL0fdaXxJ+vJsFUw8rugepJJ+KRNw/rRZYV015GDYIXk8ol6r0/TihMe
NvW9AJqhfzO5BummKVhANdaxIHDDzec/yIN4XXouNWYxE8AsBdrU4kgqzTdMZA+k/u7zDmMjGnYT
yqNRQnx2lue+X3AMldemhpAY59Y+x65iDlgMsNix5hh2BXAfpyNHnIg07bubPYSiVJEe+JxJjLsO
CZYowmMVjI9AffZTQhRHAK+z9rYNKkRd0caufzAlPTnmJWtttto/5EkcjGZ9WTNCkqvitPDxGz4T
YcqFiUkcggjSiDE6kUkQpDKE99ZfgolBsf5eZD/SHfKp6z/OQlmzjJh7PRmeVD0+dwHRHJRRhgeo
Mq6+awrdthOPaZo+69NBX5qeE95aPrUa0QdTmFs3Ott+Gk8hFcfI2oMZIAKO4ET0MgVU/gpc+0hk
MjT1desNzn62Y5B+MKAIMZhn+6w01wQJPev//YIv3qOhQ6LK0dfuUr7vOi5OfAu3TEP17R99BYOC
OGgHInGY/2rtpSkvzQhHgROXTdZdMcNc1OU2preYa31V/afL9dQO6XVQyJN4pKAMwpbUpIg8EmoA
dZ8dM5WfDeT3DRWb53yTxw7R079vETFlRXWty8+hjzFVCPpeEnaIRd8ruX42QbxfODdD1e1MRjm6
3NHnZp1p7DYwAq518uYgZKBzH4P7MadMDp1Nsy5RKI3nNs+u/poSSESSVisyIHkEfGOBKjiX4tk5
L1xhM75AbaQQSXYi0enkBNMpnfQgJ2F/yfgX1cF9oes7ogl1+eOG/Vl/ydqwmOZzBCFtkzDL1Qdl
oZrHNp0+4jXcodQ/ceWQPWl/jRAMhmC8r2LnqO/lvijeEQdo6gNbkmddl0D9+K9lhjpMFJpLB92x
fDWp+13jrQj4TCTEdc+FBTy+6YOsBuEy9uwe+BPBVOkv2O/Diz5ZWJWeGM38mmjZ0B7s9V2KXYi4
E5Ks6XCQaF6UHL9G354iAQZlKIpPQxNjeErZrR51ixGoaj/nPTJjgVgQ2LFTzmxvkcXQcBJ3v29z
jCoAnYh2JBAFJluVgL2rWYaAA6JPD+LyVFf4X03n2lMSsE6EzZ3+uKNFBdUxiVwjzoKEIhJu014M
zqkdtDoeqTf4vEd9+A8V6ar8U7eWQ7KeK7SUEID/vS4pYc8gU8/6tWY7fGSniWbIxpjYus8x13vb
L4TphDtdsS/AkSxOGf2+M5W6WbiA77qQW81RmH/ibp80/X7EAcnscjt0wWUMri3dlPZJJi0jbfLV
/AZJfZ5/B1A2XVFFFrRPS5AgMd8Xvvc8r/6x4f1VJuEhq9oHo7OTvrfXDZ+7zBubLk31+bllixTQ
27EyPM4jRiRMe26J6LkomT8n+zBtHgzgBPpG64EXD/zCQt3rMjDjOc1Q7PlUjMVA10pY65ZreVNz
5Ft5+h/LzL2+ePXTIjJIhnyrPbpG/Yym3Zun+p3yaDGlgFPubPWfZ9NH+HRJTYM7k3cUJfoln+Mr
Ym3e7/IQipEhmXvwsQ+ygLsIMpHC4qWB+qQfBRYd7/q4yHn7hflY6WFb3O8hr+vqZ2zHvWFZuJyJ
XkHsRchMH1xrklmqpvtLNClFjRelQGzksJ55Y6KOeWiDsFvEjE44PqgJ9qWc7zX8oKTkKoziYHoe
mnJnp/89wne3CXp+00c9qB70K8EPMXv7ZKuGUhw4Ai8X3umHXBrQybONz9K5xBqrg2JBrJAYVhk8
OD532fpK/W0V0w0SMi1euXXqjD2i3PoEvzE7I1ZYg2Q0j0pqIYc7i1d9rqk0PPAs8yAEsfWnK6eb
6r2rl6F4qa66zNXXKItR7LjgK/UnTXW4woTD9MQA5lzlC7+FcHgm4+UbO8spkHiYFJ8lD4f+dbnH
j94U3DOqA5hpE3Cov+nid2LwUlic2O1TVU47Y7UuZvholWlERcjjR+gQGMd/RUo3++TU/nUo+Y32
Xp+dQ+8/rVa201W/wZFY8wTW7fTW0kUQFHYgdTOSdvhC2At/a5t3k6uQD1mfyzaNBwEWuqnxu+VT
N5mGWp71H6VfOl0ZxZQsJbM1XU5RAeYpkLNG2CwkunualH2bTSxXYxYbRXJSjHzaQD2wLsU0JbZm
/oXw/cTFlNL0GsI9I/C46vYotInZ9dXW0bBXhMTrav26dPEojP+6RrfhUwmL8qCPV2ttr+TtcDSG
7ZEL+pRy10K9ZwnbRgHZQKozP1ws0SGnYAiuRbJjvvMYp3kAp+oyZH+02n/9cH3K0OGIlsVHdZW2
cZPwEVOveVJctiyHjvp7YB36J489knXkabazTwFDo0AiyAI5iqkStTOcp86/cgrtlkR96JkDzbO0
wrOZxRd9IOgj2BQes8f65sUZmSgceY2uOuJ1zyShgC+oBwwsIyKcLgfQTscsWT4cQtpYGT2wDn3S
DVhd0LPyvVAk7G27YTCVP7hhibwpoFeY7ya1vPc2enBGGrNaH6Qav0nqjfoJkZ4U6uyGFXWYdyod
49xw34ZNs5Vr+q6rKQQroHd69a87RherO3cfu8JdlY7RUKlH4oCf+N99Pi+m0eE4Xib+TgM/D+3O
kxM2+4CJCM8EaMFDXkA1xB4AKA+Ywhr/zbQVnBe0aylKKbhblefsjz31KNiPNJ5lXqQXHpDasOiS
VzNNrkNffjOPOvjN/8cUMYekNm/pmWC3Br8+HUVt9lTRxQOF+q89xycrYCGeUuKHXXer68aCay5O
ebvelD1aW33eVsHw10rSK8qUkwOnIA7Fs18Npy5GrwQ+NcqYQTBb3DrKeNCjRV0AFqM6sLUBpTEz
Votj+M92k9wTwv03iFndI8HlUO3eGskup+9YS5qz86AnNVbnbXU5hQmWRBSHq1AdVqtCd4cR2Akd
zAQNOPLsHDPLvGOEvls4PJbKJl4s/8MC6BQEwxOrpbvAdB6b0OBW7/4VbAN04VYkb/ostM32Pazw
ZTN5mmgCJfwZXYBIx3sY4vpHt+ET9yWrmpvdD/dQ7kha4z1XRbUjqGWLPvTU5Sz9A6N0WCX177o8
dgr7AcHihcPjOk/ZT2nIB4gYF35cxKTok+Xl1meEAFToR9B9ufb0p/Qkobem+9+SdY8B73Hp2P0B
8ydZhUTG4m+59KZ6Lyd8mp44NPny4DULtwmp26HHcxgX/z40xHlnq/aOITmlZnr2hHjsMv9s5OMr
YswrG9mvCVTuv557wjBGCBnXhS4G/l3UcDyJk7+ZfX0GoLTsSXh6hST45qMX3Az2+sSUcZsbDta3
/Gy1RGIymbfpoXukhXr84TiSBM7iMNLQanRrTsk99EDdDT2E4qaS2fTX6smL0/M8zn8wB3nILK/2
UI4v5jlMcNYI5DB3jufhvI2f0ho/a0/9kzWIXA3gtcrbW1ay62okKwH/DRLcW9ctLwSY8dRQqIq5
yh6NEP8NxItrO2hcief+TQ330A0xvsnQuMMyeKnK8hLP2cc0Qizq2Sm4AX9sJcl2cs6U+EcsPv8O
Ex+bvH4J/SZ91R1VMdlPCU+LasijYE9964fpBZivj7i/u9czJexTzAhoTXVvhJSVvYr5BA6Ot0Wt
zNe5AjwfQl/AvVwP5S8NxLfREpFUlX/GJTtAxoOa27C8DAHqYUU/T75zaTnMBrsTdzW2TyCadZT0
46/hd69p2F9i37n3GAVNQbhf6OlE4TzipIvQf+70k1MJIM1uJ66OuYjdVFk/lZ8/Zmm77UNlk3S6
PjiMESeZsJlr9rq3gcT+mXoj8d80rq6bf5XzsBWMOqcxpCd0T9KpET8qICYWXGuqERe1oaVDxy0b
xyNUEBhVxJMv6fvs2xY52uV7kyEVQoDwjXbr3HV8vUGekQ80qo+gMM54at6mhKQv34DM5HVTpIMU
IBA5TzEaIatNX2e0fHfJxJSEFBFcOEOfbRqJF1JVXUyvGBINbGW/a1i8F+X0qTxfzzSAynZsl4Ef
p3RH7m/gEtpnzATnpNVP6aFrR9Hw6pOJggIGTxL6jrsUyQAON2wRZXfpFpZt6NtALzbV5+J3SKXV
W+W3CIkmlpilaSMVbchhW2VBLGbAdl6f8cIPX32vzQ5NumKWRh3EysM3defshb+ixhkiA4w13fLl
0FMhTvbYbpg7Ma57e3GfhNV96HmYLopdRLRU9OPFBfFqlOMWudtpIaFMhHk0c5mxcmZYRDusR8xz
U3K08VgIIqUt9wjRGs5zz58qENsUNkC0MnmH1RslnrlsU099tEPx5o+k45JOgA0e4YrfQkbh/CSc
IuL/PjIZRm0LuDLnSjTYKSTAvgIsLVhg2KXnaA9ZBgcdUG8GRPRh/N1J4FQvleVEiwhewpHJc4jH
1VJwVYT96MAlR5N5ICOHyaXiY+/oW0qJra2ABCgImSvWHk/UcEIjEm/tskHwlve0DDIiypycIBJu
2PCrF8QzkcVVwTCBnyu3Acu3oaSMqrLLIuqbTd5OT4BAPnrQkHA3rwzY6WEqh9VezF1sFxd93afT
9EAUibhDgX4c+Q9Cxyl3RoWenHGxwjq21/dqEsMwyvpw2usyS0/E8FIc0S9cEsOI5oqJ4hwq0K7y
OAUjb0V+MIv54FBa65/I00e0lZffOsrpyliw8oWngRlHnJR/C8e/Ju58cL3xzR2cr1lB0g8VAmFK
kCFMrglOZu1nlXfJildbmfTYvuCE10snMF4kgR8UyWXxhNRNc5hG7C2bzmPbqo3qPD3vJMfclmyU
28qvI/0fWsr+zMBlHUszOIWQJ5jEZw8JFXccULYGPhQChlOZT2vDKJssxGYz1tpmyGkE3abZBJ3V
XiAZvw1tOEQloDLc3vJMHEVxR6bRR2rFiguQzWyHh49ZAsDwZp91Q4kYLKsv1tImB0SUzRONQRap
VFKlDfI6OPWpM9P/OJd8PUHunoLU33WjNR5kocTJcru3Htgz9BDjJAqC2GyR3pdJ+muN/vNqGmAf
8HZrkiJxN59lXBcQC5vLaNjg3ztB2iJv8pXp416K5t7o5KNGhLRB8Qnn/5A201MBMoNQwIfGjb8q
m46YUCoUz7H5lgfOy1IQ/DfMgjbMIgVEv4eZXQGLWQ/EYyLKEVCDMO9vZhPCKfXMC3HqhCDQ3pr9
+jh54Y1Cgomw6/6sjXb6D+VTmw6/nZyiYQVGnHqBsy3CdbrpXXKbMM/2mCIMfCWY9tvR/+L7/CwG
YLM5YC8aXjLajS8a433gd6QiUvrv3SW+Nau8ZGnzyKF0tOruNrDp0vNbwT5ImkUZERlwb9grK0G7
IFg8e+BOBSQ7Q5ntmSBa9uPS939xKgAqcX7NRl66DIyikzpseZ1ii0oPxU3AUSNX+0DkOdcHqxuS
NZ4ZuwFTJAcpx2o8B2AsGVAcDOKnl245Yd/Y6JZMPynjuOzjpKV8IbHWKnCsLzQKizSfawPMgEe3
p9ci6HvKOwKLHhWrcdwVr0uCQZvLPpvYJaq8aA6dBtcPJfo8e0r2apTX3M53qh0+y7L4y9/sufUp
Q8ggubc9E9Rvv+365r8sIwmJyYE150d41w/56JA4VVNn5BZSvaUUTtQYaJKN6mgu8xM+fvT6/Koe
ub1xc/L456zTilo7wiZDKzoe5pUxGy+xO4Frk4sBXjS/iFJSnvR/64l1bpdKS2tnEBFAeGOZV/bB
LS7Na+v0r2pgLYFc/8PwqIVn1uQWdzZuimgscTK6/aEMkVUtA34GhGHOg+VbEpB8cgwoWiYbZFoX
hESiDsdM1xj6rya7hPmZzkeA0XaISTzaNEmuB3zhE8GOe1kB5RB0FyojvCtXgF2mjHMPB8aulO4j
ZyurSKHjuDAIwDPqUlIOOpMmthRfyCLx1YTfOaOgRfrx3Vzqp2EC1OqPM3EablEffX5ne2MGqjnG
iLbekEcQND/Jk+3m+LXNj3TJfozcZaiRW79jViA9MzxyTZrFvktrJsyG4jbTb3huy5tjOwe7Zkxh
BTOTODMnvALsq2RQbjlPdeZ/9XPzzQL2Ix2ZgqO7fEgT4d9h3/Uuo1UyYdSTJQIGybxp3qoW54gV
DBwGLnqCHriY3/R/VtuRd0iDTgaRhqUtH0nifWJIEWNsST0gLEZDE5796guUsDnFOqRgilbXKuqX
Yu913shOdXr1oZxsci9rNrEPD9gSWLdRA/2UbvDRUUnHg7qy4PxENofV3m/uKYEfWxiHTBOMXjOJ
EIfpGnZtlz+J5a96Tv040mnKkWLT86dpOw7DfW8PD3Y1QoTDdYor7YVP+WinzetcCCY6IyFlocm0
mAFjYVrvboeIuGedEQoYoGgMBeVQ+Z6J9plOPfJxwI7MuuM0Zi9gFG+tnT5JIzsOafi0sNVapLHr
DPq/1nA522GYstWDElPjAstc7+iSoZxwQpSN+Vz0aM3iUTwWg3cFcXsrw/ZkGPLIMvW6ErOkpR/3
kJrfcC4B/ImrawxWk+wwf2P/S0lLd/bAJArx3UfWeQd01/dlKWCFVV8r5//gm5+TFzD5My9cpL+e
P7ykbBXuUgwGo+0v7Cv8+7hIozljzSwaCBysy7ICYFjVvbat+9+/Zy0oml1vVwIsuHmbHecUjqwW
UMGOG3/sCDXMYox/5Z9syE6qMC6VsJAhrPg6hkIxgZDVDs56eUdr+6CICUH5PL9YpKbfmVPy08xE
uzp9scFyxq9sGm9+XmbbYnG+UqKcrwGDQtgPhwTr/lxW6EUwpEetGMb9iL27SlDM+rZNvGJZnrsq
+K8sGdypfDSZ+po4tuBjVihYwmx6mWpnjgbLeVNF8VPbIJ17T5Q82AHbr1bu8IH5fOoCrfEcgPQf
hw9WAZdc2MdlyW4UPfKGrHfAHTx8WvH808/13upMsp/LI8fqyZjALiFXAahWz1xQZUde0yRQbBJI
Or8NEDLupLLc71rMxUMpE8zT08qbHRiQDwNUADdiAoKT9MAcrhr07ucFI8hgyokvKlpCutbG25PO
0H5N9eL8l8GOObdpU7wUkCUuDX6ufOuCqEOZHHNMd9bAV+rlbD2Io8nWl5KsuV0/JP/j7Eya40aW
bP1Xrt31gz3MQ9vrXjBHZiozKVITtYFJKhXmecavfx+qN1RcAjDLVanSpAjE4B4R7n7OQYwEpqFf
ZTCpSeaBMbzaUZZTCkP9jYEAB0z3Hvo3tkEZmOW6L/j9blKCkG44xO4VaR0S2FjzN13Ts9NQjN4n
yYI+QC0kKPZ9eDFhwQlJhRbQU1Op62Rf6qysH5Smlb4NlWkcUBD0DgZf8uA75iOLca2cBM5Sk1oT
6vTBGcL5QC6bG54+Dr98pyOfr8DB+pVI6sFwgu9y4f7u7R7KJp5kAKl3PphLRWnOHl4aeOOXjORC
2FU3GEcLvHk4cHqW8GAEpB+7Yw0WF7aDvVlEt1SX5aNnVj+Asv8KCZEDSH1CCfgLsb/vttR/5Jpw
bBXph+Son5oEOF1e2cZZHevkOQGQd+Xrgpe2ap8R8YKeMUa6IIYwzDHBredK+xkDSY4lNwbgA1xN
CRghjeeq6Fg4ARSXRGId7ucPsg7XKyyTHx0NLHmWa9qBP5DIi5wfNTLF27hrvlJ5RkGUOV5tvXwN
2Sl1G30diJaBf/uitmB91eRQ2OkhNszvto1PNCdqKsLxEBlR4xmTaCBj3Y5UcXMgoNFrqkgFkG22
jeGDFfLS1Ex51+fhtVfhy8o78ENha99qA2lkVIMin+dsYSTmKVVlXthmCqOMmX7wgrJATdWa4nda
AWcroVkPKuoABWXKe/5SGocT3Xrq4gLhAv0iux4wO+pSYERRHsxKfmafAKqPjJ018uiDSYoIaMi7
y9KsQ0BGwg3HU1mZL0GefmjlYmtD5eXbuCO5bF+gWjzglR5jI/+UmOn3oa+fHV99rcFBwVuinOyq
uhCr/Ii896PLXHU2hCZtEvdPBtpP3KJT/aEnZn60O2VrkPEiZmIcIB4hV1mCK5ET6VI72beUqo0a
AIGLOvBYUD6VG3wOWPlaspFS46/Dp7+xIPLUYu2DlblfoLk95kGAT4mHWxyZny3PvzVM0gOEHCNs
NAiQAeimPFn6JDfGJ9OH+JRnzmejle29KRUIWvMPcudTVjSQxuQFWfJhb9caiSFCHFF86Sv5BpD7
oGT2BxKaRP9t+e/QlI49lWEUSbKFqbwj+MudmDBk3hhnJ3YdwBL+DqjgzZay36mkjx9CI222UU04
xK4fIRo4GFYLmRuobHIhBRg8t/xmSfo3feh+OTXJdiWFOLuceN9rQvS2vA1hHQVYPSmuZZ/k1D+q
w3iECeijQiH4Bjmkp7GG1YSUU/pABTS3Q7vI4Xs0gBkmwcdBp3LR9ypir8NFKgx4PaXyr9iknLFL
jrEJiJDIGxVOsvuql92BmO03XOnNl1oK11wmTlJfJIiyB9TtMlQSIZQ/Dzop+CnLrCuhzGMwfGTf
kB2pXdJCVB6mHXwcGqFU6Blj8h2UkplEoVKVDCMC2aH3OejJ9AZN+QEq8Etjj4Cta+CwVUYaJii/
w+I0btLeflVV8yVH2vIB8MDTRO+TDzJY3GTX2aAIrJwg72Ai/+EciBR8DhJ4wCjoRjpAIp9lM7FB
BNNpZn8HCY0mRl69QhhyjqL2UxoEVJb6Z7tQf9p99S2VrU9s4a9tQhpLdy0qZyU8w2Dd/ndCVZYg
HdOJu+RTOXTWEbCetbUUeF97vfzuVimlAGEnU7CXk1ABKoljlL4OpSahGQDdju1Cxvnvf/3f//l/
v/r/8n5nT1k8QIX8r7RJnrIgrav//rfx738hxzb9+vjXf/9bUoHf6ZYs2zK///rxDIaTv6T8n9rr
5DFB0f5klBffzC8OydeiVn4st66/37pl/tk6EWmTR3ahniqg10jDcd0CuPdwX+PTkN58+ugQI+yG
XCWFFL7mZv3cZOb5vqan8bxpOqh0qFZiZCgdYDZHP9PSowZEfbfcujUzK9qfrUtKAiN2VMJ1HUM4
0vJOl6Nq15smFbku+UQATssdzU2/+mdHnuTKblhG6smrmlvS6ZewzO6cIeXPpqFVbNQ+99WTHnN1
rFzpUYqRVVr+7ml7vLMpLWFTmtA2hapqK6cscX/marPziRsQdTlaIEFW+piZG9P5cwCRhKk5mtWc
YK2NoehFyhR3vvz9M0Zl2n+2rWmQqajAZiaS999IjGjbcYjhMcezHZZ7mL7ynRkyp631ZoO2MlmL
tMmUU+zbF00ZH3O9+6BZLsH0jNiUf5y8HnDEx+XuZnasKdgx2QXexoExhb2ggx9gaOUZX0oFdeoJ
skX+y3I3c2siWHSpAAOVQys/aXJmyFu4YVOKGePR2t7X/tTvm1nTLYPsS1bmJ1OJ/o5TqO2QHVz5
dmUyqveWRLDqPmps4hjIOxthf7aTmqquCir87kNaxJtCDanuag+cHadYooLXJR+RRBwk941s+qg3
I/MKjYi1FQ0nKmFu0G3DFZ1XKyObW3zB1J2ozkxdCwbqaKHYKNNtWYN6iqNdgT6d8XTfAASTl1ve
6JrmDScLe0e4ogz2tY3k83LrMwZpCMZuwQlWqJXUnyxvCA61oQWbVhu1x8Gpm5W9NdeFaPN1YRGP
a7pTg1MEpAylxqB+BoobrSzxXAeCybPCY1HKTsvlvib8iKpoBee0VV+Xp2jG9gzBxG3NjapaqVrE
0ahh7Z0ezboREZXl1uc+fvr9zf4MWgVeEb3g42vJu1i1ke2DwS8OZcUF9b4uBOOO7LAuDK1qTmEO
o2fdKkeTFEaSR6fl9ucmSLDv0OmTsiuV5mQaA9C+NpZgRIO7crl1ZcbKDMGCS4i5EFsZ65OfkNh0
91NhT5hQ+dtts3TcgTik9ouSpWifW+FGqscN+wF0Ghy0AaWu6lamSnH5W+ZGKhi8DZoQ/RYzgWVN
ftZkSLP17L4LoSGYueRVdtR6ZXEi09PveE4h2KUNa2Y+cyrqgplDdWy4rQlYunZdKpQD0neeB7UY
oDrYgqjJy7rvkoamuhrZzsrCzUyWLtg92lijakRNfkLa1HrIDBhc7Q4m2ruWQheM3lYsal0tznQv
He0HvaasLkkTZ7Pc+tym0wWjTyu9DRWYM04KcrXZ8MPm9t9w3+Ip9Wj7H9Wqvrn+JRvGbRFAXGE9
wgyxTaiMrrz8WGn6o07eb/lbZjyELniIBmrHpGk5m8OxuER2/Ni6ynM+McQut//PJnjnfNanBXzj
gmxVlrUhNLLTBOCUIfFMm6HeQM9X2jdnMHJEQHQTigFCzF6EQjFgedgrxxhA/CMsNfBPp21EZAAd
s98qRC9AToq/TcqYCOo5Xmyk7j6yXY1sV9A44ad65NR5HLqxrz5DtS8Tu4NUKoHm3CFtSNpRzR16
GdLWgdPbGMP+AJxZLw4UoBvUYvbaTyiWAvMpy3OSwn2e5Qf4/AJSIh0Uuy04DVm1kH6DTwyVzNrv
p7hk7AEVi9CHoJL4K5VvQUDZb4eEoYcSAogxbzPKTVp/71M1pMB1HDvdBePqQ7GFpPBQtD+SAoIJ
JMxS6pBWZv79i5EuOM6aUqDM0CP9VGc6JQehWhjFjvCslu/u60BwndBp15UTDdpJc3iawyE48IKS
BlQH7mtf8IfMb06YyddOqPY1yb4BwL7nWdXXK7eTORciOEUTq06gAVVOlaaOw1OSyqFMQHCAt3Ll
/j5jXJrgGOMsgsOFIqtTGsD2BDBG60k+li1sR3noqV/umidNcIVEygZNgzbuhIpYV2xrKesoKyz1
zl95V81MlCZ4Q1CwugZLxXjyYMCqH6vUBAur5irEJcsjmPzeOz5CE/xhETdNBhUYde8KOs0ywhVw
6KKkUAGE2LqaXd6W+5lm5L1+BGdnwVBWV6ZMkrlVkk9lmSDT0qq5RWAy80EOFTZ6YCmqoF6g9ivO
fm7ypt/f+L889DXokrLh1LlafNRDCp0gO/m8PKC5DSbYuCvDvtCapXoKhzSEXtawSRMgjQWYolV6
+EiWu5m5JGmCpUPd2XlsJ/WkGIg49E2FoPL0OAWF6Xikfxz9yUn04nW5t7ndINi9H5WIwqV2f6Ii
SHoM8wCF9C6gii7LrJ1955AE45cSagyrCqW/RpYg0yAf5l/ycuzBWxoK4qGOcTZgytkvD2lmnVTB
EVBu5+Z6UfYnymbsY5CSPbBgMz4riGx9X+5iZp+pghfwSASPg4KKCqUEUUcljRX87YdJ9eG+5gUf
oGsVnF4FPsBv3OA0RlFAnUrkR1+Xm5+bIMEDVGmvy0qSdSdws2Pz4GUdVYHgVcanCjCPtXIZmetl
+v2NLVpxW/qNSsktSZR+n3m19ZrWGlX0kSE/Lw9kbhkEcwcFBwKcep3TRHH7NVINDNImLDGuuJNp
x7zjwlTB4lVVK50ERnSyuPte7yGwClv5VCSS9Q25bfk5QLHv1DblJLSZbZfHNBdjUQX7jwtNLwd7
6E+5k1yioEQSEkavAyI3lOKRBoVg33zsx+pctJTkSp09bDMYGfeRa/5e/oS5aRV8QmuYcIVXWneC
JaP/xRS7HfXFVGusDPH9k0G1hf1n25YDI1ylnu0a2GZGZkFCbABirB9qpR7DLL6EXr3S1/v+TbWF
XQh/oOU2g9ufYyC7X6kNlUE4qv1Xv89JReBbqci5Z9Z46f+531Vp7BI/LtWzJHU/IzTiKypr7mta
2IdeV2bhGEvqOeN1/pApnbYfyb2t7PL3l1u1hQ3nIEmmmbamngsNRHQmFzgDFcar5W+fWwBhM9kd
xNeDW/dn5DY27mD/Usf+r0YqD7LuNHe5GlVM8KTBaI6NZ6nnCUTQJMWl6lAyhnlreQjvezLVEg6U
pNF4u7iOevaArcitcQmG5OJRBLbc/MwMWcJh4gyFZUeFaZ7jxkHZ2d2zAjud8qMHpLXvW2NLOFFa
6LYhCENcUfG1p9IcXyDUWokZzc3ONKw3fj5Hf73kCCceDNHaDbY4CSaOkPsqzNkDfK3LkzTXi2DH
poI6fWnpWJdRvFId9ewb9ecJPXZf84LxUrpi93bgmuexsm45gHrg0qBiUu+43P7cGgsWLJluoEBe
q51JxyAWSkn36H5TDfPoAt1d7mLGjC3BjH0Lghw9G9VzlEFzjV7t336sr2zRubYFI9btNjYpOe7P
CMzgsf3K2pYjF5/lL1eme+B/nrOqmAujBBZSWNfm05XoR41oI6L37aegkY4FVF29mR/J8T+2GuWX
jvprudOZDSXmxuB9pfhiyPqzoZqU6WaSjJ6jXaHVRlT4vi4Ew4alhCp2OBBQNE1fukr+TrXiqxVb
K1f3mUUR82NeTLkWXHvquenbs1J3xwGeo+Uvn9muYi6sGA1zcIZWPVfMEEJJWnb168TaUs8/yVyy
b5f7mVsEwaqduq96SWER8qE34F0wq5OZqMretjRppYu5oQiWXZBCryIz7c8uhTvgnEJpizyQDbtS
nm3TCmaf5aHMrYZg4QqhvUpJiuFc+4r+ACCpA6EC6ehy63MTJRg3ZIQUt/tIFyVmF559Uy1J1mcN
lTdIrt7XhWDjtQ4nV0cZwBkm8SsEOqcc1grHNZ/va154AzqljLSPKXW89GTn5PgDfFQGoEKlArd9
VxdiBgx8BkXIvdudwzExToDD/G2lBc7J0oHSL3fx/otANQSTVhw91+Ef184mpFTojMFYuoPnHSqH
X5EjbazqQPJiuauZDWUIR3bVWYEeVMlwjlIYFPXWCo6S5pR31TZw0vx5aieBbBYVtNvnAGqgCxW4
VEKhzrPy7VMr7zh0Q7BrrTC4vuishNy02bayyomcpCnPToZ+SCajAbg8RzNmYQjGbbWdD+e60eE/
vHofm/Aeg6oCOTk05Yr/mFsGwa7luoyRZobhPmooDoMPyJ9K0c1+Je6qzA1BsGynUEcA2pZyVtNr
AmCJ4gYIjb9OLDpxWW+8RN0l8peJ4mzCxxcU09oUhUGt+RBZa4+kuTEKph9LLaS9qa6ch3ToEY2i
Cl43g7XLw+wQBdNHkNwvtYDmXQ1d9l/Q0j5o+nPiAX1Gs8z2L6XFs2P4h86EsVqDsQfvnhvdl7t2
iZgyKynqcMq6g3oSsMyzPJYwIEQBMleW5iorDnpmCsUUmTU0sgV5cwebZD68pE3t/U4gUVoZwVzr
gi8Yai0bIoLMZ8Non6VQ+mE5wX3XdzE9Vph+R16IkwXsO1JS+mFM2zM+Ye3kmjzjO65AzHmFTqcX
OjooZ9vJngwZdqC6MXejrN648P1oNNjqKmTq7lvpaf7evEUMK57UK4r2rCcYCkhUsH2SI23NvCzu
czlipocy0rxxIdU5o9kG+YLp/+zK9FDZ2uflIczNl+APtNhyNdDn3RkO20Oj78fMOvMfqk4foKYF
nd/fuacEo0enJ+8liBzODnz3hz4qgd32RrYyTXM7VrD5EFUZO5W95myYbnTOTfe1kbv+4/IczTQu
pnrKvuuLmOsPMMcqe7TtMPiqc/CvpWmVaQre2bNikqev4hw20LhDx1JKrkpvtR8QQkdwSgE3kzuq
+TmHK3/SDQ43kFhTFDwqdXKWTNNZscq5EQoGj4bG4Bpkas9SYwNiQ88NlrK1OoyZI0fMAFUDZRRp
arbnNqiQH4FmAgxZ9qgU8X3PB23q+I0Z5pkRgyLu2nNAnh2l25ssBQATjFPf9CvZpbkJmn5/00WL
BSZRVzRnULPxLsmgFEJke+3Qn5sh4dBPmixO5LbpzpQ5t3vkhKB8rZQYqmJYne7bw4KdI0uAdoVW
dPhFtdpJSQN7ig0saLn1GS+iCcaduW1Y13XTnqGFuuYWXPZydk604EstadcwcB4dZBhX+pq57GmC
qU9KXTB1URAYx6CvLGbr0rS6dal70972fW2vLPnMooh5nQZRgK71vOqMuskVyo6/82g4JorzdXnK
ZnaUmNNJFWBeRYRVoC7j7/MyazYdFUv33Q9UwaDrhGp/KnYA0etDdlVR2z5GIMDuu6Sq09K8sQbH
8WXOvpF7cAokAIn3bjsiQ7q7b2YEc4apBfmnEl+ONh3yEQFaH5daKaAgXG5/moN33K0q2PJ0+zDd
OmyRBc1+JkkPiZqpHFA5Ppqu8penRb+W+5lbYe3PWbL1SDVhaIU723AA5pZGtzVc4+/7GhfsWYZu
IVE6lsAJdXUHhtrcIJNrrnjUuU8X7BmGZVUCfdidwZmmj46UwOVRdPJ++dvnLEuw4K7RFKtqo44L
+l61QLQGI/KKhV39uKt9RQigw8wVERUOMC2v/6BDedcl3tUa1/AdM5OjTE7wze7HsOAgDZn6TE3S
XaW2qAPornTf1P9TV/amdT0NEviKtPps2ROSoYUdzRuMFd859+mC4SZGE0ld6jRnnXzUOaPskrLp
rLvPLfzzIHvz6Ygq+YGH9uU51Gx5X5EEOIAqWzPbmTNGmcb0pvXUS+W+gAL1XKD7sgvcNoGrOrjp
vhsARvIhKKnQqIdbfq3DuTixIhjw2Gq8xi25h4TIGiEDiJENSwPoh/xSkQ5moEJXCqfDh8aS2hLe
MKXZlp22hjSZsZJ/ErZvxmvBbJSbulKf1bA+lhrCq2V2Gyz/47KRTEv+jhf85zL6pvlmSPQ4k8eJ
kaZEddiCID+xYaSA38rI79wQgqGDuA1kQ/W5mBH+uZJt7V/7ps0/L49gZoJkwcxrXVVzsNe8vuIW
/KEJnxi/wb9E4fXKUTHXhWDqaoe+Ygi31zkhBypRLww50ZOGasvyCGbMURZOaRR+clWuCacH5gi8
EYWgva5099XwqbJg7ADTkjq2yKJkTtr+3VRq8qsEeb+779unKXuzf2zK/DO15iHvQJn9i9KI8VFN
wBoutz6zO2XB2NHjsiW7zAkNKMGG6vOfoVW9QBPxvUQYaWVx52ZfMG/fdRyJ5AIXvLQoH0K1B1Y5
3LfzZeF4zkKdWGHNEVQUNqS0VO/BEVBbys/l6Zm5wsjC+RxNjBo5YrWIi+oQhimD8WDEKD1WsQqR
uj5MFDsrkds5ExBsOKVGy4BrsTojRuBCIA2Ir/pRIsz5a3ko768CqPY/9xG84EjTNASaEyn7mprO
pQgM454VVkh3CW2PkzRT4qm3gFpfpilouWUUa0nud/corQt7VCnDyPdIQN/GfPjmeZ37QODvgCje
TuvrT8uz8+7s04ewR3MfyStX8uijIlmoaoO2ISSkbsZG9VYm6d1zlS6ErYqCuAEmXVFuueE3jzlC
pegLBVBah8m4B7gQorPgTqIImXzPlqJHYfc6qMLrRSWPtzH1z6qZf4PqlXrxciXG/e6Oonlhx6p6
qrRy3ta3Uh3qLy6lUhCOVysLMjNbYnDXic3G1q2ivmWNUu20HOCZ45nIMlD1f0i6FrIrA51POcyy
z8tbYGY4Yqi37LlmDoZV3Xwb4vLAq/oPitT599T+KbKIhvC9FuJ7uahuues1/rYvbPO1ydFaXdld
M18vPkQ9VauHzKkliOltD5peCZ7D8Mt9MyMccCY8PG5dZuVN73SN+Bi6e81W61R0yJY7mLE+MZjs
OFruoXFsX6mv3xte+QDPOvSO3na5+Zm5EeETWmiao8+l9tYrg7yJrFbeFgbkhMutv3tGsLKC6wij
zg69RLGvjvQ5GB8NI95lyovUPndBv/JWmfGAuuA6zIzbioca7XUMqRof3SdEere96TcPabNyEZiz
N8FXBKntoIeVsgRyguCB+tFgRNT2JtCGOo+tBYFs7+orIZ+5BRE8h57CcgkRiXSVDB8VBCTjgR4t
r8ZM02IMOdWcXupkVbr6rXbqreE5Lq3dfU1PU/fmJhY0LnSlMl9tJhTLKFBreGuY6BkDENEBFDxZ
1JyO0jWpgp1M4UrWJr9zGBjv+3LBgOXQbP3Ml5kUCVUh3wdjgsZmcZ8BiGHhWIXcuIwM6VoF40UN
s+M4QtgRAF7rvNeg6Vc86IwRaNOKv5l+o3FM3aoa6ark8P8MZb3vLelAaGBA89Tc3DdTgjG3rROA
M9ClayZ1n4ltbLzIWzmN53amYMQq8rQghVnjws4Q3zQew2TtfTO3fQTjNZsKEXabr6bwdeM1n5T6
S0XkfHlKZvybGAduodgxWnuQrr0T7zWSConlPljocXKJgZBxuZOZyRGDwK1tlMPoYltqrX9sS3OL
muzaxWtmdsQoquEUQ9IC3r1mumE/jF3/lOJydNlacZ0zE6RO/b7ZmJSbSXFXsbCWBVF5M55i134s
Uu+phnbXayFtvm+OBAMwDc2LTOowr6XWbTh0ttP+X256boqEbW+6JVQboeNcETuiEsEIETuMlVfQ
bsF9Lkgsf4fPsijQfGUXZf3RNMjdQly3/PFze0fY/VVEFYKkQz9SW+muTCFrcdSVK+7c0goHlTpK
amXAoPSPyx/Sv2Ju6RzuOUJLxlpWbebzxSgqCEevKd1Wug4hoozTaQil8lpO8P3YmiKLQVQ98oy6
7SyHk6X/6PYKccgHX6t3TdIeUS396FnNFTFB+AW7lRznzJyJgdUClJOTJWEBb2WF0Gf7TWm0zzrQ
1E056FtkVnfLyz5zHijCoeZjXTUF3CXyf4myCTV/2PYNygte4qWXun5d7mXmXiTGWqsSfGYOfP7m
W+bZUePfFSztek1VaV8d7Dp47rp6ZUBzXQn2bXDeK8gN57cula5BqyLMUm7iXPvgVfURFvtrqK+V
ic3NnWDvBsrAYxtY+Q35xicvjT86iQ3LL2LzA+nx5Zmb2wfCeZdFrttH6pDfHMPLtqOdfFZMiLC9
uMv2HtebRoZDbrmrORMSPEAsq1o3Jj5bTumbj3XkQcMlyZkUbu9oH34a4eYHIkcy4dkvb1JZ/IIP
Z9wpZOXutBfBx+SZ1ee6XuQ3nZKDb/CNl3GG2m5n6CepQafXNE18wvJAZraYGMp123gc4CvJb1oW
wHsWNfKWVWouoZb022HiozbqvH5IRjhbl3ucWRpZmDo4LCRvNI38RhVVTxm2VIbomGgWYij3dTBt
vzenb2APrSWVEqe74X0NDKhGnapbuzrMfb3gYwJUjzrbLdKbgn72KbQM5QMpXvdp+dP/uYH8R25A
kWXh5mAh3qGNo4u1O1/79KMTqceh6XdW328RtG7Mr4XyUqR7TzIezaT4zp19qybBrtFfDHTw9PbH
dN/rSdhGsrJRjcfYlz6ZaOVYMmAN04dMce15ODcR0+9vZjnPIxh5aw+G31FxcEh2N2n9jCv1XTOu
QhbckWqi2+M6Y3urPTaH7N5KKTrAZf5l0KwL9Nqfl+d7xuuJwWJPk+JEQ+7wVqnBuauUZ7BdL60T
nSsz+L7cxdw8CZ6oS+tQTpMSglBYe6ClRWoelsOf9zUueIq6VCm6A456owDrlyurT0oc3/PdsiNG
h5uGAEwLHcSNCrvgo+0Mw47lXiOvend9aV1wAlnVMhGS3RL8qlBzkBNYCwNYaneqm9iwDWf1puha
/esd00RvgkfIciUeSh2BudxGljnRgwHWQUivl1ufbPM/bJbWBZegKFA2oMk73Iox+oQA0cemCDeN
2fy13Py7e5TmBZcg+Q71CzWncZaGB4vqs8nge7u6KD6ysMt9/JPKfW8MgjUbReGbShv4t9i9OU68
wW/sfPdXkDwiQbQdkdKQIMLupW9BjWhn2m3rCJHT1Uf23BgFc68hGW/bzu1uod48gbne5XCFqL79
zayie95kTKP6p7/qiwbC0l5yroU67Luyfw47RGQDiEJiMiz2feEm+hHsvQ7GBg6axLn6AXttqBGA
D5z4rrgorQsG30P6UtVlWt9G0/6gaPlHva22rXJXAJ9rjfPnJKFFrPYockFzWvbxxgty1M8Td+1Z
NmMotmCGmm5wyTTH9Ka5xVNjpl/QEoJpsfu4vIlnNpGINs6Y+UgJOZrlzvydU+a1AeKFIFSFfkFm
rUZ333XozJFgj4YDKspFG+GWuJp87DoPeXbJ81ZiWnOtC4aIKHZXl/DF3swUQnKHHGyL0OpheYbm
GhfMLIzbyhucPLxFlqkdAgkS5sQ3quN9rQsWllSaH3atH95kPbP3pdPGBzVvPy83Prd3BLNCp9D2
06wOOOmKm1Tnx7FtL7Y8rniHuZkR7Co34PiAVCm45XH82Af6K3xI3cr5MAOLcP4DVpzkcTm2dnCr
B+h+HdT3zKOq61vJDraGH25H5M3GWNs58JcnJuTk4RHBhl75Rtx3tzx9/2CM33HwIvZYjRQrKq02
uA2IysTFI0wNmvuUdiiF8T/tNS0eh2KvBU91dhm87kp+4QjlxUMrjQ+p62zG5Bd1mRsVCH89bJSo
eWisF69+SWsfgWsLFfnfcdROjG5NWR/q8HXUv3Xda+l+7JPXIH2xrWhL03Q2KN9Gnuf0hsIWmk3j
rodnueOF46AmMkSfBtXfIX+5L0v3WYvQhtNgi3NRRaNQIy4e+mJf9+j/VvmNQUB6+GCrJ1f6u29v
g/qh1pBcUP1tC4Wo65ePUb9vhsdByi9eZF2ksj/UmQLN8j8fXXprhFwz5GOOiLueWOUlWWcDAYE5
uAwksSBS14atPn6t5Uks+4dEpRRfzOKPMQohQ/6gKr866Ccz6B00by0oOGMpIk2xVQVIyQVZgIB1
Lj1UDfJFbkqVX5NCh72ym96/8VhT12/u/pWWlwhnyP6t9IH7u0hPhv344NvaBze0LgqCdMv9zA1F
cIZIGVim7RTeLRqQN6g1hL+Q3HosrVXi3LkeBI8IYTvyQdXo3VqdvRC1wYvdIxFhZs6X5SHMOBYR
rO1SFxWmBkMIHIiKvKBAdsLJ9e1y63OfL3hFaN0aaaT+4do6bCcUr6Jta/iwaUbVWv5j5lQVIdsW
xSGDlFTcZzJ0LaLg2hnShzjqLpaprizzTBciQhsexTHOwsy5ArI8prl3VKwW5shkl7fV810TJZIY
t605IKcV2NdBc8sdcor4HOUooee8YhIzKyFitHU9SCJlyKyrqeMCq+6jGoEO67KV82mu+Wnq3lhc
DvkNskUeKrfQ1DwUfWtP+S58mbVZnqB340CyY04dv+mAWhdHz3rJvUotRIJeMv6K0hE1CgthkOYE
t+JP6kvXQAszRmEKdp3rKbxNgLWvutXb35ugQpwUaYDBWVmM92PcjEYw6yyXlbzzQ/1aF86eOpQf
UWGf5Uj9Oxmzx5TU0qZs3Ys+lLsmcv5ensG5Xaz+OYMuklJSV/egLqLucxBIj1YtbUiTHatcX7kc
Ttfwdw5xUzB3lTRqaCKkcVVjGBM15JZCdCHG4bHw0n0ljeqDZdlf7a5cKzWcG5NwLWoqOcRGou7a
Vc4v2RkOtok06WCXHwOU1FbMf2Zvi2jucYxcObOnO0dnn8vevbmm+SKTtVlel7nmhVBD4YSp3npK
d0UI1UF8MEzjbZD6To6aInWBK4OY23IiinsobJsAt15fWy1CNXzc54N7cOvs0Qe+loCQjvr8pfbT
jWt1L8sjmzEjEdrdJJ4co2hXXzWJS52mjb+dQb5vN4sFfEXk1nYUq/U1DvxjFVIaEGrGxwQEfGm3
+/u+X3ADRdhqrawp9bVL6uPYSChLNyv+fnpSvmMpYvWeIRVe3qd9fQVevTFq5zvO7RDCIhOr+hO1
fZ+WRzC3twSbR6Vb70snrq9emu7NxPk2qVObwRpF2IxTFsv1gqqte9dyqiuQjWfU2f5SzXgPOejR
z+OjqvKQcJKVCZsbiWDpjqI1Y+RZ1bXW9M9NVj7KMYrBbbISTZzxXGLxXoRLypPMra5JqvR7PULu
vugHZ9PFrrnr/OY3R4J77k3L2KRKFq34y5lBiTUERey1jkyl/TUd45MxNtrWM7tig47e613rL0LJ
Blmqu1hV8isZ/0cJ3aiHmIzgQz3Gd45ACJlIXTiUvEvza+6q6as6Nt01iEswlkaQrlj6+5MErkE4
t0zFasxccy+RFkbauS1km2ILI3f9kx5ZiPbcM1WmLmywXiJv6TW2czGj/EmvkHOUEuWpiMeVDfy+
MzTFMi/PsSVEYUrn4tnI4lBwbD5U7WrS6n1/YmrChULX3ASlTstmkpJN2Fvf1NF7iSvnMobd1U+q
L8uTNDcIwZ/YZaA0flnYFzNLC7JuRWWqD5ovWSv+6n2HYopoURje48DsNPvSyvFfbmlums7k6qXE
H6Ki+2lk4aHI14JNM+BqUywTcqliluMysS9qH9wKLdm1db6TEA8eFP2zUtbbMURvA1GiIG43BtKj
y3Novuv6TdHoq34cDaeKmMM2+4n8mflg+MGOBMAegdin5T5m1km0e9NxUAKG3vBiIxS28+PxYOhl
tV1ufG4Ags07HTRM8pCz1wqT6iH1Je8bdOjNqtiWhr5yd5jrZPr9zX1fJ9DbJx47wXJ8A3lFRA+1
gbBIDw7pUCG5veLA5mZq8jpv+klyWVUrvZk2QYOSQVEU7V+jtMpqO9f89Pub5nHvhqp7uXXh2QXL
dPqld/KVI2vGL4qcoLaVlqqPmtclDROUWbXiafBQP4zyO/epYOsmImZkdRTr0vnGSY0gvNOGQ5pZ
z05SnZZ30v/n7EqWJMWV4BdhBgIJuJJLrdDV1ftcsOnpbrEIAQLE8vXP851qNKXELK95EKlQREgK
ebjbrGOkdhYWI+MVidJpkdNfPoDzL2W+Fufro1uSCTEyOiNBvC2oK6ZlPHys3fiua/I/pGtfLzEN
zZusnJfbJmIiorYKfNJ5jk+xcquTvGieeIUa4vV5WBbaBETNflCQomJh2lO0hUEfXUCDLcfz9qeh
p6jUXf+KZS1MEJQo4wj0pFOY1rSkH7fc8w7gG4puNJARzhGohfCYoi8JKWpwvVmSiXfF6fpft2x+
JuJpq/sJjHkVS2MXVVxaeHfgKPvVSLT3ErTh6tvOoMzsM63aQikG7TrU9TlPBBsPwkW1I+7l/W0T
MXZxWhYgVw4bfKByP4UjOsPqiP9cV6gQQHK6pdt242IbsV1PQ78FE6MpON6jFKJD1avby3YHHGFz
WCOsIZVOyFi3YTo0VTVCFntAiT12218QhBr3ZMts/mpE9xS5wwJtTJoGwuHAZoJjXzTC3XEpy3WZ
mbgjXC+LJZr7MNU8fMIz7J9iig6kmj+2HnsNFz/dav8LmzS0e7tf11f//TsIM4FHICgjfN1CmnZ9
3J7zqQ2Sohym4xYG0E90veDJq2d5CqAOdpJgyNtxOkuaNFtNBSmUC91ERM9ShZ+gx7ke63UbxmSJ
JvfBzetf3eAtpy1Q/CaIlUtNyECb124lWENTJiR0u9yRDAnLIZ++494WBzT7Wws3h0xM5NIUQsLT
K/R6nJ+Ac+BNRkZ7D902q10+/WZjL7kH2bwqYGm3gjpsqYf7eGw+rEF49vsQjQT5+AAR2Nt2ALPn
FcByb9XbSFMtFWCcFIrI3Qc+BZ+vO54llEwwk3BL3nsjoak7rNOJktV/GOjcHa+PbjnJmRimut7G
ya1WLPYX6IEN0Awv5iSImo+AKT9c/4RtvY2Eo1Fq7OsmoKkIQVBPo3A4b2vvQVJVFrdtYK6RbriS
ndJoKUznpRnPxAM3aDzxPTjo+xOgJpgJ3fABgT408rHjfM5bkvKV3LW5e9OfpyaaCZhMAYUrpPuB
1S605/FK6Qh37wXG9ueN+4Dqx6LT7UZTPjjusSCB/xDPc3Mc/XyPXvF9D6UmhIlC03st2UJTb2T4
70O/HDoORdnr7vP++YHGl6++iWUUSGK6uIKm/RgeWqZSFHfBDudPKZt8CBUVO/ji/wO9/1v1o7Gx
v69Sq9arJT7kuwevEPX9NsgvUDXmSE3VZ4eLu7JbD2qaWBKw4Y7yHqKJzhnvTU8QMXjFMxcEmm+j
kaAm4ohv1O1mSUkKnWXnznHa5kFE0N/uL8D765a1uYYRmCGBYATJCUnXsfsNSMGHXLcfln7YKW/Z
3MIISkCNWOdFG0ndoJx/zKEYvi2N1j+v/3nL6CbYSHWg9QLEKUgX3jmHpqZzoud+u83pTIR24AIB
SxsnSKFIdJGED1/HtvgdKfAS5q76J1z5zuZhm4YRnr4CkN2d+yD1y3m86CQ+Mrm93GYi41jvgDJ0
QEckTUenKSAzz8R9rOq9+rvFe0wkU1mo3KMVRpdYBKHzBzB9/5mk/Ou2P38x2JuwnyiF+7CWprnr
/FZV9QO6HZ+uD23750ag5wX3fCXwz0nUfiGryCJPQznFu60OR02lhHHLC9kVJUkXkKWiPbIon2Qs
92ANNo8xolbkxRxWQUfSsVVTArrPEToM4vd101hkRXAM+7fZAeCjaNLKvZQzRx+jloGRtz4ORDwE
o482c3KAgMh50+034OTP6yLAxC32Tp7vH0aoCXXSmmz1otoAeibioxrHU0zKXy0k72O/2OsMtCy+
CWXqJlzNNe7sqRfEFzkb9L4xaMMlc+fvlQQsK2SieWg0doA56CANh1He+Uq6Jx+ZYydj2CZgRPUG
vWE1gC4VGuXeL78Uz064/YN6++t1D7ANf/n9Tdypso1ilL+9FMrT8w+XYBVIWEZ/SbD773TB2exj
hLaC1IvCiYekpesemaxdAIaLcsc8Nh8ygrsd59LNufRTtckHqKIllYJ2VBXhxcAVN71GUBOWA+6F
1gvgL6m7BS+oRT+hF/oLGOR3pmCzjxHhRM9VzvvZSz3cXE5gLUPb5zSKneO4bXQjwmUfl/EawCiR
i2eUZpF/V1W3YxjL2CYWp2WLqH2v91C5oL9jjjNRG5yv+6Vt6MtV741fSjKHXV8ogsL8Wh680vnd
Td7d9bEtPm/CbyKldOnPK0l9UAodIRQ5HFWggHEt+j3Qm+3vG1HrNGju72vup7EvX6qe/QXmzW/X
/71taCNiO18hVY8zSdthEYnr9kD3LO60Y3dLPJloGwg7RCqOBElpxJsvXcPD0+rQ6TmgRJ1d3f65
bRJG2G69ALainUg65NDwkIPvJV20ewmymcioqC39PIgGZDnpPEJ8XoGNx4nHasdCtsGNcA1A7tNX
fY8NGWW1UwyitPPC5O/b7GJE6+oqSKWi9ycdOLp5i2B60Mv69aaxTehM0ZVNOHojojUug1Meu0NC
eXxbFRMQ6H8HLO7JPCjBNZZy7dMkWukfqdu925HFK028jB7jhm1geEtXyNE+gPf8LxrF00mufXlw
y723NEteMCEyfOAlB2GXm1IZpUHpn4MpOAHXvHPxf/9mC7GSf1to7esZGp6zzC63WuUVWUzkecWB
RLTe69Kxne32/VlE5m4FOH00gIC8zVwt/1FjeyfRvxL5wf11L7INb7j/UKjAA317l1X+mujlr5p+
VXyvVvj+OkcmfrQo9cYc2rTZNIRftQYn3hp86WbvHrqQO2+M79cKI3PPqktaaU/qLiuD8c7txOcY
fIHg1K6TEuSNDZvuqNyjfLGsuAkkzbuZy64sRdZPAPCT8F6RoUrisoJ8nv8MecKbThDRfza0ES+C
XDKZdZBUrpKq1FWJW2xe7lztbfO4LNebzTheQhAJg3syi9pIQmli+ulE1QcAxX/HvZ+NUIW5ybdM
XGnnb/GMO77IpBjunCB/mKfiOS788/XhbdO4ZPQ301DFJlfi1m3mud1p5O2LrMYzGsh++HH3GHNy
vP4ZixObeFI18njkqEQDQzhUEPMuJsD4VPGAKsOnvNv2SC/f34ciZmxyVetO2OjyNnPmcnsu506h
f7kadzYiy5tLZMJH21W5TZSTNlM1TynR/XHAQiyielB980n7292ysPu+9c/xuHdTsC2Qsft5q+MV
keZdJmR0zwPvK/ok7sHs+grqxFMXFztzs6QwcyOc0B7Mnbossjlcvw20uhNy+DQCrX59/W3DGzvh
JBnV6OjsslhVJ7yK/WBB83HwnJ0EZhv+Yrw3XlyOugo8hQS8ivy7U/Rfwrz9CFGxnVxiG96I9aEm
YUhX0WWRmL7OG/mbA8Tku8FO2dXitSZU1NeRj0JG22VTV7xWzvakh34PVm8b+/L7G8v4qBHWTdd0
mcx5/JMsvvNlptXw+7ZlNbZvqremHMKozTp5AfBFrZcvZ1otDL2tdTU0L9c/Y5mESWa3VWIO5hz8
/GBP+4s7zU/Z5Dv5zza0YZ8VrLtxPi0imxmoEP2grO/Afr5XabGNbtinxNky10PIs7ol7QMY+OnZ
n4O9bGdJDf/hsAN38yxE22RqUt5dPQX1Xd8s1V0dBs7R3SjQ7AyosetrYEGjRSbM0WllXWh0mGel
DOsXkKrkz6VY5cnnQXScJp8fSDSEBypndQ5b2RwJa6bnol33JPAsxjTZPiOK5yzHlResaOsmMtb0
sMy3Ua65kQkVjrsS9LwMQVg5Tp90i0DjmX+WFD3cxHteR2fHjrZZGPlcx2jUcXndZTOaW5IKyjLJ
emk7ur5Kln3WhAmLSnKSh7XM1ol9ydfwjFLmqW3kMY/DvXq97RtGLm9bHaIoiZAhEfnaziqZcdhZ
GnTubLuM6TbXNhJ6CELpqeW0ybjXfy+kB7zllkGJAxKXEDTtu519w7IYpqSTdnPqrePaZEtY1wkI
5lky7S+GZdswEbsTkDKd20mZbaN41CCYTzoaPgpwgl1fbMu/NxG76xqyMW+ozPJN6LvOXd27IIIg
622jG8u85p0kaiVVFrhgWc/z5ifk43YKcBbLmOSM2yYIyDaKOludLUwiH9Lqxfg3+OM+3vbfjQ2b
Bb4aAbZpsxBcUsngt+LQ5OEeEs0SACY7IzgZHX8pOHa9Hmx9UGz4WzndAyjqmkQSfdPjD+6i/964
BygzElJwmYW6HoMjXUCMAODe1Hy/zUT/2ZouKn3Ca9A0VH7i+Xjs1l0NTpuBjGN4PW2snsnYZGBo
Po2yelnj7SUGu2rirntYN9s3jDu31zlybULSZPEan4s4PtIquqsUS0tvu79uIpuXGqmahdXlghc0
GaBAL2XRkvluKNi2fm5BkZR/u/4RSxCbaGuQrXuTCxhgVk6jh/IWEK3txzlkYrztdGmiTIUER2bQ
sjprIOZ6VGPziOrx3lPDJRn8FzAQmbhScPmVrF50k0EGDNpMDjaAVsgl5aOMEo2TwUFwpz3EYhcU
YLGXCTYtSx9bWVs1YN9j9MdcBOsjdza9k5gs8zFx6THhZaN7SJmNAs26JP+uO/GgV+c4dVVWjdVT
V/Z7mBrLTEx+6dHdWFAF2OMEyNNPomNJvMXsfJtbXcLmzbkfHOLMGduhBTWqLu5cEoijFnRPAdf2
1y8R82b0XhHmT7KTIDCt56MH1a+jXoc9+mdL3JkqR0B8+iOe1dtsiN2XgosPjPcs6YV/vG6b+H2n
NYHpEll0ZaGLczNkUOoc7unpz8M6nPtuTpSQkPjjzy64Ya5/zjYdIxvCOih9NKh9qIZ+bSYOdDHk
UcHKunOIsY1vZEJXd8pBu0ublWFbnybiAYLXSR8oHbf95/oULGFhYq9r8Bg27shEVlTiURH5bezd
1HX1D89HPbKYvzTFnoSW7VOG485bsUIkZ24yZ22/8615GFBJrYLmmXnLp2CQgOe1d9dnZfFiE5Zd
LIFWUd44aeHEi07WSSrwuYDiYsfPbFO5fPdNlIgGZQOpkBzXrYWO6nAHuM5LrhX6XZwnn9ITLkw7
iGbbVIzdfO1UTN0cC1Tz/HvM4+dYjntsxRb/MtV8mjwmqNhEItsa9U9V1Q88V68VpnDbKhjuq3VR
Cyp7DC/Lykk2DgxZHhXr3mnNZhpzF4dV+nmMReaG5NIwOQduAsPfKHMamUBsx61c4IpgHtX3/0AJ
DMXgyz2lrr5ct4/F/CbqGo0n5erXKAAHYXOOV5ZsoJFLpAr+vj6+5SBlwquBt+rbdsP4jOhPnQye
Sbd87UfyULZqj93FsgYm3rn3tqUsyrLO5BSDTdIV9TGab2yDBmz633GG2mILzoUSx81Co61/6qZk
LhXbuQfZ7G9EcQR2T9WoqPp/8QnJ5+wyQKX88sY7qAlunryqqFvO6wwADShBSC9P8Bi290po+/fG
5tPriDjeiBzkz8WxgFJJwipcWha2y2VjW1sjfmlR9DNbsLaxGwUJk+33gdOdG67t3xuxq3U7d6Jf
66yrveJcBnVzcOZtwWGD7HU7vv+J0EQ2OzHx/LBCEc0ZveVlxH5w6gTTr9Pi7fFX2T5x2R/e7AMd
NDIgWTZjhf1hOZGtjU6czMPDAGLL4/Ugfn8RQpOgkWwgoho8iQt13Qf6IEgXAgIhGhAjXf/A+wWZ
0AQ4i7gtepzAqkzPdDuGAVtPC5X04zKDQxE4iOEgBY7it33sYsg3BvPDkG86nHBl6fKUuXMCNZBD
L8UTXcQr1dVO5rMZ7fL7m890VE5DtOgy673uMyoRf9To7czANrSxH1/YMVB3V3VWTKUGgUpBQB47
FMfr9rE5lBHUM5T8HDTn4pbSxb81UacyiB+FO92WrkOTgnGVQQzxKdxMSNA++WBsT6DhtPcwa/Mk
I6ZdFMRJN+P0jTY+KB/63gMqY09Tnd9tfptOodoxkmUJTHS0y9dW9wtu716kfjdVPoEEvNqTT7cN
boR079V92Ie0znSFit42f6/i6sZ0EV0M98Yt1yIQK+mCOiv94RSQ4DH3+Q9d7z1c2/66ccAOp5CM
fRfXYKhDjpibGfyXwr3V6kboUuqsW8xH7AZ0uUCMAPyMm2KPmdri+NFlTm9MkzdDWBBN6gw1+q+R
kp/COv8+iPDlelzZTGNE7doWVVSBTicjDH1Add6Xx5GCX+620Y2o9VCGZ2uFbWCGstSndQvcbx6Z
xU03gDAytuGYSlngxt8AJ9DplDXR9JHP7bje+OeNqPVQwFmGKayBE4gz3M/Tfpr3Xsksq2pinmVU
k7KLYJh+cr/zlj0wST+7416rpG14I1ZnD4XmBty1WS/rJqkGcFax4m9W77VxW7zGxDorUAmPSMJV
hnu4WJ86QKujJ+T/eU+tz/YBI2Ij31mAkVlwvg0YPzYKmrpg4t1L9jbzXH5/E1NLu3WxEJdUFuTs
KHnn3+s4/+UO6s91v7d9wAjapo8FVOCWOhuj7TzkG0v8xX0ZUEG4bXwjaidoy3Xl5iJqF+WdAs/3
TzVpg6OWwXpTpSA08WOMK0opK3BHEuAQS3hc0t8oP1d7wvC2FTaC15GxzwD0qjMFag+cdvAyuMU3
iUm5oQkgkwOoNQKF6xGr+Udv6z717YQ3weW+68tPTSw+Xl8GCzomNFFkesYDaqkGnHnG6LAJddIq
/KmVOIOIvkg8BzqZxfIz5LFKILNzf/2rFucy4WS6jTYGyccmG3LXOwZF5x+VB9lSgJn3lKffvyCH
JpJs1ltHystZzi0oDu7DE4ANJ4fwlx4Ef9dnYfuEEeHhpAV4kH2sP+H0FVzxaNBF0+vdXBT0dUVp
53z9OzZrGbHeBmupggq1Fk/gruktajoMbIrxDk1Cfhude2jCpSlbIR8TdHgTIOpr4ao/HA+sM42/
XZ+DJVZMKFmI81HZl7jqQJRiOvbDVB6ga3nrnzc26UpEE3Y2LDa4brb73J3cx3HqUJ4HmHdnEWyL
bQS7j0bmahUjEJBeeR/F7EdUOx9KyV5a6u1tqTYjGds1J2HBYZk641WAFgcwCYU/IEtcfLq+Bpet
87/PPqGJFkP/uug1VU3W8+kreFjA00hI9TQMApQTctOobvfznaBzvBMgFsc1kdR0naup8rXIIEPA
X8BTXn7sNl4fSbwr5GJZFhNPrcCrLgT4+VDHA2fnUKQ0nI6gpHwZa33jLC6ffrPV6q12Cgb4VYYj
7HysaNA8UC8ujqzrbiwE/AdLptB2JYCpzvIRXf6hnJrDWkG+9Pq625bB2MrjQM1AGCF/QIKtPDR0
/VsPUoJJc/p+/QMWvzVpB2WzijjKNyxCpKuDw8AA6nez2DnE2pbYCG63R3tCw8YqK3g4HsoZtNJB
nn8t8hLQSs/fOY9YLrgmkgitKDSQ1YyCcJyf+rA7otXyWdbg3Zma+BT2e5S2NlsZMb6uXjST0K0y
v+oRe2XQHVa3WM7XV+L/D6rvxLgJJaqg8hkqCoBzCzgcxF5PM1GH0nuV7LUg28HpflYamtpd/IQG
wnt3+rxVwWEsvnVtfd8s86Hqx7s1uAkNEZpKwqFyN4XSe50N0IV/jMtQfBiKeNiZq8UvTCXhFSKS
3eDiiTzi0bmm8UNElidaj/duu8dEaVksE2k0zS1zK78SWZO3ih561rsUnfvK32sctXzAhNRwpavO
7/BKnQfdMWTyXPp78EuLQ5vwy3JbNtdBXxte/1DDAn0t1MHK6o6yyFtkookezw7R23oSmz/y/Hjd
AS0TMiWGi421a1Njm+Qee6gK79mLm50XU8v2ZeoLz5CkZo6nRDblbg0+1nI89j5EtIjw+lMMyq/D
rAp+6CY/vu0CYUI1iT+opS6x/PMal6CTd5enZYvyHdSCzVTGiQK8jVU4Vh3K5JBgumeUg4RHt+Vt
VRETxtb0eaR7XECzdWgeGgi2IOjVXneL5a+bGDYdbaPTrSj1DvXq30c83JIFolynm3zIvzjAmw23
AAlgi+shKu/t/BB4yz2IXnb2Etsfv+SSN0NTJwwrv8cfV379awDUvPF2D6GWfGQCzDwiULpsWvxt
xsHrqx5bVt6xpfo/2eN1y1h2chNe5oIQF13gdZ2xqiwOXBb6kJNtfIgB2vl8/RM2Cxn3cpDzUR8Y
wjoDlz7/uim8wSYE6o97BBW28Y3dnHm5r4MyL7PGcbg86FUNbuLS3C12TjuWvGeSfUZ+M7OB1lUW
FflzS4sXZ2ieOyLuIBl+3uZbM7exj0PWADsrFGsyXMKac51PTVJAOPx4fRUsC23iy+QEHg9cNy4H
whaVi6B8jMP6DwjubnqiC03EVAFuTcrDsMwKYAiJ3/6aOWi48N61szd7F3d55xxiwqTKAhBO0CZh
c0bTc0CXOck7nKsGnW1x/tcF3zw54htEfI/gJnvuPHIIJu9PQ8SX6wa0BOP/lQbfBHoIOcFYqL4G
STiN/gY7DpRUopL6H6ptin7krJ2q29K4qXo8B03EMWaVbQS0FqDtip9ZN4Y3NaaHJqpKV83sgKq0
zDiJiuYwQeLxr02s496V02InE6dASay2ahFllocdP/R0+IWenA9RW/zkLNzZuC0hb2IVQvCdL3yK
y4xCdPCeMiDzHb/5dX2hbZFi5Cu+oHkFzLdVtgzjp1byx7UGBafwd+xvsY8p1yxZ1y4jIWU2YPNc
lfPkseClqfzDGOxVom0zMM4BpOOA+EWodM9rfV40qm5LFfwT5eq2+6sJJaV4y5TxBEg4evnpETQH
r+2CN5JBhzvXP0uTSWjiSauNzRAWcVBLj73gRKjrZQOftl9hzvSpm5ziDn0MEJ/I+6g7MH8mh5H0
6I1bxU2q2m5o4kvJpMtm6krcETf2zSH5qwLxy3UHs3iviaKT/hqNjOFuLhanTVrtT+cIN43T9dHf
RzWGpniz6PuqFj0WRw54G2hJ/4vL8qcoL6Bl+m3e2LPq3L9WIb5e/57F2f6Dnpv1uuYOLhyBojl4
cTpfV19zVP7YqdfDzHY+YzPa5fc36XcmqCI60wqj5e33rQYwpnN4tLPD2wY3Qh78zbRoNC+zZYu/
dMO6JpSC6vE2Axnnk3CNg7lqUG2Ie7c6z8BpHmLJ/pl7tgdNsqSU/0fRG9tEHijAevA2/z+leJP6
6KoYjKzxa44mkxtnYZxOcMhapgjk4hlYMNrElerMIv5hdN2dZwOLG5nwuWkOgA1rcYprS/oINrPf
ENG5p2G9s8K24S+me2MinWu8nUFcLJu2Oby7iAMfyZR7JxDY1Ofr62xZBRN+5lJvDmkOC6H35rx0
+uRX/g/JnJTle+wsFj/9D7/mBr3Ebt14Rqfg7LfBnbPtZFzbnzciwM8Z3Qo8PmUbSBdm0cqkFPRu
xikrmJwbv2EEAnrpmlGUIHcYm3o7DiNIDC90uEnpgD4QPNF78ujR+ydF19j+omHunVDkTroGsgeI
eyiP0qf9mTKofIQRHSEkiraEDYSJO8FhWxcjOIC6ogMi0EkFZZ941Ly0cf963aveHxqE+P923LqW
RLJgcVKtq+LY93I6tmW7U057f9XBlP7vwSM1xYyA3ixFKv3eDEUHQGD7Ai20r7KLdgLbNoHLrepN
5PkdJVXvKyeFBEee5Ip4STN43k2WZyYerQhd0KSt0knDPvDOQo7DCWeTYees9n7WYCb/L1WTn1O9
FJkvybnptU6GSH/e+vl0fXHfv1kyk9Cz3nxWg8mpyGihHpUPicW6vQOR5qcl9r5OZK+Ga1sCI7iD
pve5JnORkdmFFtngTtAliZYdI9lGN8K6bfqtcT1MYmw7cZhc1R35/qurbXQjmINNCVy1scDRtpbf
akBYjxFh+Q4+z7bARuBWqvfcSlcORC1LCjYk+dLV3XqcVncnfC0RZqLPoHQCUuQxhCgM714cOT2h
NeoE+EaVaHfvNcbiRSZDZ7GhCTEuCiedvPobVBefo7m7bzsU/8bo1enUTe8ZzMSjLdNG2KLbInMY
ue988S0Y1icumwVM//lwLKLy6/WosCy5qT8cdbySFyxHNs/zdpp8f7iXsefunARs1rq4wpt8FPtN
RIMZo/P+50h/reVPAnq5MTqO+Z/b/v9lXm++4HgTGEE9nCZxCn4GOd59SfudP2+5GLHICOVOh43H
PKdAP1cennCNjE+eC2hpg9LdY+2oEaAUt39RItYHP5TViYWIx0n36u6myZnoDtSUe8ZHDiqD3hMP
eRXRe69Q9Hh9dEs8mjCOCIjByBWxky5NyaArBw174GfnI5AX7f31T9i8y0hXo8/BoLnyIlu7YoBl
Kn32F1SPro9ui3cjXa0Mslwr6pxACEWPWo7TsVhAsFm1Tzwad4xkm4GRtBwP7tsHUZFFbom3Pt2o
Q96RPZSZZQlMFB6TXMzcCbDAosDl9LULpkOwlbft1ybnaDzN4TJ7Hoequ2wSPpJvftHvVIXeP/cx
E4DnAs8UOzXGXmh1P9P5B57TUSwACqgK568jdZ7CaNzjHrUstKkOfNF7qoNo4hlwTCKZkGaPqK72
R6fS6mlGDey2eDMlgqu5cZYakgZZuHrTgYKE4hBE7pfr3mrxpPDy+5tMVddMcDJJnhFHsMTphu0w
jWTvVGzzJCNXeQ6BvPECE42j/Oyu0zeC/UgH9Pv1P28b3ghk3sZNHwjhgCdRVneB1zVP4NmMn0sd
9TuVGtsnjGiOPKnmxtU8kzGUu/0y0+X4jE6ancOBzWGNQG5xsiSdG+Fs32x/pNO++JX3S1B6brb5
Q+Gpj/427+QMy0xM8Bo4EOK59oiTjhAQTHTNIavZPi3FsrNnW6bCLmHyxpMgOhuzUQie+XQ5Vm7w
kG+6SmCyTyFUZ+pe3vH5RokDkwqNTN5a5YLEoP1dk7XS9+hH39lfLQFhYtZqn3dVi1fuFN2f3zeZ
h+cxnG/jd0KF7982aspIz3WxxmkoPXno8Ih+1I3gO5nVtsJGOACIE/R4QXVA5T2cIN33LY/EuXK3
2x46mUl61kCHWYGH30nxxBJ+KXF7foHuvLMHLLfkU2bEwlrOYbR5Tp62Md8OEJtEw0A0tUd37VeI
2u+1FVsW2ESsRZA3bJwO5/GVNerBr9oS90VnjyDMNvolOt5EwbSFvBQToqxRU+4fcNtazm0sdntm
LGv8n3fsxnMVmOzjtEGPZoj20n5a0n7bU/i1BLGJHdHMJyrAcxNOX9F9V+pkacv7zlmOHMKC5RAB
EE52MqvlFO4b+YJVZPAHD58ayPp4ARDpwk3Hbjg0Tn43Oc6v63uEbUYXQ75ZkN4dKjWskI5iLh6j
FGTC+jX+wCRZk8GbzmXh3m3u3upbXNhEDs7LyvGytuVpAQ+oy/JTXhZN4pH2MV/2Sr0Wu5k8rIwQ
EkWeAw5WoKwQkywZA3Lnr/Jc5MULwDlqJ53YJmNYDlxrslwgtJaGU3+WvDq2/fY9KqNUanZbUZbR
Sxi9WZ2LNGdcuX6c5l347FXDmcz5HdDUX64vviVaTBDhKJ3CaVgFpVRsfSqpAEsaDn1clEUyaT/Y
cTFbzBt5N47nShVQZkm1WMZDG6rfUTvv3YdsgxsHEB/FfChu6CjNScEgQFD4S550smu/3mYiI+t6
6iIgCyxSWtd4TssVz++3pqdn1xvETl+/xWNN/CDB/adUI4vTTsRZzKEg2kuZ9EH+cjkZlIP/8fpU
LKYyoYErLbdViylPh94L3EMuA76e5KBavjMRizuZ6MAq7kCvkS+Qqr1o+/Sqds8Lnr6ShWt222Hf
RAeGJJ9EABaKlE/Lq3Lc72tAdypdlng2wXvzpuu1QotPikfN+zwMfraAnW3uAIa4G+PNROo56J7O
uYZycAkRb3DfDwmoApMZ+WInJ9mW2DhAbRs4V/2uxQoUqjmoTvC0o97ew7xtfY1ABvxG1rqqkL6h
zliDPV63VSLKBoBdP+yHeeeIaduSLpN7k/SKsh9aLaIojbyOAfoZPsTQK91c8uhwft7i4f4i5nQ9
Jt6fEnqTjG8B4NgRKdx0UlF9WJxFJU7pZqoKjtc/8P6KUDODz4r0/ULzDepyRcOSuV2Xp3Fa8s+3
DW8seDMGeRTMLljHpy6oTkM/gCIOG1L857bxjSXHpUijTYG7UAQDivjYhRVd78uOLbeVaqiJAQef
RuFPcb6moKXF4WZ0+1Lc8VbmzU0Zg5qgTBmwaOae3FJNxT+TX/zdL+HOEc2ytiYkc8SNUUXbsKXN
0PuPoMTSQFj5e6Q4Ntc0dp4ejKhFvcRbWkkpTmRk5OBD+uC+kNt0m3OaO4/schwo0WgI4WGnBF+Q
z0CIvysPdPHB/+LRgKf5d2xJHcdruHhbWqKcjBpE5R3adpXHBWDB+8h1l8PGqJcoJ+qPc95BzF7V
7GmaiIKIWh3ikYH60FO7yZHNvclteMBLEm4pLjhgaxnnQj9WTSNvcwVzX+o23ZdRVW5p7UWVdz/X
QxAcGGANe8dai6+Z4D5IvHJ3a5clrQKNRAVVvqcFLLmn26xjpEFOVDFoAfECgVfgngR/9Wgz3rG8
TSbK3PW4t+Ddq0YOcfGYBJq7JS2D8FTixuSK4n+cXUmT3Daz/EOPEQQBguSVvc1MkxprsSTrgpD8
2VzAHVwA/vqX7dMYHjYj+iZ1TIDYqlBAZWUecpepuFPyZQnE50wi0VQC/uE8qK/0HwS7Q4IOaLg1
HXM+z8cuyrQLtHDnzTtTt2GmNmAdEXQklYENOUQmAKc+VQzvqd6jEk42m3Bk1jEvonZNK7n+XXPv
VGj2twr93+6v/Eb37Qtz5a4V8s85up9F/Vl77XAuvWL97OHi8dgZa1+aJzE3XQfu+pTNaj2zTnXn
qfKc0zyav+4PYsM47LuyHHuv7Xt8QfRjdZIOVNQl0j07G3hrim6/v4lH3Fp2Uc/qFZQbznguo4HF
bGjmQ41c9M4UvR97+jbIfJnr1lOV1KnjTfqo1+qcB55/mNoJkuePYWN8asUKhuZF3ea1TqVW8qBo
QZ5GKDrvhM9ba2BFCq4z1MLVFV5bvDbtYfJHzdRjZd++DTCvPLwbqDVcUs/Js4/jErUXSJXuZSq2
um6dtE7jQqq+4ibtB+38WmkjvnGl9oilNlq3ceWtH7Lac0KT0iygByzycIj6fu+FYKt165B1yoq1
DennFBkocnbqigP9Qvb25cbWtyHdGZi9vSYfsahVP4SnAWyQHykurH8oHvqPVXz5NppbhHQBFUQx
pRULVNzeXiJ4X+/k5Lfm5/b7G+PNxly1GsjYtC29DoXDOk9hzHvwlK3WLZOibKm4KPoxDZc2O4Pq
Wz+RWj/Gx+HbQOgFwhXQkecq7Tl9ls2aADh1dIzcmZoNp+NZTyeKRt64tkylSor/LUX3xW/YM2Xq
Q9TsJT22PmFZFqt1MAvcsdKphFhpzj4ug8HLhnMeF3fnhrLxCRsI7cwr3si8UaVuN1/bwHwovPLQ
jfxZ9rs52fdvpL4NdTbNUPpIqmAYc2XOqpfNyeO59zyTkCWh7P3YLQvyR+nWjwGSmM3f4wSA7Wu+
Viktu/ycj2N4WbtiT1poa85uL1FvjKKaCbSqcswZXUMSy66EVeeQCe+rMTwBOVzvnJzvv2z5/0Fa
R2On15EOqdeW4RNSLX4Mrs/+Yigf4tvh1mR7Ku4bnsoGWRveZkUL3s0U2gt/QQIjrdB0y8ed+H5r
xiw3QhtJVBuwPjWafRbCy+JWKaQJI/mjDZrTQ2HMP4U9b5YF5fMR1KVgkBAi6eJidiREMACTvd/6
1gxZB3QLSK9wnBmLAfEzZ8yuVbaGcaSLvQTVhjO0QdaEmioIa3QftU/dBxoRxPHZLrNMhL35zm3y
HzKVN5NDlXR0Ni5D2gft77Jarm1TvuIZ6lLw8rxqeZ7aFrR340OPpb6Ntg5o1a4RqP1TkC79CcH4
No6C7sFD264ACtQwcTXzPtUl+F0QqWYXVoMr8/5Cb6yDXftDHZIJ7hV96pXuT2UyE2s4+gcbvxnI
m2XQHQrjbgqGaTeKIgHJOy/jQLL+5/2+b2xSGyJuch344aL7lCoPYNs841KevSgE4z4NS7HuxNsb
m8mGiYNln5k1jLq0DbFBBxO5hwDC5sfCGZtUrkN09qpwPbpZoE5aRuHxsdFZ4QIynq0McRVK9TLW
RyPZ35r4rxQ8lPfb3/BSrmXi7jKVSEuMXbo2XQyNjnNguv9RUSXQOtkJGrY2lxU0BK0PHaCGtfgE
yo50/0HU+bf7vd9aeytYMBrKSJLILnWX8HPBvE/Aqf8q+mAnO/F+z5mNEx9A9Gmgj9SlS9b9ocOi
j5nD9pKB7/ed2Tjxjion8rnu0slZvFPeSR1zKHqfQRj8WJjMbAXIsXDnPlponcow82PfSDfuA/rY
QzizeVGl34p/7hLp6nD3XKvqN1ln/kn35o9HVpfZOHSJisepckiLLCCFFojqTqR18zjsHzs9mQ1F
7zoTen4BZszWL6KncaT1c+aHXx7r/W1TvXF7CFoU4Lt+nUaRc9ZqPTpT9al2sx1g3tbetBwDytjB
uxmsTVry8EfNZBb3S/HpftffdwosspyC5LWAXL1pUxZ6X/yKXwtWXCfPjAdRyp1H9vcDZGbzoLZi
9aCkqhGuuiBwhaaV+w1VUOwIYpQmBhy3iWkfTF8rQ8rj/VFtGZzlLCI9MbfyeJXyDBlGZ8m92BmF
H2vX7J3SG4Oykel52BrReFGT4pn8KaP6U7Cuf/hO9sUU/XlEOSduf7/fH83G+tsAda/0kHMPaZWq
QpET2PUJRmP22Hw25srGpWfC06VC5Wfq9DJx2/44BNkzJdnOkbA1T1ZIsJbg5xgmNK/xXnAIUBuc
KlV7Z+ROwYPDc/C8c59/EMNjj+0svI3zjTECVWqoEC2emZjzZQi8MqaRs/OMtTVXliW60HAlGcma
dGl8GSNp8RLU/csKxuidAGrrA5Y5+niH1kAy4hjiXH10lFLPvXD9hKuS74QBW7vJOqNv1KyZCIs2
pdGAouNoos+FdtfHztHQsrwum9clHMsmrdf5czaSryOo3h8yAxtZnbfuiocBWafaq4sUtMTiVGqq
d2Z+ozSA2dDqUo66E1p1KfhlvkH9KJlU/qdY21fWyJ/ylrCBZHPZQ5db+ihDWb7eH9XGituo67Cg
gWOctsY7S9G+mFFFv2bgSl4VuJ13hrax4jbWegEk0J19Uadl0YbfIj5j71YIpbydHfX+RZ7ZGGt3
yLxsUGGbLi3S5E6Rf87q4aXwJCpoSFLN/R6TyMZhZeOtnQp82l6ND83aaeKgGs7G9Y50qL5O2tsz
wa3ZskwQytHALftRmw6FcGK8RRQx2Nme7q/21ggs45PD3CkPr2mpNGKIoVRlIFXFurhppu6optl/
LGSwyUpHL6CqcPoqXSFc1F8rqFp2Z+rW/YN7yq5jGbIehetdU6VV5V6CEZIXs/j9oTmyi1gWFXqS
tkuT9ihkikHT+6HyV4iZyPx1DPf0CjZW2QZ0t8vsqq7Fmep7zaIODiHIejhLOX65P4it9m8b4M0p
VE+VFIQgAtFqmQ+TNOqAN7U9fcqt1m/O5E3r2DYzcY1XpXLu+ktbju1ToHaLcLZav/3+pnVWOH5U
j6pJc1B3a9Q6lvV5biFyt+MvNlyeDeT2Vesuaz83aRSOUcxHxU60o+SJVMVfj82+ZcMs80k15rpO
SVv94pQ4sedne7paW9Nj2fDIbiIRAo03pnWefciOHhkZy51y0K3JsQ5QbMZIj5C7THXRdCfEY9UF
JSZDkonG7Mz/hhOyQdx1FICSSZE69bvxmbQIi5n4pXR0ZLr+cn8BNkZhE42O0WIKB/fEdObZX/Vk
jmSdn5TT70QZGyeODRVWZQfhIdTypcKZjmBvSFquDq4/HYth+VOM/ONjo7CMmIwZzzLd1emwIsnV
R0+3o1871c5Sb2wkG1429Y5aM7PUKeplO+Rza2NkHFWtt3MIbMySDT7IVVZxX65F6igzXWQbrCcy
gbkh0G7+pZ0c+QK6+734aWMwNisLNI0L8G83GdKkkR9Tp34RRfRY8QSzcXJzPYsBad4mzVAPf52q
FgQ2gj0YVthA5zlsVo5MBHw1FL0LTz1FA/kRlv0hmuudDMHG7Niiy/2MO9xkOjjsaGmO/i2abxo/
O93fp1utWx5JN1UxF+B4TCs8rh8j3gUnqWS4s422bNnySFMR9agWmnBUapCkzhq08PnPaBh/PtR5
G2aWZX0+Zg0EHNr6WhuUGdRINu14ui0LuF1K35xkRbO6QSs6mbYFOzg5PeZlcM7nDEcN0gOQ1Xxs
CLfPv/nMZKYSYSMp06bPVVz1rY6JGs/3G9/w1jZ4zPEiNslgKdO2o/XBV31SVfroG+f3jKyP3Wtt
dHOwgi5qWkmRTlX3DJjqBSUSlxGYh/tD2NifNsYLTy9Fp4KlSOsimLoYsiBzdSxD1uzhRLfmiP57
ASIILTXCTEWaVfWxqSG03LRucVhn1hxXEzwGE2Q22soXpckKKAinBMxAh4oU/DggrXt5bJYsOxtF
FaJcMivSxjfPgA8NJxcS9I81bqNRjVp0p2qepb6YXzt/ehJq3VNG2FheGyVGgPcVrKIZsKgQjmv6
lR060+9hpDfcjw0Qk8HMmzkwWSpoddEOedJehzeqPQ72rc5bZ3wwVVDyAQARCDr/d6GGDzVtvt9f
0K2e335/4xYEyyDnWwBlXy3h02DYc0DnF69y/rzf/IZSBLNxYaBahwhU1mfpTMwP2ah45Vnsq5+d
+d3paQzAxmGCZpDBr/e/uDUgy8w6qvtOtI6TBJU6LrV6pn53yEyzE9VtLYUVtXvO4uo5RPOt7soY
FMlzXDruY/ygzEaJ9SVguGBphQXkjfu5McvwJIZiL6be6rtlvEidT23hRU7iu81vBdOpmMLT/Vnf
OMRsiFjWqKzNtOckjk/Aphyq6FzL8ovv5Dr2IuhOZZPYCXg3RmGzkHrTktVjl2dpzVzxOgZ1C+B6
0ezEuxte2kYpGydYiGn9LC0C5NdIo7+zLvhf2c9HMvGHeFSZjUnLC5hcDWB4SnhTtshth+zzCJaj
Nc7XtX/sPLMxaUD0ziGZFifJlnVajjlOAnEM2YMco9Am+7fjIA44mDBH2ExZAOB7WENkZMq+3N9O
G0ZsyzYTPZMMGlROIsvsfDNilWe/BdO0E+lu7VbLiHPR+sCnYJFV206xCxKVOHKq79MqTm4gAAcI
H4TeMhuixqjiI17Lce4E0/AKypb8shSrc/bnaU/VdcsgLLPmYoIC8KicpNFExWGpNABRe8zLGyth
g9NyFs2Fk/dOssoc+oDjSyWHS+v2jwV1Ni5NRCMt67mMkpscuubitV7AiVuax7y1Dd9yF6P53ODg
ZK55oQH/u46GPWTphqew8Vqep1XB+9xJDCpCAJ1/Ae1dHrN+vI5hs+PrtmbfMrKJDWDZyhaRSFk/
y4xf/Hw9m2F8cHqss1LlAR3njOIwWycksrMie3JouwfX2tiXtpg06DbrHo8SUdIP2XDUAmJQvZ/v
tb4hWsFssBarsCs9lLMCmRlCa6w58lmequhJTG48tH08i48klLHp1jiaf4R0eolYdhTBqxd+NPIn
F+cCNen3/dXWUC0TpBH0tYaliZJQmG9jLn6jlP+43/TGFrBhXGwcC6FBdZ6UeTu+hHU0HkmRj09j
k+9dDTd2sg3mqnofbGUSNk78xcXlEOISgr06vKnIZ4BkQFZS3qTMHxvPzSe/CTg7livSUyqSSjfP
zuI8r6VKQ72Xx9+aLitUznoqyrWORLIG1Vnl1SH06z8A7f/7fu/fh10xG93VBU0uwVYmkoaP3V9l
XUxPE47a2ED06hwAuXnCg2J5qJvQPSBTt/c088+p+l/sIHDN/5612WcqbHwlEs2KuO4/Dea7mIuj
oMvZmZ0jODsOuQ/ZZN0dNULpugoOfnWR+lznEumJ1M1/UJ7O2XrNBAjtx08qTKcpPy5sPt6fmQ0T
sAFpSneD3zMuEtK7F/CSfF4Qie+Y19YGtfxUASk+WcxDmPDVfKFRBlU5B5hytnwrb8+R9wewtXOs
KYYeFF8LsYrEn9mnuQw/NKObyGUPsLeBMbAZS8WMN5IqUmEyyuFT3c7XUqvXzPPTuaR+nEPJEOS7
v+4PZWstLHcUtkHrEmeKElEK8ZxD5/T7Mmd6563t/dWgNgyN17Oa6h46CSu4W/omw0VOJkVNvwut
dw6mrU9Yb2LLChixdHiYtOH0vIT5tS9q/5w1/GUB/e5DnojagDHfxYOhzNcwKdv8lHW9OVaZWx1J
KNjOlnp/HaiNGMvaYnRyFOQns9vLuBygBzNq/9P9Rd64WlMbLuavY0ukO4okzNzvJHebJHfE3+Ds
Gw5uF4kjkKf9U9GzBmUpbHgZM4hy3P/0+3uZ2pymFd5odNC5IoEg0O/E+81fPoNtEZW3DXQzyKkf
3J0PbU2gZfil57IhL+BuzRipgxb5cDAUL8f3h/G+xQPO/W+niqodr+cojUvmBkivJUR9vrfy/Em1
ZA/J/M+t9D3HbZmiX2teByOCoLEpwdY4xNC0P3hLKt1Lxpp4CeQpylMd3Hx1EX2m9BdgUwfInRy6
+pX1eTys0QFhZuz17kuhz6THwtb9saIfneV1oOGxbf5QZI+7759UyDv9tSFjqgumHBzXCMjbL6ZH
SvXDrZszr05Tj5KBpXoiPse7xzdj1Kdg4Be8q+G6kX0oMxbf+hftbW8Pq/BeTywfkJWkuLHORwkN
5TO6Eoj2yNaPFTwyY99QzXDGiUay9ejXQRw4e1Tu/9QmvfddK0CZcj1IU2PFZFkBU/0B2AGy9keJ
8VX6HOQkHlHd2E8iXotTlNEjGST4+vhZtWnR6w9F4x9qnEr4b2SckySfXPn9/oYlG/Zg06Z2GYgV
nZVEyVJ9NlAOJQOqUGB57boeK97GOPNLeW4acrlFBj4992ALNdHObWTr6zc7ehO6QUWkmdhyC+gb
WsdQzJJxHpR7tr659W6ffdN8KMna9OUKJRT1szU/c5cciPwp1IXT8+h3Sd99amYRz81fY5hWuTx2
BrF/c8CuA4noztvMP09t7y2/5XIc0mcUxDK3UB7pBZfE6EAUrXGz3J77vrWkeIE0dl27mPzxVK9Q
wdTnwf8eyeI2/UYkuG1g7Yn8jkqAeBX/0/0ZBXbHdQ4vt3DitomaFcSn7LZF9jfu1urc7OjN9BWG
Ko2imCBxgvYp6qQ6lGG+hw7fatxylSos80oWGU+EX7xOZj572fSYF7bReDoveMv9nCd67JY4qoMP
ZFIpqkt22t/oug3J60hO9LqWPJHqK3ARrxKEp/fNcatly0PVqhVuUBY8qYppjiOPP7us+e1+2xtH
rA25q6PVI6HpeELHiw6DmOfBoUd9r/jR0xnv2s75se/cIrA3u0YLUjcuwez7Y/TDhSDuEazQH6qq
Sl3XEzFf+Asqurv4/te2ZszyIFUNbsTB1DzhRenAgIIRtCCgUXis9dtX34xlqivdUSDmk5JVXXUq
5NqA/00OU/fgVrJ8g/BUDTocGiTlCPYgRyA5G4Xgzr3f/Y2g11YeX7om8nNieEK65U8taDro7hvF
AddlYme1t+bfMuMGmgWceJGfOJCGPk+MhUeVc3q8P4DbKr7jOm1An8zLVpEs85N+Zp+rsPnsKoWC
JH/nUrDRvA3nA19+m0vu+bhrRAfHGZ+IYC+R3pPH2JgbG9LnTEjC+g5D71tdHPMeBGOhDB8rLaQ2
li+KMl6HqkDnZ/7XHEZZzOhjfN3UJmZdK0l6MwOXCV1YJw6jvsTr0Lh3TdrYljYVa+XRoa1m7Jmb
hod6zogJs2M5EIMaGEBzPiydG+y9o20tsWXBNAgpX6LKTzSJcctfhxhCNPc359byWrbLs6n1ywpN
u5wvsTuPeEQw1WM7n1tnr1D97DqR8JKqa5O1mF9JVV8yf4/1emtaLLMtCq8dBzOxRE38aKLpc43P
ELFX/rA1NdYdJSzMxCEGQhN3bvzYaZqUjiV/bGpsIB9mu3CnhnpJV0xHT00nsbIzG+qd5jf6/h8Q
X+d3yu+Ml8wrP60De861v+OPN2b9PwA+BgmZMcpp4nco9i5pHR7qtatPq/Sq00Ob0qb67JG3rEbm
eEndd88rUS/7TmGr97ff3xyGbbkA9QHiUOyT8QoQ9KfIW2O25Jf7PX8/hUZttBvBIR7p2ZAESlpf
pZ9fG8ZO0NR9WsLs5FRsJxzfWl7Lal2/6LqOEAONBcMOuoDgp/RcsnMcbg3CMluHdp7DeO4mRrQf
G0A0hSlTPKIc/XV6btoHI1zfMl/V97Ri07rCfOf16oB9E5T1Q3bsoH634902KkOob9mwX+k1nzpv
TYgxhyInxzAPniHYWcXDKA/cgeqJ130axHjhTHyGpO1OnLqxQDYybhiGpsjCfk1yUhZfwpIbLxY1
KF0es2+bgm3F2y8KJY1OTBl9Rnntpefjzt7aWH2bUE14NYCt0BBIWtWfmpY9S9F8jVxRxE7Wtodg
evRYs+FxboTsEDDMSxLR4DiGCqFXx/8HxOIeR9iGsdvYuDEwq4TMGWZpqhcU3kWvUWde8Q7w6b61
b7V/W/03zmStgPQCs65OgJEDmsZtZTLJTj3R3Kue7n9iayNZlg5qhylC2l0jfzAyXJuH+airfI/B
a6t129Jdp/I64y4JbwP5O9HMb2LuBOFDYAtqg+5Ac9j7oauWZIwc9exCBerKe/oYcx61CSCjdWI5
8ztMDYj3eelcQF66Y14bC2tD7tig2gpyxzqhTlvE0H05tIb8osH0WMxuw+76qi11nVU64Vn0aojz
2wj9iXrUewHjxrrawLvSm/qhn2qdzLN3S+jK+Ww4Lq/39+TW7NxC4jfbvnYjEnYynBMeNsehGF4b
KUD0+JgIMLW1v+eeRqKrpznJXbypopoIJSDZpHbCl4243Ube8WZSI+vcIdG+OufETcmkkeowr3ne
P5SbpjYfm8d8PlerVkk5jdlBd+5TFhRenAmyk2raWl7LbOeejdozzpAwp80OLAs/OmW+nu6v7lbj
1rHcBxBhLt1WJXKafkFxJ0OVL17NHmvcOo+daHZR4YPG+2b+2XpjHTvg67zf9sa2tMF2lYQUKFyj
ShqJl+Cyx4E1rnD9zV4W4P0sN7UhdhUzqHwSmYJVBe6BlRBxVOwTEdFvhdsmDNLlJYAcceU8RuxN
/4O6002dDTNGFK1BcSa0dp5QsLlHfbSx0DbeTssWbDUz6pOUq37jjPxJwvnj/aXYeKazUXYrsmtG
o7I0EfV8jHT3NPns6PbqQmFs1EU9wrBXJ7BhzzbgDk9zOOXDekjcoUyazD9PoCeam+kPr1y+3R/N
1kRZZzBe3wcJXpch8YI8hcrRaw9Cx/tNb+1Zy5InX+QdYJrofa7BbaH7ELS5TKJikrk70fxW7y17
rkCk3ndO1SUl8avPXldUT7eEyWMGbQti65K3lZ85XTIZ8ilr9NPoLH/cn5uNjtsYO+aCVb1qsy4B
tGE6FbkCEwTsYKfjGzNvQ+zWteuRyUL+RA35D6gR5TFx9ZeozXdMYGNf2kVVgYiiBrqNbQK5buDU
zsOkT1yLJ8fde4Hamp/bl98cw/A1EilZ3SQMOY6kI1JdXVI/xh9LbRxft6y3wuOlS/IwEnHQGagX
OD/ovEcbs9X72+9vei9z6YNAnTVJ5Wp5mvKVXbJglg/OvmWyAjq+QHZ4fbJ0Y1xQ1G35SWCK69o/
ZlU2iq+ZmVciPdPg1TVHuQc0dRR/AlFetveovpVxs4F8gYw4sqojvgAKlCpEeYA4G/Aqj+b7HNGY
yRff+eqqP/vGA+HLcCE5FNWLS1f4BzAtxKHbnCoFCLJ+HvLlgB1IqRvzKTvgj1idH0f9E/9yshLo
uU+YF7aXjt2yLOuM9/x6LfHSWyXB4KB3QR1zmECndsVTNm6oNvZPmLUiqxPVCTAd57YXZ+bos+f3
z2RtD6DV/f6Q/7Hxfzde7r4Y2xqZw4k+Tco/VmKNdvbPhnuwudx8U0SeGMcajh8R1tTy53IJfhgu
/ghduefjtibK8hBwzWHXTiVGMNV/UVL+ZhyIYkWwg4pTEEkAXL/jTTe4wKmNAJx1BxWEQDWJoz+4
rv8SdF6sl382W+1/ZZE+Lc1HyltkSOcYT80PTqPlRYCuC6NSyyYxWY30LikzfpbrWI5/9Zos3Z/g
D9wrE3l/xQBL+7fDKiOBfCDo60EgMn8JGvExaoMPAwHtIoseSwR6keW2AndlXe5n/DqOYK4boOdy
KDN/j7D9fcP0bLTkWBcgaueTuQI+jbeWpWUn1fInUPQ/dK31bOTQ4INpTAWEXhc/+KPjkAUQJvGb
8aFHNS+yHEvpTl0O8h56dRx+Ytp95XOxVx/1/nHk2QAfsmYh503oXYeh7086XOU5wnaN77uS9w0R
OlX/3jszVfBYkfGu3URQxNT/GgrnABqck5rcr1C//nX/MxsLbPNBlQ0XDW25dy06YVBcv1wDpvpj
SffeLf6pEHgnl+laG9SdiI+LFY69lRfx7dAAsibIYwnaa9qHB/CoLfSrR8vLzMilcLO4NGU84ISq
WhO75usj46Q2HWLuBaUhrZCJcpyTKKPvfjkc5zX/87HmrYi5ZqvuSRmZq6xfqp5+GvR6onO7Bxp5
fzNQ19rGBQ1nKqRjrmoIXySr21MxoYaBV+R3H0U3qMLMyUNvuZ6NSY1WucwTKdfr6J6lqZJxas6j
cWLj/iIZ++uR6QJn578398REj1yZXK+8gxwUbSAI4cysOmdeKx+0/NtUvgkW3RY0F8bU6xWiJv1B
V0t1UQErd4LFDdu38ah8EQ5i3NFc/axj16UCS5/JvWnnWWKr9Zuxvu17PYZhV/sgnsJz90skOwJp
pdUc70/++60Te/IpaChqL4Sg6VQYFavMf+6lt7N73r/Fk38jgb3/o7Xxho7z9jp3ksQUgDrPxWPK
/+XjLY3W+1B2FmQ8EA7WCL+adnzl1oisoEU03PUlyiGujQzA1NoiGVQrYS735+t944OQyr9XI3Kj
GtXCZrqSkdI4r1h4aYwkp6Ae3KcgdOpP+tG8PbFDBmqiuSWgmrkaRcRrVTjDkzcylBf0cq8GYGu2
LIesXTbNTkSmK9RtJxn7tJh+8ZL2OyfKVvPev6cLKhLhAlCfus7jEsYtcUABIMyePsP7IRWx4wXO
a2eW7Tpc4bkMVJjbcrhKMTkXGub9kXDGd54StlbdcrlO6zTTGmbLlRQgRT90bFku+TzTwxot7dGB
Csu3Puwfe30ndiwBdoQOi6LIS9Mu3jGfILPZtfPO4/LGUOxQYsCLfq/Xmbx4wQfQGx+rgL7egNB0
5j8gIn++bybvRxLEjiQWaPEBUoSvzKOORSB/oAAEghd/3299Iy1LbMAuHygHaxSa76ARBGx5rGv/
UixTDMqzmFZj0t/QUk95Nj+r9vn+Rze2sk0u2Zh1ntvAm6/RuhQjhO0K59rLYK/8Y6v52+9v3Lwp
Cp4FjPdX1nR1fYCqhqeBjhXTzrpv2EpoGbqEpLirawophDo7A1T5v8n1YnA2P1VN+9A5SELL2PN6
AEl9pmCOdeSs50iXejqIDPUFj7n20AqsAlnVE+QY5ytYXV/LavzKxR6/+Nb0WBYuPa3Hxqj56pCb
Dk67Hpp1+E4zfRUy+3x/B20YhQ2ZLfsVDJxsnK/hQk6+6ZLajw6IdB4KFIjNYrn4wAw0UT9ffd/5
OBb6Y6WHnYvZhtP4D2y2yQVeUof5yj3xvy4f06KCf/X1c6bra1kVp/sTtGEDNlvlTLyM+yAnuTZR
+1npj0Uudhz4VsvWsV1BoXIaw5y81FH9mgl9onX0mF+wmSkFobpqTEZegLGuEGr4TyuvdxJ1G8VI
xOb2lhA3yplA45Bt1yAIy78s0IEaOxpH0GGbVHF2nO6gBn2W1Z5a69ZcWWbMyWBcECXJ6wTZplj1
YQTlr3pPvXDD0ALLhtcsKClpi1vr7gm0YUflRn+thftb6InHLuPERszSyXU6EUTuC4i3PkfM+T2Y
5E5MG8Ed//cCi9D03266aPnSAASKoqGyEx9y2nBUpfY/m6boj6avi+NSNRr+tQwu1TSZna9uLIkN
oqWj27RrINyXSpVPgBMcUaL9+0M2ZyNolVS8BNsdeRGEfxlpdZ2gMLPjrzccno2gLR1tfI4CsBda
6l98jJK2blIziD1el63FsKzaER3PmgzTUo/kYzt0rwDCf3Dr+QBjOcoaVGhSX7K8DY7352or7uC3
9XlzSMOFTE3jYUAjSLlWt/5NdNCkdNzoslJ+YY3/bamC31gtD/mqLx4Uau9/eGv9rcN7AKl12Qvf
fdHM+ZmP5jKZ6PJY05a1R6CzqkOJpiGLPiArQEDrav683/bW+lu23g5sRoDG3BfZgo7Wp5+8wvnG
IXNxv/mNU4nbZzbtwK0QUvdlZuV50AMce/ak8uLSijYF9+3O48HGKGyobbF4wO8OGEWHQho/z65h
OcWD8ndGsbG2NtR2mKkDThw0H635keXuM4TOdo6PjQu4DbV168abK4IJatyvyP5MuYlb83sJcWbR
5eAv21nmrRHcXP0bqwA1gNMj3McWGuRXh4R/98vy8/4Sb829ZeGeQcnYUGBy8ro59VkAVVB1WCQ/
3W9+q+e339/0PDNT7rNuqK/j7IAl0OPktOZqT4pgq3XLaiFQzZdJQuCs7iBoEWRRfqjI/3P2ZcuR
41iyv9JW7+whQYIAxqb6gVtsWlO5v8CUi0iQIEES3L/+ekT1vVMVMypdS7O0TFNKimAAOAdn8eOe
v6XR+9rSXBluUZDZd3tFjmKUX0JSvfOXYWfY8kY0+YpvvUbXjrybF3/C2RkwTVffTcOTM4ANQX5C
Jleo70HF3nBAr1jxNcQWypPCTjNOT9iFh1bQ4yqG46jFs+t6T5zrX7Pia0StcNrKFeFoToSKCV0+
p0qHbhap63hvgeZfMbdrUC0EbAPXqT18Er0LpZt6eXfC0plSRaBFWdrxrQLBK1t/DbHlfFOlqbbq
JDCpjPI4/8Inu2/n5deum2tgbalIKJ28RnotwceJsZpnvyx/TZDNuwbVNuUiFZ+c8kRs5MnP4FZa
7Je/N+dXYstrsklGDChKFrz03Nqjj2Yudae4c2Y0td84rK+Y9LVqMOUQTeHduB0t5t8SSL+Vh2rj
/htXwWv7emXSi0MqST1RnqaxvLVEv2wYs4xc9Rb/w2tPf3UfD8FWMSXL5tSTui6iVefaRjlgyB//
fv1fe/2rC1m78zRXrtWnVltnX/lgZQ6n/K0R8ld29xpUu+SVFdRW5lSW7VeoIH7wS/rQYmp4Ycv+
lz7ANa5WO8DY10uzoW0D6OhKJjciKvi1y+YaVLt1ZkJaUG9HJre0W8pHDvj0G5H2K070Wui447UL
DVanOXFPftDUPdUDZBJWwu/6gr53df1rXvQaW+tazg3I3cgR0xbsWxNU9kj7khHoXKIa+mubcD5d
f7qUQcADr+b1+tQ3gJODXWrJWibeYl575Yxeg2sX7bi9lzPYQG1uDDEvdW0//9qDX5nvDBwkAOsC
aoOYYQfccmExsfMbDIqvPfeV7XIMkgUcEsQnQ4If0CXZE+X+4ktfmW0PDgzpLWNzmrcWWHtoKO4A
rnprTOcVs72G1bKBlsuCrPjULNZ8FaZ2T9YZwVodaRFClxgaPZX4NRO7Rtj6xYghDSzTcZQ20Rg4
jUAVTt+wsVe88/9A0/pqpcGMmSw+grdgADoBJA0V/v370/Pay5/X70/HvoTy4IBZXHTiAnjPCGj+
oAT5Y8e0VlEHL83eOKavvdH5///0RgzMOWPTWnNiAlhO3osiKSRdv5RkeCvxfyUSugbVSquqsrNY
qrD+ITDR2rNscjOzlHFupygY3xrheMXtXRNaqmGaBpHjffy6OeBN+iYL58+hdm6L/Mffb8srdnet
tSxAk7OtUAc5hXP7QGnxyB36ltd+bSeubNpU1FsldaoT2qJ7UngQxSKfN/GL1/01trZiDtGSk+I0
UKjSO04ZpuCXekuT6RW7vobX1mRhTQtCgJMuFaSil2lIQmDao5BuL1ZCPOTv1/+VNbrG2frcpUIW
Qp1IOXxhIMphQ7hrt18bKPCuYbZQpvdrDVTwqWrnlxl35eYFbxTNXzk51yyZ7QTaYUcpdcI+PDDH
rSJWL2+VOF9b/SsjrqHnFMh2VCdvXX6aqT9wMu5wR9y1AGT+/cq/9vzn//+TnyiC0mNOPTvHtlQo
fIzKS7x2eYvn87V9vUqO86F21nwb8Oq0/tA2fcr8MQ30+EYk99r6XN3FShcQS4S0+7EgeX4/tWWm
qIyGdihu/LXNfm2FruzXOqsOCz4Vp3zyP45NR6K+H966bl5b/qtbeZQLDVjQ5qeGFEviNMUtybvt
jbvsleW5hsACZBPk4eh7R4f178hM6tgdmI1ko+Ji5m9BMV7Z42sEbOPPoXFQoz1ti9Iok4ID2BDJ
I7Lpp8sO/Mf35T/zn+bhj8q7/dd/4evvpl17yJAPV1/+a/fT3D3XP+1/nX/r//3UX3/nX+9NjT/X
P/KX38Dr/vt9k+fh+S9fpM2ghvVx/Nmv737aUQ+XV8cTnn/y//eb//h5eZX3a/vz99++m7EBycC7
n1Ahb37797cOP37/7Vzj/48/v/y/v3f+iL//duh/6ufmx/Uv/Hy2w++/OeE/XdcNXcFZwAjF3CRe
a/55+Zbn/hMKsYIjCgoxLwnC1N/+0Zh+KH7/jdJ/+hyzZYyELgOl8hkaYM14+Zb3T/woEDwu8aA5
70Pn7f8+2l/25r/36h/NWD8Y1Qz2998uV8N/N09Ae8pC6LzSy3t4jP6PyUvk0ETYoY0b7jRP+cof
lmLTO4Btx33e+vRkhPXBA9Y1sUe6FgNkrbpzhfiZ15pmm0ePM1vlLofWapSHk42tb/woF/W8U2+x
f1xAJH99WMb8kAQexScXIA3/qxvkunabilRdDJzwfV1vfToV+ohMiJ4mtxa7BQpfyVwuD3OhWQSm
Wp7wLnaE0A+L7Nov0/AomQqSYQi+Xj7X6IwkZq4L4IhH9lsePuStLXYG/9KRJ7SsApDgAAVbLkWQ
iLoOI+bDu8tu7zYLPbHQTzvUmZIc8n67MdyDm7o5tMS7F752Y39RbSYd9WLJlEeKDIBelbOjIjJ7
HZ7P3XND/Xgu658hcapDjyIlJo4hnNGFt2RBRcPj6CWi91rEgdd/yjFqF3uDC941QcQ72jtiv7nV
HNuBfBXVuu78wn+cnNA/5HgR5IXmrpNpV+ViJ7q1jew6gwdpAZhTQ5IuWZsq1pKt2TpyP4KMAD31
G+BtYVffkh5zNFKtKnZyXh/mIohNe9zksneqgH20a/MV0x4AlQialuPGjl3Vd1isIvmTMf37xP75
hF4Cx6tN5wEGiqlHfQ/DK+eA8093X78UzBEVNt2brBe1k0CztTMy6VRuwZqJvzD3bE+DcY+yC9vT
OI33c+PLGCVFGvMiLPcSsUXUVP1nt8jpacBHqbeuOMzudq8WMGtsOgTPGwMxavlWXfCKvPlsYIwH
oScI8zzC3OsaW8eLotoIZIyU59uD0c12x2ip7kLSRENJ4wYHcrdC9zJap0drS7EreNVmzAnvTI3m
MgaAI12RMCKjo9PO6CExwVuorf/1KfGgLoY5MIkrrmG4E7H9SkwOQGa3PTgdJJ4qaFfIcCaxvxJ1
WNznTfnkWI0xGABBHeH19ISen74buuqusOsAatHhfcBmMGsF9cmXwfBG+PA/XRUPfXjKs+GDmcu9
Vm9ibsk77WgT87XwMm7HZzrWMut9t7oZoDAbVx7Wa4FJOqYqsgrCi3HFbjSorNLLUp7luHNeyBja
osMu7x6JP0Rh479J/HwOmP5yZM9iuQGQ59hxH10veO8/H1mmVQ4uzqWJecDQgWn9D7K4pd545+k5
MWg7NOv0GZ0y/XHwWpihrV7MunB4ETfOc3DPKc+SuJ0MgVsOf3pb/0L9aYO71fEURv4w3gekiy+b
MJOzH5rEGBcWSl/lIOvIsi5IR5CzgqoRAucFz1F3anau9O2OhoZHtiUy2XTLIyjP2/u6qB8gTrlm
TTB/2CAK/SiqmT7U/UlR4++9UR7RSoIMwvjOFo2OaFDSE+bsmkjHiwNawL83+StIOmzmvH6wdiGA
6sSdeWXyxgzV5mNANw7Wpttp7oUnrgAvu/hsd4Zr28b6wyjAx9nqbg+8Z9xWIT+aIK/3EKAT0eah
nxBktnfe6vv/b8cw8M43JqEkcN1rRAPExQMLqS8TN6077P2GuNGImxpC7+aGNxOunGX5jlgUihT9
U9HWx9V28RZOYGOSRXCY8nkXgJMggjCoSnK/q5MprJz7qdRvpYOXrPLqHGLxhAej8QQYbK4i7wVR
cekvEle3zX/M4DT+gGG3uo9I02jYx/J5sHWTBESLXTlM7jcrN7QA1mBIg/MlZLrFyXoDQGIFPbOy
j9H5849N79Ko2vSnfBR698bOn5/o6okp86gLt0mCwL2mmfCd3pE0qBvok0NHAnewPgRFPkTWu58a
b0Dpgk43xCUZX1kdo63HjySshtu1sm/RfF8mm//6LNwDP5zPXEF8z7sOzEO2BOhiu3UsRodFXd2r
+41U68FZxcfLVwNweydnKfdhu653A/GK2KFo71ZDF12sr6b6ZV5LmQAy5O91AHTW5nYC0xN9mwmo
Jp5yPh9y1fNkDD2WzZ2zB+bwLQYjuJy/JhdnixKgcvcoAfUdPOh1qZXm4OUOS13FY2vybOgx9sE1
+nuBeyCFP8SKOiJTW8jhQMhug9g1mnOtTsKxhnoLPIw/bJ91ng9pYcY+gmZDFXcY4skmaUjSL3HY
Beao1/7UjGN3LAFZsq7XPsxtfWipingryGky07mt2LXZJe7SA+451VZr5lT5cLDnyMNX6gPl1YAb
Mfie1+VNCRTHl1lP52AKbefw2fZSwZOtIi6W/BtZfRWjhnyAisc7sW38Phg2LwMpxzN4+L9PG9hb
CG8Q4RTjTQBW12g2PqS2q0Hd2RIu10JMIdYz1GGpKEnmdOAWYgO7lbzOLpFYyJz2ixHNl3ICiTaq
+1VUWfXULczGuqaAH9BUMjSVRTvT04py6h1n8VQpcutUPAq0vM1hm1nuDG0yq3pJvdmfk95UT5cA
dYaY2V0p7T2DV9wBjvWpWG2wF8r75OYtZFSWMkc87bh/LJDa6l3PJwMJQ29PnAbZohvcuLZYskk3
PApJbe5maGWrdWozp3Xug6mOWFPOe0gVIQys2aPPV5ow0X3HZygOG+Axwl3yNoa274d6aD7X3mwi
HVT17rLFHJkjIl0eI9DhUWGab5etmucQ4uXhqcYWz2srUzSK16yjzbcAQ5wPxpHubphHFkE6Ce+L
icKk3Oh7K8l4gt5DGtI5DSX2vFby5uJvQIQxJJXs3vtD7U5RK4YpAwM42TmC6cRsVZ/wRkR5Sfo9
y2cbMWrKmHt4+aLYwFo8Tza7XKRltz65gzcleqg/KqLQ5FGdlwQLTWc1CnDYMv9p3BZIaM0Hu8g1
w4cdxx6gQSJYKiZQPq/DJNKlF+G+wkrmtM8YV+pO5nObVbbOo75YnVuQcZ6rz5hl7yyIg9qlOwhw
OmdtXdLM6/keWgoqGvmCzbDjblkMEpLW5p/nl45BZtGFZewgMi52k1tGRVDUyegYN2OzPAUgB4mg
L1bEktMCocDa7uq+DA6BnsHfKH2sbfedTYE/xqgNuaFCJkC975cospzqFL7NT1o7lgmkHYdozrra
NNnqtHiYjX/zbMiiyyGXsjdPocuzovPoaWsRzZ+Ne61C9J3pDpMDtxu4PiJcit4eWmowaCSVJ8pg
UOE2FBk3fr2/pJBO4exJDgz4zNdPBKyB6Mp6971e2KGW4sc01WsUmrHD8qEICrZUxD9+M2Vj+HkI
6g+m7cXOt/ydV67svopGpbybcuub3WX126BOwFDXRBvt+531e/nEO/NcbdOdCcE33DLWJ8JYA3Ps
ScrP/Ktspvt8Y/6xbHMfpM4w+KZ3EtLU7/3W+whWL/XHfdduzXsxu0EqV19Du7CGhTcWTBdgJy0t
KJus6o4zN6fQ89r7JU/rcvwE3PkLcgdQMugmyxeRNg7HLCZcIpc0TGibIwoFBenxj9WBWk/WinwF
CxEcXxWQj2Qpint9oAX0natC3V3MNPOpzmMKsooEDLwsKqBYGk8z3U7ie6dcjIKr8qDIFqS5nNdo
MMkl+OWg4AGas9PRWBgTtat58jlPu6b2362W3+XOtDxoW2MQYOQl5j9wlou+q3ZimKNe198uy3/x
ZJsMwY3eee9YK11YmnwY63DMFjnNkZahwTNILaEiWc63kzJzGV8Cs1KP6eUQhVAoEeDSyv4wZs9s
9Z1tVaJCHGCau1kDnShT0/3lpPXnfNab//DOHexeoASQlrb8arve3pe4WodzbmTz+m501yBahBI7
aarg0AEq5wJH4lvmJOcbl1GCrImsEIVuqoSBBCtCEjkeDBt4UvldxDwNFIjqDyhNNseuW8e4CiaZ
0a1qYmQ39wKXYKy5r7PNaZzkYiIKU4T7noZh3Cmydybk+xdDon6xL/ygTkFhtWM9Go0tc47rFFu9
0pOaPZUAxqvSvurX9PJrSD4CCPYYtrPetKU8HzNjszUv4VdGHRwgVviyll4aVHOF8f7T5f693Jhh
u5B4oqDxWUUNqvilOSqOigfjiCaHIdKgqEssPp1cSpnNnEK9gqsn0W/bv7dhXN6Jsp1Oi9RrkuOY
x8ioUmXz6T0f+vqpXr+XjU2lWcuPim7vAUnlR8xwjai4CYKWEUryeRvuptC5GeuS7Z2lRlaqODKr
aqpPci5s6nI2R23w0G96Omzc3KzVKO5L9ZHks7idljGIOyrJI/scgBs5vkT13jS7kZfXYdxaZTLH
9RJwDuBul0YekQ7YHWscwK5Zh/3Tw/JgVfCcF9pF0BRiEL6ENrRamuDgGRRphC++K7edsxBmA06W
LCygfOb7K0suvjYPVB5vQzNFeDy5p2u+77VcMFDpzpCVmRAjX7Zq8pekLjyTVV0jdyWQ9tyDT8yn
JtjXAo4dbPU26tq5TgNbtwd9NiFWk/1SLDzr0NWLlIdPGi5BsrSOjO22IZypWoRB4w5c5uUnyrDJ
c6di7ULpqXQLlThcRrXZaUGendKlT2GvX3wMoqyFiqrGndLmXBi4ZOiXE0FhwH2v9Q1WCMGMsIcy
dKsjz5u4ND4SlXAq46EGVztuivUwhoTHjeq/KzM12ThBkHpDE/hQtutnXSPx3Ph2v6oKc6zn83Yp
ApjVRF4PnYTKSISG6D3s3NnbVZx3yMXyBditlaUK9a6Ube4Xw9i0D2S197eFRPW4DO9kZV2cW1QV
WhFGetUmDeCdd5QfZlWWsVfAX1/uyVb76jRJ+aQXjEA2ltxgdi0teDkf2qosnjZMd2mAT6KmDvxD
1edfXSDxI1JVn0aNW0tbRNdV2MxxQVCLLIbtkWLgPxv0ecZD68TpTLKUrUnqjW6pCMwQE5478In9
YR5KP6saxaORNNU99eI5f2Ir9Q9Y/Q7uLvx4ubId7xmqjyJGcTfbUF3Ahdo1mAaUdTzmGxie1oZF
l1jjYr4Vz7c0UOseYBkw3BXeuz9SfN/OCXU3HbVUFHe0JS6aLyoB+YHa+YBSo9lwjp5DWDmQr27m
MEzzIFvpDsaZobZX56dwy2MflSwonLnI0LhJDPju/rguCznTjOfLFElfOLd/+O1uK16M8NvI8ViH
7jmbYgGRofTiiF0RyJ2Yx7vewlsiofAPZ596SQ9pIV78YnJujS5RyCyn9I8SK2gbUqm9Og5FO0U0
VI/DGLMGWeUlGAs9/gnig4gDxYiBGI2kwW9uFtOkdlJFBOUtlCLk/HCJAX1r+0jXfhVfLie6Tinh
o7fbLDv4rRHZQNIw6PuTUQ9Su/Xt5REnXd0gvYoE7ob7c8G1QvOeSKZjYS3oxQfbHZY5u9i+LaXI
ROmZePGCA0Ll4f28PhLUQ+84eJOXqoXKBxzJpTRzOe4g16LJuOUpclZUkubiZmZBxAqEUXUl+7sG
4u7yfGUMY35ft5bduh8ugQ3FcMVREvPDFZuLAqR6YKg3HuiIIb9pCVcc+lVA2oEYDNXnfjra/nZq
t48O191hqxVEk6ZjLp2kAt971uA8xENA19uWqypqvKbNLhvQlWvUTaxOPLfyk9qbUOgNizz1ynZ/
OYJz3+G2Ws3OSndMCkwt7M/F52EKUIv2Qoj6oQ4NI6CaxxM25TDbYjtCw+yWofwjrYbYQ1d8bzfu
ubHJVZNNKBlFDNM2n4ON3qMK+36d+lOQd/IDMIW33hq8Dxb51clZkRmUprwY4NIpyicoT/Vimvbg
STYIIt0+QYlOun4LZGt/P2AUK3NybNmMQj3IfEWZBnxg6TDnEQu/Qs2GRWPb5PeUv++6xoP4ndyR
cEUtteteaFXkSYN+DNR2t73rT0NEDVKzwhaYfiMs9tz+u7E1RCvC9oDsx0KspuBZg7YHRtJZ5o9T
n/XKM5EFL/qY9HQmaemi0+p7X8YhRKHfVGOSi9E7OU0f07L1U9URkCP4TZvkfR1VyBzjy69oz02W
Ktye9AARbG9TB1c6Pth8lk/LkNsk4OSzQY87nv2gTLc8EiRH6DiNie9OPykyoxXFBRjaU2ODKfIU
BM1d+o0CD5d0EkO2E4RzFBDxaRV24AMKwzFa/O5TIZviOLUjRNIkg+wT83eI9nRMeX/k1kH3pLwh
6qfxTxiWWmMLzFHkQOgxpnumoTTIkSbmqpNI/CsadWBEcdeJYpxqLlLX5F8JdV+CZbInNQJFUhma
wSZEsioCKl7vfD/7FDegBI6i8YCeGU2ZAX+NgTWq49XSKOzrNh3yKgFfzk1NHP8GzVvURpGmt56s
YkNXNEW6Pki3jWyxV8bzUL1D4eKlNODw9DEbGIESU6ZOqJIWyVQsch6XYSjRovGeOV/HnRgRWQWT
cwTE5ktRrojnFGSG+57uZ7/HqetV1laYG69mBKz+PJ5AGeLHpAKvEhL1hjdDFJT2S+XOyQJ505gv
wgIfpb6Ek/uRnVs7SK0kghbU/A9DUzPMmKCyYwp/38pK4KJEzj8wkfQbD+J+Kz519bpziV73WwdG
BT1/U+ohwMwBgszOi1iAMzpV47L3bRidv900pdx3xj1BGcNLalt0D36vlngxL8h2q5NEhN6XzX2o
B5oOrvoJucizfpGIwVw7RIurynipRRd1GuUN2aeaUGwHVKqdSWgEulBRpeCT8sMyTzjFz+7wwMk0
8FPjFbd6Qn2Xt7slL5sDyrFI5vNPMz7LilnSgwlcpLWqieiARCN4t9GYBuN626v2qOYXuULUpu8f
p1LFNQKHaCAmSMCVcSpuc1neeJ7j3qC2/BSK5t0qDsUGLzHW2wtbzk4bHfeoDukTE/JIm0ofRuhc
hl01HspuSCtW/Bg6FyRdKBIRr98iGIuIAoOiQe+KbzMNPnTW7WI28U+tBzbZvEyp/kJpi2JeI55H
LT/m4C+MQy4Pst7qWFfsgFjpQzjADQ/b8t7l5EHgUpJ1+YgA81aZ/NsqgnnHZ3Hsxioe3HZNOg/s
O1aDtJYxN9t4YeMR0jqRGTkeqqEfFw9qRQjwJ4a0aan0PUgCX3B131d1LnHPAdrqeLaJCFM/gxF7
VVcoZ2+oMRXmsdgKGRlXOJleJsS4k0zCyqWfegKdF2GgyYPPaHQgk7pWNYxE+0meoyiv5i5uKYL7
hnTPhJowRcsgTHBtPNVNO8RVPztg3SkWOHNEZUXAP06z3MuWJZWjlgO0S+IS4kC8K256Wb0Eoqyi
rfSe+rLI4IMPQxdOt2blP8bQF7EckJnxqXnJKyKi1a+mxFDbxwMZxwinWUaFJKgxug74rcmx1KAJ
yMECEg9gEotJ39/NPjlsuQ730L6CuDZraUobb9459qS3GozSAejPnOqz35E+paZFuC5mXOIIE2qz
flqXYD0Fo07aLQj3bdPEEApuI7Q+nOqlP7syPkPvuAhNLIbR3GG3UZJF8ooQxSubSFKdAeC3LpdU
sa1SJXl7rOdjiUpEJAfuJn69JdLKD+jIL5hWUCgYaS81g26jYlpPjQQoX9sWG7i1n8MxGPcI318I
eSKkK+EgQ5K6JWZC+q8gEjgKFbbxVnUH90yC0iBXjsEtsWZDsOwaEL1kfh5sUV/n9xVhR0XgZ0fG
P6upcNFsVWnbbLHovYP1/QfEG3O8YOA4QiB5FKzQCVv9W9SZU580LoKSdYbyYmWTVqPHbboHPsLj
DzXvIf4FgjKy4MLvBxYHFlUA5jcvwTTcNzwbWtRqpIUA1eglfYpNTFQ9Onu9VBF89Px0Zh3D9Otq
khZVQ+tjxJ855mYyi4lGZFFYmhbubehzJFAgcXUp3U10hBsU2yEX0o0xQf6tdOc5AmHgcZrRuamH
d6hj37X+sAfCvMKJR8oNUZQsyKcgVqr/TGCrFRhpjmxQzd5l4d5pHxvf2fZe07ywyUvM2j6vZfu+
H9RLKWqalAUZjsShKgYeo4o6EOyD49vDVQTayLQPfqKyqR4NoywuJwQaqJWpfdCWx7E6otaHXpzv
dFFVhs8g1FXxbMg7Vzl1zIcXoAu+DrOo4wlI49gN0bILNpvWIoT3lc5wmsduPS7NBwG4/0kW9y4o
kWPUibd0sUVqHf11G+o8oYO/JaFcxjjE8FADKuMEJsAQQZAxpqGE+yDAdq+gMoLS4goUQARaNCTb
dH7EXQnBkoB+tDT0IWU3IZCq6RHjwimCYXiXAP3yNR9uWu7KuGB4aspRRZ+RIEMwFRowP+fts+N2
/EBd/rTK4wYcQEpn6sBGEbqDb6xLSIGJVBQHZgAFMOPs0rg9sTWcbupWnLWVx1sHlANJ2JAgKp0A
nVX6ES0PHU15BwcKAt+Ay2PnNEOyVuUab3lQpTJoNEK2LWWhbrFgJPac3ovmuYUXXQdIu4otW/zw
cQrAEbbvm+lbVQw/cxI8rs1E4s7wT1A1h2BUABbi8NSE8G9GAdbqzrW/J2tqVE6SpUfFCcBtixwl
ROfQdaOaR9W9MX57J5zZi10QMqYhVJahCKXGmLwznoQOH7oYieN4VcRRf0zPvKsJvS9w+6N/XMBV
SVfcFv0crbQoslIJm1YNQFtLF2JIseh/jJPaMhSKH6B/sZyEYI+sUPVu7vWHanbeVeB4jNoueBmB
TQJVbH6qGq0jw7ZnhE33soQQx8K7T8FsmrguB4ijTOZnz6CAzg2mtucZII5gBZX/jODF0XRXTsxD
OWQOD7pgJJl797kc5bZzWHfLNwzW0aTXcHalQXmkrrrnlh+kN86pHBh8d+4mbo55LP85B3E3VO8H
kIO5k0JlWK6AWHML8UhIJPrz960jTwF0mrdOIh7KUQQAZxGcFfw1y+3HyaLMVzyVS3cMEIBFXLUJ
8v8+wiuZqCi84MxDBK9lJpv0ne9GSNK9OAARSoVuwlohZJV1NR3HsL5fdFknGoZQr+WXolCHtsvj
rijyx1A8oCfzwSuW9mgUguJWhzEjG4R1MPAX+Z1FbdSVS1J2IZg1+ewn3dSz91tL6dEUChp15y/R
KHXuCt49Xr6J1rJ4Gsob33Z2AkCoOTBdbA+Xn+wNRiEGHdi4JlC67BDYPNjzX301rZEwQb8vwer5
4IsteJhLtNs6z6bA3S8HojV738zFnFiTzUohVCwBrDJrg3vonGpProaLE+xWMCgbii7uMeB6hHOe
YzNtPAurM05ESrm3qBfG2yLTeYMQz8QzVebBgazt54I1IoOrGpEE5l1aagYRQ+muUdmG4CFEVj+u
0Omr2//D3HksyYpk6/pd7pw2wJHTAEJmRqqtJ9iWaBztwNPfD7LNTldZ3247szuqstwqAlys9aul
nuLRdg99LcDvRcOSIKT6wlS/bpijiqrk2Z9UFRjloo7WJhOohXd8VxXA0J9M/ebGHEnLvHaXKp/9
IC9keyo0PQuLvrUjzhxv5loqVuRHS2tVKA59K5q2ZrRY/SHS+dG72qn6noksP1HiFrQw63RSLdMd
jZWKWEDHFDzE0hlQp6g5hfUd3CN833DQnMI6r9XvoRu6j1xMu/Zsa/+rmTEURVy2R79BweRVTn1S
xvoVHbB6ApqjS/tOG2UfoHxK0AcFay/nWzHN9lEsyXwiYCiaDIebuv+V4OykdnKH+zonVPDpclkH
ZqLVLUVejUfmAQOIZ18colAO+RT/Xk3BjTF2fZSgcqUY5HjEzb1Nr61HBnnG1bV3+PhWpadRpi/t
s9lpyUFPnf6wLK9daXunxEeFVw7DR4q3bGq1iFGuJrKb/Kkul+yTN3+mIYABs7IVIit/rKX81ZU0
/X7ZfdG8Ub2IgbW9w0oNvX2RJJ+KzOkercUUoY5XNVnNj00x+PemTduT4+e/h6VA3VrG9FOMBrmu
82cvBubeUROvt5lOkyY6UDkMTRr7SVSn4+OOwy9OYgC8Mo9lxyN21KfOUKO4cT6fLKttQ0RyVZhr
+l32gvbSzi5JakEAbgijUfUsYTM2nvqiolFf+sBqjercGMnMp1DN+7JNUnoHZRVnQ2n5sW6aaDHH
L/nodx+Gwr3TR7qPK5c4xWhGPX30i7NcKhGWftKftBaybRUNV0L8xwdavzGt1kvgueMkSrtkeZxa
j1WgTeVxcobhmKLieyjR40aJWh4oydMrWdthuS1miLn5uTCHL1lhfIgdrz8wWm09Z5b3B+j7uHZz
cduJukZAK5RoBlqzzo9USNyTGwTqTWxPsVDeoNNjTIomLh2VOUodKPF8kBAHBTd67LuXMgOlJr8i
DWU/s4rTN68gh3fAYBMyRpLriBl0XBh8a+pmUpdgBdWylJFsnDwa/NU7MECKTYjer7G9kae3HvZ/
x87zld9Q0Apm5QLqAJoR5HUrgz6bHt6FihLo9eSm/qG1Yu+8r4RGJZ9iw7OvHUzpkI2vFJHknW9K
Sp/ncdXq5NAoAzJrzq1A2L15BIudw36lFFj6xYg8DtxgrDsZkuFRBnlVUM+PoJeaXfMKlu4QlyWV
TZPlh2yB58Vcvd3e8OuIC1BONLTseZcf48L9PRj6c+rq00NpV4CnTm2B+W1LfOQa2uQ4lp+pMCn8
Y7clmBbrfPT04XNfywY2IaW3SPUXC675Uo7mElhN+zygQrzpnXW3BqiWVfkXhp6kAVgYfMGU1d1h
KpzXDRY10y6/pAVg92jq7inrxZ+OjMCTM4/LOWMAW5zG+bHpmvQBuepXlwF8d8NfwMO+ZKtpPi0m
Oux+tNW7/gYcqj0wCK2m2wfDjpPMPvmysQ/uYmWnWhpnZ1qKq9Ts6kC7dI4X2RxbjA3c5qp8tjNn
ujd5CJPM6esX+TG3Djv2B6PbHJqVC30tUaLF1otbk2nVb7eB+w2Z+YKXTaZX6bkPXYvSrEBSNSjH
4jivr0wf629uL3IqhxABYkJwNS6cIbtonodh35QsD997ijNJFktaPY1rE+V2NUaTqOxo6Z03UwGW
em33q3ec5NA62pMnul/7ohnnWgZd0n4Eu/+cTNUnX01u+L4TOt87xY3WRl2XkLyWNldrdO9phuG3
bu91+taXW352GX+2Oru5jtsZoiVlchAIbs8zIEDQCuuz8BImB2uMWDbqoTkOYgwXb0bFlFv/xMT9
noI0a+Y0SisuW8eyKEws2EvpVV442D9MeO2b7yRnPa76C1mDUVlYPq0bPTfNt32yp9I+JJX7aC99
duia+Ics2HI7qE38YR+aY588iWZ9IZ/hO5Gdxd01svFax+n4/pIATY2TUBNDgaFC6o2ttNb8gzFM
9aNTd79En50zr/yqJNS35RtvTja2F7HY67GaDTPoSs8Ne8tMnom6/uURI7NJFUjYRkSA0Odhm5Xb
Tas6u/NgHZZE+50za/u8euYLOpPFE+CTmUIzUmmHRAEOJF0zH8uBa3LJRvdx/yqJ5cljQgWT6AU9
med7kdm2ZlAsuXNuAYPPdjd8KdlrL4btRUuLnaQekR6nmXbxBGT+tFiPc9FreHG877J2XvZVgH7L
vuVF9cWU9gdFPd9aBWKLovqRYGSOiuEq7VGBe7Y/q85ygimv17D3IbFn1JO60D8wiF7jaU41Ul4L
qc2YRmOMAEPFqJwzhseHGpp5OR3IayUyzis+DlP8UAtEQK03RIapFzfTv+5n0JBlMdJIoj1tV65h
kdKYmtn8e1XFn8ZJRdCiuKLohnZOkWZEkFTrYa/g9gutaoYugh26lFX7tBclste6i93kOfngpEWZ
CeLqykTL6VX1cPYHWDGPc0PfhFddFj/q/vInUXHyVWcr7TrPvVDaj/n9umjG9o/hedOzWqBKfCuY
pBe/VJYxAk2ya5htEfbjaN+Kjokvfg02W/VD5HjgCsYaZ6EdE50ylIkdeaNZHRjr+GXuF9LuUEfb
ruVHjZ1+ZWri/nzzQXH+TsRdbcd85XninI7JxWo8BSdcvezH1bpJWYhhCgllMsivL0bAD1j92q4u
CdTJYbJbeVBm/nm/R94F9CijtG9GlmlXrVi/rggUKOg0TtCtMHBtrwFjV9ZT7Ztf/QVMTffHM7OB
GdhO7vI57vwHsP3kmmsLM2JqqZ/iKf2Vjfqhy0bzgUPmHjdecR8d/7fnaJcptz5opkK9YJnoIouG
XGi/HbVIT0YfFtDCJLDVp+4QQ0N1nLjKGuGYqcyseFo+ZQUn7q7c3VV7tq69pr7RBzOozEmVy/w0
5pvyFrh+7FlYU00JSu9MdnITxvE3bO2/d35y3Ej7RnW/ZkL+lfLAPRgClGAjO2au8zwZPIN31RAF
hTS6+ub0NdC6aczBMHVLKGpNXaSe3P0k7Y+lpk0B3T2C3k25yR2TnNzGf5Lqs7n0Au2YiR+ga0NO
5IbiGfa/Hkp5Q6YNBbiJuYdxgPGYdHqbgqHu+0sYBXiT8q2PKkEAmasuUo1ZB4nTn/Zf365A+bNv
EgCw0TKD/b06lCbHzo2zCPWHCjVRpndT3Yr8lifmZpuQ56nSWIUpp+1O5ZcjZQ5Tpp+s2b0OCapn
sXbyKNb8af8bE8RQp9pkYY0x6EwGySNb5oisOE/OTr+kx0qjE0c/Mcuiom9KtTA1Got6k5sAEAxa
lBUJ3lTeycE6qbXVrqg47ujMP4qk9M+J1J6tsTLDxC4o71DFWapMT/uLduZ8eHBnqBmxHXRz2pzN
dptMbwoXIKu7FNKcolxNGkUmGkgWwt5l7aU376bgMJXfbU+q0B9IcSvSFoWlTQHZYjGhEh6Qf/hf
pKzeRjwX99pFhtb2c3kr3EEGwwyor7NNc46DsLTbPkAS2B0bW96HWFhhy2PcrRtrS+m5hfI4Zeve
NM7ie5mzEmnLmqOq/GuWFEnQAfyF+9uTYuAXq3g9gO6X4a5Otta3BXTjueaDjl6XXeJey8J4bgHT
7SIP9zIyCeCCjGBaFu1eTOk1m4yLng3QNNvWqTW7RSiDarFZ4XLk+msX3yuUnpG0soeeI5Mq18Mw
ROJtfNyfqlGW8qDN05OLurTQvEB3Udh5KyOKu6JCYmFYy5V8IIxJsXFGSvFCOH12NZvmcz5Zx2xo
v6XZ/GhYU/F+5bK905C+zo4QglWBZlXtwVp2uupb2znpab/NfHpFrZ3/qZzJS0Bce4HIpfA6FI56
8wtLe29xiCYwg1wTBspe9bR3wclYn1q7GMFvfGa/2v6Tl7/Yhc1gxYFk2tHvSdQDG9135CIHdpIb
SGHHj/uNWV1WbMCn/TRP8m6kP/f7a9V52SkmytFqU5BAv37bu9OZCwyEMUYnpLw4EKX8rjQ2+ruQ
1gh1UQy3/eTa7xHGqtsnXcJSU9PyD6/uxdFbWqt09aOy/g5uLC5jqxbuCDB2kSVn00wyREKjOu7H
wS7O5fg66a0eWeRLRu1k//SYiTJp46XNMzeYh3g4j9YCsSCVdQAPt1Bp9OpQp+rLuvYjF03t0TSf
5mWWF4GVDU8ORHhaoX3KE4qQWnpLxHRNKMYsQfuZJJ9tXxgnzaMz7hzEuKx1cVJTes9F+7KvZL2R
Z1PyqYCxXjNm/7y3WokmD7rbIX7tiJDaiG0NDH40x8fdD7W/BAuyFdw6YtyDeUNDFR/0AqdozhZD
RahFZlf5h84rnZMmQNrcuLlMU/rqttO9SnUzinu4SC+bvxlGKo67ChYptvmaxF5EuAKEgkhRx5X+
DRnsvRnc+P1sLXXC7YfGfNmPl9wthmDxXMYGDFA/aV6y52ukpJ38pvdjfdZ6XTxWZR42m8DFLuUv
d1P1WtnE8hxNL6oJ0rvqAl4IX+ejv1zEBFS9+T3KrWJ2t65936lOoeZgZPbP0XX75OAULrNnLLSJ
7dZtyk3M1rXZGX0EIz6y+ZOfIL0vybI858NcoByhHFlq9auULYJJG5yvMwDjEmc5lcVc/QGXt2/7
/9WL/wwPySHpU/7Gff3bLouDIjf7AhnGwADzh9y+Te81H9N8WO4OYruDpOOhdHTDcei/71vM2Yru
7V5h5neQKfG94QR67JgQADjcNl89NG43/ZmaGOFwK5tzneO0mHKphZ27+gflFcttiY3A5Sy4Ahx/
6YjX6e3kN/pcuN+Zv5Wc/ocK6XIoOjKdJc2ZZohAm5LuMfO9YyONn4mmo+weYXf2G38FTzjMHka/
bAEQ1ZRGs6rVj3PsdjcxE9agG1MZisZ+QW77oVBMxkxmuQQVMhjkugh8hq58Xov8JyRMeZdtFx8Z
iXWAXOHE9JuPHTv2qDrpQ8UbYeGIqzVoTVR4Rn7WaVEPiTB+5k4OYIQOmoqPAZll5ZX0wDgTGbNr
31XsI76ysHIWzp8aNVKfqDLqiWCIVhmDOW/y702R+X5oEMh0rvq5C5zY+GKVUDbAeU5oulBe/ch8
XQU4Tr8INpbO8FKVbvhBsg5wjCx/ZD7EFxRIsRRgazh1BceEL0B2Nl3W5sPaBJre3B17QquitCjU
eUrDonVkWG4aZlzniPHj0gsn62c1x/6TZg6AMbQsw2gcphEhXDNX3gnc1gnqkf7svV2U3T8LjcbP
ftmtZj3L/BsSkPkwpUVztutfbTq61G1pGfQyAUqpxtBf++FlGdavmtC4rH0QKdM1A1uM6dtghZaU
XrjXZZrZH0UJjZltCgLfqWGTjOq1TAc9GMVgHVur/OYrHBurHr9Zph0MXSsfx1FGY1HxtcY8PShU
oCDpzWmonC4aDfUg5sW7ru3ypZcyfaQkKQKUerJN36wrfhrvUhnk8lOuomNT+bFHQn6rFmaVrmoI
hQnaKribSAu3z93anNqleFlS7E+l+7IYdow8f5pOq6leTQ7ke1/xJYzssr88LU9mOkqEM6CP/Unm
A10z0lQzbumk4VWZ9zAEgmrxml+bkcg9HzsghxAHK6cr056i0RkvI8NsnvF6OvZj3aztpUWJdvBy
zT8YAlWB7aZPhmb713e57675R06F8HCadf9it3F2lZASmoV8MRO/QB7NqOMKpWOFYoGzQg64+Nsh
Q6U2FyMaJndAUmQuV53HeMql4V1j1DVXJ3MCDQ/ktXW9+sH0JY4cKpxBzG96POhPPM4GZs5sjyYy
DlKLFL6OyfuW+aJkeDpXLMsvHIvMexwll7Y3J9d4TR+H3meGZT8kUebUl7jJJQmEscJzsPmjtiKq
qztClujFA2fQcERt3XJqf58BNR5bwOhjbzjR4itU2XWVh/uf8UEtLl2CQHhfNfN41lcklG3lfnsH
yPr4lxc3pwyh0m0vhwdvuiLP1EKvQ1exqipG29MiZUoha+Mm+eXHjLrWq8suIaw9svDLac0e2jl+
KfRlPjW6M59LAt1KE4dAjkCIAVU/DL3BRbcY58W1/+ReJm57tzmv5lPXSPe50tpjp494LHIE1Imf
PA2frFq0z/sqEr2PslKX1O0D+k03rvNr6TZBuYGV9SfMtd+QSrhvUwFyMk/VBQilP2c9qMLc/Nbk
TdVThga+qC4SmNHykMW7loU8E13ascsGG7DDt0Peflcv43VGziy1WaARktH7eu0qGGGRP6o+BkFN
zF/jZnTuJvmlmkRLeHFrhuOYn9ZM5jdZmC+Yf+giEDztZ1E2xKHuJtZR+E0bTCbjIkqqL8rWGD3h
YRdz75XqiBP4XObJx95q75VtFvf9QafjGOMVmb76hcscCztjIh0j2PLNdNqmmX9rKFECLc7eZOs8
OaCkngWdYmtIhDYcMpvt7gRj9LZbezOcQ/5AM4tu/7RD17rhHNqivnhyAM91tDnY67k6Q/mLIhZg
cMeTfKQKkEmnjFwGcORyvSU2fK1RNO+Oz4Foc/qBBeY+dcarIFbOJQfuVJZMK8E+h9WdNJFzZiyX
jSkRDeoIGxf3JbZRnu1H7P51i4GIW/jBaBGafvZ1m9E2cxFiMJjPiT9Vj8B+n1rND3hJ6hH1p0KR
IOVxrUR+r/vm41rCy8fj2eLjXlEKfU6Zk0yd1ZrRECfpkyl+OdVkXjNZ/lTlWqDLgqaIjR+o2dr3
V165OWmyivlmQMn1Q62rQw7ZR+SyBrgzfjcZw37Zy7tiNFBEGOlwREO5YF7yk0c7kddF+fWDg1c3
WHviRjTObT1rEKus+lPcv9qSZ2dumCBCvG+ZgRkOfGOSgzhPXlczCImOD69iID1bu6Wb4KroIKQ2
KDpGFxmUCNvO5GdJ7pUAE8TX/XAZtvMV6Hfk5wlC6K0ll8WXdEnlnf9i4/hQqVVyqLNZepKSj7sd
38xc+1IUMkzcWBD18u7G6NEJHvSOeG7IyjrUS3uJfIG6w9EEFH78sD8ABAXZff+/btLR7Bb0OxOq
eycrvWd08m/+6BbXcUkf3FhZNydZnNteB9ARyFuD9ihwXXo2JafqimL3VhTMbIn29dBOItwrUCSP
oWGOC43+uIZJ5siH1ZJ3E6/XScMTA+/MHvHd9a0biR4w6qvhmkDHeVscd85kv2JjXZ/uM558yJTc
Drp5+MWWnKiHKnUp0ulBekiJUp4qPRwq+oGSxm/Q/DRuFu7wgF9yivQ2WQg2NmgTrTe25q7gpGaf
1SmhUHsZiPThwc/6+DSv+oMYChjFjWTtUf7Y6zc5+6GLB/CrVO0hy/UlgD7Lz8qP+wDCNx8MUhTI
UzoUwADBPBrlxbPn316SoI5kHdU+w0DieXVfmk3abnBH5qpNb7XkGonVutxmS5yaMuuDdV3nMPYt
pjx3briX9xmxv2fhwtVl7nresYKps40n7G/PsP7+YX/yU2xCnU7pYdR9blItz45TipCmnRbjOFtE
qKJKyO4rbRuSERRlcy2sS6zE773G0lq9Po1z3AVMye4xww/FkYlfzzuMmPoqC+y1WZ7Y3IcEhO69
o2mH8RMkYn+GaviGoKSBubHBEfHTRzb8HIJtopOQDxgHc2QYVZrat2To0F1JBEUm0syJ7+OMp93X
4cjkJzin+bGYSpDiHk5wRU8jpoxOS18X8HcFFrf21zZ2yBaAecm0/HkHKCYi5J7nZHpq5sEMCSjK
ImPWjMDTrPHmrhTiu/dvIUMN93VLPr5v31A0ZuGaElC1uUQqcLGzyrMpjBd4h6xWkTTTDGkTuFVR
WnePKspeB/OjX52MKmIEMRfW1mhwhIlo/xW3+uN33OZ62R9riQEt63Pt6o24t9MuSJTuAQe/iHxI
0GwD28m55QfwIaZPBnZcQA4ZMz4QAIQ6S9xblun5q5Uo79hv/EtfdZ98jXN57NWPxNDw0Q2c9glC
cgTV1YR8RitDSzk6pBccf9cbAJKUWkdtLj+kff0LStI+DPpydm39MihejJxVTamF4j2XnzGIF8Fa
a/5Dnf5oku7Uuewa7l39TXaV/pbQ+1UAWnrT+4fRTyi6en2+x47/wdaFuhYDxZnUESrAqhCK4gMX
k3dMwgBEzMNc599350DT8wa2fJHWTO1w/1GCNRvZeqvfOt1M7ilQOmQqR/DWVExt8jpg90bMhoV4
abx76rs0dlvrPmGWu+YEHxLuvXzr1fohi8vHwfG/ORSrB8RaEwMJyy8ziU9oqSabAnL8phI5XJIp
VUc77Z8AWK8rD+LgVE4SaSudnzkLAEFNIyFBJxh4aGaHRYO/jLTFNNAdCEQmXXsPcvvcdiUC6Xjh
XHsnWJOc3mkpQ1Jv1C0bDBfRcP6S1rn/VP0gGU0eCgO20oLbEFZ/HEcnvmUfqm4ZL42WsTEKZBFW
aUIHq+pLajXyiFvmT+x3cyRLHaEUr8jyiFab9NDxk/oPzhf7DF7sPWAaClXSvHU1s44Y6h44puu+
Cb1qLxDvj/u92vaNeyt17xlWKnkERiClwe0Gdr8PaeaY537Vr72R2a/7oqvVwkxZ5X2u4GwfOjc1
r7ZvNKHT9EZIFEtGE1eHHOICg1B8KDbRe1qCL5RlfCrd5Y6wl29cMU9gcfLQoJKLrMRYow525sV+
tFaHWmEuPiPc/IkApH+a0Og3ibdc3aqRwTpqGf0g3WeqRSjTMOUYTX9o9BEQV22hPNu51pf83WW+
oLHfym+DRM+DqNfv6+aV29tT24HimyWMH7EaLRUIfgErb64eql+71sVHqzS+lUvzluOeOOHtySJg
K/8Q50qeElEaiIVNjKR9+cmYzQfDbiGdWvMno1zz82AOM39Lc+w1Z3yGlzZfusmEozTqyGLEa6J5
1z0/I2fWXN0BhaycsCis0TNaDMA6GBNDftbVucoe6VWy1DWHKlZ3Ta8wPC06oaQoFNgJqPC3nYOF
DNYmh5EitmJNRfKUr8xyHxRKxgJxQ7ewkBOb88gBtkphufdKpO6QHLvjWeo0OKbu/yzsBSGvpd68
JRAWau29AO3S/rPXut11tCaEf8g8+HPdSyGkerDgcIn6OmZLVVI+mTEhKSP3m0EU2Y0G6WVaenVy
6qoCdmvncyVSAECMEmd3RVRuYPaOMOkXN1sNjJGbnSHqa8as50v8ml2sre7q3Kq98lZxlaeFxLOg
kCeb3os7fkeBJE/4VkSUa8bN8eAqi4Ekj40N24OY6rL52MTYT3Mu17BJzZ4mlaMpzl3QHmasu3xv
SEbEY9WH0vfmyzqSs2AhJXA9lUVLbuO6mnre2zTwST3VnbWkQMGYWUmEyhejQwNSXzbW9KRNTRwq
2/2+U4FC5L9dxJ7Xwp4+7oSAptiGo9EzNAh0Vw5sPB1vdygIhgtcx7yUbhWzdjMcHcSrRkbLu49x
8uLRk+zD5Ifl9vK8im7CKwZoV2cGIKQ9/VElHws24aDBXByXWhj4gI8miVjbRIL21NgrOQiCo79t
q6faMt2TaOrX3UVvYBPfG06njZ8c0LPXHC5/u8460ZzUxg6KDOK0WkpxxEvyADiLp2hL/eKkRO8A
y2pwkZybomL6dKHq64ByG8Ia9eqQf/HzkgGhDo7sevi5/7HKXD7HhtKvkvK2Kvr4XgsSmqbENI5O
O02P6A/1H4RGpIdhgH9ua1YKPvs5dWjnrW78pHA+BFlZv8ULbC0aZg6O0jtapV5iChz/2XXPJvW5
E1ttMPhuqDcCseyILbtY+rdS2NbdGQszUsPqBChBbxIN/2OcAj+r2ZjpXsNTDKf/iL2VF9I2NpMn
vYcCMuSxs5QVpCP8XBX39inVSandb2dMbuOLUZ28erz2GS/YlkrcoA1vi5DpW6tpD7EAw+kqADlr
HIfnxeard7FLnIf9GvfklnRmJ8Ihn2BnnJnRaCUyzU4sbEnEBj/e7zkU1pj+WzXBDSCvIPHt/T6q
1346zdtfyd09wuePZAxAeymkP9HM6OqndTECsSmeLHatKJIOarTKzxqJLyGJSGu0B0F4+suevEFY
inNBsApqtQwWCRR5Hjozis2a3HHEiAe3xYhW6gjkYbSKi15g70p9PBn+lLdnLBeVIz83SINqRt+8
8treFR/TnF8NS2+uhjZ86CYPOweXFp5kcS096KrlS+cNy5Ond697pRyD2wdT7GMG1JLmVMTKPY7E
8kXpimqpSP8Q4DYhExcykjgmjtZysGbtm2VmhGBha4LihL36P/+T1vdvAsb+Nuf6PRvFNzF0kKvH
ityzU/4lYIxACzV3XPCB2WPp6JkZe27aTjxWtZL4XKhefNcD3TbBKtXAsFyGMmUnV63GTb5nXP2v
shP/fSziX3IUH7OfHRkGf4a/hyf+5Xed/h8hjP8fJiwaWwTUf4pY/P6XQMb9t78HLDriH8JwLYoT
HUTJFtvbfc9XtKx/6NYWoAhrb5nC2xKo/xmvKPx/uC5UueuRhUPYmSBIsH+PVzTtf5A1R5oJTY8D
B8DkiP9FvOKeqP0/GUKuIDuQSt9mFqm+fQL7bwlM62yTLIzGPsQj+iIHE1pxRo6OHQyTvjP8HoWP
qKIbmSSdEK445224CrMJMs/tomZSj33fP2hrWgdAsfKQu2j3BgdZJ5hp22kPltNnjMcj+UIa2g99
6j7oDRIbzXUY4+rR4KoCPq4rs+O/PP9/s2n2+P2/fDFi2CyPaZJ8Q2E5fx9vjlndLwoGbIQ+kSWB
4EZ+YhpxGg1l3JHCoMbzMK4VhNi40pKtBMrJeWFYsUg+WUZ5nBPZEXjqMp3JGD2c7RurY5dvQ0d8
mcaw+8DNyilQnmuc0B5XId7jzfiMc84iqinQEwx9Ko4v3tRV5CaGpZirsNbm7rm/4fimuFjnMcy2
XMNy6jhJzJXwj9gDXP/PT+Jv0Xm8YhutlSBAc0um3Crvv4a9DUzVlSNPnXFjbXsEExkfGdw9k8Cx
qOsgQB0K0QBI53P3RF7VpSYyZ+TN4LJ/1CvS6sYGG9OExYuOIC022aND2AUC5v/8Qc0tAvcvr4xw
Cs+F4yS8zNIZoPPXD1rYjdTSxHLDzkq1o4vMiMyU4ZXwo0NdzsYH4XoPAEHetfex6nZerQi9Wj4D
RkyX2h7BlVtTRMmY2REew6bPMfBmZX/1nfJDhtI1SOcl+S8feg/8+uuHtgkDE1t6me+zzv62gSiN
UZ/WMU2J/4jn/6eBvS6STj+dHX04GaNztG2WjKthmB/Nhh/d7KK90/fqIRkgPNMKdn/pZtrrOKDF
nq/Z7FxTZ0hvhGicTVEj7ySRYqIBecom+2tf6h89e6o/cAHdyZxCQ+loTffLJw6oZPgBYLum3nPz
Ujc7Oak/XjQjbsMaCwEkYaJhKyz/y7S5f/PybNsgR9Zg8KAl0F/99eVlnQuKScJkaA7qzkhAF391
/uBq7W3S2vGKIxAR26Znd8gqgqU7GTRdIVCYddZEeh/nNBzkUl5a7zA3yYfOU8ujL+Bg6vpVz93f
/3mtGX+NGd42haNbwrMddofr+P6WR/Yvd6o9GNWQKQ4pJzU7pEaxDPUY78eq91nYFoM8iZgEAim1
p9RL0pM5GVvcDQXHUqfVPfftL8QLajcvEf9tloX5t0TR/cNZXPO6MLcgWfPva6ohEXLwMscOZ1ez
ormpPk0N8oy6QGbv6/mzM6mHGh3rufWK7lDnU35xZ+tjwUd7ZATZECRNibp0QvvYa41EmZMf93Kr
N5ewydbxs7eWbaBsr731c3Wo/RLZSK36U93IFp7DebAKy6DXL5EC1v0jT9KPGDDjIeuc1AmPeXGb
wmrx2wdL0xNeIyQXwqkvxVC+luMMtLr0oc75fBO5xWwd8jte2k0RuCFtju5cPM85W4mwbnJoqwMO
GhQw5LcUdQIlAGQxFvNLwoq/qMYuaH2QYuRkP6via1kN8kUUuctN1R/SrvFeh8rsUEoY39WQQbNj
nDjSu9ZHpiH8kR5AHn0gXWyR6mCAqj5jiSBwqi+v2pxS7Q5+9sXBaw0lzLEjkOlg0DZPaeO+VKip
olTHRGsVE9AcrFQgC7jzpJne+kl0h/wydqA66UL77kgrGD1/fjEGgnqqpBsvtkczP2P/2GLQ/i9h
57XcOBBk2S9CBEwBBbzSeyeJkvoFIVvw3n/9HmomdnZnI2ZfGGq2ukWRQFVl5r3nmqsAM/tyssQR
oYa98ac82P991Yp6Z7WthGGEo9TtlkYa1luUU+bCxZWXdON6Ku0WJuK0zQcYBbpcSpa8S4etRZd1
cgg1v3ktDaNE90ul067GsU1XqT6AIlSooxpweuxUcKq4pvF/5aY45AMtgBJAbd8a/qyn5bHrO0/b
JYjxAEMl6kPZci0ZgM4bGqvLIDFiJI4oUTdWieKwqBGq29CG0gzzZzUIDufKeiFTlk6DVj2Cd/SF
4mcu6JSmOzeJIXm65Xrqy24eVapYPQU+fkxb89lWAPDR0u43odMs8KRSj7Xd92jWT6ZorXcVyoVr
tgRdk2g/s90q2Rm5pi9Kh5eeOhCDPcQ8SI61JRx6+HA9Ga470tfFqYkV26tqt26sbf2gS9780Azm
fQYap+uw2nZ+1j0VXjatC5PgslIxRmC84izrONLh3tnOEV4mLtz22nMVHTIXSXKOwuM4gcgMInPW
mb1+T6wmO0L2m+GzeaJhKoD2Glemfva5yWpIx/EnkbhOUYbH/nFjm3bTroMmYkpjWOO67I1w7vVm
vvH12tlZPYryIYvbo4/p8H9e/v6fFcY16DToSEwMOGiwfzlf/p/LHwHVSKkNeASVeRgBeN1ESmPI
h1bltsOEzJ4utMVUSVnDtSzioyu7K9OHx6FFh/3GsHfS8ouQY/QsJ25gfWKpKbyRViCgwW560mUj
jhEpyf+/fea/L9yPV246rik5s0rKmv+WBVBUfqAee/GCdDxAApXapnaE8ikwbxwLkLcK6lSv8vxl
PZG3zm0e8nkY4JiRCI/hKGm60JJD91jgh5dqD3rhZbBG1Jqxla6bcLyHQ1eutUAPNpo5MF/sRLem
Sbz8nz8D3u//G8P7IO+a0nBsl6OZDpnkv6/zlHtERQYqX/YBNgTf6xcmOZivAbykZ8+OULRO3bP9
AJqpSbsHFBkb5JXPmT2YT1APFkZAAU4eS7HrffzpZf0TDSX+jCTZxq6tDn1G116CCJ2ZKSGOTmt0
qyxJC/CYVjGPS9YcvVUodUfocFV7gue4BiFn7nIjPLWF9M8VhqtuKMEjTIzdNNU/0Ws/RtYYLAox
wvwJuIUM/55bPnQXN7uRcpbvaO6vob1zJQxWe+N4Vl/AudBQLIC4TWF85L1l18Gze/BDyXPlOwhv
fZ2oTB7b6SPy7aGY9SWjuSbGklsPy87X6YpnZih2XBrWroef3fW12gmIXof/evBcwpqVay7+njJa
pDV0oR6H8mhX6+wCQ43jzS0s2sE4yy0yckPaa5gv1JIEjmRttWBY6CD2uymsP/vRcpaQqRzA0to6
AS06t7E6bfVp2Bp1YO5lJ14KtkOyRBt85WGORWzL3SJ2zA+d+aQPDY5eNivyH/JlaiLpCZDbmMHV
ygd3Hw4Pe5GTHduiz44atNtjAUKvwEk2lhj+GqyngVN9Z1SE64T56rH0wmCaEcVLIx+16pLjAxRA
RLda63ZHr0h1BP3FtJYue/oUy89onIpjoXcvo9CiG03CHdpZNa+dqVtYOQnmIx3SjTGO/zryv26a
+GrxRApv0q5jrycvzIH2sTf4BD44xZpcsg61xkNr2oBKaICHzCPTmuZc5Vd/QDOewTubRSo3lgmc
7l0waMVCMriETvBlVNZH0/fvMfL8MO22vKnBTWu6fI8w99bnVGWWsA96qn3XpV5tyqGw15Wf/DRB
bvNbIjizA/MTSbW9FNF00h2V/jP4rlnco5VojGwzFhMyJBVsO2kxQIb2FnnHMqFvDd+np9fpnQYD
ZZlA57acqnWnmcYcpUy9KqIOx8VcBshmbYGISxniKQt7tRAGffUAYiSWgoJ29Uyg1gX6lh8GJoYU
kogtW9W+RvSNBk+0M93KYO5a0Xn06LFFIvrHMoR9GqJj2BoOninnKW66fl4kTOvbLm+v3Br5aKpt
05WnLo+cfY4tibCQ8bEpVps2AlUxZfoL9B54OoHAt2/71tzuHmZ7ewXSd9j0QfDqTxhyXVDZskIT
nxlOuOIay31ToE53Js4irUaXcbr600ZWEhyWzYBF77Cz+ybGVtONNwk90Y0ayudgeNBBYI3WbpDt
hc6Zq/UjiLteOOw8PbfQKgYxrFgZbcEasLJeOwMrjNFD3Yj64l/VtPtsNL+yVtkbJ+nLi0wmiFm2
pc/riukqS1g0a1rPWAaOaCl7eMgC8Rs39ldHYTV3HOOfaWF2oHqAol2HH7Gr1RCjK+4Oyl5+lrlK
QSQeOKC9FUMrGP9ELJkYhADA5COS1DhiBhc2S62BCSPd8vuPch9Nw3QyFDEy4Ov9uUr8pe/OPQ+R
cR5sDJIb6Jd2oNEldIuwFog8PJhpfp3D/BnrpNzpoJr4pprJWVv2v8gTGVjXvobE3GREUnoRY0Nj
PRYi3YTpokTpRAlN05pqEjbuVF20poQ/QZdyEYdM3srcO/Upb3k0JFfTZGVUKr2zCJlXdArosZNX
kaf41zi74KvPnUXYqOzgt016cMY4WVR1Gc3T0GZL7px0NclSOze4kgpRPGv56DxHUXuGJlAgofB2
sT70B2Ymw7G2zeaAkAFNW33zQ+Rz2AQJjg9tcHF1Fqzq1px2TZrPW2gdIC3xhDiaeQue9K586h28
7WZoxBAhOvDIY3orivpDh1Vz5/W+VWP4khqi3xUS44uEFkWz1E9WSeSFC4zquKUmAYc8A+wgQh/5
QF7oty429FuSdSCWs4/U4FxkDcV4jbydCdBqXxSa2v99ZRYMKsrU9hHYxNbBrVrr8PeV7FAi5vAD
OJ59iCrXyLqgMc+FHkeHcRwQwxS4LewcrIgJGGhO6G4IPsVSRXVWD1Ko3XfdPE5a/eilQj8yfc/x
foZL+FrugrOC28xYTED/8IvtUKhrm6Cc5BwRpKqLrWWZT7DUbLr9ptqIvv0cG2kc1R799ATJJK6S
IxtzcuxG/6H846ZvtcdALu/3KnY9tGNy29T+tUcfjFq2Pk9IGEpdwTpKbP/Q1hjE/h4GAHWHv+ce
BIRlwnhw1sUapow4rhkmdw92g7+i/1ReTM+qsPSvXVK+7kGp0rnf6RxEO/gWEI7kaUwYirTXsAdw
lZuDscN9+/j3WXmh1LGWeCtS4lhFtMacIQ8qdx/mDA3UfmXbczm44EorlW71oOqOjlm8dTpGecOu
/KUHvH3WF6O2ph3Wnup6PMoIYFyLRDSs+5p53GfhY9fIMdnP9CSKWIo1deB/f3JYi2Tmp0dFLuwS
CSFxszqrvXC6bqlCMeC0enHDaTobRtVdSnYcXXmXwPadWczw/1hNzU6NiVinHnWJJeuG6nIyYe/s
LGcSp9oW/wzW3mPQGsZ2svH55EHBPjZY+toRyBRLW3M3QY1auvdCdEWutskCrfqKFV1MvbVvEUjU
jUjdr0ohfhpG60bzrccVq2lzz0J0LXUjPDai/PFA/H7IrnuG86q+c8wfNDxE6JRvDRzbRciQd50K
jquhPThzBY1sbato2qLedUZM+AgHgjkFUcnbGU8ny0LpPNSi2Ay2cmZ5XZvfljF3Yj9EP9TS9ixT
dCPDNEsD6zXiTPQEVOjc19XWFHX4KiWfvhyT8VmM4gfsHytSb/5ObSf2jKUoJbhMRLCRBetuqPdy
MwzfpiOneQjwc26Uer1uGfJqlosWj9SKXIYbD4cCSQeJOmbnoqp/NbmronFhuiialTLmo2Vlt1Ig
ahqHPl3URUWtMwYzghmTTV3Ect4XL1bQdhgb7JXHxfMEqov9GMH62sFQyCqlCDVmyztnZnsirhYN
TWEmWyPz5yIcqjVim5viSgdY5juXzK/FOuCoV0bo27uoE0f6mm962z/gStH4JWy0noMAOJjBwebU
EPwMsnz1uEUTN3jrpIPfR3FHGkO3iJOqXAxG117rwaNmTY3sOfVIUpnEgBh8yI1dwyk8HMU+gUDw
3do2DaXA+JWVcxV2qd4jDtlzMkm6nTCmt8x0tHU/FN521DOPyABypwMsgy/U5ERfunX8U1kvmqip
TohQ3elD/QI2q3mbWIshe3f5xcAzz1khldtUk95x4hdbgiMCRAGCrbd6/cBmBESU6n9rDG5yICgX
NYvFEWGSdXWGEgNuCFzuLXRhnUx2aN9jJMczBFfRh3D8W1VY5NtgMHsSY4Hln37ZrIoPnowAWIEL
24b4Yb+E9L40G95CV3hikWauhDaWFy9KZ5wnnMi+Csw/lDw5aTNObK3jIkb05xS3RAvQ4vlmsVWq
7NHqyGRdx2F1bn2t4ga0uxt1He33Cb9d4dK/sRsb7zjwTtY5L3lDe4NbRzXGP1vY7xEatC9HWccp
Veo3oW6BAW96tByRhd9zvM0RzYQtqp0KWXDCkNwVxi8+YPzmMlvknvKPWms/yzyxP4KGlCQ7HAbK
FTpjY1i0r53Hpi9iRQeGee9M5fSAyCMZnsqs7BaapssrU2F6cFaeXXQVJivciMZJq8nJC2jBU4uE
+dHR2mhTMlXfRwTDQrNjom4FTrZjDKxvoXk2hPeJZRKkgGaBCuMFGOvVADy8kI0GSIyWDkkE3ULW
cmTe0uiYvvMBYzBSc6Npy1VUFCZQcoQsrjneORtyILaeDd9H8gEQ9qBz1kEginLYbzP/EOo5qsTU
mOloTHQoxG23TqPoh9UlW4xejBgxA8Smh/lPnxjEGCFLmpPChfXLxuxb+3XAKSY9d67RrCVAvgUI
C5a1KF4OGPjWTQu5uPa85mQrUp9pczTQCiPC0Nvsy+PXWSm/xFFfFfrcz6S3zElunhvdqaWdck1x
Qk9OfukN1gjFpJyQA6KkzUlmS83SD8TXlAsPpNfWNMU/XOLRxjW1J8jO9uG/Hqg2x1U9oN79r+dq
2XNglHW3LAlVPVC5/eeDfHzVPWz3Zkq8B3gf/aBfeuVbh/zxnX9f/T1IM+PfyLo/6AUHAxA3Zl05
KD5LbphUL63D30NJ8lejTf7OicqnkNe66AvzNX+E2HD+scxD/b8fSFhnhiTsHcNxnkdhjAysB+Go
2+tWh83R6UAwM88tt61pWae/hyDx7lE/rfTCySA9F+7h70F1KRpNA1KygSZ+rxvQ4mNTbkDGTQfT
r6ZDlRndLOTDW8INSPaDPPt+xKI/KRD96u+xn0iZKAovXSF9iA4ZNK9dDXBIy518Z3ID7ihek1lA
8NnK06iTMr3Z4oxyr0Ac6Ihp3WUKYYTw257//hR0ZX+Bx6XP6aGWq7/nsC7hDYv47LVR804sbcUp
D7YFUSXI6+PSP3mP5/n42xl8XQ7FEGZHJbA6iMg5QnvHDABuA3AiI8cmqg429MszirjkxZP9bmzG
8ULzJH1JrfwjGA15/Pu7SLJLGoZd7//+0vfwUtkU1lvs1thykweXA+PZOfGqeSrs6ejAuUfHzENC
ltKxgBuiJ0x+KDX4NgfhBz1ZD1S5fK8wMJz7SGvPf19hbEdjmWRMHGj+cBJkyK919GaU4ZjrRmTu
VY9defUd48UaB2/vcZ+bBHWcDA3EI5jmCGxwke2AADQIlR0OdJkvNm5H60tvkzkVuP5UD0RLWEZq
nhKK221hF9WGjILkgn6HkRPHlTej0a6ys/tfndQaBtL6l8Y0BlW3q54RCgWrLnOqg5kCSKYlWiMq
rXARSPtd887YPmzuPwovqxQ4sHGAYxuDLlqSGzWr829wckHD7ae6hjgxWN9Leq0MGTnS+Japo5aX
5YpwuG+NdtJKJvlwhsr2w6ZRzdte6cQdDMH+Px5K2Ttzb3CCPdQRvwIiV/dJuyq5zWXbmYQ9AICr
bHOuA3w4Dd13PeoVwkwEhibZBy4Joksrr9RrLH0BwNDKD+0g1Ctwt90o8/yGrs58NhNAfI/vGiY8
aY3Tvkg91xGgk/aOeXttjMzV4iTY0u4GMDjuPSR1R2a5yQmzNezXSj/n2vj41TgvOyWNmnnYh0A5
owmxJu/7FX+GeY1dyLzKb9vd33P/8RdlglzZq3nR2ZtTaQ0MpX476VbFjwzncXeOIH8va1E9ETp5
iGIGDLUXv2oDIxWUWgnC0FCtggYj0QPb0E/WZzo1dwebDsGS7BDmSs/0bVDTq1I4Es0SdipoghUN
RmReCh5ZZ+hoMp2tQfti22OK9W+pQCeeKe9WZP1Lw7rMCCF31gH6VdatfWZNMETRVKJWEThTo5+q
j97qqAhmRVTtSoMTjJue6OiexAP2RxcQhmgefRbwLVEToMcruRQQXZkzuwjv9hCGK63STeZtTFmE
7RD2ZwG+cmy4MKpy1iKJ4v3kpydf5xwVfNd2xCAg5GTdMev0KORmNF/h0RND00Xvkqwbl7t4FmXV
lhCSt6FVziJTkHwrGyk/wShilVgQXF1ZH3Gi/RpFQ4WDebt1sRNGgTssi7R+z5xgM8Cnk7538jPr
3YhxcpRjd4rsMxP/rTcM2jdYzhP45wU4HPnpqAoXThAspPCbrUMATRBIbUvfV4U6I6mC8AM5cuLw
AM1wgMRlwgFoMRUA9kTNBaC84bUnfuO578Kfui+fPDqEH9HUNsjKAUTEoEVXNhvCJFR4ZpiXLpmT
dwunt8vTSO02YunaDZiLON449aKOhU3yDDSXSsOKpI22sbZTNLVqyo19kgdoiU2ark0wXVPDMZZT
CUS8TOsdMwU6meRYVLkLcji/N0TcMT510Y/10xq77KehKpOi2PSg16+9Sj1A6aVaOsO4eCSt6+mj
x+Vu40GzwH5goLIyDLAsXeasDmxmnkZ+Bg+gAl89+RnE4LQ9WNKKT17VrtGdRbPJP0+pSM9mcSlj
Qp49hN34XD6odf/pqbVua/lKe+gVOiT9DOsbgiMi0nY7ONq7g9Zjhv3Yng2KnQ7mr8noKkjlV6Ph
95VDcAiD+gik81Ap573qoMlrgcXuNpJSkqPC7EKsxd0XZiPWR4+tAfF6nlgHnXGZjfWLfvO4miJY
UnES4XEBwjKrKMXcLp2jVL830KRmNsO0DlduloW/gVF9k4tQ8ErYaRKhvmi4tZKxdGdg7kztsxoj
j8QQXkk8bf0xXTUGoM8wYtPJWH4sH9xx22yqaLAAYPOWNVmzt6xm12fcTrIf3pwUxBsdnSPMRZR4
E+rrrMnDOf2PJ8tr73GYzKuxexcGpKxSrUszeeYCuRNqd6q1Hravqj7d3NaWDKOuEBxXXEH54Kh5
qLH9Jqih8dyoGziyW07xiYQjhc/jNy8B26oGsyz2/HUOkDEJkl/dCtfg7M6BTZxlwOakZORseys/
aqR6Qo5irNfmH9wMdP5WD1SnL2FgdO5OSLqw2rBpRhrSUasjuBvNlaxbH/PoeLKEDpDYnB4yzuof
oo0bjbAwF6fC5QCdQBwX4r3VzRtVlUnuhnMvwLeRJoIWkz4wMSyi5eBMjAVT2YPdY3jM5AREg7Uv
tvp6kxXyK/LkFbtovEygLTEyMJaDslFEha+t3f1rreI9ijOSD9INLgWYdGP9XPhAvwbBJNZb22MC
aymdvrF4wWXr/GY+xMqAMkRAhsiLk588uZqFxrbUU6pZSLCtbvy2MIEGeSVEyOb4IeD0KLIhJKwS
/eGGxlRtg2cxQLArn0vHJ216ScX1ZFKPRI/IFUwG5qxXsTanF32vBt4pS3zotWEsdR3uzzC28Pzj
7hRzicCI7RChOwDkJmdNf2w9cviLw0GHE1b90kGedWShzzq/neZ5XQ4LgfwaqKPa2256s6tiTf+Y
E2ABWt62gx8Qou4DJz3N8tJ7kqu8CPdQ9Zu5Flm7ju0UpdFsjEJCCMOVGdFtkLF4ZnQUb9NwWlhq
IlvF916TEoRD5uyGUu1LOKClX3252GtnbdNDS5j6VV2g12rTLF0EPLeoMyJsfMw4FKcj5iL3ZGcv
RKZcaNZpxwndJo7IV64NCDdpUc1dZwg3flDC7ibBI/IN9iUAteDBiA/2D9pQwKixf+KelEy6Msu+
CUCdagbhCxw/aBmaWXh0MCaDA2jzudnpq4IbaDGm/W9IehHrZLRP4/HYGO17OU91t2MDat40jQ0i
7vN5T8hpMCgdV575HiiyEtjX6S0lQL+0AVAc/VFJA35e1ZlcmF70ivSatVP9kHH8j3Z8cSThYm64
VYc2FR4k78IcuC2oUY1QlADynpn4LyVjmLx2nqfQu8d1fEKLhD2m6+6m9FFMQSo34gjQFTY+Ez+N
RdTSIrajl1KgLwEReKgEtIVHTzSRp3IoXyvQkV6wpHNLzEs8MyDVp9hf5n6CdJ/mxYqXvwOutg09
6iI2bIgCDA85fc5iYCJWitC5eFJlmh6CB54oAyHtIKhbmQNsYGPw96WFcW0MumWr6cnCL6PPfsIQ
iUEBF+TNzxCB4GWNsE2tcrq+SBsy+KbROxCPeV6OdOpFDoLZvIax/RC9L4rO3x8nHyRVXHJQacr2
0pviS58iAGrhJcYmAN/jcaBzePsU0FdNDAwcdEov5hYrW/TPjssP8rN/TDobqib9zZrqpyxC68jU
ILecU9mHxiwt9G3UEajh0O6awcChMgGpQvBvvmKNBjljx5/2pH2LNKhW09SUJFjIlclBfj5FFP5G
VENgFlstM2ANcO039VE3tX2F1EDl9tUVg77U7N8+LQbkYNTKXux8VnTVLMPiWMX0ggw/fZMEewRl
P37FYdScsClozqfumEfTKM0VCiDgCKSgoF0pX3NQTLR2nATn7VMnMCi0gXplhHlHe88voYKPZNBf
DURARUJzmSIFSAUzYFHWDd3OBsYksTC42oOzPdHumJyeZsTjc1V6c57akdI+RGEpBFBN1pb34dHp
Hf3v+FHWG5F2lCbN+Im2mR71GnITYg5ETEsfMbYT1M6CMQiZQViyDU6eeRi8xVV67mV/AI+2IBTn
0iCw9wKfOrzJI7pVqsQsMgIOUBM39H/9GQ54SY6VSS5eXzz3dvXRc+ha6XZj4XSj27/P32Qdy52h
K7Uwh45XjQt8H0VFu+9q+Z9fSUezYYEnw7zKubb8Sfh7pfNA22VIOI4gKMCWkqYqAYFVMTWF6DcX
lUYipWWWu+6hOu01DGYDVhm6XaWxA9Nl7P6++nvI5EARIKJfzdqkaWsu61B6874KqnXTWLeAYGxl
PcZjRnUqH/YwkMnAXAgEj2FPPY+jwBbPHA9uzFvYMrBQ2ac2wdyqKyO4pf1R74iDDTM7ep40+J9R
RiZa3Bv1StWOgQ256/eGQxu0hLg5a7q0OZY/OHGht5d5/q/sGgaGZCd0fpws9THkUpPVC8mLwzq3
yydNt35Ts5xWeZwwcwPpExm0LKM6Hw9YxCCiht/+AIpkdJ2CGRaGCprczhrjxK4IpmM1kuYABehl
qByCdJxXPzgpJd4Y4lNpiPGVa+dgGj/KSN5xhF6r1uXIUR+HCBSCw2ImtddAr37dR6B103ULLPjM
WtiqWlfCtnA0PKpju3pYeauymWe98xH23akT1jGO8o9Oky8i4rDYqEPLPNkBpbUUCTcteh3mdVW+
EW76xQI1b/Lht8iLlnpmJHAzmjup8Tg0WdrM9oeLNvy5tIBKR1eHJOMmCLZD+gOvYZe1twnVcJYP
yyijuE30B7lzp2XY4QL5Wmy6avhtFbKFKSHpCPlLF5d3qJucCuxLLpB/ZqQfz6jqIbjEzU/26fbU
zWzzv1bg0wPGjllYL15hvpCNcASVsQIQcGFM9ZVpxQz3O/9TcZ4sd1+YwTGAYZ749reU5Wbsi00t
g98smirUSukNxtdSy5g+JAWCyTQbvhiybercf3FaLHVZ08YA6zmR2dUlMoZrMuknPkRsJXWz17R0
38XvfiMuXUZ/oqxfG9262qk65bSap0uZqx2fAYo6cRrwixZAQG0c4TN2+E8gBO/dML37eLLa8okj
JynHOo0l3rHfOEsJ0/bvpSoJkX+8HXVb3zX3vXddjssIFSz1EaYEdUflAWbG8xGP2LOjhYzsPHjT
zCMBzpUK045ef+eadql6zptxqq1NmPdABg+5FlrADlpG91TmDLIIoSmaVzVURz00yEdoeDpTyTKA
MT5EwZ0Y8nOOobtrobDXl3pAx0yowEujR2d0JavUa3gLfa58O6meXUxnZN+Av0V3j0ykhF3gLcpk
PUpmP1Wn1MpCAy30kQgYVcI+cta6EG+1R83IGjOxYir0KN+GiC7IWk5Nal1QDdzcbPqMcM8SxfsF
s5ysYGJ1C5xEFBFhANi4FeVMd8GOAUbHhShXGQF9eQg9CUfcWoAesp2BplN5Je7t4pjix0u1TyMX
z3UavpPdvUzaaYMV+k00+J79vHnVNSzRotxJb2Um0yn365vMmmOXb8LQ/Yqg3GHixLsiegMldPId
pmNJ8aOqWdgQQWU0/5LCu5ogMgvaLDNj7A/2Og6aXxmmPiVmtld9+y9TAxFwWfMRq/wka8TXhroH
xXCIIuc26MlrO75FrgYti6aphDmeEQTlWowuRBO9mIa/q/QJqkL2j5nnBvsyB/61I6trgt1siCnq
7eETuK0+GneEq7+1R2dncpIPH72/pSPZdOK3ULCSMP/z52WSPnWNZaI585p53U5vAZEPtA72BdGS
8xqU98I2gQMGwXtP9wsRAjfs41lpVdqM9bbSqpzzO3PVfNQHQMMRFB72F8NmkFr07u9Ix3WyogGS
U9gwxHlOXDIv9CgNFsZUQcLtW5oyHAFbN8twwfXsLSpAk2LdJ6eylr6Tzb0CUyl5J0jHWEIcKMOl
h5OsGj6H1H7qfcfk7M1gN6SLHzg7YU0arEi95BbW5p1DmBBvIZGRnv3NhrCPOIJ4t6Zl6cNxwIuu
i3d9BID8yEiJ0i1Q4w2sw4WM8xfDXJFEfJnGDiXkdCjZXWuTg3DjEjQNcb/J1hq3ouvQwSXyoucd
htemU7bGTnAwSCuGOnYYiv5fGGUXJ0YI4AGeapytn7vngttwSTS4H/+MAx32SKsPdqHtsL3OEAqe
9ZTMx7x+jfmRjtFvhxFyVcBLcbxt2wryCPpbT7HqNFWxmGykapzsVk0T23xsFUPwNt2jeMuWMgpe
6/wlVkw9Cxq4dOT6W9UMVK/WIwoN8UYrQWo3Nk5Eyz6G+NHoTZM6YApimzSae3UZEIiKaMuh9K3k
eE4r+zZJ++KX0AO8gGA5xAdeUP9DcflcGz9FZpFQRH3QBjRQzFJ9TZ5xdstn5W5gQF9c1jQ7rt7i
msidztR2QW9cA1RXbTdsmEud7LA/ygqRPiogjEn/ii7+AJhLYe0UXHz0uZXrfEoTATWpe5wMLXER
ZbPtMOLOmjF8giRNkuI9K+xPt84iemiSYJIS3FG9k5324nEa803jhICYIaPfrMaEeBjQv3F9drQK
yzX8ao8MUIMbMFcgK6zwmAVsaS1cVuU493ZUz+i4/eRu1NMd7galWDQbuwFzIbKbueXyKQS/44D+
tzdVyoKV8Sa9mBK4uzaqq12H+3ritRmauciqGF+gx3iDrERSvKoLQU6IXNyT4XA7jTBYZdw950T8
mKn4SUPsffIRg0cr6MKIno7h2mJ9KYKTl/d3ac5yT96rylAzeEjoe0F85flz2QnmCs6912gO6xrX
urcO7IkMp/LStd1zJh3E0tat89Jf7uPDWP0OjnvsG5JWfExUUEQ3od1psA7MT80s9kEgBubozcbE
0zAr6dnNZZe9tSC1Ri6MWE/fOS2RKBI3BhQmeg55c6+QMy5tm83Floc88kDLgc4T9gpG6d22CpC0
xg615AG+5DADrfIUu0uhebiAySuSF+vR9VRlfQ+d/sZqNlOjf5Fj382aiHbBOMVbp4iYzfAJmJm6
RY3+qYf6PlZLz+VH03YhgsBPyXUbDki6GXGmM9sFCG90TbPoNpaSj8gQFiphMiaZgo0CzGNEnIpD
/VVoSbAwSdwNLFYoOFgwh0bt3Zd33Xc/NFJRUEV9JlAlZti4BjzW8NopwJk1IoUsb3jSrhoUrhnq
EOB0fEQBAen0DpM3GYAapEFI+kFyLlPrOxtYqkYIcCiDhucAoZI7DhbnBZvhPMBZvYLx7nVaNWv9
X22yv4fgURRO2hNoj00f5h86Sgg6WXxMYfI5JM5+mHBXY4ktZjROaBAk7rr/X2ydx3LjTBNlnwgR
8GZL70mRlChxg5DrgjcFj6efA31/zGxmoxAptaQmgaqszHvPFVyagP/lzA7rf0Y73OsCCtKYQVm2
s/gKNVihAKUB5jQ/Yvq+KlDwoEP3QVnEaaXJ8euOxYmE+k1JFigZQPlnqCLG1poft6Fm00Z0dfDM
FnXCXKbixrVH+euU1M9OsOXvY6khDjptuB8LdR2k9fdYxwE6UVnO+prUx0SxF0FXfDPXm9z36AU9
AE3YTLYoLBnzMIeY0cFea0bxlUlSdWWG9w+pgNHx39Ck0s/pNy4r/DWztE3WuIMPuUVJpnlYs4M0
e0fCx3sBGsowz1Xp0ogU6b+MbRSWCfgl/p+jP/WDKQgIIj5q6XhNM5SttnmlF01Rm1DkpbwoDJuq
GSFWOL5rEht8uer88Qu91Wvg1TsjlHvGpvPAK48RPqhZ6DOlTtDdSuzjNYBH1SMs3nKPre/8RCN9
vT59jGgHfBlDQwyR/9GdZwgOnrpVEDCpZfFPtbnBDPULdepC2PUn/uhPX69edea1Cjz7omW/qxHg
ccYfl/GEmOx7Unn1qnRmRT11EpjWWMNvbYP0ClP9zQlBbKa1emB5X/Ree9c7xI5GTGWrlFvm5SB8
qguGqrPtAKDoFeg/mA3WrZM87BB6NnMOlfy4OefVfekEe9vxrkPgnWm5PInwHfUXr1S+6d7/lGn4
ravJGqPxHmbPhCMFn52yP5UyK2ZaRcfIqZX3LCGbNyzAw5QEUfq0X1MddWX+tHvGj4FfPoFCMt/C
uVhPOgn/EvSsCHVhbmTQfjYKBH1YBp9sGamrftj6BNUBEcMV+uKhsuUqUn7bAcNN1+8TMGyzqug3
AYmeFvt4q9Zvemq9cYS6B84Ak3g8NrV152Z+yb3XIdF/upIdK0nqDxoxvdZ8emgIZqpPe1f64y8p
PTPeR0697FrcXqQhkBIxK+EWzkMBLKDipdcm35Ypsm8q3K1jnelofXcx4x4DdW/jAqKnmFE0/d5d
VMN5bxOmTn7RfowjXhK1ffEFrxhiC5qo6tLQsGH5kfY6qOYzYexhB/FFUcZvmJqv5ajdYR7OqXhu
5bRMqIQ/zxglc2kWr97o3WTSAhm1u1eX0VRU9bhHabLOZZI9o3KNkEfMlLR/Es6xR9Q26MMtq8ud
odGyL9uvgFO/AcBipqXteTCcPTmXdyexl3bASJ3foJjoMuvq1uLv4VXLtqUWX1PmE26w92qWQi8P
nkHv/EtKNDOtvBGlcmqZUBh1er7I0rkPZfRO9+AEEWLhQj2B2eOnxRmL1aXyylcLeyuZTHs/dz6R
P/2LOPZVg7ghqZnbHaMG2xBf+EVee4oM1H4oISuK6pqNYYEq69Ar7VNPAA1oWruLCbXSfG1XBe0q
CRWw5iYFhNp+4HA9Jmq3+wW6eksSRJfxsgnHz2q6kk2TCkKXjM6Qdsee+znoBVlHPRIfNmDbuESq
WBVJcvVLbklCPAWzMiQ1+nFah8cqXiq0Oaw0/gSEscOyPVM5eM0I8uOtckASNv4ucmkhinCvJGt8
W5A0WDg9O7jH5CwT7BuxLA2X1nKY0E/JGo5lDbPeBLxl2iZ9MUvOQ9ICYqm+qpX4DuMp18VK9Zk+
dj8ZuOPCFy9JE310NQ4F4SXKLAGXlGKaVCvuoBAu1HzIMd6Z1XIYSYmTenWK72h931Pp0OAPuldf
VfdtAi68QVLgHjwwD+UU/GLb51GaqNY6clyhoXrvjfrIYYLA79mlJRJia1dYBpQI9UDY+r4Pa9wO
yjos6j38iy00tZ4o0Q4TFmghTMRyHYtgBUhh248NQUnl3C/d97pKYLylqyIl6HT4aND3g4bEwOk6
ZxE3YKpKDg2Q9rvu5tQpwlKutDgSuIvzjcLcVY8IcyCqWQIY3JhO+00+wz8pY5TsPsfl5OePh0zR
R2TAqBLvQVVGgDIVCBi9OqVr7ySXSYEPoTMjuZJqyhvRKFaZR+hayVJpMOlCZN2559Ek1URw0k0K
9afMHNQbDDdTM+PNmvSYZbSE8PzslKqdeanzhpdgrwXkXCLkZbKfhJs6KzeQsdjLIhTrVcssmGQQ
pQ/hkxQ1cst8y1Dsw+5KPAfl08LVrATtQx+0n7hpX+PSQOv7wajw7lBCD7qFXzjaISlZa8xqUubl
SpE9HU35SRXr1SWctIKlazF6Qpd+M/pD6pZcyLq7Qs+19jqVWxP4XxBeCtN+tZEqTCZ7AuMGewnk
kBFRf+0y9xeY3q91rYX2qYFY8ZtCLkADPiwR3g1cvtOg3Z33BFqnlvJRW+w4poxPqdvvTat55mhg
O7UlhEmyk0ujvEcMyj1fu0Zm/dMO42cptS98NItMIyMhsTHjWS14X1PfDhXuCRF1X02p7tI0XNN1
fGiZ+ot6nBgdP75gqqHeZ2at2c5HbTbIov2VLmimZtbHYHr/LIZszqttYy/yCaqdw4G9qj+G1Tb0
PBITgCPwlN5eelik51YJy6npoWeaIcGwOhU6VPsTsZ5rSCD/4H7c48G/jTbSNEuCY27/0QybGkjR
VcnRdcfRVWsAGig+hy8tG+gZwmUqu+3gmK+uMU2Ju3+ZFv/rGAWp8tGrOLACtztauoc5I7+h6b/l
Sr0lDGz6ERzqCqAD3htizYYgAjAlJJS5/qUW0c1UWmoX6z1Tg6uKc2PGkjBPIlxQGH5TjUW4S3+b
bKRWgwtMoDy7fpfkjJatKdeTQqIl09IQqIt6oPzTE70S/jSo62ZjW3zW098qGKL8PRsxzHX0S9C1
+cLjaK4qSTljCV3EhnwkCAUAbbOoSXUqJ9FCmpTqpFpoYNNjUvSGpw1jFtkw765AqUXS4kHVp9ap
DR3O15gzlQaXV/UHnozjZa2rYuPkwxsOGkIeOccvmg9NtNWu+IcJVbxUoBGB/be9nt2aMiLpjNrb
ssZgG0euewnKaEbW5e/QlRqWX1ileUvne4ppImdFLvoWyqHXBO+OWpmcYoS6K1PShohdOYmOBlbk
pOjO1PI8mIhPFK/PSFaDRWnmHQ3bxlxB+0/XXCTtEnMSoe+u+ehlDELLIbEiNhmAOd1Hpk9YTyTZ
auvOGCKeNaGc+mTSZZvmq8kwg9mETrc7zR6p4y5pxH1zGwtGyj6IG2trxTCXpKy+mvjdLPWNadJy
heOfbTDoHMksR1tSE//m9QdwYbMiG84JbEc5WNegr/Zeg9UDmQQV9taPXShmLnmOeovqwKZZXbcv
0jGfKlISs/cYNzoOhKeCwSpIDPIi+5FfRmDrVpE/Yx/SIJLN3fC1Yxdpb14ZhnMFmeyrUzCnikHq
L61Uee+53tZ6N21JubZprOwqY+Wu0O907A77tpJ81Ia8qcH4LwzyaiaDFIG/INUDLRHotpRIHRk4
r01vPC1hbhgELUXrf3Sx/HKy/IP8x7MqlEdGoKDq0CmnOyIFm0MiRwi8yFLnGHWJU4O0GQJL3LZN
ecjo/AIJpPLKmpwxwrgsbO8RmWzLitKnS1QBGK3EWerOhxXHh6qsb+D8vlPbXtmFtYmhiK4HP0Aj
xeS76Dl6TB3keclt1abxW0JlZgC+0izAoVIyiYsKki9UvKJHEV6bwK9fxtrjL0rcd/cmh+i3sYn/
7nTsdcaYLznpxIt2sBuca86/Tqu56LVNFIrH37fY2CXo/rI+uyWaEn/U5lXHpRBVAJ5T685oq6o8
OkRxSqOjnRhWSElI1uaGK71v2hfEWiFfRAIhpwnQGO2U4u/P3Zhe+jB8m9OZzXQ092mEQehWIvep
FC3lZX72suyMGqyfD+1Akz91WCNVcmY2AME2xqDmBzeU//sACC4/5JrF2HzEJ+Jr3HoesXVkfGlW
AcMLUWzeg/RuOeYcgGgZc9Go0KKAixz/PlD0iTnNNG89Mi6Ew62f9ETiE6nImAmZ6DRAETcYa1Bq
0G0kG8ANZrFEyRtrpYZJNE/ggjkmqeg8R+hzVNTWgRPlm3RhPpF41O6IaVb2Fjf7fjQJYsUy/9+j
v6f+PqjTd/y/b/t7jsQTYKsSEIQbgTT/+2DlIZzAKObc+3+fo/8rJiOSOPz/nsNiEsHa0irctqBI
K9EgdhoSZDyTk0/7i2Szpq/8fZlQbmsfkFlK9gxJIqFfVSe2MxKZHLCRBAVVp78PzMd7jfhLwtGl
0ZbLDpvwuk7o+LUcJOjWxjr1q07QgGl0czKmrR3y/S2FHhr56YMKC5SOAHKp6ZFSKf42bkO829ND
g524afnzSAYKOk5/AVwcLML0bEZxdOjEHru4/N9nzfTZ30M/dU1o9cjKA+SXYt0wWcE9ZRrZUpMB
Pau/x6JtzTUbKKIK+ImRnru7xhoupeFMuhkFxFflsCH/97iQKyq1aJ4IvKXaqMbq2tL5BUJMIARl
FBp9qJoa1Han0RMRdCRY6Pto+pAyA9waxPXRGWvkCueeglMpZSBihppYhKbWbkEyL90MAgqcleIE
6LI5hPx9V31kUFY6mrP976GURO0axX5ytyWZpp+k7TsXG4Iufa9FpzGxiQQNDqsy4lWgd9UZJk69
9n0DCtiUP/r3offFuDPV7JgXnjx0yD3WReY8WzfBhBWYozz896lnGyvTEWI/FF54qsfuRsECVm56
9PdUFI7/+8xz60Mu3XMtQUFGUWmc8ewb57/PqrJEn6RjKS5pkRFT4+xDrXRWQZN0q0B19Edp0YBC
HF0do+nh0C5TS4aPOlTliWIom/09nfVqvPbSJFsRXaGc7K7/zoM6p23XqmtQy+ndbGMyCAvmFn8P
lcQu8A4hjIjdfmM2dvYaNop508Nv2jwc9qAhvDruBzNs5/b3ZYTRm87MUnzCMlt1sPhW1MxqoQyf
UmcYqqrluPOzjt3fK3jB6vET5SD421bTzy6nRDgkEb7R1h0/swDPSV0TbEXcxKktHHXueoG5taOR
MZvsWIFJAN2PScZAlH5HG7FQukUQbx2ltm40zdStgTsKUGxg3Ybpg42qXunJs9EDdL80c2Izjzc4
VMS8VwL7EFXAJVOXw/vfQ12X09GVL8C5Egg74nBlFXISgYp/WpCnxKnxyIgaRueEUbAWIBhOMCcy
ugvyZZ+MV5ewum3guOme+BekhZDUJ3jeBrbBXVR6fTIo5k4k3YarRmrKxItcYhI34GWiUXOEEaIV
AdYfDJyrSExJlraRaB5t39zZ4XKxd75GZJXRGscq1Zqt5pA/U2GfPV3+Pg0n4PffZ/idG8iwZ3Q+
cKynxp/GzyuXqZavGsjKR7Xu5cXBMkA2Nh5ZmlozA2rhB6rddNMmMkZ2zENOvkeXf38b6H3t2sBc
WaTFznHs5Z8xyCPUx/YPHTfUNlWh3alGjFWYueOM25DFzURlHY/d8IxVhiB0QK6j21mHv+czjpSz
AKTBTtiiegkBrhRZ5jPC0ORLTF4iSsiOwUyRGLzTWvClJv6qSvVjB+BiFzLPvAC/wldVk1yaUqiG
sU5fMh8wnCsOxhArKZaubcFwF5a6S1IYmCwAq0oQXaSalF5/H2oUtCBAY25ZeAw2ldXR7o/CHIfD
3wMvqyTLJ2hgC/riaph+9N/Pt8So7z3jK7NMoMl/T3V0HqgsfTyIBJN6Rt+dixpalGpiataZkAzO
QA+vcP+17J2B4nrzFNwBGF1SYrh3Et/rZyZtyjmqdTH3RQmNzGQWIvHtGuwFaS/SjYE8TEC559L3
PnFYf5YmykOEmTS91V8cFqTr9f8hs7+/PawRM30KbyZDkmFgoM/tIb92PXiGITxWQfFPEAxIFpb5
wVhyFgOVVspfu/Ofev8S97yVKf2dGV5DvshGD5ri0aTMvRKyA8Y4oSSKzLeecgqFz9eQ0mzFnH7W
lakGYleTqsJyVcUXfIyXzKGxNWY2fI/8Ja1Ryw8Gq5kqsp9ET6+eQZVLNl00tHc31IiGa8tXzbd/
ipIUDf83pWZ20uzJBvEcELHm1ndme5/EpTPAAObst1vDo6Gu9ods9LdWhdI87V/Rkjy6xvkIVf+Y
2OUKkLsah0ct8q5jFb60xDazQTP0KdVvD2Czq11YVe2YtVTCupu5urzYpK+U3rFlZlYwcEPBnhL3
6uZ0duIbBpAF2vFNHXM8tQK62k50U6euRh+3sM7H6D0ZfMjy4stO6WwlHcWWAaPA9Whi5jiDFrWO
ZV7Vn4UVTPk8ezOGhJb1dCci/yrq+upFyqLJ5SrJ5SdQlV1n56ta7Taizh9KOX7oBIzMwqq/W6q3
zkHxsSycpcmdKZ3uxlnm3Frp3Uu1EzJNfFzjMjfSFUObszvujFpuvDTjbFwh1fWPIZMAK1OWjswu
Y9leTA3UwhjtaU6dcLYvNButKsZ/KV5z430g7aEkpmeQe63wX4ReIDuI3jo92A+8sx3z7TqA15a6
rElITHJNewsCcR4T7eajs0Hml7zmdnAOm4xuBakLecfgOkTUStCx99vT8yUj8KIO2W9J849l4iDq
FDsj3a0sW0TNWM3CcfjMLIYbNcFeVofpoojvIoq2HtghkppoNqhLidRAUeoLlMMNYCfk5EwSPIOW
eWwE8dxRu2MeRcSLm+IUejmWplZ/5uz+s7y13FmLThsw+S0500tl9oLPYtSfaseFosZI8rgQf2pM
DTDDVyX+U9oD2TiLHXDRHRM/kc9ale5T3fho+CuC/zqx6rPimZchuUaG+xB+dUHpey7s/mEO452T
SlK4Z4CKP7qnXUFGfTkpti58D3ZE4VhYxHbCTmY5PitCnpJLHjZvg2y3YVOcwm54bVoRzsbhkaba
s7ZItISjzQEHS6XVvZhpxzmyIwrBwA7VITm1C2ItlKfugLXTOB9GOCgWhgoBpG5fDasxmG2jd48s
8G7w/RYi4rxToI3WaKvTJaZVpgkLWe3JtlD1iTLjTNSr96jx7p2HSgiWB66eAO9K29Lr0wtUvo3+
mqn0Ah0CVRyPTrqfVUTlJCfHl9pOxz2xLoCdzDu/OGgqU5RrLjiAdyVzNTM5VoZ2jSmyW4+2Ys/k
y1a4piKVNYHlbdZlLG8kPzDuFS9Yef85hf3jRpgMGZCGEqlYpBQ/dHf1o8DZ4UptwL88C4nSPChu
d4N322K9DK06mzuZRUJMK8Ck+c7G0cqHMmT0tth/GDHVDfIzGrdKNjctVuGmzsETBzG3hnwtxuQW
Jwb9FM4LmG2ItM11ClaV4QQ+7+bWuivGu+G6dKuBeXW1LDFvjIO5JlRqSzzeNxE+/rzvTVq01i3A
nbrrOeD5vtKREFA+jSR6kOmVZe57qJLBaxKY0we/iZG5M0+n2Tx1QCQlSwhXwle+R87/bJz06TuT
eQuBUMvUTg8qHZ00dv1V/Q4W66Oqyl+9s4HvIxxzxgiYDgPbWTTq/LdNuZFh+tX12qXQ5YfTs7+L
ID6agjgESSYtGS+zKCI/TDr9yoAYPAu7MVsHsl+Vfh2e8gQMGeDlcs40FGSdcRvwTQsUA0TcfbqI
2RhjDt087ggTQJaOWW4TxBmQHY9B8V9vQO2qeQTBO+kAXJB+bfLaAgMXI3LJYRJfLmoPA4HnsaTl
owVfn1lKlFJ4MTZF95ta7GQcT/2CYNtcwczmkwRHqEy0hojDncC60Gl5tQQN3zgub3GmGOQDo03L
QCRyY+xJhjwZXvKJDC5AYWhco8g05iCGjypAeZpc9X0AmoY9kt9VWg98XjPDKWEPeWgMo0z7dBWP
WWP8kTqsezUm6GActn8PZBgg1GdXQRuFkI++T6qyg6Ru/CTMbFdFyd4MWQ5A6dUEYLYJ7A0kSXni
wPeXm7CsPpBKBjnjz8ZWSgBayXvlDmTOJL+2yn1SJV+DhzQM8si1dDIxj6efPzbBjqEzHUtt7U+e
pR621pz08X6mNeNHo/wLW/O3BzWT5ri9rWbfK4wbR6nYdIu6deKNB5BEqMxSlJKKiejQV/qrX3Rb
Tqf2ll8PWwd9pzT7VxejGUrASxB13q6N6n4D4HQTy3gKkKGODkvl0rGH6nIK0LDjdUI6kGKF8iuh
l+3bCMYhyD8wA7JcOh1IDQVXVMPo5uYaRAwTe62vp9ebuVO+5JJLVvizhkPS199lI7gBWtIlCAXW
ZqEGRD5OuFvo/KIWMKN3hZQUqyrcVa8y8xkxN4DsGNuN71b92dd+NZCzXEyMJRRPeYuhcewrvz3H
oZodzLpToHQMmMtjn5EzEtvAc7V5zGiKIbJvnxVrVfunSJUDjtxmMwT2uEA4cDR6HzgU6YTAjDIo
UwMhWJm0k03uJD9ZbL0waxpfya1PFkXlv1cBid+qU3TrQgEbrcuKeYvcxE2PBNrKpxEmBrDoH2Ym
fqwSxTO38s21PeL3CDwbSp/pMdtpgnI+RCrd89HBljTgChqM9iMsMMrTpEjeIAPNiJD0oYJZifFW
FE2yDjvMTj0sVhpaYI96J50KVZLNXSfeINZWF0OjOou0LefCYFhfBBliFapHdBqfQN3Vq+YUszF6
KDo4cBMuZBWpz2QcS5YGju4GMR6yJ6rUwx+XEfbqcfTHEp7tHehX2tCMW/D0NMgHMoiKPPdQVbBl
kD+0ZQLxCLu44ThXiQtBRirGoYFpxwa+l1h7+OTI380x8581imSGXgQVlyoY8RIPkVF9hWpjvdiT
iKroRcIhl1omcdRiPmB9YFY80OrorJ2PyXABVpT69rWrDJYGWMpIZmArtJxp0HAYhxaC4RW3H5q7
Y2zpzRPc0DlNlA0TYOXDk523VC1KQvLT105WGjtDZ3fGS/QoNO/b9LpxDvVjZUvAw2Fd/7KFzIUu
jgF5fDNPkp8+phLEoJkQkNpRlpcuuFm9fQl1mkKWeIqxIZHMMHvsu/6BtZ6cJsXY2xxBSK4NSAwa
ht9ujJ+J3jR739OOumlpi3qAjZD7trwJaaIagl0bQM1faKAqR9H+hKq49QC8vM7uli5ifGxr1dLp
CKvTBnQFPYnUEXDOUFqbPi9BTSLKqHped0w99HZffRD3y7IU0Zqgs/esUt/byncXhehYXSLrKgxg
UzTH7rVFndc2bjCn69jMA7f9rRO7X2FL4VW1Qnw2ztbxym6XtuKrqUJ13m2jBOFG6nxZRrUv22YT
qsE/zPw7UAr+AhEmPe8E/LOM5NIm3oE12UleTLWLYFumc71RP8pmBEEP+MlDPtJ634Zky++yGBG6
/VKbdnBDZQUrF8dfXb1albcPzOoZVg7SsvZcdSbfzcLDkouPpgLLP4kIk8VQ4puJsBsdVIZ/fLMe
RuZFAnK1U4dcnRKpVZXF3sKP84ccRhMxEfGkdPjqhPM8Pp3HiFJwAzz5btWRw+1a7FVZcJQsCZ6I
4ltAXX0qEVAlifJDhNnNtJR1ExUPVqtrEJJx1IoU2H97co3JtFpY3/lI692o6lOS/aRlebSe/JGC
BsDM0PVuYXmhsVd4cbgunWSpYHBfRJKtuGUIhhHEydA4oH+YM3IMliO5kGRqZa8o4/ZkA/6icyeN
0TT5RkkoViPIMzJz8+Fj+WZC9Zaq0GLivuPn6SBjiHwSSzIr27n3cNnl2H/xwfeEsXclPIpRnRlD
Ge66OhT7oEEARSzB3NcVhdSTUbkmMZsejq91ZNn6Ro499y/FglDGntxqJLipa+fnAOPJ3CZeZGlg
e5qRt9qzyjByrjNSi5IQU1aNHGFrmOWTCm+cu2rRb4MsweSTdtTyRobT2vWv/ZBycDIjygyoSO9u
TtNKY7DeAOhYG2lJxeHtRzgzTQQcMi7ucaa02OdOlo6F6YnP6FkFw76riuiS99G/SCu/SkIDm75P
aU8iaetaBm2dog0wvEwTPMe5ZqBwBw/i7opCQxY3vhdaA+HKh8c+9hUH789yBPdCE+KIJPLdtzHT
S0bZcXo0ODTMvI6eWQbKpA7Cz1plyMmQH+iTCmtE5GwmaLjshiwvbaoGghrFvEFSqC2DNRCrq4F7
dSn9/l9VkNUaMJBSx9JaxK481cRnzRmFXSkxGYAowb6P1W+0CYi0RD0RXWDq4Matco6izzYRH3qX
cl6HGDfDkuY02tmnyWSF7k8BZoYzA1NCQW54O5C0WSPrXQ5a0Wz0rrOYDVVPm7bWRlpbTinD2kx8
7b2NnPUgNpkoyw+OWc5cKRL/HDqKvynxDqTEYQPwccqLMujZmnWDW8/CQC/sf2HhRoTF+86sdelf
dCl13KAQc0zKNpgcYpnNqOE0k9h31qJNm3POEZGD1Y8sYzO1trCWGeJQ9JPpOQ70jph5GV5snVSX
pLIG4TPbEuu2oq5GvWARtMMXTqcdSitJmy8/2603LPGZnTWZPEJ2/q3NGrAC8ozLlBkNuLFI36ap
UayY0DxEXkOFEq1xt3rmh01Qc3LKDdxIvnWvrH7YwTn+7oe823ZVfcyrtZ+Jj7CJXkRR3S2cuBGs
9Yh8DctwP4JRvOMZxiBrRfy6Tt5dq+0mj+Oss9FFuITdxBU6xFZQ98ikMeE3QlUONZSDOPaID5tM
6wOQPpy3HJ4GNVphHDuCblkHhka4swi/Ek851TBEMuBNRO85CxjHsO3ceoU3HKpn5a5rwy4uVVYd
mN9gjLdaDg4S8cE0ovdH0Gg0+MpZPZWWVjdXdT8E0z8Oq0IzTqWBfdAJ7tbgvrn96DFDqNh5VJd8
lvYo1XXhdeScxFywYhzi5ehToUgtARjjeRjdXARDmv0tcv8ts+NjrDK9zXNYBlZNisg4FDNlYUfO
JaLtiDUcU5rlZwvGnJLbCrBDjXI19JuDhUGl9jk5VImzBq/Ntp32+dIM0OGPZnzqK9xWsadtxskN
yCoOpvUbWpQFzgBd5KCkbzXvq68DGzBxawmDdDTIkChziOqtUtyg8A3pvsAHVHZ61KOdDct6PSTl
G2o1poaal+I3gCuruQ1OVdvdhqyqHJIyzAZjk1HzX9MpXEi1iZHtM9VdRtP2ZTlBsUl8zrMqKUvw
1JdEYk6EtgH5Urb3zTq7JK6+UyebQyzZ/i0PTQ6hxLWFw3hvqS59glIO9Br1aR9pDuCe55i01YVb
FRw27eDFTeEQG9qYzBHiLYjQIHjT04kT4xzN+df5aMpgIb2JUxp482rQwn2b3lhEWAoEPBy0W7iS
JnuO59LyS8Rq2kVcEFVKBIS2NjhZFkazzwMODvTD8aWKC+KojZF+Y6ouRCJXeqyu5FBfskorsSTG
2zpzcRdn1kJz7JDhITteE8oHMWBR2qL88jheKR6wHybLc7ejRR2Xij71OWlqjMA5e0OXq5YZ1yxw
mAUYVrHRPCVfDTRuqaaI6kzbeNw3XbwNUpOWh+uFBx1UQtD5CyMIJ20jw+Ou0Y6yjG6tE/CH22P9
gfvJA1u4FlUYLMbmzDbj7YRibkxSIGb2w42zVzWqHh0+AShZb4HQlhj0XpPEruaOD9ooa51dGufF
RqHV6prcaVSGglEu7oc0W9kpzFmXf1yMBqc9HzaUJXpvFQ6xRnvY0IASDSB67KG54DCKtkOegqa1
LAireNbj3P4gqvJfUWbMrcOWo9G0h7hXzwpBCDiymTlF+B2NLxUVG1SmZ56YHDbN7s0yonDhlohU
/J4M0rYIvntTf6RJwXm1Tlf+xK3JFgGesJlpiGeckyII/NJaDTqZSlxM8UKtJjhOXW7N8BGO24Fh
pmycG+Rse6lGcLRkHjkgAm3KLXr6beaJdeQW6AB8GgQRhnp2n0xb0c/jIoJ/E7qSViHrpZEo6lVX
ux8l8nSgL8IAlMEw1vRjaJ/h1hy6+5C76hplh870Kn3lCoGr3FY2MuyMhKGyY9oSzNRWU44edsFT
3hcOymJrT8TzFSMf5nqVw8dgHKQWfUU2m2pWEVnVQutkTemyhQybq+NxQA+I1jvXTvUaF8j5qvg5
WBSvmMQOmfks/AuJWx+0VklETe1fx0lBbDAKpPjleixbstMKUlmccmHzcqmj485djRNH4vYUDx36
PeQiRkpjLUGBMwncGX+VygmFLSHgdrd1VTKRCwAXi6Sp4Ez6ublMh+xEex2dUG3/qMI6YYrQDmGh
HbMB33ckSn8RGMeyGxmGIBxYqVwYspv64catUrG4VKD8vIFsztHb1YXRbbWm++q6VN9VOCAiUSwy
vx2QJ2vDGp+ehqpQI7bYhhFkV5GGINOqSGxtH7mdvul2RtQaHplO7w+WxPvhd9Nb7A+wpwbKQPRg
lcF5zG6dZ2IVeDsYFGZOvHS15EUZhmPrePBSHqVoEb76ZYz33kF2MS07N30KAFYjTC+GHm4Swstr
JXC3DArRBKLQc901y8AboMOlIhHktQ1R68AC11pJw88E/rRzuf6LsPWXwu4vgRI/sZHi++rKL7+q
KUNYGzZFHL3FImr421nlQsJ7RqglS9FXuBaJRw6Amx970W6lY9mLDxmp8ZaQYaIzXXTYKspPzXtB
i3fPygbMa4z2u1hoVEQL5KDpitodZQ8Lbm9Luo/c8746zoQBERO3Kvg7bWg3oygPOnaKmVWxs1eB
bS1LpzyiyZkrDs7JxGJohIecaYeHAIle6FeqJN4Brc//Yeq8mhrXwm37i1aVwlJ6dY5gGxNfVECD
srSUw6+/Q+xT95wXNqa72WDLS1+Yc8zvyYxOQ2l9qoj21rMI0zNaEDJtNDTYhFJC9uZhD+JIZrYA
XZKjjkkZAtf0ztHRgqgUFOel2naM2/QGyU0TJ7OFcXpB+DVt2EXu+3I4BUFrkv8KuwsW2Y4S4qES
NwyV9w7fxbOpGhjOHlcfYe8vaSjGpeJiYtTEsh9lTuGY54atBnnO2V7WDsMR+Cdu5wS0XNZdoupC
14d+j9MTB+/ssvfS5siblzllFP7Ac2Ql0gpIlma8ob581MJwM7Ks5r0CJ6VvUcM4PC0mmbdwwN1d
VbnXqRre8WE+Text6GlRzUP3Ea4aHgqp03h2/crrGd4TG/jbuMnNi37cuPqc6rh78tWuR+C1kkpn
6+DUN+Z073iVyCZk2D64Yp/LBw6sbitYf1CNsetACLeBxjus//oAbFeFV34KeAsbCCpHQufCR8Em
mAwNdEiZfFGB9YPalE7ScF9HPd6Qgol6Gi7Hvu4teWXVVTA4+0YcBtHdR+9byQcNHujYFb8MMcZD
aOZg+P0ipi4AoNg3T4Mt1bokn2FnDWJa2RGkJt/EwyBzHXq2XnXrsJIZh/qtSYti3bTCXI0WTgIJ
F8NhTBC45SGcpkscVmLf6CevhZXcu9lT4aBjIkLbK93gsY98vDm2A5cYo2YWI+xtrfjkFZp/Il3j
kcEag1QTxpfl9Wt8Ka+D6AniJRbqHPENlqoYXhLf8k6YiWvFUGjM/QJ5k8viphwcRF3tv9Gp8MKg
MPPb+OaF7l3BvVkMPYWJT2FKFutSdzBSTIP5XQTGNp0YYheVse1z+VhlHIkZTeQwZRHVMEyiidAQ
Ug9/7ZSbseU8UGQXq95uXxQTEegEKxnUSMZDSHFNXYBNhhK8qGrvLIjqtSfDYd00cYvU/B9fRuUt
hZcHwvrNlom+Bj6K10ZAl4ItCAoqdwCpEyYrwhYve70mGCxbGzHS2LigDdP9mMEI+8WlJxu2JISz
+kLoK0Mr122qd6cO6g1Xib6OAC2hhcUoppqHxhdU2Q1A+1ZQtGVdvtLr+KWj2l96mYuZMrAavMnT
E/mGtE9+SfZH2d6CvD2ahUMSB5t92HQrN2G5xRO2CPuM+19evtKsz2MF7z0w0l2P4Z5e5tPMhngN
6zODN8esPsw+XZMxeMrSFYlzR3EXAUv04aCSNZ+ykOOMW9YFNbHmAjhGXNJshM9ch7a/BshifbPB
s2tjOtr9tDOV8rapnffLQkLDygOWY4DH36LSa7fJd+QBqcesd28c1IE4iU9GR3U1MX/QzB1YLZ2y
WeFQldZHmMF+n6ZTmExg5cGd1D2u3MkZTn5Q7EG2h7vRnNDYabDQe62ay1GXcyE4CQH0ox9ZMBGd
CwkHlU7EvoIkV4v1nIORLBwy3t1E1MCBRyJesPmiXUekiK8wJjpwESctDsi83zpp9T3A18P+S34D
OQGwDNonJwEUrhUBGuvwuTHK7xDixSq3owNr3xhJI4QD9rtiMbnpOul7HMuN55Ft8VoE2LMtl0pp
tE1tVQfebzUEtzoLX0undtfdlJ+rwnuz/TpYBgxma1XjI+u55nSjSLfKwicGDTVZtRUpqWN6Hpmk
LlHcc8f3WKoiIO0h1W6rUkK68/qXoiUpO83KY2K0xNLHlyQS5ywFRzPmKtmXXeYu0fVQQRZ85hsq
efaS+irRFyP94c47zMx4zGCXCGHqZqItZ9Y0oijIglXVReWeqbifi02mj/7c8TBQhT237PTym935
fGjotO+1Pk/koXpEySFw4wOpHy1fuUh+qmVRRQ99B9MgYT3oWM1uauPw3LfObyANl3um/GUvAEYo
9EESe2u8VPRUlfDWIVlAK2jLHJX0P5WA8VMap0nDh2KmX9045zysu06soNg8qnndgSL5CbvcdRji
cxcae9gYS8fLLjKrqHlRr+ql8SmGeNO37lwL3JscH5i2kZx2NSlE0dDvSGB6FLUNvTu1VhI88JIN
6S6fElZutMYEIfRRCOvWOmgNv2oiNm16x0m+FqHc5uAgMoQOcEoPNcN1plWH2K53hC3sczdo1tAl
7eQ+dNGpcov7FLgXp3deidV5gSpIX9Me0ngdjwr6CctCMiGoneXBdf2H1Civ4OmPBO3uu6H+SmgK
G7Rp1JjfUAnlttCqJztlLmtgMcpP89+bf8ImC0+1A8kfTw0p2P8clHChkyKw1xA3e8lHa/M/qse3
Upl3wKhoOKBEtOZ4H3A9Ef7NDIwSJZ9eLE+/e3FYLsa8/CHbY5fr4xMKw6vmBc+kEjx001tilidX
zx9r8V6Z3sm2s5uW5r+moRO+1PE2TpcaRi+f8TK747gPL4IMYVvhiJPaKkZdjQ7vOkz+G6iVBidt
1CZ/z2I6I8+smvAe+1hhcteSTRLCRzWquzHALKwItB7qs49/Psc8IfJX9BArjpRHaNWgGG9Q4XZ5
1R8kDnq/wLhEApDhdV+JU+7nnwNl09nDAjGQD4JMDdB+8VY3FqOychemxfdgssx3C4RRDVgJXHsj
692pOGdZsSerCdx3+OgWDMBsrKB5796BtV4H11x3egSNHHexBuuuD77TkM5akrEtrWPg2QAjuO1b
/LDEICdgFlAjCE3dvIwQOV4hy2seTRsRcuLk12wyTsjlQjt+SgNx6qVtEM2XMsaOL1nJ8hoiy4MX
pZfBMCAo4UvXyVT1wkMZMdbmJQobfr2u1QHu9k+pgatVxfI+IyF6cziKH06FY2i7l563FEYQMpkp
7mBgcv8xXXxPbr/q8v6BG82HM4hDpvLzxGwrmkIUMc37lJkPyr3wvByT0H7Qc+9SG/13R7OUT92x
B7XQ4CxyZ2t3e7MrBr1WwMi3W9rIoHLJVRIMqJJWJR2U0lqS39Sz0U0X6ZBCZkWbGrNH2Kh9cU/N
9N4H9W6S+ksr92amfpO5rBjNXczQlJWn57FaSqx9iGahdh/9fDiH5giCQD74eqbNG8clpTkLTwWx
cZ6jsxDH7UulHY0CsIIaliVz7IWZ+zkryIZhACrSxIBPre3LGBXntFeTjzMhDZdlzQYg89OlUb5P
KbOz3EvsfdN3nJK8tfZDN+qHuQgxi+i9UZ9t26EPcxE6A3mhlta+ieL4sCL0KaxAk0QShkftGTra
rp29jZlf3qziBqP5oYiHDd3+pRLpKbOyW4CCtIlXZGWzWQ26G7BZqzK3qgUibFjnkSBr1TmvkTQO
ndtdBiu/wrX48JGgoUZZEMexpSfdwTCPFwbjUhL6FprENMMeLKYZQV1iE/kSUJ7M/zvXUe8Y5XOP
cOtJ3zpjcRlFeZeeeZ5lrXgbvL1yvQU4nNEFCajV3620ngLRn0137fALVWb9XOXMJWW3HNr60lWK
NU6GdsggpVTXX1Od2GMUxW19ZXW2wh30YTTcl/3c/1XzfG3IgOIXE5Up7WVuXhn0L/oqf2hS/RKJ
fC94Y4xdc5YiOpFj/ghdjR4BwUVq3LIQSVQKu1lGm6jSz4mO8hqaSs554mQeO//iO2QByajfh+ZJ
4xselbBeFCHUnl7toCSd6ZmRZi3dhqfD7zGdkKnhMaGdn4S4M3cpoPKRZQut7xLRI3dyHbIXWgie
g6RHUMeP5pJp7WEgraIJo7rDjMj+ECR7Yemu4ndE8MgY8bMjL2RLwPPM1mwePj8H/H5aPGz72Hnk
2H0yLH3vQurSDXsFPg814soaTc5a7BiJeSYlbp914Eu16Fzlt0Jzf922pvMfkqUeahRR1K122m7J
aRlj4+JW46khfWXP8I1Y1bC6EiaEgbpK8m0SPcesBNeh1xnLWqZkX88OD6MqtpZtUnaxluq8ylm0
rJCWk1e+uYHCzkOK2crSi1c7ZlmtYkROTEn7F5XZt2IQjxDxkoS2IgFLSL7zALL0jYHHufN6ooz4
RnX7YxjwJsqM9z8Dm9oBWiPaG0G0YgnJkju77vRLqJy+s5/Gx6QnZ16JCpdPa7w2k/Go6SAnKF7U
xs/acqH3dAtFC7m9rtunUJ8+R0Vql9ZhKsh86uche5j/GwPm6gv0eVq2wWLErUG0FnKV2l0aTKI1
1/ytHboAfjkB/oD3qWV61rqLxFuYwD2zZHg02DCkFXH1jHHS9Nrals31O0E5nrR+j2CJ18GIyItp
J1y8MmV9nXzqJQYXZK+AFyJHYvXxu5th1DdtMNsl4Z4OFO6NWXc/jK1vJGKJaTTPRvvUc4WslCmY
2DdIu03G4OEYLTDuBYexYEwVOF89yNVFVMKHN0r4405t4SYHM1tEw7Et7PiVKdq2k81z5VRHAN/9
Upp0IHU06Sw+CfsoYvczxMu0sNppltIWAYC16pJm2JsJ2wW+CiTfyNm6Q65faK+Osj4aR3+nbwUN
m8TlwW0vJIrDr1DlZUhCtVF1cTW9mY/qQm7NdO/dNbt/M231qll7jag26kAmq6QP/Bi4xs5+kz3A
HHpGjXbLy4n22/Z/RyDx8aTAxyl6ySH+R6oX3kEyQ9H3U7v2b5PfAN6hZSthVM393tZXXr4FwYp0
sHFOkbwMzeyNbKFXqcDdmDpdYFlBVIUgQMCCXi2HOCpOWdQd/AixQM+yZlFhocKlVREaxku7JieJ
pWYIgiEOXp0Ssq5hw66GHgX3dOV7CHMp4Qs9+7X06Kex/WDryhwMUtvdaisZD6Qq/PZ8p2XckPJc
y/gcTBwDUmMKbpNfwn0h+MgK7mIMtm/sW/JlHdf/giJFPyzsbyMWBXK2+oFQYmvTl9x5q1qReJJc
IvqUXUOzsayaQK4FJqQN7uuMC8o+1LqTwGFPbtgeTjVNBNtN84FdW3DACwrNOPq1hLQX7ocrjHo/
1+r4HcEcl866o249lHjwF0OM1C9ndn3RIsj8KdIrNhS39k8412pbvYbnZh78ifY0ALO4M1Hon4xU
v/e4ypjL4FFtSo4StxUkIGRybY3aRuv8fh3WPHEZ9WNt5WtEmi0RAAG9Y1ftSZSgfy7+MddbQo75
rBs7WDVRWlBEsgnDypxuRjYaYWaC1amyD174YQ364VFNXkx4qo/pHItggBQFvSBCcRPCHD43YsQ4
vymFLmXtbx24qGDyn8lD1rdRtrRS/drr8BQb1W9gF8DeQXW05i7OvT6b3IUlOPMiO7k02nkow5lV
aUAIXFqyuHt2lRMP59RbSGEJFJ0B/zEHMs1pbi8NncNG6snGTLv8WrefCU3Lsg2rau2UOLMLmzWR
2YsXxP0H0xysnTTQxufJN4kL4SfKuiMH0FyCBxrmb2INgpblDFNd9qzI41ATgeK2dBsVNL8qTKzs
EZAMiJ2cMb1vs1Kz7Whcx+2wRLe4Qs9WnkLFAUT4+IeV2s9ul58IplYvhtW+YCPjWu3d+KzlGaGI
bOPbURorhmn5onWgjETSfjTZC25lg/K6LckZHx/HmLzuOJEBnPWemR/aIVz93ljDFke8x2j/ZLa1
ucmDT2695qpjjPCmpdmb1AryCPpsJ0OSo0bDTtdZYnyUZYPv21tjfutO4dYMG7YMofFmN/VrJtkQ
B2N2VgKwVdsVBkscXPKRERtbTdfDlVDJphh5O/xZ8ggg1uJ/5D8ayz7xurWj/JOWE+kyNrp4GRwW
M3qrmlOyV6yil5lyLm0l7xkMx/EWdtyyauGyDu5Vuce+tW5bO9kNQm4DXQMTJNnYomq2rBT2xmA9
8v2uAYYGOt5nkC5f5ZzBRXA9I4XGRXVlj0+I0WExBD633RFMVupyj0vuYedeGYA3WXMrazY5chre
Ym1E0U9t7TREgNGuP3JI3yELXP3UU+s85eIZx2uisITXQ3YBUvQaZcQVwRGtcdctgszhtm7AMfLR
KNgd6r5JPtITnwZZbJQr3gPPi5dGkkI9aQZoPzaNq63OKlNkXcH7bmY9eymTdxwFP3O3gc5q6yC8
jFr3IUd/shiGiPyM6pwa7perD7+p9uZkNbuPfmN7zBC7c5/n3BI78AUt2CTmVYe2R7044NkIBsQ2
6Sz1rzrUVEQwZv6DBUE7Mkfw/uEFmQrzxQ8nMp8rGgXmIOIpn6PTo+wZBdqFif8ptcrHqjs1CSOj
Pk73oLVkuXP7ekPC28M8vSjZJI7tTS+tc1Zzdvskh6H1nIriPH/D0h9WoSMIF62ujDlPZW7j9cUM
0TbaceqCNYqpl8rTfyP7hv3qLRIc4goiIlWj8dRp7ivCM3Y/KoIR4MNu69AXInqC051OV8c+Yh+7
65r31WawHU15Bt5wjs0J88mHN+IcIYLQc7RPLYw/S9PYyNx/9kMEsAWEXUrIa2ypL0KcUB+p5gfV
05Oo3FWNXmIsq4siCKtkgobuhgVr0X7IKTsPo/1QzfycRAPfgy8p+oF+P7sR5mFVnH81bX3LPPeK
ESRYrFC0fTNN40rM0h+w/Nkqjr5dfiSjnoN4BpTxvccuf/iX4Oji3lresindwYJYGFV+QqqyR/0G
681YtR6+Ya+dcSVcn42WxCvipUA95GpPzsaNMDTS4PtCXFnKArawXwOgW148rUCtPsGAeMZvdWK9
z/JtvKuxZWQhlrVAimlrr5qOeUJLpg9R/aDxW45Ru5N6+jIyDvM/9IAhY27R8wRGzBAQpJ1tV9wV
ZPVehbDJmohzp912c5052CenSh+NkOGUwy1Mr8mA/Bg195LH2Y+bWN9tgdU1RsKex8cu7KqtVqrv
vmWSlobWzQoD0gCs5yBTr07E2k957PszeStq6ydLkmcUF295uXeb5LXA+cP6VfvMS7VMO/+Ods4l
GHP6KVT9kCrk/GMR/MLS3XWehJ8ClKJyp2ezsUmPuKfcMRa0GwUaTIanDPtdLuey0tlodNcB6afV
JDfcge1qjMLnPnfxaE5oBcafGlpWlhvglEW0Cwzjse5mnA8i7ZBupKNqXyCN3Npp+FwklNQq85/D
RP6YsJZ119+6oPxaDS207LAOJVF78QygBTzZQ+G1BGXoOEEq780L8ndQX1Gs1iPBYIiaXsMQpcX8
vUIoxR51dOFygMTSHpb9wOoy8vyzFfzzDLZM1h/Mzh52I5yRNQAD8oaMmZ7h6YvyFbT8U2sh2NNB
/GdMpRvkQbgASt5wrGt8RIJKo9/LM06QgLY0okOYVV00HsUrSOfTkNLGOxHqdcF9EsspceqF+SSD
8DlDpZJGvNuyxm2XlVezXONfBsmd9kPHvIXooY0piqREMKqXwRtvkNvQJmfTSiWXAs9Aans3gQw9
0vBdhVVxdIpkIyDtdpL3IIi4hyht1lk9Ky0tgHFhzPNO9aw1TCeAud6qeZmiS2fTOckHZOOlG/J/
NH04JtM0rjsLsl4bs0oNqs+cQM4l2YG/reNt9dh4HxPjTRblc5mEq45fcGn2mJnSeAvl4oREWUfS
FL2HjNv42XqeM2HsjYC9YKx5J7rK2xC2SCNEDo3Jeh6CgxVH77mT/zha+N2k40Gv1WPg9E+rsp7V
Y1S0OMl4bnIffX9bI8ZpkF4An1r0Dv7A2gS65vkR2qtwx80cT5hQ1wzsOyFQ1kJXMmQ5wb0SEOlo
Y2B1TO4AfcO4wn7hXHlh9HQJAhaynoeCP+Zi6/p6l+XlszfUy8gBSWqUs2PJoy7xBJQZ03yIg11Y
OK/Cy96jLnOYjPKr9jy7rOX1EoFhq4s3LaFib4AYyvzHq2ZsBXd4bnLPeTliUEQL7FQ7W6x1XYAA
z8991DrkLkQMC0DrhNrwOuXGqzOU15jRYkm6ghbbDFtKpS+ENeddm0vuGm8qIczWHtG9pGi8DFP/
RWhDswRfTbIrXLiRceyQcXYxo8+xeIvIgUF5f7EDC/9YFdxgXWBoYBPk9c5hVMhKop7WdNFF9aUI
xFc4aqxY9ItjTRfPSo7CXssie4xVfB7q5LHrNbAZ+UbBihrN8dbooEEa92uKEcCFUXBI+uqxsuix
q3Q6yQAyQ9sXT4EGHM9YB4X9bwraHpQbNsnQoQerYVtBM0BvcoMFdu4y+9eTxkOSyxcj6F7cXpwQ
Vq6RX62FUneLZbkh+3snIXgx4k1Vc6HZQsDWt5+9s5d9dh21/qaJYMd2mlsmV23J7YgM2dbgFRu5
4CPJauyYTOx4PRTOrEoTkTG/m+51XO61okLz1O2M4sBBf/M6Cv6qZpnQVicVq8dyxmhFERT/GgZ0
QRwH/qz02fDc3ya2PqpI3L3iKwmR/Mr0FhTdJYz8nT+YV+b8m2yYVih51pbZrsJ65uTWVHXkGKQ/
ehX9gEcIIE1aH2xet9KY1oy674pAbXl0VXYxcAkteshIVocZsirGFWmDaIe7n1B4s1PLflOuc/Sd
fOMiS0SEeUitYtvTN4Uo9IdaXWM1PpZZAXGhD7mNLH3W6aUIWHdwNU/nhIG/7cVvIRHti6zW1hMO
Oa6fBowla5cb7/hyYRmgOC15yIrxatrOsU+Y6jXEINSTe5ejfEh1+x7b2tYN5TPRLF+xKTERdS8s
mijUJETATlg7yuqt0ZS3ll9+UByd0tUebLo4o5ktz965gpICbykj5U8kby0AlcZEpMtbK1PZ2WmJ
nXAcevCJxYx3QeWL1q0pOaHE89jJe1mEz37MgtVRJtgIXqih2zOOQh3sXDWCnJ5R9GCaqCSYX/SM
kGMYf/gNC720fHLCZhvmyLo42tTKitqfCaL5Tgz1S1iYxlJ1CHqsEg5eG4utHUf3qYIe2E4u2Uz2
tK17/9FwgmpPptyuzFOm936abdio3uIRE9XA5oponNg8VogsDNXrX7LQ3YVU4d7XGn/FClHyY4ty
W3ZbU8h4FaVleJdhGz6i0j7/PXJBHzxlF6bNJ9OarLOpfvtuCO527TRgisi++HvY+DitazBEHF9p
cHcaXBy5Q8giMHst8sgyluIJwaZGB2E1h7iveVjW47YKgQs307sdtOVB/v8PHmfaeswgAwrvzc+Q
7/zvn/39VayvqMW6OS8apsT//NNgjPji/z7+++M2BG8zwKyPcRgwG67UwbJcPrD4I/LbefGrnLua
UCCfUcopcC8z/Hn+e43f0CikSDdKYygOfx9cAsf2A8m688yEIWoIMeZALlt1wGH/Px/++xpwY3Qk
/e7v639f+u9f/D2mGkhXII95QgYXe/7//aO/72tGaOmmArg+1cggqeJ6tqNPaQxeqSL1RdfNfwzR
N06Rk6UwGu5OA4QAr9NjGfvYdhVS8xLPXkdbtuy8oQOdhA3GbqoTFBmkWCkLZve7pvE6Vkasjina
/iVMY1DlT87IO5q9Zcydb54GU3vEELWYLsk9k+Z41eTimrnBuPJDD/Ef+QErp0VzH9dFvWmZtt6I
xfgWajyYfZ8gOmFK5RGcdoyIVTlloceqWYg1Stn42JNZemxihWSOfxyRx8e8kYyXyd7w/q5whHGu
luMrOYbdapwHTSNrxW2EIW0btjWWz4lzMmAYU0OCUxMNkcHODQ0s8UX60egYLmiz01AjOi5FP7pV
PftZ5djlOnBmCWhrRhCi0Bw6AbSfxMo3ozKQ4M3cVTQO4z5th37FiAblhYd5Y4iyp6jGndMoRlB6
7aSrkkPnREUtuWIqozQeQMNiiNLLt8TR1ckhheHkjkQSCnqKgGShC2I9/WFgz+pYo/NWl0zLrNcB
vO+FGkpsPTR1dMSFe85zm4a/hmE6Bz6ToSbrTTKw2HZNPXgYmvAf/EK2kHLYcV2S6xex7EmbRruA
+/LWChczZioNqAzDjJVtxPldvNW5HoWYHlE3we3iFYmISeIpWNcydJfWTPOoRrJRe8s5ak1nbwXx
sgcldf/oBY67KXsrPbAM2YH0iI6xaWQrtyLr2+vdgOQDNlhjjBAMST/lbWq7nzFijbE58YKdlKer
F/KG6FDCIt7XBEsIPeNSmWkvdsbqAyWFr6z0BHMQPVI/6hjbsMZYyZTvXMqIN9v4zNg3d8SF3SpR
2ffaV6uxLsJbWwvr7jhoABsiqDJNe6Qqa54DXyw0tdYS5iZDxBa6kGGA6QYbQMUUh7qwrtDOgGb1
dbvYhbqVXYQqns1/MPXFWS9Mb1o0icmnkXyz6SpHRvqWyVKOUBzVLUxl26fBQ3hteImz1foUhJxU
LnrTQSwjI8mRJbDp8Is62WQVS2drCijYNDe+2eZfkkn8mzmSVGcX7AH9OpEm+mA9+cXE/cjMdIQD
PJwwbG/DcM4NIpn8qZWpcZmcbv33h3ETvXJtBSc4tu9RPlmfDpt5Lms7ZjPLSDTVCZjzWalemVx/
MV7hnUUE87kP4uCZlIN8adfK2f89ZEEtMFRJez1yT6b1KMhdc5PxWLr9gzsVhNJydi3wGY0fIYU6
Z8Z464z4FZk+L407jG+9AvtoE4xlBATcuhbiF/wcVaqufldox97UzswLumMi4u749xlbcE4y5NEq
is3nmlyc59h+zaiRkskwqbGIGKV0/Zd2LJkjdBsPiWMVROKUFsF6prOvetq4yh+X0kjzp7/vEsPR
+3skFLFggnZoLXogPALf1dPfZ3ldpP99JoSQK8dBRD9ahb0ZbRSipsvWDLxryq04718c+nQv7K8i
yOJ/s2hxJAfjFU82pgtT23V6YZy7eR08FlPGcSIIYbemAvEDghlcGXcJ0xiwlK6/i4HuD4CmRUqG
4THI8V7sSq+urQxfq8Iuj8KCyRLOYJYpTv77kjIqa9VTwoNzQG28ks6oH/8+WOaYH2W3dYOeOiBA
Y+/lbfmINq7fiYA44V4YakkklvmcGyOfBVp0YQLdslwCosIkGxOQ/hyGDqPw1Ek3esyKyBpibd2H
OIdC5tLrTqBysNIGwvkUlrPngN14fuq9Jr77bhce2wqLUjW/eo5D89y0tG8mspvlkEq4b9hIvzEP
+Es69vLodel8A776YZqcNavnrdE4MWa6Su7MekYP1/a6zZBO9CJHcGd358yptWs6R5HP9uNOs+8F
CWcL0TGzSkg7tUQE0ZZ2IfCm+tHAqbMrLF6LiAFSFkRXTRr2tiKoY2929oOUYrjY8T6KhotTTcZb
m1EhBk3dLdsSQGoqvQA8CwnXEk3HRvPZzwdWl+4iZWkvmolviy3KdCwHqW1rMjQI1rG0DQmlGmtI
TQh+d6FTMGBTcgHfXuOySteWm5DSRKUIg7L1j3XWwiX3DAZZgReWG9yHGKo9X21DavxXr282iWO2
T7pLZKgasPP+fRlpNbHFJkNCWaavVT/G2ynPgk0ZT7ztYuKC2D9cRZ8O33nt/vdJ8H+/ktvGQ9b5
3bVt5mgHHwcIHrqvrhtsNL0IVhbZXPzM5K91lefDDuXltCu7QVyChvt+lanxC+HssphQ5qBD/21q
UT3IzDxYUS7Pg8tusCONaVlij1j1RQkLjlCyLTbsYVVpAMgj9uc4TFEuS3AxdcW6TzNtExpM6h78
VJRryYD6s6B86D31JYAd007OcyebSa3LjPZuN4MkxYgxcDwDtQpVMe7MP7GobDLCsQ6OKSfEGxDm
liyVCVHsMg3/V9PsgpZA1flRF8aEp1YFI4HZ7jqkVb/xnQ45jyqrkx7hObXcU4vnFjavCT+crffU
ReS6Zr25mnSCdDuxwU5iYNlwpyW0DwQ/c17c1LEEQIu4cous/edF47+xFdlb4TKzyUVg3qjSTY7E
RJznmTMjXX+Tu1Ksc18wIaGBsqug+2qtfjvOKqy+w9VVmv2RDYp2znSND1ahn/8ejo6J80gPEFNO
8anxWXN0RfVk1ThaR6b0f4+0Cb1WlgiKYstnRIdYRGOTQLRtlhxUE8ZLZdp33y4Re2IhwO8Gw/nv
IRyLcM1mDDgbW6SapB8c80IB7K3mxEFOA5k4+8Hw/S3c+nQOpunJItPu0FRndEFSgcMU9UZ5OCoM
VYZrPwbyNoBuOuE9zTbUUcoc9sCiiKLmRVj6ne6ysqWEoLZeeJaPLo/krlXfWfnemFS+suzS/UAs
DtGmtu+OUTaYajS8Qp4V7zq+K+qHXTTE7Y9vmCD+XGmccF29Dn3ZHY3cQqA5meIVzf+c7Y4ki+Fj
8DYA5TU0riMzsNUVmf8ToITgTfpZudMHl5p0jq6rubUDCQw1noZwR1xkeQvZw91y4lw2tfTD1d/X
/j5gcGHdosn0EM9/JUBIsJe6y8yf4Vw5u5fp2MMnAxEE+iDc1NTc5TGo2YbQvtICswVFhRI0zzak
/XMssVv1pXcsA0Dufp5xJBqMC/Ipm1aprM1Lm1sjU0tsLbxLXG52eiBpTodXE6T92mE2ejGARVwS
h1EeltGF7KX7j6qsee20wqD5j+yz3Q4rzQIiMMTKfOUoZRDJL/Hg96J9Qds4BnM32gefYeOyZjUo
SquoFnvLxOk1BGAyRiQl61g06Wlk5r3qHXJzlMfwomdXs2nINd5A5XQuAXZIflrWdRQXpZVnIAhc
/ej0E9G5WVv9P+rObDdyJM3Sr5KI62E2SSNp5KCzLnxftYWkkHRDKBQKrsbVuD79fIzM6arqqWnM
AHMzKECoSC0uudNpZv855zs0mAOBRgvAhdvjgG7wIe9Sm4xyOM0mhAeet6CQyU7jKP6e2HF01dP0
0ypkfnUaTrO4gXauj3snLdPpa9jiJjYmdS86Cq0nJY8k+LgHN7I3ueMw+I0HnH2pYGA2wFjxEmHs
+mgsbxAe5iPToK+AifQdMAQBQAZtYe6cl4Ct4GtoTLdxmIHe0cSb2qHTx0BLyAr9NG04n1Gc3Mni
YM2i2nN+fqSEswNqXCg0ZAv6DOSi8ubXQ8FEg5EtY7H7tfG0g+572pGfYIubn3XNqUe3dfJiO+rc
ib66lyGD5Zbc7aHGzmTWk7gLWlYTqcQZrYYBiwcYU8fDhymn8IDP4V0UarySBqBxWNm7KKdgtBLm
s6GH6JCF4TUb0TfpWL2pfijISyFa9oNgc0RPunEXu1tIv9lnB/qoSwmVtAMszEk27a0I4qOON6FP
GeAqMdO9oX1a5CiriUqiTk7HRsnVjf8cdXSIInu2e3eGRT4N3gVJSW0NWkD3g+VuOR0+SUeWX6tx
KLdkXIvjmC+TEaT4ic2DLXJS5SmwliFS7sGvxx72heFsiZJwHh1CceVkS9cVnLt1HlCjDWb+YCQV
rMTOmq5D4+3npp7uOusERBefNUMcu6NONK/xcpX5RIpnOZhAiWFC1YyPYzxgcoqdeNc0ejc7PdVv
Jjtkz8yWlHM53SwqS2GKJ3uxdlY9UmEMJB9SyF3lJAwbcdaQWDfac9Ngc23zwt/M02Ad2J4wwPeT
2yZuuEWZS5Q3I+cimyABAYwZUjKrvYwNVTyFoDEtadutFVjJBkQ6owhQL5t6yuR2LOLxKsoMbAQd
M6wlrrwPsuCqSrbJdlVRmj3jEC3GcY8Inl5EOLSYHharPviTbwIuml3Z+VXqNsc3hh5Vy1yeWtcn
IDCLU5A4Dxo4x/XXBymD7Awq3DmPHE27jgOEg5tx7QXw501sNxuzJE+jlc9bkfIiJatL5SXN14Zr
rl98P2VjYHOA37RhVU23OXGQd1a2XpW7oeg5tmmCMrpIBzwd+Y7ckbUdHn9QNi9uwu65zRgRbUun
jV9hRr5aABzWoJaS7VDHxaOYQarYqT3vJ49Gu8qvz5Olv/ch+beyZcFUyweHW4fRZ7w4Bg0ckRkT
qc28do8kC6IgUOZzIrW8Ivn6V0/maq1VH2zgEzYXDiHNxRDK38YeZWN0HRUPY4B0YrKKuMtdtexJ
ffz6mb8+OJX9hgZcUTrCrRfINUUY+TlPZwPDOkfTYUy8Mz04uxlrwTYy2mHTdC1vut4cz4RXoZJU
e2Pwsmth76gtem6EembXkzyapfRXsiSQPeCM6wLBdH3ukvtgiO29m9jDeVLliTA3dPPakuQA8xlv
nWBnbfnzMU3H8ApF9DXqxQhhSbdHRiDyW2xPVwo0FhPojEXUKi41GQh2TvP9rw+V03nMruMbPTjJ
fUkeG3XpLpk6dSfcjYo8cRRd9NZPQl1/fcDkRCSBTjEy4Ljjqd0Zd0XKKZqIpTp4OnzmWcwu7JJA
wrJFWZXYcIe5Lm6yvBz3MaSj9WxV8V3imPPRa7jqeu/e4up+TrEFryHdoKGR09llBZGGegSs7CgN
8t1XPBzppT1+FOeGyCLeYroeo8k5JxF+VLsckRexGd/W30sGgdempV7dEwCQMldE+0pa+tiNtFnw
lDJJz/Q20ObXjiTbToTjsBc0Xu6qonlRUsUkQRs8knF64+qafWW2Cp0suokG59mkhWhrjQbjq9Gq
b/AGZad42meWsI9OwUQW70SzL5Le3pZe9sE1pk4Oc2JmyE+hQTFsN5LqNfuZu6OTnZwZd3QbC29N
DxwWDVmnexKu7sk27XQL4kNtALjZiJfB9CKa9AniY38cR2PhRgzEPEkudIBfrm4+v4xOVrGnmdpN
KBU1mD4AA7zvNXHZ7szczrqfpRuchqZ6iHoqXu1p9PZB5F9J0QwXYzTaI0U9hOZEaEDM5uZZ+X10
wE+SrWsy20ZpDPeqrZ/sBEJXTrR+JwVLwGRjhiZbQszSAklRpOI09VkF4c0cn3UfrHqW641mU7Md
WVPvDKeq11UcIOzK5pNE1vAQehNOhiSp5tt27HbdzI6pyB1OhqQqNPVaW9uXrx722FsCZbQdddsu
hWbC/OcEXlSuZNM3u4QodFTF7QljxRwkxwEy6co0rhDez2pgN2YPJURD58UICY1i8loqmVJ4xVhZ
1ngBzPs6UEsfYtjeJk3OeDcrIeUMlJ/0pf9AOwqlQ2jfsDVsTGieDC6UsqPkoUVgjBPxZcaN20w3
RZFa9wLJEwJDfrFo+RG1YV3cunwBLprso67cYwGjSLW3rrXZ8hSBI70ny3frtrddBBi/1TDsp7a/
jbxb5WGAHVOHlEYI9QRXpN4aS50uWBrjbDFNKtXl100t0N15qGdwvssOoS6W7gXOawewJ1+1mtRF
Bj/APKbnX/8Yu4oGKtPZmSNUV86A54Tr+Zi4rTzmSnz0IWmx2re2nYcfOkV+WA++Ee/Zs9ZXPL/B
Kle49pcq3LixNBYuAAgWA5ZjobBkDCqdV8kokhfDYZtkpFzh5DOKh76INmyljQ/HXBdzEZxysMp/
zuqMoAiO3txfbRBdGJsh6+JC4nWqULQW7M1sa+97A7XM7sRlXOBPIhP3dT+8eTWThTJ2oi2jYNwu
gqFDeiw7WgeqZedGh/oa0XDe+H1dbBQGaKIJmzA1YCnFY7wzBq5gRWF9NxRrxMOBGHqAabM9ynRK
tgXJ2zS9KCZ395w9YgAnstxiUWBlQ42h8n4KLkNZ0aaoF6Nepk+jOauzGeC8+7U+U5W9H6QQTCwa
FtckG/e6ryAzTsNwlD6CQBvKCpeZV7ywclwEejbqX342l0VdoGavPUmncmL34oyrCIkowwVg5C6u
mcZ2jwzm7qy06W6ENkhm5VXEUY0OSuLP7TbwND2mCqp2bPfEiYxNxvjtVKoS7NmTnKM9+K76Tnc6
YSSrHkaOVRD+KC+uM6boYZHtJlURh431hH+rhpGahmW07vrsmx4zpoEN8LgEQGVeIt3kpMmY0ZJu
GxTuPCZGx6hhf5dwBiUojyoJMOg2MPp79OfymPjxYxThxm7DkLFf7Rz7MAGLNTGvMHJVElOKNbCp
+ox72IKGbt35duWfOpyOuz73xaZOi3SraXA/YSYhVtFrBygmXQqdi59kjOcbhoTp3YB6OtqcpcYI
2B4wnduyGLtjv6wfeuxPftUwYA8BKNe+SVPI8hL66ewdqFfazXmkz5Z6/7WFGeTjPACTtke1p9Pn
0HmT3MmhEHtEeOzfofqRVsB6JzP4CqADkp0sjxWbO0tORBNmEvpIKC33Y/oXw2IB4h/GxKdOijT+
Dqx4vHXqAC82hp2NZ5XBbcTO9+Ik0a7p7fgyQC4hMDm5HBACgLTLwFsGnIYGKw+vRn/0TI7bHRnf
DU6F6TxdxrgK7szpk/fHRAajuvoy9s6MF0mguZSaaqASWyQ/QlcMoCMALN0xbZD+f80Rowqhpi26
V4FX2AvH4hrb1HH8+cGS42bU+IVmd7pRTdAdvcC3rlFgvquBdIaDNA6JSktemTI8Wg2IMBtx4rbi
JM56y9DWIvIOwIaS61/bLXZg+ph6GFr8iErmJELGQRjRRwNVZ2UklNbB3cZvJjkgL8u0kN+6upou
tjfe2wZtrnjjm7WsK+cG4dW56QRccBpemXzAZ9m3M+U+Xj7Ud8VCMZrVA7638fLr3kaozhUyWX35
7d/+9u//9jH+9+izhPiArlO0f/t3/v1R0jORRLH+T//822PJKEv9+p7/+Jp//o6/XZMPRlblT/1f
ftX+s7x5V5/tf/6i5bf5j5/Mo//1223e9fs//WNbgFSd7rvPZnr4bLH2/vot+DuWr/w//eRvn79+
yuNUff7x5aPsCs7rD59UZRRf/vrU8ccfX2zb//VE/fk8LT//r08uf8AfXx7f0wTCrH7/X7/pE9P1
H1+k+7tFDMKzLN/yHNOz3S+/DZ/LZzz5u3AsYXmkOSzHcYX15TdC4Dr+44tj/c5I2HaklLZtsRTL
L7+1Zbd8Sni/e9K2XMmegfQJ+Ykv//OP/6cX8e8v6m8Fe94yYefMb/Plt+rPl3r52wwbmxQjDU8I
/vvH+0NSRHyR9d8MDn0qjyYPAoR415yOI6VOkTWecKt9ZI3z+g/PyV8P+48PYy8/7189jv3Pj5PW
sUhd9o8Eo6zyLsLSf5acyp88ywWla9iO94JqOCpYKTM9AGaWYbxUJr0gdTT4uzg0zZ5skYtCsGTj
LRCGj8BJanTLZnxPq6UBqnG6a5zC+YTbPzEF8DDohDlq2X/9N/Czlt/2X/0VvFD/+Gw1MWsN3mUI
Hlb0ib5mtueIqbPYTo1NCR/JMWhBJdaVXT9xUq0lomzb9h57eMZMNbCTJYxVd98aERVk3ZwkTT/A
7xrVHtjYUlYaNzrHrDUW/Y2kyFpCHJsjApoda8y89lLfvgS2Gd/MfRxgujBk0OIBtgB/eaS/d0rh
7Fj5FbHMoexJ+is7MaFT6Xhtcnr9rICMcpAiCLFyE4+nXyu5rdvGswkLuij77RDkt4ZLWP7oyjYy
Vkta761TNVufNhrltGVtMtJD7LFHtLmREIOM54BUnsUJ3A+7iETAPH7VGEueqS5U68a3Zm7/iJrP
yu85dNraTzGgy7x7njSBzFR3ETzKlIw1M56pocwNYeYtZrJ873ht8IrHj/K91m7lo9WkzjXIe3XB
JOLJPUcNZz+rESUknQlFL9pNum39giP7jBvurgGdylGgb0KackMo+cw8OW2Enmts2mKmsNO2KaZv
A3Wd7QUHE2ZzuzbVYJ9dQty0qWUtpYVucDtxk73w8w1JYjqIvgttFgR3TW3Mt6nSU3oSpXBfiey2
By2Yy+B8KTcZ2vfRt+z8XFRGCV06jZ61k0B4iHRMG7rdu2tRuMnH4PKn46WYp7uyKiH/F1nUtqui
HjDImkb6Vnuj/93gCrzHY0zdERyHWw/6/G3s4EpC0DFdc6mBGc4svM21KllFgHSzsVdm5FB0w//D
XUIqK6LSMkmo5QUznNYfdpWM9x5P7EQIunVPFCrEV9Io4rXHI/Io6HPbzWEabnWOWb90NVbazihA
SQfG+GK5c8KAz/AurteIDzeNCT+FfR3tyiD1T6JZVuQunb77XkV5GSZOIC+U5J78xs1vo9IOXsow
ZXfSmPbO9Dk1+2bU7ErP0xcdwQcjyOtdzZDLY2UnC+Udjrf/YKWWd5Z1zDCW4eLF6JV7RxSEHJlp
+DXjjcH6aKKpelARY94LBIqp2gxuAtwo7eLJunSxT3niTKKBNrk28r82fVeG+6ANtbX2sJh8lBbb
JMOt6HpwqIL3GR9vkLPCC9/ufc/ZB0KiSfOtjc1v6/MfcSjabjzSX0pKFs28uU0I3LyCcyqYRsb4
oJtklNUuV3nzta+d6GhbWX0wwKwRTJ/C6LZzUHn6BCR8ScR8UUuLu0oF/EzY6t7a8jPSnDTDEgAY
U/YqjuEXPwKkGQLlMjhIZ8o2lJuUT+XkMOot/OZFE67dKhBehC/worhBxyyqKQSbLBr1LEwF2B3i
3uINlFdgJoKaMzWiIuQ5Q6c7TlLNtiZRucf0kV4r26jfbNUAPR2wzFMZTajfYhq0bXAN/5jMeryZ
CBg+R4bd/whDBykrtbpn9JfxLWI4xhymqo68MwwuH7ZQpufj+KExogal38PX8Wh/3dS12W1GbNTZ
JqXCeONWpJlljYkXPTavX8pEiz1MRdACSdi8pCXRvZAz+ksvRCbXBdpavxnLCBUGuhDG1BIj6th3
3ApmmyyKL6f2GRZhuZ6cMCS7VwUzpwGFMV4ObnloJFfbLDtqrAAuGdsYv/verXRCPiXRDIDpOXws
nRqCSlVaIl9DL54vIOc9D6/yBBVXMO9bcB0jLi2tiC4YsqOuJpxz7wexfb3vlM3GHL43pBUib8lD
FDrmz6FwGphsgnEvdm4S2ctpmUYpG5u2UpBoZLDkwOQaVHOJJUC3A9kWX7/HnRK3FW0iR04+DbcU
s3wcQknIjfjnY8Utu8TKXQSbOPQ/JiN1PvMiNYnXzu62aNAwp77x9wU0mtfZB5YgHQ73NHVSGWQK
8yErJq6T2Y5YwB27fPE8mdxFaZKcwqhNzkEjuOE2fkzoyx1r66wcqs1nyJEbz1SCd5URwY0exb7p
J3x5Km3e4KVhuzTHtDiQp3V5KWpYaoeibzJFmnoC3NsS/0hGiLfMWpuvrTO0QHAGcVBTPaWbog3C
ARdM4FzipJA/sx6Lg8g99ygx3x7Dokp27HXBps1GClo0gvQIGNl9RJdgpey5zcJDz6FH6SZGEU9d
vfOZ9p9reALwbNoxvY8lIbW4Mv1bE9DueTClPrmDhUmaQ2H40DYp0TR/LqatluP8k2XDJhE7G/Ft
Ly2gLrJPSybltGvnOdFJKwtQVRJHDiGpEkN87VJgu4UHTJq+vP6mLEuVb0pFQ0trYOePKWP6ZN9Y
HUHQSOJvJo0GleNa35RW5TpLK/UNd5t6sbFxcWPAPuIXOXzaebGhllT0vCKBQW9zAiS9PaV7E+Bk
EeO+TgCNPuc2/IPGzlsAsBjLd3acocJPJQOoUrL/QrK7iLTmfB3M2aGww+j72Hr98xybxQY8+QQq
JaKQYDCrQztTQ4rTM6RUzBn23uDGl3h223eVtjjHgqj9nrazcQCrMF5Sqp/7lcVI7aHGrkGW0wk3
slSMBcweU6ZoE5eqgYIZbcfcKkYx+ZjdHJNfZPT6XDCMZrAgExiVrs8Dmhlcn4I/UWg32CQmtUnl
KDueK1g2Gt7bCwE85/tEzceWGgsKj5vCXFWD1z54kU9NWo7tb+tjyaWMCd+QxVNCYCIz4EaWS2J+
moZDZ3TyQdAs0C/ht8YC783WjJ5yQH7Yd7viBgZDd+dyQl6HbVcfvXIOHhwPmllS9s1L0VvTDu21
p2oTujPKFqSj3CvvdFZ5z57ro+RFfhgfwiYu6CSL4F0KPFYaHc6yPrJoCt56nyrZIiTqEtkjKM2o
FodqgIWwUghCFyPPkj3sowy2oVjSO5yiA8TAsHvrnJYi+W4SGyNpgnFNCBk0RDiNOyt0g11mBfYy
WZqhDDWYrGBkeF54YxdOeN+rylzl+AroVMyrxT0+S7w+Fs5MIn7OoZ2yEqe25YQvjs/b0QCe/A6p
hr7ENBd7e5Dk6nUyn1AL6aYmWHXIoYSTRWhs/c1y6XvGe6KyZweA12vKAvbAbIwal4ot3hT3aL7A
r9HiCYCHsWd7WIvtAMugzUC9ytr43S8ID+3oZ4lO2nNxV8dkPN0twJrE3ijXIsCn1Vj9VEi33yHw
tN8gmSX41ooMLGrguqgO2DayGmA9Z4YCtqY2Wkjbmu5R0SFWGNBhQR51bOq78WJVLvPGSQkSyDAu
cAIM8ePodM3KyNr0CF1P76i+bl9ZgyiiDqJ+RS9KRu8SEhzhChjvRTih7HYeCGoJJ2Aq5b2lhbnA
pQMqxZkL9ZdMOOVbbgjjkkJBXyJ6Czlrylc1LtfbjpdccnNjXj56tQPrWFsYZGjNLYx0fvTGHOs3
xpIdRlcB6mvWh4pCkS0WUZzKfgC75JqWc/iuIuFk69l2KJPPSpvCRhIjPnUGD4tUSVHn6GkiuQZM
cFkOihZm1aQ0eFtmecx9n/RdU87jk6cqsvJkL/t4B9FteBpdFbGCw4O8qbo64mqx+ohGl7z6yPXi
fHcNo33oHdN9KEMLN0YlbO9VGWb2ZILG29a+DN8ro2BV8dpmPqlQ+i9mQlAGSw+kACmSYlt5feSz
k/V1d7RRvHaFO0AKCShoXWPTJ0I0kgZ+l0081ps+yXBAGlneXeRC3dJWWj42S4NC2ufBuUkG7s8u
0I5TW6febhwDvPIGyvKaYEx0YG75HRNij/14srcqCKxdLywuQmiJcbKt8s5+Ma1ZMXSSYwiBj5z6
BWO4jTRM4nUoYRX2IPgB8TTSInts+64F/k32pDADh6GrGLN6o/thYfNZZXUb9gHhllD7bPmGOcSj
QCWP/6g9sbRHZNNA9ZwsArz0FYanVZaOMjzwIlJTmnCXdNdV02vyEHQfJBscdnSsdxq+VVOAXd3V
UZA8qJqmDctqkYwJXD1O0BVPBjveR1dW1WnOM6I/NsNm7HNeXuAlqBykfopa9rFVbnuT0voBTM/W
hl19rmht38KI7s+hzvp3mQ7+JTHKksw4Q/bMjWvARh2e17jV3XVmPnVyfIU+KHBsxqZwDr0XlevE
jdVN0fkadqiD+aMuvXtpqF6sdTCFpwCLACYNjl1wch063VTKXq5zHb0rDVucC1QRayfmafyKgVnu
SO+Pj5FfxJeS2NYFvSraKiHlqzSd+lh3KZkMQ6aMxD0vx+YUUwxLeuydqonS3cwEga4FI7VrXQEX
9dhI44qPSRGEdmlCoKe0i+dOl8YuyMLiTQt3oiMrDdP82nAIrVaYQxq4CV26x+ndbERiKw8IXw8I
L07aURBqox/wXnPIqa8FdZjTfoERYq4zUxKznF6C7wiKlbHlTBo90lcCXEFGbXprZgN7N8fsbmum
ROsZdDChEbSpn12c5U+E8pihkzfMdhZrE9wISKVGtYC0/SzR93HuEtrHdQ85rHErDPtExsPqO4fa
J0b16rNpMOQwvFXjxsd7ja+Q/S4+Qu38bCPGUyvPtdXEwU2yr2mj/kY01q3yU7lxofH84JroqDpZ
ksnSqspXbrDG3dz5FGXFUCHvAvL4913UU0euesiJFBLIn2LO2pvWA/kBvTtet7WMbkuFEmq5SX7D
Htt7r8sGyXBqcFQvx+SnOh7d3WhOntqrIRffkH3LYUe7Akd0jqUL8zSJooc0N617K82S+2GO8EMj
IrG1Tlts16uRWMprLRocprEPy24VRTHxsWh2aMtI2W9DRHSn9q1RNNisWQWAc9Dri1IgG+2/NJyC
kC1yJBUcVQxlW1xdYPh5bl95K5AUSOaGfCjFK0SOp9mu04PNYIFJ9ZzdUjZ2xkevdknXuvhzh75i
Y0J0RoTCB2ozs9F2Z0UYnj6Rt8wYZsCRKca/WUfsiaquZMDMFOdV1UbyFPcU1BDqsMhnVgr8JGAp
Aj0ykfMTNy3xlYlRezaiACNhDXynCMaUyghXujsrz4xbuJXWITdm/4md1XAvFcd/POsRHDfDd9OH
lNpZ6B+4ODDo4KXm0OkYplhjG1evFrfqgxpzdc1yw9nhSnW/cfDIGW6ohL5vVYr2W2swfWVCIyn4
s5ooeXTziJSfETagcJwxvTGSAstPOcfhA21sLCvjUHX5OsurHBu3n5fH0bRdehBz55BWERJHNVJ/
jNB64lAcfWCZdG5ZASdry1M47kpurODzI8QrE/PfdyBdy6XB7LXdVhwx6YHLak+vXYxbd1kxZFeM
b/22c5BIx0iB7bIlE6NygjUUIPxUa649ftkudzUWLvIpGv8nTmDea/C7RPng+cm8YTvB9aa4hXsJ
d0JuGvMxBmD97PZxvpnnRNKQEbdXSuJaa9NXA3ZDuKlAEJkaco7N+l1mMmHhJQ71bTUY0cOc9i2G
1UDiGGrZQ9Ex5fDb51F2U5VJcuiqKPgcBAoYphWqPlVocwfitmm+acYXW1Q/MF1Ld15ljtMupjng
4rW9/uGbnNJZ6xHbcOnL4I2g23SQLYOI1LONvcGK+SgNT/Rvls3/Vl5ZAARy7eA9T6mb2NWdG1XL
WoA1MqxlDxt4Lqt0B9QxALpnz0QhE6dLrFNTq0UEzb3x5EdmpnemIamKkxjlaTAIaqS5ubD4C9Km
5zHYq9Nv04xSbjmaIT+aZuKtRz9XBaCUzn2mf0HQRZrZX3Wvl2lpiRVqHSDxXC08KhKvGp4mxx/H
be6nlb/mABZdUyKECzsd/+GoWhR+GsMcmr1Nm0JYX5JLXvN2WrI3U/84g5PlhtLaNzP9a1SgexpR
GbkfOofmfeJAIJ8dW9F/EpW3Te3qt8mHqpjiDSbXlwTJCxh6d0f8bnxn7Z/2dc/MIKbrlmIbbiCI
0xZd8wVtjZl8NSpdHpyiczeJZ3fHbkoArbEhoHN55mRnzsPKUbm+ylLaEKKMPK42OQrjz2lgDEGd
UVqDcqmDZuLSMOjl43eZYe23y33S94xbpYbwlDlOcDMKcoSrvB2s62ySTgO2PI7fvATN+cC5Z37E
7q/Xld+pJ/DECyGO8NTY5uHDELmk/3KSiRFtRFCgcsfbzX6Q7kxgBo9tmbh7bITDnRvG5g6fFQCs
RPYoo8UIjSYx654I7YSZbLSQx9FY7WbjFBE02QpVbdsTzh+JVhYTbapxBD175NJYFlGLWJEfSp7u
wjP0ixkqRRQgB0naGDFkOdVgZiKbheOFjXduHB0xhceAmelpmnqB6a5JGNxZ6U9jNMdqrWRRfQNF
ZdINpEkkkwQBA9q4bCnr1D7ptKkOmNVAhMymRVhZJz9czbINWa3el4E5/nAk3DT2YPkPXTfZY25J
8XWWU/rVjW31FOdRThhsmh7cmQYP+jAwtMlK/IiIy7+A3MBRG5qRaFnVu37vGj1NAgQsKChzyKMO
hXLZLZZ0iY907wFGqXP30c8lKqPhFB+xS/1WHxXGA38nvLYh9p68gXEmgar2QGqTuSidKc4VbBeK
InzielXaNUF9+v24N8VW80FwCxYY7h9MroQt8pUA4pvwSF26G206Yra4HvN7fr3g00g4CGEcKB+9
sM8vVYAbLygQQxtaLPu1Q2cFyrGDSTCDxJKkI10YUTE/2R5yczk4I3O+OmQ1nBqSbBhfdXsDhVN+
L2VQXSMpyYf4LOuxyVDYtkN9dqKhIuDsmtFGjQ25FSsuzor0+M2Q1NZdoQXRRDHZJ0lty4eVRLDK
IZHbd96oG/zeqRK8j+kaonfB3raWoT7Msa/2ZVu0Gyetx3s2oD03L/gbKqZA0uRYuumqQOyJMpmw
Eujf2LVcUcyws8g/ezQ/ESGUVMpzTdfLfoazjpXUYlsHlTp2UN1PFtfCcz4N8kcbkOWRuTXcBEPi
7d0oNB/NwM5uR9VbO5d2bKAAY9e8uHPdvfjaJZ9fOlIdDcBY615wY5XCAskLf+ghTFH3saCMF934
2SVpachqaUrezJJKtc7O03Wo4/mZdt3yQECBzZ6lzYcQ1Bm7Fe0TDynmcQDf7qL4YXMPfSpTwvGb
bxYFzkXd2Nzvau/JLIzhg0N676BDRfOS+nN89kENmJJV2Uj/hiQGVWc1UxiKco2+fRs7eJRumTbJ
hooPk6sGSYvKuyhx2Pb0GBXZgg6rpFL9Nht1+M6OlkFcxJnhRSCmoVvVvbOhMa1+bUVOD0BTQwnW
dclXCgGeK5aPtR9UT5Xrx+dZB9ldOphutGGgqR6qJCuJMVfUTOa9536rG8Lmax1NsXu2sWIzAqnQ
cHYMX82Hgv0BNDbbB3b1SyP8fy2S//8kfztIxvgE/jfy99P8/fNfyN/LN/0lf4vfcQ8y10LsCrir
+Ginf8rfrvt7EHgsb7Zr8enAd/4uf7u/I1tZgUnU3eSLzODv8rf83fIdYVPa6aGB297/lfztITP/
k6YrBSNrgYpuofMHPJSPPP+P2q6H34d9bq/24D6WQ/YCT/DvSmekFawHwNj3E9PJiNle7ZMiKqwA
7qhDIWBMtvfo9AXL+AjiuueGBrkB3EzdLjNZIGupNxWrPPEjeMZAegEdlUkEusrDHNyPybeceR/O
u/GUmx59c3KC1mXBgnGdcT9z2lzN4aTB0NLDVjh+tse0Nq9t+73uCQBMKfu1osu34WCLratKY+un
8V1e6H41GBM9hIm4F0xpi46dg+UVEKXxNK5z7VEjE6ppz5AmvFXWNoDfc2GXBZKyOGj9SgglXPlp
EkBMw2pSGEXM8XsMN4UA75KX4WegKDibsmA663JZUvRHwnvsIaqzjMS4Z3BiiisA+8Obr61on8QY
+wSks2HwzrSvjzR3MQxNAUB4INh3Zex/KwLSmIDrSAqZpxAH0yk82a66FGgi1LlW5gM3fQ/its5W
NPwVAqs7G/qWvyyBKRJ2KM6JiPdtBixI+Xb9ZjXiXuvwnDqSUpUmwd8LGz4tSs6uRfw5W/LWHZ30
w9LTi+TiXe5FDKxgpo+c/MaeGXCizPDASlLB+/XTPXpTTPvLUjoblC9+7+BhNcHuEdAsX+wmoNvO
CsszZzX/YqpcrkRz77mN8XUOsCSUqJRngR6D0k1vqHuBs5Ze/Z6TiBUIRP7JrpAc9UNg5CHexLA6
powCMlSK8/A20MayzRsmH7qfvW2rSFVwrot2FWddBKP4Lqxr9TggD507vexezf48058B3dhLEPX8
t9LKIJbN/bhyQQ79D47OazlSJAqiX0RE4eG1oWkv718IaTSD91BQfP0eNmJjYx5mtVILc+tm5sk9
zREMspecpzD1Sdqx6G2LRCPaaYtjnqleA1XPTixsO/XMce6f2S4/hoAZxkoCLC97sRYQCW6IY9LT
zAHZ96FH8SSvZ5MuIm1De8nzRDQT6ZWsMJ7ER3slgjYXzcNqYEizJRKahcPqicZDisJsundgi+xS
drvBQOaLtBN2Od6MRPjZfEyEe6IEmIjWrpzpK/1paOS5bxI7SuzcC/PU+Z1tEECDg8gb1/XOFbSC
g3IQBznkBINWWvD4ZI/xDORKaPqZbgcEP0jA7YJt2eiNCKst2FCT3ibCuDtnBipheClL1+m0+K19
h36PIyUlXNP0rf1mjx5O5+Rrrevmj1LqlhV/6nkhJrOkP3Lx8VQn8Wuej1EuDXmccuxjU++GRSF+
lZNFyAn1sWYFwMahOxCm1d8NmDqEqvsg4c2N1aEsIqcx66MGF7szzZOvqhWfLH3bFFihT5ITaEb1
YhBfCXNlv/AqLO4mB+cGWlj1naC3rw0hWQzeQySqMGbqoM40cwh9tSzSWAuinEWKLezZl0ypLijB
snitbP+UmUl+oW9VRJNrPVhY1TsPXbUG4lJUr5bT+SdIcEMQsZmnxCp5r2cHOwbks7OI7VPP7rtw
velLNmNHJqx46lzjjzBqIl4eF4bD2Rg4B6DSYQ2z16ZMmzdBpo5YKP1Xs32YWaQHg42PJXHSb3Ma
1gjTixMCg2zh4OHNizv1bbnFegQlcXKTFcVODHsbG/+O6eDTrNMNXNfdiKryiK+hBZJ5DDxTqAML
aRwqtRgPiCYq8jxcgN0UVYMDutsbXehL66UULLAlB9oz/bQDCX9SNxXNopfVzA2yQVIFa59+FAXz
EAGh57z5tTh401+ArUXPGBMN7eb4Bu24wSzNL6VXj3ni/u2xouAmHN8121fEJngqNy5CTOxcUiwV
IcAAK8TFubdrcvvko02OA2jWyZoNoaFZz+Yg7i14rFQtaKe11N/8Erup5bM/mEvCJVgb+fq1pA70
cU02/XHq49fqa6QNcmfSVHtcU5J+PmmLg5ZpX8mGQ+Ro99Q2nhUUMCPDFYQAt2uCtRNttsv0fbzY
7Bl5EhwGH1FCsfo+pXjpQ5EDDIPBV+4cbGXPvnbBwxP/AOYSOPx57OT4Mu3QljnnPVVSWyouLsHM
q+TjaT1cUTMpzC7NeVRr8X0yEmQ1VxdCNBiL3dTFvLTK4VcUpbfTeI+AIVu/hrF9QAH4yoB9Qlbl
Lcy6/TKXVXWH+fs0Vs5DPJr6S2LysPJTYi6IfGgdhfzgfTZFKIItxb10kswwxSQTrPIT5zAtrk/h
NhKvruxln1bac9ofwbBR213M/X5q5H72kzTM8ZvAZEA6izvno7OZjqFWkdzblp0jZ4XkhQYdujrW
aiswwRDGYnQ7zdDbBx6WoxC3wNSQnyHN2u8tTgs4ZYaDxe7xjC73phnzsCf8QIi0NXzs4D6dES0H
qMwkl1GbhMXylkwYcheDRnke2oJ3arXXaTQLar2Gr7jlI610BpyhU6lOAAkeKW53/L5ngHYokUP5
UmSly38DYHeNmTp6M39OX73MPYDMs56KlHbAjM+9T8DLrBD5SEO6rBPgzuXgRHMaS1XR6zA7WLPG
CqRJx72vNSwsM8z6sfG7UEW3WxT+WdZhL77yxCnnKMa7owu8rKSSSqcskYzAGXDbztkcwZLFYjPx
f61yg7JJDXrutAEBSOLj+bC9fSeca+3YYzgjQYeEaQ/Z7Orbj06RdVz+86EGH1tXUZfN8rsquKDm
KpUhZXTJFdv0VbWxPMlcP7s93wa98BojHr1hJamYtupKIAn1GVDtn8YWeEMGFWwmhacBrAAkg4SK
Q2O9SotmQ+erd0b9NmnyMBfgkvluHxu3wqbNEiac6LozpneWtSDrGkDkLrA0UvrTHh263a95c6V6
lPiOeiDUDW/fr069V6pTDr07IilADMitxb4WVHSTszIDnwXOudLaj4pF4wGWqnbWNWu4VH3mhq05
H6nF3YR643swiQPQJ36i6BWuYUZbpwuhsvmH9uXtPcz4UarWkzRaF8l9ekltmtXz/i6bpBvxuf6a
VUzKv42P9fQMekMP17b5J2aTXgA5XWqARkE5Jf4elfikfNM62L5/VqSSQnfULOAUPLe6Ld+kV2Sk
2tTKws5J5lNRdH+8DpZAS4zO1pl/Um26Ft0AoR52qRvpbM2OiGO0ncJ988mL7gqjo63Itt0gmapT
yk5yP5JlMlDGAnZ62V4BvNIxTr1kLs2hRnXz2ZJBA4s7zJL5FPgpZQn/f/1ZxWR3MxBMNc0uNHVl
D6QiWKWZJ4Pg34eXgjOQtfvJZOPunbnYXkB0KfWWjhVSGGCWyGuH5oyMHHvINtyPaLdk9KoG4vVQ
mi/Vt1wzHt8jjw0vNoMUllC0FqQ3vCU5GJQEP7Y8YpQJrkuQg7wf3MqOanMyoslh1zMQtr+KnKCQ
5YI2TPXuNVesTxUng9D1BmLcxUQbIiQOKedAIwPGa62LT0a53i36z9p6VCzjTAEVyBPDhfphZZj/
/AH6eZrXAE67DdzOWAVUecKDi50yZOUEm0lA15dYbQyk2eK+69i81G0Ln5CQ8txbdLspSkGzxQv7
gSKOEfvbsWtm/TAV9occdAJJuaMHdVOyhyODHTUo5WeUr4NIOoOE15Lts6o8MpvThSQaJ5hzULp5
CqF09eQdyJxQWtqTq7EpJP+qAlOOTxqiV4XrHfAuVWiEKhQjh+tqwVLAytB5vGsC7xoi+Mj5yq/u
cAavl2yxIvaiCEDpZk8BbjB46Xk2PXVHYtS72kSyWKy2j44v75ULTUwC2M1Indx8h3dPnVQ1jPsK
+Ja1FdW2PCcGioiOvKrHFxKNFw+gBsxQ9FLNUNSIF2rYV8I2D1P9a6jcvvv/X+OcR3q9XDyCIoem
+ZPJfrkR4k8iEDUvTe4/1qbe3btF39///6ceQvOBrm6WMKZNcWxPS0nz26QDUe2RGkS1YK6qNQ4O
tbPT+IB2LZPIblW+HU1xlwfcKuXRG6ktbPTSPlCT8ndyS1JAiFf6lsD5P4uzVg2kLWNzBQ4VipqN
eYyM21lg5dv6Az6x5Vb3XV/fi67uDhyF7zRQVQd0T5bR2QTnOUBDxbnmxXhenceBqOwZ11ZI2ZWz
d1r/nmzpkcX03l7M7qKb2slbUlxnHGnOLgeviu3fofAw2MVl/Kgah2rXpV5DbuV33TP0Uy3ix6b1
f8sCGjHbemIY7iQuOZ2RsIdTcD9JVJeadsBsaXBdNo+ph4Crdd1nvCHPJloYm4mYHGHFEsMDmri9
uqzbHP1eUMLB5j/MwaHsXQSeaoJ5Dj9oe1nLj6Kixjd28NB0EqWFUmxG95xFlddjlovHfdd9KycG
pViTmJm0zYVo98zYNNBJLbvT6aDixir3fTfKMKVaLK0rAjIDKB2a+8JKK9xwwbMUCo2dXVNcelr2
bDbBp5jBihkCgGkh9KcY+TBRBM2HhSOw374knTXcVSWU1gW8oo4D26KhJBBlTJqksP5VpZEcHGFQ
soRUUNmdj3ivKHfS6cPAa8t5dyAylztwAOeV5C03PEZS7dAnjJ+xC9OsC6pM/SmdRG6B3XrncFPj
eIvtY1/HZ2nVezwEM5G07FlYLMhpMolGXZagfbPsvmrNLpiG6gOhzsYrXO10115gPuCBUtBLcgfV
wC/yPRjAR94tL7mY5rs4see7bONR6op+dV9/zyH+b5c/Ea4O1vndoKaZNahpYEUp3CiRFSS0GnTy
YBHztAqb59eHlXWv8Rin71NfhVqV2YE3mU+U7uSht05PfeaPQWbpDga8gmCN7714NZMaAnfNdjof
Q4vwT1Ju2SXm/1ZvexoPnAvam7/P8vkwOutCmWhnAKpj4vMzT98JV1e3lb4i7v4R6IHfjkEfGw+5
KaydV7+NYlvJApGJPK3nYhDt16j6d897lzaHBYcseeV8NAMVJU09vVQtFosGi/u8SUlxJlnVyEd3
Nb2X2vF3tuPf9clQ32sUxU90bGZdZR/aKnvVmO6P40QNh54zZS/VGziPY57PpOZqHgPEDofyuXHN
BMLh0IeoLbxARxcTVUVHhqUp2D/++CQ6b3msT1nTsQDqlqO3lcdo4mE0WXMNTtkFfiuYK2mbgK1A
u0Hi/JL1GMJaeRi04+2q2nhenrW2rx9o2ySYGx2YWvmQZOJaORMWUoHPr9TUQ55XweTrDAr0rVk8
29lLpd89mxOAeTo/jsdeayzNaEtTY0yj8+MuSRHKilWTIQGJZ0V2jZ7XkzXhlKLOBbBRT/EapduA
2bUDS5rINZD7HLuo9mVXdTvL+AQOs7BC61gOgMgI6DnNohXtKlySnz7bGh/6DXUwMleRP7taor0a
XXWfmG1+wOaDUowXPfY4bY4+xB/XbM0AI1f85PFOD0ZJxTC29xPYzpPvxO6tTNVGRuXI1U37Cmjm
iVUIvOKSCaOib+PZs/tgcAYnMHHUPjIVugiMs89Ur/1kLKRwKKlHL9fv3MGUD7kFOM/jkGdmJWkx
07xfU/mc1fiO6Z5ih9PtJy0eD9ZinSYX8wyx/ftpqS+LvSvwIu0MjjV8wFdnNZ81MhD3hW1tNU10
wfJYPLiOf/QkEXg04shQK+9algbBag6XKaPQaCPUeNjDEv9jShztkggviovYg04JRef/P8WCgzSG
5tDF6E3tXv1Tan/xxxCWr+GDjXX8U4xuFxj5FEPIV29uPK4RTZvU4TVltLJt4Jnn/HEwfGEANPMg
UQgLjdnuOSoePABfJCqHNwNC8izjPhz0CeZiwc0Dz3yhk3e4yUG9kKNRVCez3JF4A4lW6kg35zpP
nGClVYxmhN08z0a4zOV8c88pRMyPEpoMADefTQn6foXVEeMDVzvpO+jhy2WBq86y046kIFns0iFL
13YW4H/lSVRPZDSX1xUIAElMnCCtAapitgV88hThz7HqlpPB/F6sphXRTbrDbifDuRvqvcmcz7NT
jHtd3WsUnYeKVpqDICviqtq+FFK+VtawULZAWYu0UdY46VGWZ3MdZ2ArYZH5atq7vnFHtRa4U8bV
fePteC+vG1Rm2R+F+0Jr2M8gIU7ij+4uIinurZ5WWtixRcZbTA7Ni0W0s0oxvnaTwVQ3/1bO2kdt
IUIfehaCLXw2IgEkF837BsEw1Hv6tr1Sro+kDObr6rQfjazPTBgyUj4osxnHNFS3jKkh9Y4+e9JC
+zQGKzmYPkgO23NAilpDUBou3rUUbkkFy1dAQDkg3K3QuiA45mdJJQlG3/oHq9NzY3CMIORak3LN
K6Yh+yaGfI1GmyMrP/qBlHOEF/SyjOor0XT2kWlaRSYtOTvc1+MVjA3EjeyV8JWPOYKKtzKeULjs
eTqjhh0tzzqnjXL2bj6ARHHk8jgRgj60quDpk7EqTJKuuoPNz/JTJv8cYnf4J5Iimn0M/zyAGDw7
mvCSblzP85AMh842ryxX2IdAipLjZjFT/birBU2e9sD6mU6dz7iQ66UQ9TEHrnTLnOyPL2Kqrybj
rS287LpuqWOtaW/Zd00Cp3Gl+Z76cXGJDRUuefKnhcWxY4BPo7mqnmjXkHTH6G005a2FvSRDU4XJ
R7NODqM8hfShUWYU2KYFk8tLjtnKRI3s+5sa61/cDTw+tfY0Nxzy6o5eauF5+9Lk+EHeDYQMjWVG
g8yXsopKWuK8jj5PO7M79tqoQlMBmBQqCQeLPeT2Dg7z+WTLm83hK8HSuoD9prlDlhj8e9bIqWX/
M2zzD7mRmbPkdGNmmDHWF3zXTcoNk8s35Pg21dabSzs940oIeYnzjU7LfAxMPujUCtsFRwKj7GFW
2CzqgRusdqyA3AJrHVncGsMUdxV+Jjd2f3wfW4ezG7utXGLsAlhJVti46UfilMPJbPr3bCS3ZiI1
yuQiHLbHSTnrJ7vfJ1n+w3P/m4gLd5qNDz3xVKQPpn+QsAQD2EDQx7gOMW5yXJuuqf0ovOyjZvVL
1x1DpNl/Xhx/mfeo1KHDBXmFxXNSfXyiEQ3oe5lV2w62DBUwbiLtuEN7PPAdftedSToREIQ7vJgK
F1zuWq9xV1U8o+2rZ8ROYEO42C3rgi6hIdN6MxHw9NVqI1Wyv+/BmkXJ4hy9VQQ9blZOvIQo3PxL
Le035GMY+DN+QKOxmAkGrkp3eSQ0sJzGbsY2EGfYDigDIGWeEYJ+XdpCHnXMakYHlcN1nmA5GHcJ
B/pMqO7oGBX2WGv+mmqWHBrOY/iVtHk6NFzwIOJts6XBcV7vuK3/5i0ACn/+Hcq2icR6lDJ7d4iN
BbqWYhihhOvo5WxU0KKJLYn60MWMCjHOOURrGJkkJnelAhtg+ONPxqOiX9VNX4iRcHdoOIPsrVLd
SC08Uih8gUENYDfSeV6zuue5zGRJZci/rBbrwfXrl7XN3BNFselBjwHRZUPl752e1vKi+1dnvEUG
NjP4PwsVpn4/BzUnHJjPlKTO/Zcr+zMWGMQodrxBYUB10Jyea6M4L176atuVFWV6d1XzSFBAvMei
eR74vR3hvZSTAKSXRik0FtVq1xhhihUzxkvX0Z9NI/UY7nteqwuv8c1wMWR0CtC5Mh+8ojp5fkcL
QOsORzFS8MxceNJbu8MsV9YBywl8OA3INNB5Uh7BrWcBVoORJtjPxrf6cE1ZO/Qi/gT5CIFd++AW
C03/sWl065DjjEr7JfI4vISYnQNrKvPPnAowbD+RsZ2hJPXFu3HrPfRcbjH/yy/ree/S/lItaJtD
m7+jyBA6wDrQogxxoMfUQH2AHlj8sjmE/1aSbwe6L3EG3ImJzDHFYXtc6KZx0/kdVOJxKrqvdXJP
mTFdOAzDwOlpp/PL72l10eG8uQkcljzBksBRy9Vyb6sQlsEzLj0261isWMcl0mPpqlp8VFi9md5J
MCSZT85Lw2LmphZNmkSFsLrxK5zMwr/q2zKzbKddPNExXCcpChLQLuGm6pT5yZsajCUwe29XCvvg
xn59bJ35yeowmGrZ0N6VCaYlX3JAsUTPa76vIeBVnG/66VX3wF8ssW1gfFjUNe2Q7Ia/pUaBSJk+
CbLkdKnWZmAaZnNYBhm1mM+vWVKF2Hjv9VLmQd/rDJ1DjgE5K86Q+cDzTRPPGEAH3ab4AmZpg9Rf
jvzfcWcW/GYxwDANS7CHTvkxdYTp9HTM9olV3jqtK46I2A7WKOdVkoPkSUQGm0L0H9BAbuV9ubQH
1KVNB81oaTtcGiSTjHuJy4R9y8laUdPp+36Bc3TviDmNkskKcwiYexGbKgCaaAe5wZ5JYSHn1WT+
nTNY7jkv1YPmOH+WjB+4Nru7kb0G7LKek6l9pxkJb0GKMxxWirmdAbTi+4j0il9YRvxsdSr5UrIu
aitQSXVW0rGDUz9Yeq294i19EBqcTfkhDQrli4aqimmQvPC7tDr6SILIUq/jBDvF9rhqxIqSYY0f
tuA0AVYH2ltlU2xWoeDWcEF5cDzy1D0V47IGtnSJfyXGN2vf/FAJ9SVK2UQUp7+hW2GNapFN6x7R
2j06bckk19HoUqUDuJFCu8RerO5tp/102+7dW+yDlSsYaV6sneUwmDhNoU7VKb3LlWOc6+ne8K2j
QSforvNXuBqqZVdBfo5FaL5PdNbQXfOLoz4OvH6ed7OTnrQeSKYW2wHX/BoQKhuMKdJt/13WMJM0
BpqSvTKiwPTk0di+sUZrNdyXTgn6P9tatlyD9mSiGDjl17m98wcjqJye8iq87Hep0fKxYHWOJOXi
w+Q1l6b+1BJvvY3Mai3J79tJYMbY65ZNiFkv3nGPwMVnY3ai2fsHvCTrYGzKkWOkR1use9edbLxy
8c+iW4RRTT8P+KcUTKseoUdKXgNzTJ/HGqyv6ISH3H1cLTyLGBEvrOiMB3QFPN76MVl7iCIkTbE6
oVRS0lBaH7Xt39rOeKVNIRp7cz1YjR/NSQjJCCqlHEBgpU/U5bw6m8xPbtukCJGzB8svekJwVQ89
v6GVkspF+2BV0rBCPXGALY9UPz1oC3KEG6eP+WCR8mFiF3tqr4JaNSy7UxJJGZ9QkwMuionjjjnF
DDQKWeFY+Pem271PjJdea99U6hElgCQV+jyN9Hwsrj4KnL+9ICE110/oGscyRbo1Gta1vvCPVVqN
j2Di0wPZczykxK4gU1fofgRMOvAp7LzHUwzcFVu8daS2+SVf5z8mG+41u3YI7ACa+mcFIAldBvcc
Bps6LEx1hFCMyW838ZkRNpDg51HspWFZ93Eb9X6Vwk3jWGX1ilm3504wnM7cma1/NjxiJktNziu9
j+c5hz7D7TECBhwF6/pJUPBEWuGc5P0NqiQl7+YG3EvGiXNh/gS6yWSASbwwJYi/S01c55mP/kA5
YXake5A2wVkSl6b1wZ0nuNid+6XGwjoA6yXbtGnDnhYjhkJtZH/wjwuSjYD8XXBWMJsjAFXJKh40
pT3RnUYuxkqueNk5smXZZTO3YFp4GfWYqaQnV5X4UTZX9h0R56b20Up5LOVSdyPO38VOpy4m6tiB
j3h+GbV1g01BP+0azYUraOIsMZY3CwZ1k93nsJELZb8S00N5NEUHva5bDpPHKC2A5TcbtFCnP8sQ
8R3WAQ5a3fAJ1Xo/UjAaVgMksd6fH5JWv/kxWkS18lu2Yl7GttHhcjDVzeWFkfNqPkubuHS54T5X
swlyNdpR0RcPA95tHnqNAU0AqWVmJXaJhzbhy2CpSQUdYvnQ3fMDPqQMuBfXfknbv4bsf7Ak0gw4
dZyb22s16H1IkIVcBNGEcnC5CMqJyhZFvmxZNdaDw7qby+SeUqcjBr+RoWFgBUr8VBU2rDr2Sya5
g6N064/MQ6RQGEIoOODUw6XdCOMK/hzQ8TRwZqzIOheS3pL2dSFBF7BO9XeFHX+tBn9bEx1E7w4W
/hJfOpygu+Ivg+AG+mLahYMom8aLtCnGbeKR4vU+Me4051YDmmx1BXZrRLSOvuFQujwLDDLdjka/
DHeBohjdiom3g/P4ZCV6qymRp7BzqoPWkA+kcK1T5zthDsaSRSCJTepO+LSxwFKOegbzcG/34sEH
xrGzhhI7LE93Ggidc6sP9KMXQbrU+TvZ/ijr7ANGKI49kmrSGAQ2pcVTTxc4ntOwzPw66pr6cbGb
B3zLOk0QIgA9/X9PTsOstTqKDyjlRCCyi1kPlzQx0aGlwXpDXaSiwIHL5W+BTwpTPc6w/o2auW+P
cCsYDSBGg4d9RTnTv27ovGCZ1hciaLjTN/QcduOGBTGwtZbqUs2VX9Q27VOw2tXIYXN12O7QaQzp
TnQA6c13yYrgWg42OkHKG5zKr5GlzWzqWMsS99xY46bIFyQFpv6k9PWz9L0jUBPMV1XOeNDDbnO2
xftyo/60smCbYtZq3SaL8AE6YZrAKY+H7jJqXFW1ln0AL33AOfytxfKc2NjU8wm02zqzGR3QDFBm
mF5U3G1F93RfsS5yfJxfEozzOFjscihpHVvWzE5c+GFMzZKtOYz8uEeClfuYMoMi57XgsisyMIgd
E4dPsqPAEmfTCWQ4bj86gBIPl27jaTVMYeNr9PVjP1MGWd8Tj5mvlZiKo5LLG7mC6pJP4n3I3E/R
Duve+EyrbNibtf6Xy+vFsKarJjLsMVt2z2NuqcXwKWvKXkcTcKA2Br7doCqOdNK5yfJPn4tvMfqv
9sKvYQU1jZGKoTRpbIr/gCNWwjRuNshMpRkPEAf1/TDb1c6GL8rkWd2Rd/jt5b/EqxSqaAn/smzu
jG4ztRNyTH1qUaa3jKKlKElXg6MOv7wUKRfmkPGcQEp76ydsxHNWZbd2XXnRDf7I2nLHF8sjjv7r
3tmWR0030SZoZLdG79ODXbDChA5oMFwVDyNle2k8onQZ1pfnGFzWw3WtKWxuZ9sIfLggyMdaEwy9
V8EBozA5joezl5LbX0r/QJIwHAWJ+WxuxgMyxwHr9X7sbRzdcsUsHQ9ECovpYO11sDnPsIP4Gw2i
gbgjwI1CsBBrZtl04cVw1KF9RvWsEEsXfWYWo/KPziL8gmkGKoLyk5R7uUV0gjP+MHpfecz6qmrj
Iqw4kOxGQEl3wzj7YemA6gb43l16wke7sh/3Bo6PB9ccTqNHBW/lUg6dL3e2cUza+p8oNSMC7PTK
6Wnae9LjcaMBqHbts9fFHNEYQStyiLsWr8A99qDLVLVttPQlUlKMR4k/CF0SjjR8he3JIU1iDejI
HAcuHkpChb5ErmzSd9y05hnZ+wFWYYKhBZqpKsZdbM9ks/E7dvi4wLzonA/1NUjgYYKGIJwepLYa
j/En6lt+zPDseLW2szeVJRXTH68vEOzmEtK36DmVcSZBlKLVTDAGWfE/H8x8sHT5pU3GYp/FA3Vb
OazgypkFC2r91zSWGlsW56w5gwzXNucYFw/bOf0Sr+rf0l+0bl0v0PRCseHxZrESNfDZUC26yYk8
v5lTT2aX9EFAWPvPSrl2SoiAuwAL0M2Q4kTDcQ82z5VxClISNAunWn2XJbOxQdkxgaILpFIn1Ssk
R2MAmSvYvaSd7xhkcTZk9XgsNwY0J55fy1evEyn3Vsce5VX5Z5xm+kHzXqEmbU/OrP+ZRL2D+xDx
Zs/oFkyhM/URx5KG2LDun9NEtc+lirSRiiO3gmmhUe1mwGPCVsMORnM4i1Exwr7VRBokILhbnAr0
zNjhrnHIiPTJ8idrxyPQGJTkfpQHMhS3fnR/HYFhqfG9/GgTaxmnF0UDaAJPM8mc9Gk7fVHcQPLD
rdm9ZJnPTVTc53o1sIAo/xgTSovNm2jS+uxQzO7/CMkuFIBUePbiXVPFQI6x4ARQDeOhGEpMNiM1
cOvENQW1gLpImfx6U/LKsBMVQIThaPJaMVNCkjg1IT54u6Xt4gi/Bit/KNvEX7IWs+fU0lhd9uoS
m/6fvvO2mqFz5vTzNcnZmYyN34STVFNo58k9GTVGzyp+Vp210G9F5j6nHAH9QZUGQVixmZqhbsZk
XghjcoYmA17IUewMl0jTiMFqJ8UCQgge4zFzH1t4N8HktW9+LelLDu0JMTMfGXKEW9Vhn/dnXSSf
a1Y1rBrdAVtvPpz9mC75otoEp/l34pgKnqQvvyRswXQQ5UFlWs8pi92CSnCEStvu+NOG5xDmha+w
9+zCviObefBzCyyvWWy4q7duqkRk5u774CsXJyT1xsUrZZctIlMakNuvjuDPGc0va7V19eTIzJlW
viTE1HCPMCbqEB12zNb7Ym4+PdBDO2rxQIP5b2T/EqYdum9UrgLsTWSoyQGcHS+f9q20TMTeqeG5
IQ6+IoRd1VTexxjcDgXqIWcH1kLlyDBiT7/aQi2xx+16ogrRp4SLedDPn2unmU5jZn5iNLytvQN5
GAjSQJU5XUJftow/pI47ekm1a9VJky6HlROPdU22rKdl8Ubvi5loT7Y+5OtkPw0JT33W4ngLcZyz
fTeOrp8ENAli1Uskzjlfna0yvsCLHd71+m+72vN+FiykW6e9VIU37Vf4dLs5/gc36MF4KU229eCA
85gAcUtHfNB0/Wsb2+qg+dwLoy4uintgP+HeymO9uEDcf4SQLg6Qv3IoLBR4AJj705F/2rdzRm+w
Xb9Y0DMPwGizcMxuIhk1FNAatXew3yQvY75k88XOtX5OJ46rqTe8GheRcSWQ6eLw6z+2c34uO4Ra
+ka3CND66dQV1uhyZfKHvlHGajjKVvvBWfNdr+tjBnXuIpe/eTaZu4qDdp5syvpapUd/w7T4xYfm
lK/gk/AwYgItaI2WSfGcNgAu2f+IM50T3qsXI2949Mchw1GrqOwo79onuYW+XHxuUKOmoGvVMxwV
KtKs7qCrwuMdQcW7KDjGTvG3V+o3izMtMP6FKPTY/SsUsWLcWS+0XEI5NXm2TPODESMwGAuMklgf
b4XUn2cCQkyhPifGIj6IjWlSLeZHsZQDTIgWQAaGF81rXqmVlmejn46tzDv6C7BLynzlWFWnkeMp
Gu0HYl5z6arX0tklevXXbjPnvGrjj6XhP57V8o3qOOybdYBFLfSvscV/QyP7OdX9e+a/8lqyo0Fi
xT9dCL685T3E/mg/etu/YkdClF1RK1ac1l4W74Fe74RiuwRQTETzar8k+Uo3d1HQzT73IXq+zj6M
BSohkffJ1I4knJqNp0EZq0vToDbGh5ho7664SsaZQzy7YONX945iDBAjedm/GayGD45hAtFpE6xp
hQ5WatHADXRNd1i15m/hVTccBphoK7S2Como0+oH07GI4mckU2vzB3Fz2MsBN7+PyLrTOiKZnhUz
h1nVsRlcj24WJw08W775PKNDsj6KLnnb5LvfGuqN6tugSDcUzBkwLGBiSN4/4BJM0FBIvEKj34Ht
OPgugRuLoa0+DnH3kyNUXkoOqIszPGpJT5bbzpbjvPTJTbfrcJkwXniUFmCySZ8nR79a4AFJZOAz
JRByszGvAZB90WkvYctVZZc+BaqzTO1DrtXAaMdanGSNSQsRAKc5UAt/ecNWBkBQKLyGDBerl1mf
pq5eHMkVRVtBdSo0LLoUnh37rLqMRcOSu8bwTLToqZoaY4fL8T+yzqu5bWXNor8IVUAjNPDKnJVl
Wy8o27IRGhmN+OtngZo759SdFxapQFIUCXTvb++1AS1bGu8Jt+ZY3xqMLxtrOYM11jWemBez+W82
UARZ2ihr3ZrYkUQmPwcdb0EVv+UYmPZ1t66i+KOzW5d2C47Nc/DL5p2DPcbEWuI3IRBP92/bWu9m
8McXTGtoltvmuDlI2TN1msz8ZzcZAIAM8xgJ71HoMjk4lfta1szg1aJjTsDN97M0+PzE2UOXmGvP
gX4uKILas2bg3OtMGCXweqaeDHc02Hj7vMe17FUv9D1upC0otMTCQ0g1vZoVf6QrOL5lEETIdCev
id8Uu7HnjAsD6tcg2lVdVy9Wyzieny4p/krVjUNgYyfOUo+uNu4g/+a5+rDMxGLJpb01FjTmBTFx
yYpkOflVrM4+atA8S/vke4617q0E8+x3fJM4kSyW+LLc1H3yRh3lZ5KyV3Hs8m+qg/bkwpQp84lw
RPVjqPwWZ8SgtvDW7GNPRVennXldtDvDEfGbcuhD92LM2HmoX7LcOYBSonybsarvS7aEkWCo2c0F
v4+PJSqwotVqi9xXP8GFclmgbYAYed9wSr5ls1iju2K0qlmUkQSzVuw2mdIIHPPM0bCa6I8l7pBl
1fjIf5WJTvOM9++3XU/URes2fsCCitiZkIjyh1NXy0Mupx+dhGwBjemlgnfw2Gj3h88BG5zMj9CP
vM1jJGcqbvC74E4bj2BTyAHQPr+2A/LGrZpejZ5+hpYkyHo0Ea07/W1uEg5U0t8PlGwzKtKUztCG
6I5I5JmB51x17XOGKRc/RCBXmLToM/VZJ0TDO2AzcW48v95O2v4uSiajFhVeNHZQOj/P8449/GPB
Jo8JQUb1cwHqHaHUdpV4MF31rQk7PhGpbnm1ql8286L96LlI6ArfBMxNknZ+B16Fzk0wFZYiKJPB
5F85nU20hymtToz6QJd1t+mqjac1ncVwC5kloDxZgHmRH0kpJdk3O43Kfc6wuYtxTgjG3Ni4n/Gx
NFe7bX8ztga2CdrJri5tG/wpJg8DN+2WNJ7Xxg9X+f0mQV5sLcd8Gevm2nZEmaBXMD4EFLMa3dkm
PuHSEV15nzXr9LWXDWIVFQRFhk+ND/+xdC8K7wCK+R81xEffDI8KSdSIiRZKAitNrNdWh7fEKUv3
qorsBUfGpjJYkCIsZjsIQdNOJwONb7mQK4rRMBRp1sy1Mx9SE5elVZMrM7ZaF7uQvh7qxVYqx9Wg
NCTYMDh1kjhi60dYJefqrCjjIBHGxNp0gsV9wps8iF+NMsDSM5IuyBLrxc1sczOBsV25UuF1hkJz
cKsxXmP+rU/BPDw2g+9f/SDeBPaR3rz+aegj53VcIlslYwy8QSdXp8ULBoz8aNnsUwe8Si9OQWkg
JRIzi2fvZ0yH0MfE0JAwCNoI88CGTdQGms10BSgBf2L0q59VTTVYM2Wfcw8io8TlzsYz/NXpoLmZ
bv8oDcc5NsYAwCOsDszmel6biJVGkSZUdnSMOLpFiZxBskhTuatMFn9Hi7OukMYbJk//IQWUurfj
/uIBUVzPYE/gWspN35fBESHDW3XSbd+8PmfTUTTbIBkYtcUFPmaaarATZgkD/xQByqqHg2WT8sjh
lazreSDnjhyO9GE9HyXm9cT9Q63dmqxmjXj6OATda9JE6OuO+q5LYRKE/0zof1t9MElgFc1C1w3i
8gHTcpvrWxoTcssJzRexRwGaMX3zR41rpRT7Ju9ZSub72uqIt7EkauJjqzRJ9ekCG/8NsOY5OyvD
TpjD8Z8HUgisIHuo2ibC8hJALG0xYubVBof990KQZaXZhXopdIoe+dOE2KLjv1SfPjckg7aBmTOK
RK2t4pm0FRtvYFzjM8Yy34rgyHneLyWmv6XfvzPW2RI0IfqtCQaWvc0YG1mXxbVcLPcAL6qNnmj2
42X6xexc7XsHxcpsAJPABmYNUXzSQ9jQpxT/lVX2i10vnPs0P1W2S9hHXPiA/PQHbH22SqN1a6tn
MQWITsOxx9rgl6jVVdc/J6UZ0C+r/voSDEWdtuZTVd1CcEvbFsTF1Xgr3L6+hnnyrW09+YQjsUQC
IUAzj9hjUmALh0DPZ5LEtIkacJQBJPsHi0gt2UpxQlQVpzhMcA1yehSnOZ4PEyvo/dzm1ikBEsBy
0/7PteVr95s+r8KuKPx3SIPEZV2If7XGFsSBIod5A6IIYJ+4lAx4R9A2eyJOuCxHu2I27uB40jZy
yzw63+Ct0Vg4et4ZyLo8VzKVZ7cpvIMq2oONED8A8200eWNwTARHw5ijmBWa6dkPG+qqQsBrURG+
+VUQni0rN/Dett2xBHAjwiA93y/sMFdf1+43/dl6TQz2BNRyFXjQIQIQT+P5LG/TJAEt8HW1D32c
CxkZCdNxpqMHGiMuDQrcBl5GKhGcLSs5hOpO0KLbXFxrOA8URR2CgTpgK2fI6aQJoYOOQI52yksl
60SvADnTcGUjZAex6ZyCid1BWPDZWi6KiIka8YCKbSMYzxgQQx3E1YV0VoWTLXnEI5wdFkbnpQ7l
qYgmxMIZejn5ReLfOp04iNCvbVHG5lF0YIxnjlq9P88QHdXeyj33OHQ4EsKo8DCZ2IciwX4sJD7g
le2S1WjDwNjgdTPO9vJq3l/X+7U+JDocWwNBueU/db+IR/s618QrXOzEDIIa3nrJuAUyYfG1HLOm
FNGB/NN6hDB0tqP2o8qIQ0w0IxRxeK5yWgp8PHutYRjHuvjtk4MgPsiSD5M9ynZqnkxiCqdgV3lq
3ilhPYnQl0ev++2kWMpQBX47+H/3fj1chbYswg9mvh7m8SloEeTYMkTkkODqUKb44ISc74IufQqS
zjgt7aThjOuRbJizHsoBPExeb1XPWzNFQzTLiDEdk0watfZQ2ul701T0FSH16KNO1pOwTkPIUj+g
+WMXVzTE+bwdnwI5dnwQQmA18PBQGwFzYzCvwzAhKtnZO1pwt46iitMs1HASbeRsvIH6FKdsEWXC
xmQDsaQnfEpU1yJiS5J1pAhaK5yXT99fach2i4H7PYvZKJZLE/xQgkSMGNW4URcw9q2vsQ5Re/1+
PH1dW26K/DEGE3h0qTU62ctFvvxyI+DOuQJMMCRQfaqKuT2xGohNBem6f08cM1rZeZxtoYGqLSGh
Plk7pKXXvQGZemauP7Uac4VSUIBzz+KlZyUlEg7n0uysJ92SjPLa4FYGzavEEnGWkcueIWDN0zM7
9WlGa3rntYGcvLgPJYiXaxR2Zz+DTW22Fh2bM5Dxfg4IKhrIeQvi+yXEM1bnI1JgBfd+9naBF401
Maf4vZqcVxbN+kC7mf0i4cOv6Mn6NB0k7wqnOIc9RKi48+zHuUh3mBLhcs7jNaCJfJONqtsFNkEO
1nAS76FDxkwqcDjEadMNjgbeKbbfHFJDGt+n4P0eMPadmkiiN/p7iA5ArfmA34xbzH79BzWR/WHG
XYMEFo07JMH0UJAYMZNieFeZJXZwAG4o+uMG4279TOP3cxGCAg5zJ3/pF/d5xDJkvyDj36Zx/q5D
a9w2aZ2cDBhyq7xB5OaZF4yLQowhLgd+6JXpA831gP5sjv6OvDKIbfY5ZXgrE7cU2U2LE0KvSBUw
egdwSdoMC/hspRxH3QdXaeMHnmF3n5m+2KknjR5yNFXvg6y1juD+q3WVlvmWwxOmT9QZfzQelqXk
DGh2Beqkf1YwRi3hn7y03la6+m0JJ+QUjdXAbArn1M7zYyG7lu6i8lesi3nvgbHZhWNvomW7SM5x
Gh3tzJBPboOZOuIZrDXvGTsIb4n9Kcm48aJnoFlkv2+SqVzzIdwYQz1t8wj/rgkFMlq78RyzgEWJ
q5xSPSWtG56jtMVo3IUQex08R9ClJ1GCosvreDrYBdo9TaryMJsjbPXER+YmKYjrcheWU73B60bI
dNoK7xe6mXiSws4vU2Q+lzPUbc/v05MbmvbVj8TOk/1v7nVLchSMUCd+urj5QRJWZ8nagw923CGq
XI1AlaeE4enXRT354Yl2378+iXMqCoqLzaRoU9MEtrI1i/OmojJA0MZIkm3Vh8MtS+x+1+dAGb8u
/NiF9svgMsHhu5Pp94nZ+tHGi0TzcCFYBH9AVWrWZk6+vRKUujjWiW2Uz3J60NmBt/qpsIh7M4Iw
GH7jZNPEJllgxu5KRGWC/V7EZyTP+Nz68jcnf94lYWUy+uO4LFzOp3jcOVmzHXC21A38/Tp331HP
VT+KdcOq4ezFjX2+X3P+71ochdR/z8MeNO8PBoTOLvVs0lbLhTZ/0u3snZoYHaM0J4M0pyEZEm+s
KLYvNGphn1MgALKKvJBLWxs4toWv/WBTCn9uug6AsxVPl/u1sQ2J/fNuXJsDk3zca8xdLVbV+ZQB
iZpM7NxErFHPIdlDs++JTgiGOWFEO/PMgqyKFdEFiMVfF70YxdHIrENSTC4ukAC8BOzHS98P/saK
F5PACPdEW+01zZH2MHEWOz3R/3m/D2e5o7yvI8782bVkz3N2MQOEaDLsXGr/wAyWmVnsX/65aCiV
v0z1sQD2f9XYnZJcpvvQ7p5o9fF2tN5TpttSC/HPhc7cEIgxUBiLeaUnvk+mPqdLAdcIA3WfudMv
+Jj4YQu4JV0wc8zVeKpVUHSQ2zIYGTOurHn6Tb5oFditwSsqrsic4YGaAh+2HHcVEdUF4+6f+r6n
C54wDCRYdXHs5yqco6vi8Ih7Lz7GIxMvf/kLmZwm1/vN8KAcBJM4Hr97GWQ80qCAXBHnsfEw4Aus
DJZYnV9I7baITmP8zr6u2pg2RC5CrMYu0xiXTUd3p6CkCpniHftm5RpqrMq8F+oXmYIgJhoym37M
en4PHDf9QKsGLg0pMyZwRlzVOZZNn/5CrYT/VorkDWa8v6mX6mqvNiaok4m5VwBfgYQ1OKT6GF5K
GOzTnKVG7Dhig+LeUBFpYX7xGRMtNkBs6IDJSyynAQXiVveZ1nqLPVL+LpYWkNqozIexbr8HjYWP
q07SJ6tFdua9TwVAueNcnm/TGdJgO3BOcxe7We86h0aM6sGn2GbTudUBx1V+tv3nSsqPpBP9CoMK
7MwffqdutWG4f+eKQ0jam7+pECTQ547Taz7iR47GfM1Zln9NXfpoico8QhLG1tm00wZrACwH1oev
Rg1VE1tU92mzUtXTEn2Iy/ZaR/0HoBbJxKXCS2KyJW9LP3+orA5XJzmN3s2xAc+2XEuBddkI7Hdo
+AwTanKHjKehGCbSeVf0pux7Xset7C333cRnyNS+8A/372LHQNIO3eh6/10zLE896PhnRafGW54+
3n8IyEryaNtABJf7t6hjPCMfEPlY7tDKownXl623Xz9riHnjNtI83O/Qs3M2Gp1lX+6/OzviTBeB
eAInF7+LcX//6sRA/pHp1PP9HjzQFCSaUoOuA56/rKWzLyOg7veHS2bT4WDA0Pn+XYywaDio45f7
w8m5ujpD2BAPbvQ7E6n7D6WDYz+6vvX4v8+BrTCLG1CVy/1HfRwdGm0kX88/hbJEIyCJ4PvDzVRX
EkSK0LCWHx5k/OAFZUyAlVfi/iUZ1MlTWvq3+61Sz0v/ocMWbvkJZzTzQzpYjHKXX3cp1dzWw2Ts
7zdZh4D+TgL/fH8sV7qPtRTi60UHzZH5Q/se+5F+kmmOp4t7AHXQX6Yen8795ugRsr6/JPebDMfL
bTC3ztfrKhyG8YnfExtcfhcU4nNble3X/RsFaZ06eoctaz9Z/F/uPyPGybkAcxy+nj+1RkBkC6zU
XdlhgJCtfaEHx91UGG7YpKlPyimdNfPo+tlMeZXmsXu/37JNeal8g124Tx0KiuqD245yV2pkGD8r
xJtXR4+J7QYPZhDZbxBejlH8qXQiH+7ftr34CTS683UL5utTgur58IVp7tQzvbPT1/da/qxh9ruv
W7JvX6CyUCAdm+Itn+WL4Jzz9b16GF8JSuRft9Ipe7P6PP16AgYIKtcco6/vUXPzngxTcPNyfFG5
XVa7OIr3QW+PD4QRok0dVjUBTm46qPEgXvTeLMc/htLtY6qCJ7z4p8yu8JrMwWHWwrhZRsKUPu7N
w73qj6krzZnNEi0zlz4bK3e3Y9TUD5D/5rMXGUfTWTgqHIbWTU0h9myWPhwY4yisd6QA6yEJu2zD
wCvcUDIx4KSmbIpJufbC5BDXhKJBpV3KPHgzIsby9IEE2EABoq8qN61OYTA/O2Vfbn02xxym/SNh
o/GBebxztAv57k6dc8sK5R7mPP11v3W/SAcv3bk1buHMpHfCKUdWFgF7JYdRPZUw5smI3BOpC/MW
tdK82WmfXPPiIR8wediEXNn6bikCNNgQBCR3Bv74RGBDqSqJium5y5CGbmDrHrVPXOdmYf8crElc
gjIjox55xb5n+DqT4GUUwVk3DjRSIALOqukcGk1T5dzmeKIOjVzo6n6zmV375vgPTI2Ga6wAD6ky
slcFASUWOMQpALB5N6Ec79Yoax/gzTwPYR0cjNj7sJenAuXfvd2v3S9cXiKaZuqjZhWLflZCYupJ
cJW4fu6vU+OBjoxZOJrL33D/UqSZ+bYmld8y4dmpBjtWmzMkzMY5wtydOGvTD0DEOkTYV6VDqKCc
SLQEwosprwCb1HeJJrBMH2jftMMDsOJw15qUCgzRc4vac/WXZ3l/L9yvKR9pzUWU39xv0p7ym7mV
OIxWIm/Mwy/lYHaHmUVt4ETYdAmZP4jQJNfazafUVeVx0CVz0JRUWgD5I6DfkHkAAh48z9s4xiPQ
1XmvMwGNt6hcVjMADsaq8S8TK33ryVClPi6MdqMHhx7P+KriucEOer9YwhcsLNTOJDfFaqbbM3+F
hNZXOZZU/48XQKLoOja7aUwwKwvwe1NReck11ZVJbBwq8hKThtYtrNLA3Du60OgJphiXghXsXgd4
P6QJe4ZVH/sZP4AEl0EqgmND89OKzdhLpuuffe7c4inNdkH+Dn1ilXcetJcu2IeReUrz6IQqkq3g
Tp3l/ERkI2Gy7Nwi9BYmcuNtBom9wvLkc5AP85Np5cXJBD/OKeT/bsPsKsCa/ufbkdON9GRSOAsl
Nx3Hf/+oWH7/64v3u2phDeKHXH4XbxgBuF4LLMBfP/Ff93v/hfsdcM5lWfVf3/73w35dd4qM+/rn
x/79CIJ3SHP+96P9c/f3a2CZUWX//VfcH/r+vfvF13P87+fz70c276/TP79x/zO/HvL+xX/98V+P
8/9eh697++8f/rpHE5zI1FuYgQyQV1Ag6Lbtoj0UhifqAuLzvy7G4DExy2VM/WdokutYmwT05/wT
Kbo7NVaniFYRdqtqepHCJGTz6r9DR5SnSTx4nqwoTZiqc1ft2dcQVoKef5BlvtNzVAF456KEJ37O
q+gv0ma/8yjnpSzW+JssG7GWUoydUYhvocyds1SDcw6IBVo99GY52dkJwxWzho8h5ixRtXkCG0Nc
2NcG67YmFjlEHZnEZeaOf/oMtQgTahZcYAtH51mp+BxUFdOHIMUEa1rptgwMd0VrRXa5XxR2WBNq
qDMAstN4Tgd6UCfWQBtv2W6aRUycpSAVUvnJuxpbiBM48a9mg3UEz8lOtA0QvdbJtunEZH5O99ME
b1gsNjGEgFNdMSouaFdESAk5V9bnUFbfSBljLx7VeDR8A7HH+pVRunMaOK4/zOl4IF/b7pSrdrNj
UtDCSSpJe2zytn5tk/QowN+vvXwiipzgVcz099axzeNUXbEA2AcCjFul6xcilgrj4tnFBbpC4sve
Y/XQIJWundn/7QPI3aqGPqZOksqN2cxdgwT3VLo8W39StIYJ571w8SoUnbkXQjw70i8WBe6tzot8
7xoMfY2gXsvWr7bKNEi11/LiRyAFQ9Ydoxvva+SqSye8d8Jj7Ul0wadmvMbqYJnpKIbfdbqpGogJ
jmH769K+9st+3jewptX9hVm8n6KSDAXNQsjTn3TB2VshOjhesNMIiGQPsPSn7eTjzEcFI8/GVIOJ
X7fGTIA/v+9enblUuwChfCGKXBva3BFlfptDP+wkyVKfDdBJcwKvl/NkJki7jZW+ntPYjh/bHiuF
tAKakbG/DHXwNHiWemkl9u6B+AyYeWZlmHJI9dlHGNnHMGiX1h7z0LYTZ7x2KAjV/pkap91C3cPv
189HVqX2YzRL5OUZWS009qAmX6KIphoFt+2NFDdBVoPeQ9c648tBwI70D2f50pBXOyLlNyffsDgq
k7l/B6gZ4I2tvb2JPmoPUHeIcvRXKxzORdZEj4K4pBzibi9YOfm+esRgM+6Lkt9wDDZyzciLG7vP
2QIeIoH6UTQpQy7s9sDEo90/n/Aw99BH5xQlOKVglSBu5DygZXevsmRjzUyJqBdzH7taSIzKPToF
lM2sw5/uTfxjK2Tb0Os4NIs8Xc9p4nNqNyw+ahhEs7E4zhBzjiQ2yJmPfPJVG3TkFxkaMjGwUwrD
ptYfV20RHFTEWMSYJrH3x+RPXhDBCcN5UffJ79HmFGyUlZwNz7l4sbVNWrLRaRAlpzZrX6qOpIvH
K4ap3sSFCapgsXyvSd6vpdEx+WnU96KpCBcEzLZ93RHDB5iqHec58fx2H3rqMa6lu2opQgLfhqKI
z9CdlNh73abvUPLSUB8LZ8x2Pm71QTYeUWAXP72jj1bsJg9qUa1JJoe+92bWrIQ1oXAEOo+KhZk0
oCZRPjTUCFRlcSUPj48zs16bppzp4ewIhJnA2DI73tl9xhuzNP/0TfqRaorV3F2Wlf46hRmytqDR
mSTv99p4CofgsWnx8i5ZuJ6g+ooFxy9d8EgNyKHjAMvDX7QDlxdrtiZs+xYbxdhDV1cXFWewZCnl
wzyIDVhEv4IoZJHmTb/rxIFKVlvPoALqy9g61ySioRwXEbE6kmF7KsL+EsFpbi0VIrdCtor6nopD
qRYOjmIeSaOP8/ZezGWpByrGO6OQuyCaBggMVvhAzed3RT3mSroeB5WqOejcAXsoXXAlyInb3vfe
gzZ5UR5hekcIlMPAeaaLQMO5EqiQI2bElO7NCqPklIMmiYrAvQAyEx0Jfg4r9poaNYtoX73SbWHT
4iFhVVXzL1F9Ag5HoqoOlFxpek3HXd+SvCOULa9BhbBWT1qu26Q/mQQKtikfBmxnBEdGaQy7sfOc
Zd5+UQAl8SdQAmFZQm8bq3ls0BsOjAW2UCfXjDblPtCjONsuc6Jh+ij87CAq2t2jXIpzy9saZTmK
UXSNTeSGb0EGRmXqaGGIg12RVcZZg8alAtZgK5wlek9x39VzHntPjpxonfMIF9m3MSgwGu7HuL76
R/Tp4nn2ZhJdcb/1S9B/6FZM/xwa2pWLfyIUx9FLY9IkQ8Dmffw0O5zCQUifSJJ86+am2VALzjI9
QZqWItObnmaKLfbA4alJqVwJYBXOqfkA4Hcv4rx/hLUA3lzOdKW2wVFRlnicPc46jd27207JFDfI
ofdYjYcN5gwDAjT/1OGl9LrhoJDsVnQneMfWtq+yJ2GvhrbDBWVegLqmB4/DnFNb4jDMiLSyBMlU
Ngfa3B6jke7O3O0eILMw1TfNzeB58dYLw+9e041gKc2fgRrwjow0JJbg51TctofKNy8QV7ZlhOuj
HZ12FcXsEp0KnW2ULQdkkiZB/gvTIs1PRWrTr/mbTDLnr67lO9jhIsWuJmmZ6SXP9By8+mos935v
v44FtNVIuZtaAhKu6izfpe1HoYfyjMofsxTQ67hOm7+RZLFlm+YxH3Esmg52nKSU1ePEdu/ozm3L
pN1iUGrYGVbRHKta5asbH13eWHACij86XmifzjiiEo0fnZTYtmpU2NTRKYs3GcFELYHYjR0e7Yx/
QNFV3jZNzKNQEDVMZb0TWfgAkRftKQtbA686NVRv7CVd4ADHO7JaGT7KxvDWQeK94fDOztGMeh7N
9BZQRs+HvUMS08LD4+zmHSbCJ1wxS0xkJkSfEh9Mldgh+tSgTtjngB+Ce+q4G53GyS7zqXuzF3+s
UTsrMIwnWwKxiow52ZrulbRrOE7GVg7U56F/7iI78pZZH7VJVfTdNIvoSfflT5MCqJWy32pCAoiq
BkQrjD5+qKJ1l2AYdLAX0M9Gztb2SnqtmXSMQPheqy5908yY125WKZzxpDkJz75Ybpsgm4Lryd1s
2Oa8AnWfFbtsWXWk7tYoAMBVZHH3ihWLSmacGlNKZ1/lHjD0oI73hEXT0pY7Z+5/RoPd7kZIfaSo
g3xrkxh002QfTtVTUsP8kE79SHlacZ6KEasvWmDbM+EfkQz7HCr6bMwH7VQcBPPPqZmMg8i9/QyJ
AcymH4HsJgNDQRqzwfyA3IfCFVZbpzO7k1dF1R4ezBMjM281zxlFqqx5PfsdD9HzLEZs4r2EHNtw
hNCBd/NU+7G0hOKcJVjmMRWcCA/M8MJfKHaYxmmbWP6raZXNPjR6FyJ6eyS2bx1cYkUw3FlIEH38
E5RtTSS7uanJ7l76xN8Ant8psqs/WjjoFnRWMfWkHwYCnuVitpwCZe2qps0u7qvv1kQTPSVWBJfr
DXpDEXXDfnQo6HUQzOmntDeJoejSS7DxLkZVpycoZGjjTQwBhndcJQM6fjhwDHdbClzKJF8HTmXs
QOvdRJT/DvsZH53nv2Z18aln50+6+JakGxuMrzkjJHm8LTVzXZWLYTUPJGtxdW0Gq4s2ho9LGLnm
NlQj9l/Ywpko/OM4mMaGj7puOV0w+BQ2I3QYbCOZrK3fNepsTvpsm+ND2VaMCbNlTWAkB7d2T2E6
vSx76J2ZDvVmasnr5TWMbOFarLCrcl0UDzjAFgxzR6OHDZ0Fq8zkDIRTwS2x/pmpdMzLaWvaUCKn
kM8KDMt6Y5j4dcAPM9m12mU2WCy5ummPayDfVmNY7FWBqlcAZheWidXq++CUchtn+YsVMFQxWRRd
SlGubcCnY8wJRC6FSnXhD1fb6R/rxdIfN2R9qYk+dtV8sECKbGMr9s+DN7yMcKlW6I3euTKZRIO/
fEk001yBq9r0+2cjj3aUwIdbHNnjgsqHCujlJ9bt1153uGXjjuxaX7drz41KxpmksLpgK4qifuOo
DMgVuInj4OswvfkxLJorPFF7g5HpGqQsAJpqydM7BICTBgO5LH7XGhGJAD55z6F+4FTUNvZPj+bN
ldaTy+6O0I2W8w5H2Q+tzCVB8CfELnmoogjwd1qteO64UQdOgV3nXMIh/tYr17hSF8FUMQ/MTV9N
Dbyp97kQHNl6jxm6Hcob3Skf1UTFpxvCP2e0t9CVZnGVVKeu+7c6oCQISFi/7bzhyAn7z1iz1ZjC
ol+jrhLfXWhvgcqrY62seBeMlC/neMNpXzpWM+dvb9kp1QQMmjYKcc4O5to0CRbPnv1rsGS2CuYQ
oIeg28qCopI4mneoxnsme4aRlfWTEGoAcCzAM90G50GTnIFCnT3Ty87Q1ExPCWWOhJf8/kljV2rD
cHjBqMJ7kDMPm8TwWaf7cUiZbHZEp3L+cqQGE8aR2CFhNUBv+FIZdY8Y7IiWNS+9HMsjU0tvSwTI
/vA4X7S57z4iaz/7YZffnDZ8qElgRsaUvBbYBFaOjMNjCEwOl7GArElMwX9H7zK3vYcugs9ivrBS
+paasB0Se3xTbeHtHBJ7duoXRw8zxLlSOypOJ9QOgQE3VNleFPkDjj59isf8qW/QNCzZV6fChuPp
+s+i7+GahKq7DOgpq0Ta9hbiFo1JTpMfmEYejNDpgVIUbO4LOVw2NbTHs403zQV/FBHaKUPCWpFt
3HRjZKSDu23fR9OBCrKdtsaDLcf6ONiwfUCxudQppN/HcBzZvvRMPRzN9licrNSGe8CKLE5OKgmR
IJLmmkm/3kH5YKBG5Q89u+u+rEDtJPiAUza/1HeCVw5DjEcsBmtmt7LZMbpflPwRO6csiA9LaD3c
H+1UMMx7gH0pKAEWOoXBVn3ggCis+GBab06ehrsR+N2qPRv+/GGYVkUPgHxTfflrXJxmTYg104dH
OYBpW3u+fi7l/M0tSHi6PFHSRLcyN/8oSHEGJLaNQTESBc+gn8y5fkDIJN812K/4nECoLYoidZ8M
KRN4xUjmGyfmnMFCL9zCSgTCA7eVTZ1z5cMRbOiYB/sAaiFM1aaybPCaeHcDjvgrDHtAqQpSF3XN
uVBvClAyO6UoTgxFq4/1hH0alxWKRytwf+B6O4t43vGR0FcLtvJaKESjomCNMkMMFDPkXyb2UTDX
26TRVzpvjY3hJn9qupO3oK8oas8JwBSVgK8UQaeGb0cXqPsz9+tD6Y56m4rGQXzpg30e4vS0RtjN
beh9T3PWjPhxNtPspSQdUvvc9pga0Eu3Zs0RV+ofpIMfac/Qr7pesCpumLLySTilDNZz4Rf7SeW3
vPDbCzF4ysdaG3qs7z3MnQC6jFlKtT25HLyxKvoYXaDMWFMLAmwb3B7WitXiTZtE57NymZnn9F1Y
vcEMcyCaNgxEW9oRHTIL/+DNKA98KJ7yJHyDuGtvw3l+LSu3x8QIU922MQ6ai6te1iUE6tLGLe+p
jd1lZ7zn7ToyrJ+NaI7zHIwUbdAtEdI0a2gVnTmjO6CxrGHDrh/qDx/Bwcr34A6TJn0iUpLs1piM
po3fteETRnU+mZ1meJ7Xm6In8hLG+EtilZ/+h7rzaI6bydb0X7nxrQcdcAkTcXtT3rKKpGjEDUIU
JXjv8evnQVItSpq+X8dEzGY2iEoDkKJQQOY573leaHPqkZfwLvR8b21P+T5qrXQ1Vt6tYmCq2gI4
mBB6U4cAJzT4xtbFO6pQlJbRIY4mDQFyu2+rFpcmhNK+IroN4NMaqfx06QcPzXyFQZedKcaqsW1o
srX64qPb3kxR/dnNT5WP3CibjAmpfp/skWJrK5awAA8QUGw7P39gBYQaHzNPXoDFtdH51kPqOAt8
azY1Kayd4sMnN/DCGyreqSYv3muNaBenMhekVxPly8Y6uRCg122HI0Fo5izqbesxiYuzEVnRTcH/
umoN2lGl1AQudrOFGmGRmenJCEBebACgLgMLuFtlU/iYkdtZ2a15aCbwVzY2ssiCZ+SFp28CC+VA
FygJT2vjSrW1ssHiDrtblAy+ZW68GZJl6hD56pGdxqhiUeYOoX6lyISUKBohc8aJ7erZc8TSIwRL
Hm7rnSDoEuumvvaQAcEpQ/3e5RaSAMcGVF9dPJO9T976kPFSSDgmRKvepqwsL8qHOCTNpIliPKQq
lQ7ogtduxFo7HUGyRZ2OrsJGF07gFEk7efKieGSNteuc4RUIC0tiC9vObs7ntqVzJDc1PdkprgNx
2n9CHS2ulQFx0ummJ5JVOM1gF05giFlFkQYr3SvCA44w45OqITeFinlXYEZ+n2jqTp406MjdXFLa
SzkLt+8EL5C+tErev1P/iLn9tHR51h30udkhMFq0QA3Pk+IPj4YiTo1pNKeU1Dyr1OhxICHt+vGT
PznKja6qbyphvKfCRu8TJDxH5CCpx2jdeEa8k6NWip6vLpv23KBnfjDGYtG6vN96hVBh27kPHjZo
AtDMPVgW94GXeeKre/g2+d3oWz0pMm7tCU+o2MK1temcPQbCBhtU3HF8yi3XVQ1PlioM0D5QvID9
Ug1hIpJEgqC+ur3NQyWKoI019iWMp4fRq/THSEM0WUdlRvCLdQaLp3jp+DG8rYT3ltHxXArVDvug
tGg2tQBi7mQtUwq+eokDD3LU4+Kr6VGozxvshXAfNqDc0woZkkdVpSxAqbB2zr+ECeJN0fbA5All
R0Fg3KWq8oU3vLsISnBLSmvh8St4NhDtZbFU6tuC99dG2Ke2q9UV4cqjb5XVeshN9clw2fLkmc0j
oQIOKddAXczaAzw7Xi3YpDpNXdxDZT5geaXurZQyVGN0g12Gz/EGb1flCVfZXGsf0WAq1xqu4d1U
8z733G8q60vyzKwIuS1Kqrkp4hXsOZ5G8cKyLF9nWW/vfCdONl2Yu1sCkejNamS/LbvPaWBrxeI7
5D0lBqR8dtFt/ZBMemYEe6QE6JXmMHCh8GBs3Bt3rly1vKvqluQdQo/UAUzCoAS02wWEZ/Xeu2QU
LT0bXgCLwiXQaBnQpppGp76xtVm4gEOtaiBgedFjwxvpw6GyZvSvFkO1zSlHG8Jx2/UBctyuczcm
a4EnL2u3mt77O3OEuxX0MRUaajSsFUQcT7WjPYfE2SMqXXb9aFqfajR4mwrk2zpWqmFFHRtiMIEy
1s3ShY60f0vZ0/ipFbDFPWty8H0JKCzO7BDzrsHd8zUtlrA4yK+3pzK00HuvEE9/SczOu8C7JdXA
g3GPg9Ej/AasPtjPw7SyptvW6b4UNtmZrKyOCD7VE8onlRAZu8Sqm8xtChCSygUkV0g8u11J+UFk
+um55vvMLQwPSet2Bs7Kgpf51ynWxCLrUKQZCdFOZUD0pCpjv7EIijyETfrdKjT7rahYIrqZ+6I7
kN1th29+ZsGliQsAK33ggPLpps89ajElUbRXJAsbp+Jt2/Sz4igwnU96eBlDY9VT5/lYm0pzjVST
h28DoxdvL6AAaXjJyujBx9HtoZqG5lKhPhnE+I0FiH/Gkar5lCyrqT3Ohvfn0W0IWRjFUaSDdoKn
UWaFdnGhuFEoVl7loYtxvaBA1kdokT9ZqZode51oTl9QghTpOTY9c/0SpOLVYBrmmSJ8aF2Nl21M
y8bkLk4dyOAubClLhRo9XHWDJbXmdCzJQu+cN81rBjd5KJ4p5nlBUgTzXiTZfqgPGpD1Zc3rfuUn
8CWD3N6LcDu2xOqCOSw9eMa1Ei1pvkg8dT6h1KEyLmqFp2/Y9O2mRTXUtyTSRc02KCbCwFo2vJIT
TLCJMz9hjzx/4Z3+0LkmdcLF2he1A6d2XbCgWWZFvi+H/kwkFIXQiJHTiJRC51HcUerAmotwSEEw
q+EZMZhjenIDdoAld+UOQTv/1m5ygPxDefOmXhCtAZHluvpbEbEUEA50ldjTLxT9YAdMDmpN2YR6
mBeeWuAKYi/ZgHlmhzlfftsBQceGQgx7Q9vUOxUpx9bqge4WKXsJl9AkjlnG2kTObfUPfdcn2wQc
AgFyhCdOcmtmFss5FifCbfhSEZ9JXQRJqVav4tj+LsgynE2Nv6htov6gpIvH/YSwiLQnG3n0wI6t
IvuuxFknS72kEheJeVktO7aJTcqCRlXjV7/0d3k11deSesHA4wU4RNQhRyDjcHqtndvcyes328Fu
BAqOt3LrMdv72GLyQvHI76ZzsoeSYA/RzNod3dew6khZq7zUlLQzb5BNPfYRmbgbkGbOA9lrY8o/
UxBo3E6F+DIQeXfGrIAGhBurjzxmY1gN+5sJrK6L7TyYyrPddvrZ6g5BQQlIF9o+0shvhCtgURcI
jftc7JFNLE3Rc1Pk92ppQWQVaOhILyVXbWjXSg0JGhqWj81Uzn7ccrdTiJGBB/v00Ce4shI7zk7p
kGrbWHTpjfD4iidjyvfJ9jdkHFmmWfzfmJ61MFqlW1YpOyTVxXpWqfFVsGz7aJkTJToNmhQvM6sb
NKxIyO0SHA9SdxvZzCJtvOZsxso+jXV/aRPrW7hpW6yHbnwjRA+VusMJC+X692n2a4Jd561LXKsN
yh6pMQNVaeEutSgR3rH7i55Yx8NfpjJzkcaQYNjk8qKKyeYX46rSiAizdzjzRde3igf+odbrnTtb
mJRgTWdrmE3kgGlyJx3kNi+dSXRrsnePWu6mgBsIdEWFCFasXsJdyEonnbBY13PlDXpsUVDQWKuk
UBHeXsoGP3E/HlqCmP249sDaECQrsbs2Z0U2Em3gCFBpHEwclknkOusg6hY5cfFDSow74RZnG9YB
y6lV/WISzyS1LdBB1ZjjAUeKG2ujjsCpAVpfKIMjk8TbA+g3rt1eQyKkhSliF9/ZMlNHK1KqALGk
j9AMXZu02sfZZKGowfDIgBaCp08IlXYNN2VdNfGd4xY9HgUbQwWhGEOfI++AtVKZAko0Ykgr8XAJ
5rwF1eb6jpKSz+BKO/7PgTCbKeUdaOeV7S8eqVdqkfw8+6+sTa85KJ/6n39pxl//Vbx379/++Zdt
OLZraJqGgFQTqqkZOuNfv9yFmT/P/l9Yv/NH8zJ2+yXOW4NN6LQxTzBbkhUbK2cDr2Vctp2zM3tq
e9ljb3iOzqE5av4rpzv9h1/HnE1O//h9EO2ZuqYLU2i65fz++xSWHruplvFCAU0KpGT+D0bDvYL+
ceaeuvNcXVwLFXNlvNlIKLItjQqeCDMcuYVxb7XKI5j86OANyqMaHswy5zWRaZcGNu8C7RgBDkXs
vGp4TTxiBOTQVnVU39pedIZqmfCYpOi1wwobVFf9UhEGLpvv3BxfmhzKayLSB7vtL+nA7kJrs0vm
8I1PIzhxHv7GVT9sIgW/VK/9jJi/BRmnZIdMNT8lIlOPiV89GY0xgtqsj6ZBBFkrL4S0S+4WAs82
lIOlSH0Argh7z7G4VzT2pCGRt1Xli89q+tj5tUbpA6suIxuvbhYRWqyEsdZ0IkJ6Yd5Z5Ov6BHWB
26eQ39LsucT0HKEbBgtUdawpU7kb82xts9opo1Fl9ULQIkmu6TSZFO1NhCFmYnoNbMXGBAcojbiJ
s4yQ7wBDMKZklPSMugP2usz78NHwpnwdUv2G4iS3WH/Vaydq+WoWrGKEle7EXM3hK8GLh4QQj8f6
K0SsC8bhA3yhSt10Rr/2RAJ5puT1ao3GLZr6venXbEJSVDyFcFdG6l710XrqEGBuEsPfB0YsSONo
8YY9xX0Wm3tTbUAFe/GLTfIIrirsurlYl2IcAmgCorZlld+JKHVU7GSrJhM3Ih9ICZn9qRqwj+/x
p4hTEe+H+c0IUX5BWsdf/v3tbap/3t0OUk7NtFyhqbrK3ur3uxuNoqdlTsCz16Hsk/Qfv0U13oED
2w5eXezbWNj7kodwQvHhtsJ1E+hLu6nsYFmk1Wfqd+861T0qCtXWatHd2Kp/alFGkVPUmqXdewBo
YN+wgsJInZzuUiPiSiUkhEDTR5RNcpryPEJq45SEN/Gnwde0VdEJa9XOld+WYlJ46tisGiClsiTD
+F3xXksKZjbyL/H/2p76HH6t8jr/3vz3fOWvOaH00A8aaQL90fr/yMTa5fn7P3tYb6tv37LkS/aG
Z3VGTH2cn9HzKe8O1oqm/QMPERP7atUVtkoxzV8/LKwVW/+HTfJY4/YSyOwtYf30sHaMf8xyaRUt
hSosy1QZqvO2Cf75l3D/YfPkdxwXaYdp2OKvf/lr/3h31H+0f32XuHhh//LsFrpGdBTOIhcyVU3X
LGy0f32X5FYzumAv+rMDC7P2y+NYsH0ASkGSg10e33C2ENBn6ZQHle2Ks5QfA3LVx49zZF//c+LH
KdRFIdlr+lPWdcUuR/O+yIdsLOdiOBWZ4vyxTidqxEAXL2KfCsD3JuU0R1sR/xr+5eP7SYmF3LLH
n28VlmW0sRKXgiIASCd5ECLouvd2WrYQUvDXYy2UjMckpuD2oFH5dlJCUsfcwdhQzSeWPOjzQ+Zo
+l4P8DKY+365TpP1gh82WJ8t1IQIqkOevPy+cy1tdQotKOZO6B5kSx70psN34X20KNjGjL1ZnRQ2
P3KiOrdYiDAg54gy3LRNOxyJkY03k26dIrUD3QXAo52i4sUzo8sYhwHPAMdiAZn7q6bW8herHV5s
XE3umpmaNUD8hPjQpUdlrr9P4G6FaXqUPbGYssMvt/uPW+rXW4ib+f+4h2xTUD5M/lGzHEOO/7Ie
sYWIate0tTMZ4WEDioIS3flQtzr7hCTQKUtGsHaQI7IpP4XphIuiCnGdb0FxkAc9UQuCV6Dz3jt/
+SjHXRKVC9RnxNP9AXhmvGFVlFzkoe215EImlL9t4ex7XTgHZGS8dKLwhOU4Mh+hnJLMp+zMH9UZ
1YGTnCpeIkoBtVBTn6uxj3c1gH0M8KzsAf+KTdS3XyTkOYgIHaDA9lYo+7D9A4558lRBMd/PpuzL
UKVvzUJ/kq2PwY+5iiCzDpzbp4ai2sN5H0kNteNBR1N5UIXHl+6jrREMA5Mzj78PyVlebYyHDnHU
j6nGPP5xkvz0y5zGTbGzndX+aPMuNeCqc1I7kAt789JkWFQuWiueUQQO6SrqI/ZRp85FAnpwwTyK
SLsGVr7AxAIHbNg4M+/h40DBov1L07axwwhHvA3klH4iJdAF6Osts5sEyRmUjjN43EooV2giEyO4
+YAlMVkFGyisFaFrJSQU3wZjElGi0o63wmwRKLApW/z9rWvOK+WPlStPP4fCbIuHs4lUVAjnj3d7
N6jU8QojOWs631urx1dHxN6x6sy1Zcc4VOFf4veg5uJiQv3fA7VBv+EudGpU+56sBHjHGwEdV1tA
Wc5vprxOd5PXvr33Ydthh5V2r2m3uARU96qRidWoqt7SszQX2UYfdIcJHnuyGEpDW2c69uoDAZ6y
Spqz4VOyFsT+M8VhN5lJwnMAzu5vU9v0z2FqxHu2aWfZgkL+938ZYf+bv4yt2bwX1PkV9ed7wRjL
fBycJDl3Y7WDKhGc5sShEWfNopFH6O/FqZt9D97b8qPfGU9xHIPVMYoYkUVIxE7B25R1fHtTRu1r
HJagEkf1bcgtHmNKfezhIVxQLLnXuMMBwx2V2ZtWITgJUwPvpjkCSkGHWMqPrNjdjEgNs94//jLB
yDqsV4B+VridLNGAVDf5iBttp/cNO3w9EsDnxbGty27jOnZ7AflmIUtH/Jv5kN0D91tcsqRjd2Jm
p6CIlR8fQ7XNTlqhgvjCUAp8q5/v//7P7f6+yBQ6FTZ4ZejCcFRT8Bf/40b0oibSTad3D2rfm0ss
GPTDx6GYE8uyOeQ58f2PtuwEM07nH9PfZ8pOQ1hsALVs9zFFfvrjMnA20cPMP5l9tvXrTynINi1U
xLJrK1GaU93AE4xiKgvNtlNhTcxIkh5eIVqCNO0OdZUuBY5ORAjnkQideE14LEx+TIIKne1tC12N
7JNnzwezLJof53yMNH4c7pTCugTyMvbPU5SIWj/TBWlluvnE21yvKblI/Okg2xRNTgfZ5CupY4iD
S0zXTM2DnsD0FdhrlzAwEb44mKUkodg7Gj7QrebrT/KT7EMt8+jofrTowvECb2JdNpF7qvLe3Kl9
RGSDljK/BOQnqgSm/7D5cP98tXJfOLxcNYLYumGo7h9b/cEVvtdHBmUK1ZiuwKDoV7+DRu0ndbyz
/cy4yj5t0voNYuZpqWYTm2rfQJGNGwu3hSiLG+i39imYPcHmVuOJmP3v/DE38+BUs6ah5Ke46WPy
4FPuf0/bmbBS+v5RfqLi3CWqUxt8NX8f6QjMZ4uI3LEdBNOe0lz0MBbigVWgEyt2nZ5Ia1XVzqGa
pRhWy3pkVAYmdfmTq1fuIU4n9kbI7o4A6giX6Dj+yObHoRqcH1M++lg7uMcq3E/tnszTiA1vXxzw
lVjZtjOcktzAjkF+bKipMDcQdi5kP2F19gZSXjFPgmuOAZtmviDFR4BYl09ixhDFqCyouMHFFDHn
v9rDWP4Y+eiLAoC9hFYXIpk9mAlm5qS8BkTLXnqLM1Rw3w0eXjoqOrDKRADU6Tx4yhIgwd8/POw/
32LC0nhOW7pjEBdSWcj/voZPjDEkw23Y+xb7K6oD4VJU6zGo3G1e9yDwdQMc60D13VCgt6zz6aYx
bPeRAnZxrEdK0WUzspt22zjWuH4fzfCaVgO13A9uZ65CXGBWeeVUd1MZHHiiZjeypbQdz0a3eJQt
mDnEAEThr/Ui0NeyTx7Y26zHPB9v7NJskQT6q6oiQJCyJfifWjWB0lsohNUts3uVeim1N1bdOLmP
2EcFrR28hnXmr7Wmn4mbsXarYSqwyI06eHXU/g0ShnKX6tmnIAtPVt8U5zSKt+4khqs8kKker046
fbaJewCZ+1e/lekCPSs2ZJZC6dLf/18ZOhu335Yc7AEdSvsdy7ENDQOaPzZcjaFMlT5zfIoY9g6h
sfSUs31HgTZ/VAIEF2j0/ewEM99bFzlbomBuyr4/pzsRxliL0imyk+6GGcKtAKrIH9eUZ8prdGY5
57FqXoTzzsOcoJJPU3zS5DZF9slD2oc9rpPzHCsIa6SMtbELC6qt566PfuPjPDnvfWS+6sBVZQvB
Sn0i2k9wrzBAkdY1mhdI68Doye1p0CXem3LEstz4PCbfZaMsjPqmng+yqSQUg8aivxoqAFTZ9TEY
tzNKdOjBIfw84eN89pbaqqkidOTzqBz4uMA4+woJmzWpHMg7eJ6mH3WHvMPYubIrZzcVffdEgenn
vMOPumo0+8HPvsteW28rKuULJKjzpDB1gy2mielGNiuTClw3zuLV2JnOIe11+4qmF350VarbjsWt
sojtzl5jAUnwdh6Wcwq4fwuRBQcLrefZSbp2WiAIb/dKr1MwPjflSCOJ3PNhatB8z9Ejy2vbtUe4
7yQPzvzJRluYr0QLlahHYgQ1qIKEFffHVPfKc6bm1XliZYMVTQploWOruZYj8tDkrOYX8uMwatYW
W5uX977RsKsdVRWYd4dqcKtTTwJ/Rf80jbn2CVPilcML+E62Cgs7Hf7N7Uk2EwVPHK8EhCCbHg+u
rdaQwJdNvf3sYQp4MXPrRmhGf+Sb4jisu0y2VhPigUANsmunYuKzKBqKnec5pL4yAFkM/DKvDW+U
FK+kIFW8U1VA0bMCR3lkv5Ts1LCmCmFuul2ABwsLs51sagZ/ylSY5lk22d+vNLXr926PrXQyvx7k
oZTP8zqFpqMEn1qNYgoMTfo7g3jY9BgmPPAgS7b7sNTE0cASimxJSzyv77A3LkL1NQom8NlI/S4t
6qz3A6QVOPTx5Y9uSHLqUOrkyX6bPRRPesm2Q56fkOEKFPSRI35+Z10x7HOkHSKTr1Ri9oT+ZZcc
JG1CEiinAiqwG1yF5TCOmNxWnGJOWXKW8350zXPGSLkNACazdhioebb694Nv0TRJ7Gxtvrd4Ee9K
7od9OFGasDccVxypv+NfnmjID/RiulYtVrZ1rKl38qAiSOQ/tp9gR9Ln9SZAAl6TSGBQDHtAuddt
OcLIFu6YLgff2pTQUvam3SGLij9hb+99y9rmmzDZKyFTwYR9oJrWi7TsGFUOtaIin+5zx3puUaPj
UwinYT50DbsOXN4o/wLVPhsY1hf+89iJzIePAdknR+WAmRMu+jgDRzr/gFdWHn/R3TpfYlpBkX+a
BAJ2HTQt2w4jxN0qqLks+BKqBJwCiNs30JnzGwT8K5JkFkgDYyabzfvHuW8qc+sIEL2iImSePPe1
8zzZGudT5flB3Lv/YT9M+uj3t5OBKlYTpuFauhCqbv/5dlIEJTUVqYENTizkFh21eMqpJY4BN97B
ILLvvXBaR6mVP5FtG0925VGbP2TFU0ZF2Naxs3gTdEEJuT0PScvwV2W9/RT6Pjwewl5idjV673Or
3NwH819bdpFLqVGwJE+hm+C61+MzO/fI7p/nyOv083+d7PrZb8/X+pj6s98y4ADJlmHU4y4BzIEc
dWwOIsSIQlXTHH5ol925oJ9WYzrAEp2bckCgbOh4gQPvsrK7Qh+am3hSd7IlZ821tNsoE9RY/LwQ
NTc4xaQ+EOb5Ql4WU4rhUCTqxuVRHjof67BmPrSkC5YpXjgrOVBHRnl0avw79rKdAtHicZ+vA1MN
7k2qVvBEEdp+NHKaU2qcmmB8jMaCZecA1B1q5KDt5WQVU8CNrmJT4dWNAQMtVG5Z5Hu3osViqAD+
tJZ9Uat7VE3CWTHjUqC3pCkH+hblfJxWF3lWGgwxOwVzR8I62fQdyNbOc6tbxJblqRiIIZH+DpY/
m3KwmWck5HTlDF9Q6Iazw49m3o/VrZwmu5yJvG5d1LcDK7WKLDW74BwswsA1ViSc8VftwAiRPkuH
8/tQbeInKodkJ5WNlHbJzrqfPuE//pJEo4WFYMsSXrS3/oRV1KFrq/o/BEpALzt/rL9N6iJsokio
bnFZmcPpv6+/Pb0aEIOl0Ra17iKeiuCoTNqrX4Xi9v2g9drWN6GZRSbAWMqegIiAmW7WeGGQrzF7
obB0g33/Pq6W9mPdV/rx4xIVdAtskxFmzlc1o5jIvOMYO63ILxG86IMR6PVFzIe6BN6SpnDLqQo9
5MJv3rt+9oeZN/cnVHb+3jca3Q53PW0fQiC96KJyL5jHwPc3SwrA5+bHwKigEUH4fkLP5F70GJ0F
9af3KnanR3noDJ/qSUpi/JX8aBL3JEk6tlcF3vBW9sUqUczoqnSe/3kMjBH9TKaCfaQJR2apGHXy
yL8asiol/xi+W8FnV6fkn7rmGujRED52OUzHqg4+60Mx7kBGq2t5+lDycLLe1DFo7imnQNym2qtO
14drYNByLAXzc6GqazkD9XlzDUSxloOyC2sof1kMbUbekhMo3uYpCBUagwUu+X5Ig9umx0JJ/gCB
vcjWcGs2TfMMzzLL+2kF4E2FiRqTFRV6WG7lxULk4uexx715numCPrZYs1wdobxQkCJOSqQKqjai
fkPm2Fth923dW4NZXRJtOFR5gVyQl9yXfzdXnmro1evkaPYqy7sUDW6qP8JKv1OnNnpzTP0B06Dw
0RchNtmEzw6VHUfXBDcQisWYwb+xAxT7leS0EWOp4eKdeZ1AxkCuhQEumxT2E67NxuTV0vHjhqn/
zdOi18Ga4sfc6qZ1pllkNuYDvwg1rfOAEQavkRoRmg+xDK/ikGptLQHBi7AuXiKz7Vbx1CWbKW3j
O68L47vKDZ8yL/eOsqWhYLq2xJ5wY1r2+HfELrWMaivSe1aSewX17ZPvkDkfMsr8ZVONx2FlaVG5
T/3ghiRFCSROmbyr0ymQVoy6jL4P/JLapHf3iYUPyugk1k42m7iuj0WIc00vKliKNUqkwberm5EF
yn1gi3FT2Jm5kk09xhkZ+4P0/Sslv4hOoGhbezCpqx/Z5q7/bAcEprYtq/rFx/eWImI0usLBPTUV
1L2U4qp1lv4wtyyC5FckCcYDJYTvY9jMGnKsYPn6PtaMxv/FefKaIBSNh787b/7p8if8/HnyN2M9
XFxUq/0yiTunzYpXIrjJamJheQ6b2CSEmhqrsQ/Nl8aeDdhV7asfkqnusPi5NqMSHuDvdRtPtYxH
EVcQ35hRD/mbbZTVp4H6nO1YinFHrVp4r7dRtpAzcrc7wFpInk3AsrD0q4cp7MttZHbDUakiBTWQ
0d2K2FXJ7JXmszk1kN9ytMDPHoI1rFyF8oCI3noOTDgCSjAMt5Ei3I3iphOqUC5jtY73fpnSDLSP
yxDM4TLnj8vkldYte7Vyj+gx1WU+On9zLXc2E5e/kqPkj/N3iGsBT/ZWaZSw10sM45y41n0Q8/2X
32QW0JcJQjkrvkzc6xEuLJ4tqALKGyprQtcNkMlGxkPlZD3oT/VHU47KZg0+d953dfvMrf39OBkA
QMWIcHNKAQFXFIbvijJv7uQBpwrQ4K+mS2hXgDoXPJ8O1sjewS8U874iNXGvsglSSy+/610vvMex
5DPK/elLh2XDwkljTCerQD9VNZaFciDuw12n6Mrj1IWYu1hDvGUz5j63KPjkBFPBFabsvROeRdH5
fcGN+hbQtnqWi+6PxTlrV6K9qsrDE/9T7HJZS5YVVK5+7JYA4rIdAWGe5AoEaIrMhi+Kqnwvuiy/
U9wmggTVE9HkZrnHExTLij5+UOZD1EOfc4zs3qIo6SESVOi7uneRE9oMo6Malu1ZDkKQxVUrdaqD
bCpKVq16fRtj6h3V+Bt6APBiX7W+KghvzMDQvmTZUFBVWaMVqkrLpEpPVDAjhlVmxdZX4WfqAuSb
cRvoVbX3gFNtCyfLH3CF+CxnWMFwZ6TNmT1M9zBNaDzyNtRfhp+ffKF8l10/P8hZgej1l59d7x8u
sVlTYJQ6wcNgwsy3fRbuRdGfm4wwkjk3BdZg23xC4DOn95+aFk9mUfoAA0x8l4C1tPA41y62xEuK
PufdTQXWLIa5VmR6uY+TqLCQufjZ9MgOKCUW0lTnVMNzVx6gDrNI1ZrjR39i8Ad/H/w5t7amk4VY
Zk8RyRx8+Hl+2KfKtojV7zxWvKs8gDnS1mDFgAeL5kef4rUKfkBtRcKdeXJgrjE7q0mw/+iSn4r4
lcIF7ZJl5KDkzMzyHrG98o9BZj9hNu1SFaI/OyKwDiZlSNcCRvQ1ZN28zFQFMxGnZf1WEVZbNxiA
sJNjWE5MdJskXdlRkVqYprJIcQQ7h168c2zHfb+MUvYs+xIoZp5zo7pde81kTJSWPreS31o6Zo7c
f86NK+L2Clmpvh3nQzfeOBOLzFjR7e7Oih33Uhpddo2zViza3hq2kR5nV3mohWsdPeGe1Eml+haK
Tm1rOEVZ9R282qU1twq71XgAQwkLBv0qW/6syhyqknfiPJhBn1klbpJQq09Tt5N8p5IeW2Va+dnz
jX5VijTe+jjEfCp05bulFNVbHle7Qe+ot/Lxhyf0r5zcOsWxRIGBmfpZ/Fn3qf+cp4Kg+NYqqfjk
dNRvJGFs7Z2wbK6uQsHKkPnZW7ZNnAq7e83A3haAxMGu9W2ghZU4yGapG9shC4ZzmFfDWX6C38u2
4ufk0lBr0IFYJR5ASL5P1sphY5ajfaxm4lwxH7wON4xcLQBix/WPPvkpK1sH0Uq4/aNfNoUZwHZT
BxwhcHRAeMKpH1cCQaLcyL73AdX45Upj65ubMqAkF/TvlzQfvG9AYdHxeeIrZAWgFk06W0RgBp0V
gQPz3e7OAxTcdTeU0+PPkxqslRtuzq9e6s6vDE5yEL1s2iAEnVXrb0alUt2Tw/nxq/E5TKL8ACS8
AEdujs9uwQo4xEv39G+m6fO09Pdp/RBAhNWJnc399mBlh7T1n4RGZTR+C/XjZEBYqFKv/1pG3jon
hO9jG1avvDjL3waPDF0UD/4TD+0Qpx1DXIvJgXShCiw1dCsBpIJuQkxh47BZd9prVCZXwIb1d7Wo
V9RYWq/4MotF5yTR/YBZyYZMZHc01bQ96UWJirgyqk8qgPhFAGLkLYAB4Opl/d3y6ycVJPVTnyeg
hNIwuESRiaA6G3ZACcdNVurjiwO/Cpz6s0DPvBsjb9j0fj6+RMWb7PYC949uzKL9xTRMzV3pgmbB
1bfeYX6RPVeJeuNhP3ZXj1Z66w/hQ4Eu+dmtI7aJGA5tZJOMVrGgYHq46aBKP1iY8smzO1++fVDF
1mWWPbupSlVaF+W4hBjZXR2avHi0geq9qDCeKB2kpr5W7xFZpLeN0t+JMDafQuJR+7AAOhLZ2YNm
mOLQ+1O0Tqmmxo5ToKfUNS2iliHBZMLUv8kW2DVwIhn2O2ejRps6z/g4kPWJL0ogSO2O7VH223OX
7O+SAAsAZTNzZMeyOYRtOD4XwRt1FYRj62E8lfhfUPtDN7AwdLH51Bw6eDzP8fj1f5w1efaPa4W4
WqEif8x0ABEG5fU7pLM4qthOsJUcLEKx/IDCT5JVEQhKxmQb9CHEzlIHxj9MNjYPmX0b4o/q6r12
Q7m/TaUGZJseowM5luHmW9jTdFIg/241ttrHxuqaY9Yb+ZYX6HhtgjZdlXxLHz1NUO1d5u5Xqw/X
vBS43dlBwkSq7P9N2Xktx210bfeKUIUcTidx8jCJQScoBRs5Z1z9v7qH5siy3q/qP3AXevdukBoP
EXZYz4/MSXnParbk7rIvdTyC9YHsT9817Xy905Tbmee1e3vu4hXY5fSNLsUXQv7m33F5sXjlXuR+
rC4p6w0Oua61O6VQ/3M0fa7+Tz+lN98ol2ieoqp77ey5euyzWD+FBeK0oz4p7zl4q0Wbpea5msvk
wZjcvxJSqu8TCOiVkqogQroYYQPN20l/20Ww2kDdhr8cs3hvEa5zkNlEPYUmmpxXzrRX3aeuGM6k
zgDSTMnLNEfK3owgxyEq4LwXavsjTqP6AZKIxS0RhLmhh+770A055bJuSvvdmD3xLPyAFK/zzh0v
W/OrzrtWT/M3Hd20UDHf4QwUkXseoYkDz0WlozMMhwIdYRODjzzcIfBBToiZXLRpFroeNaVHozI9
E1tpu2ZQ02huwb837fXMt31ysw41VicWV6bwTs1yolj8c+Ca0/7vqUZA80Av0ccOZOGt3Uz7UOZF
P9xhUE/8l35xLaqzSI8nh0lM61wotOo1pd1iGoxTvo7mydvIVYvU+qauTcCBYlU3Y3frKq5N83Ce
fuGTj0m7QUeSq/JntEXw4zqDwkO+BF154TpZ5vAU1MnVM83D7EtSxotAh73qB0lJhTmMCN4ltKXC
5Xwrp1VThKfOKqBRs6iLIbVqMHedpx6kzQubFFRbyrPMTGZ2acHfqSewedcdVRduAkjudO1rMGa8
RL1Eqv1o+pH3lg0eCDy+/Pco4bp3sdJF+y7o9FMzteU6b4ryiwOBg2fSYv5p8M4o/2o0gOq37TyM
zYBRuo/tCpX8JwQRyzX6Dt2dUfPnBTzZOjoWL++Opo4vOsAJWpuAAVIlPr5kU4dyUaIFG7lq1Na4
iq1ghrLDam/Sm1kjDXKQq2XTvhV5WF+QfxxfRnKRpdkMT35leM88lC6g0vg0LEwV/RNFfg5qfmmZ
PdQqU4M7oKgomHv9a1yhsUjnTHWQq3NYbgNqWp8I1NaPFKlfzVGkaXsa6oFVik0ADtGcVBTK0kR+
sqBEY0Gv3jpIx/QxicN8PygKzfMi5CSHeX7t8mp8lJORBtdlRg/fVr6AotXy4R9ZYVYvi+yVlvER
rlH4NIR6Rbd56IQ7zwvUdZSDXwY2DhxooJ7wiNgdmK5Pm8Jt6BypOnLywpv+UvOsi0Eu1ABjjo1h
IQuMCUVxkKXoO6Llkz+PrXWGtuKea6PNn4OSRpPcn9CGFos0xMa7dCRaKFdBLFi73kaC2OwQCIh0
G+SdUjyh44tcgDApXf5xJG23qe+56F/cfP60ZUBBDUAwsq19TSvnoL3XCcQ6VwNDZYppoPWHPrbL
53DM1WOZzpDsEOh+7wLanqtJnUhG+/5DWiivcjtEn3RZJnbDO1SdrYoyGJZlG6OjNuvGq5qAiCv1
9HmsW+N+oj1b3sydidYjLYG9JL3kJrexk4Nc/e8m6ZWhIBWJmp02tMx9J7RHOje09repPKrFqjzS
wyDZ2pp2J32tquBbenP+v/f+dip5ht9sDneVdZk1tNX0gXew8l6tr4fu6NI7V1FTMmelTpP2kEZC
qQ/jdemXDZmgfOVV366kUQ6UIczF6XrCDj4nEE7EFSCBkFIIgmltUT63aCLKc2BcQRHPQvgnCHbc
cf0bCXtlHyZpBws7bdHZ+HGzX7eGHX/zg8N1zGiz2V6VXTmchz3wHiZyq2OExaafKHIi88EPqz/P
TGbgW4fu5Fae9Ho+Q6cidwr0xwhYdl23fF8SD3AoeYhZXYiKrck3TteZXJADQsc7GrGMfSR8b3ZH
1ZJz1ps/wUbFW1Oe4+Zi8+Euq6hyiah+/gh52HR+vzJNUvk37+tu3mnghRmtvrjO5U/oUYs+w/J5
RGgTRVWybOteTdvHrBvbR8Cil9h3qCgVJsOpgpNpBg9yTZpCjYIYuakNwaIu6865EIDOftuAGGVL
Rw2DPZjlunXQvL6d5POn2DEPMzGX1QlagKaiwlGCialS/y0aabO/zoq8O9FJiUaInEeOgMQlnLUR
K9ImB5SQ8JnVLF0HKmLFBjrtvyxL70psobTVvYti5ev1rNImzyBdItRcD2Ear6T9Fxe52piTsYgG
z1m3k7Y0Dac7hOJ39hVfpTuNiMnJFYM1TX+XE18Pj4JJGF8uWCO5Os+5u2wL2G1yRdpsJ0POS84p
x7UQb6NG6mqU6x8nj8hRz7z6SschSF5oWCHjHEzlU1T4R9pE27PvpuVTm5PdhfQdA4jMUtGE+zzP
NfF6uTg6yZq6XPDullU8tVY+3FOauJKL8mSAtLoloApqisUGNwlFKXPyIhflJqhHQkzyrSXlvJVZ
LS93CPbZrv4+NXa/+y2j1TfW1S59ZUJLhtM//X85R/uP781NHn3ab4F4aYdAdT23nF1/Dx1VpS67
RBUNhDyE1Q8yCjPYDajA/5hmF868EvfNg3Rtne5BmuRMRm54ff3TRnkueebPjVk///Fc8jSfXrfT
yx9rWdX19P8+1yh+r3+b5EZ5rs9/UD8bX91KPFOKGNOnWXrK2ee/4A/n+1+fxh/O9f/xAfXomxw8
O/xm98Wd1TrmRWkprPcBTGxscD5r+QAJ+NB7SPK/5Jq0WIViIrw8OHdy2id1cSqm6VnOZvJUT3U+
xQvksbvrE2pF2G+N2Hi45G4Mzp/AXUkwfUTIu4W/g/jisUn4NsqVibzy6boAoi5b8tjKzUy6p632
z046XYBViXYmaczFijsWp2TW+qNW2MggaDa6X6334IQRQ8fTvZIBKLzZxpRn+rLUsrV0kQtgPOh+
DRubaJ3YJgZqoA+lV04nOQtdooUVuuc6JP8HuUlveZOgMuX7zTRSZLOhPh9pSeEmd3ZNRsVgUrqb
m202H0E0nTo3yC8yHWXOMD3ETKaqPmdyTWmG65pMHYlZhdbrb57XFFefPiKUPmbRc5P209fINSIY
bbN70ApNvGNEz2nv/WqnC52qyTk5GUhenxtIFvT/tsMa8eP4LAc1CZPrUdAW7RqxiFJII8fnXxbE
tKwjnr4t89tvdjmFyuQdZgGt+NN5hQ3JxGUDwoFaEX6Rq1uQ9geFlCayGir9m0JpVaqyco2e7HUg
tVnlobTGcQbYXXpFrTLbSDWw4WqVDoFR+/qSeoEt/0L3bpQCr9LmBC5BlSY2VxCHwSKJoUlT7zDp
agd0+tOYZwrxlqLb+D3dyLso58K96LKIx6lg9gDWWOoA7UpYr2vyLNfD1KdmP2yHbcvbwrkubd4z
M/1QGTWk+Az+yF0XOtWiaxvk3BMn+1nyur69Lo+IJ+2VUD0BSKMWZgwKtCqDwFtfl1E6809zfSgp
PweNIs9feebaNEa0jgM0PAt9iNDKQxKjE30C0pZN2ccRwuoTyEI1eUviwdoi0BRudRW14SDIMqgM
2hBe8hBYj92+/2Ki0DYkeTQ+d6i97aTXmKGGAHMFsVBzaJxVF6zD0m7X9I61SzWuOxRmuA9aRtBd
BzMFJAzZG77Bvxeks6spp8SO0r1OGZK2kDZPL8yTAjtYnENabmdrwGzvVNd8GZCa3SUwgJRGNU5y
CArFnxawo77rkeLf/WKThzWKVkhtw/YXO7zPbXKqFC600gbBkq7hAdohJi1V3IaER7DE9IKTnN4G
6abHlCgLsbfb4LSoQXCV7ZZ269akDO/AiBPyyGi8W0NpcdYU1IVPcnEAqCMX+QSmhRM039IG2rvM
XwAUSi9iek11yKmlzL9O3fRf09/2+qwCu+sWLX/fe3J78xPJYn1ZZV28VY1wftL1TEP/NANTJ1al
bUBGLKFf9SJNVAQhNdHaJLrgIjzBmuou/VDtbv7ZUAL4itXicN2O8NLWj3lFavt3oOQhECsCPues
coqz7Xs0pJugSftgZHpbEEdyNQ16VLxn8mUrudwHcQYiQRiFz+/7/n3ChHzUMtTHGXHaSDE2mikI
gePU9isYJsn6Og+sarrMiJJrVnZ/NXXO9OEikz9W7gZrJHU1usxD3jArpfkRoq2+qeKwoVXHqK9D
ICSOY17K1nk1hMTqLHSG7cp8nfPcQcnXHTaVQ7OXD/ZjgUzvhBLQoO5cN4bY4RINivXAJH2bWueC
4MMyburoeyBq3REye4lmF5hzoDR3g24mz57/o3eT6SAHM+o+jv6n7ebSGeOwcYvgm2orsNiMtQX2
af/7E6I+0yBaGtcaKfkoJwfS1r/YySqgwk7P2T4vvFNsowQfxCRnPV1LvmhUrKO3FNl8d0BF6VNN
53Pa5AeCfdMdwo3GRct8fZX5pFaBhmqLrjayb2Sjz2GsP6saFXhdrU2bLG+tjYzM275JWgQQ4Il+
/+HVub++rdNxcRrsBMieeOOXe1r+7DaRmN72FAhbvrpnQloz2MfSP8dpNh+Rbw4I1vb9c1f0zZNK
xF9MroNRPQHybEQ2gfUq0MGy1TqqlG28r4NZXyVe+RC4RvtANWRLirzYyl80JtS916zQWspfyRwp
0256M93JqUWZn9wUTWn7VBrlVppp4P7YpPHOfexiCPlKqluH0BhfQzR1H6cIAF9l9fOmohca/hM2
OUSpFlODDhHvZiuddG94o3uSu2LXCcjOq+vbifzQgLodhIh8f55Id0NtVZfcaG62NlX/nnuPFGEg
aGLo7K2rrAlQllPDZmFMWnCUcwLv9pqCAqgLXR7RYiGcHIgu8+7mZJTgN+0CXdxfnNQwKPjjEP7S
M8y4FRc8XHirbPwK5LM7DIBvQrQ+koOc0uzK+43ZfaGLN6WFrsrv5eDnWn6fGdmaYM6AJDn2ubba
fTAOD6UVVdbJzgtrE1Ln5hqJuwJPs40s+sKysNY3hchZOVCVGiN9L1HTQQZu/DDn8ZfO6bj61XS2
OSqR0Ux7pP+s41ungnsU075T3LMyJVvp0fYXmGzTvtW10ll2Y8/v/tsQ++4WagUiBsFd128cpPv+
soeXlms/Mc45v8B+zr/aeZAtieoeVWWEkKX9pY5GfZKDwjPs9Sj0AuTktKxeEQRuUSunEo7Gil8v
uLVHvJzO7U2MzOcxb/zl5PQeOqZHHlTTU2hNZneX54AL4fwFa7lYmkalrtRI6/aeM++kTQlsj1tc
pM9C3gDVRXQ+eA4yv3ZujYxX7/Gb6nXwSDbmZxEo5tcRSvmSwni63bOcggGY9PRrsyFWO4+m9ZSi
3s6kWitoVdrOvVM6lNS+fk6nJiCFnzbxdTWWq3JqlcrpOv10jkhNPgRDHBy0IPirUCPEVtQhWI9u
pT13vhkepjiHQt4a2rPbOMW9pzo7uRh0mIKmW5Rjaz9KU5ZEPysjT05y5sJesdiCXI2KqDFXUpJj
yB5uwi4tjk7f5OlKHqIHNKupgZqeWKUxhj7wSOXGkHDLHmvUUyyEC6iwqb7J53OdYr8lwij2se5p
vUiN4kuao4KXDjDUF7kcw5bQUAyQcymXckezBh5f52PqU1jC3163a4Oovh/8DK54n3nfSfkvEFax
f3oNbbl0wxWkrCqSm5++kP+aJbc2V/pWRmd+AYidL/KmPeYih04h044ASv+V5AGlWv6EJkaZDMj9
uv7Wjn370pgkqNMh7x98uyHJSVUWQC3qqwxb7096jqBi6/cfU7naZrp+XfWVHAxaY1SnCJbpotKT
eqOAMNz5cAkeZsKBtLZH+Y/Cb/aW4Ruvf/LIQguh9bnPyT8QH0+HVz4AchNiIgcZD7f0LKAzrKNC
9t8LMoA+ai9yEw9JIexo4aGH4ccGKyLf2doxfD+ZHq65+1qWf9+Es/fU5/MmFfcZM/D9PaDHeQn9
3HhVxgkafgTO8t+bDBg/T02r/rJppGNWSetLKSq8LVHT7dlUDsGH6lehLAKvAojKv8+VtOlXcs8g
6sYJkhpojWPrxFTabuehPykAwoFLguol1V+NeS4bFfVDJIsvnoNy8qJCjMoYiuGklNiuC0qJ1NR4
vG7yB3e4DIYTHsd03kZhbSNzPzbarvHCdwhiDqpOmjLe1Ykghwrn6z6bBsa10cXku8SZqVLjp7lk
2lZ0bITrLJ7Gi3SXQ9BpL2M2b6kQgKokPg75j1TVyGET9WpyKv+RIN6chWY62dUmnaWftMmPQDpr
n37Xz1PODbHv9lnd9skt8lz594ZLOkQ4hA/12j6GnWYfg2kiUHubyyMdKR1UXKdqI6foYlQfPtFy
zOiD4LGu31HjwWN1Re7ItK3+bIshVdDIyXJSC5NckUY5NBTd0GztGYgQJcO57vr+fN1tOO+l16D3
jur6Xa/q0Vvd3Tdq41EgWav0tfH5SzMaF+a6KSv36kUU/0uXpAppQJQy1CA9SK8+LpG00lWoy7Vb
rsI+baDr28a9HWbmfd942tGdiHUKkylM0l4DtRuatDtJuxxKBUy/N47tHVlhHdhkN29oxhNoxzqB
sTLy1Y4cstSftmTMmodMDNKGFhntpsJFDqDJ+6WboKDnukFlnwW/5LmKUGZLtUY9FYOQIApHeKZx
MbxMqflSFYb9s0ybPUUJ2fv/dC0H+0WBZPCTV1BiuO2Ha2Dov541C5z+RbgW4qz1f89atoMH8Aby
FFUP93AJ9RXy0vkaWWGeTYWtmKIWBUzooTeb7Q3NaYKtYggP6SaHqBpXiqkgdmD7zr2RhcFhLJLH
cUZxJU4gCqWGr54yq9BOTVUhiS0PvWnwloaaI47Vwde6GhFYITIm3FFmCBbEAsY76S1tv+zuUnKe
safR00xmjUJscd5U7+x9rwHEdmftYBNS+qgddawj1Ht1B7ZtDwAsf0wAKT4aQ+WT1tCgi4qpXNB0
KLudUZY7aeMZJ39EjZ7XQxB0YlKUzrCPadtbyDXplQbww/UO8QPpIhdgGT9qqsclSJzbK3L/nNnD
5vbTgUhNd9qYIFkjPOQm30SGrwjaaXuzqY2+GLQ63qte+BxCb0WDkKE2qZdZVBT3VqPoFxM2nQ+B
/xWO6F+PAJfI6TQG6nVL3Cj21pvDJ6hM6qmxwdt4eXD0OgNIQm/t53BGb1QMdueNZ9imJJf1lnDY
v+xoK6/VKHFgnxCLlOG8PDb7w0QXG3QzyssRD+4Pfsa92wji9DgqoX3UxXWoK0zrlylaGkK7GtiO
dPmT381Wk27QZ4+Kf3E6OfTiyO2cDbAH+0wXIrhsglT72rTDp3CIimNbjV+vcQoRrJiFR8CDwl7a
Pj3gOYZPXuC1uyjMhkVBc9W9mQsJrjCbv1YtZcDwENNz2jbKtuqV1vUXPpHxBREOKESG454c7y85
acYUxURhdm07FbrKG8gABdIg/5jk0VzEf/dVaGx/s7tD1S0V33jQK/ScRRcOecmS6+UwbEoqgS7w
j8PtVKTZne3V1bK2bAomrcS6R6PNuvdixd+YGYqRHREAMJv0eh1RGj5KFzlQSBjTBQy/Mw1oxjGM
HSAI3mEl3SYSPYhGHNF50Ru7LtUrY6XRcHdWcZY26RZSKUnPWIXOpQi49W1t7yK/ef494hZVX2eV
b3mMzOgjxRrlom5m/QXyFdhCOGgPntYXm7gw81MYd8Wu9pvgTlVren5mXtAz0/o5cT0Vjxzt8TZk
adAdqfTzdJS8Lq6Pxqlc5PlU3UT69L2FVr3vxRBARsooveLQnuYPY5al+nXKL83ypIflxkmzF2cw
eKok/H9o6iqvFzWJ849Dr34n62sDbqLNFaBScBdVAx2yfF5a3yQvbhfYd25keHcGEeQvrpZenDro
v3slr6lZk4z3Fdipg+/SlOe4Zf09WMv1wEPjwZlhQAPcHck2BdOGKoXh2KtWfyza97yf+oM3EOvm
zoipt5uPxZubr4ztKgQ4vpQut4XYPJUzylOpEsUH14eDTVVhfLhNpc0WC/JIDpk/UwxBCTHh0cho
V4Wc/+Y0zPWDn9X5gVBK8Oin0V/q5Pl7OZvF2z6dFFrezw/SMvTIxEex9yaXrk4xL3rxhA7sbU9k
5JBf64CgljirHGKt2ZEzj85yBrDXPvswZm8nokfG2dK+/5o5QGLJZF5qMcgjSzzQkc8yrwvu6KO3
OCdv1L7pBOpq+xKZoXOBFdHuaFb68dv2ic78lZNPAK2E73W7axj3yD15+4+zOXBhopgaEAPGNMFc
wBcrBLfSjWzJV6b5ozlfcTPteJuSUHoew0sW5bSeu4E5r3L1pxmr2jEjmXSaiXHOK5jLGpBOA/k1
0RPiNZZ/zufpo2lMmFzffZ1DPz0lvILfcd0TfR4Tseiu4CGxKb7LmRxSR/NhworVyUdtxNbD45S7
yunmIo8QqREynfOw1sE/L6u5eQNWbj2lk7uYatd4sMUM/DbyqjTaoK7ItG4VC5bTcMr7sVmiwVBt
Mh4hYurXYThx5/N2NXIV8bJBwCQv7f6MiI7zMAboT1RcX6/OHi9hBzdJfiRyMYmcB95cUjAE1VPv
Ry+JQ2/5Qk06qgu08RVFk2Q/iVmYx94FuR/tiPjlHf0UeUbaxRvWfJVBkstt0icL1T9uM6f6zsl9
3nwtfVf5useLbkvZPPhShEfFoW4i7ODl1vZXm1yW7o7G5djLEf+Q3nLwA6rbr/MyV4nHdEL8U5xM
Dg6tMlROkL8A37CPnC45ubSbbJ2JEjgxM5QkOcmjQEwnMhjcvyBWrUL6PZfSeHPsCa9eveW+uKeS
rwtih6JMNt/85FEeQuZZFFz9Kse3DkohmAEzWDJalGgsMjdKaI5HUIrjEakhvnGf0zzMFZi7nh0v
KI/sr46eWJY+0N8zIKefeyxfyCdNI/F7FS7gQp6Sru/KhwrdojJzaXX12bbmfm/T43uRw9TE5dHR
kx0VifwPl7bezCBVdNwXfjE2nv4cEhXao5r7573U3q4UY4CkeEY+t1zN9GZ8cULkNjLwA75VK1/o
qT31nTXfl2XOc8sU+ZRrZQvZIGkPmb2wu7R5qBDrFkT54q5zYu25LnU0PmihpBPxQBotewszr18r
WmEc7CxsiDTYjrlFfgnie6sCihwgIOmGT828nF8PpbUmp5gvHCrHr15/9LedhnB76HH/+LfjHMMW
rzz4yg15nLu4tb4rcBhOcnDL/uPoZkM0k24F4HU302++nl+hCmfq3+X2iBg7uXBxztvpdH2g5BON
Q2nP/eHcjB2Et6bU7lsag5G/8pO1nNKCpt1nDtAm2t6/3UzyqB4n+Ig8HYcAIGBCFQhV2hSv3JWZ
r95LlyATlwDe7pZyKhfUjFuCi76PPLkxZWikqTplfrmyi+L43hJQTRrCRxTYcirvxMCFLVkBLdNW
atWW+kIuS0ekV/b5WLj70Am+TmEC00CSoZDy2qreRKQKEMgkuFCVBIFkmd/TmSRK98bQGo9dGb41
ZJVOFtWxz34ZBitjHrJtFc/9czRO9l2ROYh/iNW8M/KTnvrf5GLF5fGoKdE3rQYypit2fDHFMPBS
xuXfLle3BXk0wj7eoiCeLORUSNRc5FE4KvZx5n4qTwK9j/J9eapuDu8UB/YX1QXWqYvfSqHj7gr5
dlsM8uhPtj+5jGlHZ2E8r/7vrWM30Eug6+u0gy7WCroYsWllf5vKo04ixeSynEsfOaCQpexvW642
te7BomkawmD/OlesThBs3Y6uv9GwigWdG8UuRPLaNDPkikZ1znhms2Jl281VdoCwlR3k0SxWAAhs
TIcabk+zG+gv8BAqB3jLKs9T/UynmYiqZXWCwk8XQg8p88dJm54VEojviaMZ6yERfasDU4Lxiy71
Khrt+uBgZhGyGs3oPeazdQeyfj7UYohR0y53cm4Nak8mXR820aBHO0dOpZMW2n65kU7Xw7rJXww7
mXaaVpEORGeZPPyQOJQbqLyKzDDA76smAyVl+YdRzKTp5ienVmelS8VGmgGZ+l1TWt0LBYv9VolE
g1Fj9u/Qe3lviNVvA1Wg61atlT2Ac+ORz/2Hl2rzt6wtuFeEYwpSH+mDvAnvZ+R+aZTX0QYZAnVe
BUF8vGZNW5EhlenOuODxH5zoUc6kPeAVbUHPUrFsDEdbGnaQboPEn54KFflk+nXjRaZ6b3E0JhdK
OqzDBIBv0Qd1+0JwISJ9G2TkYJkms4cYDV0g1MCn5tJyJwO5a9GFpao0UeZZu82m0D9LmzzKMu01
MD1QTiFFxYisehdLDJXpuRfLH1/SbMj3NzuIneGo+O6ddChhFu16HeqGWSveQ+BTVBibSU2gMBgW
bjNA1hFNtW0UJtvAVN5pKL+YsWI6q7mM7KMGlIksgz9vuGEgVyXavsvCqFH4pIHJmlsdNSZqM+T0
ttr3bnuUU7kqp2pLt01X2En8Nz0UFV0TCPFYij6vZFMnQtDDikKiGI4OLZ9FZHwfI7e+aKg2vfbb
cZjRhdFMBYHsxuTW+mN2qB+S5AmKU+lHMufNDU3RkgzY6wN15cMUQLcovamEi6KSXvNa60rASINB
X+VBDAFMEjDCurZ47BzmrTyPlXL9C0Lzfoy9kHZcusUDq4y+UK81IFmPDWVPlNA/V+WRtBW+QgeE
Q+tjohc+HzNawdM4jxu3L3N/QVyw29XhHMF9UZi7P3uzyACazfWRzKe+aztt4yMM2S6kLaN3qV1k
pVdffaRRs+BB9zj+Zh9qJ6ZmmT96GLcgre4MgREom/lhtMNunfmZulUzJzxRPJSsA1iVSyVIo5Pd
KGTNQYVH+zaJCDDmdb/JMzV9mnN4/Cr5ie9o9qz9Nhz/9hzj1I5eTJ2BaXIL4SdULk3n5CbbbUwS
8YRmT7rs2zBfAb2E61QmIIgnMjsmD8r7KY2oILPFvc/lG0GVtw/+z53Og5vlW2jeyTwgfRAPvGWZ
yiVuW+UyOuEbktrJXs6kPcwTex/z5gpgCfnW0rPiR4oZksc5hqCpjdTQzIBVUbVzn43UUe7rvD8H
qqVtQ8G/Sqyal2d5+MsQFq+5x3vzzQRh2ALmh5geQeYDCL/50oRcW9xYGe4sNeridehODw0siH0s
VqUL71YE+NSQmoSOOufWdXZJQJza0CfUxfhjoHVjfjY7QrNBu+FiqTyYgeI/oIJMSYiufZUzac+q
yNxMheMvUdnwr25WP/ZLtcr7O+nXVyie9vQ2czF3n0wL2k8cZtrGnPzyLZ66TUGG/Xuo+KSuInM+
K55Xn+geVpby9T7pkXbk2/jeFKjSG8Gc7bs06w70nrwFCipImTka34pY3TUydZrO5rIdNJ4qo5Ts
lF8FL1psaquJsh6SEla3nfvShAsU6XuEqr40JtJHBPcFWDGM431LpcfimivwJiJhv897sa6YAtCT
JMTB5H5qk+11OfsZTE/yzpGWnl3eSg45goQoPnS+flfXpJc6B/Sx647B/ppugp/6ZNOJvGurznZW
ttoTGq7saDFVA6V7GtJuXWYpp44HMqKMbUHBpm68maimDkoW/+wNglxtkCXPtRIg3UlB5i6L52BV
WrxcOEooLqLjzJN4Zql7OZdHOfnUD6OcywHAXLymnudS0XA+FaZbXwunzFItVooWx6t8DNBcmtyL
yovwTrX7lqqIMZn3gxjkkRw8A5ybHYfo0kiKVaURtOyc8Iq4GujduhKpWsSUeN0M1hJGNUpKwaft
5iaRVNIuzkGpgEupYLe5EVZVNVTyhZzL4ToP7cZdK0n7w5one1/BhcgXeu/YezlHi9LZ63yAH0Y+
envvVz2f3dS4S6pdIIM6pbYyp3C49HUzXORRTJh/SfWTspa2oFJRcM/VCYV4+vXubo7S2wuLH3mT
5Lvf7ESaTpXZm0Jt9b6wy6+Nlre8HAfGF6fMvxYjKnOu1vmbuvKaQxAH4106pfqF7Ji1UsLIeKae
gCqILB7uhl4j0dzF4cIlv/BVHuU0kl+PbrbyZjMah2yBAvGqK7UHLxnPAFybV9Qcu33vBCY150yB
scDTSuJ4W2dW80oRRQLqMevPcmr4FEUl7ovXZuWFAN5Puac2EE8Pa9deSSdLRe818LncyWmjdU+I
xYK7LZENhjF9jz5LRplE8yZncsib3KcS0DC3gdJ7yAuY3j4Vg0dOkRtLf0eTAgl8wlyo15ei8ETT
ns2pdXaugTydXM1D1UJmXX2Qs+uGc+o2/XPoZcXazalkM1XNuu8oydmguR1PfogcZ01hcuzd1VT2
X0oxoPUWboHAFYvRho6PrIhWXgxU/XZNr75lOUwXaapyz9ulGpLPVYrMgRkld1ZWVZT3qcM51bRj
QwL/SZp6f4Li57rh3mvTiHKSI30jQstYrZq9HCzLtO94lwaTksd7ty5fh1rtN1QJNcsuU8Z7yALT
PYzjL3mpefQjYZIDN64OFbeg4brxj62soZ+Vib6Tm2axUy6WbB8y/z/bSZfUK2KRvCbH8bRsY0hr
ckDfoS4XVQifOuN/OPgGVqh6a8qF0wUsXR2k2SG62evUT8p+gs5KuLNAvOAl9B/m1m8LfUCvtGso
uyFrIoXWKd4w5iaq+qN8+ZDvGbNRuVyJ7H4xtcTVyixZRBYiQZVT0/SX6wS8bRqHF4DxwpNV5tt2
ciJoiH7/Ws88EV1TicVM07CVKsarzcNLaJbWl5w28MukK39JszoTCKRcwljPJgLFWo5GpCpi+Dm0
ry3Nou+gEimvCT/hhHLBTrt36SbtElAoj+Siy6Kc/UIkFNvlIhiUZTC1284ohj2t0cO+DYKPI60b
f516/UCEPo4e3Xp2PES6KS2K7PotrNFJTf1+ui/7Z3JY/cWRT3R2RHnYXM3cfieXu5ndPDdlHqk7
Ao/1Lq4CUpGFMWw6inK4M5nxnjbVHfUHwWHQItTBBn+4Lzr/zaXR8o1KSSTZhoI/vNaL3kJHbxdJ
koW0JibtS0VJB3nT6M0tvAnBxrClcJldHpyCVe9SSDtF4bPhJ+gU62N/mMeCnJc4UsVws92maZ17
5eI2Z79r5sh687Df5O0lUcqS2/3/o+y8ltw2tjX8RKhCDrckhxySEyRbwfYNylv2Rs4ZT38+LIwG
NC279rnp6l6hQWlIoLHC/1cZQEjxXjen8TeCWTEAmAutsJpwsOMnn3aAWvs+BQdxE/SfkpbKOli/
qFYTbQMKc2Z7O1GKSBugDoII68WniKkn4hjX1Ykm97z+CFB+u9ONoHpwB1KkMjjUFe7V0eGaU/Xf
mErVbxSufWrUdvhcFJTdjKBFnxzdqC/+ArtVxn/Mrp18iR0veOX9YamTqYyvxtwNp8zIvYdWiyPI
wWGY7Gcn+FAXh6b2ple78RJSZvakHROlzffdlIUfnA42wJ3ax1+rUSkI4+Egg5aaysW2+4/LHzJ/
yGOeZXWdX+AMHkIl/Clvp+I0ZO3vcAWS1qjNU+MuX2tJYcnwrpjl219C+r1muWIOWNcZD0ltQfxb
P/au9cf6tC+b8hvXSc6DRo0ajR1/XVY50QyzKcHBoavZUWrr2VoGmSVuaD2DXaoegJ+x9ukwp/NO
hJth72aPdUiVpchvTDzVdk7UTv6hxrr1LNobk16r2l1tg26/aQIIzONx5hbbpnO3I/isPllj+TgW
oEnKyujhsYKQdVEYoOlykioeGyq6ztzw46dJPbV1VTxnM/XUmUZBs0+X8AhjGUKQp5iC9DQ+jdHT
uhJFZE5fAcmgdAv4Lo75SfdnkVwdmHj/CJ2aoFPsjD+BQjycfD+yzpPpFq8+N69DW6Xhb4bTnMUn
jauPSVnxexuGBzgc/6y6qSdR7vc/JYb7R04s5Soii+jqi2u7Z1lNcTX85MON/dCAOvxQjU38Ubf/
Qx2u+lGHfuxBIz97kKXNqXKnGHBnRAvaZfTMAd36mCzzEZK5q9aaJ2X0HzKjjr4O8excrGbgV1/2
3d4LNOtCzrg5LmizYNopnFQB8lxxPbWa/GvivvpASlzgMcvhvKmPlqWZZz+DoU/V/PKsgSW4L/px
JioYxc9qQkOo99jY0ZfJdOqHbElqUj/bPs2+6xxqF6wTKmt84NeXlygZ5uUNaVtusqB5ncokXHXa
YvWPpnfulUdOswyXeEp49RTnxfEUlzs4AbDkYVrIMOI5LJ5klhcGOXxZU18GbXo4z1cnv4jSbz2q
Bjfl6msZvEVYyu8DHfR9kHzToOOg1n9KXoPKja51qHJ/yOz8K8WWr/IWAMzeLw5ftc8R+KrHMICC
HCCCFmxQkLS1dAKMO+DuDtJc9exPSv81t4Jd1w/25x6ovteun34VK8NsvMfYAYVOlhYv1QeXdp6z
LCHC/eA4Wvlxclq6GCdvtSLdWsPzG37IAwDLYqKOZ7s145e8CqIHZS6szxzKqPksx/zPsfrEM8/6
rxtPn6varX+pI3DP4M1KV291VI0z4Zv4hWPmm3etRyn36aBYvLMUSI/I3plz+TXJs/gTzcrh2cpi
61hbPJCyGVRRepf/U3Y0/ztVb71oYE4+J5obUlCHouEXqeZB8dsMVyQonWV9cdzaexxH+BYhr9MP
1WT2r5CHK6cicEYCAEn5ZEOBdfQoEPmYeb6xtyzd/+ok9TeqsKo/Q8reV3Qe6JEoEDeiixFMC6xK
wRnZhibp2o/OcFV4gyIRPJ9lZVG7VdF0U8YQM7/brOtVB2UN0HqLqtE0oGdCAAJkuRrJLn4JPkIz
eCm1t1YIYhIDv6bwxabYzo3yZ1ls4pDShJdwBl2iyVz9dKcQ49Ho9cPoAX3vLrs5VpWpZKOi8Fwn
cd+SYGgjY8/T5DmF8/RLUMTNUxTQsTMRh/ySGlX1aBu9cxCtB6QXbMKzdxJt1NbwC3OfuIq2cdwP
eufqHxoP6PEoLJLHxOFLU1bWJYH4+LkPj60FKA+lQSHkwS3dpHmS909BWT97AFwF+84o9VffoxSk
ij52mhYR7GBIQMmIQbd8Wa1yq/xIcNC5RnlD8/asAIupNEZ8FmPx5SVo2gOQbR63XQySWA9Dr9sH
ewLVjVtRmJ96vv57MoDtM7lW6o+WENM8pO5DDKT5gw+Qwc9OPLYfIEx+IH0Pbt9kkQFLB1c/i7HC
q97FUEHRK4EvfPJLGqjBy/ijdarwvPVbyEl5kZs2//ci3w7P7/Js6OqrF0NempjaVYa5CUnj/GAZ
mLHOS89CnLhoZ6uFbep+euO46SGZ0h+otst2srlagN5SqaoHd8b35ASvVfY+HuNsL6kFGWZ5L9/y
Ej9ei6lkK9ZkhqzVDLjrlAB7EQWkfV1LiHOMZ6trvPo0jU670waKVTRyuc9+otHuJVM4dIznBHbR
XKeyuE6vNi96tIG/AeoFX3Tqi/6Gn1cVwObpttXSepU0xw1Ab/MUGQ3787EY+eGKolbhQhu9QjsX
nHZfu8j5LNVbddLweLDMdSW695XoFksp+wI1dbWU7s93yzrK7AcqLLwH6ckNgZabmmh8lf5bIx2q
o2eE3kGUdpZlPwGKJbp14Me1N3TgUqVV1/b7/tm3o59FKT6JA9Nc7pn5FYql37i5/twlhkJhf/M2
cLQjSN48izhXfFslHq2pu9hvm4UeRnnWCwOoIdGDNjwcWwoJODqtFDg3ARmhwLlZ3wRoRCXrfMlG
rew4N3qZ0u7hw3Ga2ZwjWiDGCEVV4FU2FYe9fWzxOhNpNuAy8Pc5hUM0RaZeBIVfp05LaS7pb6e1
W9BWyLgnPAZ1GLUFRchcIIcESmhbimxDIFI0iqnSJHT2YiLGVLP51Az600Hauo3MCD8Y5rdcsAdl
pZbfti5tye8ExR8rNqH1Zi0t6H/xv5Owx9r/JzuSVug0FxgMtXePkdM6lDYYDjUJzDooayEesy9w
+2WXTT5UFhQFg95BdqQm424z3jbQll0WX+InGRUU3zfOvc7dmSpRzszJ/Jdhtss92SyavJdl3o4U
Yy6zzINgt7aTP+l0G+nZWWRp3u6pFQ4vuR9EQ7Ir/TB4CTpT/SnN53THS7x+KatE+6leFKFaPdXL
Sixcc9IPae4DhLU4yEBKY1d25LL7MXX3ddqPaxDEbvTPSQDbU1GGkJJUmd4/qJVRHVxVJXlBrQ5Y
iV59JklBiLeAbLH3KwqzBJtmnfJ/E6/INgJdc49iI8I7pBvBvLFpZtoXHY1q7T4o6ccCF7LlxlIY
C0bi99XszvZwgHcq45Dvuet9JW3MB14trYvcQn4E5+nFU7tvKcg8yE3n7h4kspkU06NfOJ9khWn5
CCnIwmbkhHqyu8EBFe95+mBQsfQk1j/aFKRbkPin3lvvlY3cEMUwWcBEqd2/gHD0XMBmnEE2+LIV
2C+iYhGtMfRlGSpD8qJmAEr6UdzSHp+0T1Pb/LHm97R8fuw03XqV9J7Js+QAKiHv4nBB0klNFdK8
1CNlE3VqufZZJJvYNjtvIWQJQUfCVIasnX6foTc5SQF+svzt1YAeW1lK4b7MZFjL89OgIvqv1Ycb
WV0BE6aYGudByL1ADuMgsGQFZBkW6XEN+r8v1xyBQzvsKVBHwBhb/mqTqcQ/yWDBAgS6iKafUsqI
VplNo47p1cmLWISGGb3Qe3ymkcLn1DbG/FZoKOcILMCbPPbVq2HQkiVfqvelk3b+oQcMat8oWvgq
gzEF0WsSEBIuHN063inyNMyOoUHe604xgH5CCIMsxvtOCt1LO280AQd9D2/ZTXsh4T5fJLyVSRxA
4lguipgEzLkYvkH8XD3LQGSlXmeyDNTuW6FQDnMnl2VmqtWz6XNWGgYqt3/kX09FvJ8SIjqUDQX7
5RjyzfFhlBzT6dfMSocHTQfziebr9IPmwGj9P1q4cI7bBRRJZeA+K7NJfUpWklrsm3a4+Lq6K/OW
Xq94TEmx12CMmgtcgQxWbRnXurUOKt0Nq0jkgMX2+NFZXmtQPa7Lzc0urV/8zqDB5a9u2oK7AG58
QsGnBbrX+3U2u8IMyoeBbMZetKJoNPeDS+HkeYNsLQabLHUWX1Zk12UJk0V0We9EguoaLPiuvLau
ikwazEQmWt8zgf0t996Qw+mbVRfFD/Xn2m615zqD7nc3V6CLgYG7V10D2aLQwV6ddrLWei08ZaNO
UVxP8PggetnCVFVjX7vw1YmhDGORRtMCd/NLOBc1jxE2E8W647ou9xoHmAejGr2z1o7BT7brf3LL
If21MC3vQR/HggqqKP0VzveDRrKFOGQEW30xkaOFKOCYqWV6qoqg2RftqFyhdrS/zgCgd4Bngoyr
AFdsfOnM/OPoUJiqRzHcAmk1n928inYik8EP1faDCTRtC6TAKtds/5s3kCQUA21qD67lWjSgEC0S
JimrCGnU4rwE+v93mcwI/BNLkoJWWYuh71pvhneVrnfO2646wcKzBuydhOvyLUA3Zb8P/RjTLE3Y
WpQSwpPld90a7dssUu33saK0Xcw3sTiik/023d/3G9ScXIKRnzTTfQuMSnRUlonqQOErU791jj7M
LeeRUtTquIVRf+S3aS3VvXWD8J63F1G3tUGLm0x9MxofXPIfsCQtPNF0mtZPwiItjNHRxiptJsQV
qMMsjmIj6s1QlutgK1+mPjSOIzFTgtoMegCJlcyAFv+b7H+1C6noAinDPsl2Qev+MTuWe6SiJXvu
Gg4OO5nKYFJIWGhwaJe2lz1vcpmJbK59zt9Z8Ciie38xaSMb+H7SlyTkuMbmK7NBLslxapfGpnq1
eOcgFQbOnTvNh8pIeVWgNBAIE2YUrnjFTqYykFUAYwXw4GLRbvIfGss23pLeEfW26z/KdPg5d2pE
LdxmLL7iURhadrH6bxxCVWUP5M18DVt6S2O4VWElpwSsW0rGUoh8yrNMxUbnKX+wKipw6gFyBVpw
UxWSISx7uK92NNAWD0tT9sUZfONS6drtUPx1Kdo72eYmu4jJnSyFR5rUQgY60XIN1aeTHBKsv19z
21px6+IB7IJh5ywoGJZiPAYZiOtV6+YvVHksUApLvVg166viVrbYdI312DSjCwjoYraIZCeZLUot
HEHSqXd2nxACGnqPwHRit9GCRJtcq1hv3qZpAEXoziiXXKMR0kPaxKApqMCLq8oEfH9YKBplOzkQ
dtk4TifbSP8DyjQao+akbC3Dm2UTKjQVwcK5+ojeMXOQnRfEPPl8SjTbtPW0NjAzf//gogV80QYY
lH+RDOa0YI6YFFZQz49mXW//4m3He02qxNkuph74CGJ1e60bBzjaIenWWVwqOhTNy3qdin62Y4ib
N3vF6v5orTg9ilbkq4ms6wEyiv06XXanX6G9jm58nqYxunSeExwC168O4xLN6EePJkJFYhy1pl+M
nESeaLq6B9RwiYDIErTG6eymHMUXeRHRTQJy5kOlDdZ1Gyzfolq9T75SDBOc7uT/uKTE3bqKq5h4
+IcUsK3+m1zxHPAjdLpkhzkBFjsye74DjlWf6rqnnFYP6/iVvnfvEPE/eLgRaqQeHlMIdlcbyKPi
V0Mgs8ktPgdjxesnviK3FVe9Bkl+Wu/nbmWRLyLjtN9u28BxNU/bcn0ayNqjN/IwxUq8v3s4zAUv
c1rRV3COl+OTwQXAA6jsnUdW+AIu1MKUO4/kfNBanBfzg6ypKnB3RZfEMHijFtmNWsxHNShPaTz+
Jtq8oXqlBE1UsJnyBbRJZtR1jg3FRQtC0zxN9R6sRS4CG2XCqYlWn52YySCITvSS5XvX1GEMVDQq
QekIgbJDU4KrzGZdD67ktxbw0kVzMy3cPKbMV7zEQQnMZteotGvHDs0O5tI4scDNrDORzVnkX0ba
zO/k4eKweZWjkdFEloIb/1eFmGy+E7kR8gJ9+bBdbLDK+JEm5N+k5qdRlzScPfwi9UE0ugxwcC0y
tZh/EYtZaobe7f5RJhsIRR4x3Zs9xWFKQfeYtBiOK+DQOPbNn1p1GgAtVP8rXdIwpPjHPhnmoxqW
0S8+CA67UiO6TOAhp3gAptQ8iX9RgsC8hF1jEwuIlc89nM3pwkTAy8MyhhyP/GWgD+FPtUmNB1mt
Ng55RWsvgm2wxVHWJPrfvDe1yNbNNxsl8d31MpssBo/hpNDMLyILRlb/Yb2sN0JZtlvnokxhKH6c
bPuolA4EZIHXaVdjiRbLTAbYfn6DgWc+inywi+92Ny5/m747rfbiav113+0yNzZyxdazfiNVRRnt
8nFu9v6hy+o9dkFAi+LPukPxlaKMn/JaD55DcnR7N9PLX8HNIYFua9aTOeb2J5qsH0We+wr96u7o
HiDsoRbotwFaE7qGKax2eGFfkFXKX/3Y/VC5AOMC59C8qJUG5c8it5vO2fvlMFyt5ufUMZKDksfq
RQY3aNRLBOtutrtfi2qz3NQJIB9vPpvNuse2FnPHiKAv3/a4UwfbdW/MqyRw9yEdDPtAHx3YWuAb
D3wjPwR2Y4FajkyGcmEjH9yqy1ehrEUjPOUyCzU4re59ti3MFubre/UPtxQfmFmoJlIJl2x+21W3
bW+uKh/lzmZVz7bXn0m87bKg0y+presXk1ctYy/TVtXtDLbAwoH+fTGQIV+sRL8tZVapypuJLFc/
sfa18WB2jfEobiJqANzgVfjdRYROY9VU2cFrCBPmzluKNKUyU2ZSiSmzwqq0y7ZcrUsp3Nx8fNlj
1d3bbvvJVttyc3dm41T1dUDdNfWhm1mg22TxHbPfT5TTFJDwUhx6bIcmuvqxUgL03WvR1V4GEWrR
WBU7UG9B2ReBTjT5mJv9bzeemw91Osab4br/zc4lXYpXSlMMSlzGX9qA1FbjVB/4ORfP9BRTalHz
mNxt65wfKXHDSDlushsb2QG2nnUHMfGkREOmMsw+xbLcVXwYULhA2nR/Zt1Undy2SZ/J6tEotDQB
yrLX5rk9kHRMn42ap/2YnWWhLZLJcTneih3t3hm9iIYCAnIJF+eiVimrAm1Td3dtoRbPY0SoerBG
a799cJmtn14+yxK+cFPjafuwNx/ezymljKPW2t8Ip6aqukOenaZh0p90SH6afByq8kjjrH8g+zld
s7orqp1MZaAgeroWm1DWotmVsTFeN6M7H1mujmBiT6uhCA0jKKvdjfuN9G6T1T/QOkIyav+LDnTj
yVh6epKZGg0ZzKVo0AIGaFWUQsZZA2B0IxTDdpHdKTaZmGz7h6n20M50FZSOm1MswWDX89tAL3LQ
km5nTah/pmlJ7XZ+lRWrzZT1lG5s5gBVjofW1pK9Lue0H57W6OcLuJtPNNws5zw5xnXdXyA6tyXN
cNaZ4L1tPg45FBc1KZyniSofvgs23jINhpajYV8Cc5rX6WpDDDOBZvS7tcxWFxN472a3WDdp/GZ9
v2OUVeV0tGm5FBs3ySo6/pYtAZoeacJrP3t2R2NYrlESG9UACQe9M0MvWnrhy9x1815P6TANIQ0H
Hy0r5qd+CizrSKSlJVBr0lwR2AaofjDOPWVdiJVat6Qqh/7Luolo2tzqLrkxLiiRbCzXEEWZ/WqC
tgNg2LJLtLD0TWl1ju0RgINl6D0joTKOyu0GkoV2J8KbqdZ0GlKfzhlNJTq/+BRF8ead8CYGMGAP
z7AIjfGF4552FTNRvvkvbttFTXjTHtsguYrT6i/Wd9v3LRjRsBscKRQkm57NpX6BApcnyl8Hkgn6
pbaCN0WVud+t/91FtFRAmTx1xGedy3aiu5WOiXm1nV47GcuNvEhbbuzNco+Xtcy2YZM58gQQzeqz
qaxlo8krXWqAst0m/9E2IvsfTG4u96Nt3BSU1aFL/ivKG+MfT3+0xb2nKk8zkdZD6u+8oUv5Mn3/
j/nn/6ibSw41nbK5Wzq7PAVxhc7nDhptaLlALgROwn4f6ENBuK3FcoLQHr6jxUncRR3pwPuv28la
1DLbLrHtc7Pv3RXF5k52dymtK52jVYPwsHzO7SP84yXFZP2A4nJz9e1y67//7lINmXowBtTGDKKd
oZjVIyTF9tVe4g2zOvZn2xoAj2C1DUak0R4lazFu3z3UPkLzV7/VWp0Jwx9X/SoRK8fo190DPS/q
HS8J1ID4WvSwfpUDjdOPTGUolsNJtQy6fEdkPcsRadNTZxc+6OlQr47TtkfRRk14FMtaKywbou7l
h7fsJ7N1J1nf7N9TAGPDgrU3KodawpjslAyVrb3N/l2mVSHAm2JjjP7/5PK/bn1nd7f8f33KO9+7
5baVCoffPopU9WDHwZFAN03Oag84VmbxtACcugCmLd9RAQyCthfTGy9TsUnApnqcB+/TnAB6teun
lJT24iyDbUEm3DTAPm2ydVdy0T1MVbp7kL2UwNEhMJIrNPl/CUnlhzyC7GE5PcrQLOe7tRKYY1hN
HY7+p8i6RVHFnHkOlvUfjs3WNTYiGnKJaW6NvvYS263n3ieLBEbEohQLVQK8DRgmTzYKMROFzARZ
Wbz+uuXaRvyuGLp8PhlD9g18FAK6y6AlanNsGvsXYP/hwVFyAruiKPOhj47SZLBKDSVMVx/R+9XV
ryA56ioj/Jl4q3IelX5aoIVBjwot55SAanECMCl76ghYPQVKRUwyzXYU2/FdFplo6ap7MxHZqh4c
L3nwB1vfiY03KdCubpuJz7YUx3ku/9MkqXsUeaIShOoMiryH2KFC0fDS7sUiXdaVc3lVAV1/cakk
exF50Az9kwJa951clKrlQsgWQT+1OdROb2kLVKt+aGg4OayGy6aOZV3UIAQR+K85oy1dJIotjyRL
1wTllpovgHmL6LrZ3pltrlaWv8JF2J7CvqxABwgq+Jm+z0Y7AC0KMqRPdpX5R9GK3WZyI2s5BrvQ
BRujZtLP2ihHXe/9dam2gfUqCrtoMpDE8+koy01hVOZ5SPXgaROpTjw/uVA6khbdJYXmXiQAJjMZ
JFDlLdEqmW2KO7vAdGcAPhdDsblz2bbZduWAEpIADEuaDKSd3HCV8ih8zAPQWc+lrQFgNEAMr/sA
UlB299pVekrEIR+OSueZl6SiQEcvaL/ayVQGODqoS30fxJBqpDfZ5lfUEMvU9RjuRZYrZMV2m3rb
i97q7xrZh/qD4lJG55pHwFUGfylLsN30bSky3dDrYzFM/9Umw6qBUcNEFJvdj2Tvbv9uu16RsDcP
2OW6UNd1B6+J3KPAugdZ2T6VefBNVoL+TlfKqw2eHwiVQMlnvD3yJq6GK1B8QhPCB7rdV2+xDzSq
R1XFGi/iUFVxdK7iFmySxJ5/Tmd47Zy0PEFhl3z06ad9jXydeDgdSr+CV2vsm6DhY8Gn89mtgQYY
cu3XJHGnY2+CUiVmvBnsimKsv5pN21FnddCsHrrt934dSTQX0UTgUoRDaHzPJd+klakXDg5qplZ7
MbrR/G3Ke87Zb+zgbEG08iSD8T7TtSZqdxRMw+EaUHaxKLRBb1Nwqd6nTtZCOFC66r4Fy6TdBTWv
mjd6mYb0Q1wgdd+HuhW2O5FVwczpVMzVioefCGc61Hd6p5UAD7DPaqN26Xy2hrqizh1mwmev8qhE
iXS+qwuiVd7b0ZEqH3sFuBLZCniVWKn/RNuAiGS4A72iSySGb5f21xuErP/Ppi4JZPXQauHvvZdR
vmUOw+e8TYtr5Xsh5ITLVIba5ld9s076rriSM2v3cB5Tlf5uKApZlj4QTSn9Cmu/iJ0OHn2CS9cI
BUcx7W/V74pVWd65XEDx2mo06O+afdhCyzhaDfNFM1m6Qzs2jV1P4i2DS+dpRXX+aRa8PTGUfWKw
Jo+aMUW7lYpkXhhIZFgZTua0IfgnvCalQ/cYaOM57UAYCVfJqpb1yn0i5m+ui9XGkCL2QGp8p035
F3vbAecvtcDm0erxIoNp9R7tJQ211hRmJhn/VYvObtQ3g81UZBAkYLnZrOuFZFIbQPZat6M+783b
s3TDfFiN/nHPu0tsy/UDAWA4XgDEVGFKGc65vDIvr8cyk2GQl+ltnbyrm+UVupY34U0ts3TZR2ag
EvFyPaW/A7FlrPuLmyi3re68ZLmZxDPUCkrRwTTqtQTXlkICVS+pJlgKEmTmRBFRLdvUvJOtds93
Jslk92/lC0amD8p+3ahd3OduMndNDDJabIQWP2qt78DQWFS3tnKV4Vd3XFLV8jHERLbYPsY0ZTaw
OIuzCKcYCNHIjCjuls1FePfhDCvTH+oK5IPaykPjoYxiQOFNuDRes8ZuL74XR8MfIqVNiNpyw6JL
0rTT8QCFeKsHr6KjLqu7aGbvnSelCfuMMipQby5+WRnPESUQz20JVE5JY/RK4KJQHQkIFwOgZWDP
6vpK1hIJvctq04VGCK0qt60hsOCgjuIL+Mg7ixByuTMcvbnC0dBctWW2Le/VYhNp6QijkxFRRquS
2bu/z8Rx/zUJHAiul9vMdoe5uTNlcj/SraDcbXrPKD+DW5+dwEoPngDHDp5kdreMUp65cdvND2nk
Q6+w2cjMH8gxHjYfjwJXc5pA/WDT1aPjzIPf5j1wlLuW02PbDuqFTJ8KSEOrnBrPPMlK5P27cpPJ
7EdL4rQAu23qH9ncyWT/7RNsvv8uWz+W1sHpYKgUmFKGAtOkRHMlkCthXsqNQARRX0Qig8SK4/xK
p+y8ircAMJu4kMK89EVNvYBWX+QtwUkjWiGh2d4p8oaxvYtsLxd37xotmcBdmnOovHmRuXlz2V5s
ajc0rq56FIkMepKCVwaemxPxInYXDA/jrD7nVUK37j8E3sVBIvTcXRbkVeCD5B+eWsVnfwS8Tf69
ZjWQLK/CepVt/z+ifbcV+fZ/+i7fRBCH1ie9gyAKMH31qqfQ9e7XaaUG1VmmQ5s+hcDZPI5OPdJT
tFiOTmUpezD2KdWo/O9Sv1ymQGXYe2MqhnWn0AaAdlwKsMQTjuKoOhOZXBjuZ/+Rt/34J/iKFbCR
0+5xXGqsRdYZ7UNS1OmrrJLGip5TxX+RFdTb5XPY0zvvTc4z3dPOs8xMxZguUDezq+c8w3b8JnfT
nmYJLS1gUFb3zkfPUEntLBTEWUd166BM7ZO2LLnj/mTqTvpBhw3pi2apu7S2u0+aPvo/B6EKpwJG
aZvCcaOMn8UlHZzgSUtmgxcqlNT3gLc6jPVBtKY/P7od/f4FyI79Tmtc5wkkBefJjnkjjWLaGViI
2LLt9tZCNB1VYCDL+P3D5iqKzU9muqUUj1li/SQre9l0M7uz1RIHUh/dfbzb0oy0S2JC0lXJkdHJ
lec5AgnGqujMCgFHzReRDIMG6b1BccBRbIEypV9IpkANk55qG5BXxqNhxO2rGznARXhh9REW29Dv
wn2rwJttqdXvSTBrUEt8zGAPs05u6LbHLAXhkM6C6UWGFCQlmNASYt6d3mgnZeqm61BoF3DXrS92
UZ8D1S9+AmuGH0MHFXtkf3HT0HrtZu2L2CiUAV6VKYQwvdesL6PrlafW1CmdWnaA/5TC3lbxH1VL
fR2DOTnnS0JEBvCqEvDEtCeV5+ijiAbJz9yZUMP/5iGK0JqfSsfp4Hx7l+tRD6azTQDSUvuaPsYi
t55dm59YDQBFn5rNYQUAkO7+Vm8fbV8fngQEoFmQANIqdx8nepfAZVwwAUSYuYCcmy6d8RsygJHP
znOhGfBMFeqJckAIy6OCmm76H5KrDOUy89O60qFwgYLVzpRg344UQlXfJscC4ZUckOvOOgdKT7/S
NdUFB5nGy1pmom6c0IXCUYwKXiWTVFN2N0Ix2nysqocY736dm8GnxsiL07bv3bW6OvbOVWbspzYp
pqMZD9PDlHgcQtKRLmjui+SD1kTooGhnAz6wjFoicvm8JzKdu8K43K9XlUhvHG6mohJXS5vqBzAQ
wt3Nfjf+DYDwbxc00gcLqgCKxv35ZmiWx/Po6H1GcTmat/WPbL7L/t3EhKVn3f/f7TzfoiZlvSbw
AwdPhyPnRx9BNiw0kGeN1P/ZaJz0mEaZ8WgT73pwI8vaq7wIU5jnvpSR9QYpHC5tOn2aazQzgYXV
9uFjmpoZVnTsSZuezCCXpgdIpkli0MoWn6wFcD5y248V7SHPstKqPjrzRKJubFG+WxiF+edoDvOB
Lu7wuiFxykxkOtU8QPi8q/uq+zkuTd4b+3a6ugV8anNrWvvOfwwaIlc0J7XdTqZaGz1DGmw9Askc
RBdYaVp6u/PiUC+sVVPUdIDSejtZbYO5kGP941IUfAeByEx7KgyjpScKHApADkeYWhuDLvrBudp5
Nj7rfRtc6HiG8G0IXtUyC17TatRP5qDyEvAuk5liRTmk10934lx3wwctBRxJeirXTsuiHex9NtKx
u66lHROmMyoIl65esRyD5hh6nNEBpu7OvkVNODnpZ53CRPBsl+m65rLP1m834mShYo6WQQxSDvZO
plvnTSQWohSZXiolhJWFRuXZ921F0VZt+FSnwRc7/p14F51hbuC9GrPmHxSfN2+vmxxwbAd1nwxp
++CkbWfQV+85L2pJl9dYek+yEruoj+JHQLS8A7B03qkd+/lSmSkXeMyUlmRBM1cqTz7OTqlmuQ/a
wvOQLpQaohi01t9bpg9jSxhq1P9W2lVmNq0l3GXN6GGTiSJKC/5KiYwiyJzx1JbmxTRHG/6pxvgA
tmzg2R+CGW6EnVukX/zQDa4ig1HBptCMDlYCWAfHVrWHXkBVHJsAhe7bGm1TA3RoNvkicAEdix8R
PY78EiegF55r90SyGY7ueZ6+wuX2j4mimxyR2NyskxG26/2dJ5idySEtjACWO2AtKEHOnxQ9KY60
KSdUbnyXiaIGC6KlIB8bGayoLp4MLaDSZkwfh8H3q53hAwI9yVRbpmZpgL4+Amq4lGQ1zcwruky3
IVlKtIigUqe12MjSmAAL6DwKhNx+MHeDG6bcE4J4z5nR2BdpwJ/7fTCAriJP/r6WmeEV8wVsAA6J
jf5dXcK4E5WG9RhqRnNRVIaEmnaAKZSuuUz88y4yW4WiF0sRhm5E1+s6vXMXo0h22uxlO37lbL9d
LgiPakGQ3q+T4SLJMZnJn0Vm4XtecFP8o0xMCrcP3/KCdy7b8oeG2+V/qA4a19tXZuVS3Otpj4pD
hUoAj+de/kymWRXOg0wrqbzb/qA3VvLHFE0tJXQ/XJP841shqkzK9ZavAdGcythvazukuIRz03m1
FsVqc+eYJ8fGj53rYGcNbB/wLgRG8EiN8mh8fV8qSRC1Pyma+Zvu1zTrWGpM0NGlIswxPOILDL1K
t8S6DvLQX4VTpANNOyaEcPyGx+BmnoNvUa9rpY4xEqfVXu9j8+gO1e957e/bqYPumg73fmcsAPjr
tGohT7DBJErBMzzLSiFZ9TS5idbDvs1UhHFfJnvHG/zD6CvVEZjGtCOHOfjKXpo6pZ1TZjl/vqM1
woW3KbZW0E27AZxBz1I+9o5Tgj8Mfeo4dtVDqLrjh0zzfOL4tATmvg7amD19FeTgofEtGukWOGEN
UB+NFpanuii/y7gz09va0Q8iYMNGaH5z25o+ngUUbVzg0fplkJnI7pabiaKzNx0x+OkLjtq2wyYL
mvSpr+cvECF3T6DNQCe5MI40wxj9J8raT1Nvjp9s0P2OXR87exDbC/BulF8HnrVXgBkpCIgLqh/j
hSFE1tsgNtO7oQnNLtAq8bivqiL8eFJ5vHyUqaPO4Uc6Ds50vv8fY1+2JCkOLPtFmAFifSWT3Jfa
prcXrLtnhkUgQOx8/XUFNU1NTp97zotMCoVU2VWdIEV4uCNBrGZ9ZUpl8yfe/EUryz0O8cx/aR0P
0m+IozUlMwF2yqS7A5s9D+sEUWu8akC1udy3syjeJk2BcmK6XtPNHIckCKq/38/VVX2Z888owJen
9QRAL//1GGA1+p6ZeX14sC+8Dqvfw+mBaB0elpCtS/eiZaCjc5kwN6yspxN4RyqcIuN5Ao2EqBGN
VlYaO8q4zJNxbYoU7DSL5zJPri6tdydrPHBpb8lGG02oTIEEqdqOxrTRh89AM7otrc2kQ74Ywfu2
mYE2UNlLR4GjW9m891ZbZBXd1jM0Halh3OdB/QUfMHlq1obWfLDSeJkiL8PKsCAqcOjE8UILmWd8
czw/25u1Jy/AHmxMDYXBSHwDg1PHRwHYAY2k62pgbKjBekrdVhM7zYjHswcZGw7AwAW3Hg/s/Tga
UZMxQ6m7jfqWhpFIexZk0vLPKQesXp2WloMTUlXAqJaTu+HA3hQOIK7ImNRP1OSen+5GAXrw1SZK
oHPFCBixbt7JbFaf+8TvLmMDAhFnjr0whb4HYLFDc0UUtLnSBPXIBun2EThzD98qeDy4me04jhB2
6PeDlt+goOjsY3No7qlqWJSDxaspXnDwk9ji93ZBHLTkC0Z7fIHwP51G1NBGag+yQ7eu3xRNZ20b
LYov4KA3ZhTY+sg92NML2QAE05ordaPSgeY5F6emg+KRVSDOTA0NpQBVCg5hP5ZMgXCB5VN5idpp
gQlvF0SfMlCK4cMYktHmaRkvvrSMdhnEhPco+Brnba9FP3PL+VJ03PgEBvfqXOtWukkqpn/q9dHb
z26dhdzrvlngsb6IDox/o/EHG1A0ToMK5G7I10d/0KgBkdYLz6p557YDwszKnWzxqGmgismaQ6yX
bw5QL5CenyA6yY0iiCAQeKQhqSmCnasIRGq824gkAtpU77aVM2Iq7ZeSuz2YDQyAX4pYnjvFJdor
fjiHqETXMU3TzO9sftnV1bIF1wYDdfdmv/GJqHRds2z5P49ppoLWs2vGR8scoELQaBxsxXoc9nXW
bJdx7bopBK6ZA8lgNe9pqGob+N20PURds+ieoAgEpQQJZ6eMurYq5qQxNctQKgamD2PlTsMPyw3N
dA4oQd2ufhCyRVWOjF4izdJDo0MuacnV/xsd8DubRel8kWl62BRNHRAC4NHRKeftLEED4tsW1CeR
eRc4bUIPZUNdX3H0oXwGCiU0Tj0mTp7msTn84Dp5g7X1wRazaTMD2i1cH7Z1JaxPDsJQ4YTr206C
GOspRtjvGRIXcZD7AEUz2WTP1BTDrAV15Fj71abVSbVlkJkKxZS4W+BLfQh72NHdTrUaJe5J2Dpc
u5OJGnBEtSEoAsC3NsQe9B2U82QZT6UHyj5ytn3RHyzHd4Oxr/UA5DX9pVLRvibXLkbhdM9G5Zaf
ZkRfVUiwnQfw7Sb6s0MjV+QnX0R/FLETWsyeLm2pDkwfunEcSeCfuyiQnhedoEg4XwxWw4ZT3nzx
VUPuNJSD9nV0OxBu/7J/2HHZK+tAwQMJYkCiae+HfRZ/F/wTYTakCPmtH2vxJwP93FnT8KfJUdq3
+qyf5cMPNm/gJkNOnP5x60fLHV7sOXg2EW8crnJyp22njyYKRjjobsi4zkDlx9zYFMcYcPAdWpPt
wDTZPiEa0R4bx0gCcKQbPjBwMDrDcBIFay+pX7ZPuHy3T02BNxIw5eWWbNSwIp1vVeIuiyoDB81g
HEAGHwP9vV/92kmHiHE8JEEKwtSndWL9Ob/sbiH+9XPUhCaAaZIgxkDB9YCovoj+ElA0fs00Yzo4
CR/3M0v6P6bWegMHT/Gz6NzfOmTgbbY9sFrqYpOPvfNnnCJdD9bK+M2xpnSfzDGIj+vBuLsRZN+a
kelBkoM7wk5VLNtDdKqTSbtLi+YHjVY7DalJogo1F9RFcL3cVk4EoiTF6xVN7rCVSaFtNF0iSL/y
fPmQtz95lo3CePitduqRbTanu2mW09EqRbnBGSPbUSCZgsuozgFEx4bo0gzWWTKVSVqfzMz5RKY1
OI1qZLExPIZUmIpV02xcRvq9GTZLuHp0wXig4nD/puykYT3Lr6qUG+nZf5g9iYZzHVLvYelqU+tl
DqKw1TSmbrRPNKRmlWhyYc620tndLqQ/YxHZt2HoHocL6U8EzV9ypleflc3t2UjZC2UjpBL1rTgO
UI8ZCihjvw45G46phXKgJYHR5jkStBoONRP4QRwwwCwRQCESHuajVwIGgO8YByPUVvT5BF0FYHxM
1UQMXCo4woP2WA1X8A8NCQZkN9m+d+rsAgSgfk9sEBc2NWhWaTi5s3GnnughYWMjtOnGlXH3VSOq
xgcGSU6Nv0mTFGTEQL9WwCCgLpmV56YBHBKl0m+6MOI3TYz8lhj1Cx67yWIaZHnkJZTpEOCSm7Qv
nRBC88NldKC9SOqKCc8hoZUDi6m0GslODQcKAepnOM+CJf3EiqELWGoN57EvP/3/E8aUWJ5UIVtd
tclGL8tm+4FnZRUOnFwIgnpFMW+JpIXYVajhYB7e43T6JS5rgYIIhKnnIkGK+d/DDzYN9MSxJtiW
bNTwYeA73xtAiq4OzkOWq9OzHEIbNb4oKsFxmSaQifPvvr7pnQRE/n7DQSMFJaq1aVMZ+okDtstf
dluDsFXNlDj0CAnrhwnZKO2qDnAOmnDzpN0LzR0CXw713QIddOi4gEpFJq9BZJ+69T2rcmOX9kJb
fMjRc5s6RDXyhFffpL/MIm83dSfnUKqXmKxi/WKkEnU765h63QhMctNDfnOmaUc34f5rjVklP4eJ
iR1dF73SMiChUKQdinqRY8ORwd5wFXe2TAuZBLomTrLzD4k+bW1ES09xMown9qtHQ5og25C2AC+t
Y5pel6w7rDbqtRw6RLr+14N59X/4ifqQTMtHoRXrsnUFGJH/+SgPPjT83Wckm+l1zlGXd8Z9/ENV
o/edDKDE7ES4hI76xjD0dgN1SySMoW3wmogSj97RkEGV6PMr2aRlgqhK46h3bPTXYQb1cuNO1Y4m
9Vjkgew9cGprev7Kjeab0WbTdw8HrqAB6dEd3Hw6YDgXqzB1ADqrH7PVaQemRGrXZojMDlVnqGRb
bdRLWO8cTCv6udrjyk3uVuX5N0QPIC52UEILwYR6qSfNbqOndug1sIToBjLCJkNXulWId6yxreLW
0lASUgwHpyzAgKHcaSGkRKeLFOlFkAvZlOJcga/akHl/iKzIDxRqXiPR6a+YtO3hEdyb4B9SEWmy
k1tWcXA107goFW2zHXs2jnfgih3bPEKtIODEsZ6IJ2paMPOeWN588iezWExkt9SFxEKs/hDhJQcS
RdAWQGlGfMqNRjzlTjaeBoHfMCp8UGDojvKEJyrg8qg2P+eT/yObqqLcWD1AoOtsOUGSrHO90I1q
HFsh3gxeJ5IOXhvfilKkNBGLW22J+u0P6pFQCi3bPkw0Am+jxoo+kX0YWbKzag4AxK9Tx3q6gIwM
B6dxkzvbvAbunXwq0x2X48nkGPNujtKv3ZQU56mGXBZUNWQWjIk5hTGJytHUSPIOrVKR61WDr9MF
FJVAvWfqgQ1q+JurgAfCtWLwNqfJFWpwXbxXE7UdIcFtZG28X6e9HHq2TX6vTNBOgIZ9crbMqcbz
nFR7O5Y+dOM6nKR8y663DlKiYFV0zPlWztVBTLhvTh0bna2OdMHBHQACpKEoE/1mDKAehbCs2LXD
3EOEWK2jxjp2rt3fPpgzBDcB9x42zCjzI/4K0x3f3WQLak7QBej2dTLK6K94aPD5R+db5JXjJutt
vDigLhZ8oAOnLnGF5y2IlyMbSgO/nSYjkYf3PYJ8Ucx3TBRbd/rmWdX8ideRh1RaUR3tUtNfbLMC
BcUMPrgpycuN26SqnrWbOsCqQAbeWvplRE3YpU1TA2EPE9z7fo6/d197bQAFnP7SOlYcjODE2Pld
0V9qzwMmVk0sPq4y0kzntOXJ8xlCTTCtdlrxOxu04kAnV4OL4P/gTD8Sj4PtNCb16eGjrD+CeloH
rKtnyr+MpofwYOJob6k+BgyMhedsLIs3Bi630G+EHprAz77NfpxeRmHglGNWDugbp8BBfO3VuVt6
kKauedC0mH/Jag2AYgg0Ocgf7SCx+8EONeIBIClfADlu5dXnuWghWtskoBGE0MYeAXd5wB350zI0
vFacmxmq6dlc/ITKTBArCRkLsCwV+/bPbtqD8ahiMzTTwA+5Gxu3O3cj788AbfRLb7VJXy8j5CPA
tGCaUB9eZ2Z3cg8Za+rs73wE+7uuQUKLtXb0amfOEzTNpm+DadRbstvKjnDnYodi7rs9YrkGBRvz
EMl6L7WmuzoqC9+1WnpsTJDikWo82bJofCYPMpkqbY+7jxbQJDWx3z9beI887jFBf9lyoBM6qfBh
6cYDGPTcvAmcJOp3etaCobPuMhHOPqqtEaxqrr5q2BIoVN0+BcVL50TnhEVY7Qyy2fd5/XfBAFOi
hqueSNNqh1KpPkDdFvif12nq+bNIrqX/aM4VH2rTKeZnyIyVga97xo6Mld3X1w9b5Wr/XO1P+5EP
9ZbVcTcm19Z+3H/kSQJYBTR2lgKFB1I8e+QoVcjGZA/GgRjs2KqI4bGeYXF6qHegIXSJ9nUFGSVa
IgoO6G7iHb0afF0g5LrggmZcYy0xrx2xPTZzJ4+Idt1zmVig2FbT790ojhEhA09Eqtw/rCGnVMG7
oA0c72mIAjUoYxSAb/+Czk6EknWquQmNFoxrK1529aEeNQSsfXB58Fs2XH1+tzVt87COhnFffYPc
cLXzC25A8HS08vPSzZKuQDSr8nGXrnR306uppduod90Hq1OzCAFy5WANfX6uyrnfC728rab/bE9T
De28dNWeI1SwgVZRGy0/DgKr2WwYkCn4Z+8ide1NHDdyM0Vae85RulcFSVZ1Z8Nzc7EjK5IJcbTx
++pUoUjxUI6jXQU0Q82H8eJJ1kxtktF+EKecNzjMz5tlvM4/rv+wlduB/svSQABS6ZkG9k6IF/Co
aW4asDI3Ey98I4gS3gW2GSf7dSZVPjTkA7vL2XaPtEJW7H0tTRr616pDFSXNrav9WXPOiO+Hq2n5
UVpTGAfcR7+tE/STIhvFVgny/KkJFLUiNDrn1peiAmhq9lyEIVQz/urV0MOrg8UN0OM6oHkaUy8d
QSaQjOl9XbJu88FN/bAx7xGFXafXT8Baybfcq4oNzS6ONE1j2mf5JOuazh7yDSBYeMHNqBL2DSDI
Sa15EWaGgqeJsFuydSLZXMi2iDfrKKk4tEX2I2N2tY94bVytwYp3kxu5R0d64pXF7Ce4jcQPTQ4K
0+8Ad8ts49RHGQizECD7zjIwwMEBqs84F3LDOJeVAKO9D0x+of+c7cl+y4FIfBnsdNs0mv1Gpsps
tnoCLlca8VlHKJHlVxq58zhumNfzo9Skg3ey1EJNa/ywU8txcBLHuNY2LY7+J3qJcy7yUE86MPfW
iXjrs9RB9aUDPI56p9tg1nyx7S80IP+0GH6alnAu9M4fZZKHswF1NfJARBkCgb05BrQZ3qfQsnX9
ABnw6jPzBCJCGvTukHi0DynqNI99VUY3q2QIJuiD86mx9T/LaRz+9p9KPlh/d73z3QHT8bIWci3V
PdNi58Nawxvnrev6y1r8p4wCIEIQsVSo5xTJ53CIijhcUc+WA9QDLtcFysBNSIjWTWj5xfRMC9oR
deeZtL8bfTYDPVd+A1FZ8gPKOCBD9cf0GRdyE8+XhIHBAxMy/pI1UnsDtSLbGLMuX0H54Z/jyvqr
GJSKxpg1X8RUWhcPqPlXnUE7O0Hg891X2czWC4puqJ/zxqtftXhG9AA8WCEtMHB6eMq4DO2o5ZtS
j6LQrubu4qpmUMVUpTpIUo9skSOMzaRKr2gi83yoMljx6LTB0icv5L2PUzFWx3Uf6q1764k9HVPk
DfGJq0taITna4+mTRgiV5SmuXtTt8563UE8fqwuNbeXMTBEHWdcAnKyGZPvPGppCNSlOWTZCLB9W
qzXd2EOlrTUPxLtHPHyoXonP1CPbytJnWF0FaT/3y4OdfH+39MFm5V/VKfXcgsh7QDDdQtgI6Pdg
4DVuUJYfQ6vBT6E2AobsZbz6kM1Iclz5gbf635jViH6t6/xPyJdGO2jKp4AO6iB8t3QgNYuJn+LM
hTifus9So5XaN+Aji0vOvBhwTYefwBD67uFq+V53ypp/16GXE5TAjUI4scpwupLOYb2NmDlD4JfG
v2bpmgLtakhAJMzD/3980yHXujORBH2ib26stQiejkYJxnVMZgOz9jHPcwD/8JAwo8G4AUVz74HC
bja/lpKvwP/3DW/b8rg8A/A93mu8zrel4UD0UGtPZWoW9hVnhjCTvbsvvXnvu57/RI3OJIi72uir
Po3vJgbE2z23+oAcIAuGwIbWt3vf0sDFrVaS7whpGGgy++WxhIzhstsU8Rw02qaH5BeoCQov7UIq
ZqKSJapo8m27xklQ364m6pGbS4VQNNbxGF2qofQMj7DeicE9EzdQoIuyEDHkDLdv8CeRjapr5l8T
SzkJ1dY4lpWF0oFydTKITe3U4u7zWNzBYCHuwwCZgzYGDz1zM98KSjXNKnCUC5H9ID9EaDGhFdI8
a218XNdSr1D1Odzbr+ZlI2gTbwt7ti+04/pTNa14TSF+B3FQfIbVPs2iCZhhAx/6ayLpI77XCqga
GkzXzgWv/DDmbYGyEqmBaR82mqDh2pCNZslGw06rpo0Vd/6GbCjB0uSyDY0ldJLex+vCGiXbsq2b
3e+2BrtSF1aF4RxtDhC5VTntF9PT000059Nbm/odYv1x+sxwANw50veukMoW0HqfwUWCIpZDZMh7
aURuULFePCWGXTyBj0U8OY1zZri6X8hu42EbQg0JglykZucrWvKY6Sg4huJnuBh5azeh1AEYI3BE
h0KZG/8HeYq3vXdDwdQEMlVgitWockPgO91FYwXqrWE6zN9JR2XVTPkwfNBfoZlmRjwG/2rosaDC
vARyZva2aSom0EVxRCL7amw2zEayuTelfiMbNZaaxcfpXYcvZnIQYEK+gRoARKRgCAlW27Kb2qNO
ECjkUM0kX4AW042LrAciQWBDo2aufV7tmlM20VXbyqpdX+IG4DlVDjrhzrqhuglRqTj6bmSgTtZS
bt1W+xwB/chZ+pNMNEn+1Gvn+AdTi1YTuZUV27muA1kFFfoqVBBMJn289MiGP86+5KAApklqVl8a
+pX52Sz7P/EiEse5K0pI87FtqWf8FVRbJ9AHOJcYea4LIrX9oTGMJzKtdupp44RzPPnNBZQ9Mwec
QDQzxEUNEKLaZl3jxqw/uDr73/Zqao4qUjDcbjVNnBc85WyjeMmZsi/SQoorHiOETfvMK55G8D2b
EVhaJi7EUweKyyfuuuWO/KpZR0KZ/MrOXvxAi2BvI21Ssbh/mDBWdgw88cCJ8cCCUQ9VHUZRBCFG
RaOxriN6DND6vvAItVufYg7wZGw2dzMea7ZN9NKGnKjRHR08Uo4ehCdQzmRYd2pmxZkhGdKuNVKB
24cJjXnfTT2ejmR3jdq6lwVqaTt8eyf2feCatq8tnGCNwWtegAZsX3SLSyDP7WhPNmpi7Y+Jx/wZ
/IIcRGh7+lXQbyqJe5C9usmRTPR7I3s9RClguPN/fMEvuPgOKGgDrp77kMFwi1B2cXNwZMo+u4b+
BSrr5ZM0XeMNqqiIyvTss5BC26OYHtIn01M3QPTCJmJvRLevC5s3CBryKyAD8X5uIZOyGBfib3Kl
pkgiZLxHqL8t89o8dCcpmrNps+RScChCJqgH/FJGvr1NYs6PZZmmX+pZgcYr90U3h/S57fkf5AUk
ULTPDEgq05DV5Qyqum649nzEO0nLo6NrCAvAlorvl3O2OmwDOnRNcJC90lnbs5h3K9p6x82og6p0
1ZaHOhY34Q83sEeD+typQWuxniWlrGd9RwdBDmHXnaH7IlhPkC3X0uolsCcdMpDkCqhdIGLHPv6P
DC/E9UJMMKvLBM0Ebaj1hVxmtf/Ol2w9tOmiCnTnYF6vDOvstgjxshEU43YDFCACPe6tZ8y92RCi
CSBT2u2nMvVuNEFN3XJ+QKgpW5zXFa1aBu5NFGE4SlIXO1FD66PYv+H6NDfmRgfkEo2ZhqgZQAFj
xSGhZpECoqsEDtN6NCAnTuZuhFYiWZcx5CB3bjelR7LVRfU+u6whbzLqUNQNEZZDnF5F93wnzY5S
Fnew0c36iWy9yI6uOSenD1G6pWsqGs4B2ZwtObpliqir7r2auMRtuavJI9h+2Ge/8+9j2RvPfW/w
VzerFnPt6s1psEYwaSivfKo+LipG9+7LwnyO2mpZFGtlGkCAoMj9PXiUNgbC6l9RuNYFTmN5IDsc
qpcsS96aWa++QljLDh3Emw+zcrOnLoB8rv4cI8k44XQ7svbG3Xk3ALX5LQIDcTi4tgEp8nb4JIzp
3e6CvApFvPq2SWzr1KmmL6DusPS8xP44VBP9g+1h+MvlYav/w/bkgmxtgx+5t7PBulOja451b1uc
zjiuVYeHiZj9WXV1f1vNEEqqT6N038jUIRp6d+rDg4QHz3m1l8L+svLBL5zxq5+USihEABu0Z1n0
hTjiK7JRlxqz7fs2oC45Doa7OLbqW9VofbeftTZ5xm/fvlmzsUnx9n4elYl6KbjVYwQ97qvJY+kz
3lOQpPzlynULORnuIbKgbNRMqeVvcJUpdzSkn1JPgxeWHSuQVOjzeIPqVnnoHJTbWs2p6Z1zn3Xl
3hu8+Lo2bl0kiJR3uCLOqfVnXBjlnmyl4+BySI6y5J8pfUmpSsprZg1ApbrkCdAJyHzSxKgByeG2
OepqYep0Da/hpsJZNatlAk1RlfV0JoCQQZhyxJcB09EMz3Uv5KbktY3NrcEL7+KrKgXL671LklYd
RICHl64sD8JxijvCqOJOvWnM8/ufqzHOh2KZ0Wd/PzfAMq8mcgMK5KdrR8BNq52oIY+xRcoZdEIg
clAT66o0TsYtdC2m7WqjD8DzadjJto8361a5Wqs7ZnSIGvvnUNhIoZMzgEXOGWIjh4dNln+A1XWo
ZBunY6Mq92ZVzeeZrnbra45y99KvD4z33qGymrc+ATKUmjj1ZxyyCVPaE37UUsjS1WEyj6OTlLmO
wJCBWgCr5M8D1OcOUGvArTPT+TPZHDNXqjP1F9/I2xPn1s9SuaIEZbzyiB/sxs+em2TKnvvY7Z5a
eYDoahcDdwh74UZAhWd8UzQ9YmZArPXWBEr1pLytxSBUNMLZ+1zEnotUfnJqz3mu7NR9qucnK+/a
DFAG/N8HnuWPZThEtbOXTIgN+cpIuM9SxmwbVT0LaUgTqJwdkS718iMD2TLA13m5LbvOuDMH9MBt
17SQYsBQK23jnlRovKGbt42Rs60tIKpjNCD2kKp2oohihjSm4wHJosY4QxWHhA0vwO56x9Sba0g0
8bwwgzqNmzOwTePBGOVBy6vmDH4TIHxMdWGhMTXk13rjWC1Lfje92gr9uSpQipBDCqSLENePkDG7
xgpdLlrjvRen+YiJbqMVoJhBQSpmgctDl3wkhPlw23aPZgOIITSyvqI0NHmtUv45nn335Ksjlz1z
VAegTm4embzaLuvGgLqGGg+1EW88xpsQRUmYISNykshyqQasTtoOGmAcpZH/2BpL/RVonOjIkolk
QwMALYGM/+VGw8xKkERPpxy3QgQOKgjfB7OR9JeilP2Femuz2kCrJ3YpL1AQCUigMPO/gT/AwSRu
7POgGuppTqeUfCtgAgVLbVQNciu0EeDBuUrPQeepjEtD42V5m2CKujTV4ncDfoeuCqk+MNayvRCK
7q8eUFxCNsOOUDhCVYG+Kg2knqV30ynD99QsUHe/Il48ns47iB4CQKfQFzShcPMhJLezrVHP+Sar
UvOAE37yistddAUW+Ua1zI0BfU1kTsDdFU0H8G5lgJ2mztkX4D+tRrsNZ4dBCVfZrEIDLl1c6b3v
myjh7v3eeDJdExfhBBQKYEyfvtGEC2VSqC2l+7bxQHPHFWVPguA6SmZVt0zt3n2VwEUHM+tiXOYT
DeyzCBic1mZKOw/0mKqUioy4NqaBMIweCZeqPFde/LFprRQ8XavxwadQS+be9YBvB84F1WjzKbfd
6ZTU7QyOGgxXG7Q78BuhccnLe5ugVOR3fquNy5odS+97Jdzu2paiu+rjhOsUjWWGALsjQX0sRmSf
VYM3s7iCfhaY+mxCiXoMhI5M0CTjVZBAXg6kzDVirr0fnfK5Sfud50+QeEi15rXHaQGCk9lwJBtQ
4toJWeoSBW5VmEPo9MpbDQJJLIVutt8BhO9zW0/DiOP0PUKtURajvAGBBfBf1+dBy9z8oBsRworT
yxruoDAFKufkyZnZ9SECQsNaAYDGUT9MHmI5NehQkF0uhvKOWpth29SJvh0mF39gf8zsEO/9YSNL
B3V+miWOeaHZL7bw4m1UpjkiDNJ5sbPYfJ77NxqQQwZgd8gBvQhlX+MF74P1T8F1s8Iu8J1S3UQh
dD2cEfYWa59WU2FLUPPm0OE94i62I/5QahIOXtxl3FTem/BjfsrMIgOAADVPUBBvFG3I+2uJCw/A
BU++0UuK7IZIpkPqQ7NJjwdcYuoIOkKIevMJjybqtbn53WaNdQTowA+ZD75Ws9f4MyRN8V4sC3Nj
xsM3xG0rwFD4+Gw41vDs2oKB/DG/tYbPDqgLHDZCd4qd1+gF0AjxYOzB8h4dfS06FXLSN47lv/lu
0SsQ+w/PcvUvogZFQm9qxh7invlLlPIz9ISNrQAfzlaJstwT1UxJ098h7IBKOEMagKnAlmmsOnMN
9QN9ZhwLLSq+TDMgRm7i8KueFvlzE7s8SEycmUFogqoVYV3KWmcfmhZaHpcIv3TbcuV5nSRfIzai
LigGt4buQxzSM9X35r/1PELyWD1h6eFIz9aJnpjrY/ZxWnlL7tysnm+hVWrszdjLbnNZ8Bv1qMFN
F6UkvI9DXc2yQQLF6thij2TUeC2HYsA5F+islr6EXH3hSJZSSpTCMaOL7pUoVHp3js7UeCOAQ0fq
QqMZfPP6Yk+VR7ROogo5OtcxzqfdmH1p9eqNykobHLchdsehvTqV0Z53vXGmklRqyF5HzN94qAkN
ySaUL02gNpUdLUe+kX1s2OBvB2xSqE3IY91p3aT2+m2t++2LXRoo8hwgQAh9WO2PBAjrSyrKKSjU
EFXI/klooA9t7GxGWgMUO4BmjKqhngXkNojCsiJcbaku8kuJKgwwZf5yJGMxOvmltqZnnHHcPU2u
dupZOh6XmkQpM+Jy3QaV8/0WJBz2hWcoeNVBkCgqX4LvBg1VR1MP3/2/PU8zdg92/G8e2gAnAbQ0
VWTdV4+bYr+uXZekDgtHA5XNVDESTz1uMKI8AMk2Xsn0oQFl0pU8Kq84LHZgqrbI2Mvt+qrFfywk
jOOpgjAzXr+alhdWoFso/Ol08zxAodpCYmB4fzFrbhYOCmS9moZi/GaPqTzaI3SeImPoDmulIBUZ
Qu73fYIC5DRLE7QCvfcVS+UhGf2o/M82NOG5RQ4oQO9DhUmx7bCVfZmejiMR83g1YozA6IPEw3Hx
7GUcdwWja47QQWfnZPbZmXq4azlyVyGyCjYueSCbAz4JubPxX3bx6UWKXxoCGxsqxASkXA8R/nCD
pdbyoTqzEhV0wTn4SaIqjW5j7YeIB9onqAbhvwlVa1LdZpFac5A3gJDi1PQSm2Z1YP2EjB5g/FBD
TRrgDVOX7SQqa4+Udoi8wrgss6SGSmOa+bffh0wFzW57dbCp3fGI+hkd356iOInPPWpvd50nyiJs
AVqpkKG/GkpImtSkM4/lR+iXAepILhGL+43OAe0kn9yFyFowWQg+47X523W19Pl2kGCzpHqR3LXa
a94ax6UihIZ4FB2X8hEa4oB+XDSjAVb9j7NaSzsBexuAFzeYVYjbySfxpCO5Vs9ueSMTNUVZe6He
2u6GhgDnFU/UG6r8gy/Zs5JB2ApMTa5K7tCvbPl9qz8E/ZIziWx4pf2kX/76a6fh4qr+NE4Dhh7X
Rp7Lj34k0FW8TlNpvE014Pmx5s4HGrrQqIJGzZyGNDQiGQFsNCKaCzTIm63p/GkYWqiHY0Qecy2g
FRndDVsifi7TH3lebUq8ob7OfTXs4jzPj/jjzm+Rkb+RAwhQcAcza/9uiZvdgyN3TbJQMoWaGBhN
K8dpa82ojKIAEolHWuhZY3LJmjJBKYwFMOE6TiJQkjfdnzSpaTXe7dR9HJe0LitzsRl1OwCOEzzN
9jw8oRqx2iRZnv+cza8GHmV/unigBWVUg3DS1mJAqv3kdTYsIAVwQAnpgpblsXHxfa3keLbmKAtR
QOqe6rxwpEpyzd7TiJqYCrvWsaXg2TRM9AGc96gV2lDix+hxOm99C5eI/+aNyLa6DXjwrnmjMfXj
PQi0UWzTa82li+bX6ZeUOSoPenA+FWC5H9qBb1A+aCJgJiG9onxI3xzxCAgR8mdDL/PLoFLs3pzX
G73hxbFTQ2aW7t6I/Qw86cjHp6Vt35KiudPINL7aqentM86nO4utZFsxo/o6tt7V1WLtL+HJw+wJ
91sp03GDIKm286FOjf3Ad1mB3vgwolQPj9A0HQ8ewqNBPdmoHySjO6P4SMdxYioi+EDBydmmRu5t
/x9h37XsuI5l+SsV9TyMAUAQJDum+0GU99KxOi+MtHSgB+3XzyKUN3VudnX1C4N7A1SelCGBvZex
mkadgSJtziXDHiEDtS2l9aI20C2YWqefDk2y6olv7AvWoprlvBU0foPhZPweq6hF46WKl3i6RO/R
iD7wCAjN0UpV+hqiqQkcevQ+acPvUsC5PD1NyqGZUwfkaT0au/26DYydJR0+p2N0wb6c7qGCSPcA
AKMKITRcWycCGZXraQ60LXBLvY/r+T6EoSU2S3C8ceHCNSZ7N5GwQJUdi44QTTL4d27SU81ZcBY5
QM4OUdkBvpnmS1Ggtq9DKyOfQz36mEymyY8w9M1khZXjOC/6Sl0L0nfgLIxkQ0yjvrodSL0+/9Bj
0Aasr0kX+BCNC0pxFCnqUFGYL6BQ2j5bvtnsghagVx2GjeFeulR4Oooqq32OSkgVjGCmodHVPvdm
JL0GN531r66zRQW+bL87t/qMlpDSiyAmsQBnadjB0Qn0SBA3UU4A5suA8Z0zLDLXV7MQjq4HfShE
WR5QCmi9EHKNc50j+IMPw3R4hFZG7U1mGhud1zP04B8hqDk3OOj68G3G6+oZj9fQcxW01JZjjTfu
jwEd+mkBEU+Ys/XAkaoi9oLMyo5B1LC5QePxLQ1D9CUt/4ctYOSH3dpXNwpQrcvy5jQk0UfHy+dh
eghqFTYyneVJkcGSfMgXOvcYgLL1BnepbH/PE7JIZEc30NWgu9FSQB3r03tch2xnEgEI9CgnaQ5M
mVJBOZlG/nnJn1d3JSjZfim3+hpOA7mYKN5eXkN6AiCHjxqYnGUCZMZahwGa+K1/C2pWrg1i5EvJ
mugjEcEy7sL8FVIXwxbCv9hXTfncGp+DwSiP0TisKium59IH+LC00VwkRkPPhhT0bEE3YDNkVoLd
7185fYadcgMDq7O+kgiOvWFOQOZIirmqAlgcx4puJ8GVL1g3oXAGDbgnE7J3Swq44h7CjcGugDXs
ykyS4pIGNvEymrVzAhqgp98YLA/PSZWiw2vDcaxkDdYrg4NH3hTBbkbO3clmbNQOY2nQpgtowoGT
ow3J9Cw9rvAxgQ8cpnMn5mrepGZwbCSpdpXvB0t0UILXsuFwpGTiuyhHrKgd89ZX7q+pMqoq+LVJ
LNemqZZPb1VS1HOnVPVCTSJwciLjURJCYyStTbisTIeGt/7neNTjeipjVroCAPmkJz4u0YP3eVYP
t/U0Dl9cw/0hjTa79mNEd32DjZHjJvWXvlbL3rWLN0iC5OvA7SfbVc5vY/Whx1sTPEq8FnSwolY9
B5V/sZux/jLCP8BLqnEVZ5YC8Wb8JqBxuZV9Wl+0mGaUsG+DL1CDqyqy4lbnoHgewVcidjNnq+Ow
IO+Mxe0ckp6bpK7C02i3jT93h/VYA4F8jwYFaOaQpQpfTdw+8HSqDvkwvjKS+FfVZ9k+hx+3ZzCT
Hmtn/KarIfpgJSm+pgyVrEfBJJKmmhdooOKNB+B/MgL2tfuvPlWTN5w+w50+3w3Fkw6KopWbzjJf
VE75yyANaMy3LPrZvSkrqn/GDflZwsniFQ3bEPe3wTm0jSW3So3jqoKT3iVs8G7RJGIfXQtA3nQR
GCDrEXYUX/B+5F7ZBuJi+iF4exlD+7YwYFbLnRqUJQcs9FH11VkfnDYydxkct3PXb9yZzoFoFKFq
WpabunN+zYP0ewXtNEgkPHJ6cuynsPsd7f0jnxUdgdY4hfJCmVZnPdDl5OtYFYCFQT9gY7XALccQ
XH1yaxAXLCudhPqIKufokr40lcVmBQC92HmE6Skuk4lMNhprwDTCU1ol6O4Q239tFf9m8pz8HL3M
yY3XsKFQZ4cqNCpCdX0ZlQQYfEh3hhXUF51nIvuUAuesQKMF2tS6zVAPdO62EqaPccJO/nRIQmPY
UxT4XCvnYqanQeYQhT2BbqKep3P3g0TTOJSWwO8Z194nSyvE/7RrV3kHJp3LE+yJk+5YNi0KxgIM
NKgw0E2eRVdUUn6lHoMVgSe1DSkRbzRLA2K8v+fQFiVygjLhqrFSCCz7yQ/9lLYa/FtlCqapfoLr
QwLvT6DDRLTVYQvZyDNh5kxH+qoShh4r8Dg+X1WkkHE1UECA1nLkrEADt1cFTbJNj4bSzBZWfdWH
EZ0ZLy+BrWiIVPdcV61jW7KLnoCuerphI+6AAhRD6aWDJT3F5K8L5BD/iAuYzjMeTmJwkwTcp9Ni
kge8x6Ii4L6aN+j3jtdUcex3bSK/hV3kgSgAbh5R7yHWEXg0yTML4VwEPbiCoVCuYD0+hRHacB4e
59y7/yi102M6/WhLJ13IDAJsMKcHhkL/cKkeLmLIg/aZ6RW974PKlX0nDdaa+LDpcRCSHvF1p0dU
EJqlL0bsQafcfW4WkRfbKc9OTeFxiBsFKJhooBW5fS7CYkD3lUEi+XfOSgq5qtzgwpxRrToUld+4
gihkY4dfTfD7PB4SfoCCtHkMihqikGYdfi0cY1dCStcLlXK3RkmwnSB1dPKZgd/YuIlbGS1ww+GJ
BzcUuB+JHipY2HFf0xy1U7+4VFOgM7DPqqCYnYCpW5LCg6MAuZo/R8aHH7EJ8YAkFN0zlLOjpYsf
l+fzIe2O1M6gDpybzVIZXbqpjaHD3oA/jxEBOL1gFFWJtgN/I3q/V1MiC4ohgQV67V0JExXQcEb9
4b/H+I9cfQtAGRHbfC+mAulYF6BjZarnewZ1tNT1zW0xRTa2vcVcz9GzYwfLQnv8YuGni/IMK8rt
wNpsoyR4YraBbWhZ5QvCeqhFTWHZgOWjz/SByB7rq1y1npmU+ZH6JrS+xwoEXOEMa1SUsjl1A/MF
tpOfQxVCVuQxGoL+vYib4UvTVu2ss03zTKOYn9OkD049lAceKXPKl6X1hEJXv1bSEQcqzPClTJcl
cdhL1CXRS54u6ymAfep47duXus52wkicszUq9jIa+T1irWAvmSU/Rb/HjMRMngewIHKgpyrTeC2G
wj6JDvUXkgRvbRs2W4e2KPROg10e5xB7ifgSrOKvrHHEHDBL4wJO9zdiB8OHxY2pCtUFB50XZfIt
ad3P+dEF66/r3Q43MjTPpjctCzLjCrD5nIWEvQyB7esI5E3sXKax3zP12BQxrF9fCEpg+3FwVm1v
U085WAAFwKG9k3VVKfU+NtmwK6AGjKF+eOcqoZA9sGrg6hGi4ZEk7fvIon6XZMnoBTIZ3pmBLYtD
g2Bl1gY2eHDdAL8KCKGdjkd8P3YFTKjhRDGNf4oVC58lnn5w7qluZpTkh8eBAO/xKQQh4qaCEDfR
v+exo4rwsIBXoX5goQDXgk08mqjP/fUQe+QeT7Gxh7CxnfUehx7IrXInzwlWfemg37hooqbawqLe
eAqt/FkvucKyyz0ihDxCwLoCwDsQMz3AQuMrHGXJVeB93REfjH1/WsPBL30R++ZZjcAUKpQqD11j
/TpQUO4PcYUdLeggw1JWhQF/Pn3Uk/JdPgTkfoG+tDKxBDLq9n5L1bfdlo3xfqdPHwukT/fdT6dl
4mKqHNJfy6jHfAt6MDbhcGYJnFsade0hj9HoSkMeg5hEgnU5hW5fB2C7oGahR0XkNGi3hh96MKZx
duADweLIy8YYXmI23K+mFoE+tFrjcqxQ9c1G7D47dG5nesRXsHriURwudJi3ygbG0ACjipPe63gb
rwPWyqfcycIjz8gRNDr55KIr+OQnyp5FeFxudM4aQ7Ufg+QDzYC5VYfOtXMBX8xaGBYYpWu+idSv
ljb+FysdgooPwmowAK/B43doFkdwMXHKfUTctaC5eyKuIDZuK225AI4RBsdT8nEAo/UlMBifRzHU
+U3DtA+RrWwAEiLnfiazkUD4JrHnXWnBT0EP64myi99TaBx7cTrKfQ2hvV0TML4Es76+WpAB9aRl
xV8sYW5snvOfftouK1bmX4fJSjYrewIKtNlCdVkDTvQhMQndtFZ7fqiXPtAoTZxb685of4ogz+Jk
1hO4Zbe1U4kjwCAxaJoot4Gy3F78cQLxjEVpbUcxXhqKJVEeuHJdjiP0ASY2i48bWUIlP2kii+G6
9WoYIMr6oLrQHLZn+OtP4USG0TMyM/W9u5zD7+vvr8ZZvfpj1I4FCHxoknkPGK9B0RTLU7Naagjv
fWC02kPQF4sHtFeflZCYuc/VoRE2ag3sRevBHwz0GawWZ1EXkSeBMv65o+3GaeJdx/PitbHHeu0H
Mlx1js/fHdf2yl5YX0SgmjnWHcF+hITsJbCragYJomApUKGb11N1Slek9MFJ401Yhu3mUbpSk6iA
HtS5RzjNlShpbB4pPU2/ZFfRn1WK7R9a2ROvo4hgPQcvF3vm26A4WCCCWbPQDcpVbSUE658pdpOq
OsHKla/gw6nuoTNN1wO5kWZrBQ+jmc7Z+pJooAwbOxF8fgknIekGt7OveqL+B/UrqFqwDcqub48X
1fnM5NnWGoOn+2vqXDvE0LLoTiiKpB9hgeIFQEPfG451RGv51pOlmn6FdYDc9O2QX9D/cWe0jKrv
RG1pY5XfUKlrQLvLrJMJvdKtAQUdcMlI+2Kn1UcwvRg2dvsuHct3/2QstXaJVi0ZHadcK9TIH6on
n6S39RTcfzMgb1Cem4VAVc86EyKV91gPAcpXesPoWutSDk8K/4errUL/kPdYL9vGSG5QVJKekdnp
wXKG/imEwqjODwzwkLBO+RoKYPSGJUBOMyxBK3GqahTN9f29mZ4E97u+jiFM8xGF+KU9HhH3p0Ge
uHTXUud+2T0ncrEsLOLvi2paExhG62nNOK3qRnMbukpzaxC8RDXJVV5o5HjftLTcOFbWFpiTFy0o
p+f7mYz2RgjW5oQvehwedgA690f4yPVVHAIvKl8cfwURRC+1VE3OosjlEUtJ+MHZEGjB54TF3++z
bgg8AY7e/o98KVl+zCXUEaZBPV8WfkBn+tSyIc7kWu19oOK9sUi5oB6w7Mkx8q19a0qWeUmpGLBz
JVv1VuleK5tiFyPJ/D5aQFZunltZjXsURiV0c6+DDeoignum6Pkid6pwYXzR0i7d1IzQh3vYQyz3
Li73x7CeY5tWDfqDmy9aA3bceP7vwklUFgoj9tEwHKDEKdShDBsYQ51LJ31afRYFsoENkotv5HSF
nqwHdJjlhmdDXGaflCbgMnqgMeJsHjuRCQoJXpk38jQo4eyLMiVAFRXfeNrRa9Bwck0IVEad2LZX
OgzCSlxCcIymMX0wgc5ewkFGzgHUoVfiQsu7DaGzG/Kx2qsQGqlolKZT61tn9MH3OTbwoT28BGix
UehgEuha+XHR7gwf6zx9Bm/HaTHIYCLpQpHY00lnmnPXUnvEgrKvlBWAnem2DYPvD/hx+bqDZfUG
PmmAsgAPDFcdNHUeB537PS2MgW/gPS0XUOIbPdKgyeHW5Jd92sNITecqGFKRGCgDndfOa9qDTYeO
ssV6bJ2nR54UCnhyQHAMkgbQyhyHYwebytcekAVKOv/ZgcTOtUe9cJjSKQPjE2skaIxNYQFa98rp
nXZhFIBGRb7RbaqJXwzPmT0YovxpYLWz5NIk87KvrKcu64yTCO2VjsD6sp7+Pj+04fCr5+vBoBI+
Vinufb6+aJqfTK+vo8d8e0yiZdrmsLqZKvKZ2xT9DIDBb5hLVjqXcgIZj2mUc3AMZg0DmAriQXTW
EoZYDz0OogOR6tcyMLe2Kss4GkDx8Kucp9epn+J7VQB8ZoiWTlP1+H3JOgLyk6AxDz1UBV0ZgGry
jeAQhw+suA2xo/p7rLqw2OAuXc0UFRh/zPfbCAts0xBrc6oO1DSIDgGHENAU9RKf02wq1kgXHDld
TiiFb59lDI7/mEKUU+f0ZFel/Zz0vVroXO/QQw6Y3lkpPN5y5wVvUHbpgbLAYs94bUgJrGqPL6IO
yQCZbykGH9xSjIayF5B168LtkHIAaAdV/FKYryCGiGX//qE3n+rbXxsAH+dCRO4PdLFe402DVlqS
feszuQJyFZX5PoYYe1dDln060wcfsOh7rs9Iv4q68PAY/B/n/qspjpv3y7BJUgBkXKzdmwJkl4jU
6yKiqHJBAHLfkaxaJkURXhsOrFbqZtV7WMG2pFfsB5/YQGUKR2QgkDdj7dAVD2u2dTsHIjJkuJWt
AxduKDlDOdGsn6OqfCFBEn2NFTzGzMwtz7nflnsZG9VcD/hYOeQkHW4mjB6WtSlysFti9bjS4ZTA
YhFVs6om5dawJvtmEqQfWaFOyg7qAMYhL2DKwj0ny77XjKi32hXxPPTz+lxxRVd9b5At9gNQkguN
bZC6aCjGGYOOcEh2cQc2JK9hAB5EqtsUAaymiomtFiUEB8ss8ZQCl03n9EHWzyrDfQR8H7ThGnWB
qHSwqKKhghpWhAV4BnGaBYq8f8WP8dESQISJpD+QDmgZm+KuUrKuhxumyFYcLa33mBXXIe/9SwGN
ZHyhnZtOP2YpSD++M15djVH6FxENxzAuybcKWnknYRL3bHlPvl8FrxBKKg/MxV5X7/4pagNzNGes
DenMbi5JN+5UR36E4H8+cX9AyaV2+1VsEPUiDBd83ST99i8mpIJPRqkENXTU+faDdMC+7VDKyFof
qgdTqAfMbiB7mbpvBolhiuf3w4JgBQ+2MrGe0ja1D9CXv9ajzZ9GO7OeRNmeTYLvY6GVogiMutYw
xQ3hfOMk9QxaciHwYzhwGod7VvkOBHF7Pv9jQId6ip7cWg2gEjqGvke+DUwARksBtWSQano7CZdu
l2XPCn30XcBQx0sSO30uRcqfYurpMZ1JYwaVbzeWe50zSDgsWFqFaPFh/uPy+6sNwnwaYXdhNukz
jZv2KYoXWDcm+zasl5AWGzbptKHHly3Z67wOAUnALTftwRAG/6adlVNVr69ZO8d9svFgz8P31ADu
/D5iTyXBe1w75gUgsXKtc/q6QZcJ7aliqGPp5tHWAqpbv4xOhf0khAfbhnkxZgCDlYYPCb8CCHXm
5+gIhPIyKKA3G2wTv5sZ5Ova7ptNGuVlA4AsAQdoaYx8ugxCWr2MZvLFAEbqe1HXO5Q/23fRl+kC
klnVHv1GBamB+OwLbDhHTgFGLRN1g9abhAbLzSJuvB4KdM50GNXhMkZV77WtFQcwFfy1eJoGdcz3
LrIlwIeDdXAsFXh6PmimbPJbG48G6GQXIP2/63xVwG00ZhlZUhpjs5/1gMnUY7uB18WvM2vKQR6x
3UAV8H8btaZ5+lWIxQ+yZBBpmepZdQZPjDjuoZz3uwoGlnwImbZH3H1V4GDudaaJAfTJRBHsU5Wb
M7eQ6pzbiu+wqxHzOBHN15tt+/VXRVJnjp0Ow1I0BypXgkyuh3ntApxaGS8QuXRWkinAtEeFQmXs
7LJBnQbUyM/6YIUpPztJOae2KlCv/yuPX5mJ5WoXrh85lJBL6L623GsrdijkcNO0PimDtzgX1oWh
p3hyDQoV3YnW53ZNARJ5y7ZpO1pvkt10mqe1vZZMdAsdTlenthQX7MKqUwnm/qerbfz9W7fsqn3C
xptV0PpF2u0SaO3y1hcxLBOSli0N6Ra3LlM7iCMEkKnmwLtXAfQnpnxcU+XZJjrX+nJQm1GqxeVl
7DSfLgeOfgfhheB5pDVWxSgc5IYNzRKSrJLBDG5O5e64tMhTnbLimEUlGMlTvm3MfF6bfr817I6/
1191NrWHdOuiADDXYeTboAC4pXkc8b2Gkgo0xXRFE46aziEuBkjy4q32sGZxDukwrh61TD2jssnK
GgcwHiiflblTQCeSnQWUgnbA9rzZJZ/IEHFb7BxevdUZry6ZVVcXnfKRKqfUaBf+DIwfwJgakBPs
bsh3rhWCxaBP5ejjpk3r26ecnvgpvp/qrJUmleM5g53vrHqc5RyECncU7FvYzEk3RN9is3S8CB33
YwB5pL2fghBA6tS61RSC+k3FvuW+PcxcNP0uIlUKQKE6XIF8ZTwr4cHmqwJY2IovQMsF2AECTiSl
sr6kEFEcosB6TwjqOTEaeQBohKvGpekLI9EVinjFV9eB4r0fusM5y0uxSwRkKPUAvi0hgLdf7F5W
YJtN/CGsUS+xwrugJ8iE3WxuO0/4Q6pNhB/lMq5b413R5v4KqV8Lz2/T4QAHaAjI+mUFTmx1tHHn
XQGGD+K8BYuz1VCgqSjSQsJXZoqtAO3Cezygi7oyp/i+CoS/GQDpPZh5TemAv+WP46kjqTyBO0Wx
gkQb4TEAqIQ8xX5DZ5Vsfw3wpBhPchr44wo9EPg2BoqKQoAOnQf9Uk6k6LyC5sRGMvoyGIa4UWDo
51C9QUEKTZs3DpSNGTX2remKahV3ebSKUse+tQNqgrBue60gkLytlEvmOs/L/r1QfnCty0weQT4Q
s6oYwEszjG5NTG6sQXgbvM4p6bNhu+zA/eSmI19Z/RMBHGoa0ofCdPd4+8nJUCZ9ziC6P8tjF65g
eEhuGuYM092xP9DWdnfCAcR9iu56k6AMwJAKvIZ7+Pd53DK6AyxO3+phVMe+i/g6mngqBGSed4qv
8Cyt2m7PphBtMF+5kJmAVyvI/T4Q1lMaEIt6gVJVudZh3zmXUNjVEi5t7SrVTBqN6Yfiqoete7dr
U9rlqygH/VBAcxToM2w1/GKXEeCBCMpz1w7cK8j/2/kBW3O6wVaar5vSr4+4BxcLoDflsyXgByvM
0f+oY+Ngu4Amz6phJYuiPssBJVBQAEGMbP3qnLpOse+KpJ6P5hB99YWN9U003gyH/lp7B3Vsnqd3
YQjAl8pDCnQI3pfHIYjLYV9YwN/lPd7fvgehXkh8e6dTYTr46nWyQtM5UzPKGuOiWM83vgsGqQtg
wRsTQKE7lfk1hspvCjQNVNP5cwN1/gWDx8K+MoJ037DRXcRhaj+7Ms9m/SQe+7OHjPIPtwrzGTME
dvYhAFh9YbzKwDdewf1rt7nEl0iHcK6BlmEXm0sdJmYD7feoKZeom0iPEdktDNeJbrHhfEnL2D/H
rTue7Tj7bjIe32KlyoWNGtsaTw2E6BLZbRq/MXyR4WY/ck9f7XaFM4NKWHdo7Kx57u1f81VlqlVf
JGSpL6dEnko8dJ6yrmIQTUHTTFwHFByvYdvyawtjGaOtxV5HZZCDJjNCJFqHRoMZvcMdPLDacKOv
6jsbeubcwW3hr9fAet2dGwoS50Nt8/uL93BrqNJyycIQUnF8fI/HbvggUWZ5QuTtHgqC5Cr/yg9T
3vmdn+b7jj989EC7e70afs1v8EuW8EbaYrFezftWwZeMO9DcNjvjNcZTxAstHu6y6TOBO98Vbf/x
3FTl8FpgxTVlc4gknQbfuX9u/dAeaYbfsAX1mLfGIQkIaAwYAEKH1yyGBisz3xit/H3cRCAkTWFU
+MB+QTMHzt8IKxd0gP/hosb0Jz1nvLS+yGpEjqdI8a8uQstDPPnUXmfOYKxaK4T+VZwap7YMTK/D
A/CjsNky6uPmB5RPX4qmT9+aOILoQpLIQ5pH4y6WPF7WCYte3L6MZiYa/T8SU86awjAWVhaiRWLY
FtSrcbBUK/YAd4GUBoqJNzAp9m5QleVcD5MpNogNKD8AdxFnYumivnUdqw58UgA8v/KhXxDATqBo
mxwrIBFvlQFrqibt+nNhZXJtmlYPjH1Nj13esZnrxxdHZtUptc1gA0V7us5RST1BGTuch4Vg7wmF
lRQZ6p8dRYPXTvNvQ4wLfcaaJ7S4cIdAEXlGG2gRDXXghJ4te2/EvQkmVFOY2NDAKxuYW3TtxWJV
foHuH7GaS5TI9mLChPWc+QG2XlM05WMCOx2zVFikiTUnTvUMpl71XHO1hnhMeb6nRuC7DUC6Nnow
dODPB5CVPdej3M6wkSTBTz0owHt5/q4HYNZa4QXSna/8DVRE1WtIs25dG7E9abvA5KirwYZQ45cM
vrZQCKH+FhsLfuXYEeu8O6ZwN+gDCbwiTzYAWUC5R/XP93oTIZzsUjL+CgvV3sN7tSp00KmbJlsO
1G36rpublu9vJRnoPmbKXSSsN56UwEqElxQ8/ZTNhQnBxMLFD41X1YfrwDmChvkP2E/ns9rBzjnk
JiQuKH0zWsO8TlSXvc7nTTF8DI14czNuLe26S+eDdLH5icVHA+8G2JX5Cfb8rbvs4GKyw/K3gvA7
fkQmcYYnVwV8xg3Crn1MYPeeuVDwZqrdUWh9gVQynapJbnlIQS9X0mhmbe7fdM/q0cL6hNHWIwkh
ag7CauPp8DH7jw6ZDtNpssniz5M/ddhYXUJ3Mq49zXbThLaihary1EFHUdyojXkP3uOd/6aHg7xr
4Mk+Ud+yaY4zzeloCsNh0SceqjLmOAtD4R70oVTwBjYSu19gb+0fYlJhWJ821K43EMw+f8rdTxXv
rqjKJ5s/XwwLWg6aQxZ4+rVlMXSHNl4Yk36/CaEdOKuWP7Rovz6MCk7ulROCyGC6d4F/nS+daJFH
cXZ8TO1CWPkUWSw2+sX0BamJaq4trWKpc6zmKKKmkJIHv1+A+zi9BfhR+VgHYadpm6X7izSoR7g0
xmj+GP90EZSYLS93ag5uYGNifV37u4KE6Zm73JqBWtJ+FbQ4mFC9eDUEGi8DZLLWvGrMF6tIznqC
Aq1z5uDGffazFMI1jm/M6/ZnQGu2YGbiLPuKoc0XExg8i3FLAFLb6tAKueNRN/5ZlEMyK6LYfOlJ
lhx06OMn80z7C8o+oMrCWmtOoyy8jYFfz6AIJY622UGBMaJHH5yxW1cVYqkYSVc6TNoOXRKsfIgP
e9L7mwsvlCDJ6/tbrd9WnoEsheqYv4nG2Jr0Mhzuje5kQqRj/O0WhVZfP1DwlrNAwrbCtz2RUGD6
p5w+ULuUpyBOhmXYu/7sMaCvwNI22WIHetV5X2XWrKmyYdlix3MUlrUFcYRu+ynSKX02pnAqSvO5
DqK0V8cIhdOjDrs0NjYF+kE6f5/xexDvDFvCRxFS7r9z+kxPxr0umbsZhOUfOX0ma9i5GvhD5rAG
yGYC4qwrjaQkPqSNZyjLAYZpZzNXuNFBgy/vA2Cssg3aj5eJVGnN9QheJllYPAak1oXmyT//8X//
6/996/8j+JGfc3TW8+wfWZOecziM1//5T9P55z/QT5zSm+//+U/LtLlj2YBeCm5TRjllGP/25Rpl
AWbT/1NYZjQ0OWuXDZQSl5YzMnzh/jqEo3Fo3CjcpoHpQqWpQ4nNDk41UMFeKqW4QoE0WwYwtYJo
o4k6sep/mG0SveJvnsGsoIO+hEqx/m9AlpuzSUrSLRKA6RyT710odM6N1Fl2PpS30K2kb1B7+p70
9gm6stHaEW1/0Ycg+IK2VnFG1ayZZQRdrn//Jrjkv70JrmsTYjFGmcnQH/n7m2DhL7Bxj6+WJtDt
xrxyxswburDdhoI3gLBGIRpYMGCMcz5uRQf7+jAnC7snzaEtYORTiX5lSxBSWQgb+t52DpWdmnc2
lou71wyQiXbVpOHGskZnYbQCysi930GMV3XQP4WsGGrkvify5CXp3WEzsuBHIPwO6+Hc3ePrd4N7
q1wEod1eY6cuZvkAU2C7dq6UzqO+DVFwKMw9YKJ8XYdY7DB0woPKPEGM+8ozg50sZjgbaHy/4+dp
nlhGsdqq+y3WvfmZwscRlF25h/mPmtd9wU5FmKcbILo/yrYfD3ZnjwdrOvhlobAiVcmM5WjkZbVv
vEGNAh8uqvzbEmXwd173q7aBOIQ5hIByJ2hSTOmu4hR+sKAk6osqE0AaUrMe1Rkje4NMRyo6A2tD
OFCYKFe2hRU8qXKcGU0+k6bBblLaMPPjAET++0+fiT8+fUdAZofCIoiZJjehsPb3T992ZJ3X/qCW
Q0zSZTepdw+/DyKrHW+M3caTLJCzmNWxl0ddtRDanq63M9DQZ6UwbNTK/jqw0MZH17vfipIXsD4s
kllm+q8qgSMXHHPC4+gbwdExaXCseCxn//4/JKav6+fftCPwi3agkc9s0xWmNf2HP/2mlTSxGkYF
e1mNPcShUhYf9CGMAugAAMs8wxdNLHWuT5pg5xKxAIEpeypFWM3LsPGXVdmnT4BONcDzR2tSu+nk
7tDthwwi2w4kLzx0yVzIbbr2QfDcPih3sA/VdBBp/NOiUNahBhQ1sVzk0UG238dogAgocZyjPmvg
XfP/mTuv5biRLV2/ysS+Rx8kgAQSETNzUd7Tyt4gSLYa3ns8/flQ6m6JVB9p9lydjg6oUIZkwWSu
/NdvgHQU/cP5hesGjwPiGUbXwSho/mgQEQqJMSjjRC+DS/9SWxHJoq093pIwpY6cEv+ud9t8g+NP
vCi7tHyAywo5kYumEx0yQjNPT7k32vHq+vC66VyLADTM0L97DiQBNoKZYXLx87PhOD+cDaUTCmkx
gNkSoOvN2fDg9eBNn5DrauvuDWB6NLci0plmeN1QvFbrfLKyZUFz7a5rlIvT9XBI5y+nj5DWnUnP
17Zm4b3i1bW5s9SIW5i9ygIkCUZvqaNqwpqYNpsb2gv7dVB4R51c1p2eYv+LZmzZmRKrjWiloZRZ
qSFJt5EcnMco8sdt0EBpAd8TO792tUUxj/V54Ti7QDTPja+Z5tfnri/ISq06t23ppfA2DYxhFdO9
WSofMyAf4vo6jw3jnGhFt3Z0guZCutEIk1DAThoMWirFBUBCuKwEPlBZCuUnjfv7gQicBQ4a5qol
bgIxaNfeNwW2s05AkpIep7spbYx1Nbe/G+HBEB5tppiw7hGQB4a/cFlKgCu3alpF8zWZjNqnn5/I
f7itlDDgOhuEmeq2dOcT/d1tJQgo6kFjqo2vyi2MRPcofNuoFvWgXMxM2G/SqtoyzjyWXVTs+jjC
AKqvEpq3OGYQO/LXw8CIqsP1yUJhtYFN57jSIqJpcgvS+PXRdVNrrrPBDfHsBzZUsK8vNIHcusUu
H61iG9iFsfMrptrRIm0KMtdwU8GCpAU1rluaXKfrZhBOeupzsi5RMsNt1fehYT8PYwNhPZ8tlTRb
706Bw+a6a1frhkykgytUevy2mTwTEqkPi5uRLl94ZtfsXbp2Tu+Zh9IQMy/egwnKCe8N5GjkxE07
RP3yF/O183a+Vjb2ZgYTtmKcU1K8ORMWJEGtnPwSYMEICWifCHGSHhLFFrsaqSn/zjNVt4iExEzd
tWtyH/Cik7j9WuigLlrtcbf4QbnGFUdndp6fRN6ZXPK0oh3Ud3JJ2TYtpdS6nR6rkHCCumY9KdS7
RBeSIK6sCAFPOaJCZfamm33Z8FL3b5xUFBe93GOOmp+BcPJzOiEkzQzQJ4rMFbFs/aOBG9+j6YQH
6jQK5tbOvsrnvpPLfRW/XXVw12fLhIvJtMPjVWlpjdVW1Szii1D+KdR0g4S6XgwfZq9VZ3F929Dk
/qpLTEaELHJvvr357887VAwLEgrGLdrn/DaN9PPP75ofaivOldSVLjlfwN2m+abADFyrjQzXnlda
aGkIz/U2YrT6xzaf/D2ij345zbuR758x799dZxCGCmOtjRhE21W+uLpFDrOXpGHS7YcHkB4Gl56C
clF7NGvM67QHG1ulXRdZ3uG6QeSqHQYzRYBjg56gV3TvTYndHykaz4Ee7mssVfdYokE+JRm4pi0F
RR8bZcut3ktOCwVNs0o0bdrZnekcVKDVmBW03cF1ku83Wdy4tGn+fvL6Hq/B3BdJzTac68dhriSn
eXPd/fYc2TZOgq/UX+/59nLSxH8EddHugyFSAO/MaXSx6da6RDHWKcoGwyLJqG1El2/ccCXmXEgn
jLNV3tAoVywOkZ00waKbc0qr3PI2KszHZWlT6QmdtbCjZ94F75yPiYRoSWHi7PVCiXs7JiI6zz7/
/CoQ9j/csiwwLNexLeXYhvvmMmirMRmdRrWbNMq8pRO25q5xkBmtS1Mdyd+EX5cUOTEAtrWMxBRA
FiGSJOrKl2uNnKuwmmHoR8J/+4PIg4FhD4gnrcd7ePaYWI7lAcPz4BDgSDOPotdNaOTtxinjT4HT
DJem4BDGGC3A4ZrOKplSxq75zPV6eCCwsrUaiOjG4C86e5hOCHT/3Fx3U7MHpJuw+6v7+jTaaX1i
Ur0NtDDc2kOG7VufJPeDwKgel6BwMWqmOCTCJZN1Mp7p6gxrUS3LWYmAxHsFAO7ufarSHZv1RAeX
E2HvFCNYUib2wZ7XE2Cm/sGfwDIHWoN53HUHM9W7M+LkrdEW08EHUV75nkhBp912PXQhWTAZMowg
yAHE8fepTD0+fX1+Eu1WWJ6/9NKoWrXhXJzN14cItZPSq3TfxM2Qrsi9rUllQ3WaYcy0tfPSXDa6
UbHENrNj09RajkkPzaLMN04dro5ljt3u6OHjyfW4T33XO2Q+auwu0AOULnMm+LwJkK4chDvCFKQi
CZn1jlbsw+iqnKY6xvN+54zmvmrAcKRTPwal9lnz8mLmj9WP1WRUK1xqpq0PBgGdGLKfxlk+9pWK
F31t1cUyqit8DPXmrAu7ephqXLTww1NLrKGJJVH9gw79uxr88sG3sYdugnrau1jObOAnrBBjl6SK
swlZpxyuu26f3gGTdOfRTJ7AXdDexU7z2ATvszm0lAsVgurf+duU9Q5tKGIEA5uELT81KBHY5BF2
Ij+/o8x/KCtdR9ourRULFaOab7jvqhGsRgqgo77e0ELyMf0OxoNlkXiq5+Wfj67PgSrPsrqeKJz4
YGOl8dBCtGSYdlc3kz/fZ/E07TKYukdlJ2uPueBwDfiAagsRSDuYemkA/TTNrk+sQwHh5VgQB7i1
8uyRDrp9EJIVpNOHi6QCeJ+0Ymcod7qpyE1HnkhCTEOI1y8qAFP+WFQrKR3+Y0NVPcMa3317vxw1
pL0Sck891i+FNd2DurNUnzdVw3e47vrDDXJsE2W2f6qHcq0TF7qd/A4GKsr5LWlA/SIneO8czGv2
wenc83VXTDg/aRgPdXiAHLPBWBl2OW5yp6KMbbJqXUYyWlt6ND2GDnz2dnJ34STDU8xCYzEVgB2F
7ulLtfzFSRf/9LWVNOiuUwJx8l9/7UblPhAiwkdkeN3Gnqye5ssUniKn+mIRFSKzcpnaTryNrNFe
uhqdyOvGmR9NmsUgb+BBQjq0NS9fg0R/pjeOPx1e2wdSysW+GQz1bkLtDS+KW5ai4NDMdaSIE0QA
vv2EdizaGnTr8S1g45P6/Ytvaf24IFfKcSgaHFJILMCw19/SyYzGw3Ebv79BaFszscKLnDfl2Dnb
vmTW9+L2NMYB2FPHMHXdFT6JQrkyL0Ve6Uuub7xCUOot26y/63HXukS+qe1SB56XtCZ9707Io/O6
UXgPsPHN4CjplR6ve0U7YveOYcsiTMr0Q49MPKQxfzFbl9ZOJdtFgH3Au56F2GXSb+pww6LjqcmM
8X1Qq2iddC2TaggVUBT8aoy880tQLqQCVf/3LwmXyZ4LwsRO3307DuRm4lua6hs8uw2k6plPSsu8
IQIBQA7gaZNhlXAoMFdbINyztzyNrY6zLtANHfUBYhRpqFjWpZG3GsxO3Vot8k5epG1RnyAde9vQ
FOXtRDDqbVSRcjVUnBVL5stCbz+q6KNlyvHUxnW+NnFeRobyi+9ozcXBa0CDxCadZRcIjc6V/waf
E+VQ9EoVjCfgeFuDvrSkr1P2y7qFANC0CfyieYOZCU3Nlu/87TkSjcRSl4mx9Ps0OZqDK9ZcfpQa
bVWfZ2FwVgLHdaGHiP0yJpFEqmZDL8YhOjzjosENAIvvGvfkZBi09gQwYEmPr7jhj+XK8zMoyjOx
sLLzbDU4bbOObYTBbtm0O2PWxQZ+ssvj8uJb3jrSPPm/uF9cm4NsSdArnQP0+n7J47jNhtFFpwGJ
4IQa1ThZOY7OdSm6Ze+Im0kr+yPZ0PkycWz/IqEW7xov/UAuRgBNOG2HlTTTEo/J6caSFiGMgsmF
rlUnD6GKYZwo6y4tIF7K4SWPCudhaN4hgB+pxJhtJvKwUJuJd3WMRxicxGanhLb3gnpdjom3Iu8F
RlTQidusHz5FpVxDlkleLJHRWlPWly7OL6VB361w8oPWfKJ9qJxFYv0K6PtxyoQT7eqgvK6uHMrQ
18dpKjK9qCRITOfj6YTE06HvN8IgMeKbOTT0AYLRXRDHlECWke+rNA8Omkk2WwlVqhXEkF1pnFat
sLHOh62Xd8ElCJPgAgXzovvtH70RyVNWt90u4Dsg885Z3iR4U9hDql0UCtLNz2//61j4+tZALGIC
9TFSGpLl8OvvFE4irIypqDc4TljLxlJr6ILpoUqkearzXB1ydMcDWNupwQ8HIF7+uXETogdMGex1
R0J1S7XhdoJxcFvVoXHWwhPDAXFyo3v6tlGtXE82vtIGjpW6SwBbTOhjgGk7vPOkXVwfIm4dILWz
IVgQNlk4bHWXRdCs4kK44Z96mdI7i5JDV7TlMvTbswSd2l1FMHVSO6vWyCFbVFZ+X8cYRVbxaRZq
rV2QrkWembRYa2cZeE0/f1UspXXNOGiek2LYjblSkJrBJdYEVrkEUy0C0fu3RjtFXzdVG7wIeo2/
GKHMeeJ9exoMkB3DUkrxz5vT0OL9j0kHZOOYwzWs4hR/WAKi8B9NcP3sXoyp+xg4lYYGxtAursU6
VWvVCfwK0VM70Oqc1H5iuttjnvc8AdWcrpvh70ct4BK2TqWzloYZHVDw0t1toxMm1NEpqsZHOnDR
GWZ/i6q2ChZNBtwOHwMz7PLuFxfdP3xbYSuhU365NE2ui73vqi8rDZyWlM9q05uTWFY+DNPWdXqo
Fyre+Mcx87CPd9M/Rj+4G7OtTM3yFJV0HEeuBA3Nyj5C4xxUeLhWzr7X8vQy2XZHv7HN9zWG1l6X
Z0s/tdst/uKAa/3wwYkSsjpJ7VjSqKmWU9e5W9dMo1VIihMLRT1mbc+GVleDqTmZQCOGg4d+3kAH
cjdODjEqZDVx3eSQHs6qwKRrGudsr4Lgvr7BSG4c0fpU8b1P6o/Tq+4Wi3d7R2h8vMrnNYPt9s3K
zqb3wiCbOJzygqWm0e3tQMMH3c7DGTu111kJUB2j1/rFlWb9WAICuJnzQadPpVtyniu/O/ZFwBrU
wvl+M/WEKs9KFX2S/S6w7c2Yu8nSrQXNKBvTKTEUL42jupvQxErEVhtMxdIPGRZ7qzIX4JaF81SY
uTkXeLTVOv2sTfBu8HakJwcn0ZVlvXA8ktg1fdx37q0eehb5a+7eJE99j46BSMlWbw8mJKiyy82d
1AZzWWKCYUp3PeY2gHqScmg0a1VWdrbrhuDl378UGfUcR9im4KC8xRWwTO+KokirDfJG/gByJ6u0
fYqtEuWYQbhgoquT7/nRjfASscSJRG2Vq6IHm3TvU0V0l69nu2vMQVOUwc5Jr+1/2z7VLuvpacqK
ZY+Upizs/J2c8HEi6dJfDTgF+dn43NCI2V0nQri5yQFS8RiO5sEx8zs3QX3BOjmqFrmLjbQZJ/AU
WsFKEm04fMd6W9Z429cJwj3PoFM211f9aH72sEvYXPGua55KOcTpFgXnOSwG84CiRVtj+REv3FLD
0c0Q4zbvQcpTHO/WrTOqe5Rt6n6K1jV4GyWzcezQE5wx6C5+UXjIHxtNNDUsISCbzuPe28LDLaIR
YE2b2XIoxeSQ3jt+9Xs64AMStgWjdQD5y4K4eIYwqe9NTz9WidXuakdaC/Cd8FZW3SNUwlOYuih+
wpTsa9fY6b3d7/CPpdWmyo9Ei8cr5rOJTuenyLDMh4ybtMus5zSX4Tn29VsJLXE1KkShzEEfKtrN
hy5xIjiPBUHMfonqpLDIx5h84ENFo9UvmfvTZ2uIBwjc4B1OLOqTGn33OGXdQ4DC4uQCkjiRhSe5
l8YIatgYOJ8AGZmwGgzgmZ9fy9fD9WYScWjimHTkqUAZqF7f2rRc25IuPLd2Y7OgpOW1bvFMaNty
gmfDOiQstS+DKj/lvYiowCOOcOc0G7BhePucY6N3H6HtMSTnpQEM9N5PItrOUwefIIs3gs+jPKqK
nWWtayq+lVdV3seUhcUin0rW7hjdmGIImK3nMNlmsG/KuD43JnLSyhecVYSyYRUdf/7F5Tw7vvri
NN9dYUqTLhke528LM+6mvBg6riN7khuRje2RBFgTuh0Zo2UYbhp4Vsu4d7tlPfYEyBXcnxGCVJr0
YbwqB5yB8CUxH+LxcYL2ucVKKN01vnnbxL2+6GGHk1WTYARt9KSbuHG8wd94MziEw5QwnS6jNmwi
2gNkxoZyM7YlyfOMpw29jhLeIBbYrju+8AuND8NkEKpoLCVH56WunDt81TWsy8Zkg11Otw60PntI
5cKYgx4yJdODBX+qj9wN6ZLYR5XB2htyFl1DZZKFEJE3pdwO7Cl/rCCBHiBZWIemdKrdz4+x+gEx
YXVoO9fb1ZYMPW/WUDOBNoJCnmx8l/W+VbrnwtPds91SWnmwfZbXXSoTAZoaae4ZsrN1NpDF8S4d
u5eJMFgeXjeerBPE8lm//vocrqTrgupxGcoou8sMJH6eJtuNmXTZ3fU55ESQNlk1rQGHvHMrYEOs
NIucuyhHqWC32XQbu2jSqTv1F8s/YLYIVFd21q2bmN0KfUKA6wK5IHqju4eur9zD9VE7TDexsqPt
t+cN+KtYlc3vG+36D6Oz+puRKWSB0XP6ACFQbppUcw9w65tzIMlyzuTUvc/89jlv6nhf9RGsS5YQ
zF8hpPBCjO1aMyPn/dh1eLDidbCrUs95jwU3ArbOqM9dMOQnRFLvVaWbtJqyaJloznDI0G8scH3L
z8qSh8JVAlihy8+YU8TxlrNUbKLZTdSmCQs9nu7RLwYV8SNQ6NAjs4UjdYj7hqnelKbY8RWaaafh
ZhytAE0vTM6mTD4glatwwEWSMzKvf7LLdyaKhifXTicaHZW3L2A5P2qhd1ubZvVkIeNamsrQz0Y6
YTZGU8+LAoIR8ho3gNLJloI850/AjY9j5cf+Iik50zOrXsUT6WRCfraDEAmhbviPfoNWxNHc4ihk
swKqKh4CTH6sNCzJwmQPRlO+dUWDr2WfVzcUmxsoJchItdQK14Sz6stids8ijRoPL8321xEZJYLE
5keAH/PdvMdyKT6Luvswllr42In4WQ0I/r/u9aIF+fQ4KPOL2tC5R6Ic4sV1t1dgRmXaLd1sNG9d
0/c8qqIn2QbdjZ+a7KEIqBZm5YboTTREaaDwX4WZMulZlgQRxnlXOaYLRLLopoWaWmODxa+6w/e/
ZBkuu89aqB0brus/Ws1b2bGmnk3WyIhHWV9Hda2tY6bzU+OBTFkesmgHW7s3H6d1Tlw4Hw+i1n22
ahQpKvWSXVrbGmTkEPpmnPm3VRjaQNy1d7LdzN8bbZwd+skdjozpzhYn4fZSOp29lvj83nGvJyuz
bot3icR0NW3H/BM0lpdAj8YXqLh7LgeiPVv+eA2aG1+UribJH188u7zH0bA62Wb7nNZBkqLEDodD
KKqBhh2P4r8fDT5i8p+PcML+YX2vBJIaykGwIuG61htIPLODqXMs3Vuj9ehXMpCIIEI8BK+WSV/N
lOoQWqFNlcTFAhS0SmAfkfdxf31Lb4/BvizVYz0b5H/blPOu65r1AZbQ4tvzVwt9GfzlkX/dNfBA
Kr++57r/7d19EQVLJCPN6s0LeuE6C3yNxlUz+2d0f2++eXa/eS7RfONQtI/d1WAjJe9pRav7KfGM
aFeR47TpopEqoWhulWF495qTVBfbqnVyQXhegvctzRQxtdn7w6UYmeT8TGDJnlfj731nHgaRGdBC
uaZeAtPPt9dF+HXTtzZehdeH6Vw7FbVRk1fDGp0MmeIQ1tRWM7LcxFmzxP0cdojhVPIQ4/WMrhsr
56nHPAXbfBYPIyu8epPhVbjw/PF9brjZqZsdHb0m1wjUbI4gUw1SD55qBPl1Y4NJVFQIY9uNlosK
2tyNZE9+9kIc2GK9FLesAOtdDbywN6tS3HRR7K80nYGmjNondGr1rgz193rn2KwM9SJb4HEAY89m
fk4abMIDP4SkMiux0+pRtbn1hKhFX3l94++6IEJfY+bgeZSnDmhcz+3VRGt6c/h7m81fQdkzzzH3
nQEHN8eoj2LeXF92smZebM77XRIcerysd9cXRDUh+00zKJ8cdFKyTW2J3sksLoEKERSvOuB3d9OY
TLu2rUpg5DTB40V3RF8tipl49vWhIF97H7XOZkojXrFjEO3ry9+95/owiUMvWJkDcPhg+eX6+qQc
YJn+/K78cfpRwoRYCuJmOrZNYfu6qGWuDI3a18mJlvq0Flgb3Ajsu6yFTZqonhmKph3449uIAm9t
Gp6xSUqz3eG86x2vm1gbUY9qGgVDWIAVTh6l8fUhTsdBsiiMAbiWrIfD9cnro0GHCzZJZ5VYyZZV
Gb3NeYOxzYkj7D/o0ZyJ40njvV5V6Qpq7nArsBfcXg/E/3lFta2v1NuXvBgrcv+aN7v//Zin/P+f
82f+fs/rT/z39kt+eUq/1D990zl8qfI6/6N5+65XP5nf/udft3pqnl7trLOGW+Ku/VKN91/qNmn+
ogzP7/yfvvgfX64/5XEsvvzXv17yNmvmn+aHefavP1+aKcYAk99dMfPP//PF+Wv+178+fKmb/1g8
ZfEPn/nyVDcQluVvEoiHRYFr2eBNJnVrz2d4xfoNJrSBLsWyHDpiNkgI0E8T8JLxm5RQtaBPC2Hj
aQ+ls87b60viN5OZnwWhsGa83JD/+uu7335dknw9af9Mn5biNRzD73X58XQibRsNnnTeksJAeQn5
CFS3tKOofG5aR+7aZuYFFVPlbEOSMP11qPxmSyNlegBBivc1/tdPTmhr2NcynnUFkpSW7IGz6GPt
lJNiR+aa5p8L6dry0JbteEPeg6HWieeYyaqya1xyEFZX+iIt41XApwZcwPSEtjwaSIh2/UvsjV9k
p2eraYRiBy0txIZVvkslcjD8+aqVRj/bjcOnsWu/2GP2SSPjkYJ1zQR+dEt1jln/VCq6J1jn1rSG
hzgOvxgTGZ2JvxvaYhGV2YnBhYQXDXiufYd2/FFP2gx9iDz14OUN/rWe3cImoH+f+++FVPuu0c/d
6F+oGbtFXmif00KkaOLFZyHyE8hytmwqBSwHnyHqxQeg1nWvwJuculvZVrMd24YMEA/fxKh4KiyM
my17a9BoxhBlIwNnbUgLY4XIuU+z4sQ4c69Fxm7UwhsD6y5HHz+GwXCfqeZoG/lmqEEuuprlT/ac
EOWXpNFGa0cCk6Jd5JOqFofm3qB3N0ueMJ7xDLK0OshzNkZB+OW2SXxnjc3Wyl5C80nZHyEdMVKr
PXzllU2gj+3q26n396xCV4C2cBjFQ4vURM/tB656Sif5iBpwS8r63eC5G/jtJ0mIEGbll5SpdYFZ
BLTQQj6Pyj45VbMOI2Kpwq5cyq5ZhuSWhxa/oiPAsO02nhVu81n0QW4JOQNwhsx4M+nTrqnmbOFx
38bOLgxTenbJfaDACqJ2D/XpmURKrsro4IbF1lLo3+LxIGNI3Zn2hC3LxxLHeC807gZUjUlr7TtH
rUMn2tdW+z7E7tycUoJARshvGjyQcttLH1fjvCP9EK660YpT08HTS6eA7CyXjMMIn4gC5HqrJ9Eh
aPR3ekHFbrjutGhyNCQQqD4Fhb4jPnCLg8VdAu164aDpkyqglUkFTrDhiybUvQ4lJtAm2nKaf+e4
ZCxphtxNUvvkmPpjNfRHPyedQfOihT7ULopeSri4wX5DJf5HKGmbrtDhe8vnNh9hwds5cIp2nwXW
TkgXX4Z2+IL3+iXtnPt6ss90L0hdtnZNWD1GZUk2UJJ/EpmzaRGtMBVSOzmfU0VkeNC5n6iW9j6u
MUqnmxoYOd4q1aFu6y2czb2Xx3+A7f1eiZEjZcXB0nb8z5XTXgZV4YNlZ/0Ktxa1lHl016bJbVBl
a5LsoYzJgOZSb/5ueiyThvrJyMej8MI7BwfNRe8OjzEN/cXgI/v33ILIPfO2tQiBrHGZzSY415mi
UypliZFPifVfRiZ1sqNBxn2R3JqjAZXGGqN1xYJyw0rVO8NnCFaKW+8O0XR9h1wh29PcjO9ar43u
CobwQyXcDO5VltwQ5zueYnIFZEHKpU45ybqF8KQsH6a162Tpxh6C5uJJq9z5RZaYCzuy00s5SOem
riHfiaC8z/M+ZqyykeZzWeSZ3RIkFj75EzTTSo/WdquwREUTQg2H8aPsSrEKSBdZFk269dM2X4rK
iG6QS5AsBuizilLakPQO7iDUlGeYFC9mLnB7jIC60uplcvqMRoBCrmMb/rLKsP0e5Qdfo+/SmNlz
BCUB95aOsS/0n2IRaRvcYI8GHAqGMbxCteYJ6wMWvJoPHKsppNxKv2sdpHO61e9Nyz4bbYRcSTmc
HBdn/7yjT6UL/0l3y8/YJW6rxjzifoW003yOU/+hc6GbKR+NofugB85daDYf40lLF6xyokXkEL1q
zzayg6sjljQHTGvwLFiWFoMv5WkGY7IpF0Nge4sJc8gdZj33aTrtogRmcINTbGS9t4dh18PUWrKe
jZeBEbwwDoM6Kj1fuiZigUb4t5pdCEbsNNimUPOXfQEFQk0dHsN+vE7rCYqTDnBU9oX40Jt1jntF
sVO9qa3LQHPIs0njvT3mNyYV2mJM5DJVqHsDIN9L61cl+n1ro032o5NrGKkl/bPAFWXB1F/sQjvG
aaSV3XMX6eW57rFEJ3BAX5djDuNM195nCYOHS4Tq55oMIopF4s4lV80ihLCLRxRsd9uE/QhDot9W
KJBQZem/T1aRr0YIBReVTlDPTPIOZdbZ+0xIsUl1wktarMqWZVHY27GMb1ANHAjJ5rh7+TJsYBbK
atzZVvgHVkCEIYpPPZnMYatjCi7FReq4SsfYK0D/O0gvv1ROiP12HmFSGsQvZU4eL9R/YAtp+CuR
Dxc79v4w8yy9TYe5F2bfjX2yN9xpF/NbYT92wZqjdvIQAZI+HL8rZJr/XrfZnfIFKH8a5O9y1lRP
sVvmR/QI+lrJ3lxWaaKSVWmH+cbwJGL9SIyPScW0BjWu3uJkSyTtUI5/NOUIclk6YU5XNXdaUj2j
WdkT05DzSuAuA1sBz+GW/vdL4/9nSfuqVv7nAvr/w6qXBc/Pqt7z0+9P/lP98lR9X/ZeP/S17JX6
b9CXXcgKSJIcKuivNa9l/jY3mSleqTZBUXXz75pXE+I3F1GCoCh08NsFSv+76GXK+026cENcYem6
sGz4cv9G1Sv4Sd/h9QoWDl0f1+CPk9S86m3/t++EWzV+meAT3Dsw6ZcR7Be6ERSpX7CXdvFAzzBB
9NwvkOKWew0NB5M/hJLarZfDUH60hvK2aklfNar42R6evzuWf1bp34saxdwo+dZPmP8+un3SpiUl
EGsgrHy95jRxTq6nGIJ0z7piVt2GCwE9xijMcZmP5u92yAhV6AmgiPH71FDWhuMHpwWCGNpDLpqV
KqZwEUZKX/z8L5M/HjnLlpaAgQ9AZUg1Lye+695KFPk+wpt46UcmySqjqy8mMkgDgtLAqvSdGkpo
5xPNGORLj5Js+Y1R0npGEB8umqgOdroP6oj11qpuma8sPXGWZqY/prHxnmSYRafKLyXqvqRs24UQ
1p3fGHdwZWPMS3Qb//bs6GNQSs3L7KpbyUsmzhJHS+b20FnSRCmXZoQ5jE5CDLBuuAztZyH8Fm9w
hxg2GgVkXQhGW91YI/J65wkboqEZuTtV+Eh5EUBjQEQ51CMl1DXnFA1xsghqIoqUZp4zL2tW/TC9
N0N1O9UU1D8/wFcG5OtTL2e1lc6VSSsJzcHrA+xqYe87EZdmEUhKF3OOpGAEHed2b8RJZYzTbqB+
TYsarkxsqGdBvMNj1U8ro4WaLGo0FkiLP4HKA+K2Y7K0SCDb9T3Wfu2DWTg6GZWKryuzlZv6uHbh
Zlnl5PDO/NkS68OtqWtMnRNaUeFiBRHXrdiokpb43JhZkE03LMsEcFJJDaMAq7q0FGBu3mT0S0jS
hkRxrNR4bs0OLjuLk6WYSIlUWXaMJzTxo4O3hp7IeGel44fAMoaN40wnZabVatTkeMms9th35J91
Wbnr8bQC+x0vY7fvMObGXwZFcjDlsPBHDysKM7lI1BAnopwEWUhciAa6rXVl6wk8/aBfK9z1VumE
Zu4aSGD79WlI8cqNgpxWj32rQQwmqAOz02ZMnrMeYwTNVzH02gCGYKRtlWV/zAJVQ9UYD6bRNSvR
9f7JsrIb2AjD7c8vAYMx8M3dL3WKewE9VocV4Myvf3ePJW6alAihkiW5wcmauIgI9gN5KeVjlSV4
NGlOvUaKlqcaMTijeOfH2hExET4fNay9qoqXUUVMrqs1qymXBjYaZr2SvfyMJsm6JDNFRZFITPvr
FxfvlSX05uKF24FInY6NAFKYR4/v/vIMIqoWmYTbhKJhqWBQi7i5vdWMJNtI+CR6MpnLKHfyvdAB
benn1UsoiccpKpc5IWjrLh2wnI3aTTi/FLp4jtIKudhdVq/KsrdWcR6sYjk96rD/F6EFc7xxenPh
xO45TiZ8t+LwV+pqMd9yr7+Vck1HQUyEegdP8U1b24KklRkRV5OVX8xQ5otqijtaorm7tNp+5ROk
G+rlpyy/jN7B1loQiqkEu3QbGO1dApfX+MUEYb5Wo8wTBLMh86qjaLZTBL4Zhk3llqUBbWRpjz2q
7/9L2Hk1OQp02fYXEYE3r0Leq0rl+oVom3ib2F8/C/q7t2Pm3oh5IQRSdVchIDPP2XttxRzW/TS5
a8okDL4TfNgYyKLyS5E4Y5FirPo27tcAgs8Di01fKVG8aCqIOATnx2rKsSnreEsEq/NJN3sf2YCL
WNVYNRlh1XHY4PcGmIsWa7wCRntyPop1Lzpkp17zv3R6tbmi+t/ON3k4mNBsWyVIatbN/veryG6H
gXIyUiChOSG+n+qZWOsGENI+jogZU42eZXBMz5GAAzqVng8PIVgxl/0ZUmnzEx7mvqhfhRLZGxOe
itDKYfO/3KP0Gf7Hb4nCG8mi5vKr0vn/f8SYQu0JQcfQjtLPIR1UihSbR2ux9A/aNdMChyha6ZAi
rDtHNy2/K50K7Go+npJlmK/SKXwH7NkdJmVO8aQh99o0DoHNTiHPelKCYNQVvCGEGDXFKAnsMDXa
FU5JFKJuvjSl91iOB0LYm1bYA5kbov1y89+yM82PMIl5VsVovVINYWU/9spBjNmwsQZd20aVaN5c
tZm2MiqnjZh37TKz0Omo6noYpvotHp3oMFlIGZd31VLtjkFoE9BN6gOWrGYXapV1twdlNYae/bLw
FErXRTNbt/1mOVbHg/1i56zkc5zByydqTBu7SbWY1s9vLhsvyoGUddiCEBnx1Q3jFrpUfNWSMLki
uSRuM09P07y3HFreXHbhOkermlAonzLRN4eVysrkt98UaY9lzEqld64CnU5Lgc3Hy3iSxng9L0U7
zRks80vVBvobaCYzi0aAa1KNNyBy3Q6SHsHTs/r53+40BOCTavinjZTWOg2G9mCVMHgTr19nbta9
1bE6nprM43wHFtTKCTqe6zG/JEJjJagDXIDBk/iq9p/JGKydSo3IOdW0v5ER7jSKXWvUI2qWxr5P
VbZXpqQhHtgjsjDmyY2CAPWKHLz4pOj1zzCgvKZDz927Ydpf0lwa20ixphsTJpbwUok3LlSUDYUr
7uCujMYVvQUyMn6hHNDeg8ysHl0pLpqjqO/dkCrnLJgkXR92IyyihzhwkC7F4asDqPicT2X8wCxP
SQ+X0S7lqUfuppLPTF213MTeGD1SO8KkIeepXTuA21AqbUddr39FCWqdU+l+apPevaJR6V6TWPu0
3cw5L3tupKk7LP50juZPqACzN2Q6qZtJbpRYtV6XTTgq7qofNOOw7NJKVfYg2IjrmZnAIBqLVz4/
xBZ6G1N7YSZTv2kMKg7MVqQTcGeVgFg+WRSP5T3HjF+CxCxvy94gjd+Kk3eXZU8djY1FqWYtdFH7
sH8B7c0b4mCCC3Vz5SJrBrpWci2NkUOX3CMPh8GIz1heiP8si6vd8ul/P+zN7xqQ/+O++W6HHpGJ
8BheoyY+d7rG6dFK1rS5mLZKpBtv2RT5sTPNrKrQ80e0ziDAZW5eqZKZV6l+hHWqX5YjdTF9KwtP
2Y+h41y7uqzWjkYaQlIH85gEaRlKafEywE+DrOBdu9xiRa4zTB8Zbq9qiEDg324z86GXjTKeasLQ
zsmUmX83XcklHiJN9TE2mOdytMBDLW8HEWWJtWnxcIITROFWhN2qBri3aSDq0j5WiLirkVfERjgc
7TiycdL3+kFFpHH5u0uSIXdW81g+K7yxvFLY2tnLT8aqTiaLJagOQD3P8i0FG+ONsrB11Yrmo2s4
Y828h6zjY3mPCqm9vNfMn1zea9X273v/n5+b3wsmgr7g5+k7RSvHB8EIypydTMTGvLtsqoQvQ9b5
tI0NMf09pneR8IkAZJj6v8ccj4WaVyqvquziLVh3+6VMxvAaTMF52Vs2etyIdc5yEpi/1x/MriGj
B0vagw7/NVXD6bzsyflQBXrTUrv46lYijvwsJyXcHfQbcSFR5E9nbz51PSqOR1lEyq1irrzs2YpO
kEJPBbezhxu6QspiZS985uLJo+9+MOd0bkNsDMIvAu/Q0o65ZFqdPCr+h5rW5yVRW7yokQKUVsbZ
LY1pUKGPVXIycMxvY9RmNwM+D0YaBbjOBGXJTZWT0VrTIR+5pINC3YZw3/xicuXd6AZ5z+ZX4pR3
TXn/d3RizeDnddRtlw8tbyi5JI019V6XH/l33DLUtyzqzONyfPmopXUq1exM+lPU1itaR/XRDSv3
tYiiy1AkwXXZG93AW1fJhAkS1+9rmrnFGXTrn6K3+tqPJiLFGJjvZa27r006RGu0oPqOZcL3ILTc
y6hkxrYJk2kzxe74phV8e54DvxpTxfiGRFvfoe60KEGxmzQ8yqtRtGvs0OObaY17QGfKwciMHH8C
HsM0mlxflJ0zsV52zniizGPNcuPWui4pzkF70ot+vOHmqaAmMo0rXfO6HJq96xtj6oa1p6La8uLe
QqhadE+p5gQMJgZMSy8khBDN9QlZJGnn87uFcC3A19l6eTNrWa3rRXmyqsm6LYeWf20opnuW1Z4/
1SUh8Vptg1MP+vA8za9arTnxcJkuaRHuccRgmsy8+lVP9YzIW0tsqqpsXmVtmY9xylbL3vIJV89A
gbA83Hf8G6/WPDRoSvG5fGI5BPr2l21F0Xk5JEZD39uEC9PO4POlbH4HGb9tM1gPux0N0n1E/tJF
vXNNWpdsH/aWTdKX0y6tY2a0Sv2fY0qbcdmHWbf/d8xAuBfjtL1XRcrSqfKCTVQzBaZg4a5FmFfP
1p7HqS7+tex57VQ9LR1UB+PScmQI4eCkIt2puNViv6v4o5NOaq9mU1irOtHcA1xV9bUsp/YQSVsh
ADLUXuN5k8ffVRYxhtf3WOzr/pxhf25Xahv0W/pk0FLlEIEQrcuLI65plkfX5Yhb2OJUwrSwKt15
1EN97GKLwWDes+Sk36Pmfdmhybkjkk+5uEFQXlpTOVoEYPL0yNJybdnjsBMe7NnEssYTFA9zsMwv
sk9WUYXyadL66IjyZdXRR74oTUqjtzESSgBDuyGWwEK2y2Z5VTuxepb8ZFAY5iqfuOMaoWkfBaHR
dhV9Ol71Gw2PNvhaHpIyM5BVTPRIx5mT4mDzt4f+v30rToa9Lvja3Sh3gEOEeNznyEWFpxw6UAGJ
2RvQSyO+9V0v14+Se+Yw6vXgJyUSbb2pk2PWN6iGjQob4DwjsZ0peCUWcbyXSrOtNDO8ebYgacvs
u5WAc/xEhRq+pBqMcF1lT5P2qgoUcnidOKM5jXuuLxWcH1U5XobRfPNm7EtSaTrfkzK8EFJNKYw2
iWMQbKSNxK7QMfmGQuklM4gwzYURb1BKVSs96x8xv8UVhW+9gYat6yvpIevvvOKk25X5oWj1RscE
AFjwPmbRiCBYhgfTk1utCVV4g5q5XSapYW+tiyq+If8hEmAsWhfPYGj72SLgG/J+8r0RV409K2PR
33yvdUEt3EogSdQNGa2kc5N0Yc1s+ThGyThN23AgjLywPeX59ytrZN+eiypIV72MQpql5i1Ayd9A
TKEyJ0yPBltTPli7uvs4aOQF1dGqYFXig1/rPmxVidd54MJuIHdtW4UpZYye8Dir/5XOGGrWs81K
6YrozmO5P6qT2MUTpkm4HO6hDkrww2narUK73nm65HQbmjVsTEqN87BfZ2X5xo5NxA56Ga8gcoUT
RnFkulIe4hLSrGfq6SmsT7Fe9nppaE9j7/RgthtpP8C2ac8AluIq8jISAo0m38qWOsoh7xSfhWp8
a7MO+EKZP4VB7Q8BJdPgVph3b0hIi1ZyamrM2C9NJj6mqFSgbHn9t9H+FKAifkx5ZtDwDnDVt/SD
gzyMR+ZKXF8QpU16pVN/sNWKOWdiHMWcxaSYFYOpF10cTWg30duPhYoYjs+hmDOXRqZleawASU8Z
eld6B4k+I5Vio0YOIbf0P64OD7pENpq9s4JqLYt4XDnECz+xvZEMjsxmp2bdy/LPMoMgXUqIV/pE
MV/xaqznvKp+2tqKEb3oak/P3ovEVdrFR6xE4RVM6S7rJ8dHx2UAguBX9oqs2NSpnCNjoEwmSR0d
JRo9mkAuec7IqZBgl9GFZY6+HpsWLusBZFuxzYu4O6iBgg6jER9WoSFE9SQ9P8w6W2yY4Q5NZ/kh
wMlQ+6ymczgy3g0Zf58XIwQgQoIuqq2ZF5fBe5n0IJyIzrYcX1CbMFmCFKAe83j45XH+z3YpHyo+
iRctj/JNjUB8s+wGCc5t0VTDOqZKPep9fF9madnIIJ50NkUm1k25z/T5zYYLsUPC80Gj2bvpVu3d
lCRrtlHUNP6yu7wRDPiNhIfRPy8tuVMKlwEp6ZR12Ihsl6UasgSlVbiyjBZgaUEnrrb3ZWHYv7Ks
+coDpK5qocHbZllxZoh2Vx3/5AczFXwUxUQ6GvCUD7SZk++gRmOmVLzplTXxrB/UTaKKntgznYcc
aWg3R5VXtQnL1x6EDAiF8qhCWFkpURs/NWwnL17zobZ2/LTMwnutjhKLzKk2BJqSKj5UwTRfWWwK
M5w2IRhev1VQkuCggiirdrVPS4juaqWYD8OrrIdWqqjEK5HTBeBYqTnlUQfp3R6EJYjQKKzwZjlx
dNOaCBOHzuBrKF5yoDT00w1zDHY0B1EGsVIOxe+UNkxnNx9h2u7xJqok49UfBWXzU+9Y8lWTjAW9
4vBo0cM1JmEqK1OKYiWJV5gtfK1y6zP4++a8vEoYaH0hCn0L/+urIIXk7pjUvCt8ARvPpghZdeJp
YzMj8oiIsrgYjI2MuvHct+mIgtP+LUYK332aVMglc83b6BNCBa2FmaeqKTm7gHbjTa5hiRqnfWSM
4l5qWguyqvF85F/9SjXM6pDGjrUJarxZy0mSMm3mK4wIZGon26SbgmPpNMO89CWiVBJ4IrOeB70d
rrOsr97jUf0RSUbpkmieTQhI+JQx3SgCHmRScb6N+ggfZezlWcOC+Heelujykk7WuSn1zmeWBGCE
SoWlHOOa4SSpqdKrHgZgtTHXXiqbtZHiNG/UKb5JUcY3Ovz5tq7be0Xdf2X2WkqxLSl2yNYOOENU
Au697OnWAVPxGMVkIhMSHHJd7Os6fM3ycThbtjOw/OdU/tv1puKM3Knk30qU3RQp6K+m/tfwf16I
EszFfGR+S2Bk2WopgcCR6g73ppUTI2mXr1UpnrVuGvdRbTSmUVm/CyiqI8NybF8t8WOtHL4DTL9F
vzMClqHEXj/R6DubgBgHohPNfK3UhU3mtmRYEkBpcEijF3hZMosMqUfbstLrXV55cBbmxjpau/S1
UarwYbJqyqvS3CZ12aydaPSZ5TQhlwQ3eJIORxdYBeU8KU6WMLVDBDAqc+o5NBpXThqtBaXWE7Ob
kjK5Xr3bVRjuwXn1l2VTzPEGipcRp6GqDZynbCetXj8HVlrcB6cv7rLMvht6eOzdmNmiVkybCgea
b85s2ngm13osNtawgijPF0gZWLvIU4jQ4kLvAfWbiqdSKJq5tqPcvIzuaFwmMh9p6tBAo4BARnq7
HSGfk2IRABVRiyMF/EuRifSYYD3xERnJtciq9qjHRFf1Q/1WEPWZr0qn7X4nXEBnQqGafczFTJ6W
nezqunGPruUp4Jop4bWaewIPGW0hJOOPaM0/dR2TtFBQ9nWrlclT4Ixu5w+rKdQoFQVGy9LeYpx0
+zAcosPYw0imjK74eQUpCDv1xA3qfYZl+uUGRQV9cbh6faCdi7b/XVFj/KSlckFrcCs7PdrjemRO
Xhfqo0k8UieLgfTIems1zUc+yO44mGZ1p0LtN6bpvYTgkco5RcYsW23Hz/ZbN9O0S5by0OlDHA5p
5X2OxL2hExmgMcsR04IMcY+wBEAOgb8tY7kP4I7gCm1CTOk2L9mvqa3TF3XI7mEACVmT6iMLWdAC
rfkFBR2nrKGLXdEOcwwaOGtY9KTilZ6yG5KYNhmP98OIseluOm9llN3a3ohXCKJY6Y22OJKt3NyX
TddUF5F4zjfCkD4puPwIKrs+tQnpZjod5Z3SFy0hD8F4aqM8OzZ2L9acQOMDikmzHodsPDCZP0BQ
TA79aEXPIicgbCR6TOnLEY8LWAlR08orO3Pao0s98LXlHwrX6U73wnE/uiZl33xeRQVQUMy5xoWz
8ThYX6MXZIdYI3x8tvMGKw3Bjr9EQQrPzfxxEHdjqMWpKvOBxV9bPO3ARkxqJdkH/V2+GM9xfJqY
Vu66D30ioYMqJvAQVz+EeO+ATtE+kNmfujCeGA/rybJOdMeiNho/pZuSvavlTOrMvIPakrG2KgUI
AIwGSyC6B2M0qi1ITR1SK8XOKnhNBo7DjLTWvm29de81LgoZZENGUsGKGIuzo1vEC0XDlllx+NTn
TaOHHzYWRhCnKFY8J2k3+AXi/axH8t1ATvssIjDD7s2Bbnbb/OzjcN0NXetHiqLtdc3ixvHEs5w3
nOFvw9Ap56jr8/3f6aFn1g0+YwSuWte6OzWpvHNQttbOtQ371JjvVSrCS9UzrWLpk30NroIcMffu
mNXindCpful1Xx1Gy5nVhuVp2WDRNfeB5+wDc4puy6ZKk1tjMjErig5mB+bYbVpW41olr3knHOdm
Dvhl9cZTGf07a+O0ptioU6CuaIiK39T0KdZFp94I87Wuad5FMeULaznGF9UK7pnWIrakTEdm30gA
SF51R1d1OszSGt1fFpB+HmsudWy1fo2rEgSPkvig1op9V/f2pvMqk84uSc8Ux7+SRk9gyqfNziSQ
yacKXsEFtrIttVQWhFYEkEm9mUUCi8LF9YE0ottWDbFBNvlYoa3GVxV5U4j8e6UPIXoNr+n8uILu
lo8lT0M735IuRu9whkwlVmNfCD2CPD/J4jypRvqJKqkw5apkvqabVrQfoG+uanCWewv7w2JWGQ1W
pFp7RZNhgD51HHrVXbErcfWtjRCRCCNRvs+jODrEikL/S4zd1jQxd2Re8pqNwjiamFXW5mSDi0Ml
BdoSrsBkZpicERqMgSDcK3PUVTwEYNGn6jtJTDZ5PqHIZtogd5Gr8uxIGs881YjF/ChI4Acwa7CD
6mL0mrKvDZAQuLaBvUrhHoOOXq1ae7ja6UsWVvUfmFOH6mwaWAKyFHeORUQjxC3mzGVhHse6N2gf
DL5dRjXpN9ycrHSOXTu9xDn60FQj+akb3bNKtncWhenFszDfwbA5WmGj7ZQ82XW9xRc9BCuhhVx4
aUGMg6XlG6Oc1pUTFu+4THuI+hp0/FpnxsjfQYADslobOGosBlIG46J/ZIFdwvfIv/KKlNZceB89
9Dyli4ArEKGtg4i4VFUb31SbhS7lT0G1lXJvUKJvFC7s9CZIz0Fl6SyR55eeimCiI6sT8KsDAcNE
ei6lQlJETaR9Ee+0RDMZjeoZLg4ZxHAGsdcEM1FXIqwwp6Z8aU1mI27doO4uonIjMKNCglGZv6ph
fo/GlHOgDBIewvQ5mk7yY37RE8C0MmK833lBWWQSpfrieua7F7ZPx016fP52f0cy+AZfpNrQCdrp
Qddi8ml7H0cYtOwArfkwew3rxhxPjpAfuRy+eLoW6FO41irUPysxTekpLREKryxBxWR0i09E/zQV
YuOpyt66krWdr1os2sRkqTxkSUWgSaBhBaAxvbLHTlP5xifzta9ieL5S0zCuhurFSlwkPE5TbnJW
Jv5YsW6qbEf3M0OuBhy4OBlnYxfwkhkG6W1VWYDn44kbdxBSh6GoD53Z6W8E+4UrkaX6NtbLYa/E
Izd5NrXbFjTvltwaY+0FhJQ1CrDmOTpUKdS72aAJKdogflA0Fr4Yw+QWOA2ikdpZD64x3jvdvjaT
QXCsG8KoHk79OMp3Iw5+opRhWK5TIiPmWh/8mvQ4Roq6Ik1uBw864xuufIfL8VIl428dHIBvEAvg
E5Vbrjo9hSgca2v4wOW6TMEFE2phX0crj1ZNJ1AAZDViV+AIq6koqm0p42o9Sbmykp6pY5UUe708
mLVbrrM6wJCfVCdHaiD0TMa8Qbu3KYMa+UDvBLkPV9Xtf3jhBYlG94Pr+MdQFeaz5vzuMEuIg+E6
3QH6sVjjRP7ZB6zSEjtubstGOpU4W5p9AYOQKZnzJXIkwQVkIiYo5fhtaraOyPX3WlF9hQGbYE56
ZB28xacV0Qhom4h5ReM9M68wtzmCQL9tnQdxUtn3evDA8Ztxc8knh55Bxx2XCtV+iiRO/WIs+pug
NbqN66m/hdGXLVLrkSt2fizh3a3+rvMHPcet15OgpQgcIQhs1XEehQNMXGk83Yuxdb5HNQUulovK
R6RmGSSCun4mSokf07HDR6tylSKGPy1LyBqziz9aBfwWPcnvEqmpn3fmIrg2k22oWD9rvPD3DGjm
pWlHPw618HOIsp0WmO0Phm6stBVt/pK8ulJUNbQjV+y5UydKa924TrEcvsv5fiKtePiZaOWGN0kT
ZmHwFbqDtrbUgbM2BS/9JJUz3tcv4sFw9E70CdO5C7NsjNzQ1wNlRJ+JWH1OaxugIAnkWv/LILnt
NUy9ds8dTKggZKy0NLNd18j4vbV+8zcZH8KR49nmecKEOJhWulCCS4/Vnt8e6JjuRc0FBn+0buPB
/KHJF8+2m+9db9N6xiEJTsR8mt6OMOLos+usDJOIi6ipS1EKCTCzSKjLs5K6a8zJ474uop89JvOr
3UpyZzuj3wdN6FfDpJEjDBIzY+a4zSON0kRNJmVLeu1F/XADtX8UQwon3Mrqr7mMp0qCdbKg+wUh
FO6FVa4IX7XPJGgxEqR+vHZSvSaZaRj5ZWrzK0gxV6BnrbdeO2A3gTUeJ9p6Gt5aLbbeq8n2tolN
WQ8ccXuFfZSs4ilktToG+PfdQt17Vl+eQNrrSINqv9Rb8ZiIGX9p7C23TnM3sPOgb5l8idn3K/II
tBMJrFs9MDdwDx2/swD/9e4wfqruhr+oQbs/DlTLNOdS1FQWTGavOkrrXTH2JMQ3kcNkkC+umY0V
alQR29cltJ5lrX+FI2uAtEGZoqTWp4e1ypiUn0NMB9/rvO5OkV49iI7rMaiBrjY2coSKifjK1uPw
Qcj0ZUot990NuR+7xm4PMo2bl8DGBFolWnOUA+wBG0wqqGoo3ywrqndJEXcggvhzaCIbAKOFwFYa
5WdAkrg/JZh1gtrY0S0Kz/BgxTYxOu2po60HmGZ5r1qiE/cZ3FwA/uHKnHRY4WP701WYFE5aVZ3D
UJ18t47+1L0rfweWvcp0af/IHBPxvwK0JcQZ5KPda44x2VtTDnIh0zy8B+okmXd0zkaa5O9hOhse
Q5+8VXW0y9q4fq9sViAAb52HkwzjugggiIk68WjEJyZGVqU55BWGtUmr5d+Zfxr/UhXHhP87psx1
BvHLdLs3kdXZZ55MTMT1tTrV3rlstPwaNUjTyjYJ35MmYeDh6d+mCEIY/R52p9LTU4gsR534aC3r
ha+5TDZu8dLCYX7ouvlb94r0yEKEztkwlvQqQtIYzETvscjMqsrckWiRPmncShD9jXdMPbJluk75
1vaF9ebmxTkIIM1GlZE9WVLEZ82FzkLq7MfYE8gz254pM4D4pWKyt13Vo8w6ucclbLkJ8hfcCBc5
aTa1StLhY89IqYub0Das2LxrU/tG41o5WHpC3uVcqYhhYw+Fu5mS1rtFM8DbUkC7/z1ZmV7Xt1Sm
1mtVH1ifuadwrh5rlOFA4xpyrbB8Po+O3m/sUqaHNOnR34W/QyuD0pPD2KpymMNFJ7QvJlSxMtws
ooVXFjNLGtKCgERJFFlYf2QERfojhqG1Cr1o6EztbOEcvHvhJ3dcgDjAAZHRDqT9yS64Vji713EX
u4+AldxXwSxtVSR5cRNhVmyLUaG57HklpXOT9HZhTWtADorPD2QodkyaL6Z9GmxhrsccPphTUC92
U4aE0qCJiS3hbspJ3MaBFERZTNp5GoGLJ4EJVc5R8mvYyj26MhQAczNphGdK3ukFhUD3jEEkPUdv
fI3K5j3qGIVSSlIX6A/ogrtKISq78BsqavTm+hnxzoDDgzRkBTakG5KOFSSX/GFdCRo1NkMq6kVh
nEowTSc7NZBfhumeNaD8AOSzRkCS7VOpYpMzsnemJNOP+UURK+PywpqPGDJ5X17Mb+FnNU6Oh0QT
Tw5Im1yG99ZI4MHYkbKhjWN+QC44xVOq/QyaJCHPfNw6nqds3EYdjtaGatTwqxkgfWq97J9U3L2N
GzN+hwVZgFrSZydF0f+46TCsSxZR0KpS7VXncVRMWQsAJC/evGvYmcUGsrHhF+DX833iGvnRQi4e
6vTcw6TLTssmGQVVAmDiV/KEVX+wRkZGfahPdfVHz+i4BagOjl0111S92zJ75HxrGwM9/jrEkXVm
AZOcC9M8604TXrUyBEGZlPBTdKd79pl9r5vQ2zeq2JNh7pAaKSR8V30gLSePfodkzahS++hS764X
HimWiNddEbTXII3MK2EuJjadWCCBdOoHHZZ+23YKj1MsiPup1BsC/ByHaN3MflCb6wtfaRPjYCdO
SmlfubUsc77QaNsbzUUeSDxg/6UY5LTPPfEu1TctUrbzZGAfGIvM/WDePWwikwkIlB/vo529WjDl
7kkXRU/N4tmYaM6+arUUCDnOWBmr+TXvBuvo0XjYap5RP+1QZUoXpd0329H8oE5MCoHpsA6X6o0c
Qf1VLi0/1b7YtNx+lkr7O1NE+TT1XN+5jsxA1owtY/UkvwAtNoERfDHZT/aDzAgjpgDyRXjZlrUi
yjkRdVdEbtXerqTYJTS1v1z8WRW9JJFuo0R+cztHIXPb4Gaz55dhmzC8DiD2wGtEa7d3xQXVRniJ
Kcxfll01tImDrKPbGFWXnqyV7+kgMOShlTBje0KjU1tM48OTKZ0Xc6n5hKLU4DXBDe3b8EfYswxG
pDpm5AUg44d0N4Ro15M7k1h5UbEQ/N2kMYGAMEY4WB6nxkp3ilOGdHTS1qJvXpeHJaLVnMNa59TW
aY5vHYHCIQ9g2IIW1TM8kWSi7NBXDisiZY29bUj7xaDRDrqRSUnnMtgHJYmTbUtAVG8yP8rrpj2D
4s8p/ebGBgaq9U6mLKbqPh/WthU8zPn5vWykHqeUAMcoXOPzvhCgvJ90/eVfjW7uW0jYTfQ2Urc8
qE6o35rAeTHKDJj3vLdsgBFxfQ4YzfsGs+FU9eHTUQ3xHIc/SWv2L2mvBEeNC48WuH7Fuey8AmaU
TFN1ytaJVL6Coc5XZBskd89kCSFy2Bhj7AxbRVHMa96q/3nVz8coTMg1Igg0R/T4iF9MrF3huLAv
2EvhWmxS+DJ0d5RHWRrTr7FwD6I07T9NRZ+jbdKIWv1dVLZ20Cih0d42rKPhttZRjE2er/6+nA96
EL0EIu29MVekW0D++P6Qpi27aa9/jUjYXzRbezdo7n/kmWKssWkmV9swHRZnI6gnTZziAlLzGvpe
fY7QTK2GNqvxi5fialjxbnkEBPNzAAVAspbJ9BOFzbhtJ3y1U1Mr64o14KuiIhe2aQG+g1IaEQqm
yldvy28elhhV6bUnNmV7b0mzWitV07xXJVqpxNHCbVso9Tu4KnudjpRY9RzfpTZ3RyFBG7dSzzZN
oqkvuSGgfkWO3GVAXQ9hGIXbFHzkJqkaFt0hz2oROeHX/3iV2Hr09xjeF5zEYdnNWGfttmwquyPn
kukzi3uOTSVRYfHAA6pyPcSXY5AfWl0f8EkGwyrvjO5ctW7/7tbaJZlXtHr5o7bNX7mtJa8kyjiH
gW77VrNQ3/amzdwgz9+AxyqrXG9XI1LWe4/C5RFD6LlaXrNZ9sqEFSOIIt/IZIXYuGoONAGPgcL8
zZL1nEDBShvg0bCuW66csPC6PcDsHjxN6D6qcLfs9E7WvxBnjFSssgZWAHygpDF5mgw82y0NQTDH
UwrEdsHZzpvcgYca1lFf7D2PcAHD7beymeodixnrs+7si1ZI5WUOUgYD9oM/IMPjrc+SBA2ZKBNo
28dhgZrfYf6xMSm1+svDzhpG5bi8Wh6Dy6tlM0pfd+JgU+O22felWn2WWMX+JopGVbn9d9yk7bok
kPbzcZOOL5MTDbMQg9bGTVRcacp/sXce23EjS7d+lfsCOAveDG9VoRyNKJKyEyxRrYb3Hk//f1lS
dxfRQtV/OLqDO2h2iQaJdJGRETv2lok2YO1qMp/o+sRt5wOBbaNPZP7/9PS6+SHrP6K2qP1V6QNf
Qs8SRIT8JcopGzVGsLlNNVh3nfhy+uSl2a9PxBm3LCeD3Gtsoc5WW1DdKL8+/fO9UpOiYxY++f0Y
32nc3e9Onzp0FQgPhjogbfPwzw9P3//n10LxV0E2Vq4XUEfwzw9Q6otcNeAO2tT1gKKERxysGKVn
P9CTB1Wfbqi79T/4nZU/p+YONLlJ2enYbrMASfhVFKlQUpj2utDi+gD557jTTD99whWldqHSjT+8
/gdha+/FzOJDJwN9Yk6dXa2N6Tunaks0cEiRE2Z8ITfbrFF9qO5hkPrhZLK+Aw9BCUcTKC+V5awG
L0q+alwn3SazpyNpA/i/+4kMI7iu29MXSqx/fSobbts/f0Dv3KzyCSrZ5j3X3eKoJUX9LnSm+p1j
tP69QdqcGGP9rsk7bsVFb9xMTVLuxrhwJ2gqfWRCvA137eArvHhHsvQHr9G1TxFsv8eRXP7ab/mn
5mTdRsUZHyjtXVtD+wLdQkvGhAIu9BW7jd0EnMHU8qyQ+0l3Vjv492qff5bB4j0PXlk99p6+NhzH
fk56cvqoaqypTEf6zQADd/riR5Tk8Oc2RQ3d+GkI1PRW7qX0dowaaSeRHzx96/TF4OCjFIbf8IHK
u4WikVlvYT9o//7iRDV16hHA5CPahKoG6Tx3y2bUUCFUnHzVV4iJeBSk/ProFG120+dJhkQkn3DP
1xWFNZRqE5I+ZRe7yvhKHXr9UGhF/qSb/TFNhuwW0euQ+mzQaWSbyKhLR09P7HWX9OPnYaB+pbda
0jAoVe/7kjhRCHTiXsprYXCCvz7pybsk77IHNE2+armX3VUi9Y4YlrNBmZLbu5KMT0V8KA3QEnpg
3dQwF6Lu1G1GnrSxBOUht+0/sgxOPFtNSODLnfeQlTq4PymN/pjKD5YE1YYkI2OfEZy9MRxq9EWU
/p8vQz5+N6lH3Z2+FQL9zsDWfEDrCh2VmtCi31u8GZRxrNAVJaFAtSr5s1GxcLXSoDi0gqlQky1t
UzildPQ1+0/gPlQv+qaEECvMeBIWc584nsT0O9oO0JBBmFmFCa5KfmS5ciNFdvzPBykfj+ZNpBvk
WFsRU3IkMjEB+eMsgtPE7uxbruw2d4v01yeC9PZtTMTjoEkt6A2gWGWLvmXmyLeGpk/t6vTx9MUS
3zx9kim9gBhDX5++BQsQv0falJLFqbpPe7t8srzHwao79OL5MhnBU5s69T15w+4Za6Gsh77gytin
2koPUbgNR3jvmrqgCg7Klu+N7Q6Zrn9Hdsizym9wCtgfe8kojoUkIubBaH+sAxWBpYDE8yD+mU7R
RDmcUR+zwkPmq2egnJ5VQ2yXqC04h/9OKctWRY2cpoHx1qnaojZ4Rl8XA6pCEKobqA2O3lUkVz/E
NpkwkjPvZWNybptG7bdwbvYrXYEAF+DCeJSCody2NTBECiIDcpvGe6KP9R2pXP+Jua0OY9uaK9h+
lPdW+vVUE6AYMZuCwg43lJw9QXX5iYIaC5G58nGynZHTT2k/VWYIskVR0o+pX4VrGYzPEauVbg2D
4jhIt1+GFr62QBcxEHSlNlPb4+QMI0VjWXX0ZecLJG3HrGMK9BEkh9/a1BZrsPJ60HxThgYRf+i3
MhBBOUWF5+jJhfmu4iiaDALhCp40LA/3WaA956Xe71ozfB/VYQQkBNaMtDR2kp3XT5CAkSuuLek9
tas3kzG6dj+aG0MCMif1g7A52ZOeEvqsErl/iODBg+CjvVcbFdfLTqgEGME3N4ka7cpMr3d2HNw0
GqFXWwMOZUBQbsLIpMqIO0RW+ZO//xfv1sPPsrwZDdjsn/8bVrD/HTvCEnfY/4P8CA4Vl3/rFP+L
FGxX/chgSDjnRhB/8JMaQTKh8IJ43qbKG/p52Lr/pgQTP6LwnNp6MIOC9kvIHf/iBFPU/1DMIJ8T
f/3FCSaYE2wL9mEVEmKqQalQ/W/YEUTx6D/1l1CLqdw8UK5RTcGxoc7ZjLkEQ9anoFMrEwBtqwpg
6n4wCGAFxl6BV8iLZMh7RIHrM9VTm7OB+rWe/g/0p38JOiuvq59/tk4ZOQrKuoJM0NyKKLmcwXaX
RQC1akCLFVAAIp6Ss1Jg0fVjiNJRTcqTYWd3lZtwPPUqomfKlQrb1zWoP99CFKAamkqprTOn4hzh
UIF2eogg5a4pBSCELEGYmvS7wsDVpPN5plypnj4pCc7H3VJsGwSaoCmeU7EVhWIihVxGm6Q39jU5
ghCGaKQeXZPbLropmHlp5RW1m/nfPQJWBMMBGaydEIx4224qrn6UBhyl+AjydN9J1Nh84waMno2y
jhko+G7IegAmfMI67DPbAYtXc3vjtofi8pVptF4zRfwcQVCGOpdY1rpxUpw4qwW3M73JB6eJNp42
3YsR64q9ogTHuvlu1jq0M8itatwZ4H9PjMolneA2jbPyULtRzJdKhgR8ZKJVb4Xowga/YDPK/U6F
1QVO93Uc4TMSVK3ptJJndypTo4/p0SqRNTFWkwqeHrlZ0a7oqPivlr2VeOQkwYbrcE0mMRColACU
iCGDHBxqV9EQM61e+piAcYcuE7/dJwxcuM8mIhQFRffg9zxr/Ggn3/22LNGmpRtSs0WQbiXeSYym
Fcs35mjeR23lasawgwYVALV8emfxQhaRdTF/jfZg5PzT0PcZE1HTxbhvtnoaHU2j3XRW9k2869QO
u4p3lLqHGmWosJPXAUEcsS1CIrpJ4qw05m/g1t4z01XUPiL7BeH6MQMmY9YQPjcvMnJ2YOk3Yh2E
IU9woqPc1luxl8Vvi3EWAxGx1LuKyIlJMr5klUOApzGWJKUJPrhONcGNUq2UpnYNxm+AfFs82sSb
pFJG/GoCPCCkbgPiiWws3YxZkH1+e6y2YJlZyzyczwLpHDgPWm9vcqTAtZrgAdPM8lQb476Whp3o
YF/CDt/Fd+IVxcoQr4/E/N63wRHlFS8Y4MGyLsS4y2nlEuNyhW2qYO9AoRBcPJM+vIhBGyJ9H8Gi
rwYTlNzNhizLfqIfMhkV0c/ToBEnm4p70HVX9oP6umL/13aA1gMOc9XCtAqDc7YdWpLGCahNtgNL
Tw7w9zBtYjPXJgAExLsrhhVh19XIsDMwNXtBHxBWZmJUuYGGMIZN4EUYuxohiIAOXdmxrwva/3pD
zTpV32sgvl6/4RjbXoYWAmbfgTSe2hrxliMToHAMjIoQf9hUKKOclgrzVDjVtUH6jdXVMWSmonP0
wG8gzoazQSIUVhiGxiCJVxAWQti2Gl6D9LHyXkBeblvtQUwvcVCxG/86FqhSK8AGpt1pEkXmyuj3
wO02TvxRLCMr5NACFNZshEmt6uanF/SKGvX80NJfU0Scxk5HtBxdUAPSFuVfY1eYDbQcOS8+Jnem
/97kVUrSSsIsqWbtBh6y5FRWts3WrCBsFPOM5VBYiUbJFeinQTPYqxPbuE4oFBQLt+02YgT8YK9J
/c6StL3YsxNHgZobMCHCIg6cx9dgyWMfU6eFf/rFT4ebWDHuh0LbV4haC9NJGnMNWfhQidDIQ4YR
u7J4fjdz5wMgqK3PZi6wps6APi+i10TpsVpieVeYA3G0iJmM1XYjjGDisykx6EEMj45YUdB7ionD
AtslZ1OWXrmWKL9Z12gyKCwcTVEsXcfbOn81YhAosgETOR3lwpwDteFYnYjN8Wo0HWJNYWZzxWv4
Gqenpe8vD89vzkJeQXeo/7YNQsHiFc9Gxw96XWqHMNqItSCaFZtd2PzWCY9pzRqX9L2uTdd0KU5E
VjOXQnhwjsVtywT4OGMTCj0HYJCNwC6VU0cIwEEpIhk7wNrwIPjlRm3cSWNypNpyB1XnDUKoBM7Z
4hhtkzupONGE8TE4jkqqBK04OrJmNVCNfao8pCMhP5DGTLVwWcay28BpurNSY8/ZRrBAZdUiD79x
hNPCEezEI3dQVi/DUFWcQiwKr+TZYjhYlIPurDpCiob+4g/Dbeo86+x5LYb9E8Otq/GdOOGEMVeh
zKAIZV3L5crR42McNm4dpXdgH1cj5Cuaz/XHcjMVU8ayKmP1Qe96qKzbDXfRGzHe0BQdxcvZXgTI
mAMV02o5/Q7vqqCvYTTuFE4UsWdHVdsL77eNCHdKA5kf/hQXNOK4rrDfHVh+ywBo7n+3ioar4ZPY
uhb5eavvd1AgkJjHmOG3qFICTcOwE35AIT22JfydtUFSjaGrkXBGTlcMhOi2sPjA57c6ADTh6kBT
5HYb9FB0MoL6F78EIw8aSazWduzXBSGKF+EXI/C0A3m0FzkSyqaIHJHALjg30cETlTBYj5N3xfif
TkqsYaYq8Dg0GyTy7kU/hRsidkrCgS36aDh4NXhW4q3VaG1YFJJFw+50dEG6lUSu7N1kvrd1JmMv
/Kpawl3DwDEgf82WcHOEZ0QFwslTKjjWyS6vhatTRLz9OzEBYmWIlw1xB8WDxJsIxyixG6KM4rf1
fT5AvQ5PZV5Dnek/iQZq7Jw+Yl2kbiMWlpjPqWcBc0jI+bgT7lZBjUfQ3+tfCV65YtaE2xmNFfLh
EPnwzJN7wtuIs8/kYcJKi9EatP45NDFbrM52iAFu4s4wIuL9hHMCthBNlGYb4e+FxU0i2CZa3Cj8
C7EExLYIc9S3+X8is9HoStcPO23SSTwTQwCfqBNm5VK4HuFaaA0UkcBJB7Bwond7FP4ffCBuF9Is
OVBjjNfT96k09tCAb2soIVE/3QV9dBSt6NQvl3W7SuT0LjSTuymEDKGdhOt422XpWmuVdRlNN+Qk
9uL/opMS2RjRObHsxSErPE+xE8Qc5+r42PC2YgELR0DtYOcHdikWpt7tKLbfhBHpCxT8JqyI8HdF
x0dyBFnwIvrDZhYesFjCYljEjrWwLSwNsYkNE14YQkZozDdEPNBwhYOmcosJR5PjQzhtodXuCJqv
88/CmRXXHAJJO2Gx44HQt2Z+JoL8LPyBogmO1H/ujP67WtuIC3HFwQIIb7KlD4pcbcVDrajfgQEj
wQk2jc8d+ZdKPjC4eyplqZTuNsMY3InuIka78wGoW+ONg52IOL1g+cFYRkeEiNzae9H9F3EnFM8d
K0xDF91NOsj94WvEGhZN2rq6D7loVHq1bbjO2Uj9oSXHT5IQjyRCFhQbKEySeKxws/XAdTRUJm3M
D56p8KPF+wsPtWwa1y7D0685sfkZfSHI34s1YfCj+B0xRMLxRaSybuy1mXDvYMFpHqwpWNaUNW/i
H4k+ivuAsADiLiCa8mEhFu+ImwmL31b4DeLHYpOKlsXxKNxscfkQvnpciK1irIX+UNQiLsc5wY5Q
+RGydsJZzSd4h2lQPEWMj7hF4IxzVu0pMro17b14rjgQxLoWl9GTb9lPYIHw/8r0TgzIhC/YjdZ9
qUR3kYOECoVEnDLClI+sOMUo3TCQAdxSE6RD38ZFTIm/4S8K1lgJpi7hTonLA4cecQKKkqn+3fc1
AYzhQQyvWJWcV8KGiHuBztYW95x2QlIl2LTNcCPmR5hlj1ESg9shJu574wMVAI9xdUhRJRLjDiXL
riUFL5aljJaiuHGKgZXGd+rEXZXUKRTKdrsjgboXwQRtiii6Hm6aRMdVe8qHCKebclmsp1g0pxsQ
kybmX0xebe3+OjuSmEsRBkFMzoAbJXxCcV1t4/g4ePFR2DcxFOJ3xCCLV0mmbre+k5l1cYsWZ73S
cu3puALZ0NuwtRxucyxLK+w3B9I2UNcmd+IWICydaEFcl8BTA7+Lj2L8s+Z7OQIyariA8Z9YyifH
6f+HF6+IDigXw4v/t/J/IF2QvQowij/5FWA0tP/AxEgoCQZRhHVt4fL+5F9F8/s/Bmek6pgEDP+O
LaKy9x+CNHCZybYJbZ8j2M5qPBu0CCRT+4/mEAmz0GjWVBnJgf8muihukf94pDSkW4S3ELB97QLD
QZnmwKUScm2BC4Tbp1igPI4BSRg9CK9cJIVL/5tG7BlznIN+0GiDtsDsCpGXmMpp6sku+/ILHfiX
DkirTU7a66BHYaqHJuhPW+5c04yQPjCvsMstvf7sEqWqWj2FeYyKPSowq4G002ZMq2BzuQOv76p/
z4AtOnZ2CcngZcgo2U7cCsKnoe2PSpEeQjv8uWUX78JLjxffP3u8FEWBpgeMT2z4x1IKvlPWDueY
PX29/Pqv71L/vL4YtLPnW2Vf9maSJa6vdsjnWuF7DZprirIfzDp/9GF73/R1B/OILd1fbnFpOmbR
iKhT4zqFIsNNeorJ2r5ovoeOJtVXFtTSgLHlzjskas1bmFgB+VIRVoJ6WxkIl6bVkF1p4PXd/J8R
E3H+sxGrw7bMpdjj/b2ekq2hcbtKSjdVDJGArimfcfXuvTExr6yvpeZmOzwZNZl0ldB8LM1dqitA
kKxxAxoWqjCt/lBKFZWpcS1faW5hP57iz2e9oxgOivYaTylOagNlABMuNcAiIdj3JK6tH3aMWvyV
GNlSW6LLZ22NOhqIVIkEXHOsbRVJL3WXj4cp1oFsyFlyuLzeFla4Ndv+iFz4kEBogTv433xt64sj
PKCKzEGhKTRXSG8djOpaYwuLe57kaQ0VHv2R2XJKbROZZbaCMiW6Ml5LD5/ZAqND7G6wGa9c7u9B
bv8oJ8m8sqqXni2+fzYXVWpPkPZbgatphrW3qtzaO8S8/7w8Bwubch6BTAwFjl2bVSXDKGsqMjRn
6VM2eFdUDcVU/uaAsmZ7vqDUKwsm4d6XeLgNxTZuNSHHbIV3lKPZq6A1hytzsLRmZ7sfsBioWe6V
rhb77U3ptD/gI/rcZXm7nvAGN5fHa2k2ZpueOslqlM0ANQs79ZBsaKlPdsYPlx++0IU5nXA9WENU
94CwKORV/D3FybFxnALJsV3EHc1H3W/z9MrMLEz8PD6fqLHuVzWRDMtEOVdV72zpGVnVK5Ox9PTZ
1lYgoRuol6AnDSqCef0h6/WXKhme3zZQYgDP9gS1C5qUmG14enwLgHlrVf6fvW2Oa5sKnCudWJoO
0bmzVrzGSMCMUpZE4R3RNdJsnMggcrvgK/hi921dmW1vrhGwxE8xBOwddXhx0ISPBVwia6dModDr
rs7IwsI1tdedCRzkeCNjtN3AaA6elyWkkdLmSicWtrk52+ZNq1mSk/TWVhqfbF3eZ9pes+t1oVC5
OqS7yyO11Mhsg5fdkA6xHjouigo3wTBBuYdsXxYhSgD0nGs5tbtva2m2yeURWQ21TMytQ1IXjF+l
H1SIGo6tGplIjI/lPoEU5krMfGFijJkPH0SI9CjkfFzbqxEmrc2VlVDxe7knC/vwJOR8toS71tcM
2NXMrarlL2lofLVC/0NrO58uP37p3cVUnT++UVoVnkCb+ndnP1rSLRG6l7c9erbFe98OPV+ljNAf
fcp4huFBz6YPl5+9sLENMVpnr62MTuI5SEi6mf4oFXtJCVboOW/UUb6SkFgaF/H9swYMWEnauEAb
W42n1nwfovnSuVmXxainXe7CQgtzvEat6aMOON8SZXD3RmWA3jfN95efvbDRtNmKVEuzkduBmw3S
iqvcp0wiROoKAjzvqbxGNr/w/gL3cz5CUjoEeajw/sHQr1qzX4/UyV9+/YU1r80WZdwgExeBKHWt
Tm0foQbsd47dwLs2Zu3ubU3MFudQW0Zlounlxl7v+k35NHnpU2uBj7j8/IXRMWbGujaRlNUbTh70
zc2d1kmZC5o0faNRUF+PfZ6nJfXBqrkNNMvUj3pg1nvAHYaz6VKwl29qRZ5T9qM6aZGJ5DY5Gs5L
UgbxPo5z6DfqUDeaN7WhGLMjIfIrlM8tk6kGz1iG43Zgg2UorFyehoWNYMzOAQNRx0QyBxPySXm4
ryqP8ui6IzwYW96zPQ7tztPa5vlyYwu3IaEGdL4jfNUrkhpIOySX1W3VIFBZkUoGCf4iZ8pTOYw7
KpaOY29uL7e30DkUhl61N4Vdq5DNNLbpmEJYFnS97t81HozZP5LcUrutVEeSA7+Ul75128zsLhrF
LOIAXWCvhcQiTB9s3Qc7o1xT7Vmw60J69HwIJxPpo7BM2TZ1f4849Ber1dI1om0rv7/WB0VM/r+v
NNQXvW5EJcqsqBadyPzxPkggQIFskWxhkh/7zECGxvgw2fGt1StHk1zzFYuwYNT0mVFLKJhXPFuF
q61WoVaDiEYdbrp+vAIeWBg5fWbQYvj+EBXi8bBQSxtZG2IC3JaxaaWuvp/gPHzjoputAF23cW5J
4BPEeIAadePJObV7n/JUedKQSrm8spfGarYMipwi7VTibKnadF+RbQHw/tDAE3JlLmbQzb8DTbr2
egkEJdREVk0DoVH3Kwo7bipt3BohgpJytPYINxqq7nqpAZg7/1OzISqwi+BFi7orPuNSD2cW3PBR
dPdB5riVAiPWRI6KpIWd9Fc6uLQaZmbV7CukyCngdW3CMGb9EWGxVZx+SHz/bQ3MsZIof7dhOLCH
avilwuFD7pAm8ruVbktXWliwbifs6ZkHVnhaA8YOWkzqMN1GCfZwmbUrs3dsmO7JzMZR/HR5tS2c
1dpssBJ1Qjtdg/THlGANhcBr0KUrIeCFaT6p4px1IixKNQTNYrmKR6VVAyGo8WeJKPebXlydHThO
AVU2x4nlTn7n38IJ7SNSFV4LVy4My0k66ezdnVopytxjWBAXsynpSb9IBQSel199YYGqM2uoJNpU
Dh3+1xC2N5qkrXVz3FV5+cEkYHmljYXzWJ2bROAylCLShg+tCzW6kPNE0+2gRu+jLuN00YtVm3e3
Uu18u9yppRETq+BsxLhcFpXdDLabxlTaJfYhMJPby49eGq+ZRRQc1n4xspBkFe7WIvK6FWTeINub
uHwcJiiwLrczw6D9bRmVWUMmjN4dVxMLoICkbOJEi7aTrn1NINGiFhSqUcrLUN2skrU9CuQSovco
i2ZwJzjDNXz5wq45yY2djWOpKImddXTW8r8R0YK5BaLXq3EUkW78zflPGePraco9o4B417Jc3fvU
69DWU7L/lCjV51xBm6Z/jPsA0qXpzpYfEu1KZmapSzMb41tNr42Nbbk9ecsDJBBQC1t1erBitbzS
xNKhdgL0ng1bF2uhZKoxfL4Q5Su6T2TQQynaa7n/WV9CglOTb68Kb5A3UPpD7xnnm4YAjyyPV3bc
wgY4qVievUGVBV1dq5xqAwWavScdID94m39zkuA6e7RWUVDvJzzar7Ri0wzKi4TsHcA1LQcjVUlX
PI+FU0eZ2SWTlNCQ+yxzWJZBTgy+5oZWHO6ceIA2MDORjqoz58pwLTU2M1CtliOaWdJYLYfv4PFA
YgZ2NGiEc5SfSRVd6dPSrMzMkp+bdd2KmzokfPoDLI3U6I6xurtsMZaePnOlIDfQArUTjmc51Bv0
NnamjnTU5Yef/Il/++rKHIeKRExQUg1iuYgpPU3fw2/Js7qmiMFNDv4jJAnbau98mHY0vCbQtI5W
KBms+421yz72W3kLlm4DcxQYxMvvs9TZ2TaGoS4NIrE8pp6iwLBxIFrVR3tz+ekLNxPl9P2zRd6F
lEvBDI1bqrynzGfTU49vBygGJvJ9XEIXtEF+srnmgy6cKXPVOiNXdXSY2VJa53xIx07ddZX3eVCo
gJQr/Vo9wcIpLM9uqQ1SJsgO0Qoalyn+T3qHZO6hgIrJd+T3VC1tOhg6OUima+KOC5Mkz/awrpN/
TCewtJ5pNt+qKR2+yLqCTtvlWVoattmuTfNJkiW0OYE3opvejBKsNjDJrTpreNYpYLrcytKwzTYt
NRllFMCl48a1duvlvmtOsNjZuovMwVYFJphYaBkp28utLVgiWQzl2cLDbWnjBjUOt65j6MlK41Ef
xm91C++xE32yA8m8MnhLczOzFgYJ6KZUaAgGw02k98XKk61rV4alE1CenewqjKfFBCuDS4R/Pebb
dDro4U2vdis7OVTkM7rsszwdVBARjSOvLETn3zZ+M7vgoXqpSKJbWas9Drr6LkiGexk029DlB9vO
wysWYsGNkGehi0QOOyQ5Wm7fqg/t54iYQhgnyGXEduFe7srvm5Cd2aWib5USfRb2q5Ek4DIp/IJN
FxWDtz19Zg2sMbAgOBliV9LLFsBzCpA2a771cmxfeX/xpH+fGPK8JtEoo3pIhXeXWAGk41oMUFhH
zWz6gDDbZ0R2bmCZe3+5N783BbIzMwVhBwJTz60YEHX5bpJQ51Bl3wWY/Aguwr6ytpY6JCbqbG82
/RTBIMgtb0Dxxh3TNKfAzoEOukXlKpUCRCgdKMGtKHlbeFm2Z5tUNhFkLDO2UWYFB6lLtg4cEl4a
XTE2Cx2yZ7u06eQorGFvIF+G1iCht0rrVtO0V7TvaJ3dsHsuz87vTajszIwa8Y8J+QdWctw8Ovaj
kb7Tx29k/zdqZm3QsqK4403ZIoqgX09R5EFKpBe0ZMKFC1bVjD9JbQCrzOWOLC2z2YC1UJhHgYMD
18EN1Iaf7dIGIQ6pcn9NJXbB80C1/nUPwkpUilED7irZHUUsYUZgr8ANMLaNAlesvyuKWyqfr+zR
358C8hxa6dTQ1Fkcya5WR+ZtB2vMXSB33dvyR/K/QJVtanhjawiGySp8TppC1TetkiXvOhMy7jfN
yRxcmUZOm2e2GbkGJAmJFz1VY1BDHEkR7hgkxdv2vj1zZUxtCmRH+BpBXH/STOVBDTz0gmsDhsJC
Cd/D5v9R0uUrG2ZhWuZ4S7Os43ZqLJTI5VT9Vo6oNXdwAF+5ny6sYntmxzLU2ksUT2PXH6IdiaRN
Nsh/kCSGme0Xx8MionOpA7MdT6wALUH0ItBGqvOvIkBCRAyxu4fLc75gUOaF/iO5nVJNMVyl3nxs
7fzBBJlu6ib8oj1k35XqQa3orGvFudKgGJrfnGVzxOAEV15v6ODrILW9V215o3gwUA3UzV2xLAsD
Zs2O4w61MoilEVF1pK2fhbeoM10xiUuvPlu5ia02sgadpgujykNtVJOLQ3tfSFl9xYYsNTA7eyEP
iyBBYmyyrD2mgMd2Vap+gVLmWvhwaWxEw2fnLoGapPNbTsFIRrkd1oDDIBf7yytpYS9Ys4WKTmRR
ey1RtpbqXrvIv1XOuIKC5x69+2sh1t/79DAQvX7/AK6oBIFidKXSEZHVl7EIXFi41x7mJBmuAU0X
omnyHCA4+b7SZTjxVNpnu6axv0ahcyxt8xaDvp9az22L6SGKueYp2abNh0+XR3BpdmYHVgEnZ0L4
BFBlVqokZ+RtVFCtcvnhS0M3c7NzxCNgNOIebnf+Ae25Qz+mH3ULgAliBQaMg5ebWejDHC2oKkAz
TLSX3DZwhkOXWdwXAAhfcU6Xnj7b247llY4pi05YSB1pQ5Lepo32Nhgl7ufr1ZU4ZtVFDkxkbQkb
a0dZU+MTxn/bwMz2NnuNqjYHswTPebOWwurJ7qsPl5+9YDfM2bY2NQVlTIthGayscHXbIr6cDsY2
7r34ja8vZuTMclhwrtVdnWC2lew5gvRolMxrzAMLlmOOAoSfrc6aBLsKOytimQaX2lEP8m1jolji
ROqVpbmwA+Z4QFm1gx5/g5s0TFKrVlJvYTX9ptvlAT3GZ9Nq3pQgg0fh9VBlQU99dEL0sJbCd7Vm
rOxU3RrRtRKPpT0w28hJqGppaeWBa2hStgrR7ljl6DlfXkkLUzHH/XWaAeUyeruu6SGNtR5MqMPB
Q8OTDYFnZVLdAUfgcMUkLfRkjgNsHeTIjJz95kVT/QnSfAnJzlZurjx+qS+z7YwGGnUOA8uqtrT+
rgyVmzROkUvT+k8D4qOXB2zBfzJm2zr3R8OEL4PwJrjPKEBXICs/QyL4MRnkHUhzNLC5CI7h4XJz
qlhEv3Gf5ihBVIM7S5M9ByLvm9qQoCMrdmYXHR3jRw/TcW885/K0ir1PYWesZQX0dAG9bk7dwo9R
p6ZVQXC2iSGJ6T4jT75JyiuLfiFOBY3461UfpzJqUS1nIyzUd5XcHAar3XtSsIHtu0P9Ve7fdZOy
9fQXChXvpWT8lGvS4+VRWbB/c2Sa5slZHEwkKYvK+KjG7VqSqhvFnD5ffvyC4TDU110b86xA0NB0
EEHoD6Hfv4+nxN4GTjNRzh8cLTjuryzZpY7MTAdbb+qR2HV2TXkno6VNrPLaGC1dh+e4sTJASUl3
NGfXZ39mqbKqte8GMdHuvZb8SRl2SMZsRNb88pAtbO05bmykSoCYiO7AtxdQVG/493lTbS8/e2E6
5hixMu18MIJ0REF7zIG2VEiJozWiyjEu7ZX1vNTIzHgk0WimRlt5Oz/W99AA3yejs7GoqeIAQTDW
fNsFcg5xCseqaauaZsaiWgflATkM6DwfWn13eawWFtSJMufs2KbcDIA6GMFdpakrVXosa2M1tleu
ckuTPNvyqPCE6LiC3s8DRAF9xAJXWdqNV6Z5yQufA5qA1eulMlDr30nley0sdl29wbbUUUR5+0OA
KqySbQmWroCHXmlzabhmOz0LGgseGnpkOnK0SmuCUo7eeWvPBnJxeUYWDgx9tsUzFSZR5EAQ+ils
rtXRhrhUbTuuNcYbvR3uUFFeKV5ypbWfvJ+/OTDmuGmtrKzWr0dY7NvWQOhmqqc6Qn+BEnf9YHF4
PRmCGv1L7+SQDSqWpXrbRmUeH/LB6IZNnZam+QIw00bfwpcGWSa4OWhtvortIct2o4RO9lZLYr2D
76tuKu+Y531orJGlKaxkNdhOrO+k1hkQ0rOz4EFWC7NYNbZfUHlcWQg7WYWNuvS6a4uyekYSUsr3
aLGFxUrlLLFIeSSFjAIKhdJfR39K9UdFbaR85xWqX8ITZGbBoaryrn70CCz3sNVIao4edJxIW0ce
+xB1qIKC6neKXgf2Fz9SI81fd4CDx5vE65oyWHU6zmHmDuAKrIdKST1/PRWDWqAeDWT4fVHFQ39L
akL/LDtSi/OoR6WEFhVCgBDK5Lm5bjU5lbZqpSCAUzhFCouI5evqulfrfpRXhqclTe4itaPLmgsp
LEJB+ywo2lDaxLljjt7aqpBwvLEGI27+0CLTKIqVo/Rwp6xyuHhrYnBRMHV/tE2BJwvxcYvsxEOP
KFhrbVAn1JCjpzioZpaGzFjbNlrmcmr221CTiLetVVUJmnuUdFGdTRGt+qJUMiTwqmOp2aGpvSMp
TcO8T2HQqZSVbMlphri3qqaoqfsadPR3fgqZ5r1FBXO/jzXdAOU3wZT/JQ3LGySeDokiZcm+R+QK
su7IsUL7vV/Xkn0TN50FXXTmA6wpVqk+GSmCdm3UtgMMf0HeBPdIFw+ed2vGYVKrN+Goy4X9KDcQ
L8NxENGF0ZXbwkE6yzP0DuqeQRE1KhR+VmjBbSPL62B3z7QxyKRV49eFc9AzZQg61yq0TnvRk4QU
96o1gmIiOZylhW2slEGapG6nVkU1pId0Ciwv2wI5rWCTTuCT5WgcWpQWH9FL0ZNxM02GkQ83yLhI
AzrEyBPA5pP17STp6yBLfOeHXKhx7q+KvPGCYjPZ6DMhUqEoGUIHSIBh3D1fL4D+QNFtV+lG6Wof
bzRU4PhZZ6HZIs0cF6FjvKiKKgfSRglUeBCpHowiRbotzbieelj/fcfSpfvR9hOYJeMgintdXfmF
1kCcBTkomTtcIG1UKDNP6wgN+SlI0A3Zm7Uq6RHpqSFIzadWbZo8Zs+zyBzIxCVN/hxEui9987JA
roYjIkJBNbp+kaJ4vp2qKo6zP2wjhh/GNTzIp14YJqXSN5JhG323chDybXa1I/sdTr2JwnFQbdiT
QYvcIQRM/0PdlzTJiXPt/qGrN0AMgi3knFlzuVz2hiiXyyAmSUwCfv33pN9vUU0nSdyKu7mb7g53
N0rNR+c8g/kd5mWQlA5Lmqbw7ujAHCZAAcCL4pcy+gjJjhRW0mP2NHZ1Z9/zyvL8jZe7WfrQxams
h1CNfps/EjOqnd9eMuCbcI20TG4H1ErJeMiFH1EHprgMZhmQnGN+hYmGTj90/WHypePxKEbUn62g
iw3R7CHP2+dn/+y0MAUKEZyVza7EQjbivSpgI3sLsbdzmqknfsz8TZOkcIgIyDgU8HeM4HXFIe7d
wJLG3g45yNxRWDCQPaA4XDEPTja1V55oTcbiY1CpIeK3HGpUsDQYgMeGIDcrTVk3D17pdakFtUwI
SbdrEcP/ElpY8M9VY5g6JSp9XjnwxlmNVtUNf+g4ZE62MeyRQnZZATBUBwjAo4w+WHGaeAj4tSJO
kgWF5KxIn5KWGZCo9G2LuljdVtyDG36C22LmtlA2dKA5BW/NzO96WPFkVWXextqAZXFgkQ62XFuz
Vor/wOTVChakYvTtfNPnTZrdAiLjWQSQEWhg5H8UhHEHBYOmnPFnCSRylwTZyGzRbXLqwMMCersO
8VY9PJEteLJ0fuJCIFRivGElUxdQ+4ZDkDCUW3zrMk60vcoIlx1sMDTg/xB8NqlTPw9FI7MjEVg6
XViaqToX9g0ra4M4cqwuWrXj6MOUXcClJtmfL4TKDc1kdCoYAehzneNowH85TgOW+kVTnAma3Afq
F07VvgXJotKGQlNZFOXPpqRabgGdzjxg3GvIXmXBEKd59kZ8K/VhDtlXnTOEWYl7HaV/1dIeezFv
qvw3i6Qf/8oM4MdwBRiJ5344cCaRbdDAXBs2Gsw1YihxuU099D+dSA0E+UQspvR3Lbhr/YHApCVe
PWnj7FtDG8SS3xO7SHAF6wgXKOBArIePAETMMgokcQ8ABfrUO3nVfpM1nl3Y+ZD6ADkbNzbUuAxq
Vu1vJyqMAQT9FBUyHjhmVLI24ImrzaNq4EPNoAQEkR0YZZQUxwgQpaWk36H6k7FvhSl72eOByVqE
exl807KPJBv7Vw5MCjPhnlVK9oFLHJpUGM4oKX4YHM4dDYTRcCLAMK2JizIJOExFIIwqoXIjnscU
5h0v5ZAq4xeMuJv6l11FhjLwcIBuuQiaVPvqDfT1NK3DEV46MNQz4Dfow4I5JRD7A+YP4QToZrTx
Wpibm23v/jFxq8vfALkZgLNAfD5jWSh8j3ZekAvF9Z0pUyf/TiDR6GjYqXgacEKa9spAHKSMqHjr
B9V6FNEBQPI/tG4s8dCPVaooiLeW48ELCPlNG6ZCzKoA/Yih5USCHjeg6a5zYrN+H5cFFF4CYcBM
6GcEgkby3qtcyRffGc6xOE20Auuf9jgIoTkfpfbwY+zMSNNVY6kio4FVsSK+LTxejTuYPGccZKXB
L3AAc8cjrwh7WpNDGw/eHgcPXj38QDlgrM0WUZZV4xf2nbuRsoZOKLxV8w8DRMuPpCnAU3ZTWiSP
itSeiQ1JTPHgoN8/SWeOEMTjDfndOlI1BzjwSnOfRtwsj1gs1AQ7y8CZCV38N5PmfXaPYKMCeQa8
sB4azakoTjBphkBIFtX+WWy4x2HvjRLHPvqDmGsTxYrA2djlokUsipPtLlIctjUjtHRgGAFTGHi8
i55CmdfJMx4984okELT0K9wF+wZq3iZ8A3BgrXDn1z5svTEAaxvrqAyTHksLyl7dUN/KWCO8K1Rf
WlDoNJxyZau8T75V0qXFHjlAG2pNikCLXupB+HfQitcEWzXmzW3jeMrcQme0aTbw4mh+wnd9HFe0
8qTaGLiVfhi6hTe3XSoO32jSkaey7tzfRpIVJICaj2McSrh3Q+tRlS5UXogDUbq0Zma1spLCcXdx
DJcwSHyJ2tkjljehReVg2TzhKiTxRpoigzycqRM37CQn8C8DXdo+KwMDYM7gLNdDyGsoBvj7UX1+
BkVR0UExC3v9UesaDpIJQLpPVi0JAsJBQ4LPGkap7/sy1fqYowxXr9pEWBFUQl2EbSu4CUH2jwjZ
diEZsCFW8K41VAkbxgKGYwijeXnKzrfjelTwwdrS2OBs5bmthXM+x/UCD8q674KENaP+ZiKxy1eg
IToyMCXg3gfodOBfBZqbA1nzsvcJQknu1ztmxQn021pUBbEV3ci87+IoNw8SBCMZRrrvo1tSN20Z
CuV3+WoktAXLBW4S7Juoe7sI7drrmhPhY6kea9LpP5ZBILTSVBwxgq/jVv5KlFF/tAk0mwIDfFsP
jriM0mNuCgLTD7tp/VcBa40KDLoG8X2GHUxhWyN4tooL6ZzN5JQMIaHiitDsNZDIg3RrB7e438bs
CZXGxNzHHO7D4QgfTQ2DGcuo7hkCyyIwRA0PaZFWfhvIPqmaO9g80yj0Ry91YJ9eqJ8ZXDlhIqgU
A3nAoCKGZbwJkeUBV2weVkXBzxNVwEXYzszOv+UwO3pCxC7hwyENWEuOrSraj6bwWv8Wt5wh8GKz
CxkgeEERF/cvsNR56Hs9iMb7rhlt0wh8nBnFbyrbxMGpirmHYcgAfMZTVMnOvFeGVs7q/0hS+Fbm
kG4HcwtrDYJjmr7HyixkBglHr86+e6AJ4BmZjmb3G6ddhTTc9Rfzubhz6QU7Kfp0XQpHSwp7NZiQ
BLA/WZv6SKTeFUMcuN73Bi5T1xv6S2G51NIk6aPKIkuU40Zbmu5Kd8uHLBBMhjlIYDG02YzmYMVw
6TYHmMDdsIivaykAh/vRyafST1aqQq4V7ryGsSnzrZm028S4UwX0vZu3gcMT7i1XDwm7ZRGMob2F
ovRMoupvovhThmegqmB4JgGnI90PuD5tc+tu5O3H8GBECxNg/s1mXxoY958Z0A5alMihm9G2ACsi
afdeI/YZCg8w7qyHOEwascrh5idiFsDRdd3hQUy699zflS0skOIGSqI/PWwdBuQgnoBYRlsGL7vG
0hsT4A8z2So+wotsBzRLoMoqJDWDBd5TBqhbzJ9cQyOzfYQwJoxAQ0TFkMk59nV0JLTb69jY+7BD
Bl5x49E/nfsjp9beYvBLjxwoRuE00rA/bptuO3Rl2LnHJnliQxuk0SlDVozzd5tb6wwq0AZUO9FU
G+eQU0U4ah1tC94kNHTgN4qAG3Y1NMSLARC16GjU+XpIHzm/k96T1/2BugjA7lZYj2gLRm/22lS7
Xt22ZXz06LjuC3Gscsw8RE7LAfZrbbyOEEMoiBIWTv0Iimjo1Q+xAgYWZx2FA0H7S0LktXJA36gD
5d8jog+xzXdCvRduFzbJWxQ7gYS9UKXYwYGH80j2OQSEuhhlameV4eWXQ+oEB6hbBP3wZKES70cD
PK2g1XuH0wl6p+9+htuqw39tgxGoimd3uG29g3QhUwq3xbOARsWyAPLbK2HhUq728A/HT8Qz1z2O
w4FZjwh8w2gQYZk/wX/VSW7okEIPMwsp/w7N44Wc8kzmzDon7T6t9A7MXwMJU+xOw1jBOxEIhhHd
7xRfqfrJcE+AICys+LkjZ5LZxFHmqcrk0TanXh1IqLoEowOqe4rUfEt0OLpwu/UVX6I9zyXnpzwX
o479jlQQ5oNCH0AfzF45tbc2TJDJsvPatUIEa8808eGgAHOwhW6et++FbT3lttCoGnUJx+q1o4oS
SS1yGkXVBm1nAATe2F8rn0xpLp0aY78vgaZwkegKRjtOEBzVP/2MnWAynm+Yzhey3dZMh6YUzppE
UM+FAufege6HdW+QrkrTVZk4Es5Co4RNE16LeE72wBnGNL0ZqtyGxAN0E1CEDnq/G5s7BJJwW4Tq
NsrSsPjzBBJDuzaOenjS5nlS2PQGhhoIgQLPV3KXNiPRI8J9E+8IiMgzs3f3tI8FKD3OYPSZChD0
uPSHmRZDZe370c8q5EN8A5X0coUUZqqg4QzTLLHqLIWXrgdYn+hPtbaHFaQTGxiKK1wqNqsNZB6b
sRf+Hm8nZGEWNtbMqE05lxle1JE5VMk+76DKjZiauFhwsYzkvivsJWqGOZNcn7JfvQSW12qA7RWS
u0XFNhqm3L8L0ePuSvD8FxnCIkexXSFamGJilAxrhF8sB3sjbKn2zG00KhpGJo1rXMzIU8ab0UQu
DgcZ2LML9+ncVpxSZ1mNPGxMnWSP5NG9h3yWGcFtDGKwRfVs0HE7+Ice9O0U79vrYcfMDT4l1EaD
KxrB7XhPs5JDltkhFIrlTbYeHVe+sJy0p8Gwl6DXM0WbKRusFWlURLjQ1zkv3kxbwXV9qdg0c2qa
kyjBMPvBQ3ruXAuHMDisRN0DAza90I0KxmrwQ13wB6hUrK6P29xMTdm8Wat8wds62bs+FwHkilYa
hXHYvCEnD2t2qaMTF9GOGcNGNONCqzOreMryNWLi86zGZhmk6cKVz+pQHRogSsAh37vQsZk5mrJ8
IS6E9BzyNvvUt09dK+5YCXOJVkDkHy8yqQIh7adKswfadD9MXQGiofVtib/HxrDwI+b6Ob1tM7NB
RqWC2j2L6yAubRJmg0/DLoMT8fV+znXz/OefLnTWQ5cUp2u+Flbzq3QajUNuqdw9s6mmfFv46naC
IUO/dtKigw57ctKdgcQWwQLReAp9TS3WmBJvKUIjONtL9EFULt4jjqlBYM6TBUj2zCz8PUs/DRES
S1Ejz6DKgo6BhAOynzxg/a2vT8Dc1ycTYJtQd0PKAqyyigW9/bMU94xurn97ZgL+4kQ+/XKFZGvX
Ew1yddb9iaI8BG5lp51hJYQMG7/YXW9mZg2Z9J9rCDVAqzI81HRYVd+NFZ4A0FW//umZa/FvXfpT
D5JIdS2HsdaaaIVEY4yHg8E/VlSUC4HR3Hk5QXJpeDi2UQNSn+CsfkRKi4QC62djCpFsoXThh3nn
NyfQsJY8SWZGa0qP9Npc4JBGKJaA0n+EH0e787heulpmltOUyQURcpsbVIGfnSN8KLuDD7hu4Cfs
S6gSz5/yuHKPm7otAEI0cirWXty8IG72FlbSxV+Pj59n6fN0l00F0SHoYqM0FqlXaKUNKPSYctDV
CwyFEZQvrKu5SZg0ZMZxWcsWOMQBxcitTYccphoRW4hfLnbDN6ZMUc/LIs7PRU4V10fZertK2R3S
EmO8vr4tZp5hxuSWj3y/5nUP7pZlt2TLbDdeu7H7g5DsfTTlT2DA2XG0CWJm8OEWLqO5ITt39tPc
QLU4ri2JdZuBYL6PhqZaJ6K2F46qua+f//zT12stigivYny947vWyPdJ3x2uD9bMKWhY//y0KVqu
WYnZ6MyTAxdvy3gZ9HqkRah754vraXIEIiMPB0vJ43Ubec0v1UOYNUNl7os9mOBVaGs46WB4ZMVS
AqMOkq89KF5uC6RdkASvrQ3kWhZm+eLSxQ48D+KneajGGrXNpACkv2ihtNylLyjeP1Oev1+fjLnv
T1buYCuexDBvhtpvwgKCMkCSjiIE/fDhegMXFxI6MFmmwgZKcGyLaMVxAv4wLRScA9qkycL4XAZ/
4vuThWrBAoaK3Ih21EXFjtVAYIMcciAdyhftELK637TILqXsp29WIbfeC6PaZWP1vfKgCAhGuu3n
MD1Eaq23bxxu/Ti7dmfOf7fR/2u7iP+PfGapgVU/bzR7n/CcS8nLj/qz2ezf/+u/ZhAmdf/jGtQy
kbGB5KV9PjT/6wUBi9n/+KAhUs83Pdg7nE+I//WapcZ/YIoGvzIXNqQuY2e2y//aQdj/cSFugQvQ
AMPMd/E//9+4QVyKP1w43p5P+E/7TTdIl7RwWD31rt7bun/3GBzuU1gkh2ZqI4cClGs0Gr8+jc39
f9NKn236Lh2F59Ym156n0ziGFdpwgl07pIua7lSyiAYliR+cPv8uE3chZv6r6zNNa51bmpwjBpAf
cWSq/hQLexjXjeXZT0RzepMhUvzm+0l3K6LUOw48NV8FzGf/mKY9nFqdFufScGk8eoaTxUjEIO+7
cEhfOnvOv2ly9sQoU2peJcNJm8gTVyA8rGmVZzuXpfXqawM8OX16OyqSGAbhe7vBM82zXnEcwf4z
de5JCWYwVNnShc6cf/SlAZ6cQwmPRMY81Z0oqOnvuQf1dxSNkbXIZXJrJ5Afvd6jv+nPSw1hB3xe
oSwuKo9xqU80S/rXTvkAwGQiD+uidM4RQLdxehtUda8QG6kG420EdGYVwZ4btcx86G51LsdnhCzu
CJNSxwq9VuQv1BFNvz6TiYCVwAbconToP1//yReTEueJntzGEBO1Cgvg5xOljf8jsmM8QWVsPLf4
OVD0zQwHC8sj/k8gJeM8gN+Ahu9Zb/653v7fdi4N2eS+jsxqjBwCDbAcaX+gAO+VVb8LY9g1EDqT
ANDZKb+xe7zBetRMfB0wZgA44q1aAC001O9N09uCcRpCuCbMwdwa42J9ZpeP1hKLb24vTN49jek3
vIgxRHb7qPrDYNxWZHe9+zOf/ldGu+siTYbz6JsHPz51zrFhX0A7Y2KnaewoqzMjzrDoRfGU5K+x
83b9J89spmlCzi/brMhI3Z3qIsHVfed6+dogaQDa8te26zQvF0dJ6fESv9zij+P4u+Y87Ot3bkQL
2/S87S8suWmSgvVAC+G8xYE+PAlpwNTKWjjS5sZmctA4Oa+lsiQ7Wu5wn3f0KeIMOXDH/ka8bin/
OtfI5JDpgQ1w2z7xjoTAl3NM4MSYZ3tsiR9umizx92duv2meorNa2NAjQD+S0Q2d7rUtCpQd+Nqs
PpxqSeRi5kKfZizG1PQIQ8nqmJXeJlZ+CBxhkLZvdtTC/3IMG+vp+pqdm/HJDgaHvy2J03hHBs/d
zZgp+DdCu2Nhvc58fZqlaPwWPjISX9csSrY88epV7tXv13/6zAkx1W5KW4uOY8XYEeyOA54EL5ZU
azsrF4KPuc9PYo9OQ4WVcLzmbaagfzbsoZzyQKT4wuseh9D08e37lqblgM+fTaR2FGItgd1rGQ5G
vERJmevB+c8/RYWNjTRLkkbQlEEtKk55AHRpIGFmeX38Z3bbVJaprlOdtxqfd6zUQbQFvHrk2eMq
U+UNLFH+fK2VyZ4mSBGUQNmilciXMF5u31knH2mJ9Hgj4y88jc+TMbnqa6BXlZWhEYiXH0uox4dC
mydTm2lQO9bKhC3WwqDN7YjJpW7yMtMeRB6PDUzlAD9FURpwhNX1sZr7+GQz45HRJJVCetPFWXvo
YYGDNDnRC1+/SONxz2+Wf64nSJFqz5f4PMbeac2gwGmO4oz7Wqjn3tx2L+DULYh9XFxbaGryxCgL
Emtg4zEhdCi3JIb1GXfAQPepkW4rbynPefGYRTOTPQ7PU6rLsYTfR+kChsiKVw8AxiSKHvEafxpq
SAUmXrUQdlzcjmjs3NdP27GuGcQNWsc92kLfgk4BNlSfAwwiN9dnf27MJtsdphPAqAEkfoyb99Jl
QdNnYAu81kwvNHBxeaED5z//1AHD11aHM4rBunXcwgP8MTdksrAv5gZnss3TCtyZmCt2BEpiJUpA
Y2JB16bF/O310ZlrYLLFKWr/lahjdsST50Fz66+BWpDXS4ZHc4Mz2diMmulAReQeTQrMqIY2ZODF
6YK+6NyPn2zsQaRAPSK9cOTNaXSwaOx6ZYNTen1oZnbBVJEoAZFEFyNxwXqG2U3b3SRute2HaNU5
3a0EPMgePq63NNOPqS4RaeQwkpIBbWQ4L1GlXvvWeRsh67ewima2wFSRKKmLWDqO6x5z9ttN+Z1u
jXXRQz4/Wspfz/Xg3PKnPTC22irHDj0QSQQxHauMVqLr6apH2Bx+bZDOTX9qAmp58IvvMNmAF79R
GiH/CJD7swva1EILF0NYBoj1P1uwfaMexxQt5Onj4MECOFdBRYvAKu0VTcXqej/mJmOypcGCQV1d
w0ypqjXYK/Jl7IGAAc8ATAuyFGHOdWWyrXXidyKhOFSJN9iAuEFzMIZ/tm7XEkTPlkRL7pVzEz/Z
31UvY3gvQmiMk8HcVm5kba3Ys7Y+mFz76wP29wnxr+cX5mWyzWPg00lrO/kpSvC8Z70WG2CgC7lG
liT5IcZI/xiMWt3kQIcDGuGnSG2BF9nKQHvcu/PBDVn4KZeTD8yfijsB4OyhHFGLU1VaIwxmY2Am
tagz2IhLCtaH40swlRjrMxYA/gOapi5LslfS9m/6jtj3KtJQZ0RuaRNBVjNgY+LHUHpu1b1h6eIo
YMYMTyF4fkeKAX9qxrB3AjuoXipBzJzHU740qF5wbhECxFBgep24e+6H+tv1eZpZCmc74H9s0MSo
WYfBPlbDUdsqkN5rD7LO9Y/P7JopV1oaYoTKmdcfC/dVQiasadfKsQ48rdbXG5gbmMmOGYYMunY9
fr1irXiqVVfvKzYsBYl/wVUX1vD0VabBkGBd7PZH/TCs9VbeRYfuNK7MVRLmGxF2R9CfHume7uWu
DN5kCJbHobkRd/JQ39FdGTr3zsL5c1HIAvHqtICaJ25hkNhGT0FH2cCWc+PujX28r09VgHURLkWR
dGZIp2+5bhCW19e6P7ZWRc45YcrCCPzdEwTqoz3wu24WWr3Nv1cO6Tdw82T7Pq7bjTHY/sp2FKi9
KupuLG7LPYxRM/xT7sBrnuptYURgHSYWMgBFISGqSvOjPVgFyCsdKYLKkWASXF8YM2HAVG6tBGWw
gql1dWoSq4xD6QLmF3hVS14dagE3DI44GHWeBkw/sKvCFQuR2eVEK/OnRHoN4fI67/lwBFyz+YHL
VcLfntvsBkSW7jbtRL9hBsv2VVQDXp5kbKVklSzoNvx17/n3gvWmyn8W+IugzcLuRq3V2gmMkAT1
Vt/UgQiq1c/nBIs23zi/xDa78Vbl8SzmDUh0UH3k6/RYrvHXtX+f31gLszDzyvKml/MIDyPIq4z9
seyPTi7hxPs6RO+SNsDo26Giv0DbCCP/vR4fr8/75ePMmwqqOi3Y69Dh6I8xvyHmW+VuquT39U+f
X4aXxnZy1igoFfQZtOOPHX8sxZtN7jnQ8I121hmsutryw9Vfelx5Uzsw1LWTUim0BJJPkDTQKrMe
BmovBEyXN7g3vZj7WOZj6pj9ETkICAEAi58tjNDM4E/v2XTM3WKgLUYIcxC4PvYZVXUIwvDC7rpc
ecFNfo6cPoeTiH995ZT5qarUJnWsO6sHGVjRHcoAK1bTwPf8mw6XM9jnB2LdNHBHGCjd+NW4rfR7
4w/bDE8O7pLHvgQl03MW/eUvd96fmibz1OdgevH8FHdmd2hs5ex7y7ZPaQHbxOsrcO4SYOe2P3Uf
6ebMyIjMT4afyuZWRymJQ54zY+9C7hOQct+BxbWtreaWpEm702MMOhrw2/QFGg/jDctNetCkW3JE
nllK01O2GL2ydIHdwmOrfS1ACI2yZH29r5eH05vOtDMMnmuJAaEDBZ3vmUdR0JkL6cq5nz1592jL
SNImwc8unW5Nkl+8yBdyb3O/ejJBfJBepXrsXO16ATG+FeRNDF/J4WLtn3vzafJBXFFdI2QGxA5Y
4Bx85O0Y0XzdirZbGPS5y/9c2//cBvjrpIOSRnlKqjj7WYKdyCCf0IoPCtO2n/hXbVC0ZoQiJ+82
XVQZG9sfS8CtKuslclA1s62x/nBFbpbBYBBostk54K5B3FrO96aVaR4kMnOOwMdZDwIqGa+lW9mH
BJS+OoR01ZIC7t/K2oXDejpYQw0UW0INTERoHyBzsSo36Yo8ymO1Fqdin+74Jr1he7WGwd7C4M3N
/WTsHJQefJFhxdbJjbTeHPMGqi/XN8PlaMabKn+qXus4srGs4uqWZjXo/LcCnNqOvvXpgLDmi/ti
8iysE7eNbH6+reFF1PR3CPuW7pzzq+/SfExeg6ygII/DK+/4SsOfoBuvnn/eZMELC25+8cPmlwg2
PHhMVh9NAG2e0N+6G5CZgz9JYARp8Of48pCHL9fH8jIOAy6Hk8yvMfojlT4GU+UBeZX3+ib7RvfD
XbZnh+xHfuBP3ZdKymjqPJ+ftiwpEpqLAqsQHkFBZH0vyJ2wvi30Y2ZIp7qglq4NpwP/50gbvoog
MNN1SOKkVehAMiQlZAc2LmCubw0zF8K5mefcdBnGjlcZuYUTKK/urKZYke5PIu59vVTjuXwu+2yy
/qDQC3seu8hOXiXs85PBvanIIBfS8HNfnyzB2PT8sU1FdgJT3Q4Fy9dQBlzCAF8ODv3ponKySsvG
BNcZic2NVRgBzwsoPFbryrpzvNcIGhw+tA6uT/3lk8afLis77pFKBrjkFLsQmMnVuiQeSOd04fMz
aajpwkJlhEFGVSJdUu0S49TwU2/vGsitq/H39Q7MBTLu5AYuNe+bBuN1OssuvenRUdvOleZBRSPZ
gWmkXnPmRydzAPhcQ+UI5QvPOjbmgP+uisS2VFXx8/pvuXy2QkHqn3t0hCR+V6bVeKwIyiZp772m
ZAAm0YVkRcaOtIbAgdEuPNAuD60xXSYa9YvaheTSsTBoKAqOlzR8a3Gdq1oGCO8WjtvLG9WYLhCw
9t1yTFPvQBLrNfWUCk1fQnwCNDZTyj/XB24mw/cvYeJsMEerHHp2cMfsm7DJs1dTaMyY9S634bPp
R+4ukeA6Q67kMCTVGxgDz02tXq83f3k7A774z3njjjQ9d9DsQEpHBIM77onKH65/+/IGM6bKxW0J
kRIXznWHdgQTGqW6qvvlErm6/vW52Tn36NOtkMUedMhjZh+MbKjCoc+gBwePIwL7KUdLstDKXB8m
4QiswdrUMF3noHSShlzHtynjp9KgS+ZPcw1M3sNlUSV0YEocHaTESxdaIxas9qCPd32U5j4/uQxy
3vSQOrHtQ21XUBQZUmjXedCbk36zpPQ718Rk61dcFg0kVOxDZKJWAHWqtOxWsfF4vQMz0zwVLYYZ
Rgn1KQd5FQ2cX9thZBqqnr1MDAHS4ffXW5k5UaZqxW7U+RHAIx047+laEYj0F8j2JL8yyEFAdON6
IzN7zZk8u21zcOBdU/qHciQruz6wcYnSPvflyS5WQ2tDS7PxD3nfbywGmXD7a0GzMdUkRskV5LdO
R4eENmEPfGMMZ4d27YIi3TXvvH66PjYzi2iqMJwbmWwarZtj0bjJJmsd/xnKTg0NclK9f62JyVZu
zMguvaxpjolvv8RgICApBJEpI12ytJ6bhclW9voYSn+qg0YmvGEts7+PhuL5+m+fW5+TbSw6zzRS
r48Oznif+1AlLgJdfrP9n1CiWTgpZm7wqYSwT4wxig0/Otjtr6qCn2P7y24g6WVBosB50d3Ll3oy
FQ+2bccbIJzmH+B1VAa6T2/HDIhxK11RxUHPkl8bsamQsAufVKh5UWw2i0CG55jabejFb2L8YMVC
KuEvBvLfzzGQ9P95BXm0NoFiNLyDWfkkZITQWwf2kitrKLIVdM/eVGtXJ6dyGujvuVFYZ8i/FMqm
q4hEfCsiGu0yW4nV6MLj9Pr4zkyjPTkKCJQlk14nxZErpVeS5B4Q+EK+1/AXCmroDt1ZXQFTFr9Y
BHLOLM5/1acsUdDK6Maja+aPg1jTGphj+1tG3HeXuvXC+pw5IezJ7tIGqL1F43mHvgesmCXHJpMf
rFvKS891YrLDzIh7dsw7dki0XYc21ZBAA88mspDiIBCXA4ms33xtiiYXZpFYTgLDv/HIhT4YYhC7
psnytZLxLXVBOR9HcmMQtsTcn+nZVCQYldciUnnuQiom+llUwKVDBw26TtwMGs0/IMS40K+ZGbLO
S/JTRMYBq1aQOxVHZWcUZvS2vWk44xhMq1lY3TY+dWHHWZMdB90O0/LZiASUbR0TSQ6mu5QWnvv1
k40DJyxSWWPkHgCQbG9jWGShYFAUWAHVkgL85eetMRW50SmUeARpQd20P+IaWjCpsyqg2NMmcQiB
ztC1ID9pfru+yub6cx7CT7PBeshwpo7rH/yOf4+csl8L6vywBjx0v9bA5D717BSEvjypjn0Vh23+
IqM6ZNnXcDvGVFAkhqOX19u5OoKzc98p89AW/RrKwa9jby68T2aOyr/16k8jpF3O4xiSwAcIPIY4
lsPBBV4EcTGF0pRp7gpdL+yM8xq6tGwnOz7uCrdp4qw6+k157J0WNTvANHBJGKD6XZ+NmSamfK+x
gjyw8OLq2OlyrYcHkfYhj+rAXsJfzqynKcXLif2280lcHSCOtyeQ3ybqj0G8hRGa+/pkY0siPKiS
WuLYjkMEcFYBGTILKjwVIs6vDdC55U+zDfRuYUc9sQ5N3gWp26xq+TB4MGBWfXi9hZm6mvG3HvCp
CQ1FaIKATB3bg72Vp4wjIRE4J6jehPG63FEkR6M7SOFWt2LT3xR37ULGeW7wJjsRoja8t0cLSt1O
HQz9bgAMIEPB83q3Zu6PKekpxk0FVdrOOkhBHhQ0uymyLkWWvvXl8GLES5CJmcPxLy/20+ANSZek
wyjEEW05twVsd49EDa8yKeUWau7OClKS+UYCz7fterFU65+5UKbaXA0Q9xqhkTqOVh+46c/IXzhc
Zj48JSvpTnrNaPblseLlkWXmhsglsaWZc2tKVtLQqq/H4jzdCQwlYPySu3koJNzESReUSb+C4uzC
kp4BYhhTApPnsNorBtc7DA3tTo6bwpXGS/p15pR0laiWP9kjinReR8iaiQZK7qL8H87OrDlOnevC
v4gqiZlbhh7dbs92ckPZcQxIgBAIEPr13+p8N3n7uO2q3JyqJKe6GxAa9l7rWXLzTwPv3NoESaIX
wlNKAVqFKMZvkDuAYnaHoiLY52Ic2bX0lyj7+ssuvEPnPieuG3SH6oHse7xDqtwzlNxy/k3R/NKH
n63FNVOO5Run25djsynC/AGswd3kdC9f//YLr86f+vBfr84o6UhRjsfx3/ZjIVQ8LfMmcn6K4FED
nHxCkY/t/M1kc3FInG3Ec80roM9wjq7m8bkIQOLuguF1EdUbd4JEMvVAeXukqgAhk7jfnLUu3cGz
7fmUBzn1wsjeEZ9w4Jm69pD3agR4WgzfPKT/dy18skz/ueK/7mMLTBkiGhqyHwUFBrWSCEhenCg/
mqkMfghI8NDHRcsGNEuQslelNQJ9E5S+ho9GuKSOHQW/JWuRAxJ3bYt/9EHbTSrZbpjLeeaH/b2R
2o9nm1v7lolx59WK7/3SxxE4CMHOdXo7RTGtzxA+dDNHuZcEoUAfJOC/x7r3sy4CQrmrQQlktEXM
qhoenMrcgWj7YyR9ucpld+OF4zvI+HYqx96Ar01MAvvzjLQOMLwl8V7sPABOm3h1KiFWBmd25w/R
dIJXIkHbNW2qdHMoZfkA5O0TyqsnAjxsHeVAtxzhIonj+e9Fr6HW5LCb2i6FoA2GRiRPFLGwUFMZ
wWCfq+XWj+oqq6xpb7c83LhTIBCxU98x10a0uTLbHHj8BDq3X21r3BjxMndwdp/cvHAnzYueVqUz
h1uXy+UA5PQATjwk6D4YyClElsWWzKVMeuOuTd/fAPf7PnZ1EXO3+DWy6GM2YxE7Y/MTGPN+XQVg
sdfU9BvaCD/u5xO1vob6eHB5k4CQu2RwyzeJZeodddV+DCcfYVqFu5Gts2+74qYmZlwZLFGxO7Ah
dkDpj5lnAWzFxa+ym18Q8KAThUNdhpwZnbRzeEDmnZMG7fK7oZF7aCq2Jz7yrz3wsWtT6hXc8hbU
4g0qHwXJcc0DRQuqtlKp3Ch2GhBC6yEvk0iLew6QNep8fha16EVKCw+itacFFFutU4d3XixMCMW2
i1I4nWwQuMf6ZfC6d2rm58ZRuJkGKbzsOo/sZzppDDlPbpms7vRy0i+R6aOAhi+GPRbDl/n3ZFJv
0QTvfA3UKAvDn4urbtEmONoaaxoD8jkRAPPH4cBgLZHVarSstQuMNNik851TeB+iQc+iga6Gl3cz
UL/J7JpDu4h7JDu9TOMgIGEslizSzE+6qnny4e8Fn7hLl2Lcgrvw1lfs1p0QLjOAY+p7NsUpGex6
w60XvwaHNELQw7YaiiLJkRSQOt1ir4K63KI9/VgXQ58CHqeS0hmOI648BubYxJ6hALR6xdG2oivo
dmGa7kCyMnQNFiigQCfmPi3p41j1e2lZQEdOuN9BaN03w0J2pLJHYMEdaORtg/QOBT4qUdjPK2at
qhb5O7yuJpB6O4HwmwH41RrY68YmHfwrp/QAVIAT9AVF1krYvHACyZOw7YYUvrxg5YPxn7m+pWMW
qTe3Mb9AgKtikEHaTChv71bRj0WoDQlVEOdLuaQAT7zr2hOZ6007W/LnMlhuW5bvCtQv4qppjjZ+
CgIGhghJCMu24tWGCXOH9MsrN5x/0F7BtxXmVwOQI4k9saOwh0PujNtpCW3AqEfE6i0hgZQBDLpR
SdBVplGvcD/3Ldc36KCDOxL6ZC3K4SmvAB/nerQ3MAJuLIJb3Qy8isGwW+kT9d8V5OhNztbQMYg7
gxhiQGTLOCwLpKIGZQmuL5gqXh0AB93rY68LKHM1JgVfL+vJHqqkdsJDSKF08ScKxq0k0waduicM
RUh5ugAVlTZKB4Q9rPIcPOKhKmSyQOIFRbxr73ToQjxbg7gtjbi2jMde0D/adFxjVXbxaEmB0g9w
XdlUKy8L3RLZz5OJ697dT/D2p8D5zg8+p9soIDfKH+5Dq1MJqcZt4CpA+sbiOddoD+HaHhca3kW2
QSuhEDPAvQauUYpzvucdGsf/SRv7ntbtu7ZK8DL41ioGF/AMzD4V8d+6BkUhzHUYckhr3nosf0Hf
VSZjPsmNDTY65gzHhuWxDDeRD/PdcOIsu/PkxUM/XNtlByB+Kd6GAtYKS/F7bjBKAwfNuGFkHzJ3
3Bij7Z7Vo1j1ULbFdmM/OU3/GNRuHi9hgLQC92V0QZBnfX8MhpnEY68/kLTIEwj1fmuEF68agMFi
VLynI5tAamYzTBYd2JMndPHRDksYlKw2G7ThWVshEQlMVoAerGbNg5Gtcn+4coCP3HnICN/AQ42a
JaIV8qq8YlQ8mUgcSUHGmPvLbz7o35Y7vRk93HtE9SlVbKdC9qYrqwOSG/UHJGdktimWBOrVG2uu
Xyfe/Oz84hWUKWzryLxuB5lVzH4HDfY6J8UzwhIeaNkjVwKKS4eMUUwMINBUUAvj0U49C03YEa3F
FFzNJ82AIV6WaudVFo1LS7c4lhgotlvxUoaYK7wB0wz2ytcRlq8MKJBqDaxsnU5M79AS0KjvdEg1
qQCJrUHXQiSO/+AX7q1AsuMKLPoyxZ7JjxeTLweOpD3MVuzOsrpHafvsVDYYsUdgcGS73q4Jqn25
mKdKdlguffuRaxfVHnM70+BeF36QKNF4ieRtmdoIKkkiVcyxmlDPmqQlUmj3ICmfgYPWYOf6RQfh
fW5OYtA7uyLTCuMlWoO5bydOWL9bCEZMdIg/yaJFIEHtU8RAFtMBoSo6ISPWqwqzBwjfXGd9H1r7
csZaWQkwugtPYOcRtjdSn+i7FGEPc4S8CUawYDYlchenQz83t0HuRatBlnYGFVuzcaZlgsbc/4VF
+dmhzU1QIV4GPYMhLqsotlv9POTmsRxRc59kkafBZN8aq4dlzfAbOne/FjK3a9B32wP6S0syBuCX
eaXjZBXOlXEAPN5NU/dqM2EHkfShQ254z5DyE4puZwM4GveqP2D+IvE8VNd2Md9VXD66Xcl3CHxA
Igz8UbsQryZitBD55OHkldESqQ1h5z/lYTij0FpTsidQAt70QSdgGc+Xm2pmdhx0favjelxu6ygf
7hpEqcSclO3WIKDmF2+tTTvo4apkwsZOpZtWCEyrf7eBG7FYWcxd9XY1JsIo8csuiUrmcuoP1jAs
zxBjyD0KivTYzVZwU0xF9OxT62kCzPgGvU4vByndlmsyimXrlIC8IwXkaURqGepRy6rVPFoxbdvX
ggsYETTunD0TcxVFNsw5VktWYhhtZHF48/1ImwnbSJ+kyA2CwVHr22bx0Cq3hyctGtDcS71sYSGL
0sWq6KZUJ9R6EI4ZYy6N0f2oEoF9se6Ue6CtRzfzFP6G2sLL+tG89tXsxSqqsReTQ5E4io4rgIwe
fdIxDKQuX/m5X2WuJOHpR4Gkas3+tjShgSCEtEmL3fMK6DRv1UoanqKZ1U6UMlpZqJilVlt4aS5Q
eqWFQeBD4HlrNi9Y9SYfb2+HBJ3Bsqp0KGmP4ChBf3Zyjq58eyKJawk7QbJFfdX6M330Bl1s3HIJ
E2SCedfgZiBRLyAIDrDD+rWpI67WvB+7Zyo96GLcAJKIboo+WoVNTe/6C95r+lEjHTyWPO9gqIWq
SjXFAFp9VyV+1ZwC/NwcGPzGQIhAETcW1L8RMWMDx+gWO5j33lw+G+xdGpn53kLfnZY4Rzfgv1D5
R3KcWJBXnGPYidXS9wOmwcnPZFVj523RDptWXSOCifENq3KeRkL/ZJbbJnO/6O1QB1hqnAm2xqW2
EreGBx44HolIQzhZQtttNhpdaCQ6mznmdhnEU77Mce5aMpuaniY2CJJJQbw+s4XPVnB4vnhRdds1
ooR8Hszltp5wusJGHDxfjInSnV+D0ZJpYfRNj7NO3Ch1g4CX3y0mqC3XPY3zQd2rsSixoDYNQtjE
mFZM3nOCw0whrAFhVnN15XiowiEi586vAnEoNEpJxvZ+ucyJMksFOm3DoswQzISptZsrBPVYL6Tp
fy0RfrE/uQ+UTSGypBqc+IwcV9HISVwXoU49EuG0NuW/RRk62G4H+P9ruqyGBbvtkQ4iIzm+u+TD
DxxdRTIMxUczjd4Kl8Jiy6u38B9bGUrDLOZQHaRlPdBbxheeLAM2r40d8H0whYokoJO26cK0iHMC
WyZ+0hCHtma3UT4D1s8XH8O1UvvFsCoxViiPvT9XaYhp9KDzjiQeiPaoDTgqU0Z6G8TI8Zjabn+D
6TqH6Xk+9CMmqsh3FyxK8gksh3yKR814JgVCLziEpyv0DK9IMfIMbQxnVU36o0VWII6Spcp638eL
PfbP2LH0az8qGiSFdcgUbDHThp6LFCrVvHetqDcm50jsARY9RkLjvZZziKIOUT60y+5PNL70cfIo
DrcGJwEPF/g8TvW9dJ0gZgioSgPa4psar4I5okFoQo169JI3Sevpe0a6Iq2dckBf3yAyuXPn1J0R
D1FEbRuLFukGyOWzb8oCy9IQBjeejTk5wDHV1vAwjg7UnkGlnmSU384mv3fYopO5ZQ9B4L36DU57
wURn7P+JuGtPqMd2XhCzJdH3AHr+LaqFSHRHIsxUoonDOgoSDGJ/O0VOecOQ1rjruC8TzhmW7NH6
kKP8eeoGrlWAw/lckgNSNptV3/YfmowI7q3fWgeMcklFkTLHH96haZ/SEHc87kfeXMOmZKCBY3iu
vQLvELv/xCJErWw4HDOPuC4ybbomm1zYz9se+wdwV+gKeZzDsQ1kHheL/XPsO5mWuhUZJFtu0iIi
CYOIPZEBwR5xNUskAJHSe0V4RrWp7JqtEGtro8aMg6tltAXGvTMfoGu3Nj2SEDEe6RNameFzz2d2
qhCSje+rMIOXDEmL2IuC34BtaI0u/aHRGnJEGwsYxYq16hwyPLZ+QYMk6mHDaGlfr/KugVCDBPlB
oJjyE3Gc2AKpKQqTqhf5le5K/ebO4/To1dGcBDUEYWgclGBeaaFf+t6yVzZu4z0dQOXnehpWLSJS
XwrEJ15x0vvIyarC/dD3y5rkxrtjeV9e1R7hGyN499G3I3JGlUZj2DNRswumtgJ7LXRTOig8lpbU
m3CIurW0xzAzKL2vywbViwnBQruRV9O+PuU81YsAJrkcdZTQwbN3rBzaKAbmBdu36ZSZGmMjYSDQ
imb336rQ59bL0wNGODBKxdMgU2/COPrHgty5kxLthhHJ2RXa8Z6LJETkHmHHCz+39/F1TfNCwY+c
+lx/1eIapCkOTQQxayitXVfrl5AFK1t9Bzi40C4jp6/96+MRv1nj6ah+r7ClwSyyz+m9bEkGfeL6
3y7grObbu6QMwsanu3qGwKV3m23X8etSWz/+7fNPxeC/rsCPShxlIwoVwYxTMAK+kWeaaMzG//bx
Zz0lTok9AOY47tse9Ud3KV5UiVT6yP7HBu85YGdhTpVLIhXIXDprEYDK3fEe9bSftiVfv76GCz2Y
E+jz71vETJcraBFQdmfewcVOfcmt968/+oInk5zzsEWf51hMg2jXt2SjscU1JLjzGrzlBQZUNCSL
cGNYew7UA3SlcL4LzPr0vfD/Q9wZXOUiE28Idii6s60V8XJlw1SJI9r8T0oIfMWp7/TXyOKY6OC7
W8R+cbu70Z9/zE23scr5mznpT//mP2V2fP5Zr7fXrEK2kya7IJrajVc3fuo0Wq6KqXcz0GvZtfA0
cowshK2Ug1tv7byp12KiMiYa+mG3ttiuntrm0DqqehrqPnz4+qleurlnk07XRnAfIb13p/LpOIXD
C5Z/cP+N/82lf9pKxZWfzTqcdQ2Id1BKGeRMor5mtVvMc/kzEofEagBLGnDAzr7/+mI+7Qrhy84m
IBt6vrqzTbiDocpdzV017yoznLQHJXbb03IMim5VYbcVC93W26+/9NNXDl96Nm2ETNE50lW319jL
bSvkwuAoRNg/3r+z1lODPaZjeQzRi433yGpxNLN7xU33kzr+wXTm99cXcekxnc0bXl/malSC7CpV
P1f1tBsBRgHpaoUz3naZzOPXX3PpXp2pQoCLaBsb6cH7ptTypwon+3pElsl3CRwXruKc4XMq6ovZ
KdAysx0UYF1s0Nhya6FO30NuDrnbvyxEPrZw/ztdVGPFiWoI2QGP9xNhB9flNO8BR/e+6UFfeCnP
CT4I3PCwveUwSEw/QQMo1mix+Bsc4b6TT1y6UWdvfV2h0AyqrLPzpnvL/+17yBFefnJDY1F952G7
NOmdMwVye65RlUEqvVUVaLIEVtM+V3ZoXhvHixB51obyTeDVWWI5QveUIJYWFUYDrVsfQzAYHNGb
tH9zm7qZB8/IMxLKUWyrDMm/Md1+fhfouTjNL6MB2cPDtBdVh4w+ab16ZWsnFP6h0k+1oE//Murp
H+jCX6vLAJABD4pe7XUB6YIiTXPTOtL5pk/8+aRHz0PC5txeuG3Vah+wK5v9JsJOre6+gBcxl21C
ycsyVv+yQ/LpuULNELsCtgMbmB4N4NtCTMCsGSSOjlX3XWzF5zMEPVeoRfBr52Olpv2IUh59zLHL
+7eHcD719D2UUD4+2JXzfT9VGbH7b9ron7+u9FyIhkSNKT+hdPeDuho59FVKxTDPfPPDL3362WSD
1LBujsCG3kcW55vxpGa1PT1uc9n//vrWfHoy8Ok5YLx2cPQfmKP2ELE+5TRII0221CVrm0ffSCgu
vGrnvPDSke1Um1bt52hOC/ahpo+5u3VsC+af4ptZ88KLYJ9u4F+vGYraaPsOHKOTj0g5VNNdxKqt
79sbhxOReGoI4qKXNzWA9d88m0uXdbbhGGsP7ViKOxeiX9aL2xa5aoIbmDgfwkb943WdbTAMMt2H
2hCxR8XgCRCcvczza5xWMBdK9GDgoXNc9m5P9XdXdeEdPNelCTUuLbpt0NF2PzS7V97z1+Ps0kg+
ewVFyGcuEFy6t/i46325QgzzDRv0NxuxC8P4P/qz3CXUE5gIdY8YIBxAPThP9XNNluzr33/hvpyr
0GAKsqrRL9Rehi8LympW/vH1B19YKum55gz7ORTeW6H2ESpfSWmD9MmtqNwEYtr2M1kHlniaF/Ue
jGPW9haq1BHCrYtj5eYonqLeFC33vejuvv45l67zdIP/epHCIlwWFLqn/YQs6Lw9lcO+mWk+V1L5
9FxzBlitnYe2NeynfJTbFh2ONXgdJmGo7q6pGa0VXQx6d5h9rqGwQVe7Gr+jb18Yfn98/X9d1qgQ
keIPptg7Zf9DFMuGYzeKDBH58G+37ew9tUxV1iCTqz1f8ldDq6OL+MmvP/rS0Lb/94lYeqnCHLAr
pFmSF6G7O2WaJe7bqEm7efxGU3fp/pydAWzbRl/badTeDu9963r23qLlm1PMpRF19uZTCZf7NODN
6eBwPyFZKXv/+s5c+NHncO25NJZGt13tW1ukcrntdJBY//rhZ0tv5fuortYllt7uh5y3An2O8Bv3
+Oc0CZ+eVxN70kA3KLCjL/JCJ40F7UhYIR6tdYZh25bIQw4kK5K+KkJgKYPuSJzRWaEtL9NlrKeM
hMJ7kBGS4r++kReG2Hn10XfbZckx++w1wOczis1u9Ut6aJLrKf36Gy4MgvMCZLBMHOqNUu0dZW+a
vj8QT3/Ho/8j/PxvhYWec7gD7liRcbBmzTg8vAMJiRYv/z38qOCnvOY/HJEgs756+7crOXvTB1fK
sJtwJRIqw00pCSR6dRds/u3Tz152nyCS06CmAG3rTRg85Sg0f/3Bl96Vsxd8aaOoY7Ic9wYyKdbR
lAOwNxXfnQ4ujaCzlzxYFps2Old730f5dMoT2jspojZWkoyrr6/gj6/gv4+ZnNO3bV6DYYGUwb21
mVZLkq9JViZN5mzQJJsP8OOlJrmar7prdV1v2lv7mR+LVf3NK0L/bFc/+/qzCYFjqcJ0UNb7Ag/d
STR6zJOR8OwyPo1T7CBs5KH0ofqwtYQTZRoi6B2gSLGumT/LFyhVPD8xnC1HWnJ51SAp0cmEb6Gr
hhrkXKZ5Zy27CX9GaaFDPz2coykFSzl/R5Iiotx7ZUPX1gAeW/nhivvKW+sacoQKvYm0CQBma5gk
maE0wp40HHatjMh1Q/MQ7WWrvdHBEHw4bbns+6lzXpawZCvXqd2bwoW/0HOgBGPF5MT1gmRO2D1k
NhS9C3ItvCqb3tXWY9upcSt9Wq6gsvFSK6zro0/b8sPoSRUxwLDNGsVniH0WXj0MjkCL3BDFoc+F
KKehiJoNmUY9oB+8+YZ7jvWaW31wZcuJQjXTFCkWIvVkhrZB9q3P3itktcae3U6PowaKmcHkFbPh
pBhykHwKvSi/Dwf0G3g7qT2tC7Xj01JgYfR7liKMW2yQVBWhrdWpKwt8iS4rdIEodFlNd1JYeWZL
4R9H3LYDMZBYEL+079zZ6/fOuBBAWXVVAz5YR7EcFg4JCrXWbKgh9mlIAemlsvdE2wTaECvaVhZ0
RbLxIC1r1ehmxhKDE5umz5/LsTA8llB2bKBihJJm9E7hOV24aDgHxXywbIc/dKg2sZOAst47g3zO
Wddtuk5FbyQqlmZf1q4TQ5wH3ICZre+Y5n9iZD8b16fzzV9bI5hZawCBIhjFr5xjuFZbb9Wt5gNU
itZ1dej2w6rZFjfz1Yn1aO/LXZ5FD99lQHx+hiLnRHgpGOQ2DNsO0ps34GkeRqkA36LV67T0txW1
Xr+eOz5ffsh5JTqYC4zpAVNHgLgBe3iR6v7rD/58WiXnVWfhVG0+D72zc6O23jNIKlU8GLZAzuk6
zfrrLznNMJ89obMlpw9VY1ujpfZTysHbhCTgACaaalPBvpndLl3G2bLjFRqipFk4O8nwdtaGvw3V
KXFgCL45n136grPlJ+ga05YGhxyGx1rdQ+MTW+Lu69tzYRCdV0xL/OTAKxu2t8cr7ZgEQjkIra0N
s/maLc03y8+FKwhPK99frwmDKkRpARpBGQbvxOpPQu3HJfLevr6ICyP0vGAKXacUhXWymdDhuurl
tiTfeX0uffTp7//65XPnKTm1g9qbUcaLdQtlz9e/+c/h95OBeQ5OxXai8PoId96hDnguS6NdnmJd
wixW+UV7f4KNmXgGTtfLJgJoU+NEO9VL0IhV9dyMbONYQfFWEU6HOGqXB7gT5s1Ywy9BQzhTv/6Z
F57cOdOD1rXjG2VJANWuFgvKw+twfv/6oy/c2nMWAMNKxbjxzU76zVEF6i60vgu0vjCqzwEAo+ga
6CXqYme7hQJgBrIgPe5J3m9EWK66evyOmXMawJ88xHP4cDMEI+wTutpBEL/1y99QoK7QXIe757uW
xufFOeKebQ6jCqPDG61yh2DrMfGJ8a8s0I53sH/gJGvToPoB9Y7/iKMOZh+LV9haff18/h8D98nV
hfb/Dn6s7AFtxrnYS6OxpI2RaJd1h8aal8wFL8ct7CgThuLYRLGAOQCScZ63L4g4VDdMwL1StBQ7
TumwuxNmfy0aBX2nZ8gTqNbkoxqwaHUITX8SxUkV5WuwkmKPltGThcYFltOR8Ns2RIdcU8qvReA2
sGMU4oe2A5DN806463rg7WHMHyz3FfosQODbbIKAtNI/m8ZNis7sXMO2dJgzx+lhPrChHnxUgQVF
kUjb6bcu5FoUuz6iiYPTT48mLpakQ9jh6+zEQqYFejFxG/ZxEf2KHCfl4wuaQCkewhri98yENBXY
d3WSLeuCu/dFJ6DIZTFr3ibmxgs75mybTz9sM8ZdgG9QeoX9GDIf2NqczqTwvHQisUUFBTQLUNbp
t5Eu4MmxK1CMfGfFVHi05x/EsfaTjWSyoNz2RZQFZf84OMs6mKtHH3GPTW/tAtbuIWuNhRtgJ2il
kZnfoGfnh4n/CKBW9hjkhfXOW4I6HmvzywjnNjAzBEvzpu68XVDVN5G075QLwT3E85kcaNZ0zxEV
qTWGMa806NrYpPlI0nHbVwRwxzV0qDTngJpcC/tWDm0s8beq85KQmUzoA3dfC93EJzGi0220vbc5
BGHlrq2tzDjX/dImRN+MDYt7/weJZAyJYlzxJZ70CmE3HLu3cK1lFIcy2BrQhPjoJvXp4vkKyQDp
zO+FDtK8RCSSZa5kIDf9ZGcMW2JE2yfCz1cdKRCFiQrhXK0rHz6dvkz6sYWxoLKyftn1zkcFSG2c
P8nutWNXnS4SBbciR8DW0ebX4PgelrexjumzRjIBgc3u2lExSKcHuumcp2Vve/jJsbFDK5ncMqHv
dGYftB/3uXkQZK1yK6kw4jwLZ4RdVF0Rvi6hiJMZcZ5bg85Ekj/11bXHsi7fyGPZrml3pSOcaZLu
wW83zR0cYX0H3WeCj8flUcjCt6681tisl0ln3aty58s1mzDCEnMPMJVub2HDSuHkyINEyGu06OR8
ixr+yUHkkmxE7mWOmGsTtfHwFDwHkbXBmEfIVMqCcOWuWaGfQB0o3PI68OGheBnx39I7ljeV2ITR
kw3/+M5zU+QSoWic1O7z8mEV+oUM+qfyMDJqxIY1Um8dqPbjgLor3uxa67biJwqbQonUiT2Fl2sV
FH5M2ycy35fmkB+pL2PT0kxxlrF6XsOC3/4YfDTlloT+KuHO493GlOXK8UUiRZDh9RjMjkukSm0b
cQfPYoTqK2SyMP1iZnBH3KaYhNctuRn1Vhb3pL0y7ioKOviEH3LnGj2tar4Pms0ojiqsMOYTOOOH
+lrJVMA/RNZ186LrKwExZl/dGoNkGDvGiGPWEeMJ7uoogtI3Xao1sVZm40ZJOcXSXjvQ6y6ZuhsF
Qs6u0MSpdy1dMbJiEmF8+m2a1tCvsnfWpc695wL8syGvpdn0NGtftUDPJ+n92H3tP3LMbn1qVXGA
9yW8joJ3/DauVwt8U9aNGuF3fSmsa4TWhP4t1iD0UaYnOGza6aofr5ROymLFwiQctpb/DHIWRSzZ
5N75JMndg4Fu2TcQ9m6E2c5lD4nyTWGyqdsReBWg0Q7w4vte7IX4CwTlVckcxO2DA/+bamPYeTCt
rgUUX0F1DW04c5Buqq5C2D0gHEdqD96MlMP33cx4VhkkTvDhxOXy3LGf0r/N5z6F2nwXcEy5g4gR
eXDsiL0NCUSQzRSTbkhaWCxwkFua31b/ILrXIYABKr+rNY6J9m8CF+r4TjSNdQmWAnWSCFWAYSqP
lgMFUPDczfWaY0Ol2Z6Wv2cI1eawTyf7h3Y2Lcr1jf3s5CqbITcmPdyaMAb1jUrD+caDzCIsHxU0
/NT8qCuZht2hhcCzpo9B+KRcN55aeTW6dzMQrbn71Lfw2WwVWRcoWjAwIzxx3QuegPeFClKHX9ZA
AXl0e4iUIcKrTRHXGrcfUuWaLXFkvdUFsBnvKCzQqEoIjK+okbW8i4Uqk6InqVc9jKSBtSPcCA/W
Evxw17rKPYw9AiZQBafxDGONSv3xLpiuGsIztPZSSNzTnCSofiSlpxKhj5Cjpgvewsh69ft8y3PY
gts1AsbTullBSAyrD4PU9A41iRRq7CoKUxC5sgHJXWj5w6WVTbAjnPy2roZ+TSH1gDp3DmNJqG50
Oadz5eKEz7rEX+qky9dtEawqr9gZH4/ZLH1MXLkeontYXfZIwErc4F6GHhx3ZF8P9loV063y/URq
0FBnfhVM80FAU283JI08GB48pPZCKBWD37UBKymGDejeL5EDEzAkjOVLag0fAUBTI2o9rftS8dMe
akkcA2OMQxJ7CNc+yg3YwuCWoPVFXv6PsytZbhTZol9EBMmYbJkkhGx5Lrs2hO0qJzOZzPD178gr
N0+IiIredDi6leR8894zzLIIJizhXKucSv5Nwa/U6VdCX+Oc7WR9wPX3oPb3uvWRcsnuJqC29QFe
Qc/tAL+3nnktSfE/Zjh0TQjS3su4mph8jOTiqFZlqBb6fjQQpNeR+iWTwmOAbHfNS14GSGu4Ne2B
jJXuIw2U8JGf8vJoIR3DcL4BA1+j7IeQB3EBEtvOWB4rEjk1cSP6Aqw3coeTBqaLp9FpB/E0u7Wg
izKPSqCliJMoGJtvLNUgaVLXD2k7PcopKOeWBuuA1lQ0B8vpmJuRB+TXLsrOnHDt3lQwyzX4yOVQ
2VnB73XyS8IWiMGn7OqvLqN3nZI6pOQOy26a4R6kRbBxalj2gG9ddL8Hwty2jw9WXN9FY3WXce21
pEiT121yl0BgrVVaj82gI/Ttn6zhrx3YemC/39IoD2t59OZc+QMR/r0BUr2tRzjw65i8Qn/rJi3Z
DlRtt2yir27s4XRP64NVR5KtcWuvx9Nnl3cYrfJOFeSWgBvdp0mKgyQPTY0GctHC1SWnra0zjcMf
gyPjSec3S9OQTyyNL6aDWTojwPdpjNElqMP73DA/8T/Gu1GWdD/lZbOj89TdQgMKNCILW5iLWdgt
heZkKgOtDhto5NVYu88SOB8MX2oHRoQsORMj8r6nCHoyEo02If1drsJ3zAL5UMOnuEmZuCUIQohh
4RWWp/WfWunpAWggycsEroWsrirMgTH4qOR8aTi9M10D26Gp9gnInE5WNMDZczlAc3/HgSkO+PlQ
hk/A6YKD8Rnq2lJXrnTNK5pGdcGbfpFJ2eDop/cwDutALrbg2zRj5fKuKneCFCUuszikXOFupQIn
wInpUSvqd6phqjdYRS+VVjGPi2I8VET9GzPQaus4bp5r8AlceHZ3rpQhEGRGHr0WvarYvRnLkM8A
owdo+0+VsNtxbFCGyIBV1msDx88IPiKqBo1r5fhWmhaIgdMuw7nUhGNBAggm4G1ugqUuJv0oCnaC
1N5eVaGUUBQCvMde8yeMmEs70NXxSvgT0dlLcTAJMbvIK4ZMV/GcLjR44xFSOp1ofDAZnKLsqyAl
xf2EPd8rkd/BXWtIx/0I3v1e6ywz5I0MsYBUMTtnrnDsZeBS+O2cHlQzhhmHJmueNZxv/4gHmUiE
06Bk7SY1nlORZSAGy5TsfuCgIvRCr+8yuXxQ68hnYPw4SUYRCjZTt7ekPj7qhGMFxZOe72s9g1H3
zJpAmwvzl96SYl9LDT3WY32mFjAagBrCwnTkeLi0BgzhsSfM+h4uAE3ndai4hpD70w6cWvEOjPD4
DfgI9pQNMqwNqYQrtxoyBtn4bjT8Nte00oY/QQ4JGRBCVKk0buAy34KsLAqcPmUsfSALyj8laQJt
Cq7rt3org/88pB2ur7x3Y0kf3qe2Kb1IT8CFI6n+wUWT3CRCkfcib8a3uNbzE26o+Y5axbSrQS2H
eiirboVFzcccVdCHEfyj4r2vQJzFU2MEybTihvLr+nN3JdOxtBNh8sxkE0iREKcm2GVdJ+EExzsN
ZJiNROpKVmJpJsLOluxIpbRnM4YTZ3mQ4YXSj8UJt9td3pj/llZdOjHAaZ4NiUBeeDgjkot5dmfR
QDhkAza3Nk6LhGqVw1od7k5ACyV8nzRgSyJAn0vduz4NK1khc5FzULO0gIQp7gOW8NtYkg6JyTa+
fCVZYy7yqFqqIcZkI8Ai062GXTtgaHiG+7t7uf7ta0OzyNWkUjNak9ShUIvLtoT2dmWhKrIBlltJ
BC2VzBW9wrofRHUYCzgX50ziQZvo8s4qG9ijpXgSa6xUHbmvqgOMuasNAfWVQaOLQYtAYraGXE3C
djYe80b90iq6j2uUNjKysWDXmlgM24ggt5LqUhwSxCK4i1riWH2tPEHMWXmeTSI2YKtrS+s8sj9y
uXwYjXho1DREfyYvy2cV75j+XxfuosQ5FGLKYgOrq08g36pB9YVs5P/Xzo3z3398t9q0yYSyAraE
NNQ+hS+621k1P1Q5g2xDikxwOiHW/6c1vFSy1/s87/PSamBQL8JJPDAC8TCxAcf5xmVdyCgai65E
BQjiyE3lYcFybZ+ZufpRVr1mI6Gn+tDoNp+JopueycSsOlPfmNKe5/BHOGs7m09wDLbeWVIpSADA
QoBD7SO1VAc43qF0IEEibwH51PPSu/Sd56X6Y8hjQ1ZrVpcspLCBiZG24tNfMLTipwivhsou4SQQ
xk3T+ySN4lsJ8mOJ3QJyBWGgRjrApcncZQJvAHSk+JRH2JC7DSgQ76YhVwCntcj4zFA3PujqnPxq
y75/R9Wav+UlrjlbSEVyo6uY5kqqJIiYmP1zk7Z4WaO4KgKtJsnr9cm+vPNQzv1vN9VcZyVkMnog
P38rxUsC9n5iImZ9uP7zl2tvZFni0KNk6owJ+jLFnO76GFIOct0cxl4cZ6g42eU4aqBdZm/XW1uD
sizT1VWqwWJwBuC3zqCUagqA3lvV+qXK+aPBAWbsK/ONJOoLs8w94Nc3SRGjTIfUjQz++vVvuHxI
k6UhW52poLs3Ay5HVqU+mKmj25JefWNqUt22rZUcBGuBcE7whgCBIJI2RnplIpe+YHAPiaHGhZEu
k3JX44GrEPkUp+Y+s5KNi/ny5UbMxdYdod86q4qehV0XA4hW45Gyo3pX3Aw47DaGb60bi21HpjSB
ycHYh/LZHGAoxyPEO16QtEWQ2fRbpltrrZx7+GNzl1MHRrKYAdNslEdYVg1I4lk3eKTc4gzZiPXW
Rmuxs0BN042iQBtay7ypKXxmKoBsb1Eu17qwuJWVskLwoqCqPZZURqotH6H5xPXuwNI6fiw6rt9f
X9DfFIX/PwmJubicKXJBPMXbPIx4hHKG3jSFY04dcxpl0J3YrKnbl63pDuDoQ1CtTJodMD7My5hI
3VjhZG+xqgkVS59hX2RFHq4qHQ7LUvQkkDgBGAXCbJmsIKWgFCygcW7+HeucAqjDC2j+qFYwR7p5
I8tYbw0CkVMHyjiqQJMCvRfBkLax/l7v6+X4gCwjrLqVJ2E07QAJlkdD/mvFygZCYO2HF6FB1NYj
xB7ww4V40LonCzJg//bFiz0JcbcEeR/oNcritmBfKt0ynlpZvsZiI0bcyksjpqCscjhuUljSR71b
k8a9/t1rP3/++48dWEsqTZiK2qAw4GCCHCiKiTa05jeGZWV3GIvNJ4a8FlpMs7DI50MPrT5EMGPz
pdO8u9GLeMtWZq0X6n97oSQZQ51k6EPO6nuCTCQv4yeRG971QVq7z4zFU6ifjMlIgJwI+SBDQFDD
A98bWMkPqOqZO1Koslt3fewz2pW3JunTO6U3550VQXwXeuH0xoDMycv1j1nr6+LAwYaU4QgVNaFO
G3hy9zdmwl9Azf2npxkxFqdMkWRtB+G6NqwyWKrVL+Ns7UZy0lHtuv79K1tw6Q0joNetGzJiaHPK
G6era+CylCR+vP7r38rWF07JpSkMBB6Rp+mBQGm82a+DPkjC6qCGBqBgpV08U1e4ht17TdDfTo/j
c/+sfcjw7/nLTlIQeS8bk3Te9pe+YnEcDIoOlwnoTMAQEUAk6aOgKGE2kApNPnT4c1zvq76yu77/
/mPzUiog1WOA5SCNA3yCtAxF8ITIzqCqFcFOVpH/7jMSQ32uLZELq5DxB630I1EIC4p4iHflyJHz
nvUcxfLIciXVhIJ6GUGJY+jZ/TjrwzNJZxRjjB7m3h3yfQpKkW5vCDVozQZvgklFckDu6pOSE/Ul
YjCygCgJKb/0po1ODQTQ9m019DfFbGWgfVEpwZyb3I1AC/ZJlSC1GKMyWvxKZWuwXNYi0Yfik/DV
WW2OQHQMQR9VSLflpWrUdinPxUuaqvEJ6hyoGrclZNWM3PIKxnKHICN1xxK5O9EoEVsi15d3nGwt
toQEeodODcDuNOtWdK4BWXDjn45feUn3LfOJj/0ZE4c3lAMfMY9JErRxNh4VK1wVecnynVsFQmHA
5h4A70kYHEt6pJHLqI3sOUnk/VxW87umqtlr3CmSCwEeFMIUUWwN3NpWPw/oj/VZoepAlBb5L0V7
63RikznaOETWuAf64mJJ89oyc93EBlM7gUIPlV9H1hW3U6kZrgS6uddCrMIVIOF6eSwmt4oiyS0h
VA9wyzA/jyRNdhB7yjaSM2sbfnEDFWnZTiLCDTGVRgS3QGjkWE0tneDYXPgGgxKOEkMy4frGXxvX
xXWU1CoijRyNqS3fp7rxqkfFvHGokG/E1KWza3HBFEhak0xLgJeAO3socRYdVUjrPLYj01/ngc1h
iZRz0OoM71Sk1V/Kum4+aG4mkQvoHO/BvSjy1rZ01kGSlDJ3gI/OUQAT64kYsrcoE2Y7E5dY2FmZ
7A5NjHKeORPIBsoRPfZtPXX2yBp+ZyTQH0pbIT5TMiFWk+R+CMYIqAAZ4a49yNJ4RPlMOpZTrfos
q9gdGev2fuoK8+6MbPpdQsISUncQEobxPYEQod5W01tcWfVdyxPda0Q1vICtBhjSVFf0V5XKIJLP
o7yb56EWttTE9Z4NLGVQYrYKT2uU8VbEgDTHUCl6jyO5e2zS2ApLWcR3E2J+dyggpoRXRxrmEStP
yDhQu9STHr81QQtJqSOHiX5sHLlEept3Gcr3wN/tCgGZyniq30vGm/ukHAjE2Sl/13ohvChVOx80
7MTLlRbFW9zOd5S3UjhS0aL03GhB16scxicU5XCZZP7Yztov6EGzd8sqKXBKtelCmFWz5QoCfE2P
+hsZohqqcnK109W4cmEqOPgswaVhSPXwlECe2Knq2cKZr2E+B8VKvUGZJy8aktpF3VP30ojnjzKH
4wps0lARN8wCDUtp0KUoy0cVBBoRTCbPcUQqD3Jayp2VmFD7jUYKdyUgK3KJc0+V+9fU6qudWqmV
OyIu9EEfau7ksUgPQMunJ/hAWB6FVZcbwQvapSnKmXRoT+0IjgIRlfoHvqn5a5tF4g+XB+HxfOpU
SAd3W2HLSgZFW5xlkqiFCfZdHxoIIexu8AA8mb3klG05s6w1sDjRcG4UYGHjMo9lOYSq9i5JxL7g
SrubelN3U9mAneG4EeWtpP/IEvIJRf6pUUzaharWQbkXIupAGjVxoAoB1TC95z5pRtlroT761Jpd
tJs7rYSU56h4qq6Z+4gg4sgHsD5mogGd0sXQnJRY+XH9hLt85RJlccJxYolUIeDZyh2gCmaajai3
5ULX7dnqAOn7p1aW7mllb8XMapohhK2sjboe4ShlZn+u//hKcKYtctxgidSAdlUDnNZRWcY6HJJb
NsYuzTbKECu3O1m6peEksmQdj3joASiRx5P5revaoMbuiYkZkG72omxwpYIcCqncaHTlnlu6p1Vx
PamRhCtdrbLxxiR5Bp+2BIKwJpBkGW5fD2ji/P3fhvA8tD/iBz0WNKm0FJd8hyMfkNPoEQJxxB8m
6Y0AjONdb2ZlsS0xygzC/pMA2R0eg+c0jnmYW/01SouNXqwN2eI+NdQ4rRWVAxMP0BiuDr+H9jYZ
IaOuQQn05nof1k6PRYzaQGpyBMS3D5EQ6pwBMq1Q0052uq7dJSqgC5oxvHNT+rre2koAsnQnU2OF
1jIeMuHUfo7kno4v1393Zc8szcg6iRlKBJn5sJnPlqRKD+EeESrz+M66fqOGszLb6uJpRhjLAHc1
+nCESiJEqWwI/DoaIITXu6B8nx4X4id1sWohUSqgHDYhpVJoexUEcCs/dkrh6xDpFNAgLEqoDR9L
8aYmXpR/cgCgkmT0IJlnq7PYV9FeSxASFE9QRoWTyk6lT1ma74rxV5ZU3kg5ZJN/pd9Anmavarum
1o9D/xhBmNfI3DM1qM7fY3EAPNyuox2XoccJ8dG49bWe3UVAwZVg3zWtsCNSIusHJNxtr+0T3Go9
tPSAF+xBbciAg+P1L/BFHFzWgOMa0C7V3Ep8pfItlwl++r6V7aYofMA35/IwKvN+yDxT30exeUf7
p4F96dV8b5LZ0aH1n7H9DGzp3Ix2Zh2jFvtg+OLUhzOVn04l4Gd/Kg1KqzCYGFJPznPXmhCuIcEo
notieCkBAB9MdxzfoLwDC4tETGC+gzyOcIp7Jd0N+WGcABDXXuQZGJ+nrBIAx7+JF7g1YIwZwB7A
7amNLdXANRmSM+bgN6YKHgTdXopQw5oK1+h3BUwvADSfgUoBarqTH3Mld6aoBY78j1BdPsm2iHxS
PDI4kAHmAsBjiew1edIl/DeQrDelXYLyYCtuogqmdyaE5sd3JSU+MrG2xO9hMlTbwAIXqYlZ82Nj
n+MwGGxVQcFghFJ3mBhBlQC9DYVsqONWbmICBth6hlnZhN+YAx4TQFOzuwmEwwIgvBosxxoIsy4v
HKF5cYxEOhDr5KPRb87vbIllgB9kwADqbldAMbyRfYbiB0mfOX/ide8UOjTc49wlc+mIJLE7E7nl
N62AOYKEoLd3avmQi6Ooa7sYjtH4W6pUOy4fhOJVZ7zb7I8T5id/HuLQ1B+VFCDsEqRLGS9mlA9s
wBlrFPql8fcZxykDa6kRhwK5qqgDLJwGG1rzsMK4aeFMkd/wP1q+yzM7flU7u7S+uPSXJH/l1Bn0
MBK9m8bqxtl/8cQx4Un83ysGHt6xIXStPMqt2HdafldU6bteIrgeUEjcOBLOJ/3/nQhoZBHaUS6E
Hnd1dRyc0c19QMPd0tc80wdhwaEuRKFtZDl2/a6+KXeSy9zr7V6unaLdxaM0InWkKWNTHVsXRin+
B7G7nYCrWeX87e1fx+Ot6rw/Pw527GEJ2Yr9+OfPPykeoulFAAexMhT8qrQ6KoN6TMoeUPcuuydK
71/v28UbCL+/uFSjkUeqPI7pEVlY/q4kBPkt8HQ3opy1VbG4TVGjjJS2L7IjN54j5VAD7BuL7EwB
2VgSFy8h01omQXNsVoJ0RXbsJBTMc62Drk8JSByFzvZGEyt9WCZCoXptVpC3z46DPrl9Ahn2sfDa
+m7o7q5PwVoDi4u0p7phNDTPjg276YCVpOCbRApxWpiM/VsL55Z/xH+yLGVVq6ALupziwEUCCZET
8iigK4iNUVpZR0tWXY1UdGOkXXmktLoHwmUv4Y15/esvVqAxx+cmf3x902oiJUaSIqEhAq6ZuyJH
PAOVYwJ8ZAo5p4or3qAiWXC9vcvvATS42O4MioRxRvL0qNXqEYkKiPsrDnDBLunSXYb7u0USX9Jg
8aWnG31cW8fKf/vYRl1fIuqfQr2cbgtdBtWn3ZeVtNvo0sWwFl1abHNSQ+yhYvh9emOegEd1UwGm
gIMQxf5MbydX8Zljjo7qxfst4MDl1CLaXGz+qcuiPEvQZpHb1mv+lh3gMkDvACH/VL9gLtAyB65F
7ON6F78lyi5cDst3ojmZJWPAWYatO7uZl/ugvHh9gBL4KXfn/Wduy1j7bvuOI9Rp/5Y7JOyd1Im8
3Nk6jVY8sa3lS7Iw075SpPM02roPQpObeA93MAi0mwBIETvfbTG0V1taHBokwbNRUdCS8LIHA7oX
YBTamVPaqqM6xEMdzaEbV/v5Jy8N7OL0KIlSU33AwCqjdNtyE9m5zI/a9tWg3BtgArSx71b2gLZY
LwB/T0ZkZVOIuP+kCf7c9/VjfwYnXV8hK0fU8rGV0UJRaWeOYUZ7u1U+1HRLlm3tl8+77scJFanA
lszUGEPwtmG59LvQ3q9/8srQL99YPRjTUzrjkwmXAlSREJXy5lhn/A8StV4uhq2xX2toMccwf8mh
nJRbIQcZEaUoW43CKYNPHeipZrS/3puVi24psim4mVJJhtOQnB1GKUwaCgZCOFRbB/faNJz//mMa
MhM4PNE0+P3oWPefCt+a37UPX1wIfdOU8Prpx1BDbE45PwxN5WtR4mRbMcDa+C/Of/jYqI0MgmgI
e1Hbsj4Lyp0zwQfZAbDLqo1s5bf+4YWtrC6uAST7S9moMUK1D+7NFDvKvR6IPbuF3VAonoWrfOa6
r50a3/Laj+xGs8GEs8ub+K/6dn0NfEvwXfqE5S7v0pjyRhvDOGgVG+nfI3zfnNItXVBGdiaokvB2
+kN94Ze7YgOk+S1XeKHRpSxnkXUSbQx9hFZQ44HpbOt7vBRtyfmL5X3TuK1HEbZnLowAHerIG7Ws
lfW4NI1WUT3XwDQaQxAaRPvW44V9fRAvl5ZMaynTOcux0loC/cns1gUXwZHs1zwo7Mo+PXkPQWJ/
5H55Gu3d8e19colzBCvNfr873xDnR1KKl0riSy5qQhtftLJDvlWSfmy9SZCEy/J5VsF/gUujqr+O
HFXmeEuz9TJ0BF0+3xo/WoCkF5RJe7Qwn8zH8g5QgBvT4d7k6wflqOzLjfzf2sX6LTf1ox0Ow04p
n5Qx7H3pBNPfMLkH2uE4HsSd8NNDcjLdLYvflQvvW4LnR1NEGTrY3WAWLaY7eu8LwKwlbWPxXYa5
YcAWR0rdlyYoTvh1ED6cVyQPbFAlHbqL/6R3bK/39nSrhmOYPMNV6dQc+3fNL9zKN8LYSz3i9Z5i
S+7W+ljb9t8780dflV4b4JmGK3I48COs0G6HXbUzH9D2o7mbEXbqDsxjvXynB9Pu+i5ZcSS3lvbW
scbqUamwZMCKdcmRhaVfOaZTewM2fHJkO+4hs2eDOuox8A02wqWVWV1qj6pz28I24LwViAquM1hR
8Lwr4Pu10auVrbaUHk0jQAzm7Dyvn+wFtB77fJ6pbneb7KPdb2HDecvr7d7p3PELqt6TDWziMbX5
TbNxjZPzCrpwmn7Xwn7MJSKdTukSRCVch4UWi/atNEPICh4faefCrIAZja8oI8xP9UAv00c1etno
+1rL5zH50TL4xHrfaBjbs+JbGfCA7tgehEg3OyDa32VO4w7uiNXbBXRfeny35fu8duIu1Urlspsk
6dzy4Mx+52W2dEQNzVfxz+RNzuBM+CcNWrfCjMBj0kOC0IY+l42yqp3jHVA5fN8euk/rd3prfIL5
fZ4ZrLytO2HtufX99x9jM8LxCVK353UHMaVT+8TBUP9l3JnPECoYjvA7+tt8kI2UxWV0mGl9n9I/
GqO1WWYRxSLUsfyineJl+7P4HqjC++gYHeGE7cII5AaaAJiG1JPcyKMeoE5+5wChtHHprNyv3+vz
x0e0Euy6ECCNUJF6i9qdMmz17hzXXVrgizBJAFWQNrA4DEHFHXGxsgfTBwYGGb92z/cZpvi39Bsk
5/gWfkU2lGlD6Unsdff6Kl/r1iJCghp/Q4warWdncmUiOwBIbIzY2i261Ejt4x5mzhyLRNtFXzCK
A/cc4U/vWV/NEw2rxy0lt7VIc6nwqakwG5vn7wVSBvR+fI3ui1vjQHeVHTvCiUEsP5m3vT07KEK8
taDo+tKheULUu3FOroziUgW0E1k6wlZ1hLFV5qLmAaDc4/X5Wdtp8nnZ/Fh3yaAweAgjRFBP+mv9
hDrJTf5Yh5HfviR/zJcJ9YCNaHmtE+dz8EdLiiJbxIrQUpRmbg95AgBotpbCSlpNXizyHtAUatYq
fvt3DXGRxEbh5VdxXz1Hb2deszN6wp+MXRQqR1iK79VgY/RW7q+ld9BIGwrHshmvtPviYUZM8pW/
ac/Km4AhHpRmgYOHyDSkNmwpkDbavPy6ov8nFQoHHWNOMYx1lLgJ43BwRBaK/TYhXVPE1gYZbyVv
SJfWQdYA289mmnAv8h7JyltFoHgDOQMYNQRkxjMnifdpWewtaPZdH8zL64MuzYQSdaTU6mREcVVa
QGNEeIO2JZJ4OY6hSzFGJs1FlbWYJzG9D+NBpp9xuvUeu7wG6P8JMGpF3xsME4JyGhQQTjDUdiHv
Eaju+Q7JnMEf3PiWf2UBgop361A+KEhoncPDeCM4XAlIqXUe0h9bK4pSQyczwfJ/nhyw1m+SA3St
gugoWXgj9Z60k4+KWyIezVH1ebg+X9+h/f/fLHTpEJRXulGaKTZd5zSedCKuHnJ/DOA4exr3hstx
Z5LDhL6WN9O+OBn7+mZLc3Hl7Ifn5n97DOfsSK8rtG3skn3/JN+kj0YAfsorJFdOKARsDe3aolwc
LCCsgc+oYxuM1AR+717PP66P3krgSZcA4jzlPdBjWDbjST1NBx5YNrzJEevKJ1jzfm60cjlXjg30
33GSDQgvGudDt3bn1+Sd3SqHZF/6JJRuTU+6qSB/Gj/Ut+Uh2niqXdb8N+kSXjzAoB3yu2gxPo6+
sdNfs726Zwd6TALZFwHsz53sZG2cGSvJELoUyEwgxDAnEw6Nyqu+VGiyQKUN6hTP/NF8sH6Xt02A
hy4yyPr9eICJpmOE6camWzmHl6KZcQwBN5Vhz+UWyMSonzcN5KayuxQY1HGW7esTuLL+lkyfkkrw
ZTGx/pIqTh0tax8bKd8IDVcOxWWZexzKIaX9OIYTVaFSVqRzMMkwGOsEHzYu5rUmFgeThQeVGOFu
G8IG9dmAz0s5JL6eb9UC10ZnEbzwQoKqOGvPo0PfxtpwSZRuXIAr07usVRsAWZbQd8FlB9NueUwc
K3ozKErl0uDo/Pn67K5cHf9XsG6iBh7nphqkAjpRA2k+AUQGuGUYcRjoW15ra5OwiMFRyGyjoaNo
pYI8kmxAhe0mH7uNLbjy68uqdQZfdcSmlhowKttj0XtJhH+lG7++MkLLgjWTYW0/JxHkE0f9vraM
XapMfiTMHYx3vOuTsGIASfXzEvhxewpAk4GzktRgqBUt96a0wVbTjVacmDpAyp90JTtZRaOf9TNR
FJHMqoK0nV4+KklUbHzFynpb1mnbpKZINyZmUNcKf53zqQ0goNm5uVWzz2om7a6o8q2Y5XK4TPXF
7anQpupFA1PGUTfoXhpQh7YiQ3PbOCbQTdOyAD0Xr1Fea1Cx4N0/3kZLblICHDqIb5kWGAoH0C6u
80ryaUrTzNG6UZm83CgJ0i5xmwf6yJI76MES4lusy1q7V6AoIytWxF0OQyLU/eFJxaCDYzOpzKEk
Vut+NzXs5fqyWDlbliAABmGLErYnNBhS6w5u2CdZ9Bs/vbZlzk3+WHBVkxhNTmI9UOFEAtUtOBJD
yceW0nHjZF8Lj5YlcqOT5USpoTOUzoDfOlDRqgHMntJ9x1CpnmDwfTRLeXJFLROfdInhw4ZaRdKW
zLD/aTJXo4b65/pArm3hxfFT4QKrS0k2A+T5HuKpfSU08eP2LKdnbQn9rkzWsl7OhrwdIgguB5Cw
PUGv36uULYuvldwzXdbBS11Jppi00DbtC9eKPqAwZbOZBTGglGyAYhKw8eRL58QZYslRrHeSDg60
4mSz3M3Q3ZxQHaxvqPWoiF0BRpfoXiJI2pUBbB1tTT+lBJqt5RPPf5kRwFgm3LTn1+tDv7LQlsDs
oVdLylJJC6pRbh8zKIf7XZuWLojeyoYmwMq5pZ1n/cdaTsHYkXUaY6VV0GxLHicTSnV8sgv2ovf/
ZOJignH830YIzfKx6HQz4JQcz/pknQG5xCyGbBLdKCeurFJtsSc1SReaRE0toL0JrHwEWxUxtRqM
GNTZhZbIRjNrl82SY5EmxpTIOjECZQSjEcS62PhUe1ltbXhTjZAUMVA84APx67lrXVVNxCOH+kps
mwpI9RtR5cq6WKZXWxLNk9nXdQg3gqnjoEgeVSh+XF90K0+O7zPpx4rAD4m+IhaBvJm4H1l7Fp8G
jSufUeKSjMJVFeMTes4bZ+nKzv+/vGklJyVABdCxxuPgT1qV8UOei2xjutZWxeKi7Fq9h0LEZEJz
tb2vQVNVx9+TRY558359sFZm4jtF/2OwpqLXRdtTM+hbObTyNDtLm0IZVWNf1xtY68Hi9I0h/RWx
LqfBnM33uoECqmmckqjzI/iybMz4ShtLMIrcagZISgUNMjN1eHZjddKxr4FmBeD3ei/Wts2SBBBT
o5I0PiA8msCth+xgpqqekrW7lN/V+WfL7iugotOu+hQi23gCrMzNErBCagNYWau0Amok1utoVM2D
QbWO2QpeB3+vd2ytjfOQ/pj/0VClLh0NGjBSDoeI5chj66i12xoTBt0YvZU9ssSqwBwyShMFfD+d
Q964GF8huruxftemfnFsnk1aB5li6s2WOgwswTw55fw26bLd9QFa+/bFEy8y5KHIMxA+iq4J81r+
xZLp6/pPr337YnMjadxGAuyosIHFImS7NesVPgQZlKN47pFG/ic5DZMugSoQLEw6WYDrg6AsNHrZ
53y4FfUWpG0lmP8Gev9YQhJJrXamfAo7mhu2Wvb+TPBGKss91AYQZFP5T8SiNxAGt2qm5+TXhcTf
EoECI68yj7SGhH3VmUfWR+VTocYcCvAwFnqwiKmjhNi1HJWyVJJsVHg5VJCtnHpxZ5gbC2Nl5ywB
KbGGJ2w7NmrYmfKryuv3bJxeC7l6/KfFsUSlWD3EDbJkUEMg674IHOu6jISNJr/FaeReb2KtB4u9
D9eQTIsjS4FVnvgiClRSydSdgLjcKq+v7J0lzATUX7mjMHYKB0PtYa4wTnej0m0hglbu+SW4RB01
iKUahgjLnEoIKQcf8nrm/zg7rx47eS0M/yIkY9N8C7szJTOTfoMmjWqKMc2//rw7V/l8ho00N5ES
KbBxWV5e5X0ikvuXujypOviou+bL+4bKsALjAknDgNIuTv2vIGiFYxsv0+fbz14bJcMMuE5Phqs+
SJwP4pFxcWxbd8M6rjjHZqFIOaSZlQLvfdcu04+kmp8rIRhqhZdvE0nOto9r6/u+wTjlk6AfkiFz
2Lmc288ZCdC35A7Pt5+98hFmDQgAynVlA2wTD1UKa1Ieqybbdb175JO79/SP229ZMcZmJUhQZVLT
WrK47Z6y8aWFAi/xfw7jVr/NyiybdR7XpthxKOoBz/eSC2A8/T5n6VbBwspW/hsM/8cG89HGhAba
jt20+GAT/7nnKOmS3obFXfvx19f+83hlsdlDQ9oQN5qf04bfcdfa3x73N3+5F5gag35a9DnEbTUS
HFdVBS+SRXUSbMsErT3e2LiQapGWMzs6DizJIp336UHUUJlOiNyiV705OPgCY/+qJejBv0kk5LtG
qN0h9ZUlh9uD8+aixKOvB+A/497oRNYOsOfxBKQT4Dc0cHdBPkAye2t8/law/d9ZilcYO1f5bpK5
Q0+huyiedO4XX8GO8vd5VtaRZYsWkgrd0oSj3eYnvwALpR6X6jAU6B+fERlFceIyH1XXoghhYBWL
HV01yEekEBlEt4+CQeBBTEDgeh1Sy7mjNth8twfn7ZI0LzBP4AFt+NyCIsUFRhNoF1Bo0I3gQo//
Knwu+rArvb1AvJ/0ZQhIauhNZ+Fw6C880ra5BAOJ4TNEbXXOroZRbfyst4se8bOuduyfSesRG1RW
K5LLtLi/u9Y6gAHCEFIFy9ALIFs6F2fZBfu0Jzt7cU4EgCJVOscWl4kShIjbg7OyKE2lyY4EKeK4
0HqqZf2J+FdGk6o2vnBlVZpqkpMPhfo6n+3LhA5hV5e/uqF6HGf+OC/ZVg/P2u83BjEZuZh6FbQo
58zHB5k3GuiaZCue8+aR4gWmmPcw+ACxU1zac1BFnFaK0ErZhQusI3BIIR9LyPH2PKyNlWE5bWhc
Qc/W07FLOyi8B3nIAIGay3yHLOXW7XTtJddB/GfFlYUD3diea3Bz0amSywkIH/rY+f6p0lkZ3f6S
N918jJlhSQNaQUA0bRAlaALygsxRbUV2KwBUzsFQPUsSLC/gYPUaNI4JRE5AQOTGq9cWg2FhUyQe
IJxtk8s4JGkUtPJHx5ONrsq1pWCY2LJZSEq1Z6NN24PpYPxbxhtoCydH+HhZNScbm2btGww769gC
xJCiGmIHnPncpj+B8tv4hJVHm8KULQ6gZlwKcmkm9rmTfh9mtLZ3t6f9TS/bC8w24XSY21r0BCrP
/YDwc6U+s6J5ggLyboCEFRrbJ2Ar+i0g+8pxbTYHM6IWRywtiR20f6F5s9svLP02+cOGI/N2YgKf
YywlmY6DX1EaXBykVhvhHevBioTnfatddUegzuYVfF/geLXq4nWa9NEV6jDNv24P5spiM/OtuinH
JJmX4MLHl0Z8Eam3cz34ymD3iPldwVV8orHSNDq9ykRL59KV0HnohWPde6Wv0Iqs8o1FsfIdZs7V
HqepAavYu0weP7cVsndIfU/53mc4TLeczpW1YKZeJ29YOqtyvQubq32asp9VUH13rWLrEFixmmba
FbE6p8yDPLlAJgiyV7BY0LeGmH0o3tWI5KH1+L92meQB5XadJsAHPtZtEEI15jijJwnK5TvSb+WP
18bJOGJoB6rdyAbnUquvzEPL+XVvUr5he9em+mp0/jlblByIU1S9d/EdSWJiLShnTDL6DfMwnwoJ
XJoP/dH97f3xdlESRsw4ZDqeQ6yrXZrY9qEaAjTvfpwkaDjcqU/APwYVVMEztFSJAnxpkXghJb3Y
S+0Ae6QYSgRv/46VITU7cFztASshCxwAsj5OGroWXk1/dmpLyHrlLDXz30ohQzDgiL2gppbqiNdu
cJpIVu9K6TRH3vZsn4+Vgx5/n/1Elcl4fNd3mWnZsZBlDe36JvaID9kKIJ/ABhybLW2HlWEzm5SD
MQOdvexJzEYOEtAZ0bGw8DcKu1YebqZYswqHtK7xcLv6buvnuv/Zb+3TtUdfz75/1riP9C1AN759
uYoHhD1qqjgLQJ1D8f/tcV8xNWYetBgygg5jwPHQGQq813R2hhp9Zr74SnN3yy2/7sg3bnJmJlQl
qN0ZhhqLqrQyxF+ms9LJRipi7dnXkftnhIg72GzEkr04St2JEhKFgm6kuFYMjJn4TFLPmgRx2WXM
hkaFcwl5MASmyufFE000ViOy3XTYUhJem2rDwLhZ4AckGPglYQCWQTWnFAT9uVtkiLWJNtwL1EVT
O0ONyIVaSRcBbp/e6TRAA9gol2PZ0mpjI68NmuG1Nn2TVmjRJWj4Ra15+j0Yu2MWvGTQ7FFOc3jf
qjUcCWjx1oPDBnbJ8oQ86JR3Oxs4sJMzWvNhdCDjdPs9K3Nipu98qf06G5wriku9+El6h2jCAQTh
jS7Etccbu9vNIcnqgyMY8+x1ZK+qg6JJvuF6rz37Oj//7Auat04vW7eJM6cYz57IgzubgX5oddPW
Abyy9Uzlrj5QOHfGvomLgb54V17unH+4PfArq9XMy2k2SAR8LBlntPsmJmB0g4rfU9ST7yiEyDY2
+NoYGR4EDZKgJil8euaCE55y3LMHlPsUG6t07fHGjmZgEfMsSHEuzKX+vpBphKQ2zrloCbr0y/sG
ytjWuJKUo9KDfWkbQI3ZCFptMF7ajPxqPLpRx782GcaWhmquKyjo13EndTTWetchxOZ2r14p97e/
Ym2kjP2MXIyw2uAvJFA/AghYhLpVH1qv3SjFWXm+me6p86oup65eLqXDvlCFiyFqI+6h3v359u9f
uYqaCR90f/eBn3t5XCMRQ7rlMFt+Es4jcKu6QwTQKfZXwsvGaK3sO7OhWEP/K89ddF7qxL7LWQWe
Et3Yd29XjSNEaKynJO3LNtC8iwNid0cIchaXpq/mYk9rUdwP6VxUoRYcCCN8ciUjVztj3AXK3ieg
AwkI4BZWCf240v/cOgqMjaXwNJiZY1lNIQS2iyelZDvuUPWfil07aIiZqGp530r9G4/9x+ipNJ3s
loLaAWCatS+a/OtMBeQHNERasi2VnZXFZGZ9ILPUBKqxZ/jA9adWTpEEdj1BQPD2WlrZbWa6B2Dd
gNotmy+FPfaHjOTq1Nke26dX5mkZONmG47T2GcYB4eZMkymZe8RhgXcOyEMA7fnZlRtO8d/f+4bT
ZyZ+tBqSpIXTcZmm4jxN/r7uXAhsvtqsjKrlrmbiEZ2sQKv4UanB9QZ0dqafsxmYqPG5mDrI+X23
yJYv93YjkBeYnb3j3CQlMF3zxRpquUvbSp6moKYfJOS0T7CZw47UyfCZ6wQlNI7Ka8g+0vlg+0l1
ThDlexLKUXtWtclu8iGLLi0iDr4PFPWkKD3XyPp/vb0ArhPwxsCZqdGuXMoAKnvzJZmYExNRiQfg
HPuT1SfQqEID8B7SmHLDBVl5GTH2u+MHRZIsxRgHIjuWVx1vwHAsfJVnfdR045Bae4lxgBTwMVUi
csClZP1gi76JcHUOQi2hTuLZ6UWAL3977NYWtXGiN+nSM5m586VqvyW6jQJrCcv0XdJCWEPGge6W
WoiqI+SStOonKqAe2/Gdd0izWM8SKNHNGh+RUto/zYnKw7FKD2QQ324PzNtdi/jtxhz4TF29Zkou
CoRb4c9nMU3HqnAR7wGq1G6GKGvteIZ0ZuiUYM7ffu2aMTMO9k7ZwwDkKySVSzcuJ3Dl+g+B0x8s
a6vBdeUwNFudPcsOGl0OeWxb6UGrIJbU2jgMV051YrjnFMX1wp65d6moc+g5h1zfl9J5ZnDTeZ6F
mZ1G7xolct03/xxbNXF5PU8QniZNDfGaMp1Qkzh40KmHqjtQotnGB63sDnKdpX/eo7VftgNwBZe8
FM2O50Lt3VZChNYK3kdhRIHzf19RtkRmaQ+fwKUy9GRwpASOkLOFyFj7AmN/T3psE1FALNjzXpL0
U58cciR0bs/C2rON3c00MMpgdw1xwXOy65oUMkEVeyBJ7m3M89sLipokOpvqyRpmZCzyIEDjxPQt
9yDtmqfF18Xiu9kFxhm35o0D+G2jS81MIpQx536Y4bWLRexFaUWKa1w/qkvXuGFtb3gra28x5pst
2N5zQHTsF59sX0Go+yfT3zX4DzLbMiJvTww1ucBJa9ekUpZAzLO5LF6ALsbersLBVRtDtTYvxsxb
HbA8QcN0nCcPrcMPo5pD3//I+bJTALjXw7sOW2oigt266XJOBUH9dwrREL85lgWgPH4X67KIUbT3
rrs/NXnBZOGyW1BKf5nRVhSWTvJZ+c4lddGxdXurrA2YYdbrruTl3AOUI6EL3jrLq1NX49dkuraR
N329syuwEMOlKrekvd628tRMJNplbmmSdCQuG/2Fuc3nhdqH29+ysrpMbuyUlxVzSAZmbMNRKerX
4n7sMv2y4PA6ve8Vhn3XLvBK2s+DS1UM40FW1Q9PJ/1BOsCLvO8NhmX362IAs9TSsSeRncyE89nV
7ccMSICNF6zMuNkRG7gQoE46z780hftakOGhbuiTaK+QPSbuqK9+iNbbsClv5yComdgFXtZzOogi
XmhC3TBJxUPO6/u0GCCdrk7g1D51/ZiGLrribo/e2scZ+3+s0c/iAUF34QGkpbNzKb8n5JS6PESw
NFxI/c6lRv97ONJl6BrdIlaNLE5Y4BPa9ne3vNNMmilckWdB0pSMXPJK35Pmqiq4PCbWVm3ziqU3
k7cc/DyEaCoS55TsUOGaYQKA6rFccm4gqA5xdJSn3J6PlS1pJnGRa8vGVHeIVc/M2XE76NG9BjHe
fPL6jSlf+RozhStrWoMyNfVx2X4ofRYhF70nEA8DXidx7Xe+xNj3WaBII13Vx7OD26aanpyG3tNU
niEm/20Qcsscv90D4lEznZuA3sMJS+kl64sPZZGcrAHcPuclt6rIEQDStu1pqdCt3aHbyG3fZ9bM
PlAbzc1yKpM8RqfzXV+zL/lU1RFPqy3V8rVJMrw9YLUsKFks8yXP7plOHmv7CB4UtFxGQPi2dCxW
6gypmdkFgtgSEPxuYvpdfYUwwwVKHcPRjpMpVD+8j86L95h+IHdQyDm9VPfZp/zH7VX+tpQxZs0w
B63mwlIOXkye2vNj00aPAGOevSZ6tE8ZnM9YnL0x7IfwAq2hyP794n15KV9eimOysT5X7J6ZdCVl
U7pZI+dL045xzenrlKLCHlCyJ6+ddn0ZlDuq7C3BhrW3GU5DywZNvQGpa4isRVr/doK7DkrNVfJS
Tiqak2zDy15ZNWY6Fmx2wXxLDHHt/+wLGS202CVucUCYIxytrbeseCRm7+tcqXYs0RAJ1DzwgAuP
0MdyvL0wVsyfmZO1iqzgfU0EnJFl57U2mgbaM/GWDe9wZR7MbGxQ1+kItImArt+vvq5Q9gf88fDD
C+6s0T6VNN047VaOcbM1tczt2cuq62fAbh8mHeySFioL81jdpRpn+AjwBwo2mn0G+/G+k8NM2TYd
UlGgXYjYc9hxUN2+GOmnwFfvs3hmiyqy8enQJayNiW6fec0elS4uSeA83574tTVlGIQaesN5as1t
PCAm6dT0AODlxmSsrSkj/GOxfnBEvrRIc+kMLdbAM2RW+UzJ4m9su7Ufb2xvZ7IAI3IsbIhmObBK
hlAJ2Xj0SvCKmnnYaipZXmf9EFf58MQzBzly0oVcBbtqkmfBhvPizIeSiecxmc63J2Nl+Zp9lWkD
9DVXCDWoEjUjCmg+QtD+rNnB7+2zFMCPJDLdKbcRG4v36qz/f+CXml2V/eJxbymBWsLHyhBRFOAj
k9dxhITUZkvA25ATj5pJWwtiYkTVWAjahownSEkgkmUMxF/UTUdysOw71dTTyfcXdvE7n53Kye1O
0KFIz4SA49xxqY4TCvhQwJ5aP7KB0DDlbn7vTMMQVYNQL6Smw5fRKorTVTE9lH5CzkANVvvGQ4F+
VwCU52ZoJdeQBgvlnHvPrk/qp9vTtrLQzVTfVHstF2Vbx6li11bFkz975yxnG6GCtccbLsmMVOji
Z7aIwQTeSZ2cZJLdt1a3sU1XNpGZ2rNyaXVzkkAuHZTJSfRLNBIQim8Pzcr6MnN7NsCW6NrmKh5r
+URHtatJkYH5VD+jGmQjxLH2AYadQUP+gsEG/Ldf2HFqfaBU5k+3f/7a0BsGBrl5MQptT7G2PlKe
hRoXNbrFdFh5uJnUy/vZSvUyC/iyxYsi/t1YTC9yU2hoZVjMeoaltirp8gz8yE4HL4490AqOXZNs
jPqKy8OMVelQe/GaVleQxIemiSLuS5oWcULLFyvPHup+fJfcJqwH++8NNii9pZULGnZH+qGrun0v
hw2nZ2WEzLQnSq0CAsNaxZbu2EkyawFYy92qflp7+nXg/ol8l3NV8wDyoHGR9ifwqr65/bhlttnf
e+lbhts4ty3ZdyWEHWQsi0G8SOZ5D1NSQManS5blWYtxGkMqFTv2nT2UoWym/lBTyr9hr9MXBYHC
9q6AUMBF4Rr32Dgsf544YOU7u1zYa4oWinY3OBoKvxnK9Zy/V6zT1HX0U+OWpI4CO4DStu6gllPL
+QW6+4va8THtZMiBR+ijtieZdyUNDKcKXX5ZyIU7PjNXpE8t9+uo8K+kZxQuEFBMBIeEiMpstJx0
oBWgJ1tkB8up24iBX/y9Qjjre84H8Xms3f4LOtCbXwlvm8/AV1ufpWbVTipQusNR8P6goRe/m8g0
77PUEhfmWt1dMMNtJkvhPvi6de7yZhLQ5afo9gcQefSD/aLcOqwl5Wrnupw5UY+KUPwa6A786VxW
oji1qaIaxcp30BrvgFKoBRSPco4qvVFI9ilIMvKcD9nysfKpvQPZJD/xgH9l/tihD78cf9d21t43
yuFHiUqKD6LUL2iG+TKxZbz4DLrNs+QLhO1RS0BSZu1oOpwJR/X9oJGFTXBaRgkGAn+trLCTwNZL
ztih5HkFwic6zUXRPFTE/dq4Og3hHD1dezj3Hp+eSeZnkAMj8oAWQ3Zvly4CphwY965uITsk7V0L
ScUoG+1gB+MvooAm3z0P0nAAJF0ZiJAzDUoopy69aPY6Q2+ZBS76Hq7JF6sG8w7ChveZpy3480G1
Uw570E6wHOsiT0IhZLdLoa4EnF+xhL2UfoT/M4YknYadZacTRO46FC5bAeAjLXSfB/fvB1q/tapR
0WdBxWbi+SWfHf+rnDM3LHpXIZiNUuR6hPIkwNA9Gi9KN3+gGQTcvDz4UHWj2ieNlRy9wEKve27/
QmBKfC/8LL3wKq+OrZjTKerkHDzmlq1faI+pmRvPQoGLKx507TSnOnfGIyHp70I45Jiq4mFOnEfR
opyn4dZTpoCGzp20jMji1EeauhLeWVoe0w7BKlRv+8e+J2MY1Fg3AXV5Fdl8Qt8TkOAomRpItXc4
yONTKZ5Z791jOvqoCZbmXsvWq66P/tLY1otXsvm0CKv/4JcEzKMsdS5WM7QyAo/7Z9mJ9LBwIsIS
yefXkcxfeytrz0sV0E+5FgWqgZAZgdYE39usQ5EkNp8TFYPdwhHr5JMFuHREpBoiBf78rh+BduwG
rk+ZA8WAioNbOdhOv1scpc/9PLtAfHlf6rLCLTcfWahH/Zk1qQu+y5I+LwKFMIx3+sI88BpZKsqj
5A3acTtto5Cr+tKPk3WkNbqKs7ypXgqYoEiMHv4IMhWh4htAoyn/3XTJs8Wb/kTbII8GZI5DH+09
qBBPm8h2289L0n3zys47JdIGjxxBlUjSnoau2/r3y5LUZ1bOKeamm/dSOvnF8/yOHJUWXcRL149c
JKPv5s52PuOQ7A5eM1S7eragVZwiCuhKFD7Uic8vvljANbFtUMKX9APAREUXihYmpGwcYFBTizWX
shvz+wDFSHuPBc6PKYOa99KNEFOzbdRAskbucdzX9wPLp1cg8TSuWmV1yfyRQWrUofreXkTxBIDJ
QNGEU6EBS6X2gD1P2bFGtG03XOGjlj/9yeaCQnwN3wwfWUQw435EHcgUofIVHPFRWj+XgFfQ/qjL
/SIhwzjJQkGxErU2ZVQsufviTLKqT24SjA855O1SkB3b9hHKXcXLbFNQlgUvmyPg7smOtTr7rFBe
ts+aSqEbDCYP1kgdlYP5ZN5s/e5Hy26iQU8ZGk1bSj4KTaEVTyg7ja5vvfZeNqtoWCj7KKTbeiFw
G04W1ajnPDHPrtp9BjE6MHcbq75reo8cHPguCOw5YFByJx0/MOWlRch8z0+jhhYt4irJBG2eqee1
jPwiZY9ZJvh34s/2j9vO34rvygy/kmdYoP5M6zigH5f2jkAwc0RE2NVbmeW1Fxje5eDxyrYGHExt
97EqvoniIXOakDT2hvO94mCayiCJ2+PghOYQNh45Wei83NuwvZDuk+/LX6NT7L8+TlZf26u0FgAn
64gigLew31Xa7G9PwErU6P96hxvXLxAwHOKkrBaod2eHzgWy3pm+Va79OrA0CNkIjbzbb1uZDbPN
pZAkCwpLTJdqcKfH0dfpM6Z82c22FXxKeP4umVSPmkVq3E3KYrGv961F3WWJ+hg04693fYJZcJZB
ftGuO9HGik4/0Vr7eWrlxUeaVGfvDOqYYmXL5Ns40QLQxd2mu5/mpfyILpckHluv3Ih4rdwszJKn
QqLSUfflFE+pAjpQ7LIMvB/7O+SNwtb5cnuoVvbG/xU/JThO+tQfY+39wiYE/bbaofl/d/vpK4Ec
s/IpaAoLUUFWISLAHydXfatY+keC6QtD7+zAtz73HfSeq2QjArF21zAsiT0gHbN02RQX0xSmqCak
7NPtL1l5slnrVOAa0zKU3Mc1wM08+aKsz+97sGE6hmoMellxmI5q3nn1tJ/hvb7v0cbNC+V4jl5Q
bxRP3YNGWRthW1f2FRthVjOlmuDscfsJjfjfoaUROcuHbsoi1L2/z2SbtUwUypzDmE4iHonzx0Ou
InQ8/xdafp9vD83KwjTZFSl3EqWnfIpF/yPJ/9CBfZQOZOmr5fFviTSpQ9W/r2icmjQLWqKKewiw
KsGOCT0Au3uy8Rkru9csIaUJxBCWzkUZuLpzPdBmIT3PXm8P0docG8e+7RMZ1Ii9oryINm3o18vS
hnnSOk6Y+2j9FG0jD7dftXLAmcCKfLD7nOK2HM92/6IKKLIH43Of6qPGBcqy/UvgplsNcX8bA/4/
YoDI23/P6tKavHLSso9bwdW921nLve0guR6NuMR+QRUmiYbhaSZ5W+6W0avbsOCBfEw7BcIUwZ3d
jqw6xWCXZaWOaY22uhlpFrprx6l8zRHueByJAsd+JF6TRQXTuDt4nZdfHNELH5d8d6sX622jZJs4
jNxqnKzspjG2NeTkwR1oUu/D7Sl5e4PYJvei4mwqs5Ti0RlB0de4HB0bXdCU5Y+oOEDWskRrNIdv
3nay2tj0b6842+Rh5AwNUjJFQXQ2t6iEHtgH6hAUnXhgi6XuhjO1NmbXrfRPOCoYoTXT2csIo/h7
pt96f6Omf+2513//57n9bLNpxE+F2NKDX1+y4tftiVh7rhH2c/yUIyI3jHE5v7bjr37ZApKuPZj+
9wd3Ml2KmeHBrXVfNGWUZc3GPL5tlSCq+t8n0zRJfQSb+MXTuJ84Tb9vSv+H7t+nAWCbkIocPUvp
nKYq9uXHLNGI5i6RbOrd7QFfWYUmnKIbRtTRcazCanSHu5pme6uGAHtLizFimm04dytjZAIpsrzt
HK7lGPOBJ594Kfx4aXvrNObU3bCqb/uPtkmhqJ3MmnCzGmMEAy89ZndE5WY2vfaVuxuTd8l4enZw
HcZ/1r1qM8sfchiKaup2yv5Gkh+35+FvKcQbhjowdiqeO+eNRD5jUn3+EZfc/A4VyPa5TVrrFCCu
kobMxoYbAhv8kKGmz9ru+de+sGdEaCS6Q9yuiIoyUY+jLOSu6l3gAtNEHAmUmE6lJtAQ6CrvYHeW
jlqxNB+z3LEgjz3lZ5Wl/qHNg/44Sq6iRrtTWEFsdT/wPDgoB6GpFAiDsJ5KeqZjAmz5WNX3uZOr
p37CvLZJlkZJ5zT7up/TB+Z37rWtCGlTxKTRVdJbh4V2XhhwCCVMXdOdKAnIU16zeU/quURcUm0V
da1sdVMxrM5yWXZ5qi5SdCqqINVzsohuzrcnaqW/xzbVwnLGa2+UsCS2GPzTGIjhmIuu3GtiX4PC
6QwUGRPTPgfyHWAo2R3aZcx3riPas21rxDhpW+800u+hA/33GjxHYUXZbAEU63vOAyQ4lo3fujIS
pl5RwwdNSDJj29HpY86Xu8YeP94ehrVHG/YUSrmidVBQHld9ok+ETfRStmqruP/Np/v/10NCHR+Z
QzLYsWRs58GZ8IZg45rwpp3Ao41Lk6R2CbiCY8ekyckTH1K+q4Lsu8Mn+wSSMTCiEqpktwdp5V3m
NUpoi6tyQAxUUZVFTl6jNGg8ikwCJDEAL+IVW9YD5uf/jMe1e/+/Zmko86QGQdGOm9b7bmflPSsR
lsmok28ccmtfcv33f+we8ducqySAjKlOdo16rMoMLlixS10kiUj5vrkxL1oNRHtSWy/oDprm+6RH
oI/a1bn05qOcsmdOPD9838QYxlajk6BQghE0nz76idxldong9oN2v/V8q71yZQ2bl65CWU3lTVzG
jV3cNUNwyuSwsa/fvEFgug0vKUuIwO90STzAaw3dwup2uXIR8LNfWZEjG5hZwINWznviDHidsddV
m4/UyZSN0aL3CamQ8ei/vG8iDOdpFL7uaw2Nvs7u1A5BvkgnZRY2Ez21uf3BkvTb+15kbHvmlVlT
a8jdiTFlu4nR4mBbPI/aOWv3XVZ8D6p6K1r29vT45p0LK4sHo6xkzBbnT6OWZu/b8wfO57NqQDDr
ZxqqvLE21vKbvpXvm9eihnXQ9fShe1qwoTlBwUCffQtxJp68T38BrzB2/9xnGDrBSZzIhTyUiS/O
vNnU5n7TBcXTDZ9qRjTUrTiMPa/bl7Htkbrx8icishfuLr9vT//aIBkbvg6mGbVOrh07ZInTYHgR
gv7i2fKe6xA+4WoD/jGPaV+3Q1ZN9rVrZD9lQDQCgva+X27sdVIszJIubGLRQakFOTl7+lGPW/7s
2tgbW5vmdldohsVTN/eWk+8qxJ6I+L0Mf27/+reNIMC+/x2YcYAY4pxK1Dj39NOcFHd8cDeaN9am
1NjR47KIIeMUU6poRJfuRZXZccjTjeLVlZExL0btmCWt36MqL0fZgA3HrhhOE6Qe40o05JT5udgw
5msvMs7uxqtczjsJafq8A9gAcZQxgiS5v7PKObmgXWQTQ3yd1P/3EnzzipSjJkClHTryxqkX51Qu
4xwtKIyNkBSt9y4ayw/Imi9/erFYD4UedFRL2SE/N6nsA/NG58NCQeGNyiJrL2qC2rjlWDRs4eM/
Nh5fhijlMylChaQkj2QPylSYLjbdUrtdGSmz0dAuKa/gWqsYucQg8kU/HlDHlu7cagIGupfpxspa
e49hLOSICJknZxILN30iaABDBnJOw8oOfgI9uvGSlUPC7DX0/XQhWjMI2hfnBWUgum9DZJ4OmZhx
GYJYRbXhVK19jWFAHFW6vEV2OEaXzncVdJdreV6Y98ufAovs9jZfe4dhRvhIgzadB4lj/JtEMgI9
94H9J623us7WBsswI6xuE9nxoIul9iJLp5Cn+CqcKayhfJewP3JLlG7FppjX+0Km/eJr7MWSeDvh
KpQ8qOyR9fWP2+P0Vx/4rS1oLC1VydQJnFrHiT8tUPXqc98LVdnnyy7p4UyHBZV/wIIsf3gpKqlD
JN7aQ81lcudOy3iiWs4hnci4nyt/uATt/Dvg0r+ffDlHPbOcsPEyJ8qFrZCl8/JXpCvK1yFT44Pl
u/P31MOUoEOwXtCdM/ytjeIohukBWAxtpueQYP9evCTpzn5jD/uaJN7TNCjxGcVI4q6jHILNrSq/
OERc8+JIbZVDN+2cqsj3Y2FRP8p5JY7CFl8Urd24ge9woG1LjzOf3YscKrKnxGkjFNPw44QPPyAY
nkSL/h9nV7Ycp65Fv0hVIIEQr9BzO3Y8xENeVHEG5lmA0Nff1ecp4Zqmyo/HOQWNhi3tvdeAkkXZ
qSxkAOSEl4ryxqlU+dAYlrKAQjl2V5jB+1L2vr8bgTE4ulCK3rfArYXgt6IHBkGw+ySbxLatzAi4
QJzCwriO3XwKASwr62MDlcgvZuyS+ybOkjKAnqELbIce2p/XZ3fhsPNmJ1I2cOaQCpfZoUTTsvLt
N9hurIH/Fh4+J6bmkVO0w3ABRDZ37vCM4B1c/9Ufp3benJbq5h5MojCp56hTQSHcY+2/gJYapPwn
ttfu+kuWfv3sBmlFOmnqvlFnJyNw16E1Lnlirb21sGvnBq0KEuhNrwdUSN2BboBPlUFUu2hc2la6
/dzvn+3bvIPkEJCi7Cy86EmBkhpwd63ZuuD/jhrPv5ekInchI99dhONpXtyQJmHbFvSPDSTGYVFN
B31oU1sd6giaNVVnjV9jv/A2bVIX392eNK+itaeT7/tsZbIWou3cjwC6ZGnnQRjwnGTOoQVNzOgO
J0aZDEGa4gbqNroNdLLm4vtfi/+joDg7oTp4f3adINZZc1RFUtoDD2MPlP/gteq30Acd9oMEujNv
pulXnsTWNoLS49YqhnRnKhdKjNw3z9cneunbZydZPbUlbpW4I1WkPlEYbwY9Uc9CWzvBeBOOFbEC
5a3JhS1si3mpsiOeFUMbCbJ/SQlIahNMZq3hsXAkz8uUDBVkp9XYcaMm3030NqUiSCDALujKWbbw
2+fy+oOyxVQ7OCvHSd46XffkOf7m+iQsPfoyOX+lU1XMUrggwxUK5lBvmUcf8osg3PVnLwSLuTQG
d3hcjA2C9ES8pzLjdiBT/QK33DX24cIL5vrdQ+XUaYtD60xKicIryKRp9ZN7bI2D6398i+ezFera
VqdSm0/nSozbbvqBhPmc5zzM2HOfpFuU88M8a1bi3mJsmt28kkSpgcUDOwN4fVP3aIrbSSUhF9pk
x6RyfpMmv5VO+RvSZLtBuO+17oBFocoELE/jwPabx+vztrCe56zw1kQgSYz4ITCP+A3p/a3MnNdm
GH96ylnJ4hdmbs4G9/OyYi2r3LPpQR8craCeiiBu1igNCwftnAmecseKYq7oObfk/eCY+7wk76XP
j1NTX4Dna2nSQgibi3or3Y4Np05/VoM6UsWOrB7h0um8QtDyoRnli4Yu6/VJWdioczr4UHCSoILm
nBO7vomRXQb9sGaQvDDhc9I30H9ppSLuoM0//CZVtbE0BJIUoKPTtMJmWXrF5bP+ijOlJ3sxkti9
2E5tq6gJdNPvXINr42p17mNGoefNSd8W7ZQywLKfaxALVF4FrbWvvctA1aFTARqWPnOPBvBzW5mT
pY+axQfP5lXq1QSCbiZhoZhYG9ZSPFIx7lqmnq5P/NJLZmHhYvcJqQFslbSeHu0c7ceKJQdXJTYS
gDWv6qUNM7tPR3YDFLkB20XbdoI2kA8qaYdaDJAHm1xXLyCOrFSHF9bxnMldj6YQQjsU+WX6FR3X
95KTNabwwlfM+dugJzSiyjN4m+XumcoRKU36g08qFK18bCrx7VMzMudyKw+eWi5sl07IMb0NLHkA
7m58vRVtQ2Cz5RX76+/5WALC8+asbpcWNXQ00dTq/K7eFxZkWlveWi8UJAp4M+clksiWHtOc1ZuR
yyhQ1iRCEDjYw/VfsDRZl/D9165NkCpChQY1y4mKTVT2r+kIANv1Zy/Ezjmtm0/jxOrMs87wOb23
Gv/gpMmplO3D6CV7lYs/k7XWnF04beYUbwLnsxbHuDmr3LqDCe0OaKMj0tmVUVq4JjizMFABhd+W
DHVjKRLUmCy0iRoJ7YB4m1Ux/DYsq9yoSaLi4LPN5wZvFhQAPNcUWAFznnpbfkmUL24iFJxeEx2l
UGJkYPvweIjLEGKgfK0z+THCzfPmrnLQ8ofGZtc2ZyCShm2be/bXpO3NVxrb8TMHgO97BjHT7ejH
xdccl77Qiuvh1hJpeQAI0iQgVXngFgHZATV6Qs/G504ARy/rtrXrdsNt6Rzk2Li3AkzNYxvD/cFJ
8aFAB5ZkpUa3tBZmkS7u/RF03AkxoiH9xu0Fhdar5G9I+4BiuT47C++YU9sL5kAUk9P+HEeo0MGw
9DaVSRpmSbNS0VzYl3MeO68Se/D6NjsXDAJUsX1b5CAzfe7HX4LrX3seDCfaTr1HAMX7RTD2FozO
6af4DJ73f0z1bIR/EE2h45GBeogCdlT0m6F4v/7Tl4ZlFq56CF0OgPOO5yTqfycJOaedVCtn/dKz
L3//a1hq1K6ijvjyZOOn35puNFtiqTV716VQz9i/j+84i/Oic5Oz6wm5Fz2lG7Q2LZR3IRvQJnaC
bB2UrW+AdsU3mnXDnqBzsYGr+fhwffAWDk9G//0FqincODaUnJr+XXEVRDbZFkmBtkIU2HW/vf6W
hag/5/ywsXThZO9mZ5b1tywtfnmj70CJoeqB0egvh5d6sdCTXlnMS6+b7fZJ+8Zp/V6ejP/DV2Ag
invK6dbnfmDn0X3ZrZXNF7b8nArkpl7FRI0XtTV7nTrgrTj/KhRZyzQWboFzIhAZXOE5Dq7oZU6O
Ke+/JTBsGQuysZRZuZktvWK28WltjU4rVHbOxQQ9cAd66klQpGAq5mt52cImmlOAqNBE2h51zm2j
WTiqonqRqS1+XV9bS0+fbf/C7pTk6I+cPKrAn+3t14Gp39efvXDG/3ck/rX9W5jmaNlBSwDs7xhE
Fhk/wtgr/nlRFN5buaUffLC9v4LkJ76YagSA7/p7P5bc9ry5eoQ31pmBwqA+075L9p3d+kdI6YEE
7XYx+NeqDdGb7XZZI8obAdrWDmAUAonr3gsanMN7H9f6HXcFGwP4QHYHxopiWwKADROqMlqL69S/
hIkPKovWbPXUKS9l1cn0bPccUMpy6jaVkCxE1Irudeo+iAn+J7Euv0mnqcIKV4Ntl1Nwemkt975v
jzdWdxGPJm6dHgBUeYmniIUxI88ajUhk1mjf5Jl145STHcBpsADRGUpHkk3uJpLOnyZF+cB12gu1
tMIWyeOzjCexQQWKorQAp86oYz9iiKOAcjC8O2MEpfvUd1+ZsupN1qg8HFPGAy918w28cyvYzSmI
3Y/UsuKgcSjf4n/ywlo5JYT+xG8DVRILsRmUxUr4NbQr7DLsDLjYdPJ1qGN/2joNLH5AcEiDvGqT
U55Ueg8LjD+F1UPsdBDxru1KuXNZV4SRB6EuavkcnGs+FCFMSiQgAoMeHwC0dR80IeDfDkKWQzBm
k5eHExnZwS2g+BW4xp++wQ2p6MK+w80atGtDOmTBDRBLzUDcu1YSBk43dbtk2/J0fAKm0IfwP3O9
t2wqUbPs3cR7rTxlh3Ga+a+w5m5e4A3Av7dKQeLABxlhwy6VaeV3x4xkVuCAeryrKPN2EiftBnja
Hmw7iwd+3aDSCvRUWBQKME3gyUAztgSyo03fReNb1neYxRSKP6ooHB0ipUpeu8S1wJlQ/NzmsUQF
fMrBiI/sdmPAvfrZe2O7J52vD47L3X3cTPGxAIDxkOam3Q4+YDLEJfqIAj9Y1HHr3XFeyVuT1GAa
9E3Kuxu3s6GD4LAJu4ENZFdIqw4yb5ru2yRHAVokeufHXbUb3I6FtGMvzIqT0C2EH+ZuE238CFd7
pg20wXrZ3sBzp9lALpeGRBfduK2SAWV0mxFr7yYDHJETwcFfagtnmjawvkq7rW/bXror69TPdjYl
fhH2pcxv5MTM0QCS0Gwmu+Iv3ljGMNkpqgdoUcHTFjIS27rOOOYmRg8+Tzh777hXHvyY5/euqSr8
u2H1EZLgdAgaTNa2izso2+syOknUSR95r9U9Qom47U1Rh9ArgSgHrE9B/qNDCR66YjZ7BknaufeZ
ovnGs9343GDr7Lw0DSWKAAfIA4qAQ3fhwZVe/dNu+n7Y8MmTYaHcn7w06Y2nYHILf7EekATaD3dS
tu1ewlliG3vU32a0iLc1BBuebW/IDMIQ6NPgaKe7EWnMk64z+7lFx+XNGybjBB16fdsY5UK1Be+s
PjIJFbCYiB7dWZmbZ1EAT+M0BH3OPI+dDbHgSuRMNAsRsCu0Zvt7OFXD3MxmxY66cCEbgWHAegAg
J9qOcCh/bkmZH4yJk1Ns8zqcYihbpFn2PUK4dGtxq0erDUboiW5JglaFcIgCcXtMg5YCcFHpuDtS
9HxDt/FEiJqQu8E5VGNQodaaeQlmgHhBOmVf5OjIPXQH4DUpy2/wkYHZkXSbMK4KVAt7tbctwjfe
kOBOnOQvGJTxW0Yq92Rj7260N73GUcXgGDhWQaLFC6BcJThCqfXeV4317FNgBnk1ILmqko3SNZrM
KR8DjZC6G8usOLmWHwWAUNvQn4AC9pA2zT30t9s/Ipvwr14W3Xgm5YiUffZ6/QBbuhjNrpV97Bau
H03OGbf+H1YBt1ij3K8y9vvPXczn1gq9iSDboHJ5cgB/+TrU1Gy0n4y7lZ+/cC2e249oVqW0aBN9
tkfDoODPNURsctvb5Llmry6QKhtlEr3PkxaGJO5o8lCoiR2IkdG2YdB8CuQzFG+dAHVieKZA+ST/
k04ODW2ZTVuw7MoycEUSw42lFeEAnOYuj3K9pz63HtqOqXMftf1Wy+0AfPntGJlyH6tcvWcSsKFi
GsqN1ZL82GbKHMaeQLGrbOr6NUoc+61PsvQ+Eq57wzPiHNt0zBDSYXoVw0m5DfKy5XsqYKGtNa4X
W2hVWDe8074HkAzv7wuLlMfBjgZgXLklX9Gh8HcqFeTOVLJe9WFcWCNzoSbGDDC1Xj2BMdRMCIft
0eQiyCXb1NTdQEfsmfUlWgXyXovikbGpDVgDgRITsScOh1UMa/Vyfb4XLsFzyaJCE0qmbJKn3DvU
1k1BstC276jia/e5S0L3wT1pzk6/mBXbQgtyKqbuTLpuNxgIdlmMhjiANmnSnDRQGB4d9gx71Y45
6iBfO1K/X/++heU8Z7D3dsYtpZv8bBp5zvveDnOrP3gQiHS56AOUqtyVfbk0krOEuY2N0DpFNV5L
602r4utUQq98dKsA5hFrGlBLL5mlzTXBdXaMkujs2b8Z/wVxuzCld+Ua9WJpYc6Cl+0O1mSYGM+4
HQxb3sO7sqvgZAW1jcfr87H0hlkhzxuKshv16J8GrDd5n+lH435yKc9yXwmaiwdygjxFOT3lmR02
yOXS4b6xH67/9oW1NOdcRKXvao+hUlTS6jEi8S9SDg/Se04S4Dd7ulYyWEjr/o9x4SUNoAJ4jQPM
yRfbT0xYRfb4dP0jlp4+W0G8xB3KF6l/Ip6Nq2l+FDpZGZ+lhtQczd9FrYLkEYoCmpLd0GR7Jssb
YkGbdzKvEY3h3pc/+xXu4zi/PrftrNmC6gVDW9wy5GSZu856dZpmP6S/ocOzciD+pyz4QQD7P051
juwkRjnzDLlO+QXkjl4GQw1fy8rEZs96Pm3g1iu/GSQD+Yb1FnIA5YPdS9zh2JaD2aqSF69lIotT
VeG6mwpG9pVbmD7orbo4ws41fdBdVe9hYB6Hyuf0U3cRPkeNRZMZoP0zilOEIMFy/47J5Gh52fb6
Uvp4L6NJ9m8FrW1KI5CgQxCwh1SUI9AqadwCLc5UfP3MG7w5ayfjpBmmBFhlsOUh6DRu8+qRr2oU
LwTTuTZC6fhDlRc5anOxhgXxQ+2heQGnl3HNR/TjAfLmPB3fV5bTJ5yc7K49lLaGyJvd/axdvbKX
Pw5IfM4G6WSSUS/tnDNhNLDUr2wAiPFHGb9mfE2g4j+S6P8vf2Q6/05yxOySEpaXZ9/T7Dbpxvqb
gkTaVlWVQnptxvwk/ak5SIdGT4k9il0uSR+2kuLi11fsmPUwQCBcj9sS+g13bkbyL5ENaOkmGmm9
sSzLswItxvENGTvdZTXoTRA5g3dN4Clt3xIxkScnbs1N7dvtrYhRevABp4X6nmd2neKgv2mld07T
ZrfUyOmxGKsMol5wCtrHnmVtnX58UVNGH4ceLuqda/Vn9CmaVyMa4oPIK0Qa6LrE9aNCAnhDo0bf
SXfMthBftrZaE//UGV+/az6B9eYz176p4dcKWAx6XxFx3uAGxQ8+yHcvbm/xk2/ga+j1ubetYhRc
QbK2tkWH7p4/gRA7MohAjHklAS7t1Ca2puhg7KjcN/ZYH5POkAO0vVKoiXt9vRWs5DcOZ+qAhhoE
s7DfbhwoIhVBYl/kH1k7YjwK5pq9kwu5i5yMfhGT63Wb61vw4/OCe7P4GqleW27ailMh/S13hns/
1cdPPXrO/elL7SXUQ0fHwIw4lJVL7y1Fk8P1p3+8+SA7/O/Cbfq4dExDsrMYqBtOZUfgJuD+yYwk
nwL1cP/y5r9rpAlTEgyOi0i73sCYO0zr3yxdKzEuVEL5nPlDnciolHoYnjvk4/HX8Xn6QWEp+CX5
pu/Jd/oqXscnda++ACO3coJ/HBG5P7scsEKjzV/lPg4M9TAR+sUh0430ypfUjldaeUvTMrtiVo3T
DRW3xAl+MhCQG6DiR2W/7ftiJSguvWC2YIes822d4NCT8sVyhzA19SbKxuD6qlrYDnPJhArSltnY
aHFKa82DyhnHjeU3a/YnC0+fM4MgP+jKuq7802jTMMpA90YN+foPX5jauU5C1cMFAcwAcZoQNUTy
5cLIF0glk9hdecPC9Y/PSUBQCRjHaBiRuXq5s0mS5I83whii9X5GVfSalxYUfaFpHU1vfQQY3Oe+
a7bNeYQwaCCQeBJTj0OQktvKQIaSxc2wKcaxW7lmLhy1cyj7VPtNpmIlTrSufqKkFyT8sbDikNsF
7Ei8bn/9a5YWwCykDFY0iAY2AxDqgfAiSrHTY+ySeCXgLmyNOfoa0gXd5EasP6OfrjeoZ0ZBQfNf
JVnjQi4tsln8SDsMPc5zfe5p9gNF93OpgNn0Gmg3sPL5+hAtfQT9N+p6cHzNhwkL2YErsdvekPzW
Gn9ef/bS75/FDpapFioLDgRXoIcMkPxUh2gIwKy0YBHKonW+dq1aWE5zCHWUWgm8dGrnLCHmCjWH
+05MX6oL/2Qaj5PJd9e/Z2Gs5kBqSKN7Qilsjgr8rOmZFeiQOI+fe/bsYui38K8XaAycClGE9WS2
qXaCpnm5/vSFjTDHUpd6GuqSUHFqivxLz+k7hONW6JdLg3KZ/L+O7TJRZWRVhTh1/1mFgIPnydLf
FJNai7VLb7j8/a83DDqCvAuznTO0yg6Ux1snHvbKW8OwLz3+MmZ/PV7VNotthrFJ0mNavZb5b0M+
B/EEdvzfZ1Mr0XYWp+JkOZZ8gE+hOTWeZDeqg+SnSEe5uT6/CzvNm+1i5AkVoFu4BtD+IjyUoP0F
7T43QO31t0zclbcsjBS/bL+/RiqmXuyqHlE7ompv/PSxqupDN40rIN+FXTxnB2VKQYnaxhUmZ38I
kp4BPp4UYjM9/8HkGj9o6SWzxZR5WZN7ogAmEaLmAfS7f42WU4WJ7R5SglbjMMpv1+dkabRm6wpe
0cVw0ac+D96vVjx15fd4rer0H2TugzRyTl2w+Wi3FWo15+EVVfz2zX9BPZsUAb9hUyCD+tZ60t8f
63sRBWYlQF1+9kevnC0xD3zisRjwykJlwHf8adYUypZmZHZKTKnVQkUe5fvMVnufyD4oyogEKALB
gAiov0qSNXDaJZh+9A2zmubEXcPbnMM0pgOGPAPHMRgvCHLPq2GRV3bQkYPFF/yIVjbMwpjNeQpE
tlVDbXwahzPp17ip+R68gvzP9QW2MHBzmkIbkRbKPnF0nso/noig/gSlxc6FRe0zOgOfy/vmHIU8
GeWYEpSBHUgI23GzsXGXVvWP65+wNECzwyNioq8Sz0nPPELTtOJf2RDfX3/00ujMNjoxRmXkYjuS
qDQN+tLsNUJj24H6wLzq3sDi+vqLlr7h8ve/oiLhBUOPPdJnI9xhn7ZueUQjuP31uafPThATtzCW
KinGn6JbmxTDLS6w6eb6wxdC1NxuTjOSd8Kps3MMD722BBGz/QmS40ousTQws40ta19yVJr8U09h
QVJFYkshcLb93E+fbeWcJoPQmd+c+xrAYK+Bt1QXltFKsFs4T+c0Aww6eDJgg5wK/3byb4asCfLk
vszfP/Xj50yDHKgcB9tXnAb5Ptk1kACQmF/TZloY9jm/QA8DS/wUN0kooQMFU0Mn0MvC6z98aVxm
+9X19eRO0vJPzvAtRRUAPLYw57cVivife8F81461qxzblac+t3fSAyddWhC76LoXX2ZrWpsLx8D/
cQeUQ2K7uKSFSg5hLoxBWTU+66z5Dn20p5IMX2nXvlz/oqXpmG1gQHTceESgPtvc2eW62NuGfy7y
zJkDqVF1VvolwBG03IhLJQLp6BpkdCE2OLPdW/fCpDXv5Mnv4bgxlXEQwcY9gK7H/nMDM9vBEI7v
WzeW8gQe0issIM61pisDs4CH5nMIfc7hZZFNvjgBUvE0dPYPK2aHXoufxIIdCU1IAlnc+ihK+8+l
krNJvE/WSefY+lQP7ZAJF3lcY+8iUd4C5bdXff65mgO7nHZ/HTaW7u3RYyAPZd4A8B2EM9H3qoX/
ue03B9gzZoloHFChR6kP5P88ZPlvC+dCZn+7PukLp/Lc9aqWDlx2okaceD0cHVr+zl8ql4SlbvZJ
TOOVz1ggw0LN4d9h8iBt0dqd7Z8kreMzo0P2Uvll/FTFLQTH4xglrT6v4eMhCJBpCXc2lUwBgrHp
FEbKc99KtMq2YMrJlTrt4oqchYHJEAXLEQe1A1HcJVFyZ7cwICmT6U2BDRPYTrOxRLVtVLVVTnoU
jVy5wC2E7DkwH/er1re9y3EwvEx1HjiSouH6Tj+H0EIe/u9QE1LXHjwxzNm1+6/GAMokLcAuKV+5
xy3Eof9cC/9e8W5uRlbA5AXducCGvnXlJMBceitLZeHxc+R9V4G96g643ybFCzRegrZ4jp3Phf45
6t7N0sTqwFIDq0vpY0nq6KABOVlJl5d++SwUVIB6UdHjlxv/zgKoOLd8+NA4Kwv20nX+IFWaY+05
T2MgxErUztMRCg5E6+2Y2x3MemAPhdjm7C13Gk8daflJWU23pgm79FWXv/813dT36q51uH9qWYvs
P99E5tnYw8r9Zenps7ggM+T60Yh+g8q+JXZ8MMj4M39N4G8huM3B9iLKZFWJZjrLwUrvE3gbHKCU
mTw4Q+eH7qi9vSe5fr4eSRf29X8Ai78GSjZSW5WFgOKalxg62W7LgwbYUJ4Un1xgs50tgARvx/7S
q4SPVuh5zYNv2Bs03adP7r3ZDWBKC8MzG5U3sHk2cPgI7bbetXqtybBw85rjAuu0iX196WWUZbMb
OQD9gvz61ODPcX7tFOe0IhWaiSJ3Ap5pnB/NzuZwLx1WRWkXZnjOl4zt0emZjfFXkGcrqh+j+BG5
NyK1V4Z/6fmXv/+1ghraJ2YE7+gkhx9uAaZhU2w6VYYQi17ZbgtBZA4XJCTKMgNJyjPJvtXw/m2z
t4g+UutrZt3a/d2UrBHgFvb1f/eAvz4l1nSaVGsScELHcNAUGltV9GAkDJOvT/jSC2bHN6Vgzncs
M+cIpu1h55tjTZNz74w/rj9/aa3Sf+eCxlGSNhFO6bhW01PWeuRg1bL5XGv9v0vJX8OTscxPR6T6
JzXRQz4BOVNEzd7ka4KFCwnVXKo5KfIOQkQqPfvNoWJQ/ctAi5D7iFZgEPvwwNSfW1BzzODowaIO
cLAULbeRpcFF0+I1gWkGOiZE1YEUmfdl6MrpTNyyeafupFYyioXQPkcRKr/Ja9CxcX3LIDwN5TZT
qC2gR0eUBXjydH0RLCyyOQlqqkoIn5V4CaxTAmXH0FlLDnn8yYxuDv8SbQcjPFdo8FrpVlEDe0gY
SBpnf/3XL4STOf6rmjrtED0g57LaFwGuRRTHZ9qk36D/t3IpWXrFZff8tY5B1rHE2AlkD/Sp4req
hDI7wjtd634vTcBsl4PrBYe8JDXnMYZbKR/0uxLRa5p6288N0WyX59jbMGlDREcKF9QDbLK/uOOP
HpDg689fynvm8E3jTWOrIOx/jsrUPsXUVbc5A12tVJa6dUUV3Yg+8zdOlLo3fmaiEyzU/ZBm/XQT
9RIiDTgztzyqnZXkY0ExzJ33yJ0eesfpNAHgkYPpiORSHVWKjJjkRQn4Xim+qLzrNtY0sl3rg6Zi
JTA213KAvnSC6Y3Q+VlDey/E2Dn0NI8vznocUWrIh59Q8gyTtF27tn78bOjA/rsy7TGNoFHD6XmC
VAOkYQFpqOLo7fq0frws3TlosM0aN2ZObM5DRt7ceHgHx+ilmJKV2Lb0+Fki4eS99hsYuaNYAsfP
BuCo+LWwVoFXl+vi/2cS7hw5ZlxYE40QAjk7xSjfK2oVbxxcm285L7JqV1eCogDau9WjNRY/YiHE
VsXGC9DO5N8+N36XD/8rbDiyjYkiGtvaJ1kAXoHeFhWMyAlEJx+vv+LjyASW/b+vyMCwz+ra9U79
BRQAMxwP3rXS3HBv5WxYeMEcviYbB5rrSngnqLCHWb2fgJaxxWvUfSq0wkL53w8oxxjSADFBq8qq
1ZGPpNj0JAcEiIF30Qser1xFljbKLAT6nEC8Cw6Fp4K658L2n4D2e7k+B//lWR+ttFnCUjVue1lI
qE7DxvoAHE6xcY0HRcTWcac7wS1+k/W6fJB5zLdJUtQ72AGpL7V2TTAKyz4Ir85ApO1AERyF/Nk7
yRSWdj20QVaAegvX3vRm0K518KrSJmFLJgwTdbp27Ur+8UUKtOp/Z0FOYIaPCrOg/TuhWZDqZ2b5
AfRMTkP3HpVrdfyFLS9ms1C2HWYBu/CMSukEh+l8Qh+/gNRnH5vN9dlY+pTZZCQdL0oC2NUJdOkI
GqU9egaQzemTt9bKL+ifl84qVhbv0ufMEsnU5GzI/M6cufYPgwbdW/YbarMViMvC3pvjfiJSqaEv
c3OGkW8eTMAKoC6qIxBZm3OTFPfXB2zhLXMsJMQ1aQW2oDi1VgMT4Ge/+1N3kP819crtgDpL4zQ7
pRpZTK4t4AJE/bjduCxBU9RYJSSNQff53XacPFpAtUFRGdTUMkTVB2x06Hod8yGrv/uOQS01ORpt
6L5w8++m8OmXziNs76NWzEMpuv6clB0wQCQHbi0go5vY0LSqFQwG8w5ZQdSw6pZXRN9U0or2gKyL
N9/q6ca1s+wp40m0434X7RJ47+xAN4y2wh8EmNiNLcGiT5osaGsLv8WVRVjlkX6SqEC+A7/zZiA5
98y0w5BnCole+DCM5k9T+smNbhPrVmb+EDoCpqUTjL1vesepd7gRi6CjOjtE2q32GYvst7ZidZhY
It7InqQHXBjqgze1P+2iEztPZXTPqOkO2qK/MgMBVFTFqmAwVXbsS/K99xx9P1Se3jGoRj1CEeVF
Do2zjUhW/qlKGYFaT6ota319x6oE/11MMOiVE7QaeY9B7KIIYu/xRH6wPEfjGvqu26StWgi6QA3c
cAldZi+eNgXILoDUWyKEmsH42Of0O5ANkHegXvfFAYv7ADZwsSFlXx6RGYOAPqkk9BJrgoYzn0K7
Ln5BcznaaLuHXMvgpUALmQw06Qu+wzIQHRgrB2IPLi1PeeNV6JuUHQpM/gDYY1iYyb+LpwpHhNv1
Vlh3qQ+He1h5omwBwapidEAkyH84uHFtmNs5wHWOsNEOURVFFwl6pIe4aqaXNAIOnw3MPXLWk8Cp
abNDqZyRoCrjYmcs139wnILYgYid7i4jqN87bSPvhlzbu7Ht+62Brv0tMLCvClLdR53U5TORlb2r
oFr90Khx3NcNhDACYuf6PRsd3QXgZbNAOE6/pZRlW6lz8z0l4x8GL62vbhuNG0xNpwMAn9mWQ614
mwhoo0nT6u0wSbNzoKsdNMLtYsgoaO9r1PTprYWe0mNTupDnd6HugJGIobPpdBDhlZkswE91hzeI
4rAdhP/GIK46+1Cl7WuuUd5WdSW/Qo8fmhaGxePdROppE13Y3r5WWCVD3t2MqZ3sSKR4KCzZhbjL
i29DAs7wIEG5h3DYBNLGaFJgTUSRv42RGI+ZO4Jm3va0C71GF4e6SsSWpd0P9Mje6rEvw7QAe6JU
wKkD6tHCDsux93BaGkX4P86uZEdSXYl+kSVGG2+BnGvqmrs3qHoCDJjJYMzXv5O9qsctKqXa3CuV
1DgxdjgccQaS9N6mdvqsDZvB41XMBbcfFdaPhBbHxO7zHDXIyNFOqWN7Hu8FjuAtTasOqgZJFTfs
oRlssoMsuoDbel2VQCTVbAuSffMMUavHqrGUDpVIm2IjOUwPsWQBY6dpGaVQYLgrav0yO3SmcZD1
6S10B+ARlxGERDKDiYq9lLj+lcfbLO57r8pir0iHKvpSQF6CJrFTgOh2JwADFQt7tE6Ub0W+/yj4
89cGOJ8E7/JSGvDChVRBcIQAfJiAPDOmfuhOJpbk79dGWGS+xhMWFBaQbRHxwwfC3vZek+a2SNML
U7RyoLBzlvfuDRTYyMNcz/Vp9mQPI2joI1QO/NISJsiFPGIlYVxCKPkwCHhKNfTYCXZX28WjC9DE
12ZnkQXhMCRENpIChlElMDA3f2Em+ihKXMxBlbtwBV77/Ys8aDZuBlijJ0+FdsNJwu64v5DvriQM
Sz4in2BQ7TYlPea2hM7Jy9zlsW2+5eru8+lZ+bhLQiLMg9K8Kcr2BEBvAE2WhIUVd/ONcLMLidXa
CItbk4b7UmYJ1z8ymh2kww49BPNVbi5UpFZS0CVeFYJCtu/7mTmNtN3KvBGxkPRt0nkfubz4pmS5
g57J1ddma7GZYaGbWqwfh5NQ1MLpnDenHm5JkUmEc+F91qbr/Pd3u832Sa48hQ8O2jFcC/5a/BeK
6xeyw5V1utS2HwuD9JDU3clzy1GEGe4+V21WFQ+fT8/Kt1gSZvy2VY4HpA1cP1+KebqlnYlnKPdA
OyBqkfFUvX0hYDDMxge3wCVvJlfnVL3GVVxDFHpA6zDPnnvoKAU++u7uhUFW2Dn+0oAEzJwMXEmM
AuhfVGZ+lJJ+01kOZGWeXdNuWFl+S+vXpL5UvVr5+EvbUQTZtGwttJzIkJwCR72NTvUKPZ0Lzb5/
PZn/TBvIzYu9yH1wxhxaJgdj296eyYwWoVdW7r1lZ+UNqH/O0U1GErXgKR9I3eoIPf5xW5ftBMEd
y+o28IkYX+CCOz8l8+RcmOgPXxs/6/yV3635DL6SSLJGXLQcfkZu9KdKmysLB+Xn69I73xE/eu/l
vnXlMHZezw4NbJxC5o1Q1UmT6QqereVdART3t6wSaBNDRDffS6QwMXWwNca+1fYWzBnv1mIaCigZ
sfcAZduHopIcBhe6iGVXT1e+pNODTCt9o7I6/QPWS1Bg8+rqBrwJ6K8lDW2u3cbRWwdglDMsaewi
HfB6Bou2CPZ+IgbYKCgPRh+OL3aTHJtwHJr0FkAIF5R4Jxu3Ni5oB156SI57QKhfP5+bj+f+P5xP
xxbWVJSDe+yHOmJIMEEbjpriS6wd8N0X4Qy6t1MHNU/nKNi8o7O7xZVi10t1qKGlZeiXcBIY5hzw
3q2gwkoRNXvIIAFkFHomCCULQpipfCUFwuPd/3+8Bj+7tD0OjYzcbPr8ARsnNM2XbN+w/BdzBG/1
MQCxBn5KuFfEuukOqOIbGMC3uD9ADu3CS3wYMzHMYo4q3CNh5FBhlyUPKhWxl/ypxb0HmJwk919Z
TGxphTn3YyoTmrUn3xU3uOPvil480mD6SrKCN1jkcgWDvCoVoj2R9H7Eze2s0j9OF4qWH2ZaePgi
hysUo6jxOfwAIzBr50FA93FyOtBTRq91noxx1YUdt/YdFoWsxrapSEnuHBto6/XpIzwaoEaAnQ8C
ewYQ+Oef4p9a0H9j3n+UDkxv4FodzMEhdwtZRjk1/paUKUTQYOeLG7pq4Jksp9dhgvVZaFfJ8Dt3
/TwkpjMAcmf1tWQ0iKG1hgJFl9ZQASCXMAMfz/V/FBJaCDpy6IXbxzSt1aHztRVKi9qb8SxcASr+
pVLr2jiLBeNVAJvQ2nWOff+rc24ctjOFFaWXejYff0m69FNUxpu8Kk2cox2ozeyVofR+jFMTd8Mv
QBW+dDjSZckwLeSsAlVj2075NocaSU7oCSzhw4V1Yv87Zj9YKUsKdTe0GgZHJoFgI3FeITdoA8TP
oSE7jekuRf8kRsOx3ogO5TroGfMJxuE+Irhsq62le3PqbG5uCPfGNsoVDtPi7IelRzRjRp+LO6R9
1pbYhYqBqYAzGU3Zd79gw40/TNCwrIh1ndUBBF2cYkZD1q2jtnD00fFzb9sppw8hvndbuIDwes5o
UNcx806YJEM5m5eRaFFcouysSFHoEuYN7ejZfypemF/DzHJ0HPs8VDMsn02u2tumCppYBgFzYcwy
D1aM+R0foabp3BHANR8TK2hBb/RA//SSid6qKhiguwHm0CHRjB3zqTVvqvKKqMkC66d0cit0nHrc
Ju7E/ljOXOy4oSUKJpNs9pypdM9pZ2+d0qkOlixBrDFZFXlNPzvhAIfSGw2Ho40RunsIFB/QJvXa
aO5ZjQSs63cDJdMNFTP7CX3ILmpnNWxbl/abYIY4OZwRWhQMR9d6JNjuvwnNxKagurjmopm/e6zs
DgGRXRr2MreulMMSQO5dFGNwzjv1rh66FpwllsSdI4chZkma3GQm55hgW9yb0rXORZechqiPiFuG
jtqPvq3oNfPL7kfrNl0Ee0S95xxZI/Kh/uccZOMvWENWO6foMkAPpvLRcG5QOoK5t5ppez3VkPcr
oCQdYf4hP8u1+5SV3YzUWsFMwq/ww6CSl2I1AVppx0XjQHZsYMlmIudaqgjmqA+mBq6GvNlC1xHT
EuTWk2ugzarbPLlJJKofnU3oxmcwv7SsSr4KCoNhpyPsGfhgJ57MkN9MgdvVMazrxp32VHccOm+A
srw77cbG9SBrw6ydUalzUtI2kPSFBHWgnG4P+TsfQiLUI0lctV72BgkjHsliCF4byHTDz7EPdtA0
xEkOBdpNm4tnyS3neZL4Z4EccLLk1Z2XCInHM4VriyEhyCLuNZJRcKeH6XbshImDHJKzpCvmEZq3
aXvV2F36jXcwpZwV/6G94I4Xw0/MgoLQM7w3sXbcfeW4ZKvbijz7jppua4Z0COLECdqVTfaEFZhd
oW2G6x86zRVyvhyGDbFT9UWU92wIPVr5Dw30xm5yKBGe+rRITx4ds42CwlkIjRoeQkWFw9Sic8D3
HrLN4FQoMGKIZwHcOnzDIG4DXU+if8hgqK5gCzu8JC1H2TqtA6QdudgGiXZfVNPzm9F1E1Qn4RTb
a9luqB4AykgHDkoCRZWU19mVBf+cmM8T8uLCQNZytnUITUQG33NXlCGZmurZzlLywIhXwq6QJ2CD
+25Ab/XIvBDOjdMrhNg7wBs792bq7PFoVA3Raiwv+GZAUHiSdr31Bi+LBghtxEE/wdhyGovtKPJ+
U45DCqelZK6iQot8V2tf7UwbmM1gtHObZlX115VwbnV54h9TgEsQtnB0AoMqt04xZRsBRMvtnAHc
7LVZimqybHa0sc0m8IsugsGZ3qGlUW4q3uZby0dAK5LA2sA5uokkof7BMF9t58kCemNKyc5t+zlm
WhO0dlogXJXV/USSXcSzU5nvfa/q7zoQw70FbZuY9UJecdCR7mxdFMccUj+brLRfxrlVd4z30y4h
XgKlXmmsWLlpfmpymEV59phEiaOCaO7sIExgtwF/x+ANjlMqZI2dbTOvkyGDSNbOmcQeIu3wc/bV
CaDe+XaqXLpjPgTis6GdwtKrA6jx9t0OhfQO7fnCoF0oXzIiXRTlIFBZEVx5giqRIWyMpt+pN0OG
VGQQ/GIOuxrgfwnj1yYwT7NnyjfCMis2rgUlzbaFoivMgbeSNjm6IF17wFHU772kTSF92iZtC0Yg
De5BLgr+1K6vo8BkzptVF2QnSz2jR0a8berO8sCkO4Y5BEt2YBDPIA0EFnB6NcRQYakm9h5p6jiD
ijfCiuejkeoncCGGAlPilt5Z+VJsh0b53wfteJtmVONTAe7Lsxzt+pBkmAbRFe7WR7W8R629RsyR
KoKMMI3ncRR7O3dF7GicpSCUwudvnuzdpO0qzkpZhMLp01h7+YzjENrERSGvEgt/h6b0Lcw15T4d
0aNqR3B3UBNDoAIkJ8xk+gt81yEGPqvZmB4CpJ3F8xNUZPEvB0iK2LZt3WHfwCLT989ckKZ6SAdD
sU+rly7IXh0S5HuvF9VOqqw72fiUEEYmNnpKc/m7M5XeKQukIVGy360GkC0o6ylqbLiRJqjJXWUd
fmQmwPswFlSoIcCFEF5PQyiz3L53au8XUvm7tGn3wwxesD+jhGf5KExk4zSGXWAcuOTxfEdAV4m7
GrkrbdAyNLUjN05n12GgO6hfWSOy5wEXajOU3b2ANe3WS9E4QwFDQ8xmAoPahia1YekQoxwMB1TH
uqYdokLu9jtqGveENtwDwCPzTYf79UZUaMs4RZFCehWuTTVRr7pC30FN6Lwk6AwVNRrF3A0e06Rq
Njxw3/hYPYu623mt91NOaQ49bIqT1001UoT5D/JpXE5J8CKMQvTN0OGgaqSg9/RqUxWMbycc1Qe3
gHCryn7741SFusdGs3PH2aSw1i1c/Q2G8A8OzIL3XskO0AO7DmwHp1ABFmxX4Rchn3muOyvYJ2WL
1hPHDHHuSHBhSqAAHIItU6Ql+tpO/lSic9mSfwraLTqqaFBGBe3nKJvHOpxbFGPGuf+hlXlNusaN
FA7JDVUcCpo0v00JfYVE8HfAAV8mp3m1IeyyT/wRrczKIASaOYdzZGv9gcB5FlOXPkKvSm05Qu9N
4038raAO2diwdtyykd7lEPiKM6+9pzR5LTL4FXlpgeOIDBgOUWqbeF4fddr/yX0LbVwW/DbDkIdz
3VSh0/e33AFpRIpRhz3jv1GSR47T9qBLI/YjodMgrMgJjajCNmctWzQwipaFARTFQ1/6d3mV/wEG
Q4aEFej8tpMdd3Nz00CUOHaJGAG+DyYItUNPKs/y+oAdUdxmpLF3dpEPEbezv6VJ/gYipaHkNg61
UY+4Oc3wR3HZU6blPmhAbfHm5MUbywfqIXNEg7k9+Dh9IseGTSCW3FszlElMGUQQPW7fZ3Zfxhoy
RBHv0cLVfPjTzgFE71ODTLcmNMobStBQ4gMYP9qLp64AwKsenxvP0ht76EUkcqQsJCvaPeIFcmHh
/PVzPh/BifpeTam1LSbwvr1gqlESTJ4rC95o0FGfNsB2PxkLYw+oHaBdgt7yGFQKLBRLxyNNRGw7
4xDBcewHHRzc4Vqwr5lg1xAnHnagyI0w+oHLAJrAKOvl7tvkJneQEVFhN08Pnst+ki7wQ4/59Waw
kCRDkAjWRHDGCafSvrNTZzg2ndVDypwrkB4EjTSH0YypJwKPtvknmathY2tbhY3ftEiv878l5N3A
kUjfaof4GN5JQgf6uRFFJIGFYD9tWFLV8Uy5CEXif3d9q4oIjAdQb5ng5NzjBoGuoL9N7Lb+k+U8
3RDHt64QgyFMgoNj29iCoUnqPKCR0cb5MOfx4Cj9B5YkSBNYz8c4qfGAFIjpR513V3XTQNa56qy4
9oGTh/zjS5DPN6JMYVvU5sV1O7jkoWJZ/aBJQR5A1+4h9etB38MOHpjnZDesVFU82ybfZj05zKnv
XCWu+00Udb5tdACt8lLOQCPQcqu5wrsPZJ/PaNQDs/2zzYAsKFv1AAcGuvFs8W0GQjWCZcJ1WiHd
aXXvHFI29lEyjs9QrrbDSYw/8tEMsMhAzb5sE36y2CAi33Q/QCa/0bVC37a4ncXs4tqlEP7hzi5l
P8QDn6pDARRgkDGKc4B2cZsKnIe4KUVFT54CRz44RYYDZ8D+g5RzvZkG6YcULgX4T/8TaU55sNnE
zmiCn03T30wVQUaZWBlISp3c5gouUC5RaUyC+gH0rtM0TjxuuCejDNbcMcB5SBE7cFqzINkQYf0A
y49sm266NX0xoOcNIydfQkCBt3a67ZHqhaOtEW7lJKLOs5rIV9V1N47zVsLbbHDd7OAXErUDPx02
Xl/95nMD4VHk81FdCAdR0ZbbMU1gusYRQ3QHqAe0+MdIokMRjxIy9czDsU8cC6KMstpApnracHdu
DixJzrKvQx5nsNyFCCPIe33uvpIZKzkdfbyAA6FFJgGVpS3SlyqAehpyOdyHveRtSuTdrOpmk4CJ
Ctsycys8DbOBXpnIIyUJgfPL75wRFswSyoH7VAkcTNr/0Vc5Glm0N5FCB2XXjPhB1ZixYwa17a3f
V21UVkOwM0woNJXdMiaEfU+z1oUpRvWq6omHQ+0gHOCuOmSev5v8FhAWFMThBoQLWF/VELv37HTH
pA1xxja4HvKaAt9SpiEvODqwGYJmId3tkDdlBPtHhf+gn9ZzmHR4dQ+B/66/lTUAZWVeiZ2fQGQg
K+rqDjWLMUrcunyoR4imu8jzwrEmXezANmbTAG8TlzbNd6Zh3mEEjX1XOhq+CyKZNkNgoMtoOnDa
+ocKPIyI+/J7Mpu7UgVzqIYRWQRyjgOzxlc91w9A6fGNHjvrDm57HQ70BoukIwDRQuF9I3tB9r5s
xns3g+VI0xMckoGcojJByld4qHt4kKjcmbppQ9r0+nvizBaQK3BOcpDNY7NVIrR8dtbHbdTOtWFE
YhKzVfC/gyZ++lsOWm/U+fPKRBXXAk4ez7CtV4cG96/QFnmz0WLqYl7CtaAw6sQ9msd+qZ6B7gGh
Emaa34huBNC3sB9oBuvBzFrESYPk2y1Ig5Q3IGFOzLQXGaDYuQHxOGhwMMp8rmC6VvwUk/hOXXcI
e2Wzp7HTd4BhqqiZXHuD3fZcDTbk6x0UI+B34cG2A4orKMknB238lzlo5hgApiy0WF5tOxI4V7a2
WOhKgDrQMZFppAGTqvdl4BO4CokSTY4mT0B/BiArjdImsHHX9OyHfFLunXbNfFWCSn4rLK2uaVbj
kMUNFiTmxGFYdJaqvew4uZM1xsNEpqd8ZPmrRU21F3KUMK+38xur67JQNhsldjmxXpgFMwRayOFq
CkoXbGVa7gIX1xZTEB2Vkypueeo0V3Lqky2Bm8bJBnURTNiq3oqpoLs8ALqMZ7reuZbjbwC2LuNR
sO6Gc6FwbyvP/E1TCrREabC1CfqUA9WIdEgitkF3PtjQEoI6UZ4xoJlq55tWlhtT0UvUAJoU4KrZ
ESdSSfcWNkb9trPYmdflJwd42FoRrsnns5gouKWpYs8I3Gs4nXGNAezzJExTvJCySLD3c7mlWU6h
veChFYw1Hzd+ne1hdNHsfDPMEJwvx53HMxTWRFqirRp4Y+SkpRvjgBriIrea+wCqHzAaVYF8npjM
UYfJ56vALgM4n4lqkzZjATnxPjuil8jvA2XcIynrFtfbtH7B+aMjgJYAVzlDkt8mp7TR6wrEbcJb
vZuMkx9HeW7iNLqnoeorZ9+6OUDLPixdQA0e2+tZlvKbJ3kdSyeg9zYSu6vcn4oQ9kK+RmLnQ9yW
OACrDUIdR+jrxZDys/+I0dTfBEHBigbnYssUeFsf23KTWxw+nRzCAVsAAoPvSZ6YHQI5AHYFilVe
E2TIwmZ5NG5eAo8lvAYYuVElsVdzcalu/3Gvki6b6MxNGR+ToDkx6JIk2Xy02A1B2haI6U7q3yk3
f9NgfJbi+fMC8EoDcNlKHwd4yRA2tCeqAdNqWzgq2qVoQq8qs93nQ6yU4Zd9dMAOKE/LBA2HnG0l
yoCAncQIjKjivHw+wtpLLFpofQ6Zp95ym9Oc37fsTqdwRRoudJ3O/bGPyuOLvpkLr8q6G3hzkpl1
mzndrnKKC5jmtYlZ9BWHNlPTkOLRU3frArpwln3uJngBVRc632vzsmiAFH2HayYUJk91c0OgcO1R
lKDGP1+b9EXHjLVeR3KOlWoDzyfqYsfgq2OTC09faa4s9R6Fldo+uqL8UEA28aVrOYmNlQcP/Rg0
JKxQTMBtTzF5ARuxMlP/wX/LukQPIG9PmryIYYo9AcFS8+tLM7Vkjsxm5nBrL+fjnJQw9mkiPT50
urvQIVpZoEsM48hLuLG0aQv0mXiAdvq178wXepVrs3JeuO/66vWIilvikubkwWJuA58LO2xAsLrt
KGqZX5ub89Dvhki9vHI4JDxOBPgdgYQM/5P5788fvjY157+/f3jQJMYL7BmuwW+VpsguL+kArM3M
YusyGNPqwcpsaMAoP2ohyn2+UH1Lau8rWDMK1/H//+nMITYk3c0Ml3Ud+rhYEz2HObsEzFj7/YvN
m2tfVsBhO0cNTfqBPHvpG7CGF77p2rQvWtxBKiG/NAIvwdGpClnn39py4hdwDCtBcwlZ1D3KloF0
p6Mb/IR8ZOzAonDuYHJY8wtheWVulsrF3Hb6oC1SfQxg71VBOIYq7xoaP5vPF+U/36kPTpQlZrFo
h4QUwEsfFPOsDcWl7t6dGlDkkjlC174FF2BWJ28iNUKcX/4FcyPsfLofzHznjfct5Lr31Kb0Cb0T
65F5AA/o0qqelOHdDShPyQbecfOFwPgx44pSfxED7BHnn5tAgjA5F/eidG5hK6mBQ/8btHMFBhxV
8q8yQXrm89nF926W5xO4bh4HtB/2NLODHbybLJQGDKr1SPq97k+u4AATBG75TedcXzue6L87pkJb
M2i9XwNl86+6pahifD7lATbNRzO+eActGzsgSElBKq6zkJXsJMV8Uw7kBWItT2LGjS9pQE34fLS1
9XP++7uog+aS3TIuRvQTYZgE38MfaVa8NmlwIUdcORqXME6QrrRkzTwdQSS/GrOgD2c/v58tSEXZ
k/Wnb9SFb7/2Iosgl44NOBR1bR1F4J4gm/mQ8RQihZd059e+yiLEqWpAtUwJ6+hps21wd9YaR6P9
0How0rQeEvcCxuGfJNRHn38R7KwaF2UYrs9HrM0iQvOJoYbUumjjsGSORUYomvhqmO4N8t8NL+A4
zYeRPM6kr7bQcktwm0KhfwbUPs5mLzMRUzWa+N7c7c6Ip2cW1PZ1rTLvUGOj/qWtLPY5nCeuSZWa
66ojWRm6FVG3CmaZP8HvYU82lMXfGnSgp6gQAX/SARt3tZPzX+nsOpfY4ivBcqlCaA1umXrW5B1Z
9aMHirW3/xjeh7DxjT9f6yuhfqlEWAqokg45BlDWlIVJW+yFMhc40Ws/frFrJ0VcZmwH8B2A3xvx
vc9vAvZ7cN8+/+lrq3txSplBjLLwyXx0s9GKJ3jgoWUED1J0G+oLN5+VIZbisDwYhr6aqvFY88FE
FCJBkElRBUoqbXfhOFwb4ry53gcbZ25B8OyGY8L4pk3SdpNUbNeCLnkhmq3s0qU6bD+yxk9h6Hfs
Va5/BND13/k00D/BRhq+DRNgIn5GeBONjcpeP/8yK4vKP7/ru3eaXFpZdGiHYzn7dNtJJm9tu/qS
nwYOtPOo754uFS14lnnWMRBy2NRIzDcZJ0daigv5w8eKCBhhGTdTyE/D8NQcJyNuoAPXo+IX9iDe
yQRrrPM2HnA5tjNfO/BzdAZYh/I3C7Tkz2dv5XhYKr72VYMyD9o/Rz0rtOZVCIli6C3XIN4JfKWv
7R5/EVN928BPFgYSRwVBpE5DZxv/h0PahVW3tgQWmxNeQJUPgIJzZDZM1wgKM717Sdlp5dnegiIr
YESsG43UGoAEmGOhGNlcAtmuPXqxcrUCFRC24s6xK6wdHG5/5SU0bD7/ris7fSlpWiCa6HzEs2UJ
PJCB8zr9CdfLC09fC7aLNQuoHLj04PgeLTtR2wLiqfBncsZbe9T+poIV21dfw/n/7TdlKNE3kKeB
mawIpfw2uH/K/JIq5Nr8L1Ylnxi4zMA4HQ26OShJhip7+NrsLxZkAmuFEieDfdRA+21IT9984BYY
YZf0rT6mm9D/CJqOgVd0PfD/8LxDOypJ+x9AmKRXhGkKRnqXynvukz6eS+hPn5OU7F5ToC8+f72P
vZMw+uIcQZG7LIlfj8cg7Yvr0lSQ/qVmpFsIkQx/R7etY+VIdS+Lxn1NwC5+gccV3UzeWEAQgwX7
AV6Y28zi3gY1CGjJZWi4pgxuUmCkur8//5Uri3QpjZoL4I5GNiCPp2gpotWBk86GsgPkdXSUAab/
9Pk4Hy4j5i+193mpgZAJyg6yooDzWOZHNVyyd1179GL5z06Z5JyC7KJpgawX1eaNlaj5Quz/cILw
wxfrP2CdnSSaSCCEHwKguIoc6AnD0GNyLozwYRTCCIt94Je+LNCxb08ozwN+7/sqUkRf1WYs4s8n
/+ONwPxl1kQBjYC8bodO5AiqC+QoAbkLcRc26NTTCLRx3Hg+H2rlYyzl9WnHARSSzD8CHl+EJAWD
HIpEFzR31h5+Pp/f5RnVZCjk3rQ4ZUXDfqkknauQq68BwzFLi+wYJScP+h7KQAfqTz3+KHAoAP/w
+bysfORlAkaHzpDWzeixURRdwKzh21K44GLbE73wldeGOM/au9kRrBzRQbLAmYWHnfxZNjeOef78
169N/OIoyy1S4VRH89Syb+V8Xc2/Pn/uyuZaJlZD25KsleiQN7WNnjgstOU11y0PZdo0L4UB/f7z
gdbmZrGL0eYuc2di06lk6X7Q6aOp7R7FP+vCylx7/mIPz01baicoYDjAeiCvctPC1YxkSYRaj39h
Ca1M1jLJ6o1FTMA7c9I+veep+gaxhXs658dhaL9SImX+8nJLyrGi9eyL05C8ACo/9/f213y/gLj9
/9U597lXV41sTxkDUS3hwaHi003hygs/fS3Geedpe7f84QM19BBcqU+d8xf+gfsM8PO2GuO8dkPc
uMIuP6vTMRVJ/+XzRXX+6f8pgmC2zovh3Yipgufu4Ir6RBznNaFAPOvUQV9xyIOtrE6mvpTIrH35
xc4eoYmiudvZJ1Vme6+ov9kjcyI6uFGTkHr7+dus7HFvscdbLdNkbp3pBJrqIbHIvnCBGP782Wsv
sDyiTVHwpMtrHHH58zQl+wGYLoiH35P6a9bn/lJ5HwAmIZrsHErg5ABGhNSRsOZ6JytooSS+rOPP
X2Vlp/9jxL776LXdlWPpBxU4Ol1osx+AKYWtdSEerjx8qcAPzk3Bh4zJU5JOoap/ZJmOui8eQct8
1KSegAcYN6eG/hrAJ0q83wHwwZ9Py8rqWeaRnjtMPss0PdpFeiN5+ZLJ/pIY3so+W+rrixLlQwKi
0qmanoDJD6fxd4nLSJk/WKAeff7712Z+sZerBNCQvrDlqfSe3fGuNg+ie/rao89T9m7F5O3A09nD
owN+w/2nJH3r/bevPXqxZwm8tX2rh0xGDykOAqWomk/xIC8UjVZ27VIEv2uAADGNak89WMdx22QU
jKQkBQ5MyhiibxcCj32OAh/E0aUYvsUyGw4iQX0K6vK6KqzDGV4idHuAiskJuFIDCDpJQkBKt9B9
2fct7+KAuBeGX/vyi6Mb1llWr1MOQE+bRgUYzjNcO+zqUv3iw2If85dS+cJuOq9sGI4DIDdD0JL2
bpq9mEIcbV5veIZCOdXT5kvrYamdD/pPPoAIZE4KopQ5VBx6+ncoL8l1rsyUszjCtcecdmh7G99p
eCtktpOB4wADfkmpY2W9LdXzCzuHnILleJBmeczBB5gCWKL3j31wqSKz9i3OL/ZuJwban+AYXtSn
oRUJ7DnmLmpqP8+RCLb9XqH+Gg2CuN8qnlySg1+Ji85i89vFVPrpmNAjWGEaoGovDScvvf/8c689
fLH9k8wEtl329YkacCMSV7+ciRyfP3sl6C6V8guT60JSH3Y/DGxKfx7LPRUjOcoC5cMpB8y2hFzx
hT24NtgiPZd52jk9g1B4AnjNXeGp5tA70t8qH3UsCJPzfS+L7vFrb7bY8AFhxjI1MEJclYianul+
Y9+wGJaW+XOeyPGaYtgLMXRlzyzl9FNr9lxe+t4xzV+7/q8NFTNg2j9/kZX9stTTBx7Zh0F3WZ/G
7tUtrzrDIwEezJT8+fz5a799sd8bWsqc9BAaAiMkmuwnHgRhSi9R1teefn6rd5sRu4+CEQUadpKy
K68yu7ZuVDj50+/Pf/3K5vgn2fL++a5JApBvmxPwsw+D1964pr9w11h79Pnv7x7dDD2cDHwUOWa/
jkp57LD7Pv/Ra590saMnrbkgGZZLJiHLZpyrTN5oXx+H5JLV0toI50P4f5ydWY+kOBaFfxESBmzD
KxARGUHua1W+oKrOLjD7js2vnxP1lO1JAimllkbK6caB7Xtt7HO/8+m3z2qqnaYE3snlqK+foYv3
q26scaxrBixTW6l2rYu0iB5QudGhqsI5ZVCBD9iYh0tmfuvAGzWPWgR7tHYlbjOcUwEEXBr/FKhq
bJy3y0OwMi91Wn7qjl4OrGZ8UpjuCr4acv5tbu6TV5YgHRjkLn0RL1YVn2ITqn73jIqMs6e5HA7j
ucTLgnbChv75e6+iBTAZbGNcpOcAWN49pNJ+GY1uZ5dbXmQrU0lH4/cedkzifOhBCEp18zbsFWrA
ZvDH8+fvvcB5jD5NVpBd41iZDY94WtyVi42S6zLDeTpk899rQItkKWgLZy0U2lJUa5Py2JbUF3RD
7LGyqunwFgHrgN4bUe1iNa/VfEsHFJglj8J8a9JvfrboABczm8ncx7UZNTYIBMw2/4XN/YcNl56N
DlobYy2O+wQFsgIGZJHdnUAtLchtm//u5t+Xu3/t6VogwwJ0KpMSRGPpfNTOkz16wZL+WYxvSSG5
owPmzaWyVDzmDVxy28lvFpGGReaO+8bccnyyv04Xjo6ZHwAmhda/LSOP2vUdd5z0AB7xcMxRGhZS
YD8C2mfiGBt2++zVAyhEfZHnfjMM8aHMXR5i01uE7mQWBEUevbqyUZfi111nf8yqwOUU98SucFLz
qXKJ+bqk5fCbEQPFo7Nldi9T5SWPKFwlP0SWx1HhZc5b7zXmwS1icmeg9nmfq95IAi8tzOc4YwhR
Wbl8K89/PYKOp6UYNbcqHwjsS1j/KKwr1rooc32U1cvlCbLWu+dmPyWAAtVwFe6qWYSyM3g/fMRg
QQzV4+WHfx2fzv+htHDHbnRWRyOPoA61MvzGw1GhVQYjhzuq861vdEcnaTWqSFC3Z7FI0LI69rVd
7Dt7hh97Uaa7yy/ytaIQ81zbNpSjhISzaWR0LqI6Tv0k921G4Y6Xu2lyyDwvfWk4n9Qj6hSXxzxL
vTFgTEonzHGwCJUw5nVI+jPLvCpQqjdXKGLrgMOo8Z1PxiMbUu/g9nb3XrpnVYKC58dPCJVgo7jk
TlxvvMfXi6Oj+15UXNGsmhMa4SLjoRqhAgbzYMy8W1OQu7RUd4ZiGyvL1/sTx9V6bDKlkGNe0ShG
8X6VVEeXOBuPXpmzOiYedamZLGykTDGBNZKhKMn9lQMEeHmsVyatqyVkZxiNOnZafIQDRp7P6Q9B
xTGpqoNloaS/ZBtb3JW41osFuiSu5prmZoRLbI7zF7480DRHqZXbATaSl1ug15XO0qsEKlKhOsuI
WRSL4r5009tpmVB0lrYbSsWVcdYLBUDUzkUhZxblkwgK2viW+rg8ECs9pBcJuLTMZpvgyQplPSNA
M+o2408t8B6Xn78y0FxLfQPtgTmyFIpBKmBsZqgnFWqe3eLHkgj7vnA60E0Ai9k6p1rpKM/6b6ZN
ZUZHhB2SYfJr4aecbe0gVkZYZ3qBo4DD7Hl2oiK75irxzdm+gqHsxh5rJWXoMC/UZucVPEKdKEmn
kAMuR0Bc8/q3WdIrHLOS+M/l0VjpHh3phQJOxsspcaLS9o5grL1Djb+xDK10kF6f5k41PIUSvAKA
glcoDcbxijfdGKjs3l3+7WsNaGt0LAHdAxaHRJn7kruom65ewVjzLz+crPWMNk8zQJtiJx14lAwA
Z/HfLvnVgAWt4qdluLX7f0z3vhJvZnsnUbRvG29s3rK9/uvp9/8Hx45Ody0qmVuQEanImboQLMag
G8pXsJ2C2qw/2iHfL6KPimICWa3/R7rLHKJM8rmZ0mPNocjq80O+2K+uMW6E7EpH6yIXlC9iHS0n
O8piBaHIv/mIIvx5Ywau5YNzo5+2QjU+VHinACURZee3AlCF2n6ymDqW87WMvwfMdfh5lD+1YnXO
zMHloFHfj0EJiwIP2C5zq6oQyBs854sh08HkgF0RjkJaGrUDScJEGew+Bu3mxFwOsKLrqI+5lObP
GAXABW4zYKjhz4LG93COAcNiMuxbK13YQU04eZHWYgVO5y1JMDhKHhpUHYSgMcwZEqW1XGUiwSe8
CSjQXqQpcElsdk7K8NIbjgLxsLBRPzwuZfILxdFqR7yqP4h8AWh2rlH+SsF42U8eoNFGY7RPACLQ
PSxxJICrDj+IaYnDGReMO9TrDvt4bMbjJIU69tgP+13ajSH8NGRUy5nfEjDLjlZWAtgM1Nqpa2Vx
Yp1DrjCeKB/MmzEsykHdmV1m/FtkwytUY/NP2QzJwWhiO1C0BhIJ2rSToyC1hedk21wDKynDlE7T
HgeB9s5NyLSDfch4y4exnYImy/ntQJr+yenscwmvg59fltVuoDW2JtV0m5jv3mIeQc6MQ3Om9NB7
JYBX4DQ1vk1ZjNrj5M+Ib/xbZ4ElCTgUcx/KcbF3A2v7wOF2DHj96DwB01Y/pPksyFmyPOaBbc3s
V5+4IH1kk3hu8wJ6WbtjQvkxBQbFLtPGDCezIQGKgWQ4D8wIpsEBMgsqvHs3LTIWxs4CPpPBwR3c
SFUrEcS0TJWbi1jEhETbwNshq38YgOvBtbMDOknBBvhyPjxLXr+Y4EwL07QpzGpIAD/C1I0DklYz
9SUqqXaAVCwHdBoUCVOKumc4ifrxwNSw8XZryUeL3Dl2VCXiwYpsAuYfaIPtiwe1yHFqwTa5/G4r
TegVdA13ceAj7BFOOIN5XOrOu+9Vau864i5v32tC294uOQf2k5tzVEOvHhSjGADfyfElfPYG21o4
1t5DO3YAD2kCuzC1Ip7Jm5RZd7TBDmuQ75ffYWVF1OvpWrtl1gyoSzQ3BFCQ5IMIJ7z86JVfrhfS
DXxpXcKMOXKa8dHoZdgn5X4uxcP3Hn+OnE/Zn6jBQ6G8uUSmmFHamYaN9W7NH997uPXfh4tCOHnh
Djau2HnxBO+37KbGp2yUdu3SbKzAK9tBXa2pzLpza6cGX5I2B2+ib01jgvoDj9shH/8BHOYdStrf
33sfbRYtJpI8tOhO5FVTkDt2QOpb2m2VvK1MIl2y2YIgyIBApDAbGyHRZIXwWdxuyNXOGe+LJKWr
NCcAWeoChqxR2j6n5nU2lwcTtwE2bTfm6dqv1yZS73YmECsUAMOpuJFyeY7hHnm529d+u5bFLVdW
Big8Di4wxuPIUyCOlvHpbONhUWCTLjdy/p1fddA5/j4FQtMCmdy4UoHWOSSo0Ha9t9YUxvtsV4D1
wBjqD6y3tibtWmed//6psURm4MfZOYkYVg5f2c7NcN79XH6Tr0v1QFG0//t0r2FmmtitGQGF4IOW
299A31Dsywf61r4zB9C2ndfjkDIgv4eIHZ2wvG6P1h47iqszDLF+rMAngZrgqQJ80e9exLw3/S3v
2LXB1HICarnsFtIbkNqnpxaanoHzoAeE3NuCPa8sx3pRjUn4TFRRkqgvrshY4ZIRW8bK8qfx1phe
ynJ8ypuryz29kpuplg+qCWkmERWJnDSNQZ6Z7jupHpOk2/q8WOksXQCatYIUqFWwojoznyb40vpT
BaxghrIB1AnO7UYOXXkPXQQKcdsEFFHfRi6tQuqA52haB1VuWRyuPV5LDSoBbo/nFfYpI7mlbXwS
iXfjiur18iisBJMuA02szgYLE53UO91TWlqPrTlvDPBKUtD1niwe3L7p8zYihu0PP0z3x2LfyRg4
wY/Lv31tgLVE4JYmB1/wjMwwBVA/FbhD93Vc+yYqRy638Fd38kVi01WeSa5yG/HQRSDYy724tU5O
ABxgaIL/Fzg+SPV9aNzgS2If+6enJIxvyze2++4M1sI97rKzvDg2IyBn2wDfY1cuMKPgPnNA+7uN
YsG1GaBtITOvGjkzvTaavNwB5RWnQHNyf7n/1p6txXgJIOmcsEShBGe0glTFH1aKrrv88JX5pas/
m0TGoI4YdjSZeZAlIGImPDKM2ecGkKO9s3GCvJISdR0om4aqAWLZQcW+Azr85Etj9LMUIBIJuul9
fpbf1+XGO61Eu64LLY2sSSzS07+NVXA+6MfWT72tosaViNGloQrMBpk4OFxsjbb08Ult+igqeLCF
gnOt/HN5XFYG/e/V36f1eaCtxUx4ZEZmsexUIY9Z7W0cT691jxbxIJ2X0EWMOA5BHSsnvw0IfhsY
RV7+4WtP15Z+y8adQCow0mn20ja/HYeB+fnz8rPXel4L5ZLBmpSW8DlbltuB7Tpnea4b64rEW2ZR
a72uhTEpgGahLq7mXSu2f7iNbH8uIt5Sfa49XQvkYhYm68uhirK8fyOoBGyd2dyY8yvP1iWf1VjU
tb1g6+655NoZ+uuRio38szKiusBzqONxykbmRLyZYPYoQnX+X7G1bV97vLY2g17niaWdWGSMs99N
e4qdYZI9X54xa91ynkmfwoijCF2MCp/FdZ3WPggRoTu73wtR6/xCn56NU6i0sXvWRO2owJxPwP/L
3a2bmJWprms4XWZ4Khdgfi1Zd58N5Uc/urDjoPKQVe0WFGCt67VYNcCUd7KG15G0JxJ0/ZAFCdxF
g2xUW2Xsa++hhaznjHyGBGGMAK1WwMUVXuR0w/DYw2PuepjV8Pt7A61FLlNLzYwF7LgxgX6bJEcX
Hhrfe7QWtkMcO92CvW6UJCDquSC/v0xclW+Xn77SQbpY05AwN+wzyEXgJPxqgB0Ofjj7s0xpFgB+
vbVmrcSBLtsUoCsT+ALB6RDb0x0cKbo9H3tr49N+ZXX/e1fyKRJUoVrw74sxIg4CgLMqAxeB2Due
NVYoGucQDwnZ2Z4i4dDJ18sdt3as/9cz6VOrCQ6OZq9vrCimuXebDD3bMTnaOPkuzOOUtHA3tXuc
LpiYcAGvJ9hBmHRKt2b2SvDomj1WARzJwTCNqJUGM+i3iJl83si5K2dKumTPIb0FCj8eXqdyl2eg
lcsC1iSAurtmUPcoupBbxw5r76HlX7fIEyNbXNh9GUDzQzrg8jQw5o0EvPb087T/NEi92daowcZ2
wCPz9LZATwQEfB+DC0qTb0bQuenPTaS4fonNAqGfT08MbGB/tCpwVmPj5CSb9cxrEXT++6dWyioZ
S9HRJqJm9dzZ7EqN08aWaXUma3kYnvV90fQ4v0/Z5EbI+/w6AQH7R5lh8xEaOBaaQV8unIfWMIEJ
hxOu95IRj1u7y6F0HuovPtD+Fsl8ejevs6t0mouzgxlJcJNCXzvQbGtYXgS1sn5k7fjNhrQsjY/Z
uSs9Pkdl9Yd3PyfAhGFM7SsBtHpKNxo5j/tXb6Pl66acjGlJ3Rku3n3xOuOEZD92MKnyTQgjv3cr
obv9QejWCtfjYJaXLA5h8JscTTJku0qqLazoymuY2oRDvm5MV6ZT5IHNo5aAeVdnuvvlEV9ZdXSZ
qJfKvrVRJBTVRkn3RU+WXdHDCNUYynzvFcnWoe9K1Oha0aWRRE6dN0dCQqtLPVa8xAam8saud62P
tPnkJf3SNQX1Tmn50vGnztyJrXORlZgwtVlkAemV8MI0TtLJ4IaCukt8EBukuhLuaWnNjXFYUTLY
ulq0j1mtRpsZJ3uqdmWTh/VQ7nD5u3fEyTToC4/fEiFPUxMJDpk2XHAyEbp047P86/6zdSHp4vbE
Bsplilogq/s2CSmLmDPuvzPJbF2n2fWEYIVuVSSAXUyhLxXFjjsKF+8Q/R8gUS02GvpbDfb/IW97
2ioz9+0C++6kgyJ0mAGDAjB9R7BU4oyBw4yx5rJ75bDX+FPUMSzhZI1F1Zj4IxRIFjJPP+6zall2
bQukFFwzclwSG6Jt/7SyOt+Q5/a/sMzC+dvc1kPgzflwV8YCV8c9TOHNCF57FH5r3pgBxM6nCUZm
E6yYLnfi1xgqbutqI2G3ee+AcRSliWAvHFZsIE2heikN3MzDRUfZO7jcNtSuAL3j4ErHC/McKPUe
5npA5QOebjn9j8s/Zm2+nP/+aaFgPKmarp/iU8fc63iC10peHjCD6o2X/Tot2bpulTRS9Y4Zu6ey
HO4bUt6kmXwHoezRqsivy6+w1oS21kKc4DZWvODagfwk7Z2DDWLVvy7zVmZdWcxtXdSGr4UMLiOT
e2IAAjQ9iEvecEYYoY6tVO0hoedtaBYl2HfBa0VtaNLWRkbLhHXMMC/A+MdreR2cWWCkkeGipXOz
l8v9ttKALkajnqrdCgzTaFFpKMziCCuWCDG0EcJfLxS2LkjrFOkIbaiMTBslsayDMWxRThuX4ytj
rtPR7dSYzz4qJGrL9heThNxgd9XsqZTuP4kE1fFyF601c/77p+gYVIviSFgMR5y74wH54NnOpvG6
hDgmtDzJNs6av16ZbF2BZg1GDD8sXC/lzb2pTD/PDsQzfTH9u3VkvtaCtvVgGa3BUeQgi1CrOVl1
8xTXkgSjYPEuMefnerMEfq3LtGjMDZHnA2xAT9x8bdQfL2fBMLym2MNfHpK1WWv9d0imyhjLMcW5
fJo8shiOKqgsxQcU2wiKrz98Ac7+7+NzE9dWbTVj/9FkjylFJf+MvNgsP/jcXolawBRyyjNQFYaH
y++z1qC2KxlF76SynN0TLtJb8EtzdRySWEx+btjG1Wy2+QG2TY4/euyjqwBZutzsSjfqiukMzj3U
slOspHMcTjhRT/NlZ9jJxi5oZb7pgmlVCKNQOHjF4+29ZYEJr+BfnlttgPZe4Aqz5VG/kmV0/bTj
JTjSdU331DTOzlPig/fV945YbF07nZnwGAJL0T3JJD7UC7kta2fj3HvtZ5+H5VNiWVAvkHaAQUek
N+pA8P4P3Cvfvje0WqwbhiRDPQ/eCZZzb6wqn5ylviPe+HT58WvLoS6+FGkzDvECPADMI0a4daqz
Gaspw8Fw+HGkHQk8R8CqNU3iKyjJmocSQbtxLrWSXXTt2MgyTpLRoCfewscwh7Vqfp2yt97YKoVb
a0CLf/jaorRmKuITzP9af5bDM88p9u0twA5065R2LTq0mPdINjbFGWTTdjAqteAwRxPpBHXNgdMU
zZkgWWzcNq/Eua4iy2ziunAjnMBieqrUdRvfzdnd5Ymw9ujzSdenOdwVdTe1wkAxf6JGH0iEIvU9
lN48cidlWwUFK13Fzn//1Ai8H4cYtGeIs+uE7xksyPaxSLKnuiiXU9nM+ZUrEvXNztKWeyFd1NP1
Z0IS2P6Q6voKE7zIPr7XX1rMw0PeS7sET5+WKiBACZnO60S3Mu7aaGhRr2Ic0jJiYg8x8eJgedO4
a01nPnTWNOy/9wLa0m41aUU9g7dRCTsqeC/n8QNOuvuzJS/dGIGVvMi01T21YQw9ny+9hnwyd0Vr
NUFjgHLyvRfQglvwET1km23UFDAsltwFC1bwtxaOgBstrKQPncIYY4cwssZbIoeqNzLzB7fiLfzE
jXtRk+/lQF3T1y89pWLBRXIlHXhYL0FikjBrnYCIrdL4lZoILNT/Dbt0gMFdl3AHIpXROZIO/sep
2yXvlajT39UUjw9GR9hJdbCGk3nn7oC8gR4KJYLAN2OFiGoaw9bG7JeXuEVFR8ty2KzPUn7v40i/
Y5mMvINBnF1Fjv3sxo9xcyf5xkHgSsbRudpFTeBwlWAz3g7JGwhX5AgLby8oat6EwkjGh9zYJJqt
taUlnKpr4IaMjXhkm/dKwmOshmRDwo/MfUNdycacXIkpHRppGCopHBQ1RGw52oP04Zz1vU2kTuxu
LcfgrjiX943jjk9YwQwRSr5VkLqS0nTNoT0lpM8TrF2wrvY762XKj9jwf/O3a5lm8uKsRfHDGJ2h
XbMPs8c56AGIullAEdnYKp2j5YtDLF02iNJZVpkjw5nyYnnQ3+CUFAa717xLoKK05W/RxbEP+9zj
5fS2knx06SCxmdfwBlq4xjgtIwy0xbOdT6ExeLvLDawMiC4dZLDPJPb57LeFNHHASZVd+R4cBS8/
fWWe6opB1jr16C0C+wlBfqJgxfJpZmzdvq98ZungyAGHNJlnSHzvwIMxMGveB6Pi/Z2JAsku5Fkt
bwwPpRZl3/YwhiyXrQOwlT7T72npmMPJzQV2brCY70ILy2USytjb6LSVDKJf1CasThWvcYklUS2Q
+Y4LI8PJtOa9NzrJEbh7dUvMpps2mlt7Gy1hAUhqjY7A/ttOagUTnNm7s6xhussokRvpamUW69LL
tGUwiRSueyL4BA/7YoJXC8sXAy/HC6gy0pxsfKSuzYnzS37aWwrbhNvwApRhzMe3MaZwHubt4ldz
eZ14FOw4G06grrx3GC6eL8/xlf7TWfH1BDijGFPcAsMKPuUiWLzJz8pvnlfpukzW9NjCAqF4gn2q
X+BCeUDpWklg2r4131ZSmmP9t8+GHhBrDgVIlBfW8pNNtXhAvYcJx98OQlajr35ZlXH281narYKr
tbyg7dpSGo9Zko4uJL7qzuP9lTsOu8vDsTYDtA8xKNp7MnW4/3HT5bnFLUFYz83tmIp9kqC0bUL9
iqrUU27l/1xucGX8dXHmDKavyyXW4pLC6bxM6X4S5GhmFd+YYCv5QJdlknbI4rrKq6jK35P+xYgh
1eedn+D73DXrjcBZIUXYuh7T5Auxyla6+DBuZDiNUgYiUzJI47ncAymQHhwTPq2ZZSQPU5VW2Ho4
4jppz1WRUJ5dwUSt+CETqwjgCD0Gk7mMkEQ6nm8yVl138J7aFbjzPUxARgdSQfgDktX4dnkM1rpI
y2FTtwAPSHGcn2DJB6Gb4Rih8p6mtvdh8n643MjKzNLVngXuPDrSqDGqHRPurCa8j4uQ2ld2Xu0z
2BYroBUVebzc2NqsOkfOp0TWKpnMvFXstECEC3dpQwKz0bBbiGlEeLmJlbi37f82UbZxWZiw/YHx
8YkN/ww9fG5TCdvh5w5WF4b4Znxo6SWFMBH1SkDMc/k08JsJd6XGz8tvsDYiWhoZaDYM8E7tIhh/
ZU+Kc7bzjJzua+r5yZJJeO+2w0lmkh/gDE82vibWWtUyTN/XDVe4kop69gN2xr5bpzfUvksneIIt
KqyaetdtlZKttKUrRmtqu7BOS5ao8bqrhki4QxqHsjKvK2ioWnjAz6rbGfnWacnKQq2rSIuF1YOt
cGdkjUUQC9RZDnUwO7+otRGoK9NaJ4UmhSdmqUYV1cOjmu+UqHxKNz6i156tJYHW8XqWj3KKBMoG
jqgNre89SlVQwLLz1+UJt7Ju6WpS250E/klhBJA2t7lDX0hmPF9+9Nqv1wLea72sRFE5LkEY8xMo
fGBI4ufm1oq7kiH/pv1P+YR0uE/thAF+4CC6U2plIOXW6JzWmOqgwofezsr67Ol776KFvO3Gc1UO
JTtZgl+NdvWbLMVtXquHy4//e3T0xUfYX7fHTy/TNyPnPMcJIio66M/ChIeb3RvsIS9nEfAmycIM
J2d3FFaHEMs1cZgs/G6ZzCTgcpHY2NBp5zFBDrCfpcClG4Y/SQtHthPNQzKK5M7uhubXVMb4P+Cc
vqOis4PYtcR7zVznuLC822eUzZFX11XQW4YRlp01+NmUJ0G8mIALLMI6saqggVHXDFyk3N0lfdc/
zF6CD2vRNCdmpPBlB+g+4KrDmj4u6QH/hvdiGynOC8yBXXVA4KSIkKHaOanT+ynALq3fdGMKB3hb
Lr7n1veO3T0UpfoHoPn5vYpN+dHAyWn2lZPZO0jOCbwkGpiWO333zT2vpaVAwiEwiC1GT+3CXL8z
nJuqKstd1mRbm56VcNAhnSCT0DkjHdDP+dvsUL9xf/Rq6yxsJRj+6nw+zR9vYLhkqoDHJaS6tqX7
WC7uu9EZu95z30vS0I2d2wrA2v4rF/nU0GjRlvQLNqPSJvFeeNO+LMShTuiPPM96n3nTc1+MN5k7
39G5Oxa5vE9jGBdfjpOVbKUrBqfJAdKztGDOAX4MxAdBFncbuXbt0drKa8PTreYeFnWb/yNNeLy/
Xv7Ja8OuTaw0qb0OWywFAafnC1TuNNA8pcUWWnblZ+tyYNVVjWeBNgHFrnoFXvxloVtWs2uP1o5X
y0oSYPcadhrq/hljeKJeen+5U9YefZ7Gn2aR8ixwes7u38nUxuDR1XBhsoaNkVzpcZ3VOXtlNy4L
kKlsSU6jMq/YRP10cr43B3UNZtO6GMWSAEUM19E7MEElKr1isvy+3DVrv/7cZZ+6ps3jpchtB0cx
2TvHxzGKdvwzPeTy09c6XtshJ2KkrJscfopVWd6QUizHHDqV/eWnr/1267+/nfA6mUsTVohxM/w2
GhKfeosaoT3Sdve9FrQo7S0JpHUDS4q5t3de5YWujWv7MQHq8XsNaOHadclE4GqyAAbH/L5a/DQd
4L25dRj9df9buu6Su7gSwJ2zFRluO+x7mw1wqFJi47Lz682upesqWY5IGhqDYMdlBEtmBwOWbJfZ
Ps82Zufa79cCty4JXGA8ZDMBft1sAi5T5GQL8v3155ulyylxDL2Q1hlqXN1Z9T5RpN/XwD2eTGeS
H3I0YMyguDhCMcw/Lo/21x8jlo7FrOHMZi0iY0hty50ts1tTls9lixpk03V2Y+P4ZGrTgOZq49zw
63Xa0pWGyo1bjracU2s/QDgXNBXbxfV7p37V5pYz8tdRaHlajDcpyeAEzJzTWDd71Mdcd9BwM7Ul
r117BT3IcYbbFAwlYu1s/uoL+7cCuQ+03ymwBer/nEpshOLaXNNivSnJnKb0XACVjXe1mG7chW/s
t9fGXY/yGofCQ5/hEiIDKxeOH6Yb9tNPeFeA9XRM0xs723qLlZjUBYxzqrIl6fuzGln5dWrv3ezd
Toagzmh4eRKvjLeuYUTxL8+6uG0ilpSwWZyvHNXC2F5uJPWVLZ+lyxhLIWRWmR6k4Etr3NMCNfU+
gFX1gaVjckBcVvth6rA9QOgezBIMDdm78b6eXOOf2uvHjdvUtY48//3Twui5NIXlsgRtyrTCvnwd
0w/iZkEcb7lRrzVw7t/PDdisA71s6JCbqfShVDixkT4byqIg5G4p6Vai5/+4r+D/mHlB58gVi5Xs
+DwMz32fda8l8fprKdPu4A1Vebg8Nb4MIWb+H6FLAqJp1m4f5bSf8FnIsJ6R/Oryw7/sLzz83Oin
/oJ1uZ21yrZObfzmzo8c2//efBL5d2IUj9fS2FT3i4t1vY+SWeEWp42jJe+uLbN5Ipl3apIGoAAW
4wz8W3GEBrXENtmxoSi2XFFK/22H2ldpNG8VBH8Zo3i2lsvsSY2NGBcMBGT0EzT9KXkf5q1yji8n
FZ6upTNwLmTN6riD5V8ZevkdZJJnuB0M2387PN5IMyvDrSs6VC/jQVbA+aedPJB6eVclShsBxPsn
Lja5LysTVpd01LVlDs4E4ayixomz9MbxtoxXVoZAl0yAGegNXMRtJK3r2Xht4l0zvl+OhLVfraWm
yknBQUetbpSm94T9qIzHy8/lf8mx/3cuxExdvIBaqXLJhxJK30IQ15fm4D3VeTtPEPda7f04QPy7
WKw+4N80ib9IZfhqsMbYb4mVRKUYrJ+u2drjjZNNDC7eZpP3V6XX9JWP26MKflOANX6YlLXSZzhu
wX9i0duamLTwTVqpUy/gGw2GUFdd5XU2RD0Fh5ejVhBsVdRWlctgPxFDwOFhnuGKDXN349B4kAfS
chmPbjuatwBEO8e5jBO/dqp+rxjQKxmxD0Xb0QdAcwXom5Z8s03q7RWwU7edlw3POQwXfkB5khRB
QxuvuOJlMgc5o3XYwS7pjWf5HPYmaWExat8xJ33E8YAM8Kn9iMxRBJOwcfzB03SH1zT2svHAgqpn
12/jWoUL6WKUSaBgs5ZlBWR82e9buAL6aiqU36b2cnBzy9yjitTZLwYtfYMa6a6sSi+EJ4d7ZfBm
X6nilI5F8Sjc8V8w8YETT9TtYNjYPyokXMnI2WOrwnlP9mrMEmd3omuDuTP6g1Wk7x6zQE/yxh+C
xO4xL2MZYM9TotISps02rEqComVPpIA3yrkcjKa1vO4sfkPbvAtQ9T/6fHSTfROT46RIHU52V+7S
wXxxK/MdOO7Zr9RYHnCyeJgtJ4WiAC8oTJfvSlwX+ylc6/dW3z5nMvkYm/yP19XXFmXPZkaqgwta
2jglL+WsDiWu0wFfwj7PdqQdWO5wncWUAcXUmeEgz/d3WbxfhqY6ZUXBeh/WXMszKGKYFTS+rs4o
MZK2Ye2VO29CkQVqIp+tjO3wPRR6qXE0hPdBLfFQVs50Ljru/UQkRjiiasZfqBt4JqyCJ9okWIrT
/Rw3V2XC4yCt7NOgMihjvPl+UG55mIvqqV2c8daaxtEvDU8G4LP99LI6u3J5faD2cjLMDK6VeQJw
LS/UfsSxZJF47zPPb+y8RkVaX/zAIhw5HnsHRvNnUsAArl2AX6ttmBXyoa/CsQEMKbaK21KSt9yN
X024dQwUVWCu3e8yLz4wp5+BgHHTPS2qJbDLMQmx0LOQW3BcG0S7F8SIQwOcJZ9Z+Ihic2aFdLJ/
5eeKsZL+pLMNx5o0+Y1bjLsGx7v+lHU3w1Bfowz0Biep/+PsTJobx7Ul/IsYAYIDiC0HjZZnl8ve
MLqqXBxAgCAJjr/+pXrVl8+yIryte1uySIznZH557jb4oQSmRavpOAzOY1fw41I5H1Nb/aJBlu0d
3eiw8s1j0JCbyi3vqFv9gWfnzePkBs/wUHNXRyx3PTh3nGXfp/0TF4MTThlCjZHecuPp+h+/ZrfO
4mdxXdS/yzGwd8yF7z0IuNpJp0XieJW+opAMhe1C25BQwyLBVI1il/tWKHoogSoOncoJQsR24ZCt
2Y4WJEl7zyRWRn8R6T+1YtrmINZ2vX+LW81NWqbqtxxGkvhaQkTtjL/bQulNCTtNWBJyKjML210O
3RWdHHyXTXz0q4Jnqaw2VkX5pisMpLrwaLikrRMXpmsQpchiPjjvuT0+815v027apGVwLAiroiDw
eOL01riv3LpIeC9KjGxTo4SBFnImvaQIxgg3B6jhg9fOtepXaSkn5K2XIuGGv3gLXzBz0/KfHiLE
qFoo2Q5DibW1xugWohaA76KY7sBHHeH6nAASDBniWIUUtzaMCICaeZr96N0+CxflfwwtvYdFGglJ
qcySDvje0Mv8u5kh0MAS8lXL7gSTcR4uNM8iPbIXL3d/45quYplyGjkZYxsbNdNoZtyNx6FCsMS4
9/J2SBbkAUau7+3sRT8bq24jACf4PRI35mTMyF05j/8QKVTMEdERGqERSLEsVmyn7GBceYcl8ImV
JRALXleH3ogqCZZ7bE1ZlQgp+tBCbkckyvk06UmHqrNE6Cy8DqvB/LSs9gcpm0fh9/eaLlaouG4j
wIrLCN7CDCWL5tnvG29LmPMbBr0fGTsHfmVA9NMigDvdvEOSEiPhyY09T9th2wZPxmk3bde3xyLv
bhy3P01z9ihUfRNw9J6AFZ5jCHfe3H56VYAPxqN2Do0X9BE39ttCaAXeMP6PuJs9zyl/V834njKz
d1PUbo1FISQr6FuRWno7zeP7ktk6SceySybTDXsHLfq5QyyoaqJsGRLH7w4t6aAFnwlwf0D8hrXn
39XIToEiqon8fM5Dq+F3RuLjiSf2emmDiCByIJ4dS2JrrhKIcVhYZGpMgmn6CLjWCcXROFzIBO1c
kB2QWvmORPUx7KfiLzYchQSDETww1C5KPpBo4o3MwqDU3mnWfRp3xs3Aa6bLFlwvmP6DyAM53MJm
G6Hte2dZwt+wwBNhRvvNkoq/HoQNbT/LWDVsh4pJASgkj1LVHT2HPPvQp+HYQQ/YGG5U27qhdOqf
87LkGzh6RTSkTCV+69U7MltVhBQ3K4Eou9nmUpWRZcHNaibs4XWrTLRY1i9TkSEBkVtGckKXBOpE
jTSbCU2o3OiN45EHlTkklnXLQhCrH1J19tKSNsaBKNuiR+dgXEMdh426eAfNGftWO06xY7ynykga
Tr6c8HXiPDCqRdxOo+nv4Xl3j5bB04dnV9yVAPZgm+p2ZdndLu2UY1gU0/M0zCd4pPNQoogaLz39
a7r00c16YBALfSJjfdcssg772uw9SKiwwSIiAV7rX8rxpz0FUOGE/93GWHBYBKuAjwPR3CVWWoi4
tW3szRSeYD669AF+0fKu1LZI6EjSSPt1/dq38t8NLIub4TDWOpRuFSurkDe5hZBhM+cU8+GlMX+l
hOW5AUlYmQUheXo3+OVDX3shYZ0dZi0YFaPItog2wWbu1O+ih8WfN3ilhsaL6B4Q6vHceVUksiky
qfnTB05YiOlW6QaK/WlLW2OHsm/QS2eIZu7NbSGK2Cx54unyOWtvRhxRKzJuiaX8aEFCiA6crbLr
qNE2UNRqVy32FuSfewcSYiASEw2hzgwRToqmlU3Hm8q029I1IXHSCCTgn67RN5AGvAsHPRSzzLDU
oddLGczjBGsutqs8an1ry9mCLLMhO1GwJMDljiqrfVVjuYE3Y4cDSow8zHsU2yA8nRI0Mt+K0X+Q
wW+IIEJmF/fVbKGnqgnkFuI0ZP3NghI25Mgi8nr/oS4FepvYlhECjHuc/9L3lCce8WO/XIZ9VRUx
bqYnoXk8W867XeKvsorOwSnzI89KFXkKR1RKjkWhoa7lB2V3ceNg9yoNeW9x1pXYmjqaFJqauAeM
nRb+Jivkzm3SJnbRCg69ZgBueT5Y4uxlSZfnHHDkERYHt1dHg8OV5zgPJWxzoRfU2JHQZU0tgPSF
i+13KOqdO7x67SsdyI075DFqUjwxVUVCNNYQilelVXOoPRu1nMZDtk5TbXTDWRw0dD/12tv6DQm2
fdfZW95ZN70S+d80CxBn6zvVoR6Q+ITG/6kvWbbx7H7ZDOmw8ynFMjE0u7ZKuzhfBjcLs2EUUWpb
doKLZZcoXQGmMGyGEhpUNKH/EXzcD13jhkUZnBa4ykdEQ4WOwZMzg33osd7rjDghAvLeEE/C4lTS
f5yqjuy5aGOE3gPo5ToNlhs8MIocmQ3Y8TUfohYB43uPZcXDSGbU/hxZRbnxGDZ1LMKN47YJ7WpY
X3LjhlrXOFZpN3sL6rF7bpyZRb6XQbHYavOPspS4I4QGvzAu670O8JNQJcv2eS9RURaqvEHKKrkp
YEbZZjzosKQujROK3DhF1E06e+A5TrTgeXQbr0RAW9j6OnN2tse8JM9Ei3sakj+K0FGeTvf91Ol/
hEbQXUg7Vd529qw2fUMrD3Zvu7gRFVnMvTDgDiUjgR/7Sq3nwg13LQmcAdLUU23YnoN6n9gq6G49
25FX2oH2uQzyyTV3LQjM0Ndp3dnkR637Har/YQXW0Cz92Dg4XZTstpR8W837KvubUXPlN1381nM5
5T8FrNm0ArUMlHkUDo508fe47OEAmYaSVYeMgHSgO1yDcMtkd4HrXfuxF6o1a5Aj9A6irYXIjxNT
3EIUX26nu5LONsFctJpX9OiaeJSSFLEolrbE5PTdtwwkoz9Zh9i0aIR1cdgVxBoPtbGtN2fOBpOA
ZTfeBsU0/f66+HCpXrKqvyEmmpDy7JEuO2RN2BN0ILOffTBJ3SsVpU/7PShurApuIF2wAvag4DDk
xcuYzfuppvdd01dhH9BdjaKBK4MrTeELA3jtcpg7uE1dFyWarv0By8F4DZh56SmtSm/svGSQ2uaH
cZZJZ3VIGP2Q+jvdIp+srQz5NHn9yP3mqEAw06Bx+fcW8mXks+d+yz6Mrzi/m//MgWXpXD5ZCLZM
u/JmSc1rQKyfXw+gzxsH+OzV/OotX1jt0DdHgymVwOUnojyWL/4brr8AsMf+fEW/eOElrNX4cz3U
c5dTfkAORRVm2ExAYDxVznJlKlwofa5pyJ4nvXkUjB/KBgklQxFnuokdRnCVf/r6WV1YE9aSe4dn
TCC+0T1wG7dVv2reFzk814A3jCnSLmcEbURff9Onz4qBJ/S/LzwD0d022m4giPT/6lb8tnNzaBfF
v/n5q0kNGSmCjkVLjzkIMuHABkw5HDMTBTzrlWnx6VzGT1gV0918nmhVAasd8HF+AZSi2FW+Q5vw
6yd06eNXU/ospcK13XeOTcbr26D3J6y4vXtl17nw/NdMg8ItcRagPjIS53mXq5ltjMUO8I58z4xM
11SD2nLczuiZonlhoWgT/JGVEaHhNt/gR5URFLjf68itsQZmkDkteuCPqFVGLoqDJQodlf8q5f7r
N/HprGB0zTYQXYoVyavPDCKbPVjT2N7DzVXswQ5ITYjGZIpaLC6U3/u28xv7z1LYVEUwqz53jkTa
79prbgy6KdSMftTUza/G88WVAXZpCJwH3n++yIYok/ae5xzlWB44Cz4Cr/lDGL8Carn08asZ3rqq
UbPoEAxiOXfGZ0kgYa5rK0dvv35Ql75gNcU1nEYoFOXusSO4j6LmmzpNRIZrAoN/peD/7zSI176a
35q2tkKILCDUkRsFP8aTh5f9YsJ75EklImp39M2gBf1ENjJG6fitf0UZ7hd5hBCLxWxfRdWVtezS
+FutBH1hLROMad4xr95rFG1RDt/m6rfN803t/PrWw1yzDwIPSuKyZCChj3SHsCtUF5oSAe7l2/c+
f7XBI+AblDI5IABI3VHfiaxuDrX7nVMVo2vwwTxo24LpDeBqpMHtGYr3z749p9/UTqxTrDLOWm6D
OXIcsyX4MSMMHeUbXFmDuari1ulV8vUzuvCe123ysrOpR5CfgRO5B7tDgei0gtzXFIUfq55UJGrr
yknlwt6y7pk3ypYWGN/OcS69Py3x90DrXJmVlz56Ne17P0NeRopUS1c4qLC3qGMMTXbt0nL+lE/m
5Lo5XrWSpDmIGUcPGPe9aMySSCHhTlFOucNFwd9nxu93opT0VFfajplTdjsa6AExdL3zktlQ6379
ti790NXy4AUlWVClG45TOcYj8P05z+LvffRqwtNOD0UVAH7ZBtOtBAQV4bDfG2Pr9vlSQRLPWTlA
uuzHOUNJcR63AbOiMvjLyt9f//0XVuZ1+zwIfIF0AHxJjZ6Mlb618q8BWvDrD78wS9YNdH8Si1QB
UqwGD6eWnA31Bo59sW1mW77PExFbiuvntYny6Zmboev4v5skVFOalnnhHgVHOhrOePkeGl6K3qe1
7LJ8SiP0UFDN62Afqjs4lby0/JEKG4XgdhAPqXeu2g7nSBefqxD/NoZNCd8C/OHzj6Fs1D7zWrJv
07qPeS9NEjisTmbXBBuNVkbo+RLpfgwYLXR5UR/yrR+AfpJ9F6jbsTPOvmjIm2TkvdQz2TA3vVns
AgNGCLKD6/BjyfQSSd78QOO7CUFVzWCiT+Gro3qMp8G/hgi48FbWBh7lNoQB32iOlA0aZ0m5V45d
Rb2VQoWLlHRLPXz9+i9MuzUavvfNmHUCwHwe/JLsZfSuiFY/L8MwuDz+903nZVeBlsPk0ebM2VAn
s0+mY/xR1wiLYLg3yAQNsEqE/YB+VUm6Ds2sFP3gbOrb7MrgvvDr1vwJKnU6Dh1mvjr3tctlRKmW
f/PRrVUcVm1gawVr5Jj5uo+WQUN/bfXD09cv5l/vxSdr8xpBMdZkzEeNoFFSwcXjqsBAaWgFXeRY
CM/sc9JF8Izzx9wn2b05U14zU1gx8bV5CabBijph149f/zGfKyvt9U8tU7smtjMCTLKQPu77DG3G
uaCbrOH+MXNbFTuFaJ+DGQnAYYFQ0D/f+V66riVp3wUgv0WERpWmYygkS1g67D3LweZd3egBlRkI
3b2QSnfz9TdeWmtX2xDiOhDFkAK7yLPAwryX/Kav0izxrGL63kl+zcqo69T2Wn7OBZk6ZOIR3BMt
9gfhqlde1oVBv64vWSnsTZ2DAKkqH3AZXQzb6Il4VxaM8wnzk2G5Li2pSuWybRegfUfWbceyfjWG
nzgfABrOgZKfuw9/1L++fhsXtot1rUkZUZrUL4bj0FdJW5+GmcRt+4c7r9/7/NV2VLe5ghZJuEeE
VkH34EVUq1AYvjHLN5G7dF1mmvIGoeHG7QEjFSYavcU81DKXj8IM9FT6HKnoXjlnp6By2FZKFmwK
vxCgzHXNqbEq9NALdOuv3BsujY3zv//nkgqy3OCjmAyq6OzcVaK/GYf6yt5+YctaAyC4E4AAUkh5
XIICa1Gmh8QlAlHFEMPugPWFdpgFuOF9/eYuzNM1DGJuWaWlIQqyXhC1US0gVop23HTlXHdp9XVX
64CBOqMHQtY9zqa5Y5b1T1ONP9G6HtAfxbvq0yAUvv2T2XwPCcEm5fKJT4gYPrthv/6Fl8b+6tTK
BIWYR6LHqkSHBvYtvIwx4bv82vu68ATXzR+NCM2J2RM7pohT7Gp/BzAk1Bzfi26i6+YPwM5NatIA
DXg3h5XnI6veYXW/8mwuLEL/HwLhTR1Y+dgXgHXoO/BZNIvc8t22oX1AFhy7Zk289JBWC4TiFJxz
x3JR7DZhrhpIDIaw9a4aL8+noU9W0zWrYcZ+3vEKDfJZiiHidg4WkMvruIY+ASlAASxukzCQAFpI
b0EU2XBf+YF3k2noCHwolpLWxiy+8lQ/XxzAbPrfxcEGRNOHj6k9mmz+aN3mL1di8/VgvnCAWP9O
aNao6dMJbgY+57umyG/9DiI/Ju+c3t/JhTynQ3soDCIhv/7CS79ltdDhCFOAXc35wXUX8bi00HWW
4GLE3/l0+m9U6X+W0byEJU4NIB6ik/mrRd4JnIjsSh38wjrqrA7OMzzQjGQY20HWhn3xoH0ZDlRG
gfTCDtiSr3/BpYFN//ddW0KlSGsw9hGyJ2iLIK4Yx7CyvpdnQ53V8ply3nnQHfvHHtqDCfOGOHnY
mCtn489fLnVWS6MZBzp7cjZHS6v3eshvhN9dm/EXHv+aZNFxBFhOCn+5D02UbcMwAI2jd77s1U+k
bK/sLxce/xpg0WO9JAU4RkdbFRK3H+NtFnTHIwQ2XFPGX4Dl0jXDwrgIZep7qY9V3Qx/2rp2N0ab
Zaf78WOxGuQZWBC/NRBOEHI3dsjWQJsc2rwrP/HCS6Kr1UR6Q7os6WCOkIa++zz/BRbClSly/ohP
Vk26GrzukMKwCDkbAkcQ/WmDPwGtmUGMpZ1f+YZ/X8RnX7EawFOjpwoSDu+oY+cJhIRIHroX9osf
9b5LvPs5chORVE/FQ/BGnvgJwpWbclc9VO/q3aeJdWWduTQYVwOdA3HkByhmHIFxS2xW/YDODYfU
xioiOqV7Jrj83nqwplqK2jYDBNT9kS0j2SGGMkBCqKCbuW7Y/beWnDWOjo5BLV3IMY9LRt2kAkY5
4VKKe3gD2u33vuL8HP+zLmszmcUfDaZV7t6Rct74VY7q5TX86b+9ik9GxTolTPV8sCSB4ceamlvP
o9UYwTJn50BdBM5eGmo9mMzv//otsB8hIrG7E66vkIClmt1UUH9uERxcJkEv5iizjdiCHAFFuCnz
01lBvdFt7hwUn9ONrdFvhUoZd25DXflmllLGZ0VN5LTNdEdy1UdNb8xR2sW4XbJZx1bdLyIU8ARE
BQ38OK2lTnwzqH3gQW9l6gpYngZEWxdZg/cBycsfQrTOUY1zdldAurQPCt+ObeQ3HUwwLC+QTJWQ
elKYAVKvCQMDtk8wt2Lv55k6iTJId5Xn9hEhQuxrB2djygvvh2gKaN/ZmCVVKRu15W1nQbY0T2NY
d/1cQWjF2avbtyTANV725X4yATMIiO2bIDR5zUO7ID/syflma24N6ZAVQIFL7bewwZAPXSGZMJDz
LTHk99fD7sJSt+Z04KwG6aKdd0fIRlSERjNHjBzN919/+oVF4N8ryn8GtbLhaiFzYB+ZQw6d8B99
O/+NrMif45jd4d+vTM9/d8/PBvdqVW3pOVxJLvQ4YZ+DK0Ib97XGl39MTrDsmn5xbqdZDXce0tai
tGl+L9RhceZ25MEqFjfulKEfEL816EbV3lObl8DdOGx41sTyY3csplNLRrDtlCAfnPYMgwRH946U
ZN+30KxaM1uiOkUPNTJ0QQugm71hs2SZeP36SV5a1clqfUB8AyQXDR6lydo6xtepc105f+yrbolc
Wvtu1JqgiQurqe9LqP1uOn8sbgNeTSdPuAvE+QD12bQHmijPECtdBPId/8UIq0tZRUQvDbTfXQ0F
ZxDYEbTq5l249bixllIliD0Z8tCdbS/qcWBJiGnGKyeiz88T9rrf2M0ZQM8eFovFe5TeCDXpjwWS
za8f2+fD2/ZXzUbHURZ1xqk5VhXNIot1D9B4XRl1/87B/z/q7HWzMSM8qxveoATD/GDfFZ78aRNV
3gV20R28cplf7NZ/m3lbHJtmHmRoQzV4q/K8PVWCs4dymuluRghT2ILbeuWv+vxx0n+L2v+ZciCn
oe9lsFUhxOluIfzJOkdV5Nckcp8/UPrvie0/H197qAF6pU2P3ORy47Ol2ZY14VfuWhdOR2t4zDiR
ZhjS1D6iIsIpmh9NrKe3fLqWMHjp81fDIQgmmgULx8MZgeGDk+kD+9dP3Xl/COiS3xly0OX870Ze
6EpJO++749ANvwfanbw02H390ReW0zXphSqaZYuZx6ONfTfhGfBuXlPUz2k5/Z5r+CtDbVXDlbX7
wkBa5+6V0vNq7SAsqNX8FnAuN2wG74fvFdfuuZdehvO/D6qqgc2wB9wWp8K9a+fgtmTiQ9quQoPL
v1I0vPQjVhtD4PoosdSNfX5ixb7vR3cKF5/Tn53TX0uEuvRWVudtR2WAt57HD/WW8eiXbXDoZoEY
hBI9tU66c+j3NblSqrxQPlrH8ZV2QWfaFthRl9bfGODyNkAE5PEwznZiqOyfgwwZAItDlivtsM8f
ob0mxGDKWOBQYX3OgyXOJ7YfYHJvbHZlTH/+g+w1IkYFuiq9tkexzZ/vXWPspGyHWODAEKYF+93Y
xXawrjnqL9Ry1kl8avTKNhMOoO6mJeGQ1jCkwBsivewkbPLmYayEnJydKfxahtTno9xeM2SYVbgz
1+d6i6kG1K7bXsQi8LzErmFm5pgE19rhjvtvmMwnO9IaH6OWwXP0ogELsv08qWY7+9EAIrtXHhVn
29+MDF1RHX0xZm+mgI5Tz0y+DVbLkxSmhDYEiwk7PhJ9n9VSwEEmF9i+vKWf3pExWe5hF2zvQGyq
NGITWvvOW/zpZhlhq8qs1ELel5xPFWQFOzZ5cjMQkT47+dBvoaYvthIhGPGQ1WCILzJ49nmdbcqg
1Teph3jJAEbjxKX5GDK7Cm5h4pj2MyPwLJKx1zhSy9SOSjR8Tyhvw005wWtXiHm+17PpWviRuGmi
3HXtQ+6242GA+Wg3BB2o/bKhy607B8Nt6qgBlrXM/oGyUb0fYGF/7O2xCaJmzIBXWmQ1QOUv0l1T
2exe5qbfaVGVCRzi9k/jpHoLqywixlwIPZa644/eBGRVlIK/O0XIpLWypOgAJwVAvAhLBw17N83P
9KOxie0OHYSa53qPK0MQj5zOLymwkC85HvVWpKZ4LOCnEiGc1TTWrlM/2C7ghnJkcaXqJ8yEj4q6
2VaR9seZqHNbedWRti0Ob6hIhhMy15IK7t3bcQnqOO1UVKT5vs7yfZ+DvlQNw171hX7BYXFOct0j
WNt1nAju6DSuKrFsWGP9soRlJXypm6T36mfHwmqPWNzHhbMEtA4aWro2G4A/P7yu/Yswm+UJIBax
w1cucCgQEvawC26Dkp6sqf/HS6sg6vXwRJfgWE/uC+FigVXRh2scZmRQexQsxPrUFQ74vtWWBd3D
VMyoWKHvFFYcDRIhq3cNM0aUtgDNZ2RCv9rRbCt4dzswDiCsJt0ORqn8bAlAlvrQ1X0E+iN9ndXk
HQac+6OuolE7kwGXak9F1J6KkBWCPdv1DLFGxe+mknjvDtOw0C+ViVPBq2NzBuMhUdk6PycAgnkl
IzVwf1tV7RjlzDEKfs18KCHwNn0XTxZEv+fzN47Hnho2wVznh3FK7a0CEmffnB2u7tlMiDDCaUey
hcZpDuRSlzYVUj5Es8smLQ9E1e3ewfqXTG6KQyJsFD+QWj7MoZmpte26dgzb2qG7NC1SmEx1DTVJ
3XSPWKmDWErJj56qgsRpaXUSQTHcB4r/HM6JnZaAo9WGImUuHHBVhRPDh/ZsNyKxbIEoNftlmmBX
GoX4WwNc/Ow0QDwgPQgHSMf/O9fqYHXpewC8BMJCfVyCBriszrGswsk2GU5TNZJi7+iinqGc6JHL
WW37elY71yH4G1mawCm9I1q9oe1+6gYnnvN0W+XNrZrnYw6Yqd8E4EJkj3CA/TP5xZMh/F7kM7R1
47zTuYsywzwtyeDMO6ft8lsEi5zmtN5oomEMnpJJdU82Y7DIZT/HftgWC4tBk8vR/1AHTeBqnTty
Y1J7N031jVtURwRT7nvH27dawcoF817ridcsm3CRp36UZrgaWbn1WGUWrLt0H6TLo+2YO2b8Hw4N
Nj2gSZW0H0g+bxQr/46D9VA4084qnDuXWU81XKiRTdLT0LF7a0k3qZ3d9zbslSPLy7C185MMnIOo
1K7O6k06ZXC0ptt2mTtcQFMdglVpdsxHUoFO/5RnPLktXgoT3Iqlusf4TpYR/0lN98tQPBcahdAS
i1Xoe9AXzASDW6YbOTS3fUX/eKw7FpLBcjrmm5kIH/iONo8Y69KwhDUUZZI5i43gMZnHX5pMN5Y7
nWrVHgDSAvQCqHI8g2fY+E/dYheAvLP7CXuzXOSr5aJarkT76s/Wi/Ssn7bWJ1AxMOYcSLO891Sr
29JDsROCpg8Y+57KyX7WtELejYtxy0yQ6Lq9h8TyNfPmjcW9G9jQSdJl9hsapTxyznbdxvIQqcPj
gs+7wOqOKgPCYlCPgWTbEkIH1IX9HVxTexzJbg0p7umiX8E3wz5Pxt/oWKto8JtbqzDHnMyvtYQp
Vuvpvhq7e1B8HsT0Tx5gz2ia4H5U9iansKqW1c2ivFshsxsf+IYsx6+YJRFhkPkv0m1OXhW8gIp/
CpB8BpN8GoHTBziscF85RQwuOAR/GCSWI6O3CuW9uA68J9L0f6fJf86wchTSF1EdpG9AH9yAVJqG
vjve1W7wiPIPFEfqaVSwd5adty3H5ljY/R0klS+5Zd/zJtgsHGM4SH+iinGzSHHnW1Ah5UT9BCb3
g/vLvT+qk7OofYMdGF05lTSu3hD8ZXkN7ApsZ3cpHXZTRuCRKE4cIUzoedGIFwHIKSnFDlr87ofm
zlYKIsShuqG5wjJR9+nBBqHo1nOYOfhe3mzc3BmOnbM0Gz9LSdS31RO6qT9MAYLdNC23NkKWsXrp
I2ALx9ytXgcumrApuIkpXL4eps/cCZWoX3rwnYcA1pAdJG90N2YB3XRI0tpNjN3CnFiFqT/A316V
P+wF6aJGmHk3i1FuS4OusPTnErsA09HgsOXsjEXPIJ1PeimevBlnckeRD19i5JEzVwKZ9hDsMXpH
HPOku2xnWw34EA0i7qtyDruxPSAC9DTxMgYSPRqleR18fUhd4YaL9kiIFncBdZ63Ba8LOWUtHrRV
ldu8XB6sYVqigpgfC1EHPlZ3rcyeLcd5nefyucdtbmYmcZE3bhSSLRz55qkataVR/pxlc78w6wYk
l2JbDPpUL4hTqk2exSVHpdLY5cnLmqTsGfyYfr+d3GIvFlGdqda7sVM77gUfrPFirOt041BXhKUW
0EuSHHYP3CP1sofnDV5pOxHGH7e0JCTiYrqDEaRDaGcO1IA6TvaCh+k5j65iSWtZHzjsySidmxct
ip88W54zh1p3PfEYhtdsQoSp37tM7jKnueHgfJimxdEvKMsbaEOWRAFRfsC5Cxt7+SLG+b5dEL5R
yf04FS9dEaiIZPatj8GQTfamGIfzJG3e0Vl+Ych2XuxqNzTWmx51jDMLzoG4g4HcovuDzZqd03Tb
XI9HoBmAUfFPIE4AVcPbw0jHI7X5M8zlDwOROHKQHECDnhaIfwM/CFaLDegbx5rA+Fs2h1KZGew9
nb5XozX+aYNOvek22/SADwA3PXQx5datKPlWef4GOIxj2oyvE6zZ4QhsarQwTM5WcUR4+mzHsr6A
M5rIfaBBpeZ8PJfKlYNQgwArBi+9W9CUgK1QI4AURNO4pB0LrYD7OIAEB9HZT9bk2ftG+W4IzMH/
UXQey3EjSxT9IkQABb+FaUN204hmSG4QFCWhCh4o+K+f07uJmfckshtVyMx781zxlOd6eLIIxIyJ
5SYdo+CZnzGkJ0qba1zJ3IyzpTeiZRc/yCLTaa0wCVU28oU7aRnv0/Kemb0fsVf6KQDUqhAgweQN
VVJUC6FUyhhj0XLWK9AniTWMVDBseUdOsfMK7aoH08lO5o2SLVsvZEkWnputhi5i3/yct+3nbi9D
Gsjhm4Xsv+YsVj4y9hKDxtijcRRBBMecyx/YQeeTd9z76/Mgueqwsv3n2uX7ZPPIzBymMAeAONny
idHWcqhrT3KwZ//SmTtPVud9GmH92sBKiukOQnjG3pON/fU+yy37g3anmygUES1mJGmITHcgcN6A
ZO1R5Qh+sz7/nDqdlt18Liod932LZrWTByXTzgpOXrBfwjpMzZLvushkRK2X7l2VeFqDPNKHcuGs
MRuBfWNRQurEzu14Npyo8ep/i7U36dhOd+7cHb1te3eX/RiK5T/Xg7sYGNsbKKxLONmHqfUejNC6
TuUec/UfQ2ldyQp78+vMTaj37gN7GDFx8NtsVXtEAs2SZeKSQ2G/QaIqxba2+d+YSR25twKmHKuT
5SFg2xUxCnpghVvuj8uuUVv4fuI+r/LIWub/VIZCaFffYum5WZctnZbO+mxJK4jaXhXJshTeYcWM
kFje7J2zcnb+rloa0S5JTOp6YzxtWC2Pvl7H82bkfjJoMH+YUHj3godqnsxsG/+upiOJL+E7OgS1
6R2cwMzflKddgAHGRGfYTcPJCMb+kvn1cD+XAHXGthnpwML9OJmwcijhBQni/NIdd2C8BA5G6mUr
jtTN7kvht+0DzpfpqNG4QHQZ28kwcy7ZuWjBteb1ae/H7Wjd1lhJcm69JAzC4XWfqvxcA8l4Kdet
fsnHEs7Eki1JZUxGEuiqBeYvzBu9QL5kzqJTL2tacGC7j52wcvdYVov48q0FCNQotsPuYl40DWsG
+jSP4owbcHj1TUBV+BvNq++zXd0RZcf5IgCic6f5qsSKX4bJ+hVniSShoLRfe8r7Byqd7tCTBfxJ
d+U98taBpTD3s3m1ZrXfBdPeQ8iftmjWpohpp/VpBBp0oZ5tEndYpmivRBB7lgMLyZhCNx2pA88z
G6QvE5+Xs+br3dTwveZEBL5szgSeBzs9Y3i61vHSh1n5qMDcn4qmaC9jMDb0SMFoHSweoifKihyj
lBVssSWkPJPgNj6hK9lnicIHZLwS6tWQnHtFt3RPb0aD12n/upkSKFmOixraAhShYzVndoqHsL4r
ZjdLVqcsj3UnbhnI3XJXLV6V5KubxUMWMoHQRHZ6hvAOQWcEp50e6eAsm35XmWItK+zn19Bpvt12
WqJgUcaLrgGrsSoWPsGw2S5U1HvSt2RB6LmwYdeszi9wvvLNze0qMshQPXJvZ5HNOm+aB13+wMLR
kva3tCt/hgMWiDr4BQ9pesnbUVA/AShDNGrYDlrV72qyjRhKQXe06qbEF2UFJKxz6ryn0LTFHhX5
QlHiY8uPfNmKeFqliqcG2ASMRDtdby4E7lXZsMM9LkZcV0Tp2nK1XpZqdD8o3WqHMzBRFsiu/XBt
XV8l94TeN8HxzR5DNyPgMf/dO8a7QopKQ1F+gblZDl5bQ4QjtAmZ881e/KOYrXhXa8y3cloaT8Q3
gBAvzbp5NPTSxw5IHCYYzpKga/QxgaOnxl2/IcEFkTH6V98Y+6PXTNa57YarWdmpAVcYhWoI7nMD
GMSIB/vbGxQf0xYMcQ0e8qExfBGLfN8ToUk1CM1uvAUvxENrvrYq/N5x64K6dvOUNMCRucgAM2Qh
g46ZClCRpvgIZ+iVW77cTcH2DTzhJdsICdJLy0ILIxe2Ap/CZgVAq/UPPlkJ1Wf1DvO2g8Kpqgdp
rl9K0M3RGsaZrjkn06jiYobE1jdkhG6B8VnP28LiRjtD45gfhJmPicqGZ3xhJ/YyrURZooycOnvM
HZmMKjiP3LKMtl8p70jNsZOc6iGmZntr8PpEzWrvxBVnX9pWh6atgbFV6TYv/w2T8WpO5eemdzql
zmXwptgjOenG/PDyNtG9d/OwJzsz2KhxskfP28fItylu9nG/TJ79YVfbd+lvp35X92tfPqNkP1cb
3Xpn3IpxsKjOAEbRW4MnNxv2KDCn+XUiyvFxoC+BTNMM433OqkFqB8juIV26kQdXhpTBofKK5sHy
xR+6EKBImV6SpqjKSzU4exzaUD+WcDOfef/1d8h587mdPf+xq9qJAHjJ0eZ3jYxGhOCdsvnZq5SX
cO3/zNZ6vPHNpEN5gul7X2WsW/NQGPXfpTGfPdM7grMpo2baqbW94joY4Cg6Fb52Wv5nztUDs4i7
bR9Oqw0zcpunGv6N9Xcxq6OzqsPWlU+qC/bUBGkRVyp/sBxZQyzS18bhUZyt/mzeNmttp2bYOBdm
VA1jGAUlCLVsyhxahdY6WrnmC7HGi6YSgeDIG3ovaJytvvIO/VCaseqDJWEeJGJPUcKAELP2Q2h3
7duW1c4VFr1PIFf/rv0tjNbAvw5+8JUrzrudDX00G037vCxQX5xSuZE1WZjmOm0mbrh8wedQUcvg
ndlTWpsF4Wfdq/a67y7Lv2sv/G2uTA7bgUj6vOvejbr/AaWTXcdFtLHjOid3rjX4kOCAl+rZaIyX
0HKmCEIaTJg83kOCldGLa+iIPV8DWWMDN4Ss8JZ3vTqbm/MxVf6pWvKlY+t0s/8UwbacheN5zAUV
4Kiud0DQZCV3u9vbPiHgzqgjCJjtxaCVu5tXFmQ4fc27a7JAMOR1BuJuY1BZreN/jbLnhF3BjvnL
aFzbqS4feP01Jz+zTEwnqpwYo8zGxK0VFHO8ewbcqGUyHTfOSgqZIpDUWATRPHqTIANkEM67hcuA
rUBacEZVgWzRLHf3lSRGHNC7FtmD25W7E4e5s/0UdTV91uzU/iMnvfg2w6kZYj8EitJjbnvNyqwh
toGcm8auvEfdVz1YvNl5dTF+Xpl2VdfZLoyEfKzsZM8E90bzMJoEk9Oy+tHYm/vrvnUTHOxZqNRS
htpi1hf7/LCapZFQtDtvq3AZYip3+zcsS5U4tr9+lFNfvdhzU2cxpaR4BN0tAWYpo7y0xtS/UW8w
cyB5iOdDmvW3abcWkHhRlz+7mrp4Y/J+ttehZxpi948eZO6TSRzh34Z2Px7cOhRRi2nzLBZjwNMT
rF+y5YYyO7hlDcrDS1UY+mwMdjBGvWChNpmzHLAe8qBvnuBVTkWiXMPdHjTrG2lmjtQYa1UML4bX
nyaKsHfGLj3oGN3Xx81VxWsjAm1GbUB/J3Qw10k7VF7C29A58DuaiWcNxsUBOrWAqgohi5rUX/xI
Y5W9+0gJB6sZvAdpdP0IeEtCwas7Z31eh3JDKxLZX10SRwUOSTLipg5KXAtErFOJ7UhlCinJgzcW
r01X3ENtY2yla9oRtY6ENlC7qPxgVyxtCCwlW1SbADon5fb3GM3c02JlWezr3sJIP5SXjlfU75bE
o3shW+dRE4SW9m7TXGEH7SfD0DNf7Rgch2qciC2bkIHKYUtKXnVpv9rzE0GJXuwQc31v+qqPS+kF
R4Gx+uosxva9WAPtTVk0tYqCzRgORq3a5z5AG3cWf/ZizPzl8xIOvGG3kmSrXjfiqe/rLJFcd1HV
N6KNvMwbz+XkD5AWm+68TYPxQqG3szpOwbnUzf5GjR98zLYyfm29pIoPi3xNprEOkl4a+RGfvXk3
7lNz7Ct3feXhDT+0NuWvveg6vF78BIdSrLlPZGLAsp9VFGT4Scv4YKfR/5h3e02U0y0ITlo03KNi
mVJjcOVTh3b9R/SL4gOU3a8lsEOav9WPpVZUd0qz2+sX60NlDQ2BXUsYfPgdW3k7tIo7K++hE+lm
+Ok6U51a4pqPflYDeeuw7TRMFA5LS35zRR/72/S3xomroQ3OmTXIk7vk80VKyznBA91iU5kUjTTO
R2mv62X1WfiPYOaJN8uclu9xG5vvjAKGfxowERWenl8m/rLjXLJ82ox4hqKqcoP/nFuQow7AqAmz
YemBXPP/KiXLO3bf9tcSi4MVTYMeMRGVLDFkZ01J9qu10begyBeqiRyhwz4x5q6YAIlm2NLQ/L9q
f3sLdptghra0/2Mt6m+PUpaM0gj82BZLiMc3CJly9bQIoDaW4LC4jnEPAnFNS7fW4GEXnf9ZjEJ9
mtk6PPZWOb5ukMWrSC7jb1Hn/SFoiyJ1dVkd9AjAxPSKIAFudisZQ/+r2hZEQw2PU6W6sWz3MfDU
PMKEoyH/lIOhJLjfhsHuWs8vYa86xkq3mUhVMrBbQ/iG0ToYscewMy0KGaRrZ0wg38LGOmfCGnlk
+SCYUhHvc+9Ut9IQZSpClDLewsBiscDEra77fqhje2l6HsUqpI8q7Mes48aIjQwyWkpm+s4Lo/In
G6qbWn9zDW7XgL7yMIfT78ACl1gP9pB2ZrtEhiTTOnFLX4NbzG2WZvk3EZ9r+QSGsP6AW+w8mNVo
3MPesm8HTTwaWUWNAtzuSdZQM6J5d2vvph0jQhpG/osI7jk2x0GknK/XlZfxyc3EH6iALBnVHz3u
nETNDPzCDmbhUFnHcmyfVo0mNNsn158vub0zyVaKYnH5nFfjWNbUWFl94mbWyR7Yr/vazgwYygcj
6KYrNNT9WDJGwQ3WPIPxrJNy9j8Q2lKtjHuT3yLanUklcpngS1ftl7Pqv45z479noISxJO3JNmX/
phDYc9D5h6Dp/FTkDU2+A+q09kyK7Sqs6fQ9lzsXEGtjNjmzherEn64JTJMXc4DkczNb2e4+pIW3
PGWrDLgX5jWRlsCk4NKodnMA/M4jQtBnopg3Ison5ysr3SZSjTVEgfbvLaa5NHkGg7nV/FN5M50B
4RVxvYdfECNDGo+Mq5R0eUiRMy+Q1sjiLbdA0ELMbmeHdWkpKYr79zlw7nbJ7mWOKpRwNn+jxgFm
CpE66uA0i6KJ+oA3Q96RFrLvk44UqZpc/ouMzHb4WXmh4n8hrG7gkmEIBhR7HCbCtktgggAF3kK/
lUfTyUtGc865zstfQTNenVxc7T7/PYxlE1kWpSI9P8vCEDqd2ZSRt+vhUOWmdeLbzZ/2RYZPdl64
Zwu76ckbehSNjcKpt5tnnUs2Oql5UiGN8uhLJrSO5Typwk+0VZlxPqxDImpxcWqmXJmT51Gj+BMc
L/wxV8jfpDmoBBvzYQr3IcLQDCycVyRv11RvYQtDlXhP09U6qQ2UWbdu/tCn09rP7BRKzLbIHozF
N0Zi8HvmRJtuEFW+96eV4jEbsWB7axG+5mSFpkDe2Ud0xne/x4BY4S0oKvWzhYZ3KMioPrdaWUCT
oYEL+ExnKJdF3Bmoq03dBo/jXk1nstvu9t4n67nN+7/8XwE5dmDHQ3rziF9oSvXKZ9g7U3GwykFx
Ze4uPGXLP2jLNeJObm5sj0uR8oK/I9jZO227+TIFpZ8WbhFeNSv2J4yvj/nkvTVbMZ7MdrXPTbP+
l/XGfFN3pwQpxE1g0HcUAMxjlbBmbOzmkhBIP8Yq7OrUWrtXUYKPhjoJdpknOJWQU5NGtk2qRd8k
lV0FdMzD1RdzeCDWMoeCqp1nXmCJo+oQN7FnnFsh5xQdE82jC2CSu82l2Ek/5EWiIjGJDCJups/1
YFSs77RkYVv4Egpn90+eLL46OdxtKB3Hzm6bt77z5cmrc4FcSiRFNyyCbQ1O2hiuYbxISNNOtsRr
23z2eLCj2d63aA879MptWdNpmBgTdS7tg6p+TNUDgrT0cyCVnXKSmpdwRxj09PCbr8iItB9YTG7M
zxXYE0MsIKxwhX889pEBnIJdh2H+S5TT2za2ADRRzeJN+m3idSTHlnIScZVNzNJXKMG5WxJYLjlm
rs3nAVsjXalN3uiLynvHyNofGtWLuzcf++LcOlB7YhoQBk9dgTo9lmlnB8Ypc50R7nnH8Eej96Ot
78lcow0IcObpGuyfQWfWlx1y0DkX+fjb8CdePD4RLlyFxZ2ZObT8ZuXFPNQkUEL4pxZv41mMcJN9
d0naQj9abQZmrwG0W+ySMRPnKtsl2j0Rh0fhjNfMtFRim0B23ZqCt+4sn6NrflMNtdfNKKcnRXNB
MgbOFwZP77XBAXc8Pd5nwfKnw+b10DbFdiSCE4fxFF7mQe78L/1/85o7j3NOmWSLwqbfVHTpG2pV
P8AjXle+6k7Doc7HeUzcEZr2ajICcekzuXduN4SX06y15nzcML2ku9/8rjMFXarzv0Toj5cxrOeH
isGoAq2SFMb0zxcdT4rHg9VMA/2APnfDfJUcNF4d/ZhWXChIV6J5b1pE5tqxZLKP+RukjOsktpad
g5zRtOP8XTyCIhx+vGVtXu1xOgRVfd80+K7MjDc+w5S3WmJJ3/bSiErX/eGj+O1VnOggoPdWqv7p
mv2Y5WVsOeXfovEYC/bEaOyDjpZ6RtNbxZ/Q2lI1dktqz6s8lk734M4Vf6c5HYzJfWZZ7b5a6jqu
qk4dvHUVCXnGxn3b1oguFofcsbZ/mz3+k+t+6XdqqBvNAKdAZ+Pw60dl/UWAH+nUzbAgMbQdBAa8
LCfceXGtlD9BPLau9g4b5u2ItFPa+Z2S3Aj3/Gh6udUeLFnwXrU1jifuD/Cf0Gop0RK/3K0LFWZ7
r6AWHDw061fZ1vtF5a1/0oMjj75pgmAPneJslVJ/g7KYL+a+kPnuVuPLVtbTXd9ShVE/ZTarRv3i
3w1qCrpY90H1tdqT89eYhnEEQo5fwLAW3uZbD03e9ZiD6Y7nnRfh2NB1j3+akPDXePad/IuzMZCM
UdXZS8FEnzlXoarTuLr719hkyA2zq6dzaIm+SupimI5hJ7YIKXU84KL5KaTr3y/CrZOOUPGrX9Xm
xau1+BOAQXlm6qXTwCswAA12/RuFdzlNW7umQxn0bIVs1sliynMWRUZgAlVhwqyMvXenzfiGtd3g
ssr8j9zo1xMaJfzbuc2PTjuOB38bdxb/O/vPOsz7nRoK+bgbejoypoA4OSr7c+dd8AN4Tf6bBhut
ZVy6dF0McZrWoD0po3FeVsndbvo1c7wGf0sU9mLGAzaRCZdbOo9r7csuCbzdQJzL+lPDhgCiB56A
Mupqchak7/OPmavUoboN2vidjIMfKiDFbE5uUbG2qmCLIcgfBiOUSeYrfQAfLD77pstmlmlCOw6H
nu2Zott/oRlX7BFzWTJh611xtI1hmJ5NdKgsWm/hPvj6a1baN4xyZFHaW2RaHSDwXjWUPNWW39mN
5X4Zmb+p2HSN7Yq3xYqhtMmXUKG+ldr5RyLJ+I+ndIP+TnNY5cxGst4xbwh6prrVQsixzJDugJVT
iszmwQ7q6cOrM2IHbL0cRkZur2GZNwe/sHHwSVVcwzkoX1aq7GsQls4HPbhzKgZNAIvrN8dqCYzL
Vs/FETsC8QSS3ANemHbnaJl07rYlG56vRyZRBtK36zmneWnFu9d7KJJ6QGy6Yi8Ib/PztebaYbBR
34Y6/cZCslLMO3V2nkO4mZ7eq9Qt1vmY2xRKbCkYySJYByJlQPrnPFtC2K+6+zEGR6dbMXFRVGb/
fmPcPI9CinPrhNO7sy7rU+kzUPdnwgKnbGCwWTJYIwWmc46gqlrq/FmmXtf3jN9umWvL5M1nkxc7
iyl28WeClHc/26Z1KS1Lv9YBUQsrz2habC0M2rUZEj3NVhTu40nPbZcsXlETCIhR0qiaNcVotL1Q
JWJL7PxhPA2FYq685UCiGQ48dCUvmKj3bRjZdS1PO1anNcp9TIvQ8/mtVC2evGEVTCHy/BBahXEJ
gNswVzTG4tVzvelGxx2OAQX/eZ3HJVY5hiNl98uDx6bS0d4ycVQTeHtBwk46b+WQerd45SHvhi/8
txavhbB+cKHDp3Qn1YHANhEF9lzw5gGz32AZIi2IKBLMyDsCX1+dQrUDd8JV8a24Ka9wwf0DRz2/
bxhrHBz+zidsXre8r4BVrYXX3NSKgX2XMfSSwFdzXM87EKJBrl+jyPs4XBcSj5npJjIgb8QmYPnQ
5O48JGXuEM/KCaV83h2Ta40+4zvoC6j2IUOdbpN1Ho90jvj6YJpZucHdGohhStdQAmuq1i5u6oIG
oQzVeefUXZo+L37Zo+NQyLT7vSrmAG15rNiJUhuJIavzSHujcQEM9cFRQfkZ4rC4J8bFi+duZ8C+
jAqZ272Z8NGL9mlmKVX13LRyG+QznTPBAXVdhInnE2ciy3FNC1LdzmsxDTEfPB/rsjRHJmv4espy
OvrcV/eh05LKKNfu6PpD+1XXaI/WsC0Xy8EfGfmjVI/Kp003Q3c8izJc3zad2x2k3Lq+qsycfhPX
5Mbj1lsxK4W3xACQM+TCMBXHJMi8+GZlNYP7baPWEBVB2XOY2DP0dmfgDGfhs8F/WFRDcjK0KMdi
zE2Jm7flbTJq/1F1hV9kNI59VjyTH3HkEUm4sekC+hm/aEV+hHc3GGZaos0x7Dm0eZfWgXfn4//b
8zKxy/kuL1GwK5BalYvfsLurZnUIyQrMtvLSS7M/moWRUv/mh2CglFkL+wHEeX/wTWNKKkVl59fl
c4hpOKUUOhuOjcXOV4+CoCEX7R9Zz2a9x7Afyq56kuSoWcb8UsruOSOawu3Gp96mU3GH7iE0hhFj
knLObp1XCXtdUFOK8KHG1n/vc4mlyzBO5wrlOM4M+c7U81gqdS17d4kzXHG2La+sVVpRa2b/zct4
MO1gSECRyhMyIhnz7hU3b37OHPzmO8JgiAUOFdc+edS9uD7jzmnf2Ks0L4ttWHdDrvODWc4W10lY
0j+WwVuliS/KrXm+s3pj4WgJ+Q7kxcqSYN76Px2Dq3u3Kmz3IptuXZmVYAJG9iiDJ79hDRvDogU0
GOGsG/MpHvEuoxp0wU/YkhCf2XuXrD4btJFLiEuCPc8/2r5fseSdO3e1wz6nEL4f16TDHwt+liR3
0SShSfEurPGxSAs5soLzhgjrBetpzmDiMtdwyOJZu8tQ4HG1aV4uW18vvGNLm4FsUb6KcfvqXBK4
5M07h1vde8tI0nkJXLE+9DsuhKEdwrOiXL+bZ4+wsVrioWTsnVoWhfZcu8QHIe+c88DH1m741W80
9dv25G2EQjIPkTUswp4t/G1MD53toJmVPTqwr+qaHjDKuW7enKIL0p5+muQNa5uOu6rgKmPhQXdl
7TfelJiPojMpMb1V7Cern1tMlfREEdrCMD9X2WD9CTl0z4WyBvRkr76oSWA98ebyu1Kr/6tuxXQf
hnV1T0INgUGizWsiM4rRp8QLDFJr6kE7iTfknD+/2Q22BG0ft0u+3m9QIdFlgMWgM0TEBO53IXis
Z98n26Yz9Jhme/0uLPRsdNGnMCh/db5G7QjCeSeq1MW83Xgd0Te4nLnjp51LYG7vDIV+FK37tv5i
slUeN7VXb1m/NdiUWiZluP2TJeNOrRpUOB2uwSPvNLj3nnDaa6Mo/rUoy/ugDxlfzNsUK+CPJaMo
SySyHY2HxtbD34BXM8afKTs6XdWdwQ8XXjThq4k5MuphqILmgMO4jZZgzL5Gll/LPfOODO9DFS1N
sbxhziz+CLGX5EuN7AXsiL6lPeV3svH/DVL/4mcrTsppvlTYwuQ1q/Cy8YA89iy38jHYeFsSg4/9
R00+dD9RPCnHX+7qcKIL0FN72gejvwv2sj6bXkBbJIlNQ1+f0rxcqnQtl/WwZTI/EeKxQZuDtl14
YXXeg4nYoGy08XTtkrc1rl0hcvnKPdJjBtj6s9Xm1l048sPSJfepWprufWq0mS7Wtt5lJP2cjW19
9+fQPUCUzI+tA5oDe+UrE3oc9gEVLFiF+qEub16P3c2ecX7Pj325Nv82gYULspUXL/2+JIPvBkcy
nom9lmyYNFSfsadr/Dkydw+F3S1HW21OvJskpSDUey8GfFGM/S6uWBeFX9NmTFNBV912LEuVW/nQ
lhZLtFr3sTtPLsNMx2a8sMPuRs11HtecnJ0WCl+6sEBy62HDn171PiPu8i9VK7XDINzhvHrbfHF0
hxOBccsLKiAe0e6Ge9ur+mQ4kxcZ85LdhW4tn/xqD+JiHfx4Zk72Pshg+uUPjnkySXS9dj/Mgr2D
6DgMwcCww5PCvgzIir/cify1sevu3QG5ttEk3OgCQd+wJTqGSQ7K6Lv8qL1f3i8tlq3SIuWcZImX
sVhwA3SL9Su/FeQuFG5mkZxwd7PecAQeWtH/Mnb9qeT27DX+c1d7xz1cGVFU1V2JXZqQrLfewMDN
eOhB+57JTpjdnlbPNNPGclCMbgosXYaVejq8s7X15E6LxQQr+7f04aHmYwJvxAPlm7dJ5mgfefh+
VYZ85W5HK0Llm0viWaRFbT9p272SwbCno4MD0KvJP7ZXKhrb2U9NYOBt7NwTFV+dIPXKE0niL/m8
ZlgZucSzumBj3l9f/c7+m9fNy2yU9zkL9aaHULIj8N1uOtT7fXz2LNdLpmqVJwtvfIL+2NzWhlA5
1creMocdr5V4zrFnWwBf3Yr8HQGbM9m96tMcGdQqg2GHj6wXbQqJIC8Qq4Tg3EwvBiJllBWjPEw2
aVb9VqAENAGY5sCyI8vOv0ETTIww4B4vRZMR1nKTvzm2/QS2c7GDNbVtEoax3CzRMo/McN2ZmSi2
sY+pGcd0VYJYsmz7NJtmu8cSXMfzcNPZBtkcSSft4lK72WF2w5yJoo89qmGnxfLy7naS8eTz8rou
0lhOvsaV0LN8daITaE9+Yz+Nlo8DGWMBH2ZwBZNwM5jmhN7ITB3qPMC5ji4ZKVX+J8axZwBhvxta
QcXQ010WiP8KhdWlt7Y/WozfrtkXEdUsuwa4ekhKGr2z3zW8tUU9Pxd+/Zq13keulUP+zYxzVPhn
R+QPu7HxCmiEfBjXoUnLtXfR8vkaXGnOkUccSLrdSq4cHE3kFfgkB4qdu06ORoQR4V9WOTx5mBQT
rJ07hUKRRaPGVLuU6iFjeT2qR0xb5gzGG6XcJFaRganuFGko6/DcOPmLWrIHw3C/JJihvWRndC6y
i+jAJFXc3fyG+D9v60Muaw6XgCydR8r4h84x4tYrP/ay/+RO6pklDc6hzVZ9UR4RnU29sFCP6VOU
2XoSNsUKrfb6yBP5WUxFKjfvVcsd44j3ag/uQ7hzb3BAMYGW2/2wNWcYGmfMGi+i8S84SPhxNNPW
qUTAFasuknItPnGknTA12olY3IaIlfmh0D0yAJXCIQxNZqVqOe/2LvAQrDjcyoG+hhEqAVKU2nyL
KYIxPXYwpIO9/vRrVmCOWOUX51QfCyAe2L8PywKhWuJkCk35aDjucsDlUkSC7o1INOeNB+Et8HjM
KnN9sdClMl8iG2vvl9HurxiNsxTlIvmfs/PakVTZtugPXSSCgABe05vyrqvrBbWpxkPgzdffkfup
b97OKqkejrRPqZVkQhBmrTnHVB0goUx4HbGa9WrwnZfaLK6DFvWzJltxEYiMQMmmZsy7xfuph7es
0nDmh4asi8EtmWvJYhgAV/hW9EiK3yEUahuJbqUs49lq0eurcgMIdG9T+1q6c/6DRLP1MNtrjsdM
bCnGnLZ0n6MJWX/msWAHqHPQ6/P/Ku82x56GmmZkX5HpO/JN7wjIO0wtSakdJA5zHJaJcF79EVK6
3+ywY9EytffIHpkHzOm1FAES016T5jmHZM/p4LrufKSJc7ktaeAd6Cez7WhQ/7qIQI7oY59pRFKG
He+bOn6bFUCUHmcOL372x+yQG/SmpARZZS90am/pOgdLU1J0DKsG600WHXjNf9ei345iPC3oKJNZ
5PD9EGdZOKgbMxSoa0Kn6HxXnJ21DllULbH00DcvkpK9bTbJeomSwEMrN1Lc7nLjOkk0a2fKw7K9
W5T4LbUx9a3uUbW5bCCvTcjht8Hg0HrBnb4mL9PYR55FJSH3TSQiXbspSKtbVbnn/0QYI3Zx0CK0
qpDmu1N+6AfuceO7eo2B/htQZ2q/QVce/IkeZUoFd59ryi5ikvOmiU26drp6VyIHXZz7WXBrzDHv
e0jpopEZcmi2bS2vfOcYt01NFU0kY3uNqeJhyMlPJT8Oo59KXuB3l281vay9JbPiUAfiDTM6O4Q5
sFaQYHivoBtjfWZH3JUGIiRNq2EzVma1oXD+LZHpBkQyR4v5etYcNio0R5Y73ctRv0sSKG2DAWbO
dbWgrvc0GWLjoWraTmClDtRWzKtinpzDLNiRFj31IkvRGKFIKJdFMBE9hczX0s0W7dVj5Zb7Kp/u
T6DRRROwr5Mj5rXY6G5yIQ8Gp6I1SsJ34nY5CIbhU1fbPy2Dil/aYifq3HHaWCmziWm03yORBCuL
PvgyqisLQU6cLJWHszNymh8TjZ1FGlNebQJfbsFO0Ekfn6i8p8vJZa6gA8Q2bqQdrZG7bagurLpo
HpZ5mhHtp+gs4aYI0euG+gAyfU9LacJUQbqeN1tq29J72hi4GuJA3DZO/JMYUzqb7sx2zawNyiMo
63wdiT+RHk7VbfyuoT8Q+JmE9TocMclWo0f1rKN4HNKOXNqmQOxZZMb9EPMfXbNNi+5uykZ1N2Dn
WeSRbS5P9uxVjwp/6+MueCrtTh5OLPd1aXHidizjKsTbNbGjMdRgrSbSNFeqcqaFWwVb9tw3ZR9D
t1LzdSnHe5PyLkEmzasHFMFw4XVP/kk1tffRI49BtlZhctQl8ZMmvSomMQMlgqeemCsfMt9+iMzS
OfBMigUchPfOcl4nXSUrqui3o5AvOTWRDV2XP0U4s4nNea9R3Mdl+cjB6i71BCGfVPZLpsRFOXWb
sE7Z5VATX1hJCzFxrL9jiOMZaBRTXiqWpuAMOZvzXZKWFCF0fMWR4hqn+rRqbGuPTuePOwzXSpfv
NE9R4vcsZ1VcP0Z+S/ZiyT5ZDPEOlV8LdwD6ctf/poJ+cgOFNjWW8ME16M67enwOTzl7SbmdlH2t
HEYsIZumNK5n5X13GzrPAn6jlTUGfXmEqKFhXiXmeF/kbHdNq7yaupG4v76g8Uy9Xbj+IY7YHhUG
fRcCgihetwStmu5vEXffi9MTtAKaUPiRrcm+j0lCWgzkpgleEjJejUerNG9bVzwhOnka4SxSoJ6Q
nLaHkyoSfl11nGfraiJlsQ7jg9TpVTEWAs+Tu+uo8eBsvxbqJO3PDgIO1cTkW5/ymE/Ro2bVUzEr
cgRplI1saFULq4ofk3b+jSvyqbFL7FvFeNMF6lej/GdYQuzzSdoJlVku3YBc3yykcOKeTDM3tWul
q+m0buWuGy5TSaPcKug5eZ1zSGcDDWU7FEjuRRI7DxVyiE0/2sPOSFyxIHazeVGpq291mODtQkyF
2i1E4Ta5ESciJ18ThczZlqCZVYsI8IV2RnOlVCJuVWAWf4y67B5BsOQJHuXTpUctsqtsdtM7i9X/
l5HP1YMY2Gw5Y278bvqu34R6oJWXM8DsslBrow/oi7YFBeEGxm0nMTMTiol/WmFj3/eV0+0bxNsb
N5ZOTp/dNTZzn8QHRZh3saYUXUSYfRfNzVie/MXsVyg2xw8znbWTKDvc9JWWS5yA401jurRmExuj
1mzWhAYm6eRwiekPkYjsZWyRH0tCRQ//IyU0sIQndGQnSz1ppKYX34dOtS+n/uVjfMolFMOJafMX
u4Z47zDuLbR6id8ek2jr0UZaKRpDS7uYvgSjE/4Z1KRiZSHndRLHFLG1Yh2bO3ABzx//gAtoX+Gf
4UzCtLUNb571setjB9yZk+/92aEQTdYyVS/CDiKSAP6kdTPc0LI3tyrJh2OYI5T06BWi0smnT7gd
wuSu/Ys1cYY9oZdnpp0MRkKv4kdK8RTk3HinaTxZlrMlV3ed19lpWfwdWYb1CZTmEsDj9GX+eoR0
LFo9RsZ81CwZA549FIvooTZyehoRCiHvX4FM+PhuXwCfeKfv8Ne1TG06yNbUfMR7dMVW7q4U7YFM
3cePP/7fJCXhnYAof328pzBP2NA5j1ZqHYpOwv6dx2T18YdfGOreGS1M+Wz5YhoHR7MPcYGZNlMM
dX38EdrHamNCTv34Qhdu0jny1TbNzjNGk5BprPtum70knPanPv0EZvkftuofo8w7/cC/7hLb3oST
GelwWKnct5nMT4Kvw9S9oQOBSwcbf/E8R3hCsE2f5F0OiAU/ZaYejU8ihS78Qu/097++wUgoc9h6
hXkM24jsT8JPyTf33UOkRvHJ07o0FE5//+sSuRWmqgWvfkwLVPA0Xmr8h196Pufpek3H/mZQwIkI
+R7KH4aFA/npax99Nhkp05pCI8E0zgbiCV35eiqapwa9zMcff2kIn80vlZSdiwwBW2scvbEI3HhR
jjG+oA1HM/vja1x6tmfTiaAq6BtlZB5lfW8h4BV4rVmNv/Th58F6YVGEqil9uFCsAWnz1rctK+Xr
xx9+YSI8D9WbB1EqjTXomJTxIWwISE4TyjjEt46OhLdtNTuvMt6MbvwEA3XhcbhnMwonibEvfDMF
nSYoGTcbmbivcu4JSbGaTyaTC+/Bebwegv4SriJ4JjEg2u/dZVZ9gs1yL3302VvMlKHRUarh6Afx
9Fu0dFqXgEoIrw1b0q3H0fa+z3bjk6qtFY6Kju6UvQS3E4EzGBGGya5WHkXSyNkEAdbgSSV4ATFx
X4cla+vCRXi5Llzkt/6MVi3pvDHfZogib2xBrSQ0sVtUXTHt8M96aJ8t+zqLB+8HIrzgu13VwYMX
nUKn8f8BJqKWFhqDv0O2VCy1Kam+uI2PBK+dkdePqCNopJacDT3RDi+ZHRk7etvlvZE29U4nfbAy
kHWTdFXqB79vCSZv9ZPO/XCNw2+CXl4GL/in6z0AQ4Q+PvdbJ350VeGEW1moH3Z4Y9LfbmJ1G5Vn
/qFVvvozeyjsaA5QZfJKrXcuUUMcR9zkNpjL8qjTUf4Y3Yx8b0Tc8yED7TIt7NxtNJXSuPhk4bw0
Es9mS0QGTs8ZfDzOBekF09NJdADMYDl8FjT8b6Cb+I+u9dd0PBed487aGI/BIAHYxNt2xLfTlj8a
BTqDi38y3C/9kLMJtDFtC1GXDcjcQ71rVZoella7sQ6ctWzHT4CQl65yNo8KU1TwS9lnZHWWrjmC
Un2oDr2mZmsbVvLJTHrpKmczaQi5x+y1xb43GZZhSt9LLFA6REyqH094F6ZqdbrwXw8FogpQ5KwK
DrZ58q15S7STsAbir03W54l7lRN74YR97JBxZNc2J3ZEHXC7Pvn2F27PeczeWFVF5Kp+OuZTHVMz
5VXWGLIWqBpem979ZHd8gaWn5P+9R5AnEGmX9elHjO/CrFZJF3P8c7ZF1T3ZAEoMtD4fP45Llzob
u0gD0DF0xXycG4UZ1lfjtm5GAWsMHvIb9Yj5TuNmEAtNOeL9a9c8G8lWmNl5PTIZWZTWFnlXjKu+
MX9MnC5b5JQqcZ7zFsnbx1e7NODORjS+a1IfpPQOlYEOFHLgSbWJJsgE//PJS3PhEucRfMlIpXMe
ZXCwWnllhWInG2/lOPOX4nDFefieqBSKztN597+eAsIor/lO539h5nL1pXvknG0KclRahhc6JzYk
jST0v4pGnk919uOPv7BoO2fvfIY0tqwwwpIc7EoqxXV3BTpl/NrG/jxhLaoHaNTViCWPhtMYs0bB
79Ay/MqXV4599uUdi5SHyBqMvR2l76gqXtGSF5+MzX/eGD77NKD+mgwn/MnFnJbhAcdAtHS8PvkV
qkG9fOG28+lnC6xNgTOp4iw8NGFt0UZJ7OvZzOpPjnT/nAr59LNJKh7aOQ4sy9t7LlbpxEqeEk4p
K0R0sAqrT2bCf75ZXORsejIHpOCmLgKkWg9CXZv6qXU+GTaXvv/ZLMTdME0WT2NfmPlPqy283VhC
0IoDlb6xDXK/8mrxC86mH09PHpYtfkFe3jjZUybu3eH7x8/3ws05j09S6JnGppq8verjnd98Izlu
qbDRffzp/y5SKec8Pmm0jRnzZsk3TzPpob31jfuaYnkCd87Td00Z2Lj9lfutLDxQR7VI1VEBNuhS
z/8Gnk492myyth9/mwtP67+6wl9vis5kP0dDHR80aM8kRUNqYipWiKuNT97zC3fzv/rYX1eI9ZCA
Up/pNCTjykfrLvqHBKrpx9//wqefE7Fx1PROm5nRwccxk5fEAf3O3M8ynP65iCvHPP39r6/uYUGK
cVpGB9tSV0VskmHdVm8wXX4h4rxjNb/p6GZ9/EMuTFnn/PohwHsDdSU+mOOPtv42mJ8dGi/cIXm2
BsWpVcoJmfK+y77N3r0VXBN2+vF3vvTRp0H11/0J+hEcOV7VfTAS6jsHC51ZC0JGPpnFL4zN82Qp
RdPRAUDq7kUA3jSpF77oFyZEOW28fO0HnM3kWV6088xZb58MBozK/i2rHWI+rC9OJGdTORmzUTlh
lKRGr9CxIZIJe/muPeeTl/fS/T+bxd02dFEIhgYc4gTzUkLzm1YzPIWP786l+382k7eNNPocQtS+
ovm9DJjUHwg8EIcirLpXF8nZJz/j0nXOpnLLHRwzdDOc3iXoiqyk31wH4WtBr65Kc/21eeg8/cnR
SVn6bRDsWxchvCMS9jXsmjzbffvS7ToPfgrCQLeRbwX7waHvbM79zVwYAm0IGu6T7etrVzl7ncPS
T62kw5On7BnvmbxtMvOl8PptGdW7jy9xYVhZp+f012vt+lGuvJDnoQEYL4txpFVJ8wQyVvj68RUu
THbnGchyiPOkG+nC0Xld+YlAGv1Zwf3SR5+90n1bB4M52PGhUfGxGfJNaMaf7Mx8fv//q7Ur5zz3
2BIUasKuTw4p0F50bbUwuULjPmahDJ51F09XmSnylxYdzH3UePknpcVLP+n8NQcM3sUJPwnrxQ2T
ORjv/pPN2qVHffaKG56ELJXOLP/WXYwuDBId0Nty8/FjvvTpZy+2I1hTLV/GBwwctERr/nfKR/lS
UKhyxOk5/TVOIQTXfdCxZCL6gwhr7LLqrgBI+/GXP71Q/3ja55lWtXDNqq2H8NDWdMT7TJ7ovuEV
wkMc6wYEw3qIPpmaLgwscfZOG4SBAQNhE4aDJH8UAD2cZYG6oFkHaorvcOaP1qIusuqbL938XWYm
5PSv/cqzdz0q6tQv3Iqx5T/GyIDLci+7H7H1sy7lJzfywvR+HtEUZnGmE1fHhy7QV1FW7P2h+iEj
tmsjbNuPf8aFkXYe0+T7htTTwDYwr34DuluK7qcrki/eI3k2zmJC2lXFDyiQ21agJ4jymxc6Heje
ZsnS7MQn0+KlIXf2oqfpWMtuRMChur7Z2gg0n0/EnKPOhHzCoobATBWFePj4nnn/HuDnQSyhieQb
1iKvz9AFiw4QlUTf0OTTTwOe9WmwQ5l2P0ulvDAKzrNZzE56sFsa5mW7/S3nn1GPQivj4uZnNcQL
Y+A8kKX0vCpXo50d7MG+Q+NzNYT1vour549v14VZ2DwbBbprraRCUn9IgSViJbINArLaL/UhlX2e
IoJsF5xkEcQHR3+XDoSgrEHvJtYff/d/3xr7/4WIMAmPUcSjjhroJGArT0ABIT7bqF/6+LP5S2Oe
Cryaeb7ojZ0o501uOqtoCu++9u3P5ijp+i5mZXYLKGsWUJsXdvk9Kn5+/OH/Hpf2eSRI7A1p7kqm
eVTOzyE+2psaY/hCzjEgt7r4THDw7yne9s+2JcSAB4Waq+jgmPG3INcwN7gyMl3jGErvAa7KKrJd
7Fr2Z8/80g87G68jsuHMbrvsUJhhkS3KqEXqpNTvyRvFVeJYySe7on+/F/a55ibizJr2iZUdHCcu
N3MyB2/EY+Q/Pn48F6oltn+2Q9GgVSywa/EhqBmy2VuSWQjHu2WCYjyQ6VvePlkGdipMpS1yU4wr
R5V9tjr+e4q0/bMNjJfGtVdY7Lws9kUhopCsFsvYvivnu9LEawe/6eOfeeFC51qaOhftJEl0ODTS
0mgwsU0QTQ3Psa7TVUtwCmX1U9fVZL35+Ir/1icp+1xfoz1D0pFixtFR6h8iWNeYgt1er3rph2A5
TGcNICYRNP2d5ORaqBDeuXOi9p98ASlO69o/tljm2XrnEpGJ12OWBy7hf/ebcXowhyF+yKxBzRjt
0/yXi/GjRo9oJ5Cgs9rbW37Z10uKjBpERQE8ZGfXbfVctkUNY1gk84qpbr5nS+5Ah8VrB5DSSveE
6OkrbwRttMjt2MFBEbrNY1w3ylggVMx/5VaKNyVzTzE3ocKwX/YBeHpr/pm3Or/FA8MRrhFxsbHR
9TbLlhAY3PZBNKzoDo8N3BP50kpe7JwYsudBhj1vdF9tLCcxN1WDP7MoonbbtJBSXc9Ce5aBgUSC
XG/m2iIBoQJswkMpVpNjDMD13SC+Qqo9H313gg6AV7hZ1lMtl7obLNCSTv806zxHJxyCOD3xGL3A
cw6xJ4tfdaTzq7Cezbf/DB4xYs+HLmjUe2Cr8FhxiPmT97rfuV5n/fBidNczqIFlDZduXeh8EEu3
IuNGRgHEcuE3wa3F6gQLCT+ZXGS4oq5rr8JPoNw0onk++O92Lyw0KMafsjJIFG1GuvG2Z6yQFXJI
JXRjOeuTEaiaMQZ5ylXfAi+RvzrMAjh5rWy8Q1ndv5e26x26zJ/2tawgfkcjfKOWw8OWviy4fduJ
MBGHw2oySyTwkE+Q/w8AWu4D10uXloFBI6bifA8dU7/ZTlmcMkXc13HATw5JPUlXblXkuyRo0p++
F+EDSAi6xBOUIptfiRTRaNo65tpU2lq2cshJKhh0fm8pgnJ0iyNFDWnRLDU+R/446Rh5OZiGxRTM
3bNRD91zWTAqajlle0Zpg8BRlLJCzi/mdVNX031bJPkdUa3R7zhV5t4sfRzRVlDCc8RtKVZ2G0cw
PBnTr/F06hdD+kqXRiHUrciCcd+Ksjl4gOZvnKHEfxl1BQPGjWKeeR7TYpLYZ1A8syEG4gBZ/UcD
CgF/R+JDllYNZbRsapJbos5j9pVVuvJiiPwLD0U3MKkOh/XSO4GEfSs7Idrr4TrwIyciCoNsm3Vn
BMAvwZaBQSffSSKywEq36JoUWpQuuycSFsafmB3mNU7X+r3mQI72uea2LfzSCdFFlHLROpKYLCK4
ME4VZh8gpScBJ+zK4RjNTvKU+557FaZZfYezU+H9z4saWm0e6R+tduk+52nb/aHnZcYL4bnmxkmV
faBl76x9sCKPljmH+xTUzFscDj1kbvE9aYritu3zfpfCXMa2adh3dRhEpOsZJok5I1Rpql57Dc58
E/FarYqWorWdSmfXl1aJX7axbuM8MvepATPByttomxE9tOpVoW7G3tn2gwH4LsjJQ4nNvv7tpcWw
GoUTPGLznygXWMHaQqK65XuiqAlYMp0mj69zCynIXGCJsOH9+S0UNlkffHblB4Fxt1/Ynd9uA0in
x0C5RQT/cfyPFIDcDhirXhNZ/1jpMFtkAWV8L3YHCPL5sIIqb7tLHVikeNStNsD8wpb0YuTJcdy9
Q912dqGl/1S+kutwavJhF+AXXRueJSn8ocwe3MIBdN4X3n3UeRZWDcP+UwVjuqWRQW5TbVXdcmrg
IQ1dqN990E8v3iRBuEVJfiRiBOikUyXrlnPfys+m9EBqub4icEZcFxryCz5HExuGTz5jayvrtoCS
uzHYv+wcpbwHaU8mngNJdnWSz/wb3eavUK7oiQWdsdEDBAQzZPeE8Mh3VuQxIZDusfp5kt16QqoH
qT7kFHfaCa0FkIw82YxDrRPCjpTxHQ+B+eyPY3oNkyzajl4ffBMMVahNnXUYiDC90dMEj6KiJN/B
PVt5HUejNjThKIBgutEGSetV49prnnD8qr3ERP0kuw3Im+pqhtsOICYZ1bL1YLBNnaVWGG2yK4RV
MfJyk7nHDIS874l+2Kk0qraGitxNDNBpb7TYBDuBdG0KZfmDa7oVBh4/vS6izHnzAd3dO3boMmww
e6xrUSVPNjETeFHIrll2SUVyHOqGxzIB4xyBZMPTbKYbkhXcJSo1/yXs7fyhYtq4N3DibQ0+fOOq
0bie4F0eY1C4+H4i+H+Z67bf+mhOKDWfSkUgMJpfpGwYB+Ek3jeOc6A5uiT8hiyfVpZjAvMIx+Qa
uktwpKZR7gbg0buRwuizD1TqBr2oOhRGWb0HUsc3WNjj77YuAYH2g8UqGortlDpinw0RQhCiD3cK
zu9NFyXTj8Kpxk2t0gpaY5JvPeMUT1YlIIxgb45QuzSZUgD3ureoMvTWg/dZruYwcN+T2K13sQQ7
AYo7uRnTAmue1oo0ubH1b+pyRuaoy/DF9CJh7ADTeg8j3qEjJgLnrbP7+WXIqVuIeKSCESn/xYpt
Z17FZjQMK4zWySG0suTVRYm2Dpxo2FhyJA69yInP6GNrbWLL3HcYoLcB6NhoYYy2ufFVOq8GD3p4
D+W2zqnp155fHeAfGr+CmuVucCcyk8YmTnG6d/nGDWMwI1CzVpFRwiqKNNO+hiE+kGXwOBulhNcy
ttQqQ43GpYi+2XQbD7mZt3tUMMlqauxqQ6RPTaFBYp7DJrZJSPxYo+xqbueRe+mRQ7Es6rK8Rp42
dpuocWCFE/Sz8pinMRFG8tjhvsJG288GaNKeLUIFd4BAIeJ4Fn4UCHz/ZbMe4mY68oR1CTJcNMeS
RJ0CrreabiFYMkNKGECjO4YPY+iRndD5aDTHGowBLJ9pp7vUhFCRDr9gWCJuF1F9tEKAnWOt9HUb
h+LBMtlCOpYV3JGn7iN8U0Nj/coB5G69RGMTbZCOTVGlbrGdd9w0r9mRRQS7aLIzppew35W4erDi
gib6jWmmuc3NjHfTGmx/bTR4V7GYda+V055mBSeFCcn2GZKJmVEVNJW7YcORPLh9lAMoGOvS3lQg
U/HCxFBHTFxSc8DKk4/SITPEiSjrTDHE3d7T7UBq0qBfQXLS+wiYvCKQbqW8ayY2mY5TM8HOQ8ui
GVfl/DvoqvAG8MawdFsNM2OwE1bWxoOtnGVxfOND09VrLxD5li1WndMWUidSkzEN/lHbgJC6eFll
+APbCCBB1qTejuCbsFyCrLDyVZ72ctwE8eCEG63ZVS3msiNTaQawDU3cTbdy7OObsFI+lUIz+J0T
tgKPzTBWuSW7e6hAJmny0N3L+b/MAjmdKG8ivpbwP+HoJf3JfS14fGKGCGCo1LyJGTD2EidU+Qph
wnsUZu0fKILWT2HSluBnHRwpoITjVdvZ1R1f2j125uAXK/bJ7otpGXO51kUfv57kExCrgJ6t/VST
tuLW862Xzfrd7kzgyqnQ4r3tenUzBX15+v1EgQiZsEOvE/uUwNY0pABkEbDgxMXm6kwUFqvekHj5
C3OLX7g4upiwVhHT4QrnUHRgL9zmhPBgZQN0Wd4qWHlA18XAvohUCNqjWTTT+svb9CqL0ydfhsSc
hULcGrKBhic97bBn7uznMMKjeDQRkLEDzDp7RRZGfjt6Es5KzUkisgV2OHJJkzWHU/u55URaFd0h
Qg+xq1rDfzXyUANSA7h4D9TRfc3AfeGdc+W27jPUsmURP7hQjY8mYKXvNMLmEnwPXPHKjsfvRPng
Fo/Haf7Nzoi8PJPTwJsNxOf7aCSAQiSrMNgRKa9M4CwPeQM2KSJM54GmC8DU3Ekgcqtg4htF7J3t
WBHh6KXwU4IquZE9jCBdjzvpwOeTTXljCMO78f202RqdHVATbMjTTMCwrCJltQ9VY5QQ8Pr5G4PB
Xoe8JxtiN9vd3FXTgVMWMQl1VcDur5uNhi+2bjiwXXUjqZ32OLkvQ99Nd5mXmiBG7H6f4cJc1QDL
VwapI6QIDdbBcEk9KC0SU3PTD5c1x4mlX1ok6KTZtMlnU+qF64NPC5nkn+shCwm7m/MH+jH+yhpt
vOF+2K2ZeKNNVUzlYk6D+SXWuXVksAfHVHX+Kyf5EJqG8lfsLir0Ckl9L7OeIjKBwYfEL+2VQSYo
mu5q3kfNHH53I6N5rFA8A3PC/7VrZ07FjSYQwndq8ROIHppp07dad+k1Zf2EhHg4SiCHt+yGiJuS
EeZ0QumbloxYTqLEb1bLfqoNDwOty+52jFKC9cgF67cgy/JbAivElaFB0y6TORe33nDaL/L+vDhj
ZG+Mamh+tYUMf+Ja5TTQQR180V4cHkwjcQauN7rdmkERXRGcWN7GY1LsZGTAq66FP+TroKfcdgLo
cVoRfRVt84ZREPv9OK3MEVpsAXGPfyu7n0moyxeiCjQ7Nq9jM1cQqJuw/yoiY11zLPtNAOf4YOcF
KXJwIEjUy4NSvjD+5pfRdXCvS78eYdEzEVccuLtgSQhTe6x74i69IoKA4jsds++gt8bIP7Q6SLgE
MszlAcn2tK8KYMgLEumNq2bS02oi34gshEB/yzU8NgvvuQQibMKULaB5wRRLyh/AMwWxcBAkYxWQ
4ucqh7zmFvtjq7r5LrNncZeZ0Am7PHE3HSmMS+pnPfmqcT0ua5I01qyn84+g7BLsQom9M2PPvjWF
8H40zJ5U77ruJoOrQXUSKNDGh6auFjWJLdbay0nNW+GkJnLVChPBpg9x8xKyvfFTxulYbgYA5HuK
FqzIFtmf3snXCbu188f5TWUebM1e1P3G8Zs5XZId4+H8Vj3Wb4s4GvzK7nKYvWzfh5VDDJpOD4OM
zG1fJlC3Uxv0etQSCatOKWnY3LOljQJ+4/UAZSDsTL/kSOLSYiy1ewxrAVBwTEPgfV61qTvhbyWT
wAav0vRKzqcBlT6lCB76lXWVtQysWDTkemEWUadwWPBpODoaIgUAM0cKwBFkWu5rhNWzUJ0HJaqB
y7WUTSB/RIzSJbvactkONmoP24WoDAiekCEzja6yIOt3IgXRCUW2e5BTNR7kQDhzNUMKWw42unYT
0oc3ntj/eZNs5OCKlUt615bSugBgYOQNUXh1z/KUpvYjrQLBaAajVgRhfWcVqOTNOItfEicnyy1N
E/JMw+7Ftzt4mBD7X8uJ+hMkWnfdD8N0IF00gxXp2DHQ+zi+CjVpqhy5K3ihrbMcoHf98V2L+GFi
TOJN2gW4WkTDKWMMg5QKQY8TWetJXtvABu5H3csbOKnUqaJsqr6zfe7vrXEGBpS1Ub6s4z671hnw
7zy2/HXHsX3vszge4rYI93XcpKvY622YxZYNHdsvf3bdSZyWA9d+qgJH3sXlYD+7iYvRXsD/r5sy
XEY5/MbC7uZ3UhJ7Y2kSB3GVkwK9Y3tlQZgz0h1v97hCCt0fYwhS36I0Vo9FJHP2SIl0abehfPPw
YxzjdowAgbhq6QAXe3TgFOypTnnf1ORUNyoNw4Po6hg8jlu+GeEgvs2Oi1sAsOE7dTgPwrNtAC70
rHnTFae9b2RGa9k5fcWZeQpf3BoerDZIfIpSK3+qB1v/nMnT2Lv9mO7mOIrXVWI7x252xYOTzSTb
Dl69L6qJ0F4CiZZ9V4or6Tj2TV2oCMBaF90SwYDBKR+ZtPwqu/GGkX1DmYXZG690cDNR214BjsfE
Xama47gPCCmXs8v7kzWbIIxICPAh3Lje3G16za4xc8p3peFoG5QNb0LykrZ26torQsSq7z5n6Q0m
6OZP6rDuVlC0yN5LYg7tXndIcAjcyoSAjaqLu5+gU7v7jJSdI4ytaReRQJct5smmduL4ZgtxqDQf
/KLzbmVmxIdaTC7uCL+OILIb7ks8n1D37qQe8O2ccrhzmzxe87900XEGwBIlXfBYcqz6E0dF/kDo
TnbHkTtaDqmtX1xoyzsqlNZyyEVPtERab4K+bbZ5lQRiQQiOc7DjOhWcP3VA2EHZ74mn4/wT93N1
DRs42bqVineWk3LjRs9/LMZcr6D8gPasck59WRGQfRK2ZPAkjvk893YtmBkpci3dXHokIKbFrVlq
ccxN+BOmKQdCKZGuRjyWjRTa3xGtTc8mcziuiolnPKu62Kt47MlVdhV7njHs8bcbJmQ8iBq5rgBP
Rex26srL9/2AKGtQ0vxeTrDDnLgiMC8L898VmTKacJbUfvYq5a0L2XMGaNrirpjm8I4i1P9ydh5L
jipbFP0iIvAJU3mh8r57QnR134v3nq9/Sz2qxy1EhKYakCIdmeecvbYcgbTOPUetaokaYxMraw6Z
SPr7pklXodqNG9kIlU3nh+Idzkh+q/ShtKd8uIYPB/p6pXgQ0FTV9ocbpFl4kxMFwUrLsuS9XATt
Pm87Pr6FhC1dTnn3lpU4rtTWqn5qeFm9dz3H4r5QvZ9u4jcvGNV5ROKk/LZplPP27rnbFpHuLWqq
5pmvm89NX8THjlDMjeByjBdZVqQIqzHU5WCWqofayPIjnkPc3FWi3rZmuzvDUrj99VH5iVMVh58G
IwUXO5eT1EX2kyty/9lsa5wHLODoz+kAtPZOK/NiX9tksEAStPg5mEoGV13gIyGxrrO6SG4sJfUc
/J/lB6Su/otE8vY+l3T7aAgp2KEBbLdJAIF6THFpiOM0hZIEja2oLJ+qqlzZ53anPJUEcd9gUskY
SKrNOzY4DLkE0Qu4QQtODSzAE3de60CsprqpUs5XApfU19AYh0ei1M0qVQngjBDMb7nLBXvVascd
lmDNvoxc9ROAKa6NTUnQdbDyY1+V7oYbV/gUghqB5cGxlFoTnDCiXnoLO7V/CCAs73rG29+DDzbj
na2D57WQsXJkpcTNvDXwrHbCUgnMLQdc8Qk5t4nXRt2YPxJZCPkBL7YU3Kmaum8AreFdZHr0QQRm
gOeacg/Zx3wATfSLtfFhYEKRs5BbSqCVyGo/FDcyXwAfUCZc42L0ScTR+MXwea+WnPqg/fxY3Kt2
05xVdvprqOg6yYDc195kvW9PeUHVDJgH+c0doTFHubky4XW8aW0OPboKW/8UdfJ4C9lc2oGxUI/Q
cpN/m1g2T2mkx8FGDcCfVqMGZJ51rB3sCOYUhtH9c9aXnsNUkt7bRk5eIeRhgwCqRnu0zKg7mEMf
/cFmA9+ufLRGzqwVXsvE3rEy8nAnfgCF3/zQMzU6REGn/GvAa1kbOPntFvJd3ydKsVj7/zISEIZJ
oRPxdRosRzKsvPLS/CMsTAijwjw1XfEUqJjecGO+SVTzQ6tdJrX2R3c59xb2+H75b8zUmMjTlGZg
EvqGyuKopXiJ0vA+duFnNaN+mxvaMzDzBXHN9+3oU4V9DoRZHy3eNtOTtS1+s0eC/y9I0EBAEc3q
8tvMpYen+ndiSXLdpxLhsk5rnJ7DM/hlNb4vs7Qn66bUuzixYuqobOAvGUjdMMyoly38/DDw1V+Z
OHwdLv+XuTc+V0d8KUdDzpxEne9Tf1Kj1xCFVexTfbA3fdGfEeWg10pPG/aXG5vJ7luTeoJ8jKUh
G8LYkXVALC7xYHt4J3yxB+u3kJOeqeqYSuO7MbPgBxL6sJIq2DemABNDJDTY6UpvLpVrztRFWJMU
sJW7vSt3GkFftXzHOO0Y5vKtVQwYY0VvzNUjxJbfVgHj9HK/fb8IdWuyCGXg5laLR51DTpBiwfFX
67cLhRBzQzJZWVR7pxZF2BHHLE3ZkX06c0JFfR9nWn2sI4BQl19hLnM/Fc6rXsPORVTcIfxAJNn9
IysWkJ1E3CgWhFw94zBphHdJ0IPkwjX+crMz02GqqCe1zIpOLM9JSF2tvK56HKz2rVCIZl5uYGb9
TBX0aqEVhqZL4Tm6ShSuLqocbViDZyWkluQQtSSoFNA579c1dx7GL8sVU5Y4UNvWc7yecqu2JYj9
q65GCGDplvzbwkvN9dr59y+tjIQ9ilg917lVstP03aMcVP/Am1jYc2am8185/5fH8wWWKBuoOOq0
2Y1tutzzsZe/3EFzf31SQCSUOjBSospc8rUS/qQHsl2YFoRYuP8f17UxWf5xTu2/ZvLdBleJeieR
7+xwoWpsZjmKyUonG55WdsyjbWhL1fia6Maeg9dKEOu57s9PFrweSpHiV3R+oua/LOKqGIO7P/AR
UhZGYOYVzPOm+WV0rUwOPSkVnjMAjfFMjyrNpv+UZVhcZTVuLr/FzA5snkuSvjQSiywcao0ap4Eo
eUIz70ryUeG6QcurDncDMDKXW5rbuMzzyv/SVGnolSACShkiVibE6G2KWchRrxX2S99LbomGvPhJ
g8ncj8stziyPqSheCFUEg8Xqa61+fG5GDgsEpEf5ePnxMytkKooPfbB+XVASqnIdbE49nbsqpkiX
Hz43+Od3+tJZsBWGIiPg7IA9WtuBRv0HJ4jxh+QtleTO/f3JAs8byBt6OCBvyz2KYCyiyC8NtM7L
/3/u6ZOlHXS4BYFuBOdpy6tEMe+s+iPkTnXd0yeruzs7dFMK4zt5gkdweihi4tPy6fLDZ75E5mRh
q2nodyFhbKcKDyqxmAaUt6G8usTqCtvfX27kr5Dgv9Vv+lTdbkJcVLjiaA74/fR+wNjkqGYGWUPW
CAZvgXSsiB1C3B6SzdjHGhXZg/ghF5QArZRzSYiCEcihVwc8qTNVPnYmkZyoJ2exCm3fXDjHzyyh
qUjeDkec4kdFOmJnRqWNVbfhPXrCpcPMzO4zVciPdaMlIxYhR6jmR8WTpXMEidp9Knls7Qc5zwNY
rr1KGOxyr8/MSmPy1a/83oRQSAw41YnfgXMlR8TFWVsY1JmZY5yb/bJoQa2FoeKaLq42zbPveRC2
UaRsAIx8ygERJrdod9e9yGR7EK1F/C1DB6YMzwVpszE++tLC4prZeozJxqAq5GHaxHKPAndzL212
ejRGWymzn6WEEr7rXmCyP9SynJ2dvzAYwrCG+jOPMjL1sY31aKGBb8dCKP95C1FW5EM0nDi0J9P7
8CK8m0JMviV4pemC/PjbnqKNyUsMKep/rQ7kU23+snSim/2eTD/syWvORzx/ss0JywZV7YHaobQA
dwZvrXqfEUZ3l4dg7t9P9jk70SWb7QMMTdxIK3h+xFYjjXR/RJGPZwZPl5v5dgth6Z7X/pdFcbYH
SQyZgbCIsOHE9OwaS5rLuUdPDi+NhV1QSj3EKUyqdzUW75i0egvz59utgr99nldf/nZnYcrmFtA1
yKNm2yq3HhoTQLvbx83CjXGuhfO4fGkhCTTLo2BROWH6uE4z81SY6GyHJdzN3OOnm1GdNhFIMuUk
NKPGqcP4R8ZTfEfUwF7oornun2xCmF8oGJaW+knSR4J2ZonNCgbiv66bN5NtqMp0osZtYzld2z5z
G3xxY/+qsw+DO1m4xPpq/MrhGaGKTygkEsWd2i7NnPPs+8+XnYdPVi2ctFaNRmoGTQxuOnEjQgAS
5Grq27jNVqq/oAudWb5TBEZGsifxlM52oMqsXSHtR8XHJ06sYOtfHoGZFqYkjCKMkFvIsu0YYHEw
88Y58Elznwt/iWCjnLvkm66awjBaTePxJpaMPlmaBlLZ0OjrHje0itFQXIlqNytINkEcmrtzJN9f
eVBuLr/dzPqYkhFA3mkB3jfjqRM6ZmQvWaNRj/x6+eEzS0ObTLCIXbo2tch1MIK5K8x8WzdX6eUF
l6P/3zb0pu3toBO2M5D+zegiaq5/FEQesRXTF1b2XN9MPg2YUPflWCEMibPK4+RbG7eGlhJAzzHF
u6qHpoJ8U7PxCEHPTppm3KBMojTQAM9++eF/AavfTKypGl/4pjHK0RCiBiKLaQGquvVwj16F+DHc
GA1UCRJnGu7RcJ/4IybgAfS+K193x63fKujXVIEjoURheBjikkRhQXI32JV+KlPKjWoVi68haV6t
0hg2oYrnWysV6coPPGnVUrt6MAx5XMd4P22MRjc3OLdEdwU2mocscO2fUeNB6A2qhDP15TdW/tKN
vnvlyQcLW1iZ5YpR55hT1kdhfnPftQNpdhibIk1arPhs9a4zyp7T4jC+R21bn6QmdndUPGmv2agn
exIrxafd6fgFaV0JoliogGf0+oY6Lncftm15A+jAj1apN5iPtpa5q0JNKyezNJykTLPZd6JPKGDP
9WMrCBStwjKwD1nUtS+IjSI8IyT5Ec85davUsvmPro7unZyHyU5pz9bYI8UUdpZp+yJSqNgdh/aU
qiVlOxW7jwbWCad0P1/rFn45skt5scDnABcSklGnnhoJOJONdDbGdPda3QmM56rQcXnqHuuV/hjG
5ksdKueiaGFv2AHggZIi3eher//S+p7DQxTq+R4plvuhgoQ/CV82XhU3ju/72MJ6tMuHO0WTy4PS
mP7NiFNAjOF2oe0zrMmeu1Ep77rwbKpMJgyjPKV/h02vf0iRXd6Znh/DAMmk9GD5Q7T2GxPfqBRR
hjoUxp1kN9mTiGtyxnlRjy+Wro+cJUsZMvmopnu30MYnfQhKRy3Q2iSKqzpiiD+lIidhDq0rv1M1
CWkLTqxvKiKRWzPNY4J2ZDa3TVv5JCeVeKUkFJjFKv6RlSuFG4ls3a3IJLvi6tXZuwo/tLNDXLJG
jixteqmHdI8+fUMtSoRD4NmwQuq95KCFSg78Mww3pA5LJDxuvJEMpo+mxABd8VKmWHSwj3WDH+TQ
2PmprqkVtpNMWRvocu+k1JVvoIO+Ba4ESR0RCaU4AptHjEyLFWbiljOIBsO/Mad6Na60Jb3qzGdt
CrjwU78q7FaxHWtEkQJ1LJBxsZbvvHDhyzyz+U/5Fp6EIyHHIsuxR0yL1fLRLO2FkNbMxqxOjlx+
MKaZavHBDNAyrQITowIbR8EU0cflfWTuv09OXZpIlYp6zvFE+Vu9N3Jp2BWlHlwTMhOKOvksyqMk
96MutJOfCG9PmSRuGy1Flm04Lp0p5kZ38nkcXCVtdCqLT6a9zX19Rf3sQUryH10YLl0t5wZh8nU0
PIXqJzzRHPKNG8oyKB/W3iQkgwt7+cwrTMkW5NrQ16h5iNNgfoxr/SUwJExuTBPZKTaLlwd65pQ6
BVxU2J+WKFKGk8Cm8cFUO1ul6tzVYAyM9SbETfKtdFPjPYg7MGWX25zpuCnpwtQbDlxoM09j2waQ
VpMtGp4EN2PFX2hhruvOv3+5U7HBp2RZfVjhckCFNcUG+TMSnLVi+9vr3uH8bl9aoGbZs8cWsL+n
a8XeSEJlC8hiPEgjBiOXm5h7ickiD9pUKVh0LHJNrOXedShA/eX5w10N/nhzuY2Zdf43o/7lNQas
oup2gHzeUYFOPY/yaSti4WI7E3r5K/j98my0ZJUiKB8llYd5cvCRiHJFyS2Hhnu40Vd20mSdjxIq
B11iLpn0/JYZ1N5YRoj0xENClciVuzDe34YoBVSE/x/vVvgjNYRtcKLG7wZeeYTubDNi7KwFj2oS
vIa25K5wWF2CV8503hRp15Z2n1EYizeBCv0vvdWadFcGtwWFM/aVqNgp2c4w4j5KUsVyVCX71K34
trKR/yQQ01eRrlHraQ7rML2KMiSUKdtOHyLL16SIqYbvWjv0O8iN+BO+XJ7IM3vKlGPiU/QlvEoa
ToF958ZHT38a44fLj55Zh1NoCdrk2DArS5C97UgcPWs58XjtFkHb5efP/fXJOvfGMqd03hSOKqwH
btU4ylkb4gkLN6y5x08+5UJJXYuCWeHEpvjpWd1bFoj7kSr8hRU493z1/1dG3ailjrIZBLDAIDPz
qrtYU18DxVgCMM41MFniQZpLJkIJlrgx3g1lfJLd+FPR1IUAwPcJSSbmZGmrFjrprLQGimphcDbB
KUpk9yPTTR2xPj6Ptpm7e7NQS2w1I3UTer2xMDTfzyx5ynuxA6gLVVZxMdN/D9VrjgtmrR4D46oN
WJ4CX0wgAGOWs4eEoKS6+KTFz6N5P7ZnJ91/Ls/d778fsj25bXpClsPSdUF2a6GD1wd1FNVVK5r4
z//PqwRbpFHJNeHghBSu4jwAp1cn75WcL2DP5nr/PN++fJ9STEtLCrUFYE/Ei9KPTMYZ271pooWk
2dzzJ+taATbhhnLHFp7fjRCvRlcn7HcSaM4ud/5cA5OVrQV+Fal6mJ7K6CaJobGr77mF1qd4vu75
k5Ud1nbIrS21HIG3aal9DgZCJ/1TL5LN5Qa+Z38Iecp1yXqlDFs1SJk+/b0X+XeBB9Ajz+8p/cTb
V3rx2F0wrkyO2KEP60YqfpRNvXA/+35fkadcFxWXigaT6OHUi98BGS12gMFfKmmb2VXkKcylknpq
iJCtnqo4epQG5Vg0j8L6qLX4Rg09fEl3nYogcSkIPzMXpiAXiJyWrdW95WjFYyv/QduLXS14hOtu
nPK0krMOUEfpUS6csR5LSvJxCMVHLtsQItAX1svMeEyrOKFKKIg4yuxUBOa9amq/7Ky4qXTj9+XJ
9pcY+9/ImDz1KBqbzBhcKk1OOOwhgZVDxA05oTgr7ZBKitSOV0WhKJseEt/d6OtdvZKbXjyLQZHf
bdki7WOl5rn2W9d3aDvRTA9w17dZrWj1XoR9+ssPBqoVRZ9Jq8BNw1vXEt4Wi/Bw29uV+GHjBnBT
EUfad5aw/811tfyHcAhUAnxcoElo7e+aAqsttj72je/GMrFBWSys5u9PlPK0WBT5WWa5nqWc4DMc
2xpn2FFL9tjz/axq7sQADBa2pblxnGxLQ5wwwZtuOHn52XOyWFdKui7Uz8vDOPf0yaYkUxVt55U5
nDr3oYnvbP0jSD8uP3puDU0OGrlO/JmgCgeB7Iei+JvS6I/xcBuES4BC5S8l9Ls5ODlr4M9hVnLo
CycZ4B6ESlptTLsaNlpSa3e9POhI3RtvOxYKluWS6WYna8C6NGwa4yBr6biPhK99hFgRYv2DUqlV
InWFcyiqJCrviai1CmGOJtqE5bl4KzCAqdSU664qIMH3WOnAEOlSF7xTb570Mg+oJ9GRL/XUnPsi
SG8qE8qKVtruy+ha7X0yFMUBQlT90jTCfRrUCv+V0DK2tY1VaJJn9j7gDraVoUeuzVbtQJKAxcSW
8NMVak1UKg2PI9rt1VDaFqtA6ba1l0anGJfB3VBWzaudSeM2UquUSlYR7XxUDmukNcMbnBYfLTuM
B8Q5HpK7hjoHThtH0xXRUfISnlqmIroLAe6+QwvyPuvRCm0q+w37nzpSoqOOznffJvz9WhPo6VGH
+rsg09udKpJ+3flj/CaHY7tLmkZG0mamN02pIAgrI/kFqam3EWhJwbiq1ZOHvzzwBuRAcVem741p
/yspGDmrEnF2CQYkJ0P0tn4ypgdTUwRwqE4+6XqqrSEbJ0e0HeZ7gI72V+HK/puwWmPThlCb7EG+
9+OMgp0+jnax0aiHpgr/KSzyB7HfJYdUt/sj6Ah4PJqVPkRqMByCtB42ZaUpW5nin+d6qBlvZcBB
OUARudUTdunLq2JmwU0LjXExN1tcdpOTNLJvrhF9S2tNGuGgpGOuPF5u5G9Q9JuFMS0sVrpzuiU7
L+u+DnewDPxVIUC4QT2I3vC69f7FC/MfuzTPR0zMSwsr1nDpxMMpiwR+vHmtH4bctB0XXfid4eWA
+w0/2AQY9f5BC18hao0R1FnJ8GAMAb6LlgsoysJKt2pj+7oz69+kzJcjZdFqVG9YhuXIEf7E6ker
QnLo1NXlTprZn6aWE7BYDAAH3OTcXMrPGv6ifRxDv/iV48xLXUvpp+urWprGxkMrDUxmVHUKsko9
paUBApqVbL4KM83+FQLsz1UNTcu9Y69oUejUw6nJ7ypq8c9BKOunb71dfvzc3D335Nfx6MpSmF1Y
njpsz/3IffDa8i3yit3lx88MiDg3++XxrZDHqG5tgqeeOqwKJS+oue+f81DPtnVhZAujMfcWk4sE
GTpDTxMuWUhEVyZe0W2AF/ISv//8lO9W3uRzXddmmQsj5aCqlbsCnXQfB3+u65/Jt1qCSI4vZIUN
5FiyDj59T9ugtFo3RrC53MLcMXta4F35YczTgC+kpag3ORvHzqAAC9UP7QQwUFZxj/SHCnzoxpXi
7xSE1As74/fXF9OaRg4EGuRUd+3qZDQJWV8M77IEFCH4M4QL4Z8+sHeZzZaZJDs/1vetsEf4HlJ1
zbwwxTR8UMWCGswhjYl5jd7BlwJlU0i+/Nk1GIJes+fQxjlv8GWKp3aNd0lY1SfDSmH+2dVzlVcv
Z6xR2+cL6aBvT6a0MQkixIPdJ6PeZacw/tkMpBxJV+I3uQ5zacWnb6G3vp3ntDLZC1wwLbKFmvlU
J+GWTOshMezny7Pw2wXKoyf7QF5BaoH5l526QHvDqRuYYvMRJPX28uPn/vn59y9jgPJCK4vcbk+d
Lwc3bm9Kh97orrMGEVMz5ihWkjRtSzwqS/EgD1mCCB39nIEG9/Lf/5vX+c8OQ/dMtoGQ9Dte4EEN
tE4DZdOPzV02GNDqwEk66tiVNxhNIvkWY4LHN6L5jtvfLpRTSt41tVlpcKHeI2uUTz19sa+BL92T
ex4WonDf7yGmmDpqViP6GayA+X/dJq82pIPrZzPbVTd1tcv8G09ZmIEz02T6uWiigI2bbKiDGnoV
xOp6rOuVx7Hucj/PLKOpDCjpda8rIOA4de5vw8qgUCPd2xx14uFJKeNhYTjn3kL7/9ko46jOMdMr
HaHZbwYQUmxwAFAYSymp887yzWwRk9nSeChkIcUVTj3ACl8BUpIehiGX/g1UDS27oQDx4YKduTtK
cMp/L/fdzEtN/bYKQ/F0X1ZTp6pr/2HgNuAI3EePRTUOC7vcTBPTWNdgDR4sz556A/Wx1l5r8SFp
V+4/k1sl7AujRwLenHqwkbLUH2CkbBZDPzPbzzSS1cjC0AIrt52kfMjLZOM11vZyr88M9TRopSHq
pwKcrUf4T0VS45ISUWc0rjTv3rLKTRqoC0vjb2XBN5NqGr7S60Gxw1qqT8262ubH6Mk7tS/KBtX/
zt/BNd50u+xoO9WLfmOdyj2H683lV5wZ9WlQK45U+GBUUJ5EZwPMq/edVm7dwl+YVHNjc272y6eh
ScOKwnA+z315m/hv6vD78t+ee+759y/PjUtgNVbo1qe6C94SCFNW6y2EXecePdk/kBoluaYAYWo8
5aicK5xaKhgv/+1vD+QoXSZ7Rw66TzZUpT6lxaPF18z8LNxjpC109txYTuJDrZvUfWbyz9Vyh6Ud
0UNv7doLN+C5tTBZw92ownPS+xqX7SHfhNUQbX1D/TP6qnbjtZ7xR8uqdAueRls4vc701fRer0rm
qCQWX7182IlxBw+m87dQUS+PxExfTe/zKlgleEvU7NnmuKmGvVZmgNvfLj987q9PDoytijWionKg
8CB1raQ4e1Fc7yWvol3X+UuVBTPzdHqzKIIhk6tEEccMPzO3vA/99+v+/WSkh7iuytrQC6dpgzVz
ahXH+potb7QXumem76eK0bKCwJRkkIPj8liMr2MCBS5f2tBmumWqFG1a1TRsWy2cqinuIXi+lGb2
dLljZpbAVBk6xFhxKTH/GwDL6Qwndjs7WWetvYOreiyi/rnW/YWk+8xhaSoKbf08kCkALh1fgACm
fBN+60qDRtKOTKYlw+e5zppsz6EfSuk4gnAtG/+HCKOj6Lyrys8gpZ/b/LJF57lsNnquMMpjpRx8
G2yTHXrVRpRBsL08IHOd9J+tWvPC0K84UQpw7XJqPUi28qAo5k3ddruyKpf27bl+muzbStcXmQpP
hlLJ5oArvLwCk77kID63HCbbth6bkctNWRxLMPf5EL+6Zflpm941aSvGYbKcO7OPINON4gj5qWg/
gxHkmvd8eQD+Tv1vzi1TeagkBx6FBzrFvqaWHtKisw7FqMK20vqyiXaD3qngyofAWueUdPxWYCtu
Pd/tbmpSWz9lsEH4hWWxtErDELm1YcmPBdYA1DunML0hyzzqCYRnK5Ky3wbQZI9EQU41eoGZCy6O
VU9YPPMCao9h7q5Cy0RkWMZ5easJfVhro5IeIkVFhlqCpz50lRz8o+sBEYlMDz8yPwi7VZOCPlgV
fQIrzxjtw0AKZB+4pT6uzHCwX5SoG34Luwc/DOEKGZqlmEczM6I9PiAoTnLw06+Jp4+b1DyD8dDY
P3fwLx88eQDuCp1yY3pJuY4EeHwtr0Zw0kX9w/PDs17XtXAtjg1qtssqf4Xm72/0SsG5gUKQk66Y
+sJ+MjPJplIiLW9LXS7G3Bk7Y4/NQLRumjFf9ZFVLpxtZnbHqQZXGZJCysizOJlWReskAJ1sGt7t
WA1vUKl/jO14k4TlwiFtZuVPFbmulUAGNuTKCTq9WkmqdB8nY7SSlOImEVDt82QhWTgXHJhqcdsh
ksc0r8UxiXuuw25rBp84LKmHzizNx7wEXdKIOHFCI+8fk+Rc72whKj95iT4c+8xIYVCRD9qFXRnv
26jEoxVnhTWgh27hL85sTlM5r554Yxy3wxk0pjJnPbjGee5bh8tLfK6nJ9s4z+WWm2u5Yw8E1VS3
tR4S2HHwkeQih0JeJ/Ih0c0l2dBcc5Mt3RRnFhYpFkyxvXzLyoxf1FTrHdKR41Mti/TRb/tyac7O
tTbZ10kcxh6AydCx8G4n+vqTBDnh68p/6hEuUyyGmOJyN84N0mSTr0eo8BQoJI7p4XTvu01/AxJw
aQrMvcdkjy/Qig9DqudO4cnkmbQy2KfukH3m8VB/JBmU9NbO5YW1N/MqU6Vs2WpAhAA8Olac47CB
Uc2aIp9x4dg/t1Gdt5cvxwZNryJDgznuWHK0rQLvOGrhseLifXkc5h5/7sEvjyd6V1OKZIROYg/m
fZ912r+tAetdyMJaKNiba+J8K/jSROT7YypneE0hPgr2olalE4KtZm96qlhf9xbnpr80EdhDl5am
GUP1VXEG6DsV05kstO4sPi0LX4y5YT7//qUNyPuU3Jtt4sDmS7dwG8ptKKSlDN7c0yfroXPBdlXA
+46iUIN1AKRwm3dqtnDmmbmATUWnDTOoNQg9OFRkrdJ0ZxrlqtMpHliYpDPPn0pOOXzEpVsCvpQN
IME3alutB8iEWbdwQ5p7/mQRkD3tGlrATE6CKrWKhrF8N1loe84G6Q0uJ363vTyTZnaOqby0ynNb
GhWuS3jCOhxqHlyKxfW2PEZ1v1fcbKn+a2ZRaOc3/TKbmsRtwlon+DukIt+HyaBv7TZQdlqAMcHl
V5lrYrIo6q7QRKfGtSNxbIsJXKfd1vYwNx6yUv243MZfr85vDrzaZFVUXatSKW5y606sXR8go1QK
srdgw8fiAIwFs5mHkuOuKV5xwXjq3HEXNM8NirrLf2BuvCbfR8qhOq3vuFWFWRR/ZulQ37sgITeG
FNYb3y7MNyvDhGChtbl5OPk+gswczdTtqP0acH2BWC/72qORu1uzS3eXX8hmAnzXoZONwIpat2st
rXCGIl6Z5Da6oMZ+s/oThdaDYdccnNp/C09/u9zczL6jTb6UClDZRG7IDpiDn95puek/UbZtPV1+
+kx/TdXCSU+apmFrduSyuS8EJH8l805pppAu8r2lb9hMl01Vw4o8BpUbGaljhK63bYdE2ZZGKa06
CMCQVevirsUTEpcqQdVUV4f2wldHmXu9ycezlZta0RFyOsT6+vuxslpcgcIWPqrRqj1IVjd5jn2l
uesKquuToM1uA9f3/kh+Y4l1JSM23odeED/WUtb94uiOTohksLn0UZkBbYppXQg42SrAVDVz+kxt
PzIPpwADAbWHvGfEGLFWKU4w5dZ0cM/o7iS5TDeyXls7ZkD6aElQajCC6hY+EufN+r8z25ymjd10
RGHtuorT2c0x0My7xpNetKjGf9td55156w/SVVosU0y1nAnmJjZ4Ws8ximNRnPzyPWxjpOo/r5vX
k10vKOV8II4Gpk70W318aXt/rwyvnvJ5+fkzq/JvOeKXr0NZC9w5O2DIffTTkAH8Y8V2+ckzH4Wp
lLMwvFLVujZzgsDdSnm5bQ3sHhJ1c/nxc398snuRJbb10XcTJ8eG4DZsQ+kAkncpPDez2auTzSoP
TQ88YOE5ZvYHiPxGsuODbO01UOlp9HD5DWY6aKrizM0SF7KGoVVYJpEv1mCnAvnKIOBUvplakTD9
DlV12YU7yhJX5AvY5Z+v+++T/ajQkrIqwk52Rm/8GWNftgLCusd8aak0YK5zzhvhl3mpg2MGPC1U
J9HMfRKGK2M09025RDWcGd+p6bhOrY8Eebg4le16uMU6NgDDDUa/3V7XP5Nl6462ih8F9GxTJOvA
NSBFyFAJyusm/1ScaQGPDcDVF6eRqTNm7sa3/CsfPTl4RKEkSVHH0cpQKBltPVzF2nFYuB3MLNq/
mJcvo2qlI7jIcsxPsAvwTsnxu1wit82N6GTFNmM/Usaj5fDK73NtXEveDt2c+UsnOHV5TP8uzP9+
VhCl/P+cTMGzdZVF3pCIYYnvXqR4h17TM/jY+LTm9FMhHgzkAHhulUF0m41qe4w6u3sadHyTNvUg
KK33EwnrQyqbLbNJ/+iKN6xK6iZXaW3KK7/q3IW/+/2RQROT8yoUcW+w8753it57rYR/KvL8mWj6
Xa+nj5d75Ps+16YFGcEIobDo1YbyGP0zGbR9kvvZylKyYJXFeD4MqXtVglWbptxq2VclSaCRCs3i
EXrCIao1jt/uwlb8/blOE5PJA1hdTyS58E8xxjBx7TqWFj103MOyInoMqApLvXJfuOavy/32/eam
TdNwMeXsYwn2G8Gr/qvDyqqTrXgl19XS7eH7A5A2TcXFfUcQOMIqFfrU0W9D1Jeq9yQnFbaa0Wva
yjdxKV1H8tSmyblWGOSl5WZwSlPadX58sjEpxjFxd7mz5t5l8iXQmhK/pWLA2DQunro2utcj6Y3X
Az4T4boJ21Muni43NTcu59+/bE9aQ4aiKrLeKWPjDcORmPxf8ANwy1KKdGZNTjNzwTiYmJdIraMm
nVh7bqFiEts6rd2/Wl7fX7fyp3knrOjw0UqDzikyNOHGq4a8MO7itUpi5XJHzSz8afLJb/FPCbx4
cOwyhybqCG7Zee5t++Z3ULqHy43MFNFq07xG5jdBHsplfrKtX03wmAcPiHDOGrmVIhO/0EeyDbGT
KTjfmJ+yFix8pGZmwTTDkRYm7mQ49p4kpV8J4eTpXbJInZx7+GQ2D6AnlMpOe0fNkOJ4N7nUrtM4
2y502dzjz79/mcGIGLTG8LT0VOMzuSsCK3IKH7laYuPmVVqa8m8jQaNaj0NokVLh4tVTujuY8iYZ
VPWjRsp31LQMKKYo9A9V1zH3uvzXZqaMfl7eX/4ZCcMxCEckqSqZ+zSrt5qcPZZa/iLj4oep0O/L
zXx/wtCmVMbRlvg2/4+zK2mOk9eiv4gqiUHAFuiJdjwnTrKhkjhhEoMYhODXv9NZOfpM88qrVLxA
jdC9ku49g+DiLGr1sFjihs3zxm63kohs7dPlsLxrFZ3Hs18PbZAAFB+kY/ar8mVUt7mE2Zv9qazz
54+9iPYlSWKbpTeAANtKeLLldJf1zcv1R69kIZ0tkqSu19aggZ2VZZ1zAIdNmNiJMtvDWHijhL02
hHb46AbYHw1NO56dYn6aOL3rTXOfCf6n9oxv199iZanrfdWsSYTvV+l09lUHez6rnndwZCX7qSQf
A6RZzmWRvVmzBhyeTIgOIpq6CU6t3ZJGBre9/fUXWFF4tnQFWl/5Lod6R3sBL0fgr903KsdJQ8Hp
1salAbqAlYL+VhfObIynPhMhXJvBeXZCEEIhRJaGLqQpcdIMiWtt/KiVk5CuWJsMPbNhn4ffZA87
OLeFUJ++naZq7zvzrpbDwzxOwcI2Cscr0arr15oK7KzFUvWZcHEHRO1TOoCReH1618JVKxDYVbZM
kvbV2UP9CVr5MMr7YdtgqPk3zhDnTrux1NfG0c6Os0EHDp6wOANtWQRZAnE2OLPCPwoMk3YJ0mLa
OAOvxJTe+sia2SqytoUxaymaP57beLdDmg93dgM7imo0tmR/Vz6KrrnpjdYCzQavPvtlCVAsrP+g
TrglrLrS1bf0tsfgSnBGYTZ5BpMzgdJ/V8Fbmngwe56yWxdyekHiMyPqQM6J5qGAc3Vh7MdSpDuf
NfPRSAiPmqWpQqjY+Tdlxe1bO7P76PqiWUkqerMkBVDe7sdlPP+FCkBc8/Ncwf/2cme7PsDaR9TS
+tjC9bVOEfNUlM4PA0Sxo5NX7A/qBUVkLtUW/Hdlu9W7JTVAlpmPCsQZLdeItO0rpNXKIOPy1aTG
GHYee77+QmurRcv0KUldblTNHLtgboTJ4O4hN7rFa1z7HOa/CdiGaTF0xtLm3MGXjN/nsDXtF7W7
/svXHq4lCIeXvrQWPJzwIbKKR7hv7cWHuHMMMrX//nI2t0tlwwkpnih5AHwXNSzwYj/0w/VeR0uX
xFUjsqbV0ebVL3n2Ys2kz4M5m7yPJRu905ErNshuxvqxW/dPneWAfJXjvYGCZSCS6vf1F1lZpObl
72/2V5papp35E4vz7Ct8LfvvdZMGLT/3w8fu9XpXovOtwuwo6c8q4Q7c3CzbgXQDISZY0m6xn6Gy
c7AMHxQ9bqGBuROAtW2cFlfiQu8LeE2ucgB1wOe30INg1hHI5B/Xp23t0Ze/v5k2heKiGDKLQDs4
u12G+TGF2tjHHq1Fs9kDx1dU3RLDiTAGZfLoqK1+99qv1mLZSjLYKcG4OnaqBBdgCdwo5OWH6PoP
XwlmUwtm3hc9tXAsiqmYus9943BYX88MuryOdfzYEFpIk3kw+74AzljJ+kUsxrExzKPIzI3Hr+wM
ejuA1cikZeNkZ3OE5+v4nde3RTmFbbtFc1wb4HKAebNskgK+heZMVJzkXQS1gQC9B4jpwtMVsMvr
U7QS0H83/TdDpLlT2HTE0Ur4T2mew1LUCLoeEGpyI7m7kbfX3uPy97eDCCvPm6wUZ58X9S1TGWgX
1QIb7kQ9mByNmuvvcpmW/1Z7Qc/XhnHBNTO8RcX2SGQ019AWnvIakB9Kv7fERtd8/to4ciPfro2m
xbTduHBacKr2XFAawl9zBngmR10ZfujWsl8s78ymjaS49pG0GK8dMsHMGr2PhkK0EFS22Z0e1Vjd
+fDPNDp7yyDsffF2Zukyj2lZ5rhOYIMdR8j7RakBpfihq+sdNJrnqPGIgIFUbd2IXmZhCzz53djW
9Ws1OHyjlLM2q1pWKAtIwkvLwCkoM/dQNwmay4LMslA19NQsN4scN/LP2khacvBMc2qyDIrHQO4A
oEoC2OFO1LpPZmApFx5Mc7URY3+lfN9ZmHobAmc4H3atmFb20N3kxz5g4b4PTkWUfIPvooishyV2
Y+NQ756y+OgUQfmiNgCIK1n2P7qQiezKCYy/c1LkCpENDTxVKWgzl86W+PLKNqGLQS4549Ryoetd
Fjl6In+YscVZWMkbuhCkl4EaBDGV5qzqb9I3bq2hD8by+zSLl+sZY20ALWOMeeUPIsvH89yN7qGa
jOlZ5H67o+WYHfNm/JC4BNyhtVxRTTLHBUjQc8pfzPG7crODU5uB7D5mU2QRLUPMFS8zZ+j8OJ2S
+iwc74D+SARra1jjKAJ/p87eyOUrYUO0Q4EA2n8BzcCKXScvgORqs6hdyj8sIc9GL2NDAuhMILy0
cXJe+0JaPshxVR+qPrFAUYISC07MHjuZi70zu+JjByhd+AGqkCJJwF444+ZrfarQOwibzqk3don3
g8PUdR1AdoYjKu7BZ3uynm23eli4uZEq398VTF3OoRC51Q9zT85OLZcIVR5In3slCcYZvo6Nzctd
V7mbvryX7/vfHGbqCJ1u4h5duEhi3/wFqsiOWcNzMpfHrPpaJS4knPyDz5NPlZXf22LY2YX6EJ7G
1LUeIBqADo+runOS1/skH5sgd8d7NGB+OYO7ccd/P0uauugD4arJO9URxGd1Il4aNQOJfUo2ltja
47XwX+BY72MhLGdIFAatedvC8E3mW63Dtadrsd9CDGk0zN6KWy/7kqajE+Zj/cWa0q2d0l/59FrI
O4Y92IXnASoF+Lp0vybFT/i4BZD+BpukA+iQRlCViq6n5LVVrQV8p8BTQ5634tG1+mBwk1BCcq8u
+R/IxR0MvsnBWRtI2/+l4vXQX5ymYNdwn0NzyaIFeK0qeRSS7C7SJhspbCUF6Jx7kkI3e1JgQ4mi
OxQUAAMzPX5osnTSvajAlIAVen1e+PcktU51+WkWcICYH1THNzLY+wnf1On22bgUqQmPAvQdzKgb
qrCHBDiVbcAFiPYFCXrubczUinqHqTPsZ2z3pKaSnI0s/6wsnt/0gv8eHLGTqTy2AuryLT/583jM
c/NwfQ7f32FMXUoyh2fFZMDMLIYj0beOOOkx9zLo61r9HpKfW4tgpTVq6pKNCytzZxalGSfDfCes
Ce6TkslImaQI+Zyz5xTO9IHZO+3PNM9UFli47/WQSBOEbm11K0ve0zJFBiFq5hSWCUyqiKqqIXtr
TJ5hDnMakuaBZXz64LrUMgZKvL7l2X1z5kXXRDxX6bOXLNatGPr8VLcUug2lozY+4NoC1TLGopJq
gXMMhMGgK7zvOM8ib2YsbH1AxXDxNELC4D1V1Zvn0pWSuOlpuQOVPBv3E2y9OVy0IGw47sbP6Q50
xKiSQfrq5UF729yrW74DFXzjEriyTnWOf5qkTqbAaYhV5y5QKGPM/MLc0oPhroR+QZrYW8CstbX6
H8I/H0puz1gnBrz44lTS7CitkT/MrmXfeYXsniwlnE+tixJ4ABVL9xkYYvIFSpb8flSk3jjgvL+x
+XrI1KWdt4T6JC5hVxXOGbARlQkLoMWEl8314F8bQosImjaCuXSx4gl96G/ZQHCLcZg8m1kpf39s
CC0WjHKAByz0MWJ7Sl6h4H7jtALejAPZX3/++0Hte9ryh15mSpp06c+J64ScvgCsEpgGoALZTyC1
N+bp/cXn6ws+J00CWXUUMLltBl53a04CvvTQQv76oZfQF7esROe0kpB46O3HwpOvc+7+BFp1v/T+
A9QhNlbUymvoCxuAhtEgRBZw37yrC/MwUxgAj90OYrq7j73I5Su9KXW1ncnMtgAJs+6a/eQYOxc0
jWZ4aABJ640Pztbl9d4MUnM+ZhRKsDCUePCcJ6MVoERzmHHAi2rYAsSurKv/KFz5XIg6QTWNGj8Y
BBWy9onaXxtoeAu+bKTutTG0gzExIA9d1xijrF4qcdONv93FCPz81YfA6/UP8v7py9dBlX5Re9Rb
WjuWNntqrPxQ2uUGaWHt12uRnfY5z03OVDzWOAkNr+0MgBBrI6+XIZqmG3O09gJafJsG6QmkLjM0
vVi/B/zWjmBPtqk7v/YS2lYGHCDY//1MQId1O7ZLGnTAZeLDgzBZprs+mfkfJ+vrg1tjwy5QWD3O
c+Xc8GlUz7NR+XDEA5+V4eYbuNBzj2pDOsdSyfTHhEPVbqkNeirQv3noc3hMi6E1jh6HylHQ1yWE
JEcJ4xDXyWCWUHqHcuF0T6F0EDGbGbvBoiwyOXXvpy4xd40nimPr5rvBqX/Nma/2DvfSexBgFeoC
PgOoBH8tDjAqr76Cq0wOhTnIUAycNsEiVHK25ZS+EK+H7q/waTSOfNkDqZhErkvmiC6wq/QTwR5r
SAy/mISBbWkBTyWmyQrzoRAHSrxi5+bUO7XcQ43ZXPoWbQtq7GBON3wySGt9SoAE2sgmK9uTDjs1
s85rXRe4wMl+Xi52b+TOL/KP5XQdcpqiDu81E9oX1ICDMjfacQe7wSVYCuLEbGDTzw9FoI42bSdR
9omo83OT5GdjcmGDt6U2uTY/WiJ0+rka8haw3ETa0MG2D7TnoTGm0fVfvhIb7DLsmzzbwNrMZwla
wkltnrvEskIsKicYKq8JGCod+yobtkifK2GuA017ixlZYvL8nFP/rnPJPdnM5GuP1g45pEXTOQVX
9TxCDw+iSnVYSzvdWEUrdzafaVnQg8lqylMI1rXZFOVFNdw06WyHfunv3Z6eloHfsnz8U9BMRBQJ
cyM03i9K+ExLiwsZPNCUeji8LIZ7kCPtHi34dT60YyrPvEWuMczGjBo5j6dO+Vt8wrUVp6dLEAmq
JQMadFTmY2+NX70uOXPAQa6vuJXH6zBdVfi1B8qiE09D9jzk8hGmi6+23GIYvH9V8nV8rkzKTJTj
gM3QNeWTlzHwsODUcGd1EPMUVgqxiKyGZAyxtoDzf/H+/60b+jo2l3Sk9BIfb1RKb4TWaVZFUjb2
vrFBgJQTMMA9yHgHf+L8WI4+D/nl0gvmrvhOstx6NKEFHCYG6nFMJRBRp259By9b94g2RnE3KFC+
cTVRt06JTDyMswqNIlnuGoO1pw7k43Bxs/boqSp99KuOHBN3bu5AQvZubFykgJFwvMCAa/0nv6Lg
WQtV3kglu/3SjtPeyz3/M+whqnDsfbnj4Jof8rRzgrqaHSgu1EPYT5yFXQ5P9DCVuQ1oFC6Eruf1
SBrUfoJ22hT1OSoWBvPcyBbEiRxryvf2MI3nwqiSYIYJQiDtajj5qT2GfgZ4YDKJ+jMA4d1LMlH3
2NQkiyTMi/bwcVSR6dvdvoYeTbSMMFmB0ty8EVVr0axLuPRut9QgoZjA6SfPA8aBxwAgjmMvgymZ
b6sy+WI01mn0E9RiRP/l+rJfSbS6LIvrtujGQZ0Yaqr2PTDkt1Nf8mB02Ri1BJdoTreaVSstTl9H
iLYwy1JFNrNYKRENxsF2m4tOUii7fp/DNtqHK4KZufe8ktHQlxu6M5cN6b0o0FJwN/u+MeOcEPfl
PIbeImToFP59T5snafZbfKe1UbRUbCyyhRCFIGfVkF3e/iTyaZmrwC+7jWS/spPo6E/V17PF7Jac
M5hh3wx+XnyyMsPY2G7Xfr6WW3OvrzhppuY8E3gH5Mmpn71X01E/aOU8Xl9oK/lV12NBlcSF621D
zm36w8vmwO8gKg7Yw8eefkm7b84LXqeq0ZxA8mvy6Q+DFbAPy9zJ3bi8rv32S/C8eXrfu72JYiCN
26VzI0KK4tEbpiQSEAre6BavbKo6YL6gg98PDdqIoNWwqIELURY4KI3EvWsUU9jwzyXqo4RQ1J/s
0t/AFK+92OXvb16sNFUG74CaQEVUmDfMTjp4TvM58lOTfnDuLgv6zRBgZPeVB4/weDSz28Sb7rw5
2ymVHq5/+JX8pUsO+3D1SLvCrM+0rEsV5YbHo5G0MB73anVPL8JuuN5MW1JMK4GiQxVh5C55y1K4
1ZbdZwWTb8dUJ4gsRoO9EYorga4DFn2Ymat2timkugTgTemzw8GEvD5ZK+VFX0cq4oTTDT1ObDEs
zB9h2PdsDmo3M2ocsa8Xj1Yu4TPUtMOeSznu/dwy763F9XCWy7sPLjktU1rT4o6Fgo26ch4n8YM3
v1X56/rrra0F7WA6E8Fqz7sUT2ntHSo/cyLfAjvXHmBBxFiWPxsJ8zeKwmuDaSkTekkZckCGjD/a
u2J+YfmTqmAcZj9veyOvjKGj2FXWWwnLKxoPU0qCCqD5sCidp472N1VVtrtc8J/Xp24lEeg49tYk
1Oq4C/ZG04cO/5q4RjjUWyKwa+9x+fubHADLH+aXDgjqsyzaRy4uCFnTHsJRptMn0aVNlKXD+HT9
VVZO2josfUx9Atf2zkT75pOo7jNGT6W7G0C75yjgyE2I4NpLablzhqeSwRQ3Y5nc+dMS5fUd3MsC
WZXByDfKjWufRUuemc3hnsThx2N70KDMurF4dFuvjox63EK4reQbSzsfTWykDsRGzJhC6e2OpZa/
A41gix+4NklatIMVZMqamSRWaC0WrQ9x1bhJ+v2YQkaHP1z/4mtJWY97Dim5qcQu5jl9PJT1yU1h
HJSX4jRZzuuHxtDh164Hzei6n2jsdP2zD1y9Yc77rHVvBpNuZOeVL6EDsE0ciys2mWiHUqM5jV5R
f0qLoTp+7AW05ZqWTOaikTQ2YYWs6K++UqCDlsEyb+EHVhbrXwzemyhf0E81spkucTHkBwR1YI40
8Axj4wS88pV19RVPMD8ZlFOcFwhTtmW2oziBLVYbVFv9orURtMU6TiXk/4VdnL2LEqZZAv2ogqoc
/w8lWiS8dy4jOvI6Z5UBj7EEZqa4RhLaBq7Xh577J6m2qKNrH0HblsbJcAqVq/lsc4fvTDN/ANXE
DJx5qyi+kl516LWQE0xm8tJB0959aJP6RF1DoUyQni3b/lXb+Q0a6xuH4pWX0XVZlOGmhptn7blW
Dno51HjKgVpvBN9fj4n3/dIYTNn/3ZiqZYAYfUuGs31IDvlRPTXxcDd9okcgOUI3lOESmvv5hu35
EXrad+RYH8Yj27Hd9fHX3u+yEN9ETDX7pFUumtmCfIe6Y0G+K7lx7F4rJ+iQ7JahxE56y4aVaRry
EV0d18NSVsrdd2RJIREL2BLAJJGoxxvoEmxgVlaS2F9Fujev1EsIIxFPQFok5zdtSl6UQE/+Y9Ol
bVVllw2s4pCO7BTUJmYUp8hL6W4dUtY+hhb9pdW3BKq89VkpI6qszAvgM/K5cZONL7I2M9ouhVLA
JCcG7uMihbkjcJQOHBd3yo/NjRb3IDtOpVnBFYdn866f5js4dXSBhFLS9eev5EYdSN0aCzqfxryc
B3i7miO8Ar273mp3AiSh6yP81Yt6JznqgOlZMSk9WnpxwtpnmVtJgC/ufKIitX77BilfFuJ3d9Aq
88N59MVuLAygxXzhhxM3VUwWNPaF3Yz3xC1dGqDJshwNTtiDbS9KBoNRvxgWmgjXf+7ahGipAwLG
qeP31hKTdogKYe8r4zfUQo9lkX0sO+gYbCG91GS0JrFceBrOSkE8XlpfybJ8cIBLJLyJVSFnqDNW
nhvPo1vvS6cvjpTVBda8ajYy+N90895HvUTDmzEKWhmWqHJy7r5aX8Xt8lzGU7Erm2D8qn70d7H/
za4C8iHAqv8fLLZTGqlwcjNO+yrfg9L8nMneC9Be/dMsxq+PfXgtT6StBaniFHJekDSKnD47oS94
zFGlXRxr4265koqIlipoijM5KFQkNlPg1KjaOTLfF43Y+O5rS1fLFQ4IfoYrehLnNgyoBZhBQeck
w35xAPbJKKEb2N73M56nI7CbwVuWGdtrPNuApgtZPAKdtvEO70+Rp0Owezj20nGhmCKIw3gSoi0k
jcDG3kh3799bPB1zncq2N2oIxcewAwtgqRrS4mtftGE2fvfMLdvF978D2uT/xoZNRoNBXZvFrQlr
AP4KTHlIjLt+fr2+Utfm6PL3N7E3mwA7inFhsVnPzzDU/W3C6DhIRbIR3GuTpMX21KHXUtpdf7aJ
dZuUxqFv2BcxjMeyhZx82nxMHREO7P++R1k2qV/7BY27YtjXjpuFaEF+7ntjY57W3kOLaByZp8ZI
UzemAw3r7pkBJWb5QDBCyaaQ/Ubha20ULaibXC6kUSbQ9Bz8Lnfwd23rPNWd/5SpBFS5uthibqx9
dy2+u85yFLjzdpx2LAso5S+O2RyU+mCrytNx1TLNhsbCbexsjBAvC2DGUk47Q+2aPfMCB7eajQ9z
WUj/3Tw8HWTdm4QsnYLfmM3jbopY+bHo1oHViZKDMcHM9myXf0T2dWL33vBcB3Taaget/XAtsgeT
EbuSDbj4hsMC25Xf+rHcWEd/L4vvzYoW1g7rR5hNMsDnTQ4VNIgXzT9d5tRfCi6dc6NQbANbeLaX
cPFe04GIX9lSwQau7W9sqx33ReGRNmql99R6pvju5C2wpMYEa9zAGRMWjaowIiAOq3PL235/PRet
5Dod8kIGNud8gvRBVzX7rq7CTH6ZevNkVw8fG+ASdm+SHZglrZCl6s8y928hdQa6RFkEkPWLF3NL
Xm0lsHS7o2HpGmeAZN+5a5t4HEeIg7NPxtR/qETj6aCXkmZmDjsWCvcFUkV0duSvsSZeDCR3v2eF
XR+uT9XKa+gthhECfVlJOPKp4aEJ3uPzFz4xg9rJso2u6/tVAqYXYZ3OW0o+TTJWCXYc82tOjRD/
DOk3WP/AwN6Prr/K2jhaLIjEh3SNavpYUpvsWm/6mozz4+BDJmuCyK2Bbm++OFveoO+HNdOFQqws
ZeNCzC5Obcu6G6TB0VDm7YcOltDB+HcFS5aZ/myQMXZ7Jyhg3ETzu0KxqKNbdKL3tyBmaRtd1UF/
uUwSEWeszQ5iscwnCknjI7alJZxNVQaVpeS365/m/VUGSvO/r9PAT4naYzcg/op7Nxs+9bO/BwHh
9frj308oYHb++/jegNk26Z0xLqGs+QxhsTZaWtO4ncWQHhnY+xv3vJXX0INFEVk5OWddXA/FeJg7
q4lS28ij0W3cjbhfQUYwvS2XMWzZYwGDM5vbv7I2CScBbS5ZgyQCyl/SjgFZWhWUQ5UFojKHXSHz
LZnFlTWhF7YdeDlJknYQViyshxmGAK1q2uMITSFU0OfvNkS0N7aAlZIU0wvcYqltbxxbiRr9XARj
4rg4JarXC1vF8Kw9/Cmco1qMGOqGvwar/nJ9obzfWWe6uAgVOYT7CeT6vWGZbuFqlN0PzeKGUJyd
bwBHEYeatd0fa7C758S1/Y2PupKZ9Gq4FOk49gMk/HNjbKOmKlHArO17UTfoEeZwTsvLCKI6G2W3
tVWq5Y7Cl5z2lMAwoDZmHxr7dh5V3ZRGVmkB7Ht9JtdeSUsf0yjKHHjlMQYM89RBkjgEd3MI2oQ/
Jg75qRz/cfHGDxW0mF4qnyscoGgBG0MoeP1QmfGpgTMcmBBbvfCVXK6rlhfDVHgQxe3ikeTHxl/u
F7Sir8/TysfQS+TGLF278yW8nWX9YLocLlRF/ejkH4MqMr0s3nLu8brET+/pg2AvPv1W8efrP30l
q+oFcateANSeB6wjxp075YJm0lKj+gVt3+EIjR66cQRZyTp/vRvenNYgwiOtuoc1UCG9Zp/ORflr
rh1OQh9anztWeOq80GHaGG3tg1z+/mY0a06TLBfEPQ0F2Q8L3aPacUA7feM6sQKrYHrRG9Z8tlf2
sM0qBBJpWtrLAVjHIawW9Ibh/5vf4S7gxGNje8dJSnXuDb8DBcbM9sJTbnT9263NqZYDZkInuzJh
XsNmUh/saWl2hKnpc16MxU3aJXZMjHnaSuaXp/73FsL+zsWbOYVvEQVbqHVOyhe3RVFHRWfuIGIS
WpUAC7A5paBAGQ3keRrrPu0sLzBLGs3VluLt2jfVjhf+kpo16pSwBPJscw/Ej3OADkMZmkVGN64U
a0NoR4x8mHCtWgiPKwZJlqaD8h7qsXC69oFavP7NVobQy+puCs0LukwVXPESGVAmikMDGHXgudVW
W3Zt29Xr6rY3SDeVhXuyOvWK1okDlYjptqzynyOvfxC17MtSPsvFfy0Me9rYK1ZHvazSN+sDyrkp
7u9lHed18RN199upde7MsQjAKa4irIdvjZ9E5swObpJt7Lkr2UuvmMvFgQCpWxdYEw6UNzIeDImP
UnPTuoGy1JYhwtowWjqxCanzHNkLevXzMbfGn0oMX3yrerK7j1HAUC34d/ZIVlSQ43SbuFfuLYwL
/lCaZNEAxwHI3pduiB7bvJEcVzbC/xTNR9QDICtSx4pW9CQT0cUWt+uNpLT2dO3MoESywAPTaOJp
Lpdb5UHzs7Gy9vP18Fl7upYEUpFCi2mWkC7z/bt2BtFFiPvrj177yFrwt1kGU5bWhVmhAVGPYloc
eBIkKMWz9kfibenavj8KLJ///c55XzA37yYYvwgK6hpJyzA1ShlJ5ZtBRjej8f2JcvRy+Ygm2mR4
Zg046cAEpFxK9wH3Zi+iE26XhOQimEtL7fxmVIe0BDIB9P8mahUTkSNBXpmVs4TSL8aNbujai2vp
AUB8VkoDhi48YXsLRYKMqFNj3MFoaSMDvZ9aHb26LunEJzXDrcenv3ny4DdfqL1xNn3/IOzooiVm
l1TF5PZ1zEuRgNwwJjuJ/fBcjso4zC5fhkAYyj8tXiN/XF+Oa29z+bBv0qlMbJC9y4TH2YSKotd4
ZeA6zg5uw9HHBtBOD3Unm36xbdQG7A4ePpK8dha1wplvFV3X3kDPBEPvmxWqkfHAZRq5OH6HnaWs
wMn8jTW1NoKWDYjZDyNtcO4e/O5L6lo/0qp4qJJk6w3WgkhLCXmuMjNrC7jaZV1+X5peuRvr3txY
VO8f3xy9qM6mpKSGBZtwG5DsoBmNL9Kt9vYC2n3RsED13kbbZiX09Kp6BoGSzh+7Kjad6s5QXn/T
MQ9Hm6n6kQ7K2Mif71+7Hb3GvjBZ5Dl3yzgjxLlJUMaHDDEAVS+EjAsQBF7/B9Y5PBT5soxBN87e
xqlt7fUuf38TKUz2JJs6uAE61qOgd7knAGd/WMot8ubKKtNVS6gpFQE4zD2x9ktmPPijirDL7a9H
4coS04UXDKd3x8lrnFNN6LBLEzYd+qkvNpbY2tRoMY7T8piNFk6CvPbgpHCXAA1heC2srh6v//y1
udFinMxmW6nBdU+5gDgti/3mT71VT1yLDy265WB6CO+0itNF0CfL8ZPLXqx2nSj4J9ZZVgBTQ/n5
+ousePTB0f3fVVR6dl13noAlBO44VmA2TuuEvTulB4+JTuxN15VdyGXVot3lKKh9NYA85mGKfe13
mU3lzgD79qjY2Nobd4WVCdDbAwwSYwNmwD8lcHDfC5b1RyKK4gBx7zG0Ekvts6rbknZZG0zbbxTN
5zwbRB5P0AJOhyqA723gDGlg4yBkFFtVspX1rqtPVDCPYb3hidhKjQ50bmh49qm5kYJWVqOuOTGO
s/QpAxI8y/khHXnkGXemKDdKbivB5F5m7k2eSQfTlW6XARHs8VcTui0By6rX2XCPxaa13gp8xnG1
ZCZR5bYpUBOnVrrJsfRqGmUTt1BLbH3nLmlGeihdF9064J19ZeDU5ohjTQqQ7w0XgL8ghwQWFI0q
qj5B7YFtXLTWZvby9zfvziwHt3vcQU4V7JIG9zfYXWEDa+Hrwbe2KLS1Bx5UATqq659mWe7AUDmV
VvHBJaFlQCjeFuhydd4pJezEOwpmi/okLLqRvlcOhrrJV+1lVl07jXcy3f4Bygw0BOPk2IjhZRHL
p9mAiXSnlq/Xp2ltMC0h8oWlQpSef/L6SfhBjdv7DS2mBgY2jREBl2EmgSVKGTdTnW0s+pVWhcO0
CWQ4ThELApQQI3z1aRnaswRHto3ytNzBMA0eQPmOyzyyDfLTWrqPnex0zzFWJnUqKx9VZ/CW7xzG
u3sL9gCBVzRbmWgt4Wk3MdX2pqGE7Z5glRlVBQ+r8RvMrIPCeV7KLXLXSs7Qu+CULWBXKY7lxy0V
KNs5l3X3INsxnNpsY5P/u0X9tzLn6KoPibc4KJ2bqHZaBr2ZDTCbXVoY4QJPiCATXvZ7BCN279kK
sh8DMLQV6I37kbcGToM0fU7RIsHtApNxMrM+3fV20t8thkXDwbAz/JeWe2JIC2VbLIDKLa3HHjog
X4uxTh6HhLoXPyHjZGdZe1vidrsjfk8jztIOK5UQkFfSaj/3E8weizrfJWNSvgyDdwHU+f6xF4Kg
XijSZ1XKcTfw3IUElp9DHWMRQ9AQ2I1fMGV9Dj3SKi/JCxr/SxaQcQKWoaiyJrRl6j/y3ppvWc+L
g/wfZ1+2HLeSJfkrbfcd1UAsAGKsbz8AyI3JJUmKEqUXGElRgS0CQGANfP14amqmVVlK5pjK7kNJ
pJDIWE6c8OPHvVTBjV1aVCGNSz45Fdw/rKskJMPVUiZeFvoRRKMZi1kH5oPRk5NMS9tuMX5NrKHj
O65z0/g0UmrIDzYYdBvR0E7J2Leof3CVTd96T+ASq+BjsK5n4ZHYq6rl2gYQIMrDcb6dzFius9k1
Fzb/uQTllIsAvRaIrzkq2GW1BxNdkLH8pOfjfAftlHTnT4bsm0GDmZ/b7C4YZ2iUdu2kh0h1Yfo5
N7jrRWMYXmKlnInZp1oULkfXfwFhVOgJAeEpGhpziMFcyHzOHDenihMF5AeFdHNnZ3K+KxeTzFLc
i1xcCGrn3v0k18sZq9zMJynahciDQvGDu9Xm4xh95s1PVSWoElRQG4boktjBJybuVA3BgfHCuJwJ
J6eiEn0FUYCFuSmwdjcm5kWUfVKSW1J8+vjtzz3/JMXxBkVbuC+mOzY4G95BBZ8d6mpaDa53YejP
fcLx739JJEaWLaFhNt3VY1+CcJ9CLmhZbuFv87os2duffY2TbGXGBGSSF84uhWFSrbBZxseme9Iw
+v34A34Wen4Tck+lDXwNy1o7LOnOTWEV5kyUXpM8kzEJmqKDxbh1E5jlFG+Dmpa1rlS2sqBO7trM
ae+XceKrHI5pm8BhzYUD89y4nhzTpfI00QRfWY15jIb+JOtf27yOnOLCmJ7B9/mp+VXbgaBPhsHB
zAEf7RlICkXW3Qihd9nkd1EXshs7axeWebKJyNJeugYdD+TfjfVJ2pPXE/Nz3Ti7UJnnjASvcK9q
4Qqq0E+h+8RJHRtN09wkorlY+T63jU8ixNw63GAPpLu0f60E7nroBVoujOSZqfo3YYSlkcJ2NQbS
H6cHn7Xw5SjyII9AbSIJVFkvSYOe+6BjHvnLXgPHw5s4penOmlfjv6cpiYh3qKdLFfUzg3RqJ1ij
ycipZ0Sj0VncWNbh+NgWNbtzh/kSPPL7lJedqmCk1DPTMGGfETFy2AYETy7lL8MxWtTk4AXMi0rR
XLgr/H68GD+Z9AWNc2ig8tJdX/fIXFostoXFOg+LiKXjn8HU7HT6O+GPqefzdFeVOCUKVcYQObrq
RPXycWz6/XZhp16SqL46Jg0reUWJechVWMUjofeuNQeXFC/IgA6STi9wX7rUgXhmjk6XQQCtlWae
4M9elkUdoYr1SZXjzbwUe2/MHjRwob6+xET+fdLOTlUztDP3LZp/nZ037cvyPTc89mkOiwUo4fdj
8vEInrnzMHZyfsDFlw1HHaArV6twm0Ei+xZqR85+ULJJXA6RYCHKJaZOYJMgS5svVS1gTMhDs/r4
DX6foLBTE8q6Lbifg8NwVSv2KqseVjRCX1jl9Pfblp0qaMw1rZoB2t9XtVHkSoT5D+LwZq3Tprma
gLklKD1seIH2CkvQej4O9MXWTruCwwEoaVNz57hB7FHxALvWKTbQW0W3qf+Qd+YaqsCrmsBBwDQ7
wM4MTGgKWSNoypRh8cyXEapDwQwImF23Rf6u/Dmxnt7YkfKVWNwlCmHzEn88hueWygk0mcMHngNf
SXeKzf4Vn2h974xTu5U1k9tpgBtI1Y70Qlpz7sNOzqjGShS4phbrElhQ4pRDc++UtrwKndDsmVXD
o4SP7Pbjb3ZudZzEKVqHbFkIvlkjAKyX3t766uHjR59ZG6cCFCwvs9DlQboLaPGt8NO3iRa3M0za
/+zxJyeSZroOAoMiYNE9V8pDr3V3Xc3B48dPPzMJp+6JiHe6CKUUOwV1ia0Ki8Qv/Fu/qB47YYZI
+97Txx90JuKdkp1LL1/ykgXhLjXXXSMjqtskQ7Ys3DmGV3pimj/rUWU/9/AvR/gcNLVvNY4kUtvq
08ydMJHUqC/pUjoXlu6ZU++U4wxgT/iWcchsYpsQx24m6LehHH3Pu0u6yedWFf3XRCQoZ78Gkw8Z
j/S/tXywcQDt/NjU6BL7sxk52eyoPHGuG5xBvSluM2reyqq/8xS9gb/RhqTTl5JeEuY6N14nW33R
vOeoNeLyWE0xxMmjMrZeG9fTJZu5c6N1sr0rNsId0W2QIChinrJpWb5IXkFmughycSFJOBNCTknO
EBx2JwGv+N2Sko1b8LX0xNePp+LM+JxymyfIS1dom0h3s9nCizEamm9UfUGqeyGunxmeU/7yhBrv
wj3cIIP5UbjQFWu/597rx+9+JoKcEpbzSRteQ6FwV9EsHii656c3rt9lqSJGLgSPc+Nz/F6/bGl0
5M1FKRADw/Axq5/nflhr/5Gm1erj73Buao9//8vz7eLntCEdTgdX31qV7aErciFUnBv6k31cpDRs
Wg+PTmFwBQOzuIJxep7bCzN77s1PNzEcydC9iJ2lB7Ljw7jKi0sEjnMTe7JpK0BmnKITYpe5PVQr
h0hOBdiac8SaGkD6pVLxuY852bpyaPLS6SVwK/JDjkPEqlfD8UGiA05+SY71zCycso2ZuxxTbgyT
WkjsauCkRw9nHD8fr59zjz85o/sQ1nPEZ0ASBvMI5OIzb3H1MnZ++7PnH8ful/U5NB70cRff2YlR
3HIHLTVVqUCQNdmFZXRmg51SjUW4eH441Ckm4T0IHgi3USHvyHyhHe/c+Bz//pf3n6W1vV8IeZVO
ZZGMIegns9sAzPEYvYDon9kI/0Yv5tDuqUPAn0PJzS5PaRrroLpECiDH/fTvgAr7iTD/8g2QPhbj
ssxwYqisCyvQlIWR9gY7RAOX7TYcFxtDQLq4Ti3kXpQw6iYPJN96KuueSnfiseMP7VXtVsMBdp8Q
SYXAfzT7cow7v9dwKspfmz4t13DKzvZ26svVx0vn3MyeBIhmTkU/9mB4dSmUWvotFv1tx+EE2bA/
i3A/b4S/DI2QQ2/yBsiwrvKdD4lM1HjRwtb+WRc7+wmu/fL8MliKnk44d1GsBcPYy5qkXzo38mDC
cGGQzqzPU4Zx5tYajV482LXWypgusAwKCWxLSO1fqmqd+4iTEAFFY5533oz8F4SMzSyb4+z7dDO6
Fy2jzn3ESZSoglR1OWR8d4EIV8ZLIzIPWw+qHh+vpDM77JQ4LEQLo7BSAKPv++d87JNe2UsO1Oee
ffxKv8wx5PRN4FRC7GitD0py5J9/mHuesoT7Wrp6cBDaBi3y+2ko68/V4Ps3hjTuQ7C4wQWM4Cen
4Tch4pQjTAHmggOSqSsTlg10d/ow6OKx0fy7n7d+nCsTrls3lRstK07iQkDTEdKLWHCZl4c3ueM4
m7KDvDWrab2lDmNb01DzhZsCB1WjTbUPnaBCWdSOkHBuq29l5VfXfQfW820Vlt4XNmVTVFYORGF6
Ha7F7NFdSwubUBQ51wF+b5XruvvadN34CLvUbInqzKLoVfuGI6110JyRd/SO+X33is0G447KuGYX
2KJI5ozCuL6ejEq4ceakgiHdt2ZUVAFOHOtDMAxiPdbXdWk8cmUgq11u0J5bQTsJqtcFyEJRb2ey
Kf3cgc5SDfPUHK7Kn3uExLjW47gfKbYCfjvdD1rpu6Zc8s3QpbqIJoHSbOFP7MEIyKkXRDmfLJ1t
vORG7qhchoRJ317XjgJ3nvXD3tWGXDh8fx6Cv5vYkxC6+EymjczkVUOl/x6Kyb02IiQ+ujmAcC4p
mBI+t3nSMnSHCzcQcc7hLeHkGnUMxThsGsq8KiK62OFBZN24G5FtXihi/D59ouIkfeK6crzBK8WV
C6WV2Q+irqxj4v/IJxHBOnn98d4/F1pOcsEurJRM+VxcsZ6M990YfHVR7N6VNWUXPuHMOXXqc+k7
nkJdva6urMmTVDy7Qm2HrIBj1SXo/Uw1hp7yyBVLp1CHRXWlB2A2sWe8auOpID1otRRJ6NEqjElZ
2KuFBvkrGoSGO+Pm4YXr4++HkJ6yyxkUIpAueP1+Kcc5hgut3tU2GJO0HfgF0uq5tXByACwSoKAw
s7tH3wrqvx4o8ihe9EXwZJvlhwz7+z9ZDfSUNV5SlPt9AR1mjPEn302fWBHISLJLfVPnhurkNFgq
42hXVfQK4m9bODrXsdOnN5Ar+vRn7388hX45bbSzDNNcLTCvS4lESOseFq/YoZ56yY/q3ETQkw8A
4z0HvAk1Uo5oKV97lscB6m5zCW6go1Z/9jVO4tLoOW5LoXS1h39B3KMTwQL0ngty4U7w+zOZipM9
n+Um4IuGle5QpSaSXrmBD+3Dx69+Jp+mp0Ru3oZ1KzNu9hKdXFnS1sZbKa+nfeT1ZY58OPfTH7U/
h+9dBsYUTFTUlZ6m7IEDUYeXVDlN67RDCGICSs1TzdxPKBtPbTQvpf4WBEN5J0VaFbH1HbYBr6TZ
k3kMfnz8+r8PVvSUHW4Mjna30PTKX3D8ZX7HNhU41FHYim9WjJfUPM/sg1N6uKCoafAQivNLixZ+
M6P3xd+BTZt8/C3OPf747X7ZBlXbNE44QJ0ZlmCR4FuS6cj1L8SiM6vnlAEelj7qEiLT+6lrX7Cz
XhwHj//4xc8N/8n+FX0lp6pVLpT43WQyXSRALR7TR8AqF4bm92g1PbWibGVVyeGo/tUM4muvyaau
Bw2TJogMK7+PK9atYZR5SdT23EScbOR8GHySZXDAqesfqi7XVmzQoH4hSpw79k4d+GAYqGCCyKcr
OVMT0WLcCE1/LIHSKG3r294FUicb4UbYlGsncy4Im537UieJiYUGiE8XiZoj2PqfqqyFDpLP81FF
Oq+GC3fPM/N0So1GNlih8AwSPewlY/SExLbuVnq00QJrA5oDQvIvQUjBGTYZPaVKZ2WNtkwQ/a58
zzZowHaNcxg7kW57uMQd4AlSQ7cyyMr1HNL2RzU5g7tDE/P8fWmaUUeQTUD9eCZD804nOz9nuus7
aDnUDDoPts+f7RBO346hDIbyYVmC+QelqKKVKoH5FQjmnNcjTNlddoCIcLC2NSHboG0bmF0bci2X
fj5odMEcoL6T7ysnI08NLed1V1J5CFgo1xOKXshSXec54G79Uo5w5fN798jVqKw8oJpZrNB53X/O
KtU3UNtiRRV1edndQpkcdFUbqE3uGbsSWeasGScl7KDy4iuuM/4KTYbpOm3GuYZZl683OVmOZbzS
3oVVOW9gMFK9TynY5e3o2YPb9cVVNYD4SNtKAI5Lnb22jN17zkA9kONGdVUXslsvfTvdFm5FigjM
/WUNQWO19m1f3jlws1hNkqlr3w7117l3mo2rVPaD2I5c08p8LsD123SZ3ZGyuxltKUHKn9ykcJYm
Qfw+NpZLGXvCU8lSh7cy6K79tNFR6i7PZOZ+Ah3Vx7oZYL/S1vl2cmeohYZ8vPJIWa+BaQGH891l
zWV9XSlYmRiptl627CwI5hUfdopD+HpYlu8wMrvJ5vapM1W+pj434AENKgFRuILiBTjpgSGPChfr
CJxRNzIlyzYqEwewlEsUhMWzz9Sb63G91l3DcM4Q6LvZ/N6pAhp5sPuJC6k/Q/otjzIYfLhlUMRM
C5ug5pZDQtXiY+BdHdXwvYpVY9881WwWYt57yb+CIn0IZGMjzPoOjqbod5H5jhBGEl+4Q0xG56UH
+o5Cdrsk6bFq0yw+jRcPdmwOOzpKZO0dVwtLpNO4d3xMAeNauErUOV9b6GTijmmu3bCCTkv50A76
oNsmTeCLhB8X5AUOS9ew7fnEOlY/wN7tBTfINvLaqo1HrqFf6kK11Goa/HBNdUd9mUeUwK4idw1c
GpzGwRjn4koGDMTBzIlTCwqnP6Itsx6Gx3aBTUht9Q65krOdqjGARZr4MVtYaDNZPwTa+Vb7ZI6b
pr/2uXwRvHqYaRN3rH/KQvm5HPh3OI9UEbR0rj0dfJ9dWUTcNSLO8h5Pc8EetoO78YdwiXSYFjFn
1XVaZzLxUMhegZGJZjXfeyttHfcMDqhcuQXcBdvbTNsdZ+WDMxXbuay+4HQvYm8wa9mKG1UtB9c2
X3E/uemYM0e1HK80xSSHrLymGRgcYemSlYCEUIL+dZpUmpuEZuwWydVryPnD7JNPjWS7jgcHXJPr
WLv0BmwaqFmhJBuhZrkb4CJt+vqO6PaB9MuND9S0SUHgQdFxmy/hDQ3mT21L970Wq7Q3N2Fhn0gB
izYXNZNIMXnFfH0vu3nrZDAsTNm6WsrvPYwhY97Va9K0aK7okKD17o+u8J7N3CkMR0ljXPixfMfy
xgS12boBNAUDPqWRVCAgtqYY44GQO1cKMHSL5dqkYlj7IIIl7kATFviPEGZNgBWYaMJ6QkzzViB+
LKvCVd+BxFyT1L3FUtWRnRSsthj7IlWaQBx3LUrZQiy72aRGwmeBHEJrntHXC1mGEN4yXUOTgEko
DpJwZVn9HdoeL2jM25QG0E2Xy6Ti8xp92+52MX4EdHvvu3YF0yQR9f0EEdpKrQiQgwMoU2kMGZh7
LTM/0TDoi4PCbhtev7W0el16dKFMzZDFEIl8AXfrqaAV+lQMtMCsN78UXgoQRsngeHDLdXD0aw3d
FK6O0t4JL9s1iBQsK3jctgv8x1JAEGmd3uSN2FIg1rt5UvYm0LqKKtIf0sbeOVSA/Of6nxsHC0hp
MR1ayyNL7MFxxQ36izDqdqXT/rGn5FvZOvSxg0n2i9IU8wP1tagjBWCqqd23Y/Y2l/ND6pNNgcSo
gbvhbjDp84AFEuW2vZkRIHGSzD8cFx1okjxNnmdiTtKNFfC9nAJnZXy+b1L/galZrb0R3BjPr59y
C7JD2S5u1LeVWoeT99Uzzs2Qe/saBp7AWLy1DzOga8LKZeXliNu9DFbNAp/FaTB3rQcONFdyJzuB
zou626sWCxGgFoLvgNMPvkHh4nwdjHc9svD74snDvLAdAs5r2TZYYzAOCQfzWQxAOxhM3lk6bDJW
PAnYpMMWlmwYfNuiDjABL2c3Lgu+ow2uSdzYbY/TOdJQOtkEkKGJqG0xAZbeki7bw8s5Q4/B8pKy
6bF1QX4BP2tnTHcQdUuiNO+eydTC+YMIgNHKfwYBbYeUAqjZ6F5D3xnid+7gAoYrp3VfVO+0A2va
byYI08KpOAIQ9+4Ziiq779ygdX5Thst16KSQrrBIINxOJ0MRPo48u4cu2L3heDeZQnWwgRv6Ubk3
LvKK7k3ViHiZ+z4Bjf5OYrWgJiQpeAjZKx9ZGy0dTngbOlOMwWcgDS/3U+HpaBz0M8lZ8cmxTMV1
Nt1BZxNMpmbtkHFXY13N5GgiZ1s/6rwcq7qB2+nolkWcEx1Gakm/9AaHK4BUhZWqnogwt3Kqbypg
mbmpH7KmWnkjbFJHEDObfNkWGQ+2pULrHbQkX4KcfwogjKMUpCA6VpRxD7tw2ODJNAobb+Wp9EEJ
/2rCBo6Zm3to3qtve79qk84saOMz7hRTr4M2TDPUqHcS8HbTo+2PaJY1Fg8cTKz8MjsMtjkwix+F
G6dBfW+RXDQt++6P80OVOSQaJ6ePS7QYYLrNpwWVndBg8zVZTaNqZLCixEGSLQFAy1BtWu75Ub3Q
z03mvdbM3zdd/ahHLB+d0WQGmE9KH/a0AjKlqLUbAe/XfOY0ljB4ndS4RKmEa4JbZlGVsves65E0
DvRGQi0l8k2DVKcc1Gps6hltVn51m7e4wuQAqlcd5/CAGvJbnbZvxIoc9PWgjQKhmncwTCeetBMs
pLDGm/wxLcw6mHy4mfZdpKf8lgcB2iqHLzTzn1u0MydoV74Z++lLM5DH1sfXd530wWMqjEc2PQEJ
+1rQfII0fZXU6OlOprDDRBUKkrIErCO3FS/L3N1oED1RybsufLBsTI9kI+95nKJasPah7jlGacM1
JAC1bu916pV7v9RYHKHqNtJpmzsSeP4ELRCEy76UmKMWGuRRX/jOm6YhrB6LVpkUzSwY98wCsYay
MKvBWh77CjxpU0A2ak6PCJG3wJjFZW7cDbm7xFC4CVRskOJ/CYcAzc2QKEZ+AASp3thiUfcVH9UN
YTR/ABIvb8qW1o9ZCyus0uH5A/PgohrlELpPY+UEuMCy0hWHagnbLyORzbVLi66PKBIWKDDR4VAw
MX33SymaJKvJ0MYZMrEtAEyzg8GOxIh5S+rvA7huT1HjpsEdhR/vXlaQwdotnp34I+2cRsc1Ds/P
eZqJuF1CdFdVizN6UW+wJsB+97Iy0cwHVT2E0s6b1y3DbdouM85PmK4cFrzpF9724gKwfuYaf9om
53XQDYLr/AzqIzyhMIeGcCSb9RWvlz8qPNPTjhudq6GwBZuvAuolTTlFJhxWA/xfPwYiztxxT3tu
iCubCWa101W6LO5VWBC7gR8vnDjbobhwjT4zSKcEa6/HhbGe22bfi5tixvWHxZZf1/wSW+4MVHna
odvjmgg5PDHC/ljez2N7XReo6jWVetIqrzdAwf9McZmetukidEB4Sy7ZvtDZ+NIi+31E2bhatd1y
ST3xzHycmsKXeTiJRs9635T5jxn33GbWj8Q3F1Chn8/590oQDU6AJxSuKkHyPtubWVaPOehzCtkc
yTbQ36NbhQR73cFIeL0UOX8PXVD6YV0iN6IsQfr1uPOpY6PZStV4W9d0LRqt2/FJeGF4KIZ+DtGg
Hg4HMWaDF4lUZmPUZgyq9l59zEJtGUR+yAs4spZDUtCxSCZZlgc5kGUVGJQLuUspgiQdyaay6FrL
c/TToSM+uGLzRCPgTNDK8BdAobRxb5RvBhWLFrLUoT/tloElYeAkaC1Xt4Xjyf3Cg3wbLnOZDPky
RhX6ZreWyHk9qL5YVTMkrauym6Ed49eHYswYrF4rdP3n41cYdedbRtP6OS2qejNRdBwCL2U7Mxud
qEkrCITS+krAsT1xHS+MqES9vZ8HeZfJyqxYG3boO6Y40Oe0WQ8C7KmP9+yZBX/aS5AHIa2yRdf7
AdIa9wR48WrkDn3TquNXSyGd2NNt938CxH++zf9Lvtfo57JQau/++7/w57cado051L1P/vjfn2qF
//7r+G/+3+/867/47817ffui3rvTX/qXf4Pn/vNzk5f+5V/+sNJ93tv74d3Yh/duqPqfz8cbHn/z
//eH//H+8ymfbPP+919vwDX749NkXuu//vmj3fe///KOJIn//PX5//zh8Qv8/dcWAskvxv7bv3h/
6fq//yLkH2DI8sAlLodsCjtGnen9+BPP/4fnYcHjf5yJ0D12Ruja9Nnff7HwHzzkPofKMshawj++
QFfDFBw/4v8IGPU9l4bEDV0X0Nz/fbN/mZv/mav/0IM61HBA7v7+i7o/Y9H/bHC8FxOU+0K4+H+E
09OGEFl0BaSkgxbiFeUc2YY2e7fiz8wnN6pp7/SxdaPKingIbR+RXs3Hvu51lQ97B5eTdd44MinS
EmhxmQJTB2Q/gieUtNjpbp2adekOYezettrbFLOcVxr1M8sHNwYoj/uoD24Qis7gBrntCvpIaKax
HNIPfo9egb5HNoZf8JwMak2lSrog0AnpUSYfAeDxXgMQr2oI4FYBrhYjsnswNbIoXEi7k8ss45p7
27nOMjDUgD1SCy4Hx6UrLEFAHeFWA1mdpmOotwRrB9DOKhPsW9454zY96qSOUx4myiNzIlKeJbq0
uIw542M+P6UMOllSyhXqkE+u7GOYjq68MuXJ0gJPnHG7yQKUAQKRQ8YXd1IL4cxNWbZ94moQIXKZ
f8un4LrU2bSnyNhsBxFY+BL7uP/DnGbazsYGMLdS2XYepq/hcm+cMb2eQmBNqAQhfXSzVRooXGdL
/bVapm2Yle9VP30C5NoABRpeApDo48y3PAFX1VHzexjUdWQxHHHZv6i0cRLBxY/Uq2+xDPtI1hbt
7iJH06gL2m8mokBKyJzMQ5E03P26+G8VLdJVqrINTbm+quGXvTiYbav3boq+aePl6JSfRRFX2ZXX
4MLQwvZB2EDjhoZuS7cb7psjLij8OfZ4xuMat7i66IPdDDZPPuVjjAJZE5fhkHjgRkSLytA8RpH4
zVlwD4NxqKfa8Qv1QapAkeJa+tyFsD2E76UM84TUSxqJEJe7kle4C02v2tAfDApoKIJnT31Fnr30
69CiKcip3graO6AxuD2kwnHspKSPOTAHkENEvyG8mdf+4PTw+2Zx6wGnKaBXhUXhfxYOdDQdceib
8lMBZTTY8bQqUkO9CWb6rXJgiJRNMB3SrlkRiKtFJUEfkumhiTlUxbUYRnSPZxmwQ2L3sxmrpJ+/
5Docdxq0R+givYewPkoWCIX6+TodFe7KNJxj4uUUM4orUsefGlZW12Zsl6gA8n0gw2sxm+9Z17qx
D0gBPBESqaANIzcAUGD98aZkX4lrSOIpc9W4NZh6s7OilcatkE/TqsQlZy59WK5LD01LUq/03JnY
htCX8QyuAbZvt/k4xGjoeg3D6kDCyU88iH2OveCxIujmylq54c53gWR6X3Q1TAeMaxL4CX/WHJiH
8kZoVwWLsyZZnZh2do9msiTJZ2eJPGL1Frpmsafg4NL1TRYvKleAYMP3qnS2bZ9WiRVtBzuOkiSS
w9G9CrxmbSWQnEX4r1yUuLM14dqHK/OmavkYh1ZHUxcC2J5EFvs2G69ckRBKP0PSp9z1MARCJAa8
3qH/Vyv3vp/1VwgurvQyoekyDCgYqDAX4x2aqkWYfWY+81aN1i+VU32dZFjEWTAAjJ6Dl7JRwBuy
L43V9aoewD00AbtL+YSrLxISUTroBNGDTnju4e6dYZSPy3te4KG1NO26g4lo7M23QecADrGOs6VF
snCTrb1iE2TwMh5HDUbyVOZAXEAWGMZjNGsAIHturBctsDoBNYx22rHcfKOpx2La2GblhVVkiBMk
dmA6NhCEBkO7M8nk+E8O7SFVR+J5dABLpB6Ku2GTTLXchi5KNTrnqDHVBkhuuAGLYMFs1jZOCXK0
IES2Po/XM5hNUT3CWHW0hz5I7XU5PpW5P6xbB/dYL3xdSqRzeQfEHbJT3/PBQ8NYcEBn/dcgA9nX
K9vrEAoT2WhpnHeAJ7JR+BsOcknMQiq3LM+eBtYCxRMpCkLQ11ndA3lbYj6DPk2hlRbXYxehpvNJ
ovM6GqCxHDUUSkWW3LeVczsXwsZNTkRknPwJqrQbqQGkhTmKzYt2vniV3mhsUjklS0ieR9RVvMEH
h92BWGjwloZBse773aSDrXPUTOyBikeBmlzIsYXvYpmiifDvg9Pd5P3Ywsm+u12GK4egAEI5b2M4
LBCUPG6bfmCRSmsTO6RnkUW2F3rhXgQe2Rg+swQM/fuStvkmD2Nsl+cQJgMrGFnhiJDVoSaIC9Db
gZk8J88lLD4SMHJXOgRjzZkCENHq8H7ua/A7R381UF0nys021ew/2gbmRagDXXntvMc5+cx0ClBv
+D6nCsXl8CuUMMZV6IlNQxp4GxWDiXt0GRp0MiZlOovIAzcBXOMcCCA8gTPvMSwGmRyhn6jTHZaj
nx/DCYhwpnkgQKKjGVJUxy1cuWhkLTFiCAdYsbP6HPr9d8nhdykCNeKsfLMeUJcUrUsoEZJYpimP
hk6uoZsVZWHBowlqipHAmY50HOlCx3j0v6k7kx27lWw9PxEv2AbJKbvdZ6dspJwQKaVEBoN9Tz69
v32vDdgGPDDgiSdVBaGOjsQkI9b621Zzjl27HHV77EKbhoFQTMPN8PkNYRm/Dd2LYUz7eFx0+rhk
o8KCTGnctT+zXcZblZ1lq55NfpQBbSHXuqnfZln4keDjAibpz/2YWpTGufBEJfC+US48wPnM7ZTH
WSPSEJg3mCp5hJdyIkdMFUTzHUbxiTPJ6n0IvCVNvHy8epb8oe0017nFU5tCT6X9Lev7n7YHp6Ob
vInKH186jedGG4vj9I8LcwJfQZn4uZRMBFAIfk0SyZhCyt+EY3cxwc5doIbWCFfvsxdwVFkJdueX
+W9p+Y/03kL3gaBFrEenWW2xTNuALNk06O1yjJa2gKWt+18cB+Eyy7gS0LgTCs4V8iMAh3oZsm5D
x5MHYDUVJZGndECy4lnuu9tVAKG6ODS5OUbWRg4YMYhLQHh+OA0v85LNSb4gzSVr6tSY5RaqqeuC
tpn4dLQnbRw5/8F3iYkhD8AnjVqmBeXjvDS1fEEOtYfFcOtqRgzfSt2wzuMyhbRwnTmu722PrlB7
MJYprNfE72vZPTSTfbGWNVapdqo9YOn7c3SW4cNHLclN5BBDsDxvTRG0yOCYhwExx/6qpfvL5o5J
PuZmKCfnD2UV/JynQKXFfT31bpRWNhjwP82yeDQGuhCszrlqWTPTig2o3c9r0pDVB+uvHe55DuEo
cHfadR6kqrnY6YvNtRy6+9weNILA58wcCMOWrHyVdvN38+SmvKX79rPW2zEgN4/ApvuTWPZwtdf0
6gqebJUNFH5v5RJ5phsuBXxpf2p0XzAt9RZO590gUCRHC/naCWS2pGccST1eCOv5tDmpQijgd2+q
Tm0ndgYOWFmfTdzfmyskQ25NWmDO27fIBt7f4YW0qtoEObSd9C9tmFngcIb4nRc6WrLO6a+NcIt4
a7Vzo0kUCfSVMPa6ZoTf+0e6yKgtvuqKiKHB2ufoPtYUonio8/LQKzciEYbtnrGYWHcgeSdncljG
f77Zx3RO87kpPdTa9eKM4jcjGFNrPpyzxchiszF4mt4aL6Z/XdNXOLyKIBL1tVtFsurmcXA3QiUd
UD7LeOCQBA2AcAhAa12orPq1+fJL6++Wt/vRl+4IGMiNU4FXpk5SpOKH204SSbOeRnXjHZFP7qFH
M2yANPgInooKuRdHdPQ/LTWEgwVmTWATupKm+OObbbyV+adqBytkkGKALusA9S4K+Gl4tZrqV9nK
NNT8MmHfMWmoc2PYAnXYrWWI4D/0mcDbmeggvZ2XuDbdP6q+35lURiwZGuvB+IID+kHhFpWt3v5d
/NJLV4ZUhh10l7OxazHZj44ckRDAtEHj3qw1vQwDmK09VJSTZ27YmcoLiKGPhtT5u1bVer2zk6dh
4Voc1kAIZv7SuUNjHA1a88fL9G+HnTLOi3ZJqnTgJuL/tqUTZJSzR4MsHzxVy4RksWOjW3q4VDm0
hfgtvFbnMZIDZmvTQdmTE7YVWZBdAxQzM8uaG2Ed416WCXkR3JGICLZsKCK/HFG1YP+WBgLSSsaG
m18b312O076iClh5TJOtHeQ0VJd8vaTubB3MYblkzubzWJ31YBd3w/pr0ZCLC7focZvMzaGsAe1t
b/9ytobpumNebOslLHSaDxfvw2LydWT2RAlcjHhgDkzxbKzOv6rqf2haBbPonzdhVuwDfKMOkHXQ
F+XjwE8hMO//sZQVwvR5SSgf+k5JcInJSLulMD7RMvDwps49pYUGG9BzsHY7GL+046pW0Jprylsz
XjfQ+UVCvs6ev8XKlGtosVzmsngumvLHXHIWWE1RRe7o/iC26ynvqje1+EZCdPzJEw3Mj35dd98O
VhJcg1kNx7Kar2TLX80quxS2cytaEDq3fmx2+Yn9ww/SsE1dtqK80pKqTY+VEkU0THwbjpRXZxYi
cL4rmQl0RtX3wCxBUfX+w7OsuBhcmCJOQbH8YfHlnFbNK5g7pKVKfxO9+nv1VkHev/tG8lygkDGx
tpXRIti6Vx88YEozdSxN9AxjcUF4dF0cIz/6Ht+9tOvi5CrBeak3Q5jv0xRtGRWruW8edycN6l12
ic/fL2gdMdPTnSFOMcvE6md4HjIKwr6igy63rl47uQntMno8rDJc2/mJPpaHvifJs5DCiReUmsD/
9MciKUk1rwqko5sR6M0zqnMuAhizYKkO9czFo0HMhVu981rVxqNtFmOIiOdzMrssRr3JUrEUuL6n
PHK3+ZdZ+7+zD8sCmqy7XEZN2v20abwJBrE8G31N1nfvRz7Z5SdAcIb7hcgUahSrcEfjnBngI6TZ
Q/sqBxtWzRtRF/Mz+SNlvOcvsuTOsIAmuKtx/od98ZMX/qbL7N221qMnJ0okZyjEi2VZh1yVt75B
b8Lnkb+YaYnVgZW8pmFgQLfb2weee8j592LBu3sB3H1ks2IMa4wWIRalf+xX53g72crLsM2jVyGB
ZTC0p06b432anxcjSgfxA8Dx1uXeLXOmf2KKPZm9lKpAf2mLjOYEedqXPOmbs6cD6IimPbUeUedC
DLc+81+J1MbWkUeDxb1aNflPfW1+p2YRNo3SA2kBEiCXDlRh0rql+b+7ybMOWOELc31catZhE766
jHWzQ0AA9L6PF381P8euGqg3A1m01kuZuZemEP98Zlt7r+JunS6rVz3XkzprbXmel/mkuA4tZsLd
H5/6ja7h9KV1tZ/dZD1O5fCXKRBSsL5krvckUrCnXlXvYs9ucrn51nwyrZQNNz9ouvYMtWFxD7q+
e+WMgxxtHe4+fX90XCQ+Y5f+sf0dmRyDXdtfVJGdOi5+7CdDkhGWoU+XuapeOr27YMQDpV6zr6px
Pww7f24247Vn/t0BrlubDdNukAbCWOsB2i63IulvXy5tnV1KhgTVX3Lj4Jo+PGrjHSprQlZiMx6Z
mmcE9/uvR9EY5JoumDrgKns9TRq7tpNUViJ2DA71gQajif/FSE2US4qop1nVS3XjyO+jzd2u9vJi
7R0IBAs4uXdnX7hvRWZY3DwNiwHXVtBIiYGn5TXqK+03iW7fi8l9Klpwg5Ejbxff02Bds2a95ouf
IBibI5D861KbUadD0Htm9qu1zbOTmp8rD7+pXfZdc+IW3pK8dBOzG/+6s3fay/oyj3aCSR6mIf09
+9W/HSJydM0ZKpQ/stOharPJH3+pyYvhd05/MKpdWqIIeSzGu1AXfbPyeDW8Gxm1PCsmqCgV6aFq
/XjW5HOp3D/V1j8YNe5YY05S4aFBaOxfulFjWPZP5R5Wonpb7SmuSjUFrmbFVj0eSEp5MjzjuNjS
BBXQomL4yBxqP3J9ORLIzO5DK5tmWzel/d3Ln17+oiwRz6b7gf9twek0R9retOwRAt5ZSo4g3fth
tiCTs/Wc+05668wuLrzpHR/mdRNPFTo0WBcZS1Gqc+kc1r3i9PWqd7xRbYg3reeHHrFE36V7Hr6t
vgkttixEWgcEGgEVrM+mIpR8iFAedlv75OGbCYbGMo8jgJK09X/+JDiLO+ejL303rjoQ3bu2OCsB
gvoUFMZbf05sw4Y3sJWXKyk9/VLH2TbQBwkrBDFN9ZjhIxHbmT/ZExM8K3aoONgGw1cBUbZp04nD
wLsGXxTN3TSHotlxeK3GyWQ4CPyePuD9fhVY3YPWGjxg9rmwlB+io16MkSBqhuWlraakMYCLhmab
P1X61QgcBqbvPg+W1FEhOkGNlCweSqYxYJ1yLEIXPNK3mtgsTepu5i+1OmuQ+qrjAA2lVU6JtGfg
gd4H8c74O1mr+TZU/gOmHMBG5x8QygUZJ3DvMP7pBZ9Ztt/NJUyTbSOm0F+rKeYec6Oph3lPNWeM
UPflSbpu/Jum7DcBosDqsgEk4sdv+ljq+qapw7puvw3VfxZAt0dujnjqN04wjvinUhuyiBKWr8Ia
ngQqWV9Zr23nsIXqYNyVv/WnrnA/snpbbjo3XeewDcnMeRyavr6w6yESYZd3QpXLByGt+4Uuw3lq
l5tDEUGkK/4oWWVWx7wfsvuP46Fa1YNDtXiolS3Ico6ALXO3cBnnnpZJR0WzYVBR3znkferrt7yX
dBPQmfQDN3HvjL8xxbrBTIpHaAztn3KYrANqiajYu/PAsP3Uzny8U6l/mr383VRzGs7EYEdm4X9X
nZN0BoFw9A+JnjNDEyx1ZHC+Lpg9HjT8KozKS1CYzLVDMXxTnPQ6DJxcKVqMBnlypIs5g/8jkdCQ
djhKPpC9YsEoC+4QZ1jToBQ8VKefRFzKu4glzUIqcbtI1ZYfdGlqxEUd4ym5MaH9o62PFVrtIspq
gLw0XfaoqDYXbVFfRBZBnjF4NT8j1loFQHHoKiEDKH1GIMxObQNosijQ/1XfAB9Nq4z9dRdh6jHk
WvNbo3L7WeMFb/cOWXL2oLnIQvi7r4GrdC0EWA1rATCkgcpAWHJHdO180EbM9t1YC9YdnB6jIZIy
E1+ZIw+zn25J2bZfpgueqPPv2jdrJtvB/juJtmSbzvBXyhzio0EnOcLSOq18bfa6PDYTcttxJpPU
NPWYnBobG3ge0WywIYudYltlf7oi12NLjInfscgOqbtHsrBY1tffQpGkbWZqiusJga60rdCf6Yvv
PKAPSlCnuLOzR6+SB70tzITPi5eTIFp+GoMXKm3bQtZmh2Vk+/brzGV6I+nZTA0WcbZC5SqS1rSH
HAIAwKNXbJ55z3Qlyygrojqfvg0ctKrLH5eOQXOZahyQWXfdp/Y8tIviIY5dVFqsOM3eP8B680UB
8cWT8K6dlV+9Qn9UKYPf0KuHytG7sECM6xlLuAx81EA/Bx6Qaex2YB6xRKQJtDV/jJEHsGpZmqAJ
fLJQhjftHGa9gqDghGeT1dJozvUrqErUr+2HxDhj4iLcdFSLzNr+sTWe00dcfdMTrNkUlPwAoaPa
V1F5yGdbZO4MkOgr1J9s8mgi8w/YFbZA+M+yG+aAksRfmmJ6kRPKqQpbV9eHy04JkSP3czp2XShn
MUVjacznTujqqDQrezR28WIWCG4nRu0AMMk4Da58Hn0b8ZwE1s9qIMv8U6b1Q6MtOFkpSsGs+JCh
wO99Pv1xg0sBWOhDY/MihyrPgBq4B8rRx8Bv5jI276OqR4CTTKW4w64o9dDDoRHqDhPe59CVrMd9
ZhqhM8EczSJKx/KHIXOYsG07Y0SgjWDag1zejLHqQst2EHAb6uZxeyldicvGt9ctrNGyA/V2Af8x
4KJ+1Hok63b5NOTqOthknzYy8bJoN7AAY8Rd6LTYcja9bj2gvc/DbuY7neiFcCy+1bk2LQZcjcqw
XoUIp9Y4VwQWDv58phxu4i/0lVmg8KBF67HS++Ns6jPisQ2Wb+WPZFU/cRege9jsaN4/dBQPYZX1
Joite7Q1C6KAlzjo1vKxakeTK8rsotX82tnk7qvBXzWKFYlamSOnc7900bPx+NMTqUJ1QB/zFO4d
CClKgW8vX99aeT/JGQJJJvCR9s7J2jttuPr9sS8YxZ2x/cWJogEZZH4spE9n2YR2c6CHoVadgRca
2abtTrcZNZ7hQJKUMsrW89jiD7GV/VP1Fur8HY3Y7iLcrzY9WIv+0W9gH+SQfytLaoeRDayvir+d
WafntD8ZnSK+mmKdxLIhP/YN9aaRaQ9F1Wch5Gp7WLz8LXMJHnBwWidTq6MpsV82gUyw6CufNdxM
0vy+nBWuB2nofSokYMGS8io1W64HqauuOeLjBEoSzLe/TRoyVdsmr1eysaMlzi9y78IWKCF0atKX
MvwNOV6DKJvxIZgGj3Lx4hasK5vbn4bgNsgHcF+LJXJCMU6N8/inHkFNKkBOgJvhTaY6mAzW4GC3
8V9M82pEOYMWjDE8JSL/6pLBUFRDGW/1SK6eNzmBlbMK8M6GmrJ5F1q2mwxg3umfLcME6eh++Us5
vvfa9ErsLSs9phI5MTzl0tYitGgc2ny9R3K3z7x12DIoE+d2VURdcxpMLZSEXg6HmRiw0K+0MvBx
MCdw0v8pCJa48FMvMef8R69pZ9EY4qa39t9WYjHtXMtFC0ygm6x/eNkgjp3pfc4lyCzekjpu0yym
PgPhKEIfQCX318AAS+HJ64wOFzEma4mHAB+S0t7e0P4/brV6cXOfsS6pzGWOeQSxPqc+VBQHv9ag
3C19AoMpeWnFS+b+3jz0Y5bDhqxJJIoMnFUHfAKVwnmxPPl+LHsmvVyrnHhz0fQ3JpezO/1pBvek
yeZNed67VgOUwwC/teN8mXZ1McrxZa6aW9UUie/nx26obyYCr0xWf1ox/2uG/pvYr1/A08Eo9h8m
qH2QaWBaiJK6qANyRfxd3jILaLB17GhsG7Tzy5TFnWmwuLFlMBPQG9VxmhtQaHlpgxv2Uj9YZfFe
pPWz0rP3dW+PuacuS7/1EAHLXWX8UnSdAgim2K/c/L8uP1dzYwelJSK3U3azqtMPc/cArPoD9bt+
rAQz+LpqJrezpYKms/Z4HsUC0dJDx1cti6NQR+lOV6o5vFPooz0Fk6FawKCv7JRbCArM0jLjXJ9X
XFS5fB0684AsVj9b1ezHlgt5XoFMPRo1ZG+jtV4o1228DDlFQ3o+PqQDk6bYeu9o46sKLVfJGOHR
z0IV4uqW9qveqIrQPuKLe7vVknGj1j3TRcgvRRp6mQexdGGFIeFcw0oexml7LXfbeeCAOFiCjKsp
wwVIS0yaSP/OwHnTGlfVPpwK1SZWrdsAtYzirlVt14I89IOT4z7JcA/cXP2NCsbK2NAIrh/uxpw0
4P2IwHNfYIn2RN+dwCF6+yjgMhhKh8SvGC72vD+s03wpZYsDw9VfVM4ev7jLiyvlFGFgSXkr+3gv
hB6OQymSaToMKUQg8D081QLcgsd2RLzCUs7usPI6ycnSkG1rX4UrYGmt/JfJcOROfg/SztczwhPm
zJZeS4al1ttWNK9MqBbWkRhqySZ5v4AvQugSm/bw0ad4dIhQFtQ7ZwhK+lIlmTf99BVD4J2bMkZZ
P21NAoJU/6Ac99QNhOUZeloeVkOvL36+7kG1yirgo7h7suY6dCfHP4iU9GWm9r5MhDTpEchGRMZm
digWW0WpNz83cs8Ai9ZXSBlgGAgEryYWKKcV0iob5yhKeV06vT56tdguZrd6oNrtYR6y6r3J/mpi
3c+TLBky9u5gLDUb7mIjI2iXmRV6B4L183gGHwi7xTbZZ8ud40ZHo+1NBBltJSF0WJa4sU9eZmLn
mdzI0dwwx8+b9Fp7yta0O6Y+I2s/WS9t2SYlhXnXheTZoHWJY5YIuIDTURUJ103jTMHs9Wv3mNLX
GHTDtj9Ydwm9j/v+Mu7cpsVkVKdMGAerWEEI1uzqZcs37XHvLinJB0TVkzLdu0TIDOC0QV16wNmm
WtYLPdyv+gAa5QC/0ZNHzKzIUFBtJcgZRhptyTVEMnmBJ4mKFEs7tfW7k65vS+q/WZPN8MShbmSW
/5K1hNRiTHHCBSfLlo5T6JDpdZuYHcpiYDFxizzKmJKPZJg8AGPPhzWv69DY2Z2LDC6p7fM2cfY0
7EqGicosLqZRZbdKd50jXkr9Wszufs1mFFq2pWswj2o/zw23v7TXa5sJOxbpBCw1wJi7pOnSQlp5
cakvP6sJ/LEoxh1J2hMGNA7AYcA9aW1vSw8BkWJVNK2/olfYNCbklv6QFcchnTDLE7lb2tq70lxo
5B5ccU23X6oq05jvakqKJXsXGVOytkv9WnbsZOSEL+C1R5+37Wh8aK73PmSiOIL2anz+INSTKU9z
RmLGsBpAGKA+BGISne6ZSc/nz+AvDm3ucPN0MzKjxXlysjqRjq8dSsp/AVHwYc0mebnTFIrqkQMC
4xsCetpg6DzXO+DpzmGAndM6rKiZvevTL25XT6Cp5YMu0qCbRzfescSPEzccFDWThbcBKGuI9XQS
aTr9mi7112oMsbWJ0wrLsNnaccO9f2y8q8VEiPhq+Nrbu94gpwvP4GbuZi02Ou+8mgzc98mw0IoP
1/kQvgtK5VzRva5nCxdmNndVUmRMoP5ddmIS/hk5bv7bzFkg6zLDjTq92WyULTi41WRPnrbiVMKR
QG/ps957MXEtm2wXZDTlEPnyYBs5TsLF7BIMBMU543LO69aCD+zrhAnhbSjaYNxNGYjJmkD9PJ/w
8znQG80/wE4d52k9le7PgpOhkxnXCI+QtyZqdj2P8iKvTj4b1K6h/TMlscHF3ENOexsMcv7Tr7i8
TJJ/AwcxcqQKFxhrFAcigg4pEjfcjtoUUZASLz04l92EmZJLNGrGL6b+NlxS659Oa9ohc9VjvgLw
1NuenQqtwxkH7gIUVxtFktpCRWI0Dyh2tiSteUN1Cay3t0jDaCUJV1wYgeEA4e07AEaxQZ+Sc0hn
9HXZNudHqraHflvwPt9VJMUjwpss6hv90dKR4BiWc1ZWBU5NhlqfDk/QRAyLrUMgXzEeNCxFtYMz
lnBqYuqx59oQrvq0XTc71ZnbvC6yjfrfaDkvc42Bs7ARwiGciIYtu6L/HpNpVAdT7zCUlqhXbI6H
XHwYTjm85zoYqWr4KPTVZpwwz6J3Du7dgaTVpRfl3sPdAYyPCX/hrO+3dYbjrYYxPXYy1vw0lJ46
WXZphvnkC36urnbobffDd3kLCBW6CRqMaIPMnaMa87OSEMai9pCktMTpcfw86WTKk0nE6uAhQCkZ
JyphElndG3XUAKOC/w8dgqdeJpPUkMFAjXhzfana5sw/RaJPfjUsxWa+ac85E0Uo5vXs+f57dZ9b
J6wooavmL99naprwcCpUfIFZ5R9UKGPA7nHVLtqARdWaOxRsiTEYj1ruzqcF5SCWFu3SgZcweLQP
01qwdIQpxtfzqoovryyQK2DKgckjv8+RxXvlK3l0x5XXjCNAJ+Q1oYrmIfXROpBVCxVp99zoIntl
Lm7DyhogiUeEAB12IVvkF5zS33rrSjSEDZ70d1LSbkaObQxiCwtz371ss/5YcqImcNNnC1gqVL42
xK5+TslliPDHE5yne0xV0G4Rr9b3qCBy2fC/mlT97CVB3AyLE8QCo5IcXCOyLQY9zTfjYkdC5sPC
+r3ZxLvPJe4jHz+UKfY8mlSO6DUeWpBCBA1gua0PvVaBENR69iwqtzgQYzVEcpRvRpdmH9KrX3Qi
a+7272le1kQfrebg058HwMiPnU08dta7QTyv08suYD0HKyerSyy/VI+BMC/xn/LDL9mQnIXAGHKF
54avrFGaOuT+HFMiE6oKA05qcq5YqODYKS+MKmNQzeYU+cscOmU7Xwa8Sy2StHbbbqOtZowGYNNb
qjOVA3AbmTisix8PtAhFLAe6msbITPnWWgOauklzJ7YbAWGjSJexdm4Kyq8fKpcKutrai1C3SqiM
tXpgkG6jctSByIufxl1oPCCZEs50pDn+pqHVpjwke8SqtpL2wtDYpqjqVLE6uK+br1pLcccfYBcM
o4kJYYNq4vhbhPZiu/OMdMb6oXYUY/ZqYCZUszhqVXMx8h72j5M2bfH2yvzXlnZttKbLJ9YGGU4K
kemKCb9fZMhh8GxnD3oGtVGTAj0LRttyMVGrYfO2e1wMg+sXiZaNhzZ9r3FpXl0JQmLN5aOaGj2U
BuQaiAl2/ad29H43yr7BviMMMB0vop6PgUQhh8Iid4CaV4dtJ5mh7oiRq6x4NZtXvNFsr0UNRMq7
FJQTOYzjlr1OGym5m5HZSGEmWCSjPzS+8WRPuLqyjDZoG4vUSyba59ZCPZxJdSi1YgzmUWsfGn00
YReAJWRWf2Lzw37pUxbuu2AHWh0YGTa/4rS120/HmL4GwP6A+uozENrX0G02cfnylf8+VU23/qrz
f36HjKEs3V8Esu+Ywj1eVX9YGHGn1x3Vo4HkwVbmYdTXlondPOy1QJ/Mg0edGbhjq4VZBxSsLD0C
8OLt4yc0I7gLVsM51CJPvHUP87w+9vtd0NRr/0xLwbcx8Jjlze9K3tG95/bzPjdHR9LSRK6xfo9i
4G1d2EQt7x/j6y/aIBDQgXdTBsJz3eHDvHM++MfN0l5KtCscBGkTdsWCimeBi+ox5fklNFKV/qhr
zu9CMyP0F9/ajOkGa77QC76s+1pvtPhgqi62Vh/1MGXiAZhKxU7gHxvq6HRs6GFjW9p5k/XP3MYG
hBsndvLpTSt35GpGUaKNyPOorHrxXMJEauud53DHx92N3RznLRy8j6g6Yw/eW7QOKAyEgZO32ugI
GzamjGqc+KJyns1A1OVhMamjWevykirxJCdA6SyryiSdqptdjz5SW+0Nf2wyCY2DcJujnToAhMOs
EUt19xWaZSRWTkIekdEjk7HMdsAegWSQglB5zBycZW72z8NRy8Kp/9S0e7saA/XaDN9aNSbKXbZw
MNzPvfnSWufb1ZnDKrIDcQDvR2vJQH7z/qkS82fTO4+jiwbZnZuXwb7/fH0vKe4KEWJn8GXW5JjQ
9NWU9nGq3sZZ5xrPA3/M0CvwZAOnQFk7bNOfrHeItfDn/dDZf8tV8ZTRbvMLQX6XN9s74J/fLUyY
DvM8Xs1QNUV4P56cqf1HRtVDKtrtaO4r84GanmzZWCcsoUgPsvb9jvgMSxlVuQpxsh+XHN1rOqsf
w661cG/WZ8rvuPjW2+KZxMYUEB9+PWxBbXBLKqzQnW/L2HZXHpmg1Ys9gr8qQ463eq/YcGN9z28Z
W/3SoMg3Wsk8abnHkg1It0+8uS3SuL0MW9HTRwHng537ZBno9aEb52NlZJ/aghsCDQBEl/U7Vevn
jEagaFqyG5R1Kbr+O22GIbg3VkD/GJeiNN4QG7gHry3fcm1tYkdbz2gAZDJYsN90OUJdltvZdvaP
0VBZMhv6se9158FbN/JhNZa7TL54zvTuo8uKlOaDFcyyJfxyOvS0EsX9pqlEKVhURQ5YOPnb4wg3
Z2nCQsUIRK1WDR0EX3uXi2ezbPSDq/zu2JudG6Q00BD1gHKxzas1avigGwIbOLMK/ZhtUHp+g7l/
KH65pvHQgtVQtiF+26PB6tHKv7aHg92SzmGoGL68pWOH2F+l4eU3NKJgja19m93jYmiv9MbEVqoT
3tHnsTUVSVYwwBC3UTBlHfIVkA2K8NIPbQfJCyY064fMbE8jKtBtRnK+EbxVjdsxrR7Wpn5dR+9P
awr/LHhZGn6d+ALnCN14X7f1yzgAKpvW54KfKZom/0PT9yLBD8RlBu/kSO2BnwCSdGs/MJ13kCTb
l2vPT9W6fhIkU6HhQQ/qOGs0OOKKRVoe8sr9Mrf5bGuuedZXUj86EouOctF/t3bDFLn5WZJvzsHW
/OI6pp9m7uxJ6u8fdN8C1SlS/I1sO2GIi3bttoOELSkfrmflbHvLfqYLXE9qcktDBQ2UUP311Dju
f8XI/b+2193kn74Zmn/j/+6v+18sef8/mfBsosL+zya8q/z9t5fkU/6Xo+8/bXv3f+Lvf5rwNPc/
SBrCx+ebuqMb7t1P918mPM0w/sP2HYdfdRyB7ejuf/vvLjxMeI7h4sHD/WoK17mnYP0PF95/WAAi
tq4LRDKGCR37f+PCQ1jMH+B/CtumaIasVEf3fEMXlqtjOPnfAupqXGZy3sOpHcwX+DImlqUqL0RM
wUw3lhv9N/bOa7dyJMqyX8QGg56v1zvpXnnzQkgpJb2LIIPm63sxe9CYGWAwmPd5qCpkZil1RRNx
Yp+91/H4pCtdUorSyf4DWTkk0FJh2KPTsJWz8taUYgMZiM8+RbF0KJuZmDfv04pqvAzB/GgJfMsf
TdxMTLCMc0tiq2ourox/ISJ+CQs3s479Jy/jUZ5tVJfUKvaDN30YDYpxk/l73oFtcKORxCbcpf1n
hjcnzbK1ijnVYj64mTbWtJDEyqpP9Wfs3nccgzY2vclVDEYiRXTJ/PKth4RhW+2ZZWlNU58mfgeb
BqUOTpturN0c7cwUr5XQ/h1cNTL/zmfvUcraXfISWv0hmsOHujd+x7D99mlpl2Z7xRNMv7ymOZB6
95CoEt5o3NCZO95nbcAoXCNZKyM90mRKTqk1vRrJgMEeSurG9pK3qG7Y/MQfm7poU7b6GHeot9Fm
tIsXqxIv9ALkPqCHhV/XPczCApcldwt7jHaO/HRNX3AUsL4YL8quqem6oQeyL29s4bEXhzECPcrD
VNjOqlHlIZCw+YdR7GsxvTLybd0gBBHYnzl5lz+2qtVqWGDKumvPXV7tsVKjyHsE3egpmdjipt1s
t2fRlgffZMie2X8a/hbXyrCOQ+RQ6id0WHVV8YPTpde+np8Yd5zjhkQ5jH1ErM+YMDKyOwoQhghL
EiXPDpYENcawwF08jlg0u/CrioPooILpbOfTk+3zYOVj36ykhMkh4rainzfDigpobLv2eRwCuWnH
0dwSvLshZ6NaVrlKMHuEIH7s9zyEhlZcGFaDtcNSFT1CnJRs/vTUFl+jHvdFWD07ASKj6fG8pPW6
5tRCxR9tshH1NmZjobHnruDDxCgYxufYOXLX2g+tosUdRkwPGIJN41e4xfHqj10xbboUXk4NU6mq
f3vcAYJKvekOTUK3bYSYYCUWpe1sH6wsfjDQmpeIANNRKZjQ2zD855dsrn06cwEp6qr6TcKOxJvf
rMMB64bpkKEb+6tfG7dwIIeV+lGBkba8F0Z+NEoyHV3w4rXGp/RpdhZkNelhDM935ORQyYzgDpV5
o6XAYCPBd8z+F6Ntr0liv9Z98QtCt8eDVZrroKqOQZr/jE6htl3g/K3T9kKt/zrwcHkTbVojidtV
NpEZGZogRLgqPzWpH8o8PPDl0Rgdfxth3bbCdNi1lX5yQr5gMAxWGq9b9UMebIzYW/pS49a1kxcG
zTBf3vGeZ2trtXigdLMl3rQbhvinnJkpG/QRfYmi2PiVOstcXn2/OHgSxUhxpJc+MTvfVFDQHBxq
sYEKhP+WZAlIFYPSaKrFCUAxhK/ixitpEel1X/PONrepcp947E9mmRx9Q76YIZ7VqSXzk3EL0wwF
sdBPmcQqGKBOrurgHOQkckIGN3Puod1PZzzqzpBUX7o+sfGN5y9+BKAkt2+BCP70hYFZ3QsZSBk/
Ln+oVVlgPMZaBqV7GuK3RKj3hDN3nVUDwyTjLd6Cbm1ZxrDxSv3kKr0A6OVLbJfXkv4wdb298iKH
iclucNE5kT1SEHtT2H+mVu5l1rhErSgGy66FeyeJLDB3eY6ajxC/xA4UAlQtOvgBWlzvB3pdBDOS
7tCvImeOdwu5wEYw6vNX6suzHBTH0yx4w48jt8GgP/0IiSyZemPTLgmg0N+HaIwY9Ohg+sl4N+uF
1O2aO4myufKnxcDEOIOhvGRD+eE0yMJNPDz2RK+Y1BC8G+SUVD3upOVfbK2enLiZ13R6w3VopE+R
GVwmiIyVRYfKw+9gRQx9QAVepZ31i5eY5qK8yBiKe7EkasMPhK+HPCIDZl0IAXobWnCEIwzUtUY7
z1YZHuLEhpMSTU/dZBJjwJYyVt05CHEozP4hGfqDcp0nJYKUCtzeteP0ZYKrPHTu/CdJsW3Nw1UG
8tOoxa2M7Hc/Qv3VLG3uxFtdRiMRk+ivjFyIp35EFt3f+ZNHfU1EYl4cWMowvyK3vWYRL7ZWtr3r
ObntknrpB9b6ntwoKkHQ7L0Wo9+oklvdPsviwWiHs6evrUedHZbR1zTpnTXWbGND4qxc6sdRmVjp
6ugDPPylqUzeGtKu1eQfzN6TbHP2raqYk1rF01bq0+DYfxIjIl47yr32EekzwvAZZtCdm4ibhnaE
dbun4LVoRdT1g5Va7K/6Sc8WkP3Fd0UTu65ri10shrTq9zT+tL3BYBStWCYojonSCR+N0/aTJ6/q
jzldj3ysfnzLtTaGWX0yOvZXLPQkdwiea3vGtrpcUFnbN4bXfPrWkG8Nk+fNH3HJmWo3BTXSb4bj
TNBKdzQ4qkann8zxPZuEBOgI7BM/YLEx2mNVGk/4ktBR8/TeceLgkOlxQyj6K6QDKy3rjjLjdYiy
u9mTQJACDfZZuk9WV2wsgdnI1U+LNDaSwySKZc6bZb8Z9sTZFMHc2jSh7+k1EwxJusKSicurB85i
m1pGew5i8Yvu/qsUzEi9SUEKsAKGHDxa82nu4aYPgissAH5JzJBbx8S87tvy1DclDnRMn8LMsapM
N5IKIFHIjOXTmOJw+lvgrTgsaG+sSPMjspfalg5tlZKu2uKXsasZ8yvagj29zjbn08ErrhUZEwku
ESrHyRmag1dH0abFEQOh4WSM9KWq4RU2mbEGt/oDwCz3cn/d95govRRowPLM9TPhvpa9MXJZDzqT
tiKPdV57gEFjOmVZeZzdgkaZwXAgGlswDauX3Bm4A0H1IgblcGakXql18MAKcR2ZX0mPDqlMNx5t
0HpWuIPcrcuCoRRfFiAno+fg+plRJ5sJNnc1EtNtYmrEyBt/ImL5O9+1XoNFn/GhRjbEGlKPqUSt
rN8Jqcd0jsOzcBCfPR+jbTx5301NNCavQWgK5REX+iYZTWCkypeOXUIrLWMrBCbmBuZ7hTkh8Wg2
0dY9p7F47oz8rTRtumIjjrLpGqeD82gEyNPe+GpqSgjINvyg1AHWjIo7meOZJ/GPlzEgYlBkWL3o
bdk3+mI+z/H4lDjj63KHsKpQyGoTL/bob2Qu3qu6PAIgvBsk8qeVybUMKBb6gWU8lLgDBtfYwGx9
bwePOGHnTKsRUaYDHVdWxZPVYyHKOu9aDP5hjHK4mFBtmqA9GDNv6HJLUMhOpMonQT2I6ArFdnld
oAK8WXhVmSOyd4FdBZrVMBIoDzrhATAG63eomNDTuOe6+7YaFxM8lRCe0/JsWWeF/RNVb8e8bWI8
U+mSGAdF65vJi9fZH7rvY4S8/to17qLrfkQhOxhJhpV3dKxYvoQ1xgNabQRPjoPM3H035ZuOcRmV
lNWhNdMT3e1zEcWPSUbwE58tYwDIYyticf7sZKR3jEff9KN1OLknngCel7DBntpd3MkAyZnga+pz
jhLAxzcdtItCWfaFY8fa1u5w1k37LSf1Oeq0PySdB38xgzcXyz0k9zdOPOspbDBeUVaRyULZZCNx
oQsTXRR7c+7Cuya6qyxxSSnGDeCd6ZI6FhOvlG1zmbKTaKgW4izmeZvxZXQZeV8QkgbIihVRkp1R
sfTnIvxDp5yhF92tsex6s9RXahyB6zDyD+s85jwl3G3sr0DiY6DL1KF0ePsGHX40BrsIQ2bwr9n+
aaw5zj0RVSMUxkIJ8OQqHHEx+lMHHQIP0cipoip/6LNVrnXQJpF+y/r1rf7sqc3QGzeIp8e8C5hB
okDJUSEPfcqRQ0QbaEaPaf/CeMCXNhurZQrTrq+QjoqGwi+hn6EoDooZ9bcZ0zdmSsGLfeXtIvhu
2e96Em9z5e6zgkOLp475/IcG1J1iT7JbCa/ExU2M8otAdjUHtHYcJVhuDqJUwab32/fBIAPX3eo5
TtaJLr/N2h7WvUtMLvBfbcIpu8xhESlmChJOYS/LN5JO/26U6iXJoXzWznPiNi/MjPr+twZrZ7qR
7IIHkGNBoPfbp+XRs/nWkiwbqYEFl4cjWcroNSNb4U3+Zf6ox/I6syVn/XAryvBO8fpGbUQRWs/d
tqjrRxIg77OPN20y5qMZ3zHAGsAEJUTZim3o41psEPyDRcmqnANHH+LYuOg2KIx4/6qM/mY1XdyM
d3hk+eqp8PKHvO/du6Wpu0oNdx/O4cZt6r/SSI7QZ4gLRajEcwePoyf8kU232An/qLZ5CWL5FAg6
0Nn410NhJHhSYzOsM0qpNNlox3qavX4gDfZN8+OnDSNy9VbwW8bmHWC+Ax1u8zCOU4OFNd7FGGKJ
aHorw8dlw6TbNYIaR8nCgrDorRjd/i6s7JFO1LXKqdKQoLtsfIrThYjQY+hPsjnYu2k74LiKJd5G
886krllrPX9WLsl6w4+Nu4bGtt9R59Zd86KBQHZyAA+ESr2uSmKDHhbxOcYT4o8EAI3Q/7QXruRj
EW7kV9CU327TnnJ3fM5yZ5eDLF6Z4wTnj55O4iKyW7PaGHAHctcamPdt3Uy3f+poG2CU4Kdxe/Yx
hOlDJr4N170lINLWAy4LWAsAeZw0PsTes8l4n1VvD5+O4iFB6t77ehdEvGYM4ojpVUpSZE2EC9Mr
935DfDMtsRR6FO2u4gKImUthj87r4BJebYaZkRRmshtt7vE0O8mWDtBLwUHtWtBaqdqxPTm5ty+6
ApBopfTOr6A0BuMXh41ha3WahFy47aw/cvB2Gm74ex/G90NaL3yV7Kp8to+u1WsIPSQf9d1A2JL8
FD3D0WydtdsG2Z1FUC1KG3oozAqwaAS3efxcN+50xvRMAto1t10/uA+9491VSaYPdTnSTMQ5i0+6
+MFktp3pUa3k5Pknr+spth3IqaepxZYY05+fjfTKMBQ+atDeSfNgg+ymNp73zjB4R0G0o/kpQwI0
xtS8mDmQRZum5Oh8xRAdTpZwN0RC2Kfj6qTTubjhNqOZXViveUbfdcAUW4+0t3s73MUaf7aPnQln
IaYTVkjdk912sl5uiwIC8/QZGLH6DJxkJejTGXVF7CwqYJ6L7lviw4DECynCpNmZ4A4LR7Vp8z7e
12V9ir36rwif+ia7xV70asfMd2pN/+rr6JG6x89Jt6cu9og5mu3bmDYPg5avsLGNYxs3V5XFnJdH
tioyI+scEhLMKx73gWqHK3O1LGqiqKWUSqNNqQ1iq5E+R4LeNZy6agcpm9IRkiJdksrYWFPP7Sqc
cxKYl8GKH6dK/u3ZsBozuTAp7DQTBkz8mXYvFF7Ot+2xxm2wceIv5YTPsG9e8jZ9kbbchJjPg3LZ
z3AlOkNPd435oYUynyA7UAJyHMMsIFWdEFrjXQqH9itm2uJujKxHMxfkvQw3u8gZ00UnHsy2wenu
9dQ7UVDDxrtNhUu3fgLJhZHOXjmqyQleUjCmsf/HENjenZlFPVDuzwD0zxgHEMJMoAyfSt1d6q4G
hd6uCf7ODH7lcsmx2pVZd50E0PJxHqZ9S4QyGM9z0eyVMTvbSbd/fFGzBgcQXUiznLRrqeckJSnm
WvOpEUQTStX3pz5ku4AGtq8mOPpq9kndjmebwNPK+Yqs2j1Gi+nCXpHOwlXUvwLF6g5tTBkmwuhu
aAX+apSzxMZqKTCQ2VUKPB8nQB+FNEAz6xU3d7eWhJJGN+pXMp3rjZmRdqqDRwbCwz7p3UeM7GQQ
W/fOjod3zUG5mdzfaqCplFhs4vawNwML6Kx9K8hhGAvMnjr9tdC4ZwCEHObizRJdfKgIWOKF2S63
0nRVtWqzihBCz74YdqeumzHhRQ0qb/GyHDLtnBEKNTPpd1VP3qtfiFxDoXd1UMMQwOi/LhNBsB4T
zyavCQQXcJEVKjMBy/rqe9XfMdO3xm+PAzy2U5N4M0sPI9P6edFvZvM1NjEtSPsyMhli6ynYHGp0
vs1+8NcN0Yi0w0ptJ5F9DDXWrqon9V29Ff1IyGHpJKauL94YURGYIF78tBh3RSDopoBOY8A7doja
QoXje29zJGAZCzwD5U3X4bkosV1ZpUd2wrqNbhOdEibGjd48byXc/VUm5CnxYAswf+WB+dG/Y6DV
uvUkLaHkXsHtB2swcUwZvIMEXc4kxXSTUgEkTZiunGa+9Jxz4xlk8pEoHk0isu84wVg+KCf6BXoy
0dJZkd9/1cTmLXELi/E9FL2xg4W0j3I90Sm27pl2Z2PuNvctSiuOFcW7LupzVYnvprLHtRubeK+M
xcTNKkVn+9PHf20p9TEoiEu+k9DbKnK976HFk5cCfr5YAVeBB7tr9tu75R9hcMoJ2no4eK29nwqc
btnU38wQpMLQXTsmO9jO/NpGhbVts/hgZNYb4wN2peZByCHUyJKJBpHBD8RZ5eiFyU+f+M9iOlcZ
6Zuy9LE1RZxyZblTTIrkXkUfvG0vXqR3Okf2Hna44/7RgOCVBA21CLigOhFI2fPen+ZH3KNiz23Q
NDDpZrNmOTfRKpKytAXxwow7cBCHuDYfHJ/4NvgC+qyYesLgXkS8KE1LrqSaQdloZWw7joDrO2kh
5wmD5SeriYbREsUYX47HrH9QZBFVRHfCFZc6yqw/pbEFqfRAs+9Mvg9aEffSMv6RA8IPZ8bHGqWf
dtZ227Fqj0rWr7w9xpGMQl2iVPiSpEMsHwwmNUWeqt8AuVzchaoSaar4hIdZFT5w3VZo5vcew8aI
sarAd3La/ilPzOLszrV9yKS8at9uDjbxpb0KjZtfN94u7hCsqzlf9yVyUD+N32Z20cQkWTbR3Oe2
fO8VZnKQfm/wX14zPal97n5DlC9hOlshzrlt4ddioWxfTTYh0OTpaxKVv6UjnINpqft0FB5PdnEX
TegvYSjxyXRAyK28Y7QiGbpIce/jdiDkr8y7gAQa3QSATx45ncDuXI4wHs4mTQ1MOdQ5eJgKkDRb
MXF4qCznG48sPu/+2njFSwxibNMH7iMuQh53S7Br0OfCHsVuCqCOxOZIPmFm7zNlc/IaAYjVyeq1
9JL0LAKxT39r1UK1MOleKIh/PViVwKMJ5v/4oQPXZFYY7GeIXOUJRHlThfg7+08g/qtUKzhn4s+P
rrMXtxluXStuLB1LKMV8NEGrAWhv0ZHcfg3v79NsQfn0JJjqbjxYwPJd2yjvAHD+HcAmMaJuK7Bs
ESukN5F7xbbK3hmEi/EvmYptAfhnPQMt35HAJFJh1JgCu3cL8r+hkZChR08H0cwzwZnkzrTSt5qa
+DRI/kcT219cmGR4wLMUPgdaIy6Pbtb/dP3jHPW/NthXMq/4+6OxfK2qCP9AO+N4NHCyBcUDwtdn
ycK+0kYUYEotHvqeeG/L4WfAKr8fOv7M8McLs+CvhGkhhpms2IN/tF2C1oOmMCjNIebyeeuhH7Gc
O6jxXkdPyUi3FpsbED9sc8Idrz4IjvXcQjsvsh9jiZagfzH7cpq2He5QJh8ctRv3ND04siwKCCLO
dOz4vOsuLM4McKFbk6qz4WfwAokWJLN7I21sK2xZTTfcMd3lyrAUd+Uk3h2jKQ7ZGLTbYezvx4VH
7nv2n2ygUMnJVJE0bgkS8fZNZUllNDVvSLbHFLVwjzD/N2fvQWE2hkvXVQhLEZPBs26wjoXoPghf
LgC9IDl75YCzgsLfrZ6ioBm23doEUCFXk5QCqhvPgsKLGyBDHabppxXpZ+IWUFca/4C50NqL7sJB
Gt8l6z+yf/1BrvWJy8aKH+t65/pqLcL+KwQ2sg0zxA7odG+VZkuG/hcNbOJMxhk2vadfSyuK9pqE
NDErxcyPg2NGJlpE/TeZ78w6CS5mGRg8Ys22QCXcRRniTxnxUAbshspP2ovOpPeKYwOnj+u8l14+
7S2is6FhQTVVxtVssFaOyfxTQWb2GG6+D6FpbhJIr0fPI7fGoA2KQk4pp6Qi83edcAKuGmcKVg4d
ib3ToMl0kvJPRtOMj7J7b2iVgKrdJOV8omOOKXyszKNjEk2z6wni3pI+H7LC2nVmS7nWfZcejNBg
RBtQNTO3aOOIZMs8hxQTDO4v+mkfGhJxARTnZWpj4pENZKlunwzGeC8cztldN73iHqf4Mab93AGT
6qenyQ1+UyXj/dAeCMsjd1kYWZiwtMG6MuAqhSOdLa88Llna/q9aU2FUE++1gQlvmoSPfwjUSxR/
TZ309l4MtWpiQCvtRSuHXIs02TjmUePUG1X4x5BGhi86fRrEimxRtpV9fVBZfSoX3RQfW0ruzubs
lBZ/Tc8h1ubrd5nRu22YXAsC/Ll0OLkQ6T9myFEXqlNXL/twPN2zZpQbs2NZsnmXeLnftRej2Jgb
U4hvJivAPoCBuLUbsSfYQB/Jt4Ej2WpLTL/K+2FrTOJd1zCg3ISVrDnhQyfMZ8RYUUigBEeWd2Ld
DN25RNKAZdc/EnMqtjgLtszCpT8e0sLEJ7pPk6EBktq9MJzpHeX7sPg93ZLSMuSEhZIEuCry7uyA
EUBm0xywVD610fCVlzx3qun3nSpRHHlustw9h26Xrx2Lk4eV+T8yZRaTE/zyhmBpKufl2C3u4Mk/
jSUzHDxFbDGP0xesG4iXMUHRx6pue04EmBLigFG6kvvMxN4zhqqVHofDjPG+GyjgJ/u5T9tPbX+C
ogHZYfwBEvsyUQcxZ4YljAhTUM2CiAp/A6zIPypf+FEwCbnHHgCvBNOgE2+3SeH9QvNq13JR+kSs
cG9zxLEZUTMmV2kzXyFQ4z1TZPrFpoE/F9Bh5E4XCm94I1Ld85yBkXsnUx7hkQoCnskWObQxX2cT
Szql2soI6HAPf+daP4UzPCjA4ycjP9c+UzKEOPTa7U72CIBQL+C8NNr3NSsHxz0o4eugiM5mQKGV
jvGPh6F7TUCDJuJ0Z9isaoweoUoJ6l0q9SNPzblyJ/sQJfx2rOjuJtVPQn+OD1KtUuLY+76UNy2h
LdtR2RE3y/tzbJDoSvHg5hXJDFtDBpv7Z7iRVRvS0p+C+SRj71Jqn3prBtvR8ia/EArZzD4KN8Qi
+UtbkGF1BOn1wr+UxN9N78ERA7BjCzNgPDnmZhq8egeWPCA9lTb7MGMaT2OOHDA0FUDDIBQFvvma
eMRK46R68QuNCmtyxRO2WhIT+TOHzfx5ivQXTizjYnV5DusrqrdtaDQ7qwjz59Rrvxi9g6KQ6x8M
lPLp37/qZv5QQTdf/v2qM5Q8dCF9sMqhixaYzgsLrF4T7s7vhI3tVORcuJ7v39Q4sdtWIhO4tr4N
dhuci2K2MHsH1qkGeAlbgRx/PmcVgnCbXKIQ+0sIO39hHkanMmnFpa/0Bbxhccmm7mMYqu7kQEta
Z7SrD1bBPltb4JC5GGLhF7dPscLRYSbVjX7SNg6LYS9DRvRkrmg3MQO8GJlSTfu+S7Bb0M+7S2V0
kKbiV8tvkTS2bwJHZR1b3qX37f/x+03T7VqT0NHsJ/Uh743k0Uzr5BEuP3Oe8vL+36+oeYiZpHR2
ItwQOyY8/dCgEnfm4D6lloCUObH9B1UU7uMS0pHnDeqVBYgg15x4O1UdKaPEW9YOtCfccLz2Iv7C
QGNv7NbsX7VnXWqe5+UttwTD3Ah6QLUpnwvfpOPuzZ+CQDPKUanO1mxDFcdevLeD5Cns8ujTTTQ4
jj5Kd3Zn4RQNKHsQyeudP7cR/cH7YuKaapl7x75O5blIODkVyP+0r8xmpcpA4viJC8Zqk6t1I/ur
JKO7t6ag4UGsrR1kJTZ/cz53NNP3kWPKnWKK1TYQ6li3dFQ1fMG9HiyxyhptHZt06HZ+nG4TK3b/
MkkE8F6N5opAdaWW8ldJEw0IrM2l6oNxYziGeZ285lhmNjpLY5uvJIPLo1Uwps/3RiiAVG9PQXHH
iD75qUrjEkbjD3ht5zapUN78IHomyEpkvrHfkmB4YYQFCT5GWO0a02u36qrlRPw3gHbq2m+ZFRjP
RaQfemMorwMIV6xMdABDeVfR22S0B3aRVPscAOKVLZdjaTSRMOsYkDL2HV92ZiTPiaE2FIpFvu3C
FN2+m4MrSom/t7wRrKFNxyZu4D95gZrXoW2jPoisO/huzZG/z/HkzIZYR5qwhusZ/oHrvtD/6DAG
BqMGFfBXlHLOeiSMSY8owAL48mEa0PdleXeeaO7zweCexQZ2iCxIrQOMoKWizn44mnUYwaix4+Yp
ZvkumA24RxzeaI8e/tSatMfihshqbGK/GZghJ4jO4CYQl6rLodt1Cb0QAznXMqz7OJLhTdklNnyX
lHbIfLabkbbRcV4myMZjnm9yH+an9pV+1pwFDw6BEEtDLoYrVY9ptxdZjbvG6gySj3iwyhQvn/0F
l0f97dNmURfwpVdA67DAJfd9T84wk2T0ewhUG/K28zlJwqNjf1VW7HFaY4yV17O8pq6DEyiKX8ZJ
Ric8d+PN7UV/LCWZCEYNgepEokUSie+wbMCf7+4nnDbPoZEZT5BtEn7GBp/6VxIzU5mg4jZuYuta
RZXgwQQXTe4o3+cdmqnuoD/bbFM64d1xgtTeEEUurj2kmX1mGhxavO4hKJz0Ao38HduCd416M1zF
PrFax5LsSwURCRHVCJmiffuvD+KgrCW6bva0ziEAxOYF8SXGK+eFG+aKVrs+ST+lonm4Gr2RuGKW
57se+eS+61sUl+mbPoZx5lXDG5PThV+uQVLZwzbEy0V6muxd1TcP2ZIrwuZ5Hf3gGGMPW0XKl0dt
YY6O/bA4OIKTsQv4TFfGI15gDsbMHJv8HPvvNo9JDyjKvtMUfFRzZjyD/S1d3AhOSPwZ+BNCSqm/
oWwTBZiXnlv+kWec0/Nojs7B3D5TVo+3HLbQ5t9H7AS51H9m1//vCv6/jOZw8dH+n03BmMplr/5n
T/Dy//+XJdh2/gPPLZZg0wsDDLnivy3BtvUfGM+FCC2P/7pQMv7bEWwzfMNkJILJHwdA4W2m4qia
fZTJGs5/4B9e7MLYOYVtBeL/xREsaNb+L45g7DWmFwQef4+H98b1//e5HDoFplDFAM5pAHjy2ewE
2bxBkRk1gmcGNGCEGF6qKLumHLuTBnMvoB5MIFGJfJhk76Oy3mlJEt8IBUnB3ri36vwbTt+3Q94E
yda+GFmTbdxv2lGwW6b7AIu9xLoYme3T4oIcaTQHWXcbDEmQ1lGYXxqfnHmjrqhsAV2TFcZY0JUW
EpO71MnIL6BrerxhtXn2Jia0V7fB8w0glfCDIsjQxsiwhcol7+AkfKlZYNTMSwI5FnbRFeObwQSq
Z2lOkJVjZITCtJiKKMFBLqYSbpixbaUhV8E2kxBznYhvm+COdVsm8WhowK17SiFj0zj7tjr+Stg5
GLCEn20zDt1Owm9xF9EZY/2QBqj9CDVcI0dWXKj58d9HmwaHKxbht0oXTgB/lRqk2mQiWUcJcnWg
uYCiTYn+O9Nusidc1mC9fI6kJiTk5QfLSq6Cjo03X1v4tomi00DGHlYE5ab2nSdTWScaCSlzMpBG
UcbWbsBVVAatVge1MTbDawu1hPKY7+yK+NcdYWn/+/yBHC5jw7EgNdLvf9fFpPRuGh9edMAnp93y
QCIPQwm3rOVAvTWdhow31E3x7g54r81EAdL13z2upJE5W6cju6Rbe5WZjHTB07hudprUryj6DPMW
1zxAiRldjrawqvuCv3JsGtJ6sbOH3UpXIYHUxBUZyPMEjw4YEy0bJHq3mHfjdO+3ltj9uxM0LGn+
BthFiKC+Q/7IsfPasMZRqXM7xwMX2M+Tg9d91P5Z4ezc60IeJYMq9nS8fPSf+hHgVLWn4EfhqB7n
0t4bGZ+9gTG8FWH4SUsPdK5b7Y0WObEdpL0JRDIiWWaHf8+yGfr3ZrmcDwGXGPny9LbV8vRR/+hJ
/kpGrgaGdx+Yx8LhHDnOuKUKBPJa0Pj69xJ0EVjWsThkDmnl0aLv6Xu8ghRNiFr4MukhbfPQffCd
mXl92DIKjP30U1BBs14hSXHrvYJsbut+Fkm8C/EPS1O8DnW4L5kRs7yrbUtI1LNvcLBXy69T31LM
+sVsDSYEiycjLxh1sYlK4xlr4jcjwSCPDeeo9I5VFj2r0nuOYUXHg3MaEQJnTHkrc4LFzw6OmRhg
rABUukqFT/xaM094oHKAEM9RNGERYeyPX3xh+efXRv5tzt4z5z/yu3jqeuZbyAKlDev7cSI1vwmQ
e/89E0BZcN8/s2MCA8nDdP3PDta5WEIIrBbLu462T2x4pYvwOTCZ3mBVjyN3gNXAwzrOb8QVrzUM
cmAa3XjvqWJAYejpOfKcWmH2V7pWt21b5JbFYQjA+io8mrz/ViNlo2Do/pmp14i4tflbdskjSXmL
r2SlLFOlNsrhma267WB9dDGvMdMSv0US8GTaFLQ+016THmM6aNfUY00FQfFruP57ufz4jYAYyKS9
Q9v3v5WHrUfl8VsVV3f/How+531dHh7bZ5VRkldluXd1HCEdYhOBjUz+MQ0fdYoxEZbg2yDcd9de
7LGqtU8TnE0jYGmrAGsL3xFrv8O/a4jydaxTOgnQBMK0Y9ZQrN7s/j/ZO5PlxpVsy/5KfUAhDY4e
U7HvKYlqIiawUDRoHH0PfH0tR6S9TEurMqs3f4OLS1CUgiQAh/s5e69tRmttol7l2yHh1kCYB25o
m4w5pWvP41XWwdlsPouKRYJXaQHVYP9Yj+j0mSCp091rWU5D0qB2jPAR1s+dDFd/F2uUpUZmiYbB
ADczoC2jGlcVhEzq7opjRuElRuL55IQjimOgtDVAiDAkwanw+A7G+kETiICTbTTycRoHLLjmMhVn
YgwkGaqTteMY+VTv+DEA5uvUJb9K5Deda93NjghQdXNBxwPxpQgp5knryJKNNoJ3MiLAR+q2MOcc
taqE4eAJpTRzowPe6a+/g7q6qFlD6ZG2WW6fsFJ5X2pUZEwhn/Z9tKyrGgyoUaqRUk3Z1Vuns2Ci
016ZmYHFIaUjUCNiBBMrXget/wlxhcHOKyGYIfbE7jFC/0Nd7jFCdu2GwOrXynW2og42kIm4k3i8
j4Y36/lcszhlGsP9YcIAHRJOpUkNBaP91HI7eGKZ+TBz74HhViJDK65Dzc27E9EXSiCqcUxNbS/5
Ui8Z+uhrubSsYPhwItaPcXTT9bt6MU04sCvqNqdoh01okwnlxCzkKROanI1mSo/RJiRg5ag7Osov
80nLf5vKWOH37mP5u11HdCvolFe92+mF/iLU0C0MfmlSbyqVXMES9lhFGHBJl5oFvgOFSfwEBrsZ
YQuhcvUeLtFFzpzcCYO55mN2ykznG2oxYPcMUb5uXutmetBLQd3mPdTHn0vv6guakpJKtWjOTUTg
t7qtLW8qD/lkClvCpG4F0eVVfdyxpVTc66oGqm0KFwkYjE9YnvGbw8IMswU3tOUNqUhMvEmCrvIT
ZYZmvXzGoeCDekHLIoXeuE9qH7F8ECwo7Aht+hBSfRS1aaHZYeR/dVITGqI5/cSdy/IZ5VHo/YiC
OacVUFgbmG5wO50rXlh/x53vnNVrkgt/tCOcOgg1JgdUf5C9AUxanRqiN95wb/xITaY4oM45RolB
iR2x4wgKVB0m9YVoHvZHI+pZ+HAG65rOzEddbbI9Bg7NZfoCX8xD+hUyIhghwa8552uJfRB/9Ac4
V83nbERwm/HbpbqRmUl6iZzhvhy8rkbeiWJzXaJx+PtdA2bJib4pl+M4kVy30YmzQsZHxFfPrQjb
EAJ2pz0t72We1dRKt77wGyxHiMhn6GHcw5b3UcbQzCIdEKfH51kuCUSMx9lnIVaLvZ1Tgm1N9QWV
+W2keby8blTBzJoztDR1OUiZV5yp7HrMNPnbWme860V18eLg1IUUr2vw2U/YP4qSdycjXrJ8tOUT
I3ViEmv3xzjHfLAcCuRgv4jkgDbOxW2qE7vSWTqPw68y45nGYRKaoL3j+I62oAehjsTfR1Ptr4wO
dJpWIyod22ZdhhdG3tvyt6T6txotb+CC8mVWTfNuRf5++RxelDz8oL0tN3NMQg9Rd/0KcgUTFRK2
1FVArdZfET6G+wpdSW9zFGs1NpUqrQtB50OTxauvu+eg0/4s/6DV+GfPdu/zcok6yAqjAV8+sulp
dHCshFA8G8qw/m/q6Cq3goGfwMmVYIWbEQD/lMmOSVD9s7fjZrWMDstZHxrGvk+97QAUedVnSIMo
my2/wITZX6HIOmiT/WVaY7tZ3sjywuVLd9VXBBXJ3KTdtbBUsjtXLucnM7ep/AwNG9IVEdOUW0gd
ZGquSblz3D7cOWoi5TOWWBEjY9NmP8zwQylHljFUDXtlSVHKigHdAU5EvP+VIHthbpyvXRMhiVYw
5a+m9mJ4yCcI4aIKGxylLmh4+ZxFvo/y0Ylbbd9hRKOMbp/iLIArkxGJXs8ruzbBsvQzcYPZjLzE
mva9XswqFQsXJFctFmWWHnF9DH2yZgi0IP4dsmRgSM6K6dp6WJHCWZ2h6sxdlmXO3BTrER6PWsYk
PptwAPNQFLZOXaNYi5RyyXIURNk/QsLC1OWMXYT2R4gbNIEEHpbdIUbttzYgUcDlfFl+vFyvc5C/
Zl5+10HoHcriYOE8Y6HmPmLmMGqIxGF2FPVJPZzVXaDIOOqFc0+a/iuoGO0mtb7Lepz3jFxgFz78
ot33GbyriTQQdS57IJ9TA7NHVe3tOPgl8DvTLAyZePIbrfdQMz91d5nUHXZULSmft835ss7uXsDX
sVzDy2jQoi7CTBC+WTmszdnQNrWbtBuMJyQH2qiKIjuWeDnCS1r7pI5l3Fx1EwzHkAy3oGCxABgR
qZWiKgQm1MASCEKMnb8ysnDjzYz6Yxj8gEbFmDQkguaKcSSnD5u9bv+Zfe/YAs+IB8762GBTd3dy
HSFM/XOiqz6SW89vQFzgsJn8XhKoIaET/EscDO3vvDiaOKeXo1lL7jEdMYhA+SErsELv/GsX+ZuI
NVqdcrzVEO4yL7RbHEHqQWLHX+r/octMfNDpsMAJSQvOZHxHB1s4j054Vwea13J6YwVk7W1jfyFB
vlEW3+BtuVSCjkuj9+S75oeHKYm+AjXpUH/ZZ+WqDoylJkIYObid5yw1uLSYWpOVhttQZDkqIeyc
Wmjd/+sig+9UjPmPxpO7Ig0vakqQ+KO/ciDjmrxVLeownvQsPgZUFLjhYJJBI3lqrZBVPnP+ZVVq
BPDKmPawZMFfE2UbNQcqDfFriA8tV61+8gwbUrrhvoDHui83cPUSLeTNicGWR+J4HrmqagBUYuM/
uw0F7Dn+6lg6qJEAI+DKpnoPGSoFCjR+xFGz/JvLB/z7q5RL2phk0MAwn3LrNUespd6VMcIqz0jy
FfhEifAzqAl4XFd+kOLxTa798OyrJbF6Lffkedt7AEHRaXB/5WV5YU20EQn2S+hQ2GqeoSae4zd7
7r4vf5/SMZKS+QnJ19hXZF9WfFV/1xORsZ9iN9zowTRstWi8WYRu1P0HQZgcKMQICA09Zsli305z
fTCGWD6ZFnxNrmYn5X1TMToXkXYuimPbs9SszQRDFYtVxQrm9HL0NwxsQk0U1Dc9g9FdIwR7QYbD
VIdTgxmrZzCDbfxhM3FXXBbAeIqBChbPyzzZaRjUUwdpvMOMMyY2uI/PJSXSXe5zGNV/Yp24FJlq
zoxl9VtN0x5i9SpR2AlNcF3BsVD2IeXZ1ck8VdfQBG0EYc2EKXMk+CLXyY8Lq/2k81VGljyqEzdj
0Z2XL1XLbDrhm/W86uqiPXzqOAa1WWPVbHfqY6iFGyoD5p4lJZllca+KIpUfb/h4v2gSz9vlxF8K
J8vS7d8Kiv8M1P33AF0QAP/m26dKh3bCcOjF+7rlUTL8j5jsIY6EBUvTZjATl96y/pA3U1GXyKyf
EqKr7dqb/6n0/n+FMKsC6P+71Av/YfoP+gOv/1vqNex/CFPYlm74nuUIX3CQ/tIf/H+YnksFkRxm
6kr8lJ/8E/5gmv+g8qoLyrmGaZsMt/9V6hX+P0A16KZvoXIh/1O3/zulXtPR1UlCXBY52opT4fLe
KECavk85GouWw9/7X+XPHy9xHhLZLP43C0bJSIe7VKIJQKkZinmKsCCW2BwN8KGO/C1hnxw1X7RH
gv0uRun6tyE8NJXd771gxNDv29lrrDY9IbLtiE5IjOgzHUjPHwkj2mQJ+zqOxevEev0ZI8c1Mwd/
rdejCeY/tY+eGBns7BvXJwoyihNPWWkPJDF5X7o5mK9QVc5W09dbWqe/DV70cCSqAU+X7yMLhT2T
pvn4CfIHnYKRXiNdhujRLeCDEGlnrxIPmxvOBUn5t4Lwjwf8cPBKQRDuejPYFK0Ue6ItqrXIIu+u
JQL5e56fDYmkynHFsWkC5vUR07tontNTY4k9RXx005M/bUuYyKvStwh3HmJv03Vz/zwzyz4gPiYa
sCbQzEDDtQU72D/rbTU86zY6xJhwJeSFo7uX1kTXC48zrhej+JzR68OWof8cWunNzVVMfC/SndOL
jn6hpHMZhM2hq532IDOmHmaYbcNKC99zHwJT5JO7jGQNlXozdGs5eem2rx3njmDIYHrp7dO6t68k
TDXMoWv9q830Dci271OSVZ9Wz/oIesB6Kt30lDe+PIxt/kMOwS9SH/K7NEAStI2xQegZ/CxGsLkA
ZdMVebHiSC5YdUstuQrJh3yWtX5uUT1tczfY5xaYuLgClOT4ELWHrLOZOyU7aPvli+FjzGg9JcxJ
VQJqR8pgJdxxLySdR6Z9e8/SfttB0T+GErVqqvkvrE5uCbPbjaZmID50r2cQrjAxilHD61b/LuJy
OkapHW+tDDWMpnXaU9pH5saaGgsBgwY/acgxnjv9D4ewoyL87g32fNYn9EZZS4IIiTXtYYrlh57W
5UaPxARdyDGZ+erJtR68a35rbWP68KZdl8/RbbRtKgJcBVkDj9hz2wusZxb/CJHWTE5cVrcaVW5p
2mfpomOxqKrs6RvcvaG2jslgQlLObITvQ0NPOiidjYE7P0o7SOqKQFpapbeHjgm/KBoOUanvB5N1
rXAg5QqDDBlLM5SKZ8o/NMPZ1F7mfg9fsLpQpkMmdJ/5rxC5viWe21lHw1B9a5ixYodKu3sSueIe
ZOVvcq2q9Zy7PevOSN8Oof9ajD+QwLUHxzKLS6Nde0XdDPTQYKVPVIPhvbSxBepVIJj1MWPjUH7p
Khm9kIz9vffwrQ1d0V9d1rRXyKsJJ4q4dqH1yzGb+AVBxkAjPXCvo9vg8Cv7ao+4uLrLVNv5/fCj
b+P2xbCEfi/kbwiY2glx/sMy8QDGRdUcZag/926dHJMm7B95jn4cXdoIwME6iSBz9+iKm9OyMZlp
nfIWY1ZH5AHE9LG9dd47/NzpHqgOrqZ6ubVEyICdutjqg7MBI5yclk3Q8UjPClJMaKGv6j6IoX42
GRZI0P1WZLDMncPmFkf45xHrlnBsjEjGWydt/XOZkma/NYqwBXqImE89ZweE6pr+eAYaGL2iZAEP
Pfn2cdmtbThfRUZRv05ckuQ1K79rNoq1Iuar0CPrUVQGGMiIOa9vZtreq0rrSsQFUz89f+si2tnD
WFAnQfIqT2aTPWAJsBvgi79Y+GghZSsev/ero4qowsX9aOuCMJ33fTyczNJILx5o8MvySKjd5VGj
Abv1sNWwmmOwdacgfkqaIG5PRdHvjT7Nz77ek7cKcDQh1jKLfwB3/1Ug+VqZnZPsAIwFp8hlA6X6
NSmt5iZCQkliIsZIPi6d9YiX+2mko3EGMJoeeqvDtRb05ltYFRYa6feC6OWHjCWSy1F3vhTzqja7
N5d+zj6ufHnGn+MfTLe6Wrpo13Lu7BfaCQVFR5qPuosAfbCqdEXeZH+lCtJfQ6BHh3kO35c9yy26
veeSD7icHFrrTXvLrgDOMSau3bgdt54SdWEcDQEf8ati1utXf4jmU20qnyOde2rX/bUBBHTv1Mac
/A/KKukxHXPvYpClSxvJfmZ9H1PvNvutPnrW87IZejxRaQvJLfbBRTbgGtDaudo9q8m3GjoobJ0Y
w+flOTsGUjyO7bQRJq6hmTyiI/Cy6bVmiTD6Q/iy7Ok2WU1yJvPFMrJZKam5Sc2Gccw830R8whVa
i/rZtfEKjBl/0kA5v20DtJReIGNYnrH5WZFVT0ukfPE5UddVN0wbaGbOfiqtP3gv/3kFyHzsDkMk
Hx5F8bM1YrrdegnwZl6bbjwH1vRkwMWmv9PT7Okm96o1UXCYuuJlgjf5z38QLiDr/54WQ5b3fYQG
UVBj1c11ADp420fSvSODmdeOUcuHH3N0LWKRPmLCyOFIWNMPE0MVIlvf9fz7sinSIrhHxV1H7Xpb
njHKy4Th5WyGNZk5Y4+UlKyhYbRHJiEw1s4gNaLmPswJiisERddYtIQ/RtbPLmvdq2/QB8HhI77M
3ovWZCpJcK9Cew+RRW9o1wy7ZRdXpQu01o/Py25qTCfs5xuku/7ZzRhkpwSDlJeBSFx2EceYRxBK
KCezQpBqDLLEsWCpcrMEDOuMx6CwH3HXjre01+S7bwAvwS3+vOzVqD2p3eaPhDT7t8TeLs+mWaKd
tHh60YfkpQ1D+ysuqB81cIOemzTLjjEAv61N/sG3lHS2LsFmZaX45oxWZesYGJYY3gndUb9anXUn
nL568Mrkj/nVGQ9AUpfhOUw0IhLaMb3naHrWkdTGx5KSQQjB8C017M+ZudZvzHbrkTY2YTDoj0BI
jHu3b4bDkA44CP3m0XqBfyjqTt9E1dz/EJgY9Bko5QCFPcROte+ArZxjBoUn5aO0wnr6pDHS0jiW
1KBLf/xsBCOw54XWBe1j+1aCoy5nSce5mI9xNWbnAhE1hUH1cNkQgZSfawrvxyik9YrtMd44RY3P
VSgT9LKPvZ65Kg4tQnv14QbvLyEHKA1/51aNjaooKhAvWfiJZ++5tbvpObP68QXAKlYeW/sAZ5se
wC1b6wh6xWeCq3dluKNxmj09fXejPx6ICU3HtBNwDmLSKty172tYx5t2fDVH5h7zJO8mBxtD45j+
druS0U7OtPjIwNkV5cA5Sh+zCvzuvmzquOzvVa8SuvEJ75fnzMy2dlDJ5pWmWz/NMCUIMui6N65q
KNPS/HCQlp9Dsq1Wy25Hh2tDZ9TfpcZofszl/FOntvJ/+yWX0FbuD58uPmb6guLBOlv7aZXBqep8
2qaTRZyshe9ycqkdRZ2gurJOqhSrgippRT4pxvR6gGrlUfDbHdGKgOUh66p3L7XH3T+Q7XsbUZpr
XZAKGsQROFXjUVhd9kUgW74C3USZaZLDxWlTZ7X8gOCuDSN+/aGK5a1rHqOp4qOy/H9LfNGfaYdB
ZVe7RSPrazAUn8ueP5j1HTjZedmLBzm8SEK3Mgl6BnciEc6xmOkuLFsniHhckqHHmSNPHbFuZ1fS
SFo2f1/zb/siH48OfsbldWR5vSWTPW1IbHyDSlmmG6mXIRr7uFX+ZftGgIpzWx6lmSRbLmkOdRw5
N+JuHOotiMjk7AM3ymTOGN1P36HFIqSvwnd96sIjyWF0bt0QBzPg3mH0tbc+Nnm+gfSb9v70XTZy
b8YJn6lyjL3tmsSkQnndlm5V/Rj3DkDrHzhd621rm/7eE27xLuV4WH7MShAphjFnZ1EK8Qw/nThA
9Xv1lE2UWfPo7lrtfBG+facZ/J50MTTjFMFlC34Dv9wwfco3o47719IMiawfsVqWxCLIMvZexxKA
bJuCyCNr6WKJrPhoNISKCoo1D3W45TpmdeCIaUeht12TfctlKAi+s4hjuheeNWyjIapXyy6olfi+
PEJ68EIsiwfzhpctm7rWtYMt4+//eirSo51TDxGkMBKL3B5fh2Nwy6+jAu4Gyuz3WAhnUwxJgp2f
n+rcoCmhRe6RxfLdCPriQjx3ebBTVA6pSXgE2v/GpQQoxGZW0uc8GptbleV4QSr9SSethyRLbltP
na4z89B6ar1uV4CireyVw92g0XCfZvTwAzAzqqE2kFr8d18TiNBj0QEimlNyA82cEWcqWQWRMjYB
Pr/xgfL7shFS5BuS6miS53VwSvPgoA1eB9qBquell25yyUltrZW3annqX88vjzQWmkNYl1cfjIeh
A7M2QaK6AJYy8zA51vfYitybo87cnqIjgOoC1ylvaYs3ZD75fQiZST1q/Wk+JUEFGmdE4/kfP1he
smxsUeHtS9xxM42eRA6A5gGS3vxe595wsfJsvCyPHPVo2UVH1OyNWvx9xfL6mtSGpzQ2gUyoQBnI
jGKfq13c2tmJtRTFfisgnA0AxDHrsHs0XjW+Iku/k0qhdFthuS/dIv2gOU0SUVM7F5Ikso9eomiI
mZpqIpqeY2jly6vMpklPCoO28uyVlTfeh6zgV9BjMh7GrM7X2pXPtK3kli4V5HwWRitnZnZPhnu0
mWSXf44+gIlaa4JzbYv2Y4j2eCbyT8hjzgkidEUsI7tOFyAzICbs4Fpu/lnF8ZYBUq5Lpqy7OQNz
1rTfm6TP3mN9li8NNIllT8jIuDll+Fj2es9pL/UERX4MIQZGU2xsWQaxxkp7gY4ORqazrBMaguIN
KAsf7eQSCESR9QopAYeqLACzMNnCtopMsGaMT+x8utusf+5O/gLlx1yXhpV+1QFEsNT5iicYNjbr
UaU3H6+To+E8yJnaY3Zd4SACHNYmFDuCyjU3eYEGD+nGLVIbK0ibm2k2014GAmO12o3KWQkQIAe3
YeBbezwcwVFPw9VsIwiAu2G/0KfHkaWRwlTK2nnJw6G/zuT5LntlXAtc+YnLqlrKy2BY8lKa/Q+3
t+cdV6K8/Ov5CFTTpslnlcHzZPcQe1H4JUxUp/433gaMel75w7RM8uy0an7Am1kF+PA3daSjSSEO
7BMO3Uc9Ffo9HzgJK0jO2WxqHzI33EPVw0or0zT8bAZS9USRBEekA4gdIxoDIKbcS9HUwxYmHdU6
q3AvXErcKdVmebQ8N9XucSjL7Chc53cVjeWRYyReeou44TaCgUwYV3LOnPl5+VzLJ7RZU+zdonld
Pv2/nl8eZR5ZiGEWpedBF+N+jCUaD58o9Zz7FWZBM3olMa87ymwEXT5OL1NbxkjKxpPV2+PLskEC
nm6GoJ43YVUZO6R7hKtNIYCzvHSdTVm52lPX6CjT1QaxcwZ2eiAjntP9smxIHcRYHo3dCn9kfSEg
t4Ncb41o8Rwkon2gmPwMrJbv3aA5+MjGO8R8KR3TeXmF62OsNaYcHSJrlot9QU1YXmTpt5e2yLsL
Emp7fFoeovU+4KYPj8srS2EwllctKSxUF1yCpE8VjoK/m2VXz5IBOlqQ/xhmYCL/8ZLlxU0Xom4a
uBNgUYpupBPFR4M10LI3Zi7uqeVhp5AVszVx5+NllBCGXWIYhJB3YOJbN2qPtkckY+SUJ7ej1YKi
UbwQh0fhJZ4/Ajo9x3nISFxSu4ifCPUVE2G60v9szS57uCNOzbjXyIJTu3R3epQN4Wcs8cNItWmH
4Gmm0/1iNCY+A1e7QcUOV1mFTpG4mfChaWOyH0OPxGNYulReEdL3zDFI8aspN/TTF+PffG6Hn7bP
PzFGjXMo61GH2hiAN0gNuOJ1NHGB1/J9wm6y1Tupb4ZGCw95XGtbA2Yw/UuSZGaz3NbZccJ7fyUi
l3ni6H+67qc3RoQXl53C9jvf+L4q4IqKQDeD+w0dm2i3zHDo40i0vQEZBn0Lf6VunK0dq9Z9hY60
dhJVfA6Le4aR50mMiXFImiE4SGNgae0A2WFUbCfNJLEkmZ5sv6yfPWWhkOkwHAPepDYVziXZt7Kx
LlXCVHDQHSK3jPfMQg8A5sDdgzPDIJmb+cZPI9LoNP88Txr/8GyLVWdNn7oV/HEIPkeKkX7PCGGQ
XbMiaUjsK1KtTmaUkQldmLvSoU4AtpiEWiZ1Tyb92BVRXEwvUjM5jbLoNxy+XRuwkscN9RYnZUp6
nrUWdRKc/db8Vhp29ilsJAak2cyXwf/KZ7irdvm7ipvsc4ybirCCeFq5DevrKtCbY2t5A5EoFinu
IgPCgQbylFH3S+RHazL/rQ0JbDSU6wEbFXSZq8w798pE9E9jzdyFuqpHlM0SthmIUZbdhyPwvdlT
fEipgdpd016j4leMB+UK6LYFg6n3IOHc9M4Bzu5wDHRoBZI+LTcP1xnWZVNXN/jOyUvik5QwOsb7
IOAVtHW9dkutv/qml9Ks9Mqn1DjWeY863JrqTdOtuOLaa5HDp/ND5i4Zf7SqqnNZWK92acy7LGZ9
GaeuhJWEn7TKy1etad9924rvtW1qW79yGZ4szEtBhsS3tuQOe9gllzNV2NE5z2VDFZBu+k6vxh8i
TOxn20Id6pbpc8wlCQ3so0opfg2yP9deZd2xb3wR/PlOlrVOcSyYjqDVWGzoY0DNQP4pqzE9pzh2
9QbYXJe41WrRKISFj6DQStCfywW3dx/8kp5N8NtEkX3QpU4SLfl9kDjxq82s7IqGG6VLJA9o75Pv
6wfRm0D1dODBJlYlSzdPxUwiYlkVwD6rb5br/MqgNRyLNNkHsRx32OaBAFAJygJ0EUEDZXGqHvXA
6RQ7enYdUoRfTZztZp007bRuQS7lSOmTams4Wrx2GheXPbONA7cHcp9986YVv6ux8fZwbd6pItJ+
B8AxcKNiPV4jHPDdb0Qt6hBIY3s9A/UgKqtKr6xVTERrZSR2mZnQY1l1/ixujZXKW68fY4dIwZYE
7HVNGEvC/AOvb5RuaXKBdu3NjBlMnu+dNtqwjESGmTqEEHjoPLxpuyRy9zLBxB/2FGlwxPtlXLwN
1oCpIZqe/GQm4MUL6QgF9SomAQFMTXueo9wgecz5Rqo8+XUR7DKRDzvRNWIzRujizMwtVs2grWtz
IN3DY95D0fdC9WUvUaNYeVg9daTi3EUitm2OVojm9mD4cB+hNCDr6J5y4JQHigr0fMJh30d8Y34l
n+n1aducWViFOndbUpZYeVaFC6onBDKpvhqM6es6b+YHHsg3quHyKpGbP4iEBKKRW2tDjwlVFsN4
1RPjbmUYCcquOKfjM8XTHTSFDc7R+FnMRYRwjAaaJfMDs0OinVpkcXal3+3Mtm+jfy4m2mJ2y5lF
W5N6Q6sd3KS4JGPzTZvtmEuBVNyRInbsufeMbPNclNquQ3APv0FTmVov7XggYnuv0vm2dT0zm7Lm
rRidP6mu9yhPmVK5OCQPkIvXfV2Aw3S42GJ87iQBA1WBKIMCaxxC1BaRkKs51JpjxqSYy72B2gdY
g/6YuUmsHvm107/YScvNMHO7gwc/e1c0qad0pa8j4Tu32bemFQJL71D42bpyPEkNUxgUfkPIMm9o
6p0NRcNHjW4Gl6q/1YpAkGE+hUi+tZVDFphgvvgjGjUmqWY1vSL2BYol4HIXo7sbsJnbZv9sBrj+
E6YXpdJExfpwIoHLXFf9cHBit78kNEG3LGiCW1d90+MBG8Fcma+j9aiswj7aCuXU9qH4QKu0n+Ue
M2GPyBPOgJeCyTJRQgML1XbG7BBSD2h35eSlfkSiN206b8bvZgTfmBYRE1/9mhLwG84UPxPyrJ2G
lsjJYqr32D+eSbYicCXNZhR5pCtVmOLsXs8OpidOfKs33dLHnYciCXF6nm65pQSXgLSbJK+JeVJ3
jK7xj1ZZil3ZAC8ccGfnzm1w55th19NLmTI1jUEAVCQV7Dq9m5Hqk24nbP3ZGev00PlOsZEPPc/Q
HHFjaHtG5gSISNba32YKGiT40LcMy2Cn7jnQUDYp2rn9EJLqI3PhQgbFq8+ZoYNBlH8sjNtwMwCZ
Dj3vzieVLITw+dQE4Tc/aOr12PV7tCfxIU7EVxDQTPSK4a2f0CDF05/eaYl19VMXWY6513vLORsC
yK8dZifbSw+RjpWxCkoLmnRcXegeDluCUqf7ZGHZHnMBgp7ORt1o7zRVvHCqbrg9p1Vhh+dYE/JP
MnJzc63uJCvfWTdpNG4djWE8BQhkGPlnPVrhR9uZqL+CFz/6DdaHPPpyfG1K51gZpnfPNWzcBsqV
XSJd433SDCA94+9BusVhAN30mHojemoG0I3CGeodONL43dRYqmozRuZY7QadBOxVOZuK2zonAszB
AHTW5OrxZmqIlyoGF2cqpPR4qkh1Eidcoeig5kKsTdw/ZRTJ97rE6htP7z7NcyJ59eTdpnZG+y3R
L0FW2zu8zkw+ZFdeHY2kX28k/oVIcoKViJWRIV4OoneAQUVo/JcnYdKoy9qP94V6jQgSAYnBPOi9
HkPVrQ6aZT/nTd1to5YesSzEmQKrd2VVVJ0zeArBMOrKd2Jf4nCcuJ1Tpgs94vmWR4HLo5hG/Aaa
Lq6nZsz3hRsdM7OA+0LOnp/Gr3Btu2PlZt5qyujzGF3y7LUlMVQ1DV53RlAoG5s7jf2ekAoHdwzn
X4jhp1kRUXBKC+iBobEfmsLblb35Tus9PlVemW6NEAsHE273Vnjtn9qT86aCZSNsozw5VRWv6bQy
KQjj8FwVPVLVsGu3o5h/EqXlld6n1VV3g8j7namTB6dPmiLpMDSGBTTXZQOKpjslJqygAqPX3o+0
VZBozm06G6Yxb4Yw5aD7aXDMQ98/Fg2H12zGjPh4d7p4tQV5WcobswRq/6Y23JYq+fKopXDKSYYP
KShRhziNeQMVFb2W1XytOu7e2LY6EDMolAvziwRJ/yYJ0iLWTrXeDe+Nitx0DtNbrEoJBaUrGi9m
tK/Hg5F3xjPPYLYVdrLb4/Kazp5TvFKR/bCsniAg3znWpLShFdAnqjKltcuRdK9qVOhHPwxQbte+
BhibKQzTtW472QlZhab7O4QFJsMhuVbubjTm3wU1T3qtjQvaW1hYkYx4G4DKanvxvWnsnYxBBXNV
jfu0OxMtBPxdJ8bctAM61DWjv9Hif6mq1yyVJ3cqnunJp4fhs3TzNRJdEpFLE+lcRGMs1sDmUDFb
j+VzV/vZKREh2k3zPmsSF7ahsoPdYK2NMRF5wRfskw5pGlLuKgmaTe5q+trtHJT7zs8kzrILSBNt
1UcQkVut/YmasgEEU11k6L4Wqm4TIGl0xUjVMZw9WF1mdmrTfj1A87ojGmTmr/mH0IBJGcCQyeqi
VCGC+nYcNZ6CBaR3IVnd2jOodoQMUfLRiPZixiaCwXJaVd4AOlgWlyrrXk3ieq+z1N6nuNHgSAhv
YzvgEGozPZWufOlrRpYAuge3Gbino0vuO81ohtQ4u0K33Mf2mCB9R5YaRmV9lyMA0zL/Vkx6ukl6
82HbNamGqbOD4Dn+H/bOYzlupd2yT4Q/4M20vK8iWVWUOEFQlISE90gknv4uULcj+k46uuc9URwe
UiJZJvMze6+9Zyu6EpoquFG8XYTrNLK88aE06ZDy4eHVD3G/kbFGKkDdHaUDOzsxbYIzpfdnNGV4
NcYcPcCwGhyM5DY5Y1ep9Qsb+WkfcgjZZQS934wfKtXzG4vNGxoe/C9g4PWFFOTHVCWTSy9nzYAr
WC008j5c3W83rckFVYYeMZPuXubyPdD6Nz1TySoSLPvGyNRXZdoDKxjVU+bD8Moh8psG7sTr1zq6
kvrYM2JkPk7yK8jMo1PaxmvQv/IDgK8NEA23g01fVVZnWl+LObWVc4yro6CawDngbMCa42z04Kt7
vuaskW3CetmWoaMekxmO68wC4m36ZGqktA0Oi+eSqfkyzl3jZiX2l6EKAkw4rgmAy6wLNJidZPIN
pidlbN/ELG/8jZdL/iOWHp2Q5715pvkcB1qsCb1iG9raPuhasrkRMkBwPUSOrr/OK7ItwUW4DpG+
y7x9T8EQrguXE9RXXbHt3OhglgN2gEJ7J8X1JXZ8fdMCNh2Ba6ziLJW7RM2TIKv3NnqmMfcSaKYQ
1WLrC/t8yYa2W5QW9e3YTRcVFdmFsxkXSYjSIiFrcJEUNS6gtJT7GoYZhY2/8YN2vDseSQF903/1
dXcexR+QXtrVLf1HPFw0mz1jbRcSUbgo15ZtJCfPd7YAwpoVcbj2gyCyn20cd1Tqo8/wID0BpG1+
KG+OXQyN5mQYenP2kpYuwU/ejc6pj7kQJ5MebuGSb5gLHYV3VQx7TZf5KjWi+MKENEDp4pLOAvLw
B0XUMc8SGFCe+VETUcCAASWbX3kXU5PqEKpG32huiesVAgzOR9U+g3rOPYAEnvUvuh+qV5OB5tqJ
xoczpqTo+cafqa3kS9biHqDM0L9Ma4KWalh3uJCzPWBpRhj3qoI0s9RSxhvPExMTkWa/BxCIelwZ
p9aj3CDmON0Madrs02gk1hGO1R7T4RVbun5yQ8Qvnt79GZP4bQqAnUpySrbxwBg75vDeEwDJ6HkM
AZBo1Q8iY2fH58LAbfiz7on84UnATcXtRtCuHo+HavSC9RBHz8FTa5fQ02MbYxHSACRPEtZlZzak
rnogRyUdEkePnkpnSz9XAh2CrkU9YJSHYv6jE/c6K4C5VZemIHY1KOI3xq6e2Fmu1+1DVRjAafMI
F89QHVCL5RkVLjbof//JbDOmiMXKrRMaVRtR9ypZ9ujVsWJa0wCUN6X+OxlUcp4sSNPYdza1swXs
QbCvJ9VdU0Oz1Um9g9TurbLKUDthUFGGKrxyxQLxt3q5Le2BLOVaQ2Pzv/7ovKhZlaanL1s7CZY9
0bGjNicLRtHeiGufeq8YXuYB3k8gUOMNpxYhSg1pAFNes8QjY6RWWfcGv1Fblg0BiUyH6yXJteOz
Kz182X39YTgApVu3IGUzrp9Vn5Q38n0uJU0NGKIIXh/aNIOiyC9iFrCAMmjrs5MxeYTEVi5TSSab
J9oLxpnmtE8IlcGl5poPtcxTzHesqao1kj7zBVMIpRI1kxatXel2HHEB9hOI6gvPHcYXX7PUkvcG
mTweK1kIM1vpkA/bSet3oPSd1zjeS5Ao+yR4yjOGXvuwMfyb8q2cu6ZKV6D05I5WkwegHtNXn3Xa
KyeNu0zZAOE+t+vlMPrBBv56cBUN8Z+AMP1ln0cSdWHu3r7/KPPhjhgUpYMT3GxNvbYCNvMQj68u
koZ9kLunFo/XOk7PuRfvBp1krZhFrk+vuWwFalSdCB6dkWEB5mwZFEhJ6q4h4Ttqji1jApuJOUWH
PGdGBGqzfjhAdl6KIUOmR0O1jW1+83Ssr2SEviHE5NdN0G3smPIjU2CVQKghfsNC0w+Jn36Ehd5c
7AoV2Px8CguoSaLrW8au2XZAi/7IDbZibSU+tYT8j6borkIV5jE2dBMpoPNRlrPky7YyZh4VQ63u
GAWaRIbziwwZRZsVTFvwGatespQpIsb1fun9tdLgMoQN+WiusFdVRZaXT6slYsz8giAy3PHjoogM
ru62EUum4wlb2eRX4cH/MbRQe9Mn43MKiZwvDaW9TQwJ1qhXrXVs+TrFWAQJtwi1U+SNH0NoklU0
/BGzLbsafxBnYh1x4BDeOLYfMdKEVR1y0Ka0ubbNw98wzgxAI/HuVcjE3Kfp19YOVymTscpIScZR
yTZqO5wcefRhTnG/BLjrLOFG4hzpincwTl/tkK9svZbnSBWnyrOq14b84fnNahZ0hLN7RfaEKWUf
eLL4nlkXMuvVM1y+lCJi4ittDdSVbrjWDsX/n9gZxDFKjFOFD4bcWpsL1l+NbakBBgAKlUV9sI7n
0NkOcuFCp1FHN8P9oANVXrt5lS7GHj9NYaf9We85Te26/sVem41nq31VkzteaNMWxvgSRvQvDPR/
sgPHH53LY2CmguWtv3GnCo66VTYXreJQKVpSTgomHLzxa2Y2HJFNO2y1wr078yI4acicbzQw9bm5
ca2qvhSxXhNWRvBteRwYXS30JupcpovuD2H1LACmyLikFvsfzwF0x0oRrqdZqCtnAQtrx9kHYJ2c
0esuI3EPF5ZO3UXLCYqgGTxEsdnMKB0oa8TM01XumFhS5QsSoalNfwd1r85erlZBT7KLixlmZWdz
vOGo/Yyx0i9jv7Jw45M0jqQRmLblRO6m758j12c7Tv3szcI8KgE4FL/iiq3ZSDh4oyzzlHGGXVwj
bzY9uv7FLLGn0wj1zziteArNRkdCNn0MnHD/PmokP4xevdV6ZS/Lbz4qW2BpiuOUeuv0XZnQUkx3
si9wxmzoFmg+R0B9YF4FsHLe+IA4UFbnTvJGO8WEWza8Rx1ZHbTQe+k0l3Iul8TAZdh8UpdAoqHz
EK2qoN/rlv1ulHl68doRThiHzXfqqzUgOmQNuslZ0qL3E9jE6v5nJNq/el4NW2FhYErJp9kjv+Nc
boiFRJFDapG1BzE1vlV2inlXVDBKnOqYTBwmafvI0FPuUH92Tz+qoLs79Q8nRP3aKH6yumXly2ys
O/QVWNa+rYsXzcysQ1vCO87jFMkKLqiEquTY1xlUroZ1K0Wp3ebG1gc+scT+lsGaiT8IXa/fLE5E
TzTbHMzKYfC88UxtRXZbV/mPyg/JEHKS6q9km6LBUeHW2wQmm9cudv96Td08+06DuJ4FeJ4JcyFN
UKzhe/nrMjdfOt3qQMMlPaug8dIa2qdy+vwD4x8zYORipN4aoKDUpyBgmTorVZe6HquVFyT9uUyS
jdXo9laENABOm0yXEvXAqjM1+10Lx11HmYoDKGFp1XtH11csLyud0N5lKssYnlxlHzRf/NYUkzCr
afYyiGDrNUN1FNwTswBEtkvYz2Fyt+boqACv8hYl8WxPzwtQuWNyHyHkbYSv8VtVMzUmYKQ3IcFe
5b2BVXrwX9M6u00cTjad0jWJm2ifhB3i4tFaoUC1XyqvN+62JGKmlKpYO3b3EdJkxGEwXtxRzRZS
e52rhOqgt7q3vjhWemnsQ4eNkmN9GPWL3lfqzekS40XopCLCar8jhFHLqGWGWqX+ogjdm8l0x2q6
5NLZsfdmUFGT9uAlWzrB+BDzWLB8d61jjwMe8essp9TCW1XE8iWKkDKZvkKq7V1KBsMrYnm2tS5v
nDY2W0aSiJxiUclinVhxftRaU3ujOOFVi/xt6URocibsqjmRh2RzqGg9DkBefApypTcxIVRMD0G1
vEZl2d1RMrgC1CYqlXTXV/JDFaC2M5eNmB2nJ89tN8bQX1I/LG+sHE6Vnv0cY+9Fzg+eFdvevfNB
5/aFD5pnaLx7QCzFwYTMr2vZD2W0h7kEvzqajq4bbZ5snbsKNPtOsstpxNKL4CbbeJDqyRGWzbIc
oUM3rai3YEA2FdLSN8tXwZb3gAxN6jfJwcpr7g1gbH5sUVUBElA/6wTchjDojxgAqweyPN0nwYUB
qE76EV/O2LZeFPOLLfdpNTOuk0NASPJmMlNjZTs/2A8i3tCJCqJIXbmNa10A0T0gElWg6RZ+lUC9
18KSGA2FPpqeFSh1dFRU5PeuZY2Xh4Ixi1Y1d7fKq6PdUOCVE/Nlzl5aJzbyMi+7fWMTglMmew/9
dQe1UqPHGkxGdQUBz75FdnJ7djLnNJlEjpulB8iKHq5EK6rsjYeGdaPZs+s+qKY7OJDiMlUJ2kA+
QgrJbtti/h2ugzDWMdHzx8QIhzZFXhRC7jYwWBj64HMHpNqm5nDFeqSypz24Qj21031attOKFMK3
IlDybBbSPCrAgxxC59QRal331PcehdBbp/1G5t6+GmXDssCzkr0aat7hz4n870swVtmdiUO24ub5
iyHTYqn02TKzv5uBG63tevQ2hM8Qpp3a7m6km4ISU4KUK52dOf9M4fAk9oqkW92Gx7KVhQd7vqC4
k3qcgfEZu7cp/jLBFkMWqruNdKr2hfh6/RJr7dkWVxOFBVukrgavgsi6jvM7vZxD7cGDWIdGdvej
Wf4O4whUFeh3ETBs5daII4iARl+x9SBma5/ruPphMc5UcMfadUFhnlU2/I7cOn5x9Hjv4Ou6aVq+
IzU8WpEiJhEfTxfEjfl98LQdQbOnCdjehfvtJ3eHdxbxcLAsK7i5clKPprtWDb8ketyr7EAqpzVV
AHpn+h0ftmwxGgmHMIatmQcYz/4RZ4425dlcGTY9F5TMlZsYsLlMnOSlpRHkyPgHB9ZwC4vvoKP2
omLjDUvDeDdQWixFWf0VRQnVAa1LW+fNldnuwe4F2/cZPaXhPjE9QnirDFZwnOU3lAn91fVYz+vc
IYsy9W3cInyyIeCk7xzmN74K96OjnLthWUB9IuwOfp47d9f21U4JVBcuxPkVxxy3sVGPJwSPCTca
fyOMptdMFr9KrWFVOiFg5IrR7s7YuuTzImeMFMRq4JxalGqkzV1aJDb37z8Q9q+1ojJeIocQhQRN
zRbO1c84Ln2yY6vokXF5sqDiaYnKkei5vJseJntBWN1lR4k/gfnlf01wOZfuyNrK6KYftin9U+vG
LmdWtrc7luAowvOH7YphpUtOU9y58DLm/5cWDrOVMv4zw3g7IRiOFiZ3gU/QeTz0Mbe5f0H4r98I
ZtmbbaS/2f5PjDDR4/sHdMk6JDEYYcD8G9pu9pIVPfkFKad1nur84kO/bnoj3jadjJcpqc0HSknA
lhWmPH8ax+2URcDqowkTtQHLwo996seRWsvpaYWaVkYEaPoADQp5LIjSudvUZMziaQEbBUd3EpFH
4tFQH5VenaNZFpjzzumqkelHXAYviVWzETdxsVW2eULP7l5r07ya40n1qbqXBbOX0gIdEaONrak0
VwWvXfDt1tobGkgUw9Q+WtGfLG1seFVG3QM/3CNLDeviRV33EBViaxHo+fn7S/scUPlQj/YR3Ur3
cBGOLRPb6w7fn00d8q6gFSATmf9uNP+moQ9m9PsfJumrhjpRBpBm+SwD9XJjKRr+7787SICafZ2L
9fe/nBReu2OvX2AQ4EfMVD3t84yg8O9/KoYOcADl6S++P/TxIJ40VzS0pnxxzTVx9gis+fdDGV51
dY363+8aVH14y0Jz/+9Hyuk6R3IZvj/CeSnvLGi0LNHHZZMg6aja+/enOt7CIXPV1++PBIMdIQoo
FPO3I5f6jVjF7Pr9kVVbv8Ne6P8eL6wRwA/6Ljt9/0W7gZZh5olz+H4IMO8ikKgKuf/+q6GRMxNn
zrj7fghIP0rWYIfy7fdn0Q5FGwwF+eb7szLxSHLp7XL9/S/X4RTv9CruV9//stnNMA27NJdoSJ7I
S7qrDKxo19R5CPIwl7gFKmOWK6TbUbbDc2Rdtix85ezRfxK1J7TmgFYgYwne1Milpv7hD/RJmQ+K
FCvcpkP+/WxGynwYA9Ph+8ORDnuBnsY/hiF6T6GP7Ah4iHB9RvlJ19rhYXCLLnqCXoDv8KFVB9Sn
TlIcqlGtFZrD11Jqn503HsWcHvrvKDMClAteGe3G+X3dUdZgMLkXScsCC+pIWeXZtdLQMYYWYRwl
iryHzMA+FxOvriYCjoovdDVZzD3y0iYikoC2lzFzCUxuxNromqMs6YwFwwPoSSligw5xochb0iMb
1LQyM3XowcRHF52WbNPaNR4IfVsWS2JLOiA0cTN4/yaOC8GT1s4nJaWOydRKZU/HZdQWRY22/f6Q
r7eXXLnzfCp5KRiFXZOM97PP5DSYkIb/ezFI3jwGYrGtmF9kZRNzt+jZqdMYYtTGaK+NQf3RXB5O
xLq0Nc3IRs22vKPtDX/0kQsTzfNSh19xMIVuPgyGB8uMsuEwZZJBdYdvG5D5n0Inzga0eLtwjJwh
SVXkx0iSm4t+Wyynzq6PQcGQjpHMp+YT2OMHabuVHnm6cavv84JMFDnn7A71h583qAg98j+YnwRH
shmY3tr47BhIz+HS5Ybpi/OoO0K6fXvcx1Jj1cMLmEQUFV76o2EmK16TFZWdfy8cy16ng81RS+bz
hkm8z+3NPrcz9iaRyhCkEWXWjBO51J5BToqompwv3x/NrYpAk42ZOkx2GJ/jlu+fm4QYd5Vdn1QR
dPsg4xXf1VX4iN1SJ5SItqZxzgiczqmyop+xKNajBzyRuZ5OOYtcX5Sq2kOSNJcKXHLaUyyRREm0
9vyGonIc10MJ1FvLWLMCqmxHD9WnMcpF5KA2K1ywzpVK/vpFTwReRz/aE9OwAHpXHVPNip+GDXUi
DLnixJD8DQZe9tPgomnQgh6Dt9XTRJsH5eKsKx35g+BQZBmQ8pQ+3Su+l0Kr8VJR0vKtHryhgktr
qis8DCSi3cLWkuLVQyK7T1BRIB5DtheL7pik8FuKHgYHlS45Q+mws1jMPcAX+i9GEG+rgkSv0R3e
sriJz5lbEygg5c4IVHzTylGtJnfOlEdSBVDiL06T9AmaoNxjAiEoFcTx03eJXxepcUwteNK1lmVP
twJKrlIcItb8HmmUTNZ96U7blLL0jGEUkveIIsRnQrkXogMjaEz9wmzeYbIeCBcNdwAGxUtOHlrV
F2jH+rw8544ut80Uw7b0x99Ybr1YJ+LP8D+hMbNEnL8zXe65Ji/w9v2NAQmAdMNKItCjbtsoyp8l
RLVkQm8Vop4sPAfAR0HOrXRDngr23f6laYzqWebkF4o6PhEVy/031M+6tUnGENYv1zbWehC8C+yt
5y5nzOCQvkEBs9C9ST7laC+LVOqzeCZZmfP/6mwTphTBYwyF+P0mS++WfQYXvulG6rUCbUc8H+AI
31wYcj6RTCz2n1ocdEie0mlXAIl/WkHzk5yFY9IyvvVl/ppPuXxY4/g1tYZ7JvyN4M5EaZeUZWTY
CkJQ/eEaEEJzV7xC2Bi4SHGfruWxI+/C6zBfDTmajHNSAyQAPdU/Q3yK3Cq0Fwg6IfM0znCfIALe
0FBtldO2/x8R/ef/Chxi/Z/BIZ/l/yBEG/OX/+OGGLr3H9LVsNQ7ju36HliOf9gQQ9f/o/ugPzyd
EF7oL7BB/hsbYpqwQWgRQERDnwAvDevjvwnRhvWfwOB2AOfs647hOf7/CzbEcFy+y/+GDQEkAH/E
tyxD/5+4kJQMTdmAgN/XUwE0NSjHuxsBU0P/ZNQfUQd9Y+jM5As7ibxwNfRniyaKdBuCfob91I3Y
AQwPsS/Aqmj8iEud0PLKLMo/SVKSi6P7ZWot6wJpA/MKWspE2Pu4t7na5k7hXqnMeJA4Xip0W9aM
H0hrVgoReNOC8JQyu4xm473rVSMP5OZhGAmy4VITiLNDfCyfLnFEYhlULG5RFzrdG+Tj6I450D01
8JHWGN+AMepNmH6RpBkhQseIt8Ocbv7VPMu1Zoaifu6bSLtkWu6/TqPjBhjAOyxhCM1ohKoa4p4S
g1g4fWW/WfjcjW2ZeiyHcLLhbstme5TZYTzV06I9JewRUPoFaQVvyNZ3bo5kUrdG/135mPRI4HKR
l8kk1G50ov0b+Tvxsx7DGoNaKo9ZULesRmrv2FteS9Cv58g3lOUtAtgY0+cizLl60NiSDDFoJQcP
iY9Y8/NJnOOyL39ZKb/yWrJS3tpSD7Jlks+K+BqbZpkO6jr4Rv5K5EGwDRydcJOgKC9aHxjrPqoL
rh+UlpISvjJ+xGNjvgIxtUmwBPzIzod8GzUO1WPytfEPKTUlsy9drIeKnL1UMFfMZS7nybLer1Hz
k2LlyABPaYZOsyYA8TWrCvtkOznhkznuPeDL9rkoq2RjJ133EmR1iZQxt7dW5U1HK46KU8y8slhp
uQ3YLO6L4LVBJc2skDEi5hPwJm6u1yBn6SPFoqPr2PT6MCIL7EmJM8iQoV4NwlUaZflJVFq9qTM7
W9eaZeI1b9sKk/OAIyR1q2Dfy9TeuiFpvHGtoltJpv2H1dsdw11edIMzBzxrbSL2KY7HdVAk7GZ9
hAlPs8PAyZOD9thVMLBVMo7sDms33BHcmK2pjiu1YEneMhq2RvdmlwAZnDwgARCtxlcmEjTIDH/D
k+chuRFehuyZtwB2u8nCKZ6R4aGxTXJaEwuaacQrFWC4jrLeEaiBhAZvj1SjDe4Wse8wIBAeZRh/
6omKVsxTaYwNaAxoHuyLG2NvmgyCuwM8smAAXALPMzeuD4HyyV+rQBMv7chhQlO2CrdP4PCCsJxq
paaYsWc8YXCqDDT/lhf81v1AQ/sT1vd+EMmpbgb9MRrO8GRJHB9SmU1/BEgKfZdMUq7ZPfZHrWxJ
HzY165j4hv1KyK/+6ZdDNQ/5dDiXTZ0iriUcBPViskudzLgyiiUVKGyzS9eJGHfpIL2tm0ia8qn1
xaOlAAGDVg27zjERuA6OpJziEUTMTU0kfHDbhSS7UHpnU7XyrHTTgtPZJlcPYdjeC7pqSfetXAJ1
g+oT22DDhDj1u1symnRW/TzMcCOfBpg0uhsshPSTT9fvfaLCrQfk/5GrrgE9CKEozwApEL4XZ2sA
w8ZW6TxhAW/Mq2nhTKoiP/kBuln8RLmXkP4lZ0FBDj+SBa2zTpgFr2SeGEfuf32Tp36KBloNO9dh
r+OHvroYJvwMR8roaMoRHB1dPM4EM5F/1Aif4y2cjWZWboHOxs9+o/YS23qYovOkN/j6hASqM3CI
Loqi6j+YHDFZqNzaQcLgjbcAGtrRtN10aeiFh4UoVLfenLfh4BEV6aCtENPKEQYaOYNgqYXHC39j
+aWYFqCIg70++c2rF7CZ8HRVb/iW2amyDeudqdtwaCvP25ZDzBBI1sOtpfx+pFVSoszpII/E9Fba
65AbxsfEfpx8RadBHA/602XpSwQOWDnH9VZCBUQ7V7I2PgLKs5S+oRB7l4Pu2uUEDJFOWFd/cryg
G9gR/YXJWofWBCnIMXGj7gSOC4jfmCUNeKcRLLw3GmzYIolKnm2E5ih5peK138PRb4ilG+3ijkAa
bkYf5uNONSArEPdn8yCejeoQjdUvif31VBRZ8IL3alg0Hu8SwJM/TDcs3zyMq4txtJOr5jX5zgwz
/2NMBobcGYarczMVzhepq6StmjOc19bqsxE1Tkiry7FUDU3yVVWQggqty5esHAGqhKrbFGixgG0q
uSNYMngYBhQQAwsZFChT9+9ODES/JsFq1/exhXlUBSc7y/RN06X6pXLTaGuUvRxnOVsJn9IjKLcU
iNZjT4pV1A7J7xoo94boz/jdAFexHuqmfvMn2/tTmhMWnKgNtXngAohBt5rPDCfQxqiQbjqDUZwm
GN3nEm/HpsV2eGA6LGd5lO+eo0FZHL+2g0Ceq/ynsNJszYZJEBEam/qvWviYkTllEev0qaOuRW6a
F+yFoE8ZgKcXWit7E41wNK2I5b87WAToeISiVg5EqAnvohwrvBadlv0BlEmxHDEW4eVaW8GiAMbh
Ltgdesu0C/05eVqpO67u4RCwtzoLxD57t63FC3QfJg2yMfe5HYlbY9bmGx5Mfhe+0bIyWcEsOscm
lBsU68mkI3jrLGwrxG5P8dKeNCx6jjG8s/RRrxYi+JLVC9bvGWzMKNYWjjNXEuKJMM08QAtrPmPe
I9sm6abZ2ARO1ohVw3aR1J6SQB8AjausDs2DJrT6Ioh320N+6E9pGqI0QZJ/rQcXqk2gj9bFD8gS
rpxu9pGkubFAMpqfbIRWByfRp8/Siqc9SCr2vejGPiyw3RtQJ/JHncTOLRd5s88jLEuoUbBYlzCU
O75yMIyl2WhkZZv7lE1ZNv3OEG9GR0T5VZksa+XZa5YHIbnXLCMm0cMHFjYUlTzxvoB3ELeQWZZ/
ccKkOAGjMmhmvWmP8QSQWN+zS0WzJdt3YRPHVtuhuxOZRqQ7pLSiWUY2HuIILPWq9F39GHZ9zqzA
1HaRllinqHSdr7afIdwO1+qNsKf86GP7OHKzJT/jzlT3TgUUKu1Q+4cyUtE5y4CaeZlNAPzYWmdp
DBEysSIkfHeaCh66MfBY2OPdpo0MByIUlA+LOklPeuc2d79Po7up8mHf6aL/MYRK7SXlwjt3WbF3
JqePQDKnmsDRxwYYb09XL2DoM3wYGQXIJeFb9s7ipc4wTiZPckHTDdiFgLMhctlnAmlYsTEzl5K5
NwwTsjaxseVosnEdgK8wFIsG0TRoGdL2Q5DLtcoSQpAcmnsJdKoPEZ+O4ZX0UfHe5qV6rxmN3AGw
oKv17Xhv6mnIyMxi3LYFP/BJD5ruRrt9R+O7nirW6TFP2KpKptZadibZT8D6OG6h5W2KPv+ElZoT
n0Bu06WLHEH2i12dJs1XSAgna9i1GDQXgo3gQZpW6S+7oSi+MmUML97oZw9QvxmiGds/620OMyCd
0vBUkv12tXR4aUwWxl/ZqMXPOIlJl9DLdugXgPa0F52g+XPXORBSqJHHk5041DT15LH5HbSY/Gmz
7r2t7aXUegXz9U0cGfoaEa5ax26KybJzPHEugZmB7jLCUzXAfM9ZBqzo3s11aPkd8qxCuoRxCSbR
EZDHC+wDc6PsEditbTOg9emtFlK6UAhlj5JcAutf5qTcvyjDoUQTkkIsLESyr5DQrsHe1bfQi8i3
LcRwSxLdgGvtZ+WyMviebuAhOcwtSz0HJ/WO8WhrJ6XxLit6vHlukkXI5pLyaCURWcIKxQKsvPTT
JOXnDXkthGzLgGhFogShfB2qK22e9Bgvdjly4arOXZK0a+76xArR7LoIShjGag8XKP2erb9xHhmF
/lCFl39OrcY1XyKmWFZT2O182HNMHeDcXd2gdz6noJM7p0m1FyhJ42+HcCuG7kn/25f+wKA3KU9+
1urI2Lvo4DZYrXA3hgE7amf4kGDxSPUzu/tgBLhzzay50XpBj5oM1ve8KaZ1Tq3NFDAi3QVNNd6M
AS6fz239JdvQ+RuYhnjpG6O8d10if+ODjpZWoEWnSvNZGIjS+HQr3scOMYnvCjzEuZ27KWQOIFUT
W/OQ3eXTFaH7OCy0DmDh2sXXczOnsd2gzBOPISqjF9/wgu3k9yU86yj9tB3NPuR2a1+HeR+SzVmv
rHqnl9rw6y9YePZTN5T46GWk/XYq5FILt6cyLA2ftjZwm0VUm2T7pgo/UsphTpXFCG8kLpBxVlwQ
kQbTcuOq0TorpelQ41VtH6XwulvtVLyAeWyQDKGe/rR0A2YnWKSvSkQ6oqUWP5oi9PdM/ThcBHKq
dGOQNYD10OTzep8TUMwOm4LaNL/qvvNWowBttfA8ZuouC4N152nA+pQ7ACfEhuYEYrYr19nJzhOi
Qp2y8P/aIDR/TxHauZXOqxw3N2Lpla43YI/cqrywOShmvra3asnsw6KaUTGN7uT+ScMR2OeEAXal
Qv66hYgcU35hZkS9jSpm1Y6BNfQICSc7tdRP5uTwIAdcSFXDdZbFOAvpvPLuKS3quaHmhzzTcuH9
97MZpFiJgiwli0ArmthbKWAhAY3viZGBBoPg0PcR5Xld/FKOOfQ7DM7dttQ176+yeyqT2SEEQIG5
LqKyvRlZRIKA7eJdppm/uoZM2yoOw3WdOu5r6JOU4o0cmisHOdihrOzh2sV5vQt0sz9MY2yfy9jz
OlxRSBgX0EFtiDvpCIy110pqsFE3Nj5Z4L+wDDNQ7wsXbqBqNML9OihejjP0f4UdQScb6lDDH+6x
bKa81GrT35UmQPKE1fss9kOEkn6o1MKDNLVTtGlMzndNkJwEYqWfrjAL6nTPCsg/VxrEI6orLbcW
dWaZEK2G8siRlRHT6kMe5tjT9mOnoP1UrIWCK1nO/SZg4vk0NWW/S1Abb8i/BA2c5z50CChQ6nz8
64ltUzCjlIg+6klP/uo0Db9iu++4SejYaNC1+UKoxD6uNf0HaJX8NW6VasDEVdZzsJL21UfemtLb
C6SODhmPb9p/0XYeS7ICaZZ+lXkB2sDRZmOzgFAZqbXYYCnR4IA76unno6qmp2sz1ptZXpH3ZkYQ
7r845zssH/kNtWQbnBrsF5JZewxYQ7v459zNE9C2g3wdbWv4LYzG+cnKAo8wWPDyR6csdKRc1cEI
u/6RXMwFDH5TMs8gX1xeNl7mfy+LZ1y7foNefOw9jiOA29U3kfQk+CiRHSQr5ddsbXnzOq86FoXW
1yPX6G8dEhQe477J2ih03BRgVT3ZaDC0JPuy7otNrNx4eFoz21jfPRKRqBDL9D2DxHueOzWye/ab
B4BY4Y/vWXQ4IpPZlSeyMY16meVfwbqwhB8ydSUaEbwaliV/isWzGXx4eG+mRk/0g4zR4hEnEgbP
LmHpgToTPe/sd+sXeVgdobNLMz7rLncFQxqJyijxXetFab/atPd296MzIHg7AjCmOlqClPmEj3P1
zOejmY+tTwmCWNMMTzWdzlthGvND7ZkAVquWqVgkBmneI5UZ2BApqiYAnha81kwHb11nYkkns3E5
Ywqf4l6aNQFZhl170QCYGJZF7phXdoPek89Mbf3JvKxeMSKm6J1RMmDbJOD81/NhUvAVsrue2DWT
7TPkFscXLd8PQy1G5ETYdAdMlR63doJqkjV/KT9IaQR7lHe5ebl6Ijh6rTa3zJ2xE+Q2rskzC9z2
o8CccxrIuXlOE0gPlg8AxLVKZkidnbFeNUM0VZ2Hr8SYyitwp85HUPUMTlc9zq+9cDoR205gEnxE
zHPTG/SttFXJvukScF7WZBdPwCKTdTdlqUMqe2qhyHOCublyrCA8laOYkfFPww/2e+PYzTmi0RDr
4NHLe+JO5kk8t9ZqIHmhRCdxtfwckyw4OaFnXXm1VRMarUb9NNmDh8Ggz276QXZ3lOjVEKfSnuNw
qdd7aTnjfWUAMc6ztuMoFppVXu0t2a4elPHgVgD15gLwsPI3/N2Mxzgi0jk5OOUI5YrE+uzclASr
5RACngbDxaHdGOT8RZUviUFVHbakQMGwqyDvPjERBVeBleOvagzjz2UBdGvMIV4iM2nTA5tc9VOX
zEpp+Ale9+bkwygd+xh6i7pEB+gdA8QyV30y2UinFNddQCzDZzBn8q5WXsL6Xhs/k8zptk2CPiPC
X+YL3Njuo6Vt+23NjQ7qdZK920xdcDEBKk5E/u2F9cJG3l/fur5h0wtjcEtOw9GAwqpcrtU6JQ8o
yryPCdRvscd1YJ9HlitfTW2CQyFTakcktoxpPtj5BqGqjEgwCNgr9GZ/ZSjdE/7kMaL2Fh+lHSAf
Kcage8oJSf9xMwmOtFkS84FJGsntyQRvKJeaYem0GYjqynRgL7P2lk2Z7VdM61FTS5Q/DgYRZpGo
Pc8ZUxF2RSfQfycxMzwE1+GRoGxXzaO3/bQoVMMcsYlUGFFAzBN97k8biEZxI0ShTesYzWMbvFmz
Mn6ddTU+22zE9sIijDdSYT/lJQBXatcOXXLe5ldDt3gowfoZKsvI/0Hen+vvh6ycoPUUklWhnwxf
WGuYvpGpBRSE8dqFLfv5SltBRrAE9uRjmKXFFJOB6O5rvbKwbyo32a+Omgj3Mhn4Rqg2u5MVOP7Z
ntYB1sqigksjrSYY/WaqDuhrqrfC9/q71NRGGdVZUl2j50JvngTWFVZm46Kdi/kibXDI6kI0M8bc
Wf24pSAtsU8xJjOZgPHiGSv1z4zT+GDDFjon6WI88D3IU0IfeQ483Twv6wrICO7BPmEudLQU9h5P
GOquTKRBVZY2WMgbZoVuajDjy6Z7DtZpz7AHN2jqQCToLXuvTdGdh8C0MXeI4lUMA6amwlHhyUoB
qtqDCp8kot5nNvblVbowk+GqHj8lvo5DQiFxKmqPrF+tKf0CJmsnxw4T7OaN+bbAwtqzrUGrSDgH
3javyq/CdNF7e8D04+iiY7o6FhelhdjY9Z3hsZaFviG5b40pUnnunKq+DobNJ1wRltz6fn5t+nib
eKm5W/Mk288FRDgc+WV9TPBfnbtJeLdVq/j0Gsq4ZoTHLqjGKBYPPnQfG0M/+ILG5tFwcbceOJOz
c1X442HKrfYyxJbx2FoaDtlqmCPhf+HQfHLPb2gDJ6jhiqfh8FOnDhRQD8rg5RC6LqjRxmDWXvrO
RbGwwIIijvU+pm30nyqVlrdtC2M5nVzjEt4rBPuynwx5P/FkEimJtznGF9ZWx5JOsziSTG1/sYFH
qYVI9K0eXHuO1hl1Mq1Lu1dz4nsnt+ztNTLyVb/k+KxfumDxEJYS0xXB8HEeEhup5oGLsNxUZbN6
8+1gIHLPHXpz72Rt8Ux6THBmlINs1i/9/GIZSEThJjaNbDczgv6mukPUizAgMXZV28DuxEubfLqz
x1vQKSpmJMoTt7wgZ+NhDUf/HuEKpg/fKNKb1u51GcOXTLCMOJVQJyeTc75PswqFu0e0abVTyTKi
nKgSw7pKmR3Pu2QechWboq2YEZhy+Z4zExyG6KTNlL5rMTDzL45U3Uj2Z4g4OjmSsB2i6B37xH0L
VWb+mXINwsdJzIG3450rnodhyaFIZ9AFqLlFNdF3MpDOvxFJqPUE3XLF+lUE9W8+IUK/sdI1QQnC
FHz6bghAxAHkLtQJaIZmlDNtX+00flIJ56FHyaxT6sNdSHA3On/VL5QlreV/z6Yx1QeycI1i382a
I6QLtHdKXaS3gF8NPIgMaNjvF3VDqCkkGqz6JJuBw2tFAAdHkRcTp6vwz50zGXf2qvJDNWRezrEf
KNAQraofzBJroOAyfrTSUF6P0MfCvRwHrlj+7nKGgex+9EAuftZeMxZEt3AXoIGuCXI6JWELSdtP
g46uaeQKJHZWXXDd6evcNQUFKymRCsVWk6Olro3sbTCK8Hegov2dnDFAkYHEYsE7kKImhW7V/aZT
OgLhrkOyPUPREWjLhC4aa0bVi+lWn8U6LqwBWRTc6CQMLtsqULHRNdWfD1/ltl2FvKb9XY+Z2RP3
iT8QSl5CfsFgrOUbP5izt9fexrEpnFu4Ge6lbxb6dVVLj+ByNZGxBIYBV7EuWdQiwAEQrT8Vi9Mt
nlUUx4aW5pOpK+U2G4/qDwdR/d5iRgXWbuX7Bjzi96JyfZDSM9qoLKbsumdnu8PL791rVwMDNwZK
OTXASoJ3XotLtIn2Qy1s/ahmzz4OTqDPmUSNjnM7yN88UbbsHHymSiTX3NbZhABOwCpPppJtF5vN
ndP5WNQDQ3ImWvPzotgZLzAbzxrR+sWQpcYR11B/yBfIm72/ELsD9365EYXSO0DsMyi0oMCFLkN/
2fG62A+wufLH0bcK/l1BikJfSJpfOw67br5Lfdmd8rJBWJLXARN+BXqtLDE7FkKLD4r/8E7WmcD7
1qQnsCSTR+RdZal4yO2R/bhhbjfbsPbI0JXtPUO4XyCAm6q+4VqGylmuyC0JzFJ3CsnIeMUamazO
jFMGtVciEDxTG1F7eDuRTg7JHxZwfxYkWJLd2Xlv621u6M/a/Q7NgBct4R2nAR+I++qAHUVFrSs0
W/XcSN652XH3wkLowtMMj/r/TzbN8be9+ax/h/+5xZt/t5IFTJqp//Xvvxz++ev0t919qs9/+8X+
H7KPe/3L7P130BVfyj/0r7/53/3D//H73xGPCN/6f6XOPP72X/m/xc784wv+FTtj/4fJPYsOxLVY
3JLB8J/6keA/Aou0IP7E9zGjOv83dsbx/oOAGkG9wjn2DwHJf+pHHHLJbaY9kG5gpTk+epD/84Pf
/TNNhtfsny/Ev379X4OLiJf5d/2IL/gWTKYCZI+HJstOd/vz/xI7oxGAMiWGLe6H19oRKna0mGF1
W5d9QACFqrJL7UsSdxES7qQ689EYmcmRyAxZgoRiYzkYKzvzmqWhV889kU39D6Ac4kty2yVyjeny
SPdFEdwBZ/Zeg6UA+1RQdHmBdVtORKahnfZKQ+zDqwBleydGxIzy1IBoitjKlKAB8TIZvfcYFhWh
hU11anjE41XRUA2q39VO0GA6/1ipA2NrTQk3YYRICNUvHqZn10RanmE2rP2eKoX54a5Jguu6CNaT
iwPOrOabZC67qLeWn0n7fYwOdo1ms38I8bbGGmgfcESxMyYAAcZYPlWNue6JvUYVA8pzB+WekHNk
0EGRRJ4HqSBg0hc1OfJRDxhOezL6DmeL6Wg6Uw8OYpMgAkyI7U1YiVU4Ivfkf514fvaAo4+UDuHe
rYHN181vK7tbJkr+Cb/hEK9eT6hVk30kblHvc5BkdLDzvNOSJhlm6UScdYqmP+HKwo5xYNaTs5rr
fonSMI5WqE+5Gquj2Zy9AdqKLF7DGd2bRVpFAdNu+in5i4yVyk8qGhbGpfdRbfnZrcPxrcrqvHbk
7+WO+KtJemEGozD2KpATTnIT9ECyUt6g2iPJvFrtj8l4nFwOMu3QAzgStzMZKScPEkakVVlDgOkA
3LUAKd0y6q8y2C4xpdiIRn6ALVwTeYltitkRiaRsD/aiTj4T9wBA4VFptnEkafCC54yX5uRaT7gN
K31I3eVajn8J7FZiZl706HDxoBSw6dkcuBYNNV9sTR1JdMb6afIvLBl+UpmUqLXHxwW5FEYp4pn5
urQqjnBq34uCae/EbUfBaN1M+d+Qe0iwnQ8K558J8o1inM+jDAi+JdBi6RFcVob9clG6dKclJx9w
xh7GwICFwXavEyO4JrKN6RLShJCXT2tKi877NNr1ZXFIEmPSB6kX1qcKjZsgn66Y7t43bnDjW8Gb
O8HXTEV9m9eInyfnkQUShmGbabOfjBddM/41FrotispArvRn24/s1PqhJ1+ttcYj6skbdImPveVf
KPGHj/KLlIRb+jh8BtsmZbi1jU/PW46M/ZbYdrNXj7Zomc/bQgwTyoNvye8+TY5po9hGVNeOzA9z
Bhio2/PiXS5N96C6/EKPVzXzbnAX3TZK4/IezE06aT2lMFnKRIObwIoUyUrQyqcPvNWxeGcK/SUK
wisr2KcRKtdvm8qADaKMJFC8gaDXzUM9Jh+kZiFbUmAmrEsDz81O4e1CTAUKr5sQ/dkXatF3sMHA
2dCXYGhm6/dpjNa364zv4CYsdhOkFXIkoU24k63AwLyeZJLaETFbpGQhbDP1VVYb9/00ruil/UtW
bi+FxTpgq3myiogHkdVAwcT8XndEpqQIQytB7RHM5dfJI3GAJ1W95Rs7LiDNtNyGMphO29F5zMEb
RoNmX55n8NKme1pNgqfFSGMRioveZcFb8xjG2cycCkXsaDYNLPL0xVvQxYPO/pqzhVIXyyNojycG
nECNWirYbCdU8a1rCWbLuQ43L/GIltx0g7scjoq5mfe8LHvQ68S/M7inEL0KhZF1iSTuqWmbVwQ1
HrqH6daBkrdTFns46bkj/WfwYbOAjHzSlZkTnNLBOsKkHg7YCq5zpz6D37mcTH6oygXoCSgFl1J5
z6zrYtD6x+5boiJGh9X1YufbkrOLJYmBSBxkNJgGkIJC7G1rfLGC6ovFJjSbCdWcSYCm6v37OfhK
t9+sQvE2hN1bIuzXZUaahPLp2rSJwpqVy3IaC8z2PdDS7X2Dj60CXbMo655BzqXL+GDPicoydq4e
OkgcHjQa000/rIK8EEYr9MBJ7LFfRqLHGmFi9t9R7a52HdcdsotxEgSArK+jdCUOZ7aWNntiAqe7
12X19bYf5idlhJSL584xPvoVnhD76vknSb1rp7RJzPKAD1kXPpscBvreZ16zDE3gRHi4s9rA17tq
RYY9MhvQecwA5xnQ+ue0xZQ5mXOfczCDujGi3oOftbT4+2YbnXRZywPL8AqE784d0kvpoyZZ4Pa3
RfNTElMUJS2KFl/qq2lis+KQ4VF2viCV4h9SITYBGlKMARckWs2JhO8i3Ok1fBuV/Vdn6R4aHYtI
QibxbhEP1N7j2wdw5LECQO2hksE9NC5sX89v7kGWvYDhWyKWjj7QMqgeEuK6ysVxXZFJszSs9nma
v3cwrfaDF4BgSn8C48JC0gNbIFc7ElXv+fRSbXsNMSbcbbauThXj6rjUuuGDanyLembwklyIguZj
AE0wOog16xGmRoWImxHKRcEjz3x5voN2yFGgMvIaJyKEsHSShcSaq+je0G/McRX6H8LqHq2xep6T
/ITKCCbouAUJ9+e5qSSs13QAaLNlF1V5HCzVsU64BZ0cXI3eUMNOGlyaFri+GSaPQXZv7OcF35SJ
G9MC6LfT1TGQCacPNyeaPYvI9fVqEL7N8WY0O6wa7mwdlpFWUBIfrLIgBpl8M+JvwGgr/vxhPpm+
fMVZy+AybKE+eleG8B/gCcIMzb8r3Dh490GCFat1SFVt70Mj+WKJxgd4xrvmUhn48NsJmkgKLlAd
LWVBgk7fWftamTu77B+GtKPmWPQS1cV4acJ4jbPQ+myhHgIDPMF2pypIwb9l28ZmJJR6TFis9+rV
mCEBLG2OnwRGIvqE6migSePE2eR7Ne1z0ZrcprqNWepkcaHNB3QPB8O036iHysjrMvhSY3W2LKhS
QT/Ds17dOANDlgUcudx4rG5a7CCCtfYaco9DBSGq3HauDZodPyfAoGIfC6T7m7kEic4iSth075Yq
+XaG5Jdr/wJT7l5bxohuoVoO+TjcdGt95ilG8pCeWJzlAK4z7pwuXCKRQC6yNuhm0cNc70yQkpu6
x6yhZSkOsWCLAB1DQB3jkVjmr4ysGqOaKDuSX7yZFxJwEgXBeBEk1sNSyUNg+0QMpqZgdJHuqCEv
+5VU6Q6WK6Oe/lGt6D/Gqn/H3u9X2V+Z5rdrz+o/rb/TzL0l2SVqwxmtGA8XdowhXtzsw7fu5tFH
MjZLVsNtf09VfSEBJMXL7P4UOeNBJe8GVnSxDe2mkKERbzchqhggk2ZRnWrbu1hKfHsNoLYIGTCn
fO1AgQA5ODbed5hZL1leHZmTIyBjwc8WWZDoJe+7oHqS2/Jm22nBVOqvVVV/mk2PU9xn8hfoJB5Z
fcbNwpmFSfipS8s7GigeP6L/dmWApNr77t2MyPe034/cpucCB8hQFyum4ulTmnzP/aSIL4b7Al+k
BcptPM3d+rAuAOqyFfsUgmuHkW/9VyTyGv8ZvEb0hREZ0GY29qeCwtDSS8cIT334Cccll+/OaZYa
uRybHAK/5gi/FUiaFA3tyko/7ln/Mr1mvyZQRO5RGJDEkCVxOSQCBQtBXpk0mc4XQzRMhUvqbxCi
nSIXrlzJGvEqeRzm9rtADHuprQuv/1mSkrX7QgGgmIF7C2iDXvr1YeoAIA8jHn4lWU6nbVLGDWJO
EEpOcWxTe0VELAEmmQF3SNnsRNE3J5i2hSTKK7AZIDMb2KChK54mAcCCQvto5clTQh1/qK3BiDeO
pVsOkAjdgLyoRlITYjVFT8mcE8mIZ+XbMUvJDAJomTcBYoph1LOa39nyOZNY2yvyMY3M/HZnLHNW
rQYOZ/+BHtTYJzgU29U4ME/+aWR7Aql70J5BynRYXwUM73ZeKZYYwPlmxdd/Vu5S2rCIQqA1x15X
Oq8eM8SBdPTeAxoTCjHvKJXIpWdMe2HsXWb4LhnjMcswfsAItaTmpncUuwdeuKadktg+khXmsViV
vwq2BZIN42hXyzthH05c2cZxZDNAv7qaezslHqz33ZPVYEsuHDZ/Ep5HSLCA25+mlVJA4qLFgGXG
ZECtkVWYN63vvpvexCyqaR6NMvvA68ChVzHanKficRmsJ7boKMsHxCEaAL/tv5mTnXOR9cs+0MNx
RANzFsPJz3u45sXa3rB9GOLioZyK9rFV9r3nlMPZN0HapKyrJnynF/02Xhb9hB+S/DRpczSwGRlC
1OsN3shO9dighHk7c8fucHOREShanq8CwcFcQbUbMrkDzhQgWYeJwCPtnZ1qfmdANcbe4viHOtVc
KFv3YSXAeBvOdorv4ACF7LTNk0hdA4zptdZlUQPQalvTP0+Bc8vQ9DGZfRIF2xY65fK4mEzqN69d
tBAY53m6vRQ+Y3eHvLGomrtPnYIpUqPxwBiiuPY7+te1ay5Bh16BqKXVS9AJ+f4Z8uRLFlRg/nH4
4vviwZxwnSMRT1vcEj2JpdhQo6x24cMFnMnG4F/gi2A5TikBhPns8XTFEjsE9/aO4PuRgp+oeMSR
fO63lQSUk7gqbQsHrcusbHjOwo8gk8lWRDT7VdEo1SftwocwJ4NkgoqDTG3841VAqMLJuunA+LiY
d0yHH8gPP1DjO7vOOhByExwteO3RbFQGK1AZxJmero0CzTCTdORsdgUbAfnClDLXdwwzkuiHsDae
/JLTpXSHp6aGbMSYV8aB1f4x2czjUYRFbJDI4OTsxzTKeVbm9gm8zxpb4QgOOEO4KQ4yR+OTmdQt
Sx4gea04nnV3OQXsAnW10VzQmiJt7JHc0/zQ06JDSDmSAMn+NCvgLXQktGELu40xJ4jbJNS8m9sp
HgI5Hpq6fcPWRqFtCbbmvsUgYXyujC3Toa6oPGtMnVnhwD2mf7LomVxhX5a01LHrWSI+tOyldrSx
RuT63ltPpmnD14os5UrPehtxiRWPNq8MQRdjvMWTOb5EtWeM/ilnZFCEC2CAsD0biqLTmZv7ubR+
J0KPd3KZif5FSJ7gSlo8D8HDBioOdH85JPadSE8AXd7qWf6ZHR+PummXPYHLO8AwEZb49oCnEEFf
6L1XiAXqxT3X3YsXjm/emNSXfYUSJ3Dbm0LOFfo2m4dPEgUgiRiOquyTsqxtEjwqggFDKZPvwhVH
4kefE8emxq7wwac6w+vnP/1jKMECNaq6vMH8RBOjeuPUaPk4a5vFT7NHgfsc1AVcoNUDu1zhe5x8
/kt04kPMeXjwpDiTzXMv+vbXX698sz1x1JKZ53Z97I5jutdJeTlqVIMMuUJZOlE1BYwHfHVipv1i
5zg37QoQoDeds7D8zQBQ0HYYtLom6IRNL+1nK6vBMP00g6sxKXDcv6qwyLiVULCX6nuxLHzOfP6j
LmX4nw0fCHrTHdmXgMIwqzKEgTWUcmznPGSwXVl1sh6cmiye77l7+chbyasWbNV769sktj6oDDOe
TfOnDIkEsA0eCop4zrTp2Fl8plmdAdBvT17G8bUONC6W9GLH4Kt8FFhUNZxVxO6+69A9jrVb7uqm
h6m7Jh8hrqXJEw9BW33YnfNul/dqdV4p0v2YLK2fqeifidsbohac7NBGve1yUNTzb16zJKQmjEqb
lY/qHjPt3dYoppQwEYMRPrT9z5iev8WSnfAVYB5iMSnI6QHGMl3ayv12UkGlZD6ti/2g83SPJ3rk
Ik5O5I7FsvVAGKFVZCrkHEOif0CJveJJwdy9/b2lbr56x3ozOd9Z1ZDtbGKzCjVAiQIbEnKTGSgy
GSRV4JwC1jJxayB0qKqm3tuF9OPKuWDciQ9ahZGNnAmIR6HivuBxmDHKDnD/MsLNAoYpCdAgeDMA
irlY/enQFKqlXgw1V+dubLuXLkeDt6oOb5JtgZ+emfNWxCSk63u+BHQLo7v321dMWKBNnZHDc7qH
fZ/EPrq0bu0ekcV+Icf+kK59O+EJk4NGPNZOsNQ47wy6vWguZHt0W7ENWJfLevg2G5Ji2jFFEOWW
3zmtxZIGj+tkkVGe+vE40u8aAaAgk6kcm5EeImqFyHENLlnFBYn4Zu/30bGUJNDH31B2dPCVzs+o
P2vEHTC5Bjc9Y9FKd4v+GhDo7WYh1d7pJMMB+6pnwoIqFXExV3808up2U38Bc/BmIx0wnVyndceY
/4AKAAuiYYKn7w9i0U9SyVNmNsegQ4ijEedFlnYx1hRQf8N1RxUEoTNx/ibeB5e7PpwUrzUmIYaI
z9ngPNcKtz0qDH4jH94MBvuYQGBaEffx3gfFOzzcVU1vWJI0Eu+dWbst+g+8VAYT6CnznlqzMHf4
Cc8z2Vs83Yp5WcrVCR2APVdIX9XzKc9CqEb1Z4f1J2Vckawk/hITWUXLlkk72xg98FoJiyN4hJFu
rfaOqgpbaUlSZqpP6LloTpUAdNM38F7mNyfFcmByFOAru5UW4ADfVmLHwvzsliFG7YE2LZzciCb/
XQGXCIh/jO3CjgebWnkxNiuIKW9Vr66tmuQy7V+VymUTyfUe+yTRj6XjRoZdqrjMyS5Uy8HT2c8S
5i964JsdVYCAgLtta+GzC7c1UVfIiZiq4dLQo33E28MYWXPitG1/NAw+cGp27rCxpQeGMMwaGVzI
kW1Bp9SnseW8YtkhzsPeT+tKCYpWNloa/VPMDI2kBzVC9Xi8W2l+oOR9Js1YE4IwkLxJuKZCfWyX
80btCPJbUlmo8MprE0ECJgyUrn0532DiSuIhsZ4AClDqtcm9iZIpZi19s8ylG7fAxPLhFZXiw1wy
ZxEdnClecz4BFlkxSFMAirEBHSFTBNRQdAvA//oM5+YOHT5p1YORUhndmH5KgE1OIgwPFEyrYMXm
ubx6uUUsLJvgXVIa3S7XhD1idYgGCMG43vKoW5p2PxbZayXrXZU4n1WIswTTMlOFqXhXVvmZoirZ
z6vxrFz2IegTVJwEvs33DozWyliNz/DCa/N+Zn3OJ9wVe72lgTRNecHJ+cK4ogscNLm4JhEqORLT
Knw438RaiufrqNuc6tTNHxvpfC0VIUBuN8pDO+qJ+Y7BobSiHPd6twKFH56U5/7aaVLRu5H6JAjj
45WBIk/82KmYoWjIkdKZlTVTkGwDdtHJIBnzotaFPU4M3IvJlntXDrz2JHKsl57xk3fpsRHANybF
FEAUzc4OJm8XBtWdCtVXzmatY6mVVcwPl6zxmSu0fQyls96P5vK6lF5/qICWZrgD91AvWaUsxr4K
6SRd/LmirsWu7N7zXF+X0wRPNqkDqnLyy5nt7JizmvHotT+J8dmXd/mhG7G4tk4Jz7ewnytfoA1N
BAslZ2Y/k4uoD1YkU9cDGUW7cE1+1tW/6Yx1vMjKV8X2mhJoZtId0lpBgufIzq4gkwnaSzOPhJGC
Ol+6veWhHnV1R6JXan3UrAUXzVSyQZ4Ya1k+EaF0lxjT8zR5L6Uytx0blklmM3GOx4HGvZgPbg2p
H7sv58oMEC4ErDcLrfa2TRKI2xXfCT4MM3lHbfpm9tmz7YYMw3r7b07UlwVIiGep3dktcOAs5cRn
A745VlwzNjsscx6x3fMyvjqUupQOzv3U8UMZ2+ON+wFHWqKoS2iuvAwxcLiloRXKv5DIMYTLjBCJ
Jr6fKj9Yg74P8HxHyeITGtahnhVy2NcoKmcK8QHyOzNEl2QyWLo50PO0l8Af5+YsCGLOdIgDr/8O
5fIezLLYGdJ32IMyjS0ELgsnzHdIbC7G1kNh4Nc3HM1/QpYG8kKIhRToAwjQLfrtl/rNksrdcUlZ
cZoOn6sc6S3qjaqW/ZbrdJrL5j30azeiYM720mG6Mgf2nlT35KrU94ue3iV0KLyQi3+e1/GUI60k
BsSyzl746ddrHGQE8BSTf0W+yAexYSltS8kL5SnAOxVFVhACefT5FFo+XGfLqIFWUly0DnFGm+7A
Vle69h+z6rLh0O43rXEzEZtIVU6KIsXUUiJgl0vOyG55730QoktTDiw3Q+5bIS6RAz+hi/gNw9yi
cRkoq6Gc7HqPJQ4Ywa8CJznWRPOVG3Hal8SM7tfG3IwGJ2NdHURtxWfCrQbXqf5bbSbbYkWAWg8o
nYjaKmJtd8axWfobf8m+wZpmlBP8L6Mb3vseGn+nRLBsiOWEUsw40iXjscdZmoRX0N3YRNAJM62A
eTAW4iEsWWfMnevtCMtDufENpPap1+FdNXoMedrySrDm8jBtjum1YUKW1Oxy91k1Xs+r95J24KAS
uvdwCM39mm5AINfRcWLzZLkUtkhykr1GTR0LTzEDROJpieAjEeUrJL38Rsr+pciAFmwROaDR7IhK
4710rV+sQzf2ZoAXivvNZ4Rd4fXfLVy/dGTd2V2zW+3X3pm78djg9Yt0bUItZcMhTCbsJkEDVbON
O529snvSodDh4AzqUViWNHU20chpsPJB6KofcOAfemfKhtGhSFliY4JHPYSisdT1vqiIDe/2A9jK
TDntL6F1UTenDJY7XIX3vg9ykmFsf0WfGimN/LFI5gedZl+4HVnEr+Eh9J3vrLEvssC9dkIYVcO4
E4ZFdZpvG0bkv8Nb0Tt8lnzMaQ2TrKEbi4+0ryj5Tbc7IC6rDmaRIrrB4eYkxs1c5vuZMnEvt5mX
mJd671ltDixHXuR5uDx0VnjMlFwhQsmDh7X60vSdXa34+AarOHQCfa5T3rdJ49+DiITDc2hN98pd
lwdMARDHYPivWxsmvlwO/EORMeNKF8mLt9BJDwZ1y4Q37KCV+snDhk+POwXnpfKukUYSvlVhl1gG
LHI5wrjR8MjwGVN1HJP2Zk7WGzS0gI+qUaGrc5lPzujpz86QfgUNQMDaN94nRGtZhljRdYcOr23x
4bEB7KBoQBzI9vVcsKcZQenny7RQL3KhFyvrTzVcpU0DQYntAM58daR1uEAK0e583qxdNYkRNE+U
ypS323u2UE2FML4epIGhjjgH8nPqUGe7SbJa7Gfy4sOU7WWaBgzMr3Fez0wTwE/s08pgnOI6DS5Z
m/zaQp+qdCkZuYOjbGYzoA1lGqv1/6buPJYrR7Js+y89Rz0ohxh0D64Crla8VBMYGSShtcbX90JU
dXVmllk9e8NnVpaVGYwIgriAu59z9l7blPb5oF7jsAPI3yYDM7ws5tbW/dpubJ8sdw70vYK0GYRl
WPTypQNpydoJhrg3iFUv1Yk14KCJNqJxxWo+FcKRbayLKm8YM6wlUbzqRmWytWq17COR9HqTNiuA
W+F6giZAXskzLmgygqp2b2InwFCiAh9gO4MEOa0MYwIxGj1jmSesqqUs0s0qBmtv9ivVtt4Lw+ox
clNsNLNApB0rOjKleYzhIxvqbCmWfxMNyMawy/cM2xbvIAcdzGBOkgqyrieC8qw+2hFhuC+EiiYn
MV5CCFC+qTl42s0tykYGH6nRry0d3+HUAiBTxeho5K2QZAwwi3LGsaeacwANMXTrKsp/J5iQjfHz
/sRMzKY2r5025IQKK+ABNY6qs2wo5cne48yEYzWw+RCUGZihgkFZIGJ9LTKicwJ5usNPjZYofYix
6Fkm5QKifHZh3XtFJsUOaTEQNAihKeVyVyriXtR8FNpU/piqmkKHhxAl9x9NNrrwaoIlrt+IaKTx
W/B3Ek0iRysFRiGPuly4spY8py1zytpQfhH2zSy3lM96VT5jXeAclpiu1CIBrwfroIY8jpmocWtN
/EQ17bcNFky3qkxrUaZttJZEYtFEZTvrzOcM9+MSov0DPE637HDtLUi5jOL6MMQoW3PLTrbIzOsG
9rKWwy5MTeUgG9IZ4/432VPjtrPxkmuieg0RyHokZ4nQS3ZY3ZB5rpmhOklAs7UeiCw1mmuQ17tC
pWwaFCXbNr3hpAQTLXBnAQ6pGAKXZbmN8nZa46ml8ieqZDkW2bUbQh86M+mVgCznePH6zbRqA8ga
DLiRdaRJiiPHri/xrHh9s/N0c2sV1QsejGQh2OuJ77bnrOdgjRGK05RJLGDjfahA2EGBSm5r9y2h
SOFn0dhfsZX+hEKi8Ciney5pm0QMLy3qQiYGbFdJzkia5WbVy/EXov9Zev3t1fjVW5btVad3TAD1
Sy4bOgyz/tIPjD/bRtBqTabPgDrVymm0TD4W8D5iH4qVaiXhzMDZBD45r0mBKAJi0jDwMQwFDpRw
7lrI+hQeOi2FFwQXrcIJvjIqa1/RgvAy5SOtmmmptTkwwReUXJhGHCKXii2K0mg1TyuRJru8z/Mw
M9h5FUN0d+pjyCwas2EQ2Muoj29Jq7lhncQUm8Ypldl41KzxHFvedAiPaY+hWrEU5YOjEcN3AjkW
o4s5lOHryGzfNIM33OnogHh9VJ+EWy8hbAoQkix7RARW9qtClFMDajLrIhqaNRqYaUR0ju9OpiaJ
YWvTMsAjMWkDOPOgeipzIuWgIwGzHcjRLoped4V3axHV+eDYhhbehG+001EFugfITV7k7anzdSQ8
xt3M8VxW/WveZ2x4qv2VVLHLNu1O3oRAT4QrUBUQwpUfHOeuRYJ4pzH89cECJ1X+KPEV8N5T1Ydx
e+w7pXFZmI4EWLNLdjR2B7G0ZFwHyIOesc1wcI2HNbN8ZvynyG/JMkQ/N9r8jsImQDSNtHyZSDXw
919gTjhcxt2wCFvspPDsQS8/y6LPt2YOI1XEOYPadNw0FIhRpXyb+FjWo1pejcKUOB15BnXcsI6G
BrrR3MqVGm2Zepq5AnnBIWsyD5qhUa3b8LNaqmMcDSWqoqzeJD5uzRAw7dqcM0dmVVIwtsWxDFiV
teGuM6iM/F/Ep74X8uxbTjI0+F699RDALzogjLswpkocwFoS21PegHK6cpZ8a3aWfmJbvplZK3+J
vN2SK/9Ws0df8dJRc1p9drDJjPAHGfqxf2GOkLshVQePrkkBWhcFKmRtq8vWs5ry+I7kCBCHlUE9
GKMPmHxXYgvThVEQUp/j99qUg9DWdOyY6U+XJrlktuwD6i8/kaqRrmoJokboeOMh+w4HiKWKWZ1m
eZmnvXvx1AH4ppwa2u7DKoaXzFTiLa80JBBWU6c2yLLNG/3hGyQBTvDeFwB9LLxQpFGzIr+IriCZ
N2qfAEdMUN2jeOvxBg5eHePwJf2kob1WjRWNF2wES1oiptkpa9+OVXqHMLBzv/1QcESWzHote3Dk
tjxmaVDvTV1qeOeAqqY4anZeXeN364FLwQvWt8u80rqT1WUXOO/5inbTuJ8A9tFciz9qExpXoHtf
kHt/WrV8nleyKHdHcD8bBTA/MpXkEwlAW3a02Dl80dDexFBqmATOiLNaWyNFAFTFT2onR6unhT3K
5YeZMwGCkTi6FsXCqFaTU06GjtapfQN84rPvQTNXO92phHBoSfzKVBm4l8FIziIhiXkBbVSgoDQV
sJziuzTKDaiFD8RK80yXKV6LamdRpwTvKGbG+L7iRiSMjCeWK18LTzWc1EnyKkIH65E5V4VXI2ad
iNxwAnWZ5hYSpSw94cO0nMrIjproH7qcuOgQech9jfMcJ7p+DOijVw/oXt6iIm0CnY5/y/3ybRTn
rO/0pZyjtuO8eWiL7FByBpsKzVULGsC4GaZV2tP0JG2iP7SiPJTE/SFxNzeWgcG47zjK4ew7WA3i
sMoiCZmtbYWVN0YRVuKqooErTGZW5OntBhuU+QxYscLJbYAZLYdwngjM+kBfWdqKzHS9FFQQFVr7
TKpuZYzgpaW9Y8mKypJsXlu/cRPJPOq9THbYsJZr81hr3pbdZdzXA6egEsmSNwfwxPpGNQqL4trk
+DYiN4ny4Ktr3aq9JlF8TGk5SjJaoCG2rjEfc+nTGQHb2pbMNjxPp472n4bYGTkCoEBp+Vuk0VoY
lv6BEFTZNvqvqAA4hYub0dXoozhhkNO3DzVKL7Y6fM0X6Rm4Ycz4QqbUi6Z7dyy9TyMqUjbcbRFM
19wPnoLGfnS6dTBGf5vL7A1Z8JToP/bYuvoU3PRwhOcVPGuJ98AXdR8kbFnDi19apyQcHklmHLzm
TrsBvl988RTrFNnVCQ/6HrwlYTf2ljSqdWhST1RQXNr4QrTCzVe50L4mNzT9qLxbVdQHEBprEC9n
ybfdwItfJUNdE4O5Hg3Gviletv5M9b/r8LIXxcMz4081DeBjVswxJE1j0sL7F5aUrEEww2DbW665
ImKaaQNtxR+E1QqE8pFj9pM2+A42/s8yGYlPdD0TF93EeVdF/kgDaEvl/1pJ0XXQ2/vEtjQvCAwk
S9xcWrcpks8o8d7ZU36MmE2319tnI/TPCEQYOpgZwqF8r9PBjiFHLDTekFLGT1uMxxpXYRHn+6zs
1+W4BauwsPR62aKQG+wjpzij+uzFHhPSK8k7Jx2ObVcEa9Ln0KlNpHs1ywDniB3WB5XlmFgfMi60
7Gj50oGKLdaVS6K375Gd7IwqeIEg/EyU9aEbWpp+ww98h8/KUI41VBAiPu4cratpX2iD68v8SR83
XkVEfa5/i1mpKYnDYEV0poeX3pJuUj7u+Nn0lYFluJCyYx0TBIV7Rn7tQvlS1lAjoeW+EbT3EhTN
R9ycNL2/IZj5SKn34gjVcRHfpjeIOt9ZjoUk2Az+7MOEC8dN4RVcW360EXACLJ+YSNt/Hv0Zptfd
wsLepUV4hYbpTHrilLNyxt+YjVcgu61vuRICUN+WTXucCvNgNN1G2ESUqP3WG4A84slHpbD26qvJ
IaoZTI6YRFHF0y6gk5mllYOlb5V8yGSuz4k6crcqEwwMhRp8EH3L46OQICdaWm/KCyP+S+6RCGJN
d6FZ6zhR3HLs7pGiXupSemDJPw1MPvj6iyXGF6syaNPhnBy6hz1e7LE85aP2ovBCzi8gWrUzACa8
pGDvvO6mmuNLFmeXwfj7123EUt6ubdLDoJZv4tzq/tXOsks2Rrcu6p/rODwRZ7hV7fZONbLsVQQ4
lnmolPqOHu8WZBNgf+86Mq6o9ZNEaMGA8DeT2wfWwxc5WusGYVG+fJGzOWJxHtMYBIOHtzHg4sfu
hI7rBOCHe1Zvukq6t1pwCyr7JCfW27yMWJ3BMAMOBVc/tMukCB9hH9zmlWSmFGKA0s2VZbz2xcWv
4udepDu/3rTWEvbRo/6ZbEQmpMLwanAOTgjgyC+10h3R1lv1RWQPipgjrsdVRdcpNoYJyQ4th4qM
8fEgA6Rq4ugyEApQSuPut6gvCp9zX7kESnsqW+utomdmFfVWmTFwjCCDi3ROpo2paCurHW/zMjf/
VmZbT0yAHlrXPaBVMtUWR9wjt7JOLwxuboYc3gwUY37nPxfVax/2J8VgZWzCFybIl7YzT0kSPke2
ftTLL4JTTgDpL505XjJtjjruT3Ud3DRJfyg581/pNF+PPd/Pjj4lp7Ksv9dJhn+QMVOfXPr8DjXp
oEUfAa60BnR0ACoU5s8prVmj+VaCnyAyjHVenKYpOnqG9iKG9tQE0n3+AOa/P9Xqo9Q5hubfUBLt
0aE9em14KcPwMLDReU30qo3+82CgNWbXeyei/U2AHJ2fKKWzjgNgjCK5UDTfmlQ/66N/g3GNpSXl
FNjdKP4pPlAd8fCFMjg3+tSmN1w1q73JFt+rNU7z1xLdc8vqo2oztMshGbHTC5CB6/xD4by+UL7V
aulo43Rl5PgEWuOOQvft96Yjm2+q2nOEZTAcPCMNvUNTeSvD4CaqtdDay9jmn4R370zVu1e96sCN
Wyt0run+jXa/liVC76YWbfKXFnUb2Fqc3IOn+RLSOHGt5tAp3tv8RnGvTkqrvHRd/0RSIhijk6qM
+6K81lp37yv90wyzCyepO7OBG2ZrstfkzYh+6vdjI3eP+UP2xbAFRooXWWZ1l/Z20dzR9LxOU3eL
JPkFSc1bLji9mukFGOkbcg1niMSGJ5MNguS50XuoeXoB6fKY98leT53ZnxDzRhZRf/Wa7qltwpvw
vzuWZB3mvy6JnSVjL+KPMfj8vb1mIMlauTn1VXpUckDioe/AVPnUtfi9erGm6uptvMh7VOnP6HVn
Drp3fZCugVfD+eW7i5bgU+s0i/sYbNXFiDw7I8Khu8tq9Nryykm6cajwcNrdgyySG+VuzqAtgBjK
MWS+rN8f44x5qLEkaSjLUNby/fmC7T3/vk4DiF335E/yV1D6NxoInPPe55/CaLJXVuCrbuxsC2tz
z1rm+0+RHr+qgfxC1vDbjB9gwX80rYdhZNr3SGbsVVLXD91UzwAzT+U8YIxHm8wmmbDVDQJ316r4
EyZnLM1ANQL2gi+b+QOyHzR+gydtrrLWWpV9NkX9S0mJqaF+MqioGB75z1oqNi0rqK9JN5LCNzVa
s9yceWGcb2snzaejaRvw0+VjqbdrYftulIVOxJnUpGKPBJg+U3pCWLFNzXzP+OMglGljS+SfBCmn
yvg67+xkQ7t2VP8K4Hzi+Xd6w39WJERTJFSfPQECr0iPGiE/i6IhjzN77SPlC4QX5ySVZbF4glb5
KarhOYVPU/fdmTSGQbJvxGc7skEStd49RSqrbWwdCs1ydJz6NkMLxb+B0lkYmbbyDNM1y+S1HXN3
Koct9OJdiLKSgEQfwTn+M8UmFUPGMErLq51cC3EROhbHa/RDl/IHkDqZ2bgqhbpcjcgrQ+hvpgdm
3W7BQmYXzZ9bX8bBjJSjnzeHMdpWJoHXkzjLDPKGZBNc2CTCEw1Ul6y0A2afw2B264ZGdSPvQ5zH
xA4hUP3Cwo1RsLsl4oW3PjyXYGc4D9doUyzDP+h+uW/8DiF0v67k0pHVcRsglpFpS44Gtd/47Pvh
oc9Tgl6b0yz/8yyV2bz3pBBXKtQUtRTexWRVld/MUDleilXvc4RB6ynL+Q6uDMAUyNcoPPN42Mz3
eT5RIkuUbf+Arn2X45pRO5vlYNwRenjyOXNY4jOy65vRhjc4slfMBkheC8DMrGkMwrvinGTxxUKE
iD+MYc6EqjPgSnxGCegklrqBkKj7BeDjoEasSG33yJvurknIIqN6Vdj1LGhW6XpEVwDIl5JvF7+m
ZEDwYeDjkggSGMZjF2TupKMQO5tvoW+ini72Ja2twbC/9TrbCXoThoBjSwMtx5BkgykikQi/O5Hq
VWo5KstZJ39HtQXsDTmQ6UT2UQVdahrBthlI42ZIiU6DVgLpA7yJap2vpfkq+fUSY3xEPMPMo1WL
YdV1V5zkoGcGl0nwUml4vLgYH59IrD7IQ0E1BKEPjS54HRpodMaASvG3Lo0NAJ2N5hnbcAxpYVs7
TcpApUx49E3Xq60tJqlhXNajulZNfYOBfQWn3+MpIieYBK76XETdmtCPVeWNK50RjefNL660LAaL
CGuvWuoqBp1um6fyGYMYWcPpVisDh1DeFcQCtw+SLeFWa1LaWtR7KEzXcakyV0R2WK/1KdpUwHzo
IBUcSYkFtqjBBS9Qx4/kNezcXxoSV5QCPKdIXW1tbY03Sz/Od4B/m8/L86cADoPmP6CdcVox0rtZ
hIFIRICYtny0bW9NqqNs78JJbOgqAE5JwlvXB66kZQ5V/1sWzKVacAW68xZ5twgpUwfQ1GzVl+Hs
gQBG2f/m0TCnyirgRbTWxpT3gld/ysdjVQ9PaMkOFpi8DnVBUcmMAF+SMtlGUU0CmnVIZOnIekOu
ZP6rN2jVCBVdjj5eEcgzpKbkmSejxmwdGUmFNbc2R844t3fzhtegwfRHb+0P5raKadj30gbsq1Px
FAYVaDCAF1S5R19h5+vVs1yHJ9OKl1E5/AJOxWB53ClcdY5bUYMTZ6dU6GJVYW1RKFftLnZxeOC5
PZdef2dgcgGHwhIoH0XRI1Ilp1NHzcrqpOHYmY+mpU+DY9rgNj72QmzmL7Ojr0RkbU1CEBXsL6nJ
apr6mxEHxtjrOAgpFPjvkPRKr+JjzPpN1+hrIwI7IR2pSBbRoffWKXkaqCLIOSXasAzWVTFsvNF2
2YHWGq56fFKzSwj38DqpE0Do42r+5YmbLZmAEan8maV3LAaz5NwYP2dNxYiQEV+wM2+EQxhfxy69
jLV+GHKxIVppL9HvC650BHYjRAdiO0j4PZa1dUp1+DJKcQ4j7axapFJ7thMF94IJruZvhL/BQbdu
aFhJ9a33ztNINSgKBxScY0zlW6H514JtLyQDPBAHBJ500EbqYAtqse9UfKkujip31TD7pWSwtIZ4
LslQxzm16hCGalG1qqXK8YZurRGkbDAY79MZXQ+hTIq3loyCdQgOEbfA7vFMj67Rg4Opm+ci4oPj
gBcikZ+rOSoWwEPmnZH+SzjFO0DuK/Vzfqis0t7Bz0WYsbWG9AjR29GRowBU+45g9UC09wd1LWeF
Sxjm5nd1qDd3n1ImTrTXspD3TRg4kvLmecFWJ16yEPTx1MPIo5JRJFo4nEX3kQrpWLdMgKqEhJbM
LbdyrF2EigNZFy5JJysdsgV/kACyBtMayw5p8bOaaWumtkP2yXa+Tc1PRDYBHCFuHtHXeA1/33K+
V61PK4+hHL3FVRtxUoBlxkVCCmX5tx06DguelXdQDStSEhxQwjsa1BuvUrFEcQjg/6PQW6v9AH/w
LdG8jZFb20Hyr6qunWtZ31hBdw2l9lDiOaRDtmRtZYKgb0LIy4b3kCaUGESbDkHuopJZtLMlrwV/
5hebeWHu2s4NQpcakntS7n+v1aTmCluGbj8xCBIbWvPrNkBDW/y+G5CRkWxmm94IDrAFHb0LHck0
tg1cbstCoQQlRO/kfdKYJ3g2u1jtHgVjuHjKtqbabmNKZUz6bNfqPvB0FMO244Eo9xQCJ8DzjJk4
JYzG0Soe6rDbBPX01VQVvy+lIxO+zE9yXIezx+Y8FcmxL6SrYXPW0hHSolypq+AATsU1MnXN7JpM
dMZkfrFX61e1Z1TV1U6mFKs0+DSp6yAPJDIQZGtPhNMG/bRDJ2k1f9CliXQjhFkvsl1ynTiTxMmT
XygMFfWzLGlrBFA7s7KcIu9OmZnsYA241Sg7XohXDcAPbIB9WVZnpN1nqFdVnl/CMCNGKN2l/nAv
YoqeAvwAOPZKJ5avkw6pFK4Ip3NIU95M+DoTpBUyH8OAJhWSt0uQF+62q25Nh2bMt+OE8btOUG3p
pf6VqJHmoDDKo6JEqjKTsC5VlMEZJpuOTBB0+4VWb/bQ0gNwMQUDYqJBeg9N/W8qxszvALvxJ/rE
P3kef4dR/PM//+spT/nfnyEfv3kV//tbjuGvKq/zn+bf/i7n/x98iE40y//5HyjHzDH5B3Vkxp/8
538sP9LP/OvP/JD5T/whfQaDC/kyhq4LTVH/iQ+R1b8RnwnQQ9NwkskGX/lH/Iyi/82wDL6mo4TT
LMsw/4kPUeS/6TTwTUhbimEbqDT+X/AhOhyU4u+Uke3Xf/4HunJF1y3LtjWi4GRNMwjH+SM8RDVB
JEVD17hp2eWrEFQZEOingRjjQ1vpOSMgpupgt+WVFST1FjUEs/liUJcd3gR67pYrMY7myM5L3IbM
o2wyozbFQDFcEbo2NB4+JG/gL5qghyRW0jlhW2O1z/BHo3Z9tGIS9B/tNUhne9/HdB8zi8Z9ngFs
KCOjXEY0uDWzYKMgoRgzgEgc7Jjp2g6al5bdNoPvuPnDB/iP5/yPVBUxZ+/85baYmiFrNoxS7o7g
/v/xtrSd3aZhGdRuQ4papRvQg7iXK1kH0KARtMCIswsXNbTVVdlbYv/7XuXyKPaYXUPUkOVrNwY7
H6WzqQQSnW2fUqfJceQjWeDN3hXhoK11zDMDM6sTwq4G77odbjgbymvcL9eg8ThnWRrO2pRVUS0B
XOYNSN+Uz3Ghgdldp3kfOvCJPsfKGjac1V47qtmDLXeHQUhbS2hbXyeHjJlEjJj/e6LoiOIp36Za
8DDMKT7Qjv07POhPS8Qfb50635q/3joBlIYnGrSLKniq/3TrKtwPjH8qV7dNsQdvSUuXWVjSwCjn
Y+QwQ78NkzirHKm4mwl5O4Yaxj7qh5aEyNezDohhg13Tp2cLmPFkEb1b4+HgPaI+NviZM2C5K0lC
Gc0/sFCCMKcw05VVM+TJ6t8/C/a//DxijmcysIQKUhT+itdJ5DZSBwI3XLRtoWMMoVsyAlvJhGc7
Vao8pxwnJcpWN6065fTvv7cCW+gvN1MIYVi2xr0SpALOF/cHtk+jti0s4KJx6x6SpDyk6i5tEtgO
XMrvBwdWeBdhJ4VvjjsljPSL3+CaAu5Zun02/hh8ANtYHTaSJHXHrByJcGsnxf2/XOe/LiNcpmYa
wlY1qJDGX64TGxEMxonr5EZByifHcBu00iooDTrTkwfFl4OracEYwL9HWnea3kfOfct/fxkabpR/
uWE2lBTVMAEimZowtT/fMKMgSN4m0ZHCNNnJ2YkYk4HhJEp+bBrRmqfw4hlzaFM77AwFxWcwVd8V
dvFVpAiSRzhrxiNxKIauHo1JAavQeSsUZzx4UfWamdsI8SF5cO9ABdOlUhbmAvXFBvfcNpe6V6nX
zjPMrJPoOmHVw7dkotZW1V0yQk+uKp1A8ewhTx7CryLptnVhMNJtrPWUaHh9cOZuQee8GGSTIHn3
CeD0I0QaNri3qEFhVMX9Lpj/reBUgpqmrNf0v2jXFxNcIaC5xYkKflX7oMvkNN+WRdmvIkSMW22G
QeHb117QkW1yZMWLqCfrAs42oUwTZsFaU7MzszpBIAdEHqLC/X0vZKZuYxBvPCZlY8rY3rajK6Ah
/zn3UO2y9W1GMopn69Kxm5ofTVfv5A+TfNPW21jWr6PhX7R2StdqawEyk4u3tDLSVRYOrzhJxEZ8
9kFFM4jjNYsDc7ycZ5XwRWoJIOvBKsol1HmB0JdNrIRuEBl0yPChxoVebiY96zCwxEx4MLoy1z/i
+NxO41xTxC3mlUISUE48jpABIz+9RuoMeuaeVuqPnhAXzKjrWjXNOxtb5AxmA2C/xVFCFb2wBWTK
3AnSoVzDCll6o6CV4EnXkJ9ON++jZ18lW72b2tg4iZwT7NlpoN6Qccr6zLDl+0uJop0pIo2BU2ve
ZUwQvfplnF1iUV99y2WLmMGm85K0W0LBSnwfhVgEFfPxhgHBgniaU86kHt22/hLSpldp20e0IBcm
uryFolYA+wuotynx8WhEMoiq/jjZrLXKQ1XqB+JIIuyBqTafnio+UptYslYpcD4F6l71ulPFKTUN
zikdlE4wDSdlGvN4WxsQw3XmU8l+DAYSD4fsw9IIp/Fk4x3/NKt3s6qa8UAz7KK045GI3LfJJvlS
nql2XZ89KOnp5PvkXgeHQqCtZzhqbpP6vR2LJx+yBLsYeY1DrN8ayIuMkTuEu0SvLv3SDIirbZZ5
N3lH/pHvCX3D7yK9yz1SVVnFjEHnKLh0hNo5nobyDCMlCA67UnZe0L9TDeTnKGCTNqKZvp/Jrh+i
JbDrkRgtJsmSn3OTAnLy1Ehcynbcm8pXxz66kFOJIN3JPBI5q6zLHJucWkr+olWAEDDnrdw4gXWj
w+gklEqAZeyT9YjyO5OYN1uBchIgfEgnqciAxRo2qYpAiT0+D6JtloOUH72U67KBAiFoJzqtKM0X
HaTCgqWnX9odmgouidiL7mSk9l4eEv8IlWGFnPGMq1dDgU/cpNwO2zxrPiUb6HYdgSsbfTo2wXZs
/W1KeJjwc4stwavcFpb/IJ6DMaY32xW/kC9/1xGlCqjuQ4JFdFHJ06sY8hc9bFIngU+/LAxCIqSt
UecufIR2m42lgF1YxZtAV96GWbOh+dFzbCc/ApzHklxaZjKEdBnjpOz6XLRcFFYgC9uuh2/uJZar
1yDqVDx48DfTFLJ03h0l9IBaIOOgthQYFnZYnOxpeoM6ulbVqf9Co58s0ly+GhmO1IhYI/hoLcie
XlmCyMTUUKtHb0qXsSUQ/0XVoQKLtGxekww4W9hI+sYLiTViPVf5BIniMSVfXmodKo8oj98jjrFZ
qwZX0hZtxkt7LSPnNsO/Nl1l8hTQxKPkGdUOKPtE9ncVB1Rwiuc2JooR/A6wterui0wo3hwZLWhu
vg/pFhncaz1SlY62nKPZhpsOedIt/GuokTqbSw9TQeoTfvsIj2LydZwO1h642GqpdqDlVbm6jiC4
FqPwJqaRy5Rfq0K0jqHIyauvks1TDrR+rU4BbJmJJJhEKNzWXxw9Z/VlfjIQmaHJrOh1EhCS4YlS
JdA8XaS4+B1xVPoNvaTKPCakeYE3JqRXjKCmKq1yQIjs6xgno6fiJtDs9hQBhlorEa09gEq8yDR+
gmiDMyJcQZHWmQ/7L4MNXpWoildq246h4My4D3MHOwBU6SJw46mKd15CW8XgrCL7j0jFm9Qmz7Jp
3s3CQ2nufZTVyW/7yCWc4j027a2d2cmFvWFdd3W9UnwTomFFzr2JGiI4hxXSkrYYv6wCalbSpG/J
GH4g5vWWY1fQFREmvm2kWRsls7/liC6ggjde1dvYIR0snhlFiMSTQzpYpXtJy1a72hYPW7cTPb2L
UW5XuKyfJXL/XNtPzpqJ1rAsZlis1DwJozkGaBEXcu+9lpBgrAyqBkDmvdmsJ1JGyiQTDg0RZSNl
6lYpxVNDnuIq8ZE+mH22xQB/17WRHnqcX+LxV1NI5uuEJpKOtuRCt4JJAim7nkIGqIjUTXWC/OCR
NwnbeWOZwS0nY+mkWitmehixiGhaFRki4jYK2o3gDVtWYkTgIOggKR0CP/s9gIrs6Jk8rlTDIkau
r3ZkjOWaevBBECIGnx4dyjNbRC9mAQhNF0a1VeAYHwHVmLRreKx5AJptrtgViu3UqYZc3UelTeyf
b8yLqNN3qgBWhWWjU1r8MZF/6Dt6YwJOk+vpRAGpaSsgyU76AeHre1ig/A2w5B+SonaKuE+ddpS8
VRgxJsImumVdh1kj3lvYtQ4E+ImAGMvY2w2npn4ofuGPW0OAxWYW74DT/MBkt5aRhNC4Qig9ykN+
rKz2Yc3CN4vZ2lpMHuJUoiBWMpRb7NqRS6YIz+OE2dyManM56D8oT8dDbBjvGs3JVqVhSg+I+KiU
nAXQRFczsfJjkQUr3kAq5KL/GUvlYqHThYcH68F8V9AEpJIE764YnapNGIpqPLKl4juJEosdM5X6
2QZXVWOx4cAlHcJImi65BeMRGK4DI2CTF9GdULEP26cBZVAmM0ANHgSMSAvPlr8K3p5eqO16Km6S
zwgROfl7JSVrO0UqbOuqWwx7M5Fv+kAKt/BQ+wvhv9mDtrNRwDey94Rqe5Xg1llVFa+kDaAFnyE2
JJOp8c4Pt1MwYlZDtLvIW/XZpwSAYRFcLSYJqj6+RhxUiAuANP9jddpLhWEXbaV5ANdVIdtCjmMo
F3wC58BS36Pefiut/CkP4QG030hx3uZYCrYs8BqTTBYmXV7MjOSLlxp1I7LerM70zVC9erC44XhG
1jJWM3lNNNWPlFa/5LZ5iwPc+b/3iHE280Z9D0yP5EIhhrWH31xpJ2CXQ38iv0NfY2sel1Clf5gf
nRlffXvTWVL6c5q1n/C5vJXUShazBXptoHHwR/Y6dT+zglUWPZf2PuiyR4PZu9YzXEF58ouaf7TE
tUkmiUID4WSMELY0eLBq2juc1Uj2w42oSAgD/WFhxgLBeTnSh68JKesMRGhZWe/FFJ/lMoFpkON2
x74cFdWNmRZu8ri9lyGDFkn9mjpY8qLf2QZumNF7HSY6pFQUhGwpTDprsGOCI8aiIx/Uif3hIqxp
Ixf4BNL/Zu9MluNm0iz7KmW5R5pjhi9qEwHEzJmUSG1gFCVhdMyO6enrQLWoyq62but9r37LFCXG
ADi+4d5zCUPeQa+/6trh3AzQGyTy0URRsnPVhiou3cc0Xq/j7IPwX37Gwo6yWSAhmX4K37yMuH1Z
Qc6XVsU0G557MWmBdzWaQ2gZEORR/FLizBiHTQGCocSqkWgcxIw9tZY3sOx3uFkfPWSnuxo834l7
4A81KXIvZMGF5zwaHqPe1UBPXhU3LXO2QeX0kJAqEqrA/4AYFOzIOUCVnbk+Y/diOQwklIil5leN
1pt22iLq2fyizsdEoEZigle01HzADTcPxWXaV699OdTRSrP6rJ3pDmcMYB0SB3GXp7QTE9/dwIoe
uGAK+Kg4efj6J3LhsMvRMSywN/COhaYDOg6EH5Jps9KRlF9EWGF2AguVXcdulDsh8t9NIWiTNh8I
9w67qxHzwGiIsEuDM9afa1v2892CMqarZrzkHjGoPPb6HCYXQCkwXIl1rS1RcogFFwxH8pAvMG2B
S+0Bm0apCI20UTzOgyAK3Ng7kGUMxAwMjua6xySK+cnx/5R+e41HUDFwYKELVWQskMpz6mgP7ES/
LEn7vWjSe5Kj6X7MAEVl9U5an9NV7SEoh4tFalwkwFJmKytVkinj0d11LmS1gcyEPXE6xwBMCTgr
fSfNsr9I1znW8VjeSlviJM4aPJT5xXGci0yAcREvnRD5CLqhMCnpcryb6/qz5heYwjouk3hBANzT
AU5XjsbIDFb+7cJzWV/1QwRH9Q5PAzwlSJ5DBgesMOOV+SLyAQRB52WaloNv5Y/BvH4foDjvykXg
ShshyDfro7p4TMFkR6xv4icNgSqQJhePNAEzqlvbP5srPvxgQBlEJB0QAPNxJbHUqrctk57vjbY2
LiNsPxapinQpc4A81BJ1oKryarfqV87w/cBXeEb8dUzQUBtu++ZC7Snki+3WDev7O9/yerbJ45kz
jz9IGZ6O1Z0A1HIxe45ahFm02s+x76+HzHWjkihL9AUNGmUr0eG4zR4yLO7PVWXNKOkgspDJvI4V
VDcLaGcbuP1Z1gGjv3LGB4GdC9YS/lvRQVZXXnM1fYCgNX4/knPY1jdl3zzOtWbTksQXJ8iuvW1c
pmYyokB4XpihOLEdN30sCIgM87UPQlXMYQBQc0cOAJutfL7EeI9JRPE/k0nUB7z4QJ3GYj52HoxC
e9WMLnlM3/BwHrW2vbvYoThuxxk9i7a/wERzdpLvcSDN6k6JoUe3rO6mWCn2N9mI+6N4VmPaHDqo
XTyKE7tbWZ7TRVSWZT00Ynwt6/dapvGTUoAcdJZPl1XNL04X3zO4FaGH5i4smITCgoYcZY0Az0xx
E8E2ZRtK1KjunWXjGAfpginSn056ovnnRJF7nyFHtHbjgUENyagTpTBmhe/ezPk38wDSjAb30Bgf
rZgZ9yDNI7NyNoEZdncjO+NR91m7Qh1NcnLCY4bJsoHA5nS/KuHHGFK7Q2ezLTLb4zLPX37l7QuD
JHIiJoPw1VtANHWlP/AsrPUhsOA7d+sfp0MLluEzwjnFp8sjZbcg0jScpsPpSMVO8s8PS7RPTKSz
HRYengN9PsMMwHHEvfUKQ2mql55OMGUyu15iJmU7cOMvcBXiQ6bVuYE4xLQZVFHSNm+p5VfHrk2R
GDTqhfwLi6dM/KNjGD4BKr9YmY/bOfvgjiSVOPZ0aE+kFCu/y47C2NaS7lunpilcBSFbzHleB9+7
0slwmg5MyvDhkx/lSZRvQqJfNQiQyOG1qpKPmMOeMpZBMV5t59BXgCjscUOx0uDKEYlIKg2PQDtd
RyjeAQoYEzryPAQbdJeNEATXkfKKdo3HiX0uBfviOR0w6NnrHdG5DPs2YQwU5AeYYtEYbM/egBDF
uIZh5ZnlfdH9VqblYqUSUIN5CQCTntLsMe+Z3iST7+8Ih/q0v7BkcCjk03mV1QW5bM/btTl+jRYb
Xq5EmHYewbtrdzGT4sdoNXjPyM/Z+8xmUpqeM6WqgT69Hc6wNRDyFQFr+F7f8s1bmyYtSRXpGBkN
uB2niW8jkVvHwaHurOrs4mcK7lvz0cqi2EN3q3b1RTeCOCyAobuSYFtf3GO/ZSdjUfBidPnUQ0Jh
SggZD3AEuxyzu9nxX9VshAi4PrMSMxWLg35HvyS53QgD1Vb1h/0j4JzRfiICKA8Zlo27Rskv/Jes
k1NQCDHCgf3cBIR2eni5nkeze08codESLd/S1eaQeFZLjQvfsNwQY9rZ8af60AjrzRwcorsW50sJ
66UqScOw4uqPW19rcrGTZb6b7GTZOyYsAAAQp35EcDVS5UWBIe9bb3kZSm+AAeNebBztYW0xieP5
K4iOiQQx51sW2IW79z41W/821OInCHQagjIJjYT3B8aEQ5MiI1w2X9uEIimlEWyHwLkvFuvswLpj
pkoURAq8Jx81LmIzjVqlvspRyYNnxMSjVINDeB/igbVD0bCVsCU4Cq8/zZiGjRXnVja8rhXz1aqO
efyd4jSgwG54jIDi35cjYR8uIe2h5UZYc+Actk+wbwVjCa7BxrBeWzd+sVrnAR/I72HBRj8a/LH5
HG++cjNrl7DoLE0Nk0Wm9l8dByhLoHzckekxsPqfPeIUz5LvfurGJ2EdVE9/POQlg+EJJA5DYLxh
UBDspYsJeA1wFQGcSkjmJS7Pul9tvuZKGvIBf9jPyWf42nvSOVlzjc1yWj6KOT2IEf5y4aincsXh
xiQIUEp5nZv7wiMZsx58QkcJVUbSXAIDmvexJpXGnCUxAGtOwqWfvrq2Sx2y5PeBGo1T2pmswmvw
kyQRGHA9KJ4SsiYZ6XkGnVIh+e1y8JfNe4IBdBAfXDsua8444YRhKncKyL0+NWlzbxXzXphyS+MA
spdUOSFTCDGhD517u6/DNuExY8AbIK+ZSsXzKQP93MegMd3VrrPeg9iddoAKEPuWuIFhDFNoJhXS
L0NFfrvkh77H/dOXNvUJxIN1Kj+TFEyHO8Q3pgBgvWvnWXnuGxxkHGXDwlw/hY9bSR/C/AVIJvUo
Xt4I7ACVSO9TwgB5mDqPLiGLj42Bup6xAiYEdlWZm1sXDsfnylz2DMx/L2ZxH8zjzZjToxrpUgbj
yV6xo1Ur2swq8fbaBltutsXXklwmBVv0lGl0hxNynyHN7z13+M1koYZlgz2pmfvmWVvXZmvlV4eq
a8X5HhHKQsdDUSt5STt/GIob46tShXk1sQcp1XAp9LoeZsv55WGIs4ee3+n6uLbG0Qldf7wtpv3m
J9mXJKVKIZGNm/nkoIzpsNYx12ZyIehxyhpwaBcHACP0XlPRMNQvf3vAxWRZ/wbQy26OSNIdrq3O
eSZVi6CcFPorJnArdC8yH55GCFn7Bod1ZnpFOOqAwQAaPYBuNQ/dhv5QPMEGGTFXeWI3BfkaBmPu
U8M0MNBzA8MQvlyuATNeno0uIwpiIotvKPR8arkilwlKfwbkZWK5GOqJVpyg+MQZD7YmCEhnx4Qr
0JKGuOab/gwxqBYB35x4q12wdo0xNJEdIzFKCiZunVmGyfqSOAyVDJD9vTGOYVDleWSxvQAqM0Sc
pQjYHHRe5IEXlHaW5tIF03gSXvdE0mu6s6xmOVvVM2NbdgtFO0YzV9MY+BxTHVd+LEnxWUn33JMj
/Np10r50QbqyPKFfzHi9hABlB2/JnwCvousrvCcz8393g/VQkzDG8ed95N0c2cM0nmx7ugwVTkEU
hLthKd1QsNoyW4Jbnex77DGcmoMrUVr5dcbjvcsHfV5AIJ6CuQUlTURez4w9q43+vhfAw+u2Rztr
1mHQlQi5hBr31PS668lQnujbuDNIGcU0xn4ARXVuMNPcRI61P6prmhfUVn04uwxFmGaxI0OgAwi+
fStNHcqcZLpAhuMEvKKUZHci5RJs7RBeAiiCjzZBwmbNyRZoiQ8JgdLnE/uFH6PMlxcX3hDjn9OY
w7PoGsQ8ZWddcaghJ++Wb7aQD1zkG0WNs9nzRuBlJRtSRSiK2VfFbuDGwbuDXXr0rTseDxig5akx
KSsdTsE4XXGRk0IpvVic18A/YJsY9prMQQpyrmClggh8xzmQ1qNIg99UIcshWAoJpKOCh4kfMDQC
S4O2ofg1PX8/zHzgjZFxsAbjvlrLlpeUv9q0MmFGp2C35JISdpux0joUk3jQ5reqY/WSsQ7fV7lJ
gnGuL1KPhDk5DFy4EHyveh/mX1vWMACBFCeVfmxA98xzJ74P1UQmBjL+FaLDnl6X8A97gofRtZey
MF8s2T3l1XvszIBSa4ni0rvoYBQXwfTbJxEM3UjyWpt5CKzqN6Uwxgg/an0H8ZXNAszI+BeZ+zDl
13j29WRfFN9NuDjKi/wlffen9VJIaGlYrRvMsEV+mPx2OIkVyy/1/lk1jEEMCd4sbeFR0r/sqyx4
6+yzHWtsxOlLMJfjAXeOz3suj7M5vSB1CCvZP/VMLTPYN5R4LnIEpgTmWj95BIb40AXg2/tMJpVr
hcs6k/xZvKazb1F8Mzfz3emQmhaTV6i32jQenYauuBMAyNd7d+76QwA16EZoNWPmlvnrBtMi2zkq
VI6ni0aiM4+2GOJvzJKuPW98n9keMe/OSYmJPROuM6D61iep2CQ0lu9kp2Kz6aleUTj6nsVioMGl
tVDk7eNSoQ6ved3FrNsdSRX1962iA5ze7ibd3cWPbsMbSrM0gjbzNhVwziv16qZE07VZ+0KO5oGn
eLCT2hsJl5SvZT/BLs0H3NtVxD3HjVJPGJ4G7zrYzr4RPEFMUxfRhI9s21dBTKlc7l5mNhVwPzzB
9YeRfshSoSNEQ18WOfctPNo96Ewk14l7zLaX0biAYRarRIhEdBuxKV8kxjG/UzRgAYdWY34DZUN+
UEYAzvKO+ZudytT9EiSWWxWc/ZUiZFer8UBtbVxHy2bxww7Ek+dk66yzibLYEuC3GcBjM8GjaASr
B3xlLU9D/NIE5h+Gnc1FLg+mybwZlN1dbK/HNcH2YXrJFDoASyZntO9S9Z4ZJVJrgiDKFfzEuDIh
HO2fFmAu6NaMOdj27JtgOmXA+FihJhZoMnnmSY3vzJIf2GJ+upAQ+n747jAgEUTT7Vp3RCUYkxNh
zt/kYkAWEXSmSMx2Be18wghyiYlXGLvvjuIUg12F9589JozHfZYx3Zg2ltgMVGVnaK5ZvVok7LJl
PnoQ4/ZeraMFYNsD8eRYQqb6rqgKKvXloXZ5yFPfGj5KGJLJGE4Nzy3K82H0UMumG+DLrZ9Bgnkn
EnSRsAbFe6YFdHDi5U9yeB4AJx41hRvoPeOl9Y096XEgss0miNiXEJ+ScPuo2UUsyjZMj/ODaZNe
FIt3uTEmeqI6mWvFyb7r7I/CQiBOZhocWbunv8xRQqQII30AEV5LeWczMElT+wJBh7cJNxAFEmRe
JoXxLnLYkF2Z241RLD/V5HOyN8BeHAPxusNwfwbdF/r9Jt4kjn1TuBLP26p9grmHSzO7MLMlI9UE
1+WQkbdPUmDPcyJ+pwxNiOgErNQBVkVM0H7M8X235B/NFFx70T+jpucx3SI8mSa5G4mAoAysQu16
5n7DyLt0X8zLcDHbGQbAXPI/V9M8+LP+XAU/WFM7ANwCryNx9SYOxv4WrnbKfNT0xjJKXcXBPz95
5FxdVm9kO64yUJ0YI1yfIBmM2aE9Vt1x1cF3BMMMURyrL58SJr20bPYtcaPM6Z7IxSVS6KscCgND
D2tQQ73mQf2ext4FDbJKSEbaeNq2VQA7FwaP0GxrY1fxRiQg/xQEpJtI74nmEMdiqQ/04v0V0yp1
XfI5sgEhpWqxQt9bnnUKFil2n+aMdzFH7EBAh6XfMOGS8/2czm9Z0GvI55LlNY9fGOMWdhlutL2H
9kDCRtmb2DQGAB27YAR/SVjpAUA7sUZM2/e9AnzfUOUJwQVZ2+nnWv3qS86KaeCqh8W2INuoQYYD
zTD4sYwEn8Rw8KQr+0aA8WtbDTLyCt5ul62HwbHik0uFAM7oo2LyEM11HhzpIcyToZA9Ab7+VqW1
3vaGpKw67T183pXj3XmQM2bqsqObCEakgqSbnjPDwXbbHRe5Pf1a8T2BLUQTIg8EEuUR2borP4wV
wYzNR7SCv+Mc4wlasVuSyfQwTuYvl5zEqFRkkcapkbNBZLC0Lsm1sudHI6ifigFwfN2woKPROPQZ
KS0DCpq65Ma3k5+Fm3CnpP63lZLXxtN+EuxlqB2HkkWXPYZmJn7WQh9NlXunoKoviKBo6BFoNGLI
D/GY42KR85kocB6JgOgrh+dOZ/XDsUeRUWdUHGLSN8VIr8bFGdkMGPXwS+g5DqFR8LniKVsGVme0
jnyea3NLwDocMAVeaVHKqDYfe68DNRMYdVgLcXH/KpxqAItqCdAgYN433faHIiU0qKiMMnc+6aFe
UZXUN421F3AcA9rEwQ5UcTUVCduTFBtFVXl3Brb2a1H8WHKOjE63677NfXGkawg7XzwZTn6Df2ay
OiD2CcdohfIbOsMKvGPWv+3Rx66oq8j0bAvGl6m5HDUbr6x/NByuc6qHRXuMLyvsClUnrz2g0bmY
jgJGBU0AtBQbHdo8A6cr7OEkA9Pl2x5fJNRcenQlbvV679ir2OupevQQnEV+kADIX4tDb0MBZgc8
ZuZvbsPdugCSsMl1J9+bSfogj6ODuhIpwEcS8AiFyBKVJS51ugwvFcterKQtEHbC2ZN/BUlDzife
+13lQx93ceRNXL8xod08yaBx1nl7nJDZG0H/VXLdY8bTaKm8JD2t7gsqBZgwVcX4rWV2IdUeJccP
v83MI08ksCVBxUTFS37YQ0NuBlYJFg1RG7Bz7k3CGnAVQ7bUpPqueEWHVcZPNrqPqUuIBEQvP/W8
DmuWb5ip2cBDyG3kyP7RaCLIPsw8uem49t7ksEBtqloDDC9RDo3ns9TCNIVOESgXvcWH2ac/RKF+
rfHUn3oiWKrqvpsA/VV9SX1PMFmb1q8dVtJ96YLLlSlotwLj8Tybf6oFD0flIf5l2uqbqGzjFF9c
0Q3ObjJVd6tGfo+k6gfd4IWTIRF+DPUDszIYU4BGQ/8HsedAAx1cOGKcXinf4XnREHxQxOIDpDeX
s1vtjbx9XmYFZEIfAUoXYcDAkwvOI7SUg7fKCvrohPwGvreIPNuHWFdMKvjAIFAYki0oOijdxXw+
1Ikr7J5jcca49sbz/jT0ln2XC3Z6NceCn3Y8Cqr+ZOBRoFwdL03jlJHdb4jk3v+xTLheFJqYfet8
jSDWNr8hKI7+zKr7M4Z1fAnWBGd5q0KXDSPcvxO1GNPwtfrWlMgD6AqidEsUE978PjHkQBNNTs5A
j1pkFZ4jgHI+ISs0U/R+jKUihYQz6c95EI+UBB2bU7Qtu95KPk/ChQfvz+UZWuIDY2jW2eNAJqtB
DFgG0s518q86q4YjV3MokCJGm9YEcM5aHYrMIA6rpgKSSlJQ5mwdIDmyHAiQQig/ZFkFbL0pRt4e
G9C0Kj9pNc9unsanrsyuxkigA3yAI88O1A1sC5j2vBFJ1D/NU0EESYIyzCH7BQxP/CIBWLLpXkMW
rFuOA6KLqXyhkgvuZBHZQW4fyMS5UL1/xHmdhzjhWOiYWl9oFIF01kzX/pROne0rITDNMBJGqvvB
yhN4cpK/2EpigOqesw6gbe233/vVw9PvBWena3j24wNyJk2yeOa8UuaGCFCOJgkNaIXnPFqC7K4K
JvvA53NnJgbDo62occBJIUAYpl0adMWePMbf2bh8SlmfWQMgzfbbP7IGG1SnRwIxfT6OzZBjF+9+
bCBdQDPP1ovz/DejVugBsOqUvlOV3R9RQqPLW9ZvGfCyI1TPj1QAtlUKnZNCzeYTNZr6bnywYlqV
zEnf/Kb9nO1mCdUKx6XOvgmHdCMl0zmsbeNhtY5tNX1Y3np1GvWd4KDbPNdMA7DfLrb7i70henUi
dHyTba6g2yy9lM4f9zwuZvdbcOp77XBfdPcCG1dgqW/lYiaHmkaUy8q8mJYFhKMnKqQYhqOvGCnW
HAWOymBH9SYObbh5czYcp2XLN3Tdr4WYT0aYM4ZIYtJsN9ORwzO3X+KfbTCTrdZJYIwEmbRSld/i
6hz3c34A50ic3ZKDMqAYoNEbozIOCDHz2IOQ307SEZI+gz/T9qfsM4RldfvDzH7ODuct6T57ghzB
TRImlqb8xZEYF9LRjHtSMjCz9W8Dxo7dVKvq4JfeEdcG92pQZKGygrch8blei/XZYXXHWcrCg2yh
rje/Dd3JrvDgpxB7Zou21uu+T5mF0Wphn7dRubiNcxzJBN1sRwRtUGXF+xyPR9Kw+chcOlAy2nGC
gSi1RXHQra5PqTUcPa+JdGuR6RrD9iWprMlyn/yl9OA2hXV2P63FF6iSOEunOftcfEa6LSFhKrEy
dDnIamKXNrIhh5Ls2Soqxk0wnR4Zq7kYXuDR8H8iH7LCvEP5MUNoLI38MtpYzNkbBjJNbwoDdFum
2TU3t+AJo4RtCSVK4LmrFYCppol/Z2u2RAL1p3S7/ABJDSTglAO8YAWDQ7sigNAgnUPGJe42Hvqe
ZGUHpeho+yNZGILKtCc7fK3QIsApawvjjiHKeDXLgKF4wNY9YzeKrGvl+UTZh8SY4QZo6qT8siZo
pPmW/oN590xKJ3mJq/icN2P2iBE/SZIPYQ9mGPBqwwFiElCjmR4DGJo1QQtLHBoN52S4RF7bFVNs
6XPexwwDCfp57kR6GqkY0NICsqm190l+ADiQ7mpPr3Zn5bfAndBGOojdvVzhiTkExBag3Oi8CLno
hWijNPR1rjgqGDfVDvQosSgAOE4ZsupTuym2L5zRG6vc6G58m7zLDmgxmipkYgwG4zUbo9pwigPC
Sw4nJ3mpM8bRMQ85wDnyoWtRKreiOTgkwYfOxJQGjVdM9HjyZ40RB232DdnODzMWoofSacCCIjuL
WNdPIdSrhF3CkF+75FRbOEyFaz0Nd4nS5r2f/SlXMmImfwjd0Xo1atu95jNcMAeGDUMiC9NiDdWL
HNihtNRdZzev5CORXDJBVhkSYJBZMbivGtenLC58zd/dlQdTEqB9sgiSCaBwVzqt7/7+7N9XGrPQ
vFopOqbRYY+WcWcgWNoRrAccZpYgMXgGkNI+7k09o6VIUQwM053Vowhv5xkMuYTqwbV3C2Z9VL1v
nA3wmX89Ss5MHiCabXGV6aWs9PAsRq7kzY7lI23Yt2uaX5ok4EBK+3NnLr9ANMiLMdE5Obgnuwph
lFGRM/XXrzWnPEyklXz3ttl3pmcnkpphjyqYaqFJpihf/P6mkjbUsPFmnsQIz6u7OnnlbzlAa2lJ
xZivL52q7t4LTCr3Y5qDoRpgEwxDlm+SMN52wrgVfBjC8PxJ4KtXOpuPzDpZVDJ7RLpHKdOTVntD
2wYRkhVBvcwEoCD5DHFnUiSl+tEczDfpOW9+rkg0nK/2PHt3S5w20UxaTNSbHTAX0AuHeVRtyP6e
0Knx3eTGeURd6R6Ihvuaid7SrZ2+lMX6w6D/uuKMOAuVvxQ1zg6VF+5TplYFhbZ8bLoB1oM/NBcy
MRASZOLe3zz5sKidYyKSs7T7ksjfWLL8dM5u2zikWa/kjWmL8o5YQHqSqBJ4Jv763ioHhQY/fleB
uZVDDxO/W5N3gbrItPMwHziDGsu81RVv2+vc6qyC6QBCTB0qbbZh4sj8aCGuu8IuRJ1by2MFPkiZ
iDRq1oYadT/6oQriPeBapOygxmM2I3x48nFR3efM4H+SDP06wfdBwTM4/XruVpc7tR8IkAjse3MY
Tm4mvIvhZptesRwOYmaebkqfAoh0R0zq5BggLtlldpwfjDyGAxEwDqahTK4uS8JdPdi/13YkrbUC
Gepunj88u8/jYDnnFipqaBu2Fy1ybj46Fx1vRmTvvuX47EddI1hHBMztS+vnRpUkpYFULDzT258t
boO5PBt//PV0wS2tz0aeXPqVJ0zuxMmz7kA1u1N2bu0cm0OPKMZvdUMC6SPnJaIYl9O3NnssBKb7
9fcfBltNbeXV87E2mzkasLCRlyyXYwaSPRym8qvAzQxSjUekahCAqXXq2AlxR2ROrELihU4lxstd
uqQ1K1VgpvTj2li9W52RIZmxfTSZGp1RXBLf5wFGdRvzUrt1fkeaVkZUXoNGbik4SqDrn4mBjph1
bJyysGqzT6yLxTMO+JBQyf6YxEMZ9W03P1Z+cONRjubX6Z5lzbb/r4UxZrXMIDKBq8x5HAzqMG/e
zLgfuL4fakb60TLXpAZacDeNtrkJnsN7127Hq5JOyxBO4i5MyONDn5wr9mWGzvm/s3m5xd5ELFfG
BrMsnj3DwfuczmITCy0Rya7mvcN8tIZHce9p1vcQHe8Z9UZm6flPGwov2aZ4y4jECngTr6klLLnw
zZCANf9plb2zS8fYA/ymNHRW+TmU06PKRXYPtoIhWblFeTkwj7cfb2fwKGNqRb/ARq9XrevjQiiI
dGf57E4MdHyAZrnHBWKQCmjUAEWTUj/6vWvdHOJekgppjDEhQSRo24XM316znPUjojQYGIQBUEQa
06kD7U9bND9kW7jjQBbnIWiXV3vpf9ZFRQcYfxRspf/TEPf/DduvS4Pz+qsm+7Bbnn8nWV1huK4G
RtSbrxn76T/+D47tl0/aun+76a9/NW3//Vu/cQf8+z8MT/wz8Al1CzxT2oHje94//m36/Z9/ZP4T
+zUebBOnowgsgcfwv3zbtCZOIAPHtXw38PFBcjYM6b//w7T/6YsADYHl0nqZvvx/8m2b/+pzdDef
ZRBYFq/BcWwSC/4Xn+NkDfApcqgkK04MUdDt5+/1+Gy809Ej9hmgYnQmvBCMi//tk/rfWKN53//N
kfo/f7HzrwbLeHatKh22XywfnPx7PjDdNt48ELv/l99jbUbh/zIS//1NmOP97R1iwP4fHmx2rWzm
t7eoMcGwpnw2rO6SgzBrAusyWOvRsBmq98YLgZKPSM6fA0+fZ6pdFlPnxq1ujTlw1xrNbhLLsZjL
PxSafComc3D0loyxRl++grd8bpej0CNxtMxZY5IXS3Hk4XDwOtrJQj+4AzUHvmro3Jce4TJzXPbE
xrd2TN+Z7u7sGV8wpYkbKgSlFTFCAcVQU63Hyco/OtYBHuJ/F+/RhPwx6cd7bakbsrm7CbLkqBXd
C4kopMrWvoGjSl9ny7gVln2xavcE0/DEHApgDWgkBaVGp1E1wROb+ttSdIdUDtfcdi66Lp9sF912
6TH14UFoI0nC0HLv0nDCT7rl/hoOrbdnxPDSyyRKO8mWk1EWbieFXWNdip+/I5+03rI1DmZwygNm
Kx6lVq9uXPPPBS5ZY6KjMZ2T140R85Gn94TntRcVvWC3XGxtEfrq8ZBTrLhzvieB5YT93QHKX/YH
1g5oSdA/NyTuBMEr2aH7FeRLThcbULgrFY1bwCMDlXZ+StK7wXQO/soW2jOi2rMYDpSnwko+UP2e
APPRMY/TgXnKPvZfFi8DFbCJr9oHyYRprOubl1EzTfJ1WoPbGDAoiYujv7xQlYUGINYKTNQae1hX
UAxClbaKP4WdfhjVdSgQeTjdp6Unmo7yRuP7BPYQII9xqxBFVC5GjcS9FHx23hbvp/ngGOYBrnW8
fL99UjUPdohd6GcZqa7bQh0BLWFfQl8XURLq4e71Rk0R9WPsyJsFKQaRRVRmU+TFMFSd/nzE6/o0
UUywjI6mJEXXe503BRHM3ZE+hattnvW1LL0L6qqdq+Z7XKgMtP1TaSSAijJMpHTzVNFjqp74bzgG
w7npSer1yVBZz+hcwl4Wp2TTEoOEy709mKP77W86MUtIrtuFJzrKz3AmGcOt2apX8W31ubMgy2Bu
DdOZaHlRoCJny8SdYQ79w3bJ5TAnJwmzZqu7YcajvTu3gwNbzjjN84uO04hCI8LK8uSyZdU9X49i
6Dap01hggSV/a5rGg4wdOJGvwzq/+6jhvSX7ALt7s0X3oLT6sf3ooI1I85UCmMEaySRc7AkqfB1H
TC2Cmw80X9InRxeKT2lmz4Z2T0jkL+ykmIm7J7X6L51j3HwSSOJpIdSekYW6Z1/8KKI+GK/bnefC
h0JihEWqjjCIbb8KkdhLb8pbkXRkNsz4hWjqTfZyrIPrzeyQshbe3rzVHG0IQQl7NUhUVo4mLuWi
z3B19kiet+82kNEhX/UBCBvCJcE4MjnoGlvSnKCHdU5t3p2xqz1h6wG4AfmF2dyYTMBsIUt6LukY
7mkx9RlO4cMghjMT9KjV5cktBMSHCRN+f7Yn/NisOfy8uk3dfKw6MnaCt8nKKEUeqXTIP7HT8WGw
meTXHK91fIv53Ooiv2TJ9OGrlwa2B0VMSqNhczy47MSfDCqtOc4/lMWd3cX+W98b34d6y7cb8Z2R
JsHxCSoRn3P1wPTqrupstnf+LyKc6OtAzyr/rVDD2VH1Y2LE33mwEv3CxZTBepyC+wAZtrgm2A2I
ErsRJXlsMSkNnqBd+nA3aBxxWkZRXgvFLafNOJr5b5e8ioISjiPfZqmwU3ITzsfpnyDNnxIr/ZOK
mzGYe9TcPztvZvYMu65UzqUt0qjnVIdB9eH093TeNBbVrs8m7kku/6b7HOL2IfOHfUkcgps0IJO9
U0uqFB3nQ5OM0TQSYwjvvOJWKUwN/QCkQJ/L17xETGP+cmrju4eNQGH3QnF5Wz0U3JpPJyBXxOTd
jK18wV90NnN1K0uuwFRfzWy9F1lxE8X0c/DJOk/HQ4sEmg/jZfWLkzuJW3tArXtK/oO681qOHMnO
8BNhAibhbnRRjqiiK9pm1w2CbQjvPZ5eX3JmJbJIsdR7o9DGxsTudJOJ9CfP+Q2F4zLzF06NgFIA
OAfnLrPy1xqa1iS6Ll2gIbbNwxQVXSXHU4ZViW5jGN0EDp1SEk/HmlAWkuz8t43bngjD7/jqUuqC
f4ZNXaaXdz2MFdxerqMSLJiu3Ciuc9eYKDQ56a1exzcQa/ddbF6a7fTDWczIPPdl80NRpqtkcB4K
UkqL+rfmdmiEsXSZky49VDVqe+h9CLKfJB5C177v3fJaA5E/k3BmiBb+GCwCKlZpuYUid1dqDkzJ
9kfgxhRrFIdZG7heRm4zUEk4HFxJ3REu8fOxST1e1WcT+XKHYypCAM7du00BsFlgrJLsx7G5SHxn
UzPTE0jponceQJ2uof2tnXY+r/3f1mz9IgL45ZrRNhxxZM8xtUmo8cKO6+rtXONciZI1/rt2MfG0
bnk/4s7QGJ6MTSpf7Iravh0QLfWjZYi0emvcAxVd9AF6go4C9tyU3kpnQhFeV4S7jijHTaOdTJNN
CSrk/gybtN+gyIxve7oc5ugQDqgzN5V0ZXjuYsD/ZWg0wD3K74Q06RRskJmDqhYRQPVZv46iZpX8
lPMQKsE1ds9D/+zjlNeH7vNrBPd/8/j4HzWl5Of8LMqpjgLCzv94lZxCzEqqNL37PxQyeRzc4K3H
e6Hp0vatntP/9g//eWKceH3wbHwT637Qi7rh0+q3r5XXv//3u8PU/rJ0R/A8sBwbLaa/nxym+pdt
ao6J2YFUNYFD8V8vDt36S3NI9bma6RgQgFx+6J8Xhy7+Eg4SPKglWcJ2hav/iVKUdqSDY9hE4a7G
fwRKRyrvm/eBv15WcQdvr0F7Q8dmDJcoC0GN2n2G2I8dVRsg/Kg8iT1QIlnC5OERJECLhkmFco2V
QwmCyS+IGcb8UeD6Ble6278Zx0/eJtr7J4Nt2ADREc4SFjA7Plg7ehUls9BiNYGH4kzK/TR5rRG+
xBJiwnOo8J1tPIuryA7wWtMIfPsxbhbZCbmgI8We10+w5SQJnoe6rR8JagmQFGOUY3NY4SykKtZ9
rDn3JKTQegj9+3qQ7j3oQi6+7rkun13//ViSPWdVuLrt6gLgjmEfzQ4CjLEzlz5Wp0iTZsLfuHG2
6Ugs1GTrqJ5vEsmXx5XWj2Bs2ZiOliM2mY868tSQ75ZzoazHSMLOkm9wAdHgirxRKAfHjS8jbHlX
FG9OzZZ4faUefTU66YYqbPmQNlQ5mG/kjeYcWwXR+jklpqq+h4F1kcxucGgNDLRnVVh7MaeBp7kx
1u85kjRkkMYr4goN6eAp/8aG+I5xhPkbe+oi9cLc1Ja1NV8lUC/nQN9FWbqd0x5tHQy7G/jrjnkR
y0tvoshE/b8z59ssKvbKVJwhUHJlwUOFVoojULmV8BrRICeON4sD114HB4FDixYYnu/qW8t6aPtp
M48OwozA5Khb2/EGxYG+IytVKl4rqU1Nt9VNiKbYGgh8ajFVv9AGxGDC/AwQmucr82UzGhdCdNwd
/g5TI08yracXrLY2uRVcl/p0pY27IrbP0LQ5Q351PSFKAvr4TOuqTdWTIb4LUEQf3fwC65JzTHE3
FkodaZRu3HS4iZDYNZ3ryoV2JRkKuBMtUGVCuai4n7V565YqASvFGTW/n31lUxrtOq4hlmFHNhPm
FcqiuVPr8Q5hkJVZWlt8Hw6d1mxRy192ItooAM9VgeOyRMTp4zny4IjGaZBu0RHWwx2An6upcq6C
zFxRb7kvndmroBYLHwVHVFopWw3JYkp9JIApWyuS6hA6S4UsadnXyzaMLv0B9B8QH4jxyxbsNIJ1
20pNN5HmbuyAkrD5PW3cZQ/DD/N4LkfUOl2kfm3j1kSZ3SXfV6ioZPiTF5Et6amKudq1To21blBe
OLOjfhtPxpmG30rGk0R00Tfcis7GsH8Iq/KyHaJyHdt7wy9anpOcHAFLASIf5g9j85CKCai93f4M
8GUmFkUaqkvQRKqQOumlXsJ8MyBvv4qiyFq2RVTzIiEgTfFuQQEmM52zplSuHN3fgHDZoC0DQCrb
1HTQSmsEqiztQW1d/H6mh4bfBU7/Z4egsd0E12KybpN0vKkdgls5yoOafbPhOCeSvBJlYjGb0aVt
MVYCEJN5UCN2Cq9PexSX+cQvTr4PmbsyAlgaPm+DwJldiqYd0nv177SBvIAgaNM8OvF0Tr1pabWD
Z7Uvipqc4dR7ZtbZ+SAtWXlaQXL0StMABic9wnsI9IvOFMTVbUHCV0ZycEJNvZLGvSZor3KdT06x
KRLKX918EZTGmeV2u67x4X6O287kadG4axPD1cBVV8NrbH9hppGHo/s2AiSiKcm+Me/JOUPMRgS9
cTYyMdVWQHlUGyEaDKD0cN2hr7EwJ3wiISIX2bi1YtThYzLueEHIo3Eexm0zsfXS7iYYzdtunHak
x0HSD+e8WM/UePb4BCzkwB4p+9S+aNqrukD4e8D/VtFBDkD2lM7UkMIna9jCJz+fQ0yPiJEzfF7z
qiO8nbZKOp5TFPHk/FINwxulwJ/0G/bZQM7LnVSUKWf7Ki6n87rtd5ZAY34qvgUpauujhfhPm6Pl
laDN89g6vCIs9Ez5dN6YDtK3dZht5BwB0AW/AhqhgE01o0JklNlVA1YNYCJMFyceb/xx3CoivQAz
ONk2QgfmGfiPdWnPy96F5BTt/WJcxcB0S7ZtOz0O6PYV7VbvhDe4/i2H7m2Vpy+pzGh0hvg1gCHU
2hCZ8LhfBbYyAcxj9QWm8w21jzujNW7UFsyOVkAaBiP+e1Y75hGWfhDAJW6AiC1zDSikC28oSkqs
tAqaylXeE+MuzONtnEWeXZpPYRYikm7YvPRh5Zem8twH/p2fN7LO1q8ww+pXZqDYy4mLAPGGF/zO
EpJCxqVSXju1+Gnp02YUsadF4fU0I6VIDqxC0z6/06xNMQq4rOmdprg4Jmi7GCFVvNuAKwY3GsRq
24bCHlG+ypQEw079oWz1rWoDroPPGMT5Y6OkmGG16RW1ByA/JF+0BoTaeJ4MNbCDvFnlRvcUqgkH
f+A58XAA0h91nAeV7p8pORrMTplEWxRvdmSt2rU+ozwcRzZe2JGwyRwYh9pFsR1DBmNVQPN2tCfU
lEgAofwxxpq/GBi9NkXARK9aL7EobAYufi9hY8KkY74UQ/2mpDWTSH6vUfSUWlx+kYqLNtPue4rd
fpYeCh1oXlxsx7ZaVnXxCFP8YODeGw35XZ4liN2IhdWbzQIGhLz0EMPzLX5VkEhTr1D/HgRFRTkM
b4MJF60pQHBa/g4zhgjVKsVhmrMDL7hDnTxji7VLM5C3ekYf4p43TCKQeQATc61ArrBzjtwwJcuh
4k4h3HuniF8o+qyLqQ4XU5Rf1n4Lc7kf9lO066vwxa4qcvnpNk1s0NlKhEccolroBHG2UTUvLIxH
M/G9LpLzSENuQx8oUjIx6sJGOyW3Jc+YMc6KKwqCaVq84K8w4NwnTesvcgNxSlQyFsEIQws0Z78k
YwlaFiQ4yVpqcGb6YsRIFbwOS1/T/9Hw170+klOZ1l3hcz5GOjVh3qIWAmnBXJCUNulllI8PhBjX
aYNyShcpj3oFqCPO/G/snh/VCMDHbwnTTKShIkI1jfLqoummWwQDf9otmPYJu+kYk4ONLqGZSf4z
74GNjFP0YoX8qhZYJlxKDmfNwZC5NxnBmlXp457hSLGdIWI+LW18xS2hWKjj1oNyMfGXVAwJUG0G
vNO+5gboM8JblkYsj/hmulCs4oAzEulelIAi3fmlRfBWEv64q/mlcRe9yPErSh4Iljs/5I40TmxN
9ggS6lhtIH/vYUh4m+r2LzcSiND42SFHBrV2ADyEdrYP7fGpC0Nyy7pnuONTHvhYLgrrlyj7fdnE
2xz4wizCe1UwgcQlm9cK7+gGl4r/Uo0w2NUqO2SZe4cfKOoBKpXoLDvAlUA1C6xAjQ9LbYmXErU3
yH0Vs1Chsex7bLxlJGakNev0oogTgiBwkxOY0N5B2jVPL0Tv16uUw86qa/x7bQCtQBZtlheOEtl6
IKxGsRnz6BErNQWlPUSF0PzJMB2dp+GHOSN1W2JJjTw36WIV+Jid6OvZwe0N2yMis95f9Ga0g0Ry
bhrR81BamBL7oBmB2S+p+KvwwG/tYXjWxENSJC+v+zPu/ftZYkgHFBMFK0AhT7mEReJBA4X5JR9C
r8MAGYMnm1zN2BVAVshvsSm+CEMGRvcZt0oztuXY3mEGuh+05KWoi70Aom4Xw/lokuCSpgsspYUR
QhjKUJU/k0+fdvhlW26+quqKqK4273oAAHENGaHV/J1uX/SqxuaKzzPHZV3bqJMVQHp6LbKA7iJg
GWFibHUVshqQXCA9wvQmvLfy8V4zD6S67TUpKQKwmupy3+P7FxTJui5Y1wHwkaXmGLcUdnBQDbFg
VgADtUh4D+BwnV64mCdnex+P6qVRkvvmUbCb4VkUHS4VKjpWVo8QlsOhadXpS+M4PwowF7nB2pjl
9vEbHSRb+exqzQz9QD2r3AkgvdxoBhg6oMJgaIpgr/Xpw1TSylxjFu3a7j6akeTN2YiLLtXOGaE7
TZJWgcVEZ4UK+GFmmAH+HYqMrFeDBp2RO/d2z5+0cZGtikhdW3IbD6axm6b6RzVQUDA0s2cZx0tf
G7hsB+fep5SOW3ZyUHPUVNQYxxXo+HuYsy8BL9SFE/NOadd9lS51y0wJlpHfF5Nc/PAQ7Fa9Su0e
XcUeZlSI6abRcJ/oZbzHGoe9pPCx9l5RWDo1Fy/lkZ8F5AxEU3aDshOW7mm+/1sto5fCCV8CLAwW
1K2WY24QiFhoU4CNTolcb4oSclKrTffzVA4rTegylX8NEb9e5JN1r8fWfiTKSqxsr2pcIUnAD0fw
8Rnxg6JEFym7uB3t+wLp6Ryn1NfXg6qPz30pPFdeTXXNdaUK8dDU3dXgXk8p/Z8cLppWSfdKxr1i
lHs1/kHpdSu3TYr5luICME58/APgQ6a2da+GXFQCyTJh5RnuttuhdmFXcbZl6M4uLLv/JcmNy5lj
JtbYFtkUboCa8j94EayxA3lpave+L2F8w7fqwgBbX5xsuK54C1QXSspXmiwVv4kPbHzkO1JGV0/N
+8xvgWwAR5DrI2343RPHOnkkD6+8A0orLiyz+EVuTsK3Q1X513Kz+gYXql0/lEFzVcbOvR6lyHGS
h5A/bbjRnXSvtsifMkutm17Y3Mqi56lSwxGstcvI/UE9caOFfw9w0PJdjXMvT4dkMu6TgJCekx8v
ZBROHcUDg9csxh8RsmV4jchcZMnoF1G1jkOGC/4JydnsgKKzlN4iccwIm0jRLbQ+2+Zq5WUTfrVZ
8gwtEYKVGh0in7LDMHu+nz68HrevP2OXsGqhAr6udd/O8ehL9wnja+QMjdw/gjl0OBvqTrnvfC5k
rS/2CLXuSYA0Uol4LxrWU1Ic6pHvlPOixCiAKgppgerKCq0foc1lxVv3gAPXQYn5WzmW7uQJjBhj
QAOuUYsLAB0j05VLmK5ynpNpiHK8NvzuGZ1joicp+wTdxa/jCwaVZ3WFVpfTP7tGYK3S1kFGCFJe
7H4rk/lbqKub1x68diV1z+ah8nIz3tkJWTS58koYnCidil/xVYaiICItKOjMT6Zu/kAyGDoey+P1
pFCC/NCZZLsoD8/xzEj9UtPpUBFfCq19KlBuxXMYjSAKxQZxTyTF4+SGGEzOGrkzC8yOm3DNIQNq
008uUCtIl4YOnjnvqUysQMRdzMrk1bOBV8omzNxlQw2B85Z+iV04Zh0arhoaadk6VtVtqogFYIsl
UMrz2cI1RcmgLTZzeTlExotWZXeIgEBz7n7n03xvhBaGUxaQHo3iBSuyuZgjdltdEEiW1T52gxfu
h71GWKRhLER+AQksfSOv6MBPDrJgJ2NF3VHWwmyke0e2JkXwGuH20fQya+g8Zudy/78GRpG8NaOQ
76seiz64R4AIZ3T329RqsLNKsPsjAXYTjBBGqIKFriDcrmcvN3rOAGKbkLMSm3KiWK4+5AAOmRK/
oJ+4NBM0O1hGZha8kEZZDlZ6ocbJS6D01+jrsVhjXUDwd5m59NCk8gDGcwJ6MHtgIi+8SK868P6F
rj/7hHZonfE0qZufODxXK1vL4OBFKwoeT5mOaK1WPQNRaxZpRx2XO3rjuPOzMzc3FBM3oT5A3oXU
j3dg3xzkmVow/TOfY9Tq3jdZKfLMUCv/XlGV3yVDLPeG3LUJwsnroOGnR/I6rAB/bK7tdLx16m8Q
bA51ll10kXsvtwtmY+dZFt3IwyWfDc9CNXbx+pujON/LU6+u00MfccklpkfyRihPup0fQD6j0uWN
eCeOjvL4ur5dQNdLKIhowWI+GXZeHEH6Vl1lbQYcyHIG5y6/eA1Gi3z6mU6YOrLB5fhD4nopit4r
MvMwlhraNc10bUKWoj4frqey/oEoIkx8aYpzFcfWb8UgRAwDQIlstGhCftqC5WOPvFTzKjzI2cIA
ZTVVerjxVUrnY0OtLkVZWQv7FTQFVHVaHI+K6VwewHI8MPp4MWv7iqtpNVBcQq7uYQjDl1JND7hf
UyEb5ju/625eM9PzwAlmDdY5DKgHOUCvC0TeJmPwzU/HCknyaVpaY/ULwYJkhTs2fwS5RZkmdMdz
7nzXDJPFPCMukiIs1iKcy5HRWItQZVWpbnkXIlskAlbXiGrMRv7ZashgPjpjsuVEAcdiYX2Ler9i
BilVJ1BFVYFAVOEAhh8lWcXKENbFjx54QDid9aG1zUkjQhy2HutM+uIkfEepYKTU8I3mgLiWlmCu
kyCPTpjZNZwW2ZhNa4W7AFHq+RFuG3MZ5sm13aIVrrhwEhoHchx6x8hqJUhZiZYzFCFGeWq3CVU2
MN8pMlpu5BkKmnltmD6XicIz13TLpVW15BBHbiYduHbku9Uu7tSbCqFPO9aVpUDGau23JOe+AwKp
dm2LBkNcSZ3mAXSm3iXReWVKmCP3JXI9/cOEYIQZjPXPMLa/I8ho+fn4pFLO5HTStfvGzZRl0u91
pQcxUqAY7RAfXIKvKTyjyMJzFSoMk53/7jrTuMxsdJDDvPlljLG4HOS/Gq0LHVXby9d/g4bbOTwn
bdXbpeRHQY45YXWhyYLEUQ6e4gHeCRQrbFu1pBXGmxy8rzh21EQugiNkZtM+3ZSFuRKWv1FR1nbg
d3LSc7fvLBUDNdff2OJ7F1ZnyqBfmo7qvdYx/m9qhv+fHGaA2X3hMBNG6e+3FUPBX/8XUNH6SxYE
wRSqJjL+tqzb/QNUxC7iL4F5BZU/YWiWUPmpf4CKimb/ZfL8RYXJolClGbKk+E/dUDGtv+Bvarg4
IEFootvzJ3VD/X3d0FI1qoVQ7XhnCdewDPOoxtMV5dhxkwGtXU5Lak87azdvkDVewppbNktu5kWz
Ki4wLFppS9z41uhzbYKlviixFMW2YPtm5D6pEb63J/n4OfJz3yz3ccrwYxk1EPsvGs/ikqgAYg97
fguB6Oum3u+sfzXFpDDItrDVI6ikmg0+6OxxPgcdNI0EEApP+++Kak2YqFu9/fJ1c9p705p/2qMh
6eZjWaY4qgGaemal6ETM52EGPQPbvTRMVtZ8F+JFEZrfE16Dw/M8fj/R7GcjalF5pDjMOgPi+n5E
EcGh6KSSs2432k9nh+/hTl9XN8Eu97Kt9gKHSFuHO6Tk1yca/qy/bxs+qvbWfYBAYkDD8T78Zays
bUMxJ1+3N+HZiZbkGv3vM9JSdbYKzD9oGaZmqrZx1FJshARGZersxAjDCbqSM11CDNmiB7lIKRxI
GpV0Bkp3uig2enGfA9HXSPgKrkEKiqjWLidHO1FqPgIBU+W1KPlqqspG1zCLsuXMvFnLnU8k3oO/
Wnf5GW/WQr3GJ8xAxGX5nQIR4rAA/06MhOzpm5FgGHTHwMRKHjcgn49HYiytAklEpz0LUndEpMc9
j7Epg3lHPmtKs8eqmPe6kZ2pfXuWoWkSYY0JHRf3WXj5u68/5mjhCcEH8EES96BTcT82x0lTsxsJ
JHyccIKqw1bJ11EgH2uAU0bYjTfZJEzgOyPlhBNL72hnC2GBw4DSydkI5MIyjnaaBcsD1N1gewVy
KhQ+Um3TJCrgsIBy0ded/KwpxwF8YdNHzvCj6xnUR+lMsKXR6uPN6gNz4303EBqVT3/W0N8z62iM
I0tJtY9Oq7oa0qJqXejQA0A42yRtpA0/SaA/ft3Oh1kzbdNWdY27yjLltL1ftJGt96NVVmR63ci+
chMn2EwSXlhoTrYUKnVU3SjTE4eU/h4vzx3HujURINa57Eyw5Ee3kIKk3Ij0KXV/Mhp6Vr1kMZm4
wSpvpzB9BElfIu7VA9TUtHPccddDiuCUKtZzPUIJBZ3Vdpu2Ks9N1bp2ITyWQjrkIGCtU0c4MUBy
9bzdY1CFDdVUXU50RgoqwfsRMiwxj6aPNWWcJOeaiBB2gCOIfNN9ZVSkViYy1yID3+iU0qSmv3YL
gnNnjC6DyaXW3SQ89USxtgW1KK1GQw1m4zauS6915ofaUjmeUGpyLWVnV1gHQCcWV9jUzVsLAdQn
V6kFtaMeNKyLFG5CGscfyps6MlH0oVK3iBTcxmyjfazIqxEfplfDmF7Umvvd0HKqDzg83YZa/i2K
4Q0nExdAWA6HsAfnHnWXtT7flQWCBE4W/GoBsC4VEMbqUAG+jZCLV02Dk0T5hsTueVY4pPR1Hddn
A41W5AdvVAjgpIh5vClGR8HEpvJdz9NOmUvsRwYvDHn2NrXJ30Zy4sS+f4+ysfAIed0eKkevtOA7
PnArp0G1LsxBKJsS+fnUt4ev5/4oGv+7Bc4VQgbYHTayLO/nPmmsysHKA6uQSN+jAEE+ehxukT17
SML6ERQNSdck+4F5+WVf5beZiZAeZkfrOXF+Cj0pVu2o/eGGNbhauPMAVHHUfTzyyW3LjKvdeXnk
R0+J7UvBiBZrLlzI85gIY1TQRky6gcrf16NBfPpuIzDeDg6FRI6WPGrFUawGyrHCAR4Yc2rCnoVL
C4fbaltRXKqDWoF2hqCj/Wmbpm0L6CbQajgm8BF9PwHWgG92jfSoV2s+8phwFTEGmTKX5D75yanZ
QHe3//Qi4zqxXAeIH+G2pVlHh9NUdSSph9rxKqHX5I+KNX/1ZRhxDItQVQqTYP/1wH52qbxt8Ghg
Sxy849KsHC/IWu0XwncUVIBNIFJijHdfNyV/1dvD7PWqhPZkCguc14c5rDA7DzMrc7ycWskVdkdY
p88Sj40j0RmKQ82mgVhJGoGTDVdWaopft//hujEI2oiGHYmFNMWrAeabGCkbfSxTAsU6Gxs78LDK
i1ZDP+Bagy3vXqmn7mcTpsH1141+GF+M5wTBiSvz1nzA0fhyJxgZGRLVQxJqZVVPOCxIPdsTp9FR
VIqbKK2AE7X5LxHZ6533pmt65WNKkOoqywa/GCQ4kuhxHic4xe6yaqntKCe69WE/ygY5+RzLAmpI
yuD93hiGYownk25VKqVjV1mM6j1mk4tYGTdfD+CHWTtq6TgYIW04ujEt9el3A1z0sC2jb71zniru
iSD6k6kSFi9nndKiY/NWft8nhARcamn25EFTQC22cnG/aFw0/40+3X7dqePbg/kSLqEcIE0VWptz
1CkjsroJqSeaMtGoQGX6uk/c8MTIfTJHxDmWDSiY7hCsv++PWdXobhQwTkc0K9EpW/l5jKJG5NWD
OP+6P59MEm0YXAr0DGyy/JQ36y83m0ZNHR1PGfj0wdk0V90v2BXT3gdWL5WlSh98w6CfcuTUPhlI
CJCmiRybhfuQKef0TcPoBQhfYILoZUWu4xCPrv+inSl/oYrvJwYq5lVwM3QZij7oR4DBGbtyP/Qp
RjTUZznqRLbBf7U8Mb9yqbw76ohssdOxXh/gtnCOjnG7tVGwqzDVsGPzrEXQohNYKTb92VBgje4e
AnTTcPM+4RH6yQJmMfEChATq6NYxhrbTox4bu36AI6SjA1SlgKrSeELr2Azah69n/AgELg2MOWok
t1XlZkQR/Ch4bwI3jEZDDMjYpcZKJ/Xdx2UBwqGd662OPvQSdFR0SbnH/Enhmo+K6uBcM56yPuCS
KVULN4YaIy2I6og3C+QLVmYOizHxQ/U7vk7RiZvu4xcjMohxIscjmSheNUdrRR2a1EK7QfdCSiv1
sMCGcxdX001uBA+9MjzpvbpsShcXs+ZmQvUBhwpM0zk8pQYNj9oQARlFw59ufrT9X18P54e9in48
YHpdHqoGO/ZowZh9Y3elVU1cEzE+7/mv2k4PaZ5dq82pcfiwSmhKso9th5wB5aKjY0FHi7KNE4CM
IFBI7qt5NUL1M2LlW4gq/I+v+/VpYzyPuSc0YuXjgy4udQoIg5g8hwIBMStRWxojLJOgKfHvtISJ
m84FL8jPvD8JqiqOCyQCJw/NkC3KlRsXDn3pq6uvm/lsohySl3RF5ww/XvZYZMXGlFHn9JMR4Uug
q53Dq6YLbmc7O7EoPpyqcqbetHXUJWDXmBsozuQFRnpvZVI5uvwVhtrBibqLMg5PxJ7HWUNyGe/b
k4ftm8PURAJRyzKGELeha0uWXAAKQICKqFkF5zpFATCpF0WW3QgUAU9EZ8cprL9bh7JAdChceZy/
bx2xForTqstSyQJp1ArbjPcrUTZYWtiTdYwEaqHeIzmJf52AzZiZhr6dnATr1q/n+OOtIgeCBw6+
1QT/pnF0naXZFPslpiheOyEgvFCbafre2E59k5XlQTO74RwPWncTmmV4Eyqd5mF2BVYf1YbrREHU
08Rl4MK1rPqP1zhqjio7SaACbXO1vx+iCOUwX2B65plAd7eR5v8Ofb/c2PY0nFjmcrDfXWC8Q962
dHQe9c3gpiqi+xhQKE64muehrzadiVD+iS593E+yIcJxlX9wlR91ied/QeJWsb0E4Xz0GOctGa5b
APuHsuAF9PXEftqYhiQD55+tMbnvx2+wBhUdj87xitlCxrmbJhehUS1FlbIXcwCUArBE6H3d6Mcj
kB6SDXdd0qVkCI+uHbfWXWCkJS+sCp1os0aZ1IGDTdETFcp/oymy0rCOeEaS+n/fP3RhgNjC/Peq
DC2TMEQZXQ+0dBcVCGb/eVNkw0mC0TMC2KNgGfViC/ys7nhYibpPjdlbt7YCBd7xIdx/3dRns2YR
UyK/wR1CjPm+V1mJ727XoUJQYw8L7Dl4UMz+eWoVJLiDv5mK/6Nn/WeThQOmYE3qxDTH93CJkmGt
drJbgS6wp0QYMLDBZUN3t0506+PpzhxRXWP1u6znY6P0KRUxKSaayh28e6IZFxTXWKOBexW72mPg
R5uvh1Fu2eMtzekKO5D50oV7tPhDQ0/R3WygZiBD+Lu3DZTfEB1ezF2ReUJTnF2Zw3H1ZwxQvm5Z
/uaPLcuImCKFSur1/QSaRiaUqSkcTwVXBKlWm1fk7soT4/lZKy5HNor2kv2oHy0TXnZRFFuRi0Vf
qC0ilSSnG/T+id38aStCF1TIufx192iLxW4fNE0bu9h3aM5GDfxyRfltPNHKZ2uD98N/tXJ0Kurj
NAv0El2vzsRtVWn7SSTRovPdK31qnh2/NE9s508bBOsmeMA5rmodTZFuxr7mzOwxM8GzRGu/lwTr
aGDNoPphzJXp2R8vCR3bR+4wg1BUt4+C0MQB2mtpM/eLaINrJ8bUrmzN+MSS/2Sy9NcTw3BkLeOV
JPomoKlwNwr1aSSQMDEMaQW0jZCk3d3XffnkzHjXylFf/LRLB+IRl1PX0fQFNS9Qd04q6qt+8oPh
xEx9chpS6Hu9SCyXs/xoaWgg3joxZq7np8pwVnHbnZVhHV4leQY1LzaME2P4ybFBpYRgVyMq48lw
VNPtM5T48lk4HtBh/SktJXowzEMHEr5pRk9uEJj3iqHP17EBafHf6awGFsUGnMA/jxv34Y8og0s6
NMcXKZn1W3KmPwbdfShH58SS/GwatTdt6e9PqT5UotAAEe7lbY+hRKTg56BZvwbLuPx6vWifbDYs
pVgzqEcb5NOPzpBxwA686Mm5RqGG2izWOcmPmuCuWERunuibvhUTlDDF9T0B0miZglpMLm10C9ER
SvIOflGYVFdGVg4XZdUBpEwwJoD2h2n4E3pPifjzAxxFLJ0Dj5uKHI9cI2/2EQ6yGlLhXB1D7Ks4
UKjSTQCJnq/H5bMJ4AFsUvGC446LwVErwSyGfoI7KFNNAc5+cxwtirSptEU/pXjjfN3cZ7PARUEc
KAjyeXu+b06vdaQjUsf2SmjkmjeJqB8QTY3SR9JzyL+rTo1uruK2+okd9ck7i4qOJbMQBtlo8/hY
8tPCjBpTJaBJm+Y3riaoWvbjNyrG2K4IpLWDlHRZkg3Zqq5EdRd2eIN83flPx5pglDhRFTon8PvO
A9sKcrgsBAOdViP04+8sCyGKKqlP5KQ+O4INBliqFZDaMI6Oq9AyMLWNRsfTDEqQA77eqNOM3Ykh
/bQVEzkCF/QTrR0tHXfOZVF3QqhqCvsrMwvRhfWBOP75oIFaIsMgMXJEb+8HLRyCcSZ/6HhzLQ6m
Hjz6qX5hhvnPr5v5bGEi5CbLPzI5fDw3utoq+I0SLrVa8ANd8T1qwEhnJXiRQuGs3OHE4H1IVhIw
vW3v6P5KohIhS5v2Kg03lSkrrmetuIDK/EQccqHOkgvnNrd5qj183dFPZ81yTMMwmbsPEVuQj2oK
hoRjRRMTNLGsATWb3HzdyGcrnfSkBWQHNQSKiO8nrQn7HnuCxPLMESpcHzf9Ip1RF04ke/7Pm6Io
TQJKlkmJN943pfbFUMek8TxnQJK/xYWqrLtbTRm+f93OZxNmayb9IaRBKuGoSyLEVns0aacpagMU
rrKPcGbPivIiEqQh/Bx7gAA2CqoyXzf82cqk9KvyKkENUZhHHbTyaQImnlleT4h9E4cO8JPUbaNr
WN3hQyww68oUECUnmv1knRgywgKwYav8uJzit9ePEjljSPbfQ9UCQ8+mxv/SToLV152Tu/folUJG
j8uHQAOyn37USjc4A+7LneW14KWv9EAF4Kwq9XUp0MxxR+tUuelVguRDgyRxKPeSGuDR+b5bil8n
rhgV00PjGpcWMr2YP8P4DfCq8+PpByGEqNY1LmNnaQeB9DwLWHgIJ5sYwTlDo6NvhPXscw2i/eHr
sfj0irIp6FAGY+MYxzPdUE5x1BZv2zTTt82M966zsbBFTtHHq9T5wqnMZeA2uNTNyf3XbcvVezws
nLGogGhUkngyvh+WqCp4wM2T7ZkGLiCqWkUENgDofKDbkdv9hLvlKZb957MPMFbOhkTJGurRIRgU
ap6MYDq8qYqUXU6qcVGHfvbUa6nmoQdX//lZYeg6+UzuX8A9H7LwI/YQZh2QqplLfNtTDETauY89
101O4cY+GdB3TR2ts2EwQs0KaSqCSG+2xkuC18SowuvVQh8DYrEYMVX7ehLlZjmaRIOjCdQPZU5q
j0dHVNQMQ1nNEeqDbRWt4iYwziYtRx9ES06VOT85lAxCUy4x3ggmNZ736wWLL9NFpjLYVgTweCMa
K2p+twkA10IblmV+qqTxWXvEMQQbwNagYx5FAW2p/ydpZ7Yct46s6ydiBOfhtmaVJFuSJdvLNwyP
4DyAM5/+fNTacbbE4imG1+mO6Iu2wyiAQCKR+Q9emUWDuNEk7I4uEUhU2tF9n9Qfwyg4xeHaVlkc
cKpDT8cBqOMsMEHiRJLA0gQCkca+99EyT0vYk1J19Amw/CK14Nf1r7c8ImgCW/VQLvJmhwH+bWoo
WccdUroN7jFokYV2Jve0zStk96A6JkZVna4PuhB/wXBSfLNI/3lZzc69jeJegQ+XuFHQxIub/qdt
d89tXSLV9P85lDMrFUkNYcaKZtRNVmvl3oi0H/Rr6/veqCFn18bT9YktnYU3E5s/YieOXhVnDt8v
Lz4Hhv/DiLyHJIcJeX2cpa/G/TWV9rjBJrD+u2uSJxJdPKkzDjYem7Q25LkJTPs3GyVA0LNG6BPo
YP/n+qgLfZsJz2/RbPEcg2fNLLz0fmbjEeUpJy3QzLOXTgoUSq/utJhAik2ecdPa8K3phvwKe4nb
i+qhYaL70fH6D1maPiAbQgAvDbLJ2f6xdJk1yH4paCmZ9s+6aIenmtJBfLIjMw3unbLHUzxRVF9Z
6ZstxVcLkgQBDyM9wtD7de+Syh80pRUoDaefGz/8zf38ZDiUfzIXJGO5S30I4Ncnu3RYJiATUY/L
SnNn37o2LHswtIodrFkjblIm2vB92XTyxqlyZN7dMsrWII+v75t5UJ/gcEDwyMJ4n8wmqsJ2qoMi
uMHPByVRXU8CbJfCOg7upDlGzv1guRkSxI5VqBsbxRIEcB+7iGt149TjABbbsxod1Z8gz44pCgLh
SVUUVJgBNubZ3+f902HwpiUyp1v2/Y/tuXN1wK5oYOqB9QEJ75wPUtaYctatHPq7699j+tcul4b3
p2uTol70DbzAIiNnyW9UmbU3tesVh04BvXd9lKVIAoeGs82jfWonvZ+T1Q9xW0UV3jkDVbBq+OX7
4UupNCuX98KGNknxNZVOAfKD1nTS3uTbA+KeWB/wnUM//YQy6aHTYWqrhYeUT3FrdwhoqcoKOmM6
nbMFfIXJAX0gC7sAt9PZTeIWXf2bzPKq9MUalPanOfIqvcPfQEkx0FGrBgJF0jiHUUuohse1H4qV
BV6IIVMFnHwFJB0Fz9nMsTULsVkLgxvwH7jD6ehAtPFZdDC/QyO6N4S6Mu3lAdGXh+rMXTuvu6s9
viVGVTNtG/5l1I8v1SQh1peHWqR4hevhGoBhaUTNpPIEF4tKxrwgE7VITcRtqJyMrvagWfXtmG+N
Xi0w/7ZTOoZtj64svG+SnMNfb9+p/cSDAs16GAyz+DFWgYIvHbK0iETgtwnC88E1UrEL+cR/H5Np
n9DmnYhIlFpnlwEGaMFAPRmL56L4IBMEc9g8iGZtsqI6AysIt226llXMYgDABZ28hdvXNFX0Mef4
oqRz/KbC1OHsI0OCaYdQcHeD7YmowvV1nAX/14FIPcFEk38CS5yFti4NzVLV6vRcD6P2p0gn4bQh
RUcCzTDLa3cqGpDGyoWzNDkw0JA0QKLbgKnfx4R6NAR5W5We/X7IGszCeJhtqn6wP1+f22x7vs7t
NQaYRDmq5LMQNxR4gAmRpWepNRqoRYjYY2ApN3HqFFs9tMNN6AT1l+uDzp+7/46KxwNsFOo3FMPe
zw7ab+iMXpKeoRkgm2aHaB3mRvsI9NXeBp7v7fEBNZ691hgPdj5iWZViAXL9Ryx8VWge2kTl4j6/
CAUwUdCHL8P03ERtj7EvTw+sdAVU5g3b2frT+qq5NuY8eZsmDs5F8zz933LjbLmL2OJxKIrk3NFM
2Ck26hNhkj/FkfGF4of/YzBK5L/xSXlQmsq8M/rhH0BW499vLnDZqHji7aCTRc1+BR54DpryY3wO
PC97wM0V6XZArSujzG7P17mC6AcYAU2OBGn2kWuMInrRdsl5InRjCtBVZwcL2VNsyeb499+SXcxk
AH8S3GdD8U5SCgWLgbOpeChhlar101Shbmx8EO4Kmu0kw9dHXDifyN3SESTpIY2a18jaWAxFlYn4
LKGlY17apzSEorj8en2YWWrwuoZvh5k28ZvUQGLkZ3SDH51TLHX07YA2X70LQCGjTpkH4RdRdFQd
My/GGrstc7M8XB9/aZrUATkoNC+oK8wWtnXwzaIiE52l3uANoWep8+D1fajsro+zEIZ42Rsa95UD
wmXeHCKRzmnra/HZAUENtQhB/7KILLQ/8Tslf/wWg9dc2Z9LAWCKrS4ECVqD85647dcd/iVVfFad
zkW5F6vpIhzYqZCv7gx081bmuPQtqc4Aq5kMZHgzvf+WeQmiLUVi8GzScbizjbLejBhsInMRJJ9k
BlYTBwZk5PRsDYc1S/amXUQVl73qugytzTdr2g56LKo0PpcI02eb0R7xrUa0FHNuRKzxqbDjXKnw
Ba685wRvpu/Cy6yVLuxCNOADs95gRXgzz1cbO4MwkKBtkdrNjQfJDn4ssyHY+WP0l+3T1+myk2j+
U9J0yQ/eL7TJ07GJ6gRKcG/InzJ2McQGdIsc0fVNuzAlklaqwlwgTGi+rDRRFL90wuTsIJv0MekU
59DSzL3Vs34Nv/GK6H+Tr7/OiXF48vMY4cE9O4iRbQZeOhrxGeeUsNgIUL5wocMiSAFAOO1D0Dj1
C66XwbcIkumdl0be98KP2x+dWpj3XjFJIeaFgl2xNVIc31pWK7Stiskat2woP5ldh4BpnnfGP5nW
NDEGOmn1uytNDytPDy7UxsDwAVEo0JsPokuFt3IaF04HhW9UEehL6XBqZqej14dAxoWSoWVuhf7W
rmrrkxq4+mMmpFXsClUi6QzEhU61haDty/VPuRDnyPCARNJ3p8w4z1911LDxa9Hzs1XS8sCz+qv0
Rmt/fZCFIEfKw5t1wpwDkZlfu7GPxqGsCKY2Rmab1mibTZq13w2meFsYXvpJSY1f18d8LcfONg5n
2AWpNdHVL2amIqWcA26djBzL4Q/2it6jEeKAgZvHWCH2l7p3vV8U/0SdNT76pp6fmgyVoS1hQLSo
2rTOsK3qsBw3dV6hA6M3Akk/ysLqz66lOYUnU2xDnWsH7ViOenIfyK7LdpUSiH8ouMcFzB7RooIo
ZHVrRniC79RKH1IyDnysN0Y9RHJbYWbcbvQyQtdeK9BR9LFMQj3LVZKXSo2QICQhjtE3jI2vBdpU
w5aDb31O7MS6szTu/dwqWveYaI5fHyRm6PjIcBSxR4lULHF9RIqQUbRCYzheX955U2k6lx6bFhV1
UKA2r7z3scbQ6NyErRGenUaW+J4YWMZCj20/tUgd7etkMNJdpNlY5ngSsBJWU/4nihfFd7fXss+9
xNJr66BL2a0cp8u9Rl7CRUOuSYbtviaibxIHI7cUCWg8ONeFUoQbPmzxu1MDvdkPSQUKscpi5YwY
YPYfgiJ7jZgzqTVcKiNg3uwPPM2i82inxl0VO902TMnBMC/Wv15f/IUL/JX0w71GX/aibiLAk/hV
QXKSGZaC1oUsRbhN1S587EAjfld4p62UDxaC1ASdBg0+YSt57r7/2o5vIe/cayGavy4e113b7DO/
RG2ZMvPBgvu1LQssGvKq+319qgtXDUBcl3cg/Qg22mxg7Eshpwi8YVFrNNALslVMWFx1G6h9u8It
WxqKbIGLiuwWKZrpz9/sHN9L2kGoY3imolti1Yl8Cr179Ah7Eoi/nxXgUTBZ/GeqG7wfyssMvGer
Jj57sYPtPcpoYOsc6xslTGX/H4YCrWqhJUIMfsWIvZmVG408RoYyPodN1n7QUz3cQrvnYdnn2vN/
GIr3lYH4DPyi+bfCh1PzvYJZoSQLdT7FnRNevNUbX111CKyVgz4nT7xGIGSGPIv2rQsZcHZxeth5
asGU3I3wi7B5tmo72+mZsIpNqyQjWl69J38oUZ3/jHXH/96ORbYNNPeh6/UI9ZRYyXpcfKMOmWg+
h7by+y63E88/sPiTRwaFxvm9XqhDg/OGi850K+URAnK769HV+EpSH3y7vvBLMY9oTL2WHFu9WPg2
cimg4n98jkW8w9zvsQgnb3YRJcfQ6sdDkOBbd33IyxA01byJ/6hqTOiQWd2rT0PB567Cs9dVv4cI
feSSVmaBKRZKyKHs+5WU83I8RjNoekwIG2LsLIXw/AAJOjSdz3rgDNjtGqGKFuFYk9tmYRU9SajP
aw3fyy/ImLweNHWSD6EV8f6UovU/jKhjI78el+kHVUVw3KOlcDRL+trXl3NxKCojNEEnZ5J5hiRL
7BVyTSVZaVTtrmlTcwf01dxD/RxWOghLoXzqHoAGMWFUzksGqUzTOo8E4p5pZ/5IfT05+rZEenEo
huehb3+FjREdx8xcI1gvFL+mggghFh73VP6axfJGK6OyjMvo7JpF8aM2g4HU3Azs6EODg26/8VSM
JdHMleO+iRHHR0Un/pKpo9KubKbL1eaHAADlv1PhZO5cowg6APQ4+LA1ao5pI+kghY59wOjeXTkn
l6vNUOgAkIfCBSX9fb+Hak+NM7Vi30Jc+dEpaXUA74ZNGAFjr6eec9cZIYZYVlCfru+opYHBQyLS
BEPXQazp/cBxqoqml5itS1exPgAQifQN6hapetBi0/2Resp4F2dxeZ9IiwLo9cEvTytJ2BSXgTnT
xpuTdlLTFYhEKSRhsRruylZEL92g/PQqR57abByP14db+p4Q3Q3Y2TwvrIuOfl8rmETHwdmI637v
tXg3DGNmbGsS65VlXZrZpNFBosENd/E9R4fFJucRZ9hzyraLvB6nzaa4NaQVbjWnzA7Xp3ZZwTD4
l+gaUhHn7XQR9wzFwQjdDM+NQUHIVIQ4lTHizHkUlucgwfCl5S27B3KY7Y2q9D5fH35pZSnCs4fJ
M7nUpz9/kz1oZazlnlEyfC98fwNTrv8UJLJ7Vvqyurk+1uVTlLsLij39/X8bDu/HitHWcUWuh2d3
jIKPRSm1z6gd5ysfcGlGCDMB45kwvBcXVx36JTbfEUGIquG9x2OpRW7dw+qxqBpTWYk0S6cQPChY
AUQzpvrFbE51nzWpgUVEShHoRO37D4rKwVZosQHAFj8jTBNb3LCKtb79bOB/Sa5T5dKeHvbu/O4a
jUItewWed+sE6qGUenILlMiLpwfs8NzZ4XimLYJpIP4Of7fC/w5N+RuQDWUv3t7v55xSiDOjvh5O
cVXdj/4jampfMmVNZGV2EP9nlOlippVBd3H68zc7s1B9nG6FPZwUwKE3dqXXv/oMhXMHHum21gJ7
pYx3IZM0kZY5h6znhNrz5kcBBazBCtp+OEVS1TajkqQ9Ctci4KY2o+hDRAXh4CmRv5dK8WfAFLUc
KCGBEUHmvkvUT1luxB8EYF5n45rDsMYXm+3raT0MCnIoU+iUWbQ5K00S6vq0RbE8tl7FvQdsX9xy
2IweCgl/dVD/HQpCARGe5ffmeX4EAk2zoGUSiTyQaUPTdLgIRbFYK44vzGmqF0+SgxxBPLnff+PI
sWUUy9g5ZWVV0CpX/hlzXRyMrg1WYs/CSOBbgMeSzWJeOFfXK8Ms9AY7Uk+K1NOPmtQGufWghn9J
eDX8l7EsQKA0HScU6CwlANE9EIAy9eQP3d3Y6VQfS+fryPa5/pmmf+dNAez1hHhvxplCxJsT0rmj
OxRGqp566esQTrT0PnKS8QUpCqTfxzK/xR/5f9R0/5+81oVBuSzYF2AyDagY88NvVGi4Iwh6aqBU
jbjxGP0JurB4wnA5edSEqohNWJu9txJoF8IBAHWeJLy1AMXPcaCGW/Vd701GV57MvK3uK8P3qsXl
emOiB/nLFei8X1/ehQhLFguIECihSZdoNlMRlFI1BaIJeMbLp8jtMzwKgj9q2ZTnEZ7IQdcrPE41
s1uJREsD29QzeXoBr0Bi4/13FQ3C0C6vhZPItcdeoMq+k/y1nxVlb7Gt7P5ByyhMWnUzrOyoV8LQ
bEvh8wj8AAUcmgzzoFtXCELEtq/hZJX7/d5yklhDhFpxPLy3sUKG4GNlcgdTTEE/muaWvtHNmHLN
oMRZuK2qtKSi3afZGthkgepGLs9DlJbkBFSYhz9k+RHWihCm0qWjyI1mZl31T4HrpYZjjkY1At+w
Au8MPUYTOA6DZoe8RD8cmsQusSgqRrzwjFxtscFRbC+66WWgPzaySH40ERD5IMfMciWMLmxZ2I5U
tSxgY5Rmpnzozfkc8c4MC8rJpxw/m53Cu3bbYosMkYy2au49/vV25VnJyvBunzRMZ7tmHEXa6kGh
nZSowB/O6DQc3007N03kFCOr31RmOvyuZCKfEQNBOOf68EuT5RkE2hZpHACMs0Sozlq/iG2CXqXm
3i6oNFlvzKiM8o0VD/hlD47drqzvLJ+c4t+r/BVi0+R6FzjfxI0TeshEOAXN3ggrrjBwpqwPFfHr
c7s8kPSnJlABypkTCHAW0N3QgOtbGeDerUz74Zu9fKiBMOJdBceg2lXG2L4oSo47VBfb+N397ei0
cQm26Fqwmy4AM3TGpV/YRD7fib2vBu9NPMH8EN0h34mq+9Iyu99+UssdPlnB7+tjL1ybRCESWyQ8
PAAPsysmc3NAx5MORIWtFDV1Mh2Bv8zal1wbZpYHNKLWZRwyDJbrN6NRP8Q6bquN/3J9NgsbxiHd
cEFxTWiueXSjy6O0iWEjEWKHt1Xj/gqieA07vXAO3o0x2ysylZjX5IzhaDBPQ5SolG0U/lGL4/W5
LC4ZR8Cb9GWQ6pqNU+CrGNO0cU69e0MdZROa3TZpuv1/GIV/hYEmgsL8KrITHDkbq4ZC48c3GDt8
04KRKdUrIoCLH4aN5qIXwCU/Z154bpmZSVo5ONymwbFThmjnl1n+d/X/KV44VBd10mhmc4EvF1kZ
hq0HHygrmrP0vSN5zK2QayyLpS9DBYGyDGQZnYLm+7BvSG2kiew5p5SYMQHUCctbVwruzVTP9DUM
3+Vw5Ahv+D+z4bquLlsY3vZJRuKXBX37PEG9Dq7Ry6frm2Fpa7+d2CzEx3aZahisOWiZYTE0+b8h
2dvWG81ZkyZY2g8TEH6iituAdGbxQB3T3KSJ6py0rv+uCBcZdB0TkuvTmU7ILNfBpOL/DjLnbjTI
wYxx4Tgn3y7GXS6V27Tv/mm5NbMeN8y0z1YKs5dfilQAqP1rIuPBLni/MRpkpqyqR6HI1p7VyWQ1
e05XNW6WZ/W/g8witobHTKSQsJ2SJvyia0oFKKb/YwlsbpIx/Zg19v/nrGbfqiqRGOjCAFUi0e4S
ync7VQleksTNV+7BleWbf6+o1bwEept7akMAIka3qeth44U/r++KxU0OimmC8nBVzONqgA3tAF6R
rRdidxrSNephLGoVZpN+O/6HEzU5AbxWUia5/fc7An+21qjphpwEJjDFE7w26kWf7XFtqy9N6n/H
ucDEe8GQBmbN/doV6l3pSFxk6tu2lDuQL6fr67f0ld4ONXs1NY5E+jfQuWOpiWEcIIMbTzgrW2Fp
k1M05X0EQYLoN49EEIh8AfCemGc6mzHuXmpk+bdhJX92+FOUSba/PqvFBaRoiU4fOe6FVkqp+QOU
IG51XQ8+yNHdup58IJp/WVdXWlpAaiGkKB683IveP7hVs8E+mFyoK+/RkrjxcJbXMuV4fUbT1ppH
v7fDzOKESFm1VGcYvYr3rftDse/D5jlrnE2mvgzj5y77DxuD4/SqTgliZ97NBbLQk6lS69F9HkND
d8qS4GjZytowr+XH2cwArdH6AkFPBjSX/2uUKlMwAbNPcV6ND4o2yWCkQtw4TmrsglaW2yRWXRKm
ouOqpJ+ApTzpYJ04e0y6JpfNVJyHQhlugrJNv+lRM5yzxNGfc9PPsV20/fvcG6wDekD9i54VBfhC
22Tt4jj4CSBIeRRAlu5bO26+D1mtfwyF2X7xo0IcIlcNfjZ9pb3kjdftIv6/51D0kEsp0e8BUJHI
DaGaZBs9ksMptVVxyNPc3pqJIW6HZpSnTDEBvWQ5Yi6Bbd73Qma/RjuioZe2zXHCOiFv6AbtPxol
koPIC+3RrQ0UbXMEqtWuhiSRi2AyVQ7zW78si6e+0eR5BIY7bFIWb+dHGVlxow/1R5R6zPsiCLUH
px99fAkHI7u1tMp7agbHODajM+jbLImTJxRaqz9l3Id3dQ6lNJzUDpukzj6o+GNhKGCXN4ZMTAyi
fdB5tW8pj6aS/5C+NI/CEWIn+ijZVor3a+pIfEIPvz94Tt/cC4STfwwBVutpECubqVq4KSy//oB0
QfqJWvco+Odk8BEOG/5ujhMeMMJ1t2Vq5Rh0DfkR50Z3T8UCeF1XD7eVMmK7EIzKPZlZehdabfA1
MUjZNl1VBBgzWPZ3E5zceFD1Rv5KGjv4VBcVxB3qw+FtF7XFCQWS8DQmjv+kpF3zbHmDsW+snqeR
MbQ7FLTVP50VKuYOq2X8w5BkLo55i+hOHljpHa389KkzqWJ5UdY8dEatHWOnLX818cDaUATGsEza
n+k6FPswbfNd4JfiCDK7mhBHlDooXt/jSFE8+vzlF9Rtum1fhTVWr8K5pX7mbnWQjjeIVXk7AGTe
vh89dW+iRLfNw6KEy2JUFEHRw1FtBVq87tTJznJ9eSPifPwIWtY3N0DekEqCfRegJZBb7EEHj3I3
UL9wBOQmnBBwNaJBu9bsMLSvBnVLbd3ecjRBpvGcAN2vOkmwqzS8vaTQ8WDwusLbBlEXH7qkDe9b
YGX7RMrhoRMmkI1Ar/CaDKOUmltgPQWVjF/dNlEkwhvgLmtddEWcMAr3SH7JO7WEHdeo+fSg45AK
3vCfQ19WD56S1qcQIHK6awOIM5vB6oYvhizarUySYWM3ZnMEeVTc+0ZpP0YjqmHpmDU3lZ6GO8VI
tJtSM4dDRXX4hCIX6XQhRLgp+iIkoQqV/t7Su2iH22y/LZpOoSon+xtXE802UXTn+9h0w9cEZegP
kq7b1nLj4qgUrXko2lq7y8Ne/Rrp0k5Ohll64qiyykdmI7Ca7Mqt48flxsnSz5UR+Htc34e93Qu+
GHKxz2ypfifScLhvALV8i/F7vx0n1dDGQ4AHwZ8nEdctkJCx2DfhmIKILTl4HsXKloqMHW3xHeof
hB/1HzWqJfddVPA5+sm/ztVLNiXWUmjpN3ix6rhkflb9xnXwxe3tfWnE4yltM/UoTAUCS+9gGQ7m
UX+cNJCCDfrt2iMxxd8roN7PdTfWO6VK3MciUOOtZrfZU1T3yle7pmqj00D+MVZU59woMDII923/
2cK2/jxkvfFLp8H9AcPa+tnBN5uAFAntSMNDP9u5bk46h8OHJi9BpllNUtw0UM03pZIOR4qq4R5F
ye6nGvr+PaYEn6MgHA/eiBuzFWbqvW/l7S7NFe22F1OFypVuswWDjKeh4TansMEPtLc07UBMcrai
5//zWvyvTKxIng0jwEHbzMtjTAfuFiVJcbQsK+Muy9rPfZD5h9AV6X1gOAroTrc7DCIsvljdRGf2
ySdNtts20O3oS1Kn1r6qsSpW4xivyqx00k3spAkYyzG5MUZde8iGxv4qC+ke9Nprz7U9+Ddx4Vq7
LvOSBztvho0Cro3s1A0H+tVwKYDrKd/0egDHN9TV96YL66+YtU++5YpxF2iJckjTgYdbxm24jcvK
2etjqt1wbYx/BhuzL91rMXrMDIzRlTrCDtHybzQ+yL7Hufmbg+/tFwsQ5B/Tkg5Kna0lP4iqzrfh
UMmDW+ETLSJffPC6CA55KoOXCkmFfYAQ1kGhvLNvCkxE+zxwv6ZD4oeEp7jcUxv1N2FfR3tfdvXD
KM1gi16cfDaUsPmCOLK/x8Sm/eL0vn1UJs26xnTlQ+fhj6TGvrGFxxkdlMwIqzuwt9GwzbMseK4U
jSNt0RAWo2s/m9Ss90ZeD/tWYGwDwF0/xpWBQkHQ+KdIp6rH32hOytAnH33DEzc+pGvoBNwRPYjf
Rj8NhdPs4OOUe+BYYqcgtLKTlZ1i3klsxcCzuTUiYcTbujTzbRrZ1sngAGz90WiPWW2EmEupxo0Y
nHabRHqyHbyo3uQx5jAgOOp0x+PJxgpGGQ5OoTl7s+yqfSgBWjhFyr+QOsOuxElxm0qpPQWicW/T
zIcuDb/ixqibybvTwPUu8YK9Kmr16Mdpdl9J24Ia4ZvbMbfVfENArbeJIdNwgz2tsR/6JvjoDYX9
O+8K994TUXUOItv45pKc6BujkOGNGrrKhzEt2R2TmwIXQ6kEzyV6RT/qoDR3Rk78qFsluuncHm97
Jfd3vhurNwCQBPzbhmgKwf2bz/X7tYn4LbZXF/cVN+ZugL+9LfJu2GGDXOxHt/L4mFb/ufFq5Y8m
NHlE2c7+pAo096uwL0kDhL8xfA3bH9B3uzJsop1SjunfP3DhYKLSAckDN5U5g0dNDTG0rTRPyWgR
7nz/FrWdz4O/pua3kPiT8dNsmtR9L5VyNMsXrto25knPka7Om71Ty2M+piuJ/8LbCRAzNwotPGAu
8+69YOtFkcEwvWZgvcu9U+VgXLLuI5axfxypryzfwkPDg4KJlDoAVZoDs76E2yljmfUh41Uivq/9
zNL3gfRLa+ONkqxLUneMdnGXjZ9BomjpDiHqeGXOC/Uk2kYTgXciDCPb/P6dXUfogjp+wdHNfPGl
wbv7WFVyTXZw4ZGIKcXkxkFfAsDqbJQgTgJisqufalDGm4BS3IMN6uxkZZ31MMFU/8PKTs1suKa4
ovKyej+rqffV9GOqUyUbwo8NwuYVGVkGrf9gIDTeb+m6O/5GVwK12hiwYKy7QunUtWlPL8X37y2g
UsgPA9UFQwQu//3PcAIT4TBSy1PqxQel17/lnv0Bo477lAzEzsobu6dofP31enlW3o85m7pJOi97
aKwnEhwj3Ma+EObO7VSyM08bjO7m+nCXX5bti/I2HGkL6tVcJCONOlmhpuefPJ+yZ9uZu6Yo9zkp
7EaKcKUYfjk3BntF9JGpX4J9E23oC8+LlFMnvR9m1/EYKELjNq+8akVScaHdCxQe5BlUD810Lojm
eWhkuY5U6ckvw5jydEzE2AbDOAz7Ioz9z30W2/YOnJH+qIZKl+5BhfVk4CX9b5RByiLZu1Eerjkw
zLknTJ/fhWDEpKjJkHNnPVlYYZ4L0zv1etc7m9p1fGWHS2TIQ86tlWcZy5SGptHQDydqJXcpeIsC
Jn6saoeh6oxkYwa5SJhLL/+SRvDvj4PqaNFunfpIs/1emL5fO5PiZU4o+Nj3qX0m4e63cT/+tXEY
xxtSNRriwPuBzU378k0H2YhFpJYVGtH8rVsrVaotNUTwR/ZT64s1fsvlxTDFLDYBeQZtRnUWqHnn
djVAJw9/pBR+lKk+Kb08+mJEm6oJj7oMn//6VIEVhpSGzOGE7ZzHS6qvvpYjCNy39U3byC8UXre1
0vYbn9789bEWJ/dKMERDn3M8Hbo3KymAi2ADj1KuX6X6JhW6fSKP6skwxPCgN1Ww69p+TefmMjJC
ikWcl0UFx7ZQ3h0BRIjOQ5xmLB5a0VEbcIfJ96WzDhmIwY0fTU9jab9cn+1CCEHvE7aAQUiGeTz7
lLFVOJV0c+/UDLq11RQ1345G2m0Mb7V1e3m9M8c3Q81OgxEkrtai6HLqVOXFyLsvrpXfJ3r6okr/
xY1qc1MOIT2i0F6JyctzZMdCyoIYP1f3czrETTsr8U68s7BjApS+CfrhRYubbKVRtDgSQjnuZFeo
kje93zt+h4ROblTeKaV8t+HNoW/EKG6FseYZsLSWpGZkSyiZUricfTa2PxdZRzg2RfrNz8KPngJ2
37XuFZH80Qp5SAvrYwwn4/puWTobADbAr06ODxd4TkQxk0TNKv9UR2W8MRtUzhv7mR4YNnrtQzLE
D9fHWzoWNCxpKpuAgVFofr+eGe4EYWaq/qktapA8RnMaAiCNoizvS6e+0VPt3knMr9cHXfqIiDTD
SpjwhhcoCt1OB094oDJDpE6oNCnYmm4lReAHjJiNlSbSFLnep0TTYqJVPKlxAgeYfcgRK1qDIOqf
7BBjT4QZsUqr4vhwfUoLWQlYLc7eJE7Fk2GeBJm93Q0YL5wsfGd3SHar97xKvJ1vlj3VFEVfSRcW
lxADS0BxgCQuMJQe2reo7Zc+7gtum1EOHe1snwSV/xusnDWunLpXIud8EU0Lric6BmBP5kmXHBIv
czPMe5qcEjweK0H9Q22LqqJ2PZZfo0B41oa/AcsW1EDwXVqjJTeBSOJvAi35vwYPkNcjOAQT7dXR
Z7bYA595QEsAuwbqzPsUKZedLtriNoqyZCW5XToftC+AdoOGILZOf/7mrso7dxhG8Dinxnb7YWMZ
SfGpw2bEPRu+Urf7Sp88sPLO0X9lyNfG+7/fViDWpkYX5kkX/ZM6COyetwTy2qLPtmZuwFy2KMA5
SbErtX7lYl7axKANaYoTYAHozlp5BroxckA8DLBjjYdY2t1FhfmpbqzvSlOsPJiWjiUNeG5EjssE
7Hy/sH7RxUbUx/6pz0V+ynJX3ClSlCufb+mY8AwERMlAkz3o+1FyXxO5bZNqWNmI7k4+Qe9c1CEd
qa35Sy0t3tuhpp/yZqcEeDi5jYmOeBIln/raeglKSvZt6T302l+K3kxpLx1VaiCk5ZyCuTihrLO6
VluVnitQ6scKov+x0ES9aeKcZ9D1Lbh0I9ErRM6WhzSqCbN5iZ6ndE5SddIifQ+rbK/14ZOVUPce
6I20Vr6GeF86ciC1qdOCQHKA2L9fSFLUUUHsnUb80Bu3durYnzC50T92Te3+sEpDe8qzznvxvIaS
0/W5Ln1D6HrTRQFoyJ6n3WMfWLpvicmZYvQOZRzpJ4p+8bb0UrieoWKsHO+l7UkZhnIWwWxCKb2f
aqrwU/qpd55qbX5ustx+KfOmPLhDv4alWMpnIHWCguI2BCc4Tf3t9qTx30DEdk5RUzXlTTk0fX8Q
Tip/uv44BLzrIO/tKi+IflHmhvWZANtaWd6F6WJbioCBCZB6smt//xsUHwaQm5TgYfrmQ9Ard1Zn
m9sGQN3KQAvfEfI10NdJBYcS0+zOb5MeOd/AcEH3FC+Z335wZHGAOXSbBfmX61tmaU7AipEmJfVG
PnM2p7Si6ZkMvEB5TJCLAjraRDKjhRUGa2Z6CweDj8BsOBv8z5zfVCPAEE531SkJTaXZ6HmVPw+4
tnPujTz5EQHSSrZOWNFERIojWMmjltYUcCMakpPl0wUOTNPH2KtVzoYM4uy+aItwV3S22EZQpTdp
wXPx+sIuzZZtSsgBUYl62GzDZhZS+2nX4cswJL/0uPuaD9x+g68eEzc8eG3zRfeKlaxqaY5obQHk
VKfO7PxjojnVxSiWuCd0kp89Oepbu8WSxRkOPi6jKxNc2jlcSphBspxY/8xuQByx67RK2KSpY8S3
btO7m9TyyyOdGv10fS0XhyI9Zd8Aprqohsry/3D2Hc1141yUv4hVTGDYMrygpyxblrxhSZYMEpEA
CaZfP+d5ZtGtVln1zaq9afGRBIF7zz0hNWQW6O5TmXf3EYxogMm4+SKl2VcOO5+VivBah/vRWYWL
c+NDEbFGfF6GCeuka2cFUwdeZDR+yywMVGEjFMU4M/Jg56haqw0mbUfpec3u77f72Ws8w3Uo+wGh
QDv6732Gqj7Xtg88oCfaVNSGXpk6Fp1EsPUXi4zpF2/yj2LpQ3kMkAygOgpEvM6POL6OMJft5eAd
xIrAsnqy4dLU5wyfpwauIZgjBibhOwFbzl/rNsBVWSGXPfwu4hbnStgseqeCRRbYMSHJVg0vbTjf
ZQvVGDhtHR2qcDUBL4zLk3kfqbbJAB/kzR6UDwhTm2jqa5sv25vbMIADvBBucZ0FA9ElgTdNtAsj
nv3E3+zbHdxQ9SnOe/zAvz/0T+oElCQwWT17vQIqPX/P/zhguAMFEJxKdECh6MpR2OdgSS9pHN1E
gzzxuH/4n66HjvxskoxuC4A3ElU+lgkejHjXsO+yI+Izl/sQ7FRXjPDgu91oL7cid6q5y0kDw7y/
X/fD4vp/14Wg/zy8wOv+cJ8CPCQk7oXpMWIj1wWlnhhKFiLMqAiDjt/1K8Ks/n7JD7Xy/70kMEes
LSThwoXj3492alRLLOQtR5pNwS3TqbsKuyz8YhV/ehXstn+sI5E5Ef77KoPu0lX5UXrEnGS7WVeS
39m8X7+Aij59fPCWgT8YCor/WBoaMEqmXI7pMQdprAhdHEOI02oQqtqbxbDxizbjv5eDfhTjUzB8
zwFTHxuAyciUbAF4+Wps5pMHwOeaBNuLSvLu4KSiX9zdf5/h+XKIK4LR39lC58MztD1CLbicsmMO
l+OrgK9xEcFoYff39fDhaMR6wO8Edgp/IEyc/qOd4J5r2UKx9L0ewMkY0xgcOTaXSdxJzJsTb7ex
IC1Dw79KFPzs/s5ICvZ3pBb8x+Nv0aQhyJXIjh3q8CJJaHBKPfQ6f7+/D8fVn/uDsQ3ODzzMc/P2
75XYhhnNzRqnR7OZyK99T8SygrW/UUVKRfI/svb/XA4lDeyrMFPGkfHhuCAopOYo73IEI4RjpSDI
ewQ/d04L5KZ9ZQH3yauDXDiCOB3VPkQQ5/X6j10yW6N0yAZDjh5xROxgWQ0OSb5Q94D9fFiqNZ0n
UwjDx2QHhMN9JQ375NFCwQ3CFypwTGE/WtDFKmphs5LHRzjM+6/A4SYMc0AsuQGzf/kqnDT85G5R
SaESByD2p4H8993SwHgYVg7xsadK5M8UjHcDOhKSLmuyukAXnucr/divesI4pV0dGIweUWAVIr8i
Bf9vXXZb0sxrHXPWfcd8D7XZhvUXH+Cgm92akCb329w35gVwBhluBOb0QwFZpGtLFwcUm0sHtWKp
/TWRRwwMtyeN4K0L9Lok3DWkHaKXv6/dT245CrHhgJ2Ap4wl/O9b9vAnCby2k2NIPP8mZmQ6Oj+Z
0sKftbfHGGtqipha82vw4IP8xdmEnhF//h+VyHktI7chw/6ArRVEiQ/VVwTBYTIjDPnYzOlw75q2
6YoRGo7bwZvBqdpM3hWbXKI9ivh2OQ0bnEvgy2S8ym0cpq9dfGlb0VS9kO6yxewcvnbEg/Fj8j6P
vq1aNvZjAbZtjGSWZiugYYwLIsnZCmn83kCtUXGK6PltiMyjFkEDT8wleEqFdUCtumiskqlPazZk
qrAAvW7mXvTFEveugM01L8YuhOlswueda0xYNIGQB39rwBMGlnMO7Z4sCiYxFkxtbYFqtq3DtlUF
cZjlgF88Vph/QxzYwUs+x2i6EjMskDGyBDkR/VIFNcZQ97HqiswkW5GtuYHLH/JewWqleEcIJ+oS
kGYbyCqLMDS34DZOlUY3WdBRmiuKV7JDBYBxaILbZ6uOb5d+uZc8iS7GJVurOfXyyymZlnpq/aWG
sCW9kATueImbPCAJXXrLmzaoWhBXvyNBARk6OVxZBzgZ3EFW+7JikrLrhLTV2Dj4UXvcpEcv2raq
mz2/ZF7v130bPVI+5PWq2+0woWMrKGQRxyRX+ffwbPuYijGFgJ+8rZGlJYCUn90WRWUzU1J7DHpt
xDCR165t8yNLQo2iEgyvPhszVKFQGD9jnZkLm7trBVfj31ELfz9oLtKhpFncg5Y8bK8T+A4/Ix26
0iXEIPx3yI4a6RgX0AepYsAmVyQT/EM3X4kSkVbsrm3hkdD1vX/tmoA9R7OwdaRyufedNx0kTTl4
bznb5TRuH0w4BJewvTKnDLwVWnKl7R4od1OSUUala/ywhoDwFl/XA9jkWAzKhVPhq7B5EFJMJ5BM
3rZFvLl89fZL7/y9TVyG4rw7O3OgJN9lmOEUXtoP9bqOy72b7be4ndYLJF2gp1bSx7dj0qFa1Eae
le77iknzY4USr6aZfGGNfc7B1NqTkYJgFai0/vte8slpS+CbAodF4PzneI4PewlO1j4O1/wIOmqr
S+Z6+h3TmPErv68Ppft504CR4hmSwfQOddmH+hIpUpZ6OZj2ECqbdZfFKxxcA5/bH2JlNN/5jDhZ
6ZZFX825PzmOAGYkGAiesan/gAoJm2dYbKzZEUxHsrcKlOVtsAt2bZbe/c8PEzQB3Ou52Q7w338/
TGIj23bCS48j8hBq1rfNPfzz9P82v/uz//7zKh+2fyBBIQatKJDaNmh2auQoXCAJRUR8qpZXtvmu
ysBc/mLf/+Qxgk51tic4i6Ixa/73vTXwB5jGgWfHKSKuCjuQiOUQi4esJ19lMHx2KZBU4J6GqSgk
lR8uZSiD1yIK++PEfVi0WTngE9Jh8iNvpL7/+yv75CyFEaWP6QsypRHs8KGaTuJVhzklydEsekGC
bxJXZG3bcqP00nXYkWAXXg0Qc34xFP2kaYiBHcLDGqYaoP99KNJ4GvTLjC7oSJwZyzSDnKMYPBhd
5T2wrglY+RcDrU8uiEeaQEKFmgG+MueN4B9VoaEj7GsXBCLoXvW6mtnc/k4MSXHotJrYykP89Bc6
+k/eIy6JCSIoEcg9/VhjT9JEBOCEd3TjtJ2QJAcrKKhACoax+xeN5Sev8dym+PBdgJ/Cf8ZKtiWs
a8FLO/KAsEscoOTaYU+vEKQdVJ7LVbXG3nyAWROr/r6APrlJfA1RgjHT2UHn43dB2dQs0Rpkx21z
402cyF9ioeIGLIX06f/jSsAi/jQsZwrEv9/goiapwhzfvbCpvoDdXnNPzIKISdJ+9bF/sljOGDBK
TBSZ4X/8TKcxyBt/ztNjsK0U0a6DY65sMzu8zmHewBrAh2b7iw3mk5MIAQH4sM+ukP/V3Cl/alcN
sPDotqzdhW2WPedJz76w1vzsdaVA7UAOhf/Qf/zX1hQ5Y8vAmyOdNGWFwGALzprNrB/SrQVV/e+v
7LN7AqACtiYkalgdH0plN0zZ1kJnfwSj3oM5WTddwOZqPfz9Kp+9rX9e5cOnPcJgZEK+Jg6EhkBL
GjIqdKEhhXZwSTHB4zgF3VchpJ88R0R/gLsC95gcDqUf9q+mixG6TS3KxoRvT1ZB11JMDSjm+cSW
l7/fH8w3Pikf4JAMIywMWT8xuez8LgGOie0yGVVckiFHtCqL5hl0IzokaQlu6DLsh1Vf+6oLTk4Z
eKGpOWxKeIot5RgJeAhBb7Xzg/6tscl9n5J90HZNMaeuK+cOIUpzz9tyYfRJJvQCARH3vB+XyvJA
IsJq3u7Avr/SRKqbyY9UbWf2u5laVcHj8iWU/I1wKQ8zmd6DgZsGcgqpGGjz0XS5WrS9cIhjOwuk
Fr6Y4LUP5dJNOily/JigTCD6GTE2bvISkpFul+rJfo/Xlv5M+aqzshnZtBd9LxBz4PI9RTCfrYDB
qn0EEkO1UCB11mThbRjZ6GRCA0NBlz+uVoTwS+qCctCYvOWpg1RvjXXdLet95oND63HZ88KSGWIS
CBPHnxaW7wfftv5xVv34I8DoCfpDrvO4GjvlrqfBbReN7/m7lZOpNGcpxUhDe9NJSio7rnbvd50p
bKayJ+f32Xd86hIdmUMSGCfNw+D0BHEP6/bNuL6EwfiuAbfsTTvVWSKe2Kq6/YDMt1vPJuolnDkf
ij9EjJifhYYD9rpmDJMXEckIoiloKEsLTchFOw18z7lie7bM8laivSlQ9/rLftJu3OXzvB43StgL
C8Zt7+DYVfcMajU4reTHcY1XkMUdHP3WE+ivSLXAt1smAoKmFQo90Ix929VROy81aqCuFsEk5gKZ
ajKv1qyjpxT6iatx1vI5oqE5uCWkh9UOcI+zFOLTAF0AXuTzoBTSzI2c88u4b4cHMOPl0c+gT/Kb
NP6ZwaWkgtcLEPsMA75ZSO8KbREpRnQ5de/nTS0HrZ8a2/WHROvlkY6NOC7QUuw6bZLbaTEAprch
WG9YMwSlmlP/MfW84V7pKX1YzHrnNU7vFyJMlQ3w0Adu72Ncon6s4TBeRq3nnTK+0esRtVJpSStL
j09twbJRlf6aOug9ugT2NyR+G5JoQig2D9Wr4Drex1CO9tCvyYkguhDfRm2yiM21Veiet1HweuGS
M9zq1rw3LRRjUdTob3DxB6dn9kBgOnOy39BN81v8f+pktgxqW2RtgNAupml+9HyaTgXHcOAi06Et
g2FJKj91U8V4OMU1WoD0YWt74KJNzI8dDIaBRYA2XCm5wbgsWpOfHeCTq83663UcTmel3+BulkGP
2L5S/hPd153Xp+nFEsz5iWwLu8OJ1/xOfJW+KGO7Gflx8I7o0OjsaOyr39ge44d+69adnNqpGpLp
eWnm7JKM2l3ZiMONClK8MkAa67cNIqAqZgqdDgQ3EARDRAmp6U0YuqlYBmWvFY7jS9cqKG4aDJOF
2vQxHNOkCoZWIeRXZ696otyUCV2WbwxNLVpH211h2D5WBBL152Bu+MHrJPIDosnsEpYBIMHneA2d
2C2CF8kLb2d5NZHRL4j1gTp4C6J8c1QxdYoiplxUDN/MpoUAyXlk/OVlOOvRXjXHPjRil5pRHTHm
Ee+IHZa6iNdUPqtNYm/wofqbBgTDlRsUNKSI/alB8dwkSBWFbq7EvaWVWfkYFRtzr1SvbJ8YFRUI
NEj2nOJNFRtMtOBmIlHcwP7sUc5he7cO27DPvH4sl4WRPbSH3eUiBwvjenoGebyVXzTQ7sGGNxTV
EEXrfdAKbL9DkC13PWRwSILuvGtKBaRdaTyAwRLqBeq7KPRWV3drQN9pNFACbDBp4MAvOr4Vjc6x
KYHec6EnwfBG8vPYTDD7MFtf7EMX+LiPEYkSzNfmLFDqkBp6lvZCL0nsASz84Ru43pFfUddjpSLl
MjutgcAN+q7F3h/+hklz8IZ+C59YAFTLFqlk5D0Wnr6BuI5fSN9N5aqNurAtuNoBI+LHhDSTtxk4
2EVD46nkQw8wJDLj4CMsYgYsGS9b+zrD/P4KvdwoCgxy4t+CuLn0tzA/qMU39xo/ppKtDq9WbsN2
r7hjyc50bKsJtoTz0TXPYYl9Te2Vt6rvXiLpjcAXDNurKc5P4ZLPvzBgRqbv0CL0moxdbbc1vYFS
TJNzSEW4S2izJeXah00VgKl7RYXtqhn0F44ghyQbChxamDOm6XRwbgafHj058CdryIudGvZrmdIE
7UKIjNh5esp9qa966YlHTjrIJMLUPXqMIGk4MJ25ZorMTyr31cXUQD+ed/annZJlP0TJVoF6PsKX
MZkqRNx4O18DBx5jeVyj9S2PO1d0XeKKVrXQ+xJ7B72rq4IMB3TQwDJA29Y79HAhRdLiDC20zbZi
Wfpr1LP72aUGwFD+XUn3U9L1zUU4ZhuvO4IFgAi/Wecv/txfL56XlGqC1JdM/tHl/DnU/m8Z+nLP
V5D9SKLXcoFYvN5Y9HNZYSJb6GbSJ2lcc9V3eNM6DPV17Hu2LZZ+G+PKH88iP7ke+on8GsCeKFUT
iSs08m0ppxE+wqx3hzYywUXWLq8J255MzGoBvOxuhRbxrMV/XkM5Y/qb+3sdrho5xtjzeQOVbT3I
djpZSoJCawBVgUHS04qD5Je/wO5tEVuwi0XPWDEvILxBIF4rw+0uGVkEJDGxBx6otpoGaBdBnPNg
uoNRKZR+Ux2F6e+Iok4gk7ygnvZL66YFGxgI6ynqrqpBnhsi7e/GpBmKENhvHw/JN5w16yEfG15D
PXfMhR4oNIRsr8foQkZpmxeMhu8SFce3bI3ny0G1vEwwjb9kUFAqgMr6GPgCzggoD2lG2mrVSV+2
UG5XbkFofbOu98SL5kveanzlU18MZviZ+lBV+j4qT9qGFoKMvi83stkqmUF4hzXSawQFaLkS2pf5
4AOIj9y1iRdVoIH5NmfuAd+y3ntOXM2BZfs+V7pMvNA+JHJcD22SbQJ37LcVWtj2yRF7nwI6L4c5
hC1B7PDoYTFWYNzCLy31aQVrZYpjMGuO4dzYiqvhh0VwQgdp94EgkxAZMb64bzxhb73UpffIBUTZ
NBgKwHiYdmu0yCc7ti/CJmf6WTNitp+EJVrCsMAqx3FiUFKNGrQJ5Zkaqs874OeYeNutDBdrflDg
7ruJ0l/rkPuFQ8kH37/5pXchKXimbTFsIYJ+GxLvgSvKY0rnZw9uEjszw1EOGvGp3CCeKxcZqFoj
N/GIr5IdtfJ06SNcqELg51DOkDJUvFWX2tlruXVAcRGXvOvoeOJWaFSVqbnkIvQAKA9z2chAXyYJ
cj46E8KyKpjNLfC4ftcu4bIzoV4L6Ljzp6YfslNsomiXN2qo6UK3ciDKIK4tHFSBacGlHdrmFJjR
u0KGYVIkucsOGMd0tb/Et4DBEYyAt1HSCA7eGC243yHZrnM1BTcYf9ySOVq/5aBFFIHTQR00DjaU
WX7j9R4vMJKpFQ7OJ/SEBvN8yGBR4SW7za3jSSzZAM8GzR/WLhWViyKvAE4WVHGTz4WPLFlgQ95r
lMyIk6JPgfX2rYXlRGuG7xOfvZ1YGBhFLNjxYQ2CYsk0/6ZGbCAC061HnqAcoWryL2fe0sKDwWrh
WjhWWxLjHIXD3AlJlSHsNuMEYbJwEEitHyJNbokv4m6cMPbaoPJA1mWR9gJGCyxea4pRfMXCpjtM
gyU3qxxU7fnj9tv0+YxnQXECoKJLafueyTmq8vBcNVIrdm5kaMt4c2eBWl1KCz8kL7DxDtvq8gCP
g6xsYeFf6Xi7YLZ5g4sRRStkplMLuPmSeqH5kQDwL2iyLTdbguoh8yJYH4BcxbejHv2hlqJ7Qd5v
dtWPyV1jEVrXTMyH8Q3WvDe2sBgY+S70kToIzfq5ypSv2NC7U5rTH60ij96aPSLoMtuJbn5HPKs6
jFFqy6VtRNmn402YiHHHt6ErZpzipRF4YalSIXQHlkPc34giWbDfM5aeOqPcKcbMLLRQrwivn2rd
ZGvZj+l93CmKeRF7hceKOSHUGGPKlKuHXo/5cfLG+VuXDPCzgZtLgRCI/uTnFKYREyeHjU/6qe37
esT0B0srvSKWD98SMlwuOmpQzKwPnpV9jYwEaQvet/PDPIb8CDL4WOWLPAlurxlJ3uPW+97H670G
JQO7Nq9At0FPjLg/9TsSkauYMstB8+4+keFewDcDRCCeXptmDiD3dz8xDkVZEwqDjU/wCnpfV2oh
+zLO7QL+53gHpjlIRgrWFTGScqhJ/NKDesIUsZ3v2RRcon+nuxzk1BJlaV+mW5ZdOPhD4gQ5i0bS
6bu04P1jlHiT8PDJeN5FEqrbhPW7JLd+HVDWlUvoIXwxn0St0+WdZoOookWd+6m7DQjAjigRX8cj
9tQ2Q5ugQxhedOlvkfXJs2jjCPJ3esuBOZQSVjCndGo82GJDDRQl6F7jbR05Zr9RgEcKQZJu5HUK
UxRAL5Jn5ixSQAbYjK1EN/l3L8ueiM0YQmixVWaCHmDY930Lx7lEx3mT+uxH4PUMra6lFXxQoGnw
g/VhRl962GYxX7R03HZ2m9OdXqfoRnn4CpCgPpw2B4/BgbDwte/0cOjXKSmzxPoQRWT6O19deim6
9iKbSfwwGXgMrBhjl56TeteD7HOKI/1zkzFCdLhBWm4kTrodEvSaDUIIJjxj4f/qlZQ7mCM8QMcf
1duG/GWTjQQrQx9YaqZht65Jeuut8XAIwn7f2+ZaW/M7WsWNIn4Czip5VCnV71sQWaDbwD9ID8+m
og3gYhGI0Fb5nJUWh3ExuvbW2TD+saDZR6jklojT2dypsvHU7wblVdbGaRXCi0QGZgb9D2ZDMPh5
dXaidY/itYI/LC896GmLHmLKgoO1XwIUnyt89g5UQay3MEYtg37wITOSnmA/tID+kX3rpuinVNn5
1Bp/pZTcJyy+Qubg3mnJx4LDpmNs3XjRN/0u6je6NzKyd96c8O9oY19WmmES3Ii0mDLzLWXYfPNI
qH3vOlbADGjZ540TO8ixsNUkEfqmoUNVjBHO3u+X6cpRjKaxP7PCjt3FkmD38Ki+xDBC/PkHSM2P
HUpoDz6m3ZJeZbN4xrTpYdWBK2nn4mIx4n5cgqTeiAtuMmMbUD4TlNo2jyT8fpLZlnJhGzZfMoRX
pIPZS89aiflo3z22ivo7KCb96yWNT3pbkvuZk1LOPk6XiFh8hAP+BYD225al807GaJ+2hpBd0q6i
ZlkmKwylHh1SDvc0TJFB2vsXgSTsCQape+GmC8ixbnuUpvez39xRbKj4hrybFmB20ybRfomQW7JJ
BTnczPe+je7ywa4VoP0fK1n9eoySixiEh4ayy3Byz5ne7uQsyLGlCk4vuverWGx3E8RlZejPb1HG
TbVScUcZJZd4XgSmG5upcKzFJYbRS+n3q6k4rFK+rwQVwhKC9+PAy0WGOhqgXImogAHLepkbA0sY
sxLguBb5ALLN7gNwAGAdhAjLbOGBKOdlBWhBG3jUefeKhQFujD+tzJ93RqHJBoSKfJExf0inNCty
1i7fgN91per0dxj2DEUPAjl8YqSuBYxO2kLDOquKW+ZYYTb+W8fM28EF5zrXvYZSz75DtQfbgWz5
RTG2u4Iz1VjTvDvLtbsYOTyY7GDTkIeUdq9KNO1xxmBor82s62ZKbgyYSDsz9rehZkMhB0kAiWPy
3YeDQHYQ+opchbdIL1SXbPARx4X4lyI3qGkVBLclW5MfbGRBATKqKZaGwK4YNSny644ZE0fw1nLs
mK0r8jE6sTHhhW/ZJfIWLHybsrwGzpJVdDgbS+W6Kbc8e4c103MLAjzG4lNtRILKJogQECr0xQDQ
0/gZ9scExM8tai8hxgZ670NTu4TbjWc8Bzex9sF22zFzzC9JwN/6fEBX0npqLLowExVFAGKV0iHa
q47QQhOkOQ4B8E0xmO+kmZ/hAflD4NXABxL2YbJl/j2h24xxRxxD0hpoYCVyvM/hVbXBzahCmQ8J
hxe8ZozyN5iQ59XcTTCGGoyoO5M9ixCJaViLDw5yh5IHM3L15vEdhjoNfNQYvcaM5VcIcAB4WacL
7jBUXdNbucBkCDGpPwIlXgOBPFNEG+O6eFVV0tOgXlsfr2DDsYMWAL5SOXy7zFTDNGJ5J0H37jXB
A1rv84kUw1mt2YK3yMP6T+bNXGjaf3NnE3dr0wRFMxMFgw/WxQY/7xKPQ+yCUKA66Id3WPE8r1Sz
QxIP+EUs9m6DdXrTmULsEN1uJlQi4F3I4AYl0gCYk73BcOzMHE63axjOv2yrM9fpGPwIULwYJGqW
moB9gznkXEd2XmCVFT0JvkLOqMcqnoJhly2jVyzb/C6X/GA1DHHaocdAA8Su07IZNMVBdxBDh7Dq
JJ6nS/jy3aHTbvNySzlNi2BZ6C1Ap61uGCMVbZZfYoqHCsUzrWSKxzghoqFtHL+K8vG6Z/J1RVOC
ktE7wFkNtj6oOd6SdP2RDfGtH+or462QqyXfhlxjlaHzKAbRZNdAFED78qR8JFKSSxZhA5BBcMNl
E5wC6x7gSSfuhMpTYP2tt09N1uH7Q5NOMKosKJz+6h6pYGjSvTvF0ELxOX8VFtByCcx6KaUgD6sP
fTwb/aeWL+izMy8oTNjfwVsWYHgbdUWKB1rhUR4ciP5HBeQK+AnbdQbHiQ5lfKfNJMs0sYBg02Xv
wZWlHhC5CJtOPsAY7xwWrce01DYWdQBjoXIcQQ/MxRIcewTuHbbFv46CCUOIIHxaSfoL08fbBoEI
lbF9BlxS+LfEMw6OVH1QcAMuVNJN5h0Sbhjg24kdYEZqLycAB2Vsg/jec4ijj3QG1zDoPVEf8uiV
wFVkDyzbr6XeXkHPWM7AydoUDoFUpa88eoM7iqCnF+x6C0IK3fIojjMLNUz3OJqKNaHAsTnPanwl
Sw8krM92I+YFP8cufs9gBsO7Lrtfx0ldZBKmXAjpkvKBAB59dWn21oPiW2k6BxdDblIUORQGGfEA
1/Wk/6lQHLoA1hKeG1vE1PWPOKfc0wwTtUptKqgoC+/5+bI2zTR6qJViDzlv/Q25Deb2JeMwa8c+
4pPLuJlNPaAgB0TFYJZWwsWMAI5sCGyOoBvAezRV7vUDgvBmBlwPuaw7EPKWZyXXDbxFbwoKvx05
Zg4AEQ2D1ZaTnfmBoJwr3v1xARsPEvPbuoVJTGExHCw2EY578IB+j7l8QNeLpT/4FygKuwJJiaLs
QhDqwOzAbtX0hzkK39uII7fWZPedvxy2qJkOWLTL0UQC6g5/+j3EGUZChCw/LZlwWETkSvIVRCW5
eYCHmboGj9buNjzgqklB3oJGN0TbNyUw8tjwJsflKXJq28F0LoS/ld5KnEag2jdzXmZx+8gQZYA1
u0VTAbzzKRz0tmPTudPCGCfcaQvYsXCQB1W2G93Jo74tkkH9HNQ0A/7wo3uKN3N51hndaTjyAGKe
MXpbgIuvfL5USLg9zoEf/uA261Ax5DDV7OA+e8AMxS8DD0Ju7XtFGKkMh7sGSI3mtzwrE8qol9lT
kgL7SWKUFuCDRmXO4cCTwaL/CuOjvDAzF78IGWGIBY3fzrRwP90sqG/MjhbVvxQgHsJJhWzTi+na
pQ57LCPPj5PapQBvJWw/AbffL/F6A/ABdnmG6N08Uf1KRwWGTxMMdx2RP6KMPcMtUB/nyNkSL+2u
z5snyjA7B4ZvbM0FcLncG9cdbzuFMeGgLuINY5Qu06YwZ/H45APyy/PhTeBg2suEocvtCB4H5BW/
EBB75hTOILQN8x2I0u9ctq4OINi+TdZsLjdULjtPqpNFbNbvDlkTOAAE2nsig1+J7oLKpK7fBaOP
4QEzL1PMVyAqiSrQ7/VHfWberX4z7EyveLXyBBOsKHc/Z4eqwU6uq6XUsJmWWQwYX53Wlb0PPnnt
M7mUbYLEYjajKdD5t1al25FvQIYQU9fu4RaMLbONprpLMhjqeL9n5r/BO858EwtmOI4QgG9Q+CDY
OF8PdhxxpMfC7fNs4vs+jFgp01SXWo7dQ8ZRA6Daj3bUU99zWBDGlv1Wwk/3fNzC+8nAdXWB6eAR
7rPnyYO5FwRM2K6B5+3kI3B6BfB9zTeL2TBkVHcqQgPfWP+bCBegv+BcYLC5kkPQU1jJjYpUQYy9
PzVQLcd5BSoo7MEag4b6/3B2HstxK1nXfSJEJJCwUxTKsuiNKE0QIqULbxP+6b+FO/ijVWSIcf9B
d3RHG7BgMk+es/fapNhtR8FEdhb8koUBaaEnzR4JQLdl402OhDPfzN56lMj5UzIXhuosnB9jvLTb
uW+drWPyGUTlWG+qrqezndvlfVfGy3b2bFg6HAxvpV4tN31EaRFXVCOaxueSmcmTp3mS031j7RUN
q9PAaeUuU7RTjd4zrkRflotvqeKXlqpXlFcjL7zX0kAvb1VSvIf03jVU9kFupk+RVf+KYSf6s5Nq
32llzDu7Et21HVf2bdxF4Y6u8Ztb2DeJ1ty45mDuh0bvgsTUw3/iOCyuZMwCXeBMPFcd2NOhMdWN
0tBwVUb6lCzpPbttj3CXRltMLpqcrVOdlcMudL2IvgwhF0uVd9d6UYirMl+iQ2ppbqC1OWxTO/rF
tk727DBpPi39Q6bE4Iecy32Amm/czAoeXvMY8Zqx99E5XabwDsfydh4HsYq5nrQKTTCC3yroRunQ
2Kxex6T8VY76sBll9hbX3WudjdcTUgpsa8NyMtKCeSOzpxS1DV33tAgMr3ORus7byS2Kjd2Ib1Dk
SUXspu+1Vt2DNf5dJTEjt6V7qa2pQw3NwmiaRUHziw53R4tuStBViyG5msiqoGNOaDCEvqr2V70m
kgBHf4rxgcBdDdv0W5KtDZHUIbdzGfF7b/R6iPw4Q95KP33XL6a+G8005yRVvujt5AEPQYkrM3Wz
tN3zEkch+jLc70xNsgN6hru6yEfoquYx68wejGJXB5pd1S/RCOy6bDjcs3B5W2/R7yYYjuDlwTHX
nVvuItIwglmnp4sk+62vQLrOTunsarMKt8Ku+22XxFGwWOF7LWCL2m2Y7HpdRzRQGF6ArE4ek64e
MSPONPMTvsM6BQRZViV/X1vd95549Iph8WvdPgz9rAVJ3IwbQJV46qL0l86goS2qb+FcFbsU9uYm
NEJ1QPfM5161I5ry8CXEtHoqtWE+p6W31zXyf+xIVdtmsuDtFfSdqZQq3li+VAYIiafu9X49StXx
+2i05c6zh1sW4VMd99/IhelpWbvqjGi3AlJNJLjWKHsvUpUFqbLCACIXYE8Nd16HiNvRqQpN8qZf
yiq97wWBhBKQ6lYVqbMZCKLegYBuaDBL46zZ88vimP19TXuNwpI2S08AixeXQFtTx7dxURxjpt0b
VjZyodTYnLx+ZmDOodJImre8rnpfEDW4EZLuPDrvNGjVPJ3gZZJJIyg2ZmZVtw5ZeoCgpzLo7EVs
e1rlm6qum9xHju8ioBAcTT3jlVRHlOUJxacxDunVYrBnSP03a5nNhkVLlu51vNESDuRakTyDf4t+
xSVORo5bETSZ8KvgvU/UVEgW8QWRGAK+8FIRHZlLavXl7BxTuVAXN6EnTQaDZSp9r8oIdkw8bcq/
0C9+JqfCrW7gCiYY9EOIr2lWpBQ2aPuMeoreSzu0nKDSw/LnWOKT+s8Xwz7KIzLX7EMoBBfarYTU
IrubVXg0M5WfDNVQhEdJfIcUXH5xKWOVPP9pFllNlBz10L8h/9YvRItor5N2aesQVR/VVBCJWbtq
ZT63/ryETkJDNbX0wGLMkG6gzbohjFJa237N1PwtA+9Jl6Tyfi8aWKRsjtK7ykunfkODpcm2cabH
8a5Y3cDkwvX8L5HIO+bvL+Rnqwb48jdwq1aR8JpIdpn528RZNy+5BMQLZUdu09BT/9ip7P4Zi1Rc
hex4L6Vb0xStJYoIP1JLTpudPwoJgZt59JR4074S1H98Y5hxCFSaaxwv/IELQX3mRSpH6xoeMRww
RxNFFNSzvXAgpHp/+fsd+Ki+41o48sBVoOSFNv6n8jSJpDG3caMdSadz6fh4mGFkOgdFE8XbdJI4
Hmifb/9+0Y8/cIXvYDJCtIyg/jIUpsihSbgkfR2TWuYHyiu1GzohgyhPtf9sqUSjbKxeSkAYXPDi
XtJsKKgDWEnCbOgYgBtQSExPfSFw1T+oQaWLHQ6QNHG1JuLJC117x9k1YYoRnxiTNffmYDsl9sM2
c/16mBL7TnaLOz1NuS04f8e5mW3KWnrMcqWo7tpCi7+nc6Zfd1qnVddtFdlf8Rc+3PL1D8SiSGgN
1IAPLzr0FRxzQsQnG90BE/cYactIY3HfIoJ7+o+Pl2tJXBLg+Rxmn+bFIhTleWz0iFOAHLFr+Tq4
vDxw2NZTH966MQd/v9y6zvzxDa+XcxCPotAm2OMyry4xciYafDKnvKakHdrc3WWaNj2RfZwDF5/M
ndEVyw/DqKsvXq5/k/guLw3vEDeXToIuRqk/vx6tHYrKEXF+arQoZU/jeGNXxWsUK3WI5zI6iyka
rooMbZXSrDclGD3//cd/2NL48SQFQicSJOdhg/nzL7CHnGM0kYcnZVLjGH1yomL39oYZqaMZadMX
i/5n9xptNXebUxwmxwsbTKKPnSz7NDshlpm+FwsdwylrKl8u+uDzkiEw9YS94+j8FdfnsxfYgguB
MVGyif9rFv0fk8M4tBSncZeeVK0tAR4O5HVaavCo7Wb393v66aVwwxBjS/MF6+mf93TUWLqM3klP
fTjTioNruv4g2o86bqa/X+rD8svjw6L0/y514VHRTL2vReym9GviN9n1NN3dZtnmWbMEdttB2hnq
r0JJP1ur0Fp7xBW4vLKX/pRKDnaTLRqx2kPZb2uwDFtE8vF/Va6vv8xcfT4SzsIHsk3qjWGXizkl
mGUQ0PNsNks2Vo+jUtye5oEzyReL8Gf3kv3EslZRvhDG+p//zxvSkQeBoi/m3dTSast0p91iQ0UB
njNDApkx+sss/rOlnZ8Jt4MPby2CPqBWE0sR22vx/eV2Vx26pqzPk/Vl5vFnXznIUxpQvPgYry/W
GaZ18BUbHpne1fO1CarHr7wlvkksT23Dxv3K5/3p9fi8aZAQsszr+eettBADVJ4qUVRkQ3mlPCO+
NszkgbxeLNELM5i/fwWfrSqYe5Adex54oEs3kZ4pt7M7Ngx634nPmNcjCQERrVhytNtkpPik/aF2
QPb8xff32bfAYoZphHtLjXCxfGayIrlnSPJTF9eYQMkVBIgP4r9V27//xM9eTk4cREgjTHeJCfvz
joaglRGvZvkpGppq01b1D21o+ew7vTt21uhsxsr4wg+zPqTLzQmrItZ1CnSsFReXJNWgzWevzU/K
1rJ73CLNxogLBO5Dl++qYVj2MtIkQrc+2ZFj8sXVP7uzHrxHqimgQR9IHVXIEWCO9OyEZSEioLtO
t32efVXefbJUU73jKjGgvdmUy3/eVhmZRmHF3EjbDBnpr/1FL/fGH0ZJv/rvT/CT24kznxRI5lZc
8dINlsSl7qLDSE9zMjcHdNY4za3cCJQQZpAvZDDxtl7V40BecastX1z9X9DoxdPE4Sodc/1CnA9v
6tQ3irDfhMvHSawTX7+M3+m7ozrL1EST2qCre/KSSI8PcZ7O89HQVPUP88e8V8RSTAxS4n5ohkAr
HEP3x0gbY4QahXrMkb6/1GhcfqGwjOU+BGGF0dotAWaYRS0JqtaUk123qAedwLKN+SUlG/yN8a38
Xohmfh9tZYR+jWRZgz1UV18YKj9ZHjhj4qh00G8IeVnjeGbbt9SZySllO/uuFzZjHpO3CrWU3eHT
N9IN5Vd8NCsE0X9/6J8shABzoNrgW/SMD1nIISKvMjSH5FTFA6eUHJvsIyluZKsZVijlnWd0kxn8
/ZqffDkGaz0kkXX5RX3/5zudV4M1wNJOTlZv9/Yu1NIlOxsS5db/x4/DjseRBX84SIyLxQ8KqycS
Y0lP9MhoZHfTvBFGWxyVWdPI0qf/mA2Mj5IIVfaTlfIEZEK/uB6dPuIsZZOe8mZqntpxGMllI/wF
3Z/536sPanLcm+ttXEuQP+/hPC3moEU9GyZVQSBzcwhQylOPmxpsK2LivrjeZ+sQCy3MR6AzwG0u
1iERtXbmWVZyMsRivrhjon516UiLC9+1+gJK9NmpY63baPLwD+TUFz9uRA2uCZFkdO+SKA60bnGO
oef03yPPWW1zaWjfE1Qm8A8sw1yjtsvGN/Qpxhdu9c9OvbRNVo/gyrTHpPvnXYbOBl2iE9kJoIjo
N2kFt5itTbuKSqP5Lryyu1KpPjpbYc3JEwyX6b7Nxww9E5/rrT7Ca0I4hyw29WLni+yFT75cDmVE
bbNor6bTi7+t7stkMswlOmHMMXwVGfq2Z+ZNZBZJSUnXxl98tZ9s8NhOOVqjFebIcNlo6GpNSrna
C0XqMlCLeqNrr5AjlWjfyBF6CekWRduI79j+4t377MprFqOkA8FHfHnlGOl9Q3pZdMqMhEgHG9GW
d6zaytE3bhfTXocVYu9b4mSnLzalTxZmaQuIvy7/zNd2cY9NAKBOVzvRCQFreW4qc3pC9dYFZJzP
O8trRhx1OnMyaUxf3O1PvjcJCJRjKOhDl0bnn28eGWXRpBgPnLRBpLuo9aytq3Rz1ziJ9sWlsEXz
f3ax9dK3BbeE7JPzzCW0QIthi5QqiU4aGaXT1onE9I0hnbVZucEPTIxQ/Cdjfci6etraTZycF0CF
15HErsrpqmPfSosd0zl5ToCVb2ka/EOOQN/4ZNHN6EZ15KdxR8XSNMq9izxzPtkkce1rt9UP7Gqe
L2Ne2EU5GrYO+OMbZwRtgDS+nPy2IVkud5xaou2qmHZ0aYncBazdYSDdr8P/IeVBZ814V1XcvFbZ
oGYCw/DW2HHjHTVvXk76FE+vlHJME+2hO2TwiIHY6Gw5Of2hG9eo8T8o18XHYlmNAdant82jKEi0
IehqnIluzWe5bNDmYPzwPP0q4eIH057joLdxch5MhD4AZGSP5HQuAokJkuk6nJtSh4+QJ0W6pe/F
MModl/6skIU+GJP2aJazFdh8RbfRvCB0YTtWL/TU6IYi51ruBV4gf0hkxfrOE1oPl4tvDr2xpRf+
DWl5dlocB2VB3RDZxZbHzs1/aUfXYEJN70lyelfPvRjMCM89DXlAzN6zrbXvoLb646LVaD+xH+0K
N6wZhC3pXSwKzG2oqCm6GunDaHQ2c+tAATIJNayczN5k4+ovmlaFS5GpZldxJ7jnaXSllYSDbpos
r7dTu/Kzkt6S23EZy6+it/99Ly/e21UCsQKlYI19WBjqLCOxDBfgyRq15hHVpc6suGWeiw4uu55s
UvPgeZmPY58bD3LAcoyEBDfJUubFvowyuaZltntmS1SWlRGdsGzhKJXOkO9L3ZgRTIlmZ0wVYlxU
ZNsa1tzWG5f5OvVSua26jATErNNqg/71jPpZUGkeTbIEcSC37u+py+WuzAiXlFoRHvpxrCM0FRVs
gnoGwzOk1Z3XQann50nG1Ol4LjLLwAJeOzcVXoTrTOsY9GaN5px4JvU9vB9s3aVpnKuSJjaSr29G
iX6Y+Wo8+DHaP8SY9aJObmSRlMVk92Rb/SAp5+N2G6LI3LSlYbhIPmJ9MxALsPeqxbzB05HtGuFk
t+OUlD9nYBVbBaX73jHz5nbJ2uFZjQJNeR6u7LCxZmLN3cd0YBp4qhUKRV2Vyx0q/XCnRNpvFwN0
E6oBPd38vXr8ZDegQQatAvchILHLoi62+sQzNCM5dU2OHmGI6ng/jjbS6VKJx8TEDlFqjvPfz9E0
e9YgCPr61ofjrU6kntXFVnwiwR63g0aqImGQsT591W/5eAqjWPUIOKJTwMTmclt3UfTgX+KF7FRt
YegxzCcZJhDuwcwLe+EkRh7yrq5VuB9NK/n1H28uP452FlIh6kr9Q8rS2kSwjSH0js6YGOdapuJk
kY940DujCZDUidvZnYf/WqZzUXppkvGCxWH3cpdNSrmE5giGpKji9k6RkHC3UP5tilTiBdLt8IvK
6cMtXq/HmZ1zj8nIRKx77//00fQl1/C3Rd6RkNYk26Cede7GhkpzQ3xeznlTxxjqqiRZUDah4J46
QoC/eJ8++xt4wDpIFAcy7mW315p65VljTx1jZ+TlJuboO2Q2bwsn03FN1M0NTcwCEoYsg5E65Au8
zYePyBGU8pzBmNj+27748xbEieu1LvO9Y6oV0yOC5YUtF338vrDs4UlyPjoSEPfVFOlDycpVEUH/
G61HP+OyztBjhtbeimaJxjZ5Gvp+uu1xPT3KzKhvZQux7u9v84ciar0exTFsFoijTMn+/JWmWxqy
rsBnwT54LPFw/BgXpggGCJjj369kXlZQ65VoXq7rAzCdyxI1j+uW2EdeYXIf5T5DqEYL3zAbbfv3
63ws1bgQOV7E7gAa4Xdd/CQb19E85GAfSren74GUHKFZkbWozbtlJBrTJGqMCOLabHypkD8WvYal
UkRJ+kOTHdt36cjkGTlkvexz4gnmU9I4cOfQRWaY7Z0mxZ5V57///nevf9YfO7Uj1tA9F7sKtwi8
559PIvESa2jnwj1yegKw0KyKu6kQKE2q7ov94dNLsT9wBGdcaV6uJl3V1FbNq484LzKfc9EjOVdq
OI+h+e3vP+pfXO3Fr2IJ0TmDE9XxEdgvymw0aj13jx0nJhyOq92wn6Otrs1k8erkPLPDSnJxRX1q
sdccKteuD8b6hEh5/Sq98pMfzp5In54DmsMbsi45/7OsEV8oi4kB6ZEk1vlqbrTlgIre2kyEKn+x
en36Gq6UfSZVxpp9cfE8GzPXKWsnOJpWiQmhMuf299pE+2kQHnmOqmp4RQ84z8g41fIOUBMXLrax
/KnJe63wicxQ99JMpghA9CpGK8MEw0ufJN4JWc/4OBfiK1raJ5+ow6xWUPLS5gIn9uftEQSQNBrz
3GMrQwEfs4ofFr386ir/prN9eCcsF0gZ0ZqM0dan9D9PoeCBE0dowdFra+8GA70R+2qGs3wVpURk
+yPF+NluUWjNUTgHgPPrEyNc/iRICd2Ppayy22rGouaH/JwBvEn7ZWbJx82HYGnodKRg0rNCRvPn
37gIm6TmfrFZRMhZ9rtMKLQpBfq7UMtiVJexa992jpt8T5QcsWpyOnr/6ttx1injxZ1ymKHTS4Ly
T5rJxV+RDzWRn+UoUb0W9ZXhLHJ+HNCftVsE1WmLX7LsIj8fDXqympdtRqYAa253AuiU3nt9XKD2
v3HOLF4dJy2cs5pSMlg0bfVnLFn4XE2GTtVrdW7Ns/IlPCvnZpRti22hrOYXY8qQR+K6a7aWg8bY
GWf5ayrt1iZS0l3mfd6WZYH+bR45ALTZCOwItMqyATejlzu7d0LANrnm4tdsVRFe2WZbjAcHWNyD
4uRzRTcdUwfz6u5kRnSDEM2DQR2gztoBchtc5jNEuBfSjUdWDjuZnrJyzMJNqyfj45SO5DTLudHf
sMm1lF+U+OVu8YBwnLK2i+ZNy9EIxqyLa+nV4+T2ohlGDEx41rGu5/OMCbaORHilcXi6pcUhz0PX
WNG2EpNXBQ1slFVCb6reb5RH1jzBKOp9KqYYm6vRW8iqx+Jd9mqN0IC49CLIQb528E88x3Jpr5c0
HJSvzVH9W1s67VFLs0htupKeFUCLamRgDiIkaENMISWnlMLvJiCrWI2iQ2gXceKzuNaDX66s/lxE
89toNvZ2xliymwqgjcekoc3Dh2JaAB0kvANMl+nQbGo7RGLntU3yCzdEj6xyLkHi4N1vu8J8qQZz
hPHqCpyDcxGXm86hXeq7vViOcdKE30NHVVxCePZBAEd6Ktwm21VjOLyJZuqv+tzWXH8sG/zopb60
sD30rOWYzjLlBUZsl8ZGqcX8nRhFVx+GNO6SMzDmNt+YQyWy67SfqoPCX/8TxL7zamGfNAN9EO1r
qvNwIdJY1VMztc7oK5pZ9T5Bl4QFrtdaRhdq8uzurOkDjZYeLG2y7RYT01LteO8lBu0Fc3KKsBLm
i5KPjsWr35aO+r0QHTltwjbsEh99uDg686KeVVOmB4BF2jUGyeghi5smP4S6g2VJJJghY91UO4yE
amsbjv4KODp1AsRL6knItCh9Ta+67k7LlLaZ83k5Txht0G0KQxmHPOnyamdnmbxBeOwFCW4f4yac
wxm0H8JS+VAi1K/8RUeItstsrMdFx0mzT91l3JVmRqPFWYgPG+YGnjiemrPRkuRghZg+vsdZGmE6
ioEp2c54as00uzMEckufx2Pt3T7KdipDLIwss9OykwOC+S3F8K82Cxr0hybsYgy9nZ34BRK471RW
xLDhkzDfsCy5mq+Gznsj0ER/SGPH3ImmFrARhkxHNw6XGeICoqdA1uEsAzFP2TcY4PWq99GaO5Es
WkDzxiMhOut+52biYOpalAKgZdfGTZfY7XbxhLq2tMhUG73JymBw5wXvlaie4gQeDEeiwZeJaG6W
ySzxwLdYT8tpnAsMjCCDtmGeDyeWMfce+Pd4E7LUXItsnG8ZRLVnUfdiMzae+U+nwO8SM5cM8baY
Z+88GmMz8bxK99aIB+PoOiR38lFX9nvWkwecm3qyb027ve4moqB9ej+u72RTqVBfa0xm6jqy6SdI
+9meJog06MwqHLRjt0tB8Dyu2WTIqsNEAaFWevtqLYTr3ZaohbRjaE7GSlzBQUz33JGbepriVyOp
cmhfpbaLIL4wsTOmBw1xD+poL7QCAxnydu5E/zw41KY+9r3QBbAwuv9EWWseUYHD2BnzrFutc+05
SeL6JQ+dDmu4sBVp6qXCejYh9Aul2VF9dwo/C336dm+FLEqQ/5f+Xs5JfstApdjHxZxeOQkR9GYa
G0E8jA4U5SJLdgmKo13OMntWfH0ohl0r2YRV1P7Cpfdes0cB2kdVuQvJ8p03XYIT3O8a8kU3eWHI
aeOAI74vFum80UDyNjQ0rdrvC4P5NAToW9PVFPlxzTIcur7UTw23DQOFiHu0xl44nryYImmLzczZ
F6EX18wBpwKOWSLCR5GEC27FscEjy7UqE66UtWqTpJne5DF7uCLwxNrUtWZ9ayJ+vWkQ0CN07T2L
4pxycMLfGEbK+t0PuBIipUwsJxkH4TScvdM4Gel1LyFTiLFf8kOXAbCJhGU8xZHm7gajW86YYNMn
oWaDSGVaQyzHXRqEo5AvJMySAOy22LrztC63xjTmv6eMrGvGB2Z9oIg2j+EMNQ8WgBM6AX7haTqa
DKXjIGvx2eK5GJazUzAT3SiTnx306YhFsRtt+9kYHed9NjLtuzlHzbrmRPiYw4Knx1DXn+gi32KB
GpC3x575WkS1OiLrZ/vBZ1ptEjtJt4RTz49dOLDMqKgQy4Ex5fDQCc5DTivTKwsQ1+3cqxWYksoi
SGPFv5KxDcx7ibZUIakeoGlVuDSsxf6eOAkh1P6SSOZA5jwgmU1D/Q1PlSU2lALhjRGPoQ/LDE8q
/nzN94asOlZp455E71R7I52M4sFawV6gfVCeCzaJPHBlH3IF9PR60orFL/jFPyTzkTu9JwGVt7IQ
RCJRKQ2QU7o03ydeLJ8t4oQaH/PGtNdbF2w4SsYrWyPYeA/vQhV7k6b0AMZCsHYUirfITUWBi65n
W7u1gVScRK4Zk+9GOQzFqc/eHZiQ6XmuZu17Z5YF5ANVznsyv5YtahIA7VlqPkDE0g4FKdxrIiv5
XsR9HgwjNLcxlJHt6Dq/0i437zE3uf0WgWlIdzLhta9MPbsOxyxl5WLWtXE40+UbCFzab71Vvbkb
Mo1lvlPAdznLzSd83CL5p8pip/eJn4TjpMWD85tPZOk2ViqyXZyy0phicO6x5iMDZZvM3kOeBL7j
rK78waaRFgxLon5j4HJt0AHDzO5Ik4d0AgaMBaAuPzSUOfxgQ45wK6KNvlYwQxQ4ulAeassk21KD
HynHpXtg/uXUOP2kiR/NGlyadSLcMSDTyRur0lPY85ljvNX065SvddrzGqNjFI1xZdlaXe7G2ByT
vca4YtsncS43GPmjm1l6cwuobzaenSp1blShOd2jkY9FtLGXkreUuYqJEaIrXhiNWSJQZYrhpiQZ
Y7hr1ZA9MRNNt9iBVAiVSKKtgNN5nOIqfcY7DYhP9cY+Zd5xpUTXf5fzkuXA07rmARKkfqBOTXZ8
ZA1QvjYM7VMrjS49yrRS10WRl+eF3XcvY17SjQebEekxN2KPqzZ7tkGtXClG4le5JcxolxpZuwc5
YrH6Vs2VzpR0gVAymTxynGG3glCmwsdYbrGgZxV9Va8aq9CfSYWi81gVB1X14tqdzPo5FC6WzwlZ
U7NpaMRuhR7J99SlnDX5C07Q62eIgvQhcKSJFvKBhZl0lGXb+lMGUY9yazUkp8ldnIYxkIPcPLRU
uBTCQxU/T6WOh67wIHh3Jl8r1s9qPBgwd34ubTN89yL6J5sFssSd6Xbme70sc7npS9cOnGEZrkle
an8SpKF2VT455abSQYZWJJqpreawl7gMJM4R8orG7/W8v+ur0kvOte52ewiZTKZEJuStgVn6aPaI
WQIjc5K7fKz0a1PE9s+wwcpREWfDqmD381tsz92hWyx7P3nxwMcyUs1GMVrLcDS2UIygYRoJ0LEy
WTacy8ujXsnuZGT4mPhtRUX6gTmdPcNtkcL07nsytdahq0PteQAv9iPJxoHKtibFwJ7VOZSkY9W9
V/wYvSULHBafnaM5M8e0cN7poTO94E4ir00zM7EHXytgXsyub4YzODCOBxZ+ZsYynj7qzI7z/F45
C8rmAgs9/74yT/Tt2ju9lf3WyYlAbMpYP+pu3O21pVn2U4TrYxSTc+yHsNjUs2m/hwtjMnshy9DD
KXgV66MboBNOAmJESFMJQ8A6liREMgTaEhGP98aua2wsJ5VXmp7O5ICn6W/HoYQnaAMCJlVzYDv1
EMDriwMrbZfXPO773VIqzETkFz3rDPtQtWlNEMO22Jp8WvMWyWFHnkaGGDMd+uim6Yd+DzKXY5Ab
Vm/sfHZ2Kt22e0C1T6u3M2AkoeGHRqfL+ZTCo422hIZkeJ6guhBpTX8vhv/+k82xKnwM6PUOg7dz
Bv8I8zRr6vPoFMVz70jIMj0QWb/D3zf4tpjbW7WE6V06ykZtyilClyCseLuYHQY3Rq8Y0LNhqEHP
xpALMxgUCDHNm8yrcbkCYOPE2ulp9yio5LdlPuivlN8vDTwIyuiY0mNRevUDIzlsPQFglL17Svf4
LLygc/I5GMVy745zfLAE91U2Vs6YkhbsZtE1vAEGseQAkdN1iJiSF7wJB974IqpCZm5xHNRupe9t
TVnfijZie/ZCOzvboHthL07GcDI5gtxSv8rXwovAcsxFGfSFUkemMvVxhDxVbrLa0He1lxc75D7N
VQ0lLvCYOJAy31Q5kIiKydWwTK9Om6YPrZViw5Nt9mIqHN+RMPIDuMbmGBYzrdNW69EMOaXUl9My
VdqPBln8S+bhswugm9IraHDaaVtTTNpDp/e8HtqU/FSswlTQoD2OPLTs1h0K4549S9t5BfRYmOuK
wtadH0lChR5iOMUPLYd1WeSgh9lwJuehNm2dk16y2u4aZ187YFhLjEU+Sqr4OoyA4Icd7J26p45y
MjncwstPthrkpAODpOl719USr8CA+dnQhpuQ1sfJmYQIqtkb31zlledcOcbPZsI/CsQxeu7aSMYb
C1D1do4kGNq2zDRmbMS5RTQ6DkBL83RneHnyy+2GgVWNYcrOrXptm/HTfUMp60pIw6PZMuY3ce9E
59Z2ognIt8zvm5GXyFGFsfMEGx5biLrqbJSakkUiWGbMdH5aSRjMWmQdqYPMBy/M9SeMe+Nuwenx
PLSVUEHK1hjjwVblJlnKEeCJZ0CTmQpupWYPxc2gO0NQ9kuxoXk63g6uy/yO01S1Q7aBxKGt+J7d
0Q4K3WpucrepH6qx1oPWaLCu82jlASuX6Ttav4QbR8WCgxWMr3MljPBK4DSt8Q/rA5t46Bwzh0M7
vZOJGM6xv6HYXP2kVYGq2BpvCquJjzHsHKCqswaOtwTcaBMcVF45VWxtU6utA5V4zdM82vFD2Y4g
xlLa15x5NHnTjXp/1/QsxgUJPhAvYueKXR3IdzKn6aOGM3yXUDkdqjaxdxGSqduRNsye9609U4K0
PdQjGwZ+ukzzOUzN5FlvPAFNTF9+GZYGmTquwT+wEVaHPjKjwzhr3CN9kCyaZQb4O++7rXAq8ycH
/f7a1hya3zp8JIIAox3xWWTI4ns68a5r71oatyifDGdn2YXHmF3Ka6CD7jashzFIdCJ0EryS/6B2
5/RZrui1BmvxtbWet6GUQNJvKSBhEoSbcObrNbRYXI2qRi5Cc+WoJ04F8mosq9+l3ucBhIqFBCLY
zABB1BG6SPvMzqKuHbBxt4oe65HZJilPBn9XPabutjP69BmaUn+dyVz9QI6SXptuhIyglcmuc7X8
xlOFxEMgiHODobIJc2AytPXkjrbNAEYS01xjmlOAQQRuDi/wDSzeFNdlD4RuIzBKsR1gtMe2U10b
Q7I8LNhgn6iWQl8SnHOcFi+9mznBX62t0iCvUCP4/Ux2z5HTm/asJSp7ZUl3vxnDpK6NisZki3Fl
8pu4tp7TNDOv7dqitGHesfwKR9V/N8GK7PUol6cqXLK7pdD/j7Pz2o0b2dbwExFgZvG2MxUt2ZZl
3xAaB+ac+fTnowfYW83maUJ7MIPxlVdXscKqtf7gHWBhVN6maeW42ZVh5boQjxv13gOtcafHE/gy
6UZpj7qOaux8S0HAKdN+ptIo3XjweramRfqCvLa01YOq/QIAWYt3YD3arxbyjL97z655ttnqPb14
BSKUpoBW8VLOMgTwD0nths9yro2fhlB3T5GUcLQFkqQcO2NqUEWRYv9IGhTmgPW290otRm8nUxne
u2Oo3pelljxXpaobHM8QMIOkSO91KU3ejFj2abjZoH2GAZEyn0Itx4cdZAgRmMYz7CnlT1RnwR49
NfdlDNAISoZK3uapyaUdk/dgi0lVAU+K+jMMnFFszLoZb7VoaCfyrsioAabhbV7I/UNYguAw4Hb8
TKJRPxogYx5gL4VOrdXqM+LB/YNIMVVNzN68LUB9AI4jx35A1wW30UoR+m2Z2caN1KCYvGkKLzsm
mNW3t6mcREcyaD5RwBkTIC0TZ8fW0s03ZRi6+8BEXWOUgvJY57n5WzQ19xqqW5MeZ1EcvETDkr42
O+mfulRtLCgipNvA1bZkMr186MMI8QrTztHmlHge627dbiVBHjXGBkW2LvGHHfZWxaMp/PaXIvFs
KCs7meSkkIDWGm6ZKke7F+9Q6yEUbc0ahQobwqtW0B/KSvWoVDJ6rhhlaTfgCPEFNgZ402bfkCvz
prCedB3JrBJJOmQfK2ZVLzFX84xW+kwFGwVjBH3NchObyORwaOcphHgUT72o019DLAkQSdRCF43v
igI+BdWep0rq+Xchmwe9fJ7fL60SVj5VSYoZvUC3uPXU+iS5cnnUynB8bHzPfqSqKx1LfDZ2KOc1
D0avx79Lks439Nj6baw31Ws5FMUngMsUaSIFf1pejsYTsInmDj2DkbPbLQ86jdZnM8Wqr6d8dJ9n
rbwbp5Y5YhPk3DEXtKE01UMYVeGTNdTeD1OW2GToGLfhdghscZ/anfTTC4f2ViCbmu7N1kPIlIPp
xktq787PFIkqCexbe/C18l6nMprth9SceLpqh0T5qDX3ej2id2bWNENwh8uH16GtkQcBTOZwlVUU
rZHVPiRhAFLJrrRXr8zqp1ZvWGJJy4NzG3r4f4V2Ywa3LXRoNAFkw9wjvhgZh0IJfEf4edts5SrX
gTzFDRB5j5bg17Dqhl1U+FgQlmLA+o7u8h6DVIRZ7FLKdkpo19lDgpTw19gGq6fgT/2GdJ2qbaNA
JZ908dxwECQNkJwT1CyEQOPlNunL+qFQKW+z8eMDtCDthWJk8UkKteLJzUTyKRy64N71k+wmjStE
2Spq4srN0PkIliWID2/ahGRSpor4iJBt/4baeFmtgCYXuonUqhT6Z/D9LtkKZYyJoopbnjMMhdhn
PMOeJV60a0joqY8665Fxc9Lzn0i+gNhn3cR4DAOE6uibu0GMuPbIrgK3ogAs70N5V48tL0pvtHmm
KqkDJj08RiM2Flaq87LSSZSvd+0uG4d/vcYZNq6V8CNnLbucemNfm5NzStPi1kKuKKHhbQb2q2ZL
w2+1tKofkdWZP3iUN79CmH/NyrxfQFWtqcMNOIlaEHSxOQ69sBC07MfG4Ok3PqDWg7xIXMlT9ZXj
gZPhLXPNZkf5RFrhoU5Dm30JiBY4k1om+cgFrKCsm1jP8Yx2JHRlbiKpsu/yLh4O+Bt4hyEovzdS
361AGS6B8IyWHi3gc7C5IBpmRE0NojFIrdBE+Dssu4NRcuDtLGC80S2utvFdgzPdXdlSza4iq0f2
mIL67eCN/rDySxaQO/h9ATPXgRbYULyYnXddbY7L3GxBwzqCCt8GteF6n3aor7qSkWyp/6yNfAHL
ADnVgggIJBek0gzLgLBGJ8GQg0DvGq+VjVRel5SoDUvFGr94MRIUY+ApE79BzCJFsQV9nf6wM7Ya
Q0uR/vgsUVlyWow9i5X9sxQMkBtgEYw14KjPviek2wJJFb5np4/3ee62TpNqOQ7P6LFf36kL5xPQ
DBVjRFg9cDZmB4fwO7Id8H2O3NroMcdByftVr2jv768HWtoX5B66YmDvpWjzleFmBhUQGhyO30So
3fBgeEi7pNiinpgeml6jbtdxPV8PujSPFjAOgCeUiqGYnC9HHsJFpUMOc5pG6D8p9tAT5sWU0KLU
ozJdmUtl6diDlwYzDRq6esHPKmhFg7x0dScbc+OuLEtc5gOExhLcVB67nBRnI4VN8rkxRC5vtaCP
j1YugnybFxky7ioYRnIZyuCxanZfEaMn3URQM32Km7Fy6hCgr/Bqc2XPLk6ShakjtzHLYI4HkjzP
llQFEQpkiRocgg3w81HeHQARBSuhlo8HBWIQDDbIg7N7Af5spyY1x4MUuzd6gVtt1SGfXUi2fGhb
zVz7IHNlFuBNZNYcRwzLMow5XbgwwJyHpj04TcyLBPuBwv0xBiNLvNPpvmxKJSMN6SSrk/ZlT8O/
9po0Ow5ugiLtx5bi9FPIwg3g58LAq3O2pTM3NZrG1QbHDe0j8r07158wI5b658NxAM4By8VbBI7G
/OKD4iBzNiWdoxiufLKnrlyYRv2Tm5vicD3U/I5lSCx1NhZA5+kImR2JpGVhgsZi77S8Qu96GaX1
HF2sLb6nMobB0GzTYkSaqo1e/4fANOHBpeKmczHGfEylGL2A3onqNyX+0WtvivtajTgymIjG1Stf
br5o/w7zv9GMmdSDihPA2Gtp79jiTfi/FRRdeQFm1cqHmx+Q8zCzBVKHETXnIesdC1nEov2Rka6k
GVo31Q+lkVfGNAvG4pieJQgkAUI1wHap5wejnaPkVw0dwvq8/mmOQMpG6c0teaYMEbT6vYfYoX/0
BBXglTNgKTQQWzDr6KKA456m+12K4Ffo1VlNpaOa3gW/KE4Cw+LuQXG2dkErbFA1RrM4sU3YI9eX
zTxNmkYND4cdqAsZSOxcFEp2uQoCTv8TNTa5ONmUu61HD3N1H0+k/sUsByQsNx0KlM0mBOFcH2Tw
RdSskRBvPpiy82MwC+bnCMD7XIpzEmg3KJWnI5LioBChu49uaVQooeLaTl+xKBCrzCRwFxsDoG0w
ld0xRsv3I33+aG/j5P3F8NQyvsPMAyW96/M0W/B/fxkIe5JikirEAGYL3i11K/V4NjujDuIkKfE2
bZ7DvrrJBmuNV3y5GkhD4TKDUUa7xpwncJbW0eUH8uakFEilXYGMFupzohmxHMGFE0O/IC7rfVHg
teZcH+Ys9fk7TLCp0DaRTgadOzu+9IEngF6HIW2VVEc1uXAPZlLLp+tRZrfrFAX0Ps03k4eZxiPt
fLl3rRbVnu5H5D1F+tstI/9uMPvoMW3abAWsvxgK5CpiA5Y8wb/PQ0VRmWn4ykUOVc9+32vZcEAz
37jL0QD4dn1UC5/NogfL006gT8lT5zxUZ1U1cAdDnHJPe7LyYd/k6MqXGEIFuPahUb3CfF+Kh6AR
U4k8Fw+r2bcypZoHPL3BE9NZHfo8K3dZpun3+ZiFex3o4S63um4lfVjYB9AeNNC5UyKOTsz5IFvw
iC2pm33iLHDYnScIxjQedfetHt01DsJasGkG3h2LhYV5n2gr+wS890sj6z98v3k0NOszygPfr3+8
hXViWUJBKAm8DFoRs/3tuwN6lVROT34gybcYmNgvE5QQBdfC/Xo91NJ3EyTeJhUhUoX5YW/2XVcW
SiZOltJ9SyfDCOxD7v2k/tQhG7fB5+zpesBp4b17fk/bjYID1t00aagfzw2E/RI3ARwqxAnkK2R6
qtxh7RTl2GODEip4d3Q11jZaNz2Qu6Ip7f31+Atzi6gYzI6JAcXrbbZm8IrQBs0cXHw7KFc/yG7S
YiNqKSn9wLZYc/pdOMKg9kO1AmGPvIg8+5JlWrY4PcruqUCqgw6QYbzqVqGt8KAWxiQ0Enb2OzV9
+yLPGyPk+9PaPfXwnKWtMeBie7ADtf0HQjIS4tdncGlMlG0QVMTD27oAnSMvgpGj6Fx6Son4Ew6s
5C+mPeKrcz3OwtKEF0MSwl7QuepmR5irBUVcWCgDl7Ia7G342tmG7kiN0Pw47BXg40e6/v2KVMBy
1InZxLvUMMQ01++2uapYXAPFIJ2Glnv2HoEd+MQ1dlP+wY89emN5NHY/kcnUXq4Pd+kjkv38J/Bs
Ycqijm1BtnUyQH86gLm1vVpZ7cGngLKSZy2FgjpnCUOnNgO2/HyMTe4ZKmLx7inVjfY7sudx/mLi
3PVJGnLNWvmMl8Fg1SjoNWoKKicoapwHkwIsD1C1cE++lOjJvoGyB/V4sLCvi/Lo58cn0ZreySTr
sgB1fh5MoKuHWYwMq9xT9BukuNFEN1P8UcAHlg/XYy3tAwrHGjc5F5885yeBbPQTX42lk5l25oGk
VsWxULQr07dw7cDjtyeJlUk8cJ4E9dS1ch0g2MmWknI8ZLQgnQxO+BY7vTdrAB68Uh+9/F4W+Qmi
eTArIV9psymU6wF/zAzUggva9pAmITaacaPcQx5Yyy0X7gL4NRTdTWQvYHnNlnzDeQ/teOD+xvMJ
unN7p+XSwcctEGvJ7k/f1odAeF+vfzZlGsDsBpoq8dQkFYQI0dg9XyOmGxQyVWAu8vqfsbQ3I6Dh
psNfuwCVAc7zk5uIe13tULQrbjx1TfBlcX4FlB9UOAWsmVmmlBd5KwCZQ8UVoftTWMDcRvZPgmNS
GKwVWJZmeBIFoiKKwgOX7vlYS64M0xxsPFuThDYiVsNIT4otW/KzHgBl6oCVe2uCWksj5PFoo6JD
sY2D5jzoKLf0q4bCPnkQz7ddDWLVgCd6LDoaT9c/5uL42Hs8E/5KXc0OF7kK0LyTcyj5aSO+G+Bm
8d8AbvPsC58MEPA9IthY9T4aY7Emybs4zOmdSgkLSbg5g9OnYirlQKROGm3kfdf4+c5NtI5qFWYY
14e5EIqvSBEH2WF4xsZ0FL27lGTqCwHEePc0BjaWdrlWpdj5Yq+AM0itjmtV2YUzx57e3yaaOexN
a3Y/uGHXYSUHABwvvu4oheK5taP4pZU65AAsuDTXR/dX73C2I1Gck+GUIsJGLj+Lhx1bnRQ4LZ5i
YOLgicPWv+c8hciEe1kvjtZguZ8b0OfKbd4DAt60jYlKAmg4xUYRMu1SEkaBSn4pZJCYYaX90AHP
Q0/UO/eQBAnUvRanU4D2fYFUOAhjK78T2ogVUiWrGdYUpTli86bmCcwkLDGeRS/5X2Pc+6Lj9cEu
fUqyJ55J6AnThZpt/zBu+yhEU/xUqfQytapQb9xgBNcZ0zi/HmrhgoKRzu6g3yimov75qjEHEGde
q7knFYrFXV5QI0ELWsEj7XqcOYl0yulRmaMUwccDKTGvR+CryCNM40RVEBu4J3HzvqFwadRQZ1VK
yF7jwf/LUks8N7S+n4VvgOSv4ZGlp7Av8NFxB195VIHYYK6nWY12jFHZBnTfhqZyDOvhASGzbqW+
s/Qh4JRDsuURolzo0XayUkqqqwnsnTxt45OdbMao0fd6qKkrH2JpP6kyVRSY5VS67dn61rG1Lsbp
QDSsxn822iY+lRH+QzKL9pTY4ZoQ0NLQ0P5AAWL6Mjxzzj88OoaQevXMPtVosIMs9G8DpVS3ZEwr
i3khWYbxSfUeaTYmUZ+dS4rdt4oeWuKUFt4/raV9xVfoW6C1d5Gi3NnolxxWVprGL5+fFOi/oSnG
Kcj7eDayroOXUfl4kMNksJ7ycugdLJHj5xyhXyF6ZVv2unpDAjNgxtS6B9n0sHam1HqKtbA4mTm8
ies/aeEG4sdQn/rbeLzopBdwxprK7LHcwzQS26sekd9IasO7NrQQBzWiGDLdGP/2G5R/rode2t+W
Oh3SpqWj2j/b36DddKWWXI5pFXAvBDKd0yq2I868jwbi8CAO8nRUQmkcn6+nNq7cpqOjdpL7qHrK
Me36GiQYnFyPcrlqURvlGEFdQOOE/Ksr+e6Sa/Ms6uWytKBhDgEwO2WApATsPRrNNY3Ky3V7Hmo2
IKqKtoQqjnVSXflJ5JpDhvsQhvU90P3PpWqt6QkuxzM0kzcJxJ550SG2kiDTI8U6Jab4HBWYG5Zx
+Vnp7EeQdI8oBa08Yi9XBuOzKGeq7BKe0LNLppAygqDpdELOQnUmAalD4uYf7O1z7BMFbxaedVP2
LqZf8e6DyWloBhkvlxM05eGkKFl4j/updyCpKFdShMW1QYkPwIpKzWHO+feF7mkJppWnrpO1rWgi
Yy93gCP8qNBWDuulUPA1VfRvp5NtXnzzYC2CeGIZAgGttv6QeUeo/W/kXMn+4wsekR4LvAJVGxrv
5/OXhpVsR3LGV/IxLNHKqtspQfDqduAir0dauKE5nVVOKRAvnBbzXoYIBtj0jWacSm946N3oMYc4
YKnNDiiWBhY1kY5ZEz100E5NDfAVd7eMa7SFN2jTg+gKvoBU3+XthwviqH5RD2S2QRxceDpQd8Ry
Z6D66Mequ0XIddhbpHNbEFn5yhl2cQfzkuUfhK8pFAuUPs4nGzZMZOXBgIAWgNsRvhq1uK1un4r2
z/W5Xgs0+6p2mE9wSgKFwjHDP6S8VK3sbY/zz/VAl92y2ZCmX/Ju/1mS7Lcm6F084rrPdsN2KIZx
h5fQUdcGYxNPPn2Is6IDhvnmmhDMxREzCz4dee+Cj3VvVnLVacB8Tbwl44J7DmLO7voYLzbj3ygG
FQJQPfRMZgdZKgeh2dWoAkLmfqn7AFAtanydjZfW9UDLX+0/geZFgbyP2lgyZCgCOBhuZJfSAxpW
CrpRglSdrt9Kv2Q5HtknmTkorLlyh9LmplkjU3GKa3FvBeVdKIljhwd10ZlP14e2/KX+G2qWM41U
wuLAY2iVi28QqiAADVeO54skaPpMdPtxlycNvLArMnFUI3nXNYA06Ctij6WAWKzLZyNxYSHelSjL
XB/T9N3P8kAC8s6ga0d5HSWW2bqwEX4uwe/pJ6UubsumyvEPHb8qo3HrSe4+slXkNfQnjNA/iDUg
yyMw/DlgxdSQFGu2u/tY8aB7y/qpGMxnBWKFq7j4FWf1F66nt+uDXJrV97Hm+5uWrJFT9j+Fodnu
+kw9AiB/8RT7AOnyHlLZo6TXa22upR2HgIgimF7+s2arZRBy0nhSYJyktm4xf0MXoBblZ/qJK02L
i5xo0qablJ2oaipkl7OZjHOZKiOyO3DKgm++JcKN3EKU6B5dVX/wBntliS5sOMSC4KiAKpAnsO/5
eaVbra1DiTdPrlZ/hz3bbvI6Dh/bcUzRMtJWD+cphZytULqgeAVM8QCbzs5HO5d4rKDLccKvuPS2
eqe3GJvVvtztxAQ13mSV2UpAtwc0eKlOxdIm0ne5a0NUBLq/pqC98FnFhPTF7AaVTbq058Mv0Y6w
fDmBR6uJckfihppBkqU4iyFIcn3Zzu22pj0y1Y7x0lAnxVtzVmBVvMqOzMKHsNYYPH5+DW25i/De
s1tjJwn9BCtrr6KxMAz1tkCKUsUhJTW/lfZAa8fcxQjLoomTjNXeQnDVG9bsN+ZyX39/IKhNSmqo
47PKZ98G5hmyG1g5n+Lum5sguapCQei6LyGSkwmc7CD+IRevva7/NLrnyb3y+gTN1agv4s/WYq9F
Ue6nlXmKcBP1uvtcQjgmKUG633jeQ2j8iOqbQunfEv9OC25prxzUdq1o87eOP1+g7yZhjndDKrAP
1LQ2T1n+SQzfbePn5EKuZd5Wcr1/6srblka9wcpoj2/x1sjNg4m2YYCYvV189nN4NlRotAYdUtLI
zggxsjdvU8U+kWltbHVyUoBvUuC5LiDI2BEexr/98McY/7w+mwvniOAlAsoNDzydQsT5yi46EG1y
ifc7zmPBpgSNfEJt2D81VZkfwCoFDvwUBE6vR11aQzjKsaMm6SvySvU8rD4OAQ6gqXFKm+iR5+zO
LPJdbjc7O6kOqVVva3gumWzsKqPfawFSq+2ahd7sYuc5Tg8BVDkPMOJfdNYwj0HOy8bo3te97IuZ
uS/ZxCu8PtDFICaXN+V8Ci7zWnCC0rFSp22MhHKIIoaBsYlmJu7xepTZ8fTvUN5F0c5nMyrlIsK/
EUSTOX43vO4tVZWnBimYlc82uwX+xuEAnNiqGq3WeccJ2RxNH6UudgoIb1uzM1A9jvNA31SRl/fI
OTVr3fJZpvJvRFr/JHq0nC5g6b4sVyYw6tgprab5UgeGd4r1IqxBklmjven9AsZMKKekMBRhkk+x
m1m/r0/ufK3++xvAgSJ5S3bG7Xc+u0UcF3Bep1EjGPu1Kq3+PhttzjlhlJukxk4Qix4FriLKXkmt
o9jmN696OwQA2zr928qvmb7lu4Nn+jX0TBEsBUKA7vi8bCV1WRaFbZU5Vmgca+82lrv7hlvI6p+1
RtwOUXPskxdS7l2gBbvO07ZNvrLc5j3Af38DO0adkMf8oOlQefd6ocbVVqHAZo0XaLWn8TJ8lVFb
2LZ2j4mtyj0wJkgqAPg0n9PYZVcj8crhNxRrB8ksyfv7S6ieTHo5gI8p15//El0UcoIqNKSfurvL
IFjqLb+jsI0jeIefasN2UMuVF8H0d86/gMHDm7olrJQL0ccyb2M7LW1iCh8FEtV4Fl38iOGtAyNr
hy/gWvaxGBBLxskZCu7TvIkt2aIyMzNOnSwTt24oPYxGhpGQW35V2npTeqa/u77IFgOy3sGGTXYh
8xak3IOdLfwmdcx4/BYmpfKAGsczIH0swNvot1W39pfrEeev8b8fkoQHMVxKbrQTZvdQUyFcn1Us
qZZ21g7MVvXYhLm/x0tEvkcTENUtrIw2fSu6e62lORW2Vvl8/UcsHKNTjYesmYuQsU9J6btlbeuV
HcA/zRypFvqx6Ub1pk1axBNQnflfQk257bSDIe3PQg1dGaeB1qdOZevs0oJnF4AhkrySKvz1US0c
2pPxJ68EbnhaytOo341KCV3kSbQ2dQwRvnpu9Qs5ip2itrejqH5dD7WwbmAjAA+g+GdPXmnnoVDW
0KSxLBGdqNtiH4EjO0A8t24qj9sdwHF7oIHYrABJFo4A3kJ/+XAT/WDOXHKD3EBvqc0cU+4+2do/
GOg0GHw1d0My7Iase1HRnFy5CBdWyvuY9ixH9wbU6kO3zhxfJIDzgwa6bu9Ufvz9+oQufDvcNugP
AadaMENsUrNvU3wXHa3Etaxqm2KDVTr6Q+GxDKy1V9fiqCZ6HSUVnh/zljyCI54ZxdOouDr2Ltqd
G6UDPh9nXPT/w8B43tG05kDjDXu+UiQ3MyvLDTKn0foXPUK+SU8QLIB1j31LBef5eriFhTkZekwV
8Al0Ny9f6lmSynlgpk6QyoZ7wifNNcBSVaW5bdHgwXwJk4lk33tdX3+7Hnohg5loHOArwDhxa8x2
+lgUkdrmjBQm8QusEUrV8AM2URZspUQh7Q5RrcwfjSj4+CFOYK4pCn/8O68QNPLgqUZvZk6NLpGm
pc9hbP7ykHLcDAU+iYq8vz7QpdUDRmaiIoFWu8CtRJQ+KEqkuRMbrFWEbZKN5YY4iBj2ypTqLI7Z
BYxiu6CsOWEe6DOcLx49MIoakzZSIPRnt3JTT1K5rVhZM4sfjicCQCOazmyK8yiWVReiVTlXEhGE
tEqMryjc/RPa/bavMxZMdTTtGvmZsvlzfSL//s3z8XEXTuyVCX4+L8/xzUw7SAYSjDyihQAELy63
SamzZLQc3BxiAdQdTtFYJE9JVxXGtqzG+2qIsUsdEGat9GBr6A0eHB2KX/XBkxvJ3itak0e7Xsbl
euU0XDqlIBDptCAmLN+8j926Io1qhcusl9xg1zbVZyjPr1pef2rtjyrMc74L8M9sJYwZQK7PTt60
Q704FuRCcp6WxraNXQoQoYka7spyXlpkE3OIXYu9McDV88+Pv3ODUFnFoPwYpdkmTDdhFa2s5KW7
632QWdbTSkjWF7htOhJKbVtMy2gGVqeo1XZqJ+4TTXoKUHC7vrwWBwbOBPAc2eSFO1uD1HWZoKrh
iDBV/oliITmdXJrH/yEKlVCuSVJIpBLOpy9EqIqqC0lyi0b61q8kQLkG2sHXoyztURBkAFAg91oX
6X8jAMLGKuk/qAYfqVUFGOQYb6osgNVk/fKiel+51lEu5V/XAy9NokXqj8I5zGKqIufDk7uYjNju
UketYXkFw6RqHUZizfJ64UydEGuwd4BS89aYLUJczMuBrZ45cKlOlqS8kYL/HkOxAlqdl9Sm7Bug
i8V2YsEL5vJ8OHjaeghoxqVjg9n6OZiZ/alyJQmpOrBV5gjeKDD5E1LawVEY+VSxisMtugbKNqta
f4fyiPHYZ63nXJ/mpfHDHZuSZNr+IK7Pf1cmZV7VuVrhtFWOVrgcI/8dJTKWKMMagXst1MWCVRvs
q0ThdIOZHxW0PF8NNfZvSlCRh+ujWjgvyed4svKC5BE9hz5PddVAR1/dsSTvdziIDmoib2azzA4Q
VdaMgpYGRqkGygFo66lfcD6HKWIInMtd6Wi1EXweJhVcI6+LnZY31sp2XDjOYNUxMoy/NABUs+Ua
FCLP0WEpnc5Wv7tq+FU3rKPZujd9Ou5dy9h5MPtWLp/LYgQ7BKYuewSeHTW92drtNLtAs1JGMS+k
uIZ6CpAt+attvlhqibSrvO867x9U7r63ALiEttKD/3/CszRB8E1tremIeve8SkSSTAy43JF686ds
DLtMSzcoyb7K6DYDucyq5mEU4W+1fa3LcmV/XJx/UxGe4gdkfBtc19ziu0sa/NsbOH5Sp+/z0PwE
9mI4erWubfpeBBtRF/nGl6PnXnHXtDDUKc06S1MITluZy5hnLOKls5FnvW2UQWgFzqAliXmrmM7Y
V+2Lm1tVe5P2/YTn3SMcirAU5h+hnaLLqYW6wMvAI+GvNbnTH0QspeNNEA1jchJagzQbCuKoa3cx
wmaWpCfozAM65QCCzbKjrC8lK520i0ULfoJGHakLBwwX1WzRZvJQqYPuBsjJUONI2hKJO+NV9lUn
9Me7NFadKLRXNsrF9THFJKnkm1FC4xV0vmjsoE1hJxNToHlxRGBVOnUcdStb42LnE4UnB+gYmjXk
k7MortFx+aEe71Q9gulxHT55aL3exnW39nL8e4jM18LEJIQapYJElmeHTBK0UDHzIHQSVOyzGNHC
Quuf4N/trKq4ocCP64DxPSiNe9mut32inSw1+A5FYbU7NH2ui1/C4wBoFR1SLs7zqW1KNMeUogod
EwlMxN1at0eHQOTYI1TFgAON33mltXF76BmNIsXtrtSHwN0YdCHx/QuC7gEBpRybBDrk3q0Z2Tba
wq4wvhYDBZatBpzB/n79Qlj4zVDcqJkg9TLBXGc7qUxHj/5GEzph4u+rSs42UlJ8R4Ev34Ac/eIO
WX66HvHiCmJB8DicsKe89Yl9PkuqHjdouLWIGKfVUVZ47auGtbHwNfDq5Mv1WAuHFGoYwGNVrOpw
dJsluZKSeKgk9nwRrc4QgpMK9Wemx/1G8lMx1YfFrrMjkOeUsJ5CtLuc6/EXZpfbiPzJxN4EJ91Z
fOSrsTNEEhppG3MvofWOnvu9kgPMAtZ1YO8nH73fORiZXGRAYEVPtsvnkytaS61RGo+cstIUNBtH
DwE5LKYQJpZkW6k3Y5PFK5O88EEBEJvgCIH5TKfxecxeIeHAES9yEAetdnJd/FHC4hYLu3hnRtkH
UX70wSfuKbaDaNLSwZvXU3CVab1RbqBia8nvuLJvR8o8iBoM+sePMCCzsD+hNtB2n3+7xC0Cxc2U
yBnazr2pEE381OKIfiurubWCaF84kwkFU5+HkTztwvMZLDJUApN+iBxbbppdYVrAkXmgr6TaC2fy
ZJTFlpuaj/b8oOSubmhzlqHjZmgjd6nLNRODLKpF0O+vr/ulAZkwQ2BqkZxcQERkHBR9xFdDJ7PJ
aDPV8na+SV/o41GsyYB7ah9PcNnzaUPDFnpJYU4nf466ZuSn+9IU7UqUpWmjU89ZhZwB/drZeWW3
VlTFcRU4dqZGKFwKY5+Sjm380bQ+Pm3kAzStaLHpiEbN1kGcBW7viymniuX4WKABeaMmwNI/Nm10
F1SOVFT8J3vvi/2KYGogiyI0HEtN8j3C6vWNwHX+7XqU+dE3RQG3Q60EmBdQ41m1pPNNPU/iwnAU
rWyfMr3OHv2KqqNRSeGXAazljT023UpCNf9Wf4NS/yMrB8hyuWdz/HrzSDYwVazbnYcL3ElSrT9+
132Q3UmvZqoCTRBqHuEyYK/ztScV9PDRNeqdvm9f5AZS02Aad70Ubq0a547rczk/Yf8Gg4UylTMQ
NZkvdNXz5XKIUeWp4oJCHF5E3xSTJ0dmiXpbKqX7+ePx4P+BukJfA/jALKWqPbScw8BrHMhBSHi6
uv8pq1NRn0i2tGarWviUrOyyOfZomlD6jKB6aKiglTVPCwzXjy2tTAfHDqHM/QlqUzIf9NiT/afc
0lGywes3VJ1aRTd3HxWp8oTHbfjHSDrrUKeeMWyaiPfzxkMwE3uBATdIAGqSJd+EeVi/ZoPs/mzt
KrqrGslUn0y7U9YKhAufCU9IUPtk9OShczZVl+ja6LfS4FheOx7BXiSnvq/iWy2J1J+UDLvX659p
YbVToaAoCQ59uj1mJ5Pmq1rLtyIeTsdoI0RbX2T3rSJ+fjiOKQMiMagGYdY6Xw70zXLhyUnvdEWM
ulZtVMdKhIAuRJyt8B8uCtAsA3Mqp6nk8zBJ5mUn8udEjUeNpT7KmeQU9GwxghjMNj0mQ5FD9aLR
gQ5vbY9oQJaod39u6SjaAJdQrd2C3TOGrz3w/Ag0HopsN6UJbd1RvBKN1i5tdLE1Oq03jtenaOHT
87PBVE2NeQ6f2aco804YQyv1zqCk9lsX9hAbPTU9Vc2gPXsy4ibX4128/ad5otQBC3vqrV48sOq2
ziVptDoHizNXOZRAVX7hwf0mt6Vpg1vXvfQYU+mx98ZQlz+QTMj1vRrk0hOmP0a2cthPeez7lw+/
Bl429z0PEP40f/lwW1lS6ua1Y/dldeu1kX7KUcnBW9LN5ftM1oeCc2pEqcNqo5Uce2HqkXriSiPV
mBCSs5Q3wUyoqBurclQ7+uOp8a5Wchxn7FbeqIO7hk9YGimWpjLZDTc0CIXzc7/qTZwshq7C0aQq
zJ2fJ/IvQDfRW97jBdTHVXGnpXZegoAM6zWBr6WhstfJ4f7tDMyGWtZdr2EzVFPkmlA/wn0tq3bn
936/weVqpbk9z+Gmb8oG5Banf0l5aZZdCYw+KvzGK6dS/fBRGdJya5X9mqrL0nxOZFpazGjJUpQ7
n0+QYyNOLgkajLneb6lcKMcyV419lUTDUR80aV9DtTnYkpw/X99Ci+PjKQGNBdbahYt57pL3Uk+u
nFQrlKMb+I2TpJa3vx5lIQ0CSEyj2bAgrIIkOx9fGGeRmgK6dJpEaff45bFH4MhuMR9IdiyR1ziF
JXs95gVsbPp0kJMoqoPbMYEonQdFCiHQkGWsEQkuJXtb+AbtiaxKxXeN2joOe2Em5C03f6LvNFd0
9VEd+Ny71o2UOwu4W4i+oFf4K4f7FHZ+SvAo4BtCAJiktM5/VpoJHby2z8+yVbz90I/2OmfE+hjL
u1aHdXN9GpY+MMEodU1t1ItDKdSEL1OBrvmsgY9cualsR6PKVyZ7aU/a1O/QhZiwYHN4upfJMX4A
KVGy6MWOJZC4hf1oqz9UX/JWTv2VWHOuiwU7dUB+uaac4T+TLmHL5AYHN8Wkxi7XHIYXvxavBDY/
iSBP7tnXSvvWHDUq6pjA+zI2HAX4c0WM7biNaOGv4SQWxgYeF60ZOoPcZ3PMQDVEtCymjRIaw/iV
PWUcZK2LbntK75/kWO2311fH5fDYGuiX8szixgbqcj68sjY6UVOydnA0y8MvdmiN3n2hq+nPru+b
H9eDXQ6OFU8NaKoETVCz2YYMyWJJX/3RMWK8hQ2/Az6Kir3XPPaxvpIVLqQGNNIUEPzsNdbkPIUq
x7ALzYi0kHeDEcPsRmIk3dgjrZjtoNQwa/DPs56RjB9+2UMd2buwzPyfkqgRmrNC/reS2y9MNdcI
jdIJnnHZsexztfg/ys5jyU4li6JfRATeTIHryhvZmhAqGUgSl5DYr+91NWpdKariTTpedEmigCTz
nH222aLa3k7CDesdfy5LizDc8E2p32vW/z5OiFSGIAxLFbkp/jt/vlW7sNcFp0Hz5M1yIgxEE9Eb
tE3qReQpRQQsp2Y9OylpLOrw9iv+TRP8c3ezmXWde2oU7udp5p+XzvEAdzcV+ScnL3UGN8Scn5u+
2MhHAZWuyVhzuyopFun+LIpi3pGT5oQ7sZRDta/cbPoqPEJUb8cAB1HirTCsu17r2jQOWLAUdSpM
AnzTtZyW2FkW4oBb9OIpFaIpH9wMwnvaKKsXqafGsX7Z7K2A3DfahZOYEH3MQ+gurb6RSO2XK65s
uEm+eW6ZDEVkH0UkhB33NRkEWHJm8orUX28kWSI3P1oj2Np/PglgEOM8gYSDIv8vTQ/pWdM40lyf
lKHaHaFKMHYGo2/LeJ2W8vj2mzlXRX+9GDay887i4Jp1sSY8PhJOtxXLb8+s90OXbbeObFdutzRv
mq1Te2Ei0/JbbT3lgrTjty//j9VP+YRfMGsS+ldwsdHYAsFbYwv/dHYPPlUEH8aTp/vnSQXv6WP+
cadMJIHU0dfRu1/O5LaSGQl5KsGJ7Cr1MStM88Myo6GIa5YucxEg6nsPOloXD109HPNIhJ/evtl/
/Qb0bmBlv7HMSyQzGqepKUnKOfmdtRYpj179dE0NUWY2cvvKmhdcd2hGzDiAUVjHcMKE9c5c9K89
4DzJwAOH533miXvnn//fWDScnUqebQxPBU7ycb90GRrefmLKTQbMaTW3LM06dsE2p0l8+/b/KjmY
MdD/O+dd13X+8nfFo1nXFcHQp5BsoudmrcuPYb++J9//xw3COGeEQuuPg9KlERXhkWHrIkM9rUTA
HWzGCKfQa+zUqgNyGLLeTKPSco/+khMb/PYN/nWQnW8Qmib0SQxR/lrMUDUkEFUZnMg2q/ckIpB8
ChqHPfUwkTJt6bp+5+v9182CsAFUQrUB6bj4fGhy23JmvnyifPSOjvI+LVZ+M1hImmo7ellGyzts
WfteushfdTsM0TOxH58tXFgpqP9cRLrzcmtUo3PqhoCxbAvApxz/KSuL+QrPDh2frVXeOUL+2ino
ENgRATAo3pmeXlxzC/N5DLCAJJLA0EmhM7LmLL961IX1nvHkX6R3xn1QNJlTsk38Fsb+eX/CN7J+
IJr+NJpTE5MXHT2X2jhb/ngmAvQhvKux2dxZS1ikvimiI4BD/V9PAX4H+O4QmaAX4Wd48WqX8Zx1
uPTmKSoGDI6MYrjq7JBwmiwydm+v2398mJSxDKiA1/HiuqwLzv4BnlFY1qlRUb7G9rQYUbpKn+yM
ty/0rwdLx0H5gR8TkuNLznu2VLXRVbl7IgqFeNxMlXFlbX4qmwH6gYKEUvNhx4jLXtup0uniFu+d
OP/4SFm1eIhgh88M/lIjg5JAh1PUeidbCIKfSqr3oTPtuB2d+UBH7D6+fc//WLdnhjhUNMAvHEXO
P/+/DRcBfFfOYvJotAzJLG5rqhtr3YLP5AU5P9++1j++S9ospo0UWhSUly+yCRsPZ4HWPeV9DiOs
aEk9p4S3x5vOyf12h1OehS4oywnWevvKfy8hxmYOOAFAKwDf5V1Ck8stKX3nRKLacr34UX+FTmPe
v32Vv58lV2EcT77KGVG7vD/oGYaQUrinzgzKkZLVczHdbHDYiQPllV/fvtrfK4XZBT1QwDgVKs3l
F+htNjzGtWGXAyT91BEAn3Ql6aohAd4Pytiq3dvX+3szZyeH00o3gGziL/Sstam5cvgpIMltkZpE
Pcb+6rp7r3ZfS87OnWkUsIj7Mn/n5f29bLgw1wOxQ/xPy/jnEjWkjBRaYedsuC6O9ibGvciHNXYy
sbx0pq+uCQ3r37nbf6wYcCWIIIx0oShfIpNKrJ7q/cZkzCqGBtSlXzuSPXty699+rH9VXaBzFDo+
BQ8GdcCgf95dpjJZz2oyTwR3JmYpEqsjehPXXR/g2aMDWZyrwCj++zP9bSFGl3nuai/hHJ/wR207
uXXylipPiIfzz2GS3T18bPmDxGqIRdKw3oFb/rGC/rjo+ef/t9eMcoKvyRTmZG1BdhV5XRkmLagO
sl1RbGtcUNqTgouoK650lS+nt5/05To6uzqAF0DaskCakYX+eflytLTXhCI6nbNDx+LkR3lsmE1K
rsM5TvLti12+1suLnX+Z/7vXFnx/cTGLPM+3YxJ3EmPZrnrrw/lKg/mQ22Fcivc8Hf+xAZ09ffha
sKHisDz/Uv93UXdqVdn1xnaCiivHXWmP3jUMmmBL26zX72iU//E2z3Kfc7dwNuO9PCxtKQjAM1tC
6JY53K3RdKhLo//q5sgpyVMNiAFdrc96Yej49qP9x8ZH2XNW/IWQe/8iKECvcvkoN+uEyC6PScus
dwZ17ZXoKwThdvEfDe/5MqnoWC9n6RZUpEteTubPVjgPC4mAQbal2Ciux6EKcNwKrDqdNlIJ//P9
/eYbUTEji3EvCZKSvF9AOzKhulL5z23fDi9+5bjjrurm4IWJ3vBe6/M37ATi4mF7fybMMJ+4tEoj
iwyDlW10cd91wyvtm+te2q2d0hx7O1WSih1EXXAr+xHKybKu6ea6XWxk/nthJP94t8wRKEgo9PhN
LndDEWZiqoLNPRlekGN6UDdE365mm1vxxvhq23dD7zaHtx/4exvDxb40b8sSFBXfai7GDzbwSQx7
nuhd4zh2Zaqj9/yVLs+W897AKUobRrUJoHixEc35RrB12EanYEVzWA3TERfFd+q6y3ti0cJ9gieK
nJKBwuX5VXTN0Naqdk9EMJtxrrshqexK3+NR5xEh7X2z5TQf336O/9h+zp681M2/+V2XLqu1WjSG
r4ZzaoPB7WPpNMVPM1/altxnRObp21f7x1LhaufW8jwr+Wv/yRShtXrmapiql/CWpXpcSKpJM1X3
p8ZU5n//LImEg4VFBcmHclmZbxk7WVBq5xRtg3HnibYj4td27n2/KB46R4U/376/f73B82GFobOF
J/6ll40fEjKrcCg/5bCYjt3gZ1d6W+uP0WKNabHaM7bZZvvfyx6QNohsAFHMpi/xZ3hlbm2O7K1o
v8wpWQK2t2Sc3Pz72zfHZn15Qv5us/DgA/EBj4CJ/udhRax7KKF92OdPvYMru5AgNU+eeDDdvk2W
BQeYkQSmo11vDtwATz4HnSVSFSiGXdWs43oEDnUtwKHIzMy92oRMfXdSqeEZ/QklEXLCACJlsBIs
w++Hw8HsX68agQp9gvrq93RvLXtQgkJkSegK529O1jxJw1vrGBlwh0UEjx7ZmBXTHYUnXGtQmlM4
pXxw+LxZaJTq0WhrUjTEU1tXUbKG2/gjsLvxYbONNg5LA9lJYObnuLGHoLJeWwLKga96K7HCoSQR
2xGvwdLJ57CZvnVja8ckv3bp7HYvjdmbiUcy5m1rr9zR0BNds6zBQ1lP24eQEPUoG1c4yeE+LPrp
tm07Am2BlRq7zBLf7NrEbZhu4cxFcrOFx4yXf9pq39yFWS9uiRY27nQjzv5kxMdPoQiT0XJlmYTt
+s2HvxOvEXHQozuuP7xAEn/FNClem8xL2zyAGFuI7aSzzH3RrrFdrYv1bARbxnOpPzVG91oSY5S0
ZevtqtK8LeWWf8sqAu7HbFFH0fJaiWzqf9RNM1+VVVR8tOZgupdl9jMo2+Zl0GTLK+UEyRgYzBkD
O1N3loM/ZDZW608EPRJhuosqXZhfFKf09TKQmo3+zrmtw7JOtkjCHZ9Wsr4F1ujIGkyVZAPQewfr
aC+MvN9Hoyi/ltX8c+vsT20RmncW+9iOlfnJKecaweuk9rPruDdG35WnXofBZyts8hsoO6/KqMLU
smbM+tvibhODSFaJbqXBTItEdEVxkrc7wzfEwxq63R4p1t3orc/D0FcnveTHiJR5OKP5fB94AzHI
lXpY1qlK24ARRPwbWimr6vvQtB+zMBCHdkVXXRZ1SHS6IfaBW6grDuFHur3qF5My6xhqr/66jFJe
tYZpyd201esj7PrmhyiyJ6fPmxMITXd02kbFCEY/6Sy37mSGfW0OunBTz6FfxrJy+IygCB7tpj8Y
rjUfeWf2lSPkF7NR9S9ThA/aCLwfLZ3tTWv18jgTH2akWbUUSIcnsq0FHulHl2jmWPsRSEqGwsXO
tPrkzB2+DJyQSeR2n6ox/8w6bm4M38e4aMl6HDlMjFlyU+5zh5RPSOmvlRE9qyxzrkSbfZOhaB+q
0ZueO3iKu9LpP7e5BobKom9L4CmX/wqfa76j2MEFKLZRScRV6BCgnc3VD/Jt17gx+R8ZyWYnbD7g
vOmdxC4imQAVIn5Zlv5RzcZ2NEfr2rCCDtGoKsxvQ2+Vx6YQedLa4fesNQkih7VtXIu+bx+FtJZb
c1nVVVGq8EORj/Ou9GqHvDp3xlo7p+PpAqawgVW66VAER6OCZY7HSSZuycT8aG+QiKdg+AR3tLua
ciS5myYruOj98on0saewUSSe9oSgR2HVfVzJDJpms4ndaML/whUvtYjO45FiScnkqPal7n6tvWPE
faNOZeB+s+zupbdGLwZEjT6uTbPslVkuDwMcmB2kq2bHPZlXEw6p82RUiVG1USJzTPdjNBHqfjGa
6C7a8v66gxVxW/mzrOKGdZmWWVWw3kI7diVM3rJpihsFXXY/5tbPLGecNynXRTERnU1NJ/EkPR3d
yMEB6XcxFjxiY5vt+zz8Gbpjy9vOZTqHk/jiZ+FXpPBtYgpvS7zVHMl6L4I6Xlb/02x26oMpvT7t
11Lcbb7bpktmTadslUM8LzUlXAf3rYyxDqggGmKhTLNSfpnLcUTdYsobqc2+u4688nq0bWM/Z2YN
vtj2iVzCPC40Dh9xMLs6rZYuuJZ6qx5nfJleV8/Yns7m7HkM2kVSYFSsOd9uE1ZMLQz9azTtrIul
P2RtkhXOkHq5JrrbzZbEcic/GRZl+XE1NhRLMvTTc/yqEYdbOIqz/Kqvkt7w232Hzfydb+DJkyvJ
GLJa2t3UV+HjKiI7Xreu2zVLbewMrZHp5HI4Qgtdk40TIA3rdb5xnHm9KskvSGzSgGPb5FDaRPar
cyP9rCch4hrQjGPDU4lB1OmH0bCrpBPVFne+Cn6MigyZzBMuAb9iShp74VCb8a6Nt5KZc6xrxBjS
5l/V3Vh/pCcyEkRY61fHHIorygdPxWpcwi9ZV9cqNvy8+dmsI9pbtyTIj/sdrzcK0pF/dbFu2t5n
1mUrmO5K+M6HTeLl1zt5dtsWpf0VW93pl9dYdtqOrXtXuwYGtk5dXgUTamsR1c7BWP3ly5rl2+fe
W51902o2ACyh7C/UTfZz0HvW/ZzVX+1SnfLKMOA4N8GropVMF6nttMRC42QSEp6I1jQeapLjeBWN
H29D+x11d/lQwy/+vGxy3tuN8VD4RrRX4VL+bCc5JhvUQcQ45tJ88wjmQITWnBMUK/55bVjVLqu8
6KRWe/pa5YW/gzkuziZ8N+MWFgiNlpe5qkXsMRxC1mb+zOECHEevysCFSuYYbnjTrUTpGt1gPGH+
Ph6EUV/3UUmEda7sndPN1kNPg5UqEJHUGHWBMm7LEdrzRrdFvA59aKXekFUpudC3QZV/8JRn70Xn
PLVyHXeU0P1uFcOHdQnm1BEh82TYOGnmSCse7E3ulWa9Et9gP6J4IA+iY3H1BVyFrsmvagwEvroy
a2OEftM+M4hBcbDBOjhNPcaiHZa9X3hglowOwkGue3OaddJaHSFobvCtk0u1MyfMe5BJr4e+KHDb
dRbypKNZh3fTmb9ar0aTmoYiOsDe1KGGRHRYa47OyvJwx/N1lgpyljji1uLRNpZh324IZZuqDW7h
WHyLZhHEujLtvRz9J1vlt6YoHvJiImdxmLtUL/qDM/UTxdtSpdYw94m9BnmCwtc5yTF8XUkVSBfD
UgevWGa2emdLDTDvBJp3HVNbkKkspY4ji/swwnbvKSYJhlk9hVJ+mPPy1pm12I2ictjPtU3glq/u
89HITra0H/BtsPfEwn9WjXms18o+ulLdzYXnJFgdH8KsU48665ydb0z8A8AssTwvWs8br0d8gZIx
88ukneUJTJGdS5vPeS9bXsMwfAQ3mQ6qH56BUvAdA11OVi8crvq5cQ5ad8XzhFVEGi62dVzt+lq5
fZ9G2Izvem1Zv6a+kLdYHP0gs7iO2b3Mk9kBdecIgGKfvT9RimtyIoZx09uvXZ2ZsT9ZUVy6Pngb
cNJJtvW5gNZqF0w9JgbTYJjHQrF5DGO5G2dOC1vL1yDoBlad52UxoaPmrpNySSdffBwGg1ToCSOP
7KyEaLfmbCGmZRz6xa9uoZyZ5/VBZdYKnzzo0ok/GvOFdJjF+BKAqnGux0raHr7mfndHG8EhVDfZ
PpMRBcrQ7EZsnpPZFepodX2xG/UGSZcUrTk3995czl/ODmJPXdWP17OpCbMYg/zJcERzuxoirGNl
YvOFn0IfRx5pqaWal723DjL23TJ7jlabv4N7VbTHKK4hktitvnGG24fBVtMnGUx56ossiHPcYOO1
b8o7rb09N2Y/oW5CaVQN5x/2T6G/9l/oBD+PVEyM6lHKKnYIt53zB1Nr6IpW45L9tXWpqDSjiHF9
dYzFvkHm05/ccgPdLsbx0ck4+3vHcZ460YvdXEg3Flvu7zp1rqPm/n6wNBqxsAlSCVnm4PXqxTZx
MDAGstNoVrGPI6bGK7nReUIb6aw62PF45dUQzgevHPL7TNMyWb3dwAXvqmNF9gxngLccl5L6rQul
2oHy0IwFzW25Tl9Z3XYsrbI7etn6QY5Fu4N2EBGmHL0SmdufymEbD2HTrL9ka0zPnlPpfb0oVIO2
qu4ADoAhu1B9NnDhmBIUaO1P3835KxRl9CAQOpol+Fz5GdzVrX8W9Epp3rs+rt7OmuaqXWIdlFBc
JT6X8Nyu8EDGNFfX1IO60C+kNxoPAdHYcRVwak9bUcSse/tjPXOs5oM5fps2RtFO1laJm0kjVgge
dmqZjF1b8aSGRu3NcOyeSreer9Z+3WI8auiKcyq7yjZHAlL8UyRr/x5WZpu20zLCR+qyEzWqfB0N
2dwEZfmdg17uVN8Gr1XbRihaQplG8MJu1nEN71avze5LocajyCkN5bZ1FiWhE+1aRfliju2UtHL6
bKH2T4rN2B5rTodDV7dB3KD/iRt7I7lKbV96XT47Mh9TYOUgDm1XJ2NIqE7uVwP2PUWZDmPE8a8N
uGq+mbNy2hPmdhmaVFyaRFsEid9CGMUUgjIGvsct5CGs/0q5XFG739VTaB3sfNSJHCi/qqkortvF
yeH+Y0LUKkTCW+Do2Gi76boc2vEuE1VwPRTrLQwVFtFq2EQwCDPtNtZNp4EKZMHfmtfSSyRhrHyf
D3Wk8qTosAxVo7vuTDX48aRsY+fXC6cl7Vo69tsLH/JXNkQPQa/FJ24pM4WA9dNZzBs9WzfzwAr3
GvYoHPXr8y/MpZflO0eWl2rTrBnJmeCKkbr251y8tkv9xbWiKnaV/UtugbhCzyLjqi3tvbb1L2NS
3/GiXJOu2rYbz2O7WbwhjzfVfMj79VoviLG7XMVOWI7UJv4PKtcZrKJfdqNb6levMMO9ndM0TcIe
k3LU4VXLUY1VRPQpgwF61euquEaH87Ezxvww1vNtUBQ22faWEdeyqpJoqNUxN+ziYRF40FqmMG6A
xW8L4oJusnFbE0cGbpp32Q97xmMfQZF5T71VpRS720tU531sSZagDbn2Xk2OlzQBu8QaUj9lbfEs
yr6JsRklUmKgX4n0577J7+WqvdT3+qqLm9xyrzuE5wmGwU0yePSRU9B91zr4QN7tHQGUMOYm0ZFV
5PnMP+tfVL4+ZRd7HOpkJLq8DTfuJlEeZqtduZ3ltbLCh6UMD9JqugSTvs/h2DQ7fGg+dVZzT07I
dJjduUqm3P5kGGWZ2paeXo2semzLsx8VBOurIQu7xB+N64kd9ONs+S+bOz8qjAs8bQzgUNAVbWgt
HzD+NGLTVkGS+6uzK6azqSbun7HRrO2+7xkp9r3xDKEwR0oMJWVhCPjsicKmUQi2HezuQxiO5u08
Lu6xB8U4lpgC3rRay4SkLhIHzMUAF+KInUgL3I3Mt5NcNl+Z3SIM1GV3QwuZIa2xQvrfgRRt+sSn
SC0hy74/Go1hJavv+oeOFNBUa46Chu5UcgIkjWjyXbfoLWkGq7gvoYwx6zUfrHG68YpGpnjXqaTr
9QL/L6+TvCqatD1bEzeo+PbLulDS0dMCsdQ3bDAvRelkp82gKGvrDrsSb3jSrI54tvU35Rrn4rge
1o95s+z62cmPfu196/O5iBtOwzhfNvbOqaubeBLVnOTO+rJY9Q/HLr9GihqIDUof7VmXBxtfiQ2j
+v1sFkEayKKPZ7+f0gjHvT3m06+jXQFQUSrtygghHEhA8SUbVudnVtl8JWIs45oMNqNr/XgZlu/M
bh9Vtj2EsD+gbfvYt5ZiP/dz9c2yhnFXj9A0bIMdMrCNjpHXjMGNMNZ9N0fjXtX+59Een22zd/Z0
W+vJJbyS5C39WfShm4xzVF97WStuDCrDeHTO6NncmRjlWHsPoRDdZH4SVT4dHdoORBXzT0O4y56A
WX1snIHjs+rr13n2q71ZmMzIXWtI1KC/nhvh26HF2dzPzeWGQ/mbm61sGuwxNGPhY70KEKCx1Q9R
5wdxLehyXQQNRwLvCa3OCvdg2nl/sMOej2Z2rzIAH4zBs5++sOlqjWA+ZEFF/oXbbdfdqNs7JbfP
GFO2x7XGN8Hs+jW2Jppumjg7hXW70EzTIVcyuG9kc21IF/911lnsd3BaC2h5cYmGcjej3t5j3Omf
gqbf66AYCDSs78zZkOmqo+Gm950XGObBrrIbsUdvCGvEaI9yscgkKPQQM8G6RtCpYypckZpR+dKQ
lJPoJtMJ4Cwo5lCb12Jbuth0Bp1GrpxSgjwkGbAaFKuwvmiLSDR7MoO7THcOfyxSD0UWhbsi8JrD
GNqkc/qD+7y40TcjyOWZFsQNjpGKWRis/WmSV9Mo5l2j3e22a2RJqV35V707+19JJvEfJsCJXTWt
9V0wUyHRacCu9sRj5TRffCsf48Acbtyqvik86DHhMN4DUAapxhsMaHr6NUUV5uChqtOionLyu6Ha
9RUS1nnTfly4xB2Vk7TSTJxdpFUFWFCX3aOsDecOhRdQD0Ts1BPWnOB1WKYkiH8qmzk4dgGA3UAa
9BQPFQVKJHSQ0P7Y+26MyseqYlKWoDs2+Rbn7/PaAp5FlRjvqnYaY2+ZHAxn/T7VzDfooGTHl+6J
1Noan8w9/OVtOU7JyOOnrZbekUyHKmam+CzHtnkmRXK9c1YYxYYJMqpLsbNXk6PINdWhqQtKldFv
E5YPwlHkVEnB77eDDYPXU5BZ+JFb7MMhCETilvl2gL1KKPM2ZLvM7fNbfwgNLtaIYxYMxPC0/nwk
Fi/6VK1h+zhVpXvrgWrx1LLnLR/u+T+KG82Jm7rV9DjALLzu7OVHbQ4/mmXd9oY3UvksZDaYc2df
1QORrcww5d5seyNpa8zgLBLufyz5wqY2dIwlVJAviTPOVmw5uT5zILMDeqD6WbXq0S/oh8TIBtQ5
W37wogz13xq+iEhygGBuyK/rSkBKIbcs3HnVdPJpqXdLb+f7gInNtdm43GYQfWX1dk9i26Jd5Wzt
RwZyAQdc5DY964zsvX5c9HNQe49w+n+UzfBkBXz7GYONh8DSwR3+qN/w8s+wXbHDq7Frm0M5rNst
ZbL51BXLCiIRQs53rWvtDAB0kfdpcLIfWVPa93WmnWdp9mCYZrCpkzsUxZ68sZveHCyIgiJ4XB2x
7KO5n2IxzE28zFtzI0uVgQdivFFmDA0HC1mgihxa13yxztkYGbsjYOqyuBj71uU3w7TH61aP5ksu
zC2uu6XfN4aq9q3lDTezWtRO5b0Zm0RSoi1oXzjCprTRqk+denWYkWTjce6JRu4Q6JyIg153YHIU
eYxGpNXrpKGx35k1hzDUPREzJStSBgO8QmHd1Zlcj5OCSBLhFUSH6qvUFit93jx1e4UY8dGYpIzl
PE6n1p6n49g68544LZnmw+h8iEqwtyXkXLJ7+VIxltrPlvT25bZ4x8LqzA/NWn7LjRoebeeUe3cD
T/bK4jGctiHpBu57IShbL1V0ayxECYR95uOqIeQh9yktwDygn3QLJ4qBKRldupfO9RokkfKsFxmu
t/baqHOrSjMO4T2epr5JxFycS7jO300ZZxq38cBTQEK8BiQP5d29JdfbZubnG2OtlA/yeVUrTYUi
dlIFGt+witptnII0KgkWaWa3iq2g+iUs8WJNa580Ud8lbcfECzT5x0ahGMN6qG8tDvIEsLJNmACZ
VCRzHtdToQ7+UGdHh2z3uGR3SMq6AZlxhijGzso9zOTrHsyo/2yY43NYUcm6SNYYr5vNznRoUwbY
hUDDwfcq1N9aqcXd4vhjAmLJ9kd1QY836AOOB7dBtNGlDoA8rn6uRdim2hqyOx68lZgzwEUzzs61
04L22OR6X/VEnOy2dgj4OobpsE2SmgiA8FmuxrUU9dcpFz8jxYntmx/WbaxoYpsvJdqlBEUquPzY
/4QP0O88Q+d77YYyLmvGMNESfMlqAkSZnXWPldWrBztsvswW6GJn6w84FekDYcas0MH6hVqAd2fR
eMMr8F+Cpr5qWS+J1vSksAKnMy3Zey3aLv+a+8Lcr4G9pIwvnSO5mFkatsN2jqE4vTPqtRnk/qHh
YHIKIeBML0E3gs/Mn4NeKmRPCFD7kwgQ1x9ggNlB3G65mePDGbVV2q21qQhJxR1xj0w88BJLVSsm
TKZp3w2jjx1EO7vuO34Tf2dxYKhyJoTi+uRCkriUA7e5n7FcCGQ3LJkNCRZhOHc7DX78SeGYIwt0
NJiBMkKWTjwVJmgdREVxyLqcyZ3j5r9kUwGAyW5acVdwcOSN9JjHVl5t8Nrt8kytd/3+uVdCfXGE
396DI49lSmD54OzHIsdqLYOp0FCRN+2vKoqExf6+mk48FIo3JxAJEJVdsmvQLrjNOwyDCwbFOUoQ
2i8aU+YH0H8ueSgezr5Vi/b7SLZS9TPyVts+llNO/eBoBEc7ej0OsP+2Gn5fFKMhOEacCnwDzp+r
oZeIfCx4Psd6M8smHQjy/BxamOXGc2TmNtHKcqNhZ5e4Mrc5d2OrroxbY8Yi5mYwg364osxavI9v
/1oXlJzfv5UPDdPBEg9SyWWeiQ/03Gioqziq6h5+TF6BT5TbO5/CpVHG78sQ6oH3qEsuIDlMf948
Hbq9TY1vHPUayeW6J4ICMOZsRbrLnLb/gmpkJpWQZcT41yVlOtqLJjJyskyi8iO8sKr7XJYGjZCZ
V9k9WLeEqVDWw3LtE99TXW9ycQ6twfzmWqyhghABN+i9pNt/rBsP3hKyrDMtF5fbP+/CHKKGw8Eo
Tl075MewhrQabKZ7P+Hzsxu7yHmHn+Xx7/3fBnJ+atBf4BXBmKIfv5SRrKHVWJaMmCsPXfBkWYz8
y9p1v/Qqfy9p7B/rgP0AP0gLOpyH+PjPW/P4Zh21bOIEcFfJ+GxMn6fbGmyf//t6C8+aNpwIiEa8
XG/Riq6+xsTwCM5l3gaWKPe28t/TNf7jwbnY6uPh6QTwXS9Zvpm5jKMfGNlxIPEKNJdWm1Nnkja4
dqDfI0hdEJZ+L27YZnhpEG+PPeHFskDFjOssHPhj0dTGI2zieo23zVP+cVO/NA4gN9UYTO+lIV+K
Nn6vDkjhEfEL8EH/R9p5LcmNJFn0i2AGLV6RWpRgKYoXGIsioAJaf/0esB+WhUqrNO7O9IxZT48x
EkAID/d7j6Oqe/vJKouFKwhb9mS3uBOIVSY1svRqvVWU8lc1EE1qTQYGX8kPqPOv6Ozmw2s5N9k8
4d/MKnyOrrej5zmRH26giHBHd9dGSC3bclvoAOZdlnknaSYH6kafMnENTnBppgKyZgNlXSD0W+yj
AcmtRDHG6KCWGuvBHdDem2FyRdK3VIb+93bpSjcb/3EbLSdqjHGCKlgJ5tJOWsrBTualG9QAdn/Q
XTnoK5QysqEm1fW/K5lYn0hoptzLTfildTZZ0RXc2sUfxC5tMqvpfG6qCzaVA5S4mbvKH1Igeb4+
TT+pttwmilr7CW490WRbSedpHVZkbJu+bhVXUGxocC98c9NgC0cOOCO+FzMuMzVJ2ssMD/BlM9IZ
o+U8U5lUN2i8fnpDat8hkTJOQ98hUZjsckXrofK10az0m2KTdFW5mN9MyP4yP4ntaU/2N3zQmyi9
c0cquk4xmWCh+2z4TuFZ7X2lnbVEMpjrik3ibERadtuurdIjhW3vC+D3NF+xg3af7LopgSQVzZq/
m9QtqSyT669XPvJLu3ylZyiyOpmIYc8xG2l3GM7pAxs7P/QqUFZ6XDv7CBHe2Sozb12BIDw5eT/5
lZ1Mfp3VVERqDoWVWvcJvxMccBtZ1XOnlspOafQfbqfZJJ1q7QCiY9hxP72ZglR5qSNyD4U9JGRf
Lf73DLdaQvx1ZI+gsikFLQaqHH/VGFSAeLlePFaT0f+mhI5vWmaWt6pAEL9Y4C18bEzIVxpECFR3
a+ekJqVzLHIj2VGe5kroUaw0QcuuDRI655Y+UJu+0G5Voqsfblx1BfIYW/9Vmel4H2Zm+2TqmtjK
0e1P3E/KNS1IUySsWr7tYkRZk9Plr0bshNuproqvBp7cO/BuEptUmOVrpzGmA6raXlk1ukoecAiF
86PMaRmxUSa1+qUrIKKvaF8vbOzs6zaqEpXdhaX5dtcxxyaqpkwN9lbV6UdX6bJtacj8KSAB4X98
Ul1ccNbMdMLzjXnLWhyJbhBY0mUhHwbTPrUwLFY86448hutLEX0vUoX3nh9dM3poe3vH6n+88gsu
bXUImXHDoUBDjr/Y6kzysHk7ciiDV/OUbeaR99yYteGt1VE6OvUnPVc2bjLmz7VpRVstRftMqSEj
ZzS3LSGVHtZA1u10mPOAmJtWV37hvOksTwEog5T3DTw80Erffo9IK6eEAD86lK530GRVUi9rn0Nd
vc887y7XlQcXzV78RzJc/nPzUMKjvwdfTgZTOHXhkfhu64pmngF1X9cWzYEEbXglbLlwxDMUgZ+D
FcJAmbx4zoRkukJC50Bljzh5GELStjREeWx6KI5CRnLtGsO1I/5SvEmGGEcd2CxsLYu3G1ttiT2a
txt13veqQ5VJxYXKGokAs26u2S8urC2IbP872uJ1YgUptH5gNLsuhjX2PQMxLsnnST58PGvml7Wc
NIj/eVU4PfHRLI4R6mZFUZUQI027VBIMF2FRrmxJCsc3Kj0J/bAfE2c3KbCi6jbJxO7j8S99TPYO
nO6ETsAQF/dyLLcNia2cWHeQd2mprZpEuykmuY7NjNRzfq3v+KVjE1m056Ev15F8L15sIrI0ycMh
OpAYuq2gvPlZ2Z8nNfg+NPUtqvMtotRTPgabj5/zYoQIlBNGFWsTku9i/lRB5E3upILNHrRvqswS
+o02n6Qb7uuJ+rY9lwmM+iTD/iFS4yvhwqXJyymrYbSjnQ45kLdLRioTwBEu8gcJciwux0ckcvQh
rOJHV07PHz/ppY0SkyQJvNnOi+3j7ViGTUcGabbRIbC7nPYA9gxzJ3FNyf3jgS6sEez8BF/A/rBJ
LmmJKuIKB8iUOGR6bW2cXg9OrkJ5MiPNdOX9XXgmm8PHYJrihmDivH2mQIk0ZKiFONhVX/hmk0Q3
VNfdx48f6MJXsmfHHHYSLi7G8u4SVGPNpheJQ20bKnlg/YR6cisVNByOHf/76f1msMWUqDJ6c3Rl
wiONerKpeyc6xcZk70rTma7E7xc/FHQ2bifY9Fh9b9+eLoOi0lIhDqHtTeZGNg1lCsIYQbDEvnQN
8HzxNVL5AnrOlkLbwbfDKclo1gPVoQOg7gdHRY0RjPEe4+eDIa6xki4+2l9jLVa1W5CoNwreYppK
LCCtVP1JqXGrpb8+nhsXB2LXmgMucDfLfavPamfEBansnb6UqwDzOBmW0buLkHS/fjzUhS3SZgiw
fXwz/r04X+vIcqNZQnRwVbBCK0CoyTOKlcFESyWab5RVg2xrRH05oWTUU/cG2a4nrvyIC8/rkBC3
AJTgIXuXNdDhwNAlKfT2lCCtp5hWDL9yaTZHmcjx678/LyEsjQbIQOo8+tv5QvKxKzNo4/spmzuZ
uYqim9hWk0pflQgivqSTRo/QoZcVnfIgstOyKRz0zcc/4tKkpf0guwskfQ8X4eJHCEm3QST1+woy
2s9uQMu+s6zRsoA1oeTdGKLrr/msLo6JiZWtmm7dZMXfjuk4UaWFIUCd0m22ZtsdReE1flDbG3to
r8QZF74nmO3/HWvxfGDkpUK1ytujRtPWCHWmHaL76UDx6l8JGnO6gKQy/B5w2wBnl/4x+ngLXeql
h+wq3nrZgGIpo64iUYJ092kt79Qo/qSM/TbUr92J/qzDRTw1R8Jz3x9gXtYyVTFpQi3dGVKEhlZd
C703EHMGgHXDFh1wj79zGFv4qrHXcoUZi42TZGi1tbGcRa7dlfLCpaiDl+HNOSFs5++6WibEdxUc
EW9vNthY/ValllD3Tbju0YWvEzHSbLbIxTYt8Ga6kM0e7EG5tkkuTk+EAEQeBjcTcPvkTJaO8Kwj
Qu8arKaVZbZzoW0W5XeDk/gfr6FFLPvfOCREWMik7017cc7gCRlqJxq8Q25ALZtUoO7+RMvlo0KL
vTXMOm030N1gVpPZV5BRizD2v6HByNNXi/+8w8ZRTOndXAbeoTPt8EdmJrzseJAIAFykcZWpGKcK
BfG/RUDzqDoOZbYL7NIopBYLOHRqRwqaeR46kn93nhUF9+i7Edu7ffT/HGqxfhVv0J2AfheHZork
Th/ybq8GNC80qY8dPv6M9MJj4/lrEf15LqYMD6QTdZFOfbsxDX2RdE3iBge71buNEU+UsMexIN1U
9r9Upx53NAdKtz3YijOteZhTcTI31o4NxGqcJV6983AwfDG0EopVmg0wLfpulxbpuB6ofN6C/c93
LRjx+biWIl1ZTTsivkV2F/t5qEcb0mOU/fNuNiYU+WuWmfn3OPCmlyaMxhccYflrFGCExUHa7hMr
Tuy1hQBbx1sxwm9uKguvT2tGmS8UTftJZkH9VKtNts4Sit5hASVgQDb5s0w0/aTWebyzMUTJVT6K
6qiOY47gTmlM0McpVro4xHEQRsHJNKsOW1TlHB08IUg80hhmhQsVFQUi7X7S1IIZ7QVptkmyAYV2
VrnicQr6cOVGZrsPuml6bQarwSPRetV9p6rDUXpYLUkWazuRKNVtO9jxT71A3VA2RvJimkG2Js7O
T0LT45OZJsWu1tVi51nS/p66g7gd+lJV16NA+ri1I8gvbevKB36lGm+zhurF1gmDKFuPNb03ENMq
5m2BieRng6X0oZdWcF8JpVt3En9drcvxTg7CejaoSuObxetIX/N6H2lxfMKFbR5xIenFhs4z+k+z
a53fWS08tAZRrj8VIb6sOuuluJLyvbCHzegX/gKWTTyznJITXQ4jtxfHzCnDp4iSBk3UHSOb/i0s
/zP16ULGilZnzM0SaNH36GQMbRLHRLjaXWJIY8XlXaNdaHut+8Xi+P8zFFVAjWo4ZFFt2cd2rHKX
BmtTdLTLlEZ57VoR8l6zRkS81r+Cutio/h5qEVL2tUlXNc+IjkYfPruaCXK2Oblad+UAWESu8xPB
eCXMAFtlAUJbfKQ0l0kwxEp4dI3ROZlhWM7ptuKWbg+oTp3EuJX5kH4bosnb1nK41r/pwiEwW+W5
sfA6595Vb7ctDj4JdM8Ux1hRbPSNadxUW+Cl6XOTVNVtFZEupCYUXGv/9wcas9gv55Ik9GCqbPq7
A9ap07hMAzWcPU8hdY+m8PZ1aajNvi0d7lpWhzfWR80QHzuvMb5MKJN/e1gYvxfUrBDMBnWMIw/Z
Rb8exhygRjirsNe6p1z5QheO6D/6CxA7xEYwGt6+IqpktSzMIjoOtZlthGOML72CLDgBZYCRyURY
ZOpf6nhqrmB/LqxfkmYzPNohDHkHTnAyp7C1PBJHYajBjTl7Y5gA/aePj65FlPtnAtpkI2hdxtUF
CuXbx0MibGOUSPF/S/pODpQddoiwil2kBsGVDenyUCRCSZ6xtJa3tFFostUxqx7pjBhsDI6VJ1wZ
yaoIR+3KnnTp3ZEb1MHv0vSN7e/tU9nCbWmUWSmHvAyr7x4ZO0ygnoiuNdZ+v36o8dGQwFFter+8
K2kVQvPqlMarB5PofZdWgU4dNWiVFRotY1VXib3ShV1vPv5m/0E1l8uHhjuqSQNIYuRlxmpCnto2
pq0cZEGvxV3imuGv3qsQsVkGhtEVpc+R5WFFfftJS8tmi78yy78ZEaKznSM9tVpNo5u+Nl4aBn4Z
d7j6gjiBORSXCZ67ttWQTBXoWGPLEjigKKXdOrFh3LfCTdsVNkr3qYzU9tmE53aLQzjF/cHJXPmq
jJ3ngaa3gd82Qf9Jr03tt7CqOl6HUeHd4DidcCh6SfFF6RvcCaKJnkoIJEiGoFN/VkZMcXi/FEyO
mt7IX3XsoHusWisbfDEVs1c16rCBd+nsTnZbWQTrAZjLi1fUbGFlTvmw577koBTFMDPbqfTKjwyv
CfzGLMoHrW0od2NaKV8SWbn3XVciq6umRr7MOlpt1VaV3a+4n8g5WiSI9PtaS7N1o0Z4qylcN+j5
kjye/MGUaceyVIuz1muY1HK6eBV+ytW9PZRt1cVnb5rGcjPFbWTgoUvQvFJ8rMwVu3JJg7SGsHAz
2qLdI/lr1CPBOmL2FG+Ysm643vd7Qc0oXqlh437hoJDdJkvV/lsNrCPy6zhVjzQ26rKVFw/OaxXN
T2zh3neQoisdrXJG2VdY7Y1O37oehAva9U4KlM10QHMFwAccPX2j79XCoNuJSNze8TUt6H5axTTZ
q9QtDGrGRPN3tZ5goWpMZP1+0nXm2ar78D4OBbQNDH516OddM/0ec7Xfh1bRFqsWss3Pj6f+pd0Y
0rXG1RC69jsZVDZRtOq8ThxRFw+boJncX3pUt9+rSUcIm6glavFBi8zXbiz1K2NfiD6APVrkbtHu
0rNsPsv/woSlZhplNYCVoxIF+ZcqBUy/bnWRf0JXWz9gXAuvtjy5+Lgcyx6Cci5pS6ZVQIU3ZK2H
xwIUSLSTem587tygP4vJsc5m76YHM3G0Gxd1SngnPUN+ywFhfB0Np78PiDpPgxpaCEsNp0BVKrUs
IpMRqs80OHJfy1bBR//xByJZwWt4uzcRMnB917jpcXFZKtVqsywaRHcuwJ8gvwnKDPLxGHZsIokL
5NDMTa33XRlO3+k5n91EYHo2TlQ6B6WrzOMkZYfOfXKcZxQSLfb5ynjFvjM8zi1lDoUU0xYdZ5ms
8ozv4SOqqm/4x04w34sGCqxibH1pdQ6E8RKpQ9X0MkFvKuojd0/rrjT0EHxMmGwCpR1e3AqhCw73
6lhqQ/4wGu34WWa5RoHOy7Un4BW3hYU3pCs6d95EDN92hbeSFA9vhoQafxRi1vP6BAfKfKvDT0tF
JdthH6YBnNIWjwnQs+wldUU4Hgpb2NU5YAGbv5q+h5WQ1tARV6bdF19ztWPns7SpCfdW6LZ0MQyw
IBxDLIpnVOZwZjo3Kb4GpMFeCnOKa7/tPKhGNTd2Om8bobfi42JcGsew/W4MXfut9pz80euM4GjQ
UwSPZjxU34sCO3mWw6SHfwJIOXOxc7ZKdbLyXL2Pi8H9ijMIO5EZaethiLw1RGL33EGx3jbe2N9G
gGfXAwmyfai3mtgMhvFjIp9wE+tTcW/Vnp6veqcd7ktYU3tU5+Jz5tJnkx5ayfdGV6qNsCdnhb1x
+OZxfv6wBzxRXNiNXTCGQt9h+c8PLTEzx2moybuw1MdfMo3+uITQzPoh5jMTkx/ealOw5fgVl9ho
MyWWeiqs2NhMBIhnvaUNJH+u4+zVftDuE5AKzK0WmbYI6td8LMudZhXDTdFJc2+O43irDT1q7CEN
zR8F1jXMeQgoXSMTmZ8DvXlE3pydeyuPrtw33kcSiHK4P3GYz/mDpS6Ji42orIZoD4ng99IOgSnA
ad94EKAfVTv/5lZGfC1rcWlMaHGknUx6yUJ5fbuhOSG3kjRhzDIW48OgIHJPeyizU0PQ32TweVwC
9d+twIePERv0xB2Z50in/3tZnBPUd2g9KKInvhY68a/IK8ObFBmv8Ath9f2VncXS320sJuxvBNFz
RZBKyaL+U1Rd0NWFkhwHfUoBfWaV46xp7KTiMs9c7Zyg/Q1XfWY70IKM/kyivkUFhCb5cdAMWSFP
zg31bLepM5y62tGh0sssfOqhkrykmZP+oJlFgwc4M4QBm5kchl80iie4YXgxtJkmUuHadCFtwOhB
f+hoZkykx/JEL2W4JS2Yg1SKleTebUBasM3Xwoyz4DSIut/TjlWLTkHSxYofBkGQI9DxgvsMP+mL
HbG+Nqlsam+dWr3zUnRW/ROTAEmxwdN6dQsz0iu3eWS1ww7xVvK17+aGYbjTX9mOzF9odvgVZYOA
bHttQ3//2ufiHoIP0NVMz8Wxl9Fyvja9ODoWdSWr5yIIuz1aK3VcS2GNP8pETZ9CwwpPut6nt1kC
OmmFJG5wADGJ+FRChze2JM5F5ZtuU+VXQv33k5jmUEix+Ysz592syNXSmyKCVDzgdKgEwtD7wiRZ
JKd+7n1dq35nFtekFReuMjBuIe3TvolEwRJZnBfsaSN+6CNlz2IVg56/dWT/Oy76/sot0PjTdPXt
eYoFQENaASid9MpSxlsOfdx1uRsdk8YbVk1f2RR86JUccH3Gr46nF/SD57vd2K2TRnqPStZ0d0VK
9l5RzXxldFl5jOxOgZjf9ZukT8CtgT9Z52pNqiZ2HTZdBGBaYZ2rPnkycDU8wclyNjKucagEGB9F
Xw07CB1YUYpQbvK+N85JYVqApmwdF3hZ+BKdfpxp0neqQvUDfXhwoA0jp56w9+NHBkHpDHhDabcx
1dLzlUgpDlEh0tupEcNxEParkyjDNyXVyeunLRwx1QSnoOWnIii+0FDV/anqubu2zcHe1bBt1pki
sn0xEVooeX1fdtrvIjOsnZv3xZZlRZRBZWMOEtVb9i4Q6FoR3RhVWpLQa51bXTbKMc4c3BOqcLa0
p8G4FE6lujLMGpJB2OG0qK1kg8U+usOMQ0cgQykBTrnEA7ZzN6qKdqPo2YtSZ58TzfuK4rO/NcXQ
bugliYeGX/rFAiixszMLYEPE+66LEpYEit87ToFhRWjh7VVv/MLa+RROCeQhBUpQQ43p0HBvf3TS
joKmRyATqpD5Cuzgt6WaQMDK8A1z5XM+T7VF2aAPAei3VZQ9I/dqn4yQtBVh+KqsQvhh/J7E52pe
rLxW/UJHIxrhch3fFNPwyWtBpCFCopVg7c5u/Fi9Tx31BMQhg2qA9QDQ0WQbt6i0uq1S49gfw0lb
N3VsoyeaqS58uGYz6oHGfbHOn6DBa/jOyv5YOSZuJx2CUoKHvDRMCE2Vd9/lEDzVtG3OUaMN52qq
vY3RYwE1e6KknH4uvjFlP4JO19d0E/9PqIqQcBr2UwzBRDbFq5QG/VuMzPraT669SbO88zk3MkS9
aXUMihixZ95OX7xOs761dtTviH+VdRmWvbmiM1D4ACupOs+bGGpNpd9OpX6PTTJB0FNp+77nk4lO
/wmoCHEjzEKceBgOqqTABpnn2pG+h6SGSUOuHJ6XCNEafNsZ1HXXGNbe7TB3Y7ON/BTYE1hBaAGO
VX2Ju/RXjS0QrkNfH5yqwqQS46g8QEcP1wYW7l0b0sjGMLhnxYUarAtS5r+HAt8zeA/tWE295lu2
km1dykU35ZApHD+gR0Yp5CZKIgh1FDA+jbJ4dAauYVGpYfQtIlqgKJX2MzYLBxpCRrmnooMGU/ZT
M9rpRqOr9NESHXjEuP7VIHLyk0qiVoTVseq0yfIjLcxw9knsYNLoN5oT7xIiBgRtvUtwnE7frImn
hAwxrGwqmSuvxx1adN45riPeYZL81pwMkMRUZEd2HwLONjLPhcjy27GGTVHV/Xe3zn5ZWfetcMzm
kMGPIG/A/w34lHh1DJL9WZ20nJ0jP09YJj5gSINjVVerJiaXYQHu2sWxla7yqRMbj0nqT+FYr0gS
Wtx6xwPFPJa04lBYle2LCrborCuuth0Mq9lOtvJV1Yt8E43xqXCw9imumaz4lmQYVT1ahXUQr3nn
BJeU2tkG7PGr6CxCCa4Y3/Q6iW+wnjR7UyThPpKRvh6z1NjmoVRvsMeBUMhNnHdSDqsuC382bgWw
k6t8sqavM6qjKCg3lZpJwctHPu7kTfS7oJUU0UdLDktLf5AS/GZUznSTqka5nSANkksrR3ZQqf6Q
qJudrjf3SHVn99qU78w0DjdDasl1bcLQjFQxrtLOVLaeO0b7xC2ekgzuHOIFZ1VjP4D6QQdzz63D
nSUm8I8gQtYBSCTaN1msOKu7jwhrkNwlmInTBq9z3d7HougfPo483t+3ibdc7pL4nciBLgHSUSND
PdRI4iH8sbcloKANGvZbJgnt1nmp1ZUAcxFJzEV4DCyIsHDdqXBc5/jzr/u91oRdbglsHx1GJj8N
URhY6lMtzNsRF/oqTZCW/NMT/jciBmWNLfnP37wd0aD4l3m2qRBVJtUuU3R1Y02JS52KCS9jDMwf
j7dIi85DeCpiHBpezEakZbOkDn2rtGtd2U8V9nOMyCfViq9VTi68Rhqtz1lRDIJz8fztQzmw4QGH
8VBNJSFBc+3zxuJM84eTSU/CsommK9/t4lOZrmrb9lyz1xYB6lAqSl0ng7KHqC7WSQgqgfZj1b/F
mf+9OzLkKDSo1FC1eftYZQIBgxuhso+KgexdHdrrlCsCYYqpbSozqQ+KblzTus4//a/Y779B0WSQ
wWZavqutGbDvEgM29N4hI3vXu7W9jjA7pOwiTfJltCt9S+fLr7JxdXj8QXnlmS++WYewYL50YfOb
V+hfK4JDkxbOqqHsBxIm2x6Cyw7BhXHtHrpY6H+eknVHKwediYmy5+0wWdR6RZ+qgoOBCsWWzJtk
+07o4uvXE/aJlV41wkV5h8V91ReR1e3UkT/N78pShNs6F30O06bRVHjPYV/7mou5HAQwLhcTjXf/
8vEy0hbh/58fTLVfs1AH0XjPWcwFr1Ytm9qYt9eVzx45LVJOG5vuTPgsfbfA8QAjYsghu3U9SFVY
I67nDxl8wLLCA3FN6LAspv33c2DfqyjpMfst2/A1JPvcyYiDve0UvlWljyU56Bg/eZLFO0p4uE2i
rW7+gAZFhvd7j3NWFt2W2+aml4B082n3f3hB1twWGqXHnKddvCClxMzieGGwhzvs9+Yn4GQrXabf
LCE/BYaL3+zXfPdtfyQixAhP2cI0vg9kIjClXNkdLhkx6LHOxscRolFImyf5X5O4TBORY5wN9qaX
7J3R20Lg2tbh587zHjObOyJBjVE+W156qoB1XXkTi2zon2/z9+jzVPprdFFLbKaVF+wjJz1l47iy
g+JMF6+7nEyB3Vi3UZHd24ayjQJxzob2yvjvZyrd8TANs3lwmOrLM7SsNXzg+N33GtTzFeTIEkBM
Ua3UESzTx4/6fihOT7ZHlVQBFdNletx16b+ZZ2yQQW9t+sA9WQpiFRkaxb+fmn8P9EeL89crxYxP
RioKxaE1omjlBcEPL3ZUvzCqmzQYrjzVpS0QpyCiW6zps5zi7fejoZyVTw49DVKHPLUKyQyer9Cv
fKZL+zzZFTossQvywRZnpgozYy5YikM80aoT28Pgt0OhnEWK491yMBdkZj/REJPLaWAV18qYS/nS
fzswWl10nDis39WaNS+W6Poxg+LLBH+emEXxZOQaZUIqYQ3luKFGG6jO2OOVlQMC9NEp9d9ow957
V/aOS9MIZQCGoJloQMrj7QsH+YEZFADEHoAwLefQXBFaw+Sgu+Y15cr8Ry1P17lETN6a8RDLvx0q
pi9kndHCfg9MAIAiYLezmpcgTUmq7xXbbJ+Fa8ntvy8TAws7BST+i/Pu7aBVZeg5cHcmFPzyFxuI
8k3TJcXD5FXt478PRVLZpOsUbS1osPV2qN4WJZyPUtkX3P+3ZY9sMymtilnsjFfWJJ3n373MP6El
k8emgQb+ureDcd+oyiH0vP2gBbG1M2B3fgWY1/pDJ4QGQzQm76LCpV53kahIsbQu8EEnU7ANJNpP
2SQlhA5vpDMvoum41PVVFwDAbc2+XfVoBw4y4c5aT0F5lpZM/CZ2gpWMkKqJlPAnpaf3geeE+oFw
NMLoCEZw8iB6RGXqUhscpHXoqRkfmqIXG7hvsy+CUogvEsYyFRwSJrXuI/dAa+sCrtxyNZ/uhSOV
O4OmhN9hQAd+VnRg0Yxx2BkdukUvCqMTbXfKX7UBeWisCtC1yNzB7JTROSBi+4qKiBpI5pp7MNQz
EjJOkr09Df1GjllxzND4nekuPa5hmY53qYg9DnErVl5jgptTapHzUIBQ7yhEeGf2VWtDDeaLW8mI
Jo0gbremWyWbQsT2WSbOsE51WtxWafNiSXrsQOlyIXvW2Vrro3itaSn3wlzTaujTnLu6lcl0HQth
n8MkDHfG4NFXMk7q9Igh2T4FulNB7Mydw2RGFoFO0z3IOJM1JCivzObKmfNghWawnsnOA+mfRK4N
JTapVXX4XJvJoNQ0hs2hcKfpnka0fDmSW/Veh+VwIK1Q7/IBtP4KJ4dyUiyHHT2R3QNVwuysKRp9
/Mw0XLdFG98mXqx38Cwz91SEZbjWndik1Od+NaO43mDSfTT1kCoprYc28Dqbh1DzssNgQDcyDSd/
KgB97UtHVjatWIFw0TA+XqXCqqWPO6j6Bv3e2SijsE8xhyQKAf110sWww7M5rnFSnrn3AIm3Wn2t
DAUc3SosN+nYagcOOaQSjLY2TIQPqVVXR62O9Xv0+wlI3bLaeNn44OhltK0gbLGn2+Yn2zKrPS0v
p08BGM94q1GNp3I1ZIENrGwsp3WglW3J5Al2UdmlG6OJOwRpznDT631z3+fgOQNNyXFAK+psoYdT
CMAsDNWTgGtxSMk6yR1E1ng6iSSf+rWiOPGLGhnWIxmQ9itdzvRHQMLpuR+akfoHXRMiEwTbbjSj
6pQHmfk0ZmOpbHS8fYpvKh30UoDBFpZxU6lvRSM8aqxWY+FOJtekkShwIF6J7DfcWiq/aQ+q28cA
2nH107IXmlLT6TKDP+v6NGdRJ06YyMjWnRYE8VcA5NlNY4iKGQzayrkSCy7K6fTbZBvkKoPX2ua4
Xabt9XYaPPoet/tRlfIxMcbs1sYPviYhLW/gi3jMMxl9rnpz2vzjVszI9nxHZdvHk7X00pVqnoK2
d9p9w4eF4KxohOoUwRWSZ1nkWVce9N1mzHAOij7wDhpVimUqg3YotApWrWafVmifO407QNyTLQom
2N4fP9m7yxtD0cuMfZ9LKnvZ4jwrKqpgjRUD2rQsGPWa9SoC5Wza+VpTg+ePx3p3YNPjGZ0VvRt5
JjJDi2tFYbZ1nxZZRzEty16NCUi83xOyhCsRJYV1iLMGSq/ruvW18+398YZ1F5sbISDXPn7G/Br+
CjpDrhFdaVT9vg2C7rNuVcOjVUrxaTgWBUDveCeHLTScNbUnn75bckX+1rylxzgy5pKMH4nc6uGf
3wYEi7lNFRiL2ab59ic1WRtyd9G7fd8k8XMjqLuhA4NQ3k7FV2FF9lf2S3Hl7nthZpGwmpVnJFqo
bi0GHXStb6wOLX0t+20E/N4L+o0OD+zjZ7swqzD5EB7NU4oCtf722aAuOZMdpt2+QNrU23COiZV0
GyNjcWX+/pHmv4kC5y+LSFqn8E7SYLlW1JSqld6FPW6WyXyheY2hbJIgppDkhEM4+qqtdWfFsvrP
hSLHZ5Q2+WfNLltUT3lXfEWSJDn33DI99U65p02cIuCDuoLeC3qUu/cfv5h39xGoYOQKmf94Nlh2
i+WWiqm2w7Lp9oosnVe1srybKKij7cejXPzKpBKwG/NW0Ti+ff29O+SRzFloOekGn25DAnmgu1PL
bvPxQBe/818DLaLGrLMqpaNEQH/SItjFTUaOfkDmPIUWtLeBCs/H4118fWyMKnujTZi6mFdJa6kF
PZhZM7S931ukSDeRAZTz41Euvr6/RjHevr5atqU6eLy+3mx+IIqEYhrjpRrk07+PM2s3eBTygyTp
3o4zTbHRpWpHI7yaLsetftclYlNWwxXh7qWXxoGp0seNOyKpyLfDZLFBul2O3d6rW3WrQgHeu6q8
hji7sLkzoTlMNM5gl+za21EC9KiI+9yWyplNAXmuq3AIbOve3upJv8uBXX/89i491t8DLuaC3TQW
fdSAWIZZ/UT5ZqPLa5e9S9MbUT8PBdsJU9tiHSHuiPTI08HHJ6Iot1Te+q2o4+iZmQ7OXqSdKq/M
8AsxjkvDX5tNk72GG+bb16jkcZN4iOj2ikPPoV2iUjZeT5mCXKoWEeVIW+gi3UbGkEQr2mbn45Ul
/e614mbgX+hXEa3PRYC3P8CKW466sTf2si4O6TRuRyO7sj1dG2KxvtrODiDaDAbzPtqHdn6CVf3P
T6FyGHB3Jomp07B18Rqr1rMz0mnT3qxS81zlen2WLt3hP56C7zYK4n+HfRwVCQZAorW372qkol1K
15j27f9wdl47biNdu74iAszhlKKiO9rdTidEe+xhTsXMq/8f9gB7tyhBhD9g4IOxgVIVK6zwBkDK
n5zRlJ45gdI+x4vk1+2hLo4XQ7Hb2RuzKhUlyfOhyFgB0CC4cjCkEfGPqUvrX/h7OaQ+wv8p2VYV
bzLY0t9vD3tlhnCPgK5Ac6F/oS3W0Zf0Ogux1T5oWTUhwp0N3x0g6+ip9dJKqW5tqPnvP4ZoIgYT
jeDkQTXLaFdFRvY5wSzxaFnjGK2cssuKmc11yLFG7oNyCfM7H2xSQ7ukRT0dQOaqn1CgDYTnN9EQ
bimxJPgP9nrSb+K5fkiP1kme2hI106e6KtYUzS4JvHxWjedsBggBvFyK7zUV7LgMfOCB1H0/CpDx
Y3aYxn8COXjw5YcsHjc07nfGJEAKSXDA1p67i1uOEz8T/KG9c3Pry+QGIiPsUblFDzX915LeikiB
tHNX2773t3vpfJzFaUGNCgmAiYlm4M8/pSGlBbSBpBd2cHS4PdTlaTkfanHDVFmBtDkGJAezxhsh
Qpy7+TN1WETKW0f5cnusy33LhUlAjRawTLq2JOrlstHFqkB4TdhgpTSlfx4K5zdin8+3x7n2mT5e
zIsH1syLiSBu1A5lq9Ke+j6LrlqZvsGtZHt7pHnzfwipTY3Aai45cuZhBdJVPz8cPuCxClpXcszQ
Qlc8Lc7UnVGHQXqHXujgbBDz7uzHqBYoytfxmCMnf/sHqIs1nX+BRqY9o/UppdCROP8FcDXzoWqj
5ChVBuxVu7apvKWNZPQuztBp5FYQUlA8xxYTt9EAPBI1N9qMCGqLcA+k81Mry4j6D0Fgh1ghTem3
trFGGlU0fuOXaVLizxWGYeleS7XR9mx5aDDRSsLsfoR6M7qdoYlwM+B1p2ygvOTmyhJfnSDhP3Ob
Oervl8KHyw4Vp9aCkJAcg8mcNWdpv0yzlZ80g81869vt9Vxsnf+WE5VetGtm8bTlCYdWkgEbFAkm
mIazj7s20bcddnvdpk6TRDqpiJtubg95ZQ/R0SQpI5RBHOwdDfxhggjrI/QpEBY3ulYc0buj6aIP
kZzehwU5524aUK88zAbtHR6Eq1TTa+vLsw81k6AUJbv5gvgwvEZN2QFjmx3nzG7Eu09LZxdE3Exd
Bb+Rtfdkcd+8LzCNWyR00Lel47642qoINlJp8Tlj0R8VucJh1+7wVpOwu+lbt9WclTxy2TT+b0Qd
CSsybIV6xuKGo1QSJakIkmMJJuQ5LRRk6CsfFD7+o9i3qm9llyZQRoCiCRQfPD/Ixz29MMcbK8N2
UdyeIZIi2yWtT6leaa0VBaOrS0JaQ1fRBgOkzV/owxdQkC4P5XCKj5QJctdPMURVs+hkZbgexU5A
49RaASJc2+XIiqiKSn+GYGUxYke535ZMJT62gjy0kjWw4oAnzUGhdT7+pf7CfEN9HGz+MR+m10/a
KA2+iuOWbz8FsXzElxkQrlU8dEO3N4t+TWRkETS/f3AgJDN2Hv4UUe35gGUUQ7xr8+SoBx3Vfs2o
9j3Y7jVK8bWDwxLONTKbZVQXBwdQWmPiOhujqKcWh9jCvjNvLfAPCHnsbl8R14cykAdj+6Kzv1jC
zGzwEE7S5DgkU+yZqANv5cnX3MoBInp7qGWQ9d/qwf+lVaoBhF9KFRJSUqoo4+SIxt9zLTk0VvRt
Y8Y1mrXyQRnT4zSI/SyfL3fqXSfHexvH35VfcW2DUv/5fz9i8Qm7AfR1UXJLaDFRUArqE5mCtn3W
k6F4Qgi0W1nga3cwJUaq1pSuZzbX+ZbxebaMJmCBCXc3XV9/t/vgCznENmiLQwckvIqs/e2FXnTC
/1tneH3EkcTVSACfD1kkgR8MFS7ZdVn2qCL68N4xs3sp1dkjyogm3CvDPz5ti5yXei15vrrAcyBN
PwjY0xIgJyu+3CSdER/9vMYqLYH1HbWJp2vVvcWK357q9cFmcSyK52hnL1YXYYwIudcwwdSxB8UU
TCklIrv3UGwtsQIKnZXr7R0ItwjLNCBWFPWgUKKisBhwgP3nNDCwj02BGsFhKAhHKaw2Zv45HotR
c3GwlwfciZDHeo2sZuLCF2rXYS0xGg+kUUqKJWc00hN1lGBPXtf9wb3Y/yQjMwlS3MBpbNNn0iw4
hdNVtvIgXDnu83sFeHHWgYfqcb41WhiSsTHa8TGsoPjVRhofpvqtzrW16ueVPXg20PzhPlzNiDv6
tNyk+GhhIIEFnPpktKVBUVd5QE/lEZ8C2nzjLsEx9faOmD/AxQficp5r+toldVIzJHiAINePukFN
QzEJVvFpUp3qn8YuQlcOtZWUWbn2KNBJoV6EULwCV/t8qrRQ9LGrEdNUm2rQTkFKCLBBP4Y2Ohbh
McVlZbIHHIgUDJnMqkoohSNX9xbolSS7FTQSayM0+Ey4TlSSfpLrXvr39qJc+YnzCWHfkkqY9H/O
f2Ih/MZMQi05ElG/1pJa4ymX2Ssrf21vgQChO0ixBynbxd4aVHXsVENNjnVugfIeDLX/Eo9RKo6J
nyFqc3tKV04+3TfCSoSCkN9YhtOlU83FJcJpUOgedqin2Sxjk2j656Yc4v9lapz5+eGf7Trm9f2w
m7EyrMk9Wb8YHqqrdyFORdTMOOx/WSee727o/jN+yGEZUa04H6mIs1kElpH0QP2J7/Jz4GBEc3vp
ru0Gig3gcAHtXCoz4q8WA2DPyERUXdzXcZ6+pjhGrIyizZtqcRLnuh8tYl4D+sXzFfFh0ZKGvLJJ
R14+yPdwGyTJ/12V6pTtqslpKZfNJGAfFdp603RgC1NlKIVnZkokdobfwlOVp1E2NlJepvqW3HAs
v3QTWZQbjpVF09uOwjvYSdhOZl3BadNiu3ce/VrQlZjIBA4mXfwIxl+TQqnqdHxHkXcv/lRTED2a
IEB+T7Iz/KEzUKZu4FvlWsfz2iUImpqbHEiujlDY+QqMFIZDGhnxES40Hlxh5kXgOYHKvCG54NVd
dkpy9VmDwnP7A1+JOYixyN7nGjanflEyD+ETNQpM8aM0wIzIGmvYZHqxLyPtR4zwA1IM6UmJ8pW3
+Nq2AosFPBQUHqCyxSXTwy6p2AcIftbyS2oEX42iHFY21dUx6JIjfUJeS135fEVx89T7Dm7psYOM
jluYY29kWHMrr/y1m4y6O7I6WJSweef1/bBz21oWjSGPwdFBnOSpGdNQcuGUDfcmkglr0PtrgxGj
zYeRPJ0q5PlgZWgRKSO5dcTJsYYkZv8DwoXmjdKsPFTXduNc3ZsfKWKTJaC4j3jusylJjxyFbc7N
OTXGL6sZYMLAayod0rRmHL40sf2XrJD3Sw0VYmwqKPjyUi5i7hbhsSI2FPLkzPwm19MpiyJvqKTf
dVuDsvZxQrt9AK6tqUrbAYkLnBspB5yvaaOnLWAl1jQb/N9cQZhKZuEJCnbj3R5oWcN+nxpIS8xh
OOUK0haLkRRlpKYpJcem1XcmXL6sznYy0ouNJn2HyP2Cd+OuCW3EYdfyqWsvIABxDTo3DWbgBOdD
U/6rQfI17NIJu8EoqP2dmWPUYISd+YmgRN3fnuuVyArIAIv5Lj+o2YvxDMzMpVFBDrkwygSEBpbQ
dJqzoHT5FF2B/7ffPGe63655yVw79BZlSNRi+I+Y7nyidcD/NnoUkrHiKz5hnJ5vMe5Otrend23P
/P9RECc5H6WL+5pAnVGMAfFGO4p+MO5Xn4jd/R8GohoDLpfH8ULcQ0xtG02igREyOl9DG/xai17Z
XT79uD3O1WX7MM7ie+GkqxeWXUsHihb23hzi7pj1xRr/6tqtYgH+AJdla1QsFtdX0OjW4EtgjVMH
Qpvaj+YXBZHgvdwa6Aug4QTrTAs3FbXuXUSR8vftSV47BLPItMrWpMq1VEoxafdFYQy2vJTb05iZ
0VaDRhTWrbXB5vd/yJ7gqqCdR3URks1irrTu4UipUImUuAZdnsgA8gSexLrkNCu78dq8CBho1lNK
o1yine9GGXfxRop5gnotuyv96k8Onxafo0NVKm+3l/DauYbLBlsP/v+M6jsfykYR0h9AJh4iIVvu
0GTDT5hE2b2qSOJljjJ2qj2shUbXNqdtA0yijIYS8fLyAsksF0qLsrUq7MotlcHy8IbRV568q6vo
zM5qRNJgrhYPj5zok1GPAsrOWEMRTrsfE/Y9OU3HjdpVK+Xga+tInYe4mlIaQuSLwXynHIZGyYKj
aPKtPdXABIT64mT6XTVwFhDOyFeeuauvz8chF6+PTFdYCUyGhBc/09hCrMNLBm6SttqJVCYLTiID
+G75rWvifDdllb4irnDt2qRGSXLEMl+qLwbCLOvJMMKjVs5yZb3mQxqrT75jrZmNvNcHFwkFG4XK
CSoVRDDL9juIWcopJkNRZVZ3OY7oz0M1AkL2B4Rde9Lm5zHxZcPVY7PBph3Qcura+ej8Mkan/Y6j
X/3UJAnY8Nn61j5CJXeeeoT/Z6fF2A7hFdX0Q5EoaX6rpuDfRc0gTiT30Vd9gPFe2r3hpYo6vcSp
aE4+TJOfMXJfez2wpZc6cZ6D3jBfI9zBd7WJeomrpLRZWLnoc67YbYW0uCUeaiWvf1ZhZv+Tt2l4
lNUu/iRhHTRz8kGHu6mvTlCxK1xbPfjigwqFI7J++0oSfJ0iU8H9qZFkcxNLfnEnaWH3WEsIQKBQ
MDq/MeNDMUrUnXCLIOp+6pC5MZmOqXtuG60L36Kp1v7FF7VIj7bV9NWDVOnmT9ENLeqwZTI9l2E4
FV7Q6yHYV6Vrop3sAwEgiRpXMoYrx5NEweTmpnZCaWARZ3dyDcplssKj6CuL9MTw76HeCRS6+25H
tLHGerpyQgl8EY5jQLoiS+BfZ9YYJyFMe5RoxblOSgphAu2PJ2cfhv4vA5PDlbd+bcTFDNEdbevB
7BhR7RMocva/PKEnzANifKiHf8e0+3z7Ml9S9eaAlDkyQVpgUMiWc8zTZkQiCSIo3AB107TxC7bR
9yCrX6xGfR1hKtSIzJOseohXbPPQWHm4KPTyXnw8prOvJ+iY+VqHBUVZ9vw90TvFQebQwSIs7WWP
9zl2u7jbC6cl/6Z3fyeh/ICwXfg9TR3JS2S0mD3hjF+LCL0vHN1Bxxc6wv9246mi7DemNgRf/TL1
iS/01pq1IUJXmcKThqy8p/Ek7/wASRDbjirwEwW9BLV+1CQtdv0sCx+i0FC2MnJeHK7iMYnH3zgM
vxW9/7tNIrrn01Dv8lHSkW5uHlEDs71AGjNPag0sxCS411LSbAAv9/wD67MvTYOnTj63SGZ9S3Tk
vhMbs3pTa+H9l/K4NQp/dIeo7Pa1VSItgzrp41BmEHiy2HnELw93ctuv0RvRy+DFzkhQgGAXeJ/W
dnzILFt6HSUow66Uy7HnW53Y9nmob3HZlIDNdrTGecKC0U1aTT0IlCi/AMBNvwhuuSdl0uSHSgvb
gymKHwXu2X+SHvrPhKnBxurz8WekockVZEZ1GBq1hEshB1vIKuLeQR3uHvFC87EgLtmBMdJ2lO6M
X32eQeqwlBHgHcpiUq2WGyNFMC1HDuFViuuWr4gflhsqafvFcDJ726mJ/a2SIfRauTniIBe3DyBK
hw3489yTC33aZQVSDgizpg+2DfvCUVKqo7Z5N2Xy6I5Uh39Ldmh7XNtm6GbUyjZTkZN3aE3AT6Co
OyIVjZA9fcZMlaEhzNLYnRKEbpf4zj9hkXWv42C0rgobZKuVw/S9TGoJKR3UMX9ngaycVL0ytnhX
jSc1TqS7Nunb+6JqpNBtI7M7tU6ATlWgUPOrmzjbatBW3FZFEEKWq/QptQszRU4GA3lR4JVBQ9ex
vCZHxUoTNjC0uLKPvTJ134RDlc31rWL0klkMa0oTY9/ZOmpD5iyUgIV39WxNQrlDdjw+jDp/BKQH
P1rDyfetnymvVgLUJHNgoOK0E0hbH2Ghf/HDQqmzser+UUKi/GgqU3vPE1c9BlXLIVHHHu0OK+rM
f5CcMUsPwWbF8x0Vxc0OdVwoZUKlVm3FXtv7KdIdaf3Nj0X61kjIkqOzk78OcdZvJ9UfvD7qGk8Y
vDgIlQzTox9E5b5NteTQS31+kEtTqjepjNS4AM5dmIpzGm1Hvxvg5h7bdmoiN45A1nZhnJ/sLsN+
O+HN6ueqbbuJ6tj5k8dBc6+gO3UypuC1NWsAfXbpDmI2I06VcY+CYefSr3M2vRQGz2Nj0/bp/G9R
5aRPTpqHM3tIPYWm/4qKYo1aSSyxiZEVnZBfzSbQMlCDFA/CUnTUa99wQ8mk5ykixU2K1j8GecPW
hO1rKbXlaqH8s4YCvkmHxtr1eexjTZy/5W0MdahGLJnK9EFvqGIUmkP9pJmMLaCqBx1bhzsRM5DU
R2jjRUp/rAJufWyzk0OMspAbtV2H6psx5XsBaukt6POHJC64AZWgerDT2nlIG/VzHyAb4NTOm2ai
w6cgdo3iGurzYdGm+wRNdFdy2mezNVeygmVexy2OYBb99fkmx25gEVqaJQozUZsjm+n43bMVZOUu
z9TSzZ3ARKLHsjdRkZ9Mpz7ITYZ94u1nbBlVvo8+gx7nrA7U4+INyecArYiRVG70QiDu1I93ujKl
OMgjG//XQ8H6p4IAvlIlH5+f8A/FviBUEyftTZtqeFLcU6BVvtRKryHEhaD8SsC+DAeYFokq3XZS
BLqzFxzlUXTkBeyyEcFlj9fP9EJkYPdDLgs49fmYu/PN9u/tGb6nOYsXmZBHoXyC5xvyBotvKcGR
CwSkm2OltajRWHKHr32sVJnhURtAobdKbPOtUof4hGS4cVcXJKYe0O6w2yG9VQm3TWV44qPWKi/I
iZn4G0SBUXpwj1scfcMs+ILLB+7pIMYgGzOIccjjMkndRM/z7q9XkWKXSXsRZDTePUs1NwsH+R5M
XIKam05IEUn9JuN63Opt7uOBKTnH2gjX6GDLhJVPh8MI/BbqT0SPxmJH9kap1KpSckH0bfMQyqAT
Wt8adrc/1ZV9j+ADO5F0iir3cjOaVtJLatZKILaQCEME1d6yVZRjleprdrbvVdfFrmAsvIfmpqUh
LwW+o97oDJzQpWNPBqAjjKukEsbzRqvcOUmbPsNBrrtdHMdij5pPbbiogJkPEODrBFpOpbYbovrq
64g8woOT+xHXfqt9j+Nx0rwgAsnv+WFOW6lMqW8jF4vovFvXafOgIwYfu/Jkdyeo1PLBEpn+Cne1
eVH9Jn20QmNIXFjd3Y7Cgeq7o2FyO5dtC5UZ5aZA8vBLMD91KexJvDaVQrgZFd/HUQuM1EPDQPla
RrZRIx6OVe4WxoD6T9jJ3aPkSOOPFtE3g5hS1/TDzADMNlamjZ8RQleMTcd7OiDNVkrqVkW/q/Ck
2Mzu0P/tLDcTlv3Y2HHeuRCOQbENdI5+54YlXse+Sv9ps0p9wLEBC8MJvcO3SVTmceghMEMS8Ktj
GafJyfCHjKfSl37YaTgcZVmYeLj40Zru8eVVwyEhDZDnOVgX3VjLh+md5El6ioQzh7Zaqmibwg4a
IpagR/i/UAv9EbPgfvBu7+FlVsdJoec0y06hMgPxaVFPcpwIJxqs4o9VJcNx1TMK9ZuR+AP9p7TX
lI3q50rw7fagV54rWsEUACkPUAxfug0hLjuS27CZx9gRBt2+sklcSQdn95ST5t8Nft6bm7o1wFvq
XTdUJ/pyxponw5VL4iz1mf/+w1sS6jDBqVukJxAdtWekqXZAa0islFyUd7bQ4uhSN6bNhhqVxts1
r8aHcRIQ22FfoVMmo0P+Z7AmbReh5riJNX98lnzaDXDbpYOuZuZ9RY6fuoaVSlTBjPg57seKYCvL
Z40+dcuO7zeTZJsPetP2j0EYBXco0euoQKfVmw6l+BMC/XjBoIl9MJs42eSYLW18NSvvaT8ohyCv
4Hk3sXJCcs7ZDa1j4LQwc7lDjInNcioPTukIZNiCZlvaaoqCcuGUFBXM8RQXc1RoxShrk9WZP8Co
SqRF3CBOhKBLa0eIyxSWsTdBUnwRrZ143WTb+6EusMLTGg3IGkztyJfR+BjM5qBhuoQtd5Q/dajq
3fWihcKNANO2Lyp7Y4De3lhaWR5JEYo704nsezj7cNlzZ9pXQq7CrRDjeABc3W2JCv7IeJd4StNH
9xU6AZ/sZgw9FACNQ+fEv+WGBJdLRbw4fmu7U0wVg0vJ2ktm9zvQ2ggxYNK0bJarG0JZOlWmFm3i
VE9ecmvElyencVPaApXRAMxd0ITqlutW++RQMNyh/DduazjPrhKMYofloA8PHaX4cMIqWpdKGBJS
jVyfNqUbVBGCncAQyU2kwvcUo/+ThlySbVASPzVD5PVm2h0J6Ot6b4xD+IgGgPNgK6O5VZy22iKn
RzQSNL356KMS/Mdvpx/0iPvCzSxLOpXmhFZ+rrQ5Ek26Fe1aAU0YpLcZuIxPOcO0xl0nmmiD5YHt
OU5hu7U6On+ixMp+23lqbxpf9N8Eonoe1snFvkv03yKP7MnDuDn7JfoGvaly8F/tSjJfxKR0nqTk
dJoicMOPIfKbG3BW6FWIXOwrJSHXSMzIG+2m2QCUdFae4suzzAUKaQm4P48xAnrnZ6wY9aq1fJNO
OQLfHknXcMCkz/96+96aC0DnJ5lRKJxydzmYGi8x0qQnWmmheXwStJ32OZXLL3SEvspmo53AFPQb
bHkMNygGfWV6lxcmA89CQyZQMDzrFmFvl5loZ3ZcVcBP0zvwTSg0DmP7KqeltFWqQT30dqWitBGO
Gz+irXh73u9ab8uJY8pBfwqPIJq0i5gUmEdAk6VJTq0fic7LVaF+Rmgj6jdFKIUW5bHML9wwbbT6
H4xzg38To6oV+rhB3xF9ZtYT1rolbtdVD7JatErMzoidwtgWUZlqm0RCdfLQyUZ5QpQoQ1rVSoLK
jQNt3FFGsH8MlVqUew0I7p0Ek+uVTmZuoxBbh56Jzfg3GK6zLHvb4TV7e+4XZftZK8jQdSgH0MXs
i1YjB5FK7RAz95HSRjJZ03NgxBhxpFr3Se7DT3JhCNJyzdipE4WttJrE99u/4SI84CfM9CuTIJr5
L5s+WllIWolg7slXAn/XtsI89IaKNnEeN1sDJPqhC/yVeV8EBvOY73rPMMVBoS1CaDPse+QTM9Q1
C8m/Q88x3crYeMDziNsNDfp+pfvzniWe7bF5QA33dlwh6TMtub1Np2SJUTfpqdaD6IBMY7GNhzDc
xanzQn8+c6EMDXi3ST7ONrK0Ca2mevUTFAnVVPyobCv828xl/kF46gDA5NdAnj6/U0o7y4rUyrOT
KmoINElX2r8DK7SfcTgjYBBVWb0pvoMy++2vfXXlkR+kFQZcDpLZ+bhaYaPdrpTZqdT94hDGlTgC
f3LuQj8IH+gE9Pvb411cLsyTsoEyyybJZJyLeYrRVjtZSHzp2A83io0YSoIbvTXJ2Vuo5G9SOYw7
258QfQ80ZwX9dHXw2QEYSij3yzI9DFMKkNnANuvLCaEmP2+9tsAvAZlq7Y+FLKjXleTCCGqP+9Ju
/rqeMM8djARfmFyfXO58rcUwJZmmE3hTqAzvEKNtnzM5emniZg05dPF26DPdjfeJ/jBY3mWp3yT6
kiYykVNLSnoYq3jakH77AcVLu3EwrFGtDXXN7mCM9a/bH/iC+sIVxti8PUAVr5SHCimjVpohgJfZ
ZnuvBCWwZbsIRmc/ShnnxlCsqcCNM6FkhPA89coGY3uXnnzwSa6GMjyUlYnDTjvJsKpnWy35VMBJ
jrAg6cWP27/26kLNmGeeWQslhsV2zFIhZDl1kpNOmfBTreMwOHWhIlyYbfEdegb5I+V9ZJ/sUl8h
yF8k9PM60XzGbIFcCED++W7IMTfClpFvJLeRAVmOAPIXCs8TQ5vTyu1yQbB4/ygASOmNzlCIZc1O
zkMbxSS2Xizq4qcDR9lLIkc78maKrXDIt+tGMdwhkPtNA+tsa3XINm+aMsH8w0az4/ayX7l1kDCE
/DWLYKAcuTgJU1A0tpQxd9zwwtLt6LluI8VsPNSbjNe0gPRxe8CLkG1e7A8DLr6zzqNqjXnFgaCC
9URj1D8JM/l6e5ArLydkwRngyB+02RZxYSuZolW1aH7F7OpeVkf0BFWMPZA7DpCbmuyopyfTrGzh
azEDqjlg6DjuQLiX1RoHjcYwhVJ3QswhNsg18JpNZ2Pfqqc1ZJvRnbAUQfXD9BF8M6jEjHJg/w9f
FOVEqB3zpQO75Hw3K4UdKn2RssCTbLxGpVJ+7/JAd2d3BZe60N/i+Ki2AQmiAOzAJLk0pphUadSQ
DcpOeY3UHeAw/TEvQv1Xk1W9d/uzXh5UGv18UGphgFipTp1PjWaoL1uizU6THzh/RKkFz02gdq6N
gsr/MBTUaJVQiJldYAZHQy16KeB1rKWw3ztNI33CKijZKRjJraDkr80KjDcMTPV9KRchV9B1ZjeW
9GJVJTO+OA5YAR3xNVdugn9vr9/lHYtWBnj8We5hrm8vtoYxKKOUh0V6Gn19OAGlkzwbcTtJTgpa
eDgIOfV4jBN5jSt30fCe98jMNAK/RC5z0fCWc5kkMVPTk46gVOEaCb4TRqj4u74UzWNRRb0bORIw
cj0TEAVDaiF4OtAEjNbkrS+vH36JMztB0vXmsKrnWwjH60xORJydKGX43yq/zWm4JdBPVk7h1Y/q
cCTA3THzZXPETCZAlwDhTwMBJDbC3Z8u98M3IdF2vv1RL2/wOQcGFYbwGrnCUsFDabuWrJwkUR8c
x5vN22hVlnjgJlJ6lPq+2d0e79rMSIuAKNMcnLs/5ys4JXkQNcitgeTrMRXED2hboy/jOX2arGD5
rn0sEm8TdWVg1/KSXz+2atHqospOyGOXL0ooGwe8wtfw6pePxZxl8/7xYqB6vry1Q6QaszA30lPV
TLTCm6G+j7HgfWxQLNjksBzw+TXWvC3V+VSf5z2Mim8cOAzaZ1xm58vo0GgMMHZIT6HWZ9WGnGyk
E4pX0tcoNPNv1RDXlADjNnwt8LgR8AGCCg1J1B8BK0lR2nt0dMz2LodTLR/VyCje7EjtjUeaFjrp
aJEzmXwaHqMpGQuX/N3/l4L7jLzqbZUAI0+qlYDzYmcQ06i0ReZ4k+PuLM6WLqQ4lsfOPNoSBiQy
mOBHGwGxhyastJfbm/DyRkFiZUaqz4+8PtsVni9fVyuxM+mBc5RATkT3aSXscRtz92AyF+AQfhgS
u/ochxDfqW9KDlQUP0T3aIhEap2Cwey1lXNxJbLji1IzMGB0UC5ZHvlENUs9UDgYTQ4fyG2EGWMX
FNo2ix1WgtrNOLt0RGUdvmKxgYyqYxOT0xs2kR42e7xEQZOUa5Vo9doFMdcRnPkM8U4v3heefDyE
rTA/WaNW1m6SGAMFycEuvoUgC54GdZCfEmUcEEADM/4lyIax2ahDrT1lTodCZYnLqLHtlMapXSTx
ikPiVPIJWo5FNaRRze9aE4mXqQdvwHMCpM4bh0J4Pc4V9haIzPDFH/oCq43U0CW3RGQhWVn6a/cE
gQWtOIDvs+Ll+WYwWk6eZE7ZyQqjPHXDWI2+59jc/by96a4spGGYPNMoNczE0vki+VDR123Ku6Y8
e7oQW54sEzBNJYvBHbG1/2THura9Pd7FtHiq2UlAD2kAwnJZXBG81W0FO8k4CrXMjqUY240BWnZl
lMuoFSwaUpOAcxDkRox6sT9GnycbCqR5RGwV3lGF+UIo5aBm8twJ90rGCwkWQnjoiWCZq0/yoaB/
uFIHujJXlJtxXQOQRuFtqUkAZoawDy2VY9DV3b1kjCMarrG6ub2iF1+QWwPMHTgC5DU5p4uNMoWx
lo4IVUG6ijsPYNTvMLHxnQpFv2/qRl1Z2ouXBV6ZRnRMBDCL8jvzpD9smNEKUqeuGucYqkP5xTax
33UQFo79DMQZRORTYBtrxqQXMR5jQq1FPJTGMdOdl+DDmL3vBIJP5hzVESor1130NgL2uuvV+GvO
5r3rJU26EzT5jrfX9vILMjBFPNhRs3LpcrJRFOsDkDbniAizJvAnIbbeF07a/rk9zvyNzh5OYgEu
Mh01D1xskL45n6Ca0Ym1x946Qtt3PLrvw5PU6e2eXvma8MLllEifoMPN5dc5sVucDE1Pu3TQC1DI
Eg4Gclyan8WU+P5KBHe5Tajxa9RS3+sBqJedz4h+pD3U5sDeD8rst144/SGWkthyewyvX+os7R9V
XFDXGF/XFpLnGoA/UTmN2cVCZsmkTuAWzKPVTupORVR7M9jttLN0Os+3v9nluUPJ02QgXuwraJAE
yokzZTqbUil++ImPp13T6Z6pCe1YW5hm3B7uysyw5KF0z31GRXU5M0PtVKU2JueIlQ3I7AoNszcR
StZz2oVJsDK35YF7B/PKs1YsiZVFPfH864VhNQRk2uGxCbXpGAAQ2qC4GByo7OhekmSZp+dgIPVY
l72/m+b7yCgf8+ixeS4if0RvxyQdaX1I6hhsCcTh0VpdsTMHMBG3h1pu0f+GYpvMwZZGD+x8koaD
jmhZtcERKsgPO9BHurFZ5iqgTydVx/6OrujtEZffcB4RKQ7KOBpQaKSkz0e0nFFIQxJjliPj5hWO
uNAElTq6eivUlZLUcnf+NxSMceQ4qCwsBYadUYoNzHoDVJ/i6CnQuvpTjefQ3uz63svFtMaVu7aY
uMVQb4M5NNPLzqem1xoPqwJvKFO04zDoX6eq/RHTkEUG5Ih24Zro0tX50b+kswAfikmej1dLelCa
GYRcE5DwDp4/mFKAl5t2FCM87+rP7S930dJ5X099tnGCic8btLg28bXIEJOCNZHQXMY/rra8skaX
DKdYH2GN0P4METJxRdgXe6ePjYPu6/AzKIreKUAbvNoM1pw/5t3y8dF4/0mcTmMGvRPDLfZv04lq
NIowhHUWmcDqwldf7tZ8Nq6u84dBFvlPCEYeDdB5kCCr3LCyG9fWm09B0T45U7gCiby6iUzgiQiS
o6dlLDZRrZdaipNeeCxHIFed0j+lir4XubbtYjxpMu3L7a96bXJwFeYDQu2aHPJ8E5V1rgz+4MDq
Hm2z2BeGGeIeGOgBkIaMcBADB1DCt8e8Nkft3bUZtsSMoTkfU9F8kClJKh2EZo+bLs5em7j91kfy
C8XXJ7tccxG6OkebhPK960rv73y8zi6wkggwSkENT0nA55T1LkB57cswxnshO1RVbk/w2iVHpDST
IhkTEvT5gLEWlfogMEnRs1DzpjERQMqNr4Fj+fvbI83bYXkAZqlcnciMHstyamULDKVNFOlg+ibi
gOEIKqOKiwKfVMP+nKpyc7KCSvGE1Az/ZEEkr1wK115J7IUoDqB2R2F6cQClEYuFSZs9aBIVj4jA
CTbJkMaAo4hGq7CRIWiI8Ql/62QlLr0oFcxn/7+8DUErwL3zR/gQEUsCf2YhGNrpe+OLPgTdXQOu
Mt6i5Vk9dGMbPDujPP2p1Eru8OdQ/Le4GAfJrcqkXLOau7bFSHJ4ZGY1Q1mb1+nDjwnUkSOawWB2
7OK7pOp7pck+BW34K2jzlbbWtU8+15dob5Iak/z/H2nntRw3kqzhJ0IEvLkF2oFeoiRSukHIwntb
ePrzgWfPGTbYQYRmb2Y2NLGqLoOsrMzfnA+VzNDuEPSA9Rvav4qBomozZycxaDtdFDdO3O3DEpM2
xQo2ynaXTvVS511yPeettlWt6SiIZJDeu3yugaKpFi7jEvh8C4nW94/1peWkiUZVg34L/avV3ooR
92vUtEO/LVHUjgPJ3ldG80NYTQFUrDY2vqJLAYnNIxTRJVzeV+dLKtQpm6McctrU1qoLQ/w268o9
rYoQTu7sUdXZvT+/S/cWxU/qyIAIF+u78wHNVEQygHDIo8gXYg1UNeHi4ErKspHFXhiIojiFzEUR
jOfbKvR1pk6hYZ4JtXkT36jQH3ci7bcS8wvrt6hokC0vgCJQ7ufToQ41t848SqcxFF9kG53ZOHge
03gv59Wpz3EUeH/5LnwCZ+Otvraym1s9Cnpo0230kRbvMalUfwhzP1Ly+zid/LTWv4j+r0sqhJyz
cZff9eorRyBEzkppCTn0H3dgjkMPC8dd1BqSG2kU07TYT6TyTo/6Kzn82wr9MvpLK4nHMWyCtUqC
Vg2N4yQ4QImeSl+qwO3C21p2zby1Nr6/SxuqLZczsJXlfaedT9Sa6xYGL17HtZ5I8JexZCKQBVdp
PMfHolWNvTHK1UZ8uTQo9xiaK4y7yIqfDyqPzVwUaOr6o6l/V2LpaW7bQwJNro1kCuVTf3z/FL2p
kC0LijwgRxYYBRYaq88+Lku9FgFPPFUqWr+UNWyhJmhJTWXYXigXGhIbFOd0HEyf+qSOoRcV9u/3
f8SFSAdOm9uTb3ORCVvlQrLahOYYSzDXoXLUu2yodQ1KdJBVx1iTwWQMkt1tNVwv3Nom8iWyRQmL
CPRCI311jhtLrnGi6SJ/rkP51MP48c3UebDrBtpxlkl72jH6xwofssf3Z3spHPGA4PWAlANY9dUW
h40pMmTG0cDLg/4hm/PKR7wp3djYS9PDW2R5PlMl0Nbc5ryAyoaecEJcba9r3fkonPImk9M/KPT8
kur0Oqv1jW28NLHXQ64iw1ybTdYOAiG6xhhVt7V6465IGrhm7y/gciRX+Z5lGSjuk1nyP9bNCF2P
Y1M4IvLtwlE8XEpvlHCY9+V2jL04EgEd8AzsC+hL518jdltoxOt8jfJQd9+0tEn/mIH1u6jLf6Hw
xtdOJsMgL7zl85EiW000q0IcImoGzn4o30IwmqG8ZBvotAubxGQwEFi6gbStV1Gtaa26SYY08gV0
ohttLEy3AYl6eH+LLoSxs1FWV27VVMXUIKXtF2Gie0hAz7Bcqic10x4KGTUrZTJP7494cV5U+xZs
I+/GdfpiJZHZaqOd+1JvVyfqfLKftab0l3gG4gVwWWeR/yJGU/o+3yY1t+QkAlTlj9SSoOsEvfxR
HnA+x5iDNd846FRp3h51cISUvJFi4byvj3plpHFaCmalh7K4jU1p/ApXddpjFo1GkAAd37bdg9aJ
emdFZuMqqRPB5XYeIsgHko7iW6g31Q5uVXRsY+0R1rp8g338N63L+mM3pf2uDpXk3qqrR0A002H5
//VpcVUlDY+ovn5uDPjBaLl9R1HkTkEjIuyn20ZXr5I2eASaZ35pLQO1adCMI8RnhK7hXojDrA/z
ITQq1WUl4e+ljeZRr5d2dRTLt4XewyooIU4prRb8CsfINwvMVTpeKIeK7rFXliA1tDr4FLbRAFe1
uuKQpi6E6eEYauG3JJgUAP1D61L3QnrCGr+Ww/Ansp0HDODxSbEb5brQ1V1tOXdyi7p6aUPvyvGY
baAcdNmc7sY6+YEYevbZhCm7C4c085zCuFHNRHG5kxxPdEmE1wrUablGQaMvjoMWfmlK+wTbN3RD
FRpjX02/m2D4StZS7BD4wjjKkp6nlqjXj86HIhY3RtQ82Wlxbczyx1J29vEo7bV+iK8Gyfk6dPIX
ZIaLvVrD3w9nJ3SRjXmYZ+tmcsQPOTZvEqndgSr9Xg3ObTlgoJlWOs6FoW1+KAxcIbDcHlwUMbsr
YiVFxQDdgHq6jcf0pxhYNGQNZDfCsRE0vVV52TzImFeiG2AqYXcfjYMEEDk4ONns96P2CT2l2LMj
mQ2L2uCaQ5a4phF/ScdlJ8r82ijHH5i33EsI8PtIfzzMwdhfIczfH/NU7g9KCVjDTEzkMOs88coe
CyBtgmCCunEM2cLuKLQMwGLCqvcmZ/oW4uq4Mxvg7kJOnKPJyThas2VfJ04kbpoueZAzjeekXsnX
bV/2t7NBL1wMTnc0oqm5N+DznworaF1dZONer5E/V9RUvsmiJLtCSW/wlOWUKGXsG8Y8HjA0dDBC
LG+dWb3XMvNHgwOx1db6CULgVxEPjUd0rN02FfJBgmg6mjEwfafIrmM5Yp+N8bPjjIUrRhNt7IGC
46Sl+smxs1sjL++Vzr5rBvW7A8VV9mIVCnkUd88adIIjTpy2m6RK/2zVqDlYqtvohXWiV3OMwyl8
AO2AZ25nDCj2jMA11K7HLEMeXD5WJBn6QNmrQvvVoCHiIuD+oDlBdbAbsz5ZOKWcxBwmO9lOaU/D
XvEiBXUZPD+etUn7FEaTfhRpMj/oVb3gZRXLM8v8oc2sayktP6hZa+3NAYNg8UKOV/TZjfM+X8jl
X21hQXyI6HtJ5Ylq5+QCZ2PuHIo6l1G2nbrxvuv48zwLpyugAKVnRdXsarzT3dSUa2+Qwp9WiRAd
YnzDPpjkeme25uMAe3FfVPEzCkpQNycJE28JHsUwfxxC/YSgZuFi5ZG7vL5OYRDvRZD8xjHzCKoc
FQyl0Q92KamAe1kWB5mCTJE/RFFx0iYl8uI8s9xMn06tPEx8OsNTHIvA7ew8PgLWvI4z49lJ46+k
m7B368Xb1JBQCi614CQF2l0FeHsnYGndllkgH3lV9V4A4RERibY6mBaRrEvibwGuNVwC6QGWze/C
7D8VVbBrC5hecbkDEl8fjcr+0E/OVWnpDUl1fYNWB9KxCPO4pY7vpjbwIVpjObs1kF135Jnjiha2
Zm+mys4S7a1KEdZLk0g9dLF6Tcpw3afDLz1SH82kTneZgdo/BHKVvoXxu8qNh9RsexhhkfXHkqU/
ZQHhE8LCl/dv3gvZu00OTSEK3BlV6FX5y7aKfnassvDZ7Ak7WmTfkj0KSaTQWJTrhMhSjZSNBOPC
dc+gS6WJiiYKmatcUzbq1KQFXfgiTiavsKMMLWehb1zAF6dGZZ08c2GTruU+MX7VRx4Q+aIl3t7C
ykWupVNk8GFj3UApnJJ4i+d9IeU8u/FXmVPWCxiMpsOQTfk5GQy02qFIONWP9zftQoIG2Yu7VyYH
XHy+zhOZvMu1Me6NHPHGZo+G+UdtGm5zc7rNO3OvxvNGdvZyCFY5O+1Y2s2LEwR9k9UhqZORvCzH
CkQSAq0Opeg6cpo++Kzk+gT6Ha6V1DbKlRkN2S8jDgOOEIbl2BUXaXyvlWH2abJGuJACQInpyUlB
rG57buFYGFHrDlyhqYdlWdAd04Tb3QMaZmxhLC5tDhQihJ8p2FOWWyXPRWxGLXrvmR91xryzukQ9
Iv8qMI3p/1aBYsk04XGgNQZlhvfpaoOQ+9TsvpsyH/MaxZNi5LJw0ugpAYzJ7v2zcGlWSy8SzIEB
cP+N29s4WYM0MqtUIieo25+Qs761SPd4749z4UnK9lNoIA3h2FmrM1DECVAbrUL3q0UtDp/g6FOP
QBnsQjhvjsk/bIMgChow2nj0XJwhlU0dXCzEZWdVahxTuU2zCOnZfuqtfTYDH5TiRzGE7b8IS9Q0
KUwtbCc6vOefVRM3Rai2deZnk2Lt6knWkAWa7I3pXFxI8JU4wLGcDHM+ShBLkzQGTEcr1PGY5uYj
yj6a21kdhD0R97dqUKaIbQTVBkrsUtQFtEWxFl7V26JChd5LGM5N5jcJ7LXZUD5MhfIv2gj260FW
s8PUac5Qbc/8ALvyD05Z8HUHUnSkQ27undHsN2LTpVDoUIYxqWUvDJbl8LwqBAUVcb2KisyPR9NX
tOHJcorrwhiT5R4OYal3WwWMS9cKe4fpDdZzKKCvYrwtzZaTgin0xWiM/lRYFKRRI98ZNXbr6NyK
rQEvnv9XA66mqIg2nWd0onxeigWxct5j9nav1V2/cWFeGGgh3GHRTW0LVY/VzJKM4nNn9UStQlPo
MuWF4mLWDYIpqIGDvh9PloOwulPOBls9xq2uLFMcTYhbo+BB01xD2X/KHPHNhNHoZMqx7grfJA/a
iGMXJwm0dYFL4h+4Vj8YpHKiBDBkNGbwinFmRbvBgKp16VtvKYFfmqJCnkNgJnoBMTo/mwZMtQQa
YUq1BvcUX8O+ZvYbO4dTagda9g0bd+lrNjSD8jEV4ah+Hp0hz/bvr/P6uIJJW9Dj1KZ4SyM7u4Sj
Vx/IqCudkPArRfS8eswd/XuJXppKXuxRhvjLu2gZi2YN5SkZEQ2IhedjGRa9IKezZ19p5moXjHUH
r2fgrR1usWDWQXTBudKvWQo6cN+5/85HciCEZgi/0SeRzeBDZAAY2VdOKJ4WtabxSDlDv9Jamnuw
q8Zui0NxYU3xP6HgQ4GWlV37HqUmSIYM12m+yOA6TO3HIg98SRmuUZnRNr6TddReZrogqV7gpwte
83ymU4DLwOww07EeSWCnMQ5M5LMptW8MdHFSi9+CpRjAeteYQqPQWtpg9ugDuIvhuRSYftlJZ12r
RTt8oNHw/a8PJskeT3dgmUAb1iDiSo7bKZmKyS8UjkiS15+bqUdpLbRaWPz9Birl4jL+M5q1SiJQ
6AxrqBRsWTX+tKcgPJT9uPWtrWPLsleoMdAQxbKO5tNqr8AqaMPs0L0bnUY0NypUyUf8ctLuMM+t
Fm18bS/dndch9GU4JAboMNOxZyXPj4ZWq9C/mkr42Imkn3XeVP2OrBq74VoXdniUzckId4Haj8VO
MmPzuxBtJu9ilKHxu8hr87apTOsDlX7pQ2LO/WdFFo5XjPYXq0RgUpPS31k1e4i3oNjSjXdEaqv2
HDMzCs+ISejdthibp0Qpta/DXEyPsG/LP1mttRkVLceMkKRVy9DLlQoVMD2qy9+TkbSNZ49pqX59
/zhd2mBeQog6EYTesn9GbWxEiDKtn1lx/znJaXN6PAT0fiOevoDE1qsOYAXVA95eoJxWARXCv1ks
jxRfDwI53cmiM36Xox43+0AaW3iV5tTXOyx9UvnQmz3XZzGJ0irdwe54dqa5PtDxnHsqjgpqOs1+
eElpEbRxrrQiU/w+cKDVBB3VNwWm8UcRzgPioNpcf5JKPUSDBtqIvcd5zfpZVL2cnxwlwp4kLzXk
Na3c+ByizYlmdG+X+gHWXtk+lnpFMVBowV+TLDnyoAAo2hMO2VR1dQZllP5KeRJ+FaR4a4tBqZId
C2DkVFDzeEsD71KQwhWM74tbDbD1avFtPSsDUw4mfx6s+EsFejCkLjol4S2A1t44SrLUyBs7vny1
6w03F4QSenFkResptp1orLiFgBiHeez2eXrUKCujGobacSEiD4LURii+dJah6hKIXzyD1qGxiKOO
pp9glnk7uzkAKZrxHI/3v5iXLuJqYosSPc0xPpy33WPF4one2x0CcQUQkW52gzDYG8502/LvQaKW
pnySsxPKzUMPyo0/6BYVTinbNTLlzsekuJtmCTnZCdnrp9lqr2LrjzNaX+zq2awrV1L8tn9Qor9m
1cggcLHhRqmL6IfR7fmZg6VdLIJSqp9EjXXdq3Z5Cp2+3Qivb6WIGQbUCdJt6FgC214dba4sfaKa
ruBuaCNp54qq5jGRTSo1q57/NnuDPU2f6ajzBwHaHF/HWqENEidW5sVz2dwpUjnXp4hDqZ5gyaHU
i7CF/rHoUnRZNEF9ihvWoEMR0y/XPcC3yadmHNovseo0szcmjWy6UdfXGiSxuUL32J6VG6WXy2s1
NINns8XPBgUUs/sRm5XyxzK6/PMgUvWjhX6VfEXHXwl3I7opA1y3LhquIlyNUQWmKj66zpiaiOrl
Ol3ETggx88VmRXrAPRKl4NFuStdqZqf0qkSG86+21fSsFKMTnVrJdgrf6fTuyBEeTazKECn1hDDH
B0k24sCbEOYuPYR6ix9NYzfGsWpoeu3LUXQEhkBPI9emZYLjSaXm36ShiumBQXpuPQ1q3C249exP
0qlmtlPyKv3pOJP0a8yFbiBz0/QAqjQjfzYtHJpcNPNShHUrqECHgcYRGEKaUPtRBNn3hk5Uc3j/
s3mrXgHL438l65EHISysrt2ii5A3nYzZb8PGFTJyuWpOwWp0R4SONe1WAeGVfVCD275rT2nTHjtL
3Cb15IXIprXOllneG1dB0gDeFzBqqKSiFrEmn6daKDnOHAgfGt11JPWu4xwRwPLmOjpB5PLyMDkC
enN75/uUBntrvM9D46TU5q7CS6/4hLLRbrRNNzW2NEaUCwmRyV2JHZIG5+ENBSE3SQXasJx9jsp+
8fnoE2UX2ovrdPtLKEAtQ41a+WLs2/yKaFVJcniQASUVGdrJWvOXbz9WCrGoxdWK5Vqs2M4DR90g
uehMue4HczN4GO8gLWjXD3DMnjfOiHXhorKoIHFSADlA/1sdklLPUy2mJ+Urs6wlmAzYbQeicQhV
Dwzf2J0c5NHuck2Ln5MAYVB4xMOVkzjIIUzoHwdS2rqE7O7j3GcSbE2hyr3LK+FzYiHF3RcaqmI6
Lglm1Rpfx466g9tmM6pmJQqX/RBmzylj/qwMrLsm2WrpcRdFeb8URe6TMmp37aTTwSnUunkcU607
cvH9CCY9O4CnGnyMAJOPUNGCew3Oxg3ZUIzi+GCNEV9XjvK9PgIEKKsw3iHrkN9rGoRedC/VkyUL
Mz8Iunh7HQziLlK70jNZ+i9FaUG+pJm9q5xy6LxsqCz6eJq+j0KzpdU8TJ6tjTw9uIgf4llDpasY
kaVwgnhs3cYxhG+YSM25Vp+HIX/gjM9dGTXPsTEbt5gHt3vVKnXeEHgIXjlzmHtOVBYex9M8yKIS
HzqbbLkY5uRY15p54wT68plMkzfHeXcD4ijzlInl7gK5dENhiS92beu3SkOLN4NQj8o60Nx90EbN
Qx2aumsgVssJHuZp31SN8q3A2pwYFYu2dRWcJu5bJ5Bozua0g4zUMT+qUlh5qN5kNzgaB36D4u3R
iaLuGOqFsY+0cPDMVGsjV6+EeK4VRGlVp+jvGxM51XA0xOepj7tdhtD7AVfz2NObhriawMNElFC4
kFEXdvEQHJqa169TFPIhcdABz9MIYLGRV3e5EuQHS5vsU+eo3REbBfMqsArpOqkS5Y4UdvCSQFK9
IGilb+ZiPIGa8vwj4hVyQEu1rHeSgbDaQXbU+juxL0LOr+q+lCJ1DmEiPRR1XY6nCUuKHyrqZDqy
YEWKoYTCOKUMzhHM/O8CjfrTYOElF2PHpHpobifREUVq4VXakj0qmR2nx7TIMkzsEV3He7pHoDWo
BvQqdfQIn2ZTlNyZMA20ZsjcRE6dPzNoNGU/6V1Mh3MKb2Wr7AG9lf19atpdvXEVXAhvizGMAZwE
pC+PgfN4EqFPFE0k3L45qH+iAC+a0jS4Y80Nzc4LGahBAqqRZkM4IhE9H8eGQg5po559e5wU19ZS
dbgO6NF2rpNaiIbzqJc+t226Zdr1xp10uVqWuP0C1EZCZZVpyRJ6kkHNVVfZwy7rDbKFuyl1rkCc
7LP6abL0nVEsoug3OgjqEQIUWjIIN23VJi7fua9+yGoFNAZV4YfyQxbX5/o0O/G+LIerMlD9JaOx
etSBVHqnGdC1hpZLYO0iu/gySJpnNd8kseXMfGlpwHkuhWBUxhGkW87Gq7paPSK1V4ah4avABKSr
KMonHHirNFC8jEM47UUbVONvOdLtq9BolSfJaFP8ewtpjD4gliy0Lzn8+oRkyulgreEN/Nc8SsBO
JMm0ChdR6DfMGF3lVk2D2PTlaUwfrVFWHiojqp7aTBR/Ca1ablYgqCTKcN0Xcbrz1VC12goDkel+
mYTyVYGX0AFJgQLG+5Y+xaWLFeMnmEXQ6QFXrdYd6VlCmiTrPooO1S9dSTTfmVLjKW+a7AN1642y
wqVPHA3Ahe/OZ/7GaqrKpqwqpNRA59oMXAtDkn2r9MoJgZb80/tJw8WhIN8hO4fqFZCR8zWcMnKE
Hi0VH93cUtqnkyXHV50yW6iiItK7xdNaPpnV64+y29I4pBdF+W1Z6FcHWNJH6g6DrvlWnWrOIZZa
615IndIdCyUOu+dcwQ9pZ82dNO4GM7F+vT/bN9hlnRIxQiO8rCDgWhzQ8/EDOZuiMVRkDN3nQD9o
CAiTN1SxM+2wIK+uSt3ob6JkbB6retQ6b66AtqGt2wLheP+nvFDEzpYCNiCvC9JokMyL+Mn5T9Hq
Jh9ao1HQf0Z+zjWTppO8DLGMa1Hq8ZUup08R9ehdqpmf6sJM77DOmp8lI3F21thLt2mYfdEqlOgC
aeI9FgTzb3ganZ85mfYlKgdjV05zA4poNPc1nCIBQivQy91gkAO7sdlrwS7tEp4GhW2jdG11lV24
DT/jm9llCZYJWo7oSteo8wcQfSGY6sacf/bmnPzo83J4kGyU08m3JCcFp6WhtANCrbqqZke71mI7
/6RloVruytFWqo1axfp7ZAPBcij0hWnnLKjU87WLtQnkyFA7vnMQ6dHOb4psr08f39+hNxIm61FW
8V9wy5v9hHgA91916I/SU743bzThyc/B03wv/e3hXI+3tHZefRx5bNQCqNQiVuDN99XBCF0HPQ3F
7Y7Sr83Rli/79flbjfbmsbBYFadB4dCjcXfwwuXPOkfR1W4ZMPnuSG6wb6/B4ry/qOusYhmVjw9B
Ub5/OhmrnesG8C+ZGjs4maR7IKPf9Q7rkDy94VTuRLZVbrq4h6i1Q4xYqv1vZGiEKuRyihPHH//M
993gqp//M8HykH3fXtV1922Z3uvhVuHUAhKa9wi6+7rw1FvpKbJd/WfyHbgJ1k7vr+Q6cq+HWt1J
fa6iazeykgj6HZBC9CuwHiHyxO8Pc2lGSD0biCovUi9rrnvZJkOdhxxK3HOEG/5+WT6+thCY68aM
Lp3I10OtgnNeaOoIhom9Uq9EfK1FG1N5w318OXyv5rLendQWs4qOC3PhE+uP1Hx+84Vpt/rPZT5b
L/+t+ax2qM5sDWFo5tOAqJxQz03G0/ubc+kMvF6x1XWa1PjaGjUTMrqrVLuLZlDCG0nWxQ/21Zqt
gqCTVFBEMyZRG276vTqEyq48dMf353HxM4WftZh7cCnS5TgPfTill/Slm5dQO/6RP1eHl33hH8tg
29/ppYV7Pd5q4eysS8c0bR2cNW/16Eqv/Tw4/JdzWoW6WMy9VI9cHy2uQJaK41Alz244NSewKvui
1D2tsL4pmnTdKfr93OaaV1tbcopvYHTLmX8909X+BVNVUUNg/xDn6fGqq/15chJsraY7e4CvVcjX
VdBf9fBTJKX8UNrfyiB9bJx6Vwb5Y1eMqGy3nsJb15RqVDud0i2dxWB1+FvIyfqXrq6/uW949/5n
T2RcZAAxb+3JxravCaTNmBnaOHHMoj7aWZRLhHozbUmOXgwzr5Z8DW9V05HzVbLx2s9I3XGdvlzl
/Hv+TJgpD5tX+VLXW1/lrwdcBc4irQod38//xDWunkAiqAHc126Dpy2iznJg3hts9amWRho6iP84
fl//xAreHQqU6tUbLbwK5EPabbAb38hn/O+pABeE9hBUp3WaItEo1vSO83vtnJY73MZp774emdrL
gkq/NlOUy4fknxFXiLwcua1kXsJ2Fn1szNtQ+/Kv4jb9+v+flHoe7jSl10TdL3E7PSQmRka/8K94
P/xszWJ1JnSzkftWMEQDBaTY6chvjOmH/26M9X1atGHcBjkrlSe7eJbdqU/uIVr8l8OsTpyjhT3U
IaaSz0uwjsS3fLOysmzq21P9z46sLgQhzbM9Vmx6+p2Lbnjsjy+pgf5z/lwe/t0RMyDPctPxJF1D
deMSLwWl4/qRos+Odorq1NX1jYv74gH4Z4w1glWCsE+QZ4xU3JuCM4bvXv79/QNwKcNBc/L/5rEG
r4pAgd1ZMUZHMVX7VkV/C9iDaotrGtUCiwoP1M1VR8OGFgM0OB/8SIvdoL2LtPRGT/ufnTP8aQk+
qTE+ReH8+P60XvQ3Xp8GhqV/Al0Pyzv6sfLq6tZCEGx1X06+iCJT9nKpqr7KOYjE7wGvtHEf1vhS
7SXoVuVjheQmSL5pFt1RIAFR44+DyK2CHVrwsdADHOkoJM6/sky2hue0lSmd4zbQJz9NKzAQxWzq
MHyM1FJkVxLuEr/TwXbKUzNPysmUHLDHuKS6Ypa0bx2I67KzzG92ZUm4gKGjY+0kvKnyXYbKbeGZ
MvQijGZbc9xHgdBnLnHJJvk0Rf6MXwecLaOSwq9qOg+p1znNeMfflGb7SNBNcMtiioKbMrDyP3bQ
jde5HtifpFaov1Q1W9x/bKrkviRHo6+EpcAcSe/m8UGeS6f1JITbfxvTgGSRqg0ZBqg9TZujg9ZJ
cJzDoZx2i/Jo+un9vXqTOrJXYN2pUlOW4z25xi2gU+IUsaMMftO35hGBqfA39Mqh9nQsAh2XSbfH
Nsl6NJa7thb73Bx05SHpyqH1rGC0qKBAcwk2MvM3lSZ+loUoH+UmzOrwxVud3BiDbdap6ikUJpV0
naIFE1zjchtouyINy9/6jKwOxZg84R0FqtfMQbXjJYdzqrkB/l5i1+o0LwUvfgj6xCjErq4CKNZO
kDXx4BtV1u1wloEChUnTz8Gmd1zA+NjoHFzaEqCnYMPAuy5iHUuwfVXI6EKIURYuFmxJLDd3aVwn
DygHy7ReW6phuwRhxAd04Mzu2srVMr4q5zLzZCW8NdVGU1wLR6p89/45Wb9jefov7ZKl9gdI1Fi3
YY1O7o22kWffCObkYFXOH7XuUAYWgXUQVuyW9sHo2x9aoxobI69fUC8jK0vvF4cNREVXeW2MkA4Z
s0ojpQwdD+AEC6BmlRdrOj4fQXrbR91G7F/HZYZkmxWCJpIXb/nuylBmZlRoAq5OYd40FA3vqyEP
9u8v6fqGWUbhe4KWARIei8nVNpd9aOPG0Ml+lEm9h4+ZfZXno7bPQmv23x/q0oQQaucaoNz/VmrG
SexCYOom+5j50s8wlKL6WvRhsiUOd2Gvlp0C4EtWiYb4aq8KyXSkHo9uX5Pjzp9DvFvtoZ0IoEOC
gNsIgxjE28YBeVEhPf9AF9UQBGAWfQLI/KsEJyuAx+rxDJkW2HS/D7sCp4/EUfGOVrNaRfzedmrJ
pbDU/qlCvRw8gSNhgC+cqj0VmCv3LrYwAy6T6IGG3oCou+12fat9DPrBOEAa7v4Mah9XO8NU+8Ct
G9yaXPCWtuLSTrJ1X0W4yF6oorCxwapLoH5wvPyCLPcIwLJT/ihTfu901KljnPYGt4J8rsAdB3Hd
FrPydRYZuBRau/LXuk3NG2HN6qdGVsoB73NzBNIvgrRCpSDXHoJRaUNvQh/kwZ5HZhfJ9rCFYL4Q
gxZ2Ep4P1NY10FSrnURyBeImK+GXSgLmo3DGeXEwpkjo2WkbSl7bBll8UHQrAxYBstarFUgAahpC
Gy0rXu+uVWfl1gFbhl1vNTp1dDWXnhWPtvPQiMuS2TpFOoMYncz9rLXjHX3/wKbHP81/CqdOsTaP
5qFzm3Hurusk0zZiw5sX1fLZLkPTqHsRk1wlN71e6alUi9mPRIaXVTVW6YMV6NJjk6CBSiMIrZys
bOrxBkvt8Yjqa/A7Di3tC5+norl2L3WouyCcvRWi1y9LWFZwyZa/hUhNhXh1ZYb9gKtwMKSIugQS
uv21VD3yJwWQIbU6ZVaYXIdW1l21bWVtFGvWV+QyNHKQdC55kxk0WM+3xSrpkk4mrAltMZbBhl3v
1TuEEO6DTVD4xaEAoNPCZ7ffqNzlaZJHSNymvgKA5iTUpPAkvinPHqACJ00o/3k/dL4pR7zMDT4q
CsMG1ek1cTMT4GOb1kr9tDF3Q2Rdaaa4i3sZYErwEOTiZ5eHKsQJ8xDP0+0glI8bP2B5zb4+88sP
gOwLQno5d+RE54s7VFNKlR8pOyPonPSuMLr0yZ70IQCOaLW/QzVQb4YhmQMvAt/yM2/MQPWGUaJD
rfd2BoAxVrWNWvD6Qnn5TZgjv1AcALKtwoNUTJomsJj1hSRZwnXUeeyO4wjBb+NkvenZLyNBblId
useLwOlq9lGqKFasiIwYC4jPq6FMpjdZjHiSO2SVXpP80BL5SILsfJLHOZ73SpJUKLfZ5fCpD5pF
G7RoLJCak9mbLt1T6V9Qo0kTHNIjlENgYq0SREBM8TAFI3y2IXI8Hju6K7p6C8S+ThdeFuIFErA8
qShLnh+DOFMKNXQgX7VxlH4UtWlB4NWzvWVH5v79I7e+xpehlq4qiR4de3qF50OZqgQMIjJw/OiA
fmYg3F0JuHiUhfixzzWQ4i1B0EuTW2DB9gsHCVTC+Yh4VlWFPDAidA/1UWF3jV0Mcly4fR1OW+9T
/rL1B/V6sNWR0p2+m4PJhBYrqwjHUa8QVoVAZ5K6oLqe3l/LN94cy2LiBgaHiZxyabqeT83M5g7B
APYNxZym2dPBzxIP/gy3athgzAq0tikfsE9VSndsnOHnENUC84aoLrRDAKo2cedZse8Fq5d6+WCW
tQt3t6bEy8D5bSwPGmQ8JE/wPjS/SlhhfacRVPWHrg5V7aaJAmsL0PF2u7hjlqc9PnTIw61F05JQ
6hDgjJG+syaIJSbvQwNX+DQqXTvkZei+v4YXYjCerLxQX7S1FkOM8zVMenI8o3ISf1TEDs3/Rx1h
kNmcb2zJuZnFvJfNInedvvcTu7mym3kjCi1///mJOR9/Fe46NHSy3pEWoa3sbqboT71J/daoNCeK
7F+MhcyeyvPP4WtYa+PGtc5xUbXEr5cryQPQCAE36CcwBmIux6cerGa4USZ++8GT6tmIVCHsiaHS
Om+XTJhGGfbvvqJiNRZ3A97vZv4/lJ1Hc6RIt4Z/ERF4s4Xy8i213RBqh/dkJvDr78O3ua1ShSpm
MZuJGWWRJCePec2xCUikOjF+U1eJUJyXC3uKkQEKI9CuaFGdvVPh5vC0Ua5AmqZcoqZK5Bbmdb8X
iW3fZm1avOiVLXb+lDc3rSen+xpxpiiQSXu/zJq/SZCxZ+LTdkgXEQPDKp4RI/V82vbC/hLUhnXj
L1YdtYZmH5w2aT+hSGkivJRkJ1hY9W5p3WGvi1RswfYTbirIT2nijEARLbGNccHpcI5S3ePkAiZZ
+t67ZT5dzCEyOGM4DhnoOacutlNN5x7xFXubq9r6kwHMezaXrLlfCl+714ZS7qvAmzaTLYaDPbrG
bvSG8YUGdx9p5NhRjnHbple13OhiDvYkPhYyTba79etY21JA9n+loaUbkUMkYtn6yYvpjoQGZ2Uj
q8D/PNbacjf7TvviZ0I+Lgh8RhCY7ANV7LBrbH9+SWZBqZDP2oramTdouTp7U5PP6Ar1m3rqHn3l
TBCwPbVtG/dzXgzUG0ZeRmgTVg8sh3F1YXbP+iDGne2MCaY4kx3BhjGOIKKtb35c6ke91Yaosotu
w2XtH4IyQ49l7sttMTjOxqxoDjczQkc248qdqyEG5NtavbPNTttrjuai+CjzoQ8DWmNRlyztlY/L
eJ8kg41EwBYqOA5XVMNvI0mFonFR1kZ57ABTfW2TQfzhCkznMO1B4IaNnPThMI7Y3d3WY9wNkYDv
mIVzDfZn72uJyrdlS6q917MlqKNajCrYQLCoaoZ7NA62UzdV1Iwqv9r1vvSR/o/CTujFPvm8BROD
RTbdxcjIA71vcSyeKRp/G/a8mysMtmV2pdC5EOMJuDptXB8fy3f2JughFdlUqPzo1eUGy/E00oVr
box0uSbBue75eXT9d6Wzd5KjHG0jcZUfZ7dTxzqwsht4Bck9DMSJgR8Di4+vk4tPRsLGU4EOxJf5
7RmYq2SZUqcm8vgLc9rKL8Old7I96p/B4eOlLgQ5iMAexEmaIpZ7jrGkoQ32sSV3r5WLazn2OPVM
pmFzhzcBEOmDUbTK36VD3fzCJ9een8HrJ87jx7/i0v25qvFCi0IuaOU/v33ipl0qIYNZHI1hSB/q
GUEp5BAwkQq8bJ8NiwxTPzO2PlLdER71qF6lhLiMbtGVXs2FrV85h3x8qyDJO3grSuFK6YNO9Vbn
829vruTe0gb3SSrzWtJw4VQxf8BfgkYykOjzJJbkZdDqHgkGVy3aEx9UtWXUP21l4aafAP7kV0qi
S5EFCOjqH4ak6juQq5RZNtnVzK3pNvcjIIEInBYUCHwsWzxXfdhd4Wh705Xc6MKO4iC16iyD6MN/
+Sxz9rW0TjsvlccurputY4qoLpo+SjHQu/KAFzYUSiXjKhI/aEHn+q14BBV2IDtyrImGS5fK5zr2
uZCC4UehXTNAu7CbUAVXoCsqIYB518f+pwdeNb0hpz4WR28xNl2m//AGoUfGAEXRtuudI0vqfs3K
oo+/lEu76YG/pq+A9RcA6bfLOnjUGwZG8Czbbsknb2PZWtD59GvWke8GHKtFj4fuN1QjOsC0F96u
5BqI5veeI47T6IiNP07TViTTci/j7JuX22vuYfRTF5JVLxvbKcjI0Asvr5ye93X8+itQAQYpjazX
+elpVxg6fSNGDYFX791ZlTeDA7Pl4129dHJoS3E4KYCgYZ/t6hJIFNwnXiYEiM+wSSKhw5ZuhXlj
l8H3j9e6+ERg7WjergIM52VyV9R1uow8EajgZcvIot71nuZ/+niVC3cxz/H/q5wVBIsVD2oxlnXf
gs+1FvRfOTiIuHtLfoq13CB9rCA9fbzoxUdjYLtKvgF9PjdZH6wJYl6ni+PiqmknAxs+p4mZxMer
XHhZHsZ3nAcgTShunXUzgtqDrFTysgobD+feCGc7PTaOdqcbqbpyHVz4ypkVIFBFJxdHtvPR2jKp
3kYNQR4NJJsKpBBEnD7EDLJSo/w0IzYXV9OVy//CJjIt4kJey8mVZ/H2uyul2xmYZHIVAthH4ctr
tslU+Vde1YVNhEgI4IoOCrX/+SoT9uMZfDROvFjmXYFz1LMLGeGxXtwnQ9jXgFmXHgpbeAjWvLZV
Ku3tQ6Ujr6YKcnHUsjwm1/bmjUhI5z8+GRcOPSPZ9WBgYkxWuP6Kf2PykgxB1ypxLI0Ce4LhJ24x
eugo/1TLclNQnlw5HheyJxbkNVGT0mk4vwTWQSgjh5HHklaFWFOGj5+OoGMMdv3QzirbMFepNlhI
FTsl8Tv5+HkvvkQHmXQmvzoExrOrtTZMMdVDMEIajrd6POyZ4mcnGTO5aV37yu168RViPUHU0sEK
n3/cbid8v3ZTcXQq4ZWI7A3CgHhgW9OVWv/9FYeejrGGR4Lx+26lLixd03SDm9VX1qYzNegGTmGc
QFzIK7fp+2diKWROCFarifj5+8skpG5dSXFEh7X+VBV1Hw6uaJ8+fk0XH4hcASULuib2uWYkLPJM
7yqgAr7R2X/BKNgSUYPCv3eEEc9XwAAXFjNQ7SMDQkqE/PLsTHi0Y5JkXIYjNJj21A99+uyR09MT
Tcdr8u7vzx9x6p+1zr7q0mwkXCzWkgumu3nnfg26OppSQ98tQbD7eBff8b6JGqtBH4d9TQZQuXv7
dSep2xXS7RdeFvoyZhfFw0MpMLdAltpPtzNhLMdysldRkbURX8ZNUeebUqfvVpDnfvxrLmwzUAum
7+QmXEHnqlSenjJdLV24g0ZSb7Ns/Kxkku2oHK7FmAsrocqpr/YPCIzr51yYqRIGg7sWirGY7E3X
OaTsyQQL3yad/s8PBSaKtBJIi8lq6/v+J37GRoNrUmXOxz5Wzg2gvBIic4VjqGE1Vy7x96GaGELb
GQM6dDeoDt4u5avYGJPJm49O7uyLzPsu4jqN8I3fLUL+1VrzmrvWhU+dMovuCUOyNaM8O6u+FgvD
7mB7D7CyI9nPFW/Nv2aeceGLgIjC/q3qBAx+zi7vxSxkZQT9dJR6gLEMUs17HcDBaQYHs4mN+trX
fmEb4eEiHAHuhU9CX5/6nzfWlSzoav18TOYeuUfT+iPamEacZ6ltXtneCUzV8eNDcmEjWZIBj75a
sPOsb5c0UGdJtaCZj75sfpmQyvbBiFzQx4u8z7sY6vyzyNnbKrtyahu261gl9q9hCeabvBrgnFrW
tKm7erhtlUwPelL858kL63JE+Aww9n43S01gJqOibU7Hyta+eKsFeTek27Sdy3DK3M8fP+Q7rS0O
I6sBCWF0avpUyG+30lNLMME/m47YlY1Q3+PiEV/l8TBjpvPiytRNQ6cp+++1U7t3VSEdBIl66znt
LPVUo9T+VJVZsy+rOKVX3I10VBPrtmz05jk1iuLGGtNhiGBzm5HdecVN4U0KZFQ63LTDhPTCmHSe
Cu0+i3exXellSNc5vgMN1Ic+iMKjUUnjVNEjeTTBdLxo0xh4UYc5bP4fO3lAFZhLEkdhKtAI0c/2
odVorui1aR1Hbfaou5J2fk4grO7SSl7jL59/oetavF9aElSOwHLO1kpG1XRoXNhHPHymIRyXTCWb
0nSKNBJZnv0sOi/Tr1xd55/MuiaXMY1dXjXdnrNg1xQzno9d6R4ns/X2aWvbzPGUEX58nC49Gd5E
HkvQVGLJt6dJxjAmi7Z1j6WjkIcomjESqdVEZmHSBy6m/spt8a5ptz4WirPripxdhjNvF9Q8c+bw
OO7R7YPxoDWtGTYoYHwaLaSJ3KQDx5VzcMsmxWbXx4xdzw0LLSh0TT9+8vMoyA8hMbWpOWHPgwY6
A5ZMAz/FKjQXxMvY/hLT2OwNQ9RfgryK95U+ptGY69eknNaX9m9T+H+Lol5MpxBqNWoGb58+MDSp
Ggqro5cV8mD0WrobSqe/L3OsCz5+vgvnZ1V9ISMGYkBv8izk2qgU9NOSexg5GD0TZ7MQr+WwoFn/
8TqX3ij1DF0lGiEWwO+zgwpWwq9EJr2j3rHXoS29dqcLpBCKDJJQpzxYoxXSLUOqsMIdEncrB9ff
6Yn0ruTMl14pn+l6zQA+fIcVKl00D/0gc4/ZoOwosaV76LzWifJ0+aEsDbLyaExXLp1L2wwQbsWj
+2sD4+zpS81DG2vSnKOcJu+bIhkKqy7Vr6BnL3ymwFG89bLGNYYe4ttzkzLkyxGb4zPtA7RUXMzR
gkSbN0VcZJHl5VepD+sfPD+oLhnJ2vmlgXaeqg7Q7jqB880R+w8ke2JwJtusmvM4NHDZc24KwH5i
N8yIbjG9d2qYknRZkWrJpEI0iCzJDms6Mtfi1XnxvH5AK0jKAcBBEn2OW0p0o06EsnDk9uNVpmiS
j3bcDNsEfNweHPXriO7NrVPqQ5TX3nDlpr/0svnNq5QFgw/aSW9fg4Kr5xfCR4MB/Z4vrWJ8Cc7e
/PbxF7UGgfO9Z5oBuIJEa51WvV2lihs7zT1isitIIZaqLPdJM/kFEM1i3pgTvptNYrUR0OVrItbv
H9BYVStXXMAKhTjnoCxp7jdl7oHnV4uUW/SYaEbDSJBXjDffn2dyQAtlQdT80V4415HpjWJ051Ez
j607/QEehOiSdF9mzfJDVF6umSFcECZDRRrhPECO5J/0hN/uqFPEsrenwjqa5IFLqA/uXD8iBIfm
ZbO438nXuvKRKcPyW81l9hdci61FnrYAyO5cXVuihQHouM07C1OVMqjBguB+M5mh8vWmDK3S9p+G
Ts6IYwLs16/0Nvjg3p0ItgsJfwSNuTLpObz9/cE85A2NIusoHUS3g7G+oV7ftgVlqq1a6IrKc2+1
trQfHA0H4Blz6KoBKMzTYLAMde1J2HgTWbVr74EFPaVqfDZiUW8rfFV3o15IIP/qpwV0d1sHSRWO
DuY9UpTmw+IGcpvoFYAdQ2rOpnUhiPpZemqyytricodvS0ylrCY9389ILKIsmOmbsilFOGgdAqMQ
V7aFkv1+MN3nxu1OVYBfFIOjm75ZBx8ZYIFmdn/RmsOCA7lkZdXtPRZOxkbvOjM0NO+hsJSOgZHs
7xqRJdSW/V3fjd/zZJju8tT/3evVDSNWczfDaUP1U6922D/9MdMmDh0ZZGHqtB22M/MPSoDgborj
H0ua/tT9EZUea1BhLEH8KrlNs3TaAlY5dZNqdy2gz6ZfVOjF2FeheepvlxIVElEPWZSjhIJqoLaX
untC3skMl3xudkVr9o/Kn+Yd3nJDmA5Nscl5D5vBBuFMKd5GQZx/XkxfO9YLg9PJdX+mMtAPNkPV
F9gCalvF9R63HxDKi3Or7FyPtBRujt90BaY3i7cZne4FtJX3tG7AWGl3KnB/ec5wvwzNsRvlHPb9
Kgg6YK0TpC/dkm75oHe5PpZRGg8LmNJCO/hZ+VrjMVRmXfxpBuYeBg6sqiTDBcXvHxPNPSglvgHn
useUb4GuXv0thZZuXX0ZkIczbss23fCm/L2d1dDVuszeojr75InxS+Yn98GURkZWNWiIuTSyjHjv
NU0SDg0a5IFy/tp1f4xH79Wrewnwq903unNTNZ5718zdfsm1nWztz2lVYkxVZx1AhtQ5dJmvQady
UXWsHB+XnuSHkPB2hCHlph1bLSTzkrdFn/8E0GqgFiVOc1HcAlR/9afFCunpPmcZMolpQu9HV7q1
6U3gVlnbviw26YqsigCZ23LYCtxDdlPsHUQnlxXKHmw9ISBs5PShU95JaCr9NR4z69D5yGNYsWR3
Yrs/KMPHpQxhlDCb8q+5Cu5z4f0mrXVD4RmfhDPfMGDZkCcvu1p5bIPZhhLtPcRVFnWI9UziOZ0a
YVokkebYn6vA+uUNBtopE90cmXSPszENB61bbpSDcVgxfG7TLohMvUejddBvZGLEd0lbfxqH4Zsx
619kp77SVUS6H++gbYFZZGj0+PFOXgrVBSRaBLEWbT8hvmeWvEHe7EGo+QT1dd5LYR4SrTlZdtVt
WxeYS2WttKFURUZR/5hF/Qn6yny/VPKXiwDb1qyxdV2WOoBtZqrV/QpDuGZrefYSmUnZbafcPWWN
lodpnKb7su+nnYf4fNh2RrnBu+wbRHgUGr3lmRbs01R5R+EKZKAHwDZaRU05xu1d4WAFVjbA5EQT
32l2hj5JojgoS/I1jfXf3Dy/NV/7IibPPAZe+TmrZI6znSx3o2m8Dh1A6xKwv2WDCSsXdayM5J5/
4eyVqz1a+DWGlF8d+U8573uzsT4HpavuMITCGmyZj13vPzqqNu+pUe/WMttrzRoTW/lFdZrYzFr+
HcbbaxwsY4hQHtarzrzXnfoeVxl9Y+XBuCUw/W2xxzvBaBUP1uKsDnp8Izkad0vnRoo5575os1uj
1r4Ojj9FXeMlUZvEHsZY+M/Bjg84ad5qVpb/cLTuxnGSn3UMpFXhNbYP3PFu8NuTbg2HWeR6WCbq
kxO0v8qOSWxmc431Tf8rcfPX2Ur7PbD3X5Y5glExg78iMO6T2PzJBQhLLq2+JJr3rardk5Ob5qaB
DyO7/i4v3B+gAF4GYxYY6QaPwPLBri1SfdZdkaFJ6yIVn5OKF+X4I3OnZ4b/W2f0XxyMMLc98SdU
tT3dFTL/sgLDD8Qnc+f0rrj1Uie9TVU7QSqJu1uCvMAQjv5tY/P3uiT1N2hQom1N1XVHe6mOCk97
Vra5d2NMvERlvHiZ/Gpq03HgRI+1n5wCIZ+1RL+nNxEGc//M1fNN2JMdwqHcDKjnOamB9qCGprPb
twhtNYa9rfvsp51j5eEA4zp0yn7qFnDoExCMua2+TBlO8bq392SwpSTDYggtq0ZWEzKCfNqdyqrd
aCfbbIHeOTGP3zqDPW2wpWsjZCiZSOZWNOiwDOrkYeiGh7mLH9ysvJ8tjMHTdHisV39BqctXffQ/
iYAwNMJO3lEav/SAijYM3u9Ew+RWt+mKMmsJcc18yejsTH3+WfltGdHV/5J7HRZ+aNZttdTap4v+
tDDkIs4EdyJADljPOTnSD+7TCmmjZTk5jXbvGvaRvv0vbCoeel/8jifzB7TXvVmbP6tZIbFca/vU
ib+SOb9WA9OspjJCSzqfYlkfnK46eSOudcr2qxCw+qOTcCuQrn0fxxnxwKzB0rD7GydE9dE1X2EG
/TAVgaCNp53RV3tb4EC44Kax72tKC/iyB+CNNx3N4JILrqFBFXad54RO5z+7hWvByeJG6uriTnnT
D7taHE6h+VR1dMYy7SbRoNhLnD82CP8fglG7iaW7bBbNN/cBTmNha3UPvgy+yjZ41HIbYdjOfR7h
SYaak0ks/djNvGoeUy9NoriPn2i1WRg8mk9p0ex6rvHQX/rXqWyAJy07bFQ3pEOHyc5wmcOrsBg/
dw2E8tkJoknaJ80waYyOv2rfEAelaSe/0ugrmXVoe/EfU4/xxra1lm8FRZ/M7LOwZZJwA4fgISlW
OkTjnXBnrlhJ+RvNV9Uexp0XmtX8mFK7h7nv/OGt+QwChvs5KZ5wroi4l+6G0TdC8uI28mx/jze0
DEst+etb8JzM3JV3ZYCRc5m4ZqQK+7a2k7YIxQByl73R7trRYQPsYHxKTB+emTkhumyO2YOshnhX
6/mfeJny2wITtk3e1UDTx3InOhzihcbWzkTGuJRczWp0ttRthx6f6g3FLmQ0Nac3Qe1mL0xSvztt
nkdTmcyfOiEj0dbZrnHzP0kPBMlOBmwiJyPf2xBbwh4L4fUIvyoQ3LE7ubfMBlZLKDe/1QQ+o3Ky
87DXxpMSwIqUqPQ9iX4b5Sg5H8qR44Ct2W3lGeWvuW5U2GkwZU3h6z+duiuetMGUuyzJ76GaP7eg
UQ+4n8pQkPne4JFxX8o4wM6vbLYqH6yNq2J0P4JAHApIBsfatJ2NERvOXmTlF8wCrDDzja3WNd97
WefbwgClmnYjKvxKmykAZRJ5LmF6aMxmS2KPOm2B6qleflqk/zPurH435SlXZ+vE4ZxIsR0WMpUl
0f9AufvLtORJmiU+s5kptznj7R2N8QCbwcUPVbIcYkbVGzpWXaSkPpxEXYHSNd2fZZ/fwn3Lwyav
eTqjxSXdCW5opSzkPcaveSmDMEENNEaJs5+Me2PU65CaVuyBsx+L3MM5crZ2CX+0c7uv4Om/M7v9
6XQtsLXYh0xWOdPG6dvlMMsa+Rv90ADJzDKUWPBh/l4jcR0mgflJemUTBpok/NvsjTe3e5VaEtW1
Rn92ZoiLwsseFqUf+nn50/vTuOk74xGPzJ9auUDWd8tkDwIsecEYg4INzaFwlpkRJnHbhq4JSBqd
NeaA5a7S+s90qn60if/QIle5mcbKiKrMum/APW5bA4IwpjMvovW+Be2oorYrjCcOQxaZbfBUaiiK
t4bKoWMaQKGDujs6WfCU+y15l2s2ew1ncNvPDo2HxhAE+XuvDDCgtFDbwSHTiSM5LiOg7GYKubD2
iRqGV9Fpd/VCj7AfZvBwQ5Ew8pp+sYVx1E9aFill+Tt7QKGRnngXulPcbsrF60iP+5fZcJMtXV0N
W8fqabUkChWv1+7Im8a+S0Ot8Da1MzzqerOlv4P6dVUjrGHMEQSB4xyMDZq+sXGaxlXCDGP5beb6
B3TNl6gqAE3ri4UtK4oc29FtfkNlNA6WMzZhrTiVCRXXHmZje8JE4DawKatDCiU9RMF4U2jjcG8V
eCMOfbUrLfGnGO02khTTkVNm5McaR9bMBv5VgMh5pv3ymzyN2qrfd4F273QDYQ8KtV6rn1O9/Jw5
bFws8R8NoBupUn9wxeDeYCFrHUqHrN3qRXsEU7qFMTi+qsrZ6ENMPt4el3TCHlUfnxg3MAPOHI//
rgpCeo2fTJiNOzk7r5VH0lRU6e2iMx/Pm2CfC/MrPSHjwZjxX+ASPuiCG5ahAXoN448qrfWDV9tq
l5tMfSvC78GrirtaVT+cwTQO49BytkuIbcqQ/kuDlWKodflzPkI6TYWboEjk+ohPy/GPVjLwHFNS
Q9O6oefx6gmGHTBmCQDjazKA1upKzbypzeC+Zlx6oNd8D+PoZqRzG411Qs0p0onbrdT3gyb9Hcn5
kxCg/qtu4ppKph/QJsaQnPKrJyZ1pVn8PyHit70tWLf0ZmG+0SxF6uRtJ6NO+sWtGl0ecy5q/9Ze
DEj+TeOm2f3sB0PyOHqFqTZEuzw/pVPRyF0wdMBokY4OnuuycPvNAIDauQfPqPsUF/1sb3Ai0u96
RPaGb6XNMJVaux+/iCGWzUYfM1sLkS1mtB/MGgcy1SZr/FuqovohsBGghkpLxEbRX/GDXTEN1Oqt
rVT2eZiaBHsAUxAWAGyn13xB3/GRwQ6yBwxeoP46+Oac9XWyyWjc0h/M47wUdXCCWuHVT1rrJF7o
aInm39RK8t7KODXssJeTp93hA+s9meZQZDdVEpBTAouyr7Q53zdZQV2tSBoTliLNwPOXhBprp0/I
IgihW4SIIrhVFlwPA+hvpKYUh6tFa/bWPCRb3Gy7K8t7F7qQQDaAma1CER6qK28PSZJ4nSGSVocd
2fTZ0chGx93YQYI8uuoz72X6X1zxrRaN06HoxYt0hpZ+qKFoiJVFpr9OnZ4VYYUQ9bRT8M67jV6n
BMHBow8YenmNj7hoSYB6la6drdYX2S5uQRCGhrLm16bXe+zRm2aYw2oa4Au6fe9W23iEkRlRq9pP
FkjXe2DKxU/XqPQJipiefKfxUAUbfFoqXIuFOWJUYqCbSso7tTqE0mp6pUyOv8H6cvRwGYRPzu/m
xbJrldVvpiFpP4PkXzEU/lx8gyak/hS+XdnE9qHAWDhBxZ0mO5rmoVqm2t7kUF24GuI42DfSlL8n
9F3bDSyBct92QBWaZpK3EiLCiOnSMiL+nJVf7WIKtH0ghfJo41hVs8kwnDzVfWMj54gRqogW5hrq
DkgY7upJFvinpiHublqYygV20H0ybj7uel946XRnwdCj6QOM+BwFIYjx7jxV1tFt42Y/1qm8y+zC
utJLfT+AW9UpVp476GTLOafag2eXDgmSOuZFQLsow2872BsD2GmkK1N1zbD2Qp8bTgsgYZrOSAuf
IyapmpvMLRp11DEo8L7kcW7+7uEuutTqAWWB1bVxcgVr8T/q9FmMRX2JCQXcDIRWzpv4jj1apaFa
+7hodtVGLvbTN74hCwRkmy6rt06u5vaOeVK5Yh1TTsssvOIg22I5lW4Zc83aXb/2I1J/2yeB9A7j
krrGKdfb8odeLpDHBl+pB9GNfhbV7Rwvj8PgFI9xTN/mPx8LxBo8APpYoUIYX3f4H7BKUmOPPWSD
dUxSI33WC5pLEVJMkJ4/Xuf90IWQB33CYzTrY3G+Hs9/1umDxY5NHDKOk57guu5o421mlMlzTfvI
IwIzAt1ITEJUCLK3uoqTvBByoT9i4okmDwq45/KAztiWYFBT5zjZWNI8OO6Akn1jop9R6k3vhFrQ
xf4jVDIjvTVn2/3SV/k4YznUDGpTYRIPd6EfRR3pLTbdTu6n2i5rdTO5VX2DGUfNTOA5z9zajDAn
zIyvVu9UxpbnhC+WWcYnvWu6P4ZCdzoyJyi9lE0GAm4JAkrt3qEv9FWfQFZsVFcEbQhR23gYjRI7
a1UKW9u0w2Dc0Sl07hcHBaowKSb/qyPnZKQsq+OnRtORA7PrxauiGQiiEzlCa7LduIhk3rqG1sVP
nuX6P7H9RIpe2d3shtPA/3tlRvw/9PXZ1wGQax1s2gw4vXMovaSXo6kE32iaVdvY+Q764jAsxSfP
SbbcIye6Doc2d3Z15oEAoD+sjycYnFeO24XAYJMTQi9BbWDFeLw9bvBQ8N51QeEmrqRnNJfzJtVb
+2trawxUrDzZ/ufjjRj+Ojblyd/DST29L5zBYj0wg+2dSPrs15xmFsOaDgkoX6XfPaZAkVuW6srK
F+I64H7Q8OsA7r0dHsoiqkDSRGAb2Y8bACf6bl6Ca1zmS6s4BDu41Eg5vSNj9I1FzNNzMHRpgklN
7uvME7Ti8PEuXlqFeIqKAMxfXttZMOqD0pkSL5mQVW6Lhqo9QEExgxN6zdrpXTjA0BcODWUIvn4o
KZ0NmmVDz1CKMTktjkWr3Ezs+2mqtA31tf5U6Vm+deyY9uKydB3+b7Ti/+OD/m991oWrDbTqnC6h
rzJcQ2UnJ+o89WOOfTNquvG/AhFtrNxN5vguCgn6+0Op+gntD6OJj2Ipij2Ew+S2avGZY7YfRG2p
dzvdiZ0rAeBdoGeqztwZApYOYZZh6tsvT1gJpuu2SE+dpfUH1J9XKb5kfppWPzFNoTS2OIwh4FP8
Z7e4dWUHiXMfSC6g5LO0tqvJ4nOrS09OVjcvudag/OtYfl3/19jCOiTNyDatCHX/fNptOWUyxXmc
nvJ0Lfm7Mt6LekHEAKvfoxWra/JF73Iq1kMPgg8PnBp8q7PDKhbfLPN5yk4ewPgvDVPAUNlL8NCl
zAz/87lc5RmAPbIWcexsCwNPNmJyEYcDoKjvffTbPuEZce30X3ggjDb49Agk4DDOU1Hp9aNuYrF3
oo3fH8jfRdhPRXU7Ygq/+/iB3qOnVrklmELsm49AwjlMixRq0VWi1yetxKRYwHfcj473rU5y72s7
68vGWUxrX1DIbPuVvkq3x9vE0iuu7Ow77BS/AzQGNTn/IJK1hr5/8p9qSIZF6/vqpNPijzxp5FHr
JnLXjOm8QyRp2jQ4Q3/6+OkvLUqMW6Gs3A4Ae94u2lTMegfGEadK6UWk4chFZ8iWmzQ1rKhpZb4l
kb+mKOVZ/NU3GQCPSmTjeTlGyIeende2EM2gWcbKaWv1fOd32FuEnRTZNzlIcBQqdn6LNKPpUynH
o+RxlsfMbrNi4xBX0p2KLSNjyJzPL4xqm+eyzNw/g6kn3TbT1kGvo91MouNqoExqvsmlmJatMMqA
BpoqbYExa6yjWCxaw6VfFPdYOhTo3URWMK1uQh73yTatMNnAmtBxPgdz1z00TlN8LgJgIJGpTEzH
vD4ofrmjKrWd7ikgDIa1MnP92LSeTCvDUW7g+CYbKhCSdLeKF+9OGaOX/K0aw/+dLOb8u3Ky4uQI
of4Wxth9W7x6ShjaGumnAtEG7BlVgt1k1UwlQ9cRXB8xte/CfkA8MMxBKvyurW5mDqxE/we/1eU2
xxPza9Uic79pzFnpmKOpNvnNGLFlyOADyn70jMLrnwqUeOqQ0knG+7kqYGWYs9CuHOoLsZ6kB64a
xF5wP+doMVXofYwLeH3yMzNMLHAzVQfJ0KU9vl9oELSMgaJg+v7xqX6XJVgrjYx+PkA10oTzXN6M
q4IxkmRVQwQoE5c+pBLb/6+5yLoKrqCEDB7PPo+6Ll0tNSxjfUqWEagM1sZOEfpcbGP08eNciIZE
JmBHNukV2NWzj7RwZpkbpVH/H2nntRs3EqXhJyLAHG7JZke1siVLN4Rl2cypmPn0+9F7sVaroYZn
bwzMDMbVLBZPnfCHvVxIWAUHeqigqCoBHEpTbNYvZB5nVluY9NYiYqDBkT7pPTnymEZAHsp92qkJ
lq5NSssZezYV/I3eIzT/9cOdeVeL5RCwbhVC3idGtjUo+dg3Wr4HrS99Z8LZTqu26xz1P6wDRpS2
FrcybMYlEv4VXjO9jRyswXIcuCJ9K2e2uZ3jULkAE/3cUKRlxjtigITv92e+Xd+DmsqqNN/HoTyu
1HTqn2y1Cq5F3uQAT2J1brbVnDjzVlWoql2aF+VbbRvRDbUWRo8J0fLC8flU6SxdPH0JuFws9DtP
om0OTEpDFTYj62nKFU5jNe41YezZMsWt3NTt7ddv9BMHnayS3EfnLlPpI9HA/LjVdAv1XBr0bK9F
CsncaPSPct3g+illzRsSLAaen0Zdumo4tV4L7Y35Qn6JpnHuGP/9I06uU8kyYnsOzGwPO4LhLvTW
bdkC+QjUJrlA3juXQtBSJwejq259NhO1A6NucTckEhio13hJVTb7hk75Hr5L/TNiAM/oU1WZS82p
EbygjdxLDPJGw4lcGU5H+c+RaUkGqfkWB3Trk9JvOeCioWRRss/rwPCm2IrwR5LDC5Tnz7F9WWWR
3UAzc5HS+/iatabMCHl2vF84WjBWpkp76mezH7zAaDtfK+rqZ13iMOkGOB98fcY+Rw3ST4TdaBdZ
TFlOv2ZD5CJK6jbeZ3aPzS+zS6led0L0+eY/LMQVQtiAYPQpGjICSOxQS0mt60pnmK+OpT93jXHJ
ZefcZmoyBoLwwlDSPa03G00bCgi68Z6kpgGqpKEC1IgkfFwGWyutTr9LJC0e5UvZXdjLz18KAGC0
ZDQI2EtZfVKPqZGddFoWJPteH4CMiFg492OIGLk7yBWStV9v6JnoADmAW5PAQMkJtPjjsbHgg2rN
XCV7CrxNVirtsEos6jVvgvuqrhumpMIzYfpt1dQKHzJHbvFUzqt/tqtfFPRoQjNqxpmXefPH3yGy
XgypNEd7azCCvdSO9Y05zvMa/Pp8IUCc22Fk+tA9gF9Ik/PkSgXXiVkq46t9NNjWD6jG4l4HluBP
FP/+f9he6AfwNBcXNus099H6EqxpR40bLo3OlYhT49BmZftLJ/GKVm0rSr+vpzH0WtUGHWwHCbxb
rqTx59e/5NwnyuNyHXKurE/hwabVCWVKRPtemoaXOgm7myilWfL1Kp8vN7SnKerxcl7O7+nl1rWp
GlNNEIQiLja/NNvfYAiEVw3iQU00TIm/Xu/Mq1SotiEucbvRNln++19pxJxpxhhMuDEmYszvE9mo
N6Lp5auckH7h3v48quX2RCCe2MMEED2Lkw9zmYaHTUyQs6oKLHFLznbfB03puFZttTUI80GEXp51
+ZMpIjVZj4PW303SWM1PHelW5waTKb/lchij64GKXLZtNWRY3MaOYwyR60Yx13Bv23dFCUMoZ0MF
zqhuBmG68cz9iVFvgw8ySJihRFvNYLDfG311NVFAFGtGvhX+RYE03w+TLRAExjl+QWe1kXQhCi9X
yceCkTyCbUBijSMNx/TjrjdZrPSooaX7SYDk6/Q5cJFb+4n1a4DDiQBIbCnqdp4hZhR9GV14EZ9C
1sL45LPlFSCSAv/5JFTIXS7mXDbHHSCt5yL28xSaQelqUXLF4OmqESVc+uC9jqVLQ5HT47asrBOm
aIIgociV/vHBjb42ehFkww7phXSXa0srQI9bvxfSJemg0y/pz1K0bmF24wLIqOfjUqZZ5W2dFwMM
JwwHs0AGMWTpwGAFFIFKubCnp42H09VOHizi80q1ZS6XBtkByO5Vo5svU2usnLR6TFXj59ef7bmH
w34e4hAhH925k8+WTrvUKWLud1ImbSPonLPZ3naB/gQctvkPj7ZYQZM1IFpvfeLj17h8UqSPOwFK
Gy8RGgqU4X4kmOTXiyJhbWhP//x4nBGejnCLb81pFKwQTS+lWh92uGzzfWdOm9xPQe2smZ1NqEu3
l7SJP59LYhKqnhTZ8p+u1cfD0mP9ZCJXUe/CHJR1RaXoFnr9G4+TC5u5nIO/v3yNLj+F1MI3M5jX
/BHp/yveBoo094nEQrB8K08yze4YhGNyYf/OP87/rXJSHDINS1sn7+qdmUf6Ok7x7kJQstG/tXHG
FOrrl3V2MfoS9KroODLq/Lh3cxqh69yBSrMr7bG2lRcns0qvc5L3/9c6p8Jq9Wy3qFBgLReJdqdH
qR+h2+1VvUhWXy907h0t0kfozC8Sbqczdqnu21SahNiBFkDgI6sMs1gNUhNfylQ/FVrLacDq2WJI
y8EzT7NkZEeBEVZ9vWt6pIzFSxLroK8tgO7pfdpPfj8XmKiA9ggK3cUtzP/6Qf+E25PTqIIloMSj
wid9OjknqdEZdpFZOaM0WA/DJhiz3RBN29apN3JiebCgNkWRuJZ1SKfgpqKfhnuDZ5TKhQP7OZ6R
4XEV0Ydfcmn7JKNE+W8sa2UsdiZDXSeJpZUuRTfk0Q+xYVxKRM4sZqKSRIHL5pu8g5MDG0wNr8Rq
diIdA5DOShm2tquC71ug1U3hbPUmktrd15t95jMBQ8dTcqwWl5aTz2QUEp4eCKLtwkJND+rYWX4S
T8bRRBz3wlJnDjC9tQVpRUgDHXvyWvVExwIpCQS7GQdXNkkGJhq6/PzPDwR7GPEUiP5LPbls81+h
TO17QM+pIXZJqQcNiUrqFNBRdGWdIMOcXIgyZ56JVpHMK+NDYd5+kjza1Wy1/FuxywsZT18jH31i
trT++pnOpEaQSPHLJjyzeZ8Y33Zrwg4Je7HL1PcJSqZnqfGGRotnpb8ZdG/gKN4Gs/bLbn99vfK5
50Men4k6uEOgasvx+Ws3c71vcIFAcA0BuNBXGyhOOCb8a5HIYacpyWwIpjQZ2Gn/uikbfFxjgTaZ
Nvysg8QHEe+4/Uz3/evHWY7YSWT5e6E/+/zX4xRSojWAxLpd05n3s6NfK1O/mwb7ftb1FVKjl/oN
Z74u0mjKQ3mRFWWS/nH7ogTcf4ZFzW6YlJJ+nDkjwNRF9a2khLP/9bOdWwuLC0Y9kJo/t14rnWmZ
HvNsetK1GCxZD3LeFF4L6eLrhc5sIsgy7giAXjDE1eXM/LWJNOGqXgVVtstH8MqI7JCwD1dlhhpv
aY4op1wCdSwx6OStIRFCS36p0wDknxzCDr3PRNZUpBNr2UZjWAO75DY1c6VV2bfZL0OOKU5qZRZX
cE3GF7QIpwu9vtPGESeU9Uk3SW0pR091AmqjLDoz09rdVE6xFwYTjkj4ZhxrqZb2Ql5QZRlQe+WS
bfOZS8FBDZMsd0G6Ya/9ca9l+Fm5lI7tTg2H8IVLE8sBp5SpzhqhembVpRdgA6cLcnQIzvgd6Dzs
Mkv6uGAQibCIHAxyJuinRyRMwmM/9xQMwItfClW5NOk+tx69U5pEdPI/y/SpGklaliXyjgw/XQMZ
W0fzINaamt+MsX7h4U4/keXhQEKgV8lmgjc5+RyzoGJIVoY4XKGJf8WQcKA9Q51X2+ml1unpgfmz
1AJtwdKMJU9r6bhXtWYMUnlnw12EiKGtmkbbMCcNXTtjrGpNwUPUSBeaxZ9Stz/LckyQveKa/fz6
AidxKpDBu94cE4TYrc0kkNkKtXvT/KE6w50+aAFkwfQ4FqB2FZgeXweHs1tMsoSIB9plDJ4/nh8w
BWE85WCaa1WG49vrr6Eq8AVo80sqc6dh6H8fFTEq2rlLaDhJzjITMSKo+/Iuq3EPco0pKlewY9Rf
lejurUGO1vGk5RcEHU5D0bIoanPATcgKKSuW1/5X7CP8SLqZ98oO24NugJsmwaWlV7SKsKNfpe1U
eXle2JukaMZ1TbJzQQ3q9D5mfQW9DJMeuUmz5tR0tFRgx05MKUH1KepjkUXDQRbqJfrC2VUAhy5N
v8Vc8iTCJyXq3zXYeGprB8VzLCt8dW7Hf8yd/jwLr29R+12aqCdhHZon357FUQF0qm3tAou2rq2M
f7ytllXYMjBQzI+ZoZy8sYQhfiEAZkCLhgw1ODNCv0Whe6M8Th56kO0Kc9NLY9AzXwGLMgmktUjs
Pr0uBJqkkYr7y05ttLVjic3UJoML/OXS0Prcm1KhNQKqxX3nU5jJkSynOouUnYzGhO1WICeuRk6I
tfr6sz4jLQLIagEY8Oopyv50Uf86+KNlJdYIIJiFxCrofs3TbTp/yyIQ9DHcs9Klgl/Z6XtaO762
SA8D7kUtpw2hxelXc6S4tYmiWPPPIDAm2mQEaMRptGQ0c4kSf/0uB1G0tJAMdUe237taaGZuZsUP
7YxFe65mF47sp0Sc04QyCbM+yPhLu/Ak6HTdQh3H+QKdeLh+TbPLCt23A+UY59ZaaO17jIoGKKbX
Rld2X7+CMzclwHDQFot8L+n2SWRNcUiJi9xRsXSQjsJUe09MmitVNXwtjP2+XuzM9fX3YqdNcUMT
doMgkrrTA8BSrhqX+uCWKRpwZTAHt5rVY7oEUKGo91StGLX8+/KGKZOro1pGL/EkC5HxB28NhlE7
Oc0sf+zr8BGRvs5rkB/EQtay0A7mKHHRXZp0nPlyGRCC0YKhwVhFXt7CX+epiLtgtJQKg0BlfAgG
TnJoqbdmP37/+gm15aT8ndRykujj0GteZhzU++rHhUZVTPBP43kH22AIrprYsjJPZKrzaKGHyeHt
rRYle0uU/R4DR3MC/p60V3kta+8wemuY3xISy7ya2GhdRA/sb3Ymqz+Yfpqkh1Mc9NhSVxVCGpUC
1wHwg6Zv604S0SrVSwBQeDcM1gYIvn5bWKpauvxhX5lEj9KdtLJ8DkobYF6dtE7rCXMS/1qNLVuA
Mh6UEXMZvpxyEdrCmtsorxFTNJAf6fJJ2sFk7ZHHM/NVlEBbrdE42n698Wc+owUotXzDFEv0Oj/u
e26V0GiVct61qf6bXqhfSuFRa+3nuXYufLFngjNNI+pmDtNihXByipPQaPJCRSxSRMZwSPEncIMq
+FfLqWUXUbNaenWMX+zTGnNAiameHdR2cVLVVlISPKBC+aAWjuyhI/Pt6907Exc+LHayexXi4WbW
6PMOedhhnUnKuAOEl8NR7ZGriAZ9U8YNR1WSqgul+2fMz5/nJMIvoqA4Xp1E+iwvqhapwnk3ohJ9
7KNovJ5tbd7PwXJ09Sx5KKoZMJDdVfAtI3UX18Pg4mpoukUuJf5/2Yj/+zXLRv0VJ3CMZPJrKvOu
x4fWTdVyJxp0H4CgdD2CcVX7PZj/dUz1502DLFq6TYsvyknImBU+xBKnzp2KOfnGzErrqITdL3bi
Ump2Jrfmg9RofNrI8MHo+vh04xzFRtJQBYosOETjfICd7ZsYSrn50L81mfLjP+ymYjEOYw4H3nmJ
yn/tpmF0kBGcbt7BBk2yq7x0qoUKWxq/k6LUnvK5iR6Uyo4QrJcl/fnrxc+FfCQ4OFEU2kvt9HFx
oiYisYaNR3UTzMbjbAfdi90j4P19ID++kI6eCz/wYChCwZACzDh5UhSknVYdKNBqvS/dtjN9qS1g
iui/rSH71/bTnwOzwMMYNNJUPoU0liEwOdw7ILhKbbKyoxZlJallop1echc4F+qAGaMMjJ8oZdHJ
gQmGMZ/nnKjqlBVzU0XoKwt874UYcPZYgnpbcA7k9Kexe0ZzwggcjctZR7WhRlkNtmkZIZ6QBs7v
ObjkvH0u3QNJQvOHj21xBjrJuaa4Hk26L3+UuDFgiyp4BjRiPKdRDS/SET0xVGhdnXNjxMM79smX
2gjnjgsykNyQNpNxgB4fz6bZUIrJrTzttC7/hXTDr3x0noI8wlYyKv+9tmSWSt98GTN8xotTDUq5
jHDTDtnN6XZMwuCmVqviwqV47mvj9gW1uYC9SPI+PlFfq4mdVahXB6b0K7SL6w4Sh1vE6iW6xtkL
4++VTnJ1CHt9kGqIcY+mhLQUdnYryrLSj/t4XjuSWXzvpaZa9X2QrLFIkQ/KsAh+BLXqRqWR/YcP
H3wDcF9mSSaYuo/PbXW4eM04l+4sfai8qcNyeIqbHKmKUPVBsCb/Ic+hIlIZKXEDkR58XE80SWr3
PWpQulVdhTPfohrIj21aYlLkXMDjnn2ni3+0DdiMjPbkalYkbVSnuJsoDlGAGYsahZs8q7b0SswL
lcGlpU7uXRDt+iBRhu1MOPO7LB3kx1paDIPyRafi64vh7MeHKwvYc/hJQD0/bqEVV0IEDmt1cnXV
I2ZTgx7xJi25nkzjkuLruQfjRfH9cd1+VqsPdVPKEsWedqkytEjUzYn+3YC3gNRGnY/ahUc7txqD
JEYtJkQ/2lkfHy2ZQzUrhD7tkr5F0ceGEq6vRg2NHWwmyyJaf72Ty193WuwwQP1fCOsCvfy4XI0E
RwQlVt51U7DGCvGVbl3qMzHZVnJxp4fOfYTm5tdrnruS/l7zJFua0iYtI6gRO6HH8QruZ7GPIhgn
X69y7oyAiAOCwp864hYfnyybFYS6BPc5VeybkON7fUBkbJbkTVHqF0j9fzALn7YRCY2F97ZUj8uP
+StNGtIEfFZHxywZGmWPVnK86ioTGF6iWZ7e1CK6riK1eBFBmT1OiakcMvgL130vix9BM+X7KA5m
t8xFuq7bIl0HC91hjOtir1e2+tBFUrkexn70qIekA+TMAWGHRlO8ocirxwH5JNdRCuNnbcEnEWXQ
rPTYCTeATU3LjdiLVVpJ2XsVyP0mjcKaW9Ge3/La0W5BygGGR24DRaS+7d04LYPbbJbqfYapxkM8
GsomCNGdc9VRWGsUmM3vBsIILmE8/oYpF7Yp6dijChk3B2m0M28oZ9NzHAkVmX5wEphNE2amfTQ9
9XpQI6SZm8fGyGeXHmaGRqAxFd/EVEqrKE0ln5lSflNYwo5dvM161FfbAKsg64dIEog+atHubLvT
f9ZqFj/NWq3sjFkg+dZr/Qq+Nf+XkuJ7EBaXOi9nDxRDQ/JDoB6f+gKWMwVN39PW1thzPMnk7WAP
By3LyH077K6/Pr7nMipAMgDMQXeD+TjJL+w8sBAEnClj0ky5BVi/HUoa55KarVH3Uf3YqbULLfSz
S+JDSOnPgflUFY8Kvp1or8o7MxgcE2GVNDtIdVaOt2bc1OZOn4cE1KUuLulNnwkIsNBp2i8MAiAW
J5lHl6CHEoUkcwC3Rkxw6iXO6coc2JuvNxXI8ZIYfvxSqWNontNswcUCWvjHL5XGlpTKWoQMUTPn
7uSUR0eMpjtV6n3UUZkXc3usKnUHe+5FMoajSJNbcvUecUPnSW+Ej/Zo7vHHtlSLXTO0fpvYd4Yd
eZKwr5xG8tU8uJLk+pjbaJkwUvplm9PPTpUeIhTuRmX63UUi9rClOGSDBAskkbxSkf22bVZTXSDD
mHVeXKbXDe7YbhqiE5VbuCMDunUrBVnYrH8sO/A/2NZ5IgrXlE+bPnHQTXGqJ8VJN30VLNJ4+uA5
Xb1n8ozMQpEpm6xOMy8txoNpdFh9DxTGzTE3w6e+rX7BS4FSqOfaqoA6Fwj7aKEluOpr/dkISr/V
s5ukj9+zQFXu49C4CQv9Wa7kpzHRjl2VbRxEu8G+5oc0l/sVTa/tnAe3OmbrcoOcUdEgfEkpZeCP
0ZQCssLs+BhRvzKMIvBlOCLD6yVghvKNmcd+mi28iZjZVK0GxBoo596c9nfQRK/4i47BlJquPUXb
OhndvEq3qAZ+F/B7Slny+7z93ebBnaQrvxpsFeQB/G4Wdke7mN7Lgp0K4N6lUXpdO9aV09m/Rqe2
MRZtXwbUnV0kqW4DA6sLLbR8Le820dh2npQ4O8XBojof1zOac90or5JRHNOkXceK8t0Ket80wnE1
BTlgAtDfrj4xyks09a4asu1Ut49iqp9zu78ulKijI2T9EqNteXC+EPtM1BcYld/HePiJxPtvo0NE
M1CzH+qEs7NoZsxd501uF6vJnh4y+clsCl/vtbcwmX1FAgldDiZqoGn8ptXBWxWV1+HgbGiFHyYo
c64EwgFl2wNkndzV6F66XCPHuE1ulASzJM1AMA7DN8Asbz3QriEJrpO0uBM4s3gJCvBl3mxBbl6X
eo+y/pBseylI1/MEXytGMzAWOqFdHzdVxTU1d6CvEyuoKDtT2y+GdNdq5rbo4wVgIUN5FDZqJrov
m+FeDZGYQtxnDfb5TgSR5aHwIQPBjt+coD1MFo0ipUfQNAu0W0wVfswxIjLUhd9hlkVubELQq4pq
E/XButbqtS76DSq0K4Sq3ozGgdzKZ1CWdMsDS3nESuZbZdkZKuDjAVuPqzzBsWaeB6SF4wEBanPF
946EgxlvZnV+nxGbywC0chDzo2SZSN3BJvP7iG00lBSXCU2MbhcirorkCdjXRzkc60eYMocyMW5t
q/1RmvniKiI9VFnIOYf1LxkpkOlw8OywOjhy95DWzaGe0te8rG6dub6KOuNZKfqXuFUQzjNfqI++
ybAkXW00KrfK9Uc71wTa5qGHdDStCnRDRvhzs579JL95pSH3yrs5llL6nDjWcXYSzkZrPPaD5BtC
hsc9DPuud9ahCHu3cro7kYbXUzPdJrbuW4SFFd4KHlPIlZl0Mqpus7k2Q+1bFEyxqw3G9QJG/Knl
003axvdtLhBuLqqdpVVHGtU/yy5Dn8W6T0Jx28gCZVOt3idp+FOezKNUjwiGagxmzTq+Kwv1WZrl
tzgr93ER+ajQlK7UWOCus3HwQ4YMK+pFlOWcGEXQcsgPhqSwo+gIrcRchF5kM+cKobCAS4/2acPX
nXfR98qoDHcU5n2HDsAgigiQrnosdO1oKLm10msOqRFNL9RjV0lYPoSFwqk1sqcUJpBXTY2CUpdy
AM5S+tXU7zFsQRodjyc/UrVj6MxXlSY2eqnLHsTGt0H02wkJUFcfredJ1tfM11G8nQi6WuFrZfSN
wHITBHxonXJVR/wUu72JxnwVNNprYDi7WVcKOtF66xqB+a3QMw9Ppbsi1N/yMUCb03rlM/D5VoNF
hR0h2zqyvtltnbhGYzi+PfTHXJYGz2Ti1ueApipYGbUxoFgZlneiJOeKsolX3txFZQ1hoLhqoYh7
WhLvQ2V8LiJ5HQ3FDVi9yBPsjmMSmXotiyFbV3etxFffgH102D21KGrCRlvdNUPyQ1ajYpNP2lOb
5K2PWj2C94az79Q8QqpRR5XeMt4HqbqbqnhrKo3l2kopuaOa30O6191eqt7MpHkow8pxsRANd60u
HZ1Ylb2xHH+a5LTU/sW+HzJEYhrt2NuR4SHOpLqdkN4CWX1CmWkTAGJ2zaAkhJeoogcq1qc8T1wn
nV+3+c1U1K9xmel4zo+WWw0o/0am7Y9x+mS3gJ6Z6PqKLbw4qLf1mKHqiQSh30/TjZYOyFQWzrGS
4xunzR/LsbwVTsNUUw+valvdCmG8OYq4CWCNeZ2dgjlO/K7ABj1KzatBNr1eDpH6inAbcJLroYl6
PDZn2aVI71b9bK8NB33NqkG1vvUrBaHitJjzTZ7K6GFFG41Bv4vY7U2//Ca+qXuh97sOQxkTBaOg
Ng9dFHiVCvHUFilueFN76Cb+lpbyTnKyhyLRU4RyratoLr+Hlc6ESZd8pzdX4AhuJOyuSS4cFuv1
7ya3X6mntav29XPdMiF2qmD2I2ViVM+8rwidV427hYCjb4bWuOcG771KKneFND9Gcv2M0L6xNYr8
Sq+aJ1HkuzYKv7dV7MWduAYvhncFjMKDbsYcEG1fsJ1TOpi+pUTHSJTHXqu2lS7uozDchlPm0w1+
mrpuF6vFZuo0n/r4etDiZ0lvbw1eb6My4EXZ9qqInQOz8oOOBn9iNrWrCyQ6u3YTimo7ODFw6ZZa
d6j2rYP9QBVekUHtpxmtVHvxJWs9yrXOT4b2VuTM5whxqE1Dyy4UBUW+fFcbaJj33CVoHs+x27Qx
Uz2heGVaI9/pRAiczVYJF2FKvSwZK7fNps6TY4KaFmyVMX0ehZ5fjW0iXdPouq1Rwl9pYn7jkG+V
juIiC4yfCIu+qmH+3o7Z2tSbzdR3j7SVfmTdoq2d6640SPKDHoyxP6X9gxo0+8qoV9hsV16BEUUS
hBZBwIDuod2jZ6F6ciodph5R5TLVjkgTYr2Wc967CGVibtK9FP9RmTYKfwJ7ctS1+pBm5QH6PWNH
q3+LxmLb2eXaonvlS4FdY2hhZ1cajh+VlmN4b6f+OOP6EbRSs1bG6kfcatW6leTbONFuBiWSvFzF
8TiB7W2NGBPYzWOr6XdhoGykvHssbWur5FLjStOIiGEfvEtqeyMtoo9hCx9TGRQAtfYW7fJDog/v
KvKvseIcFtYUOZ15XQtxpVmjuqJt/GMcl8wy1V8DBHI9SZYhWubpZhDzT4g+N6Jtr/TAWqUhyVGO
2npJD9ZrtOSXGsqIfsYCNTl5g0kYIHYToVrQWxtTGa6MrjhOCghYnFqu07TjdXUaorT6laOWq0Gr
3rM5vpk4w25qG/umLrlFAzCIaaq7rST2aFMfaAYw+Q2TnyOpJ2qfrfC1pHDcqFdyv52ddT+31z3k
BREIbafH+rikzS9Afm9CHARWwqzWCFs9Sigw+ZZeq1tVTzf0UrZFIf3ouvbHnGiPjaP/FkX9rVGT
yBWJc0Bp7Vrt1dhLQxmV7Fl7HOhIkHVHa1qyW0QRixVakj7ozZ3MaXVVJeFj1yYXrt2vYLB+zjLI
uRierN2E11aorJA5uy5LKUK7OIGY0LQ7K4nuljGjLKxdOqaH1iSXn/ThFQrurSORYLdT94KF3UYg
Ea/bk+RakjqtsgRYCOnIz6DBt28ajX1pGpBjHR/l7Ydk6n7lSHjjskJEZTbgx11TumadrQROu+7Q
48vS24W1DmvzmzTUwFuMdxVnXA8+7puQymKNinPqZ2Hkl21frEu14/awdFxaxD6cAOnoNek+xGNk
SFZU5b8FcNVOG14pW28KHesSktv9UMnkJMZNUqor3Fo28qT2D6Ww7v+I2/Ykk/XYvca9toGQfTCC
uvaVQLrHsEN1rb6+CzJ9qyGG4qlt9zyqM4USBg91lx6SIF73tk2YVakxweJXUJCzbpWPUe+aVnss
Rfaa1fVeiPom67E+mcpyH0z6t0g2nsq5IUXC/wO5zGxyG8UZSfIQDEdw0gvt8qof5herTzfWrN7S
DDvEYb3HQrBeqfP8ow5h9IUIe3n2HJMPd6W+5orrVrWKr7ZS6uHOUpAIBnsyehOCVVdVn92aiYFk
FclSiE2Xa0MElDLN72YjWuWhjX60nb01ffSuFTYSRiSKbqvFKDaWTQRCXvMG1caap94kuFKAlnpX
5PLIvP5GWPmEpHRYrlrVeHWc8imN6QXVFZmhLoeGNy6bUyjmD9o1GyQeCq9OrXUQd8UKl897C5d1
r7E7xAjK4ZfemGQETcku2+PbkPB3C1T2ULGfDnZRXsMsI0FpGHQYaXYnifgVkIZHf2tXxdmLauXv
egRhtO7jb6VFJWh30bd2TL/lZfhGghb43egcQhxPokFZDxn0QbRRbiMxXdEyMzxbEHdV8zig3I48
YjC6Umv3G5FbwVMYSpj8dJt06A1Xn0Eqds02kjo/xYqVMXrQrdDwfQnmVFrxDxsViXcXsav1LEfX
KBtQrKIZHKQ2uojiWo8x92Ey9hY0DZ9crP8suK9loT6oyF97Q2O917PhylV9S/V4g/n2zuiLX+Wi
BhSpFWXs/B3lYo6odVfzbVohd6qeKvcBUQgPEvVoi3HwOjlkHFNJB72oj7UKR34wEWYB/c3Zl1K3
kWdUpMm5zZEuJiKwWxxQccVpLe4ebXxoprj1uAd/ZCiuuTFoeKTg86NJ63M1Zum2ieo7O5Zn/Jgl
fyyJ/E4Wfnd06TksjI2DRy3AZDfLB8vL0cJzGoFykfTg1MNdkxSvoZS+gMzY0M5qvEYK1qYx7dtm
aSU2vppgOhBYMHlLCZ2BUYJaSkvGyp4dOcMNxABabRAVta2QxtSzuvRadGIz1wVHKO2At3fdepq0
m1pvflWRfFcEUu1JQfnYWtIhSqdNqiv5jyzlohR19jCGI32b1LijIHwdFTxnzc7aWj02HqnVIPNm
UDxbOEyJROynQdkjn7+bkeL04PrJWGCR0vf1oZz0e3hmvt3oL6hIPyWptQMz/dCWwz6du2/RWB4y
O0ElT1Rou6bmNu6wsrCT4sGCb4+nT/xsyuYxncadmdibpiVFl0vDDaKcBkFL9hNUJf0pMe2hyf2u
wi5dm6Np42IQ0I/qrG/GHDyRVncbyxnvbDneSlYDCEmvvuuD4CWofoP8If/PvZR1V0MsbREW26Bu
c5M2qFjPcHD8KmnfM73aLxcOw12UnLBJMVRBJUB25sLifGYStzfDFEuFVOOTsOPEXdxpvJ7qgggT
v8Zp+KCJ5HkWTbFGF8zrQud2BgbvzhafXodOMxeq6UbteDPFwy/kpahvHbYwwhFM73wCNtc+2lRu
23fvtAufsgRNOn2uQlcOy1uZSbmbdEEOn036jsGtD4xHJpxkkVvNziZqizcjT941tb2eszB2ZUaU
pdQtl6T60MbmNz2XN1HWaF5o6NtYKK8W/YMo1hH1zAK+AT25U/+HsvPabRzJwvATEWAm65akJEsO
7ex23xAdmXMq8un3Y+9NWxIsDAYLzE7PbqlY6YQ/iOgplO6LNSXYZOXDjqDqukYL3+9004fIFxAV
caFxSVpg/XflkLxperPVybv8ONGybRu716pRvQD++AYqgoSN93qJCzpuY7+dLJtuByUQVBbsFkvI
sQ/sCrpADMKWhBoz5B/Civ5Qcq83aVPv8tUnpyGZoZFeE02ExZbqC5rwuL+A+NAfQ1GMSHGJ8kpT
UhrDIso50gKVf8lTbL0jq//UU5r2ZhWCeIzVB+M3+zLqvqKcPWzTpEp4fPsbge8UJy+/YYGl16Rk
PXacPzVTDuU6BpmLZ9iIo0RXVcHioHzqjurVwhULVH1bIpXE/z7kfQMvnBlXnd5jF7A4j3PXunuj
ojoFls7YREX0Snr2bs5/SloTnrNw5VqIDS3S3PREEp6KUoTvNs5rPdZXIN0CqSjYSaT9SzgVG6KR
+ziutjacncm1d/kqvVvGtCXaCncIgazONS2ZW61MDm0lkp00FX0XwjShclA8L7m8oo59lSkRvmki
+gJjK/K1iLpBPQVJQ56Kh1vuRWWxceIs6OAH1cl0Lev5AeRYIDr1lvum9R3L2oIU2WW2eDWcQVtd
9+6UtPhD3vFDH7TXRhN7o42u3Alu4oDPWJU4W30OD0YyHYpQ0/APw5ZjUgjaTGe6dcGDUJtr7wal
+bG0ETWr/puIo9hHWlvjQjC+p/WssVsU3Jm4WPF+s39nFcK5NjFq0LTd17GtX6sik8FUzrEnSmvb
a+61kyuAklJZkMkKonV8SyA10xoa+9Lrde4jY6qu9KTdu4pxW8f8xx1w+Mlu04SN32oqXa0kemmI
tTDDKq9Srblhgw6eGZffAVTfEgMfBru5KZ34PdbVYGGn25V7NWTjHYWeV2PSvxjWeKUibV1HPXrp
XUP9azECa8Zno6dC4k0EAKs3a+abbgUpIIw2FH+4DeX02DToZzj0x0fxmmTO78hyHpIaFwo32if4
bFqRkXia1r8ss1IRJauvGuV7tRE/4hDnNCqw31FK+oH11j22cP4i4oTiZ175YTQPG8JPMgCN26WW
6lunh68I0W40fXwpxwXvE6e8rcMx2zRR+4WaG/8UfXk0+TEV0tq3TiRXwmg3uGaSe+AXMJmsVCRv
ldosN4NhPXAxFV5nw6omuMYMMHxEOA1jiyp7Ajpa+F1dKD5a2QNIXdoafcM+XvLYoqI03XdjCXdJ
+dO0y63Qkzs9k79XEofM6rcuDh8rwirCkG2fLnecYFiAXf3FIU703NLqfXOYxTaZcArS69arOhQN
XUPZaUbxS5+731ZYfx1ahxCu0Z60uKEs3uLP4WKY62vWcC9HZe0vtd7CW1BXzktORmbNTFLlkh2a
IUA7rdkLmVJIKLrRh7FHZSlrttxDGCeGeUDV/9Bg3OKH4ACcgV1jD/F+IXfworr9MuOUgRuW48Oa
eEqjMQ+KpL/uFu7CympQKijya8emomEPZkmXq3k2aLqqI4/UTA7u2a3DmzU0P7NpCWY7/YmSMH80
d7+mCCWUwZFemUau59DHQkPoF4XFQ+0g3B+O9UNdtS+jjt6fSiW4XtznNWVM0T+56py/GcSuNyHl
mDoFOoo705JfL6qgldSVAZxaoJxxdruUuFJO3G8ci4l8IN8uUx7yYVi5EEMTTxYxP00TFESLYtf3
nBONPlE8PVd687sbDFyyRvuxlXjvzKgG76URHVpl/KZZkzcI66HHBk22cDCSQrob14y/m0nbbiMH
axzRfG0d56B15rVU+5K3UaA7gqj8ZuqsV8gcv7SZg1Iu773a6xgiaY9pNSybCv0mhBl3E+6W/rQM
iUf577sBqg+Fy31bx7tpTL8mVfjH5eGhwOXcqYt5YyW24mHU+TTr2AQK6jCUy6mL9uP3qNF3mcLj
KLJNkUozgNh0NwrrTxXiHBoN7r6ash9thmq5a+EepjSEOVa5xT55BxTtRqUmJuKe27hzAU+qbRSg
Kx/QFjyIefqaa/K5GEjA3JTbwhinZ6fAHa0qwuewN166of2iGURbpokzwvBD4/X3Q5XmRlRi/xg7
74uzgk+LKxQbNpXZHRwjvDXs3tk3hv3cSzFsFak+D5a4Ca34KY3zwFLMTV1Yt6ku3pdy+Ybd6p0p
ph9Fm9yEakvvyJl/pVUzBtG83Oe5wb5Ld+pS7pSwfBjS9oHn6FkHzeEVptwX+hIFraq/2blDXs8N
PBZrHoI6jTE3gYGglFaVVLHbBMtxbWNElKYwUJza6U+KmzH/JrHMkrzV1nS/VMMXEXc/qcJrXj7J
WwACpDRYwzhDYvtxlD8NfUcsY9+mDo6TURconQBm5L66EKABwz6JtULe6JRGS9cOljSXXuU8NXbx
qzH0QG+bQzzMlCRGak69QUqe0KnpokBLpwfZq9QXm9bP7OQCEEtbISDHvWAIIyDqDPQBT0SmwwSK
/Ygw6b6PhHGVUAH+EyfDUy+JQOxUtyE6J9rNnJNLxsjm3VfDSN2bGPhC4/20/82drasGPHVLA/Zz
BFVpByO2KLa4+2SG9rSZrLjIuOpn+2L/e4XWHM8Yzpa2At9hzB4z/fGu6hqqtu6+VGkZb7lDsodC
hx3HxqA5h5eWgas2ROHou4h0TSPxEtpPYrU1dMN/3PYT4sr/zpUyIWXxfwf61kYTZP0+/6BnZge/
Ea4KZx9bEnucQS5D7evxIJsL/f8zzhQmyGBqAjZALijLR7DRYSZ/VqdO7JUiNiYfAq+4JQnovqp5
Lsf7CoOy+5rm95s+CpwKIDkswluQu313jQxbKpuiBc4dbQXBOUkGBQVoYb5W8VC/aEqMBYx0DVyN
rSgjKe6WMuHmUTHsCnK1pXDwOZrhFJCyTgZ6rg5DfwVnf/xsimG0dZ7VdKUNc94mdoR/S5QUP0NS
LkA13YXjcmaXaqiyszwsk4Ac83G4qR0aqatxiPd4LG7m2AgJcHR8vC5M6wSSZqAswlaAfgL9mKE+
jmPU8dx3KiaZrRJnMqLKI019kyt1l8K0mTrDszDX+TXyhPKgijD7+flnPUXgIY2+YiVRPAAOcrxH
auiKTSTYIw62AUgDU+brtTTegMTTg8+HOgNGAUiEqhfUATDEx3oq4BuiSs0Ziq5Y+ez2tBJ3/aBb
GJ9TEJkC5G5bEs+2qh+mBd8Lr+qL5vfnv+EU9cN0XVgL0K6Z8bGied2DVIAxTOrULvkm7q2bZZB3
uJBY9Q4RNOPCLjrRkGGnMh7oRnSRdXiYR7tWY9Wow3DZKVkhALpoTaAUyLuJsdADR1LJrVqxbe3F
W0LzR5iMXyNrJp57AVp2b42KeUmB99x6Q13hMgT7q8E++rjf8rkcrETN9b0rhxrQQFRui6Ec/bLN
9AuTP3OEEOuDgA3q38As4nioqI4iEwAWSmaWUgeLNjjUQFPGvXDRnXvaGMAF9g/NaRUZ/zgp/NEr
V/QGPD2djn/Q5Q6mfLLMqu4KPeOsxmIz1xL9JmkqBZVEDI0LpMdwko7D3241VJdoqqd3FQBk/kLz
Cdlo9FI//p5G1qneo3WzR91T7GSbz8/A0E06z5p2iwWIfPx8V58uKuOBa0XxF43UEwlsqn1mFlZE
zlFL81qJp/kaXP4UNEZlbz8f6vQAMRS4wBWxC9X1GEJLeWdRFHt09uQK7b3E6GQ75v3y3ewJybOF
FlOkWOXb54Oe+54ruVjn4mCex6cWW3ZdG9zO2Vtpk+2KVpcPrTSoa2P3FGgmxh3/fTwAWAKlG+5/
Bvy4flMlKMECzdnnmvmYR1rzx6iE+kY3FeOfuXHqCzfjmY+60rRXcVKonsARP47XcCqx3nTdvd3F
00uTdKW606dMeemEE/+J01DLNpFmp7vPp3luWMZc1flgQmjiCJpsdVR1h0pz9r2On6/VDDXHpTYD
tZ0cD5+Jeh8NIt58PujpK2CtIRlqaC7GSyfwR6ydzZicjLVU40B1oB5I+o2bWddNz8m7OyS/aIBG
2Aei3ndh7LMTNl0NcatVVuz4UVfQ657KUnWQfuIeEFSg/Fyx6z1ePRhDNuASS9lemvDpNUjzDGQ2
0nkC74XjKFSjmjPl5OxXA09t6rmDlvl2jxXMBQzt2XG42vEE4Qu76hpp/BNXhiko5gX84JWp5SPA
xn4JjYD+zKX5/JU0/BBWG1xq8KssylkQDI7v9bbQFjUH4HNIGhAdXqi1WAlb+MM/RMowPYs50Tuo
l02VbwGZga2xZ4jbVITDdG+WZhVuVR3eiW+OYfWTEmr6lMQdDSra9zlt2kxqt3Y/l3/wRYy+9UYx
wTLSlOq7I5bJIrbECN6YR/wR7Tl77qx++ikauEubvlUUAxwXGaLnqllMzVOOoX0V0hVV33M9doxN
y22Bvxh6+opPNNn8CIErNJ7hZrPt45vk0vIwF9mBjenVCvDHjPqoWhpt5hdKpdwm7TiD+glTynUG
MLbAxuvvbgnROgdfyr+EwhIL3U8CDJGFpYOd167vunLn9FkWrcax2bdMCTXAW0uNjWvcxAL81uzG
mQ9Pbmg3WFfMrW8WuYrcaxSbL609Lo/qyILSSi4QjgBTCWSvIzwXHqwt7esUJeWtrSxVH0zhAiKx
aBpKt2SngKo+P76nXDTDhPspQBNbrqWiP/JxmxlRGhomxM996Vh90E+zEeSI0D6bbfowqp0NJoeb
2UALARClG2GbCmbgv/8G1UXNGTYmtoLgQD7+htIeDSV3i+ggJAXEdKqnbYdHS1Cq/RLYXTpu20Rv
Nj0Fwb0y59prnUT9hR9x8ubiaghFjduThOP0FEhY6zSGKeQNcbnc1ZIejFFm6ZOj0lP/fL4nV+b6
yVU0/aFvg+U5VnuwhjDGdBxaemRDIHZr29wghGBQmsVpswDgcF2XVrJJK1Xd5csUXpjpXzHYjwfe
1NZbUwMn76iadfQ8JVSp6Ba5yj4zHaDYsdHhc5+0X9soOih0jOrAgT/zNOkt3tp1XRk1OUQhAIkb
lfZWpr2JiZbSRMC6yxbQkJOEjkeRmVZLWSdEZ+GM2pMHbdumGTJM+lfX6YzXLNRk75WEbOqF9/bM
2rF5CEmR5tOxiFj//J+rchww3dG4U/YNgfstucf8tTNGa1eX6nzhyTm5lVk74iWODM/duoAfh0Ln
qYMcOIV7vp9yNfV1ez3WGAdcWKNzw2Dd+tfHA5btcVFlCBsQdBHFHSKw9KuZZINBczqs8wvjnElX
YX2Tidvww06V5Mo46cuZ2GhPwBJd4XYqPAQBlMPoDvONOS8IvSdpu0kHASr181Nw8ngbJoxFB/Vv
gDmr98LHL2m5tW71Wp8edFfOt3FI+TyzEToKkR79MhVVimrDfKmGcuboQdGAhUNYAkvwmFcFXIjC
qiKSg1KGYREgRkJdpG7owvnGuNTxlT4Z4OCWIU3+qACnes9BJePX5zM/d+fC26JsB/qBEPO4SFCV
5aTDiY0PqtNydKSltM/xKKksunpR6z51ZaTobCXR/th6GKLtRYVZvRPVOP7XyNjAAgKxDA1JIc7O
MVEnHLo+n4YiPoQmIDgAwfSOATLsrVp0d0XTRxfIwGcWneILBUMIM1DNjoOnuVGHUBDDHMJ6SLd6
XTy0CjrV84AAn5vFxa5SreQCjfTsmEhNIvVGneLEBWKKFdw8FBEdqtTUvExYcksnzUJrtpxvgPKl
1wWKCxfu+HODIn36NwkgLT9+0nRAxphB0F1tTHX51aZJ/CezanqSk21EP4xsmTHqG+L8UtR45irk
AYPhhfQVgo3H3hpqJwfgxEjqg6DWlMAq3CwPqLAltwPA0EvXx2mmzv5BYAHJAQzBIKit99g/N6/T
meg2jjHTVPR2jzGfssvonG3ctVsWRv244aO3V2nsPmei+1HW6ASYI02Ez0/UmesSX0CE4SC5spGP
D1SLerjhNkqMDZwS/7K6yNyCHQ73n49y9tyCzSOrW0sgXM8fZzt1c4vNT4J/XmyCT8dNsnsQSxVv
ymVZQK8ZzR8rBhqRt+oIPTKuN6NZ9xfKMCfJM5/cQNMC3QUeb6hnH39ESDjkUBWJD/TR5JbKLMYm
sHjgROCk9jwJ9+XzWf8Vm/0YLpDlQOqFvA+RGF+ajwMaTaRaRdjlB/Dn4F5LVCUeoraPfmPImGU0
xJz5hkTXce5KW4t2WQ9yfNYjKMY2lgI/MD0B1edEqY33mjlEVqBVjjttUxhad8aCykFQh+XcbXGr
pLctqwR7i8+ncHoYiWyJedad4a5x7scZqI079caEFwN6Y1BaGyOjC4ZfHwTlrL+zxjm+6Ywodi68
cKdnETqthfAl+aKgGHtcMMsqOymVPD/A766fSkTk/Nhu+7tQNS85np4eAHTDyPr/VhtQdTgaCqBD
Xcxjlx7KRUTXdTOXmzhOLtWlzo1C5rUq5TCjkzgrU7uIm9RMDp1o5yvcSjCjLa1LQt3nRlkLrLhH
QuZ0j9+IXpkwtyPrPITlZFyPOYFnjpzT0+d74vQYWX/ra9yVDvfWcfgxK8ncTAZ7ws3d+NqhU3yV
qRZEYW1Wn/JGny7swXObgXeWaJtDi8bt0R7sU2knelEkB1uvmh0+uMouVHCQUUun23w+tXPbnbOK
5QQ+nIRWR0OZddZg06okh8UG1Lpzp6h8CDs5fdX0SPmLHs36TYGviAw+H/jMBbkeNOI6V11DuuPM
AuW2GtQAr0+V26Tl+YCCCrB6E6aowQfHAuAhVYV+XxQ9/MQ0Ky585DPvEfkxp4D1xJ325Cu7FTh+
ZCGTQ91llPUa2Yq7Zuzi66V2FPDgs/o94c3aQxOP0BRGrdQN0CsQ3yTdDHP3+ec4DTaRVFoFZZBq
hrZ7rIbQKKisVJIWF7WCcGNm3UNdt8pmrqEEtk2SwHMz602iWeWtVMP4wjvxVwv26N5e/WeoWbMY
hNlH26B1+jJOB8Xdx13YbZNG1/Fra7ADLGeMogrAtnBuM7+JltSXslw2ZRZL35Vx6dvaIAOnqXEx
lfN8F/bRBK51ai4s15mNSuN41WvBUIoK4tGtVQinr40RyINFIHE9pk101aZjflVhpuqrSI2Bhq/V
C6ty5uBDhOLEU6Fl9GNp+iSSOnUu6e5r1WhvZiuDbZJOsU/pePLxVC4uxCZnJrkGvJwLCmyU2I4m
GZqVDXaczmNYiehGWIkWLIqebd1Yd7aTGysgePi8n289Y2WdHy0+OR34B4IF/dTsAF8dSJSDCPfa
kFZfwnoqugDKI0X9xlrkjaWU9uz3ua2PAXj76GveuibQNSpR9K61hfBpGe4o5/bdiqUAUA7gybT9
KEPm2Zu6wUy3BYih5tXs8va3Q/sN0ikAdwuwcaqvPF1DeFO8hD9UabnvKrxsr6o6enSYOXru7MqV
HWgPF66+dU8fTRvnQiI03G1QLj02b8YGdiwo+kWHLgvHq2Iw2oNsGwS1sQe+//wTnx+KlIKoc617
H8VhNi0E4jxF2YO1iHauWOb3opDR9ex2xYXVPLOF1rCFFg2m23Qw3I/xC161sYN5lbLXZZoGU72g
48jafNG77hG3DSqDmDBcOJvnjgnXFgXB1eoXZdCPY4InzCKFN3pfT1Twd71i2A/JBOCJvnIiPBd4
mnthyDMPPyiSFURCRkEPw/g4ZJ0ZCSqAlHGqIQMLaAxSv53NMLskEHlm5biMUb0CeIBIzXEYD3yx
7yXEy/3cu2haEoF0gOwKcaPqcr6QM5x5A4zVuBMNOnYlKdLHOVVTWtOOL5W9ormSwkLo5Gic5Gpn
Bt3UGE92neZ/CvhkbwNKIvBmRsgtFw7FmaWkOb6mRnTpEXc++q44hXZi0BYSYBMvxMSmqoJ85OJR
k3YBazeX7KFOx1v1if/vEg9P1l3//J+kUCxdIouWR3iETBAMatlthLt0G8eS5UZC8rlQVDg7Hk8+
7xxzPMmIzEU1eqXWiDoKRafhzt1SW3p5RxA3bzSwiRfi+tPjyPzwkCHjtEFAuOuf/zs/FBnsxsY7
cxokfBqk23bDMs3PQrT9Y5nRJug64z+rNFKYxpIWqBdVBQfNzY+D0qR0QBam+cFWBvkWl2Hj9Ytr
btNYgRz/+dV27oOu1n9UMulAn3xQm5ew7iLJWE7/miSuuEWlFUqaOyS7AevQC/tTOz2Q9B9gNYJg
WNEFx308LRaKYxRkmFi45K8zMm6vQ5VBMrFaJbqz9Yzo387ECGQ/VPNio8ZLcVvFKNJuYLfH38Z+
qQu/VOJO0h+IqhsXQsN0Ibg981FWkBcBA0gx6vdHJxkft0ro8IUOWQk0u8+SJUBbFgkUlV5XOE3t
439eBKI2DuzaAOQSXj/aP7sstpt5gdKeHSqCGcfTDAqEyA6w+LKelO+QOi4q567vyMfXUxAsclEB
lHIQ7zmaYgnoLGsV1qGvnDbgOXeCnn+Az20X/khovPhWEkV74bb6788ne3pNMvIKbAMPRlX9b8vi
38nmdDtVPS+oiCr6a1fg56ll0rmXcYH0Nojk4Tox+vG2bbhOPJWI9pIp2unjw6j4N3BHrknasbb6
grsJPKG0OLhKVu6MTMnuM7yQd/99nmuzjSRwLbsfJ0h62MJstev8IETz09X4b545zt1LRyXhh5AW
Abg9RPa9qOWi7hRR9hd28blprmZJ5Nd0S8BZfNxVuXQiaBgj9s7zqP3UcgcNK2NM+0s56JkjDbBv
RYdR+MBd7Oi6Quu/wSIJ08escPqdvojqsWjaF2MZwv8chyHbCYAQ/wK8hIHdfJxRGg5tAcUYN+Fa
1a8RKqHahExSt1mKKHv7fPk0/cwJwcmRgs5aDqOA/3EwYwijSZsHsvgF3HpDXA0JN+zKu4SM+3FC
B/Jq5Efecv0gezR0LYSLOUt8EcGDcIcyvRBenFtOQd0TvJ9JB+f4qU0pCVluSEVSul26M5u0g5Dg
JA+fT/vcYhJ88qavZ/Sk7lkBlqceOfHA0qjFf6It3yYaVActL8JLfdgz1yw2cTYACwBJpM9HjytZ
UT4V1OV4e2osT7Ws3LYLha1aGesgqyCCfD63M1+QruHa/lb5WCfBkcwLS43oEBxiobePfdJo1/hT
X/IaWn/10c1KLYvSNE1Dds7xuS8WtU87WnmHeoC2kcb0WTBgdQLQK7lvGUv9gwtIv7A5zizbKh/4
txKyCqMdKZNFIzmQiER6QPh/XgX5LNO3ujL6baEHf8lb99wMKbnQSGJ2pxXIVJdxLnUjPXSJCu8a
ss27kQFoSJKl2CQ9pkpShhdejXN7hXXj4kbymAvtaIKQa+O2xJHmMGXGu5Uo4c3SVcVd3Or5laxN
8V+R7rQreZuogq+qdkR/Hw//nItQK+ZwdaVv068RaAh4O2VT5MHnW5JK2ZntYoI0XDv0+AMew0yd
rnGouNMbjRdb0QJRGJsiCV+tDhUrWCg+mXxb+26t5jeaTqy5SV1MPIcBZl3QhngNBJB8mxXL0C/P
IXSpeTfHeXOXqRU5RiLT5HdKhIyyzix5X0ccZX42kaH80Eg/QHbqAHeMxOmegbFX71qmWaPfFKpZ
BNksUmWDFCvKX1ltC1iPg2XBTbdKE4JpVCtPCwX4GlVBxxg8RwA2QOQq5+8Re+hNPy4rtKdQrcVu
d0rTvA+U2Viep7GUv2EbghuoMgsdhHqwssErLaj8XttWabPBUTJ7yLO+uyIKInFzp1B8lUOfw7kK
hV7Azu6dyLfdAX5+3RTO4vGWi4PCq/uzRtxxbb7F0r4rMeHN/EmP59ve1WvHr5LcgV2LEKYS0NFD
1UQWvYuuLyIlFpyoel6ua2M1EzW6QuyncHaQLxINIJQZM9XbdDFdX03rlWKpat3W6FOo4R1OEzDg
+tT5ocVp/7MycsX1W3zRHQgL1viQmNOs+LwZy1ur5LR5C9MeHkHT9RSHsAdEZGDoXrSwhOmsuFP9
TFphvMcYy+HQV0RW6eOpOHybK7VBiBgstuJVEhvJQJQweLyS1OXdgkGW+tOcWD+5O61bZ7VrwIzI
vk5VEChOlucvVoECYJDldYKyibEoHlhxdduP3bRsEkejNVPO02Ltm9DNDA/p6mFLeSDUfQXrmTd8
apoWTiqOMZCTR/crPkJmigzFMH5Th1GFQAp+925M0d/athNVcF/LsWyFVTgMuW+a3fhWFVP3x8xV
qfkFpTQecGkJdD7srLuVOiJTkCljNkzaqbnc6lWowU5OtKJBvQSYlqfOWpfsesbEMYaf+TYqSf/F
XZTpHRCHjR2XJoMmz6GsJ1kNA38i2kNDr9TvkXaqrkJEZX4bae+U/tAo3bUqIUR6mr2YaGXaEkWz
MV/uuWxRPXL6CUL3UIw1RWWT5kRm2+29iEb1fZi0GjNxAxqI2XTFCxg1VlzT04ZoREfLaWvX2B56
KKCtRRtNEd9xP8cfM4uYBMTqckJZio6qX9pD/RMZiXLxw96ZX0H+xpNfuCEcORhITu6lZVJ9bQat
mR6XzJQzPDILuVh4//WVkTvyJ9sKUUMnKpzfS4eTceCUrV1dV0sPiVvU5dh5NP6nXypSco8pPNxy
pycqxNLFjAYUrgYz2ac9Ngx+Gkt2XOvUQ/PGhdH/MpdGPCXDMDtemuQC1dI6HyMvsqM4vG6xc/wu
8V16BuIwZZsx1FITow+tezd1LggPcRp5r0hDhg+9CerMH2VR2xtjGhDn6CsFqbuuKeZLIO5zryFv
BaK6VH1XX+6j29uc68jKtPSgmK37kDZgFv1FLev3qLWRtPz8Cj8ZbH0qQNQg7k46wzX+cTB+Qt2N
oSwOVqzoCCA2caUgA2Rqf6g+lerm89FOngtGs2nQ8uzy2lvHevJQdVCPx6H6oFei8Np6iCIvjY1h
p4wZ4lTUf/zB6vIgx3hlUxT4030+/kkMxfi8VaigAgWG0Xk025YTEVE4J2/EZHjf9X38UpBo7T4f
5eS1X0fBuYcEnP7ZCVLRUcICXFpdHIx8bHawfMdAcvehiST7mypK0kvcCuPcKpISEu8z7Ar6/biK
iGcTUVcIHDtaN96sFZgvqILbP5cwHbAJKhXRXZejmDrfgpfWek4hrBuMOC1zUy1G8dDZsYksBk/J
qlE4viNzpqQ7ye54BdWa3PfjMhUeBZ/Y8MMJXzlPo2GFwsocLy9NXMR3CPAUPeqDE5Ojx//NNpR4
Z0tUOXI9BTuz0FQvRC+fUxem+cbuu/in3U3dw1zk4ubz739mlTFTZN2IteiwHa+ypYNbt0dydFxO
J5VCnuIavlkhUP35OGe+uquh0bWWIdZe4lGKGtGPquBy54fYTOSWUoAMKjcp37K6HC5Ag077hewp
UGgI55MOq1SDP65w27klbkZrFGPhUJ4rur1TY2RxcxQQN6i7FfB6NTQZFJsdhx3oZnFkdEdgO134
uGcmDU+AhHwF4a428B9/SAOXNA81qzgUVdlGXqu2M8ThpDG+SXSm2wsH9iRYZ9oCrCudIWpafOWP
ozmTqYBDSsoDxe8swBMG6eC+IfhJcsu3JHjp0SgvlYXPTNFVyVXXNAtOi300xS4bAPbOeXng8U8R
4CRcioEkNh43pbP9fA+dW1haryuAQF+htsffE6NE7EbFUBzKYoDtH6Gh5C7UTCOubb/MAIrLCcXE
JnW8HrFczHxGeoCtRgB24Zec+dYUtWhKo7wNm+m434jk8IwZFisbQpp+SpfhHZ1dpCIaxF3UOaXC
1kPfhlqxnbGnQV9lmThWklcwFol5BRQ4vy5QD78qIHfgKAGIy9Gq7sKOOCn94UvGrnOp12CXfELu
mooJ0niu8b1qUR8QN0TdNu+HK9KLcaPPixUkhiH8sW2yC9nOue+DqTa683RHOAPrtf9P6a/J9Cmi
HVEcGreSdyIjsXBFaPtSzcytOhfja2fUF66YM08JJU4KVBrZ1SmKt+DxV9SxocjQYgYUy0ZN/aUZ
6xfRVOrz0mrwZy5sgzUX/VAB4ANTvadtAHKYkvr6Gf6Z5miafReqRn4YLOkLu0EMMLXxS+37/i1t
0L6kDm+i2xtNwaywUdsWNe3Pf8NfL7/PfsNRH9EuzQwCko7EZtTG9zi3QWuwnTje8ykilBhDs9hh
A6o+QIyq7tCKNb5oOn7E22yxzYyCsFuio6CG5U8Ts5/HobJKwwOMJvPfeoZY3kZOk2v6C+Sf71U7
mS6006L6KavcuUoiYT4WY+aqZGujft8pkaF5WoIi3IZLozVRf9FHx18K0fwu+yHs/UqX9bWOBkby
sMxlehDlVJiHEb3x4lsVd6A4kGjEKLUpBJ1pEoFbEsXc3gHlar+4UYgmWGhwr3tjVuIC3IEH2JtN
mH/r0ejFwz1XusrXh6H8NloIWKFMsUod0ynrhSdQOkG0ta/iGK2QTP1mWjPNrGwyo8cON6LNhaU5
sztWTXfqijaNz+O7UeFUZ6YZUS4lWPMwLCivzMacto7Vjc+fD3XupFvUFGjuYMSMp+7HjdiP2Qja
Q08PqmwWPwXvsU2LTmieGmbaHh52syu75saMm/6C0cS5B4Dc31iLexyE4wjcleGEaBD1qKTV7Ssn
T6LZV2PDpRtpZpeI2OeOODG4jaslFwvF2o/T1HMjE4lK+0QPkbiIEuSxWpH/6qa+2A6kX2+ff9Vz
cyOU4C11DQ2M3Prn/xxvR1sSGI9TdnDgfz/2Ya7Qyhj1oG3t+MKFeXYori1iYBUngON2btlL/OZD
ZrZaVVxhj5E/D2Ov+WZ2SXHh3EjMaXWTJEY6KXhJSXaTtBFdmdGdbhpHul4kHfdqjNrxwvtzWllf
68urfAL52eq7fLReiFe17oyP2L4KV1EbtCLDVmbbvLevcQNx71CyqrcKRa3n0Bm72yqdLD+vLYH6
5iAuRA9/HU8+XJTrj1mx2zSxCXiP3+zYLQd9oC58IIbKvkSTIX9EoG3ejNKZi53ZuQiEJktpTBQ0
WrvZRJVpakBkemTgisxA/z3PXRQpiK6gXiZJ7d5ZpTB/5qabU2MOW97/eEAue3FQEkS4mApBUHVW
r3qZYhc/tAw22U3bDQtSUmDDNOJOJXtVkBeg1JYO8ZfFihwuNnNxwk0XZkhdlnUZ3lKmQMU6T6Mo
+B9n59UrqdF27V+ERA6ndO6d9+yJJ2giORUFBfz672Je6ZN3d6tb89iyZR/YNFBUuO+1rlV2owET
bSnwUagxq7eiydJH0OOjtYZRZPxsDEPqoBrBW5Jp2870M+JhFPxcT3NWWqnx++KgJ1+ij+2I9MVC
K8qtNfp+tMoFGIVwJn2gXDHbL4R46ERYKWIzuEeVBvfu+vd17rynvIcKedEVLJKC0/brUIkR6g0q
/lkCTq1788mctF1p9Kus0dajM/6OBudbSQGOQDWotTif7qRXg07P+jevC/bXf4+5jMeTIeIsmg5a
FC5gxdNiMHbYUnTYNI5OVT3mA+oGdkusFDvCLB8CGPGhq4pHdAJrSDrlypHJJoLLDciVp+S697JI
X8kIg+ilw5FrLHkvCC7oxGwshm9gJoXebuxA7Ae7TiCkV6HvlR9cO/50/UbOZYI8WMQ25IkuzIiz
Yx1EraxwvCI++rP5qaisu9imlmo3BgKvnqgW5ICJ037NlI/WYarVcyvsQ8xGN0zpmni1ZCNjuCur
vKVpvvjK8T75rs9Ejory5HCGCdNrXNjOeNPZGoSt3Wvdn7hooSokDf9JiHMRGpIqRFxv/UZVHwzp
Bv0+wwP6AaTb5K9gJlvoPkFEQlbXOeTdGJZnqwxCZbLJaB0tfhbz9EysRg3CEaX5Qzb6XrqxiyZ/
pBw+y20wiAQ+eDvcaHeea2yXuQmjIt55Fm8cRO9XGhNMrIegMz6qlK3CuOSTpb6zbWRCjJIuX8wu
yVZ1xpEOk+GPmq7JjfXnXK7BiEGwiVuSswIlmZODHB181fpthmHYdn63RvJildPjpDdvpUge5lz0
K1N4exU7O7DsB8sewTIH5rExqGdYfKOBf+sXne1p+EV0Olk+mK/xgZw8E8OPpB3P2NjyrMazmAy6
undLlqrQBrmPgCCIgqMjEqBwQNFhqznCeZypNBlAwLziWyqmDDJLNjt35uB7aqnQ1ubRc2cOj600
SUOREzXWG5/e2ZmAn+1T5uAZYifh9PP+VaIMU3kJgpcYRpieSbQeghGdsL1OMkhXjRyKjaf03zAy
rW2RTs7h+vUvDF5O4t7CCwDGoJ/qxMtcE3YsTboAUlb70bZaMyTndvgkNT4YlrmmvFV4OLvkIkJz
0fp4FLnAp5xsk3oza2Zs++4hcNR3V7OmoxMNEVkjSr4YVnWrk3ZeBvBQ6jA/M69RxzvrXHtCAK4q
DecwtyxQ0KF7+1O8xI7RPTKdnz6iIg27XZmrsJ2ogW9iltxPahS92PY4qW6Ksi/tc/CY8PlYlHko
p51sv1NrmplEeeeN8tiTsoJW7toaquxlnqdBhBB0lsKEyeFqX6aG/qxzJP6SjGkAmhi0hbmJPaho
axE4cl5ZVQrUEimm96nxRfVSNpnLmU5Z8yc4zINYV1oz/uqNPp/Wg6i9ao/T2oYsL6FpsXrSkwr1
WvS7PoDLvKvRFH/HAKyTPawpX60iLR4xOqmAqaZ1enKGZG902Wva5zN4uRkDO4hAN36L67FPt2VQ
aSa2YEO+4b3N7/R44NzYRGg0wlGJ7mVIaqs/dkInYkozWii1KrMhQkbN5O5NOYzIwM20TLdokKW+
ToPRFfeQhrLmmXRY9QmuXvx9LgnDSMCvqpU1VsEfVJutRZIFzPXF4E3ItzQqQqQQ9AS7yWuQu6dO
H9CEiKb5TRSu9rMy1Fivk05k034k/Weflfj0NqZmlI+R4JCwaqKeUDe9TBUY7mEGeBPlwqjWgzPC
lk5zR/2Ye8GGijB3Yq/GQB4mu4uqkKC10dkSMhw/UsvNv5pFnkZhrHrGX0kntNzMrYYLKi/d8WuF
HsZc5XPbOiG7YiqPQIKyI+QCVXH3lqbWEGwDXCmN6WNGNb3+s14v+Ra6yosy1ClqZWFZUGJamdM4
NmtTolILgzkw+eeg7x58vbFnSKHETCx5GNnb9UnEPtsHLTMYChyAHpTIrZOagoO3oRikshc+oPF5
srMAR7jVdv+sC+FczPfLWmujX2IFfD9XzhTR9dkkME/Q3l9BQSaYe5k6iHcfEZqP9ev1+zo7+yzl
UR2XE8orZmfn5Dul9EAnQtp4E+q+estzh1drZIGziZNAbv79WlyMKQpymAOE4/29mZndeLTnIeHW
0fQ40uy7t/UpCogkc4Fy/vvFltkQUwAl9jM4TdBoiZY28OoUp5iXkVb4Z5gbswdmseFAc/1iZwsz
T5GWAdVPTnaIGU9WONFEUriN8tEMon852KaNwQCdm7vP5zT7ZiGLisKJWYNNjC3a/fWr/11A323S
uTy7dA4OLolaOIDfP1htyoRHQ9w/lAXYiY3SfA5USAaSL1YjzXZtx36SrH3gFjwDrfJ2ml8i6Z00
0cQbpDXRZgTl+IdAnQyeoh+5z0Y8dWNoRDIpiEwpxe/rv/jsa+IH44lnoNsey+Mp9MWv2NKOKg4O
uevXj8Qkd1+D3K5uvJVLY5vVcOlO0jVkD/D+sUTlWNlB4fqHKZgavAQG6S002SUHPe9W/POlEYA8
D9f3UopBJvb+WkNlaHHiTD6JYbn+Gx909Fbbwn6TTk+L3WKXDDJ/gpC25AH8swOTAw12RTbm+OBQ
0pjvLy5atCXFBKlVZrhAVt0U596qp/5I7IKTmjcbhhdeHy4fTKTMVRcmw6E1Yk8EyjtoKBDvTMGp
+gcFfPe5ypROp6HVY9DoetTvdUNG7jqyqX+FbUdtdEBKUlJhb8hIhXvrdq5ek6AoqlFbmZqj74Xb
DaRpUC7X721q5Qdwo/BxILDKtxTwMqIJoVG7S2VANonrkLcEb0M+9pDqD8KZvZQq2OA2rIIuO9wI
yvGbzlakYVVxyo9t2ZXGqtKxrG6uj+kLez6+QUBYVNqXbd/JcQH2ZFMqtwoOrj/7hDdP5YY9iHE3
W7O14mRe7f6H6/HaLYzSziLse//SYavYkQPF9SA8OCRh5RUqPjaBxeKK7k64Yd3mFNivX/TszS81
TTBNPiAN5pozCXtG7zco8a7Mrld91xD2AsYtcjZn/34dzBxUpRaY2VnZIdcrIs46D/5I3BrrKBqK
p8oc0hsng7MJgruhTYfYk936UpB7/whNxDoVDlztIFVDTdjX5B3p2G7ouaSKX7+h81M+1+Jm+FDZ
p5ugxN5fq0mHApYMi0MSxc5risYBpxgB6yqUHiDQg3Ch+VNHHUkAYjLus/smhvpcGl380QchP2wN
JBWLnIa9nNZjBWhW13/ihadBV5YtOysF3v9Tv1AfVFEuK2jTsxGLY2VPyU7WvrxvR224sWJdvBRd
WUYuRyRWmPcPw4BYm6myio+kX5aPlDyJGEi0aOcTPXXjwS9r37u1EbqiQxkekIDnM0UuE/d/KtZi
KIgsHHtMZVgqtqMzAKG3Z/MoKPZt2IqW6wKk97+2AJaXbWGYo9YL+OV0VzVPsHSrwGQnIEjqCTV6
PRPngOfBZ63957e2kK0olSAlWLw67++Pw63kaL1MO1FKCHkRa/dWR1ycVoEZu36pCx8/9d3l68cY
xLM82WaURB5ERqGCg24NII6mogFyXQE1UP/DPdFIdmAJYOs9M2gIFfld5WfRYcq95M4K+oiTHAGe
RTIkNwQJZ+s2wiWQcEwACx2Sl/b+8SWDo0NlzyMydnLrPlFmfR8ge9w0RaZRYdUKEtnKfoXskIyq
64/zvMTF0GS7gCIDjT0y2JNre92Y5L7maXD93PHYB02z6QxK2qou2+fR0EpCuFLK2HnTRAgSM0/t
B09av6//jIsfiI9XAk0Ts5N9oi42vYZdf8IkOKIQ2dQEg4A5F7+GXuj73pysYzlM7cfr11wG5dlH
+Z9rnhSyONONBJAR8Kznefsl6sSw8ZnYckRdWAmuX+vi/fF6+UpM41yYIDq7IRCFDKGqmtXWSBN9
XZAZAoNoRspUCBVaVh7trl/00g1SMWWLu9hCzNOjTpZqQRJZ1JwA9xJAMKKjon+gnhBc6jdG8Hmd
kmH0fyBmDh8BVZf3Q9hSSHusTlLfKpR7GDQmb620CLNTVjAQRjssbX+ZxdYXXZdIQ9ETwzfRlS7u
ptIqt5TLnwlT/YAOSb2mfpncGOcXnwU1Y0rcCwX7dJhrrl0mmRaxljtkCII/oeXtzfUna47/vZa+
PIvFfU69mo3Raamx1eY8dpoCSbgTzQf0W9FupAfkg3haa6hbgf5F+sbsxbdetM4awZv/KOhBhpUQ
lI4cKoEogrqX66Ph0hD8CygAKsZh5JSQEMzlEFjozg+kGxHkqbmvjZtGW0tgM0mcmO6UjG8ZPi5M
bFSBkC2wS6OKflq9RnM3Ntqkawc4CPGGYu+SORSnd7QIaEdDQ//TFaTe2LkQ/+xTZTGilgCDm2UX
IO378eg13ViOARNKp43tfhqsGX2LmW6aOYb71yj9xgd+tvHmnbMLRnO5qOjOOCBt01UepuPkKLqs
/FIgv3rNB8JDVgXy6C7EOgmv+voLvbAScsiHdYFmUjdwZby/RVBu+UjlLz5miYymTWD3RbQJjP4W
0ffCwMFMYxqg3OkInn061eiT0tmMNK1KaX70vKXVQyw3+vtWHI2ISCKjb8obN3dpXXp31eXu/7Nl
ctq47HsopkfCw80nAoPkytOT8qWfYoMYLLDbwWihoIYP621aTfwGBvU/HDQop+DSXLhx57qGBIMU
o8iIj3nhdlOo66xNKkvdL9df5IWxg9+YhYECAYea0/li6L1S2ILLCJURNeej5F43fUMGqlDdujcN
/8YFL4wctF8Qa2CVLBvE049Dc7RptuCQojDrHropiZ+IeLrV8vjrBjxZYOEpIsTiT47ozskCm0hE
zLmp01NMDJGgqVXGT4toY8IJ6wRLL5gq8dHFSF6FaZblvzyjMO8HS+F4K03wtkuABrXxpJehim1t
R94CYaqKRSNaST2eAI8ReplA0XWahBCauTPgu2KfWLuzRb68VWmfRJ8ZxFGTTdUWpI1WgvYS0XT2
l0K3i69JruMfiJejRqDjiw0lRVebSdq9qRs/f+b00dkfg5WAeXpGiCE7IzJJzkyOM3LtT2ZuGP02
Hugt3tj1/z3DnT11TH0gv2FJnH2upZFPQ0Tp59BPCLh3MlIAb5mzcDRPTtVOaDAbR933Hoedne2k
C+2SGCFSX4zIQws3FOPnwTRa3B2ZsOYbe5LzyYQHgDoTFTCtKSoH7z/rLsrq0dIgqqW+G92T5tbu
CMZoX8fAc0ON8NFVkFnljT7uhcWf6oRO0x0p+3lyAbj1IkKfSpXC1oy9CgjLC/tiyO/I1TPfrn/M
F6/FerMQmdB9nZZBaUdHmuXw+NlJ90cVJcZj1g7ZPsATcaNycD6kOLiyV6Z0zvQEYuf9s3Q4KisD
x9WB5MhpK92CjyCY0xs3tLyR0/FE9XohaixNtNPZaWpcNeNKiQ5am9ZPRdy1K12mzWcxaLBnkqpZ
05CJl/T6KdR0ecvvcD5giIBDx8bCAzn1rN0svXzwywG+IEEXWmil/o+2JQF+trx1mqd49YkjXV9/
hed9Q5yAwPKXmo/nUrtfftN/1h6j0Z140pm47MKd9ybYANSJUAe1Eu1JaZnkcIKxwqCoAKGbhFSO
RNWn2cfIrPLX67/lfDgxbfzlvSPjYx06+V7o0jnosLrkOA7mB0RP2jdknk6Iu+aW2OH8QVNL47uE
T76sd6elw6oaBise4vToeLVOD4wuhVFW9Rq+PWazlvS6qEOVef32zpc+tsgLlpXCF2zLs8El28Jq
cpRG/UReXtcIuXFH+clsZrHOnGC8dUxZlpz3g3k5EIG+YCjTFT4VdMTOnOa8wPSY+6b26Jj9vBdm
HmzYqxWrLuuzDXk/LbxEu3uE+aCtNZckPlESov3vN465lRUYkSYwjpNvt0gH1be0X48ZhNpjXc3G
LqZhBX6h9UNJBPQNP+2lcUQbAusF1BZUoeb7IV3liIXdzk6OuWy/2GZtvBQIElaEErY3dt6XrrTs
3Ngq8ueZHUsYgdtbJHge0YRoG71r+x2aJZv6obilzjyfALkbkgEoAbNrOpMOinhuhnoAgWfYQ/1b
xugqw4Rw01uCuEufBqaAZR5aoFCnB2nJCacsRpz/ck7U3q6wPGdsPO4pBbUkPpJojOm8/3B9hFy8
KG+K3SdXPVP++IUqGplZyTGACrOZXdms+sTTV4E2V3egzeQ2m1P3xpJy6XtkfBh8IqisnFNy4jxC
FAyGAFryqNynHONgGbb6REekmjm32l5+Y1xeeIXGYgfCp4+e4oyhm1ZelClRx8dSk9WR9GixRSr/
zwLlv21lzAdLl5nNxzJm/zOh+/0slEf1AXf+kujsldLK9szjirI+6PWM0pqTdzee5YUPgV4sb2+p
VNKVW571fy5aFfXUGQliP08kv1FrlN/TelEnIqT/5/0N/R6+7oXicAEFKVytyyb2wEezKtztMPrq
QadLBfuuc26cy/52dE5mUOYQVglsNo51lmABqSyN5yAFiWsWHRkgwUTqx6i55FcOYzAg5/KG7NWH
7kl6Zxd/SJUt/pBSDJ6AdVz/Mana/13Xc/aW8uzaMBqTiPTqLsFrLDzjA1vn+ZtWL1Jd3NTWryZp
cA6UtkfQNc4IV+5qB+nISrlGof00ojTw1jareY94Y1Gp6D3NVgT9eflTYIroi27EIA+VmswzDCr9
toJ9KFZiABS4Ql8eNyFhEImzkkNTzeGYVlkALjNWn0Rit9tBHyQbZz2f70rfILfx+kd+oW4GDwNM
BUlHZGexNr0fJOx4s6EbadkWeS6tTcU9TBgF8AWvRxC/zlIdg49aRK0uQ8zNI3GtEduTve4307bJ
AoTDBOC6fwYQmPc+jgc84F2Z3hIiXiATL4WcpcSxHB3PSjmDN0azn8PE6mCWf4Wh0+60rMh1PCnN
9MtQIA44pZWkv1elFmUr2iHWb3uQ2r02t+4dTC3sX3GXWD9iPU/HEAw8KaD+XJJV65naj6HzCuML
+cW9T4CnVd06y59vYxd9AjXuhaJtnxWE+sxx5qlIy6MAc/nsNABI5jQopzDSNLRwXp46xChEqiY6
M5JuhUOlF7ea1heqGuw5DNQ7mPJoyZyeDoomzkp/0fIS0pbuiNfqkFRLF6tcm67o+pmH3Or0lSX0
eW0IIlM7ol9uzBbnU+5Sa0DoCxyHHddpqTYYq8KD3JUfU6nqmNThCrUSg2/8fn1sX7zOMk2YDGtO
J6fz34A03tYhXMUADI6TldtPhqLeef0q5ysWd+MvCWY6PnMWyvcfED28Pu9zKE9GHKlVINth1/SG
DAOrlFuPIJgb5+tzMfpSyQQRCY+ROjKdqPcXpJIvysIkgrzQsl6sYxpfTBhLN2ptjoSOh7PtibvC
bPPqkMe69cVQgTWuM5Xph74WS5fR1DXiXyJTdY84iXXY2Bq2/9BrSsNeAX5ovpeart0PTlDxoZhl
RVR1lf6MpD4fjUllPqmns7ynSjF/mHRZPst49OYbD/a8dssxncMPfkH0x+C63t+nh0+JEPMEu26Q
qgfpZtaz63fmF89N3OdSeflvjdWanv+c/fvBdqkQLE0xgzoBD/v9pTt30Lwp0fATibl5TBrkz3E/
tTe2Hhdu8P/gUuaC+TuryBQkGcEl50XWlT99EiiH111gaj4WTKXJDSMpitaqVQbvJ+tu0cnOt3do
jpbyLduDRaR6siWpiUspiSbIjrlj9NYhGWJ6fROAjOeqj6d6lxIFiZlExLf6ABc+yyWrEm40jt1z
DcAA7zMCQQHyW3UsHlGBoGVVpMjibmwVLt3hgiNjz4XjgQ3Q+7dIAXd2x5LduQAb8joU9Z/IHHs+
GEJvKhRXowNB6/pkcEHg8NdrTfwcRyvAQSdPdSIFYs4DwTXbNN8SdKQf7BFXYuLk+jrv/GJVKUeA
YJ7mzSDutKRed6YZon34o5kq+lg6QA6u/6bzbSA/CcEhtVYexhnI3bN52s3oAAM1YhOTGpE82bYb
cHUijZ/jW8DMC6MaNQMH3KVxjezw5NspKRmJ1PbZwRfFQ0lDaGPS5tyKvuzCyW/iB87YsFEce3/9
Ni+sr1wXhxz7A/5+Op7L2CKqM+CAyUbb35Eapu/wouqrrPdyyDFxsIrJtGJrQ2+5HvV/7+/xlIF+
AeVAh3SG0K0BIWnFWBA2I0H/V0IznvrG+ZOZnXfjfV5YcCj4LMYoLBB8RSfD2h3c0Ur7KTsaUkU7
9E7ZpglKfZ/Nbb2xZHMrb+Pi9fCQEngMpIFq0PvPKCnAlbs24C23TYPHsou/IbKmBQJv5NmOb3LC
L00PyBD+/+VOCgVStIDnfOYla4jl59ZdQoqhVx2uj5bzUUqFCZEPf/0Nijy5qZwzX4D1G+Cm5ZFD
aWulrUIi0PSeUdMaL/1Y6H0ouij+XPQBMd/XL39+k1yexZupl90Ys8X7Z+pT5yKVy82Plj70ziGP
fBNGdjC4t+bA86+CCy0lf17c4l46+Rr7JCE1l63PkR01zbKRmUlrSYNeug2roqOCzAScm3Q5nOg+
70R+Y7Be6AYsP4CKD8soworTVk/j0Yvu4Fscy2potqWbxGuPFMWdMZlibVH2D2O99kPAo93WL3oi
RppMHRY2OSF70llFTOz/PkmzCf6bl0BPkWP/6ReUaIaeDDVDLHImLxQDmboPWmQF/q6K3e6If89/
7TXHeLSG+4y9yUazBvncB7nztXVncyNH8UpeoXuj4nI+U/O7rCW1iMFx7mzyB1UJc86y42Sq2V0N
5jh+tzjy/K4Ms3q5PgIvfQB8z2SWohNg83ryAeBx8/Q0ybOjo2QRb5w+Nl7yvI/lHstEdqdmX7gb
PZotGiJ2pr9ev/ql8b+skGwA2Ahgv30//p15UAMxf9xp7thiM2EttVEb+fHNcgH/o/fVAuxOoHto
xbOFPKvQjSNGGwFJ/ah04sCIqezityCX4KCu39DFx8kODV2/t8DGT9b9qnejOpaCSTnT/UMG0kqE
QTQM2E7augbwEMlf1mjT9qnT/sZksjys03v8i9GkismHdvowlWzqMekACM4lyfANpP1w8KZqjbsk
CX2rBuzW9Op/uSiZfmhuLcoGp6uCnqAI6BszOboFfLYWou8xMOr+JYmaJ/I26ju9Vt+vP+NLn8ci
86UCsxChTsUcrUfMUJO6rPB+JcBMlmD8iGC/M9LoFqX60qUomS3lVswuKIrej0+7q1PHzVFT4GOK
ifmOrYMA5rfvqmS4cZ67eCRHsghADDcjhfGT2Qguu51XxNEdzTZBS5FF8qAFpb835v4tSCrc2cu/
0bhsHwgfRTrb1N2NZLhLqwQiYNRvPFUWxJOfkEtlZXpN1bXqhtLeD9icn+zGV9UOo3fi3DVeVKtD
4QlrCtvKHtuwaoObnbYLD31h51CFXYAHZyeSeJ5cW+S8XyDk/UNbYk/WSkiJbTYYm+tD6cL8Q6GS
yccEsY7cb/mc/1Ma1YM+rtMZYrEjpPM2ShoFPr3YG1e5MCnQGqDBRMGXaeH0pA6SFbwWb/dou4n/
EcaIvxnKyl7pMQ4u1CWI9s1C3vXdzRDzC/eHeJleGrZh7BincsY6B55bTBxbyaFLxbqj5tQ/DrGX
VTdG74V3xoXYxSw8kyXi8P2DtOpO9QVUmWOg2f0fvcU059q1/+SP47frr+zSlQj74ImxYgOqOFky
+jaK0gaL1DF3jepgZJHalxDTtvbtqBpz2X6dzqjoYBwqzKiKaQ6+vyu9iiVBaHwPeQM3ZZ1F+VDp
4DBEn2+FW2WfXV2ZLlp0kh13kqlQ7EWu1Ucl2dSkuXsHHBEOp/05MDT/2zhJLV5l9sJb5Cc3v22V
eDgxNDY+a1Xmzj2OTb3atThYvRsNxwtrAyciqhiMBFxnp192nxVkS08M9NnJIMUGRRI8pH6U+Ssq
1Naz0cTJMyAOeYuBfPa2lpYK4hvMIDDk+KzfP0Hp9YMdJy5ZgVbk7YqxavdV0oijVOktmc/ZWOdS
lMNY3NloEk54cinobaMFRIeWal1bf4B0Kh+I7pTeSnmkPno6LJYrwZdZZidCIeyTgmJjTbUVEPp8
xAVb3OkA+LRVT6bCtwTaZs5GNnKeKFshVkawBuAJmKta6zyHV9Td8hA3fvFSKqrAKzPKILpC7rQO
JjvOlykvnXs7TYqvWZIaEVvfrhUhhlf1UMVxsLYj1T9hE8YUC/6RmoHs6xcYRbABQTzaH4GZTq9j
nYm9xHl1MOJUwResGzQDdZtM1UMhda1HqGTXn9iQAUxPS9P+3nqt/lvKOruL4qS0VnmCKmvVkfxy
MF0MdPwHnXFXOnGVIV+KdVBli5Jfd8Ww7TpDNOvBJvFv40VBZe6hmUhrFfRi1tdM2U6/Hs2YemQt
zTRYsKylH+b5lN/1jdDjTWKS370SU699EWOKpcku8e74kuwyYjP9nexl3az9KeCM4FmZ/cGo0glW
Ru4V9xoZ4Sp0Cz8QtCNy7UM7ZVjakggEgzH7uG9jawCsUcW19zlN+vmLW6voVTNm95fjif53apYT
qE5b8/hOGzlvxjku442mZynhEgp+3WpWnng0s1I9RfVoPwgaJSURWbNF15oVo9l7beWU+wAfNT6z
pJXGemoTydpIb91iC2aNA9976Wr7GWlktne1yHskTd6cdqIZxp+Wq9wYj3Ve/HFGv/yuujp+7dMk
vQMtMb/0RmolpKeb3g54reMASRsKA8X2CDdZ67Tq94TFOFhDwsXYPcnC+WpN0/xQtBnqqqorgHNW
8LxsBGv9HdmE7UfHLMxnHfmTfhdFWeKAxZopVSUjzbOiqzva5TF9g03vpHmLAn+s+zDLB2luABcj
yPKNZvqTlnnxQY8KcYtvf1Zo4PNi77x0m/Hw0zF9P2eYE13MXPcS4CS+Be9GWfrdOFfeS1sHn3pE
I+vrK8q5zIbdFlWNRfZIpfdsfbbxyEe8DmBjMz5Px4v1+zhCJotUOX4xOtekH+xU+2AGTv1Xd5Rl
zq/RHs0wK+NbSd1ne7Dlx7DoUDNcdOynZR2rzSIIP8Dv3aSs1/DMxq3srfheK1zqhx0dzPYJzZjI
1noq1LzyvLH718WCn0BJAkMqf9A2OdkGVn1PJBox0UdZiWlbAkpGDKOluyABvWQU8otZMHddfwnn
fT0uyivnhm26x2cOPgywljty/D8q9Q1A9R/VRnloa2JrVKs4slZOknWg2Hq8/FW9sor41UnTYJf1
L45NjiiuyCSq7R1EELXBtTPs2SXoj63Uoxub5PNSBr8UtRsLKYwa1rWTXQFWrRayR5YfkfDnO1uk
+YGpptr0cpwPpgmbpW3Fb7uOvxl5ka/ItfO2pqW6TTfZ+s4l1Gt3/dkZZxtMfhEAfrpPtMT5ck5e
GNX7pnM7kgaSSunpeqL8+XGwBD0SGME/iXmTcQjHoWo/irZM5m0rTPGZhoITh7nlV8QDAngINjYb
nm8EK9VfqZUBFvdaI9fCoEhnJu8xmZIbZ8cLK7bJhhiWALpchN0nWzkvyaiVWil54youHq24ad/q
qvb215/OpYez0JoIbWNQM6bfTyf44WSXyQQC3SjydVIkKrQLM99YmZ+uqOLkd7gowI+nxqh9vH7p
SzdIaXZJKWEuYw/0/tJpoVUkgIGfnlNTbTCmxqsIM/zh+lU4KlyYMhfflsMGCxWbcaor6QUUW6/F
Qj7qJIptmrrOnAc1j8ZW1ngmgXZpxkYpAzyZ6usmVFrb+GFaTdWBsJ34UU526+2n1CS9U1eiWFdF
Zuxyy5u2VRDk2za1qsPYjERKmsp+lcrMCRUs2+KH1mj91zTXuk/6XLuvEUCK6nuZY1gjUCjK4Nln
bvNFc4L2W5kKP8btMpZfiWyuHjOmYmTUTDfgIQu7K+/sJMZ4QuKs9Fe+Mzoa8VOp8TzrMJejpNGe
p6gnqxDrHQT2jlymMMhK47Vzi/Gtl2hAw342jSMxv7UNwTwq4ZL4mbelX5mNYReZ872g67BBdp5/
y+vS+5jlMnL21RDVrzOK8GdXGtlTKy37SOUteXUxUOwas8UQS/fG/d5ktZasSI6MXvOUnEHXCbQH
exLuwWnUAkfzomiPK01fGdgqxy0OmKoPm0la4jUwS3DDQWLpry4RrV+LLAVMQImj69acyJOUuqed
1x9saZbeU6EML991M0WNrcmtbazUUk8ijvRqrU+NnoUgdbTmWxkH9bRqkqyA+4aYwKRPmwC+rY2g
+9CTRLf166z7PbTAjKd+mms4BlXzkvZ6/tbUrK0rkZZI/XyvatEaOONgb0armpwPgx83amXH5ERv
LDYn6kPjVtqPOpuH5k2z5qgMMzzP9aqwA4QLPM2y3xQ9YPpNjpnnx2SAF1iNTUIsdqB8KwSwMPAy
e1N8oCTYqYfeBopyzwnK1X8FxE1VFZY3jeuFkT8GbnYwa+LxKrbJxl/ap1vC8CEShK561UNgecxR
6qpFrpCKfV0OsbGTHlEDWIvbnw08lW+BHfkfWkcjspoYvOQ1dWoD+0br55u58Btn1Xp+TJrPEExH
up8A14zY1YrQ7HCbhJrKhqNGXvDAUd2cHEZ85auwzqr8oemMIQrJKhOHAj9AGtq93n5ruj5KQmH2
zVMl51QPtTrvvzK7IHo3LE0eYVp331A9Nh+rSXfzlZn27mYKYhB/9YA2POTDmcfNlCnrqbSF82WW
yi9IfuzzhFSAKZ1Ck8iuQxJEyS87JiRyhckfDo1IiHp4w40uPlSNsD7oZj7HD9Ic8v2URPljWWvx
J9FJowuFctx6NZZu26wSAr/evGFo75ouKD84w7rNZf618mW5p49Y5DsTwZ+2tgKZfCXkwFzbUxx9
DAbTOyamjtEhjyr7OLeVcdc2ca52EckeWyCDzb6Uvf2DqKZUPmN3yGBxRslorSY4jw9dVcgXTQcd
E3Lh5lutitZlT6uZfyy9rKm1VfOXUk4JrcM6W8e2meyGaHY+WlHjbwuX/b4klgljL2sYZ/OWCJHJ
6lc4Uxso5VWBsc9uN35ltNsCsNejvyjSDDDjoW62xVqUefwlHbpPQjRyIZIa9SYJhrHiHFWCa4jk
J99P5QZZdRR2E2ebgWircGxksS1IVH1FGEaXzajNVStndaymKVoFOvHiQe/eAVvJNv7YGNAnKlhs
UR9kPxMnHTY11JVmO9i6fEOSjzekJeFubQrDWIhf6oA9Gw9e3lZbDCT6foE3ZOQ5eGNIjUFC/XHa
/8fReWzHjWNh+Il4DnPYkqwklVIrWPKGx0EmwQSAYH76+Wo2s5jpHlslFHDvHwMSdPf29mCJSJyl
qnDGrmFBaM3a8w1a0BHRCSIT+6L8mX/MpYKVCgwCjs7DdCNaNidc/MMSr+HdTR1Em6Cd0LEyzO9V
TZIpVubCSUOy9aaz2hdfZ8s8xs+78PYt9SOKnXM7Rj5DNHX7XLUb2sW4Y2lKpwn4kHE9VKRW+Sjz
Pe5Wovr6xrofMXh8VpPpgE8m2Z/7rU7weOyh97de5SiyMbCTv46wxyt+bfeKCZec2hbQObWlxf7T
emP5i6HZfvDKdTp3UjqMNAG3XrXNIV3zDqg3E/vKh+TGXfEYDEpcgqpvL4GDN2AinhH1PPLxpw2k
jHTFZpT3Qje27nPtWqLI3SBYh8ywfSIerMr9Lw0lMsl6d/Svlmja4V/UmtjkGOuAJHuDfeeZ0y7n
09A3ZZhRWzW9yqhKfEKDsNm81DWRVH9MMS7JQyLMGqV63Toasb1SrxloWTPdt83CPy8RhfKu8Aos
6eAsVZhJh0qcc8MaWB39wPKj13UWSqQRueWKY0Vw6IXUi6g9Am5O8yFp7O1fYyIHvTraPQf1mxN1
F/4lHSIop5TktFdNZ6V7WIR/JT28r5hwxMgAaFlN6sRt+FXIatBHOmUKOjmWJJgxjuJEPmlbW+ox
4QtVkptWDB96iF15V4EkLQcZdsN8svygVZfQnk37Lty+xqPAK3JX6E5i64Ed5hzalN49Jh0FN/k8
h02P6Hvt+Ep4m0lyWnTbhN8SBqG83LbaTf3+Jk6aC/hX4lSAZtNNByY4odncpjyUqyuHlECtaDi6
eDPKa7/F1Y+S3DDAj73+N5QkAaeN0OoPdtPlT6hXNV3ilaLBdHGH2D4W1m2mKNDBsT2PFPHdt4UB
7TMeCvhsL/dpuo6WE648N0s8pM4YRbS1NgEauVnp9XuOwuFXUNn9cfXQqN6JQjj9fccH5VzmQOnx
zpHr/roS47KA84VLkYWOtn8mm+XJF+EOicNKw8ZwstDbL9lWVmV3cKY4+Za93363FQm5qd2vM3eX
F3smdYKVWd5KwjU+Yu9pyPsiufpzDwOL+g+Gvd8Y3ej27hanpcwGoMBObSHXI0aRJPN3pZt06UqN
EmUOov+sbkNISY1NkMLtxyELV0zDpLc74O3JbHniANFUilz0nksHZVv9qyzT3KMusb67PYJOCiBO
dDrhy/zXD0HcHbxZAH7M0niPxHoDoIz1gsKSyvHSSQ1U88/AbvnnmlHF/4TfV3ewIcvOO8C8liH5
rTGyTFXzN9GG+zRy+hZBpBEkuo112B1vX0p5SJJaPzV8be63pKCZqXTrATRrTPrrYE/9icJU749t
VvsQbAOQgVveKhZC36q/y1DI92i3xi5rFuO2qaXkpDMft4PMdbRzRw1+sf/tI9Mwd+nS/YGJWpzj
qHRAnPrGT+d2nsu8sovugdCS/W2WifPgikox4K8BLTtWsMxOTgWPqw87umtFAFyPnQUtVP/EHzdf
vMWXp6Z2LUUP8dSMOKF7HmTC1Ie7yWund4iV4mUYR/cV/df8QWgPiW5wBJfOsjbuDbPjIg4VhV6N
je76IJaq7b47Nyop4Xaaosnafmz/k6GyrgtjyE+A12TIBLcPOiusF81lGbqaViGg9uNt2f3itkcN
QI7Nez+3bIhTad8PVA1eVUx0Ed2zovKPc6IYImxv2JK0pzYIvWBllc550v1yFbqOVQ58U0yZ39aY
VYtWgtCLZtrSHcR5BEvsmDRXKiQDIoWHfmN01CI4uN64PjZl0j5NtU7u6SPqPvtCeFY+tp2FZrdH
J5e5bjk99cVYxKnpe8aHYoyXM3qn8CPk33hsh4R4gai3ljNGLXyb4bRGvwfiau8C4pgPLbkol8Um
vjCLw13dBabYn6o2IXqm5C07J+LWaaajMTzImWjO1IsrprtS95Qz1Mprji7nwqbfSltPnam258nZ
dupbgrl/AeHvXqt55pENV3bwbRttunkCq9hzTzjbj8BY1ZPvUjY6EZ2vst0EyzGu7eZCPpe8awAm
yyNMPEmGtUsoO3IbPWeUyYd97gAqPhi0Vg+xNSfvTbmLKSMn0j+PZNUyLEeuelKzcoE7Y+29BOhm
eIh7ov4Jdll+M/E7OwvvwAd6YxdTpfvyeQ7oAKOCwLYQeo/tftPNh9ZDHRY7/Rh4jmmd2RvabuG3
WqDoceV0yyL0r6JyAT6CqOK5s6Pp6ieL/uBKSkiyHDWLRpiofT4Tyl6fyr6xfywO8dJn/ridjFjX
ovFJLU2fItveDjQQrIcgbt1fgYVsPJUGT36QtOqGfLbDE5yjP9KhLeWlgT9zM+7VisiCBrtubbdm
OC5coFWGUYSATUrE26e6hwJPzTB5V7nMSUhysPIfVRA396x/DCZY+prrPImQjMXCdFfLWtCdzOs+
fA3O5LPgNmucG9Q0l2SL5bVKnPZ5EDGB3YKlaQN6q9Y1rzxMNynbRzOmg65rYG3dcAG6Sy/Tfe/q
51jUAeE+3vq3VhwvojsHfWXhFffBZEUlTQySXhQVM/Kllhtw9UalV3WHguhGNxe3gNhgcX3N54zC
JxOdjZWgdXaK5DoSIj+0abxzTwH3QyR09CxkIn75jXJ+tsGtlmxvKu9AiDgI+BoUT3Ihl3cg5+cc
zDX8UzlyYR2mzdhPVbB4MmUiYnXFRIG3HlaCFGZi+saXSjX2dW3nlSI0SwX/GYw7pz20i8euHa09
JZmmZ84UU/13lrZ1GAdDeLTD7lHt9fY1ElV/qVZ4p+EW6vtQlFv4baiX/pjslQ424jttJin69d4W
Eli+G0aEL3c24YdXb4LPUwnxzITW/5V0GX752qseRGFNPxEeMF0UflLc8Q2Ym3TlBpZAWnX5VTsa
/9fULyXSvy24dW345rWYyvlQ86m8bbLmAwo6qxrSbldY/+qhCC7jFrgfgTDiM+rqqExBHcTAYGa8
/fa528sxmDp5txpnv2L7ar4NWhmdOUtZdmnSx6xF2rI4TBtH9Uoi3fiELn25jIVjPeGVZj8nznSv
D7sSpUw3wki3i56EWx7QSC7dPWtwO+djZcI4x9nqua9rhyrg3m2jjbPmQx5aQNSXYlR9eFrC0f3t
EJtRP0V+P5enquOSSndsFOFlpZ8uyefIEv2/bcCFQmp7KBhy+ln2+d7tQXtoXH70u6W1LZfGuLZf
/k9qkSg6xvOvPhooD4M9j+1sarWtcsfutl9tH85JbvkNz6VtLEktn/YnRFMMJCZv+8pRB7Lh6h/a
WZEJekNZj6exGxp08Z3xmgxCev0OvNm2znPV9h+a61fm/rxuV2e01J7PxrfXfEHsPecGE4o8CmuP
22O17k6cr+hk++NYo5g4hANp3zeoopEH0avOPVQ0Kvm52zPyPlJyo17i3etIZAWAtvPJEGB63+C5
We+dwvjeiXEa53KLKn7MkfGvVzTBzqc9eYpukHWyM+mHc8TPuUduxsBRP5DpyuXgwfR0h7CblvaA
yV3+oMWmFC+YhkyQTUlpgwt462DuIFmL8kj6wNqfl9mOgQ7IwlnTikizIotia3FPRRMxICphtu+k
I8niufAH+2OchJe7gsgQH8He52zvewLLI9YVKm6vm3PtT6RU65G4sCMrrPRTYLwovufvNjlZM9m0
ove8X2ALriKbzk9YcQ+uJN+Aa1ZM1nlxnTVkMjWbuRg1B/oHXXyx9tNGRyI+bRGdq89kItjukXAD
f/uYQQHxGoyoYh4E9oT6npw8vOxl4DRdxsGPraONY/hvADgVnSokf7QGEtnVPTTSkhwbKIad7G1P
1blKYv1zIfaNXaSdNJdrM8no0tZrsB5aHTPHBvZKX8G+AcVkJDZ3Hv3LI9UQDeO1yVDa3gonQ1vE
D9U6sEAQ99uEx65ikD7tG1FxaTk0w33gDEX7sNje+O1PG/uns7NYpJKU3CizsfzYeS/jRN+RVRqh
yRzGdr3v0LzoPywGhTr3/br51zEqhiWral+gOiiKPXluI7t+BUlX/cG4huAg1ER1eQiFx8wmp2pe
j5xZ790qRi+g+7T1e+A7f6+P2m+s8rRAQCom5FhUx4lIYMJ3pqidjrWseN6rpFp5GFA7YVFSVkxU
HgNQk1ZLtG5nf/em5L3bFy1u7+5qnxi6e/9hr4bOHAvEBFEuZ5KDLx7FZw1v+uK7zwBcDqUDzAhl
7k/O4LJflNX4rG5tPeeYH7Y99OjX1xw8ChsJKFD0pQtRTtcNC7WEiNqYSQBit/CNyiqIspB6sepB
NRz7g494sz9U4UzGhg4iKi6dae9FNvRy786jZ20//Ykg1ndI+zI6htpVzdlC8avvOQ1+myWLwoYZ
rLaikdWriFbjEnL7A048CPUEOWvxQodWR9cwsWTzvWlj0x59uTTzY9CVbnjSoaAMWKzoKNPJ0GCR
uUnRh8SY9RsP+tC0zsnwZvrHom8X78BfL25S0qHiG2TSmDatYrjhtF6IBjo0xHLP7yGyrxfhUGN7
snhkPikv3fUjBPFk/+OXMQTZJmjru8zrVIcXrKr+dNiCeBV5NOwjX0/Vsk7HhYtkba8dAilJPZ7N
PZjDUGYa5oWHjHhoGkGDetzzzt7NdIKos51jbTGIM0s6PQFGgQVSlZTcLwdhV1FySlhWEbr3xcR8
4DBRIhWoPHx8a701ubU0usg0NZnri+6Kvkhdq7VpAMFpaB9aN+oQJAq7sH9bTSEnjmK9ddN72dJT
dmo1pp97kiF1soBCBc7+qyRiiCAVf26b9Y7wZ3x1zubFnw3lpW6qRG15n/SJhJ8h7DI/zOqzt1Ef
YamzHRVOkg3e2C/Z3KLLOizCJ6B1V+tanrxExPpt5WbZzxrZK/s6e09zAXSgBy3gSVZnEYiOLtxq
gSwqGDPteAg8hvepkC+cC7UcarfoyqdhApOPLnNnlb3ODNV3zAa7FRM2jXQBb3FoZ2QDyy7MCoYB
EIcpijuR8QJHVjbvvvqlErjwjCz5QqY+6GafhXVEMLu0Sx9MvKPXqlKAuymFv65zcCR74FlKbOKp
vU3rfPaCsbyXDXjTEVulA8BajyK+x7/ZD2mo5634Y/NnAipXSY1qIrVGNzFWysJHw3xK4t9YHj0Q
VWpB3H4iq1iLUh2AoYvti9bcTl0aJ2EiN3VB/QpshoHoiOtOWPxa93k+9/ThDoe6dNfxFEkXJs8E
EwUHnOIazTWZ6CUrodiLv/VNBpnZ82LG13DpA+fgW+Cx7720HOvWP9lA2TR1h1mmKttFhJnt6NLq
MuPq2j6UTTx6X6px1iKHFQFpUitn+K9PCbM8e9plAZypS57uRDDt6123VAZBNVnBrLWrNpT7klzb
5KMULFm8yqJ4gR8Yyjsb9PTDb6buqHdfh0/YN2gyL9AcWWe7d8OOXF8EBV3K4VX1yREEDv9YijEY
ngETQvPQTK5YEfZ5/XxBS7Hd6r3cJd5mCgC33v+3bSRy5RRi2Q3iOID+X1PVwc3wpYxccmvX3RxG
Z9VV5vLZ8WMkxOmfkqn2rT9F2c4RJi1EXcmdXEU3Xkutp/W+atUWHRcs7v+szeHHbpve28KMNBZY
FNwAzRt7veVdQj3ZycVqBvy+gGBTQyhdy0H6GdBz8O1s1qzvfCJlzKG0tSyONlPhT8sS6I+axSNE
e6MosD3HRLipu2kvLGRB5TKLQ9gmc5ktBSHjX8OiCm7PyJfNS1cSap+v+6yJ4kUzxgvY+25o8Rza
ZvxuWp9osrLeQQFtMQb6OjQ2ghMxRtWfYVPQVaPit3NaxdqIazxjQ7k6nZwVGuBq2U5RrKrHxq/X
4URBLGQFCDB0AfYDFR9Ekqj56Cu7DI8hmSUTDB3bPIRG43zTG1+ZA4xM4B09KkOe4slFmr7OazSd
RpX0w1dhJ6V1IhPe2KSk7t5vVEWeoAiZTMxz3chdf6F0irmdJssr5Psci2XLa11r+zFuyBY5ByvT
y31DHFxwXbwyGR8KNCjjq7uXU/uGLnVeEUCV1hNncn7e3BbAnpG27V5UXNVNLgYVuukgTSGzkbi1
+lD7qxmPmtrfb3VrgubGI8moA0ejfHnOVdDFLeE0QEb0JnDy0qTZo+3SVWpcc1JXrfVgRuT3XIhm
FVmivXoH5tpNgtawnEVuIbNBjZMUxrsjinyLnt1NTUnm7L7/h7JJh+1xn6mJQFfCuGRDfVW52Udn
Pm8mkMMjqqChOHDMiRjoWx1Z91Yh2vZ+pV59ObmW33ccYbiIbLDnXeRzPKx9ttduIOKUOvFyPHT1
Ct/S8r24J6HcJeJn6Pz52uvd6SmqD9oib/a9Kg+oZMIOhHcnHauqboUKxOpPCJZqYiAP2tF1A2YX
VWOOsXEtn+rYq9dDGVMsDgzQQWGMEb+ifKt6/xfd8AahrL1a5UHx8DqUcHcLNmmLH+z3kixlTM2x
J5lW6mbRuc34Bec8M7gfCuOq5aekS7POTRslywElA5Gz7G/NRv+ChO4L3LBHzeXa/ccaE4ye3/ZK
0qIrZrmr5JRqVqTQeyp12C5wXTblh0m4PCOBfqdehUPsR10bZjGW6T6z1ZD4ue63SPwVeynafyht
HfF7C/cbBckvpLdfGiWHnlrmcATXREbWhA+D0vZyIvsQkZOjpKsyJX10bPGI4O0Iw7M3h2J25XKS
sVUElDCRrZi6U3SPgnMbfgOkw6EHvZzgpLD+lrnbda65RLjhKJpRMmS8b/qguaC7tAC++SuDVNam
+lRz5SHxopKEzZWwBcpyRPi3AQ+pHkDqwiSLFc8j6rKtlXSF6Ajq3bPH5Bh2JlJ5qWFxr7ZTAxGN
opvajwSsQl6k6sdPtFrJ9kXqVekcNlai8AG7YahOnm044ZIE5w89/j+AM0JWAFq/cZlYdUq5feyf
NnqzgGa0u00HBZhl3TX70hWvK1+e/WTGMrIe2An89az7favuWmErctnItxq3Q+RQjZb1felFbwyF
TpmLyC6tL4lkM8maWIbtkz+jMT5PG5TilC1lRBtaEImCSjOMZnuM2C305Htpys76ctcm/sHKW78x
FEZv46popDAEH9LHEeIaAzbbA/GAjga7cOLFRXJqSWup2YptniyC37czqx5cguWL7UGbPYyZNgPv
zzom3kihPHVcWS8SyICQ4cN97uARvqfWm1m156A+zKHjqXQKEXu8dDN37xdPGUmZtIwOsMdgXOLo
aa/rj7Y9+eY8D8osPwW1l7g//L3rsOrx6N4DP67qzdOyLu5nNu/xwY/06oYpsXVq/0PK1xyfm0pr
cQxHHssj463f/bOiaYvXFCQ3aAlM7c0SgJkIFtffK9Ijbp0hqR8LmEnaFugEGLKR3OLiQF1o+DM2
dm/lDdeyflz6Vsi02HfRnpmYOpUTbD8z1DCl6zO9wPVy1AQUPDRBOKijKNFUpLPlh/3dYGQwZnVI
YSVLa/FDF0rnw2p0+0+52t1T9tjxuy62ub5KYimLgwWE4T7xINiEQEey+AtnChXWiG3pjohVOJiG
IMno3nLn4ie26/+0Hsv+GeN1JI9R53vVK/IOo/KliLi+lCdVeGLzgiQe2aDHmx42MJcxQVrjDGU/
PrB2JPXBDRSzpGTBmlMEbxEDJKor8Ndmo9+FnOVwowlg3pAhGepybCse50ODbAcW3B6r1ymoYXc3
ta0yuyGtxAsaFAb9STkgRr0CysuwOsnvFlXTknVVsT+XXR+Oee2XXfUa2How+Sr0th0XaJPfNRlT
O7+C3XYzKnFak3qO8r40Va6SLEMqA1OLnMtPr+kF+nTr/0mJblu6WVCL5cMd94lSta6PngxXMHeQ
6xCFGYZt/46zbCKxRK+ScsOZ64sKwRpDnUtINhJgpfxP5EXyoaUo5mWS2j7yh2Jo4Z0PTWZjIP3p
UGd0KgECBZhYLD/QFqznWJjFT4OwINLAj4kTZF6Pi1c1dpFzo2jiX0IhGOPgKop9KLhgEoczTsbH
kGb4p2YLDLVfius4bZijHgdpda97t3g/MdqEb51cArSsHJn+QXadp1Nvav05H7wbYNrPenmZ3LFs
TjFtCs+U3nU4uT1rUqkTtmWRLdKOni0f5IxCyBh3xeTUwPDtuJmraQbrM9ZiuBA8Mf9CTsJvYwMX
+QzqkuNiBZwOOzBtn3obL2OubMRZp6AJrLc4sWPQ6m0Jf2i8Sb9WS9nMDL1VHQLIlK+oW+17bOww
Ry012PZF9L2m6IgAL3NRCEQfi7iWV3eMXNQhfSP+JIXNd6gG+fhEl1SCU/sl5fJIccY5HdeClTpc
lu4KvG7lrZPQaLnPQvwRHQ1kFJRN/H2iiUjDtPKDvcn6iXyI2qeeMo+KVTIN+Wt0ooVNvwlezn9c
Wt7HZHGfpLM98L+7iqcFYGiQN+h0oy1unB26b9jOE3NXsXHtmQCdfCTnzvlREkHA51Kh+c5pgbf+
bJsArbFDUkJTf2eqWc2cDHB1TB3ZMob+f+XtqwsM2VsPKvD24Lz9v7GKfsxHHmZw3XFs48dkta0s
oRb2P46iuGX3jOj1h1F3D9LY7YmBO/hPojjq75ihAo3+PsHzO3VlnQebnRycRiVPti289fEW+INa
wA+LfJ13bubAdfpTbU3dy1qi9OHCcs+Ip/h/8ccOFQe3N4ISi43AcOiWFXGZZ6t0CxuOxs6FANfU
rtuld6vqSVCca7JBT821JVhf54Gp5Gmbg/mU7EhSyj0onlVktvXs6GY4iYh1NBsHhXaHv3qfxY0/
vJA9MP8ZvcT8doLNhHkFrDo+wN2HpGnN4LIAMiZMXuaCT/igN1F8uHvI39iu5/Zl2xwmay4p8O1q
XK5JMC2gBYkV/OqBAa9dZKav1pXJ3YZ9FtxOmbJNw62XrBix/8w42H4XHpEDaVgHxRncYZ3TvWot
SFyjtp/kPiTRpesTeUcdmfez9qX5g+JlB7vWt+6lhuLDkiqwWbHh2lEv0MvEtsp8mD4/bYVT/bfv
g/2+BLRpI7Obih0muiYuh12yXzMoANBwd4m8u6Ze5ye9BeXPSXnxBfnOap8t1HX2MRhsaCgUNaPL
tNEJc0ZKb2rgUlTyHtaZpyEpum/o9vq4wbqUqLZ8GteE6qNj1Hveztbs3ta2YbTO0y66/8ZVSjsL
1TqipDcljF1gZ01Uj1YugLBlqhq1fclwcu7X2aZbTC+BA1li7qI9hp9rTKHzqlybt7bfqWRj7+TH
8VeflpiA/4q5T6ufZYzmM5Us6RP/aYpfwyLd19gpNe3dEQHTqQQ8h3GdG0gMp4qKaxXvJYN9NKlz
QVf3y7YPA5znOn272D2CoxX9c8kSr/IF3P1x2Yris9+Ud2hhOj+HwC/+MzqEriM+9X5RfnjVW8/H
vZkm+rFQvLllQ1P/sfBUjajl9gb3tuF5uPFUN3+mV2f8MpY7/kN/xyQsIoVaoOYsK0RkNoSu+e2K
kEWbec9NiW2HnWmUnfzpueKZjqLhe6Fpc8rWvSsvgs/zq2dgNjm62Lg57Tw1Jdod6TyWMNwh4GhV
/Zhp5KVzjh5qXgMUFtc2kMt/e6j2/zB+NfuJ/PXmfQnb4JFWJPdHYs+mu9voJzn6W0QPW7+Ozqk2
yGyY853peeOMw2Ikm4ufPqTvJ6ucStIEW0PqZ13ZajIE4Pvuo6HkYo7p+SJ7CJ65hFB9mBO9vw3d
OlztYpQ5Egb7V1JhGS59AufcFM5u5h0D1PdTuld7NGFTM8O5mXA4zbbsTtPMxDH04fJ7HkwsLtJH
h3KKaDcisF0JYoA4J2NIdt7oVUcrrPYgj0tGyyPZ/2QsmUj0v+02rFQ291b8plFEuXcW/Et48JbO
r45b2IWcJmGHENnO8KMfRFLm3FHSOgPxTd0plia2MiPQAN2VEidJC5iESf3czJNrp9SaD/jj1RK8
F1h7HviWogFx6QUSaQU29nsqyuJjxTL3Go5oRdJtKk185Re1XitjEqhLM94b26UpPNRDEmXRSpNS
lvCyiKPTTu57Jf32zq13D7HUMhO2QRcic1rlu2OVI9trwUwB/KMDApZpO1hFjGNn6sAsT025ReGj
bDF9/o1mYYt3OXF7PYmlC1sq+GTLKbJ4eKLSuPfJyK1OyjhoMYUz/rTfVzT8UgpWvLInloeZgpot
hYWGA5siqEahfHnGXW6ftELyvfuQ79Tp3hh32ZPL1ITgZS2/i8w1znC3bAP4YlGaBq0AqAXr8TDy
RCaJDID9nR3CMnHu/C0mMCZR04FMCpVBJIdHBiQ0WTWfwmtczbzrtglIMFhLUNXGyVY3Xo4KFd6P
GijzkczBgCY01AbUjLdHXOLcE5v8Wkbl3HVJ6/5ths45tb1TfsZkBZynxRDjxuMG3xY09JU60V7R
GGa5HkestH5yyglmXca9OCOh1qcdS0oKL9z+Z8ZE/Tck5vZpW+H67VrB1ELtbAJsNV7rV6WXesOb
NkzTu7t6aHFdMWJFCt3InK2mHlIO7nBgmd7zGLaLP7CufvhWlTy5EJh8IUpC/ojcjrzcSGoncge4
MF22Tn57G3R1ANyXuhj/STBTU51LIgDIDjYUwy0AwnNDqgT9TfubBd/8MUN5vDn7ihLMtqMXo6L6
kcoyMD3UUzoXm61+JWXfv2wDh6Ftffm3ZyVEPcNLfTeMAkJsNsiY1mbvPiRD7O9o6fenrkYmTPag
/lXE9pZ2RUEMDVV8Y53Zyap/0YcJ32Kt4z/bVbIAXNjbZ+olo5OLViSrxo5EEN/DD4VAeG3uB1Ha
J0anP6SagZppN/5a9tj+9HcrfGmZiWWGRtFlVJDbv3b3nSNibF6Nmzw6SmFVkkM1IqxzmWwe2sGu
KaVuw7eRC+kIYrMfV1zuRxLQ/2IdFBe78BcrHagzA+4t/ehujq3p4qzeVMJRmeAspJ4u67R1QCx7
R/6ou5/KAcvhUdhD8TXSM7Fljj3pXwNhY0OmHM8n56j1vnZJCWpVC2wlt+wv+tTtDvdB4mz/Qr00
IPx+97UGUfhn7Or6yQEST7uymh4cidg0cKrys/QRzUQBgjTuvoIcOVldZDLHqY0aB5ODN3ywObM2
kB5y6TvgqbOLyeWf5vfDLbgvmdSReVjrxjm0QxSRi4aLc+0i68++htVxhDX8UfJWn5I6mn454+g9
8A0rzs0GJlEKPR20v9tXp9htjI31/F0Ypd72wBuxng5evjTFjzLuvNcYovhzqb0ftoGGDrB1fiFj
s37zjYxJe4ejf+DJb85KrY2bzTy0TIadcRHjJuGnG0cbRFqVUPhZTesX2Xy3SQKA5Fw2of/m1ZNt
uAX5fR7HRCf5Krc7VVuCmYO0WKZz94zTsHuL4sIcQzDRowK5eLFkOWVo75yz069JdNLzWOehkW4L
JV0W7W3V3stTRNeAd985sw8QupjrAhFzMv1SF2k3DXGmGzX9X/6rNSXUrT9kU0HAVjIU5izQ9J46
36C0YtQ8DdQq/twcGuQ7/BP//Y+j81iSG8mW6BfBDDqAbQKpdWVJbmBkFRkBreXX98lePLOxN9Mz
ZFVmRFz3434x9J1HNWUO8Lhm8O9qhEBG91MbWnikqqPRNhV+9cDMHHUsV8kSIHvB/FeLu40c9Q2B
6tXrRlvG97401Q2lERAXXbTnP120y6pdVHVvhegO4AbFC+Uu5BdngIHQHQr3g0JW9W/sukWstdh4
mn5LyhubwtDyH/0G2tlpmOKohhHga3QyzrxnouhHaEUSA0g+j3xqfrPvOvKNd2op3LUdwfpnkVWm
K7FEXCRRJ5tLXxr1Ay6s/UfLRIwWnlA26iZe8zFHeXSaasd8G02zj9HiS4wOyUpdWZo14osz76hK
W8Ln1X2RUn4vLj0BqZqb60wr0g7JWQ9ai6gpQJwxhFiQOg/sYkRzSK3UdLm3HRV4Wipe62nItzFP
5BtZTw8gwZ5c3q0mKF+MnLmNY+mxkwXdpmICksWh7wgarHqWQl30pBnXtvL/eFiHOGjYwFh9WbPT
4AqurcNWOj0dxnRlZvazNsdePvwZJirlHyRUJLOdTxEbb89s+Jld6a96cOla1xsIKid+aElUnQx/
mq+oYm1g5/m7NA3vyK76bDMkE3AcAkBFIvdcVsg+yTxSohZVzblOF3WkqJt1xYVwISiwN/iYTClD
05LfuSDUtXz2rmb4eKc8jvV1VZiSG6gGdxPuWF7BYKfLGFn924KKdTAqwgJ2nLfdFTc7dkLWPkBl
ucpGUE8td/1UqVLaWZPulvCvulVb82OaKq15XRBxT4Kz/b5Mw3wZNeFuxlQ1+3axjNcJohe/wRuO
em0OV2lJ56ulpRoxJ3Mj5L5avaUNcvtChZzJ58hNWE/NIyap3HqvBJxow2V3F026bEwGLjPIYIE/
DNID+H+FAyPciGmo0HgS+0ONph4OZBgZT2eR7rxk+mZWui+erAOrS0/zBGjT4/mt4AaXU07s5ewD
03A15FogctPYWRTf9oHMrCB3x4mtzU698yI5HTw0Ibi32niBuTmkRtKeCjfuQq9vqq1mjM05ZrgN
Bm6Dldnof3W7UzzJOJWWsasPLVPO3tb7PnB5xZ67Ul6p2eqCwivOVt2/RrTYHZ208c/aKNyQbrtm
n7M8PVhS1kOUCIiHeXR0HoPgCBr/1LqqrXRb1Hl/ijyt3XTapIKYlc5rNkjTbNjpAKtdfq8tMYV4
Yx8kKh8cdi2UHp9gCt2ae2OqeDX0Xr/zej18Fk6agrPNYA7ycvex1GLLfpHvgtsBYHdgedPsfUoW
qAPaJC+S6N5dcIBseJxznBV+fUeGpFbLHFUoG3c6T2n3NSUFt58ygsTv7NAgzr23RSUCE5R1Bl5p
3VVNcx52nc7KjB6/4Kei3GBtS3ECMKdXh6cfXRwZT7G2908aWAULt/XsRXe6IrA0aV7GRvtnGJ4k
vAJMOsWtvm6yqtzzhZlOnoZ9kLalvc5k9aXPOH1VwwdBDjVnQOW9aGY5fbYDBX16TwEya6LiwJkU
TG8aQSqLvgmeKQ0rKX+4mQjcJ1odFHn/PZWWHYrB0A+eFb/w6ITuRUEAD5AMXw6UZeYse2ocLgIP
+USYawjJ/8/byUyKXYLiTqisfCXmnK0tRkcQjWZn9M5nSxknonF6muZKPr/J+X1gSTP+QD5oW/hd
jr/IdVfgmdHK1Ux7ped6dWtIV4SRFVmHSae1nHxZf42W8aumRaimdMBBlZp8Pv2VakMYPmIZNocC
wzRDu+75/8Z8ecNe+hZF098komig3LZf43ESmmjkZ++qV6MymhfEHWJ0VqkxANiZzLZekub/8jy+
5vwtoeNsdpjEQ7RjT7vzxmpWDcE4F/2wStw+e6m4+TdRvMzrURdU6jhgI/t48pOwR9ZdxTMzuTsm
AEZA+KdeRSJw+Qm+K2ln6/7JD3KW/M6VBqWjhpAYHDUExFWO1kAcaHma/aLxf7dVP+2SWhTnRGF3
EPixIEVi/3W003/oefnOsvlr4TxFV9fK81tt6Tg7lHONRyYqfaeTINvYRfwLJN44wwbcLGt01kXm
uLTcYmHn6GBBzhR6JBcC0ZDCiYdOU2fqOaQ/qMZnORTb5z4xvZB1uDYWzioln47x8NIMdh/S//PT
as6Jzttf5qDf1JjxX8lFfqUa77tP7XPRFMYu6wwFgd4va0fr/5Gd9NElxHhjLzU/IYM0WO/U5Xbo
62wTMa1s8rn7RT0NCdIlJxNCCCJaquilmMk8xs0wf/sFGSRN/LFHh1epY5mcLFNmvngN/5DUccrR
tZ2ws0eAJpzMgE6O5twmiEU8rBH36FReG5H+u6+N06DEpTS85biwnnTDPdwS1nIkv0USX9WA14qy
8lY5sMJparhrkXXthHzicy5Y+S/NA3rV0+fvrRsHpD11JyAm0KkQQbma8WUrWHGN1xZQFQkFRPa5
7AOszM/G9LOAEr5fUFr/2Dj6GieSlc+O0+xATqxg0iZ9b1pZu7M0xWRksaAbYrPaZbHa51accbZF
2KJgv0HVZ5/cmca6MSfQKNxzZ9tKR+wh+dge2lrNjT4OFUIaRasaO5GDVlrnzueFDLRZBECNzgEG
xgzhZuL1UGWvWj5d6QdRQanyLPQK1kSzL6H76l0bJ7uv7u6UpT9wRKc4Ls0NTPTFrW0IJmpVt5LF
Iyt3GE6OASgVu2WMsUoyQJmDFmiuqx6NyRKGXH/wlvtD0cQvzOB3y3SrLeutrFVGa3vYwrngCJb5
d+7J7sUCz3wFdGqPiF3XGfCLUAKju+Y63R4Uih/7PHBbjXlFCiLKwtZJ0jU10CpgX0j2kJXxMRWA
mR58SbOK+V/7QbETmzgC1Ooyym6Aa9OVlz0TiLNpJ5JQ1mwzYQ9yLxrP3beOKd9QD8wP05rE3o40
8ZLTVH/0/KELc4Kcm8GzhtWQpv8mfzmNhZWsHatpt0tLCUU51uzD9awi2Sf+QmEv/bJ0sJA0cMwG
+2Qa+z0KgntzygjqvS0xDmtEdesZ5o0R3zDOP5S5fABo8Pqo+SRppZZuHHdU1yidiIv1yYdVxntt
WbxjAt782QivQffAAEoWbdfM1g+v3jGoi+RUtAye9RDvjArEPK9zxTMRThSY8hAp+W2n2ZpRpz9p
Mv7H+JtQW0pGKu8y/xhrdUaJP8R7EkSNJbaAeX8zIL88bfQ7b1U0QX0Brc3c4ZdRIy8b+Vxtogzi
aTUvQ7FtB/3u6jOlOT1ggwUlHiQlx5LJJouzV03tgYOcqCdfuNBsjOpu4txvh3EoV0lrJZga/MUG
mzqJhnU6pyG3Sqp8KrKjLA9Z8ccAfC+Nq4qaDyOrZwIqdbte7GLMg3pKznM2timIWWIeKn1+hTt6
13PD2Rh9Pa7HKk9AahlN6OsSa78Z6ha/maVMLtJAWIFHBHnJdJCMT57HIKeGbSaPKrVq2B+mpNp0
yM/k/r1ksya9PqTym3R+dlbyQ7WBubbKF/WaALhO/MH/Zhv6TzUOC3LaeOC84dCtWL9lZOoVP+Cr
bF0GHMExhI6D9y7N+Ixm/WQH3QwRl3VKwiU5/0yAocSzoCDXmxMJEj7ncvo7YsdfukEs6DxGFea1
/2qn7r3w9TsL5N6TztHWMm/J2Jr9OyFMbQWMtiERgdgV9flKxOmHl+X63UndT5z7MlDkRnCW4brz
HoOEbs4M2cD9VfXRiyXANonqRSv+zw+XXvgBUD0IOH4YPpxXbYgvMbgWU/+Szv49boBRBIBtOGZo
LmXjoTTMPKSEbl144wGJG9ODN937VMTnyemutRntJuSFVfR0QtJxMZle1MysscRQxuZxEea7yttv
vWMwlVHxM+bKPRJWmY+F+J9Q7toVqnbNedGVmyrW/tLKgZ5l96d2rvvbCJ/DxyNN1wnpsscEK8F7
duyOSJz5IbJqBwfPeJog+sBsSw+Krhn/KBvyiMhU6rdMdfRfzNN9w44U/q7dd5HJE38e1h2Ymr+m
LYS0ePLM4SbGx5I4RlhROLTOGVs4oxPgGhBBnj+m2k1N9Gmo+scQFanKiGWo/OwmMuzp2WVHqx9F
h6X0r0Uz/CI1WQYyaao9brEZDqNnvjfIZUQUZHNapH8FvLlE0LrB1PdmwPWpBZVlXyWbBFcmAMkK
RdElUcuX0lJ3q5h4KzkDYer6xajrF2JrJ6/23gwrywLHsLuVA1bI17vTApXGIw3pHevgCozIli9L
v5ptWBNcji4NIkSJU+5U4rVkkl0TzIXD1axil/oRwYPOneCZ2iTwiX7y7enrNuhiDpdMeR2ITdfu
RhlpK5sGqlvpTPW16MtlI6SbBLbPQg7PHhaS+uMcODkYX4Irh1gFsBOhTu9tDO0Dl2m/L8Htfthw
2ux66c7MHxlbZwkc/VV5dPA0kjW6VZQbds2eaPvKt2By75RSISRiEp+0juxiAsB66Kfk05IlwHLf
XqUNNWqPQt8kthFxqBbGyontNsgN/aezom5XaKn/NebZdVZ18057gkm3tnflfcLEwgWowmHC6Nco
58QgQfj1hwkOlpv71RrqmLCbPRDNTlzok848w2lmoSbzb2ZPuZoLQl6FkN2eOHG1h6MTa8QndkKW
UE+2md3y1pU7s3BmBubYuxgaEJkCBVlPnugCiOZHVCN0tTTnrUiu9VAXtRU2CtQohbH3nLOT5y9y
dkaKycXJjzUOxQjF+InZrWorLhgrFRvfmvZUlXLZcDu8Gb1+zjPGLhWXG5MP4hr8NA71eJjfMk/j
YcBKi6MbYYRpQ8LGFWP8Y04lL26n+39DY47BYtFDYpPnjYZv1Wosg0mKB5V8HpPHBCGdkGniuUQ2
1xpPYlTmgSv8lvbsx2wHJH1PSbFzvQV8PZETOfQikb+RlspX64ni+az1XZljIk9urWV7Tir3UORT
FACEleEkBi9sZBbvsWyN4+KTYRqHSDF4+mM42TwuSzvlmhd+udUJEB5rHI1PsJF/aYJwAjpA7EVw
IZrWYICXA5WA4XCcq/bPNM7mnUWVxkqYNq3SqXkb2pm6jaJeC7G8gREYR5JyTz1+NL8wXfBpo6XZ
KZYq7Kys8+6Fp78Uwor/utIzN1lhG4HRD/w4hRPtkzn5aDVtectt/FXLnh8MKQtYSUnDkEqSerUg
EWJ4V3sxkPme8+mMgf030pILMyMjDh0QgcuvOtQFjQ+LZeY3ezA7/g31G7KpPpJQija4N+MWO6m/
LjbIUfTsdaB06aJHHqDJaPQBKxXatSgFm9NULMOUBhEenJFYzRr/bYY5dA9pV9QmNH6xtb3ROWd8
LB/+9NwE0Fk33yl/+Xp/o+m0XQ2u1gSqH82wnZPqns/Ab2RKPQ5iYcC/L9YqyuN77Pb7GXDp7Ghc
6hBabPxifSfHUPPXq/KXHt975ceLzVbt8huse0YgjgmddtZVqFTb6s3wUL3NuzXVmdI1TM4YSjo0
S1u7aKJpbjG//sYktkcjAk/6olwbqk8ItDjDMTN6uLpqWbdSZ8itCQsiDQadYX7iiPlrnTWK+1Hr
O6LJqJqjM6CYkaCgy8G9Onm9fEGOXIkjkU+hAJU3TW4HxnOqkHNBdU9bafdeH8egmBStFLmcgrjr
YiAbqv3sqCFYyRAfDjWxx5UxT3+SSqWIQVzMNv0kLdjNLN40fMVtkppWoDyqO6yBt+9s3gC8/T1B
++KrFNrAt7sS3zL1nR1i8ngXZnaPBTtRVbudKt6hc1zNl3oUZ8cuLxx/CK+tI4Is7/e6xRMqSTTi
tSxSWg3F8OGUM+Nran62KOtBptfZei6fMYE+OzlRRLGi/ScWtlgBIlt8NWJORUPl9t2mHeOtH436
bNGOuS4zbzs1PEcmP3qjdOkPW5TfZ9me/bn7W8aoY/QhYejE/UdUkViVzAZftf6scHGXz8FKH2Mn
6rDoMIPzWaWb+anC1czJa+sp7D+pqoDapY3XoKF6Ut37gVeK6JkVBJDaZs69gn3D0VeMXHg3Gyvf
TqOZX4YR5UCRzD24TcdAhu62cXu3vDYuVqjTwWj43ngGQv/wOvdOWGWfGOlNV8nDsLU19XIOPiHs
qW/Pp8VM/jkNzO2sQ8PSDrKsTIXjRGMCLSZFcfNLxYcmrU8mlNFuibgiyPb3UGrEkgL+DqSIRucx
xpEK+oU/Xbu0bIpLWaVlVX+VWXbbRK+WvUGv8L1g9MLrn39rhCQvtdtNh5qWyKPQ1Bc1FDP1AJjK
YA0jlYzJl9PrSBTCeOGfS0Kfst43eyZwUKvqheAhZVRjb98Ky0PSgbQkxP83zotbWjVXp+YZzFOY
9U3ox9HJynyD2odek7/hD91Nkgo6fMg1b2x76MC65LK1e9PfspWrvcGR95tsiJM8NBGi9WBcxHKL
2arzYGpr9pTT5IH9TIpmiUmyrTOOjC+HIS1+IkvKq+d53zWbDtdqoKMDAKA8GXN2nu1coKw05YlQ
/u/hmTcCVn0j9ulSR+JELPGsuKJ1osc4ymRiHO29Hcw9DT8Z8oN6kxKtrYiKPqSCqFx3wOkrA68k
wB586eriqNqyDEszYn/VeBb8oVdDTMe5mv03nXdf4M7jw4ufjATLNfeyoRe0iWp3F7t8oQYekYQ5
ND3Mh/ziErCj+F0XP7QM9i9EDNIzyVbK7dRkk56VdAEy22XnyazsL80eCXnxaqjOualSaraE+mS2
WzaSJabbonu6v9NUgY66rv/GZGitmRdYWQHhEBRSzExdtSfOLf3YNBLM2kT6JW2+BJUaIXyRtYqj
tggiFfX7zK/nTSlba6+JjP8fKenNvCg/aEurvERRFz+81sNFoQph7zYeUanUw81LsZJdsYB8aVwZ
J2Bj8HCnmr/juaguT4n11s2i2PSOGOOgkpLWsQp+ZgSaO+vkwM/JUkw7UipOSHpI2xQFexFDfsRq
3C7cfZq+ysYk9da63tbPN3b3wCOi3oWeCVZLO8uGtZ/ZCpAU7BHibu0RJUBf6EZSK/54aoUkveMw
/LUVCgVMQNGEeodGaKDaryvdNDc0oxdbAMyEBlTXe2lhAzawauqWRWaLKd6rcEHF5rKrtcAu6mm7
ZAPvEs32aHsyqCKtY0HdCeqSiw+26VyXJMVksfaYbmWLxjgZGWGfQ5H0i010PzJQ0U0eGrriqzpN
mr/zoaIoWU1mdIXM3hRUhgZjYc57Mbr9DglkOCl7nl5zs6KjIp3kqTdd/SDi6ptOT9MNMkurTgRn
+jc37Ypr62da0ICM7rn6s1eHkOu9oyWSYJWdm0nwvBzafVy3zXVk0fCOVr1+Z/Jo2OvsbNharGxE
v6LXmO8ckUC27FW73jWG1+en66oVXcTVMstwqTXvQWbUJkCQTN2bCYv5LXUy0SYu/o89EIBi61y2
deaZH20cM/KT2QOBraL5mNvJfC/aAl9N4ie9EU8beL+4+o2XfruleaJl4mgEOrdlfXa9E38s41y+
TmiDF30u7Z0O1L8Bkajfx554rXRY+qSBSbeBtUjvhxqPBmXZJqO11MsvsgbF2QT9WPXe/Gl3g35k
a8DTTa+bC/lXYgq+TTGD7gj2EbfpIelQXui6G39kXyB2dyBL06qSmo5HNqi/lSJRTDEPlkrEto8q
7FhBd+GazLaSjRTB1CDJccmyw3kogIsggQ5gVRoVAZ1+qYSOkTEJ1GBaOvYYN3lIbqs+o/WUF9po
qzdR5NFTwRyJggzesXXz5VfbLMO59SLtgxxFQ+NYVfdEOpe8XDMIeHvCfiWMTCer6+S2y046drpJ
cF2PvZLtbdDaESW6dtZR6ndnA4b6qwHNufh9z0VPOat8r3FjQTmWb0jHZQOma+7Idhd7uGBOyrl2
L7J25i2bu8ZNn+vDoZqtaoMzXG6aKKehu0qq8Gn/HmZZjpCaUnsnVAruM0GzXlx7flZhAEgQHiSk
QxD/6kpjuHuFa+3ayfR3ovW4aSN0zXBpW4LV+hRFr888xt+lHLJXsSwGDwY7HV47ExvVJM+1UbAb
sYVXS7tiTcBMLUhj7GSJuyh+4O0tCFaUM9J1Ubf+xTQttS6kJ1+TZCCaXWrTA89++RDSY8n3kOVr
z+vJDg7sY7hhWvqXamjTtTKgIEAJ2lOpD847ieec6osyb88RxWD7gba1Ry9alYeOHS+fvYqt08Tt
yKiXL5+piMR2yhYKYgrRPxNb8cGily20qW1ae4JxjkeJFT4Pv4C4nHVdSBShLXHou2WBeu2a2jLx
UNDqTytrnNNChsSjbcgAPeZSST5nXMwDz6g00Kc8+xR6PF49VLEzys3wR29zJDzi9+MDXzl7N23E
8rAZtGy9sHeWOkDTpm9OsY12lUzwfKtcMTOuDNFaq4pSPpCgegBwthFS6NmXNRXUyxOEErFO+6VZ
21tYUCMslsFft0X50rgiptau0Yujro/PKxSJi65MiE/AMBiy2LW/dCcm063JLoSvFuW6jOs6RS3w
uJ8Lw/3C0ubs8OtMv+tyGpjyrfGv7SbPxPgzh+rXnROW45j8hlWq1u3i80fAB/L/5VSSXjOVQefo
mX3XWo0LvH0emhqoIYKckRIS17tmTbVlFEhKQ/48DYlX119Qdxa9yhBEZV2yrJPAQ1gAOq2nlkAD
pEIf7akOowitzKpk46u++z0vaXaqfAODbxbVBUiScDs60bSnYCU5sJ0OTzbpzfYEzoobRW3PSrcT
KuJGTO+jrKR1bQg4rXVwfwovRLFPWHKBbzlF36MPlzLqRX4hoBlfnwVaIZ8etErWBx513zGQ69BL
UMQB45q+NfNVwSs1FN48Y1v67bDu8U9IRqj6wCTx49e4E3PvASUtfvLqUkvB8xEgYras6qT4zK4N
uKSfshh4q3RaXd+dzNY2jU5an9yaDCHs4IdMQqLvkePNt94zlnxT9W3Gs9ddIDoo/xUX01jIXFhq
8X80GgTIBNlzf9Q7ufwxa1fxOe7sbzsmybsyaUQ6VSZVBLHbRIGj99Fveu+rdz+fhw87nyZcjxr+
YQKsZ1+aWMe0MCGN0FtHrU65TxoAf70ybLYqzn80LdG3xUjwgzrfKDCRYRBvlLYWnOp/kY9Ria2M
fFSn2U+Cww744KgL8R1q8mxD7OOuuYEWt1+Osn+EmzIimRMHKETPgzENh9gxpnBeRH7AlfBQmhkM
q15jaa1iKFFP/kLGfRHCl/ekgGOGhdFZ+mtacLvmlsa1Z/CpGPiOAIsAPxE6wcn2s6m6Fdqi+HWZ
3zxjrGuc+HpzlIhqIY6XBlj+f0iqmpl95iWqApOOCcW6TMJfVpLle7aKaEcQVhOUyGmyHfWbtAGI
Rtt3tFGj+c9xdylt9LJBcAgEWVf0TliYkdhI6j62CtlwRx0IIC4jU73W2mnZPGMS7jaFc33EtM7y
rsKFZ/uCuzIpzeUs9embXqbqIRzay+j4znI6N3Mr+ZMo5X6WIPq7ppqKX8LrgNZyreD9AxOeh5Zh
WgeW8s6HgVBntIr01oYD9mmuS7L2AXJEHXyzIJquOjbvEvu3MsKn3RSvs7T84FmhwiSRMbk0qGd+
LWNNgo/nlF/p3mMAHNy7Iy9yOo+6MUTI614TCh73yqbJo17q9khuCYGstpu9X3TTdVnszzhuWZ4i
5myrU04ZSGdeZJAWPuBFN1S72uvQC828Ps00PzI2jZBAAz1bAycqpBtsH4ej6e9TCvso7DVT40+p
ef0vuyp8PmKm01OGw2/yL3mDChABDwqrbQn6skfS5gRiGm/Z5VVlP5Uq4qOpBvEgyZSgh+m5gvrq
Ksop6+GznXJui2Lkec5rc1wuJDiGa09pyNuc582u4Ge8IqmRBgYUyqs2NPNJ16b8Hj3lnYXxE05X
9C88BSmQ88BejGxO0Yhib6emlq+XYd7Gmg3FU5YVey/xI6oCkIouiKHIhbx4jo0bZRexWN6pAZ07
mPPyzFSnsfnh5vX0KLJ2Pg6L8M9JLt0zB5d9krhil9mNyLG5U2H8y3lCkRkFYKarByB37HsBAImY
ECLfFcd0iEQUehoQ9YpIU/GbcjDdJEDWGiHt3AYLsvFVKkGVjq2BthNJybILFIpdBAmp2U8kwowB
hTIIBRPyTftu8RuJR3skWHz/NAMQhzwf99ezEZCFsaRv6B//TMzCvxVc5OuKProT1CbyRSnBJT3W
pmByzxfeV9amJMUA7TMJ7WSN09WtHGdd94p8fOOwU8Au0uIDtN0+eZDPisD50sYH3XEXCizqpFAb
Ko8jKpoYui8eWdY1TpN8is11YwWFbsttBliJwdQ0xq3Qa8ZoPuSIQpMxrHJDQ6OcDEE5B+nF4ZdX
ZtlaMxfnvNCOTL+qX1NdEC12QGbSe61YskWch/dUp5fTC9UNDVCWVm78pcupxrQz9+Zipp5azSQS
QJHyV9RI841yAGOrAeOvbeeZ1rOIi2zYC9yuZCR1Ok/GbtP0U/dJGXYKhREtR735349W8dqffbZ3
LZOzyaz5e4rlH35FeBpCiVNN1VHAGxEcLm+zT3dwnEepOziSlky2I2IyN1feXAtUBBgxmewmAEh7
NZdsCybRSLMtysEeVoGUVex8anMiQ5ZUtms1quanY21B4Ead+U4JsR1oEp+SPFvnmpTZJd5LZST1
S9XkzaaEtwm0JKmIcVAx1Zr0xfMGGuY/piLBlVoGy0ZLk31ubRa9mpIkem31xm9lGX87U5YvWd4Z
O3uymmA2pbEnC5S+UEnAyzyL65ttSUqBKfX+rPOmfbJ4pjy0mEIrGjYQHzNCm4TXKY7IvKna94Pm
8ONv6JWTgGO7Se+memPVvradMN6eedHl1sfCuNBDPezBf+fHPEpv01NIq9bGuDCszLlPsmgwCs7W
Z8Hda4/3dRsYsz61Psau7Oeq3FFf4G06oM9NAXuw9mVpbHu6uOixYJWIbmZ4tSwaDMYn7Uh0z3gZ
ng3FaEvFn7wi6GkU2nsOcrIpPTM5GsLoDxw15FwU9Oo4GMsH/ga9jE7WZNAaNk4EOWykTx5OaQQG
qeXvBp7470F3xbs0FsqSB57Y7pTmx0zTGnpPp0ayh7kSK2N0iW3Z5dJQrZuA3foOYBZh9Zrvb+z8
eIvS/y5Zp262MUjmrsilbqBc9pRl5le+1+4qI+W+HZPeO7FRZNlFFLtcObjKfVfEOv5u1pqfeo0j
t7InZVxyfAIwQlN+aGMhtnjqZCb40FEZajpgk5lvfaleLNW+GFx7y+Zn0qZ5pO9cnpfTlhJX6PwJ
JIbmMQzHWg1fYCEmhfETLYFY4cOhqwbzL5v81G2uK2/nxiRrXbLUB9LrzQzxTM+1K6J/LhUxgTPq
2j++Owz42ViXKqh9LG3GbSAxib50yCqHHRxWxxfBbSZxnjoNhCopTGMvnIkHk+9Mv4s2jfcUyRNS
mdBbTvZE63LLzQOLzFkGGGgPm8noh25PzU2Wb8hCymlLWRe246CiTK0Ff8xHa7TfpVsnKw/q9lBr
Y3dzK6P8hP9swqgF9LAGV5Bt8PPXQZUTooOP2EWanAZjJP5VURbVMStt8gSSSPxEn/ECYEgDzNE1
Jv+LX7XcMZo8W9ezpwzV3AHMWAHPkufixgrg7JynrnnhBoTUTztgvVXn+uMrbEqxcyy/+EF8Gt7l
tOCaE8RIS0zvZ3XnGJPf5V0/5TcMB7pdyyktDvSttYKbxEl/+VoRgwtZPukpbKwzxVieh/ZUJnfc
Iu0Zv2KYHHX6gFZOVzbvibcwuPRVnr1POqobZaoDPrYot93AYW4vjvxH9ZM8s7M52rocpEFj9do5
N8hKrkmb8T3FcV2NmOIWqSPzd6b12t2WNBRdtcyPWKgT5RaV8L1xH23fDYskn0lHz3Z2FDa2X4tK
cHAjasID1UbJLs/qSFvX2I3YtrN1THjYh4oj+EPlXBxFM8ldLWP7k6YI+m7MirWhvYjvitLH04D5
dxr1psT9KOaDt8xk22u73fdjqf7yJEp3iAt9WBaxfUEjiu+W3hgbo029sKIHeKMvT9LbmWS3kXE7
7SfUE7BLMUcEOpJx147tgq+eiIA1Pf9xdB7LretYFP0iVoEEAziVqGQlW86esK7tZ+Ycwa/vpZ71
4PazLZHACXuvjQmR+pXPjyYsV5scbs+F4ZP3QnhD8aqrvl0YPInwhI4t2Xf21GDcjtVKtWlSB7Wr
vjUzWSITGTi4rg0SzidITdsUdivoX3xYscjZV0QtMaTwdNNnBv8ZQs3EfF5Kf36NfIkyCG7eoWEL
Sqi2wHq+dhk3BBXRK5fOHDIgx060FmnHHk+wiXhixZ++17Uw3tBhFLi2AY+TtlQ9LX5b0Y8hc766
VOkvBsXVe5di72oir9g302w+G75frLAJY+yL7+RUJnDRLek6uTcMNKd2VSLELaldWWFyrXhiODBP
4cpj5kIDsWC2BGC+Lr0JxEg2hxsebmvjYGEKuBbqv9A1h3cspyY7OYW2m99mb6XUOyQqd4yhAfdW
HvFEFSyEACJWeUGsCq7iDgR0I/tYjV71nEhnUis36RBGuWxNIpy2mdwlpt/vhgbTJk5SNwhbNBHl
VFWb1ERm0HZD/oBiAJDIgNmY3LRyh5i39NeL5lBDbd+352Xol32iyTDR7twdVO94+8GIZwuIdYRh
Pp3mXAZC5+k/i1HKIYNmtUoECGpFjNcLgwd6QxTMeAFqhQzV6SHIYxZ/sepYPvLEzJDGipCxacys
hnPzPFB3wGdx8x+gQNGvDYjyaDVl9kkGBKeHbnhxVr45kneiYomvOa2CtpCR3uQVO3todzK9Op4u
zsBTmseEzuEj1F2LwmJclr+2TOHLcQTt7NrNTlQr9aNiWHyRFmFDfuQBMW9nWrB66h/c2MkDgveq
wOznaD3ifEcm2Osnj/N7jVLXOM1i6a8F07Jz17QR27QyAuijISSA2HvElZzxeM7UEKK3GVYkznwj
Q5VlksXg7oI5EsNzXbZHYkMwG5GwswlLARcZRNjaiSXVqMJkVgSiBO4r5mpGLpmbXGyZ5Z+q3L8g
7/Cz9ZRjncdkODHRdLzR2bDjq/GUGbbx2Rt5vJtl03y4s6h3GgToQyGM5G3AJgtDBJrmc2LjeO/t
iFQVw/eOOGx5DT0ujZ8mKT+1k3pfLEOwlpAe0AFmTxg2sVK2+k1o2CHwHHiEXj61L4KMjn1z5+AD
X16+MjdMH1pcmDteUhDewurxUM8SFRZPUO6+unTRbOlCmDcQa/o/LB+M1/AkkS8owncstH4QuQoK
pQ32YhfNLdOeRKOKaYeweabU5YIIDQneBSoGJ2WdLJd2Mr9kKkeCNnp5J/xqc77VNPdi5fZu/+AI
zZqiSvL5sbJNruY4tFIPBUgZ7SrMvaseGtfFbFokh5BaHNwFSUNJA+GMki0qigeAMOOG5s3H+9DM
RPrCyEmNVj6hGGZvcj/IV6GftP3K7CJ29hxu1C0lUPfdgC5wwyK1WdfYqHHSJh4efUCFBau8vtrH
XYwd0UP3TFBxkR6XIckJ68b5nzoTpHJ0Tzwys33R5cy6JM7D96lyAAr0bSm3cOqMLV57PqpUs6jJ
ewa+agEMkeeZe7GWJcRV2FQ+M8WIFfrkFx98NSXPXix3NWEF+8mI2EyTUIqGi60o8qPEoymKCFPs
ciPf+gDjjqzI66DF970xqVpYCRgt9IbUAQJz7zkN9guOi/g1pMcOYJlYgXLyft9Pmbn1DSQDzWw2
Lxy7aj3n2kH4VdbXlriQLcLO8ISRI+HgbsKTi4cR8tksf21zSP7NDnBtu0nN386LrY1o0qvQ4g0q
W/PQtgYam9FovuRIkjrjaw2OI7IZgfX2n9WPt5QWMOjs8n5dgLeazD4GF+BFr+SY8FVNBegRRPB7
6IfLkxNrFVTcq+sKayLLJa89LAs8b/zSI59K6dGyyvQnMfOczjGvAocAjvNcg2HD/pQf+f1VMOQ6
PI2Wqw9Wy7g6mnFuLGIw/yO3tJWboQKEmpsWuNBJJ/V/7uzY+8pEPZX0g32WGHzX9TLlH1xb0V8W
Td2uW6r8FyS2PCnCerd68sxDlYz9cawXfVaLRUUUl4bzzP4J3Og8N/NX6zaApCZEw46uRbkBiWUe
SogI5IowHiKfqJoBES/I+KxJjuznMlpX06I/pRaHoae7pr4tURw/dlkD7K1u00eOG5dtdjJuAWTj
Iksr1/xVNbp7z8usQ8+Q88Gb5mQvOPGOGkXEWmRqQPwHa7Y2rGhrWXA4GAzY/TlNeb6oPeRu7M1p
N5t58siqwd156ExfJSpMpk9dry9yBoAOu+w+vMRFPNjmd9u6+qFi9LTjCsGtqpmeG2PoXDIJrQYI
lW1tM0LWqNeW4TC0bXorRtEf3KRItq3VVRvbjqpm7WVgVWpb2htjruxHF23wU88A5n3yU7EnLLBu
+KTG+WDPfnISJczVNp/ZDPTJ3VcDbEBvtRdOeM1tN7AyAzsTYEED10Y2PpUpc696GebgLuXdliwq
6ZHzbgNzjGsGnAAutcyf995YWOzSanmwNFQ7DdT3piiNnyFqysDHqgtkS0TM6caXyXKr11qKv6K9
I676u9mDAVq6nqU295PrlJs+r8QLY9guqKdFbj1vdslCtPG4YEzi+/ciZJU5EZ1jm+E9xztIBZY7
9RfTq3e2O3Ib42cIwnSgbjcR6u8bLj0mMD1yKS6nsxstJuIYKwkf7dxs9m7dOe9gFIx9HbI6Y5/e
XwxAt3uLDJ5N1aj02CCd/M6aJb0lNquWAAVOtEd8ql6ZXWa/jNvsU9pN7NjUeOejoa90J6t5r1hD
7FBa/mHbRxQeTXhBc4cxElD64tACfGVpzyyADXr/j3Syak8S7bCKszhExL54D6wkOMvAVK7UBBis
MUKT/VTPABGjc7yTfWO8920S70xiZNbu1MzZWnbINWcRQmywWWcxmQBPX8hpPbuEZTLP1JaxhbQ6
UvDnS1DqzvsBCtl+Vz2OUTElZJ/Qwja/Vm0XQV04E3rK0juHdDrbe7bnnzHTNXZFXjwkhdZQp/nP
Dn6f70pDAqiRQ98dRJeF827qB0A+fWhTsOOnYvE7Aruu7BlXj8Pq/CCg1u2BvY67zIOXESju1md7
6kgyTVKyRoqpv1tkyewr+b6Dnv70MaSBI/hzYUpSfg9j4Z5m0+WYddjLlb5yVhIL8bFvdPEC2hdx
JzTyowSt/8gL9kidP0BSnFzMV8XIOZmmYD5y72lJo+yMuLV9AjrLuAwP34adkLzcVwbr0mc0mmE4
WbuCI34m/eADH9b0xWK7JBRoqQR9Tw/tLhH2v9jtR7lWtpscVIw9iIWVdrYQWvEOtE37kwKFB/La
lmKD8HO++a6NHNOb2ZZjgNxoSBLsX+OkWbvK40vpy3qvlZKPM6toZFvgboOUIW8Anfi9BLK0hlNr
oQWnl8LKOGyk66WSCqvQf7bMsZGVdymKitVN+yy85DIxy0wcZqnT5Dy6C+cAYiUNQ4oVl/l3R3mx
FqtgafL72lth+0jGQRTshWMJqo6m4nqdh8hgCi7/gGg0V5Q7d21bqdEZZfNlHmNwyx5GSBgLym22
9EDTI7UvOjUt9IFN7PScm9SJOtfqkxyPeZOiYnrykmXkOrGHHRDNXARmvrTn0RmzYBEsdahE+Tal
qfcYuQAxtdGdIx9q+gKF9rnV9rVURNJM1PqrZM7dHeG77aGEKIC/UbMq4MqvX0K0g4Fn9cWGNaWB
0oSyIOsX69bmXvaX5iUhT61re/TCWYx6lmiDFeWhu+dhCNehCw1AWagNgGD5Lck35Ob99qy5Iwba
RFKtXIzpWNhcVmoz6uaVNwl7h6EsfMOTl1HqmbX16UyDJMOv0L9VbLdbJ6k/Wav/EPtSAhYqp3jl
qrk69VmEmBKD4XPp1s06j6GxGE3rUuxH0BkGCTouFA1KdopB9lDxUVUgAPIFLx5NfvqOv8J5K3IO
60IIm7lXzKr7ro0brceGkIEjjuvmKqZS3OrZqKhTkmLnJUgKLVfyArOg9zcovu09Avye8i6rUG3D
N0ZZn9rgafQQHTsd44/EYSOe7LDTjEsxaYAr65F/9qhBCI4gmJnozU2cDsNbxhr9bORLeWNCiztb
mgqkjDCDXgDaGRjuOtygVb1Pk144wRCyipjD/idkqnsCklU+Dm3YxxtWVujuwHcU8crgJueKz5ZN
udTLBUE9yiHEvNHBGnV/TO+RNoQlagZ92vtZFOXWKo8TYJkunv2dP/sGbzs8C2Iu+PcGL8FzOnfd
3tFmtOMSg7mYmeZ1UJkIEA0gHFbun1MPclMxtaaRtUwfzUhcvnMHxTsPH+wPMnR9HYEaHLoKfjij
ItjAavF6EUwNAq9VbQImgG+EAYa9OEJV5Bb4HXKv+c8HjffceLI81plN5JJrfg6pGf/opfCfY93A
7Sc9GJlfyUcGmh7drQXXgnWrv8dKk95QZBS/Yx7FW3Zrw5e2Q/+UtJ5k99dYht5DhEUS7cPe71e9
VID6+uGurpL+C91u+mvhfPrKskG+IgfBlxaTEvoxOIP8oZfxCdOOOb/9rrbpmFBwvfgoeWApx3Sz
mxxSzqOxVN4SCDIdvsbOX74bYSL5llqAG7YoucZNM3H4qqxy3v3MKZ5SBoIXUEXLXUBq05i6oX+I
epC99dQmh8HrrS8I+N7Rp8yJVk0p9IeMQ2cbG2O1N0PLeOVO1Q06P7yNMgJv1cSWzwhPjXgti/S8
3F16ZndPRzBSY02lTwKeiffMHLubX2ak5iE6OPRTp9+HpElYimi7u7Ztk+wksQYtHWFjbiRvybD2
eh1t68rjfyVKvOR9TV51nrpbZumgIzzD+087IvuywvLPZOxGogMQ0AWe05rhySfYGLAQlbVzKgOd
WW5EH2CZT2OWv/ajJgVcfbN9/bcQdo+DejzpVM+vlhDlg0ccwX/G6DsPekD34WczcNCQR1db4bMM
XWttUqvToM6bVkE7H/oU5Rrturd1bHGKBeTqSswnBJAvyuB3ZWRobcifhf+ED5wUtiKjR7HyXVyb
GqnsnfdllfXJz9wvZrEb3VV61aLebLR5SQTgJq7ilae6L8w32d6rxjd0OMOtCHkJk5wy1RMEyPS2
9UKhdapl+N3Ms/XU4zjc6toCqj97p3ZOJHY5VBUmh/9qyMi281P7h8uH4IRO3tPA4YPNmrULauxs
CyQGt0bIMsfKQ2YgDcNFbes1aJeT55l/kKezzUCC1houRwE5lO8TH/8lVy2zBqsApBK+4RT9aIcU
fElTX7V232XvsSCLSZkUWFqvBU1tbP5fXQUZClHWtsxhJ8EAjUARsRbuE2a65LUiLKRjYYRrnA2Y
raobjhTbP4ZHtUwwk4ugm9DIPMvgN2Xdq0pExQsQmgcQ/ezDmhin8iLMFWYDqhr76syTfcGbVBy0
39HteMnAWVbI1YJGdAUAajpUbGaJCLiRP4EQKeyv6MgOiT+8iRDgmdXg6sozj6cWjMkxr+G2mAki
zFjY8mFqFu88OH0fhI6Lfk8BB6eXLVCsD4Q7gDW9Yp8zH3JEO8Hd+L/hQPDOvFrDlc8LKaKemnO8
gCSYvP5TE2lF5Aee68xOoBaCWHkkjADN5mL3m7S4W3+iGH1fQf+aCkTTyegQzkYyxGFQrbPKjQX/
wejqE6AAa8Mm6a2JOOUawT6v9FPmjprVQGN7UI4LouQRxHkrxu64Ysx6R9l6cIcKkHJ2sMlbaGx5
mhh2Q7jxYVH1aLoip/G3Y+k8GC4wJNWEO1UItqfITfBQ43efBQ21y8BMEQK18qe0o4Hgk/NAhR+U
YmNkAOFmQgKRGKrCLwyteFsV6X8Vc3sk/0RBCKywQTWERNAR5LRxUQ8fcqsBrcEtRQ0bvWSqvjt1
3JSCWnLyFsyq5Oidvc5dHljhV7uJ4JUstBfCOaCcDHeDcRtudXdHJvpeALDgZZrrszDh50JWwM/5
/2sN14hCHju7gpi8wrh5BQkkUizGamDguMqwVj1ZTvMK3+PEnbQeE/YGE2jXIJETGYQLKVjILfZy
vKfmpPqzloZ4SwZyxbIpuX+v+nNS4jcerV8SFtN12vTtzvHBwc+J94+YwZBJvXu3uObTwxAx3MVp
8gcgkqO6J0IEJ4hB/AaZimHD8NUb7olrdwV7snQ9Ln3cCYbhOaxtJuso44yVqd9+w08jnZUMDQrv
ikEzfla2r/uYGuOcL8ZjWttTsMQAwqNhl8zJGwaOAp2Uv+1oJXnFs3abLgqx/N1gXdy9rVV9nmbG
x6IeepalERYM888zSWx0y+Ri0fCvwEAwpxq8reKurmPO0AIFM5jmqJv/cBk+2ujm9uNABFWpk2ss
aLjzQgPXNqX9EMXeXgl2ZFKzm2bk62C6NH7DDP912X24QwZQ1JQYFKrX0Bu6I6GyejWXdhdQTEJi
d6cdcvBdPNSnZkKdnnEbPMn7fbuoP7N2wYCYWbueDEsFYChpHm3acwgTX52Dbb2pZ3NnuYAsTcMs
2RoVn74Vxo+zy1x/zqIXo5+BHITJrsmNveGjUl5SRkq5rc95rSBPtPC9o+Rxrpi8e/LMhXiVNg0F
/T7KKkgR8q+ttb+1c1nSXKB8zxf/WJlmQBISWTudusSYPdcjIrNN4oXPCNVe6vsrXnB64uFySCQu
hitZufetixI7wgAmEs5oThBq603vY+tr5vu+qNI2BiRswlNa8+tb8alo44sYY7TG3kD/6/MwNYiN
VEnk71I9CTv/QZJ9yWOhNqyX+3XoQdAoLd4MlIMmt0f4Pg7OZwYHqrTZYWQlMI9Sij1sGM2vQjKO
rgyHwLf4OPhxuCXfgvStiKnTkoAgTKlQNSzCYS6O1j2hIOWA3I5Tbj909nKqjPw4CHm2YmdGwmd+
jV6YbZDat0FmYp0SCQm0upsu9/c5tYoDMABBawdzHwfikxnOWyX0ZxiDGm34+YFloA5jvHRCIr0w
84lfyrZAsUeebIvjjB/vXiXjcSRGXKbx1EIJ8KxqG8Mm4fXO5nWYM2ybSvU61J7gG0nusn48wM0Y
HSPtO7uGtCtiyD9dx/ld/Mwj3yePt12s/5FVKx5KM1MPzNeYSdgMo0sDynxqXX1AIf8J7Dk7nGgA
kl2IZk2UdRfGux9uFP5CSy03ntm+gCv4BjL9n1OKA0/es1DlsynSCVzGIO6QHATxIqaDL5WzNlrQ
6abBql01AuITxly19RY6ZRa7h4GFy51K9pBP82nw1CnJ4CC1iffNeZvusHaShooGA931NKxYUNy6
3GWfSZ7RdlSagb5PpA2jG94YZi6dZKa9ynkWnNhvsRw3VygmGIPN6inP+TZJFVgx2QARWUWvXtWi
1miB2/uRi4yEzKMdtXyxNxUx6FQKH10hT7HUKKwrBIeZF20cAD85EoaAlfgDlQ/6cUIj1xDp8DvS
PwZNXL2Z8fT/8/hRGtOJY/HTZFyLRZRFNo59n7HS1DPuikPmZJ5J1y+8tTO2QzCAfguMwjvozryl
KC5yXNVyxstopz3S4JgNAuPZ/SKYbcQk0piFRc3e3IBk++ucdGGV5/l2qHL6M0BWgfT9CytHvY3i
lEAUkrjXuJQ/2rZHP+ywrE5a64C8qrugPmH4OlD3D2ijb0YzctgadgGcVgcMFV7wcp0BIburunb+
hRN74Cr+um+tcYkyx47RYWpb5buWxnxl1+qzzUcqlG6w4yMzdzaaERYwVxMICdfI2DKzBHCpUINQ
MOT2Go3sfMO+aK2xKwMcixbmhGPDITIPz0Qi1g9F38OEjHEDqLp7tnXyReASvLSEMJss9TZWD0OR
Pv5qWepugLGu02ycrcwlY8H3s0s+zDTjSeN/oYC+YxTim1mg9CMw5d0WuA0hkqV7NbEmcTJZfgi8
yGSi2Mk2ISBnFXWDXMUq/q+1/RtzKcbexes9QBMYToLN2GOBhLjjw6rNIkgBE6C7wDWNJGxctU6i
H2zeTlAX5puc+cvH3EKwmeQvSZOfMdiDU9UYibN5PCCkOVTG8tN4dr0eFB1bn/affhNPj6Yq7XVJ
4ONaNrgVamn/CrItVwnxweuWxBBC+TqAT8vyHKvubDKMRSuJ01cxqWZmelKeM6zmJC+h6oY/y4DJ
S41UY2VeLWvMzheZF9ZxsjGhZWH8MpQoqAhAOXa4v4NUmX+ELIGKmot/vio1XEKnPIlcX/XMewbk
BTe4H32lPbi+NFJMdWuHvD2BSaYaUAEsZhlfi9lvHyQXx0Fa1RtyN7lnYrhp43SXszkIonIyN0aV
Ng+U4MObquR5ACO+cRuCpZPQ7Z9gE9Y7M/SjHTy0aBvHecFfn0LlqT0/MEPjwQDbRLvMyB5K61lI
Xllx79Mrr/tFRsRhYoo3Qn+pJKKye9SyOw2594XgOlxnxfJe+TXLt+I1NizURuVj3EbFrucmXFPR
z5Cp8xcAFChyq488u+NhK4CyGAHKLdFu6ZGIwII/G/MHjrErGXIvs0V7NmXOzcOxshGY/Fdme48U
9Ir/1AIDAav7K+DFISg682qYFceSzn4XWb82SxsePDj5nBzZETkhMQco94MI6cUDgLQjx2t37mqn
/QaVJ/emrr0SJoRGyyziaTNiPNt3qKtYI1nXwqx2hPgRxuqW1YeXtGJDoPqArMkI172fHmFwgHbA
S7fNI/GvYg+CgdF4tDAOEzELqt1GDwNLHfuVYg2XIZ0pHP+hMw1YVfofbw1vH0ZLx6PlzMdqy4iD
0NrKfWqt6V2G5Zs7pA/8uD2Wjk/Y+ySoORUUleFUZctTVDmfM3DJhaG8A8jXEMXNGsTNWez3wbKs
zRTH434orYBONF7fr6cE1iDCWbQo2RtkqzMFDtT6FC4ApDIHTwiVpKIAxL6ez5ENst9NMGWlPKzx
uPGc6Gr5dECj3iK5ujOyHYV004VmHsfQBqtuDuZs/FfZgmvdmdWm60CgqgZ9ppszgVPVbkD0v4au
Wmy70Hw2pfuBjZ051oRFf0SyS5JltcYI+D7X6qIs88c3KneNiuJmKH2zqJ2ywXl1J1Tc6LEJx3O9
IAagz3dTv5VJ/KW87tabZNOomQYftU03zVtuIGfbZPO0Qn+Gah7sO+JPf5WaZrSe4+YDIT6EpSL7
se6gm3SJQD723WZcuPXv/rFJdf4aYhZxfsrGvaTt4UHWziHsnNdxxJmRSSdfM8P+MGh5Hl3P/m08
cBgWNiDHYA4r9XwixqbnBWj/RVV6U3g1NjMzDKSlEZL+8AT4Kb7YcCzu/uAvBKxoxPPpv9LIAw6d
5M7jRRyfx/tlnr+JT3tQkaLLSWsc0Q6GgST3DnPW/RAa8qGqmeTIOQ7P9AQWM53hzS3lP7/OAy75
TWbewdgmm/wEZbTlOU++1ct9xNaG3hKl9VSkcaDd5lMjhNvIRj8kNttdf8RWo+3aQTgtL+XQHhem
94E9ODfIAr+FlUMp8lwJHpE1yhqrRr7ue+uUC2kfi7Rl00zp2tvjm+y6myfiNuC3KI5NBrgj1aHD
2zUco9l5aWkLkRJ+N9V9Ua8q3umO59Bs2AgC48YTMVCLmCR9t4vz1aEYxkaAnZA11ltDHu+aNxpb
T9b/zL79rN3+2OB452kf3jwMgJPdvSYy+k5MTFjZMF+E658pPNDvY+2f8hIsdFVSA6KIpjsDqbx8
RD5II+3x4JcOl4/dfTIbpuGJcC8TQLDqOAd3ro3Cr694dr27zbHzP5uK7YcZj2wAe4zqjV29FxPA
5HRh3RUOBl1n9ma7hJGQ0v0phXgbSTojdrw94kW7CxaQDErkQwPHdLAkiNEGM2n2ud/5G5adV/Ro
L06zPOCjP/WSwMfUxO7gVTX3XtO95anmEsvqC33Scxr5bM2ywnximlIEUF6O6PTgEZXNZ1ZJQPvp
rUFJmWtv2KCKd/f9XF9jsmpRZUq09mN5TCJ99hPnGYMk+3H84qBV3EfL4jhLR94ur+vviYfmxLyQ
1oyc2I+YuNwNHclznqevQhhXq6/vk6F+V9uYTewOxEMmuNW7Huik03/h0nwkYolYnkT8pL7czTxF
xL/0YIzTJ8Jz3glXeuxQv63qkFBxz06u2rIus0i2XRdne0T2ZzPjUo4TxQs1cV3FZvUymVUQk/OH
K229kMjE4DRGIACHZbDAOnlGuIugOKExcTgAwLRBuT5S8F4kkemsfXFRzHW96ZUmQ5S3aaOUkxKS
xUmQ1p8eLKZW6Eca+0uf9DdhJvkJaMe/oa/ZAZaI9svRAArAn6p1btCFMU0jNWlFTtuD1cbEhTms
kJTOMEA7RLXmBhpQqPK3OGZh36Of6aW38tiyrFtyJfCKMZbI2NqQwsVlBENtZPoVELPzm8s23RO4
zKOkIYQWnvVZZMuL75JBFxkU+K2aH9nEF+uoapFohRlbHtE+N4kCYkRRlCgy3KwF/krdtW+tmz4Z
LoOSOI+zc9exDctt+xW6H/7o2HlyuuRf39ItNXTn1JiDcWgjMz63EQWzgwlo2889ZsHuMeoWmoR8
0vz/kn8qmr67xDwbvjyNZHPhdIyvyzQ56DglynE9HxBUfaaQ7YO0Y8vWRwOsrN5llDLPJ7FoxJq6
+poTBK64W3CdsuXYkn7Yosyrsw0gD38TkREb6CmzAzJInrpUnZy6OwHqfod5wW3XlyUnEV+voSdu
CibNJ8BiIHFjTXZdh5jeAFkUFNYEr0axb9Jwl3oJdYWVEARYsEDVwk5ksuW3Y9k+HtFRHETCvs5V
UKeRoD4XPQw9iJMjSqfSXC+1GHeQGb7uSw1p1VuaAfuKo0Uxsh1fAfQ3q0KQjZfcvRsJegiWJ8zH
qjL+Kb3kudLx77KMw6M5RF/9wNuHweWYVVze5MwAcJ0Rao5YH5SfEELCBmplmaO7jhtH7QcCmH2V
UlFliHEmf8UStNsVjbxNPiAcdxxvwEsorRJQGiBd1lkknP1UMawQKUChZnqRd9tQ0vmvjuxe0RH+
3aXoe98eW9yUgMr7GugVzNyHPtHsqGrxXyKha7EumDZuWLx13nT3DX1KNNwB8s93N7e+BZF8K6ND
WDNVzD9Ltu5OS3zZKPgn/FFOCyGyy5HHc/ytQOk/2yM9R+nlzqkT7a/NwOJIjY7af2aYHiv1XCz6
n1fF57lIyboS4fBt8WMJY6W9ZbtN/s0iPipyX15clWEuxYGmOFbXmD/u+n+n/YMGdEIk3K/IKf3i
EbiV7X1/V8O+SyvvlhEMVQs2GqnUx9RdhjeauUvSsc/Wy5XijuzShcCTDnEOuSMHIBHvdWl712QY
w2PPfuU5deviiO0cBpUmgo1ERiLQIpcNQu4Bx8BDJy8DG5W/OOunbzCl7SbDsY/cziH7Aa/vesFQ
wPzbJ+BwqparSGb159Ap4UHNaqRxaEEnfg+7J+x1Rue+wiznfYy6Ns9LjzWBa6xg38R4aSPJ2QhI
ebq4jJbOHaLPJ2Vx0KbgH1amRc0Bu4UUPwbzGIe/atu/h8a0DJ4LV+2W0LTWMxCXjWN2hE4l2BZU
Er32HlVBZabLiaV2GESSdW3F3eLQJxH94NAjK2tFxhzhOkhkwd1YAJQjNtGwvOUFQNZnE9v/ddAy
FDRBsDFDvUUU+4V20F1PM6eaOZsXHJtBkzPGJAfkbMfEk0glEFRHDB76qmVi76lPRkDZEUoAuiKj
te8O60SchCg2MIVQLzrebvShnDOneOlqItTixSIhqt3XVf2CkGVYZY5vn9jSkABF3ky+6ap+2Q3A
Vf6roxF+BxkHiEmym+mm72Lskyd4/F+uNb5Pc/HdmV2JIbd296aZ1WzGavwK2bgVrv5XVs5xaTqq
ffdNJ4qIsLrm7HPEhulNu8tz8YPb/NozFFpbCnEDxu5ffLt7fIbzBXgYH1DsbLOOT8m0KEAqkjbt
pn7Vs2duhtB9bW3GC1Sz3WG0GfwnFQ29T+TYXTa/d1T21bjWo7Uwi+bT+5k7MV/5hyeGfKx78GOu
tJJPpLPlD2C+mxdCzny5NaycnIymqueguW+kLRgxbPgdIIGmrEGqjEQp6qW88zWGrWN4QCahcpYZ
gnWv0LdOmL+YqfDjQQXmKss/McG7z5K3YW2hQ2jwD63quY92vXAfGP53gzXnexZNuE+pOXCJYjCe
/DXBiiCbGqRC3ZfvennD0WBwBuNwCgp/Ri4qHWskwaKottPS/EGHIvnDe/FL+SRghAQox4OpJSCv
JaWtbFqGZVFYcGXHLVRKrHIclt2qT2Zyn4tLBVq8q61sDczC8NtlnbVW9Afeyn61/JZhVky2z2NN
pqUT5HkLGa1x3HE11TReRdk/S4DR8Hq2rqePNpkBaxKtft1ZvpX1XfoDs4CFPg82JNtkNc0zYydb
SEdtVGwDxU4ZemsiRanXvVgWJ0pkKK8M7iIm1KnasDn2A4YVy6mByH/oHWEzplQe2AELiKoDErUX
yJg78tvJdw2f2bidfF1cFnrsZSiviMluHIiHCOE8079C7WSGlgB3pXAIWq0thQu8jnaCxNAT4XxN
gCBjDmKal41ZRJ9+5DMqTIjsGJeLg5AUo0uIunZWPJoeyzqjydBroRosU4M0l6z9Yr18LjxEJQmK
7H0U8tT3mLi2TmEeiobTM/b/iIkFntkS2F3vOwHpt/IQ2GWRp7b/4+xMliNHsiz7Kym5TkhDoVAo
UNLVC9psnGfSNxD6QMzzjK/vg6hNuDmFlKiIyE14JEGDAar63rv3XCeq1CG30XXEks1jDPz1jM6Y
upT82qIbS6Q51sWcsOSFJQAyp6xZ1FqIkpgjqlVSzsaFX1v3Wdpsu9L9aQOc1EXzrfMGrICojFfd
NPycFCeJvAQORmpWRr6p2bXHrugPmnSilZdY01OV6ne/nrAwWuEzBsALqTEIGCzaRBYGiA1xFSE/
f5+79IfsmJWndHIXYx6WIkyWZwgwvH3ZiurVMQHcojVB1rTJRc30nUEm2QdGZ5OLQqMXiYVd58Nr
Rg61Rl25KNYoNWEdtLaHtD9CpfZmF85i22tFMm4gQ7XkenkivSPwUcFz0Wq+rMKqj9ciLrrnyV0s
RRMZTBGzzijO77o4G/blXMJ56kYnfskUttZjUwVs0W0ch8VjM+l+w0pihISdOYguWghX8dYwx+7o
x1FzOVA0w4LvHudwvICF8cgce4vqnso1Ec+u5OOzIb56I2vw7FD1dFa+Q5zxhjD1BnvFnpb5JZm7
4yuzTc4EvlNyBHUfUuz3FACoD22IqV4+nbeh7W/bIuZxjfK3BFMQGBUTIAR4tIuIquYlJqNsjw85
XGFd6qHZAXfnxrlHsCLl0WZ9B71JSimivmDCpRYWw4+elZEdamaS4aY0BQua8mgrqtL11kSChg+z
a9fnqSJ9e1UkpHYirjbmTQqW43Ew3PQWKCPDEcKWx0sXaed9bsGH2ndZnz2QpQTOmqSkVyKF7WvL
rZInBGe0/nUwp+NWosf4xZZrjttwENqlj5EmN37I6I7d1SfiAhwRDcthxLLSAucx7YgIercn/TSO
aamYUk71nlSlOntyqV78lZRGvc1p1o9rYoVpJGqJHb6tamq9SqlSIBysCJdj7ey3AB8N2FqNA5Gg
7ddhSdUfu3nx7AaOsU8h8/0w46I6t+sMZg9z/+KiJGFvU5V4kpbsuuS+mz0rWGGkHH5mCPNdRAtu
e0TziTqch3NXw4nZuNiXjgrV22tUBETD+25WD2vbmltAWry1yT3H4lFv/GGmyLAXwWVFLNptmZYR
PMPcjEl79nifCcNpUWs3ikMFrenhhT55ep016Dx0IPWVbVjd9xQp2I0/0iUPmgyBj1wyB/G75N+g
kSZrlNZ8aS6sVQNv5SMQimDHRJ51xI9oGRZNsvOgYe0gVjsPphmGG0Zsxf2sw2g3o9I5xCT/HuFn
DHsVVvZrYJPVxbx0ppPH/KFGwdC1ibfCYR/BlAbV9mrRsLzH3cCyWWHKWuG76G5Hq+/XsINoKNhe
UVmE1DpsukErU46hYODlsZoaNUIrbtTGjZTu1nNGxCjArDL4LhDgHvnWarmNAR/djRHuoJGxib0q
eztkxg5MhROgzKZLvw9DnnwOCj+0tGdv3Zs6O5BjWd4gxfW3HrZ8zkNjd9UGyvmW1h2BmYVt7fsK
3FprFFAlW8Mluq23o8V+RR6cpSJN3wTOEv3T4DBCCtwjnJ5vZDYD62jjwb2uTavfk7MZXoJcbN/S
tpve8Fh2j3wl0Q36P/pKRWQjGkucFhdcpAICNMkdcy6JZIXVRmfYJfQUIlG8JooguiFqJN0DewDc
gLPAHC+JRkzCTY1R69bNkv4bpEyF5jDEs7amc8MpnY5MnzDWjccHNSUiuZU1A8TLSpLMiYmU1pgy
fsQVEDujcm4S2gG0jngXS1edq5wzne0jb2izYcfc3D1Yhf0LQRXMeWaVhcD+X4klWXBgNbXGqwDI
A6MmDtZwA+5AbaApcg9TnfxM2mKXiQB4q1SryAiuapejUeCH2cqo7IcIag2yafmmPPe1UDDyPS2O
AkbIyoCmAzMs+W5gcjtrWjDWdM0YIulqJsYCDQRxSfYaPqhxZPGi/+e5l/3gTYeQgBnqLZaT2Mn4
+UwU8hXxXbey8CdqahkPgLFrhzZwNJZIocSFFTQNqXBANCPD6I/upEGRdTwF0NFIU71OZfmdEwKH
I0hY1FUmnHl/GwdDgOmtdzaeadwUQttPYRo8BhAFwopxW1Wph4Jhzlop4xH4zq05OMZKWJzTAKKh
Kqj1avSlcwgdj+DPEg6dkjkeuLZEfY4okwECND8tg4dmMKs1++awl24IbXKJPO0BpOhxms7Y4UiS
SYO70itpxk1MDVj5JDhTTsxNpGCxQThm1tWQlqqH88a0xn1nBiG0MNPaJBiakMVwoMnYZwuD/a63
wlvHIfAyhcIUavd9sa/jtiHMt0ls2kkMACyrkeeOW6HNsnBIQuyZvBWt42rX5eaTcuGiYBe56BrI
Q4hc7v4Clbica6LIeYWuTtOFeEzESBmJGRz/S5OGW9zZ8O9JeaoWlgkGlXtmmT9wrijmqBDwK5OA
ljom4go2LnIalZI26XfHMFSPnPTfUyYcx4DXdgX44q3NqRvGNvnZYXPn0O3eaoKLeHc5val0sM+6
BXmv+y7cMkmCHuXXjxPR7Su7aN57ZWw9OLRnVs6U1ePQtlEDIrAgEd86gIYUBUmxB4Q7bIJ68d4a
iGl85b0nbXBJ5Ur+clvdWrnTr5R2mf5FLtGBM9ZElG8vrsPKVRLOvCmz/KcbmlQa5ZjzA2qo+dqd
9x0krYbOoC3RKcvcfu/GBHwLqODZbe+8KHjxdHADsaxj2yShMLBwZwlivVZ6sqa1LPvzMg3erUKE
66qqDsuZ3sF+ic+UB7k01GPi1Y9t7J3rOHvpzfG8VvV2DKbvMRIFdH8UGHOOMjg3YoqvbF5VDTJF
l9AZfGEBWFZlMjCkyIltPHdp3EKaYAlwVHTr9Nwo2qbQQELCHDTpvbDjhx9mF10XZn2bVy4hZVF+
kYzRLu6Nchv3w7e0WdJXVbiEtTdPTWL8aET8iy4vKU4G1iWlR5KsJtcH/x6cS7CxjRero82onBp6
vqZ7ivqB7WQMwBLUjrhSMT2Wfuqf0mbYNmRczCikiVhptsKAyGaCa1gVrYC0nXh74LgMC8v0NW38
Fz/Kvy9nc05Hj4YKXyShAGsnLB/N0vyOmfFlrKwLK2NZDQ3oiUJkb6M3PWQj+ZSO98Q8I1h3IewG
8r085A31tu7lsUZTSNb8uSBMyZjbbV5COgLCeWlRIW8J/awYHgav3K99SDj4WWnX0cYVGlKY6s5T
e8CYUxUHG+8XFLD4bOzEPmZkWWbiux5RyNSLN57sbQ5z0K/OZNVfZMvUxMnU+YhYbg15R51ZlItI
vbd1MV4iIKQJAG58rRgWr9weyGrZhMBjJ3qXhH9y4kBF2qpdl+blRvHesPIgZyOlxzgoWvtG1hpn
kG1wJdFRuGVe/UbAYbwOmZ1hvQB6UJvVJpHNjWmTipDXKUOS+lEa3aOLSQs7hc3+UKEsshPqK+KC
OJq6lr0hpOxY9nVPm2eoN2BMWR8yyz73EXjizquv4y6y4bpRPyqJIqHTVb0FQPZOS5wggs46Z4qj
znjB7rMw6i+xNO3aqr+iufcYj+hAraS9dxMDupPBex3gSINt9T4lSzPFbDSzU46gMEvzHtSPqwn0
iLBXSKrXnRfUvzjyxGdJFT+5i9ih5wZ4RXmoGXduZVHtF3fFgUo9OlpdTHAf0gKZNpc0+hnEyug+
AleCEzKjSTAxl/aNVaWG5zBgccON+GrWlvFLxu6RyJ3+Psqq/jxwcLB5RfYzwUfNf5Rqmv7lLXXC
k4sVcGNbTrLOSfc8g+oRrVGHI04xzt3SZQYYgTtwvG1rEjJUsIdCd1nEiQzsyyS7N0uEuW4kruqo
Kc68bvzBjJuaeh7R3bXkIIBXKEpmao3G5jUH77ZTXS3ZkrvKQHLjmjPaB15qUXX3wOEZ/gIdkBK+
Ff2Lc1WZ94XLGaXrGRX4I0j3ymi3U57dZ5H4NvruQWZ0UaYufSIObn4SvtushJqew9wimC+eEDuS
vBV09btPz8S3rYb4GqBfw8zS25sk+AIWQHswlVem8lYjnRT2F8GxZJY0+sEDb60ivkyc8Aft9/1U
5unKTaeXJAygqVAbROytmWS6IBChwwZwoG2qIy4FRMs5dyGV2Rb0HNRTdzC2nahafkh2rpijvyZp
sQ0KD2/FoM4BF8LopAUZx05yBFO/qSXaZTHENTbfWm90aL7zP7HSZLhTuXBXoj5GnMEA1a/TR6Lt
bwxEXcNCo5L8S+Wioqzn+taIp3sRNdd4jQhCjqcAm1t47kXOBZG4r31mIi1uJx6a6EegxX0ZK6gU
qXWD7H0HvTZf+sPBmkb7ua1jdIv650iyIKxHxGfCFOzhFXEKBNHsS4VCWsyNws8/OiQTs/shAcXg
B3rImKwLpCnlBgf0o0UBDqgxxhYwwktm+Vj3hbm2I/YKsGWs2oVe2mPWO/msHEdiH3V16Z/VTBwX
n3fynIhuoyJzkScVFz2GhgiR5OKb2WctnIUAOArk8B4JAbEowA54VNKV6ZSPrunBwor7fE1wH0ms
g/d94GGLMnRpKDYVCrRM92qFde4qs0lu0Fkebxum8RQs9TYd/OtSas4rMZ6cOhIXGOnu4dzxm9ST
ueZ0/DRYwy9gqeNZExIdjfb8SGTH0cjr8BAE/b0ynF1oeyjbyuKK+nMJYkgBq2gswUNFigD7Prvt
jjY9RgOzverDlilsrN5n7R1RYrGwAy87OAVIEqKk7zJssIQ1jgRKxsaw8VP6SZlFveqb0LUCRoQd
FMYmSbYGgyLK5wY+lPmW9xxpVRZe4/B+bYzianS850Y1JMRg/8wrayec8hKFQLbx2GinStESLttj
jR5kNRT296Ed33RU7GABYM40jQvMre8Y4O76KXxCKHsN3O3VLus3FOm8AqlTM0nLSCywrD1Dqg0j
Xt59E3+9O89vYcWxitbnm9ksGJQI0QCbxLegGXbg0IlE8pOrDFMFolD9RgzDA8gpziiA7K2USBeH
G6XN1FyVk+joB8IFn5oQntecHkSj0KWpX1lqX5GwYdCgjtdy6H6WMdP1aFl/3eiBsvCKFvn3sJ2Q
vsfCWsept0yVnJuamQGclfga3jn917T318pCqtl7xUMXjrDwiJ1BGzcdYcFjxB1rtVK1dUQvzdjS
Uz2e1+Wg2oSXhc5iYBzcC8zkO1kWgMY1CMPeWhcCq3DSRed54N01pQYYSe9lDN2XyarU0sY6TH69
GPL0KrLjS9/wbq15mhejyL3y6ofQiI6IK/NtWUYJnWURW2c1QAmavtl8nnUJdo+MllwR598Rv4EN
DMmZUU2OzhPReRyKax95x1lE8ACGiOYRdW7G1IfTYh8llzbI/LRkvcipd5it17dkWGLCL3G1WiGV
iooeA4BWkF9GHveF0hlqiqpAYlMHulmr5mHkZqzruKL/0hbTRZrnT3FW30RAtdeDK2CNmyjsY3df
eRA+Mx+75ZxUvzBD/WQXRn+Tm9/Coqa4YyQGVNh+nogCWNe272Mi59u0Y55+NSH/0GEt98yPMAaZ
AnWLTW3oGrm3b/h/nKFTww+rs2HNJHo8cx11bzIzeep9i2kkvksapgU/qPjRcXpDeG3STrQKvWvr
NF/bY4YyILiVFHwrsxiPcmjJgHa5w9wzhDVlikhKoEgcikdchPYml/op6vuf4wAdlRC1710J1LUZ
vI09E2qTWhZSRLi+nSLNJDeupfJuFXbTTWLaNNzT7NcUOxbtrLqdnwP0q+dWQVHEFKRtS8Z2iy6D
XlRz3sxaf1PazLdxLiTQG6T7jBQDRhxAkLCGeJmvKXMjF2+yrLNBrKK40pcxcSnn2Qj1guaaiUsE
vKRF5qVD1buaih7DQ2HwA866oEysF9cjQYWpVJvQOZss+nxO6oh138W+C+8iJzEcrmfxky24vUx6
g8M17SrCfMZASUmvw0x/0fKhykc0vNjI3GGJXXStfUagGm23sjE0w6sBoogZgzrdhq2U3jaYSw/v
CLp9eJhVTNcqUF5wnFvO1huLUPALwk0HHzpZS9QtYjY/3OZYLQC3IWf8BiIgf3MKC8FfWQ7EGwEU
I88Out1jaSIhkHBHQBkuXI9VWQbem9a+d97yeAerDAjYpaK/0axI5KKYDv0CfbgLmeXbnBABfGbQ
QXhsMUrfcXVQCySLXrvCS34FnCdR5HnNuYuJnBCBVC3mcSDqSJrywUho1bscYQl1ceILQrrr91IP
mJJrqv7sWNnKfgQbEFxlktBjTLMhUnJB4w0Zrg4YitMne+lKixeD59ODgmyGzMpZpObzuNVkQWJK
p280c2p9odOMmSuyWOXdUWfRo2ilASMskWT3pn0M6WaUgMsJb6BjOcYldTA0APmtD8AEkJJOp3XR
k9/VmVqMZaxFW7y45OEiaGckF+MfEm1qPXVdF3hnM2/aOWHgYjsZVfW9dlmLGF9TTltD47zMwvN+
eBijb1DidJhbRK/GV2VnJGbWsUsvucknudeGiPS+dRymJpknS0wIhhmTVZHH1PllWrXfvIyOd0Pf
c1VyNNhkpquv/To0wl1Ensi9k43uTeqGajibyTigrIZDObs5xUbDFBqsKKOAu8rtIWGha1VLkwlR
xRmcNOIqbMS4t3wnipqGp/aIJIj5fq5Lyk98iGH74AQq85BIJK2z6rugijeEu1KitwEZqsVIyylE
F7kBGRXvDdfK0002Tkm460TKhkrnVz+5UZf+cvWIpKrJdMyfmTJFBJLD9zszInr153QaxAupDdb4
Rn4DJ3o6frLaAZMhfJsOoY53APhDk2WdsLAzUbamXPlQYBpWQN3KlZWrvCUmUujorCPA+82NtfG9
NZCUbujJYIUuxoY11AgrJPhVorqLrEBrqUB07vyspC+m7Snwj2MdsjL0vt/s/HJOng0OLhfJAK+N
ohivJWKJEq1OQESD3VDgo0RP4QqlE3GqpM1mhCBYubFaBinbrB+m4wx1JFi7fQuo6q+w01aiA8VJ
rjdV3Rib0JLNPpK9a22onWZiwWyyIX2oiuAQq2eGww0OErpyVJjB/GB5eKJgBGXeinjpEU2McFDT
0m1Bmz2CHeHdKdyKUaGmE4X4xM3XQaM7cRhnsG6oIAjURF+IWxn8LmoVML6dVRKeIINyLepOXE1z
K945SMBfaDLXsI8zmV64heGJoMV30TxnhJrewFGGeo5nOO03fd9C5SUSnABAJ+ueNWaDbQmr6fhX
ZpdLb/0xJsjFv5Tm1A8EwFvJhY6Qr64bx2WhnCW/eWFMZc2wdib0F+lCcztIFRABEguUEQo97ibK
IDRduZDnsjPscRlowa69JL8duRBqgW9mCYZ6ZIq8SMcbf5tmDEUxKfMlrLpOLWtDnDDKdEoaCSIe
5m6XheRHD2ghMkrVicPwALTDvjTqrptRv3qpd/MfvjxCP60gPDocSJdsSa/5mU31YKxQo47Pdoty
7D/EzYcxQ7zgWHf4NIYcFbzlE0eR5RNQ+NB5M/rugk6IifXFgF4T81gaTWTvwrQ9xAZ9yjrW1iMx
hku0ox2doy1UF5YVWwwyy9qw0YekzQtWMb0NwS9so6pHkw507amuCqRRPlSDPcGm0ffIDqn4es+I
93ZZoCPNjIIi16NNclOPFl97RODd1X9ET+vR6kVxwCvTBmgbYG+SezGn920ft91Z3VRAdSzeyYrO
MVYZnZlSrJze6fqnf//r//y///tj/K/gV3FTpMDu83/lXXZTRHnb/Pe/9b//Vf7Pvz38/O9/w59z
JHs9/3hCSJdeDn/+4+0uygP+Y/GfuusbvBKGewBuy2wBDNS6y/sQvIkU9zk0qvXY88B/flH10UUt
Knzy+SAfWtbvF6Ux44cqHL1DOEVBiKx3pNyTfoHbEyl7p3afX87+83KeYwsEhCZiSS2WP//bZ0wr
m8lIGjmHGas2zNLSb149Qiy/+FTOB5fxPD6NI022Yk/+fplKjL0xI/wlRVuBJLHFXccS8+zC/9nE
tRGff/6phPnH9WyTr82xTdeWJqXv79cbnFF3BqGwRPu1xEso8oHGdhgPfd6kAKuEf94tSYBAq4qd
pRZZcL0cVz//LdwPfgnO97awUJg7Sp48P8pPSatpzeDoYzYP0YimyUubzPK7zro6o4OTVum6FQXb
SzoKK1//88tLSzm25DY6njq554WXgF4md+Lo5EN0x2bdWpQ5IwWnYsRRs1UuiM/+6ADIOHx+6T+f
KttUaFz+urLmS/j99lMYzWFmZNx+Sxczji85k4ULwNHbfH4hsXyRv7+jXAmto6CjwLjcPvmiYyur
sbFbxmGkrkFyrhMsFhnWkGcPzN4VG5JmGtS4FT76LmBY2dmTmDbIUx36I5OTf/ELffSdK83S4XkC
2MLpmkHcETFFSRQc+8K4reBYrkuc6Xt8jN9nX1prXZfWXd6TefL5jfhz2eA+0HKyPS5KRMHJsyap
JX0Tuduh8szyGoP3fOFESXDHyCm+/+eXckyoNEKDY5Gn7zK9Bb5Ng+cqlAmblvDbm9qzEMpWnvji
Pf7objqWrbRUNh/N8X5/jqrJa+OoVcGxMWRp070ScPGRHpfEwS1zDGgtqWYCidEecRweo88/6QeP
sRSOKfGxoN9Tp2/QYEpEHVUXHFFWLY1+cGnxjqBNQ64+v9CHn9NZHl/LBFh6eqE+8ftKoSFjdKAb
HBF5hCSaBos0CwxtdvmjMqds1ZTS3X9+4T/XZS5pszCb2rW1J5df7G/Lf1dM3VQMhn/w0fAeAYK2
z3yp+rwV9FYK3tiXz68n/noBTl5YYdN61Z4llGmKkysOWe3xp61/yKN4srbapmpcTz7eA6ZfbYK2
klSOp4hynSBeC+v1CqMZx1DA9ktIC50GWHSEZPVnDa5EzCIS/9AaoiyZKIrIvJ9Fp64TRjuXibLa
csXqivJvRHh/FksFL6enrRKejfXg3kAmwVRXxdGTMVQi5ERdI4cGE0QmahUJ6r4sqhPgytwX5BBm
JdaFkznXyqdOWdN/816W7e7RpNB0l5MTR7mgcnpgEWTBjheBk5okEeH8neAaYVwAMZ1vzDKLMACk
ufecIo680TaZCFU8osmaIac4Z6IYSCuZmIg3q1C13Z7eA2VvixfyNYW8eY/fDqucWxuCHmNkm68A
h5Rx6KoEogi2heYWdDOS/dCyUYtbJGolLy59Cn892NxMyCjRfOfWOUU/LYcSBUU2M2OlglKkehkN
bHXbYr6wyvq27dYtkoHbAZXs3qyT8QeJzvalRv0U0JRyABJBd+xxx/KTvL3K8BhvjLyA9VflPSVd
zkY8k/wQQNe3hvGbac3RbWx4MVqwgjCGVTup/iEJjZrAqYAmUQYa/D5lCl0fImDZIHetTD34hEXt
s6RxrymYELjALmXAnHCG/+njUMQ+QN+f4EwKcrQSJPHc65oxDNry0rtDug+Eu8gA1D9ABoKC4kZk
JK4GxoXf6cdz0z9/zpfl9vQp1zZQgmUfEOhBTt4rGhtMOpPoOJd+vAZHEpK53TALre15o8kh2sw6
0sfPL/rBHsDywQNHC820eJt/v2jomkUf2W4EssVQ/spps5G2ra31mwpbojk/v9oHH5GrafTSStFc
tU7W5sk0XQvcWYTj28GUbYTNQHtlooIp+qTBVeA2gNRk0n+xhHx0XeFwHve4MrPdk085kdWLiDqJ
j2FJmYlNBB8wdWy59+qkxF5vkOi4cUj+/OI49cFSSbdWKypUVyru8u93d4jmOoE4Gh51jBBrHDKV
Qq3HwrTyYuCJtA/m+P3zW/zRMdaSFqWHozjAKXPZoP62PCuAr2ZHMOKxVHG+Ct0cFUzOMb22J9jZ
bUI3G+nIOqgJA4tBKjLtafv7z3+Jj54qaXOONNmC3T/3YCPAp4+G8Qi8pd6rElQlPu1oGYoZXzxS
yyNz8tZY0pEC7x77g9AnhxgrCXmiqio6ko+S2/vU4Ix5wdOuL5SZZY9gc5oXVwxMz/PZBe5fVF76
xcn1o6eLk5sHVsziTHl6jopspy9i5GnH1q57GB3uQ2xhgMcw8N1C7LYvScX54pSx7Hinn9oTzGFt
BHXLJvz7l6zFwmeQRE2IxgkPEi3KWWz0P2A4kSKdLjCagpgrafvmFxf+4Jtle+LhcrTLYmWdLFKR
X6N1iqhPVIMqH8bt9BJYeb9yB7e//fwh+uDlkbh6bbZz0+W4cbJYpH7flwHgiyNFyOK/YFxY5JzJ
o8J5liX9yM8v99HBjeOF9ddh2KYC+/2WIpybnDjlFC5xFEzo5WNWwip0cdd8fqEPnlhOh7wbiirH
U/bJLXRs5c61oPzQAV0UOsVLjmkQX2ST+33qHUlkrI42+QhZps6L6Iv35aO7aiGYNT1JthJKtN8/
JiE03EMJ8wkxkj6Ulou1oZDu8wgXcGdnRpT9849rK8H5VHh0Jzxz+YX+th4x/2nmrnDUIYhrFO3Y
dxGpweiE9KinvnuHsNqGe5PMj+IYxJkLLzmt6/7y85v+wcdWitwzF08N68TpTVeFpytHVNR8uv9B
uxYOWYcL2iCi/tyiqNt9frkPXhPFX1RVpmmB2j15dlVvCrObS+NgpIa8HAazOCZhGd5LotK2n1/q
g6WAK7l8Z552hH1aPS5hzTLhhHeI0J8+Dw0qBkkI0HlDBbxeRFuvbYFjzWTm+sU3++GH1Ba1h0sT
iM3192+2mSLdyXk2DiVJwft+iMWGDEFznVMpb/4XHxI9siupAWgKnbwzscoUAYWTcXAUVues9+bL
umqbdd3G1qHyGwhGpU3bPsbo//mVP/qQWgk2MiUEX+bJlaWMot5ql6i1wR2OcCDaFXBsArp11919
fqm/Gme/r+qg6mzKZBZ2lybMyRI0IuUTuZlzGMM8PTt5uymhdhnmzEaa2BvfNS4Jar+vneS8i5zj
kvK1NoMeKyB2hFBef/HrLJvI6a+zVHmU667j/XFqKsspsFLitI+GIe9GlzmUZ206/GVJQ1CtRvUD
gI7EiLzZTfhZcYcoKBVB/TwX8eP/5nfhyxceK6dw9MmGhwyBSLcwY4oOwm3XRNkd6Ih0FZkCOy5s
Xoe6iWjEPDlrRgO1ICLYuVYvLVq2PB6/WEOF9eedoQIW/GXSKfOs5Z3825pGFiGfPB3DY1KJRf+N
Hg3hnwfyNTCkF+1oLvW3/UQCr0bBdwZdPn6UmkIG3aP9WhBsln71Ky3PxsmXxdGWugwKCb3S08ah
5c2BpQRHLhWn8097rKMXOxgD4DgTZiFfLHqKaZCQxQJhyKuk79U3skUSfGh+k/zTrVvZdGCUBNBH
o43W7O/3B01D2vrJ7B3MoMHP1Ad1dB20zgX0Cn8fL7arzx+PP7ZUrkdjgK6LFsyKTl9SCs4prOA2
H0iIfOvsEil0OSDmmJ3xhhRf7xDVwRVWifmxZ4v54uJ/LMDLxQWcCNowHItOzymB46PppSw9JKDm
vd1kee2vVqqpxenRDQ1BcqV6HZRTvmZ+innl84/+x8b219WlJqxRmMo83c/hVifY4ltuNeF5vWV2
4EsSe9eH4MU5mD18frU/DknL1bSivyakp7R18sXWKavsbNveoVQqRKJmLPG8SGk/v8oHn8mWig1l
afosM77fH58aa2sNZp/NmmyVVVfZ9grD5Kp1K1gKaQBk6fPr/bHGczLQtF49z3WcpRD+/XoOvXYB
4ds4IH1uL2uB2+ysH0frqur7uPniYn8uHvQl6beaCgoZ5MHTOYPy67zEUglrE/v2vm5afd0aMWBd
P6z2ZRUgusKCc12nNTNGNYiLWoR0Sif0sg4t8i8aAB98o/j8gdspWuGcWE4W1qIOJYkjfKNqHIvr
ajTtVVrgtf78Dn/wjmi9dEMp0ljET49fM+r3jGBZfRAoL7Z2CHPG8Q1/o5hF3saBgAiGOH1bVlW8
//zKH3y3RDtK7rPruDxNJ4cUDaTdF/B/D3ld5udtj6BjXlKXlkyNl396Kbrpf53sHb5VaZ88tl7k
xfUIGfAgK8rsb42vJveN8I/2IplidfP5xf58RyggbEtKIRectXtysbgHQ1CJzjww0U6v3R4TQMPG
AuulSuHfONEX3+CfRa5wPb47uifUDbQWfn9HdNYrEgxp3QQqjl9pDA6rzgT3CTCBxFzPB+RQhl8V
K398eQ77PWMwhnGaOtddHqu/7bM9z0OXYEI6OmNkEHPQ0Og0A5xwiRN/cWL/437+dSmOlkjJlsb2
yeerE0IoSDdO2NInoi0T+J9MnqetRfzvSpp998W6/ccbwfUoDCRHd9dbys6TjxYjYc8Hm4B6IDJn
MxPJLX4LuCmzvJ9VY1wkJqUZgBH99PmD88cLv1xYcmJnFdcMZE4enHQevZKY4/gog8XoS+f61k6n
4u6fX4XOD3/bdGYYrP7+8SYoXJVL0M3RNTz0LWkoLwZrzr/4LB89H3wKTju25bnidBJt9IK10XI5
HntTcHAnn94lPLR7w6DX//kH+p8Z1e8nLIbQtmSrMC32Cn2yS3hQQEhgJzjD6gKiQOidTasuJ1vH
8BuAcpE00UW66LaifQh+cDob3JiuojOUOZTSLoJRbYjE2DAs8ehCag4Ek58UtxNOiP1Mbao201Qu
L5gMzgHfYKrUovQfkJVE18iKaWFBJOXAVkd9uK7RN4Cr77Lm2Qgmce+mPcANgMHAqTC+pQNoIH4o
EqpBQIzFUt1CDrHt8VBVhoVuuI5p/WEsvJLgVi7GQRcQzrqMdN46cp5GIYYnBHjdjCS2DQl7se3m
3czLFg2MSDdRaA/RrjEG5zWzK/gGsLnj3ew5ya/WsRCEe0ilDnTXxxetMwg56dCnhDmjUMxXEVHf
PxSspy3TOlxsAewhFpIperD4gSCQwC+FmpiPMxMjycHzXet5GK2kW41WPK/bOeVQCcaoQ5FY+LvC
8syfJH1KE7dJrr8lmBhfzJbBxhke0Wxt0QvboUiKD1XojJe5pecj8kC4S2SbbdXYF0Q4dDg4yesc
98Sy2g8yleYGomz2zYEG323FtKDSAMqVx8ERYMOzuazgMYCu/ElEfH9hgM4fzmQfD5iKLRW8IfVw
mAEmQBknWcX8PkUJ/qHuN4I3ZmWmdc/99yXaVGYCO3IpWdbEKHGpYr3k+DHLB6LO7T1BBfkO2ld+
qJO6vw0nM535Tcw5XfdEyJk7GN1IuEoj7dKVVTXD09B1/jsZNYk6x3JbPJhkmDwWzJTPkYsNl1E9
GzvTSKYbXwTTk9n77gM5CP+fszPrbRzZsvVfadQ7z+U8AH36QRQ1WbYlj5l+IWynzSE4BWfy19+P
ruruSpeReXFxDgpIy7YsiYyIvfda30KRV1ko+8YMT39LKsNhyubkGOk2EggnLnf0nFPgiAaG7lUR
obVdueQ/IF2c4HJmvqC7egL5Tr1TRpXMsUiUgFiwK9vZOhI9mUpDr5drvRHKoQRh264FPiR8SsI8
tQzpbrvYRLpkCBuEQF4q5V3bT903zm2OCBB9eN66HQzv2MI5v2cIRGOOjPH22GqciveMgiH6FZrV
gi4uWqI5RmyDkR7WZxV39t7uB/g5ulbGJyfrmaU0VfyspE1P2rNTXesd0SrI5Yc9exG8rWYcs295
I5NLk5k2vHxSPB89rVOuhRdrTaChocq3ZSuNs2zccPQJp3b6FXloGp8FIQhXtsZUbR0mWbcli1Rq
J+lNhrM24kEl30shbRL2anxR4z+6sJO407aklnXtgr+ZD+OgaNtamtY3NInAAUMzjx3Eu2Z99BQj
f8xQn+IIjWBnuBR4gYnIGLftZJf1mYBUmBOkhJfot+AwI7ejJ1R6Ej9uP1njoe+6GlNeazU6+spa
vpaNIva5Td7puil6ScNILb2jFS5xXnCEMmedy6qxb0xK6YOsM6X0bTOc36pCU4NaiXKWDrdS05VG
nP3km6gHd6ENqGWyCHtfdP/2ZRyDJsaCGM9oAo3Q9Hsm8zsvie2nXs37rYLcbKt6Y+2DvcwCMePs
E1NRc12l3n2USxyDiDLTbdck9mvOCOO5ay15BViIzFjySBmaQjig3JUeMvY6vreNMr1iRCrpX6Tz
uTbN7LY3yvxlrFrn7PaI2pxuTl8Gsx+vGsODkdeOerdPYFW8mLMA7Tn1ICuN0JgA9qaEqzP/c/MA
M3D1aiIv3eBfm7Yg1My3pCXz7WS7uQW1T5+tw9wjMVlaE92BsLvyFVqKcWzjpt8TOmHuB6eY7yNh
wJzB/HxNwEV+iF2i5ntqZ3RtqXYR52ZebeI81rbQ/rxNhzxk0xguqBiK+eZpSFWwgYrZB0Valdyz
I9cwEZqVfeituHvgrBMGMCEgKog2s26gXUfVitA6OK+WttAtaGa5+9GA181sTL8u0JHuKuK/9oVj
BkMHi/Shsa5SJdcxHDleySRDdXqfTKa42tg2hCKAfWIJrRijONpLN4UeIxhyQZmv2/5e0U3zClCI
HYQq4KnQMqNdnsItaSbb20I2wFAwO9YpiYR6w+gVXkpdxuJKDEN8oZuZZKIiYSwXZaf4RH5Bwsb4
ovmjueT84tnO/TyzSwiA2KEeCqcvCbUqxsBVxu7aslq5LZtG7DyZQaDPLFw8CMchXXXpUWggLriB
1Plh5LRwFacWd30ZhbgOhN2scbqL+xl2Qe17BN8eiZUmxQ59Yom9OZ+HtUT8z11mTfoLqwjI5sQh
jAy42t5wRsCg42QyPlXsPP5NcfzPg6NOP9leppkU/JQbP5+s4tqEIpY70CK8MNvqke0Qv9QQojsq
g7seZade2LX4Hmsm++2vz0D6Ugz+fATSKTqYyPDBUXs4nw6tsRpmc1XVnMdtgSzC1kkVyggTkisr
nUlYx7sbGKUbXYcZbbxlHVaMH7ge7Jte1tp60hJ9i5pvvq6xVUQ+rkZIRBh2xUVVGy3mjcZIgsmu
mnU7NnLZIGaCE1zAJQdihtxo8+vXsxx1P78c13ZoYXNM/eeY0i4iJj3cEAdVG+uH1sjCczUYd1Pj
wktqhfWbI+Q/T6u8e0uZoVO0LdvGz58cXEgza1VNHCx7jI4TevdtD9l3q1RAYX79yj7K9s8vjYKe
bLOl4P5HeUEKMVlo1pQdDLj9qxBK//d0ID6lMNkAuPvJkp2ZF7JGPbSEv69gYngHy4IFCv9Gkifb
HX/zFy0n/s9/0dLeXt4ANuTPDUrHiTsXjV8GZrgg8A7GlRNYU/SDEF/cZbgBTmQEwD9vB4SlrSDe
rDOwKnpYtH79lywX6T/+EC5eWtpcx/9oToZqm8R6M2aHKgEbBSY03wiIgeu0wlaE5QVHQRx16FgG
80VCWvrN0391/9ou7R/DML/QIkjNHlNJzX4oqt64tpgrX/YVXnbYDVNg2sVTMiBNsxnF/eaJv7r8
aOKj99Mp4PXPnRAdigqMAyrOROKgEz3n0Qr5+GWOZu03GrwvRAj0W0xGX3zapv6PqQmWR/zkDYbZ
RkV1MZf52AP7rCbwrd0A7c2bg75oox1LGLwkMatgKfr4N62tr95pSl1VZVfmJrA/1aByVjJZpl12
IHmuvsYc0wRhbMPOrJPy3mgdy09FxZTcwo7+60vsq7caiBvxfqhoURR/eubI7SiuayM71DiO9mJw
a1iIbXQ9t72z+/VTfXE1axQUps67jAT8c18G1FGPRlTLDmrP8IMoio5Dbl77xO+2mwS52TqBoeEk
OMA0jzngr5/9i7cYqRKNYCpj859jGfTwYsjDKDsIo0/W7Nb3RiM4kJDas+pGD09wUyiPTOzb118/
8RfvsMbA03JQB9Bz+9z2jgYqV2wlXGAESG9yl4VLK5Ti3LFL/OZi/uodRgnNvMfReK7P8o5unODl
OTqbnko9RDqhulYnIP6yGR/MpCgOZjHDz8iqaV2FYf3/8fnSl9ZoLbJRqZ8vJWVcRK5OIw4VvAZa
4GV6jjgZEmCmVaQVON0RRF/FERDpWzO70f7X7/NXdzIFFh1rjycyuMh+3rQ0TG6soehZ9UJTTD+H
mUSZpUbRu+elo7l1rbD9NtdVfzRMWHsAvRPskwX5sfFvOnT/bFwxSUfxwtyNKw7hxM9/Cbj1yYiK
ODrkRGMdPQetC9xYT/6uM8e86KuP3GDR+NDxqshcfn4q1QKqlEdpdpA9Zz/gysbeKfJsw5wl3eDU
I1C9AxPd5bm9TpNaQUc2wjyQ9vOkikfQltB35fzs5dQZnd74KA8oFupO9+eELA/mfzmhziqtCYJG
cBaXug/FSIXDDrxTk+9q3cBMNZIby8NqZte4/8w55aeJm6UUBiY/ZtqD0npvaPruBh1wBZv9d6kp
w6r0VH2VNGgz9bGzF7ztHm5Y5eteJ3ZzVU5PtEvECwerQyfg3vVwzvGUc1gN3WEkmsm+UccY6HAa
j0Gk5yDyG8i5emPyOrqpXtM6uJrEBAuHTAgIEI+2NGaaMAYj8vFBpIm56ltp7rM8Is7BtZJLb9Ic
PxcY672KWS1qy/doGHeV0tF4sGpocYCOyICeA8ttH2EjUxcAUQgYV+z6NLufBsIs0JMhuW2Io2TK
v0JJShXTZFQdI1AomgNXSILudYFroRlCACuEjeZhuBmyFs6WJBKOvE6MPzqxh6C7fNrkNTZV48pu
rINbWI/4gjED4tNHwZWBV6rk4j0Wj1M9fp+M2HzOFHodWHjIWNVltw/pvx+MstwwmCQsEskX9feY
bpy8srajZ4+b2csN364grrotnZUBSjspzsCd3GkSV+SGT36udNZK2k5L0G0JKN4DugYV926KzPSq
d8dLA0vblUnvbq131dk1CSxTU+OJ7h0+QjuaNqrXResh7ry10RovFYevrey0CQufgY8gn2a/xiod
tHo3+LnmoHuBBLV2hPsaa3qC+9PB6lSHC1ZFXafUpwfg5HjImdGsGrUm5zRkx8QNMa+TqMzXSjbp
gTk45tugGHj6sVPiQTVth3wpx3upgZ7BA62v55FFClraltPMddwY54lrjCmWra8JuyDQb3TSoJDp
S5fPT/o0JitsW6dMzu4OhsZtMUJHoMlyEpwMV4VtbhEqkzQ1Y87NHBIzIlLJ/NrMxcbR5iRYxPYX
U6xueYykW4/pq0sw9wrAJIkqjnlvwlTwEblqvG3jM17qEfNBfMYBGx8LzuXjgjiBIoG4HxLvxItv
KDqR36OtL23IR8K7KjXYSXHS4r3EoqbCVqsps1vDu4oE4cTmYNJnbI0RQInmBOWUqi90qKh2Uu3Z
y/Q9SLdzhcC3yKt3R8eO6TlL4B1Jbuu2hCNrkXm661z3HQtBRZhZrPthrz7RWsH7ZuO4GZVW2+C6
zAIvy5u1oUSvEzrANV1GriClusTvRsacbvzwgEitK84hRF0Rg1FXhOAokXIyq+ZFhs57N7sv6L09
5NnFD82Wl2PLCSFZEtnNhLALhsC3dFkvQvJnHxNjJL6TKf573+dXlZrAwEqqu6LhWeH4oZIvrG8I
AujXpsM3HJ3E9hkR8GFFH1+aODI3IfFeXI0eeFHUe/NQtmjeiikYoHMVhfmtcNsgsrH8c4y7RjR5
VEEJXcMvKU+R7K5FPT51EFN9tc2GKy2sH4hxP9t9HrF0UYOTRzaQgIYX3POlBwGpbcNi5xWZhtcY
TK2wc/QZRvIOPKLLNqPp5MdUEptHuEEQJa15ivHMBmMtGjJdzG+yhNPSTK14LCJCDWP2e1rJ0Mfy
eMH2WYlGDroh3yfgKT6t83RNK0xeulIz12qRXo1FVu9MHXdY4sJhIN+hWqGMU309R46L24AWTOjg
lzbtqdvMLZQvlQhfUs/JD2/UEgZGwUrPzXSynII6ODUeIRZ9E4XijSsCXelSROqLqmCIzsHKHVoI
xz6Aa2+l9pq1lubAalRHm55M+jXT6OxCTKa7+HzNQCLRId6yx0KsE+3VkApSjsVdGmG6bjHOrxNW
aqhq8VmZrAWcp06shoVzlWQjttOUKYfTq8VV0g8v5Jj2K4ovWmXUsIqYU8Dr6pmMFniDdWhvqyhi
A0Oitu1NdTpx6Ie1XdCFnyvBqCFN1mTqtTSBR4FyQruES/qDWDmaMnpCU1E0145s+zOEozenwlo+
IBEHT7LsMTLTNu4MgqEHGc0nUt50hdVys8PlhEhp+3lklgBzxp0miSGYcxJzsCuAvG8XnlXfOxMd
TU6r2kiMtt7Qku2IT1l7DakaIXGXjcPb4+btNyJFSJJhysUdGis3GuaCrdZ7ADikesZGclPIwj6W
GYBKYdB6nhVB8J5u1N016WQk4s1VfVeJCMgqv+nGiglPdGqioRBB9EE1yGKD/L3dqPRP0GAmV1z4
r1Wezr4WamxQhDKkvSYC5gHtiq4sOSBt1p0yQulWCo5GDtlkW0Mw/06+xhu5jXEA6g+gpwsvi1Et
Hreo/4Y7uNhZCZnRVg6qkKzCs/IBvm5N/Bogz1d4fyUI9Sy+7oC7+oL3ZqwnMBo1559QxQAJVhp4
RmUymTJhDM14h1NX8ZFg13yQ81uY0cBVlehytkr5o3RLhbw/c9gbdBsuwxkWD2MC0tYIOnGMrAtC
02RpKwnlxATwZkoCFKpOdhfgU681VT5WsfGUKLbYNrVO07kquqDri8jnomeEljvKrmSGAjxBviFI
ZnH2rDvPy9pz1EBaHZyq9K2WTU/TRxR1YzKvWo/kBSyr79JyIKMj217njWdCXqHZimJcEqgIyC7H
GlTY2lEzmDlPsSk2FrG3aw6MKK1DRxx1RN3bQsZim7lRdg712fWzpMxOaT4BTJmBzfa1816U4VMm
Zu0wW+RednH3jNvleQYLtp3c3gu0rsCwYxJiNCKohqrH0CuVYF1qus6rFuTQJkGk62O6vJjdWj/X
6N42hAszg/HEizDpx2a0NoNKn03g4+B8QgeIfhcTZ8mQaofr8NzkduMbIiPFUGFo0s6HzIRCg9yR
9Kpce4th1vlOBY1sHsQ6nCrGfXN+pqtyzRn5Xhlo9PIBVDfI+iE6e2F43eCWgIRFzJKpmvkR8/G0
i/tm3gxxfoOGBaRT5oaW74R1f0/qzc086Nqd2cfXWue9xkN67MgCY/IsitPocrwhENzZCCsqNz3T
awDnwwm+BUlP0nkj+gxKkg0uJ2rEPtM1ZQujC06v12MQUgG9WXYJHAfS23c75OPunOy713MYozqv
Nklk04+tIFzFupVewkKEExara9qKkW+2EB0LC1QftDAP+GaWBksTFMZ0rcPMgiVmYpIB5xQy6imG
eYeXZJ0Q1xLMmtkTwTL+YJJ/pffdd6VVw42LJ28lGeT6fdSwOCYqFvCpPTc6bPKwuI9TfI9QcPKH
VGUbFG2S+nRgjLUZ5cijJ6u6YLoBQraDAlObaPmF7nZoAvJh5Sw8+caBgO21xCnaE3FDU8V1o/bW
4Dd6fQHc7aIU3m3kGem6g93M5SDMfbmMi2pPPC7QpmzOElK9qxN2hgJgC5EtfeYGoGUuB5jtgz8P
nXkc0ih64esTe300PSY1lmPRQsYLBaOZIW/crVYmPdPYZjiHDDUD1amAiquQWMkYLo6NMXbbUFUC
3BkLbbIwbmQf1sdRzHZg5EMLISx9CtkS6F/33HK5tWXLPBRKcqYiPkSIYJWUF1zPRuOTxp77ZKq1
h2qSj2qWE/k69caV09sXuWXkN5aqmC8WtxJBWNP8lI5aMa7MHqhRAQkVaFAyX0mFXEF9Utl+62nS
jtKwrnrIC8xTy476h5OuZxMDLXSCfYmp66gzMMkpDUHYI/gWyInxd6vq7tWZrJAQ7QEJuSV9pALS
S0UbD4ls2J8YAJGZlrcMx6wkZFKtNXtJbQ95XnvOkPrrmTvfKOAP9h5mMm9mNA8g1gt62SdgLIpE
u2Blyu/zIdb2dTs6m4p+G1iMDgM6MpXxNBrjKxCh9JmhzeS7SVoG0DoIAYJQv21BawTwHQFVKFRb
YgvJw9iVtceVBshj5TBuaWYGhpxahg0ev/RiEiGk5SIdomuhODGaLJMRy1hRxbsUpYbHIc5zs7u6
6b85oXahV9ptnNjlljCQ7go0IcZa1TnLvFF9uIb7dm5hSpr2c6LNzo7WAZMpSa6oaZHy2VcUCXYf
yk06yOOkEgSvDGEDgQ/W32ARJpWq8VPjkhCE62fgQReGlAtLjPBo97ZjjHxw+2mBqCMlJbEEIpA3
Vn40c1AedAofYZNgrDcgNLyqZ3o5PTHyTAhZhHBnN0f4dZS1xdweUDh3K3iyC85u76WJtxmq7jKU
TvlQ5N1dJJv3MEqOAz5wZm3yGRXrd5do3qkKL2bDO4WDC4M4HFBhk7XDsQnqE3S1aFlnCZ3smGEa
1NcGIu4nN4uMd74hf4ajxp2HVKw5VkRH9weTbCGx9rirqkBp9P4FqLalQf5n+vcsLGlne9NKCAkx
WgDTHCjq8VXVGv1VdwaRo0AhMZK91lirtfmqq9Mz7sGTEqXOyiN1bz0Y1gsfbRVkhVIfXfJCQaZX
j1IYjNj0GSNPx0CuI1vj2Fo6Ba7q/nCMcEcjeUdkCBlUiWbt6jBlXyrC99Epbx2jYkNqX7qEWomZ
3yvNsTXpfxTbbpMGswXHSYsMkkHSkEUoDUlWqjg2z2zkZPoQ6FuLkNm7ELsiDbn0NO06Qr1BjNZ4
i0WbS6XJv0+5/pwWSf5GkfeWNWlzxqnqBHDCmgDav8T36p6nFoSj02ZnPRewkiXXNOMHtgjjFpEh
FimAsrqcZOAw6TTAn/s9ixFGVDGew5nuQabUNaggSLVDpL0UAvRXpQ15MIO0IptJXjMukCulkgQ0
z3zJmmvjCgBaQ1RmMayqMt+ZKjHsWcypSRtkCIiDBN7F0xTEqtGSpZ2eh1674syYL5CXBcHa3yRx
9Y0wY23j9OETyTLcvWpcXBt6+zLq+YMyi/Mc2VdEV41rC8TOuoYoFjjFeO+OcPS1Pt+bBmwg0gmv
q84KLydrOhWWexjHGM46iegrE+SZn7aqvce5dlQsqkP4F3SFzME7qDFXLUGcXeDQxVt14STO1Zy3
Pg7v7wVpt8QsRjd2ipajVNM9XHN33TvmqejGh3aKvI1bp8d2FKHfNL1xMbckEY7z8JpFzWIsVnu/
7uJvHbU9rFsHizpBx3PhrfmYgMrYxT4qzOOcwrcrwPht89QOfbRVybYMMVP3CYDRohV1ADFwT09A
BK1m4SfWsydh6ldxL2HEGvLe1mifJOOQvJY2Pt7WVQmn0Xr4doquQNtBRhvbJGF0k36n5MTmaUuT
vJ7t3IcOeXIUnS9BSgisIvnO8plROCQDWIjB3nQzHOKkf1alQ2Jl4lx0mfWNrPkf9EhSoE7yxg2b
clfACwsMG0RN6JRkWSR4t1zS3t4AmB/0xnmjTa6fiXVvHzQ3rIOmmMm28QzcoPMsoVEnzXGM23HX
y+qaWL6921XdKZHTSeEwuIF/xhXjNaxQk3fm7iMYIYEvaxC7qLVlA8AJwNaaHYfzgGvHFoWl5lo7
OScRlVFqLybiLoTM191DMEfiIkkL7cnyqxr9EeKIQhYE2oGm1k5GbN0ZCbHBbmplFw5gnn0ypxdE
0l0VikpJrqTIJiCYKhZ/xvzRfIuRUc1RB6V6nElSzGtjTTxcEbiFzfGJPsapQujByX7oiVbv+/CQ
Atsl6jX9YQME3YkpuUlt7x0irQ2uqCcDSthb1apiwuqwrrau7uxqbWiBSXZsMnQg/JbgBwoZgOaF
gf2lmp3pkVZetoo46m+9rnBIvUqzjRaKls6HapPwF6rA6E0oul5trEgGup1I8/Pt2XqlAST90XE5
+3jpZSwhMDoeN+QIVIv8tGo4NgnAV3d2yqCz68lXx6LYaEn3MHMSgDYrrmd91kFm2RCM0Alw7tPL
rdCnfZd8nM/mS8hg362yuUCN/OhEcrjKrEFft7TNoQ67RhAqI0Z/wTGrdd1LqypqkEWedyMc82XO
rO+d4VWbMfHyfam6cxBLouKRJAK8TML3OStPuaq+wUC4nMnbXSHVuCTyK1xFNDv2SlWXBBk2EZ9J
t3cbPlU7i+f15DQKQS36TYJa1K9Q+qGocLzLwfXaLTnrN5ynHsTQj0FP49J3JLHstvXu5SXip2lp
6KaRsp2RGW1rpamuCBgizmjo7ZUc5zPKsucyVxjx99m7MXKWcHK6diaUF3bL+WR7XbhWFvUcZse7
IeSEG4nhunFbqLOKe5KhJwJLcPG3c9U9SklXA8JSvKX9+R6p462wqABhtHlrAZHTd2cd+LUer2Md
xO9cz52vVfLGanWxplH+pCYacyljjJ4MRxB0jToQxSC9ZxGTx9jPPe5wq8r3WdkQ6Caq+xncmA+k
nrIx6Wu+5Ok+GRL9RnOJ2yNO3QzwrLFjlNe13e+ijNxgnRbepNxE+SBXLIkqcWxuc7EsPk3b61cU
1Gh+rWoJg+jRcmaWAJ48JZsqQ8U3TxmlCtSuPeLx4dC7iKrg6rXL2fRC4pxn1QBGT2ZvfjRcPFdt
AuMPsNYCQVQUNdAs2uU2zRRvLgFKjtMdSRPFJs8889UmuXYz4y24DLXxvRqiZgdCYk/wSbWmxNlX
SPRhSPYPE0Bqn5gm8R562hzILtWpchO5TkWYBpXtkXRXu3fGJNoAnmaxkPajM6tm5LuwiYIxDw95
RMjKONanycsei95IXxsGdgSZpNFGHybGIRJFkLSOStu/qFW0zwwhcGcXBL5HD0phZYcIpYCf2FYY
pJN1Rfb2bUSo9jpM03RtwQaH+HpqnCnnLgDmXUbeo1Ilb73SkGjZw9X1dHnHmDe+MJWBw2FZAeo2
8yyYZUvEJ7r1p5qktWPheOMdWDuHtkqeL6OUWDCt7mGDM5Mhclkf2dV1pQnGrpEBqLf3DCbUluCl
y1zl4zY8Apinat6rrMJwt9TrSHOfe1w4TWOWGwl1MBl7EczYTFBpaXeDQ4ov1qvoIg0RbvWNg1E/
Vuly5OrD3BloOhEfXFS5Tjw5EwYwlsSQo7S6rBvvMVI53LDjnrDWsidO4UOsQGeu8v6pGemBsDKe
mFCcG6tw1lHKCldG9lEpkfLaDGHWZZLRSLPHxrg1YSozVqMzYz86lH6HudH8kgBC3x76+mkQgs3M
im+iTBBs6BSIBFXn1iRRDPT3QCtRKEyam5pkKKkVF4J0GCcR8jyNOhfp3HuXloi5qoesuOYEKAkI
xlO0MqUa9AohOnDKjkPFpmDqEe5uFfaGZoIIJR/NCQYpH+yQcBagqODIx/hcLUMWgkYCZt5PIoT7
OvTt98qa9zYtcmjDxUkvF/VqDjY7qqxFEonHBgW0TBEAj1uFGIRNY4bXYQOdJU48JNVidGu/rY0m
aIa5h2hd6ut5zpDkTol9W9JYyAha4OSKF9PcjJV46F29vVCYt4VV5e1TGEpXbseHF8PSF3l/KtTq
YS6MOyaq3xoFmoosumIHZX8vovR7rKd+NjJJdkl49Rkc7o0q9k6ehzwNivK2jlgnO5rYvB/hW1Kq
bxFjhdypHqIIYagyMG7BKxM4VglgJiVRth7o2iiG+2azJ0VhD4ImJ8hLgwNqp9FRSrv0lTY9scoC
4NXC772u3RJcX187KJ6JSjTdC6UdT6zu2UGJOxZv2FMrDvQkpYa6B03V+JElur2OyLI6eBBvVqqU
121of289wiLgrn4jsYgWQk+NYSTZTeqUR0ifV5DOABQRiAVFrNKPg128qjlhpjVuK9p5irkx2j65
SSbiWUPT/dZl0be6obwz5vo2t7hEhoT+Ue+9LRalCLTjVgykcueG0tJ/5EDQztOxKbTnToY3A3LG
JFKuGr3b6MJwAkJEoRTDGQ3sLIEWb99ndXQrNc5NhqM9UUemHPbiiyxpHkyKCBvBKY58cJsVo4q2
zt9oPItt6FXPqlJuHbfKt6M0fyMw+Ke1Bp0MqA7sIBbB5PoiU/ubywXkfdI1yCn3Zjp4rz2Q3F2o
cJvQzwr35GvXR20umrtfD/a/EFBg5QN4QFS5yalnGYH/7Ukr3RgdMxWgSTICx6Ar3MUt4e5p5Oq/
sd5/9UzUFA6LlGG7qvrpmQhOnCtQ+/FBZlGGUF7jimntJFoX6Jtvf/2qvhjcL8JEDx3M4qI2F73K
315Vkmn1UCK/PxBhhO5Vmd2Khpmosb2GuORvWK5h66TQY8dNE7HJ7G2gdupvXvFXfwVWTCzcGEM9
FAs//xWa3ZnlQL/h0BigA/WsmrcZnHKCGQ25GVIC5Z2PHDfSR1OAVUr6G4noV+848jIPtQS2Rdsw
fn7+Knc78kSS5JApALJnA8X53OsVDelM+Y085QsJJSq2/32qT6KMmJ6OSy5ZcvBklR2ddPYOFig7
IDudepYg8X/zfF+9NJDPFscqbIQUMT+/NDWsNaOTETNU6ahbzfGqXYFJbCFRM8//9cX01XMh1kT0
g8IK6cunj9HOy1kbqyI6wAEOn7nobjNcNzeEXea/+cC+WAEWCyYMQMtANqZ+Uob20LIJpAC6KqYq
8mMNWHQ9h0VQMlMh7DV6kULWf0q3/s9PqNLmA136WlZTDfmz/fTP/9q+lVfP+Vvzn8tP/c93/fwz
/3VX5vz/87f89BP83r+ed/3cPv/0j6DAiMPW9VZPN28LDO6/YarLd/6/Pvgfbx+/5W6q3v79x2vZ
FdD5b96ipCz++Ouhhb5qIbP7H1br8uv/emx5if/+wy+RRb8kz59/4u25af/9h2Lb/1ogB7jn8ali
AFxsu8Pbx0Ou9i8sz9zHROv8+dgf/1GUgA8guhr/whC5aIfxKUNwXBacpuyWhxTzX7ruYpr0WNW5
eNCp/fHfr/30px71z4/ja7DsB1Pgf2WrID5siDtwWxaQ1PK/T5pCL5XZgFwk3iRjO2MqbwJUQuYj
5p9wq9CoBaVdJd+L3gIPbLXPcN6YPje6va9rtbueUqW7hpaAM7yZTqKV9q3eQK6fUtPvKmNYdQRF
7g2GNpfxBT0Y8zIaHM6bXOzzyuhqudGVKvTTjozev30Kf73QvxNztZ9vs+WFebwapJKOBUxB/exk
xbVrhu6YpRtvQE3uMD7uY+NtSmgBCBRJTEo1TC3jbmBYXIbi2DgSy0pv3qD1Ly4KdVQDDD2/W2g+
2bT5sxwgR+zJlgkuBpbv5/d7GqpULfJoQ6dZ83M5xrcs568Sps5FPWIGcSIyFBVpNesuKaENJKOl
fjembi3raNz/+k1yjU9vkw3NEigtfwgHEyyjuFR/XvmofeMJeTxh8WXdBFYdbtE435FALX1XuCZI
XHVXlKKAtSwRtTYQ9IeplHt7mGBtA9ZfgywRV2mSzMfaIlsqFkN5URB3WUR2fPx4sE8thEnZtJ8Z
Ax2A7tFTZOTCEdEwN7XVhJfqtOj4gbwR72h6lx/fMo9dtLNm57XtSpCM3dCeaIS2+48f+Pg2w2r/
/JXm8iv//LaPBxpsnWs3KlBGLI/oA/EVTigIqMAye4l1msQ84aH2y1NnHzECIE3NTI1LWvf4gbEc
/PktUB1q4umqvVwe/PNnqeERGk/hKsSNVm8/voglA7vaNGqbv30Rx9DKbq3q+PHDQ1tae2I2jsDb
8dcsOd+baLJMHA7Lv70e7TpKBIaPZeeRlsp/lpQKR/TN8eNfH1/XUvHXg20zkd3uhM9RFD2zxFuX
5DdiGpW02ApYJhcfXysmM5pp2arTVu+AJDqdtC4/Hvn4Txe1V6beT/uPr5cxDc8uFdrm48FP31sr
jnrs4xdMkzR4SAqVa3wsybpGIdLGfNJdqKE3CnvbFxk58JgQLfdyWv4Te9F8qS2Jfa3sth9fJ89p
9BtJl+jjO0SHuimv9SUYegxx6Ql3HY/vtVQpV8rJ4h1Pn0GSw+HU8Clpuls86DXxVCgqQwrCIVqT
NCAhc8iZTlOKcgpAhg7TOGyqN5gyFoNspQrGwfLWBRcc4yAQlHXFMCoqmnGL189eD7x5xD25d6Sn
kUGzuP0GwqvWoZIzlx9LXA7OGWD5eKzB7G0abyY4FiVKkCfEL2dtO++W4NcVHnrVx65EDBAQUZtV
nJqkElgzliJLKYZ13KkhI+LozO5KcK87fdOUemtmwxHaAJHXJCLtZBQdilsjdb6li6lKKEq7LoC/
+eX/Zeq8luNGomz7RYiAN68AyhdZRS/yBSFRIpAJl/Dm6+9C34mYeelotaSmVAQyj9l77THdowPo
wm7xUyR0xj+xsWk80X+22pDHzah+eVKuoaF9FnFulPtAH87A4O9rku6nJtV2sIHDBIfdaXHqPe/6
S9nbadTIumKH0p5Vj1Rr6H2kbGw1XKRpl6zK4in1XwiYnULCAL6BG7+4VnKdGn0T5yAIRCXzSE5R
1DgYQd2GTsMkxYw4nepimG9SVLtCtwnNIplU6t0xZ41M7hbedEj/yNfK41wMF6+qTqBukFrxHQpr
/5qn9Vua/Vub+QV/H1tj3pwdxPa9bTkoQNMf3SHWC8nAN5M70u5RyfVpiVwrIKy6q45Gz1piOATj
iErGK37B7b1qnpvEpe3squqTU+MrXezvFX5GCIga+2MuHv77fLk43hXm3NCs20Pn6feZwGffzp4t
L3laUVgaMolGr7m71ngRsrxVZvNg+S2Zam59S9bR2601OT4s+QBvzkHAHatuBFG28aonT6hnmVwy
zhv0rqOcd/616BozDXuKpQYtDvghA291QkH+b0R+chpdHjiDjy2fTUpTm1l4YIsHrR8gnzYahetM
0oPWpMe+tsTJU+Utt9pXpzGf+pGpBXnyU0QZ/EhqduMV1m7u0SGK0j0uE5Ef4xZZZ5E0JzN/16HZ
OOVLesjpL2MmXZ+0QMmx9foOz9xj3vf6i9GJO6hHEVHksK5kZLfXnpeFGRvTVPYwvklmb42f29UZ
aCL2VjbfJmEjlavNr6zQ9rqlFVcjNY8Z0K9DF3j5IWNBJA1WPo23fmUCrQNr748JR8ah0OPWI5we
Tzh+OScLiIgxNl+ur3auIngpFVlsQsG7syRlTOmeW3uka/D08jUP9BvHfv1ZZmccsPW56/lz2EaK
77Jdjp6vPbEHQ7g4TQeD7EfslfzDawMwz2rCa4wqFpBppw2XkWfwf/41q01+XDL+cXPnz1T5/MR/
/y0RRs3UJLVYlzj6nnC47vy//0gD7//+8L+fMB3OIQQep1wtp0UV7/SyN9aiX2wUbrlpLdFGuA2X
vAQS0PlIaRBNV+jORDIeycK9ASp+YAb5y5CbdLZUtDFLaOrqDFZk5JY2nhINHeBqVPlOioUBooVU
7qF3kQkU2CfD2XlOcKkTjk7auOHssqm0YsHWOTRKOLwC/pExZy3cpYGI6mCMckFK4FJ5HAAFSuP+
shwytRDpZI9diJR148xERS7evK7N0TfNEAyYLQ6OvFmj8SlIXdppLYG8S03ghvVKDn1OOkeK5C8Z
rvkoduQvkukIbndE5Ueo6MxK7UNJ94dotkfdkC9Okfww3ptdFiRM9/YuR84+VzzFBG7gvQIixJbV
JtVj+JDu8MR29YNNrBGnlQbdbfK0WI5o7hPh7pg/7kvNGXdlkdy5NPmqY3vR0X2203ARflnutggG
sK53q86bCMbNbpHDXaUemu8+pxP2jGiZLcJDCYoOZW++6MkLmhw7RCMd6XX7y3YRSgytY55la/5V
3Q6f5R3KJ6l/WcsIkzRB/BfbNwxDtthZoAWzmsG8rAe0QqR0sVQk9wGBIbxl6qr9KKpH11VXixtU
E79l0F/mHkJrD0gibDfQQpu0383K7mTLOUQO2I76k+QJcKtrUCA0JcAeBzUMNisgjov8XLWvmSVo
KZZY0xo+h7wfWRiiBBb+vW0R1U0cmDuaiYekLy9JMEdzUSGMIjpOpuTkVSfQA0/wlxhRdt2FdBDS
DUy1b9byOub+L+IWXoj0OxfFfHMm/4CKstEbFTZTdcwD91QPpOPkDQ5NQVYkDi5kh/I58JZ/7PBU
6FdInyf7yVj6O2H1guKgeSCrj/U796Ev65eRzGGdfLV8XAkbrvpfUrGS6YJ4SigEDa4fVmDbtv8H
9Itx1JLj6jbYMNyCa5QA40j1pK/01YCAlLA62fFIEyx1ClAYJVO/4djWb7OfiSnVgkcfNIFPjHks
pHHqg/R7VSkvq6a5kV8Tn8yA6ObNoidHryU4h06HRQCphjry1obMsnCV61upD23UwYQpsubP2uRb
biT71XUe74kELO9YXNlZuVxzt5cxGk9dIQGqQD7tHMg1OiJqLUwtcp7yYf3XrQrNhkdUNA+QQqfT
ksuMwGNNBF+lIK1yMeU52TKz3XX8VSzTG3ncH6Nqzz4WCAQtZFEKx3w2s/6RIYYM+UJklo1+1Ddl
nPSM5ifJU8Y4BWZFcRVyvVrEqES2Qh1vjhqr2m57o16BdT8vJtWFnLofq0U5OPNxVdkdNcC/cYZY
R/jNczY7eKE3srif3PziPqbEtWpLwrXsDZFqkCqkGvrBLbl0IL+M4zVaU8SQaQ3jyXCa3bgE6kJM
Y7asF1K069CsUGLpSK9QMDrX1UILOhN9YbaAYxDJlyGutzxa7I86ATyyji2bHTRFRtZiO56ckU4m
pUposuvaocRw0AyE7DxREIxvE8iFg84hbAxei0WOlW5tOJ+oKS592i28rkTCtYHdR8FuUM0vIHoo
xpHNqFn8qqceuOA4ZXFvcEXMUeDWHpPpkLlbsRvSiqOW2IjjLNmRD3xigejfijL4NnLvta6uqkYJ
uPT2Dclrc87WJdRy3YMXwNurB3+LJbin0v9nEPoaIjMjuDQgvTkl2dzMf8pknXaz7C4qaPAt6oJ3
0y5i/DMHPwkeSVfkjZuBlowy9ZBy9nRLctkJXNR9ot6SoYvYz05Rv84c7QMEtRyEmp9iGwiQxXcO
3w87TSnf7fGhHb1XIO91iEnSI2jMH49I09Cn7LzBqHZoAlC+1+xlMEvHs8uiLVFP0mj+goKvzrop
ge2vnlWdS5l7644KAoGWnHI2Ttu/NgU9HW4OfsF/v+r//4b/fq81luyy//uv3X+/KnDfCzk+Jtz+
hsZ+BLQHe6xbsi3KKnuJ6jmIXJSZjUN0X4/tJzPmHPX5l2/RqGZi6zq07t9ggB4pkAPkVflldA5R
yLl3bRICEateMjDwrHge2HJw+s1gKYK965CL5zW/MHt5cPmN7yrQrgTE55E0gOqbFroQ7SJGCig0
XldrDGK39im9NU5/ZWhwK6AfDNgwOb9hV+CQCMXYJKH5o4mDVRlvTJFiNHrES4H1rztSSAfvMfMy
sZ/GQEUYC3wNbTf5DdzTSzPuAs3dz3DrvcpzATMgP0ZhnsI5iXTuPCYPrP+Ujr9AeaiuGyTBTfNS
YqMq/Go5jKvxOtK42SQZ45nCSq09pvBmsLty8/raY6O896lDspkpbV+3JqF+9Ryhibj2ZsrhsA7f
+qKQmU4DnIbyslAcIDy194Zp2swEUFhMG8R8QcvhKYw5svRu/LWhMJhzfR58m5SpKahJU8tDmHpo
qWTXs9FxUFKmhW7E+jzx6JtkK7B8l7vE0l90o6r3wjJJlgDtT4x8M/F4zPsULfme4UvcOlC8A7Nr
6eaQcYA9TGPDG6meXEKaIegc7GoiSishEhPJrvKKF55eY5F4oHoEY5PkDRl4naATnCbQGTvlpZeB
oLc+796HpsJhVZSvPKPZgfnPTTVUhLZGHUgpY5+M8mp3ib0fiuDWZGhCdEIwTeKQQqPVmvMshv/5
R19VzxhU/Ii14GvRmQfVjmVMjvf3mLeXwBqJHXZfW68iBNzEzIa16YwRUD/YFtnO4FtIUJNJeWbT
+2srwohBo6gs3b2uMypQg/Fpd/XOq0Wzd43pV2B1H0RbsRBjq8PdAjwj3T5Fs0EJZWQl9J26Hk7b
U6JqZB4rJkfKIMouMRCpXEwLqhtjQsY6ySc23tPBqx16P/4/qmPvOVkumqn6Z5pImKKIQ1kIAGgc
NYJHOYASElIVxHUSAL08KtLBPAOUMc+j/o4sQW2dwJ+ax4Ah5RriRthhN/sat91+YQ6fjClx1aR+
ti+D0+hP98Bqrp7bH2Xx1DaMOsmZZqfgGA+WMbMZTtYDPNpYIAgMzW797qo8ZzHnG2HOZ7I8wu5+
GSZQbsQPVxmySfLB3lBA7U07USdMB0Tdu8m7WxDm7m5Hayby5SgQcRERmbwW96FdOHghm1iJZyFf
KTHVTVqsF8tvzTFg0GhT5EOs2cAFByzwPw1xEDjhMpSem0BKIuOgrXwaR85MDxDn97DpSpvae199
+WUQdQph6uIAzI5QM71BOkdy0NyycbbixNW+esQLu17vf1KkHmHjrwRU+OpFgtLawd1Dsaz9qSf1
TjzJbXaZ3ya2+yV7S0Rl0HnhYCCyz8ez0wy4iIx3VQR4q7gb5IA71NWlgQBg5aVqUPbIFC9coD/q
7Uu+zKyIPdaiTD+NUH90porTZhBBVA/2aS58sjekhuMDxV5YT/ZVTj7z2jbdpaUXu2O6nMsle8vz
YWYf76THonjvp/bkJ0VxrecfQmDLI7lDRuzkiNxrz6AR9EH2WIr0Zy1Yc6QdM7Mk1vgr0LJQxDJt
hxdy+BD7+Zw21nhC4Zk/tPxFeMxiJZB7Jh30JrgrJzZHF8/Di5H2ZhNVBPlB+bIX5ETitTG1nBkb
kRqJN+14O7xzK7+GXuz1wcXOMtSchTgSZTs5e2fzw+kd2sfUSsZwFb48mM6m8NOAZOGpQ56xPEKi
Qfir6XY4J1Wyt1P9imu3048MzrX9VI3wTrSXltTFXTP/9hFpHsohYLYiU/QGWyp6ZzKOWLmIUMFO
IW6j7gzvDcFluSvrzHrXZ8leuKzjyhvkIejTqDXnPVzIZq8SHrU8a66E6rLNFDb2VT8edGBLpJNE
g6NDj0JRNfwxK4qPkvz0AwnF1JoDTU4wz+fEd5aDbCw/NIYoGxYkjd2kn/Q8NSGSPQdWOUfwhqqw
dXvaRLwPwgAG5aIaUFstRbaus2sXI9lvszkbBxVU6BKRd2bspXeUm89Ih0QbI/w7Bn0WL8pDSd+m
f6nJuCcr3DpJwPJBQqTYnLA6MrzCKoBxpM2O9F77PK/FLbHcXxlMKu5HZk2dh5xg0kORreRfK6/C
kVDz7BmkVbInP3fIczn6EUQGA0L/wFn0vefNEveAugKFRteLL/HI29OS9j1sXtgy1Pr1Ov2Zaa6c
QkGt4DIsB4UA1P5tpQEuB7VH8rpxObATp2NvPDLj+o3jQu6GtpAohbQ/7WrOZ90+0eoMIaIxm/Qg
+zLL9JQzHTrgmftTtet1XkftyXdXrHuS9oIv3mrmt74NAkkByzAa4p/UNTSOS0JWEbtchpouD11A
DPfQNH+xPgWjwWJH1O9mYdNZ6gNSr6CPkYszGR70D1Jwfy+d9rCmGWaU0n5TyzKFI/jkfSpIGZe5
3+4JKkRJR2YyXvvigB3xBUxMcYZx+LfWHPdoMib2Jy2c7QTt25K+wT+89p6aoywXl2TUvo32TWQW
ParBrNT05+s6Ln96c3n3vMmM/it+MLeehzR/VEJ9k0kAMDTznyHJBZGvBjs0zf5kz755c8YJAOar
0sfujswnbiAfAu9C/VtOxwalcsSAgxlnwniSJ5ZXSF/kGXEjJ0fHdZJJaJmi68KlHVApG2PMg6WH
E5702MvwfyguuE3PhIbrb2UUMcD4uHDV/NDk1NUVImuMLovFtFitnO3OLbGJFbfcIzcjT5FlGRQW
xtGSlEbWOH6it7LYAbXv2ODleQiy+aaSlNz2ziP/0xyfNb35hrm1hlNUjZhEelhR19LE+pdWBNib
zj5zR6ZwDFFaOrS2825ut179pWEHUP3tVAk5LmtO/cJEMC/SJ0Iwm0tR3Hhol2vtk888dTl2ltU9
aJnzyDMLGcwEqjVSM/LadSfddZ6BPS7rQjytlwEBoK2EZAion+lN2HIP7AbPmU+LNQcEtIa9BxWr
8LncjeCREFQ/8v36s1dgrKe8jtjKo+aCLHjY+gTD1vJnu14O7cImrChISSy9XzN+w0j3034XNCYr
7LmajznHKC/dDetYF5fKzfmj/4GZPvKOo75OXWYLTf/HXSDrtX2OcYSWG65KQm/FjbINq2Ec/tMD
VT7piM9GkVQ3T8VV6QTHfOYI0J3ufTIJnBUtLazQu2/G1lznlv5REuuMUq3Cuz7RJaXa9uZQ4yMM
zg59xVZiUC/D/GkqXiOApglqspqLz7FOBBbVIURJX1oFc345Hsaiv6SL9VdOS3rrvOLG7amHml2y
EHJxhK7t9C5NAHko/aGBWqxlE4VvWBmUBgrlkmjLg6JGwykynAODqWkLdcFhutW4DskGBLa6AmH4
AsAyBgrxYKbl1WVTFKIFRiBJLWYjulsTMn+JID7L+jyK4LMQw52i3dtl5riZKSk8xMKQK5v2jbGM
13kAbtQShLYNTywGgkcuyM88YWsiB/NfOnxxumBq7lInNtLmO3BQ7CmN6VxTrftuSPdB1uDZQIYX
4oHA5o6binKI5hn53mRA8HH0vmT7scvSxqUK7YL9qka6xECPltzecsQTOxzy4NRndXPME1qHYrr/
99E5lf0eJA5MUI7STH/u29kJNben5sMOClURqXOVTAznubO91f7MCjmDVyeh1vDpYOYBvRsr002O
zN3go0KncSA+E+sNLdCmnl2Q2tl9bEr8OiJPX+uJJGWJxO9Wz81hrLw8VEW3iUarc7XZ7OpMXOqC
uUjFJcJGnaWO25A7n8mjC2QAzxdFUc7n3HXKp5lYyEpeRq6nxXieQSMwldWivsxPnpH4cdnWlJrs
szwid7lOYT9kA8WZobNnlY9GZY/7zi1u9goVO1+TN483I2KG/wKIjqzPlj91metRV2IcGthnTpqW
xquLmyptu0+gbL9TEA4ReUNmZOoXr0V3uTRUqH4w3oky/hxwGjc5ul4wZxCQ5HX6top0XycdFzHc
hXhSDHgFd0xN8ljX8MUmFJbCxTmGGX9D6yOA7msci6hHyQAV7kbCqC+OuR6tkQWgqGw8txXTH2N+
d6nvZ7v6wsh/qxaJsL651Q0zQ7KL+LToyxn8G8o2YqxRF9EQ3+xU5UeWVzvbApraHpOy+1sVaAnb
8dIi8G1KZL82VNyqtsmOyUlK1tsPXTvImpkpeBTUz7X2N3FbcZyM4F/eEMRM593pf4R8X9sWhoGf
fVum9cOtdqnGTUYof7RuOdnT2cDtJaueR5y0aFLgw9zIkghEpx4VjklvKJ7Bb1bxytCLg2anlH2Q
8xAu25nvc0Ug0J3SPYtJIDbnnC0mTSdJ4gYL+thdms+m18/K+FiMobyMo3VvwKEd+kTTDlrpnfWO
z1rT/Qc96Z+ZipVxxdx5N/PU04j7F4uU+H3SZ/cU1Ue89IBRAqwsvcIUNwdDEWbUOky6qnGz05Zx
mqr3wmnrS506dwFSJiXy8I8oITb6eiSMgN1UpU70XXgs1REg3KnU8cwz63z3sILMmbBRIXvgKq3+
Wwea/+FKuwinXF0ao/7rtM56GQv2RUCXn9kZMVibZ5tRoHNMs9Xd55r5IHrGH7ahPso1t7FSOzgx
5sV8WnPlRM5S/nNatqMsxCCVLPIZh9pfp9vZAwWjXfNbCXJnz7k2P0F7WhjEF0N9BKqcR1YDNwKo
LK8BV+BfcEG/fX10f1W/0rTAZTUjYLbXf6awulOVD5fqkzabKdFEZ01B+aLTX+y8oMUz66vrMOnj
wSN3icT5GJNFH02aek0y5oNB4ZMb1jPZXNw1Hvtdl5k6nhLKXs9kEFJh/PAsxKt+7+9rgeg52OSp
DItMPL7hpNR0dILuq7ZSgkhcWx0TNquTVrmRM+TfNWfaJrRPw0V8I95mS5zbr9ZMBmXRbF6W5KfD
x5u7aQNipEpIBczvbOPvYnKmk8ytM9Bk/eB2TJTs7Xgl2vC+TuyxHEa7D21lPNZpJx7Lyoz2y5DP
z4kKHILKuavnXN9XynVxmvdnzS2IwC2BahKc1kNl21smxBACVN/rimuxp70Jham1aB/cc2LNLjez
/c71cWn86W3Fdh64WrIXaGpCs9gwKP4XiW9v+tZU5YwI+Pl+PVmWdqlZPnB221O0GPMf1UH97INs
vNiN4BzjwivKeq9yfziksP8Gqzb3rR6IuOAFCDT/kRG57n0rWTGxt60f6easu9wsOGTlau8XukcN
6mns5u/MHXG/DY5zxP9/VYyTmqF/XdyE+YusktvCgoXtk3uE6TrZ7bnNmofK3SA/PU964j6wOHIj
Zju7nvXvZend4yiynXTbMoan4THv7i/VRkrxv4pFONSFaxWNDDVa1m+PoHUjDB0s+j1f7rrWuOCr
Du1Z96OlttdrR7I5J406kE7y3NtWOM/M7YWW/bXb6SnrOhLTawVTIqEm8dPxpa5T4ypc/zvBglIC
QwLusEm60zsvmoitVAcZDqyYETkbuay2uGMyeUhb5DoLi9tLok8/ZKATa31zenQpScL/gxtd74aT
Ngs9Vln17Jbri7cEF2WwRlYDc6jpoautTQHCi+oVC2JyunPl2Uxy1uGXnN7p6p4m2huzWI4AoPjs
WpjZlv9oyeZTMnvbJwmTfsce2KTk70UzwKzJJ+uk+cFdzerTrKogWk3cYr0vHuyGyaFYu/uk+UWE
rxazXGr+8c2zPuXBUfCixtk6oW0y2i/0B2xs/PlMDQbtoVkcoCtAamscmI6glfTdvSRGO9S3/bkz
FOz5rOCB3CymIZ3Di0ioppyw/swkmexRKSzxsKwYRgbxMpVmelSFaV79omZjnA6/PK36YhMBZ0Rr
H/BHx6s1pletCKj2SIlO+F3dWv8b4Y2zBzfMCLEVzBeLXqUdLi4UKv4yBDcFpU6FBdMAD9fdkx7r
U72/Lmb6MXRjsqcO+bDLhq+TV8/ImCDbi3NiGM2W8HBokFlH3soPckbQ3Wo26HvAScHXvPXdcDUV
T6eRaFk8Q292qmm6VnKcmEzjBwWVdHJaZSGoSv6Bntz3AbqqSdICwA9/mmQgcGxXzMhYFAElcZ65
Fz8ALiiwuNBmM6P66Cz1D9VPcODZ/kBaTSsU2Ezmk+4Mkw0X39wFcGjJtqvgOtSm+nD9VD/D+e7B
EgWvZX3h2PfiHt3uWUEAiTtrMXG2pfGS+vhy7YGejq9RO+0Of5UF48RyIlz0BUqy6hUvZRpqbZfC
2xgeBuAzJXnmpPk6+HFWLKQsQ5l8CS/y7HEj76eXUbyhFvGilkOUaZW8ER8Q2S7Ng9OxR0E+y6i7
xebVayYQ/qY4aJ5xMvsCPWTUdIJThExUyrA7K1xYHko9jx29uEdzlA8IQ1S14ATFAF0kdtQGQsSu
ILPY53rI6vzLLAdqTM7txlc/imCo3QPk+i4qJYG21ao9FUu2A6AP1S6fuNXF7AHsGQ99hlVtYUxs
2S4NxgRTDDv6LRDGp0a5BaunWT0+yWTdj4GQGDcrhts+3sJgTcB18MOzMX04jfd3qtVpaasXCbPk
lOv9ezIThWKvxWtpJkg+ky4CMcE2VbG/lBJyFjOWCImWLBi5jkXioNoonu0zkz/5mKQ8hIlw7qRJ
hGzhm7PDXyMaA6wwgxOZqFvhuJVfFvvZTjZX5WlPSWm03KP5S4sLmC1Ikx7GxIzK6TRoLUM52PSx
8Ns7NAjGlEa3z0oUNnW9WtHUiT+tFXzmYw8Mid/kzgKWzYcmfevBHrKHjiVH0ORfjqs5e1dZD8wm
FfEGlM+azy6t6SMnyT5aD8O80vLI6dJjpc6NNo0H057ANw/Os4sILZRl+WijW40KzY5dRVdX7DFi
LehEljF2JHUqSsc4W7SWOGFmE8HOJtB4D/8ZoWBgHJvJo2mqiTEYnW+RAoG2eUmObhocE2qBCM4Q
s+V+OS5FSeU9rbjOhMXK120gE5Hk7PV44muhDaEYIl10N1dcM7tHL9Pspmz2Q7tg8WN7TXZw9fI7
GKbhKKbsu9LMn1xhMEcrybdvvmGiCSIjZZRtUCuwStJ+KzrduM+PMC+L3TjIdQcr3kIBbO60AK6F
y8I+yrUCs1r7bRbzJRnc5AvN1E4flyilQI6tpRJ7s2O0o8H38833VHU3X0oznNlM0fdR0X+tLhCU
pYlnAjXA+/HdmRtEFaYMNKQp0I0kS5dlYv5qpPQ4Qsg+8r0OHyq1NVuOh97rx5Ovbw777YPOgEjY
BlOKJVOMoWcWEaxlCHlo+682lX/HwH6qRB8LPb+VxgoIBfwTVdw1V9nVGFy4OQVGwKXirWjWu6+l
+RmDfPLkslor8LPd5rNBP0FYzxQPilFrYDEyyWsdwFC3HT4dNrwM8l5fD5+1qFBNpcmjGxjtmQvz
g+XWdDW9Zl8oxpQWw4yoHNmjDjP9g8CHZ9UemQY9dnhvvqXQIfdtMt1bOR0q5i1vgXHutYJTowq6
2C7bh8CxRuZ106urEfAKD4G3mYYxym3rHOTFD8A5fNOrdnRd99sTxlfRwS83E+3bL6a/I0xQOpyF
MSKtoL7e0y5DIZv8mBtO0J+q6VRqXkwq2h2+EU3gDL/ESKw9jGC5q0l0Df2WX+np/Rhlv5WxXGws
pJT4C79ds4YoDapD7W9XmEEBOEn3XZ/QWCTFZuFT8yu2va6c8mjlpw5oDEOPmciazffGSCv2k/Jl
1ZU8IJ3Ri609xo8V28DYJbD9PRyIv4PlkLCeDQJapvfSWqD9ssnYu4P9QLzCM5EcQa8e5oBQRn0Y
CEZM0T6IVyMxnR3MsTRyKBIdOBnsVFqkNiwYI5fLe7fwAKkJFDFN+lk1lQNboGEnRYyfjSzxYCd8
0xGj8BFAj9n3cib43evp8YQZYWgXx3bUvious8yaqXdEb5wbl2WCXt+MtT50k2ajTtPRRQ/DFrLA
9KcFU9jbX47OZ12OgGgy6bx0XRcNG6NM52gQvc18T8lHDY7mTIgmGrKdi80TS7n7gylS7KFwUUL2
uuLciUmlxxmcsEBcn8xFPHHyPNvKCYHV/mDSHMg09zyGDb+QKBU079LYF2P/NifTTqbFQzq35Ym9
4blu/OKUuuXbmg2vDoKlGgtBaE8ZczWJHgBTnEYHAkBNsuQykJJZi/gDyfRsA1d91xbdj6HLPHi6
9A82cPqTXhUTx5Z/n1MT+1oe1Ax0uWlTY4gpUtK4UFa784HxXYscBb1UU/kI9oF9SIGL3mzT986R
samktUfB9YVf2oSJJ4y3jGgkhAF85rbRPduczBTcbLb1KvlXs2Hfi0xA0EHCQczKf6IkO4YXt+xa
a92Jr7y2nVvgO98WLs79kO8IjE52yZoeuOC1D2QYO0HI2jXdhPyiEQ7hNNo7HIvg4JNIons8OAR9
8EVX/VsIn+pvcq6OUdexMdiv82z0rFcYHbWs6U98d1Fadky9zbJ3zgmVQDthfzQWvXya8rGKFfGw
wzQFR6Lu9rgrqLcAQoWrKx7NJH0M+iH5rfvztzPlGdXo+th3I7PY6dNHhLWreYceRElXr4InD/vp
SETGYx0wkBoZ5UMBS58Kbfav7JziOuD7ObR4XLMVnhncF3yPlvmIAPpmKgvkzJENt9xZzlPQU/p3
Blz4wl66m2QBwJ/yQYqSspgq/UAbDyNynU/J1IaqFPqls+imXXikDtMDgJEPZdZVEUTCH+eZpbON
PQL1XgWlIdfzIa4mNm51Ye760v/Y9ORWKx7ZsQ0cIyNgr5kxpKW9+9mI7wDC8zCx9MrRPgKxe2mX
dWIr4fnU/PNRzC38sRpdTf2lFWQgDOt97JBPCC/IomTSWZI7f8jDYW+RkUijDeWrKtCnedAfGaWg
2rB7n7+God6DNnND1f8sn1VXvDNxfUZsX/OxunSkzEcTs/4ZfaiTLao17L+3QgQXY8C9DsmIBZO8
WH7DxLnlmjN7L24S9QVP7diu6QZekz+5O5zpwavI18ouStGeo66f3YgUD7V5nclf06nn51ePFXax
8Kc0a5PtS89z5SXmGaOPYDEIsmVapkhKNvlZ5Rx7TEGH1UQNDtj0e8i0y5TD49DLFBW6E8vZbOMy
NZi/LjYZKWzvrQogDsDUd+ZX3j61kKDzuWR5Xx61RydD4ZWs5qNAyfHkJNaumspnf5pYtPTqS7Q+
UTfbsVBVgDLTNhf7ktgQ38SIV0ifeDjIcgTu7dMNVbnbk4TaUM1szaZ8cVGybfwA0J2UuZo7JxQH
hrbDBU/SGpV4FrQj65nAOjuBCovaPvZujoA6fTOwak6eWCjIQIuzlLwm5lePhCd0VqbsBtMjDSgw
3yvjV+kldzEc/Ia2xHC9d644I8YUslfk1VOjc490dQCxwpuPs2ZwVGB7Z7kABznznmaVUERbb7lk
ndCwNYSyl30g96InL8KVVXIcSEXQbI0SVsD9AKUEYyz71np88a5fzf+PrfNqihxZt+gvUoSUSrlX
yjsKCs+LoqG7lTIp73/9XWLOiblx474QVcD0AKVKfWbvtVeIwK114j1mwx/09Aj62xQ/ug2QDLAL
7NouQEaVP7m6Res/FwdEF4K3LXcHPOnPcRPTCJpqg12Q4R7b1C5JbjqMWdZQERltNm/sHNSBguol
ak+s65D5XFs5GoaJcM/eFPE7IZgVcFKckMiqTvOjhuG+tYFXcKdixZl8ShZvd0lSUWgka1WXMAmc
Y58F7YYR/3vVoxeZp+/emixm8ZrlRACboqcIC2NQHlPr0C1ka41EDfgQg60IKT2YCciADx3v1Tvf
GzfASeNdZ/rfg4g+TO8FbIuEkcqZWSKDwqPCvRcC24OtQ2MTlf4uSJmtd6X+k1pcrmqR00p4L6vI
Qq/cjgNDXSozCWhcCXxO7PsH9ktTdocvvLyzVcP8LE24zcachIHzqahGQKugxfdL3ukzzHC/qLZN
bNFEqvm5K9AqEgCzwoJn3gEQAq7hr3PFqV+8IKZqcVvQjZWs8BBfn6TyD8oktn3uqh0cm1SAUUIW
ypjniqwg2hBF81xByI1j97mKfhlq+hADPe7QmlR5AgeUsU1UjxQtPZPxlfC7pm+imbhw/jjKe4HT
OO9cUKfon+g6Lwy07kfbu0xq+haWiFGZTEeGMP3diNgNuan1qHzjHfT0g+jjnQA1J/RwAy79XhjZ
UzN6Vx+NGTv//tPKlYXcg7q8TvhlE6d/Jx8HMVjzNc3RpYsiXG3zS4WaPEFXcwKLLVZFUvtr+Ka3
ygt5Kb2dSPp2ndmsq+PpPhwRcLbVQVbqtz9IGExe91sQtbp98+P5gC5upcowZVvCHZncypMRAQms
C7JG7akaLq2ZH43Af61dq3iCp3P0AsDqtjOOh8TCgSIcw9746o9ro8eyTf13Zid/bLsWPWTKKNO1
s/bAgAamWz13V5gHAeqt5zbBPMPLAdlq7rgWEnvflVusnFCIZ4wCVgy9sqxZPHQVWm4V34OXb9f0
o5iZsoNvlTXrTy/fDFl5TkQFedrlRS6Ndhd34T1DkQahctCuvCh8S0S4iXx1Ral9jrz+QdKZrxKl
GLKY+3kOdjKSN26mFXWJXlToI+qynNlcfopilMxjnD2HRv3Izn/XpQ40J8t+8PACqFIegkGMDMzi
t0k1b1CFkSLg0RE5pycMGQ6GfDVjbahH7ywIhkP8Fp1bEuMiEHCrKtZPqk5/Z4SMDAb2kcixnk2F
cryDntdG4WPdiheWsm9Tbxh3AvPMqguZIJYAgHYDuNaWayvUgLspKXPV26uClh4l5mSe0uMYRsNe
Z2a/mUz5x2KMBoR3BgeyQRNSYBarKMPFN6cJJi9oZ4QsbSEzPXOmB7swn66qUF9epj/QHjMnaBgw
AU1dAbWHUTVJBYpt5J9KAVrYKjjoICTEeVYbY1qWey5wGFs3e3RghAOcmH1cU3/qd/P8lwFivFMp
DUnZFcGm7lnURMMXzKBsbzUDK4Hs6sVwWawqPjDZ+1sNX6aSaGir6SVpiyNJLX/yqq63alzO0aA5
6pA/vigjuR5zGwNbST8Rst2d2fuBWVhk5tmrznbQJLdMA/eJGQ/r2G7f+Hvcy7KHVeS82QlnXuVa
zxDQr5Nn7vtFJCitLQxEkizHyEH23GxiI6DJqd4HdvTo+EHu2KNH9xLs4Dm/CI4hDB+rmGq9jNRH
6zJwzftX7vQHIEcaaXfwnbY4HGy2xnGePFkt+yHFbaRjX6tBeM9VQEsKpPgO6Nm9NFDIzAsDX52D
ap5WRBVVdzBWXouoOnklSjsw1tYWf9cqiA3cDyOxhIbGIsedHA7eDRzDYQpUuzFSmIpAupldMPHd
zrE9bd1c/h594jr84gZvHtddfKTWURs5z++W3xF1rE59mrzp0hzI7Oaq1u18omPetiatoQZLaszh
Lgn9W62TdwbjTNSRbDiRcYYRyb7WeM0T1sc4Urjh0V9GJl3SKPiSak1UMN3nJIcAQAozNU4qgH7p
eDExRc16wBlherQ8XorHxZO82D2iUUaW6FTR7A9qk3XGA8cEAoPQWEc1k94IgASMFpZ9aWpv46h8
GspqqxqUxxCmdwb8t5WTjl8zAzxEvZxD2k+vhLB8RWraRznbWmUmLkUYq9asLhcU9gi2p47ecV09
IunW+9gi0wzlTwaFPEyHx0H5jE+VXOCAMf5eXH8UkiyahqZaBQXUeDuwL7UsoD6QaufEAwdPgZBE
2VA4WxNufjEVrPq8oyXao86MRWqU03ox9XKd4JO/wE2iipzM6e/YvcSyWn8TCn0FmTSuLC32sxed
MUW2qykJvJ0RZ8xYZkoulBJQZkbjnFeBzZbcyKGWt+W679p5XWRhek1s2z6VSbfvZA1zH30cKTne
vRa1e9+hQ2JpQto3hdebS/l5qDlo7zNDeRdeuWTO/KsoPG4fkuE+huXP9BTWYXwtnT0NYrvkAOIY
gX64X8CIRDAGgppUEq2YY50C23MnC48s0+yAfWu8S0b/nZ0rHtNhL+C5GU19TfJqS7DMFywjdjGa
/MJOhx/sjbn1iXaPmu8So3+MzOTsBtUmxfZTfDcxhNyePVkatSbe4uQFJONAC9692glkuKY+Al42
EGxRAHefpdtSsyzyiwBQbWtPx6D9PXYZgw3d/x6194yTBW5tiHa+dfwdsa7nsjxlrq/WTNmHo88c
qTYXelGI05y2cJP44rljKOVXFfDQasKHxxvDtZOXREcFc/PyOEn7F1vMj2zmR8OvkwaDenJj5Ozi
1IceE+BGb4rMfCj6tDyOSfy3lv6NOnjfJj3XEsnEK/cPDhVxslnNDIDVSZqL9q7ZcwRlDCjSCRqj
q9wDXtiDrVGD4E9dDWppewTbEtN1/0ZNcCFwT7BRvflj81BV1gOwokXTyDgQZnaNjcKHWB6PT0No
vjMYP1C1NIuSBasQszM8AEaBKZPoqE0RjKcGc0Epiy/PKv/4Pcz1iDpWLyNkj7WjVYDms+CF3zVW
RkiGr5e7HIr92sQOXl2NwfnjZpDryqheVXb3wBI05t7mbwLL16d8UJdEZ5x7dfOmZdWcVAMpCs/S
glu8zpmsD8o10xUV614gropF8Jxr1wDoD2hcYTZYN+D7au8XDCVZApMfeorAVlfOdgR9hTiNuqQv
ubWHkXNoUSjpSefnLk/vPUSi0PebrRitD8duvEPi2BdWgpcqc84yMaej7RUvSuib4JbV2OGvImtQ
hNjkmHpJDWeuqfZ2EYIr76hywz75EvYg7+zfvpxNZskEdpOqyRshshDjUKIVIJTWoMmOTjme0jBF
IMjIYL1wHl94767H4IDWJ35s4DPdpV7U7oPgS+VJtyui+XkQnJhpCW7HL3z3Yo3+xUjiX50R6lub
5pdOzCYkRcxxo9sfKKYwF7ndW2fr9yzPrVVEVkup6ou0s7/oaACgJAzjUnTQbFVXCXbWLdRT6gn4
q7bheJd2Lo2VV5gTQut4h5/cPk4qejNtFA0dUHcDZ5RXFw1DpOZeuoG9GkNu9oPz3tHX+QnwrTi0
7YtCoKgyOWyF6a2qvF/6jXw+jQiTwyl6iyDrp4Bjd8j5yNmwUOP2mn4zmEsabnqNyMGK26HOC6y/
okPTBDBhhyS03qAnO5pZEp/7FmF81jdXz8vF4iTeDj7oX8+yT13i5MDlzNdBNvc4g4qTK6KDWc/H
qWlgN8RIRstdmDHmUlbHwBlaPgfd2KN+IxD0GT2VudY+RP4yotm3zc5eIZYJCGV4AOzLDUpjhhhj
e28qoLCCUelmYspDWUDKjhltgbnKXfYwE++1M9JPzzF8dBdVsxtz54VM4UX6XAHeCOR7E6V4A3P5
Nq5ttBxs1RK8dDjhhBC4CblEeliwrXCHk51+AMwjFsOZK8pjVigu+tyDFHItsBTsw/oP0dUdPau7
Nbzu0WjrlwWwgzuvgZjpM0jOma2ZIQJnGZ/nEt2RaYXAr+G1g8AdXkpSV+oM1QZcP7EeqAk2GS4N
3MgBP4ciD4f3IN5XYJFCAbAd3T/sVXZ+MJT7KaY1DrahnfX4I046cJOjlsPZbb/UTKj0okLMYn+L
pIgXp5kPQ4E/FlHXp11n1lpRROMp9ZBkWSOFX0J9WjfP6Mgk+YH+q1RBt0lb55dXxjZpVROLhCHf
5bOmlO4spknteIUaBcwx/IV76yS6gCio1E43dYeNtJodxlLZsxvyY3q4cRmjoHEL4mEVZN2FGYDa
8tl1gJZjV8/NG2qjv2jxyGwqA8ZBJGzXBr4lgp5/2y2uLmp95D4KQxJmGRbh+AR2jsUwzeDoHZih
7rD0LdS79oks8Y1Z4nU3JxvxZwNNozaYkjGWXhcW4AhiTGh8o+HJmsajqvNfuEebDUETD+yyb5oA
mUVgSgg2x0E0o081GBrnIZhigEZ4NdlWLTyEHFUTM6KREHBiGjqSgMzhoxt+NeF93U3OtZm4h2VJ
wxQ5GuN1brXcjR0r3cq8xw2O6jewPyP0bJhQpxcSgF5cAzZkUPF9nouAXo83Imiuo8kC00nD/B65
1WqK7MtsIPwynejd4ijfzBNyCXMegM/IcxNx6uf9Y5aovYjb4bm1sAl7oOaUEV1tHZmUbTi1WquR
Gwkoo23DXUkEGeEQHKUugnW8moBW0r4+DxZENSKQRdOBla7bdaT4s8re5P06VYiAOO77sjUp/SGr
xhnmbG2bNkcd2x8Bu57rieMZ8C7Vx/wQ1MlbKoYHNm/JVmtr448ub0uIB5tu1FjQTH4COHE4N6bw
bBNI8kjGarjFx1Ru0ZC6eMD8bBsFnPSeC2626KePwo3yo+9HwarPB1RcvJl7mzxMk7GxWw8s/jid
1PxEONX40itT3yztc18Cvi2R8rW5eyNzuDvye9SrqHe9VeTr+NhaWbNtZ4QHFmHGdecPr55g5jmy
wOsRoh1aWB5vc5QdcnjYlH7JA4pISZoLL/DUfEfIx19iz28eJ7e5F07uXpI6v88zeqW4+JsM1hfQ
V+vgy/gJaWPzYFGfxsm9tmAuZlvQs8bRb9y1cCzr7KZRfgV0Is5t43EzqAKGKkC3yTQf7prYDXal
H8vViGUCtyM289HnAnErFg8WTjEKuStEvt+G46DXNfr4cRbuncpFivvEHfYKwgPJIuSaO333wF0M
zQtVVRIX50z7w6kQ8XwtyVhdjXpZ3QfzU26eRgwIZoSNkBVOte1LMlQsOYgHOBea1OnMNRjQLoEB
Nvny1O3rueD1scWIUc4hpseqCKOC5ts6EcqF8qEH/7Vt7eLstUSod7o8kaKgXyK3mY5AAFAHOCEq
12h5bU0D8KZZZC99oZxN30TtOZl6/6Q96KVtU5+NOJX3M73b/c+jrGFS7cZI592Z5I3MQ1Lk57W6
OJ0V31WG9IGvK3Xpq2bVN4Ozahq/uUz42o+0vdZOIwx5gEQr2ODP4XvN/ySozgqk6LvmldrhmvY3
P0/rmWYNE5t1teIgfVq+zcUccNeGprgBoHXZVlay3w/iiZCbak1bG1zntAuuP4/aBbuL7p28Tz7l
z6GxikYStqMFwlGAcfr855Eu/fvR94IFN2EQMNc/lyFeiZ8P5hh45lpaYstvl5x+PgcukLiCJDY3
BmFTBzbeiKp7qwRzarxFPgrNmQZjOzvucGHCNV5Y4MT5YFRsuSKUVw49EvXHQ2p1703Gj+HUxuKr
0fUZ8Kr93M/TvmET+uElebJra+5ZhPzoU9pAghV5u7GCyH6JDN2TV9RufDPq99qWOWym7CmxYknS
i4eXpfm2Mq1vtgHWFPSecaRnM4+FJPUTMD/6RqSnal1GxbxPjH5VKRe5m5ONDsW6l28d1BJkDNmM
2lIzaKijTYd1RuBQpHCvixxuGBZAVsYFdIxWWhUoLXmHmE5/5brnYhwca2MNfnOrqqK99VN2kaYD
7V8W5iHLZfQAa5blYldOn9hjf8J9MX1SOexYVtY9qohpZCCg++fJILpJor44ucvTMClJm1G+3LYs
UJ61q+oNUp4XEFwl/G6+I+lrSC6Ocfl59vNdUEPvCiHq22SyCvH82t2MpAaeoqa6VJBhAPI6Lcq0
jPsqZ7BCbZOxNQqJaViJFhhxa3vtnyH8hSHJ+p7NCXkROsOba9burmrG9pAIz74iV3JW5ZKPwOQm
20SZ9+2xzfy1PAj++8AXtvFSyfpmaH9be70Nt23yj3OQmZRrPHWDwEEE29xbhj/uWt8qLgQMjZty
7OxnVom0UcQZfsdEXeSCpFGnSMuzi0p3HURhcMKiUz55XvnsB2Q1TarSm3Lq3LXhck67dZl9ODBn
4upD9tIEJpTzx16EFiw+L6kMIi5+HmWhMJaCMEagbQ+Xzqi+iORwd000tRh/Bple5pAyg7gHRpiZ
BQ2cTfvBmkMHvYdFHp4d2seuC4z2AH4Opr2jhnWat+7Z0W1xb1kaG8xQ6W+7OTWtF1yo2Ip0I9rc
Wadz1Fwr3/TWAI0otZenvWmQVcRCqbWNgQj6uNzKspzepyr6DnoQUh4s47P02882TvV36psf3aJ5
GlWQF1ca9vioegOoQIlKKqtfazAUt6ZHSl0S+XPUddtf5dDKuxnGO3uWSoOZcZIANZPLlVXUzFJR
1Rt7MpX6J6pAfXJGEOKhr8abtJ9YSJvnghd5bcam+urBgw+hTD5mEcxbHbXTqitwK/uWUwJP6uy9
zHr+cuPQqR0iiWRajKfeegyr8oOVh8O2Splb6kfzfpCduSXl6D+P8FLbOz/lrHFMXv5YFs1HVYoD
whn3dyvL2xJCaJXpUxfa6tyis10NjHo+naF96RyQFHksjXu1ILpNorxeEa4YOM14ZBjqP5/7+arf
WiOA+ECCZ1WfEErd30be7hsCJj4otVnE2B14YnI32AC22aashdiD8EveTR/ORSWmTz9n84uG+ORW
U/SkqqpH8cyPGcnXyRbBsfAtya/mv/e9E38tDzDE9FfB7DRfDFmd1afgMeqNqpkoD2O1NWH0PIiM
eSXq13Mq+WedpHCuDDvAK1FOriRf3TlmXz/SjABAztHV10yotmg6mK6NunlMJDC4ny9MJrlRrUOX
uhxWnjJuxCmI888z5D49qZvqfvm0luOhcDCSZkYFjTARVAYA1/ezdMv7SRrJbYI7RSZwY7m7JO+2
P0djxW7t/n8fku91orKL21P6lkKUV1khQ8rHZrwIPOyUWswCNEGlu8jCHXEy6pyJDyWYcsffo6vw
XYSpeOrLAIucyzGUiO4vAgukrXlHnDe62TdgbUcjBIrYEH2zDyZk4l6hrs2g2MoE6ikarXrruQOc
L2G0SKL8mho3WoLYB5TtdqOj/c/n2JzP68r0xYsi9eifbylYFJ17DSelHKb6MY1IcWr8gUk7Nm1B
nBNZL0aCyJib4Ucx5e1tATquZAZCHaRbc7NDCoemnyoEyS2LM1PqdVf0yArT6qOMJVKWuIPvnC6T
7F++FrwdpEn/XiEgXXJFdhYauVsYQ+InugvMZ/A9Kne592dH2YBwXMvKancoaY6+l30nY+/+Ji+H
IcLi/iiNjh4ArjVCunBvOiHHdNVkj/8+KjD6/t/P/fvVfx8tzA9KNrHqCJP47BAy+E0Y/+bGw2Cj
b/ubO44EoZk5ZY3HwsDNNDi9PiFuifu7rH387kwO4KBzFmsbLIqXDrc4dQC9k4woo3p6J0ckWc/k
isHUpWMoElozuu760c4K56TM/gkwXv04W0nzSE860YomnPQmQNA4o6cisyS4ttirSYQK7VUlA0an
EsObCqQ4+qwgZSzE1yzEPw+s/z5YvtTX7YdVEksUOMmtZPV56a2IJTmDRvb8ZLP42iE/xw+Lcz07
zim0BMJtq981evlnQvZy2ZD/pt/bNWFvv2Rl6z4uz/rKLdlBzE6DVRl6PsFJ0QWNWQSMCKMe3m4S
opankiMRz4uNPjkvwBduKMfz1U9FEQ2cP62w3OPPW3VIsukalGjN3Ih/tp6ke7SHdHhrnUvSxdM7
/Qni1Zhxqr/GxJ1chqU66xKdnqzZpxYS6D067H5Kox6R5rlSVrKfM/c2cvqew5gU5tgH0qV0znRE
IB7xEuOpi9UyYwF6RrO0kV7nnhrrQrxAwlptD1nRfilDGS5PhroeACyOziG1YnXJPRkRz5EOp8Hk
7kgnXbGVfGlGOm89fhTVSxEHy2AY7d3/+0iyz7aQmdwjycl2pYnlwmPr8OGZ/WF0nJ6ZQWAdKtDX
bVmV56gkB7ddXpnKif730wwJ8bIFQiBoNu2GYp+krkdkGOpLRj6BDoDPjhkrrioe53UbTN6Fgbh3
gsi4rjt2TnnOns5qXjCoRmuzGOZVKXZ9n4u9G5efjLkQzQzWHn0YIvqmWXOHU7shQLQ9K0aqfdUP
r0iHOQV7H44DDbis2V7gjeCNg+ly7KMXB/GhtIff7eRe0HVfW5KuQrflQCBpfYR2StIqnfDe8fBp
O9HnlLq4XZtdXTVfhuGTphgjVcrz4g8DST8wfmEx7PbSwC2WcAFvkhkfJyUJY5jwKJQJ5C8huG3w
43Uj4lthYohz4r8Fy3wzH7zjjFs7hRqyk37MWNdaU9KWW4Nku20dHeDRtBuzxjAyE4NXBajNdIrl
2EpciEnrfpGCzawPXLyxGIwwNrvMQNGGemytIYtStyA9wha3a4rxHqjKh7Fs+j3fj/cZ8Ik7sqzm
1dDrj9ZZ/t9AM+8MD8BFLS0QehG6Lqq2YmOhNTSKID55o3Ws0wBiKlELSET6bRn5z6IDsWEKxqaC
CQConvqXo61uZ4HkQy8csuQZwotHXuiQfSQVokhF+K1S9DR93LSrOmY0QejRO2AVd1ssv6ImC9Tl
jD2ARB/oW/Nt2lv8cDFBh0qxvRMxc3XTlq9kQ4i7EAoGMJqs2jKGjJbddVGZxdogVtkOyW/VMa2K
4X6V84D9tOysDY07gYN5tjXi+Yu3wL7wvxw006subooTbrLHrF7+X7bN8tZJ8eG8UtSaW0FRbM2/
BnMcDgXJxVBjSiiKtto3g/tY1AXxoRa2nRk2K6J7Fhqp5T6Wff+ZqsBYVyRW8VvUXM4poCCn/5T0
C0bUKezEGNdsMEmZaYZr9jjZth5Y4sC1/537fbH2akg1DR6nuOI7hej2ipiR3bio8xlAkPbH69kN
a1M1jCJth4ibnB0HPi1lHXUZOSg0+ZUSP/gm2/ndnh+jGrchd0a1K6eXprHJDm3BUTpt/d7I/LkN
HUYwM/KyyS136D43Fq7tvVlpwvGi6lZo2ey6EF+h2fqIGP7MvBtXoiFQ0801bXc+3Xv24uCzh4eE
UFvCsTwYMM2WRnXg8rWTE1fNxXR7lEx5saljekQnJJARGsx9lrsnGm68XrYljtNLPQTezY57Lm63
qQ8tdYgXDd5j6QMLKtNkH4d+TGiOP+91hOc57zIqE429Rauq2/f+ozGCm8O9col7RG4TEhatw7/d
Uq14db2rTRsRYJSnn3VajetwGBDp6OgSqQ7zAye0nqh4nry0+KOZBj/4SDeCOk3OnnMfB7a9zVVl
bXLkig+u73FQN3B+x47hd94ROSeSnZc5v8hGnA59C6bJAOMAEVSvPLt/CkaOQMMKpgPpxGjAXBB4
c1IfzJLG2KVZIx4Qxhc7RmOOnCNkQvNxDEktjbkoB+wpTWddmKHYj4kr7EfUd9inuEZ0nV9ypPWP
ndTeBZPDdklmabJk4ljNDsRuBY+p9k45oyNk6uhK4QL67EyQq+ioKg45tRC2PwJpSoJ7n0yziVcj
bdAnkLpHNHOAY5CKdMs6GZ/Zo1/U+acF7hA9/G9AKO3t54NG/+0KY7z+PBu6DIoNSILDT30d96ZN
Tkz3FXYw7aLUhOtbU4tSWTv3wnU4dEyH47xN1Is9J39d4D6/lTQ3RZ64n46OP9rCOEGfs184ngEz
G4s5brlpmt5wlA5Z2HUTqDNr2uJCGDrvI3bIL9w1VsQl6G+z78hjmWp+bv/sODp5g8r/3WH6edYS
AWSW2PcwspqrjsPsytw+UeYn2Dr9nanmI6FTef5PF2ZOr0Pu9EjsklzuM6NZOjWFf8wL8/TOEV53
SIj0XYVZ1O9+WggzmaYNoyO5+hn2ZF0CH7FHn2i4VH1un7zMVJmLk+OXafT2PkGasTbtgZi2ZY7y
M1HBFZjXd43Jv4TlyWDtat2hwyel3G5b5BWh+V1ES4jNPOo3Ek2gbPkA9iV37G3clOUZDdymtMF5
QKuoSc+smvPPo58Pbs7Pr3BOgbZxD7bsxhfeozCcyHzcuNqwTkk6stEaQiYxUcuCkVAptQRK8hzt
KnlYub0tkcGumtmTT9JikIznCEN/ON8P6JK3ZIv+NOd+7jE6mpuAJNafyRJsbJbjbyNshGtLjPqD
IqH0IcNzcedznu5/nrIqkw/UlePGmCUcoZ+KMK6PaGjcYW0N4lk2ZruvHbfCbkAItSqLCzcIuqCf
h0k4FRfhWr9CKWu8UZougvboTkXKOifLBzOMCKmyF9MNaIUDE4bp9PMhDkZEov8+/3kUCibamNhg
H0QVcUVVeP/zwRfmfx45ZX8xzMki2IIvNn7APfLnpx5tcfOkTQiNGbTM3zB5cSsfWU0uH1BQaIDs
SwXLGARqQ5S+j6MbPC0sz4PreukW6GfyueAKmS3ipKqd5kFr59WKSnb3UJ2g9Yz1ftAqfvas9luM
jIxYG4h1js6ICkCSxrZ0aj9PRw1KnbfX08Q9DauDWVM/u84TMrvqkIyK1KHCSfcVwa/cYxz94Km5
2Lct7t5YkMIMrW9YaVAex76yd6Iqxvei1egxbac/Br5vPMjEIBF5KBvG1Jj8wwlBnCPlV2nkIC2j
urw5DOZ22MS9A94YYL/uibgie//zKC8mez9NkXtCq2LvDYbRq96rIUQt86d0ytXl5xH/8YJwXFUD
AdiDLQh2Tme2dMhnqxPx6lB+kHaSUw5wcvszhfTjMD0QEvzscj02wklO7DxLlElauUc8Hzstsmzd
UI681Yb8zYrC+lN773lR1mgcc+PeaAzv1UgHhjcF6wPBlPzn7/rv05+G2Ek1d5xo5iXruj18COvD
t89uo+f3ifHXwQEeuiGrysSiVr+mTCJvNXrtu8Ktq/0U+H8yMdrI9zJ7V2WpvXGBWL9FlMWxSVYz
kqztv8NTi4A9BGPBveNSJVWJVZ2iMfzru7p7UOloPcDG+fPTKEv4EOvGHVim2dJCqGr20N0C9iZB
Pp792KNxjANjE/TA8xCH2FHlL6N1/ZxoBJKl4YwM72z97IGKW8sYz8cQGVd7YJMnokl/k0a+Zt/s
fGgiKGESSggABZb4lPYBrxAvXlIGAfD1Uv8zUFzOx36ACYP7lNv9fhJlvWcIoff4eeIna6kLf9pm
b4i35NSFH348ybVP0BT+v8dwlPMqSHX1PqXxr1Fb9h+vwm+sOu5angwW7lH9MvrRsR5CVHNYSDf4
dfrnWI7WKeU+eCeWp4Zh8AKEmiLHmNgqth8FU94zNS674cILP+fF2L7MDS2ra1dlFyfXf78DpFT4
OfIdtkXmwj9veEsoosbb9i0Ac3nNGKG9Ahfx+q5/nQcpHvwpfKRhwbbg9WgcMgZc+XCYsl4C2aMf
1b7DC+RAK/3neJo5kD7ATVprAQaI9fuiIXeT5kqp11yZhjvUVktr2xAne0bJy9k+dcgz9UTYVqIn
BAtLTOs8FAzMPGNUO470aN2WeXi2xp4XnYrvKTHIOW+AgXxOuXMOHcllH02oPeFtcXqkASTe5erH
sixePKNHgzt1xB7yNe4LyHyTNjymZLpvxqoQJ9dNcxRFmjxDcuvEVOtv4LgrsDKYLWFg3y1Ug1sb
4HLPbXGdcWKuiamE+wVIAxMpYK6mVg5C6KHfhWLEUF90DutFlK8jJqHN6HWfAj7WnvTrljtl9Nfp
GqZ+/BPBNMk9wBKnjthI5CQmul1B2d5Ux9BY/HZZ/z329tM0ld4+w0XfZ/eplxqPTj/BPTU1hgF9
Uy1quXRgUCbn/oBRXB6sCRyMy3Vw18snovj67VxwhrlMejdLvFA2Ng1etwY0FLn1xP2RWDEY0FVC
xsFERa4xNYMKFvF11HQNKvPeWEo3uP1RsqPnz++85zEw8FQ3+pzUQ7IBc5mRZQXISaZY/nC68r7Y
SKOIdqZp4qEBPEkcfHiIuMethtmjF8WKMqg4vqs1s65oiHfI7ytcXtar8EWNl0ltCQA1LxHFbjab
/obB+mcjFzwuf4U701/AZKyDnEj5Kyr0eS+8x3rGn4uScz+mUJfmtL8PAAjfD5Z6rLniDrKTDnhB
j4vNs97NYYl01a5e2ybi4qCkYR0MMRP7al5Mg8huZrjzlnatRCZJwig7kdDybhH3s9+Iiwiax7pE
QKoanFvhCneHp6rbEJHXEEI5HFWCwpUIEVA9HgnU8/8wdmbLjWNZlv0VN39uZGHGRVlFPnAeJVIU
KUovMI2Yh4sZ+Ppe8MyursyHtjbLsLRwyRUSRQDn7rP32j556ql6AcAaGykZLaGEg12XSs+RpXyM
2xzzvciMrQFnnnQQxIfB5MxJDbRc4DBD5CkwENWBttcM7xlA2hGbfr1Nm1sqMTqVAL/ChLK6Mj9o
anbsc2uAkil3pWc0yyD1qahlMMwyNd6Qh/9QLLn3QoxxwIbBxPbfrcGhQXXUldezA01YVCWF9ukb
/opWg8duHNR1Bsk/5j2wKGsBtT0wN2mMu0Rrzy7nRPJTxJ/MKQtrqdqaekbe59HJl7y7Iz4dG/zR
ZW8zYQNuvREggSoqeWSt8JbKNIuhvlb4GI5D32wsEDFhQESlEHRUeNmb2eQOQoW6gQa1VM1eEiwf
DLTOfK3ro7PUe4DeydFwcR0oChEZvxaTyZU/9agVX8ve20BVeu4kRZuF1WQLJs5ilgN44ijp7YBY
zLjxZOu0AbgEeaxCyQm4VWjfWRa+9L6sMZQBHgisTRiCyQIo0c6dYJcOCpQ33ZYrTL6At6T/4Wrp
PEnV5FDZOV7xOnmgSVbOQGswhDfyjJFtspcP1pokXMulNEarxnWMTZBHayst9JVIWOp3o2AeARZP
bTmcsP5aSXohSgP8aK/WwyowZw6v47IfgQ1lowonHaMzjeOuCvgyYb86K/DzOPG1DzT8T3qngtpX
keynkslx4mr7Vvcgw5wEOE0djq5sNfrdp9oFu7AFLy7nEJpyvIU6qDjoWtU+Ml1dLC3sNk5ZRUdH
kxj7wUzqZouc0nLeyKliIVgSQFSoM/Cy6mdtUvt9YrUNvLhEC6nZ63rG1nGcEzEB75hglT5imr3j
fsrXKo6EzuZRA4qcbEIXbYlSfieldxT9ACXKFMcud+7Q7N5qEeyFNwBASBaisD4bBy8KfqQDfcEg
TWurXzMU+qDgXEW/M0UNawMXD9fJxTeoWQTsuSlK8He6T1dB7jyBN3yrA9LebpG/lJlYOxa0bRHj
WLELWj2sn3hMwXClzlriakVEys9dNtgYxsCIFdUqI8uzyYLKOOidgMt0Y49uUMHSfuMeiPHWC4zN
Y7UMvPA5N90PkARAc8Nlg3Qzq9VYLFkiIDbRhYtqO7XB5RfdSV6o6v72cc0GpstPHnKHznFBSWHa
C63V4BeKe8rgGcpDMr03rTr94DEK1Ql6Qqs3+SrOXMwxTGezdF/k/XNpePFKlfadpcQqaMk6alzc
YR5VC4tZh72ib86S0T911OVyhH1EpNzJxqFyVxA3zQCXhBm/CLGPzRWjyDXB2r8qrYYukj9EsiZm
t1/si8SBe1a29sr05rlufwtBbrxRJUq5alwa+dlFkLa7ijMHdsltVoryiS4RsgIG9biCAMyD/5GS
cd7klf0EJ342qnk8Z9ThocSvWzfR6nS8IPNKqDRo2k8Ja0RI4RCy+Eugc/I517LjAJhqRhOmCi0D
LcDjeYfbPR8TZ97i5JsN8O/2UVmyp/OD1eg2DUfl9oQ5ls22zg6ncdWtTkR0AcH5oewn2K4oe5iE
BXaCFkhLDTcLrSTkv5HHMQakgx8xQfJCtwvF1b6A3hjoP1gctc+Gqi0SRCXM+aACNOpgQp1ikGoN
TkSlLIUNbEDAY45VtELoABZedU4391P1xQh6vN8THq3Utm2s7aIpM5MY2Zq3OtdfQVyeZpRgnYXG
JS08zPcu6QUNOzH6LXAr+C81K9uOeoc1zWG4zYuUo5vxFbrBs1XTSBwTCO85G6QOsQ8MlMQdM9Cw
JUPRWJq7VI8/+sr1HrzG2+puXNE0Ia81JUKPQ9KcrUTdhho66qigBjQaN9ygcoo5G931aIIPa8MS
BlgzLDPbuZglRDfPp4CgGWrEbCCRuu76J5790zMmA2IO+pHjSosSX2HltLKFp6NKa9Ja2p3pbFi2
k9xo0WalIV8UrRiftEECFwV4OutHk8+NhhMNs9E6olX7IbBEMmPHDdKmqr8j8rmYEsf8KpN70in2
AYHCTLcygpDaj8SZy7IkKGYOO7UR4AuHUl0g9lRwJnnjWg0l6sAaYCAFh5xeX0kIQ+E5N08rRiaS
JoluhGiwWMbiuNpqjbkXzIHLVh+OtSQ6nbt45In8b7GUyYVSWcQl7Gg1PfTQ3DEQk0tYaGP/1RnI
UZ7lUdmli3k+DGSf43tUgYfLhPbqt+qHCF55axICt2EI6XKqGBBjus7IxOiudTJ8+zoCN8ba2ASb
UtUwaAb23pDxM7E8JpHRQCMva6DZeHO62GYudz8DGsjBkWK3irMH7m1vuCQxe7lfPtxEL83QfBHG
Z6bleLOCQyExSAU2kwNPLm+XY63dzIJha6wEtDtuKxqLGUNA4A8jpCAC/nNw8HqKDq72tX3CaXCt
CLgFbQQzKoSz3UbxU9gR52WhmLGWEYI8UDRU2cLCF55gJVKU5yjXUlw/+G1ErVwHvHFzEXTJkhar
UK9nvnDqmW4zh/bWnP0/4cy+pk21yVYdYCeUZNxhPQ15/B6LuUvT1UJzlI68ZpXPDa3UH4Kgvzk+
yxGrBKOCLZ7Mio8bTHNIEdvxuauUeKe6Q7okIjnOEr9/haaqsuWMFrlEdsYkpq4aGT4bZvXhJep0
yK4e1cp/T4YHq8TiNLbvtQPgTWOlM/e4UTFMQdrJME7TuKSh8WFLtmbw2UCoO8pzQe65q20Mcf6R
6nKypqNByJppj2hJ/Sla8jyyFBS0ad3cKZ/jNDknXn7nAMHZg/iIndpHawg4A5OAUnQygBLeUcnT
LPYtLkZ+cQs3bi8KJpF4yGlU7txw3YKz4iZngXqM7EvZK89x5fB77QgwV72eLjqN3DCWoLjEa+Wo
CrcdU9izRgfqS9eKRgf5FHCESJnOb/TIgtTK/XRbTXd9I16FmaOAiiC80uFGYmk5o86FaEOrbZ1t
X8pL4KXFc2Spjz1vN+EmR8rm5sDuOEAzk0SsfZN0Uw8VUTLJzKkcyCOse0c7ZrHxKYOU2EqIGJzp
3lU3HxOvzYgn5/6iVJWL4fY7oerclE1Mw1Z0Jde0wfKw7RT3OWIbPiuz5I16EtLbLYk2DVEhMFYK
TviZs3WgLdP9U08uxvYhj21s0rm5dzQxj5DtyTWX9C3hN6cpHg6dC55PbmGpPpDIqwBCJJcGk+Xc
FfZemjrvMBx5jCf1ys/ltjdfbV5VN50oJ0Hy5uE4nGkhcChX9LzGNR7DsAImqpcQxkec/Y2tkJYF
cQSFyG2/q6H5pODpz3ustgvWn1dLe6QZhE/SoS3VtUFVBkNoqvCL49k4Q/UGWaoOS6Epzwb68KLP
MS+EpLzsbtjbQAaFF7KjYfdhdNM7NtxoNWD/pNG5qA96AHiybeWw9UdvY4ri02Juak13itAT368d
eYHrjAHUPfNM7NcdcTzROZ9C0y6GR1A7VqtLI6IAU8FwJsBzsAzjPfDztSc5t9pK9YZxeamK8ssc
OhA7VlWsc/NHJ0mkh421zZLhZqjilbsw/kJ3QfnQvGJ16kt50mXUfHA8DgiJQFfBXRnEFDl46LCc
ADcl5Eo/5kQrmlOrsLOHLJjxY5onPSQdrNXDY6mypwnr4ZQH7oKJkbe7mX0PAKyWnqQwx1PxxEQq
T9ARJZHDXh8nb0Pd3SoOPzNWddYclZ23BXY0tcEh07CWHF7MmFWnWrov1uC8A6n4cRzAHny9sk+2
Shl+wQqxZy1uZVrkXgi50gunPtqq1c/BIWoJGdWMrkYHFD6ZwWcZue+ea7nLpHyJ8dUv6AV4j0LQ
lHRTbE1f/8Q9C0jCPbhDnc5p/huxgbD04xTSd8W9RmdCoRDPor2ZTkvPU1sdatYEioc45ioswCOD
ScIocjICNmaN0gWl1XJGJfbAShJyRBNueChrHMxZ3rgqNWg52a22ulg2+Ua8uflkSVqNPgk+bgwL
KJJMni52YUdbY5DJHpzKeQmLXWdq57xXDTIK1Z6J+gQejki9LwD52HQjuvAeBYOu8JkMKaBjOW2S
46mYWfJ3Vyhbu2fPpUE5W1shuUELjtyqsf1V4A9fFQLGaHIx5dyCcM8dMrKsRUHK3Hcviaqc06o/
NU6tLQ2fGoymwtliVca3X0eH0m9PMTxExYr3Uep9m3JH3aFEw86+moApHThVjlDBCe+r8mmQzDs4
NJW366KuXBAxXYAsJ4iuWjFkfuRtJuC16/Q4L5TkmBKrm56pdpNtbFLs48ic0EJt8PRwPwV3446n
4qCw4iWO+Zb51W0ws8fAto5xmXzERAuCyd3FjtLnJqb2FSHLKVjbYfcFuUBAhCmhdD36szqeA2ZA
5QthDUzBw1zoWjI3zK8h7E3OzJU7q+pZWrGFtWllyRUe7wwGRzuRr+VZGUw2tzxZ8ZnKNWTYp0JH
3hn0TKLNPLBgpgOorrol4OVL54DUSYMfukdTYoQwbnRtJnomOp+UwDiyAMXdQpA1lTgagYdEN0CY
RMLZZMwaP3pVQZs3KZZa6rUgVEaPBbrbrDWyj/ra6UsnYOIYGxoGVC/emF3Pc8TjGi9KxNkyuFBe
2c8w39wStzyIuLmqqZvjTXHeLSO+QwLh+BZqn0kB0ErP7VPWc4NvqSu0wztmcMyVEaGUQWsvXPjn
JKuuJZUmBGw5lUzNeUNDGMFu6R6wkylkrmAsK157RYEoG+Vgj+jP0RmqMQ3BDovoPCG59N40LGe9
5mRXOXkg4NZMyasMRhW6Ki56m7bbHGqiALO1Vnt5i5xwasEjvE5YfVtmKXCUrF4NQjubLaNg32Vb
hFTANWYmZqPYwrd6A22vjCkrJ6WirSKJPwqhL/La8RZUn39lln4YGTc5LIEOcTJQThl5rEBi7RcR
N7I+TJeJ/9LU7YEsysU2JpeBZ71NSqFA2p7hPcaB6tbtzFzh742yT1VTnrxWgVHjdy4Ml0VMfQ8Q
/o6gPtaBqi12bpK8pVBBCMgSdh7YImZAsndKfujKWsO/P5wGmd1VSK/LSh2Xk8eWepoFetvet63P
NJGLxvDOouIxVTV9i/YFD2OENdkOVDrhtsXLV/xIDDhdC+8jdLVgZSsxnIribqUGLg2DI3hKNWnt
5JtKibaxLl5MdkAWim3UxI9x3dyiwX+KNfU4EnCZHpZtWd4b3J2UhJ16yZ3VidJ1gIolPfukkbnZ
u44ioVwd1ZhzDc+tlW/a7bynWaMcf1Af0IC9nmUqTABZ02qbNlazJG15TSe7oNRKdvZZfs1K81yr
XFwDD13uzukqJA3LNnXrjbiUc/Oxqu0I7Zw0voC9MnBmgfH5MrhMDbKklM1XgnaJjr7DFK+TDBne
G+0DTUhyNQNVCnVvPYbJneaCFIVUHHP6MCqMSIeiid4KRj87sY8OvXVLvYsYjhUDHHjZcVeP2p1v
gzDPvYUtamOnxdkGrkI1jwil02cINwkWU2YrYJ/CO76te1fYazGo21J3PiPb20atPPN6HPDNPaaF
M85DkGsEXF/0MJt88UxQEfknb3AXg1IfkIXoUmiGfWhaLoQUg5I+8d0NVF8UNjyOet+3PNYZ+a5N
qn8WJl6LwsPF75u4bNks+sqzanChlFygucZHqSp7RnkWg2viu7EEE5APv16FGODjwCV7wP0eFM9Q
thcPZg3s96PBoOSGjfqg2LztMb0ROmAbDg4qW2Ql//0gHC9x0GJ7t3a8F77wuxM/IFcKCwJZkOdf
pg0dd/KnLsbjHPYs1QfPhb9bAjzrJn16tG/4m9hM6Q33R7wpraac8L4g+XnOw/Rz9D3lssAbmxRK
RDHylCXkYwCvIYpFy18MLI3cKUb46brwkeEC5833wh9liMylwRMoSwpwWm1a89aju6pgIujykHQX
NyeT04piA8m1aB+gXckPM8ZWUtikMg5zh3In6CM+fOlYPicxNevMUJ/hWB+bnIU356oZZHSosWQF
Rn+ANc904ZkuqgnvDNbiGHTjTVD+mEHXcg+aoEruWC5z0fPCLQjmgm02CBINLpMI1BwQGESka5E+
jlpNUYBJRE0jn0FwXBqUB5R48/r0kSF3ygNTuWScO+6GCErurjJBBbsqY1eRNZ/MKSOFcwbF4XhJ
ynURWXelGPYirVa5T/2PyrYUaTyiND0xfVjEaciqyi1PY3GQRftJPcdKTnYPkcl27dIvGY3xpiAm
DCEOwwvPFStQ78gSB6uQF9e0tjD0UDKpksJhPUV8l3ahAbLoJNxA33yV4UDVlXpyI4PfmcZxFLhM
U2dXL/a41BBtZ3a+c+3gUerKey3JiEPt0qVzTb4SCWs8NfDVACXfEETKFyLJSFzK7kVkt1Y090HX
nLXo9XMTWOmKEExMbPGqROAOhHGuIiprsTbSpUe8vNNe/KmQNTGbvZoXsPTxIBtJ77NEkk9pLahi
C5/M/J65+XtYW+EqUpIDjcBgrTDAzo0m4+SPzI1AIz7JC871SJGzUlG/KU7ghR3UW4/3zoMeOc+U
6orm/9ZFwRPlOPTJ5Sd/oDaVrl6aynheqSGlran29udnTtXnvG2PHNNJHPXIS8qDM6I+2xPzx7CT
r5H38s6lhxtHlXVOiI8PHoJK6qYWun795uZBtoSTkVI6d8LhfCP5Q74Ta37VtnsJtJ9ocLYhZw9I
wpVPttvMSfBQy8XjUa/A0zAaBTQYgH4K71lJirjjPcdjsOFrxpbNMVySMC3bQ+kGLzAT7lkNnSuU
zs8Ak4mFqWtpx4oGslaJqZYX+qGFs4vshfUx26RK/KGOLL+NdKMryH+xFWOOI4s8I4x7lU3wyHqS
6jZuCNp3keZvZVp++SpIN4ejY4r0CfnhiL29nDWV/d1lWFjykslnrAHP28Mjzj0KsBMc1zjN1BQg
V9+1T6g0xGpgHQ5xswJi8RRDo4tJvjPgn8lmdisLHJJOIkTDZWGe1Ig8DMzCbIO0TIZIZRE4JLch
Odu2ctf1HgnH1I6gXXp0a7bx7ChQTR7oTJlTJ9ss/CR4cqU4cCgHS+lpR6qSL6ZQVxQMLCAwKJvJ
QhoTG1lENRqbL+ITwWnBbDhOK5JV5/VzR/QziRdgoertveLPhVd/oEXtO3IIW89RrqlQt9OFm1rX
XMOnTVMWxznmHJuCYJdrfUYtPD70Vrm19BjPhMPqyqnyMzXvXzABlrkJD8vMwYpz4Jk6oYskf8Tz
8mllzS5T4diUBeJzHPkr248XolUgD3dYA1v/BhXn2Un8r0IDMOiP0+CdM+y77WWQI0eT6CnrMVvi
Q5r5ar/lMefMcl5cl/uQ1up3wk+HLD04GY0cahLM7dTlshFijctNXw8kVSuLYSofjhM/b2YZnC9d
Izx7BfQJRktPZhcPdZMx1VsBTzkmvrXWIX1Voj5BrLppSfilEjMc9fEzoyZpbljVlf3YTTG1Gzuq
fWvRd19zNHDJ+DJ9LBymPIZicdHN7Ks3yEgLljf9VOYRhc1FYSAcTOdWJtyS9K4Et9ua8XpkaYwu
tmmxna1pKFFXPmUSKH1zpRvbNyi0M7LSi6zSzKWLJ5faxOFUWcVHLW7wrl4tXGXAlBDolKTaBdwM
6eM+t8PaVePJschDycC4gOWbEpOx2oatR9A03GnIHovABtdPncKyqPnjwbonef5I5yp/aJ/TIrgG
Ayfszq62UwGxi/PUpuHepbOd7F/cGksFmYCHPw+LfkQPS1PaDKDN2wvu04+xoyxVjRID4SNb0nu9
70EGFfknLVVlZN3wmK2MOihBjwd7q24uHhlGEfcPVQQusXHHQ1Yoj+baEJT0pcmgoBXR01q1uBQT
+S6U+kZ1kPoIz2AfF4714Hgtkk9q3JIv1ob8zPKBWxHl5Jp+q3z5GI2gSJ0ToS4suk6+lW0ACpxi
KHIyQKqUbkEJKy4+igHtIt0aeb21MYp6w8lwqVfxLX7TWQsByWJdKxrWN7Ddi6l+ehz6eAGEAoEe
pHvHrMs7Jhxx4xApa6P8GrqdTbw63ygN/OKCu7hKzIfYLia5tkpeNAB6cQ/oqI95nibWQDMWWedW
9itwF5P7or3UnDTWtTYkm5gbKo8I6NmRe9YZeFdxSjlR8yKZNcuRTXDa2CsjVpT5kNZHXJuURbPd
4bF9SR04NY6FDWtstlOrMyiQTdYzVcWh/eRo6Ha5/WzH3NMk9zQiIlMbX3L3w6msUZDlZQpe4L7F
Lq0fONQcDKcot9N+QIGQuMgNVD4yFgwACUeNIvHmY0SHVevTM1HoqFUpex7SmO3ApQ/JGHJhf+yV
6M7u29m0eXypilxbtKLkFL/07DHAyv1GsgeBrsdI1FDcAkyfTsykWiuwYlSz2PnpGksc1nb1p2yP
cszeZJcWq6jLAecYGpVhMQcoXQDS6GRPEqc7wkWB+UmWn0UpnQ+sZEqNz05JTrRdfDScsXoweVnK
Eou/29KIUyA+NkaxSoupW0X9bnwYGmQl7pvSkFx4Nle2EzxErf/VYfM5Nmq1az/9GthrrC1J6NLE
Yo2ffu/Xa6T5u49kF/jpa5uQ2HJy/JiV1PdUBsoV6OiLmqY6MIfsO+lcOflFw0XJkWgoKdDF5N/k
U/9y8enoAadSviM0vU3esRMERgQfiMUph/Mwkl9qaSXbsHrRGobXAFDSgsl/1+rAyhhxXM+H0aDs
QFRdBxlV69h6tRWGJKRMzBB6DTxZ+R5cwh9M29EcIdiygkU2jo8uFFSO3TAZ2/pShxn5e0rilzxA
Fg1wNfY5Xy79LjMGQvyzpBSH3NqJbHLk6jcLjxRvKNSuKv9sqgZEi800PrVsi8I4QJ2E3G+NF6z/
N2rlv3XDWHeJc8Mtf+O5N/3OLIprsVqwonGJQnYMGK0P9zfbwnYLHryCOyaMDS3SmNkh/ZS5eFev
kIveOqqlsOuxM/Bi3LEJZaQklGYuTqNZfLaakcWtk/7gLGtmxAK503tfuSe1hRdTShT4X1GIXgy1
gSq/BPzW1FTV1SWP6CTdGcGPHrcYHhVYmib7M7/QtXkKsznH4VgahZyrWU5CDqe+cDDn4KCPauFu
fAN5tMmwMQJH7KBVJh+NbxCZDri4UjO6GGX1FSvaxsHzDMu6YYFqn40YNxzID623ctbuW5bbXI5c
PrOkiq54noYGpdWl6IsHdPSAaZftVMpBRIs9A29Hs/Aq9yXtq0tflzwMTURfN6qfMoNYMvpOtYiL
GhOWK5/Rux70VPKz0Gnhd9+TJJBNAM6I86Yg+WuFTCYpzUXzpILwKGld6zK6Y5D/5501PnMmMGc/
6J1PI4GLWd33iFk2lna7XMYVgJ8BmEQ+6hhg6C+P6u6ELxoIOsNI7YEblP6PjN09q8N9xU8J2yA5
xb48I09Oc8roc0gvk/E52APlh5k3WudWyHQz5vTQuauyznGJDCh7EWExLiYgHNYx83QYYmRF6mZF
x5pCWKL8DqMXfyB3A3FogcPhRr06+XpMC2K8jIQiMXM925KbKI2G4LkmkPh9qKIbzEOoQNGAipKX
W6NlFmSFGCLOhV8UqKxKBX1HgG0AuYiTpV6YgM4xo2chapTGwDkviCgxjOGqyypJ+2d6zmjMDAUr
PK2AuT+mvbp0IdfrWXXnItrEoTYwg9LTZqi3ZsK5VdmP3aGPS3t8MMej3o7IEZISjCCaVHXiWTst
+1AzAhsh2/66b78nO/qcXPqSvlWPm3VO1eiImbBxkGUVpb8jTyazCsrfQqkLNo8QvhkwbQD2FZWL
PqJP1zITo3lz/C/AdyrUnJh2YS0Vna6fAX0YjZgCpRS8RDB+lZr7Z9U/C8CaG0houmTXJzW+kKtw
ZNfWvtu488wodkH1VFRqymLCPhc0rQRUTtGyyc6eJzOV4nVFuAi/CN8VDKf0pRdI2I1zp4QbV1Vc
LBlp8JMl8tTjFuNHctjFGdWq7Y3HviC9BizlLGoUakDBr2oYK5uktZ5FmL7BawJsNp4Kq4XMF+JY
0fvPDkZygGFy3risrgvaldiStNuwsEDQUdYC/xuak6oPLPlYCQr7/c8feEUGTBnkectJzvHhEUFz
5lmpBud4Uj5G7eAGZMFB+rDmr+gOzmxrkwKggEDH4MYPFbuv3mCVsGjmbsbvthvNnQEh1xvHsw0H
dgnP4WrYKz1pqVL1LMnSwmXdnqFuiW1Y929oHQPb0uRN74d9j7behsadN5iLaGWBXfCnOg2y8+Dz
riK1qb12oycqwMEKSXHEmNpz+sWM5bNNqOxow0bjbjfK3IzRhq0ECm3SPXLfXDTaeKYAaKabKX5k
8FiMB5Gk39VwF85w7smjpzrGrwIZt5LeWarodKABXntmHxkAJtGN/mHspQFWM4vJ4uP31Wy8/iZr
uayLihvoG3uOBKzsNReuD1DwvdQd99V27V0aIRuwTIHspYzdXSScb43wLajremqAidYqNT1vDZjk
sM5Odq+RYpJGwZND6ZcGE8iNW9/Ka8atEoj8Kigc3AUeu9uiD/I3TU+eB4POYcW0iv1AnuLgx3Cq
VJ2ZnV3t3U0LTsdpq69BcerHseD0q2cwDzh3W0Rbk/IhC4pqi27FwNV77xYDzltHM90CA66xV9pU
PrNXIkxrJ2+JW+xUx5HzlqfHNrFbiiqe4aWqO1vr6kUZ4ux1W4/0xE875a7TBtwssdhDhU9nXlHH
VxWkxkOyvHFT7IzQshbmUAeP+shjOk7Y8wrdeSozJz0WpYQNGKYKO0KMPpzQ80eeFEsxMKbhusJc
Mr2QKGN85TJrDkOWq5fpRaTBzz/lhkWxcK2W8EZI9utNeC0tOeXeSBkMOd2nIW5btimUqCKb2x02
y7AjHc/ywNW8azqWKB3uc+fbwS6pjQ/X4PyGbeWJxBinrRGzK5QYhwhmA+pahTnT1W+tx0M1w99A
rzFgWjv4sUL4SzgZaPcj7JZqhJHdZ18667hg8x9lWyVL5WHaU3aiA64t4jeNTNUS0q43gxZIrNIG
LV9FUzggXsMf/wJ+US9rdEldrkZPDVaO5AXKq3CBbY7ZuA2X0FynsyXSjOEeI5GaCyfF9y4Q5YLA
uymO+gpBAzhRlrRLUIeW2BZs5hahRWtFOOYfxohnHSMFss0U6DGsr9Cuwaga+ilVjFepGrwjuqNN
I/bGCJt8Fg0wSVmJ9IP9TPmnduoYMLvsUJh+eG4V26YmcxVQXz7LHayLmEd0Ok0Rv9kkD5sMprad
49RVetp/sl1S5NdSA6mc7Di4inmhGONqiDTCjXEdrDqMwMICnexCLFUHnX56s5zDz2Pn3cWSdEcK
zICKpPSRLJKxxiRR0jc47gPD0lZeyArSJZhANVGxwhOeIfSiy4fWCI09UFAXErk0DHXDMa0NqTAO
2x4ojoVZWnGoLnrVeuKxnVthQG5/6iZruVg44NIzgjkQUToAq7uxRcnMr7BtUaLkrtCNvvMBoNdj
6xNg8edZOiQLq8JX7FB2udSirxwG1Vbzoqt03HD++9d//P2//uOz/0//Oz/RduTnWfX3/+LfP/Ni
gMiEz/xf//Xvz3nK//78nf/+nH/7lGP4WeZV/lP/Pz9r/Z0/vKff1b9/0vTd/PdX5r/+z+9u8V6/
/8u/LDPSfsO5+S6Hp++qSeo/3wU/x/SZ/78f/PX956s8D8X3X78/8yarp6/mh3n2+58f2n799Vuo
f16nf7xM05f/58em7/+v36vvr+/yvf7++nWp+b/qV/7z689LkH1X4fu/f53v96r+67dmG39TDcvW
Xd3RTVt1zd+/uu8/HzGcv5m64cDbwThj6EL7/SvLyzrgL6l/U11Vd+F/8wFDN/Xfv6q8+fOhv6m6
rVvY7ukMEeQx7N//5+X4l1/r//01/8qa9EQDUF399VvXxe9fxT9+/f/4eV2+hOZols2gy6rIdPn4
5/tTyG6Z7+N/eYlhuX2uhGfHag6Ckh+Oq0xYQaRsRvUC0XFukQ+kGikiHaByin7slBdJlzDeUepP
ZYtSdndl+K7hnKZPpVikdPa5Jst1TvlNcND9d410r7SoVrAHyoewOX842CKHIL2ARSXSUOBi/WmS
U+IR6320WUGUTPs0cPak8vLs00jeAH2CwGSFhoBFTe8iVUFvDspqquY0BSKRYdPOpM59Di9t/83F
MnP5hyVZAPgTsbWOqElzjwEMMwrnqeSYdxUPkDqi/DO5jJo8auZT0vn8iKUgnZ89upq2zdhkuKX9
CF+d/pEMfz+LFroiPKpB+m9iq5xhzKMuhh/Dcua6bryBT/3I6fbTNtRwsBc6t9rR1a7IIfNALM0q
obOIxUd0LcPHjEl80E66d6DWYl7WOAm6i0iABW2xDsys4VKYpwJbwNgJWCIaal6zsCWcP8jpVukd
QIUtY6AwM7ugcJY7n0sBQ55EC8SzpQt3xfiuGKLbDB4N9xAofvPIVheRGq/yvCWc0B8t6E5Ei+Z1
yXBBQMzUqKyA5u43zkKjpMHBvFFbC3t8qXrzCosBgFcTrp325otxFeoQIjz52lqQ0mU/zHRH7lCO
blb96dmkydnDGyXaCE6c3rMnsqTyUeR8BHcz1bl3OQbn3oGOFpbmQ6xYk14XPwLp2Lui/RFWgJts
WTbb2GGrIE9G+IJc9t0bOTIZjZBet7fa4k4bycwES1q18jAZAi2WcXm+MtRqbtZQfQtMRh6gdGpq
iuYOewcjEj0ngiJfFguD/l7w/TloPhGVOkEDwFSfStbajUDIbAN/iRVg3lhHq3zQQcbUSblz06eQ
CubUgnQYwRAN9tzZ8W8oCz34oL1Zzjtc8HO1tu9W5iyH1jgmJLb/x+3nn5fz/7x8p4vz3y9e0wEv
aZqubdmG8a8Xb9iTyJKD+b9JO7PltrUkXT8RIjAPtwQ4SpRIyZJs3SAsl415nvH0/cF9Tm0KYhDV
3Rc7au+ICiXXQq4p8x+Cs5e+iZMqbes6iowRtj7ceXW6brxT7MULQbWFoGxolzsG3iV+LVK1OSNs
vgrbu7yI6YYcbo9MurYvXQ5t+hUX+1Ie+ibocYZGf2bT/vWAApUpPHtqb1e8kPwRsc4UWZ7ug6rt
1qf4l77D3HYGHidp8UFvf8+i/d+M3RRNUVfhQ7F1fv5VXAPktkQ+5dxUH239LOXhKjROC0OfJvDL
V70IwuZ/OXQNFOKQ0ixBVgeysj2suwflDjlk7ILe5e/jGq8lzJN2t6PqC0FnqaQLnqUnyIif9WRr
hY8wNIZgLRrfbkeRpj8zH5uhySD6kX0gbWdhypF+86gM4Vlbtc7o0OGNbNfhGbdlmYNpdprVQsRr
iXQZcZauQzTEI3JP4dkMpW2b43JgnWH904QPHUMGRkcjEf0IO+jAQkiCbeox/cZyQ0uIzgD62zHN
vLQsgEzpm4Xfdu1LX/62eZKXQ6HU5Rie6w12dxucIunY3LU7/RlnhQ1qHPnRfFiIeW35XsacEuFi
YdEpprHiEhOPMnT6v3dPkJi39Me1ow6s20YSdgMixFxYORI3qZtf3vgcV4s92RKmuP1GPzRbVI42
ko1s7dbY3x7h0gCnhLgYIGWIxBB7Pngkfystzt+DlT/dDsEl6/ZgZrcm9MxU0zeIUayzlbHC0/uD
stBe46uFZzLZTm3bcG4HXUhkbZrgi3HFoZabOkY7Z7/rD21HJRlFYxM5cwHS2Xge2AxvB5SmjebG
YtVmu10ILXVA2j48q1vwoghsHOpVjxvKCsNCG9/FhRS5dppdZKY2/ZyLARalIcoYrEzhMEPd4HKw
UTdw+Le3h7WQH9psC+rUAgq/SxgPNS45/FeotzTJ4qXJm/L56+Rxr1Z5JUqmOEuRFt8Q0ZXF8Bzu
IaNrz+k+2WVnn3ax3dv4QezN79Jre442S3kiXR/gvyP/XYkX86jWmqgbLZHlrbRJT9I3rV1pd8IT
5a6ViAgzrmGO8MNd357WK+OVRV3iKSPKSKvos2SB7K1DKtaDcwI0VOm+G8pvDcuHAC6w2eQL3/Da
GGXRMHVdMy0J5NIsWo6Ob6mKeXhGKOGPtKHlJ1LFdBLUmlbjA9pLouP9GnZlv3QvubJlfwo8S1Il
iM2BlkV4Tls8xnTqNtwIAVL+jrwR4JxCU8tdZ4GLsUklIfYYTrDlXSOcp5rs7RmXln7LLJPFQXU7
NWASvFemgJKvM+4wc/NYpBhxn0pb/FhMriu70KfxT7/pIrlClGUGxP/CMy5rW7VfGcYBrxUbdt4L
04Dz2jrbeBtzcOivDG+L4achzVaVLPJMFS3szxDjmw0ZHk4uY+4T/A0foKQRrXmCrbL7fh1roEUc
yxGXTswr+xIxNRPyky6JsjrPNXnkKpMMXI3yGOzUsJnMugTQzcJkM5O8T36xUInOYqbsxfF7KvPu
KXsMjGjwxsWHirSaH70pnrKpw1+3U0D+Mh9QLSwJwwJNljRNUqZVefE5BsUs0RqU9ROdCuwZaU3T
fBktXtU09THe0d8GU4HfB6huyD94eh5iJBzdAPlMNd9lEFLwqkNSQtoFA/1liKBZgAaHl7d2KWhb
LxaW7jzTbH36gtMvlkVx2hQRExOn3eviF+d0AoD9afqpdvDY3sVO9v8OTqibC7vEl1ydhZpddShX
lzJAT53qYvJIDbLD9NAgYzLgzDoY6lzRlpbkl713FnL2PVI8s4NgGl3ffDdzvGVBAqfZT8Cre6Ot
f4Y6+hNxiNSEe6Ao/SFTOBVVye5Ddd8Z5uvt7Pj6iNJVkdwwKe7ouinLs7k2ypFtElL6yY3+oAlx
hq30jvVk7DThnxQyovCvihsvjc+YWu02tf70Lc7y0AssCDaWDvgGVH4FT0ld+DJf3wGzXzb7NAbt
9FjsFeUkCuYZE7pDYQ53QIfQfUOkG3uTwXwcaP4gd32mNLrr0TGMcGpYmKAvO6iOfLqK1ijFNtmS
5neBwVXNLDFM5SQZ+675VeE4pak0jVR9YvSDhUpWlpogwkXDZRTv6sTDCy34jn3o0i/5kji6bqm6
JfIoklRNmy/kPAvTVIloHfvtpM+ENkLt44fVfoDroVuE4mECksXXwvupmQVnDhqehpgjalj9aPs4
MC9MzZSpn9bp7AfNrtFujoCG3ufdabqNaW/FGatwp8UgbgVN2xkcBCBRDdnKT2Zp3w69NBWzm1Pp
+2HoukV3MrXvDUzPBIEnrT/fDvL18Pw8PnV2ne7wQe0j+f+PDy3lNQKktaNsBzrnNqr5jrvuy/VC
1C+73yzq7CyRRDMcfZWo4gEu1W/SyebVZVuv/mFpp/2a258yaqohX260qdKgnt4wjR3YzbL/MJOF
KZzW6I0Mmb/lK0FqrdyoulOTnXI096nXwKF9lPxiadYWMkKdXTpECYSGoTBr1RqZ0GyLyatdoEK6
GpwiWPt3uW0jXxsu5OHV8RnU2i3azIo1P6k6AId9pIasAEBcoFnXWYUQZ/edTvzC6r86votIs93Q
1D2jnmzKWfwowIaUfbR/TWXIheT7ch5OyXcRZnY4GZnhuxGvutNUbkBK99QGq2lV+05kxyv1+/Bd
sps9L72PpTf5lZPoc+jZbpK2Y4w1AiNUt+4kpat6h1D9o8LHlNfxxjzhOuNtR66NbhYcjPanP65V
QE2bpSvB1UVxMQWzvcWvEEJqpm8aQSKLxZ+QyZY2zmldfVkWhgYHQNFlmbz8vO4wnosCuuTTUIVf
NOP3OLislD/yKqe8tZSjyvXU+SfabGm01ZCgNZ10p1anVa3UayRZtj608F4MVjmoT+SF8TkLbDPM
dpqPSA34flCCh1ZzHaPHTqn7kWLajrLTWu2fsdEFAepy8n2ow0tMu0JUgaPgrjpa2WsCEDHvMbam
NC42QDJwtTv5CR0FGITBuJg1V3fLi6mcBn9xVxzgvf73GYQgmFN/a7b1rl51Tv4k75YS42ux4+/i
+GciZ2uwMEQjCrVs2mM6RGk3wXl6L5fgf+zSHu6WXjJL3222FlNBrf1MZEEktWx7jf4NR24sJBaP
8aVsnC28Muv0bBQ5BcBS7kyAlBtgsHt1E0K14YxbquF8fZjPpnG2wLpWqxUJccKT1axku3iqztl7
f6c8oVAFDQrnoSPqK/5K+rGwty2Mc2rkXqZKPA5x4brp9PlAQwa7cQcKBIrFCpT/mrN84WyQFlJz
at5exlOtyPRA8kzzWu+bI3c0G1uTdX1M7aU1vpSa5jT2i2UAqmvMZYVYKMGBgvxbh+Psw2LSjpz/
IN7S2GY7mCn6sa42fzdrNA1Xyk7fIxpjQ6ZfLMZN6XBjszRn21fotUicu6SLqcsILW0LNhWe2SuY
+nbZ5W+mANEMLMztbFlYfOZsX8H0sstMXssnIZKOJd40uW6uTGshyvUr5j/blznbUhqBAlb/N0f4
ageIQvK631nraA+mHfMZ9uij4Jjr22O78rSajtp/b2TmbGdx/VStUQPqTsWf5CFZJxg1HjED/N6c
8IR9M07SaSHg1ZfCRcDZFqPoAHx7nGdO1OLW8QmfTt0ubGiBO3SSYXNsZH8trfOtJW2Wlsa1G42G
WruiUACx4Lx9Xhmg8OQmh718ivwecT0ZrykUR8pN0k+2mIyXYvXt0VrKtZTVCKnplmSohP0ck9dy
IKSj1J5SKAGF7x7LHAKxj6GIPBivef0mhPo6Up9yHo9RWJ3iAmscZGyxSkRMR9sUNFk6vcSIHWHl
8NXHK8oXH3TxnjbVSh0GaGL5NwsVmxYNOKeCo1NA6Q2TAGhCJR0bFU1kmSZKGW3GqERH4EmDbOBx
lcIfHuUfGSsTlOLQx+8pcDfQHmUoY1a6xjsZC86JpS5DrDSgqP6u5Oew/XCFvRYEWyFQ7iT1ERd5
QLGW02NCp4JvQ87e7iZga4cqgX9fDt5rp6G9UeJRRNs/LxJ47P6OVY+9mrhTQAYIwbYYMiBoE6Ja
sxHSRlJOtGsd5jgghxa4NbK66DFJCMn9bnTX7g3LSdTmpan/mJlyDJCREYz3vEntAMjyOLG9Jswf
di84gobYendbpcZExX9qIYLqFWzWSNnn6OTkwnbU23t5dPdSIq7dbHIlENZG/KN002PWyO+RgQOA
Ve5M/jeyfJsZxfi3shGffJIknGMjyubos4kEylAbKRDoT2N922NtEgMpDXIs+nJMC2qA6Jq+7pCq
7KHdWcikjA0HXYWCmoghN41/R9T9XY/7tofoMWg9AZwzoggYUOY8M3Nk1H/4jYnaPKyk4nnsRaia
7TGOnii5+KHLm6pBtlIF+4p5VQXlVQlOUFVIBVl4DD11Jw7+A2y9DTBSuwfrAWxyUs3ACGEnygWa
HK9JCQUMSxkDUdDY/VV0Z0RtEaHyHwao8yNm6roUPRZafYSqg6WA/h2y/tY1fqJDaosNNCG53sao
ksXDe2oM6MVj7Rx321L+1Wg4XIJ/jsNvZmxtC0FEbgyiJII6IBPWVtEAb6QPjwForvxIhO4R15EN
5SY70RSw+SgrY+mcJzqYHqTggu8eFjWNiywLRMncLLdZ2zl99OQ10l2sldtU4CUbqj66R+42Q80B
MsTWQN4SSYjfMF4OQJeQQniJhCfcbmx4azooSRGgX1U1dmzkWxHuFHbUjtS4QIO9NYLv+3hCGylp
/SP1BTzvtVf8zIHrPpbhLh7PvfTSmL9EeN5DHB1VGT1NSB9lre1LBeZI0G8lU7YzFNWs9l5KhXtA
uRhjpd+T4LVPm1MMwq/GewCvZDvXq1ffaH7LGCflwkBZkA8xucVKmEMp0n400t9imW4RtDx2Q7dH
uwMf+J5oKj5KSEiBNwCKz99aW9oBRr3pH2UJnwr/Z+f9ltTffvjD8qmDI9yGXZedGwoAzwKKIJtT
In9zW28bFVwCg/JN7gYgBcBdWgF3GfivCamm6iXdIeW7Pny0+tpSfmHsuM2yGDWA+qlH76STjbVi
AKlHukFgkw2Vn4kASt0YN716rmmF5GnmaAg4WBgpBx7FeUxVygGzVgrK0Rk9IyhGod9tOhCZtevf
8dt9/xBWBtDbe8nPcdSGPAvNQtSezGyf5ZldRbxhSiwYmrbameODyy5g4P6SAOYN038JKHqEKM1n
KLhp41FXHzE1Tt6hlDbi7zpHmIAGWGFg2REe1eJOx2WnP+nmq06Re7SSdYt9TNjyKO0g9vfbpIfH
Qea6ZoRBAoTCk1e+1AKaqiaCUI9gd5FhWo3pBm5Eb/3svQfsPkOAuC7oqfQ1jX/WgopIbY5W1nd0
HRjQna/+tkRMln/q5kvpfotKbjUdtjQyzNNsH3jg6AsoeI351LDBmFWPkbfOWnp1dSASKZTtAgAx
dyJN0SD6Ns8Y9IJOyJxU+Qb4X3WPMLKdatggIbqKamzxXNV22aULJG+bCFAS6tGoAQBKulexCY9r
AcY+LGY4L/pEe8eGbvKZsDLRMYRzIXwzkL7Uu2wnNeF9yIJNofCrwzOOmGtViB+4guwNOXqTIE8U
TG9W4HuDBjTgvTUGtcBdD2lZw5gDfZUpr6NaoDr40g+YoSrt3mhehoq2wyDfeYNpjz6sCAPJKwOT
L/Nnqh/c7NXt0aimxzL+6rANhpAe16d4QF7Wgjmqr13fe1diLt2cdWr1CiHqe1UOjjfAuSmqrRT+
iIp3K6lov9WvegEpU2GpSdxFAOw2T7BRILFCxTSgPLBtBhWiD+p7h80QmEQoCuoPlCjWjcnTPTxn
w9vY4OnBcxonhudEqpzAx/rcAtOYwYZFRDxvoPMWCEBBXYryfpcP1t6VlINo1pgX7TX8ldCxhWXp
rwfDeyyLJ5gJB+QEVy0sxfG5AZ+XF2wTiAy37IJCGqxHZs8Q4weBWpcZHmODAjQ6YXR5ysLcKIOx
scSj72PYJhbIYHbwqVxseI9Kf4gAgKXffVRyCnWP+VenPuacGpb8XJcPudgjLzptgChIWufMU+A2
SHaFY3OiKPuxPaOfuUvBrPviIZp8p7Mn1fS2oZQ5JEjHsFtZPlohKQ2boHCb+yYivyx4+6m2HfRJ
9C5aqc1G4WDWsUzB23Qcv/WleFBT7RBZMMwNeedrQCVbG52LvWg2jgLwUwCAN8jumt6mE2cTr27S
en2TkrcBiUql+RhHoPfoAbqVBnv9McmorxTRq5nzNuozulwoMSFDXeEvLUBD6vQj6Oe137hbHY3W
1Mf+IwB6jWen8dKjNRFZH5H0NGnPufgYZM0kypeQUZS582GF5IuUv+hCj3zFvRaDEjKNfSMDAeR3
95jsoEOxUtujj/KVl95j+vHiluhLYjyMWi06nXdho4KvDzj/8l2Eu6FRfah+vBVa/6lsXjVYzPAV
XyofAaRA2GOP4TRoqWZufwrlcaO1iEyr0aFNPpo35Vcjsfpht0dxgntytxW772NK3w9Wn0D+DPJZ
rb27xogQG4QB3ZYfHs0c2DubSPylQjRouZX0bnZIoQR16JN6Tb5rS/ehR+ColLcq26hWe9ucAzDW
Ijsz0EAMfucW9wl1Fw7PWglNDGGijJuc+lKk45ZbxbYef4vCvQi92BgMnI2sddGN/AcUgSb7hQvO
xjf8+0oeDpLO/1v3H3ofNw3jI4PZoDf1A7DbN/QuEJlVcAmq7rqeciS3r3Qo7cSL9sEgI+tmOF0s
rYOsgguWrmIoV+gUbmKT9i89b5O9AeaOPbbwbCILPmWFIp2yzv13eM7rUXEPQ4iS94DtEo6zXYex
BzQv7mNKae4F5UOg3aVgjtFC0OyQJtO4NcYtrvTsGGP3jhO8bbAJJGlpK0plV+Gjxj0rG+BT/5SE
Z3M0NiHC1yowIEUjMfGSCjFQHnYBshuFQnGH+z8SiC6sLl85FePRE8MV+11f8PlQxU4ba+V6PXab
VNh076iBu067Q9x+dO2r3+Bh7iFXc+zRl6rNf2HJUYmQz9EuxLHZKyAOBHeJBAYVrTVLpJKbGTso
zEdAymgj4avZdVu1bvYQxdhhupWJsLulsf/4vwomxG9RSfxZGg9ZQc6MYrCnYsshaP4JcqSmW+48
qMlG0bixMG2KPO/NhDHSWkhMN+ouAAdbIUuN/Iyd+lQl3GRdYxCHuKDjy8qqdGv2cL4o7tQRd98I
hAh/15GUN/j9CEWq95nX2lh72HIfocxvgFYWuO6y1QzqOhlxAtaeJ2E90XuDJcia6g6K/G2Mf8XW
T7H+lsI+KdVskyWowWZrEY5cglKEi5lrit+5dgiTkiTmg2AwNdY8x6Gt1wbeysBFg4Un8bX6Ai08
w5JpzvPP7FkK4DAp89xoTxUY9Mz73aToPiGEfvspeq2WjaeJrgOmRJljjv4VIYM0fiPyEIVrhI7k
ZJy+VOaaSj3z+sxljFl9Bn4t6o4lMZpDsy737SO2mQ7n5bjVDkw20hsLU3e12HUZcVab8eM6adSR
iJ3dO95OcUCdUfVFseUQPCr721N4PZpG41efwERfAL16DUl3wPfyVIEiUu38ccK4NU6HUPEWzail
6ZyqkF+m8yLcrJJnRbrr1Wjznfw9KH56A97e2tbb1F6qT8pXk+Mi0qyGh5i97/YVkao1lZF1cXQP
aKixd3ZbaYcH69E6Rt9GVIscdBRtxYZ46WSjE+qLuMWrvwQEAigVwBEgaT7XS9SiSCqUSduTgOqX
oLSrUF9C6Fyd1n9CzBFvAwJ1qVuV7cnQeCDxoBm1Gg2aneAZTibVgP9B31EQ8LgaLCTQ1QrURehZ
HZiP6YGqyVjq6/hbEe/qcl28KhvMyzfVpnGELeJ7aw9/AvUg7xZrfddKb5oB9AdOEAwAY7bR+M0Q
iyFCXCeE0pzgqTwNL5MY4Cbfib+K+8FBCe89cNIX69vtYV/d4CxdFoHB61OWff6mBYojyAT0VKRH
XNy7360m0kgKlib3WiFal0CuiGyirNHZ5KKlkaEc2GIC6LvwdDQnTHMbIzi0UdDFD4xVPmZrI+gd
McEOoLq7PcirvQzGKGtYfyiKMa/0mWU1NtBv6JcCVVLtdBNuYJmarBhxU9vhIX6nH/x2O+hUE57v
EBcxlSnVL2v9KMa52KKxQ0jWpkasseZVZfFcq4wftyNd+4agcEzSB5YZPLDPkYa0R4apUBErMPaS
di8Zz27/+3YI/VoMFr6qK5oCa2J+RKVKWTelxGhE7s6C6XOHyB4VeJwtygVdBjnV2GalxgsfCUY4
nkl5n1gPXa3ueautEzc/6KDQ2k7eGCMyB9nRTNAECIaDFWWrmmZ57YJyRAq1QMJHx7ER+0FkkxDP
Gau7gNKjiEFvZ+AtIVgbPbhvp7ucBZFS+q5TcZJ1cKPqT19+jqOdJrwWyrM33AkYi7gq79rK5wt0
tjJQatAVGL+/yl0ZyKga6PDFI6dpngOwtLrS8+4Y1ompoK5ePlrD99vTeLWRYOiqpk9zqUnmNM0X
SaG0khoCDehQKJZhvfjbPn6RFHUfwvqtQukuxRWtKTdD9IRa5laWBaSpKzz50nppRV79oBe/ZNbS
qEcBjyDNAPOhbgpos6EUbkCJ//K4eHqoVUlhfVdxLYh74QXs3SYZzHujUHeuhhKWK+1uT8y1o8Uw
VNPQxAl2bM6OlkizIL5nJikc53Yu/WiT19sBrt4PuMaJmmppQCznW8Bgga7U+6ZDg+Geiq9dHFD1
d9z2LnzQ7OV2mHJ1RBbRALlaojq/OQZtMihRJ4JPwEJ8HMy9T7HesnCf0AVbpIgpjK9y+1Mpdj4C
3aqMey0uFm3h4uLMMxc/VzE8BJa4rTOPr9Em6zGxtgOdCg8FpzotHRHZLpxKdqUOxY0nL88FJ+yT
vV6l+xDkU1pnd2FnrRcm8trATFEGEgEW0UD15nMKW9hRSHHBwNT36EFeozkU+yveF98mMPz4EypD
d7d43bqWrZdBpx91sW7aDAkfzGS7k2ZGeyXFS8h/aipl71MeCMV0JYg1Ym3xSgEIY6btpG6ylnge
hRJglGRwFubg2t5++XNmy1gqXRnk+MjPgfwEKli1jTvprr0T7Ojef5BsuuMTpXa1hDVYijtbtL7o
pllDfehUFt8SSLL5EBz1SDlk2RL45WskQ+UqwokJKNn88vDJuxFZJS3krsc2XyHmm6xztd5Wub5w
k/567ZoCEYZFLxr82+cviyNCpxkal0qRwi18slWJnifMv6bUVqW8R69ie/vjfc3fzwFncxhmMedb
RUDENVAxk1aZ2i3sZtOB+/noJwTYpL/vOVWccxoKVRxLtOjak6aje6AKK6NFwrNs7CCK1xpqSLdH
JE2745d4fCNVBdsCvH12u5I9N8J+xmomqAY6DjWW1ivjV+9I9wh8AQlTV5CulXeF3hoat5tos3R9
/bo8GbClQI7RTQkM7mz7xhDCdEfTZ8DFuUL3r5TeDWnpEnc1Jf8JMn8b5KMRiDzzWsAT4UmAMJqt
LC5yAnjBlfUyQkFDPE6K1pYj7Rcm+OuzZBofAOzp5SN/uZ1LioenqKY3JwXDu1YZn7ysWiO/gd9T
vatwt0TcAoIyflJwERdiX8tXFOIU/AKg+3CSfF4gujboAnWS9gRvf3UUVtpO201EDVRwnOjHMn7q
WvJexJuz06xGQFi39Xi259HKbD4GdIgzCxt3DwstKd3cHt61zFEMVooqUkwDIf95dIi9YBUnSM0J
HyfXew6EQ7vE8buWN5ch5M8h9NYUWsElhNDfWVb+UCfbIKXi0S89Xr8+cqYVyKVOUlgCijq7hzdu
mEICNdsTKgv28DPdJFtpi2d94tDfXFgN17LiMta0rV4ciHpjdVnWEEuG9eEWSBd1P25/GWk6yOe7
ymWIWeKl2ESbZkcI8TzYE8MXKMhRAAfCnflJ3S3xlqc/9yUc1gUapCBZ5er5eUR1nDcIKgM+UbcI
l+0m0iCuSIs4pa+MT52vZGqaxS2QO8wcaSIm9J0xmPqLL0P2ldqUtRnf8NPEngJslPJn2FOLttnF
FubzWh5eBp59MsGoBllrIQZwVUGmoUJmXbfrfbUNtsMjho0IRHrGrwmk+B+gS6/tYJfBZx8zKsb4
v7Gs7rHnU1LV8Fc5OuCge0RbtQdlEzrTtx2YC65MbKb5gYZtAPtuI2+yH0o/4egfFnfWa8e/ysmv
SBKlbIhEn7/6EEsqYhFUt4AncDembk9fHMDRaNjGGXGO6Vts/b1JE+Jn4Czdp/5+7K9J9+/w1uyR
rubImBpD0CEehQT82jwod2jyC09tsup+Yem1Htf9A82+j/yIgeNCQlzNeLJ9egwqvEpmV598NMcG
p9fuRHFgIA8ZveD8N4gb2w2EI21zY23lVbChJ7ecE9dXwkX8KWEv9hBcBUe/zlkJ3SHCVclp98qb
sZvoE1ROEb9eT23TVbzNFq5H13eWi8CzpW70YoYaKUsd3Y5yn0xYOrs9pHd4tW37439ApL12pqkX
AWdLD5PCum4aAmZ/FMUR0pV65nbkMNQ1UKoW38aneq1viuf/QLbg6jZ6EXuW4Vg/aKVaMMvKI+gi
pzxBdDzKP7AbvUcMql9VS7N77Ui9GKw+y2mIVq7kxgyWnhnt1a11hyT2Dk1hGGs/yrWwxaBj+Qp4
5YHNvvrPOOclvrzGTbhvCTtRO+R1sOZ1vRkPE/Ebmfz7hbVz7YvC59C58QIZpOj1OXfRpcZiPGDh
hntt02y5Eh2tdXJv3ltnNI8OaBjf01l1hqeFuNc2cc530VREUbegkX6OW4tcDis8Uk7jI817kEk2
rpL679akVjv86DbKH7AagPLz7SIge7qnzPcqjWsSd3wCG3MWi6bxYZsob0+mmp0FTd1iOYxddbpT
PdkOO9WpJkigkW407BvxuN1YINgWhn/t2qGpfGgZwCSqH7Ph06urUqgnXDuolh069I9pDq+aH9K5
A14fr+Mz8KPFk/NaRl9GnWbmYqOKkMuVC4OoBb2d4il7x3/5h//mv04sl/EFbXfgcovb89JYZymW
V52nyhlROxt52XLflCho2e3O/wPUUHTKgysi8Qa57PYcX82wiymeftbFYMdKqhLR5eXdxSBZQJyo
xrYRK8At6v52pKUBzs6fRquH2KAqf5KU+7p/FZr323//SrWTLLkYyuyAyUaMRJGBm1oq9b35B/eA
OwFEAerynG1sfu/Cj0hcSNGlQc3OFiS13bBD3vCkWxia4RQCJuz2sK5+IOqUE28dyYL5YxdbM8FM
kqI9Kdq9UKKx6r74+b1CrfR2nKs7qqapigSdVBGleU8oiQMgf0M3TR/E44dmG7xQLOeKao+/MQA7
/R/DzQ5JLOn6NpIJ5x4RIdh5B+8+2Ut2bSPdtdIXsvzqkr4Y2+xUHMIuF/R8GluA4G7xgR1elTkL
I7p26b2YwDmVpOlcGSVcgrQb81ChVNMfhO1ECNUWVtLVGw3WdJSvdfjZmjpbSm0tofOr0r6bCoLt
Pn+eyi69LdkhlMZgsd5yhbTCyrqIN1tZgjdi0pxzFujJSQFtUionbPBWUXanFy8ihU+kezeC+N5w
11mY1Otf7p+hzhZYKmuChF/dNFR9q+Pn9y7tvDWg0PXgiPfWa+Tki0pA8vU190/QWW4aQl40MS5P
J/cdCU7vDqi4aOOn+tBukN20Y6d/s57wozsOG2UNLJKTT/6eP8Tr/MVztKW8WpqCWfKWbaLjVs6v
8fetI65Tp9j6j/kb3mdrycajfGX96P93q/PfMzAvywxeaQa6D0FiamFize1MGin1obg3N8Pd0l5w
dRPVeY4BSeGa8zfdL84go5KsUBVbnv75ny4EzuU+LWTRtVsx0jL/jjD9gosIpufBkhUZDu/Re+zV
zviwaU8oL++lIwgGSk1vtyNeuzBOPA+azyp12Xk/BtlGrVJSsT6hIajaVQ3lEYHfPH5A3iJfeZK7
sE6+6nFSZ7gMOEtZqfbDlMtrfcJMyylQ6U1leBcsHkDJKgZnQ11hSAL6MJKsddiDZeSxPRYlxhtY
q9bpTkq7Y2yh8xH0CMr2uNCbfvAajwcl6c9Z3N95SXUf0ODpAdNrgrgVQceF1lK2X0t2HYtbmZKJ
ykN1dg2S6kLNBbFjHH2DIXGHRv5Lrir27c8zLZn55fYyyiwfWh2l317r65MeoDHqRpOc+17zXLyJ
RvFByx9yH65BNi6U0a6FNXCmAOUMLkGa36knJ3SX939z6vCBSWIevKHyoEf93seFJqqOpaYdZWr5
C8lxtWLPHV5RNdEQsTmbTarVKHntqXF9qtm1QwgCYmaIYG67nhqA9JF4SIXSaPe99mcnZXj5ePKj
1nnrsQo2Q0BtKsFRzvRBL0sRzjvGunSN8+0vMuXn/IsYvDVMCWyI8QWy0TeGnGlqVZ8G2T8iM9KJ
f3QjXKkqTDf3A2PChQy4tsVfxpM/7wiyUCOUmzT1qch/NSE3RKzvJvMVxV262V/b3S4jzSbfbAI3
NnNGZulPSfcmjgub27WthmY2JDaRYvAXtEmRRyHoZ0ZiRghouf0KubeN3JSOGgKClgH73/5S11Yo
gr4UTVmfpjRPpjofQlAZY33SWsD51bPpHsL843aMv92Vz+lgUqWnRce4JrTQ7Mzzc0lFWLJqTnXw
rpcYBXn1cwEvqY8xBE7cx1q5C+tqZ1g45N4O/TURiYxmviX+7YDMC8M5/nZoOrXNycP/yNVlJ0qk
RzkAtk4ZvwnLnWCav26H/JqLn0PO9m4NM+uqbRu6EiM1hB6g+sh1bvjZ1f/zngGRDEWS/6IeQCh9
zvoKGS6jyXsonQfre7ONjjUX/OJbeljGLH5Nk8+hZnfGYmhcpM4JVUqnGtEraUhWGfSc21N35dXy
OczsfthiRRGYBWGE5/hbteLFfGfZ3SbbNycuwgubxtKYZh9qbPuyV42uOVUI+gZ3kXqvNT9uD2gp
xCzxe1cL4lAhBKanAJfGlQiIwwrMhUV85bH8ad7meDGxGkuAxsxbdy7x+uVSlG31byglAbCnlDUR
xDEN3d4e3NW19U/6KbN6jji0qmxOg0stY6sGmNDE7gbnb0d1udkX2hbzqt+3Q16fT8uypirWJMT2
OeMtz1JDU62bU9/zSIp+G25lN+a/bgf5usUzmZT1RSTKEOCdowpaMVeyrv8b5E+c39XW6//t78/W
klGnYTiEbBAuBk8DhrjFkmbn1S9zMYLZMgrE3hoDgREExamEzJQnKaYEb3jfWQIkLnrPt0d0BSP5
ecpmS8kcU0XGObE5gawbuH6tufVALYqd8Q4l9gOCiM24yc/BMpb66m57MdTZCvNCz+0RvZ4WMQSQ
Vb9x/3h37WO8cR35G3GTeo3U5dpblhSWv9xxPo3ZmJXK/aGRrCBgzOG+0rHfspNDslW/advK3XIR
3/QLe8nVSTbo9JjYf4sWl4PPyd9aUhRabt6cshoamQw+Hcesrm0fAtnfScPvgTJmOqJCKKCcM0EE
cSY3FVpSRo/zl+EvqYrMFiNYDSBxFHMpaGtX1kkli5PNI96F9MDw0BlXUfKeLmkbLgWZLRa3NDF5
9UwNN53U9rHeS6TnwV1S5FqKMptaBWh3OsmMPgwSWtDVL9Tx7Jjm+O1lMttYvkzYbJX4sej6zKf2
IMNyEloVEPPb/zyChPoqThLTxjW/zVWS1Kp+PmgPGHxDY7OwZW/+Z6fm30FchpgGefH49kRxAPw5
ag+18mrAOmlfzO7P/20U09e6CBFYKoD6jBBi8BzGb0WzVA+ZbRpfxjBLqlbTO20oRO2hOaiH0emf
B/zJ3L89bDbLnyBjVr25ViAEL0ze/Cb8JfIs0QYty0xLkPD7rK2J3I5Mv+i636VuWCkd/oKx9hLj
bbByO/P35Kx9e2Kvpfnlt5sl4H+RdmW7cevK9osESBQ1vWroyYNsx3GcvAiOY2ueZ339XczZOOmm
hOY92dgB9kMDLpGsKhZrWAt56SJdZqw7VJ5J9qCraPVKBVHplpKfy+AcchygbX0AgMJ9VPuR9cwI
QK8vgq+7/95D6DcBZQra1QxeyUFfpJatYWn3eOhrX7TX1u73IGf4Gd42idO/KyegQ9j5F9R1euHb
m3P6K9mc9pOM1ok2B9o9vJAD1vld5DY3IOJ2czfyRB0GW1t5vlDODkY0p4OaFMLy9BseV3aOIX/B
XqqXl9hqPZwlxGEhJ2BQ0e6Bd+U11gGJi8fhQBE35sMerfjWgwiKX7QozgIa9Lej7RkOXe/QpoFV
ze3++qJEEjgtlyWrk9FRiG0LQUAcgNs1EuA/b/mP84PhdLzMOx3csDgYOvthVNtZp3tDhNYm3RLV
qrdM9o8oU+aiDBN9tr1KmKg98FPQSeUAoLc4Gl5I7BBtFjL0ro93fb+7vokiuVykPeTgQpM1KIaV
AjU4T3Z5RO1Mkr1/J4bZ25mrj+ZyAGgQbFlD2BgAM7wF9EqRdH/h+M53kZnBmZgBHOW0LLGLiTmC
sLK3Q+DITYKz2tY7TA8iqDIxUsJtWQfSsTFII/2+7UonJR9R83Z9s5hanaVR/jHWPwK4zWq7AveE
Fer3BuDUMRbjzJ1+wGq8NspcMg1ukyenQRKY07ay/5HK7V1gVDQbW0htywc8yQAlmAPPfQTPZny4
vj5m+tfWxzb47JRGELhXVoENlAftMa4eBzn1lnBwQ8T2PfGvC+PfzKvd5LxrKxdaVlmQ1gBmGMxq
O5RFdkpuo44QeQR06G7xAzjiorr2lsc10OHJsMvRrMhH8XUTtEmuYjsl0Dd71Et2SM6HqR3uZZSf
Qsn9fzxVtoz5XCbnEaMGqlMTyNTwNDNNh3opyJwAneqS1+gpsAHdoh0BdCvY4i19PRfLucm4AaRH
l0FsPb7RyjoUALyJcJZpVtxHY+zGPXVjsz3+xcGiuq6j6A2qwlXyeZmaWgqBYITVhvdN8wzOL9YY
R93AL5oXuJkbcS5pS3XPZXKmaZQhRdUL7rJELUAZGD3W96hJ7QaNzy1Qca8vcXWe6A9GRzlgq5H0
A7UEZ5KZlKaJEvW1H6I0VPbTr3oCdudIBAWOTTGGLBs6Mi46XNqlPWK6U4rooNV+18g3pXmTDfGT
QjqBljDlu7B6tpgzKdzWAbMgMwDIVPu0id1Rfa3V3EZCwZaApQLS70/QjAq2TySR275OMjUJTMu1
PzT6l7L8UPTFKZbOlRT9qbcAQyXVzvUD49/uCuUWybm2ckZbydKS2peK0IkU9GTm0XiQBtWJFcxg
M7yeCBOeabSnQbM3dPJUKJNThMqx7qb9BFiP6x+0cuq/vwecJATA75qic6YZLZgmU2od31M/dloD
kltgWRi+NYhSUds69F9BfJakX3KzxAB27S9RdAjnI2CIvCV6vb6a7QP9I4RT1AkU5nkwYjWkhN+2
wMwLYKSi+9THxFNknw66fV2gaFWczta0BG16glVZgGah8Umtq51Rf70uhO+x/Udp/iyL09O5aI1+
srAs+WSmB5A0LbbyLf3KmuibBVz2aOYJMX/ojAf1+bpo0fo4da1nlBykGOvTGeN3eg+oQyekgnCG
/ZG14f9ZHvuIs+s+mbWRggUQhj+Yp6oOXLkovOvrWL8VL/XcYHZwJiMEuW3TMvWDM6GmE8x28at5
6Pds9Cez48FWczcB0THgYYMnEfzC6lLghLPfz4RbY43hYcrOTwe5UFQ7cwvVjAAJUwE7RxBYiI6M
2ciZsDpMJoJRIxxZAuzu+FB1hh0Gj9f3U7Qizm0QDBTrACHBdqoEzSvy+KiSR13FykTcPoLl8O1X
cUAHKWTLaatwVw4/loweAOAgsGOBCvL4vUnSS1IjsxMaoA2Ay5Gk9+s7JnC0PGovgBlLTD5DQg0e
7Drr7ADASTpRXLUc/tdX6aW6mZy7KPUk0bQIWwbebZdi9NsAFBYN78dRxDnEjvmK5fJ4vW09g6qb
uQfaAZqJ4E2gKG6UfQ/IL7Q3OjJQTBvRUfHg8f94w9/NFmgpWHFjIICsAMY3QigYKNxxcSaMv0iA
gLPJr84DY+8J4GEOUJUeJTEa8rai/BHOWdeiFWnTqRA+JW/KBOilsRLcyNshgsXG2QzUM9Cid2nA
I5ojUqB01ugNDwIA86c37d500aQOPlVAQiFIx1wwMNEEfmNDQZFVUGQW5qE8z7dr1aGeNnqI8KuJ
8cBvEJ2HKO269fRy3RA2XAfqJQCZQPkfjMZ8DxXQqyUrbmEIsVp7Y1w6Y/5dAoRiJD1oyiDYzA3v
cSGMO66MLm0YEQijDcygOGgAtUugKdeXtC0FCUisyUCpkzM4mmYTkGwpXO78IwUmmpEAqVqUL9s6
H1T5/yuEu4rNOA+Mgt2SMeD70UFv99M3snyEpsC1ixbDqV/UomCYRgj26y4F2PbPEQCrBfzV9S3b
sCMczJ/VsNWe3VKq0odAP4YUan0Zp7uwqwQCRMvg7twkHg25jLFdnfyt6O9b7RcO6F/K4LXLLCNp
GlR2r8tAysP4XVDZavhxfavWCQowgp/vFXfZjiDpMGkEMZ07o6iZt3akACxBezJ+DF5VuMAQTh1R
UV+wf5TLN4LnNJExqFL7BfgPmuyxgTbosqjBUSSFC9gVDeOhtQHLieHAy8nRm+cGvU7XN1AkhFzq
WmeVOZHRZuTHpbJXixEs25GDsU7334nhvEAZWGacjViLZO4LwwCqHgDIq2//TgjnBaQht2hT41gs
AB7i9W8vcWMb8b9UOf4OMpteQcs7xDTghjE/rRvGf9Hvsjeya5zh46/uVRSPMVFL8CxTVyPc2rKU
MxCUaz9BD289fCkXwbWzDhvYODAbkgQ2lqyCU+tSC1QrT9OpS1p/XGCt5aA/ZYXxU5FmoAxEXkYD
kOQ1gCXUkl9LVKOhku7GxXJJNx7HfL6Nc2ACVeDcGo+JEe+vn+rKG+Lb0HMH7m7MvqGZk2nwmTfs
S+RszLBufRktxXiRo7i9eNdFrMMKJoOylbO5r1U7dlxKambFkAFosPv2Pj1Mh+BW+Ubd3tU+8/fC
Cd1J5IQ310VVg0HjA8KGD6u1dOzSIoPMECU6qXo3RcGESABn2nWBpoCaLYrUnyMqPFlqCCIIkQRO
bcoWrPKqDglJVQKK+bsJkKXrJyOSwH4/O/yxX4LC7CFhKJ612e/Cz3/39znlmoJ5SKaBHQIevOnP
zFD+5QK4u7wdaZE3hB3CFHsNGidaoNb8xRowt4iIUSdU5SGvenNp2sSCCAsMIFL20SgiVSXsqrl4
yzD7YPEoCjYYIv/9+9kx6HLT5WPStH6LEp473f4gn1qPQZziAUhvrvnL+ArAsNyt5x1oqh00oAD+
3PibZZ59A7lUhQHsBcXY4BsWtOzIBdCHUyEnJVPYa+vkFHqe4yQ3opatM9hjUj71hkOX242XPSUg
paoX4WATU7C1RIBzAFZGZT3yl6sKxqVWMSTe+vnyw0zRX/lLE6XINm2I4X/8RwQ/gg8GDOwUxaIM
Bb0A+YdUPv2FAp4J4AIVsC9Omq5CwBIudo5++zYTmRHP3qqg9RpXIADTWF8XUHA4Q83NcGpIsHS+
maZveD89yH30EAztjZRmftV1mPQYXFCWHUOl8+RgcHPAq4FvxZmNzq3q9AP0oq9oX/oaL+OLTDJU
HQrgFIIpo10sAA4PouTx6vnPPhjTiwBjxJjKqvwwBkMRDIuKD6bA2etDII5Pu7pQTshzeaT4YUbp
kUiR4IGy7p2BWLQG4KyZK1hRqhlZXU+K1nQ+RgkMZBi649zJOxN5ZVWdXsI0AVlp5SLbl3oUWFDX
FYE5M16ZgeKLgR605rPKy6Uyk6VscjVA8WORMltvYaa6eaBNeFNpglBvS6dBQgr2HkyIauj0u5Rk
lX2wSEvZ+YrcOaG5HOksGhMWiODRkEI9oZPe1Z1Pqxupuc+nX9c3S/T3uc2a0aBotbTofKk90jCx
Z4BMX5fAd4r/NpqzXfr9+5nbTuqOzlmBXUIZfLnNdkt5qBMP6JDueMwwNdGjaiwICbZV4L8Hw2dK
UGw0MGoF/bOGwulVlvd8GI0eQ0YiZy3aP/b72eIkOYtJXlQwMJQQ6751JtMSbOCWc7awgaoJ1mhr
NbxUFA0YZNHI4mvzTdaNhyV9URsh3p9IChcilEFj6QGFlAZYEsgrFTvF+m55HUYdNaf+EoAbPfUw
ZJ0LKpebG3i2Oi4L0I+Kit66tPML8C8AIRYEGAJlIOwhvHIIZyK4JIA1hRLYKiCCPtZv81u/n37m
iWsh6W7XmGx5al0FyUhMOgHwXWLMSyD/EWL6bZvB2VdwzkJL42SuAnzFfCJOBIIQO3DZFMjsNo+x
/z83pDEP/Eca7zfaQptAlgu71tVntcSIlSQKu7euFgvU7VBIoMWu0Og0YpZ1oCedP5VW7+RT5tZ5
+TLXYNHQv40gnjJp/UHVSnC3bJg2hoSQVWawqshScvqiW2NRtlbX+LWRO8Rqvkvaa2nsu0D7et1v
qcz1cWpzIYlTmzG3SGfFQ+PTMQQ+ftPs43wMnLBNGjsi2Tuw8MCbpmnyg0qKz5SQlzn/VshxiewF
vSOmTD1imF4RVy/gzn7qC8QB4yyBRaZI3zJQNwVNPu0Z/5Q+vC5xd5CV3C1yLbPB7oJEFfE0AOJW
QSSwh613JjBNKCGGoqoE+flLnyUHZZqFgN/2G4g+xRX61CTnfXLMV1AUBrZ+A8ZHtxTY+ZZU1uSB
6Us88AF2y8VOGL8E94eCGLN77d/it+ShPKU/KgDFf+qWDYIxBO7guQGz+v/uPi/kco4N1/Ig9wbk
qpY/aUdl+Dp2orWxHeNU5UIGp5RWM2aS1UJGcpxuMxdsFxH4k7RHBn9hfgvFAwZM93iBmDuUDVQC
MAnIw9waeIPotLca3/xKQeLgqBjSX1zUK4H0VTrBr+hz3o2dp32Qm8gTTWNtuGx0zgH40kCMpaw6
EjqipNkSYLXUeLXyg27cXbe8TVU5E8B3IoStES1VzwTsCaB3tJsydUOv+AYesz16XYHDmDqWO+8F
Yjc39c+6DC4W6oBzXZsdxLaestNuUy/+KEEUSA8AEbcQsJBd5gXzLaYvC9Pr7VZQFNy4gc+31SCX
Zhn0VZWrEsTH4d0EAIDuVh2PgiVuysB8NwHbsYniFW+EckJHM//PEl+bYwoy6dAz7qldYC4dtp94
zVcR4h+PmsECQATIf4RyFkhoDbKPGS+zYdcdZd1J/NxZ7hkKWHNKXVnxRL3726tEfQ7II+i65Rmd
O4CNqKEGgWbwoGtfLBUUfyJE/W0lZUXAf4RwkV8RYKaTSsgE6I/hIffKu/juSB7ILwbYqXjRqTQB
L3j9+DYN70wkd3q9VLVSm2FdVfBozQcV1FPXBfCAI/8c1Z9FcUeVjqOFQhkkaHZ2DA8tcAOt++UU
Hbo7EYDZxkVuEMXEf5ijAVQDZ21xTFJcdkgY1ahMlxqDC7q1wte2KgS7tq7OsJrfmSTOsMowyQqt
wkmNEWipgbgNWjaUYzCnbYNn1UbTWgw2RzHq4JYansvl7tky6ZOuUyEXkMCTmx4wY/dTPeROc7Mg
gmiB0puc1FFIPywSyylmiXBX1QyWogpOff5QT9/AJi3QE5EMThOzZclbY4YMNoxQFm7kgLLqY3oy
9ugwQUkaBUlQpHTfr4vd0n8Wr+iYWgGHDp8ADCKtWQJaIAkf3KrSaAe6qIS7lbkA2PkfEZyuxLTt
OxTRkIqtU5u0taen874C3HiiAhZj0p5z6Znq5Y2sVyLfzP40f6efi+bURadTPGRBxdL/g1s99Hcd
pjtGtwYNcLwTFQ9FW8kpSR4PMVl0CJvqEo0upT2KupzWPXHM7M62ktORDpEtDWcY+LADq5Jkx2B+
+MrgbChQL4A82oHx4B19pN9Eb59N5TwTzDmxRIsb2WqxNhlsdmX5NlPFsQqhqmw6sDMxXNBH85IW
GSuddK7sKG7qYdBZA5HM1Dryw7ibCeJ6e0I0JoZFFK2Qe5pIiQR88w6iQToboDc9R2fh3QJc+spr
QchxwGvWzfZ/c/2cHyh7EZ7lOoI408IM5N5+DVoiEt+aIpgWwbL42Xhwh/daIpWtnyICmgDTW35m
oqE3dipXrOz3q+9sEbQ2zDxgBj62P0PtUU7xdiVf2ihHF3O3u+6vBBqics5k1jtw0ilQxCIESNj8
LiXfaAyyQrURXHGijeNch5mbRm722Lgy/mYVdwN9VSZBUE42ZaD/iJh4uRqrNFSsZ0achQTxztjt
x3T+SlJZBtewedeOmBuvuieqz44FDrwuVk9R3ztGALLCSAHfMorgaua2KQy/Lr3OXH4OWXhbkezJ
GHM/qAPHCtKPxMgnO8wX9y9OAQVlUIYhGFyh1mdloA+DbLa+ggCjO+AL7V5/13NRdWBzg/7I4VMu
Wjh1nVZATr0QjCSrnpqdVHkQvFJEUriwaYmMrMsSSJkKE+yD71r4Ch5w+/qWiYRwips21CwyIKD6
RRuCvxQU2u13tXi6LmQzggadgGEQvGQZouqlP2nUtG71wEJ8hGbA5IjO4l+RU+91VFVQ5Ldz4mat
bd7IByoYfN1e3h/BnPucO3A26QkEz8hEmA9J/U5Eb1iRCN5XLn0dWQ1EmAB8QvAJkotTY4lSw5sO
5s8O8q23Stt2GHGFlBQTh9M8gmi69DTwYmbB9PzvTouP1zH4MDUoHkK9Ad/w1vxiNVcwI8e3ycvk
dcAtkcAaiUFpES7QujGcxRFni+SUsQb9dzuauHbiTzCvq8+aXR1zEFsif9oCnBfNNXvlk4JM6f8B
qL51jCrKWAom9FHc5uGQurlXjSlQWr/P6L6ufwyTusM42l/cE2dSVqB/aYVaoILGl6yFh4wAxDne
yED5rUR4ypvLUWRg4jMmFkxkX1qcVDWNlJXYyjGs7Vh6qoYOnCGise+tKxbUEv+VwplX0NEuWkiK
A1Pkozy86dKL3GpAw4+dqPx2XS03VwRGCRl1RpTl+QnzOk56PU1V5DKH2jXAed2qQDLF4Nx1MVup
IRUz7Kw7B0L4gVEwqIZWnUvIt/XVbR5FdyUwsXKoYw5uddTQXoxGhNSyKRLoy4CtQ7/vqgtXllpN
Rhq18VvctSGIUMYZQMSZ5ERT6kn14uWVqJN/y50gMftfkdzB6UFMVHTHNn7UK3YAjpM2fCrqTwxp
C+4X0do479h2NTAxDJxanJJTZDT7OcYOjrsMA4CT9ZrPog6ezcQGGAERv2Bifd29NqZ9GPRzBJdf
vJRNfeiGCeGl6Vl6d1uH2c0CSuaxKQExnRwqJRIkiLe0FHkoGdMCiECQ77i0uzYEr/pQo5QQm8lJ
aQyMn0+opwle5WzX+ND2XAo73rPQFrzwtVkmDSuNvOp59maQYpdF1YukJyetNJzEmJ2gMw7XTUO0
Ns6nBFkQRbU+Nb4imV603KJYDWZx0dtjy6dgLJxapqLq6Kzgwp50aknTZARSKu22C0HlDsyIrHVM
qwU/qaiZaXNNZ9K4K2dBwjJLoqXxpWU69RaSlGbnjMPH9Z3bWhNGQlEpA9Q8ErLczk2WpDdWg1JW
JP2IQXpcqdQLx9IGCuSpHETGvV4TcLiwc9A/cAwBTP9SO8JoMa2xsZKHRfns69vGBElUIgoc10u6
FMKlFRQz0iu6JOmDbFbOlH5PehCKhNQesnd1Gb3r+8f+2KW+XwpjKz7Td0Vi3TglhGkArIyTH3ko
gAnYyAZdSuAsKhstJRrkMH2gWvxFSaIv+th7VqCBlLqEDXf7AG9+NbDuqiYWyRadF6cdSqx1Y6HH
KTgkHcDGqrflY1/bw6F2QedN/ey+cybggwMk9Pqubh4hdB/9oIahghPuclcpcsxSl6sJKECBEwf2
rVxKHV1LXEBbHmQREsPWKpFBRxFJYSVdlVul3DbtkOAGfxhikISEpR3GGWaU/kZVGAqdjPKjhXCB
U5VKNZNqmPL0IW0thy4jQINKQRC39r5oNmJBoszYjVbdy80Y97PUYyWNNaMTBKNj2LOyLY9BqTr4
1S1i3ZmFc35bOgp4AvTt4XJBDPT73X5mBcnSTwstpPhBQQRcVEbhoFM7tbO5OHSA8g3Gfh/EdIe6
z2cXqK/XlWX9htNAtWuCYBRFHmwsP53cgLxjHGstfohuZcYe5fSTkztqv2Os3NZn4wD6ot4bv66L
XcUPkIpOaSQjLGCCKnwtuRgtOdatIHro8+4hLSs3AbeO3mfeqMmnkYBmJvl5XeJ6oWg1QNaZICzB
wJfF554HkhqqZCBGD1vV1obRLlU0aKeFN3UfmR66nYxZqU49jHgAtRUBuxAsM5AwazRFeDwHlkDd
Vobz+3sYbgJmT4DeyJlpF0TpGGoI5YNZsuXsJcpnm+qia3f9+LoUs27b1PqkjZFZmkesJEeqcVAe
zEA+kChwTbO/Cw3zzswrpwEGV5uiu0tt3XI2jrVK93lFvVKvUF75ev00NhcP+H30FwI8AsgKlz5q
0SXLnEBT7i9ZaafTndG9WUIQPxZSXFwvWDqAmwGMLlOEHHwVEXhLWj1gEM7PEopDzOxuQV0jNZeH
dlLdRvYbUwEjsfS0SORISiF90lo+UVG/xKMGXLbrN4c0T7MUtEHvl6N1RM+xa86pp4XgY89Kdw4m
V68lv2rG2yaW9uacCeK6df5eR7KXIUpgLkDGs4BzzXNO86AxjN6voq+NEdlKXHv9ON9MJqbO2q9F
od9lmbQz09oDyBJwZp9VA0Se6H2Y74xIWJ1f3fbsc9BuAMtHLRke7/LM0RSgkykye5SccB1WC/gA
usgOTzpaBGY0E4avQBAAoqkgV7Rh+JALgwfIKNp1LD5LpbVJ2U7ZMPhTLCUOEgK70EDtuge/Wij/
KGjsLgk5ycPwVEkPAHa3YSF2gU8k7eAs5dt1zV+7e7YNZ5/DXOOZu4+rdJLadBx8gwLAc8ycurQc
E7WVfvim5bodxRhyU3InTIWJmC2F1Ay0fOkqG0/hW/zHVk4zRe8HvwNqbI3ZKfAbYyyncdt+tjU5
dcfsTTUyX63l49h/CBbOYu5LcwR+O7qv4X8RLACj+nLh2aKrnQSkdD98M/cWsVF03DHyjRDgpSEq
ZKIq0rphD7SB6KLDOtEktW5irkplUKM8Hfy+0feFpjjzzBQunydnpDNauSJvopWrJlpnY47mMZ2j
vYiIau3oVHQnY9E4dQsNN5wN6i0dZjWben+aAHgEQjP5owlEWcRNIVBwhSCCkPEQudzZdArUmjXc
+DH9TqXMUyZAvaUiBuCN/WQ5LooeVgYuvgoV5Jg0RmmqKMsZZWRbvZa5XWXdp/Hi9OPohbIGmvmy
+bEo6hF9FXdqVB3VWNBkwyL2Sy2iMlA34UYwQA2kHKbjZ+YD3TJGfaS9H+GKrtX4gCvgNOnlvi9G
waN/w3NAFpCj0PyisfIDJyuVaYbPQJF8kCe7N+6nKtoZNCsdbTAxQkea3Wg8kAzgIAnA6UgGWJuc
OnHWuiHpjkYhCmHWHpTKqH8ghMGIDhvVuVw7igZSES9Kjz7Y9B5DM+5iI/9XvrNirPFW7XU8qQWP
CZ4BAZxGTCYaDX/f06tIrU/6Qg6Ry/Jrr/WqAXQuwLvwy9qWHPM2+ewym+yARWzTQ+xabizqBNo6
boKAjYIQRDEI7zTQ6ihbeRuiPbsErwYALstFcVLrlAvbDDdPG9j8KjqdMDQNWMTL3VXmGaSfVc7u
J+199iQ7PYUTcLuMu9EFzrLf7PufouVtnigSubBdhf3j3EMzqbkxqhR97nXojMovXX4XeN3NDUSM
jXEOE68b/uHUBWOdWaXeYVXFcyh7rYPE+3AYHPpu2srbtDDE5l37U5RIWDeNMcU5E8w+7MxQNSWR
x0DTG7RUVs/F98wt77T7gqkLIJAmO/sqoqpatwn9lmhBKIbBwfrFJUhiQ1vAeoQUISMJfWGIoeZx
qJzoBWRDjmwXd5kTfru+vWvPi4QyhW2ARhyUUnyIpUzK0Od9i870HDwf2YMSoKmlFU1XMy3gfd65
FC5k0M0sM6NZ6/wqhIdFVJJj0GMqPkASACzdUGTy6zDhclGcm0l7ZI4HC5MEZgVe5GXadSYBIqbi
lqS19TJwslphea5b8CdmspBIe/U2xDGerZbnxYz7dAnqGquVGUnX4lY7EGalLvJQTjbbAbhf3MXT
UK9CnlJV7UITlAq2zxSDwrAXPB/4OHVJ404DhmXnD9kuq2qn6F765Pm63mzZPaAs8HfQe6+vcO+b
tpwzrY5h91S3QTh0mFRzf13EptKANpmB1hEUKTl3NvXpQEZV6n2klY9TbWFwV/f6rt7Fc+SgkVsg
bsvPMHJcmUAa5rbY55yZuyzHlRkDg9CnCLDnJLI1UHLEIBkZM8HebTpqNutMkYpHxoK/E9oa82jy
hJUNu/qNOK0NH+MGv1KndwO7f9A7+29wHaGVyHKBCQtpBIST3HZWI4Boo3zEnNXBfFQaNAqpbv3R
3FC7++xextvopvhhHK8f4fZKEXwg6GIMRHyjP3BwAORSYlPHU/ARHYsjw7DUj9Oj+UxteSffygfR
vNqW9iPFbP2H5Xk1o9vXmRrrUtQDYuEnlXTbpL9aKgI23zJxZGLwD8dorMZVm37qtaiUez+IiN1o
naOFDzkq3z2hu3jAq6sRIO9sGQOGJwlIJnCMhLfpYmyXIonx9ojxutKMD30YPasGlbgaumEv6h3Y
XB66VVQWqpIVNPyCcBDY41PrS8lga5Z+Q2r0H0o32ZicOsnwSqFJbPkT1tODKjsya+uG6X5YanNA
aI7na3FccuTs7GQ3V8hjOpCN8Si3/AJAtsG7rqGb2mIAIBNst8CU4CPSvsmzCq05nU+q2O7wZk7T
rzX9n+vRsD1kUJAt/A3WxA9LyMXYWyXFpFIIgDJj+dRqTGta6THNnipM2FxfErvduMsWw+kyS2mz
5BHvXfRSauO+Qn/ZkhZ7a8oPAG90rY7YA8De9Po5VCsvMjuB+9wKlzBYQ2R0U6O4v3pc6Zpuqokc
wNSd2ZlfjJvwBIe2Cx/Aq+FGj6Lm7Q2FUWR0d2K2GHWCdW4slPIxGo3Gr+rvevNjRlbq+jZuLwiY
2cAbhQMz+AshJFU1VqwnQvOVHXXkj+Wn5BBMXRzZ0IDkxqKZ0c0lYVCapftAgcLXx4ysScKJsPxS
tTgZ4jFjEJV0NtwIbMzCa54xWiO9eHnJRanZyJLWdX5/AoZ29mye+ta2boovzU+ky1/z536w++fu
R/UhcsubizuTzIWAilrA0AI8/WK8SUardpRIBLG1kZnCLOCZDC7uUyeQk2E4vvEt0u6KOnHlOtuT
Ei07ZbZLWwAao+ZeDp84WsFFt+FG8KCHraG+b7BiyOW+ol87iEHhh4e2AooIRtRgAXMuFXVZbiTD
KeQgEQNSYNzlfLNJa7bVlCH9BiMjjY1J0ns8SxzrSX0y7no3fZjuZRsTzZYr7QTWQDa8CnRS1lj9
G5Dl3N6ONNV7oMN0vhGy7KexiycnKHZl5FVPwNHz0Axfih6XGwkbzOxgVE9HHRB1HN4i2iLPes3A
bLP1ZQFv5V30BSF0ZgfvxE5dLRFSbmwdIxBo0J+BwBYbzeVLzJrMzQxYNkCIAOXH2smgJM0qgRFu
BJqYfkKEojBwu9VVDuzkStNSXDkjEO3GobTjwq/ID1nYk7sVfSGdhvvbQrpLWc3olTQaFmwhSifR
eJ9G7N2loRJOUDHWQq+PMFRAgxFozfKTlQ3PCllOOanvNUM69OCusOVKEdgJ05LLu4nZB5634C42
sQPcC7c26ipGE67qF0W7D+ZyjxTZLpmjU6o+hWX2harTrp2IwJWvw5lLqcw3nYX2ekPiCp5V9ZPm
u0yTE6mRQM2BJBbcUVrv+jTzBNay9nawEJkArsnE/1AjupRY5lqeL0WgYoppwNxN+hho7nSjA0cJ
6LEzSpKSZIsGKtboVVAdhnkBelPAKREeG2SSpm5KLQil+/CQeskXKbctRzk01clyOo/umn1dnTRX
PoyKI0xWr9X6Ujr7/WyT1Q6k3oEB6aMzen7NMGOqEwLW7rCADNv6CIadrN1ZR5HgLZU6XzV3pZUo
xGqB+c+qlUO6ZyslB1N0pJvrQ2wDpjcFqB48gGO+GGphRpL6ezgGxL6OBhxu08udtnCojVSUJx+a
8NT/7daeieb0Vwuotsxsa8E+4ClujIqv3U77otkH8s3gjK6+6+4wb1FIiPEEtrPhRHCuZ8K5qy2S
AFsZzBCOqperuNmu0+6C4L11J6/cAU06OBT9XVm6wrfj+saBYBU1AbS+UuQrOGeM2a6gQoOS6uef
sxMeil2+N9oH407eFd54wEyDwGY3FelMHvueMwXWAIlLzAryZvmUaN4w2LR9QgEATA+WE1dIogav
FHGEcZycxTMP1V6EAb2RAMQ0IgbULcR/SHfytQFm00qmLMQ3tfpHkGs3fZg5+LBbWi3HRUr2eQcQ
nSB6DMhNGd6YwejoQC9vOvEY2oYHQ6IeDSuY0GccYdyxL4k+BFbXKr55N3rGbjm0yZ7QB8NhzBML
BpD3sXqURUwyGze+eSGW8yKt1A9FbzQKvAgLujMUJGx6bF1pn+90Q3jhbxg1xFkMVk/G3DVv1MtM
jSCPiOInRHPb/CdVUJORfqaVsPa0zkliYb+bBxUNL5a1Nockp/pEfrtH5j7yOzA+78odEKsPAk3e
sBwChEDWk4FSwCq/1IPge+z0jvhN67EscumA11ux1cox9oVX7AFv+RcSEWAQNKttVSrlel7GOaXE
X96bY/vYfet38UNgF176/5gCY6rHBREoE/4RxrnDKgPIm5GZxLe6eN+Xhi2h/N4OIrS3LQtAqItk
GQWB6KrhM5T0pQjrgPjtItkkkU7ttDxe37f1cwyZxjMRnMsBwm2FFFWIwIT8mo2bWk3cwRhdQr/O
ofCMNrcN2RyUlNFhjdmTS/8mhZUsoZii+mq6m3W3ux2OBgAeBwp9cKXIsR4XL/FiX1RB/h01r84L
DSzQf6BUoZx5KZiARllNhlRF5jFr3MY6djPG8JsvAP3wGi990Fuvz53y1nyvZlykjB8tefyb+5ug
GPjfr+A8i0Gn0FTCjMUnER65tZPkAFiIdpUX4gvcorXBKBAiNPsL4FIdx3wmmtt59L3qQbhAtA58
UIyiySQVGSALnK/tMfe8llKjLEITe9y5dPYwN7+XnM5Ob4fP8jl0mr0w2NzynABKJchpmYzDijvU
Igm1MpVT4quhZwHMNtpHTuyZrnnLwIzi2G2DO5b5yX2h6C33htFrJJlkE6jH/CNCRTRP9BJ3BGWI
I5j77n7Ghjc4ioMh+mNeCgr2G2kFsAdi9EJFFxQqO3wSew6lOZAA9wpwTNONg2SfLvmuUtoj6StM
ZSORTWpnaPpjZEa76w5iy2ZV9BohBYXWH2AIXJpODHrHbgggWpGDo1z/CJvGUwHnfF3Klhs6l8K5
odBsm9pErsuHDu2iMPLm4f84u64lSZEl+0WYocUrMnWWFv2CdXVVQaAJIID4+j3U7O5UQVpy+5pN
28zLtGcEITzcj3hOwPFo8lsCKtf1YEsiBHaDqqNCiFICnqZzwCaBUmFe1UCvdcOA4hNlToubvddJ
UEag8/PG7XTBUxPNMdTqzEe2MqcXv+e3HzAXd+G9zEZIJYpnbsKIVrSEB1wgsIABbKmgTlonN22S
HIbI2FbWGo1nGRzCjSoUjLF6VRNbZ/ZF4Rad5lacd9iovRfuyp25HXbjobhdy58X6ewUCHmbCXQ/
Grtz7Eds1hrckAAejIzKVpPI1it9Y6rCBu4YTqiUbj+CuGA2D9c/7+LWnIWdraXWrBPVylBCCWls
xyGE2z+uB1iiAhEBA8IEIh8GbHt2mpI+TyopVJuzcmYHNHQzX/CiAOjI0Oa/m20GNEDitC5/XYm7
EHGbxZ0dsVKvc1I0KHArbfLA9XKnFrqNatypsVRvrGs3CnVPy0OXr7onL2U/Z7Gnj/3tbQK8ZSWP
DZp3zBfOPbXNR8CN1Z2C51iMzmF4GF9RmdY8ZHkaypwujnxn3GRHcc2WeLl7p1+CXQv4FNoLiywi
YwZIMGoPwicMU7NK9AZ5CJSBvancHGyVDYEWQwZcGX6JPD9KQnq38hmmBfTjpsMPgP4uPFunJAaN
2p9TAWiYNFKIJOEe11HnMN4iD2U0P97098K6ZfjiXp2iAT00wU+R2s4P4GIsx7CgkC9l/hAFZFPj
XoXjKfVx2cAHSEjWZfou7aDvIWc7qCmrijUDUK+NN6Yb2Kr60obZuMwz37TZ79Il/hqH8dJZgReQ
Bg4Q3p2At/6c0zAEkqCPdQDjdgSVI3Pb++hyBGtH0rKWMM2mokBAaILWoJb8M06d8EHmFsrkU40I
w5swSt6wtxwlgCirE8N6fa2GfHlo/x9yDsbIopGD5Y/lkkxqQoG5TbeS9x/kQxeXJUSEIHmoG6oy
v9UENmqN3AEt1HhtFBQPMIiEpp1+0IC9aux0VT7lK8tZ7IN/A85vsarXzZp1GsVcoobMXcNX0MJJ
bPmluIPK7jFytffrW2+RjExf71vE2dXVdGGu0ygEhzC7r8IHw4Rt8+/rIS4eL+ifiJOtDTCC8zaD
1maGidsZTTe4T3452AKI4U3P1upj7UlwcaMBdTrBytDUmOeRWSnVY9ihXTS0L4Yg2S2MSv+L4UzJ
49SqlCfM488FrzHGJ4vu5tzW5obrfFPG1W0qdK7MyMZk0l5tDLctsk8pTFHpgeDAyg+4tCxhNqNL
YMiAbT0vRBvQQi+kUIRgl5IehipBtVuTnzsqfuZm7OX1VurBolCkA5b1E2vR+a7I5/XfsHgpYNmY
X4YCKpgSOGV+zgED46gDghit/ZY4ehT5WhoCqw8yB6hs10Np0xKcb4ovLhAsEpA0z6ssVm+OFsjf
GG5xLlrtqeIg54fvYn1iEgX8VfZH8sGa1hslwCjgd8/iwVHhz0Rl8RDTNzo8MsaOVkw39XgcpNYG
l9BRo9iy0XDmEE6RnRGIMcYeS053cq68VFyH7qh6VExgSy3qcEnaGDAnHvLinsuFHcnGhugFSGy6
Ypt599FLj2VbO2IOYeBUOCYJDofxmajtjTWYAVrdTie9XZ+XZWFx+gYTR+p/52VaJt/yB9K1WQEg
HAjxPPQFIfO1sdxJqehk1YPUtI4gmXZUlj5QH5tY720ptA4kc7o1PuOFLSehhwh4Ixrq6JXOjhDW
dkauxTglRThWJsMvia4wkBdPGTAzAGnGMFUAfxdFG55ZkpSRmJ5xWN3LeuEOffXOKPHjlLhUF1ZK
bRfH8y3cbF5TOW7jKk0oasaiaxVTsXbttXJh+6DfgPwDX1BcOtgzGUJSyEvoOTvA3Vj3NWBUvGGj
5XbcArrFnggsgTtbfEMhcQ0/fnE2QXODUKOB9GdeBB65PERJghMfvwCg20j6w4i2sciDpD428Z9Q
Oob9i45ZbU0opiRJGWisvk8M81wksltbBPxNU1zpn/4DKp7tcrSFATdG/jlpqMzSiLHK+rTOOnqW
R82riXQrq9kvwrFuDWacWfieZ7CZa+SAcOPAIIKflQDUsrKwGzX5zLLBZ4nol5Fhpxr4ZGme2hrV
fbQ8QRaT/URLYOtivulWvWHW6GhGdq+1gt2QwsPiRRWa5r5avUNa36GQQKjx0umq30oCIVIgPUPV
7pT0KLcfbb2LLM3R8YUk4UOobpUxdTvBtJWmtnUrh8dfiK5N+kcpYY2n7pIBXm4q247kQMPONq3U
YZXuGQLZ8MTaowUEBtirWj9KvNp1QGlUePmA6gJBoW3EEkdkd83IbKN9Yo1yQ+GWnAiwL84gklQU
IAxVu1ju7lAmOkR1HYFRFuMBGOPdwm3FQsM7HJ3G6n1Ji1wjbAK5qPdF27tlr29F9bFQHgxwawxU
5IkCcI9iOWH0W4PdIpoSgqW8C5gPtRI2xaC6tQhUY7lv+z8l5H1FubjT68n5UT2MabUvYUFsmBuz
fq/bU4+njCHA7dko3IqK24ymXmtl7sDA3bRCitUN1QC44DJVdDUh9xvlLc1AX4iZU2lQMejDk5XD
luf6mflVD12sMnRSvzpQE6D+55mp8LqxmFLTcwldCJnsal1+7JsbngIplibGJi/+0JI5nbqTAdKG
V8MW6sxOKowe3Eo3uaK7sYkRJJXTgsrcp96oS78KEwaVPR4QMO7TTmTYZ1AMEWo8XrUnQsfJoNnP
TG4TDQ5e0ejEiA0LYD+JoORLoP08nHAR2Rk75Ibsobfvsj7yhLzyWXZsk8GGvxSoxZXNeyw6EDN7
MYWiJYuw1GO3EqxjIchuw8yNkYsvZnKE+p4/KkKgcMBk9P5RbgZPLG8MHJdlX+/CkTtcbWwx0lBA
KH2SWL4Ra4dBKh6sWAn0pNiGkNG4PvdfsPPF3IOlM+n7onT6VUX5dl9RIS4qBrGAc06p0/DSAeD4
rGOhUC3zScW2ADR3KNkqMcyR8wSAomeVg/7bYIzV71aOHaHWnMHYyOS9Vm9pOoApK+4Y6YKIoMSs
PY0lEmQYeeb5nVU1jiLeJWQr9qXdaaFNcBFrsfnIB3KyzNDpSrBGdOz2rnsOK+FW49mxhgMoHzTc
958q32eAE5RUgKKYjrZhAl0s5iY4MwwRnfAmMDRh38rGTrM+rs/UpQsIpCYDiiLI8ha1UIHFWRhK
eFEZ2l0URfjc79cDXHg/ITX+au2DHb9AjKmdHEddBxGYSh/tzBhvmF7sSZoEDDtOqq0AFFKfwaz5
etgl0gkXOfJmc/K1Q8Iwf5KOohGlZgL5eM1Of1db2cm9xIVm0CRIGTkswCEKSkTsreEKl3yhn4Hn
fONQl4oS6r0T36T3ktcmgFRcd2M5KEt2Ow1v1A5ykZoNYCy2xX/S7RcvFJowdKSvKHKgHyzPKhwC
9AF7KUaBa8ASK2vxRenzj8LKA949NFNGaUCkTnkRE8Nu4QFkGZ3dqndGehvpe0E7UiM51sPoKlGz
YS2/I+G91ukOr6OjrDbvcMoNpNrw8wFGannui5Hi66XoFjJ6kzVom6HhluofyTBdLAjQfY8R3+no
rqnii6QcuHlfavXEPfcSkKhITY/C8CsTXiV5S0QfrSeoy9e7okheSd44Rl96RCBO3RM77u7ytvLC
uv+AEcyv0jx1I7wpX1OO4qSQ3abGa8EzFxAWF6mpHWapo2UnZTT8qtpLuIh6Ec71qflLpNiwOZiQ
SuKZ410KkH5exJ+CgPOzhy+ThSrYGHlERIKkvnTFLQfdL1Q5bvk3ZnnJ8DCod2p/kvvH3vyTqGsV
ZnlK++bHF9QQQF1AnQyA7Vmaq8lin9Qp6ik0LY4JxNj1+o8GaKUu1LYVtbVNreF3Io23uWyCQS71
IK+aD3gfHXKt2kC10ekNY0MFYydGddCK3bumgGKqincGKzP3+la7lGAqeCOiKQ1cHwDtP+85vZdS
C3Ye3VkE5LQ2IkeJX3W9CnKareWyF6pp4OEZ4CCgi4K0cjYvZhdVSltJYMbsDL+Dbu8YsOc0oN4k
bN6omxig9pXz69LTBxcI6lrmVHRfyCYUOoPECLHac5Y5HP/4hp/45g0pfbN2daB55b3Ur8Ohplft
fAlAjwI43gkTvaBbaEIohS2FBxCSqd6Tnf7UHRO3eCs28OhV/+AJrG6KQFNWPualshCWHM4OwEjw
6p8TunC4WUWvAGo+ldgqUCzj++K5cXHnHfRn0HT+i/cWbh38teBko50zA/RNoEMuQ4/z3GpeIbZu
EQsui/ldP37W8rqTz6WjESR4oAehggbC2qyW0El1LXCGW6ES9Xs1tDbcKN28PYhM9LsclldK37uW
yYOybldqC9LFpAQvDqivTSjfhetARHM5IxKckIDBcwzpIGrnRohQtYHeaa49xJLi4jjwiV57Q9ja
NHrQBTw8SiXZ5cmxGnTfFNBlxu5mseHWpNmS+q0v7+T6nWiRo2NN9BSwYTO0ITgYaCY7A5ypk32M
5GQsX5LerwGZhJClL1bqVtf5vWkNt2V4U2nFJ4AsdmI9KtarPJb7FOh0M7nJkR8N4IzTTAryBqwK
vB6TXL+LqrNlEVdizX1YPVTw4ouE5KGJa69IM9dk3KbiE9VhLA0ZTKE2kdu813ASrcPakYf0HLuj
JaMwMhw7um+qPY9fwyq04/i16xJX01/TJLcjfQdQw9hu++hPIcAmJXrSIXpDlUOlnvsKbBKOQTOX
DncZBEtl45DR1x66RiwynZaVQdzApYbcppJPpGOZQtNU6Q8Dy+3WGqGdTp4aPtgFPZQ6Xi+DCgc+
Nd+NcGfg8qlNSo8r6U2TPrQS/g/x91D7ZvvRVYlT53dRsovZGyswHXivVangFXgNmQ3f0uiepw3U
BaqNXlQe8AT7WGaOSY+NApGsB94j7aDvXSKAJA25ha06fBrDb5kJjgBSNQ1F6JWybavwlwpSNLxD
1aeFMffr9VP70vkCCK2O81pFIX3elKYpDBVDo4U2BozmqsKy+yR3JLJyel6Ogr8dnUoEm2dhGVq0
WZg2YKpFogsxDjuVEEltV04toJEvHJfwifu/QPOsC69eqSuhKH1u4s6HHZgdjoUNd2Gk9li6TH5P
0vc+35aCw0WKZ3zrR/mfPG43kaXaY7hndJszbC7cYNaDVN8KaRVUxZGLN128sSbtEGW02fAMAzrR
dEbqaC3u1rNlbEKhc4Rknxt2Id6MbzS+rfpNFvlSUtpV7kfdqc131rukvedYjekNTLy0JLO59SZz
FxYhdk29RLClyo/6t4S+pMV2iH5TyR+63oZ5miPLZdBIEAjp3zKTuN2QYx1Xjlzsa9FRi8hR0daB
islbRt8Eupf1O5wSWXxgSBak32IdNPJTKfsDiJy13VYnMbXHYZcUQVW6cniUsz2cj8RxZ1XQPv6V
9g/h4PNqUxpeBk1W/Fee+nJ/bOASlN72wG/GfkYds3Bz4vDUhUqHUZ145fJiE8mfBqClQlAZOypS
eA65fbvT0zv1vo4fzPxTyl97EX8VpANPSVu7obyVqoem3BRCoFcphON+U+Ka7WOp7xv0YdudVCVu
xWpnwL5uWtNXkNP25osgx4HRGYc4BBmWqy6FdrhSuB3NPAqjwCyFRgPGCVxQnFU2KH2OapzM5hcR
jsQU3FFHyYbBcPdNsTxLAUaw+CzMW/hR251w7qxDLvzR+FFmOzWCyRWKBlphiHZiQOqgvE8rBb/n
GZjWVtyF7LaQXxVF8VPIZg3sV9WbtmG8U6tAwq3YgljZ4ohzAVlvEfWO0hieqL6DGm43oWwb5ujk
5t31zX0pJfu+G2Z5UkvMVBpUMIGobLmxgYILOcS4VnKzX0nJLm1wJCgqurnACYjzTJV2cgM6KtQo
lJA7xtBvopLZnOXO9QFdDGPpACTgrYquzuxJQ7uMlKrEMSBGbaV4ivmtBHLf9SBL8CjSEBCb/j/K
rEM/qLJhNRpYmeJuAgY1ujMZnIX3sHkJOvg5P1+Pd+lp/OUvgDQf/ap5s4EatRI2Mg7HHtKJmpg/
KgnYYansSj2gsXrxWXcgMxbiyie7mOJBSBx5NEDRIL/NEva47hUN8ngTfbh4oJItbbQ7PItLuz3R
HdTO9v0qo169cDx/Czmvx0AAuQZpAiH7HaRvgHmHLUv0AS2EP5KDwukmN+3Vh/ilxwIKG6gAQdgN
hJnZMBVayKguwWIArNMj2I5ObuFtyeBOlpTERb16l+ayz2LziZmjDYPHA03p3kAacP0zX1q7+BnT
EwlgJeyTn+8jmSsdejQQIJNhBoDDl9GPJFrBmF2c328xpgPhe71LIqKZKDka40A+w/svAwP270cB
vMwk0we1jgUTW8/MOstz6Ejn5Ucu7lJS2HS8vR7j4ltr8vwDYg2YiQXSs1EKZsUyHj3kqfdgdXPP
TTv25S3MN27jTY4+0+sa/eMSHAgQ7i9EGcCl6Cv9nLqmDUVCc4JNH3C/tbYj8PCVXQbWCYlEF3DP
eOpRR4+gzb2K179wTv+IPTtwyrBtzdAE13wy4KhPNfqbjvU8Nf4ZCoYP0Fx38sQHUW0t8oX1gsB4
XuJDgjI9f3bJUAJVY/DOzxl6eAmy2GFNGORSAe5HiOknfFuSVg6p1gw84S+cTRjUhpPdAJDvp0Ht
isbGyt3Ms9zhRjora5yTadpmb2esUUjmAGAkQrFg9qiMlQw+U4pWn2t4E8Px2FZa3U3TA7ImhXks
fbq+bC9scBmqOQrahYAemHPCtKHEYwNWcw0fyde6f22VBz6s7YxpFS6GBLKfIWJkE3Xz52wCqCFZ
ZWPUKGciP8QBqtuKyze6G0aAfAMxC59F8Ek0dEJsZXt9fEtiGGA9k9bE/wWfylXfPiXr0aOWIgQv
R5v7iuYpB3YAQMXXXVnfsM/mACMor9k3ghPdrwFwLu2RL6SjDhQANEJnx3hCmgR6FwRKxklhSyj6
aaVui32DnHfNV3L6q2aTPMECp6c5gGFAbP0cpzTURpeY0oi0CfaparIp8GpJO+uuiEEmgc1vnVVe
z2lwfX4vhp1OVnDRoc8wr2op8VBlbcjHcw4fMU0o/DTRbDm8px3UX4B4b0QwcpvH60EvnHtwE5l8
wKFyD9rFfLBKZsWWkPb6iVayJ2nJJkR5eJBJ6jdRsm9wCJcwjip5/jrI0Q6r8p6EvWzXJsg7cZdt
UgZZVlNeuWa+EC0/vwGYs/hBBkCn8GmZJ5QVbWLoAqrWqcKoC6k+wqFuWxgxcLW9L5IWQnkljFky
dL1Idygz9PwyGS6gZnIYYb8pCfEmhZinMaLiHoVOFSP7B1i/qV6zmhJbQEtfH56apllJHpcbFL97
AvnhwME5oMyukRxYAYmjiniaesUtvS9GkP0JvB7hApSRtcb68oT7GW12cXQRei4AjSCaWv7i8K0o
Ms1XybFBpYGpEAwaBo/n+r4tIYZHIR5k0tHjYrFJQd0sU3Lb6WgGK8x8IxHdXF9Zy+Nw+m1oPQCg
LQK5NNtFYS5kYlXo1klUUw+Y121Y5U6hGCtzcHnC/w0zS3laUSNl1CGM3hmOOSp2Ay1wSQTLLC6h
Ibkmonkp3MRWQPFuQpbNk+YwHhgX2iw6S4UC73cw2A3DUQXtmZhTxxXo2TIZzgRqHCxpN6OmezV/
SsfCp+UQqCHda133qbE19/Pl6QhmoynhYAQFDZo1s8muxpQKFYoA5zrRfT1+T03cqyh/kHLNhOgr
R5/vTDD5sMRRBF/ymbI4gRFtJ0fnUUU3p40ZymHZpjHJtmTqkXZjZCdpss3kB1XI166g6Yr5GXxS
0kDBVoLsEcrTs3FCYBsKi6rIz2jlSztwxILYTR2ew3fB1hx5U6+srmWC9KXcMbHRpkR0/jYzaKSq
Ge34Oc0bW63g2CLc/e02+RlhdqkmulhRlTb8HGrjTs+UoC1vWsARrke5AJlFKo3nOVJ2SLosCuyF
qRdyp+UiTLuPosO2qQdblgiaDxAeTW+q25L4UGxbi7pcllNUfC8FUoKTwvHPmzSV2nGQekRlPnNV
B10E17ord9EOmS34xrLbFfb4LK9t0rWwszm1uMKgn42w0lkPuhOAdMVGToLxNd2KbuLFqW1CGHSv
Vp70vjLPU045X6DQOEV9Ao0wHVJLP0fcJ6YwGErJ0faVOkdGkxlo4TSQglbeyX7rrMu7Xlqikw4m
YkE/e4GFUwZ4zUE4ZDw3UCzORkC4lJWT/EJBBJ/xW4jZfA7KmLVctEboZxRbw68Duol/c1hCA7nu
au71KVyesD+DzWZQzFEpHmnMz1QvN2IIiJTQbYdS9Q2WPjJJe7keTl72ghDPRCsIWRdaXvMTXWs4
r9RGHyHsyV/Is3EGlMuDuP5E2Dbdxk1OBXFoZuOEmYho6+SAi79gYthMfyawymzEURwLaoja4Jlb
dlMEkv5HdiBNhzKo80f8A+DUDYzFrV9tfFQVR/LUveWuCWpcSAPxZPn2G6ZV9i23l4TGFMNK4mfc
mmNmS678oUAdxYtdumleAHChppOhLpT6XeVd/wKrsWeHui42LWo3Az+XaNa0AGi5gGnkeHurLvOI
sSkr04lhIu3ADdJfY1JdOCsUUKkBrJ6qDUBG/hy4VsdymAwRP2dUswna1QnEZLuDoa10OC88hIF/
/hZolqtVDKxZKPqPYBAk78g7jQl8AD4G+0xvxm0VxI/Z3WSQCvHY5+sTPM3f7ExCZIh4ITtA1jLn
WBI1ElK9JPysoueVag/dKLlxviZOdumUQBjDgnQsFtKiNBRKMIjUDdxk4LgQuw8SnPZATnjkPYJI
5Wpd78K+VS1I5k9/IKE3P2mbCNoashb25wGWl6YgeGlmAit1akU4V+AFlZrAA5ovUmutrdcL8/kj
8myv6KnYmUUr9Od4a/wxoPd2X94SXGnjWTgau+hlAK7mfvUune7K2Vf8EXW2S2LBMFoJZsFnWdQ8
kVWnRhA3hqD4VZy7ij56oQThchn16dFCkygNri+i+esUHl1QkoDQNJYQOnjz1ylJdA2PQPBENBnK
bB3QgaFuZ5nmdkQmtk7Moy4Nv1pFf70ed0H7ngJbqIvjkYryHGq4PzdoXirCAJuSiREj+fWuumHM
tnz4NdymgeWFkIVRdtYu2csb7RUVOmG7NvPzC3b2A+amdm0I/wLe4wcQZCt83KpQ3bs+xkUp/ivE
RGeFtAOSh/khpI7FEFMLFBJw8iQfgMxdBA50awN9NOlkEL9dU/ebTpvvqwkRJ3w7hIWQwgPeMTv2
mCqITA8h6T3CjyGS0pswgdq/SLht9bmPZAO4YWXFeXVx0P8TFHRdPI5l6FjPLjq42kB5LAWtAlwj
l+wrGE/YyX1aOuAbKYEQTPwWO/vouau8X5/h+ZadR55t2TppcP6HzeSGndl9f8uz51Dia59xyoOW
k/rv+GZbFKwMMaQlxmdB4H5X+bnuwCKNenC12FRO5Ip/WxT7GhaOuenmnvRzZ/m1BUgnLSQMq+Re
mmt+zI+l0qLhvda8uLAHoBf3b6BZBtiHgly30/yVqeHE+U0Wfl7/QBeOF3TzcWSDYYQi0rz8rjWl
ZY7TeswzAlfbfNdDO6eEvp/Cy9s4je0cPe9EjFaeCtMyn30xBWwWEIChcIly32wbiCNl6BVbOFzi
7o0DCZ4p0I0g431nfPJMsK8PcvF2xvfC3QipXlj9oDQzp4GyktUZacHjynK+LaVoR3kMrJNoM97e
gma9T1kNxg+H5lX7cT32AkyI2KijTY5O4LSAxDNbK2GVNW0bjSA0xeZRJP2GmhKw/kQ5QSnII2Wh
BYoGoAoX3QjNagcPYhgLglPAHRhp3A9abwRmJ0IChncnEO8cPYYIhqG8qGX+PPz9LTulK5NeH94d
E2pk3usNe63prEgcToViwmlZJHZddg9trD/XZgdk1DY1jRuwpT4MNXTkUAUGgt4Q2qI6HGe+nK9Z
6S1XqImaMGS7pveztjBBgExo2UdRqZ1MLXeqKHLMoYR00qaEQCQPGTJ3vBeaNc25C1cD5O0U1Nxx
UMOxZD4NSV4rfVx33SnJiuPIkwOl3Q1OWI+ESDPG2tc7wKtgy92rwJEAlaQb1REP4BW2zPK+gM6g
DuIJqpoW3pmzWxhHmzmSdOhOeh3BGgkNAIV7EKBy5VwDhrt57PjfllKh1CirWGVgVeL6XzgutDzt
6m4M+akLm1OruFJ7B5wsYDQ3QmZ413fH/BWgozEMphccz7BHJr0qnBPfnj+DHNIxVEl3MsnzOKI/
PUC8q+NwWFg1kpgfpV+hoAQ0kcuMpR4sLWljpriLTiJ4jMDlqnaTqZu+L6FfMW615q4u5QBt6Fsu
m8+MKl7PgDp6kdV85TS69EM0lPBgYjLZPcyhX63A49wq0vaUCczF6gnysHKvT+t8z0xjxXEHTsGU
1uBfP6eVZppIkoi3pxKIuqqbAI76rm96jGnwU2adID11E5XF9nrY+W3/T1hIxk8Ot/oCNy1GHZUI
9D6B9OHPkQjR/oG4aft8Pcp8SyAK0lFUBicn3SWIlFihwCIrbgE/1/yIURe9FFtLrKCJilNH9Nuw
WaMaXxgY0NWQ9kWTEY+5efmzHvpIzFqtOQ3g9USRHpSk9eX09vrAFgUJ6PGgsovvpkLObMn2jWk7
lFDSJqcIAk9iis0uFi9c657yStiXEnyyleFQjFBllvD8GmRHFO9TXXmKG/VWyNug0PNDheujs4hd
kK53IHj4l+fR109EzoZ9pEGKao6maFldigLMCE9RYZx4ynw5PlkDSDrgpPL8EOUvK3OymPppTr4F
nE6QbyeExAHsTDIEbN0ms6MMLhcu2GaTBFvk6VvpTjk2lk0O5k0UdP4kLgjtoufEq1+LYBWsMH8L
YvQo5uI9hKfvF6vm548hnMbM7NLoZNUa5MYBLY2jylEbMDjqZ60Az4my+yFnv63MCkRIRV2fjMW2
/hn+K835Nhd6IfZDXBXRKY4Mn/IaDdEMFEPqcQvPUZ0BTNvcQMvNvx52UWH4Z9hIdiFZbKBUMzul
WZNrzMjL6JRqojsQZQNP8xrkvcJHduonabUlnfFHVWOoco3tnpgAG2j63+prT78CvVJgJiYLRSC5
f05+VYl11XQmEIQSkIYhcLlhcH2gl+YXkAUIhKKFiO7ZtBa/za+sDGoGi77oZMKiy+LkOYt5avdS
bXOunFQaVElzGOp+5bRe5BpfI/sWd7bGLWIMRCwRt7VsYKEqX2uBu2lFlOrjxi5dIDN7yP+trKbF
OTrNpwJoAfYyCBbz8qeUqZXa91jM9QhyVkeetS52xLIOErnxIggqmpAbuD7B0yf6nvb/M1Dg/3F0
g4+8yIWlntGSRNFppL5ltq6EglVOXwpYBERDugLKunByTG5hkCCGJDveGdPX/vY10zQejEQVhKMp
v+oqAPql5SZMXelUTd9mMaR/o8z35FhjdqMBUXrpVmeFbcqffX0W2hVK5eIJ8zV13+LMnhFm3I+D
2CKOwCyba7oTxWQvh/krqc3DoGueLkZYNUITMLwVrn+2tTHKP2eyFUf08jvEltC1jiG/l5JfrH7P
i78WF/tnlOBooGIL1fA5KiIhFFAMTRSOHYtPESDRpVH6HMQUuJ87RaP7VFO8Ritdq2/9rssfrg/0
4vpEkxN2Y+hLLFTxIL8sC3mpCsdRi3Zq/yYNQLKDJieiRi1JawfaxQX6Ldps23elHuZtJAtHEfX3
roru1EIFn0FYO16mz7NYot/izA7OARwqrQoV4Zht221aH+C+BVYuNFkhZZ0ABGbSlT2xNo3TyfNt
56mQdBYbeP8cATOxFRV6V7iiaxY7cX1DkrWdcXkaTVhu4VSBrtQs2W0iIU4FOLoeTaG8KfUuBvta
vBHqo5W8AqHmqGUL1d/BM3J+VECVjtv2ECWjaxA8bZuVwsbaj1F/Dr0f5IZQWROOaXlf0f0o33Tp
WjlvmYVM2DoJaSK8W1DMmH1PM5NCpQGf96RNkCwJTGVg7OvsIMmlUwlnCfSXrJSdiiMbgujJ9S2y
AIkiB1bhuALzZNxYykJUQu/TBk0rRJdvxZ3iFy7SsFe6SQ9WAHIG2srxyniXqwm5JprYOPwAJF68
l3hWKOqQ1PWpn+D7PWrQpNi1KahRIwDaUbv29F9mAT/jzT4hZpFEhtHUp0RDQVSlu5GjH5dETlHU
Tm1G8O8Z7jhUC65P7IVhwhUVhGEkWIDBzZMs0wgrkusIi/cw1AAKDwY+bivmnhEDwhT2d38bDmsH
cBLQOFFXQe3750K1WE+UIRKQPUfwwQ1vzTAEyD495M3g8jxdGdxyW/yMNrtB+nQUK6FEtGrY5/02
se6TNUDHcv7w1oU3KIqyU8fiC9n27dAJx9qC25imHFsNfNAaWVOs2ch/YPan2KUVedfnb7FKADMw
FBAHQFiAne38pqoIg6CEUQ7HTLJcsN4SUAWM0SGxEBQ1svJWKL24iiTwCFcOvGn9/TjOZ5Hn1wbw
wqEGI5FjDh6QUgh+E+srTdPFhT+FADQZ2xxA/MU9GKlJnyk5QrTaRzjgDI+yjVXBbnUte1qmNbNI
s8HgoOEakxFJAhWe4Jk71JnfSB/F+NL2dVA03dYE5mFN+OdiXDhYoLAIybeljWvWjwCjh9lw7HuI
fNTc78yPHOzKQtyp9Ik0zMuAZ+P9yre7NLEA0aJ8YU7K3vOjO+nLHnTcKSzndt7DvC2G6qL0OCSf
15fn5QFOfS1UD9G8m0PMaQ/ukdmR4ViDVNcx5G0y0FvjQeF+Vja+kUmbMGmccNX1ZSF2iUsdkApw
xL/Aaugp/DxZSqOwNNoo/8Pcd/VGjqTZ/pVGP1/O0JuLnXmgS0u5lEoqvRCyjCCDQRNB++vvoaZ7
RsrUVs7uYoELNBpVqCoFTfCLzxxjJxASfUxnDiN7kMfyMcdwmhU/MvN6ctSVlWWXqj0joXMCXTiX
1lReqm69Yt1bh7zEUox70TxQdw6zol8ByxhWSDylM2x+/aBOIhPMwxAyMJBbjJJPjKiEbErQslQ9
UXGlKn2zvENmnIm1366xMIzw2gGeOy57ihEQIYHUN+myhPC7ob4djOdf38bpxvJsA2EPzx1T2xOW
y1wKpYSskJ446R2QqWEKkbCuvzBq0//1QidVI/rwaH5gW4EaD1Xlo3Oj0oqq57w1k0EYkVm18Msz
faAg/BKUAg7fRSAGzix5EtmXJSFdAu774jtzzGIlXTYCmdiZScaED1Gf9ajupQDq1NXX2rnI8N39
oTBGLxp+dsBbHt1foTYQHHRxUg2ABgIUo3XWYVLkRjOLmHjupi1RrP76kZ68O9zf5yX1rx9MWXa2
XZaZmajsIOhb6d2NxQO+mTN1wLfLQJgEUCcgrk6kYKDGUsi5x3S5bm+lJi9ElV1pDo0BgKT/w6WO
CgCnYnlOAJpNsoHuMjGFY3XfNXrsnoPInUzX4JkDLQGYrCMT1QEkOgo2PcC3APs6eF0wnBhvY5v5
3YUIxrVIzCuICi9qM7zwyTUopMFC6Mmvzwqaf/tgkZniKIF06Invr8etvOqBD05EpFzWt4o/HoY3
cjButJW3Gm6dNxJ5kBI684xPu0a4dbAHsUehbQ7WxFHdMygD4QaHdKEradSBAQwFgzftNrfJyjDT
pDfmCzw5v9Bv3IFsvX6R2ZK3v966J1kQrgFjVcC47GVeeNxDUlVRqEQyM7FhPO5IeOQ2zUFMzQGk
igReePGARAzqAOd4Ct+FBAxQMBXEIX5qkpg3tk05sGWJJo3A1mU8En0lMfev5gOOtHPDo5MAjttc
2hF42CpO7uNjO5twZFeGqycVrfowFWxvdfSt7bRzNL/vog8E8VTUWNDaBDXsayhoqtIdy7Yyktxj
eHbCp7Pq2yk6ZfoIk1IeTEZ7bh99t30BXkcnECiAUx5sqo9mlo1L4gzNnQv3Hap/UOUP01D8tErI
1QfkBsJ1gbo+G5FO0NHL17t4MS36IzA1PH6uii3VVJnxGtPqeerqPcvZasiamx7sbZjad74O9vaA
ubeuNTsPzDFmy8IftXbTVtNWnNOMO61tj67nKG6hhabNbYvrUbf8ylkX28L09Z9NuBiwz0kRo8N/
TuDmu62FjwfZB3BBi6T+1zeO82aE9wkxknLKNkLeeTApaKl2BiLz7SrO0tYCCAGAsuU7/lQc9V3V
NJjq6smgHGo0XWen9/OGnznIvl0FepMwcQSX8yQYT0prjwyz+MSZeFBOP3Mbm8c5Bwj4br+6aFuj
2DPh+np8QqsNgYoSz3COyQHToFcgb6KGX9fnoDHfr4PiB+U4nCqOR++eAJkD6o5Goqk8IDU06fL7
gSctPxddTDz8LwUddh14HX8udAx0GzQwzdiILTB4F1IeZPP+6yB95kY+VHc/vXxODSWzC2Yken6f
46MyRVr4UG+5gDT6+r+zFCgHxlJ4nADqyqYxKcWxlAyq4k95G3ppGVVqHleyP3P0fPvUMJECdw6R
C8iQr1vapR2ihFYayeJIOuaYevIzK5zOY5cXY0OaD+FxMUo5+mo0e9IylVdmkoLRdugibT8l2dpY
01WBqhuqXzAzM2N1na/auHB9hQfnUNIn3M8lQi5QQciuI9uGzfHXu1TsWnGYQG4oIhsxKPWFP4CO
qEEaQTX86aWH5402+vUKuqZQgftvkKQ/rgDLo1W6KLYeF5KydISZdTUeArmGImZI0vq15TKyJm2T
VwxwpCl26v4S8lHbXK0gIQonkNKCQ6zZaZC1UeHrMJ3Dhn6cDMffDM6qhZQE+OIJIUmVldk3FhKP
9NGBr94CXbcD7RnopEDEEJp5XQT+z7uTf3c+f152+dQ+fUpKxTVdgVNWorXspTVsqNXaq2EyQjLU
ce2qQUfJmQL1P7lVB/eIah63e7TRi56mjKnYAtqhf3Cm2Igh4ZK4G4KIdFf/yG/Iurs074fdWdPY
7+/2Xysvn+Cnu83HuWs8kRooTMCCXdmLgcKC/31r11B3ad/pbbdXH9Sw/TfI+d9lljDCXPq+SKpP
1Lo8iznQhkAJMQEZmCLZKvIYHbdI8ty3p/xxmt+obM9Eyu8OsE+LHovyg3xYKRaG6cnomsEEXf68
LyGp9fzrIPntKkBW2TjFtFPS4OyQPCVEN5IKXATXe6cMjY1zvIdvwqMNSBW6TAaqg5PpZ1nLtoWL
sZF4EFBGCe1jUHnmuD+zxEcL6tP2YI1WDKbTG4nd1DFkdVejdmaQdAJCR/DBXcDIfnGbPVWkSHXq
EoMII+lhOVZtuztyWVyTkAbKo4qCrghheBTpPqSTwjpMb5ozx9k3b+rL8kefu1T0sZqBBUs47+MM
+KnRhMSaco56dW6ZoyBflaOWl5BMSGYuAq0a/ZY8uM65yc03NRO4lNh3AFFi+n4MCrM00xhcF2nA
3JOwhLTHqJrr2raCtG583OmZZ/dN8IDCDdgDoGXj8Dpmkg+TyrRORSlTteRmkD9y0fposuqEbgad
Q+z67ddf1YkG2eJLhfPAWoZExmkLTHCLo34gMmlAWOg3zaq+9x5dfzmg03MYSf107y8YSWTU4CID
Jnt8d1U+ZzV3ucDGhJRsGyp7/br5sThelEmxSvcOZvGhXCt3c2BSHx7bIb9Wdzw4dxCehsmv13HU
OxqG0lDyEtcB8F1st/DBGl+hQ+4TywqyMg0KTF0tqZ778tXv7h8ZHihHgBwjCTtqkzEX6gSaY7QJ
jqbIMJvQZOyqNNcmvHVw+EdtJp5dVm51A50PZ1N4+7Sivl49u82LyV5ydIRL+SiBntKsTQbaEOqE
oLdeZ4zADQZKLDxK7Mt2uoCzGUIXv27GpEe+X5IfZjasaT36TQcWw3zFsx8qX3ie+RrgHcDmEB7G
2S+6e3WWa67nMeyzIZWg+m5lh1YNAd75VUKPOoMYUNc/cwu9Zy8Gdcl322dojxnue9df1s4d4V1Y
1TewSxGQNM8u2nnVyQlAHGszOWyVi+u+2ufZcm2OP87QVkEm1hpqYEw3mvZiV0mZm6EJeRfFuLOb
g6m/WBBg5DaLAS6OczeHIjMUyowG6tSAwI8TCD7Gyqi8tYQaY9mMB7VW111v3Klt71cD1FQqmAn1
kBmhBW4DsJYyKHQr6lK2KbQOXhmzz60b0u/YhB+gqkGLfH9A5mgoz+YE2hK68ZLGELyIBlRN5F0f
7j0CnfL5HrZ8ocJghDyV0MDcjRCgU2YZsP7n3G25R0J3gFg3RTGc1ZEjeWi4d/lwlUKk3JX5ncJf
GzVaNM9zALI1J/d76x7i2o0Qft3TldpBghgkkM59zMDWB+IvqGzVd4ZHD0BqFxYInYQz0/Q+QtW8
NtQLIvjjIOm6sttA9Q4m/JMcBdDr4uBA9BfpbolAWUC3b4LGv4fyrOyhou48zTnkirvyqsz0SCFX
MsMjmSZfK9VVUQ940h5EIbk/Qjhvct/bvo8Ga15D61/YMjYwgVCAKiQgAPVPikHiVG0iwn56DBaX
RRGpAkqZaMtUyspS673W3HceXCFbqG5a2b5TrK2Rk1hBNQAEyy1UjiHpzGIPt2eC3umybGtBFxk+
JPsOr9HuWGRBDNPoqoh59VYAS46hv1/PNM7rZo3enz8qPy24iRIDGpmSbbxqw6DJp8OupGvag6Lx
YB7InWP2axXSmaKHUzmiTtoFhXgZy2s3a30bIrYQdgpSF6DJ1A5ZoYQdsTdQKAa5HjLsaFVKCBXu
BhZm/eyntgmPAO0aH4PFwa8DX6HKp9garKhIocM4EH8oex9SrolSvzEJQhoYjqJor5n+QJe0yfhJ
1OVnUOZLNAFaw7kovP7n4PT4fnJ5XZlG2Kl3dV5GXgOJ+rGMUrmTJgS6By2aOj1SvURRZ2ytJnSc
LuxyCCuTMtZmx3fG0m8Aha/1dd9BYdqTsTTtVc/KqHaVFcAufg4TM9poUN2D/ilIxFp2X9q6703q
Js/siNY/0+KpqcCnRhAZvacU+tZQYg949p6pUFOlxQM6AkFhNBtvDF17U2uPVfvQtuyKqpafcXFr
sZ1oKIT3aUydx7G58vo3D5qJuN0P88PU8+UApLn1OmEHm6WyZ0BsaQaYHlBcL166YWfVd4WEZ6lz
1Uhro9HB74udLDdt+6bPL4540+nPdk5smIWo3vuMKFPx23Kp9KCt5I5hn18MnRJWzrZCCqlkoC4z
62qCAG1jv/UtLFqKNIKUPULtqoHGqDukO095HwwIgZrmKm0OjlWtHPdAChloWRvQ9KyD0VKdfC3U
4L+L5imABgv17RgwDAOOQnEnyK9al4t287zG7g+7D8WkpWw4x8z6piv+db2jlM2idtHAiAdyr8gC
zKBbaffYCkG12IYF6vNZOuy3B+Gn+zvK3SyapSo60W0iUYRCS/Oi2vY7GnQhvzD39ppEZ/v+p9ni
1ztcEq9PaTdc2AxvMrBiG46hFVtoSLBLuV7UsFN/XIHJNOzOPdZzd3nUCXF0NgDatKxpNrEKVSB5
bjr1TS/4y20d116FNzR8VvDizJW9pTs1YQclcgJrNYT9Bd/m193ZuzKW7OgXm9M5ymIykVK1Xjbn
orZt7KftEGlI4dyttsejhV052cLfK4StU1RECJaQPFnZCEhAOk0wjUH5m6+LeFifde45TZ7xMJAz
A16CqQM65F/fseKymkgA7fEwrAfY0xruupVRsabbIsBQi/rVLVgsE4lyLyA7tu3OJO8g4J8+GssE
EWxhjyxCDcsu/LTLWkJLZlIVYzT12ussvzTrK8/4ISABa83xPIJXaWzGbqvmDTw31BDgcXQkZh9V
0sVsPzvuHBkQvC2V15ncdWIIoXMQuArxR5GMw5uK2M6QjbiZE4JJdafZzzW7aLofOggdzGmD1hz9
3O7iEbiQaaz8RXrKXtIB0YfcBCxbpXQ15SyaK2e9nCM4wSC7++z0icagQAtcQwqmBVIiMymkEbud
9C1qrfS8hcPBY+1ct57wZ1D/eL+xjSmxlDnAcF7NLySI7Y19NSyuPhhu1/U1lY+OeZWyXZWDQqu9
1Uqxh2NzUohpYWb6+nSntPuFUOjCjaA3x2tF9DnO1uGmIepaNHrUqncUj9Fr5SrtzKiBkrHTP/V5
jsE5RC/at2x8k/ZDOT3A7dBvGyXyyOALpwzT+q6htyVURlI6RhxuC9nA41xP3zlQEVKbQg78Sqau
5CQDMoJ9D7ZYoW1SMDk1XTy61YUBVp4KuzrbZlviHQqGnT3Gen1bOOgkOlulyu6VNt+XmvqTSnDL
NeiEQ+lXkfwwKMy3YXOnTiS0OU9IW++8Foc7uG9gLwZNvjc0MyzNV4ZxUZH2UZNj6przsO2hkQeT
DVXbdxL6n+pzg2zU5RsNpxU3NB8uegFMYqYy3bHMDgqpX3lA3WT5vUvTKAdGs2XpdsnmObubizFI
wX8ftFvdeuknB5Dxe2DzY+GsNfuicNe9C2I+ZMYrx42KCcYj0LFvHrhjIekzI45iRZl3VAkpJrIO
TNKqPJpQZYtOnkGef5ADj+IKZtLLFwwrxAUp8fXj6Urh8Hr2sNM57D8nElPSb3IJoBgAsdP00jae
n3ZxV6V4WVeQpwjG6tEkt1m5XXSfjXc0dXx37Sn32SsslvLxHnCOAv5MPAfpw+0PUyZXzMCGxxMz
ZSSaPe8uNXbPx9vMe9fG21aSlT5AaVk0V4SAsATy/IIct6sx6uEMN0ALQ7sGLGHVWV2Ejz3m3XAH
mAqErYsoy4otBOl3FVx2PJUzv8q0aJ5/OrkRKrA/tMcFTp+9KKj0RGXtu6pelKh86l7P8x1jMwRd
7UXB99Go5BWnAsLMFIYYamyLAmY90NlFtuccSLMTbbrKRwqFT741smyjtyK24bjkDQLKCmbQKzjS
bFhu9Cz8P6KEQGBW5TKxqihVJJx9SMDPQUCWFOHk7S0AJkyY0L04rm29ZqTTICaRpNIBLX/EOyoj
Ikqf13e/7ll8c5RbcFX850pH1fvUl7neWFjJgRJ+B1V6+CCYbhr9epVz93N0mGjCrUyUQSKxFdgb
KEpYtkmVGTApOTtA/X4poHUgIgg0hHF0oBouaVwKsd0EIdiFve+SfpWQLWpCuvFWwPKtgfBanTsu
v8lOlq4PoIrQEgJZ9ugGq6abi2ZORdJmeEnVPdcefv0EP8zCTrYE+hye5nroph6jniyFdPmQMpkQ
Jm6ZzMMR5K46kwdnfNGsvVZpoTN4YdE+MQalP7tbezqSccAIheIGdK7Br0ekJ+MPo81/WrkGyvIU
dPY7A6wIZPiYaXqoj29Vk24ltK5HU4lS3VwLNR5hK0bTl964z3oRs7yKmx5OgipdUQW19a9v9EQq
YtFjwlGNxg6OfuglH6WzxoTyh9s6TVDz70cI4xoxQucBFci4JRcpeih+u0qj8NfLnrYmsSrwa5Cx
gSXCiaaMopVNxslMMZ6GJxF8gAZ1ijQBRA/iTtaZq18v902R8HW9ZUN9Sm7QwTHcRsNdzi/2dq78
bK1hqMd+8DmAT0IICfzg1yuefujLgoupCybW34iFzSDTd7pFMUmR66EE/WJQd8L+8V9dBcKIOsb7
CFyqdyJzYM52X1ipAR1K0iIXwgmoPE3jORbiN5n612WOopbKTLuVDpZhm+ZJbuBiHlYrO4T0ZQQ/
hTKsAx781wuQRRMWkRLilpZ2Aowp+l4aat4XAMbUKxU0JEc9x8s+zbmxBNi9mPJgznoCoQSmAKbp
DS+SRqApp9dRZ3josdS+GDU0/e7+lGX/68v4f7M3UE3YBAq1+Pt/4PcvVT21NCPy6Ld/T+hLW4nq
Xf7H8s/++de+/qO/X9Zv/CDbtzeZPNXHf/PLP8TP/2P98Ek+fflNxCWV03X31k43b6Jj8mMRXOny
N//dP/zt7eOn3E71299+f6k6LpefliHR+/2PP9q8/u13IFAXncpPu3dZ44+/cPFU4t+GVfFa/fbX
326fijeB/OLp23//9iTk336HZMdfAKvDrAy5lAtZQ+y44e2ffwL8GSwQFn139GR+/41XSG7+9rvh
/AVyOaBx4hAHMA3AvN9/E1X35x9hQrB8h8B5YrZv//7ns/jy1v71Fn/j6BhWlEuBq1n2+78OBwCH
keotgw5gewFEUN1FMetTNNExZsPYkFXXWfmem3cjHE7aQqBt5QQjeBxVmwXwjYZobgtPSOJz+LB8
enJ/XNGXK1gOuF9dwdGxS1IJO88WV9Cgb8yQSwiehZWbh0MCaYMW+rPNNe0eS3gXSVvzPeX14wL+
F3bybVXiv+Mt/GXr/6efxP+PGx377a9/7p2TPb56a8snPn3Z2fgHf2xq6y9A+C3WvB4QnADk/rmn
rb8A5wGRA+QxOCsQyf+1py38Gxv5ImDJAIsBMYRP7I89bWK7Q9YCnwnwsAhUqDn+vK5/Y0/rXxM5
kLwXsbHFuQE0TKxj4Bo+7+kZ2T+83mY0suDV46VMJ3GPJp+v1FDFFrPrwW40FyHrJqieoIO/yhnc
k+aC86tMUzdGacQNeMSQ1WN2YjQpXZsQvd9rCsjUqgfJ64/fOjQtVl07vMJDUFzOjVmHcrAlBg/n
RNSPWj0fN+TgcAScBoBVlE9Hh5YziCJXwJkNeO08KbOJTujyP6sG/9HrHlx9MU6ZnAKUPUWEnkz7
fZpVwz6d4WXYO3kfuYyuqfT2ucj6W7Wqpsu0EXtJUB5NLDVXtWbREAhr8Bkq4u6NrHX3EMlw980L
zKgaYlexZmdDUtKqCVK9XJGez2eIO85RLMJ7M4DONxZHBZDYYUL59b1VCIAmONbAKdaDtWvqRmmj
sSpfW/QjVhQaSAEyzgDTOWVHSwPdpWbCCM7LjLsuddpL2bM9MMUg/oxkrdXedEFNlRyyrtyDDXfp
1rq27kplvMqdsg3t2mYYNY683LB0xsNMUy9omnbTuWCxqlQlz7W14vA609PsEiZryrqoUmvnTeDT
QkjiDca22k+JNk9o1D1fDyNMXdFjuBAXOXANQT94EJtnSr7uHAN1qy77nWB8Vw9tsVYJt0KzMzGq
SqF3YbEsexC9bcdMIL3++O3IMXOpU2ZdEMrdnTtAe5fNkIc1amVTGPZ9h/af7usyNTb4HC+Uic7o
eTAlSCez2FtF/8f/qCbOpKD612xj2Y9IM4CpgjSkAxCTcfSipClqcDjzKhgNWcaYGhZ7VjMsT3u2
dpW12jEn81EfJq3tQEU8z+edqpgS3OvcWJNpfCon1QHdvKpA4O+y2O0n9UZNG2AlhJ0oOVyo3GUP
oODzgoxVdAMlYhpNboPSjApt5xTgAjkMehqfYtw3p9ERaOPj1rCvTci0AJsHH82jT60e6mHuFZEH
TDXatWlkwBeMdnkxUCddkUazds7YOqvRdEoUFOnkhllZjpCPMuytImQd1DXcjEyTNh6kyKpw1PGx
YPqP5hhJL9TBMvag2bK9p0xn1E2OMAQfl440E1Jo4NZC123JGT6HvV6tWNNMSg7nakjONqO96c2c
/RiqChrvg7ur5QRJWEuj0Gmos52FPkhdkuJMtfDRH/p0ni+bw0GAR00LER1g+4+irxiHEVVgXqA7
BoteyXrAGKAFDKdL8y6XGd+nnl7uyfKrSeWY3PH6ntDawSt3Dp51TdDq2VZQk9p+/Gq0SPqPX2U2
Zmlaby+WZV2711rMc3sb7wcdWggRIds7dytf+8j/eKKgoOGWoMIAx5OlMvqUHAluO5Nea0XQKfUU
ybHod9K4EXBi3H78pls+6o9fzRXmcUiWpzUmd9i3//zfPCNmTDnatQ2lbvxxVrAWttlDu+Nm7fpc
FGfi6HcbAV88zj2AjnDd1tFGqDtpuFNhlGjSGiFXMtQ1FnQ++3xEd6zX1JBl+WvZat6mTBVMLMx3
VSk2v/6Qjjh8H88O2QH0bxalSLCuj2LEOKsdlMlh6jvWqRXDAfjFgrNYqHNMNRHn1b2X6Q187WGX
kTb0yiFNf+b1HeFPl0vA3A5tQOQoiFIfSfTn19dPtOzGomVBAc3RHdGgB6YIViUUHnoaU9OdW4ln
OzeK1eQp2Y6Kxu+N4dpsuOGPtD6MnIwYYEIprsn6HQy6oWpUeuc58cuj+PrFQNUL/OmlcAMx7XiS
ww2hu6CRsoAoHXa4YjhJq+nzVhfLHumafeP0XmjKztyT8tBWGjnT8/0IDV+vAPsES1sg5SwtvaOX
5ShawRuYBQZzu9bMjB4g1RMQU/1RsKL5CSssPRDN0PhVJ+7QHNUje1L0jWV1vuKW2t4RBZxHXDQj
Uu6B3+YKfPOGTiI1HasIHEYdqh+W8HNp36iidSIov5sb3RIytqzYrr3qwentDsaL9Rh9HOgleuSh
UlT3egHvZHAtzQu9hT8NHQFn+QjDoy3FGcTekf/2smEcAMyAMIOIDriI1lHokqk2oo6Cwv1AFSMQ
Txwd2zirqQNfZwqXBrtV9y0vARiavIh1AHdmpp3vKMPspIWAEFy0ym1h0TkcBYSGkOwexK5nbXsm
1B+Buz8uFFkS+Dwaoi06JkcXWrhqVkFjtoLP6pY0zqwjLx0W2ImjXhiOTLwJPXurw2ytFyKabPVW
a7lxp2nTDq4wbOv0WuXrZdbHOK2yRJUGXLlGZyMlg3kUJd6ZjAGp/dEOd2DnsShJIysHhe/oeudJ
NcmIc/wfmZ1s0AC0Bz3bt0bT4R68h0HCvQrv+4K1/fuvI9HX/tw/nhVCIZJVHEiAky7X9imI22Vq
5rnZLS+181ZGPiigkIBVEAgDGiy4ZHz1ajGcCT7fJBIALGILoZrAaYyOwtdlJReZHGssS2BK+DzU
uZ+hsdXonX2XGwCDVBaBe3gprnNFdsFgqCJolX7V9Q1MmtW2gjNFacmY0fm5tpsiGbu2vOygXwHr
x1Qe1BmTpZGwM5f9zcMCemkxKwQT+jQUNZqb2Ty1S2xllcUZxSDQpiwRsrHCVi/JemaDG/76BZ1m
DKB6o5ZEzoVwvUACvz6qzsnnfMYj9ItGQ7DWfoLtI7eFPl57JAuhyOUEpVNp4JK5AVBIRWjScgtQ
XO2D0AjUoMuupJofIPTz7BUgVqGPAhmI9MEoMmiJN8qqS6HGnxdAjqQYcyqWdWZ7L5qPxzscDE4Y
vCBptKD1AVzh13vI8Xqk1xKg+kzkjZNrXrcjfGBdqsTdnOO8d0kaADmNyRfVk14pwslU8ps+NsdM
hNnc6BAoiFSj5JFpwYneVkQBygSkH0CwcsNmSveEQDmJaOUcU86uamnkgWXDSHxwex4DAYPxFcpY
q/dio9K8BHn1ptc4FAlM5c2qw55rNFJsxQzmqtgVnrzh8JW6EbCARYhx/da1MJ3eVLmyLTRqbUQK
lRI56TLSWSqDuf/RKiXISrPcdZaOuaoqyAoHB+B5+UWZUrHTugfoQ+OKKxPisL3nhnD/MoIGJm2D
KTEzh6GS8IY7MLB1NCXJm6iNuBKD5nPk3KEKm7BIKt27PSArcXJ+yWCuKrwp8jxlN9TKnjd3LgSF
D9co5eqoGmoeITDDsV4wGzA8LVTHudwYOp98F5V5yLwniMFCbB2nXtiDh71V02JNzMEIK64Uvhjs
B50yJRJAb8GhNSq1nG8Ylm2hjrozZ+1qVMz6wAOWDIaRXztp7gA7YECASBf3hgprv26yRQQnnZiM
JYai9KrKHT2gGqyctBRKe4qpUHjw1tseUOkg766FPXRBrZkwl2pT+GCBleFDgr2LeN4rflbX4Op4
JapG2UeKN97n5fQ8wkIIsLUuDRWeoy/WIXg5T+1kRO3I9GgsLB5O/bx1CQCbDHzIWGxnr2h2uq5c
jAxz5awffZB0gEfglR5NXHkphnGfymq8zDQ2JQBnBm0zPQuu01CBKz1hDGg1iGx3GIaWqO58WRaw
EM6VOpD8SaZI3CZlTsO6hLKunpKNGOllB0y87xbIzJETotmCtMYXEC+FkOdmblUzLtCk9mdCdpQW
eeDAs5gYYywU77Wzm/JyrGXpQ72jWGH/d2Hu8jro9G2badsuBTCReMabx9ybcvIYnHr5rtu5sqh8
iLRcV22vJZmHHyD5eK1LOBBnffNM4MBjjemwndU325p4SPWCwUSYFHE2YosDKnKPCY7lt11KIAjs
BTr23mYACLkoQ5hQw2CRW2KRiGz90rCWYlWsLUqDzOxtYBtRype8fgFqgPoevmRfZ6wP4J5jQ1Tb
KzBD58qWQsxJdlkbmR1+DGWdF0yjMgTZyF/KqVl7WS79WiuhO9p121rHVw4QgxorczH7CuvnVSpn
M2i4AEIUDtyRlCWgxN310NKdEIgn3qSVURdZgujrRgA0N2szzJSLQ1fOALeSErOOTamjTQWDaljc
jMDqFaMMJ8Ax13S0q1CtBxCeiUGjbIAaed/1VSDgiDxrw2vpLCw1wBtIheFWbfvT7MAOETtt1MkP
1qUwLrarNkSeV24R7KeQqdaIHgBEHPJBdEHbK1ELK0B/8tSDwVUL576iBTMki8KSwGhbKYdbYr6k
0sPA3H5Fr1ALYHl32yAiQZLRJX5RFvbahVW9QrU06BneTFq1hwIBZpUXjrpx55+qBq97I+fPNm5N
r80MGFVzDEupB3mbTpClFmmEZPOW8InsAEsIbaqp2KNaEaXTxqhIus+VJvbQyvFHw5jiQRUs0M28
jqjZABSkpiRMNfnqoQNRQ/ogFMDS+za/ar1i21F2q1cbSrKfpZEOPu+hAQeJPSBHVHCNFKXyPZDd
qcnCHCUvIFADxsvtJAJpsh9pAR12UhsPLQCz+NCAXPL6veq5gA5V8kUukQL+s8qcQQttXCzpxqEI
kYVYEZ3qp6kGnJ/WQ7c3pf0IKewyJsP8SMg7yYsmKAo6BY2w4edR9vRqEspV2cJwusHUNGi8HGB3
4HVdr1m7VW1e2TW87yAgDV1sT532LdE3tT7ny4h39KWVdzgX6I3Q1H3KXQ8MP+tB5hOscDwVcXAe
w5GgLelYxYM6cC3Oh59MCvu6ZhULDUK9WKlgWQ9FTsCqodM+9Or9rAMZo2sAcpv9DAiU0sMt4kax
CWAWBP2WWSkOqmz7wFXZY0n5FLtoZzbkktwiyXsrHVdcj8LayxQGNBbVYqcHeknvGEAg7YztxCTx
s7ICHJq3cE1ADwgVhQeJqsrRQ3vOdOByAEt3JfzVhcnue+va8MZVCWMokATMzUAcAfo27GY6QI9N
j4whLQBMbq3iMFbMDpyGgpycFrBj6LIXYrSDr/Rlt6qcR7gzQtMWCDDL3pf/j6Qz225TWcLwE7EW
83ALmiVbtux4yA3LsROGphuaGZ7+fNrnYmvFzk4iC6iu+usfhtXA1MZuTzBQ0m1WXk1PXV2fAGd3
qH7cqHGewfcAFQ1/syzFV3O/NdBAx5zodewNpveZZw5MYhtugjVciAluIbdh7hoZxzaF+NXjGulN
2UduteWmqp1pq9z86rnqQfqTd8FT5ospALrUINoNJsGnqu38S+eZj5QpeesmiLg276ttVGLZ7aWR
xnsepq8M28cGTJz/LdihuNz0InIPYrYOomhXqG9T0gvIO44z+3FT0PMS8XZQTVMcQQzht3ly5wdK
bYThX8SQ1nurBUOFCbd3MvNbtRLeCv3a7OQ9lP3AifO6fO8XbSRtyPepFV9WbV5Rp83bfCTMzcvi
tVVfyl3GY18bQ1Jp7HCQb7ZNvylVsxUd6qfUGlB3SCvcumsBB90MIPrPhDvk0HDKarH3rjbGLUu8
b6zZVpSqEYlCSxAcbKBiHmT7lyfH8eDyKF2Kqoaqdr9HzcU+1EP9ZRv/qn4ME9nh9FstIxbcCBI2
c1t1YL/hjQb1YbVSztW+T8gtymO442RvDZ58NoZ86ziXprCdT068aqvGkjZC47AdlDwLPnMmreCm
r6WBUpg/C9K3bZzplFXEyzN9BOfXCSXNn3asXxQDZ2yGQ8iCIwBl1jrbZqe6qT6grb0IYU5xXe+z
bEc7kq3OoR39o2eXfwuXNJTK+Mo6toAe2jTnsDQL5W0JrY2M3K2ssjDxqNqx7T0VBfnmxABzBkhv
gz4vQj9BmTfF+U4sI8mwptzdfR+C9IbB6RK7JewxH67vzB28IMp4srV4VSX3v7bUuFXetO87AngG
epIovyd8WPZysEm6o+vNvnvIThunlIcs01dVsaiELH6hT/tdIiTa+l3z4GTT54izBdhSdcxaPWzG
mt609bJkHrmmXX/PAfXpO/uN1Ov7gKxkaiBaWnP/b3DXP1GZB7SoxtmbHHQCX6kUYo/aQiCeQ3XS
DT6L9elJGYZ7MZp8OzfBNdKm5EnLX9rBPIQNomJkwxvpNUZsYOv2zpT4aiM0EcPsnBvHzzaLie52
3ZZB9SkjlLASK5TYIGncme29NIPhIejST+/+SFS29UgxVXtRGGvceJnNXNQ/jYPMtl3r31SUhTcR
1r/cwtZHRd+B//PTVK7hZvAwY2hDdTablT4p1i2N9tQUB4qssa3FXehjgwAshTltlvpJYnR5LG2H
2cn10lPg0n3W+b60nI1cnP7FmFXSQds5ZJVns1oro61TGp9CzOYVZY8/SJMuc60ufuunsaCYSFDI
pDTlvwFIZa4kT0dO9MFj2VXIOj3kFIzQ9YtFflndN7v2CdDXjvvCyLaL1e8m/mMfLTeBsb5Orvtn
tgwCn5vYt9qz7odj6ugQMoqkv6PMW13/L9OJb5Z/O6q12T0q4THW0A/asHCqlnQw27wIazowlTy5
YRM3+tUr2Wr77gTfqdgr9N5+SYi9tH6Did07tC8iDoZYvDlj8LwIep9RHW0blGToGzp4x7gtRf6A
114cmghpFr9Zk9paHxtcIfeRGsfYFeKYKv+ZTqd41vRVA5KvU5f27wwlYqzFzmCUiquMpKB5Sk+j
E63nUVrolojK8yOoWDNKhynvfreldriPlmAnnDoBCn+dvFPlVc7WqXwCnbrSeO3UdE47j7uKhN2Y
KAQnvr/Tul6zY8QzPdr5ZhqI7g69lPeb1u9Fm+78xb7ltnVR5d5UxVOF+Ddu2K7VvfmT185z3VnZ
RoQhAghrzQ7KsjYDiB1n9CfLVsQmdzro6OW/JtTsfoFcKmvSzaCDOjHcv6bw/pjmDIXAxPraKp05
qZFDpZF6YPKBSK0jfSd5PONidynNYtyubohdlnqvRPqLJ6OKlQ+7Nwj/uIO3Ebb94fLJSjqxXBpd
ItLyl5+ljxP6sK1ZPGGyG4N/14dcudPeX5Ise2e2XFr9e1iXzwJWdN/f3ZbIMQp7V59EmPUbBqPi
KAiRW4v1rYrcdynsB90EdqzstqCQetnWdU5Bq62HJcUaZHWto4UQz2kGAUOYmfieq8NpeS0KBMtN
ZeSAm0W7X7XAS1E1VSztIaZRME+GndqxYVmgFcZbxyYGduPaZkdYlK+pck+1NZGWksk8Nu38H66J
y8ao17fFjsY4lOUezfGtccgwtaANhnlzkUx3J87cnWt39iNEWCZ0rDM2iqbPJ4/FHKFq44P4pTvj
01rTcit7929pOFvpcO9Q59LafRdR/h0YfK6c148LskabfoQtacbokTIKGCJC61c3vGsDYDEq9tJ5
sQO7OzCCvzhkuA5S1vgqmBj3OVyaICvmxKwaeFUrjY7szGNeFLel67+K8YGj2x9JsXDTNDs29fzb
Li1goLLUSV5HJ9UaF9GqzWrkvw1D6kNu++V2dFKDga9Hdde1x9r1b1rajHG0+s0BU8hwy9TJhyem
Q5Cd07xjKZflu3rpg2QlrCSpVHELBYBSZgcvCzvlg1+wfUAXSZXsCpF4FBm5iCJOxZy/u26b76Wu
st0ditn6OI+wsV0fwsFtEo1EaEPVNJmUPMRgQewMRQi5X8pNrgUPXjo+C9+eDrYgBmlShaLxw0Cx
C9EBLB4zbaVSShHBD7FrjE9o4XIvx6peFus5PRaB252cMWVVMm4DDNIYgUnONuzx2I3uyQC1ZV9c
/NZ2/zdt6ZZIhbwOk8ttmr+3c0sX1/lNzIakiSM3VRu8Cf7WQm+N2wpYum9Su4w1qMZAPkwcOei4
fOR5fdT0SK6COp6r4RnbvFOOO/Fe9/VxWoaN8JaaVsmqzqaGECgabiNDZX5slE56GNb6X2W1kC59
f5OFjAtLlwfbOXc/3ZIt8IraU1fpmwbZToKBk2YSeJDm1YNrcaP4mas29HCH3vRdpIjVsCM6Lzil
C9aPcoqOzjA9iAGF4OQkZVP6TBEWHvOD7e910T2595AbI7B2KRcHRqb9XojJ3BsNBPBhMpat/xO2
qDn15Oa7TiDydcldPrbS2C1GkF9YKX4YcxttTBdZKdLIW6jd8FU3apMS4wN54M/iUVtVcddplAXJ
n53aRGPA4Tbj1zq0hNsJ46jvGJLqp4dcSvAMshdiD5RlapGhlOOlKkrUFsatU+ZGU9lP1eSCS9zH
zqj9iTLAviFIfztOjjrQ7ph3/R/VwVmYFD/WUGbPuszeqjlEp+fei9nMQSUDYW67efhtIKKEZHlc
/GW/zgZlIH3L1/5hqKt9OAZndll/6GmypGjEW6M00r2KqzNwCZ38PbTYTOaevky/WSgz/pIPsc9x
hW1aYrVyHzvxSjcw/ylSQVSrTReExzJs/oAZoIhW4CiBnDfwTDhEjcii+TDEttVhmjgeH0g6DbvC
A3ivkDAONUVxsVGTpDUwOZwHBr1mkHSn0Gkq8atbsfJCgnlBAH1c9H12aIFIEf3uLGkESTGtp9n3
OsSkFhjv2tk7zcyBHcleWRQs/NyMbY6ghYcR6wCr3SA8v8sNDXkwMSWLGzrSMSUtas2494XX6s06
zITiIuJS1ksVkbpVkNLO9nRAiGfS8BHp/TYF+b/ed1EK07l69u/InpDKRn4fO2RxMaoZCctRHO8L
+VNl4z70Ae6CaUGwpXPkrhNwqJ1DVHT/UlM1UCIXDbaOfTWZWKvFjGLHsxl59Nsw1c9Ksa/l9sCV
Azr2Org0jt7NRk1d5V13VOm417l7K1T611gmuM6VCmLPznatMRCGavcntYQ0OhldjglugUsuEa1y
hlfSBtk270G77tdDuwN70sDfzvNwQ6SS7yNLvzoGztWMetl5XKpt23h3NL1Pk8UdzmOhyLPStkis
ygGCKIyrPz8UdgCIVEkCGtJiOw0KaSsBQpjv0MBMSxBxq3Fj9lN3rA3gyamTiIeAeYzoNqt1o5f6
ZoRBc5xRkpKkckG5uvXR+tqzTCkQKHlXazlJYbxH4t3XZJTCdqpW9zmwJkAWkygyrz7KaX6H4IN9
QbvUx1obm3Z2joVT8Z2s/WCmJP9qJMK21+0v3TpxMeV063gxrKnxxyGYJ26ncrv25pSYEwqsskuR
dGVBu1NzfUAFX8cdNjYe62zt9L8001jjTd0pqEdJWRh3gRIUPNsEP9F2Eo3vEfHXp7YELcyweg5A
/srBPMo+YqiM0n1losO1XfgMYVo+sI4RcDB5pqrAfuyb/t1p8x/bs8fEdwyPu8PxjwWhmt48FReH
MOfVyh8N2b3UqZ8YEfymcv3lePVDhBISpTDeimvd6SSr53w3TXc6v/vYBda8dSQa/HIiOdgLYCzU
fvON/Dw/hLHYBakHs8SvvBg9+qjFxjN1H1faVZdhptUzwXWVNUKc8VgWqLHYVeba7S1ycX37E+8R
Ey322qOGQkJcqfXaqzsiGRnfPb2ClhDyVlmHsRyqKWnGe8N0l/1WEf7wUo8f5kNaQT71MtYoUoAK
mBG3SjMPCb3M2WjFtV+rDAk2hYihnAV/ZCLXdk1UfcONMNv7lFBtqS6M3lIZLJFYOYqOx5xOgWSI
ao4rd/wFloWDQ+ste9O0AkL25LeR809p1T8bLuu32m6YJCR2rr5wzcS48ijSJy3A69y/4dSHe99H
0+d2VpQUfxa5/mApuibaQsmvQ5Dawi0IAfLmo71O+3paX4PaAA4a+6Ob2h56dO4KO0uzzWqXjHDM
BX2flvva/LJThfVyZKU8TuUZGJMeSXEAN1a5MRbFNuJumjs34y1rlp05WfVhFHO4XWriKIDHW1ZQ
JLG6XbUXqDZwMFjxgvB73JjYuEPA6VAxVMiqzemPEXXZvsiJSrW5p5bA1Qi9kHZgDfTDYEW1dp2H
tiqJYiBEie2vRNnlbbKcs6prSo4Al9LUCs9+80F9RzuZ+qpPMpHOW9Dc8LhYzW3QeCK2VXVqI//F
64NvDhGQhDFfzoGd/URT+2sMQ+9Y2MYJZmAMlibZKv31wwBYsn53Q/riPH3rWjRhhvHbQfyUGGla
I9Y6L3Mw7DN+DD5IWE9uj/gzD6HDcM5pSjOjd6MA/mrPyeLUAujKFlq4BlcUloxDpsSuNis2aq48
W2uezPbsbyGAfCl8l2M7e5h97rhpKJK0qN1XZ0E2HyzycbCgAYVNwoF+85lFkoY7dexf13Lc5bmI
TlS1vVHk/7Ipv1X6vppWjIFhaltsPLq/rWE9dGmmdxPeG4XuT3o1L43iAlW2JhgLGlSarz/V8hjg
6MudPnD0SWuMMxz3M79550GiH6j+ZveBbbY1fUHGwZdDO9xY4Z2Ts6u8pk/GgJVFGxHYZbXur34e
6DLVPbJn2/Zj+qAi9XftUO6lg/+zgEakTXkHQ3HhGcRT47TNzrlbxq8hfJoS0LF1gPt6NHXNPO/M
Nosu7qgIHte8dTW/j71mgdjnWWIP8MMkj0riDN3OHINtu/Q/ldG8kSd3EFGZvSLTOzlX0z7O0U+g
G36O9BVo5wVORr1LJ+uGEvVjSKnMDZ8BaONp4b71uF7l4phxqUw7WSbn0Zx/B0GN0apluPEUpRtM
M6LK453PX4pFsdXieRIZJuhqvy+s5dtdeuZhsPsmdN9623u009U/scg4pjwNCbZxRPyVB/J5skvR
yi5e7q1qu/Ih+2juRtldRT79Cx2KVG1Y3Sad+hvJLyiGsTUpx/e+5fn2IcZMef6ah9hbLbwmyurD
zbpYgDQhI1OAwXmxUhXlLMSG2hJtWJW2SS1bdI2duZ19oM4wv0a+9hKuKq6n1rSzXBJITa9zN7oM
XxofzzsvmrZ50A5JaVUVciz0m2MemHihODdz6e3LxHnW5JyXelLm1pPde7q3u/x3ZxnT3i16+j8x
4vlSYLbSpfJFzw5WH8BdCdkBiTWLNPG95s0RgUwiX3IE1AahHgY6VfHHbolDdBuKjbFAkamGec+o
uGC2K/VRlyzzYT5xfyKX9qLZ2qZgVzQ07ZOyO7VFOJMmrS/fQVzdvR1kgKNeILYWAzj+7z8VmPGh
AzSOJwa02G6a3Up6QWxgv1oAiWNuvMS9MV4D3wg2SwB4KSE9MzaY3P7K/gpo6TaubDlwI9oVihvp
mMv44U3U/DHALss0yh9/ZXvgNROi5kaewYJoFe/h9gHD8ZqxLWUtd/R7+9xI9lRVjw2tPaEpygZ9
djHMZd0oMnbVYb61tDkiiXdPXPTvpauOMLnrWJWMQgPp51lJRgemoF6VlnG9Ahb3E9SLSj2xjdZJ
KD22T537byKgcVthY5YM/sGuo+MwT+22zUGtyrtwdsTNT5O7epLThPMutifchxVLjDT2XNwAmrpj
gdMtOy2MU5ZiM8I+bLNU5Sm0ALMCR1wpBxtBCgG5Wqvks+Ou7KAGBANEDLc+lNjLelm0bz3j3e36
bw+0GZAgWllxGh8ZY4kMw7fBSK+hSgeoReZOoibaQoOko8IybatnhNNVM7AvwrA0roP+knPcFkZT
H5grz4VyHwETlziiw0/4TFcf95hiGb5ntskKDGtafqyeKtLaDA4zcbOxYrRtHee+y36wq2yKJxP3
G73qj3od3tLSOYdt8a+M7PdgWcDi7PrNj/R01LVAMq7VZpotudGr9zIRy5wEOXajXhEkus6P5kh4
H9tIepTgCHH7YXY9ldg+sQuVUST9WPK41FW3y8ruHQj62Wnt63z3rjOnt9TN5k1KMU7MFh6hnukT
ZBptgUGjfdhNbAnrb98rTxACeNSD4FLC7gF4WvZD2L+MNJ4Kmx14GCLaAnx8fpkh9jZMffvwnlFg
NiNcfrN8Ler0efH1V4HRJasoNcYEgSA4zwfYeq79zOrOjyH5MzepeeZXwt1gfvBBiAGjUh1+j4ph
3MvG4zxGP3rsN57Vvbddam2rwv1oqCJbu6cmpTq9akxXSsbozHquKtx/Rwbx0qoZD8cDfXFWkJnd
yeYU1v9aZv9k1a+mXKEOlrgVjBpCX+hdTMt/tSLjA/bZqRntKG49CrPqANjH2af9lPPzgi7Xbk3/
IAagOixnHyS3zKhfx4ruhB0v3HmBWIGPM6mB04X7DMjln9JMFkSid1kcYs6Q2ksOZIPDVjj87ZcJ
KkMZ3ewS1Myp5NEaRtLqMJxZM57wyZAvpd3+DbPM3LAh2LaBu88VoEPXmXonBbdbDdwLjewQdX67
z2bPB5DEZiG0yURf1+dgGblrlfC39vTlCVtuTaM+W5XVxZGgP62X8rMW/fOY1vWm41rtjNQ9THVY
Jd3y32iTbZwa26IOjDVwWve+ioM0sLQvlnnTovrtYYPbd+pXJ8WGqcOhHKfnBeZ0ErV8fmFB70Fs
HX0/O6l4wLTj2MjxLWAnAFQk8alQE+WQcWCGCRiX4XhEB1O81qa5N+UCu1CRScrKybL0l98AJNYK
gprntYlXOO1W1dYSTzj+2PnPyKrjIFhzZhiq50PzUvrjtimheUgGgZQJwLBubRocSrBeOg0MHdqZ
dWFoXkbGPG/h1BiM4kcoe4xBFTgWRAE4uFRPa/fczExAfvDgKUkuVQerx2ZUxTWOGWCfD8E+yrG7
Gnr/sJrsShYaLpUWH2XTMTGCW0VuBf4WBAqPgqPSwe/BYj5rrfXLC3Yybb8R72FGayGQ7sRygR4z
E7NNs2KV4NmVsfzK2sXcCRaHeowuQ9pj733nvLqGfBRzcHay+qXs2OdHgA5xn4oHD7jk4PrFSboF
40LjVDu06zhMNZCh2n3p8NZq1KFJJ2D28O+Rj3l2x2wvXPA1r9NvY+G32xzbgthMxMoB4d3NybIx
OHXNT+EuG6xk2SJ23htdYb5VgYkf2uJhblIBMDRmCJ2O9yysPPZSJWOLSrMpxhEmR9fusV9zd3Xa
PvvubMYg0jsDGj4f8rVD+BcTRxZgkfC19KXF1oc6VpX4ofijceIMFpsWcYwFkDaCfLcdbsaLwXPm
gYw0VQivP3y1i+9OWDdrqnH3qInZdnEvy+vZ2bM9/pvnaZkY/vTRK671yNneMU/ufFV+3Qg2oVUL
nFuzGImfOi3IWPcxmsOvdSqhQbxB26xlxBAxorcxduZaFdu6U2o7NIzDQ3qxUzAzh+1RG7qHKlro
cZy7sVYXxHm44KMVmUycCAsdbPUWtjOx7vs/2QQdCVoYt+tPMAIJoRZ2H1fGnaIrL34+nWjETc6v
3sNarXgTpfmVRULGnmH9nYTJcn7C7n4Ns3+90RB3XUKIcyNFEeM4LZcl3QVz/YEt2V9zgBUTYByX
aQVHsWr/gfX4Y3XTZnkSM/2fG3KOowDd1SEkhZXgZZyuMh2bg/ocAvXsWuPOH0sSFDTrA1HxOHpu
uh2tX2sYbnztDGe/qfbeeLfGyyLWNTYUvIFJ3ZYTmWut/ddMl/5DrIm/bLvUJSDYcF+KhfpTYJ8x
esPbUFYfWtA+sDd4bcRqwEGCeDwjgwOPAbGlvcj9INt75acTLNUu9MVvIlZVUoDogTG8kYzD0ofi
vbEDyqZsjaQrcaNXntXydwAr1GziabYwl2vs6tA6xbennv7WsDcHstM2vQcVbnDK99GplqdhC0d4
Pqc9hoVRHpSbMdLv7epV1DNFvq4v4RNCJLClc6cfOZuGMer+iPxriubDEoim1nJ4ykZQ+kCse6GJ
vdWTtZkdvAngEXWxMjquY/dszjj0yXsBMwQmefXwN40C9o8Qeo5d6OzNoqNCQiXb2MvyGa3m2ayC
S8ibeZgLaWMkE3wOjt3sh2Y5kWW2t+Yf/Cy8MyyjP3p1h72KamwfCWjNJIn104jFitHR14+tvNlL
S/e3fEfIfcDUuXAjoOQcOvTWY78L6OGTOdduMjVpu6n9qE/mAcMbAPc/Vp7eNx7L12T6frJCr0yA
1Xacm3gc2vRXyF22RtmNT8v4XJv4MznpXZie62+r129m9afw5y5x/HGg4i1QGKYe/Ia9lKzh2JVQ
BrCN8IthjYv7Bg8gDn+4IK32KHJgymtnv3hc1NKr1X2B7m8jpzlmkf3HsHpx6swQ80sygZ9GJ3+u
LestNMP8slSTepm99XWQXsUKzHRhbU4n2bXG0YrQJuRTeSUytQMJhqGTlax5pOxOugWxnVPnOuTT
izDLvYMb1yfhHs91le9Xj3wRZxVsulA7pV6uCX9uL4XN+T160WeY+jmCvwZaHkPNrrXo9Fqdg4w7
O6m94WiDP4Hrwiz2sDSaQw9/iXbU+8xUCghc+tcZMXdcWM+WATbqZkvGol13bzUXFtlhd1nL5RG+
sngmt2bHwvqMA4J7zqMO2zqzpH9d3w0NZGbmS8Ylh6KV+uCy6bz+DWjL59J4yWtxGfucfj0E1Q0L
52R6JaSeIHhQ62Qk9d0cUnjerZrx1aohOy8DaP64ZO1xDboG0tyK4SaG7RzeI0CVO1/nYPldDdbD
bCNYHMr1vZsifQlZ5SdTVh77wv7TBuumaVP74IfEeGsQVqesnAQJ0xc5mTwZENsSPWU33CDb1sBl
uJDQAdVFrzXGOGaRn13xPY4UeB1UVyx+XWpwaca0Yv2mBfAlZdLX6RaA8Lg6Ik/a60xLfLLCoj95
zTgmrJ2vMPjvmGvhbEoPjNPjJyyppFN6tYwSHrgOe3CQfFOv1fCg5v4Bpjd8FxdLlSDa1/lSQ7jH
0mvGlkSMD2aoxHVY9cGbgud+uGcUC0eczLbdWf16bY3WPBeLvJuSQicSGJsQKBdg5c1evdFbB9gL
QMGnSHiSOMD097yI/iQPsm2PZpG96j66ORxJcd1H4KusPdphPeg1gy2weE/KkefGJpcJ/tVSLtcQ
46007ZY9mjxMGw1ws1547xLwPxZ+DefOqMRBR/e1A2efDIetbArnl2VrWCqByv+JZuf6wwewpYwr
JAnnCfNnNKjy3xQV2QajM/Qe8E5iV2Jjpnr91M76nkBV7FQAm7SYNLwUWiu8sJj4cjDaxsB5c5gg
Jkde+j2v62lYZP5U57Pgscj9w7DsAz7Zv2Fr3cK7qVa6djeLpe9tcPqSG8x2Tv996XDGJ7OEKu6l
tXG2MxOyd010YytQhzYyNZ/cwO8eGjPfT11jPQ33l/9/3wmemmBYzq0TonZxR4+lc4N1XV0esrVW
QMNz/uLpKH+JegPNKfYvex0E3oEOKrewapX1Y1Mz+lg5Rrne/ctgNrOdMYL+UYAMm0dtoapG4oG6
7WCUy0sfABaFbgbszSLo0gy/1JTS9mZ5d52LYoYr6DQ3OOiNO6GVmMPsbKTh+oYU7au2Vfr431cV
5L0xldnz1JtJf1ebiHS6coC7jwVYyWs4NSTD+YO//+83CzdTx9J7sJWLi+rcei+9v9Yvg8vCgi+y
hqNZavEoymKj0JXeHCe1bmZTnd3Mqx9NK6+OaVfPSS47d6/gZ0BW9ean9kW2bEOnYonzPqCzXnL1
CQz+Ok462AxNSiqpwd6SbWue2JT/I+c+8PZ/KnfoauVu9RbSBTX5l919p/nfiyDT+cz3vGPZ2Thd
ocg0J7e9LPeX/77870UORIMFKysvcwAbLFXiSy86RT1a5vg/8ZjWBmvoIP1upqV9Ju7a98TzkEbt
s0f84b6ckH3Zn4ttXtceKBU+/8fcuAb1Sg+nKRfFR2HSOYY9vmygVk8LneOWnxsrLm+qzp7DvtDJ
mz8TjnOPGmXHr85q/wz3r4JljTazH42JSyYq0X75m2SvcB7rMIVOHvrP8LXvv/Pfi+4691xVwzvs
3B8TFtvrMgDSWKRwvOmqUJue1d9T1Uzd3u/MX2m2EqUZQrdDAFbvXECBO2jxVmMbGHeI6JJ5HvUS
t1vyFKOrAlC4gh64V/caWHV0RSzXbxmCFFiG6ZwRTTlnP2+d8+wPPzjLAyF7ABeBrV+LJa8fraCt
H7uhTFQ0RGfZHvsug5255PkuYDl6+++lE/VJzQ0YNWY+t7lLUfWExVamvYc0ynA/K0UEqL38RiRo
7BQy1v9/W9DfBTDGPMN8bi2c24oFMCqaV5WMMKI3a8QzBT+rTxztcsMgxEgMQMdfIZGKiSG8/q0R
OeQFAV1mFQns8eyilRQfUXoKEWgdzVpXb2Wj2uOIcOZmrMUZkeAEsG2wUAnm5lj5005HXnkzgjTY
5YMzsyJs6B5ZknImQKWBEzolIu/eLU9F/8Bp2wkB02RKjgArGM/3tiBGPIQnn/Cnq8BpFrDC3UQu
ZlSTpQyYBDxp9FveC+BJ5VrDS4C7/bVu5h39s3U2oANhsXv/5X8vjnARoy8VoodSRPs5fTfy0H5h
ys9/2XOIzNtMr3VtqZ3sJ3I5Q9TLpHY6R1dd83z6cbWdncNxHrZB18tTU/ffpsmuR3R0h9gM4LW8
DK8y8oe7RoVWPuj1zm4JkHInr7zYc7+XgfvUcaI+idl39vx93cEdpuEFZmBs5PaucqPs4b8Xsaj8
/79S9fRTm8gO/M4q40Do4g/aLHil1NabdErrNPZzR3PuZE8VCCLb8a8J/syPGZEgZAHrvPjQEve+
ZY57FLHl4b86jBWnPGWoxuL/cXVeu5EjW5T9ogDozWtmMr2TNy+EVFWi92QEya+fRTUGdzAPV5Cq
1X1VymTEMXuv3QJa2paYvwORRNeolfYjbs/ojoL/34h45ari3g8iH9w0Ar6T23FCa7506CdcAmr8
Yicm+rdklCheKy3c/R4OajkVZsWLyOp9q6PIsTUG7Lgz2gcXVMxajn53BBeAvjRtX43SRsTkU9BX
VZK8h1qcbJu4UVCyZfLuJt4H4Buy9TqD9q2eulNEkMHJXD6LG7IF8QTcI9p9dtX1h+vG/Q65vbX1
XbSH3QRFJPPYIw690tArmsXj7wfTtd4E6tjT71f4iHico3iTcvT99w24GOadJ/6QTcImlVv7Kuqd
6t3uZoV5d3MS4e3DzPpXN+WRQPc/RR0PrK2T5IW81YWBIB9bEY0rg3/lJLDgk4GejlQHDIZUrZnf
msVGgYzUv3aEgL5MMkTsjTXerayer3JiM6P51acdTyQc5eOCvLR+csPPN7Fkobi2R9QdYZ9T6bot
YEsdfWNbh0zYWdptO+53ZrnmtdakdimXDwYkUaYwy6eWKuMtFj3zvy/9Yii37DUdRBkwUuQM6dyj
STtKezFdufUjprQUDU4T7oRJd1u2Hoqdhdox4sR4MhBCr6BesX5bTMlyMpLT77fIwc3PiYNKhbdD
5bwxO32rPKP7rrzqudJPKUuAi2MOBBlajb43XZGvfTd0ViZCo2C2mer8nnJoJtBTtFu/Rsdcx49G
X+Z7EznNPmn9BddgZiu3u6s4n04MylXP2ER15/8+VaPcQs038UTG6M+GTH8t3EnfzzEx1HpFTa6H
ugjKAk1xndv6ay48TlrOzcykxCq1bOd37iOLiRQXGLvDsmBc2kEmZLDP6jix04B6z3maGNNcUf8R
h9LWO85rax0Z2XC3x/SoNG4EwgX2uQQrmVUiDkztQ0vb4XrveTCuDnfOxqvb77Q3xE7M3bhuPG84
xwrPnG1rMwui4eD60P38ptxnOQZr3chfEIQIJe6pmCzSoaeZUeyA2o+GEzYuNm2fx+8+DPqr6Gzm
uz0b7MkdkMh0cXMsWOkrnZK4UsY/C09wEDumdkINr51y1h2dbhVX6JgFIQhUJlnaHowRvZ0jHH1X
RUNy/v1giPIk42TcpRwxLHfCbjvJ9F3PW245tHBMb5n7Uz/qp7JmsK6xqxSxFeRYn9YcTf9anDW7
WSW31M64QGw43mbD9tkQp1pq3qrL8xC6Lep0AyLJw+SVO1NTF+rVcWc6KkjRJl8y1+Kl45wzUeeq
QU9f2qzfK2TxH3lEXrfQgNAmrHndES2iSvowwFldg5H0tUM11vbem+vu2khVs9aZsudYLaO0XLev
5YDOVojxrWQ08l1axn+fLH8iKoagSYRVA2Ofvp3RAO5Rd/nPeTw+DtjPEKujlexnlQNHwZnnSuLd
u8IwXkC7qkuThU+I5LfTe2vX9XudlPqpo5teO3U9vY+WdpDYRWNUSDOmTk9d2tR9GyJGA3QB44X6
dtzNSTsQtZcBitCXh7jP7adRH7kh9aNld+Ix69xXC9sYHaT7ZDpJwcCGXUShN/Udm95HlzL7TGT0
3DtGf6t7fHC8C59+P+BWeVCZsE7wmjz0hRGC7P+vePytIH//DMmki+DgXyP1+gE3J27EJCv+ZNLb
O1mSbftWEYAw0rc6dvIaL8piX+e3zCUSnpNed81tbACdcJYGQHJcXDOt/zb0ipd1QRb8fggn9uyT
P65NaarbOLXONrWW+IGpse8CAk/gV8ZJ19341E6u3EdO2q5L5nrsl4p+Py1Hli7K4cL5Z2NgOMZa
f1ZkKegr9mhX+Gn6xUejE8KN+Uznbg+OOCkDdi7dPu9KUJkI0D8bXT84eea/FF06H8ohIeWjIv6O
W1iTUr8ZnmB5HTPASPvpigfW303jzPqrNLQgd4aJqISEG9BtosNvZVmLeLylsAR42BT/xwMzQAd9
/B3IQ3/1VBeuIp1KsEB2dOg1Rq3GMPU0Qph8ppbYiXmBIWW8/6QeW/tCoJztKq269G1TXewGqLrV
TMffr/RsOPpanl2IUWVE497TwQgfhCueRsTbRuK77ABmFol2qt/bgqgKPxucTbN8+ftnvuTKUHIx
JU8LbyuvG/00pD2f0q581cZU7sh/R1mwfKgcpzoqfoI49ppz199E3FDcocY4TUOvo3qydbSs3njy
axawDeysjRcO5gHNEO/9OhwJ+Bim8o1fD/vwavpM0tjmKc3LQygVy1CHZbJyFneYU9mIYHuXkFp1
rpjofdL4GOgpJLOVHKkQ4K/okmhZSrJjH8dwcVmBdir5KFvcFZpeItbUil2vK4DohtM91ZrBE5sN
xsauEQiJyivOSW0dRzx37CS9cz87ALoZDwJh7kbMNKUqbnN3CnFOvppL2Hwup8/OxNwV1c50iO3R
enBq/yXBtgp5YPYxMw/O9Q1MN6IJ3WbxONuOujAzvk59gl19cFS+z0L3H4rEcjuYkXHC0PaOEAnJ
Ri4JP5QF7apMGH51s7aarLA5dANW8ZaIHDx0puEQmnP1h2j+Z+U22+8xSq78VohfcRvyBTX/XrpW
dNGbsNzOoQ5UEF3GNnZy99TgMGFU489M//nlmz3bevIBhlvGRurmyvTRUsPwVdXhVZ+y+tPW4T/j
QLMeRysHOZITCl+GjCZCzzZ20YSAJe5rbRfBLdlWyh9uv59B55G32J+fsaGpY9Uw7nQdolba5dzr
ZkOdi/Y9TDLr2jAC3NuO/IlSvvqdBfz+uVSavYNFjed5Kht2csiZtIq9NO8hABqofMoOo97//UdC
SZJaQKbgbHeNo4UQ75eMIpYT5vczMzHlDhLDa1dH0+l/H2ZZ/79fdplNEzlA7/nvWxLUUbXfdKv/
/Wi/P6mzrEniGLHN7z8YEopBXZ/Sk2rCU0MO2Kduck5lGKxY9mTJLnLm+BS2/XQenJYVP24eFFDT
w5yH40NBFhFg4pgQcVkn6/mravrmITL456Np86sUxfr3G+1Y2byDyTAGjpsdPSB0azO+Nyzqz9Xy
ISldRHH/+7pAAeg7+U1ghv/SPRfvQtN2D73PdHOUXY0yFwXWHM8BOL6/mm49xwn2W8k1uk0MdQCi
+YFOBrO+hTbFI35tnVpY4810y9uZU9q3s1VjJMmW4cFBOOZTOj7YUfQwGLF87sT4mbCi6NsQlWCz
jbjQLlA431m3i108Bn3tWhffSaMdUCNvbRmbgXX1urYysS/yUX+eDInvjQUyOfUo48bc2aq6OtPf
LKVYSluWlfNBV/zmPav6VOUIN4q+Yx/1ENQ1p9VXY9R/V2GuHst0sNd4Ww6akXvBuhAIqlHuJPh4
xHDSKqpF30MMrSVzeDbhip39saXdLjLIf3yFkGqP4fY1dJGawA+xNyqhcFWqPmZtdK87rOK1HouN
wdwvhjN9qjHWFVqyHRpEldoIhaF14y6wau/WODMQmUqsfHd+82zWgbbJfjBtj4zZfkyNhbaV9+PK
7qPXush1zvxxM/UDGkq3zzZmNDYs/tuRlsLZ9tboY8BxzQ0IpXXPPG6N8dVY52hx2i3VDVL0GG+5
YKGd5keyZSpGYJi54rK6E0x9ijumlIVRdEFtNPsyyr7dobsXuKRF6t8is3lLcAg/aF1x6X158ezG
XUuHmRVXGH4IUR0I2iU4atEqDeGqnXDsI0uXqLY09TIsKxSrQwYE1TjZdLmqz+lsH9mekgGBQHBp
1tdaM6lnGsd7BFlvmZ4xUdfUk1WxR2n1BDOP8LV+P1J9ROPZTlExYUH1TsnMjQV0G+0GSVVzayHv
G3LzkiVvbVW8NrPHXILE1nWj2UGXaOfSiaLHpmGxW7K9YZx0Yg59G0L8ApXuqaNXcJ3jkoHuOFkB
R/fy7jRXYdwT5+30xZ4uRguaSv/X2DvHRko2dr15roryMDclK214V4Gr1feuQBItov4Sdu2fqku+
BPbG9RCpcm/HtkUDHnkIlgHad63zPaYkOSvZtoGcVIv/LDU2WbJFAUw8alj8iWb/NNQJin50kagh
Q2wNMbKAIuPdOBve3vN+HDn944JnZGDY/+qvpvDeR6ZkeKGYvbeTc8k1lWyyJRoB8yu3kTVj1mpS
WmKHn1L7iCLoGTgF7gMLE7TzxSfozwmFpwpGfabIj0gKQlAUHhCsBKIZ/jaDVj+wPOU/OE0nlB9r
yiTiCLSGPVEzd8flHVSK9Cia1j0MOerNUtqnlscftW1kg1tQU0FimUeEBcJ5Z6U3kDQzfUIzjihk
cSq/eMp4GDOt3E1J8yHLKV2bOtARqw+HDRrdakNAQkn03hV2IrvHwcHTZfiEVmh//J6RBqth+iuV
Q9XM5B7rfbGdoywYWv0a80IGoojTtQdUBLcFPIXB7r6yBhwhMnY0L/Nba1S7rli8j6+ytPM9OkMf
kVFtBf4A8FzZ3aFIo2smG4gqsh43ncWK3M1YBTJP3dS5xbkon3QjNNdCOZsqHN+tfiCmvNiptjrI
ruD67wsdDYhsSSjGmBqiIUh91F+apyZ4BEI8RAeLvBFY7imHrhyXtKf4J8QudUQyVW6GDsOwp8pA
xpp5yDTkHTRtAQM6cxupHp5Ej603N5/jcRbsR52tUbUoaGJjCJxRYn7VaPITe1tb/kVKsXPGgk3d
kkyVjOG9qfVwcf3YyN7YmNCtXifvWYRUxU+QNnCs+0SGRf7rpIaC2Cu8Xp5y1o4/fPoa7VnnnyzH
6vdRhwG4YgfOk80lnogenaizrvNoPupRfMgV0gJdhzsxupQfY1tqAANiFEoTCm/bt09eqL4QzWSo
d62H2iReRkU+u6YeF4LBzg5XSbgKe++WtyIJ8qKjc8UWMCC/mkYDmZTZEABomDnOMw5EVF4IAPEt
p8gGOMY4MagunQRkbcEbwqUn4SEB4u8TpXHqe/syAXG9GAN5jhPMeWN4lb7JPFDwt7VqMBFNdQ0z
ZW101yY6pSTC0iwSHI/LSF9W7IbyzsTprdjkOnlPh8zibs1xgceDegJtJV65AYWSQ7ZGLOvmzPLu
vZ/kaSpDsRV9/eWxi2lKzrrlTtxkjLgFblP22ACkGYnTPH8UWfqQxfjQhtkT1ATfBJ+xwKm9auPW
w3eoUF4XU3lia76bVPdkesnRElGxkTbBTVN/xGmKonRi8gwjxCfIZXjOCve9mmJQovK57poYqYuN
kih3WRP19YM3z0YwC7ZRsqh/8jAnmEWEQaZLg4Nu04glaYX0xDUjoX1RQhxgWUxNNy3LEdqcKnFv
vXIl7slG23rZoqNIHaAOhq7fbeSxKwujypwolqbpuCWMHReDle78SscHy7FMcy+4lXB6RhHNQNkE
RhPmJz35O5kocQSODlkK71F3DTbw2D6qWeMr515w8m4SpZsnH4oxEhFM/fgyt9OSuGFQMJc+PQ4h
eKBNWKkC+EafXrVmUDvRWx6joY28l0RQlY7MznhMwvFQRrwolGPdyLa0isVnm1NOpj7OYCsz/yU2
c6drHY/hJT1R6jprLY4Rf0O95fp77JqWjjbBM1HYAfAwRGCwWjUGMiwC0JsnXtMgCI6HINGbQ1ap
iGdRZzCeg/AR6q2ym/atM8rnfLCe4oEUIh5pFCvCxDMa3eJCn7nJptNQomC2U3bo3tRfSquoL9Sj
Nj5GvzsI7FQC2yJa3WVZ+m2qlJIDwg7gjiGk5K++a22uHxodg16fSpgfUcIKoGSQmZdFIJf+2AzJ
aKkcL+h19PG2MX77if6Y9f1V2p1+iMzxs4V1PGS+uXdj/dN5MsCi3d3RR/XgwDKiJ+Xm0R9m5OYb
t7EfRGasxmK2WcuCqEjORj1nxybiPdW1SWAyOlvnob046rFXxoN2h82yr796pxU3LmPclzYsABKo
2OjRFtSts0N1jvLtDtLV2CBb5qQIX+tenabGtY5wopt1oXd/eJT+yuw98/o2yAWA40gBUIB5fSVE
igeSMINQDjwMHQ5gg2FvUbVsrbNg9t18o6Nt3ljeoPEUjjautZLlhP9jlOKt6PD+txZBH6MVLtgn
1kHSZkSL19HfDMaAnabrzsmQDJvWGSRmOfkjOQ1OOVqm2pQABEg5KFWEnl10KKwG81j1xm4utSdl
c0w5YegtMCA3SDDF4+enXjO9Fu8N8ecZsjKU2eZOIMzznRFFMoQxFGnltspK61Rb6ZcuuD7B9swT
LYqlvfcGmIvUuoVp/IojOt3aC5xHs7pN3GV7jn6EZA5LIQuzmrAxek1bq/DBSVbekSGmjjFQra08
arfJ5CQooeLj5HOv9hgj1jS/f+rZQ3rRsmFOPOMLuaBOGtdw06bYxYAFQtCBAJ6rwEvZRQoNbfAo
H1XOk+kUEzEMse3BLkj8F99ec1PVFMeIAuMvmdtImVP5SkrLviQa9JBX8tPr+nULzTdipbOmvWr4
QdCch4V1QPpTrBjFQpzOw496+IAUuRgn+Tu7c8hERBqnsoNP1Bo1wjTEnWDTZs7hytwVcg4PMpmf
0L8gukv899QTP305V9s08cDPQL0OUwQfdep9TE5Gy1U8OmG8qGgTzF9ZfmjN/Cb97ofh7kvM6YkZ
MQy3zamtK3FuHNATef0BLHsvCSf1pQ+/wx7I0KqpPLTxUdZzv+2K6pgnBTkyU7KDJa1vsQAU2PcQ
imTogdzY+UpQGW7yMGbwIV+GGTxpHZktmgRmG0MU2+cZEWtUt1hg2hzG8VR95SYGToXdX8FAqWMI
2i8zsvxyQpg4iSP5XaLx9J3lVgY+keptcvWHBs+IRFt56ufsHfaeTufBItOf5nZFwhEvpV7hkVuC
fZk1bIzPGXIfdyGiZI/sSaB/l06Wt0Y4WFmc+oUaZku+E5s31+Ox5ZULyvEFcpZaeH1f6ASMRyuR
35HAwau5yCgTkwOcE/KQS+I2hRV2G22piQ27Nh/c0vvwugJlYndLip7xfdGHu0q47DBy7dMZ/2rM
lVPdeUt17K+m7323Vb0Bu/vLtnpWzbBoZaNnT1f9AbchywOFJWx2lkehCzpJiyoK8+Bp0xMAhRWw
23vIXbtOF9Wh6k0iyKInGwcxci5AgnqGiJpOpe6RKE5hQVKDqextRdGcu1BPrAidayvb3ZDzAM4T
fgekp3gKU5wkPcYlGcVIt3v3R5+94zTkT0NtYGXp7OuAukBnqogFOgITB+Qb8I5zdk78vrYD26ZV
yiUHAoPuUNjU+D5KX6MasM5XBJPqNDFDVjVBZNcBXvIn4eGww17G9h1FX8tslspNg0+gI2EyTKgl
VYIEi9mhk0pi/gok/xh+Cx/qiAixsqrxhHVlw6v/kfjwZ8Yh/RJDswsj6IIuhjQWCy8sBQO3oKGT
CQrqev6mw+1XYTjz77f50WHQO2wiXhAikFcamYCanXypHt9Jlhzjrv3sG/oVV3SIUnPCVTFUrWqI
c3UTX/3+zMO9c4fqwxhwbrFFvSde/uXnOr1ij1p2INGwReTOruK7GJtjlA3nziIxcOzkBQoGNbLR
PM3CCixRoR3X5VuEG2U1peFPMo/7LOZs8gzeLPiMoYsTeV2/Kd+6hAYFe0zyOkUqib9WtLVUt5zN
f9w4CWR9nsWT1jIqMoySoh5R+Zg91so/52Z4nCWwTnuonjvbfS06xD7zSOm6/NRN3r84ABEKxknJ
H8bjDtIkA+qTqF7rkbamsV7E0OM5rBiXGJra6b7s2HTIHegQVkYRAZ70tf3I/sMzysd4mtSG++EI
OTxorINPnRTx6m40RAz7qZ9f9aIttxr3JN49s3iY2Nfx5Ad1Q/TvtBwgkGFSSgXyu1uthN2HhqHG
WQ/TDgabRuQfOtUXEeP8ZIS28nsDnjcn9nkAa2mWcA1djSptaphMFosnLMfaebFE368obdt1H9UM
nt36PvpoUZtm+Kpj8cZUoNmG1aixczX/Ou4zin2AAwOvEsYLPVhOixL2GOhw8m3JcaPjATuASje2
uj3j1Bt6or+L3iaCKLEtTRs0nkDi6MoooN4wEE9gZGxH53Uehmf0HQDT3PLZ1QvyfMNb1HAfudq3
Gf+4UZduhpbheVzE14w1MBCSd7bXal0Q1GsMZzgWL6YmVrManbXh8jhhOFrmM/4f0WLiTFv8bkQe
mnBrDRaUHvQ5dnKE0PO215MHEw8QswW18ybt23L65xG3w0xvkjIzFlb1GEewU7I4RrVbQtjQ2uLb
E52/V6VNzIGtf4uE1UzGmnljT/xNfWX9ZQxTr0ITF1GYtquhoHF02dPwVvL5NVSK+4YKtBSPcckl
iEanCkzagZWuz6C8E8yIcl30IkEjHL4bGg6FqMUwU7t2ECK3vlE3HvNSXmRj7UVB6kXuHzyX2Xmt
PopWuxnIJDfIJa/gLO7mMG2YLD1bPs64BI4I7XIZ1LbE6kh6HXBROICGV3D2gQ5Zdw5LSqdEqtWb
xvavAYsx8EyoME2OcnmY7GZHmWnMyE9cvb0mDkgxNxr2U071Tg054WWu/bU+fS6IGdNhNu2MKBkp
Hp/nqPyLUYXhaCoxn+U6BQ77/R5AlwXri2Is/2fP9pee9880dbAYVLqBW3oO2w6DscDJ49D84dVt
IYTwrheMaVdFwWOmgVuautC+5jRFFfsLAGu1bvLbdwUzM3eHO8/H23HPNfEzl48ZBMudshAXeyph
ntrT5dUifUiREExez5DAkavGnqxNV5p3ty7/sCyoN7aMnyLkixFgcg6hJOjnOFr5HsGtHZyVtHPf
2iH7rNHvTSw0N4VrXPSJZfOAykZdEiy7SgESgq/kB20F+oYM1402ogdOsGODmIMIOdUhFU/83Pm2
tdZKHsRKks0+O4+GYcdBO0BpiL3kNQlLsq0ru976CXxQTblME5tb4odyZUbFFGQzb0iixU4qxNEx
ASApG/GHDWjNf34vYntf+n18aeyClyTkPk5CtYGmx8ZmyteWCoNx5pmjYDjMfsQ+SXjsDLPhTSuq
6IyaCoQV1QukQX3h/dijYa0aVuWtK+4OyoMjMusFTdlxig8Jkaz+KxnoZQDOpFxVC6+n8T/iFtkt
jQOj7NH+h4p/Xrncrhue9i0Ko7U2a/VW1HW3dmaGnbOPsVyyTQI4ofOtrf9laagjkuoOe73BLI5i
GrgtREvsewFnPLwcRKd5WCRw0Ljr8WHtDV3uiVWs15kbYrLWzrNnPJZAE1aR4+9iNBX82C6BppEp
lziCVQmdAYIERTNiH44+x7MudqfeCpNCfijQvGMGwZSdMQuYEkZbjef/RfQEFqZpT3Sj5bGopmcG
fzUzUeMMevejLifW2y1B6JO8V604Kv3S8OzknWev+1mDbbc8rt3gj0dtMANbH7hvhvg10o6h1b+o
kXd/mzfLu/caG8WrHYNJ6zu3RY6swa7MEu+Cx0eudJxJAcXXa9UrDQ7ttLWd+T2yDCYLTriVg/3o
6hHaPtIvZAEK1NPkcRbaifDoaykkIbsa++N0ouXSmFInCkvGRIk9YW0moCe+F472HUp6ao6rI48A
WlBruOhD9WhoRnUuZLSnNy9WjABuepN+2WbDZkz0CxbnAXtCvfy0PYPOY4ZUIej9SOPN6m4qFnJX
+Mcx5mbx3ZbUNr4XIEbyuXCT1djqgLFgmdrTi3K9/oAfIUSltk6hwWw6gyJvyCMOaie1NvZgk9e5
zGDHijmy89y+iLRc/DzeCLy6OGsDSiAxSN5q0Ri0vs12dwR5HrmAT4os36d5v13+13bZNW0845Jh
0t/MWYb2GJkK5nbjAXGYh9B9/CQmwWb/uAUBFpSxNVJK8mwbNovKkaElIxPO08zOA9W3jFwE5K6m
ozkJsy292w497d2exU+ZVkFlgPTksknx37nLEiE+Fd5HX4rk0HYgv0D5rAwRQQd1UdibsX9BDR+z
WOaVZiS6NRx8EppTYvksNH5znlY+zJaM15rnzVSw+LnrmGGEGzU03QN6dgwV5laSrxTO/XXCJ2WX
Wg1arHurYMsHYbJIi8Sx792TMY5B1PKX1DQsCKku5mPTmehLjZ3n9tGD59EuNgklVspd/2XZ5m2M
Bppc+QCOuj3EpncSS9ULGH3eSizmK9Gruz8mJFF31h4v0nBNeGulDZN12UPyjrT4oFv6zzQjr9Ft
uR6F1nOr1udI6xkSOdCEfSYNRr/Oquiv0zkhDDyQKRbP+6bq22/kIAznyFmu55NlefZxwErtReWd
oMS3BShNwJOlc+uYljuu+2tMxNTa5sNu7vW97LLXzou0dyrACA9GeG8dg4jofFbnkhTJTd5mryx1
tUvmjd7RXwBClnoy7fqrUNg/x/YvpBobaUB3gyHMtkMDe0nYYXS2hncj18XZipsLwGhnl3YxW4W6
5vA2skDLOIL9CReGO2MZyxKkMync9em9kixv4o54phRl70av2bKXZnUpH7W+zw5lJjc9Ox06W7BD
qGbn3TgZVaAR1MW5so4jgne6ESgDFM9Tlbf/zFKW2EpUvLCUcExC9As8zX9OYJ10TcEdZIl2r3k4
J1CVBL6ispOW9VQn1i6xXH/bjMnOZ+xYT5V9yyF1PPFsAY7t3luBkjlnYKoHBkpJv/o3cuwbGqML
W9fZBCr6g0EMCCPLkfM1ZI3cRDabUFADIHe/s6F5raV/MeW3W2vXDrNzNDXFuwO6jXZM0b9alWTP
3cxfZsRkwUq2IJWmtdHLkXGIPBowhE+Z/Rr3Tnq0o8pZN2BX1j3+sjFlIgLeNcchCshjghE1YY3p
GTV5tR4kXRuQVcv8dCJpXY/jBztNn8CQO7vWQeg5YojIewaaboS3umnbN0d18YZfJ3VnVp9Es2hb
61OXxtaTiuAiLM4aS0sDQs5+BLWcQ1MXGPO5Yzu0qwz3VrX+VUUMhHU5madEWvMBoAnzYdA2UBci
UGV9+zz2FvVnn6U7dfNnszzIqvpQuRboujKuWJiNjfaLurSp7SR4FoxKG44rULB4mnY1UdBgiJt7
5g/VK5TKz2ijm4AzaYMQwDJkjuqZm2F4iV0fmyHvKPrsbyeCO9UvzXXMURnrpOk4RnzRAZyve1et
jSN5WDQXE4gwBxNHz44fFV5yS2wKB7vVozWX97/McT/DJr1nelVuJ5YRcFSbZ53JGyKHfA334BBp
7NioAWh7CNlOfT8QVOzMZcYjCxKnfXbDBSowYVOAAABdpkOSP23sfrJwrQO2EEa2Ha322cn/eY2y
bszVBmSWyZxzDyIAvCjNuyOcPdtmQgh6+bfWfHvbDYuUhqOkoMzDyMdpZlcV25S8Zg4c3lPVfxKq
+1LaDiNIWt88c88CP1oE0LTp2JeOEaNq6iEQkewoOBs3dveJZAWHOGr8jVLy7wDMJzCK/BWh7Qj2
h8fLkNnLTAoUlLx1mOPyHOt831RK4mWlYo6mfN8P+S11PC1o60VqhawExPOQcaCYHb+hBN0K1XG9
1cr0oMBLFXYX4o5xnms1bNjvf9KI/IkGSti5c/qtZky7tmtA34zwJkz2Fm5vX8cuAScxvlmLvrFr
/D+hU/2zFrGFa0GvbZmBaK0mGe3ApqD++anm9knOJcZ0xit1Dn8aHk4CIfAHnT5WwcGbVzq3o6uJ
bcXG0bGsO5FpldYkO9uiRPfqzwJt1RqSU81DMxX1Fzr5P0hWt+0EilTjL6u1urcySoVGUnjPo6V/
FFL81RvrmPh2f5HjrqyjR9cd93z3TdB1bMowhYFmJGOATvdSw3/nXWMLuBEsLiJdPIOc8dezGLde
i0lFSbLcam2LReeMBgWjMwsuNO4FozCIzBIlgtmXP4Vaxj49UgHP/Aml+VdqLy28OcnyY+u0oL3j
zrc2pcLs3Qr9r58hoNU8tPmNOY+bfNbUIUUM4P9Li0d8CZ+ZmXeMd06VYknr5VO6bzAKMkUCBTbS
HFjUeKPmXADfSsSuTTsfIVlorHnI4Siz9zB3GDVxZK8A5PyMAgmvWahsjaT92U20d4vVC4IH6+bk
KZc3W/I0BmWKLSUmP2IadyBhSKdfo5+5xWa2buqfyt3DxU62epv9Ia+RlXIzIKWY3Tbwe7thAUiD
7UHRZzger6fOBIqe0QMPgEKEY6GvKKcXLdNOEg3zzGB+F/tY0gygLBHybkR1yV+WXifsoVjkhSbW
Snh/GvKpAGjiM4t6/oRSE+zLkw6nox6hD7XDMtK13G1aKOrT+K11vEfiIbbz5MUHo69vJQoTyfet
3ZAtaQSwwKkansA0/uTeH3kTzv+HsjNbrhu5tu2vOOodPshMtCeO/cDdN+wpUtQLglSDvu/x9XcA
8rkWKYd4b4RdEVWkKBAbyFy51pxjIg/hjA4NsGcxiACjOe4jEOH67AWs4KIS3tZzjRtRUmTIqjtJ
lxAGJyyvJ6wi27BHCOdirbe0Yq13AcsviTQqsV908xZV6zG1h6cxRM6XY724CBmtMDcvKxDZaD92
gV2ufT8COmhBpUBODYwyhvQ3D8Jae/bGkZYoneiE5bjJoh8spx3j4I3Z8AxEba92gYHVNAuBa9UJ
B3uF+7kNprXZQ672OAhB4591cN1rDbg2wyHDNu59iTM8FjYaYUnC0LHz1xz/3U3TcIlWhxXGUz8S
3ScLoBwftZabWCIdBzD0yRUD/ta8ypgB5fxAZ9w3fXxjJ5SNHYqToR+RJPoMbVF0r31sKedxSPZ2
uy+EGzMbUBd1EYNXilt9w0nPRw4hntGQYiEMm2YdJ4RaBUTxnHLPuLFQCoU9rqBGqW9eQYcLP++l
Ep627yf8Z8pO9bU9Zv0tbaymyk8OGkIrkt9i5rit7+/p2gwXNh3Iw6ggFzLfObq+MFfKDkzOBTm/
k7j3ouSqLVDMFlx7JkbERK36oozydmx7ucnwlN5MxP7BzDgEmZqOyWTqG2OEOof7uhH6Q+H5LeV6
0G/HoXwp/Trdh8gLrZLnnLL6VXnkFOizVr/OrhnZlscpzF9cQMa407OdE7jfsc1/nsCdRpH6Oupq
3NsjLCXBc9B3scMIYFoLa7ytZAc6jBZBXprxqTbTg3dV64lzK/vp1Femf2li7dpgdE3WVZG0p6Iw
7+BD13fGDPkZbYLvzamjTd5b85EZcQFF5zk3XVg/wjC2jsjkRhd6dqrmfGUN42CWsZLgPUh3uWmY
u4EypUi11eSjYZnAwW2LYPbKUzzthhLHt+v007qvO3NdSM3lPF2fTJnZuw4X80bjcb9Q2lwxGccZ
aUeugzwB8gU2gdlx1YRo8hu92AHVdy8QHmdXfY0PsD5y39yVpkm+Ti9sRVGHxF51+zQ171n1mcAz
4zCNSj9kqJcvHEtAzwPnFXvMqfIsPJaKI5iO4OvCgAHaBvJLxUVuOp0mriZCcRIaOis5xeZVgZbZ
C4tuPVE38plcBXHtnawwfozq4RilMQ2nFCQsYAeiNcKHxGFwOETpKySz7dB1u3hM70Ik606g7d2E
XkRrDvm1U0JXcoNVb/Fqw5jCSe324xbIGljggR52ZsB3sYYfdWJcRhWc7Q7ZYOVl4c7zkts+B2Gn
8x6sReh8F35x7o1AwaRODqbKX3Lw4CuHTjXuPIbfNuoH2Yivtid7kFkx7ZBmG4rCRhreyc3Q2uAb
C/+HE2f3ycSUrJqH6opSxxzcRzcIXz2TKBwlUNe5A29Fpkfk+7QhShfWG+IbAJZFfJoQ15mJszTG
msBAyVlFQ1+DkXBPYAGwqS4yWSj0y1qxtFFsg3SpdJrSFqFOODDPvT/e90aISyh4cX00u1OcwtQM
NgGBSTubAp4gO2vtobptLIEYf3SsYx/jGq/FcKnn5QlSIuoc9KktI+M/h4AZv0XEEdFo245Fhj3s
SsOZQ51/iWmjK9Npy6A8o5p6cHmOR8OdXkaU1hfY4k85SUdXemS5J2ZV1UZM1gtlQrcfeflvOYbc
N4XIPzcaSqVYOgylZ5kVyTcnA74MuwlmFK2hfa8VOm95eG9Wmn4HltZiTa7yS6UbAKmIEsHsnyEj
TWkbj7Fxk/n0a7McYhD0lkczUjmTHKTZBQLGiyAbrjWjzVa5Lso9E636urA3P7NhwwZTlC8JfL8w
xvi291DEle5oX3p4Izd/vnnqt9g2W6fmtUF8K2lY6n1AtOLBRo2joZ0zSmsO1rE3Xt66x9phWA/q
B9y/DjFnqtZjUSN5KJS7zZDSUmCOxyoGUaIY6KGF87exFnASIytvJctwX1UxgRk+RCM9NA5RQThH
NNA0VTVCtVWbF8W6BJh0a7Ylhmkx7NzUME4qTwgB7m3mqqnvPjijtkbT69yW7VBuHQDZH+SvCfe3
yG+bBoquKynnIEvLePf0oFkE0aKQ6pLmhaMmt8RN7gWnqNGCJ5OxN/1Cn7leyky+wDLzuUqC7309
IA4KOa7rSVjSuso4JmmAkTeoqUfWpmy8ikG34ALycVW1JtpUeodLhPQEXwyl6jEgcmaPUb6+DSz+
IWvwb0YOYiQm3eZMZfGiquy1rvrPQJlnMGAt10PVl3h3meS0MvrUuwJNX0OOW9pYa1ev29005uKh
0YS1neWJGx8N+4Wh2FxVIfP7JPLvObVz+KPJc1aBDlCKpe8itAv/CNsq4QwDjF+DqHhl9Rd2SUiH
mP9g28MyK6JEPyD6nxNsMPEUcQ3zDjxN2gA5Gr1Gv6afPB2GzqQYybN+VXJOnqOZO6YPkAOn1qdH
XVD8pY58hfvrXpvIXF0yES69YDymhD/sS0F2s6kGFyWw/yU3gh+y65zt4EDLqhNEdv5MeM8k+eVL
IGsSGzHE5Q7Ui6YJbHdCXFU6tVgFoQm+yuxX2i/xjaUCkDraRBB4bRsC/HduBg+YD8iD/CowGeAA
c30diQQbt9bMoA9g4OA3EOflH0NmiXPq6ndjYgfPXByI8pZVVfWfvLqw1n0CC2gJWC/zzjvlzQuR
PFcSBdSe0K9wxxjHfQG2Skk+IlctKuQIU72VBS/nxrel/tqCLlkZpX2piGm9YgqEHl7W10zInXUf
mEfkdOZJFBOKbKvOboJOovFpjVc7720Ke2Yx4zzQo63+TY2D2DWdPqw76GS3U/UVYuqZ5zMltCCb
LqX0i41bIhYAJwjqLS+D27TTn8I8jGG7gDcKZtFCNZfOzPegW0LKvHQsdG/6wACzVtVDPJUzdLKo
6UNCHwcbUj7rLCFxNFyVsxd6GpFCxxohirRcLmSgy09WDXN+RHO9ngKYi6aa6gNEs+ym7oBGFziK
15Ud6RxyOxPlPoZBz+gZrfh9jB+gjLfL4vdfX4f/9r/n/8rsrv/5P/z717wYK+qk5t2//vMhT/nf
/8x/5v9+z9s/8c/L8GsFXvBH88fv2n3Pr17S7/X7b3rzk/nb/3V165fm5c2/zCkVzXjbfq/Gu+91
mzTLVfB7zN/5//rFv31ffsrDWHz/x19f8zZr5p/mh3n217++dPj2j79sYp3/69cf/6+vzdf/j7+2
YRS+/+7vL3Xzj780YTt/V65lKYvkXVRKFlmW/ff5S8K2/64TJ2YIVzgzVohAbDaoJpj/lPw7EA7d
cMF2SL7RVn/9rc7bn19z/y6lbkIwsk1DzX/wr/+9sDef378/z79lbXpDlm5T/+Mv+TZL07QdQ1em
bkpWcp1rfB+77cDCLEqtMR4LYxxuJt6Jimygrp/El7z+QkoH9GdXwxMRda8AE+TZqIyTjTvhhoJo
HRZMJTXGnDta3dBhK0W7FQP9jgiNUrhPRZSKxyxpP0hOFW/34OWqTWkbjqSlC73SfBf4WvhCBL7w
7Meak9LO7EERCNk9485w1nkXUsNlERooerdO5I+bLunXdevA/mde0kfuGcCwBckXQsynIsybL798
+v+6yb/e1Pmj+yWCd748jInKMEyLzo5OKvjb+ipqhxbrh/QewQ+An+ziamf51DUJDpTjhFznoOHv
d5vmQKH2nV5GjpipvI6y6c4PAnfTjzBlJxhmQ1twWFLAfYE0/ahb9giU83gS52ynBDVnUpDvAKTe
39Y1SNuwdtRBpXp/gfzmjqqhpx2OJtsgs/LPv6N4WwUsvyOVo84TDUfBcsz5HvxSQ9JrDWWXZt5j
55S3Hb/PVdRMxAsya+6qjFY9QvTV6I/IhWR9HhqOclgHLoKRfpguM/fMCYWonXwaow8SmxVvx/vb
z9iIZF1p6RRry8fzy6WhksJf6wjvsVnCj1u3P8t0nbFQ98YcBF/dR4JxgeCskkbMIj07qc995O3N
fnyIGK4SUgCcl9HTq3QrImXSCAml1lLsmBlBT+O4j/hLGAF4yUrl5j73LUrYMEBxGYH7o6LbNUWN
uKKKjMPowzeZ12NkY9YHlTwv+7tf1cbN4VCJUpJaSrff1WL4L8yk8KfgqSYQ+tb12IYbNfkvxkDD
2EOdkQc8PAU028Gi61OaQ7UH1AFI06QZ24noDoqsc2ZdCinlfTK2o2C/3LZoNK8g9Jf3zoSsI/Su
MNI6axNC+j61pvs8D4xDUDrVIUcVmsy/oX8I09wjAcKs93Aq7jUQplfOMH6zR5MubYK5c/YzJxoi
gaBnOs1k6EI1TnBJ0ujc+HD3Tuhb39CUPuMirZjHf6v6T4XXfe5rCzlblIhLaFzFcPvBs/zbImgL
k9vImYjwKFMX755lGnH0ENref1o+sDZG9tkw+tjxPGPB2U4BVbRQHeHoPsOEOHLOcZZbWz9HwffB
pcxLw7/T4XmtbEE6s+2Q86gcyzXYeH59raJWC3yISO6jyQpzcCAaMTJi8h6ZnGbnVzwyGXjSoedl
j6DVO5MJ4jN4iO0o2fdVkK5wFhlHloUPXvh5p3p/ZY5UNgw7ZAC89++uzO60XnZF5D6qZleIwruW
fsXIZxj3U2mVcDqfO0Y8Z3f+sLOmIMQpQELb2YJTj8TYUPpVdYx9awsgj8jB+VJDH17QBBZ0M9EA
9AGlXhLkhOrER/KsZ9Z4LOYHs9Zp4raIFXZNjZ/dY/4zi3raWKIjNqU6mIJOjz56dH+cLSCO4QbK
GuAb5Tx0mMI2hl3gwvS6bl/Y1W1WuvPLPXwSdchoNxs2SIaHW2GWG9hzoaarL4yq141Jva6LLllD
bXLOoN6wB8M6Wc9+Ay0KeyI+8gZBfHuPXyM+Rab9UUK4+A9Pg6PmPc60LR4JY94Hf1nJHPzLXtiQ
WqV5iXxQEJhwB1Aydlj/V9l41rJZaI3ndDXmYDeWD2AUNG+Ih7y1UQO6DlO/MiGy5s/Pqfxti7Ol
QOSgyLXRTWG9X/5RUkYTPYTwyWiZFKjSdfDvu8mhRnk+f2ZpsUUrBt1Z+eJyua6sTFbVmCWnXiNo
OCp9BOXRrKSeb66JzLDvnKufT73h0JRP4uOfr1kYvz3B0hA2+wI3ktaHPT/hv9zNZoikPqjGe4wQ
1VAyFySXaTI5RRHK8yIiH8XJ07PWleelVMdg5F70pqAciusbFuGcrrJ+88FF/b6Cs1dxNcoRUgrl
6G8vitkr/g6rDJ/0Oe09Ie1tDnYyUJGz3LZjqT/2NBt+7pudlif7zokfKrAKt1jYMY6N9Qfbp/wP
t8lSlC9UWBIxlvtuNSxzsq6jOg+f6sYUD8yGGixg7QsAAd7uknlIOmElDodwPeZcowPpiCwMbW/A
kbRGxpLThP4qr1MG5aZCswdUfx+gBd6ISNx0nYfFZy4AXJ2BVDdjhip/OHxwW+fV6O06SgUN0YcP
23HoUbx7c4iWHTsHO/NTPyEB0ArxRHOTBp2r69tqnuynTGrPuAJCuEAOuA43bHEvse03Irlbiqm8
zIKjdMe7KWIaYLGpi5DpzJ8vVP7+ihu27Vq2ASlE8FC+u9ueH5lUpkP3lPr+eBNLTTxACPsam5N/
XD4AWD0lYnYf48X8hDS6Zh5kgdOJ9FYolpEad+gnNzlpckwRCqjZGYnTooOkl97p8SQeoolMckIu
iL4ImrNgiH5Pnpn24d71+z03UX3zImC05KmV73YIjpPSGRKVPzHS/mqSxXuZeAegfumB0K/xxjX9
cKe5Y78lEDa90CPb3htOeiVLy7oirhrW/XyTa2jd55Cdj9ZS4CCgr+T//0JAZW46nB/IM3HU+3tu
wuErvTSLnjA2fBNumO7inpEp0o6TEVf2vQyOhd0Th6VhgcXIuZQfy+ZqMVQdU2FdffAUvO3Iztu+
hczRVJLyw2ZBeFfHyaQpnEGk2VOLHmrXhhjCBFO59bL/+Twh7DqYdhowlfsEbqGmmmZbNhX2GAlL
DDfS136ST0EOn2EUWIfIi0t2qi6H9aAH9rapI0hAqToWeASYirQozgwkBkWC6A0G8GSz7dp6flfH
VXH68y/3n343xZOBqMg22MberXBZQjZ1QyflaTliLutaPlOH6FD9PLXE2Lm2dh6dB4+i8s9/+X/Y
Qi1pzEWV4qN26Vi+XV9DT6BC1uL0aTkckuIlt9QgS5nB2D7Sh/6QzSsbsydUQsgT7WZ8rkOXc9Rc
Nej6KLZMoz+4J+ptNcVjZ1mIiBDFG9KSc+X+9rJIQmaWjGj9k1e22mZpg4UoqktPb4+FRQE8L/8D
85TNMEQEgCZYfEnW2hmlMdwEHHA2nYcrZVmojAF1kN71Mz3Hx1pGLvPG08IfyIwI32LB/snNsNHd
zutuTCNNzfizsMOxmZnEnKEI3eFPrM50stIPSgXj7Qq3vGGuyWaicxiW7CnzDvjLtlu0RWGTSdg+
knbkndQ0TawLeFIHfiXU7Fe9nTOetOPrAMvNLlOVtren4bKsq3VTxOx/TKNWPaou+srBszWW19Lw
3DswbReWIoTUEulXmsU3ynD6fUeAxsXYaEwUpwmqQh4egU7bx567tSU27Q7EksN8V48PdsRcHiH/
d7vFTWglmX6ugKTHpt7tSbKNdwjZ8ItX/Xk09aOYb51eAJyiIfvBLXpXmcy3yFAWTyePKf/nH29v
kcgYqpUoAx7Rtc5UL4lihVp/2UOd0Z2rVKYBXm3qWz/A/B6U1qdsPoENEUPqFr0Iiifzg61J/PaM
0mMyLIFAjR4GO9S7FzclnbZw84Fz9Pw6wOWw2cEhwGa1fGgtEV/qraPWFf2GFd4XZKWRvFaU+WtE
5frqg/f4bctnvkVzwwtWA1UXJyT93VNE4jYETVN5j5M7FM+9Nw/7SyIVaYpGyPLIUBtIExTFnmO2
gVEsE/s0p3hnGPU8gXjzO4/zVOd/BVWt75zQ3v75AtV8N/5dcVBkiPnEZtBI41qFWMqqXx5zPsOx
M3AmPi5rixSZx1iZcJSGELSSlvw6Mci8m1AHUlazIVt+sTXz1NqGVYeOyFYl1UlpbMwZ1ZaSLlHy
ke6Q8yzFKK5O6QQKYoDxqI1okmRHLBfso35V1cxbf1as5s3SSM61cP/n325ZpN/+dspl+QbixIJl
gsx++4RmKYewxJ5fYqI16N1rpD97xZOb4kJICpDWSNx2um+323wc6JEI/PD4Bqttl8U7vKzxIdXa
c+wZYpUnSv3spLRAYw55YyKvYOT5wRNjzE/E20vmcXFQyto6Twxv2NtLdmVgiCAtuscJyeia4cJ1
Qdfo0nEKitZQmGR/IDXvPB9XANqSU9YZd5XPlLlIGMTpGJfX5I4YO48OKuwmzrZkEA07W5Dh7cCU
MUWsgUlmkL2ceFrdFhcQqYyVRpTUuTK3mrbXDJIm0KP0F22FTEXm3b2fE5u2KFeQ/50KhZ9HWDI/
gPOyZjHhM5ENvNPI0mgw0j1MYMbGIGc++ETf9VDn59WwYfZwh2C2Ajqc3/5fnlcnKqysBCTxOBqM
KZsADXEQVw2nofZWRDZuUVW22+V8vbQVk0qfdl0hnw1M4+gViLKcBxpLzRahxWOwNugfLEHU6799
iAyoXX3ukLs8d+a77TsiGyV2SVh47K3Gumrt/nY5IvowFsZnA9/hcTncI4DPttpB62PINwMS3byo
ZowYNji3M3Z2jViF8K5PVjDWF51O76u23O6mzqJvAFODzfJnCMuTssV+NcUbJwZIURUZdI2hWHWN
5my7+WlV0/gdV3jK3XGHnY+sNxCsJzGvtWl0ZG3bpHfZPvEfuhuN26VoXHodywua4na+jhLv5DTe
2VFonZd9XjNbHWvqV83EBQAgsS+1gEfUJ6gklhbhEqXYFhNu9eVmL6cQnj1rw8l/RfoxfVZOAPvc
k+SCRcN+uYahqF86OzaAB4bE85rHGVqKiDW/b5IR0UmfMoTsWgyzZaFMPFSxiYvLqb+pNJ2OMxyY
pVPfB/bgkSwHnU0HgJxQMtIyZbvuMwR6mE1tjiRMWzEvWk57L632ey6jH2quUjyJnohVCkdSUH3O
4kZejn7SrnsH2Znhi35DJ47kqSEzDrGZtic/w4iIW+dRk8N4cGcc0FL5zv2EUGETJMfRAnGk014F
1VVWcXIqkT9+W7aEuUMelHgseyroMff0ncyzFl084nE79JLD0jDHA4HBIimtbR1JgAm028GTUoHN
nd2acTehQujCQrSMzIw7tJt9hwIxCKd9EaesaaGCDxZ6xYrAipuoROuHdfAUw7ilfEHPPVQnVHS3
bULx6LSIiGRM6DDCdVRcyIEvqg5UPWQgb22H9bRGJppQnGDql1pyT4zaqo2y6i7MprPLXIB1oPUQ
txg0UMnBwr1/rohOK0ZGe3wP9q+UYwtYymLEY8mJB5KN3gL8V/fe4FMfhNUD58rm53pbuBg4aSlt
PBN+v3Sx3/3sJM2/6LLC1bqPQqkHWjLoOWG3ms0gUqFyW0Y+OcAPJLr+rIiV22GeSywHlHnYIXGV
uJBXEGsS6KrZOxpH6wId4nUUq2vieNPD6EEaWCrWYv6FAtxCPoCLi9xw7xbNA4o1lmbSLiOyWMoe
tV0s01comKiwCowxad388DFNrjyRhDtcly6SHeACIWmcACCiuMwPwVRe053DAm9WOFOyRsLI8B78
QtLmlt4n3zQmopqwsES+dFbL9VcqNw55rfZGAHdMWRe1oRPJNc2YqBRgJcNcEpA5hEkhmk0djbD9
62HeP8o1MIUfrv7JlePXSug5YxmPrCm96jfABpOLBtHUMvNwLPPTwlQOdEYOvhnF5570xmSaNn1v
XvZhJa8IC2KEnMC9QoXej7jbefKbITnGU9MfYGRi4WxoZ1TAsC6xwTwSzZdt+lbirPOFzXkhA29r
TOuYOp7cCKYPZLgGYGxdA3oKqFE7L2HyDomOc1Q8xVprn+sxW7lAC1fLUh/n7rDV3AgDkpsYhwRL
xE7T3K/LfdJBVPhB2BERisumtWAi+DLfWwbaWnoL5iZPzfxCySzYG+VIiotHzrVH6YIkFe/93E5i
jvh9smzvnDzq82wlKLQvkyeRYATaET4/4sgMM4NGxOax9ROSz93XXtduobc7T3KWcbvphhRPnynM
Oc7zZm+y4Kbs1cuPl2TYAvZR/R7QkFWD0l3+c+ADmHEm9PdVR96OL/krUJW0qxK/3ab1Qx4LPl4v
RiwbZjWst4p1wRyAqC3mMqe2JjJrqnuoC8MBSyWoqPnGLg+zFRZf8opEuLht0EGFUL4bC5B6Sdqh
W2rOucJu3M3eiTiUNv0yB1pUjbWSaLg42eihpnaCLto+hLqgqHwPiebX+7rtL/wbNkd16DD2EupZ
nypUXWcOs1jJEnIZpL9xnLRHu0gZPn+JoMyXvp6ukeVzto7VjzpP5WEps5yMLlDXTfclXYDeHJ0z
E0k2HQvjWwDwhgDu+i7ODqKy68temK8ZGM+VM8XkmjPCWlu2hrkvzg1SzGqW7gYmJNBKAr2XwbGr
VQhg9TWZCMNOdj067Z6DrfINbrIDq25pbwqrU4ellw0fuzqlNHrT3li581K1DKI8+6F30+562WtH
JtGsy+26cLnK5T/FZUSMvYMwedAmZ+Nk6i7pe+OAK2kvjQI1OTUqSGAbSFZrB/d14Xyy/Ghiybcq
tMnmV1VCAbNQ9YmSvLA6OlXpMJ5N3/i8cGml+mAYTKf+9xKGtq7l0NdhqI9w6m2h1TGdIBMyNR8l
Uc1bGp7lLmmykysJAaexfr2cFyycVxeJ3mBGyL1vunzoZM68gQYOeCL3cxeK/jaap7s6fC3mWNMJ
sdAptVR5IMllpduZeV8SNIoI+hDRsj/bIHywEk/Tfur4lPocP7nWsQEtH0TpqkdQzsMmHP29G3Tq
JnfdgYCi7oGcUeBeJaTaMXEbYkus24El+MbW+awtdc2KjQvZs5ttSx8VW2tvnzuMrv+qZNhGuyi9
Gvuo3Rgt0WqGa5419oE5zEfSnEifx6hxDgbiHNKYQnmogk1uu69Ls9MoogYfcdBtBawKN2RckxOE
tWnb6esynJtanBd9JbGdBBUUN5sFsILLjtuYy1gnTS0sUhXyQ0RFee5I9XzFNjorB3m9a+x6Vemo
K2gKaJfvyjrynxnsdKvG8+M7Ql/arWsCSlqeaaHHLSMBnef5dnk4VZ3dibDzNvVItEDe4HpdbmYg
CGamwx8DpYNN5MDCswZEnWxUYUyw8aDoIS4N5KjWvW1fFvnK6wvAbh2ITp/y7uhKgKtMAQ5Rdj02
Bbo0RD47K3ae+wZWUjgkGKGOjm2Er1aRXFZpXB2TIf6StW5+mPr7zLFee0kDWTUpzaBxnlguL0wi
ivpCWgNGpgludWRgmWxIbYrI1j0vO4TfBEfsx/p5WTu1kS2BHtIp9sevk96S3R0k9rrfGKopnsc6
/rGMR8dmfKKNau3iIOJk6xWPoxlcN04mjtKCO7kUabSJWeC77lVFPd3mADfhHXaf+6XmWG7x8ujn
Bgcf2TVq5xgTjjVrYpaQmC+51aUrweJx9qwtuQnygXAQy/g2VrQ9274ScFO14vLnT5t3yqRynV1s
kEtb2+pLWRTErkFZ6xwCZhhkOfhHa1RqOuNBasitFYFrwzHrcRaoOUx417VX3QWhND8NVQlssv9i
tZZ+CTkHUEBK2t8YW9oBmwYZwOg+YBcGW72qx0sx7zoitHGsKQMnuGRy2LlYajnZjMcpOsRTgJ1p
MNJ970/WhuyUK9dmOr+UUKKsYHQ5J5ho5Is2iLPZLQ91UtmvqL7RysNkbwS7AD3One3Fm2Uvdvv5
Llf19Ui83KnNk+7oa9EzNHa+PTNApnAmOWeyf5rXmAHlHaKT7LINc+tyZoleyJkkERZN+DBayQka
F+rwWDxghN27tplQ1est6tL852fJHGHfloruT3v0qhAxXA53nHpuea7jK4Y/bIA8WQcexZl6ypPd
BRr+Cwg9/DjqsVj39zwJ4oRnYR+38SdZZeqTB6XZyWFtTkH/GFjNfQ5Df3IdcaPD8L5zs+y2xXto
oqO6hjTIGlXbnyqNFKnat+6dNJubIO7ZbKZDI3FoaM61UYYD/lF8rk1LszFykm+wZsUq7trx2iQr
8cLockJ75l5EmxYHOxnSfRNqT74PU84XQCcTjrg5Dcs0JYVXA0Nr6cOhjg34O0EuLl0edILIYqwK
VvJMSgaernrqTw5efkaQ1LYhtE9nSJPdcuoooiqhIkEySdw6/gQzzLdxWbvbemQotVTehl5AeWu+
o+kMIRSgG+JQvdfK0tl4sss3JN1NW+JUijV6dmOXtuXBx8od9eEXPx5R9c+vvNI+m5my93ZmvEr6
RUd/ANOPY0AjR6VRjxrMnaJuH7C9pHdd7p4wmwDdUm5CU5yh49L3Xqa1RZ87a40SfBW29otmme12
LG5JDS/ZWNErLaV6TuZNa3TnjBsxOPfuFKJTDJPvhebgNc3igZrSsA4VIAHy4a91DRhynZG/SSZY
QdlVPYMN+5G0NGPzrrwwK2A8Pe7FK7hteBc5WmLyBK1mhPAE5jec8yLi1ATrmLQw5Np6cJPbXnQL
tuclIMdHT4gi8nBauIOl7zmxrrmd6+XsQu5Zt2XcB4SpDAgylO6NIaR1KuL+qsxAEjZxcunyQc07
mgQD0p9/apXmCVqZmAcYD9HR0McvDIFpqzflZeZJauXR+IZhleAILaXq5dwLPJK8xbq6lSkNgaVE
XPbGSCVzu8TkgpgorjILy0um/2+NaML/9rvuZpFsJ4GvH6KrBu5tYwevDMeu4fBzNqVZv1qOqpHU
GvLFTeADLYkeapiSM+mb21qZ0zqlm74R7bjvKmRKSxd5aUTANT/6Zh0fUNWGxMlWDi1Tjpx1EpS7
ATrkOqq0K2JY0O1Ir1o5rStp7WJXX54J4k2BMEWleTEFhPfCb4XuiisiFOmDFaJ+WJbiwAicjd/z
rblfgBNL7YqxsP1tIsKeEYN/bVA1eEivbUIbVsSTp9uky8PdspC4Je5V0hwFa8yOJui6tV4DapGr
rp5P8UV59qv9cpZL1eyhlMnRlC1ckpFox7lDP/pUQxnCtBVaFghcKP7yuUDVSqJePS86FFHhnvvB
XvU5WbK+K37Uqfc5Nsp6IzteD9PH7Aa0uVwX6gnLF1hKzjGIK5bnsQfkgB5FvLhjjEK9bfBKOQt7
CjmL5qr1z1yD0rqu46k7hYZ743WKqs26FBo7cdZ1wR4PVbV2nJICCagEdLAzckJ5kaDOPBWFoY6T
9G96u32ug2Zcd9ZQXU8Yiv3Zm8eElAM1wZMsAKcWtfQHXdO3w7q5K2hatq4gl5lSR0H3bi5lpO2Q
mnS5H2tFTvtosOOIdCadeFBpw5nXFHT6wW0ytXGDdPqgKbmMFN72bBmFIGMzWBiYF5rvBiGpXyHE
Il33SXV6coxgBuFuDG7CNABzRpwfBCFZHCpvNNdJ2RgHuFlh/2lSafzo1xMfXDdDkiXwIrN2pnub
dGpyM+lOOXGAq9//quHN2MkqunHHMdgrMy5B2LCsa3bJxtp009EC1HVhkDGCtmJmSVa2eaJtfUWM
1i39l+rULLNzrH+g3jpAAsuP9ONqP9hA/h1sMR98Jv/priAHQ8vAHTGZM7wbxIyKRII0ydCnSbY5
I2XCUuX2be/Q0CttSP/ih6kb1srn1G9qirlCBZXD0oxyXbE3EIUljIuCrx6XhSh1Bci9Ug2AqRFp
wGNwLiDTjrvMwlFY663gKEovZ2pflt3L624Gf6que0EI8TyilymrN06bKzqlX8nZXUds1WecrzfL
zNRTpnUqCyzJzLs/uBfvtLXzAzorah0FXJtBDpvY29PU4AknibLOe1zOC30fGFs/1WvUYKj2/Kmj
q2liWod5JBR7CJz3wG7URR/26ZrgqQokvnUGiXrsKhM7cql/0gt69n2NHyfLImz4BoMkcDNnZTFM
Xd76aYaCg5S8z8E44tnBUJcgIuZ5gsdWfNV9SusP5i3vZ2/8moKGC2MLS2HWct79mjotTS0y0LDa
od3tnMob1n48VJu89D+zeEMczugDZkVMXwMhBTvg4HCQb6AW5J699iUNMlyTP1CZW2e9Y7XFJ4tR
pb6lFM9OkUsceeYVn/tybDZ/vnYxH2jfvsSsIrzHqIdM4dATe/sRGQjwRKtm1VrLzI3aeF+4Ilh7
WurtiHZsfjbdlq5EppNcmtXu56VzD5pM/h/mzmtJcuTM0k8EGrS4jQBCZaSWlTewVAU4tHI4gKff
D1HcWbK5Q9rcjdGsjVXsbmZFAO6/OOc718r8T5atf1mv8mGimUctz6adr/2v61XuYk85FWbqsoMN
xtzv0ajNTzpGAIzLgovSL85lbYZxIHBorEq6P7t/6d4PXQtEbhT/abNx2Xr/5UNCoaQjwjNczzP+
+gUvRrwOBdzsVWE72ea9lkWFhdcxEEdDZ6YDCuPl8rbWK6s26NZbw1pD0QrwzOtNopGb5C6SPoeq
6v9dTqroHpJ+0vBdLu1+dvwnGLv/aRvr/Ouyc/U0OLzIAf07H+0/f8WS8box2Q0RWowDH3BuEdIG
buDP6+fAVGt8MUeO+Tni4Xiw4B3h2x/nXTMEJOW1KdbvdYyfIA27T5Mi5+Hmcb6IivXsXXhrYea0
hGUn/W1AGkvq6LRqaY+InMnx5U87jixEFqf7s/p0RP7Zu3YPyDw1uVLTflfBjuwHuOQLtVPYKYgn
xSQ+Ly27MuRyhp9oMME8XdpghnWeNRHLVB8nulxdOtp9mQIv/Pcvh/mvF6yL4YMdMco6NgN/nQaV
eSJSC1n8S08WjIxZzcC7M5NA7YeYWhyud0inbfxRUQ6+wLZVDNYxRgiKqZbgxYlYbSJoKiwNbb48
9Kn2iLuO+IcJ82w6vDeL3h27bklCO6Myod8AYsvGHrXqhgenu6r4ei4iq//wJ1tf639+opFRu6g8
gvXEogH+52fCb0bM3pkev7hWbh/hue3wy4U1ubXwINgUIixknbKKB1qHsPs5ATB/Kc3tUphb8uV2
ZDa8X1rdyxd8qZwva7M/00AgFZtUMMH69z/3/2dxzw/LVnsVXpssuFf9yj8sQqE59cNUZsXrZdxu
6J55rJkdny8RXLQZEEUF2WwYsRg3vzaEfR1lL77tjv0CTdWmk2yFL69q3Oa/E/51R8jEt4Qmby+9
4KS6MO8Nk7EVRSIZZbgzeqEhjU6/DHMeHgtzPQRLL/gPd6Xh/VV6w58J0xFOTQc0UeBf/vd/+KM1
WSpxb2f56+UT7BIHscCEAncKpmNKqnwMr1v4zYHUcLFPhS63C/GZdf0xmwD46P7sHZswZn/tn0kX
4iknbaz9AIH1Mo3MZ7C7tpnVTMzZimReew3IxN8WEGMpweBRqTABP58gb2BEvQB99JmVXOY+Vbsm
n9DIHWxbrkRMCELYIcd1CWRYILMFSINNaiY3l40nCHIMgFNwfZnFXZ4Q5LADqV1s60wYbR0GwEmw
jufj3AxEaFyhnPSAVBhcmzUsj0rLQwXOuOxPMNrdR7WCg9t+Lk+XMwEutQ6Tz726PK2aM9GDDu7j
5bEVTeeEgzWDg2bLp/vocGvwwPFaTV46064qoKXPdGycHDr7C9I5dDwY2jDHT0r622xsdhd1Z+62
5k1neX8GBTKfflkNVYobzEaousrb4f1TyICfLsVZ7utwDevKYCH3fMnwBbD0a3CSgkj09CcVhdpl
Qf5Dbsj15WXS5PyUsMluM2y2wuxJGSGMcWu4/nRop/iXJFHnOlgXvW4if1tqJveBhyC7Mozn0Woh
OK3Ko362CKGq3ODm8kvAGG50mVBcftkkuLL17Jw7bXoAJ9mDEc3jaKhglrittS09B6DNxQ0wkKgc
K301y7bbNHibID6wotVWNDMYxy6/AYSDXVPg8+yJ39zUoKNVl1yJgPhPNTffU0/SwaXYKydxA3uz
2ykbCFEax26UrZ2jpiU/o0lv0vlCgQgnsp2Eo4sXgp1tlHnLH1GKv1oTbC04DYMi1joriabmEfz3
x4n9r8eg7xtcjBcnh81h/8/HSbrgAxhJsP8j6M4lW7RLX5x3msmKe4U6pyoUHRh/uz22gV2EMQ5a
euBhJUUgwyQLxyE+xu5ZBFwkv/4KWa80ttqUJpet9OXDnXT/tYst+88aak4e4oQBNmtxFCWTFtwi
/ftcXFZjbtKJ8FKzVgitABcY8EbrBnrm4jzwmW1sL//SbFxCzSpU+vcfyF+cYmvFHiBuM5DfBfSU
7l9rhbEtJsIn3PF1cLEq54pJT68h+ZtdvfnjNZomdhlBLfEfYcBeHTbt8TIa9dffG+a6vMrGdgyt
cuDVXWWZlx/x78bRuz+X1F98rH/55X/vWf1faEc1dB6q/96PupfzR/Xxj47Uyz/wd0uq4/6NqhwD
aWAYhmViO/i/llQCP/+Gy4rvif/wjdGF/5cn1f+bjR+V1pNLxHdIEeWf+rsl1fgbF4/O/bKaKwLo
+P7/xJGKveWfby0a3NVUgk6UAcCqktVXTdA/3Fod4hLPBPmz1YX70DNpqLPSPIje/sS4nW1Ts5B4
6IltMDoLFZphHQIA1GVv7FGlVGtqb7VLuhuVG3Bo4BRvNI9/jcwPzaK9+vVe4o/Skcd2LaDcrCz5
d/RnzTVhsdnVMbDLr3kxbyvyLvYlzXRg1L8dO0WWUC7Jth3gHDGDKFZATDDpkQK26KXTGIIsCpjG
7bvaJgUDaQEawF2WoT3MzmPQfld18jArp+QOthOIXPJxVumpZdq4+tPZj/vqw7TYrwLW31Qpw3cT
HGvMuSadBIpozQa5tPgA3KZvtsIYniFR2UjE+x32tRvyp3Hlk8naXbcuUdazinxsnz6x58U4kEKT
rKGv1rhuXXHiuO0pXQ2bDZQTwsdPVDt6JHLC62PHv81M8NSzSdCnaUmm6k63qemoN70qfntOHeop
6EatJ0FYR8Qk+uHZdrxfID78rfSG12Ve7jphN1R11rtfeO9JUNz5vXlbMEBBc1ujh6uGLzy4aaQV
DPwNEySXycSPDDZf14rQyur3aeDvK7hiCY9zoba445PVdL9sdAcZMfSs4qiXayQ/S1zeiAZA3KCZ
P56YH9faWq9/kZgFSHI26jBV5cFPdUYkDJWzdEzAZHmvtdfcLB0oj3YyJdFoTqRqtu4AUcQB5UvY
xs0zTwquVhSGUMuCX/Xc8HXEnb6Begy7fAbl7Bd92JJyazvMmab5t+8szdaajO9SG86taKeNO0zL
Rn7movbClmMdwcoIDJuEpR1Y8GwQWWjJ7pq97Z4hJmkjxfBiVKg9zHh4Kn10ZKhLt5x72R7MwFlT
vkvH5+8HE/abB6Uo9Kpir4k4uxqbJ6YJDOljpP8F0u7FL21ENxlkeac8E46rrBPTV4OXqljzf9fc
BmFPTznl9/gkRjCzrQnNuxTHMRcE0TbGAVn5BCoq+0XUO/mfNpVRpwVbX4PzN0kwR6XqKK0E8Mtc
MfSHcxu18K63a/jkYNpEQ5XMouqU6X3FriF2mCzlr1Te+g5VO+mdc3siT2wgi5kOTyNyUK2FRSbC
xQuQ2C12hdDGbYDFQGBSGchLJP88ks4jAi5UHbrKQ8eWLHW2xBeS5TWziZ1tk00HOC+r805Zz+M4
ZTk42SEO5UxO4BhckjYNb7sbIFNdMQHSkqyL2FN0WKwd9BmWR45GU6AfGFtCNrPWOFZzEdkj2TyZ
1kQp/q2jx1K1Qk+z1XtolCMaN5IJSAOyCp7SBKDofgZKjgiGPt5X32x2h8OIcDYk3/HFZ7kTmgnR
bBOi800fV1mUCm8IY/Nk7HpEArfFUkSOip2wXwLB0wnbxOoH0hXyGaQ3+Q6iSd9ISOIRnYnONHlh
9AEeBNNK+i9HUF94SWTqAYunonrM4uYQl9cZDJ2wNVy0XYiuCTypIksmuJqJQJjhcu8qz1EhcpkV
9AK3o2Sp6bkJ6V5dWUVAbs98bQa8CVNAy14++NqKK8BoD3LmjJLKnnGqYJkTUJDo4kgX4LxsnYdi
mcdzudhPXaMfJ5S77O2g2g6rMAfqIJmVhC4nRXDSEzs/ZvaNjdc8BAo6wBvR+33PU0aGGZvF0d44
cUXA05Rth8E7zT4x02mQwxLVIfdxPgY9DiPBGqwdfNR4w2cQC4bJ5kzmR0L9ZXCgx6i04th0zyWG
Y37cAbEvB3nZNV9zbAYHPUeHSGF+mG0P5X3HMrJE4MDOJwjj5BYxLGElDqsdzUSV3fO2jOtgmpd9
r/mfOcgbIan8gmyadtJSZ3cpz8HAhxLUlGGT598sVoSYC2w3Yz7oQde6AnU7mVYZKkDeMKcJaaLq
G0M3K1Hg2hy4OficYYJEQtgGSS7a0p68znq0NZ0gw3HlSKPbDw0IymqYIgaV6Q6iWLDgZevkjcYU
ZqdJ5xCnSbLpejkTAkLeYa0x7KKK4xhDA8k+Yrcql9MhIw9ndt50jntn5tJkK1eFY0VE7eQVv2sX
8S/b3buKLfWmSEcUqA7enrRqn6dX2yXdflnpekR638pZuyvJTR8T96S3wTUDo2HPpOkXeN/HfCwJ
s5Df1lQF7CNBT1ij8+obTHDAhO2N2r6GbxcxL0LWO+68bCLRSYnPSuoVHbazK+CXHUwyyDce1tKD
Jd05Kpp+p5xeP7bm/MHlKEFG3zkcz28m6UmFM/1mNHADnOkLiNOH8Lkk86YBEmvGzabu3TXRLiyX
CRZbZ9/3yaMmuqvEWKA/D+OJPrWJODuOev+8ZCZs0dlZaPqsHgMnEm59dA9kyDx4LGKxmCpgDdh5
trOEuxen/Z021yLqnaTZtobPqo2um5g1pmMsIKJJgn5He3UkOwOYmuCpRMFDQnw67yUbjX1MaKcL
B0or20MNHSJkOcEtS7YKVXw33vQtY7MYRWqiG/sljU8whFRkKGOj2/KIrpqROLP8nSN249KcIWyB
sX2wkKsujCKtAj5oVi4PmdfrcG+qd1N1bwYM1kokT67XHvRxOPejfhcnIMbpVJ1o6FlNmNf62F2N
HotVbBaVHdybk3NOtPJ+IkrEzvD9IBzbDmt8gKs/mmX2NCmO2GDcq7E3Ng3lVcAVLW0EHHP3VDuS
nrvuiZGV9wbxIiDJ73SzPySaNh+zoTsECyw4EEcOVHx5lE7/1KqTbTVvgTLvvaaJukKel4K+K3Zn
tAT+swmnwgm6Z69zfylIvZrLUVDHwVtMFhzZ0c0jMSL86T0KH7/+0qxKbfqfVk3sE6v+wGaKe7PD
b8SFkgVxTRSDXCnjJb70mAQ/T4FAnnDM1JV3iOv6p50rUOOG1WzYvgAEgu4YuAQbIu+kIh2dB9oo
vF4tgbLYZzZLrJhKHLoEbw+kkvHUIv+zlrPlrbTF+RruGHzChn8nKr251PYmSG4iNLf2xCIyaY+d
agFWocFN9T6CecleGzCg7JkC9jgIqRMRcYEjVIpFKtYktdFbeYs89FtMCq4A8EbirAT7kiDqpeXf
iJzILkuk6T4oQrcyr6Ud3BL345I0n1vDs1F5GZvSl6ObWs21bc2MtHJqeMYNKtN/6j5/JlYJwba8
mtyZA7L6MqbYQqwCvVD44y5piT1sXJjo1OxhRXSW/TyNGuylmVhalniLZ8dIF6/GmKsOjc2RgYON
jzE1z9ICVVuU4+rd+CL170cXPEB5VS6oF/uH1BIgF99hOhG43n+ZqbouNR2t4/S2phKvcZvKzO+C
NH7RjfihJU5w09TYL0XicyWPQNcrxnMkjjTbYHxxcvspT4l7EWq5HjXv0/dRwfeGEy4lUtheer9t
+FB++jCmwU4Ey1uQuMPD1LlXkJ6fOJsHaur4aKTTzuuznznn9BBPZeVL4pQSqLx+eeBvasiKJEGp
nDWQUwAo9awLx6DG7VVXzhFSyXZsoPAKCUEvH4F3NzI+9iN7W2rqrdYSU4KShL2QBS0Ob/MbGwfg
yX52byf2x/qI5fPyyZA9MhG3blRJhNlSF3ThSGNzNZ80U9yZSfVVu/G+Iau3MtP1ZgL6U1v+EsWx
TWZPY95pY3HqE/OZZ7GIcYaki/qsXOQpnX0mN3Ffp4DX0nG48SYGptxBP50vbxLz2BvVdBhrIOgi
qeF2P1SjDtpdf/cx5iMWtBB6LBYdg7zJ01Xam9ZvmtjFhUCDriA2xMt8MjjvHe/bgCEYol8vNoGY
r2GNAuuvTkW9PA9MzN0UsVLdMg/rnOGlmjWsAYX3meIADXPgkIvD0z+PNfYkOxwxXoIItnkNq2Tv
2vljYpUfVrfANUg92j7x3rQYqlMF/M2E+BpXAckqnfEQV/JUNjJ0Ym1vOwhPwYryeJv5GM1vaiE4
q4SUPsBj2+RM4zQ7ec5mBT6YuIBlwVikIKwBYzNwyrvNF6DpLuzzgrRqiuFJiHcc0+S8I/Z3AhK7
RikRilv0Hs6w84E3OtWms4IvY/ywiuV6qiUpenK5HixD56Qw3xo+innQ3U/nRrTvhIITjpmCn+uy
m7yRN87Edh+KjAUbZt/UALCRC8nNROccUXydmVL+qHxwbz1554xNdUwa46FEtlQLrd77VrKXbWLs
wUH/TokVoVzVlwkHSK+oozWA/QnijqAOujAp9ArDfc54h8rZILiut1o3WhIUEUW7PHjrrmMgGPA1
6+N71yT5wRnAa5YZA8YW6xRvUPqcd8TcMPbbuKVGvkMn2pPTIkRyy6iqBqraJlLZlefk89NAiDi0
v2BnZEwKRwZsc4y6vqTI1LJp2NdV8I2466Wi47sX9kifCpiVAEsm9wztRJ65u9H2502XWcu2EnPG
6qbbpQXA15r8Al2V9l4ABiLglOUSHJTHZIT07sQeFSnbRYtWfw/+cN5ZVrUrTd14PUICDk6zZ1Nl
EShAyNxFWnOo4APPGD0pnGz3doqTlzSnSDOsdamWtFWEwuc1xbYlc1i7i4qHyGtKEjo6KhddmWIj
W8RjQWqfMjXfSMrNG2+od72umwcTpZWfq7uiJwmD9dyCM3H5lWfzvhHzmq/hTyHVOPo9M832LUq0
JEjzhzjNboHZibceKOhBovBSJu/OUF/o3maIOFK9TpUj6ScsP2xk9VGkLEY8uHXltJxxJjKffxsy
3G1+xi7TquUp6S2w2ZWNJG/wSBqrC/p6OVgcLXyfiuKdn2JZta7cyCC26+3YVq8WlMkrlSXTvpuM
1wQODCRVkT80COs9gUDIRMfnjg5oWk+5V9mEdNkDVniIOYY6gAphY1TyAwjUIS7kpznF7blNbON8
+bLnHj6MkNLbutylI8HsO8vkrHUXdRMvcjtaWfGrU1z3ytzVLb6k2mcrZSWaivAyV3wV6ZpO9MP1
w1lXe1EeMKkwS3+vjRwhLKM8zD8G3pl+hzwyO/aS0GFEKYwzONKWCgGKUCyVOGSrnWHWt65vGee2
F1RZjhxo45qHFCQECZELEtwatqbGzf7gzDuZEUkgmTWHqDkR7yX9bzcXYyi94NUtiXfMAwbsCWmr
tQj2tgJ4P1Y84d7UMM9o4N9avgZtFb8NAdLPVkf+BMVjHmjGPnEsVPYG3R1j3ow9Rf5ajukDz9u2
M+b7co2UILaDcQfJyS0Lvat6qE5+zsZ28LpmM9QoQ6tek2svGd+Ijswtj6nUXi+jXs9+6EjMCI45
Wr9qkwkzeXdiRNWz4VSHIqk/2iyoscB1wcnHVeCKAubz4FxCKLaFRSprjpz1SBIt2145nbSYgAof
0A9xJ5kfkakI+UDI/lxoqx78bhYpPYD+yst7p9VddoBCDMvWBiualEsaYjvinwfCkNq8cXrj1vsY
YwSRAGCRuwY7EzL2idYkqpJBvQ7xsyxaXlmz5lCrrPlEGl4kBDA2y4aw7dE9IaOadzH8TxYm7gf8
7viasNPHRTnr2tY5Ltm307B0k04jtli6wtmaRIQrbG9ZRP/oxUK3TrNQKd3EbpFoW4cR1EZ3SIfs
4hw5KJV3SMqdDxhf90nEdmp8ayxfNa1Uu6C4bwePEobIC1wY7X1MeiDQhWU3pCiCL8bc2TA5Wg04
2A1uHnD46kcV8HGy0U2jjgSTTjXNkXg7hIht+zzA+oy0dcXZU2TyR7b4SHR1HqywkN5dIaZ1HjXv
6I3WWGHvO+OOxdZYL/tuXEMKe4Ljcs6/NWfppC/AjbKa/EnV1Hc8zmM9zREQfe96SovxkBsHAh6W
WwICvbEubhBoLRz9pGBnv3DdJruyzlNy2WEb2NlnRojlc0BS6DK56T2qLeBkVhMtXtu/LVLTdg3X
2tadh19SOvOTvybHQFGcd7rH52xKQxxTE/CYEjG4oABPmq+sF7xpPR9Lj0CBBrDdaEVXERVEXlPQ
ltTiqD0IKsg+Sm5cOD1rZl7L/xVkCVx57Y6do0egsQXUdVK/E469Jz0innY/Ydy7Vj5iD88ZoF8v
przHruP0ibPXh2lNJjAzypn2JiWr7ybmWyHn1sA8RLQBVqGmeC8HFl+EHXgPCnzwFQEwAttQ4D2A
s6b40e38gOEXXafd+L/ElNzx9AIYUyXF2hx/kxTOx/aawbT+HsryWnZm8cbusY5ye8IL1q+u6Bl1
Lq0mSJ2+/cwreTSNur9rYu1mKgbvduziY5575ZOdTCN5P+5Lios2yhvQphUXNQEj6a+JDugahy37
pvaKjD39fNlDVm6GrM/C5T56s0kXM8pjKzLr+fLLWKb03K5WbVWi+y8d6bGkENbBdeqU/su0RuMR
5LrrTHPYBVpGThOmQwhqy3QbDI7PxDAf3kVRHca4fU3LYmbYGRPtVmo1tu/Z31sl6PmiKcU5mCCd
j/RW6dKMr6h41L4CTh/lrfjJAPU+xsdZ6ON3WSD/6wtfu/Mk3GaXamVj6Iu6tarCYhfNSCYUkNhm
HmZbr+s3a5D51sTj8mQWFXenD36IGYN95xRvavYwWASjf9DY+sGA5JcyTkM1zB+MxadDyir/jiDq
6i7xqoFrnplnRx29xp3BS+sZaZ7qhuuXDc+rZ2X6MRk9Pnq/eu7SYrjWRKqfwUI/2aMzPXTKM3dW
l1hRymlAFeztEMsR18vA5Jbc6SMqFN7l2Thqpds+0KbaKLbd8obB/Ss1I+SQust3zrgY7/N47RgI
P7xBhyYT+DFmVhtTdWfpZy6eN457f+8SnXjN8LK7NqoRQyq/GZnkLV9VjZage+UvI6heaQn9NJJY
xB/Lkqe8QpLpD2SdEpYUKDJ3iAK90ww5MSgRZmQ4rJJdlT7HY5/u59xfjl1RJ/fpnCNgVF35NTWn
2j8v/cgEhv+STDGScv7L9C+/819/T81C4xfSit8q+fGnPv9EVQjPrvDZVrdGRuiqV0REp3VRUpTk
tBHKEnpdVt1ZYsoP6Clxs7VmerNAYYmWV32upmvk1cutIWBOUueOH009fuZZ7TxgfdqUtRtEDakR
937H8Wx0bfqRgrNbmqX/TaF8nJvZfdfWV9esIH8JyyeotbWbA/G+UdCYFoDLatoB82/uU71bHxp/
emkLeO4QJvgZWP/vjCadj1iKGOrqpngjmpux9TjOV84AhrxNSFoklew4ysm+B5rbvtTNc+WI9Nnu
+rMJ9oKJXQ6xyx+Wj8V13/KmBX2nBnliBtpG/cgQOCvu/V627yYd226czPdhZH9kVYP6JdqNPfXe
r3mpR44hcmMvv8SPc6xjDQ/RNNwg3DSfgtShntfb6cyox3qyC3RCDea0stXIrZm65FEZTOnIUXA/
pZW9FjoXn5fDEIt15T7a5GfIPHBftNKubpax4gykRwuTNJsiFNWYmySgcRY5Kc03vtesmGH9i91S
Cp8TmyPB94ermECnsie2qNe1N2Lur5eeayyWHmHseVFwS5HMrGs52AgmFliFtSOX6BkHXUWiXkxo
kmGQxkqDx4SEeARWdXvuMFR+i/hRSXtTBvwviWaeBvK0bNlFI2uvSRPUWfitURw2hypOTrMggnMZ
s6OtGpZNhqVvsQYiUBqhHDjt7F2lSEBgsE3Xy9AXUUxE9kRzuqkhQyIvkvQIeFPhfd6SxIVnYo53
cnLAhZNnty2/iVkcSOBK/H3Tz8ymeIy8eS9Gyb1Qi6NGwQtbcodI2r82VXUX++jOGRkZCa/RYDti
W9h2iJCxv027bU5JX1hMjGjDQcAtx9Y3bopEEhRQI5wpazAxBnB3aggcdD0In6yU5E8RJL0ty+A8
JCZmNPkK0pQVoYQMaYtiohkl4jJA13uLWy/dIP3DrkHF0mnkk2hMVQvbSiKjLbr9yIyLiEczrzER
sL5cI11UPD0uD2hhvhmBj6T+YiOm8r03l2Azac2rZfKi8BvkXbj1plG4TzqdoPDMc8/BqDfboWSa
YDjZCXN+tmFblaFLAvUu9R8n7x4lKl7Cffpbw0vQj8/ppkI+1pcBElu2JpXevvXCqMjAxLLdB2oX
K0zRgVeLnb1LfcItprS7VymdEROmdVJCVcTdyl5CfCRBQtIONHuwXem1lFAXur77TYf2O8iIw22q
Q1Da5dGbnLtkjSZlRQxqJDsYWB3O7dxEcBDKjbUEXzrLdL64t6xYTut+YTvOfGpGQhLmlL6zRI6v
VF5iOSS6rZ/9H0+F2ZQTEAuYaevJz8Q1iTFL2YRpaYvee1MGxyY5egmzLc//0hQzsoqAJQ8LYqfT
ordmi+onc+4K694KFNlmXiAPw42VcLxPSQ2toexei1K9IT47yyn5VPWMA6tjr1zM+dZLGaE5wRdm
UsZwBJc7ZEtTiGnb2ffyHcI5And8b92f0wuza99YxJ0sq9eaqcDR6bWfpoTbmqOT2hRFxdZceBvX
JcpJzfI9jdPrye1RDCTfljSYaAiG+eoLF6+9cQueHM9hvUZg/RNfZoSqmXwc4rVLv9vWmbLDNnAY
ns5OHsopfxwtQOwTNmuC09OtjVPPjOOvvNS5HXFJNh4u5paDkSh1wh11lAJ9jzOq09E1xBvSrL46
JIElUvUw4FHvDeSbjsDCIAe6KpyBx47jf1v39rnXAi/sXfoVq1XunqEJtP+eXo+Jl6wpQxnUsFas
6zA2aKYcj5+6CNIHw2Vxo/MK1WTWnLAzruAXfeMNjb3WP000MGPadlMeOR3jpcGdgqhLmJfkfsOf
HeOJWTPALFP/oOIKUAM/azvelR2jt0VQDXVNvnOrQLD8NBlSMySB40qRbVJfjAnx00lKLbYAqiCp
rCVBc3C3PeaDLbgdcGyW2oqsvW3mErkFVtbthAFEg9VDHNZDio2fkNrA2GZuz+nYTz8Y4x9lskQk
LajIzK1f5HIbB0YMdTjKJwBWhCc2n9k4ujvbwNGv+7euN7VUGfbN6JMAXlG2UF5uDJ+hDtBFGiPO
QyJbBGo183HS6oOXWd9VnBItQqq85c3QRQjomyyLWoc7hXLUfzfHmyTjm+1ajdlCjjXP/vZXg2Vg
rOOh0Tj2C+503LI7GrPmCiLHnLNRyIlHRoXwGcB36/z0OydEQDdgZZOmW46dvh26+AvH451dafXV
KvuGprnPbooeQ5LT3Pom9Fqh72JGjgaxDwzD+SLYqOyz5V0Rz2MEMFZrl97J8Yv3rsYpAVNm49kk
BoF+22hkI27pVgkjJ4iLbZN9JUTGqHnWXgX7qLNMpic/L7dWme4HheuVkKqFQaqmkde00pCJUjAb
dlT4UTub9OMiQfjbANHWcuPdNbVrfuOx4sXb0dYEu2WG32CGwpTTbQxzOayhYGg1g466Lfqoypwr
iYU60st23k6Oe5j8m6F0+T67LGe+lm0N5MWHOmAJaLXDS4L6sBNpvTXA2qBvUdwRpp7ggUvXqCHx
PawbdYnbY9PNGsFZLDdKkfqhlyp+WDPDLY2mKRR45sKRRT0bTGzCRV1XPKac3oz0tu1IMFNvTY9x
srwZ650Xmw+mrb2mjnHH9/6yMFxk0Mu0alTXw2iyj8tMdCUr6BIh/tOUJNOON+3MStrDfDjyjFl9
ZOcBgTaOJOW98+3NJqi/wIzoW0qdZEvXvTXRfiQi9jEcD1poDFgqLVOdoNiekjx5X/IJfINOvKfo
W7bRipc01whZAbaamuwoSRMcyRr1ilznHaa4zw4aOurd5S9eW99Y6fCZG8FvLzdQ2lEs7XTnISMQ
tJnBflsjB+hU3uoGm/4RwrRTluAvpjQkRonyR17PMXzBrgVA6lCi2UB+oqUjGLYnK2mbER4ftaRH
GsJyDyb6JDZAp0APPlkjXYlSPsp2+q67HgJJHJehZ6Z7uQBqt+wijSp7b09vpn87yopc1wQYB7pp
A2mUk4VkFYVOS+j10McfeoppYhL1pnTVp4FMfDBcAkQKSd4fRu54NrZJDRyBcLKdLto9jCVCtBMX
t7RkjOrnz8ytkIv8mEVi8YTWP3BaX3yMNEwLa2s/L+LFwv8MNYZB2fzijdOtPTMBkUb+M3gL94qP
jiLDeMPdw3Oj2DW4Rau2sX0uYn88Bsl4pSWg08vybvZ3RcpBw4dL5htDgsxeh1yjRby2faPa7tCn
/tmspkeEAAimoRv0pbqNu+nUaqxHazv5ZhhVMVpHCmB0H0RPvojM78NOt5kJtpbcDpnTb4gK4LwV
hn+cbTbzfs0a32ysraPusTDqx6ZMQMabiuRPRA3fDrXepvGqT/r7O/ocJmBFxWKssza5HrBjDcIy
Ze3ZGdnzmJe38cI1b0IiIp4V5dIIE6nwqhBgMuM8n22HX922fXnnlwwKrDbdNAHA8nhM8m3KKG5M
5IM7sKUD2yiP4/DR66TVuHXhUNqvwKeOVM103ZPUEtMOzOE4k8t2hTuz0LJ3FvBtw8iJm57mOzF2
J4zjC9QR/ydu1IsVx2+9Q61GhpdmFM+u0T/XFsDwOsBVOhYoSshdrqhRAPN+1R2cAHd2P3NyWcoO
Em0OfYOD5lkXxeeoPc4xIqa8r47uzI5q4BXLqEiZ2zGmAM0RakOfh75b/SaiPpy48vdlMqyqiOZd
4x2GIJkdxt7fLVmrvfwf8s5sOVJk27a/cn6AbeCAA68RQfSdFJJSqRdMTYq+7/n6O6g6di1LWTfT
9vM1q4dtVTuTCALcfa0515jTQI+WyB0OehGaeWF696mUDQ7dei1TyxXAQQG4DoRHVcm9Q+mJycpc
dJgwCYElbygbHkw46cxn9/1Zs2hzJNgYt82g1NdKY0Uusib9LvPyWpRh/4lXmQxlmb5PPTcgIXjo
ZmhKBjs4CI7Y5syD7ApwHlpS3ijjQQWVuflmodT89ccNYZALbgzfx3Tuaji6uJJUoWy0LpY7x26z
M0k44OiF3z0FqvEDO0n3OW5B5Zafkd2Tn1kG6ZNGkqabCt0/Uw0qu5oVAXNm7F3BxEwEwzfW92oi
On7+wGleuanjAY6wMfDDcAludmYNawJ2CbbW++woAk4W5EHaN7vBqVizKL77slr+9ceHTL3LGHF9
hgjjLTnGJdeeX3U7cegeLCvYGYH/KHSpL4RdLIawPRWV/YNXOFiPTk7SfUiGbYVdjMGhg1DrOyoC
QiTVbFzKmq2hU7BdML3Pv8qXvUF2lJd1b8CPHwotudSm3twlXR8SSMgDzWF6N2UkOQuDhEOzIxJu
rNZMIna7xK/2JmPjhL4Tg0nTjN1DRbUp6HKYOiSCOVAu75cY4EleGH0yjLHt+UB8BzlhqSN9C+Jl
i0Iil4OnrGstdJ4hqnzw6A6QlGLdOwV0KlcRmH1SBekSg1ppa9yVngc/1tgkBl5/z9LfTTL5po77
E2ecBAvlNIr4Ne6rmmch+YSzxFqXIsSKPDmZCiJpSXgpJ4ZuLargnvNFvg2y5hPbGdqB6B7xSjpI
/91NmaFVTcTe6hD3y0clwWRmDkHtnru7SwIOomtBUR31d1rPASfVmfTG1cnMuHaBn6kTvkNEO6a7
QMcH1Uzdd5sXiGeBsi/Q9fcOXIONwJPY1lPYqo4LSp+CDecCxrHkIeinYB7RcVU12zsxseN1TIef
I8CTVBtsNakZu1b3nYPVtz7SzRNTk6TgZeJunIwlnp6VrZFsWM8n3XSI65WXGQ8MwS4cEJgGGihT
s8D4lSHCOEq/d2MTcLEM1UpbeJVCuynEK1qnCgiJdTvJ6gCXnCTtpD4XcOM0XyO20S830dzJRpVz
Ta/UeU8yC7ziXYCf5OgUReU2kprbsp8LexCX0Kb0Apu9qBuGbINJ111LsVvmFJNkr/nOt2zom/nR
qhcOsaWiMZ9GqutNaH1OHQJlbjvfBpbstKK0rJLuxmRFs4tzby9aW6z8Ii+wz4mdrRsh7JKjP2eF
KP2xbgEQa7bcOgqHlyYd7uYNB1JJ+5ZaPA/EzGDBJUyTFCsFKBNQRCurNr5OFZiNIdajEFJG2XOY
843chbLCQWFnJ0x8lnWy10Gvr1LMXChFoBuCWicBlvtQCIsuO+tunu5MDMhap7lZTb4ZovCcvWph
9rMx+QI2Z88L3/J5LL5vmdVFGbjTEo752hiRilUFbIzFxWcQaDF2RKVWgD8A01OKa2vsBdWiDJ8d
qz3P7h7p9FchO+q7gerLxCqq1MipVCiGV2G1jIdbjzq/jPSBvgeHCaDiF/xVBPENXY+fktBHrXuk
w4ntM5PtolHtI5NOPyQq7bKM448Ya2bqzFlEI/W7HlAPhSa+aoyIAPOMWw0Ai468ftQkvWLzPevb
eiEn3KZMKBFCf63q+D43F8jMJQZVguGD/lGb4os+iqMRDjenmo5m1p2aOuXQYxnYDb2YhEnrpPr0
MVqRvWi1cRJ18qDngEgoWZVl4UQL367NpTRJxFTaOYeuPPg06XsySJdU27FGp3DwvnmUxMjMPSl+
ZSvcJLceAlX5EdTeD8ceb0ixpDAmCoV5+BA4nYdSYxMBiZbPeUnlc/RHT2eJCXM6SKpkEClTfAyc
3qPIxRa/7i6Kz/bYfQux+EDKNMytDC8yCh65EcmBxiCozMH5BnJsVoGIztYL31jEkCh44YatMlQn
6YsNETkwkMZ5upJU7zz+qMbohT7YU5gVlM75NhYCU1F1Jb6NNkHavtU2B5Q0iu4mS/DoD6W+kHZ6
wDW8UPUjvD7roZogVZntm8Mc7KJLpLW0Rjlsw7G5yYE1L6mqT7zfb4pFm7XD4iTZU0eg1wtW8XfP
cPJtx4wTEYn+I8UBuBYc2KOK46+dUOoVM3rVkQuXDnS8VVIzo2WLtmbsnl9QBdlkkwK4inX9FAPV
XKTGABiAFGAbZXJDm+1+ovzoPLohuWXqK9PBidDz5NAqpxdEnxxRH1CSaRV72Rv3GI4HN2MemcRs
vnoelZt2sIprD6OsT5/HqPPdXiivgt42b/9CWTG4yP027Pe8sa4a82gr2Jx2qjNLNmSXyp+JA6pP
E8M60aCFiyBoyBfBNUMYiKT/VrTtDNt/qPFYVLJ/6RvY20OTfErQkhWb6kIJuxvtVvbaEZxDUu0R
M6eTmRUX7LRZhCI2NCrBmBHLQ1wmIAgd4Pe99loYLEFlb0zLQHsxmvoh43uVmvPAGQR5UXJIguqY
c3xmw63gfDojFiMBtsUqmD8Yo15dkYYcWIQUIsPQBKJh6VQfwYAdoQQW2iccSALRbqeR32VMjtOg
P5TF8OYMnHCLiRjTxDuaeD3WmU/jRDKj0DKigsUJT0tSfEBmSKm1J/ieDqYo6jvAiRddLx6tid2j
8pJNhJd8UeqfVTbHlNgzXjBm6U51/1J4pIVH3fhECsttEqHk5NketarjrMxETONHN+jx6oax92cn
8Xd1g9JmFf1VN/Eqz7f1tWh0kMhOwK0uBBuEf/Z782kO41gEcSYWuSfvGIzgUJDVp8q5pUZv8UUZ
KcRpuYbaySMVgzgqdXMFAOUDvqLB4QDbfyxeHYW/xsabyH/25yXnMxoKnPw0zONguha+PfeTw5XW
ZhfZ1dBV5UdopY8J+UK45PvOVVBCQpbtMCIbfIimUwC5YNWlNa2jSZxgsKKScsKaQv2pHFV9H5Q/
GKfHkTFk3+D4IXE3PcVf010KX40WQy/Psg1ytyjagVeTgqsfTd4GjmNd7HPP6oJiWQX9YJKosixT
k5kOVgtBztcCP9qhLiCS2iN7Z6SlbixMoArZpRunagGM7mXl89o5XfSRWVPlTqJJ3EQh2GrQ12GX
0tXsIlehws+MubXJpUzvbNJYWxQdTRirbg+gfABxnbyULQW6RAkk7DTvKIRWxYfKvJWx4RZ5CXHJ
gnHcUfouOyO99Pnww1GLnVkkj4nV3XoUV9UUP2j6I0pimQWrlhmmAtukeMTogqc6uZn0PInOrj+Y
91kL8JVebJeYtVjwRafui3K2IslcoegmELNJd2UFsrsxKSfViH5WlnYcmb0Z5FDsCoOwP0PL+4Uw
UJ9NeU0n5S6E/rS2NGLRUzh/TjcY9zFfsJvu1UWy1XXQ7TkBRq2d1yvhtVcL+r5vFmSgZsEuDGfv
mKW6qTY+t4A7AHFRMKKojWN1rCW+5I5R0aLG/mtxXFtGbGUL0Du+OzT9mgEP9k1feOu/P3KbvgZV
lq+niZbbgAFWaI3BC9kD7Evrb61nbbuMs0ZSMnlBizKAw7Lqhxrkjv5mFvQPCbM7ht1IE7pGFObd
bX3jlIUEs5CM+lh1WFsfplL50Sg1r7ETHpDCA1fohCe3RYhDpS2D5RDTcJKBuiacDvBcGWhQtKkG
4gNwirVOpM+yKazzbIVOiBInm0ihGQpX0/bM3J1UWoQ0tmAnqfbW6kpv5WAnWtJHK9nkgzMuBbhj
JhgD1VAwQ/ek22v3so0442omV06ib02jrppJ29P/eAnArKzxgNLutWw67YWyqosGAFKf39Uam2kf
0H+O9e4DuXhEishxzfA+Z6b/TdT50S6+q7PyZSuuygwqYKMPTHEp7L1IW5C1BIBWyc6JnuzQYLb5
xCdP45BhlOJ77QxHX6uf4UpG+y4tjl4ebUMbPCu6ZcmYDZtIQH/PrGyQjuHIBEpFcxXOp2Mnu8Qs
c9fTwhfPaygunRYtzuTVnxMArEQFr9ZNuyQPNrGoSa9r14m039kCKKRsxQLIbyJkhk9UOuHCdILT
FAP2zVpy3urirdbqjVXRKfV31BL+wbDaRyO0TiQmPdkT5gxzvHm8vDSMdrJWydAgtn3y79PZaUl2
t1yNZLu2dY1KEJurYGjpaGvK6/x3lA2HtRL4YscqDTzrpHjxC6y6ZqPozo/YuQOrf4IUQI3bNZ3b
OFRrxibo84fBmi4eIx/xQJuPXX7Q/HNqVJ/RWJXLaCo2piAVokqqJ9Jgzir6iCUFLCDdhlAYApYL
e3okEjkgU9VFKYyHoYWeGXs9+nbyVieUnD6zQYuUkYoRIXTZdD0mNDUSC4ABa6hQNDMU1sJRmuS2
WZRSHY+j6X/Mr6czNGtoWpgXpbjDOsWWWjV3pBngeHIkiRZYm5SuezUtTntwKCba7fnB8ZX7IQxA
bqL9Uh/4j2bJoV6z+TBVy9iiaYb+AWFpOf/qUKlQIqxjXjINVSuqumxtQkKE+jgyM7U0HD5c2w17
KDOz5zJhWIq4uczZRwmv9FQxslehoYXILaxtvMK9I/eRj5u+Sj9EGmRumAkCChhElMCx1dIIVlkk
T8BsmJtK2Frhl66Q5z4yPbnn/0b1mQK10ObhpEF5SPP+4DvfrYp1cDO0ybusvUvYpw+lJBJy4ARQ
Yj5MSo8uvk7KSA6oqJwwyimKZNIwZ+sJZPqhdvFKTgrbcJrvlMIcwaYay86n/6yN8H+SAHg7lgsA
aTUdvRisToArcph0ZVnjXVmaHWzUnr9NM+GiRVl4M/XRtepua+AGQSqMw5WZiBXngWAZFQovJWEy
ihJxkGcCX1JbKIwuBAqE8z5875EfMXQG/try8qVIUm850pRDkfbP0m6dDdStm9I1P8zIwL1fYYrX
JwjDIQ7YfkJ/1FnTs5pu5Whncz+jjcmBVredsPADVGm+idOTaSqfIRHuKsDnjdagCnte0h/oytBb
xoPpGXQPmzTPOb7KfKeaHISJw1wak59gt0AdNWgrjTS3fKABWq/a6/lkKg3z3St0qvlxXJtMZ7UT
JAJMK347uUkjjEU7knBQI/mT9cUGI4EdxqCUvRFFnGvnjQOB0k/3iW9fsT1P9NCdipp2+pF7mlvp
8sHBVHmYPQ5aapL8AJ9xl0MgEMNHxsvgOuiBK/QIVzXkc6sge/X2A7pMRfeMYEEdTLgW1/lmHMBN
2Wgyk/9ZBGwPhE5kC2yFPPuataOV/b2OT0Ml8jMvcV+WP/RJS7ZTe4qdqLhyll+JGr2A61kwkOca
cuhxRzo/FIvdwszO/uTNrdaRZLkQ3U2rOI1HyoOoue+yxlOWLYPqBXiStvPj6bvGoCfcTZd7cYSQ
QVlkBY9RYOrLKaZZjDlpHQGcgYFunXxbP7VSXISHv0vm3KbW0Rj2kzgfIXBCxK0OQeQU4EHyj8yO
6DIwzBb1xeO8CTQKjVKRp9fQ4RNaPf3HkqERl4nRykV2UBrtUajFyVOylaI1GkoTxbTdBhMCQLz1
LUKMPMd7C6aaAKck+5vf/F+xAR7+P4y8Nhnw/38jBs6wcIIfVfY/p9cqBDbwP/BoX7OP+mfowPw3
/M0cgIb7H8APAAIMVQrG/f83Atsw/oMJT8cR6RByCDzo/+IGhPof0ySYzTYluUh/p2PXfydga8Z/
NE2FUyA0RwUwZsn/BjfA+ROawE/YIs1StTlRCFecShyhan9JGIkTxSZYahQXfN2LQIs50URbo+x2
bfWuU4kX/WenIhMk4aqH2xur1tmX8bVGkCjU/JgH+WksAxdZe80QxrYb5Ro2+pKuyLZL2jsE7keA
txsEorXas5P3S8IS9w4w8lxdhr3uTg6D0np4iNHn9RIedjciTJoO4y+YzqmaNVHdMVC2hlH3AKBz
EZFSkTifTFZudU/ZxbD+4m7vsUV7wmLJ2bV9tubbILthy/dRezPLTeYWhOlfjaZaFV229MuriSAE
0J1EDWMNzQ2CPpsaYyWsoNGhjN4QgjdFvI8MZrvORqHtC9r1jmEwsBluhwFuMj7QMitfCP3kILmu
abPI9E2TSE92zloJL6BZW07j6pG5qUl7Nur3gVbyQC0sQ59DXoUw1+1pz26yND+m0HlkAowv3eMN
WxIIbFmvCGILprJxTmxVkncmgTZgX6G1LkydghI6NKirtqsPHpu6HxNtUjADPdQLKDhPbWPZCzoK
eEoMrD4XnaANhL+Fare4axirAVG30OpmWZvfS2kjD9dbD53TyP21OXnbyvbc9Fgk99VoMIzN7EqB
a0wGB1abdYPZMisgLYPbyVHWkN68d72WdKAhBnMCrKzOICpWPCdl6FI2rOpkOtedim/qmfr2kIwA
b5lsc7u4/TBz4iZ0TIyWpmyUnkMSOQ1XSGsHQinuhJEitrUM/ckek3zdPGcTHIY+qZd09JnJckVD
dV6P/YLXZmc52qEitWXuYUPxxYGAtKeMhzxljqd8VdKD32ULfe45W/4tde6GMT0y/7U1+nYb5MlD
Y+DfCzhxMjOdnWxBbDQzxHYZ3rHZ8/N+M3RYUBoxPIwHMJjJpmwvQ52JrqI9YeOj3WiS4dsobsaQ
jMMMb9KLfRATmzH58IgcLDGzvJe7wqwug+zAK1B0YXyFMhqtMvzfi1xgOZU8RY5w3s2KwENbu8PN
7iZdfE+OKO3JFLN2mq7ttjjFiXEbsO03dvXeRigzQU8XaNCePVpbWDQ3njI9ZDbKbCzG3U+L3//y
Y35OfAfH+usqQmqjbUGmM6Wu/4V9+4lZEiDy+5nqqJeYn9rWGbGFV4CGzyOaqbfYzsFW8VuDI0Lu
XgineHVQaDsqwtHWLiUD8EVIFE87A7VxtVpvWn8dg2oh+0toIe0z2U7DuoGc4+zCgvgDNKpJf9WG
6EG0+rqTw7rOiqNFpEuDeV1RBCV1ugwIwssCjxEn6X9YfbRKzHRTaYzIxe128ONLDNJMBKVrlAPL
WI3GTfSHyOUOFOsyIhM3SbWjN7Y01xE4FXHMGNMZUUhkZbohfBEt/o65AGDq1uc5k1BJcg3XYo5x
Jwd/3EJUpLpzu7HEG5S8NYa9zYkQWmJnvEsKI1sYomvx2jibMRi+c9i9hpWtrPqu3atK4xKGgwsr
RAqQZCz3MdFJqflImsIxqjT1kA2MN7bqR5G3M5Wf48M96U+uo6W7QCr7SMpd50xnCA5bXb50aFBU
pWgQUIJXKStJUKrnIq/vvOA7XsllN9VPKjOlZV1v4OhfAfcvVMU4deUjB2IKrGIFTBEEwX4KdvNh
WWPuX9X9tWdwfKypUjSTCDxExxDYBFpXq+mPlI07HTlOFDsuCTREpzHLeVYW28TKv6PCYjs8oFi5
eZC40lDPahMvhx4yyIB6apSfcfGt6+rjhAkd21Dk+spbh+ejrBkJKaN+SToRiWSXkh2A3HsmrB+7
EjhZUG8t3bzXOFeCyYK8Rnt0umW9c9S7P8XffYnnm3dRU6eh4ZAqBj3o6y5qqP1UlYx5XlrMH6Z6
i2zigZW7UQK3YbLs96/bPwFBHHi5mGlISxBJZ5Ot8WXLlnHcR1mc6JdI81wdXMjgUy1SRv33l5Gq
qWGOYLxGlfPH+OmdBtXFdG3q6Bc/3k/x/QAuDYvU768hZhzYl+OHyVFGmCp0Uv7XF5Kmn3my0mwi
kuSJqIA1c7YfebqIXXaQxYA/lxYKVJXj+DEsx1WzSTZhsP79R/hCpPzrbv78Cb7glgrPgAMkuJvq
Xl+3m26rb+qd2EZ/+NG0GVn76zc1JLH2+CfJHPrn7aQIqZKaeuzSrUcXHSQ/U2+59g7rwBL+2Xl8
1pdi0Tz2hyH7IwnxX68N60qQkcF9nh/fn35KCdh+wGajXwaunbrBuve24SlAjNnII5HlK1otEA+w
OCwQJn9/f//t1QBABRGX/C1Nnc+/P1+b0C327jTTL0JTCJt+LI1u3ah3bUmgmVH94ZnV9H+5zVwF
NivUFkmU6JfbPKp1FetT11zQWu97s977dDw1KyXGnm2XPmpksido+rVpmY9tmbHH41l2wJoz9dAz
xjzQgotterpTTu5JfaChwrrRHfCNrlUtxSfjhxwbur0dPLRTtY4gtuoq/lHd22p5dxxrJGcPMAGS
TV4XV4nO5OnNuyHr/Tj0GwiSyyrwQTyp90qoPpV2fWrKJlgk+rseEuI3cpDhqczZxZQ15KxDPI8g
dY9m3G0yezq0gUWSJ4l2Jg4Im9BRVSDqAk5aqKX2VHrmruyqs2Zbj3qS3+hgVJu6yO6loxzD3jwb
Kkf3du74tKLytkmSfNpT46O0vTp+cp6a6K0iQGxN2NEq7EIU8tG+1jRwHNGvjCw/JqOWrjsrOZhM
+uGlfxprBlSJlUocMkJS9R5HElYPnNimtqpEAeOrWeqyBBs9E35CuexCHMXlpcKn6DN7MTIaqDKb
6ceoaKgDpmw2LXp+l90Sm4FkSOjO4PaDvDdFTsSbZI0tRfEtp/HsqelmhK41zIN0NsFtGYKyqXhP
fVC9Ss1AfMKEYlr3llAWPRYZifuBzghdDsR2PWN8hE3cSbe/f+jnRePLy04IKnOptlBt4o2/PPSi
pjlbBENz0ZG/w+ncTk+/v8CMqfv1Cg6uGTo90J6+PudA3nosZ1VzsU/dUV/5e2hMZ8YTF/EqW0Z/
WEC+hhjPiyQsbspRRwUlbf71339aQMwKm4kH8+Ciediw9YWae0eE/Bv+DUT7bR81R+bKlhMQA3qb
oH/SAMPjRhv3Niq3uej3lMGXVAIr5dVKPcXFSQBGJHnirBVFNwYq9xz01r1/lZp+sOoeYanw1300
67WEjwyw3jE8B4zvTIH/5DVQGw3DrfICW6O+HRKQNQz5cdaQnG9+f6//5cf8x5efS+ifvjze6ByE
ssncpYAaHt2c4Pb7C2jzLvfPx0UQHM/hQXC+4Z95l/zpCm1moFcwbn/B5rYC0bWc3pzle75jYd47
uz/9mvqvX0gQveOAMjQgycuvB4gc8BPTeVyuRF728eFMnXQdHLZEOVExJ2trnjUUTEsnT5H1YYZH
FWYEklph4+ftONyTcmgnN8PAL0RbMlVLlgttl0yQU/yRDMPgkElGagjF7chMnOZSoJj2sbLWexhJ
/kPl/+GF4+X69R7Or4Mp6Gdgwvm6x8WF4qmSgchL42G18L6T3bPQwg+sTHDkjnHSbENGPvoxXBT6
gA+zwlns4Hb+4UMgNGzWueHBwc9DGWHO8hx81hywPbC+XTpax1prVg6aqYUFdYigc2SZ9p6kgO1s
2Hxe4Y6zPtZ/hvM8QRUzX15819P+vfaaS0yfVte/9SAa7XDL4Ou5HNCW5b3j4FoqzWthPpVBwvZx
ikhxGPxsY1A4jH2zVb0fHvkMXnYJ5EZjMiexGE3WulUVFRvUKVhKCZNX6IzOhCpo7aJMur2PGONY
u8aJt6Kp781WU5hIKMEDMTnm2a+iqBFl/Q3DN0tDUe+Rea6Ib/dd2oMFale1ZR6b9jCozaJPLj0k
EFJIDlTl7BmgtFD5Q+lsIkFQ71hvumHYOaQem+FZMpMY4pptwhckwK1hVZvJ+4b5aWlar43HYh5e
8naThMYz4zn7ri3OUYRDr7j//Rv1F7X6yxuFQkp3WHc4vFrq1wU4ntpK1xL/mkcnrbA35PIQbRjO
p4Kj2o9PIw7ziGSjYDqE43nWbOJKXakW4/EYEQnvo6Pd0+FSFjNwLA98/F7ExSQN5tuJpOCSUQib
g/cPWd/F2cVQRtw1D1J8VkB/vIjiBUVKsdYzBSrOcL+dg8F3vWyHSZlRhfZi4CEIkGC9gdQrWIG2
/VKHOzX8LvX0EOT4lQPSJgVYY7W600mT/MMN+mUN0GzV5gU14aA6nM7mJemnJcese5wVRhRfJ3Gf
pfeR3hBKKyAiIxt1zTYyBWGm3yzvIQvPfoimN2EEfohMZgWBzkWIewyb80DZ60g5+MktsO8zmnT5
dDe0j+YwHQI6afXI4E59ySge27xlMHDniFfPWKr2p7DvLQd98TQW5nEqCmY+enb1gYUEGjjJxXF4
mR+0Ebd9x3hNFeyG/IpxaFnPBHea9Pgi4+gPS735L7dFNyG5EgDDMdLQv9wWnhqZ6MB3roXzKFL1
A1s/dLrq3ZYltIZeYTKkfSsZIxq959FTOT58HxkcW8UegMe0dRmLYmgw2+uZCYD+CSdaoIP/jnHe
tkudZ0JgYIJnBgHh1Woo1cNLivneqk0GB95TSbDFi2q/EgeMjr1SG5BdGEKAVi/66b7hwAd/4AdU
il3m1OcUoObojy9BPdMoMXHhWfZs7bkaunM1antiZv907PhlldVsw6R+ITTb1phq/vJe2b4ttChV
Geje9Ior3HJD1MJIr3JFF+5TrCJXnhVjRXr39Ief5tcTz5dLf9mGUdt4Pbspv5IiuVLdZDVt06Vx
czaMIK+N8+/fj1+3ZK4m6WlhiiKoj1L7n+8H7Q9RTL2dX5kKCF+HFYL2S7Mtnym3EWdWys5e/uGK
1i+VEpfEggVemCoN3/2XU0BUOXgeNCO7EhTWL4UZ303+R9/pjAPXeE/kJKFM7HM1dhXB8GcOHS44
NglJ5BIc+1OvdCehXAPi2iWm4Z7U0qm4C8WlwrHMKrJQU9+NLf4UO2JYYRSw29cAcPve7ryPpooe
ZMNTOErGUtJdVPg05QQVCCizzrZ3afrsqNvGT12hWi9mNuwSCB25zmmgOOAPdh1avgqzLIG8bxoD
79CtKMplr+0MqINa1B3hxpCQsMjR3uhvLRXKg6w9GfHVck65eR2jnYzOebK3gIgxknCLpqtavdDQ
2nhlcwSnz8i0+F5q5quqn8P8LaruQGfMd2dib6EjOMKGSuWHb+9UkT+QcA3aj+ewCAxX6SZYpPPY
tHInnfpiTaUD0dgCY8fIeakdmN4DiHFfRRNoWAS2HpLSI5M9y3r47KuH1Oq3ufgkxnthwRgp2nGl
h081UiUyMTVl4FINYAGGmxQ02c0pCPuARp5q2W7Ctm5h56BJykb3yBYj6m+5cSm1U5M9Tgj8Tdat
PBjDstvMiQLrVKp7FbOX530fAmvbKBUSaPo2MrphzwmW1pOhlHcyYyomF7veQ00UEC1Te28TUQAw
BwTTooLzw2zcoqdk83Z2zKlIT3TyCTYARvTO4Jvb5Pn5wQ263yKL35TKX9Vtuzeh8dRFTsw3FLig
34rOuJfdtE4i4w+bkPZL90dDc5ojGqQOFemXl8wGXcQBwqiu6t5cW9/oXi/MjeaWNxDHf3i9fmnz
zJdyTIdyjJ1P/bqwd01iFVk0VSxc1Q59iDaPsqk27Z/OoV+zYTTry4XmHeanjVXRauBqw1hdHZ6o
HGJMP74T1kqDjjjsCtMPY0jkLzNFdjQlLD2Y3KqKtpYvnR40pmyxQjvb2IQfW7EbMgzvoCaNiGYN
WZ2G369VVJwEMEsLpKh2Dk7BDJ9jLgy9XBRgjOKZbqLa1zLIlpr12Kro1dhfSyZnRu8+Co5tXz6E
AlgghE78qEtfecqiF6dlQ+2vBk8tklddfsyAmZkKadsXxGhwwSNb/4eKvyQen+eJQGm9RuQzCjq6
EGRdvR+3bYdhNKDcNqonk8jWwsG7bjwbvHmTeDCqF79H/2L4I1SsU2FAlWBcp8R/Cly6J5QelS6u
xpWIVVepoZno3roD4Kg1703/kiVPBTCC8RhM8gTTeUuVuA/Nd+zFOBamZz0/lCNAN+nK3HkaGCeP
QDsZhHVz7KTbhT8AqCUYmJWR/hj8EED02fDATGVraFKcwIADVjDYmApnEPQR5uy+xw+hBYD8GDRQ
jRFy3XQMIWIHOQQ+P+Dtarxt3KRnTjt0dTKcmNWJOa8luIut1jx1+VEC2VaeDHoggZWTYPeBALQw
J04B1tqskHkSa+PgrPz9bvKnx/3LPt0aypQK6KE87v623cQbfRNsq80fu5q/ngcck5JVaNjWEa30
L9vkTDmMIjwcV/2WQY9ZhC40xV29QpbYEbRIRxPkw0a6//23o2Ce+3uaZv7S5IOQNhHfaVfXZOdv
QQ67jWus//ztfn2XhYosTleaE4+U2l879k/v8oBLHr1S665lONu073GDqN4ttUkCN4+F2bliKsNl
O0+Uk8jiEjd9pMxqcfLEd4rlP4WjhWyqX6eoPsB0WoRN9eiBJBhMauu5hVHffO/DMtkYtLsSHlIP
p915yZgBmpELhv/UJW/R8NiX8cafJxy6lyCrlkY3bZT8aaiuSPAPE5ZomwRr+WMyv9X1+yTEOo78
PzxQ2i9PFPdCZ7pQ4D2Qpv21jzuwMzJpiSrUrbEv3swVxJ+9tR226q5xiXy5R7RZQoRb+RfrD/uE
EF9r+y/X/nL0A1JEOoDHtQGArtA9HvztePJd4j+LAxS0E7fjjjiVbbIHr7DOD8oft49f2/f0FnTT
pjBggdftr+2FnECViOzb/lqnWG9tiIPEMvu0KRaZBXpxiB5Z8y+tuHXTZZin1vzu2KslPh/JjI2z
UTyPgD0cAqyIv38Zfj0Yzx9NEt5E3IouhPjyDvoa+p7n6T0WIug5U3tMEKatfhd6wS1saRrL6bWF
b02KwJ1ognNM+unvP8JfMs0/ym1BRYD8pfKOaGS66f/c9BI7sGabbH8tC0ZIGYXVoISV+smxqpWj
s/qb5SUm+lgFRFD0p0n1PiMLNhg8udbpXAMtfwhCVDwjWIS4vNMJ4wF85rIrTtCm//Asi19WLSzM
vNiSYFwTHJT25Y4Fo6VDoDOHK9owv12+UelQaHgXbR9bXvqRk3io9PXFSzyilPQ9vk6lucrkG+aI
vfg/1J3ZbuRIlm1/5aLfmaDRSBoJdN8HnwfNs+KFUCgkzpNx5tf3ojJvV0RmobLr8QIJIaWQ5HJ3
o/HYOXuvnYmTICepjRzYxM/hIj00d3WgP7j+j+mSM9H38cXYRj/+9av8z9bgL3/2Mvv4aTsKvdyV
WEPGm+RYHsYdZs1ik2zgmGAzwOsO+mBt7xiSXca7Py7Bf0sHdhm/67IpP9v/XH7svSQuMg6j9v/+
5y+fXVcfxX2rPz7ay7fqz9/5yw+SQfPH42/e2rdfPgE0F7fTbfehpzscs9nvDxJ+lMt3/m//8f98
fP2Wh6n6+K//eC8hcy2/LYQO/LNOi3Cwn96G5ff/8XNXbzk/x8f4e/z2l5/4XdplOb9h2GIdmYtc
y2Rj+B91l/iN98pmedkWUyqmtf+j7jKE+xtde/4N7ZXnW47ip/6QdxmWx7/xe2BO04UQ3Hz+HX3X
cpv/+bqkG8pfxox4SaVz1de07KcVY7RUUI7bfVMOvAo4DJqU4uxvluWfbww8Bs9EoVQz2aYhYf26
KgOHabSdx29eUSETJpvDDakCvGpj2qci1fi5IwW4Q+9+ehtufn8SP4tOrD+FMDJwl9JBt0a/nBee
lu+vj2u7k2k1jviscWm08tmNX2LVQIJ4IWl6BVtuFVSPiQDh6haYLn2YCZRlxrdKEut+6dinQZ/j
dtd25d/sx38+xvN32bTWHF6XRQrjsbx+vkq7BGx2YljADfMLEDDL6RD9LiEVO6Kl9aqTxelfvxJ/
eZOXB1yGBzaRRiBs/5Q8CFbLxo4iPwMP1RD42k/vS7hujuPfPLO/PhBjVYXmkGRT7jRf+9NPq0nh
aqGCITOhdNIrd5FooVW2KJX/9fORf1lR3Et4BNovHsdCprm/voIt2MFBJiC4hPgUmCy0Sxz1+BxX
+TZcUvBCtfWURwSaWofV/FZraPNMyXYBOIQq6p8AvCH4M5CwoQujdymS7qka3maY7hVKIqP4TIR9
bouOUdalkNO+HYO1dl4VZA3XGfZpNm86BuKkyMarpjQuBjZ2+r5rmnibf/1c/8lLukzFuXUvd29U
Yr8+VXOefF00JoxgEpcn9N9WiMubqda/+zCLaIQJPPoUZxk0/fowXaIG0nK4JiCiMSY2mVDTWP67
9Oy/PhkehcmLkEut5H6V0z+tD6hEbR4IP0IJuERKoJd7lf2w/ddPRf6la0ACFyI+n2Q1BLKoY//0
mtmwYnGXAdQDplGAwVTDHOirIAaXvJdELjGmHszAugr8ZuCgiPK1OvtR7xebLO0Zn8BzZoopbCOs
drnyZXYGW2+FF2zXNbMgkM5Tb7b3op5tWyBG67U/3Re1MDOsRy5xqYna4OsIkDs2bjXBkW99SuO3
1o3LbhfMpZuiopzclJlB7SEfbDJFRj0eBzTtqsYygxKebA7QJAHmCm/ygouOJkxAQvs0ersissxn
XNaiOhkTysd1WTXhj7HtTKKZRSyS28yT/X1lmhEgjTq3mPL3gai2AFgdTEA2j7oCbkGokx9Vnt4K
sj7OdVrJEmWkC4V4MmqVHlNXaOgA3qSSEJYqkiNUX0EEiIZxLFx9FH2g3GpzKA460CE2DrgKM6qt
gMysEOCbPLejwGxGXN9CGWMc5R5k4SKESx3ix3C3Z0lT72yAVIA+M37JtoYmLJ9k42B1BsMXqydr
HPKAg1TqNLtycGD3H2roZl5bcuomgWL8CJuowWXMXxnZ1UpFwDjPNeKD/QRp7JEwHF4XTEm2fODY
OwJVcEPsHC3Unu6qRUA5gukNGZEF5Dd9D+DQkNUYxcawU2yo3qdWtZGT/dVhIKj9ulO7oXIqdWFE
SaZOOeuQlqE5eNl3FceaCSHvY2O8NXkY1A8Y4IR6T1IsCbPGYW4Q7QGcYpyb0UVhS0QAMzTyMnOY
utvGIR3pWhkpz9HQZSg2aWw40ZpyEdD5Vqakmt1pu0UoU4uqjZ7MWbcG5Mo20Cficf0V9wEyXkJV
Zrw1IEaiHMlyN8I9W6W5F4YbnOdD9CDGoqBZ7FuVcVcL3kGy5EWqobinebbXltP5H0Uhje7JFpS8
a0PFbo7gMWiIueLNUw6tpaTHJPJgj4PhHHuJa2eE5s9Q+Tw4RBa911UQjwg2/Fw3b2TA5M0+Jbtx
ugeePCS3hTM78T1Ehgkwpe49nTN/Ld0WoWAhGb5W9lC7BJS0gXco2tkt33Cn4LFh1iSCH2PRE5VN
v4zZCvIoRL/JS9MmKK2JP80z/JkJHV/AFwMpCiZVRvxiZhFLnWM4wXRE36CbAKtfox9Yz+CnGDsO
rmvdmTFznwuCfmr/GaWxBeW2nuVoHfyw8vdOAG1qPcMrN1BmD8lb6UzGa2858JuYS5Wn2dZoW6W5
MCUDpKqMCD3dOPkGYCiUEadfusBcJhqgWGi2D7HbctFPMLZv2yqokFgnxlDIc0WkWnkrx0SNW1Ip
IndtQv12d2YQt+ISRX4ME26gMwU9LQhduE2C+HACn0zw/Kcutlt/1XuoPzdDOpgUOFE+MKAaiTvu
NqFjZPbJL8CybAGUpSHhN2PyCQEWaWrrOHl1PcdJAZKPmKZlDq28/sGzApy9+Qzm+BD5xPHuzUoY
4TYrPPO2FQMY1Wkw7Pyy0JHDRMC2NGfhNjIFtG9PXllOjVMMIxaRzQ1J5pd1FXv+yc5LznZQmAek
Pxxd7gg5XnTyQT/gbHddY+so0/s2Ef5Rn/G96K1nzoGLYqtMon3eJzNBfKSky63GkDhT3oUYCNXg
CKDTOv6e931q3kbkSk/Ps0Gw6bZBZlefo342i+vAGrFQDpKL18dOOWJBi2UFzhRsBaoaemJ2IKko
cGQqb9PpvH6rAUvDIupokOLLjEY6041VEV8hzKHZjbYWJF2EFbMLtNBBd5wIf3kfpilJN4C26GhG
4VQJyH5OAk2gD+eYy6rHUjcbnp7WdjrXait15L8ZltUrEnX7cPjmmISHk3iUxs2OYa3lYYguPevT
y5wOqzQxUfLMIgfYOUsH3JVh1vMJmjK2ZyzzWDRGpK5bdCTyR50EWPLzOJ+spyDGK7YzaznYlxWX
qP/AzHwivLcee/EoFZzSicLH9VBboamrjK3oCTq5/rpj/1tnx/+Fh2j/US5Hrub/gzMjdelPRctf
zow3H7r7+cD49e1/5I+63m8YfiyOS+L3+FGKqN/9QIYnfuMYw3jVt5SStlxUY1Ck2+i//sMwfzOF
5XPONM2l40lRvKh6/t+hUXi/SVw8FiMObuDLafPfOTTav55gqEQ9jotQ/wgDF7aD4OvXahG2Q2D0
nUSQP3B5R85CwQirZ4MG0h7Dy3MzY6PVRpxBYYY+Id14TXWht7oyJPhgk/mjDaC6uygqjwjL5t1A
fL0tdHdnGvKk5vamU++Wzr+PZrhLw+6+sLrPPop3cZdsA/Jtw9J6mQG5goJFGiE6FzeQQ0GwIOZy
XIFl4T/1tVoSt+nDWE/5FAIQ7rivIzES/ovTkHRU+ADQ/qaO/uql/eNAjVkLNZ/kneAEhExL/XmM
VPgiHA2DaYA/kgzoj0zd1Dl2kIdKaANeSGhWVNlnB0sAmKaVrtxtGbcfYaEI3yStZ+vDOmU7vcTz
whxicC5E1r1r21SnoSYPpJIkRnqE81QiOCVJu7IsTcJZYfzNE/lT03B5IqwTRA4+/9HCd//0HjuW
H5eRqky8IWCH6GfdFJWVb3Q83QJyC9doCUiOoI98ah7MSeX7dIGgmJ44/HRl/JNjPGaVpUHw82sK
gQWLHBpwlMmozb0/zb1j2ZRzFuc9QSH5Kb9Dkz48hzjD3DR6iNpGHSLbJjmubGGqBMQzzkkPk49s
DIwD4Pgdbyb3w9jlQSgvCO9a9jIZoTSMaIKHmvt81mJAE1SHmbzrd8PQkzbb19a2tbcgrknAKjTs
kig/NLW0NwyK9BPO77b29UUxmdcJs+IdQF2CpVJSVv3G39h11R0D3mUnZ8xkxzkIihK2AbDPW7Am
A4iOtxB3zyjzJ+5EJ8AXwcslcOD4TVkkZQYOWug2rDCiz9h9sGhnHDgfYTBRV2kPWEZDj6/RRAMh
iq2joDt4aeRfhIqLQvfkY7bHuYbWSH0pMKTb+th5mr4/NpFd7llYS/ECdSZCNt/Ar98H+HBdWAje
NM97alE4Cm3yNtZ2dtk49wAMhwckZgFB1HnWvY2Vii9cDxRIGRb2up5ftdMWB8582zBPynPng4dG
3/pSx916H7oivm0CWhsuoFlPQzYdSePiXOFvi7yivBQYXgczfXBgqhKSJuc98pXyzOJ88S3QG1Qw
5PJ2bzon7Lw0B7WbpPPDbeu7kHv3vqh4JyY3by6MNgPdNtD4b6vxsvJd+MqOCSzTXAKrRr0bOdeU
2Be3XYY9fcowf9eTd/am8AhUVLzB/ffWkjjRC2UTSuV19rQ2rfgs65ksizqY92lVj7uiSs9tt2ey
Ez6YWY2ZB27B0JD+1fTVE8zDlpwa4KWh4wa7ULc/jAG3juru2eAgkyjXWSdwMdZtlVhr5rBGElb4
45cLfgIlx0AX8891ZJPHhHMSxaBZkwAFx+JmDvv+aNpXVdfgajHNPQdG/9qYm/tpcB+8PLiqsec8
x15zZ3geJTLpg/uuLAQnvr7a0oy8nKTpH4f3dsIVXODqtCZNHuMAVqLp3bsmh2deVnm7k377OZbE
Zi0HUICK52DmtcBwlObFDgCnjWJEfHL1fIsSnjD1kI6CHSkZOm5gMqkAwDWCdpDAuzGBGlkmIdS7
Ymp3ywWjSdfcCZcStQiuZZ5nN2EHNNIsgbOPQAmv3cnaGB2+vlkX9Qa44QsI3vDge/MesKu3lXNQ
naKyBXtNEnTcJ0QGxfLNc8PpCpdI65PK2Bkp76bxo48Qps1+uiVQ/nosrJfKb88R4gaUDESimA2i
mKJgGF808sUT2UODjY0AowQDWuV/JzDjPHK4KJ0oYl0LOHQu+PrERKA3d8mDLJIXmTT5jkPGrXb5
Ks6Y7CZHopWZsffhB/7DXOb4Mce5QCxPSB8x79rR00O64PU5b6w1+T63NFDRyNOUbPAt2SQEXIsW
POaEMa6GU6H6JXTUV5/J8JLWU3eRJ9mSYeqwuxXdLpzgv9oNwv4RhkKruAxqfusKwB7MIg42ZDGc
28Bp1klsWDu4YPoxBDVJlk6T4756aM381p7lpVkHEMUqa+VaiM+ScXoZXSRmgT11W4jbGwsgspUm
xipq8remwT6b+sC35u7Zkt57NuvwsYuK9NSmwXMtvWuVJbtKi7cgHeO1XIRATEMyZi/L7vPdNBeS
EsogI+3ug94SJw/L8HrkbLgXnVwrA1YV5VC1j5DL3yasb5Zi/uIlOGEl6TMrPxAXcQVAffAqpMYA
NzcAaA9Z3x0EOYEXhTk8K3I6N5VrBPvE/tFZg/nkEjx5U4zenRvRmQZeyITYdEmrm6QCZd+b68Rm
Pm2F0BMNj7bbSCAo5sVN1J77oTBOjKsszn3teU7UsvoTk5yyUrx5vnHUnI2MLMgOAafvrVlxW0+a
+zzx0hcjqbaFdzvlvf9uqwg0uzHJdTQb9mpImj0aumAL6cOjONh4U3lNbwLzaI2tEUl2Mb47lfnd
S8MNAXT+bRa7W8/wr0Ji7mbnlgjh68jycEMb/rwPMv0ELYmn1Ezfyr7l7JpxIYQdeDkD4pzVELHe
QWUUbqmuetc6uaX7lJHgsKtGQ6wz3wr3ViXvpQaZYQ6L6rsZn4k/HbcJ5PK9f+VleQipMn8zarNi
s4KBytoizrijk4Y25L2JhuV5RbiXGut1stOr3iuGswQEc5OK1jymJIxXqoQqRX63n1ooYig++Z0T
x6F+2tBDG65JJ0/vyAyYL4j/vKM3l97J5UOXXUWyDbaRGxSbQpd/fHloJ8ICoD4dv37Q7A29USV/
oMFGCNCnuvn63rnowwuvGbGomKRMqKd2bLIrf/KhFrl6m6Tm8EKhrWkh9O4GE3O5hewnD4VA/soC
r6Eh05cNJ++k6XZsfB+GCqlvCaXJrTPEiLkCaz00zXCsR/UUuHhZQwb3E2GP+yqZX0Yzfgw0k+Ix
oh04GcW8advnwGI/SMfktcZ+nQXAsaxBfyOh56Ek928j0yxdFRDfiZtGagzfxLD1ndWV06G1f1SB
fvZqBRoP98oow/uEUzgJZOCoCn2aB9LTfAj+rDeLO2VKnDPtJzxl5srAsLpNvPqmLdDX5LNS5Cm1
97Psr6MOql3nJB997GDhaOBvTh+dApvtJyC7Ctf8zr0UEav32Stdoh97YjUlxLs2RHLVCoJnZoZr
9tBPk5Kg1+QsOrYsaZUkGVlsHThvdQjdmN1MZ/IU6m99V8acA6DG9U1+Eyn9GY4NsJO8+dF19V40
RApNE0L4pDz4mjw+aCHdrTV4t2nKkX3ShnmBdv1aFzTpgU5BIgU0uyKqjnWXVRcpjJq73sseQy3Q
AOrm0yFpeKe+4yuB+U5rkYgv4z7HI83zeu97xQ0ww+0Km/J77NKS4aT8MeOdg266wPvMMGCSgDux
cVJ3MyakfaKqJPTGBQ8PYhJ+OEMR426IANpH/RIeQaPKsbIfIPqLK2uonlXaJpcjkYsZ/ZQd2Ngf
CRCpK8mYFSA0P6LinNLAq49haIKbldS4aTzvq0xdu5oGVTaK+6gV1tYb2tvWGttzp6t5WaDz1kDO
ZaSJdwKlPQFoWc/VdR7lep8RSLgizG9J82soB4Juk2h6Rq3AZJDEvrocJDJ+lM/fm6TbxZlD+KbN
dV7QsOXX61ULV23F2IWCyQF85HXmGxL1YeWiU5UYImhW6NMwO9vGEsWd1Zof5Kvt2HCBtrtVcVWG
w0nrRl56Ltxpoyqe54VHAzTq0hhteoF+cN/AMaDE2Tt2EQD0hyeA2wvpfQiigUhOdy2tYVglbg6c
dWllwm68TQqGRNWiTgszJ1i7IJc2sR1fJDUER9stt9kwuUflRBe8zlAMoNwhOcxgmuanDgrSdTp2
pLCl5IE3XukQSBO8LHEtRENY1mke0wvdhtnaQGc7Dwb6BPICk2wh4gfp3RS7+4jxHuyl+kbVBOgJ
qLsDZSEZawz5/ES8Cxwlu7bsryk7rz0E33eEG+kryw+vIgZUBPYZx1KmcDmN4iNSU3s1pjTgJXSJ
NOi97yJuz/zpT1UxoKuaYV8BJb9LTawtNm35pB0ey9FTG/SV9JzEBHHRl/D5u6NXlNbNXARPtBuA
Zyoof2ZqnCvGqgjVDYMYUgwNZUDTzqkLsTep2SlTW/NQh3BsPBvpa+aboKW8s0/o3KqH9I7J0V93
j0aIWNWsrOZWUdiP5HmuoriDeISVgwTIb97k4wws3UNqFHupGNFETbUvFQI6VWU9TC1lrQovfqki
0tkCdzpMRXY79DTOY9iJacurGhFEgkRkT4HOYU8eoQWKDbiUdh0U2druSLWf2xRMoLwxmvZbFm6r
EQurpaad3Ul2vuTKUxaFu0U7OLN39MPkCsL+htvJhj2MsEB1bTbj0e0xOyWj/Gh641uT5GdrzqBU
RCNyYoo1HIc1qv7gM5C3LEokIrlc5jJlsKtHk3qWePcW50bC71qVcfg0Lm0J6pjLxnTeADldM3c5
FD35pXlafojmPgseRgesg2XFW+El29l1jkxxYOYq8eZz4majRkMmZkzdxpAv1cO+kxW4VvIOK+to
86fFZs6mN1dQ95P2CbBUeO1xeRXlEQXwMy2mreMs75nFjm/HxtoKxXqYxJkIVcowJnSdYYGAJxZF
edMVydGvsQUNY2aj39U1DARD3UaDc+837lvRhNeiVvcyTS9dK3twHBqrjn+lcm6EUX3sMuvOQa25
tgQshLBaDb57pb30efJQAo7yvnWCbtXBKYSES6GTTBDBYZaYSLORej/Q00o2hp9jGrQfDGGAIBU8
u9glQUU8ELmNbi7prks7ewia8NYiZoYUJqjFMSd9TF5T5l6FQXUYy/gtcOr72NCosvGXhqTDrUa3
vc15GhvYImu5XGBtemwzOsQoFRone2dAzA2v34LuNVOwMwbc25FhIvxwkKhjJTeQ/iGKV3f5fGML
1LsZjfamuzEIxzwmYErzGE9RRBS7a7icS9tiU1NKrjpxmPcJ+7FMVLttVffW2c6RjuuuKkrCUFOe
gwGonTlYdzCrUTE48MGRX9Q1cblJYVwOnNfD6JTXzLXLMNUrGcbFtobe71CdbZwQfoQW5bfArcJ1
BXnFQ2wmWtmukEBDXPB6EljJtk3L6yRGmzEM25Qo4vVck0aaJbcOiw6VFO2I97S1x3XgK6pWeyaq
RIDFyshmw+jDHBymBG4QMjljzQYoXc4xdMGnplpHZXGULRdiZkBtq6sdTO73vAsuhnGRkcfV1fLO
IpcIdlXn7rK05lhv7NGu74dOUzjCmcfPSwZq7216GGIYCk6RtAqCCaqGwOtpk7ohUXlOA4uCo6Nm
nKG78X2Y65eAyk21db1loAvzMbGBbATHoi7eMBPVEByDmCyNtTWgD64t/4fRD0fGLwH4LD1vhqqw
oOhNDAE8m9djST+jHZ6W7ksUwTvNlfXYtPXBN8tPs6+f+3RqN2GunkwlPudkfC7RUJMVHu+i3njH
83gLqeaiy8zvjcIECV4ENKO7oIbKfp/P3jOBore1CLH1KPNbUam3uioYlri4mGp32DmFi50PCZNF
I57k8nEfTumVEuO33s0+gnYxJdrWIxHVp8Azb1pFLtZs40Es21U+t9OabJwJG7u7I4jm3q1/DBwu
EJUTmyfL+DDIBcGUopusZ1LiMGGEzmsQCO86QW5eyOKuHrp1QFhu3JavSYtnyzGwORRhdgojawXj
NtzpPIdw3zaM0o/J5LxOqgGw2q8DaSUbAPogtksXiuwCuzfD/KgJP7IteONlGohVaaQTuT30v7BQ
AH75JAO3uKwXKibIz/uaYdVjoDCURK5zn7DOHkXz7AKE3pBd0+4daKmPNo/NXXO6y1NPP5q2OqVK
i5s5QvlelVV0In/tNdcEYybg7h958whVnIFefn0qpqLadA4uzK9PGwWxMzbLYzwqH++6Nz/WqHF3
sumsTaRgH1tyeCtluLZQaLeW1W0l/ca1rR3/jhPbhSx9rjPmcYdZqPxVsNF5pZ8+B5WozskE3Lm0
yaIYR0CHCiL7NFkVjQ1VMKT21WMXx2cdWfQU/PhF2UFzRVYADPisfE1NEezrycBqP8gCwTFgWeaE
d2Op9onQ7XkogB2Ny6Oqakxwo5TGiXHy/OyL70CVitei4S5ttJW19roB/7zjDa9eEt9brWvezUaK
+L2G7I3GoXsABHtKcliiuu9bWK8OmL5ZYlUNq4uojfVaEQRxALZ8J0aAh15H2THZL0EcnoQkhoJk
pJDkpOkwdNzambRdxYbb3INoaSGqEqstKnhItPnDC8uiDHCRoMiiTJfzIqN6zQmvo2B/HczmsZ+E
f8vmThFsed8JHscBvnxr0CQTKQ3elW/F8ykyIub6aXGs4YR9S5pUrIPKvImKYqvnbtqmMzHWA8wf
siihPPqu9STk7JJXaM3cCoP41avscD3nBic9lcS4LTi21ypcsEQgIvPwnNLrZH/NxHme8cLg0as3
UfU+1Cz4STKrnv3yqYtR1ISlerPdKOHkZT24XUb8mXYu5yTutyTInVTVJGSWzR7yfyQGmiZNBGgz
nRMip2Q3QnSaT3Ef3nt957PD1Z8imLalrzCDJxajZJXfW5457gsmuoUOP8kfqXYiaXZOqKrrGGDl
WNzacGDXnUX90NgYgEktkBcJpQQtQmBXgTfJ/VQCoxi9xQ+Vdg90f/XlaPYdI3tcdEDLzlnTXE3F
8N1g2rRtXgg3B5XJdJ5+rXvwKsxBxCGliLDuCOU4GNix4W313/okJ0M76ePLsSN9x1Hkdk/ZtCbn
gaZwA7g2Mj7CDsay6Ogu5vRHCgndNW7XqenbhEngvWXgs5psJbdTB+g/lH5xULX3PEZ1vLeTZJNm
pvkopulITNUDcuRoo2dih4SK4T0q0R0JriJWiMkxJ2h112j3CS3olSEHAti4ComVqK47iAVL4zPY
Z1P8jTr4NWnm4aHP+2vsnt8iPXjHDo0ABjQrXJEiRwOeMQKRb6e2xS09+/fZUjWFlb13QlK96BwN
uzozh2MpEEighyFggfNWMTJKCIklXllwbTF+VeW5Uf3aTSz/4GUeDnKFHAJy3HK9KKIddDqfiCuw
uPPRPa8oNeOBO0yaOWLFPkCIoeUvOPNqyQHMbQ4rzovyY7A42uBGHaaXSIiSPVoTiPjwwsoTtGog
K373YKjPzj4Xsesfvh6mBOZ5AiO2DrvCOYyU4hgODFGeUAdghc46O9oPor22BslLH+Bmz2R/mqsA
xAKZG+tcxBl9nRSzVh0QW91AtEk08yKfDBojrI9UQiRZOok8QfKXp7Zgm5UdvDnBSEsuf1tjp+Wp
XB7z908N5geYmmzCiVzv0LEgjLaO9u4wXau2v2iHHLydJm+ujwqkeYLL5eBRrY9TtNNmWV1RJnaM
iG7zIvmRD285a+Aw1Fa67XRzBbZ835gxfnpEU6vkR4olHYJBgU4t0Dz3AjvcFHbf+wz/fd86T0E+
oOQHkTwLUgZjiXQQVBJRFibM1qlrXgu0LaXeKWa962kYNhaamV2eGHuP5vYpwU2/zgsSVcHPHpnt
kMjYTM9h4nkA+ISCNNxdx80PJKSPDm3JsKJhw9Zm61FvqYMf/bT4yD1JIT5Pb60vQYGJ+rbzYhjl
BSFirsnhgVDd1VA6NLILxPQ6xs3ItU0IaqfZYgkiJ9VzuPBn/6wTgmdbIl0DKNgBeSbYeD97K7/s
aQ+v3DD7ILvsUHuS01cIpjk0OBcHPaE5vZlCaa9H4j9an+Qc7yEjxBiMsXeZdhaaBW0dmczIdROF
ycGPFOrQUYgdWfAQben6boeo4dKb8j3SjYfZtJOLmSQ6A6MjrdBWrHKPGUAtxw+wqBCnBVsg21FN
6uZtpdK3coLxZhZneyamAonjKulkci3BN/h0QFsz2DVji2AqCpDEOC7zI9QZ6wxG/062/dL+gjho
9vZWdIaz9WoiWLupdldXZTwHt+NCoESFve7bJflxqY7txqVsTg1iVYRWdDvtdRwMrHCfeD+mjkcv
8Q4EQpK4kkPCsdpJ3rnc55gEcFYn7o0sO5ynuftR9Hcxuar7uNR6h7WNuX69c2v9GLG77Mil9JU8
WdMuz+3+TGZBumrD+TRQYlVGVj/McXRrNuS/NhHjz5Rmd6ts7qkdyaLE267mOmMTWYIAs2VMb0UG
A9v71Kxf0Z7c+YSyrEaZ3dqM6p1vdnDZR0a40SX9j2ly1wEqtGfWvo+xF4lYsKFdR9h7WE5X0ruC
2lGUBOjEiwwL52e3d/TwmYUmOHVChMK5wzeYVlCIaCulGakQeY8NcEjhtfuwhUgUyA9RZ3wLNJs5
tjln61QFWq6xzh40+d2J4Vn3r0lRBbj9GKjYzJyzZMYjQ+RkWlzomJgb9q8lE03UG7IOuUzjZAH+
xAsCgBFDywdNwB9D2OFz9psLN67Y9NJgbxXa3BM7zV729TVy1spT2swjEaLX1exTkH59icAi9rzl
Q9xkdL6G4Cb1aN18fd0o++L0j0+5qTFRpQeDayUvTlWuAvgHy/9+fWMtjJoOug2nhsngH//y+/8W
WX92vTgmBJgMbYBwQX4qB5Gfvv6P7frNbpJrpwyx5lpL2INRHEBjkvtLjtlli7FMjaSlmTR6dqCL
uB4pHqq8FmT/NiCSQegLO2oRVQ3hvtDGdyJNqPltfN5lm932bt6vUffcdUZJyHlwk+N03OmQ4oTG
JAmx3b7u2pRLKeoJ3fJIeC4kf0qk1oOppnsvvkGQ624N2XFLguPECpOMTWgrFYJLpZdOd+3WWXzs
avGSIW64sALzo6IABOGMbszwxYcVzHKLuxJEn9EcK2pKFuCNHHBDDy4XqW3AewPDtesFz2iujWOe
KAVAEgIHl+uevKHHpofhipSL0HqqcVJrgPqRld0F8sMtyIqxZuVvrDzzN7FRxY9Wah6NoH7zlX3g
qIcbngYTLPXhzB39xuqimvvSvFGzqbaIU5EIkzHl18EFp2ig0bXlAJPCN4FaEoIg0PcdVRtTPWrH
VeEEBHc0bYtvO/rhmyaCxumipGwi23R8RxC0lIAF8FCWLYqYu1irkf0CIKquntNUnIiX57f2QYdV
gmwqNDYPfoNJlIwoD5oEJyk9+tkhEmtgANG6HLY2xPdtMEQ0ipYVW1njH2uXn3WPTbGzl+X/+1Jf
FvE/Vvjs4xp2TVoWy5K2mob1/7Wwvz4YsicvikYapdoMCasR023umQeRmNW2qTIciQwJSTpEpSvs
DSOQeBPnut0gFqVJFnBMsoyhvgwlAQwdFsgeX63ZBm9g6o2T6rgr9YFFYwXy2K4KSGZWbF5uOXBV
0Ni58tKWBhYNiq0dzSTlGNMPaOL9JTBMhkN9/YkXOS/A2+QaZioBmbTKOdUDGpaSTTWVBufaGM+H
V8knVKfAAwrs8Bl8nropzG2h6vcxgmppIRJArhEchom1OMTTZcegaa3z5q7t4K21GfxRK6/6naGH
p/wrHjvj5Z4G2O6pMOmZVg2dAoN8sKyebwwl1LoBp7Zp4v/m6DyWG9exMPxErGIOW1FZshxkybY2
rOu2zRwAJpBPPx9nMVM3VbdbIoFz/ti9OcNLn30D9hVbU+ttqK29PRo2RMZAyIHsDwWH8TqyGnJQ
HygsaS7AHb3W++Lcl/kYGu3YrL3L5MmEpIJCHZW99yjMXPFGXUdfaccIQmw79ETk0/569+hdoDYO
ZY4th0UZA10bBNZNqygyaOh23qBZ5u2IM5L0Y0IGtNIlB9hAh4t0cBF8QHzJDSHi/VYk45nG0+he
xodyZ7rSpSiSKHVtZMCGB0zxouKDRWYBHqnziSQsyWCCrGhB9Vtwe6y4pu+czf6xrWF7PcWdSMS7
p6tsWwH3bi1ROuFQDUQWLGn4SFvpslFaqCcEOZjCg71JKSAwSXGIacjKa58bm+uyTDz3oA6mDw3n
04RkDw0lsM5AygqgRDagSibyDkibZk9o4mEj0PBCApQjW4C599KopvSkOnOq/nRjBLMbZ5/oJ9V2
dh/sfaiem7U/OpS2m9EdaENskxYsiLzmLKx5ELZWQ/T7ulhAgtEhOD/PthaFKvuGQEWWWyL0y08z
j99tJx53UT2etb5xj0FNpwpp7nyZNeUrmc4JXhMcPRBQt8k7Em8Nvw+ndPqJit749ZIvqzfGldR9
eciq5G9mN0Dqz9EU5ffG96rTxO4ZGaLbpRGuxYEKLfo1qCWWEu6aBt4vuIzipSIgvySn66gnFtXl
TXdCSD4eCnCMcoh+HZ+Ix8F4sxvzXSUT7BVITecifR+NGWKQ79d3wB153949Dyy2KJN1y3RQRsWb
icFxh/qN5LyJC6KlhU3n8NRy2NUija1dSV4x+DwpiQRTAOEys620OnotlmdVd8G8m/nKpciiRHz+
ZigCDz7leSRYlzAW/2CUBXDKlMIRBcHdRxFhjbyT0ptfWzmfmrpaj+iP11FAmjRP9jb2unxtxj5k
VmFuPEQzeA6oiJ5qY+OX18w2im2b0q9hTQD+gsDCwbR+GQxOiPCJpRPJRYPDXaXpjKSgSwKY/PPM
pWaKjJq+qDC2bZB/+ii9986EYi82FQ0+qnb2Gr8XAVnqjSYCwm8VKg7bfkp0D2XX7PJCtmZLMJj/
V+ufJAnHr8zAG2VahJvbTGZkDjKlJplLTUHfbhKNkZW4MZ69DAkVr4gUxKZ4NhFfZk7kWppqFAO7
OqlSzjCdnIBoBj9VX4FNfoCUWso712PB7iiDk3PrQhWM/Qpj2CkroLEQlK6avEGJgjSpM8W3jWxR
6P/pxbyZ8uYWxC7wvx9l6xokJSkFsHbiewTqTdfJiQ+NBJx0UlfuOQitLVZo7ga0T11OnYJyk3pd
cJb49EalXhCtp4luHshn/4DVMaEzIz3p0WzsVRZ74RRU6CYjuD23KSnI6j79MSWkWyeKEe/XCjI/
3bu+85MbG/izJ9+L/mXSqzaFjlTUD37bWlApYSLNiuTJaS2eUEfSyOiQlekANCdI8CYZBJtFHA4/
BUeHZwh9B3KxVGeRLQA3iRI8CagJvkT2eTsd93OevyF8BZKh09RZ4IpZfmHc2pp98B1j+47SgvTj
QTOQvNFUTqQ5HqSU6Crq/CZtuCoXFRTfoIBIMT9jj+o7gzl5DqJm19I9xHtShMJ26K7XTdqNXNeD
Du8PYiSDJhnd/2SuzJPJe6I5PggFp6PFvQ6kdi6toiXLOdm1YjZAhUof2JySmBxRjEs70NIiQ13z
rDjHueIpIAoN1uVVUgfckCBEGjNj1FReiGWHwy3NIT2y4dD59p+5zCPK2ZQ29/xgXPxyBNaBTt7Z
y3/Pc3gk6mqN5oGGkXF4oHJ/GUxt7bnpreNtW/lD267zOrM3tovKjFZfc2VAzYaGsLMwnnoFj4Db
jOCta7M40HgAtxYFn3OHuktaFb0BsvIp1yzeSzWcDKemkGeyxzCvTolM/6wGlxFkb7tCD5WEpogU
DZQD8TXIWCH+sg0XyjueDo1agZjCFPYaKCIIapW8TbJb5TMh9bQPcuDW+p5Y02or/BIRnmPcE9P4
UJJ3PtEz/6xc49xNI/hZXH72emqcEaQ990YcbfmFrLAoopscKyQqRMqmc3wGei82Wo/tYblTexem
elzq6b2GlRA4KETFwV/hf3H69EM1NdJBn1p4XT/NY7UjcTxf6zHlcLS1l2t9qtZE2MYLqYjeuSuD
FQT8Jhmz8bUbyr0Row2Z9fnQB/+X/ZzFlHvrzOEC0QpCNcubasTaM4pvxwYV0kQNrhV/9CaB/7bX
UxJk25xNbvHDMJO9DXlnhmamqrX0CWg3fe3eGoMXVliTN2QekX84feSedpJ5S8gLF12TvtNEjy3F
Lw9Gkr2PPSNtxSFxG2y/IJIhK3h2fLGrdPEU8Xu5XKFtZXOt8sJR2N6vPEalJLBvJZ3rDGBR2MTl
tuid7mKIAiTFsFkc6upqed1n7b63Q/Rd5n2/l5a2jgVKUjChDrjqmFCeJoBfqBKDHJntgkgMfThZ
ZnSYPPJmo9Fk35wU3W0oiAhJ2HIDINd12r1pdeOhalP0bk4SwCxN276GmgNz+dHtfl2MQmEZIkoj
KIkiD7QERKXuKC1tKQH0m5NVUDss3e7SzAxkAjB8gjkKM2G+lMNItYWPlghL+lO+oeHDQD2R+6wj
zc6UTrZFZMqrNvhUGHMYovQqzqmiSJsTkS1a865ssFvog9cGVxdpkTCROrSUXv5GlYqOKAeXmxBl
BG2+aBq0wASojum9yoQXJkF3lCLiu6Nhc1WRSkgCvUd1A/+nPWvAzuDhMc2FttwbyfwaFR2suPY6
9B4qxxEIDiObm6t15Tc7QypEjqmdh2DBqG1LlNF0o3tqUb9ax3zEEGeMvbEuZgoSAuTJRm1ucs7w
1dzROlFg0Jq1+kqM163QIf+76nXI+mvce3d+RXuNjXJtKxAYfNqsJXFZHpRide2z+V2W2jX1F5Jh
W0dFtZNdBwm6gDEjSDbix00nqf/Ad+qHopPhJIpXbfRJNCJzyIuOKgv+gjh/dAn+OBdRhaseXpA/
Ow0XFSDwe9fHP3nuAqEgmtHj8VMktP7UvQ4AUpzxBZ4bCxX/xEnqdzCQSGK2Ms8uDIf1Fs0DgL93
CAr1ZGZir6bTXOCa0F02G8bTfTOUBhrDP10uX1LhDHtRFTzuaFi2iaCSoTZ5aiOy+oFbohJVObWU
9Ib9SXxxoTGKbyNR364Idjmxg0d6qL4U8jzedBqvNfQGEpx0pSEp2fDL7V2veK/ojb4gjjvBMQ4E
hnKqphGETrtpOuacOLCoIMuW81uutWi80qG5IYuot6P/OoUQkkXN3Lht8k5Gs3YK6pjihQAVmt1n
T5qJ0Q8FDJzTnztFxqH1wXneYfXwrc3//Ghc+7J/Z5NT3JJ49Cx1NNk2MbR2D7Su/AFTYpOyRpZb
zvxNpCc/cFqXkaa6rT6AhGJttKL/eqxfFBQncei2pLTlNKbtaFJsXPnBvi9WJZXxq5kxNLTdYzH5
6NYFjEW2l57ckzK25beqcUeiexii7igcowkdtwGGE/u8SR88LfqhauhWp8j5tYkoTphz87o8KFo6
vSSYrkJrKeAzwfAURq9puI2xjdgNfn+eo7tbogolT03vvYsYBcrYvHjHLkfommB+CWq9AB9Bswym
2oLAWgn/QDVYYnwTkrKE4hD/Z0eyRwIFHLbdSPfJuFMpQ1jn8fMgOPuNCBPq1FdNC9DKali1sPUf
+HORljcugwczJdfxX2kA6HU+tA8KvTMa9z0lP0sbdIFzzTl0NgUrOZiCkM3bFHT7qU0Oy79MB38r
tVuqaFXoo/KqJ96fRWdBLhKxBsTGq4zJbJ3bC4nch7Zop51UXIy2WZNMRBrgUB9EAOMZ6WROawJw
bPjVgxTpUiJeJlGzZ9svmHa/+77w+NozxOHFtI3NbAg7e0m/g930RPyW259ODGQaqWtZRP8qQTQ7
zXgJ0WnxjdzhbaDyT+JKmdOTfFeqOZxMmYeksv/OzfxZdirZiDb2d0x5KB2BLmMB74yzauObpwkK
dmcO5cNX7dFLLHtFDP+hxAWFwEkw6cwoHBrvjqca4zIxSqmKLtmkfS9H1kz6O2rCXZmhltaS+Wph
iBEEkMsFTZp67TfrFDpqPJJQWrRrmPuocBkeqmAx8lxGjxxk4eQ3d8Q4mtY/fkvCuT0CJJW9x2Y6
/GuqYmP26pkX7mIOb2wBfLnSsIHV7X/kaLxIA2NrG5eX3iD7yWDyKhPKe8dE/2ctg7BvMqNIDsbp
X6ZsayOc/toFOFJSmayCjAvZ00hra8iLIaas2Bas1mP9YVAIujd7/33onZBmNxbaZbTUhpcqUsTV
Zkz5LK0wCpJfwBYc5dnbmI5bI2p36F+6yH6WEx0oZaHQCsQI5aroQafNAxwHvWSzSC+acWu6GCAm
2d8junP1voSJNpKjZ/9Umtmt6pbbvhkK+xn4Bee5/Bfo02ee5DwjbnRdnhN76TJnu1mP9JMi86DJ
OvGRgRvW8wjdmNQtb02fDluvYmSyxnjt52O54Q+O5dqttJ1nuTDh9mZ5QWY3E2FrG69TSq2bAvZd
UU4ymdEP3fDsZv2S2MdvBxO8sv1lw76wG5zThIR/4ezQFDjE187XSPrlBh523aMRS/1tn+fnpJg4
M90KtjWy1zk+dWhEH8kZZzIILXlfXrVPPeua9cHSK7DJtOS9QmnYqvqAKAGEm5/bT4JdomtPUJrY
VY36ZpTgOLVX7OIY2dyEVpR3H1ywrH8SszuUxRg23Omp6109JZ6CyXvmVNkAUa4cVzkrz5AVxvTu
QCHW1sGLyiI3v1hWggxWsv5TRnxzWJ8teoVKKOl6bo+JY6AqV/JgVdXBaOyzN5cntIeXdAKAbg0C
elNj3gQ581RWtbvl8DTM8uP/H6LUafis65lcX3uTReOpGZl6q5o2rJygoinaYzq/5GK+k531GmXj
dawQF1GZ62sJv3BJDHmd8Nu4+aMK6gcf/r4zqbepKYSJageVcBz9M4v86NMgMfvF0cUhtfUc4ynm
pHODQO3IzWxtJ5yr6YGOfuHTXkqvOyPsw1eNCKnepLF/wV32jyTCsrAuSDqj0CtppaG4oZk5ZNIJ
776KdQDz5rR8I2QxICrruFYX0iUlDrtBPbYK+m4b1wUB9eM9mKofXruDpyUbTF73oJx+M6z7K0O4
YVU4T/Qiflki5pEbinucZSijRXSZQRUspX1NrrWISvTn2g+eM1zFW1IVzr1VvjWFulsOX7Vw7EPu
QcjNbaRRjhu8dH6FY6wyjrZDO3kf3Pv6b8rgTVkHwUW4U1hceE/InFu48EofzuZyWRFXgVcJtJCc
gCuU8HdVZJuUbAH2y+LZEQFueuOGay9ZM9K+EcpBOSg6fOQY+Z4idRzqFof0PHv/WdSQI2h8GKQo
rBB3fXp+S52qPTxSpCqBcM+sgh9GZXxm4tem83MTaCiBM6jqtRQXu272VjhhZMkoR63z4HnqolXQ
zUSqTl6OiALbhp1SfEsfdMVc672kBvIQjyaMlETJwUSG2n3U8/SrK0EdbPHDOwray2uR2+gM68h5
7XHQlK0W77rRvLpMdOk4nbChHYrYXYvAeq8CtdbNo6MLbFA60y1czdz8oSG5ufbghCZp+mA/Cgq3
034HW3ul2eIHZW3Oue+u7ab+zzERckzcaEbyIHrJ3ojQb8vHZAiBBOqpm5pn8jHyw6R7PFqN/0Qg
WqMxd7XtdMocA5dEHa3diCz+ag7usuJjVSnogpfSEEzbWfqpYlzscZEccvylgWG+JF38U3rxYUKG
SwpUhM43e55GcJ1arUYMNmsaYlmzXZ05Jfm2M+fQKPyHs56jIPMrkgnBnKJJW3d+fNQC8YAhPrY0
fOaD/tllEJD2lN9BOxDO5hwL5oBHrAv8dkOvuGkOlyoDWItGBnoTylk/MjjQZYwaaz8RA+d54ibF
IA8DJwcsxIF+vodtIOYec7gBxzPvhBbFtAjA4Pa5gYGjd28DZFUQ6zylE2pFQ+/PkhGhcEEGgII+
XPovC13LtmOVURGm3fwA+LEWHSjen5fxKhsV1Zu68zQ09gvFE4ARMT9VVfgQFcU7mqSXyk0YASNU
ruk2s/qvJD7buGIvxTw8V1y5hHacmiD+HnL3vbOM+5yXR1XxE3e9sXMlf+Ujr2JItS4ZnqwgNU/d
5Duhp2DWUgAenIP11kW3WS8NZ4WRjhvlUQyNcyrPT/oSBNBfkhTRrgSYFGAckjj/lV95MqQ3JwxM
2W3YFN9ij88HTPOhdx0+N6f/ZNvZJ26ahGnPIjILLHPIwdmwlVsdOsiJ3HiUMDkbJyDJxuk205Bv
5oFdePBMrIHuHXXGwewkpd/z+Kinuj7l3ZI08xmzD3MpbeLBfLOy6tXDEYqEzoYKn25WVX71tX21
ep1A0/TOPEDiY9ffSx6WVZJcmyJ97tziWKf6OUKMTfvpRretc2W3n86Q5dBa8LPip3DNz2WCkWmH
Zk4N7dZ2ho/FyxEtn7GNcgkFof1lVM7dHZNHYwXrfGhOjTNrm1iVh57OkWYYP9KJUl5MxfzKjbPP
nfg/33mCWOJQweLjGdV33aSffqJNWwESlDbAVOx/O832nkH7WMPpek1H4xr79ZqUjUWJU59G4xt1
Ne69pxKxZplMzxgXUfcPGn0Hnb5DFMMLm6wDFD6h1RRXqx6fjSFCFQLC6TkjqGhM79voHSw1nkZZ
Pspy05nak4Qf9DJIV1q2e8KeTOPNyYdxJ0tI47nYcwW4m7TvfvR6vru9++K73UtZyIc/dC9ezepN
XscGkRaCXnPaRzm+/IAxDxlGLG5VQZSPMrQnvl7mN7oEdXDCHUQxtmnghsIng7IzlnAd/mf44hvs
8Wg5+h34tVz5qF3wSPZYPvBihY9gnAQZvdNX7WnuliY7OsdgNLE1fIBlkPXNPYkwRt80XmmvaEVI
KoASUVxz5pY0QtJb5GAw/FZaBiLjkKIJNjq8MLNyXRqf0ahPa9dzwJaGZtWKals5iNMwnVHg/GTN
9Y0ML3r1ZHrTOjYLQYRGlIJtljwejjZvieondYSuelUDlfla/gIt8EPmaofSCpNCElyVif0bKR9L
StFfdLoemwbPocRUi75P5PEt9aM3tyVAXweYXGlDsuZTuiSAj43oEFBpWMaYxUh1CI4DN3WT33vH
e9hYVlaCtIZVXpXnYWkHpqIOpIP/FkCPhJiCOSF1p4OcjXeVVq9FEh2TFONsTNUhKQY4PGuxxXlB
qzM3Tma368St7pY1U0WpM46mvnaJ66BZ2fegw4EdjdZ7iSQSZ658CDbYbOrEIeiGHf2SH57ePbsW
FU8+a1rS4hjMBstZofSIgPXzs23m8Or1msr0vdF3j7zpkWe6vJRJV3L/+jWMQ6f+8+FY45wwUbsT
Z9co/7h6d9FoPElo9CerUS+gsJd84CzCZviQM/ppq9UoAVk6BMHVdHdiZyvXZiqR7qpPuGN8c/N0
H40dKYpIwESLBF0MLzOFVgGC9z2oAHKtldnTYIBpSj9OjdgTUfTFG82xjDK+keY5BUrNqiEIowk7
eq2OrpZuW+lc58m4ldSBp/m8WFZ89A8tjs4s46l005RI9YDkXe7bSr6NOeLWpWZVrAZf+xg6iEpn
uY+Qt4NQmvk2I0FqxSpF42K1xQbwzJzK3fUR9JbapxrtC0BQvAjrws6f28S6c7aziPX5Cg3TyevT
Q6sl4LXt2dJSiNw8hlv37oIOKuqxp7Oa0dPw9JIUvgl6uBb0Z4R3W+Nz5xVoI1NxMIUiDhWjfGUf
bS+eOWSw6Mlm/Jmq4SfBJuPARtOuQc9j7c5Q8yib/cEkapGjLkyy/jjiv6+RLMsGyL0KkFpRn84z
NZlfvKW/cyY6nIXk7ZM9F2pz+huU+PdjS5KmlzsQd9U/2fItzthtm14bTloHe6iZFqbXUdxcMd57
kXRhEODCUD00S4vFgAFd3ojQlSwIMCtpRI91af5XiPjFIiRg7Wbak5+X/b6kVtjRMb0WBrba/1pX
nInIeUbVRS1n4PK9oSAjuQnSQYfdAXG8R15zco3iZipu6AgYoR7TnUQGEtOUTXnxzbPnJ5kyNZSD
lm5K6rMRNMQut/Q0F8QUo3CCE3omobZCqc4+nI23Ju9Pmja9mAiDMft+dw3pXI1HhGBhfeSZPIOr
rYQ332YwPRY6iBwPCZ4rfLruE5+ku+FzmPu9ozuXqcl+AseMQw9BNC2v0X4YtWIv5vLQdK+eX+/R
GOx0r0FkasM4qOijJtBZRNoO/n1lEW3FV9p9FIvhsYOXQetA7xTj3oogiEPuA/oTffc3yO7R2jr4
Fm6vgIwuSsM1ZmsLQUIkDMYc99qb5PkHyVOcsgfp80jWnXdJvPzZKIatG+EH9k3e26I5kh6J50bD
ENRq6F1xuiwuYo3ZUk4sKCh6lkL2p7miGkevkZmN7L6DTwYWumlWoLPb8WaJAXtXPKx55ILQ4izb
uiyGflwcrB5Dt8JYjdHHibyXPg++Mka5VYZLf0L+PlFQWmtIapTehyoiI8xum3U1uS96Xn+Z82CG
8LFANW5NqWc942TEPAmaYXyTT6Wta2/BCVlXt76evNmFXu0MVRfbAXC6wPGxR520beb+WPzwor2V
Ok+IRDsbmlF2A3/RD2b246NtAvp0+I5L+nZqvsV+HuJD0sQnvByMtXnxidgkWHm+HNgeMmNv6MbW
KOp4BZE1rvqeIod5+FMBQmQTpRvKua8k0bxz5RyyQQ37MS2qNcZp29IRAYuNTLjHMgcuF3cFGLYH
duDMBY2BjjppKU9YajnovIaZtuQaK+cY4bd41rFMyLEEWxm5c4vaSDcRao6Qao9PeyDZy2e/VeZy
u3XJds6MAKzc4rxxOVyZ7Y0MbX9T35qxoh/x6NVNv6GrEAljO+01N68wdHNvN56M0FIBHmk+hnMX
8bodpxjDKk6wf0lnGi8oCd8ReSXrfLHqkqXqYUDbB+P4JHliKs360iz9JXMJOy+I9EhjOLxCBqQU
ui2cafHt2kibCuF5a6ziTn0KKs5EFv9gh6r4qzCx24xiPehsizi4QFUi78mkKIEiDPztQ4LFs0Vy
OtIS5I/DqkKYuI1gb7YqVH2K78pMf5I437Fa8pLErgoby99ahIytTFLmQM/yh/KRPeBFXMd1Kc5F
tiTZy/cEUcoQvAel4W1Gu2r5HEMXd2loIGbXnQLGaZmpGfLR1ogHfBfB22B6vsO9LGfIAYG/MxwM
9RZZEBBlZ32r2E2OKnivZpluIyMinmEiLDsdTxPKNjAzVjZdkvI1M30tmPVAag4BS5LirfymJ2nM
nsDfYbwnt6HKkpdJNi+i1/WrHow9ARlSD5u+yB62RQ+yDn3/hMt501hW/bzITFdaqWtf3Yyp3MqK
6kl6qf/mi+SdIYHTtrSTZzmjp7FtihvzdjBvOaXOlrn2kxSHRZoPZ/Imd3IKYG547glF/65Gs8fW
YHTrmTC343gn27X/IpS1OeRLj3LSg6FadfmwqHvxgkm8Y/WwTyRIklc4usVDYy31YpThslLtYSpG
eUl6bqBSKv+LvSgOZW+bTwN03A7JBS4l1/nUtWR8jEGGo7DWqvPspeLkmsQXOn71XthD/UBNMqx9
0hSPdIU3t4hi8G4W26w363uHPQHbBT/iRG7g6/IplkiJfCQ6D8/zsx0cChb+5ZPM9QcdEurTIG7l
UOrlFKajfxRuE32VhXlSnTu+ozbWTqUOxuOpsbnHjtg4aSdWaLrmy+S2ULyKWHPLUhcRQK2ij0Bc
qX1J3c3WnYhepwaMLyjZn8lL9KdX8hQC3OCUeiLDA6DXoLt6pG2mabzaeroux2e3gI938h5ba496
xE4/+9bN9mqOR5CXlXCCcTUr94l0PsZ5L3lrJyWOAHwAisIGi24p4oQakQjdQhK9PgPJRhigipDZ
Y4jLCfpZPZilDhJJQcbrkWGvxEzLojcnOzuxblNgDdyyxmuWlyuHoeoYVfMFaF6bHKL6OeYJ5dkK
PKLMNvCB9l7iHeLPCR+Q8MSvlD/z0qAm1ZPXoucG9GMDWGGsXwIzIx6mwd+jIfsM3P+GzL0ynLmc
ZPwDXPEFpgpn8ZoNB6LAPPY4dDRoKhDBVHJjqX+KgFU+hiEl+np+mVtG0AnGBaUALvloD1T5SSKn
OPp+9GL0JWo63Xj2bWL+BqSnk2ERF1OIl0ogNCs0Eg14B1YLSdqlJD3pH9nS49FwpSUg/yYOEUoX
mSKgOAEjCwPLXO6+krdabgPrLcMhzzsZsKruVKZtUo1vxZTo65wlWTPN/xwgoRZZUCjE+JPij6+d
dKm0H8p1TLgxp4Gz8TQu96YhWbbzXa5hQlvo2QZgCEp77XbOSrYxwvA+z9Z+Goi1O4FPyokBBRRr
NczTQC8UNDX8DsuU6jfkrE5IhQApUyZQo8r2ZvXtVmo4Is1UqwjcBm6UPcdunoSmLvB+sOXWb+9G
2Furu6GxNRapMW3d3tpbVfsZtUwbpdI3ZqMj0POpoq+VjV76FcGYTbKiY+4EyyaySsxxSF2KCn0O
EWoIgrGPe91WN8lyoNUoHB2x7eL0B8yVnOkBwZRTy0OeYfmgDwnpUJvdAUs+IzG94LWA6OYN7hA2
OoB1lrpq3aKVqPalb98VKsZ1rKqNa9w9rf6d50ELra7f8merIxO3huk8mVLhN81PCA0zWLma0Nlg
q9fdt8RztG8M7xWduHUwzlVrvA85hzpqoDvyuyIWrxV5Dy/5IA5cWOglQPhF/NdH5j8/5ZM0hxaT
7fhSYNONmaM3JCGwMJPSlQOkmaiHEtIkgDwW44Uev/FTCWSdypnfrQ4RmDdWLmtTdCjbdl8FrI90
LTJxp/gw2EDrHLsS1/met/+3Aui2gGdhgy5VIN4LuF+4qqalrou+nyjr3hAv8g10klIK1V61NiA/
BxVA9/9UpBzLQeamq04mlygRznruNbViaizb7JYPPk4dMtIOsjmYyqkvYGt2Hi05q+6rVjPB+Un7
VWjG3pbtT2VnVwe59yLaBXRosm+Sd87DvI+sn9Ej+Lrq9QAxnfMaxTQtgphxtRdf9DVB09Scf0SR
JA2ZaYvS0tVI07FyYjPt5G8sgOM6qW+THodWhILbnhif8pS1aJDBvx7zR6wKg8pZ74fymrCmi3Ol
Q17bPUq77NXnflgt5RQ+pZqLzpIVrNCgw7KYbsvoMd8GusZaS5waRBCrpEBVpDWbVCWoBqsDwZ0R
4X5jvPC3lIl1qGaFcEIkNdQQm82d5Pp72ZuY9+Nf4K67q6srSCoOuNk4GwPOHDTGHO2C4lALIzo4
ZwGYvmqlDhn5N5kEUqUR1hZorYZEO2iy6qcDX3HIKe87oTZtWhnbvrsS78DcaAGhZKZ6drHGOdYT
etIM7dnC1tY+JAQSEodmtQkpUZjLr7T05c7PovcoCI5qpM7Qt15H03h35hE7hFK8qjyAWfthSAe3
byZ+4GRZH1syc5vNONUgMFBHe2myL1GniSTw31DzeA3TZpZJ2CpcmH633FWBCHGa/SLz40Sw52s2
oezNTf1kkRiDHkjDxEYcTl1isJPlZ6JiSBZn/mcPvYv+nZBCuqa8R59xhva184TO/p+fXEoXfpLv
Z1zxPIjPIRbp0gb82+tiX2oBFskAmIF60pM21Cj6IF69ub2MY/5Utd0GFgvjkUB7N/c4cqGwgJ6j
tT4+KbE4an2yqVSOAcFa1JP5yH8tR6Qbcq4e7fCEf/9Ps9VXrG0J2zjyr45JIHamQ/gv0YBmmI3q
NU3RTk/xI3DZHbMNIX38HmRIEY+RX22j8faU+H1yhz0x7OyzrBqx4KIglWw8pvXfGBNspGe4u/wG
5UhQoY/NSNJqLESCWYTsEth5JZNJHshjO8MtnnFwb4j2WONLpHMuRSQg0uITMYSx5gf2uDgPPqoq
jZ9Lj6y3GpgyRKi0B6z9BZz3HWvincvTfW5dNYIZgbszvKxlR1OfBnuEi7+dEdBPdD1X9Ue+lF1p
1bi1E+/Vom8iJEMD+EEWewWPtyMsmuz0xaiU40FoqQ11mH2mPPXWlIYzrQXBjbSUj7aR8oj/lZsT
aXhMrTBLILAQA+JmzOpbnqi3bC7fYVdCayx3bNk0lsrPamK46kwuUz+S6MetXxLV8MLVZEMYpKTN
GiHpUhsRJOBGl4fUJ/5hKHe+DifcJuNaj1xcHCQEkHujH5BpHxhGULK85DMrip/Vz4L3MSdFCcbw
0rtqCNV/k6ff6UbHrUCiH12b7ckZvPkZw9g9mqv/dE9+5yYHPKns2oGrX1uPWymD56iczh13InYu
deHT3btdf02N5IT2GOsdO7Nlm/e2wK1R/Avk1sFTRj0K0lyDTyXzNADt5rlOSPcuyipaj4TNr5T0
WGdbPpi2BbZvDyoqHv8j6byWG0eyIPpFFQEU/CtJ0IlWlGu9IGS6ARS8N1+/B7MvEzsxsz0yIOrW
zcyTDmblYGj2IY2Fo90c4mlMMb1Er3Ns3xlplgwpTKEPT5UBpM2RkjWAS2OgG5tOj4+qB6Y6N4ea
9YvpkludSy64OD1aTBk7aM332Bq4LzTHSnfDjR3iwayQNjv3rbXKb+5iN5oYTH+JvPhaTDk721hV
pP0nKCUWyh1Dij1vnTRXO0uf9vkQ+3WPcztzScsSIc1XjDNvNQUTvVeTL8dnopD0OGmTNR2Zv3rh
PnKP/eJEOGNihlrjqmoZGdakgJ9CfJ1la75h9Xt1ln1M3sgfHZsslQ6/DSNA67Y3w1VXDNm7woZq
7WLwRFo+kR96FEQQOzc6WEZ4tw0sVprkqI+L6QyJ7wIie5snSu6CydnZOiOoN4ENJDrqO+6TmNVJ
6+WHm/Fv9eYNa58D+3449JJQMT7TDbG150kO35XZPgoWFEPDPsNL+eQbAOPCkcrdHoxMztPRYHSa
mOUaEfhCgK2uZwshSzbHOLB/IPhckxSfujth4ID5UJo9Z33pz3OFz6S4ew7xqEEyay1jSm+wng1C
ZhF6Lq5wf08gxYiK6C4feOtV8+pb1s4HOXmvYS4KMtslzOn6m/F4lZTtR60ypkpiaSN++qjf5nLm
bDI8d41qduuHiX5km/xblMXk+wOxnweyzBI4q8mPNNDPWKXk2prtE/Uo9yHOMXQE6ToKnYsRprwT
siLmTbQdsHwYEl3BscXHnN6dKX2rYjxGVTGya7RzkkmMgoN5s7Sj1P55xPrQUPmAkd5zmIi1wWEm
T58r0dAoiBfKTsI11Ndn5G+AJxH3ybyPUuJom7i49g6kIzwFUAHCtlzJGRLQxCQWNO4Zuhvt5jg+
Ch0sW1/8enr66en6X33VYbnh8FDXFBf0QHRs5bLCXhvCGfDlF3sdK3Yuku+QbSKeBrC0JCBw6gwi
aSnmxiKCWwHSACzCnd2b/5zQa0DL1h+VF72Pensq0u7RmDy6dUFv+fjPntlb1ummRc0iVSo2gBGn
dUHIgPLV36SMLg42rdmrnqMav0FBBYKdMv2jND/1yjmVLJ2RadinCJwB/JFR72QYOOrPzAgt3w4g
hUZpyOoXT1zvEhWwvOaI2fE37lHfRYg7Shji4pLBlo74Y8r2LKH3FLzbA336xHD4kjGnkQUwtwWJ
9vXgXY1Ji7dDJO6xSj/Jk75mDs85rBl4BPJNRs7An2n8NRThybmqmB3cHzJG88rsmDKaKCaiXofY
QkV6Uq0VbwsPkb34iIz4OW/dS+lWrPvGcDcKOmYLUtRgZJ+Khi+4TeZ3gct6102M1Vr6x2a+CReS
TvXqijzxEWy4mY3yPkvd2Q1u9+Har5Fo3zUJ1qzHVbFpo3Av+WXsrJQX0vglI+u1yLiF8D3XUnwF
dnR1iqMb8i4UOALXnV6+jmo696mNo1MZlB9ptzrmioWUSRawIB4xcNMxfSlRD80x/DbrGQsdZCB0
ugf5mJMdaR82NeWdAxirIreQ4NMKwOCSGet3tcUXgGy2rcv+h7DK8rGNM07TzATxlRjNT++u/usu
55O+9ngLhdX0VCnrQ4l6Z1YcFemsJr9B/Bt+rIBTMGFPz6ZCHHuYLJTcG3cTR4I1VYhBxVUPFw0f
CAnadaf5xBtZSjtTvbHM4jr0fOwGvPM2WNKV7dqmH6b/lVFg4NEetW3V/gCkdWVWdNZ79r+OuYAh
c985CAxEmGjdrPhhx2wEp94+1rJ8Skf2AD2LMDW3ZxEkP5E+VqTNmhfSs7AFuRH7W6vQT6rmSIri
/BCOw0RrxSZ0ug/aXmLWdWz3cdPHAyophYt4z9E6uAcj7XTNpjbxJRVG+s+avE8swMS9kZW5iTDY
RtXg09CidF7KTnv3OnxgfVZ4fhf022nM/xSheCG8wjuL/cWgixsejGMlF98LcfB1MNtvy0jV1CQS
sZsL355Mgj8JyouQz4U+DUt6iheNscqFgtUW8uORRvarTOuYRv0PWaTHf/SJRtIcny/qyODya3QK
Xkox1mQSPxjFziIigWtn7cMbWStk7BsRgnEtDeykrQZrfQDGooGdu5XVOfXKFzPl9VflpP+bia4V
vg9bqw+LFt628uDlrGi4Kf/UUfY69VwnrbB5wt99NqPiaFnW34AnoyIqtrLt4QmAEO4q0Z4Q1Rdt
rljsMehfWXoNBuudYNMuLZ15rRvlVdW0pvbVPbaDQx9aP66aD6Ywd2MWf3hVjMlfIDBTi6rQlxKe
jCkIG2JPAEDc1jgSEY/s5Yqn+qNbYwEzhREwBCqeHkdM/tSYZ29ZtgfhZ0L08zSQAXEa+1yXAYIF
028cS3peSTAVGubWXv/unOlrqWbbtFO1oGR6v67/TxBmT+uI98Ax5UrT37pySU7Cvd+UJnoxc6Hs
DxRhDqdpyLazTpqh05B7i9q8cwl4nZw+W0uUe8xL8WvXssueoMgiv1CfEfIcdGTgV0kq/3nejlOW
HUcDidm1TFzNlzEjPh9JKAhI5zeANDejzndeASVUCHkLsvLmmO1HWOLIpPMm1bVzgtkoxX4hxvjK
l8PifnzSSvu9FeqwrAPgSeagJzC92tiOY63+mPKMeJxLG1nbNMxsXNdtTE59hU2sn2bfxUzCC2XN
YrEHj8630hvBnUUYvwTrBxrn05BBb3PhXWqzrws79ecq/3BwTo91q9PIdSqiVAE20X5Gk9tTDrR7
kcI/tYBkEmReIBpeD+VSXKC/ViF3Z7HEBXRdPAcq/1GbcN9QYY+auGgtMY+9RzygHtxPIF7Mg8n0
ILJyItYyjTEmTE6kFfUrf1K6zDHPjG9DBNlHM3lAC6YcO4l/B1SYTUpRZ2pl3y08z02o4bcY5bpI
FKt70P3KpbKlmVZ6jAOkh9A9U9oS4lkENsBdoqHGxtRg1Dux2vBCenODBi5NiszZeuuUYptNUbDD
tWpcZughkx4rPwrbmyzbhy3crwSZ3RuYfo0Z7tni3rdU0aKBCLyyU/lnCsQfB0vjVPMBnZogWmes
kFeTxQ+s6fQ/Wd68umZ+t4f2AVp28ckgHZCv/xhcvxh5d1Gvc8vw32zmWP/xJIth20g+rJgdRojY
RrIUrasiCetQIIKrKwJWahoMPjG3ZDMlP+HOam9UjmKDE/IKlX73CnzqG7btopepq1s5m6DRTZq9
LMDH4Z9IW97VlpUDxXiz2eCjt1Z+1nCqGC70faO7eSMEkRgw6CpvjWmTkVrIWN6YJZN7/rDbZvCb
IZXMuZdZ5tWeVykeDCFgasDwDBYvxWySn7s7afUnxUFZCqMkOthN27yheKddsd1C36qoB6jLXxYX
ADtnGDUzG6wKL+iqTklTNF7wJBvWeijeBBYXfYoRRSNOzD2anaYhsYI5O9dOXtnzfMc2d14zvxZh
8+ap6HNK8IppJYeCsDVIjtETqbZkAzJjXzXwN1W2n1rkUbR5CIbnABkAD5PaiRg/AoG45DBUZB9s
okWjGmomX3Gsi8WeyO2p9erf0PTusjBWfaT/dEH+i2RRQeY8JlnwN7Rxi0UTFpP2ZhrRianmb5Yg
LzhBmREpz8lqtf2tnLy7OTxS/smG9rxj4pmnkjiqZuKdbhGw4nD6ZZbb2hbGLJsQNP7sfNo5I3HV
wBWHqfiSY5N89+a5CzFBeyECpOl2fFtY5CI75IEmtMzCrl4Hun2rWlZjI6Da0UQCKI9u47xrLAQu
0Eh3tjc8T0NYsXNsiNYsVMyYdtKsKTCRcv45/cIHU49IB98fcsrawmAbTIwj6HF+KCdm49ieuTWr
VWAba+yVIfMNtJsAkDERHyS/rldQIZqT5fT8+vo3Bzd7mSdwpIbyQ0UMZf2AOQCyZTC1JJu9U7P4
pgZp/nhBxFnEm5XS0C+Vc9Im9TtNGZ5fKu8rcqPXns1F3UXfMkVqcO3tlHLvqcU103IGPaN8V6yr
amITKxjrPHfpoUl4kHrMYWb/zxPml075hJVkyXqGYkfoWefuVbbw1W1WlElEzMQ1uV/bxvQ2Jct8
zBA0U+KgAcSgEYgrCH/eZBrQF838b4MnkfkEGaadbiLElGdV2rUTDs2vXIbyDCcvmhs/Nq+5RQmr
BELQdQP5z3NghkQsfGXDsR4n9bZYAvmq+46q6tb25BXIwYvM2zCqvYK++YPl4y1DezxkpgZjk2na
ncsdnj7eRXP3GwmcdaL5FFyx1nFY7CjC/OKzdLLC6d6DQlyU5IcZMMhzW3rQWvAzWMUuKPtxxxN5
rzPT75zqMRHrBQHpUQgFVc9yyx+SA/uhr6aDQX/WugOHa8tVCct0A8LQHGhWkiW/Tg+y4xKwtHE8
xm20SWXE8eValJ513gseG99pUFA0JqWg4LR0C7WjNRwodVNLzP0ZOkx4K1675TfRLeYep/9sp+7H
8fq/gvi6gpYuoALVxc6osf2qBpoJs6/LB4VPU1SBzQQ5QGQySqGGsXe2+TjpGfJSdSDRv/VaQhFU
FVgEfqynjKamtRTpQ8AwZHDNLgJyqpLCe6lC1GYg2V2FtOEB23Z1F4u6+QTyj2um0V9S1YZbN+MN
78JbkHwdfWRs8QFvOI+KEpxekyOihuQ9wzx8Zfd1qBqMhJZ6tUzj3HTQUkxvPDaaeLhGEZLl73PA
mNdCBq9RzBKckS/eF4nxMzn6OQfVNEbBaeyLc9nW25Y6Q1fxIVPnUZQKz6rJNTw9k6bYJZZ2jZlL
Xqa6eiAU9jroL1mvWy/GjKxMtvxsfHNeQlCCk22r+3YBFjJxSWjfeDFk63wYrmXUcR8iZ5TBTwUz
zconQbnVWOpZgDTSZiS1THxMDppNnZBDgmcULy2CIKYQCl3wC7KZ9WKYbqzDQst4BEn/SEzYrWlo
FX6TIEo23hNMOZK4maDmJieU3jI2opGSrYVfPNI3ABK1F48ZK9g6jlMXFoDcmkn9o6O789yxFJAQ
0AFGBCdc1DtPjm+xxm+wpPi+k0RTLNIFIu1KTPpEewtcVcsDq2Zj/d8zRlT0K7UnKG8X8OZfrmiu
3FBj3zSb776KXyaqDLdlZaingg0/aW/tkYXjHxJauOK9KfNHyC1HJ7lLx0UTDSdJbQBTjl3X6dYN
zdaPo5FKv1perJj3LNd0dnYTJ0yYRMwKGIbyIKIAc+o4B7sc5yHOzJKith3PqYG2dyDz3yIitHQI
QHoZmO2omMdR7r16g85KtuszvzE93rK+Tvy872m9a+RyVxqzT32K2TF7lzqKnzX2YeRuhc6pWWyZ
tQnIxcwnEDvWLGhtp4DK52GqCHq5m0Ap1eyESbiv6UwE/13/aQkGj2BiJadR1etHg43LCnTATVWo
hrrpHbJu+sgNXspVlu9ctgIhX0zflz9lCaoUsAjO9pY/i92Ms10O9YiV2sRLlAbIP9bI6i1fxnVh
ze6+oJycBnI+WsGflHEcYuB3bvEDCZWlrZo2uejCiXb00flelFHmmRxNi2nCTorXue16pETth6Lk
c14ahKjyACsKj0vfRwcGWG64sj+rBpuNscSp8iJlB4EbfXmhMkKBVI+Ci1YGuzHg52p/BT0zZ1Qy
10wKAFdSD98LX8OcNcrGh+rRKftfn83PHYNh1+a71H4hOnNKprzdmai5epDMftQwmxuLxNxC4z0m
Kni1mwnhpQte7CJn7jO1ZwL16brzcjpeMMyb+aHRINpJF7ZJQ3vxRcPEGxDPWc3KTBEAq/hIY9j7
YMQaztT+N6WjlW81Wsa57jnB20oEYRcgaB3K4Fh2o0sHSHsmH3OxFR/ofjLPWROyhbCpq9Am+wOw
87qauOLMzZvI4+xkaj9ObvllYMIr7vRHFyZXC4jW4nYyNmPX71sukaWm1Ru30P/0LInYyHzSmxLx
nbbdcUxBQ83FS1ywKjOTX2CfThZovovMoZXeXWePEmj1OswjA2CU+TNiAe8W209PRIDY3Z+RfcQy
B8ws4MBwaTcTdXArgbMCPRv9ERKokez6Eas8a346C+OrqEYgCDhlDNKsow0e2MrQIeS6NeBAzGR/
/MkOT0AUTm3i/lP8gEIHWcJeSla51q6X2yWImRPz4c00U+A/urVN0sElJfiKvSZi3T571Bkh6VAX
yPFfeO+NBJW8XFmcbPYrzfnbUoAK8lEs9Ut/6xo6Q6E7ZweYdpQM+8FcixCptrQFvhPs9FYScsoh
SNRxdaJMl3D3BCaIo6/Og4/Ck9+au7ytSoaHqHmby+hzrMWTGoE+mQnG4ShCdzaTrSUygpJI6JG9
2N7iTT/eeUFBDXCJJAJKYO3HDT9wF/r+AMNfYzynlhXJN16cRYtTjwC7NJwfdiXcxWRCjQMCQtvc
So9Boh+q7GiFKEHt01jyoRxH74xRHM+Hpz673n7X4/w4apjdKbu0ErlpKj4/rcYh09TlTlQ8J63m
nQGLcvrJs2bRktG5+bWzPJA8C4jnntIEtLEKwzkEDanoogz2QomPyTJ4CQri7DpqU16/ObrpHJ1Y
g+8IAwrRFjHdKSmsQFSFpdVf04psZZl/YDMy2TmZXBEa4zkiFKW87jFbw6lry0eCaJmXFJXSych0
/ChxPQZTdq87l2h/yQrUWRvOcAHbfuXohZDn1R/BYvryJhwZvEoZsJl8w+RNaeGnlYKH0VB/ibT6
k6lPCIbDvI3079EaznNc5j/aSBOa89Tb7d10BGcsdVkLrEOdXMJoflqOdApl86ccJQ453c3At02k
0vF50PEnx8uU0flqge3i436pOAqfpIFVKxkRqs06xPySuM6tVd1M9IODtG4ybyvtHJjSb1Y6TKbZ
0Nwwp7DUnYLsYLd+FKXxzRvM6WaNuNNT5ba+3aFSSwLnMmasqSJX3SpUbiiEROk93XZOg0oPutPN
N2jR801nLD0CQPvA1P9p4UZro+N//yVEQFphwHLw+XL2BIOpKXhNo4XIoOoHAQlzNdWp36bpSxgr
tFRvOs6e8nx+3isiwRQa9sMh1MzzYOk8mqDc+wICTQ8SaYZbiBSqY6zP/sZKWW9Wbd1nZ3pyhfoo
VeHd3ERmxOjG+sRlrznnSUfkvf7R0iH8bPnIGv+UQiFz8b88pX3I8B7e82kaH0S07S1AzBzsF/nj
pOFuyPwwgRQq1U8bnUFWy2ebkijC4a5D+zLm8iwJXD+BAi4HWz8MdFTtYssqXxIiMKyL3P4XY6GP
hhzA0zpWg2tsyuTAdmDYBBn3MNbcAteSVp6jBk1ezjL7DFrpl8tjTylB7U+uN6ypMca1SoJgjbyH
v7Rzj1rh5Dtc3edOSngfY9bduFqnUA8w2+nxeMO+xc0DS5JpxiPdCNHC1AdekwlJYjMes/3yAd2o
qfglRIFhLbbsg7QdaOAhchYwHU7LtPr2EuSliiBq1iX25dR1BWYgffjVhGX5OIZJgXkmUL2wvptp
pv1ia7nJJprePW6T/Fwi8ldJSwdc0cVPpkb5SA1GpKU96kYlM0d49aRXcf3r2d2XAYL2dUyXXj3H
e8m0Lt5iReqvqgy3sxbBu+3wniat7d0t1pAkgc3KU1T2FMXFyxXNZpQJPSelVHvGjXk/Ey09F1Z1
0UsSdAX//tC783dQH0IbIhE2wXlT90G95fGktd4dXOLzmubPofXljCz3hN6fuaovKyHYK2LvaJ1+
9xpsTxYvtLxBrG/AwQT2jCWsZIauCVKvKqX0u9HT0pnzed3997dABdmpezo9HZTR0gEMQRRDJhTZ
PKsOmAoWOGGoIdNB5aK26Pzf30WFhfjrgb5WwTtr6MKXtpo2LBcbM7u7+ozuRkleZSSsObh4swJz
h4l4u+tNdyusuEcbFnQoj0qXrC6vvA/WaGfzLcMwcs2hRQ/EzmXcqovXwo4hq/bmdn3BnyKCa8tv
JCdDlzTWvMk8CoQz6pkIwwsDHyt4IawudS37O7DQ4U5OobnwDW6JVbIvGvUJRVORzK0bSjyAiZ+9
MTzKK14v1m1EL2Z8mnewMg2OeXH47+90DmiIg/HJmhwAz411mYEhdxQNbrhUBz75sfiee6Z1cSiM
KLF4n6xhXM8Lp86p+ntrpS22R1gbgNVCzI0bmffaPvQKfoGBx/WqlCcrntQd1FkvZlYIOUt0D5Uv
zrLnEdoFZQHdvMaq/EI1WXPRvJC2NZJQ2CWoeavSWz1GbFR05JIiY09bNk/GwKvLbJr+d0q3y+/D
KCftkgwsyHDIvHa0QnGBUskJZiqlpKI/dfySB4K10pTBn74gzT5VZ1n29XmKSFwBAFo7vD1Lc1kw
z2I60wgKFGZk3Gdnls5YbUzd1jYN1XpHi/Cf/Tu7CW+WuSCPIscb8Uk/gIgSs/vbmCC7V65n/8j5
EScgx8adhwvnKbNRnJqYuKkG5Ckz+DLBucOzcbAWe4UHcJNdR5VjntRj61kvgSYFtrPTQxxl8RS7
J8Ku+OokZ6OD3OJBHsYPVI8Amt29CuPnpO4+gyD/DLrsUkNOWmU8/Bs65pE25wTgHfEsHGCzAsA9
LqEEae1ySSqaYjr9LBx8TJAVQbNo7rRRTXcYevD6TgVOl6P7MvaKRaqD7yPT6BEPiaXlHX7XqQt2
SWABdSJnSJKfULzHLVyAP8efVu9NFt5u9CRwY60Gu7thdQT3yitWMx9kfxByLSIVYgrx8ogUu01H
bmMQX2Edf1v44la8aQGT8v8gMj34Kpy+EiM9s6PCD1iExl5mMSmrdtx0fM0NxR1r2BjrygVfMNRp
uG2KkwkZazNJ/uQql36keLGVORdj1sLAWSiDqm30eq/jJZ8MBy1DTFGsCAsoidSmzOumyvjnodWc
//tLRdWfE0WLhbz2gaeS0+ZuPOV4o6ymBUxbzzey8ohuFI/vIL+eiVIcdTksaGpDX3cRPBR3tk6U
Z+CsZihl2UkPSDl8Y0eN12Y4TJt++qpo1j3ThEomz2kPY2G8hRIyFMBoxF/8OQSazLaPFwz5d2Gl
OgnKfw6w8AZLju2K8CwpZBBVdiiWJBNvEfpysEWtxowztYn8RsvQCxsI+NMMkIvR6B4Cb9yOLXGJ
uLUtyH1oEjY1hdgAGRAFrA0/x2JOiiRxMft4jzjDglyGurc32e1xS+j58nZT1H2COqehZi649Q+l
8Rokr5HHtdCg43vfxSyVlh6ryuH/wg3sgIbKhb9ltgPJv86U5hwUI288ugdEHX5FustVYpDnmFzZ
cmStbZpeT4b96Lmi7+soAd/f/RZ0xK4Rrd4D5X2W/Fytku1aCbrOYb1A27pJjTI3VppZtxRA8R21
DFTKJsG+/KUc+B3Vg4B9jqiz7roBavDyGJTOFt/vEhWmYwj561pxxvPpIb/gQuVr6QXV8pl7cWTv
CGMRsldioxU1Qy4x452WYpChYkPnIolYlxYmDofwV2j2xu4LCMauhiSErXoNkhwMfsrQkjbUhDku
XJyhzr9IN4KTnF2IeRN+yEIyhLBZc0Axpjeg+ogFJr/fqMwoTFkcQyAYOhaGBOPFsEk0o9mVWvDh
OJw8SURJY96/BlwhQm/GmwNMZ92W1l8IIbnvQKSw8z6/L+hG0Ilbr0CDLeZbGPHxC1+NJi6OTlPs
zLb+jjW2K1kHWXckqzR53PV06M92/OU15c0F2Yj3qpHbyIiGi5Bql5HwyKZ+oP+IJKZVaycd0wrH
QnYtdF440zTIVWsEGFUgKVT2TOidmIhb9OG2M9BeBsG7oGDo3XiNNq7tJdERjqQ01KjbMJYMSEy8
h7CuMVjv6h5/WGAx0sPRX3slx7DbD3jU5Pwr0vnI3a3YFHzb7OWwGo8Z/roRkUhPjmRZS14oER4P
EgXgun2LoE6WzCc5jJSVZWxqOwTh4oUlyA3GBJ15NtyVxmHJaimeZD1ATMQMsfQsHGRt89CWNlkf
6j7XyUTXt2zLD0KMy1yJc8HgO5yH17lvzW0Wa28a9TCQwLGAOjTaAb6O9qnh+LZNVeDsvTSFAmGk
dzcdHJobOd4hmT18zoP2k2kWmKoMOb7N8Bj3JPzADBA9x6a0I+/FrY7m4wHDseaJm6Yk56AVXT39
i/q/dAtq981gfFISE0LukpaE7dQ41uyzLmc+Qsslk1xRIxUQXB/cK8WX8Yak5i6NrBWvzO0C9+el
+qN33bJhKpjaVXMx6vju1WZ1Fstfmk6eKeDFBJsWF2gx80agPa0J3HdHya4n9nSLTjyKCLrwHZ6S
PKKSyXVYhLi8dKoLOe1cP7NvPeiH9WhYUNlS+hA8h/4oU6s/J1Hh1g3ONNT4aW3c4YeRW4hZEr6o
YU4oG26vnOrsbWbxUZfmn7YHOcR2tzokKbiUwd3AgsZ6kGcHuAKoabkylw7aPfRZ3ei/24KEW+Fh
5VP4QnoVLswJebDoUrKMekP99dIU3RCWwrhDeRF0EVv7JTgNz3yO+sVB+WoJRPPAU6/8yBruGbDn
Posm+cyEtdEiSYdIyfBF5TAZejASBuG4jltt2A4b9qz/KL35HmT7aBRNvdzv0Rc4gOhtOZhAGrqA
s9NOgS+YOuyfVNxAAPGzwjwRhYQQxDQWGyimvKXsk9J7HY01RAU0Eq4t8ldqwy9xjkkfcJHpbNoj
B6nMotyiLHcGjx2x8bFCS42SvSFQ25MRj7TV2mRH7Go3zBkbSqa3ZC7+Ij8Dh9aJZtSUsa+9QMyr
SdR/Cvg9ZTzM7zPNF7Gl06I3L2qKOyA8bqCSmb7XkntjiiIdClufYkWE84AbHNqZ199sMRIalKQg
hrhfAwcnlh6qYxGIdxqbxYifj3FQHyh3JQxMzKL7a4XRZgAtdKKlkZAJ6CUuwtisW75uVMGGjB2y
G1V/9d+2/SqNg/3bapVaeQ1hD8+iilrrKqCvzGFRHL0yiH+3/fCwM00yG/O6Z4pezbHa91ZzoPi6
/hL8dnHOPWkk1BbB8A50l4B7yoUfUvGhbY0XDa8XIVDFUFlCIJrAlVlVxQRHhpPHZfrIivC5Q/ac
71rNViIaN0aq8AfddZgjeSDfULoVCE3SEPEr88tnoOdPBcLZf7UD1mGReiIz2HMK36Q2HjuTd+js
qGBfzylw34znpngxsuBAcMtXBN3JZTsvcerIVSyw3Sva+BIOpYQXxmqWEE/o6PKXaQfQ1ZtbkHfV
6ZC1RU9PAK74jD0ev3EkEJoViBU/zfEMjSI+hJ32Vhb94M82iZDFndAINmZunP0aKb/ZfiZvbc0Z
fu/5n6YpbTu17UOMzJW427CYsCwvOrwBpzDLfxIWwpsSjFPZJsch4zNHB93GqJ2/lZXtXSd704rw
3EXJvcVfQxpzW1dUHxvNDQ8epBzGm9NMrRy1QynWyuPQMIvOQ/RqOor8n/hh+YGjOH3ogtFkaDVt
JQmCgF7bZ5kimxvGzZPdAWvS9QZnIflVO7yH4/xdoMU6E6dQ6uT/Ws01V0hDhhOJZ4+rNvQE8YQ7
/q3R4cAjavueVlzN1u7WGbDUeZ9yUuHihI5oo+pMbr9LZuDVTr/Lq5FGzm7ctSP1OxRer0vSZCP4
f27tq6InMduvScJ+hPiX6PX+rlwb9NxIGMlYeU75Nhn8vJMClT8K1NvPxM342jBmu+QoYBKlkvYK
tuQ67gB+RRqKuPZnIjDaWll80pGbjGqXIOoFKnymQJJFQTWd6mD5FI+A2FPF2Eu0ZoHOj2YM1NoI
/UQBgefE4DDHQyqK8d1WRNaHnIhFSCoKUz+SGK9ojfALGDugQD67JHWI+a9iafNObqp/9AZnQAu9
zkaIp9SzXGnLDpptFhLYTOOkcP/ODBwQRU5R1OP9t/jWcoSJUoPCh5o1ArGPmQPgw8QbkV7pjAco
5jT/oMLvvGvt6N82BO+1rCN9beKm5zR0yf/sApOIVaYghGaOXpwg9PxaU3StyJyJznkP62xgWx6S
dCsCDFUtN/Cx3YixPoK4WSCIrAd61d+HTBp++FwKbGLZwOVeujUt8wYZ0REyKRqeveqb6MmV/SPP
COXix4IHWRUZK/P2ZE8RZMbM2M9q/oe9CwG7B77e6d5VTFxkYLDH0XliJ9UU5XeXg77Jqffw+uEr
rghShxajjBuXEeKFZLOQ8y4I8/giJ8RZzwOFpiXHtKuIJSzuary2ocf/QM/mC83qtdXoXP3wqcwa
HTP1bDJg036UIepXmruxGu8lCCwc0dFz67CbGxfuWl8xQgQ8BnAtwwukzo9aqGdDgnRK5Cd4uAwl
3M75/DL91cGbFmHWl3V7VwF+zSDsWRyVfKLDRbGZTxiMjYOZ/XDdx2fO0RBl884uClhkynyDnIB4
rQowHG3hsCRRF1FeYaBBtbVmZ1Pm3M8VY4RbDdraSq+O27Ub6u0/2QHdl4mQFz1AUWARkQPgb6z0
Zi9aE3Oh1NhMjT1mnXE/qBHBTvMLDaYnfUZ+UOW/TdvQVg30DrOEybPTUelnB99ctV6DyhCreBa3
DKVvWkIROmvascyAC3HChhpBI64yMCxpSeEPifN4Q4kfBqNUe2NfEp7bivfNJE1nR7g18y1e5Wfs
r4cc6f+eZlN4pPIJ4T+qmUC1bjqG2JKOAw7PUYSSRXcSPcf5oN0gQf73N5GdnWZE7weLrsToPuEz
djsAnTwfvG5CtoZPYV2/Udljn4PmWMip9OEPkZAxiugRgeZDMS09H5fBe07E4yIrR1BYjL4Z5rV7
tyRSJrefTW+Yw7nXHespNUqefn34H2PntRw7dmXbX6k4zw313vC40dID01uapH9BkIc88HbDf/0d
yFK3VNURUitKGUwmD4lEAtusNeeY8THjoHE5mazYwAWQWoURztfeyeb09xJZ6EPlAcBx0dJnOEDW
XFz6U+m+0rjA7sme+yWFAwv2GIr59WmnSgRbuubSzi93dULxugMMtNBHSqRjAhu/qVBcshpZdIbe
n6l5bXBsxg+2MbTYxWS8Fu0mCAvqsXzRRxqGJNHW916Ef1yjPNi6vnnwgXhkZMKubGhlR+IORpjT
VKJUErWHNkCTmsu6Omj5iEtuDFjd1+mZJYFEGlCgeNaoE3Rhi5yX+rbWl+Nyqv3yVE9wfXrAhwtb
t6CiajDxVd2qhZMsTUtjw1SaSJQVvYMsyTo6MKFBnb/96ROUgEU8ty524u89DCyUpeuupGAY+8iD
x/C98ERzHOPk1vY77aQlBS5Vpe4DVOK0nYfyrYGpgBJrgFuKoslmQbwIq34DJHXYigaNtxs5NULJ
8rNQRXhL2mB8qtwGePQkxVMc+ktNoxcVjBNtcGnGO9B+JEh7qjqNprqwRUesTxLgRyfId07yqKBF
M860HpbB7aTUThlC7DxlMr7VRrDpVO8jUPOdpUsDatkJn2uIefxWATu6EQ2O8BiU0JqdDrT4uNmF
7OSoRwKtg2iId0J3vlyC4b9r59VFVbmRrUtLKWmUJBp3kt3WDXOd1qtaacRMHeJSuKTVeGycAR5w
MdbunYZHd5Xb2GZzlwA0Vwd81XLhfIB5Xw8sZb+TQL8jhofigEDBMLELOpEJhWoPXcwzTGSXMXqk
dFR3q4Ci+S17CnVA1cDeoIzGdxxxdxrlt8eKfIRFMyVY/EiRXUwQnV4nOSK7zBu1M7uJ/LJyjmJH
z3QENScPLIyuT2q9kiulXAc5Pr6Um7ZsT03gNnfXu8Vmm3V9pmeowoPQrxc5m8qdVkI/7xupPWei
Eai4i3di7H7VeX/olGY9Cmu0HgdM4dqUP1Kp0/YBJpKbwTPxXJkhSQS92olavwS9Gf90evMS9jQ4
gsDpTvO3XTmcpGcJgNXauOtapNsmIAhWtpGz7uORbfzY9s9ppKZ9S6jL2S71bZ1Z/v31QdfeohY1
aZ+15uOc242w0S7vUWWTiImTdERB9tY3nbtgzY+4QbeyQzrpNG/mhZpButh8/PSo7gSqVGrrqO+T
isK80b2BKQu+k1Rx4U9mthYBfEDsEORPlAkAs2kAM0kDrYHkCaksGl/tDPF0N9bmLR1Bc0dhD5d6
+GU09J/m14mL8DZtEJKUE9srpysY0mPLQhQevSbKrS7Xb0mt+KXXSKprUl1WNS28R39w1Bq5HpyN
XAaPU5WYp9I5hpVxSRxpvzYIpNdm1RmbOiS3l57LXgyJfdFKazj7esTvmr9Pb5XwBdUtcTCS0hcV
yZNrDTqhDDNGUDlAYCr4VXWF+/76aq2DxlE0N2AM1Ei4fNt9FS376bTJ3WPN7u9JL6bl9fuEiLxQ
FALMxgS+qc1ch3yW3ssmlJ9hho6jjbPu3kbSdFNbw7QcKSLCwI3L9zQmfrXs5Wds5/ZimEL7pE8V
SwjgKEiNGh/LvJ3tfNIKEc3yydM6K1ed2UOtr0yYA25obNJqCC9SifcUStSqlmiPjciq3nCuYrIb
OmyGeXU7Vpz8XnjV5ReUx3jR0a5+ywJEQjVkmKMsgJJEKthev4/ZiqX+lFJM68f3XsmLbOr24gvy
U7WM6nGMlLV2ICkhktaPUP0kU2COt2u8xl2wQk4wNftabj5FaIlE2Xev+DCrbbqHN6RuvU51B8tx
9ty6o0WdtUZukU/JOhqN+ugkpMvkuGB87s2bDvXfxmM8PregQBbYh+W24hXigFLQJ7bpHLwMmn0b
tsMaXK690Sjhj8aMfODUPEnaI1FXdy9mFxtHwq4WboM0MKXx8VwFmrGhW6JWXi3liYklYS4t1cYM
4uEUDNpt73v1I6K9x0BziRljF1HJeS9MBPJNptXZaWoklm/4xWvWiHDwmPixyPOU1G5ibFRy11qF
+VSGLKXIVas/CmxLrlOZb2ySj7YRoi80uhdnxiJ4qQsfLWyGl0k4a8utrY+cXLlFm4ZPzMjltrZ0
ebZMVGzXq8v2/SVO/OgtpNmCyiA5yb5zDkZTUWYrZfip7PKEel97MrMStnpHlKWiKNoXAO8SkyKB
30ziU4+t5VhO6he1dvSkJD0EdWfscck0m2AYMR7VU/+SyXYdg+LXB9e/rSpCpGPNe6B4rJ+K+Znr
kN7nh5mF7qJEcpTa9i5ks3+ddX3Eg6MmpsMEOHGJe7Z6wiPgsIENyjcjyX9mwTT+bCc5k3fYZ7Jd
R/bTPVBNLz4Shcq+VG7yYk98fHrQqks/kGbV3A9B3h+n+eH6lWi87ljaXTQTHtOVylX43GBRLwtq
1r2AXgKGGy05CPNXhSPAtBxOMfg9cme0+tiYoc6231yEjf9+vfYZYum3tr53lnSIb5sSPGLj1v6j
GVQHN0O5VANWPo5tzcbQF+6taIkhMirzTnbjPrLyERBnp+PBGlis4pJfazR06SBGFqYGX39vUnWX
ehH7ArDO4KO7F9r6tDNreY/LJtrIqIJwxP4i7vjUc+pC4BlRK5kVoQWys3V0ebVLuSTU2NuHCcQd
zyCQoYDh5pTYhR3n8TrNmU2Z0+smUwZyr7vqqJZQ33Jd1ANyb4Gqvh+QIKLIsaxNYWJXGcIMw2FH
OFhlRDt2RuPamXA6gw1mdzAN42szCHc9JYG2EmOxVZmuP5km/nbgxOKQYMgz0y6rbzLLKfehcIc7
z4RYATxF25Acx7qGwWXs61uDXwStuipXTR7plCBJg6K99QxLotrAWn2IQsC4LP3HVxipEMqkY+4p
4oyvU3+qPKifQ2pKIHqE2B1l6TfrNir6mCz4gHCcAq7FYI01rYCMJPpUNw6kMrXzcul87Y9Y3C7H
rmNjF8cNA1s61nIVkHiz9dVchUNT+0Bi06fKDFo+KnOxTz/B7IXCyBc9tYDrFxqAi7fQUE/oZR86
zx7OTdZ1j2ZHQUQXkSDprb3Ppo62hVN8hpiZbyLPG187jxCYLLnoriKM+HoEnu/uoojOjSGN1x4B
Eo6ZdFkaXX5HGzQ6BEJ+j625Q3xpXly3fQiGOllrfVTuolhLD9evtA4zZERbGhlBcBotaGeQn8Nt
mDfiFGXeL20Kwm1b0X9MuQgbkq+Dm7C95eYQ+9YuxUa6+osysINaU9HeppChwYzUzCxRAMZPI5+T
+whCTRvH22liFvGoaWi4xhDY3WBrmklhGI9onFX7VhEOA2e63FxHyC7/lOngg7BVP+nYcxmOia0O
ta2/5PiHCsP+6jA+DHkDMgtoAPLV4nR9yDQX3oIHkk4iNLovS20zeV1+9vveIbtAj+/cjNca5PZE
Ca1bsrhqhEm+v/39agT80G9dUSJrr+1hZTX0m1sSqivyuy/Sy+da0RCtLcjW2Bcn584eH4r4MaXh
eUFg2F26ieaYGSRqGw3tUzg57YPw0ntivMdHs5j8XZozDyelF58HNig3XSPWvpvnj/A87FtXJVjX
jeBZlDWWQqsD5cyFDIODDA8RRLum9dXSnFlxzE02fhqj3l8vJICBHTWFhs/Zhl/hNnKT+2Ow1AqW
xFqhCYi2nUPeS2/0W2R9eyI1rUudSGTeQ4Jn2niaLHwvbDXReTZ6ur4+dQBQFzboRdLsr59d75kU
ZIJA2+aJRooPAL48UefebGAZ9zVSirY2mUdD83j9CpV/tRyCPnqZ6ji+tTQLwM2QgPwngq/VG2/r
IIyggnHTSMhrtkMNbd6N1W39XWjYsCHqwcRAEXSu6c5BPIVURYe4G5p+I/USZBA9vXOhUTQa8Ibi
uVTWJS0WpZDjtvCnaukPxEzlKrmnjhws+IDWeVR+4MolkRUzpB2U4YPukJDQjHnw02rts+zweUyR
c5sgTr0DwvDW4vp9RTo7rQSdZwOZKqNq5wYHwKoco29t6P47l9Skl+jX/Yc11fKuNOUTSx785x7q
/+uVbaaGvWa1ba/mNuWLPZZQrgzYHG6cUnGz7Ggf6njmi2Rot2Ei5aPA3b8m4pdmKbVVYERQA5zJ
89Y9iVDQ1vR2jzgTr5FlHq7rIDKqizP1ZyzgGg0mDbypVUVII9LS+xoyIrvmgef6QF7vocc0tym9
AersmIIzVW314FPNWRR4M+4gol3YnNCbH7zgTpl5cQibpF1h7wGWHp99sn/OkRF7C7PDboUTxz9M
7p1w3eQwpBUKRIO9p45onT2ql1xap30LcsZr2OtgsypvoXd0WwL43gDC1nUQlvtq7iAUmYWmLBDF
xlUuZ4Z5/9D602OHK3Id9r2x09qCSrOQ1j6wTw1O94ecN3edZ8psfCELRN9oswpYG0rxHoThSuZ2
/RVixKQZUJcPXvjlD3C7mqItn3J7Bk7WAbH1KTl/chaChwRyX9qI1Robb2PPnZscmsGOFxGTaF86
BS6vpkJqz526aiXd7wFQ2GGk+nrQ8ewerk+BSKN9G9XjFE7GsRCXHj/bKW7xUlSlAKdyfV595VWP
2BEmzaKNsBbcZJUtdpHIX8iuKLZBjkrgWmppBSI0q0VzbbCAerLJHF8Mmmlux1gP92KuYgxR/9Y7
urvTxkkcwwY9sfKBV1Q6Ze1w3DpmJihylPFaOUiQjazbRbMouGZEOiY25NvByQRKXGkvQ1KHB31B
2QPYeic9nMbWF2aQjj6b++oiMqFQjaZFPasogEsfIdrKGHkeXK86WmguX9Dx7/JCgSXjVl5OuHwU
K0szIoJjnlALM5PrpmiKuViWrGWXj8th6NtNYTB4O370nIc5Sx4ljpVK7GOhs1DrA0e8DQjAgGc8
NlGXXKaMdzFoaIcCCq+0C61DPa+2I4k9ws4Dd93pJq1iNdz7esN6ACH6Y8B1v47YLb251nvc6PUH
hax+1dKAXmtaeKtpw3jUCrh5uekPv3+FdWI89viu8wo+1vUnRmOMt+yW/v6zEW/QLXvrEKI4hIjH
lub6gFJA3YrURevsgxCF7rVvqGi+GHBaVpDQrYVXwEszSBt4q8OtGpti5QeWOPQ9ByX91F3PBsqn
OTWvapKVNyhnE5SGeNYyzAa9IAf9+tQliyqP/XM7FeosvcB4qtTwfn2Ghw01qBTDkaz2Mu3G96Jp
9XVLc2cLliN9c12a8TYZP8wjB4yKZGWkGUhM/tZbFVrLtMREQp34olu+C3s4gghTqxSBRIJQNem6
jZV0yTGoTI9lHcWgPG+fHSQgN4wC1LLmp5O0zzFbu7vrMxdjZMSsjBHIeBcBuZYqFOC6fGPlVYHx
0OvVsQap8ir6PNxh8nXAQflPJabcJ9M6RZrvfrolNKbWiiekKJV/10QsTCPXe+mT8JYeYXVLGkCw
Myx6mbHj7q7zd84K5xzqAUaFLNn8vkisHMOh5ALdNPedbE+uTbbPRbpzcqNYVkNtXXIfhIqfhE9O
WTTLej6DUyh2AwYfTxjlSRiaejCisKB9mYtlblGSVsPU35fusG2UbSJ/wwF3/VRaBDHbsXJ2OkMG
lNKxvtfK5iMUfnSuQcnbKKY/sbjBANUn54yBmIZhQKYvutZxcb1eU928JbXHweBhmbu2Mh70fOBQ
apW/eoONTYT/EaZSBc8O6cTa/H0L+wja0snZNDDo03G4bScnuLs+kHNvrHvXzBZNYlw4feJ4PVmc
F1ZCUxrsWe+HFx+u/gxHfwOuTv40LgQZda/Ur833lgZZVVABzIbChtzTaduo0eMVvTWW5GZw7l1f
YpUcnH1QSwqIbdzeS69/c6iQ0n4N3YMkEuwAbP/NQQiBAYaK7tS4txMQqmUfo8kbx0I+yohUbxWz
1NJiJkqlYjIK0u/rIlQXhJAFRX0bsGfHCoUiN4SM4icSQhF+lHPa9cUJ3Sjd05nAcC8zaz3mO6tJ
wzdtEvbOcQoDbK0RvMU926pUm95NabKZUE7xHHlvQ1waL63VsqfIE2CLUf89Ev/zDJNOL+RMGPHE
LTJK7Ukn7WciU+cksL/EoDxdCrlat8WuUbAeK7Jsa9vQnwlhoSKKl8/SctiSWhTvuU8/fXhId32V
EMlpefamDuiOKBC4h4Ch9KUqwl2WTtpDEih5JkiCkU1vJkut2ewHp0CE+V32ggRvb7gKyocrqYUc
KCEH25IQgAd7StmPcJrNpvq27TLawyTRn1g7Xlgk17e61RhPovIO1hQvfZDTuxSzzPn6gL3SWUOc
ggzstADl7O4chG13yeidrn2VljQJfEo6rfqpdbuysuqvXOLnj1RI8Rqv/S5Lhtc6QQkbZvIm8/Xw
aYww3Tj5YNzilpto0iRPVQfAGFNmeIqNMeBDY8NSDOP9IKIRbC5xXP84pAKMN66R8viP71tV7m3q
HkST3klCuaKmww/93//K7KuXyKHtaxErfX3rTsFsUg3m77domit0X8X4lXaRvdaY47aDqZq3wTpf
d6iqYoT3ImdlTiMBkvMGyCsGFJDJ0cG/ckbjW3EZ/Cy8OgAEXCLIjiFXNFEA1nCs5F3dALOwe1V9
KiAksXLJRpLWCOKWMg2hKvKczWW6kDoUGT37oXIaNP9cEoiO9VN33crm9IxoVdr3mZ3YP9smercV
3meB8GFDJQ9Yk2/cKVelhxRc9TInCvpVuBQ+LS2CMIWmsqNhP2jyzYMc70UBwYbzxaETw44dazgm
lnVXikQ/Qsf171XYJ9txcOExWe4EAfX9epmZaVYcOmtWburZXSpVfnf9vp0jCUNWR86OVQHwdlT3
2LPJ2VmCvRI6rGELf9jbRDBaXCu1f2ohmpJaV/Z9ANJ7h4+5Wqvx6zrnNwGOucBiLR6NOxIhQB3i
KumTEtZzFrxP7PLPqeGyCmBBvRkpy1FZ4kHMD+iW70wA+HP3eudX4VvfJjr0vyh5QLc64E6y4Ksa
RrC9XsfwkeujqsVnlLKhZPDRjqiupl2cFsBnifZl+YMJBnVZhqThNjcoicQT25Wk8yiMNnl/szSB
e50nLQa7NkeZeDME20tb77OBvhaXtIKIYnhPWpKvZCXHTYh9+zz2xnjGycUCDvV77+JbtqzhMzWL
B0tnwhHclOSX4kIfTNp3JTT4a2vIY20ndd9+Nqw+QP31BhrffpjScS9s173Htg79sUEXClVyed3S
wC4ZF6nlEaTrRXvok8GRuOxqFTWNd3f9KkdBcxSW/dpn8HLNrOlhLs920S5wjmOe1I9pY+5lpnVv
YQpCLRiIY9N8k/ZxnniP8NfI9RLOsLo+7Qdwv1kxl1npR92oSkTkUTIdJZoUJ6+TyV3scUK7Os0/
/IJJJg0wrk6ZHm3CLoSNNOrJu6i0IyX484/f/vNv//WfP4f/F3wXd0U6BkWu/vZfPP9ZIOyOgrD5
09O/PRYZ/13/zf/8zB//xd9O0c+aFt2v5l/+1Oa7OH9k3+rPPzQfzf/8Zv76349u+dF8/OHJKm+i
Zrxvv+vx4RuGX3M9Ct7H/JP/1xd/ox/Lb3kcy++//vhZtDm0gofvgOCuH39/aff11x+6NK4n6vfz
NP/+v784v4G//rhEGAE/fjt+F/n3//pn3x+q+esPPpu/6K6pG55ju55LfIP547f++/eXjL8YwkR+
K4Rn2sI0vR+/5cQghH/9IcWP31TRzl/af/F0XUhWn67p2QLB3I//fsN/+OD+8UH+lrfZXRHRAuAX
2T9+g5Q3f77zG7Ic0+PvGZbkeDy8vqbL6z8/aMwH80//B/3BsNalu9OVl126AqiqgUXC9kc6Rb69
BHFLn8ef5uwrbZe02XZoPumgi2WnpNiYzkPNonS//afT9vej/MNRcVr/fFQ6p4HDc3Rbmqb1x6Oy
EDclKFx2KLaznYF1VI8ocJASdZsOUbvgnwL0Z9O1ZHsA0VjigR6DykXxM7461FEW//p4dPmn4yFy
wrEMR+iGZZn8fz6L/3SWpKt1RAoRNoEPnBT3muFakY5rwV0ZgjW3uraYem0Hh422sJJsdvRj4xje
6tr/KDrzwWx7xHIWeiIAXAYwivxXQm8fa9BAa0f+uwPm+vjDCbSEbRqm0HFNWlLn0/3jASOhCg13
MreJ0BpoAKz9Edms0PeOS5kGpwrd9ZJAsg968fAUMpSSbTOsiXEW66aevHViGnuvm+b6ZrOIsL2t
ozL5GeUWHH5Hu/vXp5fr+n8drGfhb7a48CVn+Y8Hi7IVzJ2vb13odItYQzSeUNhBa7Q3pJ4ugijw
2ee+/us/Kuff+s9X/nyKPFuXtkHlw3bFn64xOfXcnpbcui1CkSBFplD51aIARnETCrYPbBw/kLEP
K+Z32gYojx19HYvUW/6bAzH+fLVbYv6QPF2g+nYdR/7pw8L5qKPTmMM10At20Rz84wX+HLCys4CT
bXRl3eW5rR2vD52JWJfIefatbbhUAfHEKixphTmrZBgkRsU5tXGWTTqeu3MHjTBtGSxc5k/Htu2N
kAmzpEaROg0ybVGYebRxG/vco889Z4rsNC+nHCL7lcYucNX2tb6ZwAglIKAUwtpnTzOQEcrnAhY6
9PoIJsQsM4IwDCNLkfPtrlxk+XoaRkfhhl+dLutjxHZdlZ1PoEyPzmayk00PiAoUWr0tWrY6Zt3u
21mKrVz33TUQHkov1haai9uhwWLH33I68bNLOlITWNukYggXyaSh4hcHFPbiGEQjuYYtVN9eL8F+
C1Y1TpyvLMPUFwTQ+5TxLfdowMMA1YWtujDccE926lfi/FRe2j8gqo3WUrfv+NO/4rq6NWT5oEUt
5JSipWaCYzZifdMH/YOf4CN1ie9FQx4mS83QXxsvGbcGXc1bNzIMSjshMGxG31OrFTdZkPi3KR2w
27RBBQ7Jvdja9ApvIulMW5RQ5t2YQCYYdTY9GTW1O9qhXuIXbOoHc43CLwJ4lJFpWIVw9YNkum+T
elUaLRF39K/2eg2Og4JPSDmslMdSklGf9sNtRwjiwmSLdVNxY+//zbXL4f75NpKUfmf9o+kh3Pbs
P91GJh1k00SfIEfiGzU/P1g9OUC6T8CUo8M3ylL0IUkwbOa4RQl6btnoXxogYeyXpclCdzS2ZDQc
4rp7AEhEYktYAaByy4tvTXigkg0V4mrB+vVLpeYEWEo7BGBniu7DV6TOERiOFTPDZB1TX0kjqAWh
sS0dg4bAgWF970+qhz3fXeJy+uUgxu6J7OzQomNwe07aKt/qLeecCQcRRtm/4pa7Svu7IufiF0cd
zciyK9VrDi0esuhwznNE7uEQIva4KZ0yoYLeHMhgxiyYo6jxPPf7FNtesHIpPcreIibAyGBkWfRw
PPVTF0AavHwCWFRCvDejc1QhWtHb9MkvtJ+ZLS6t8d5EFZmfjwPzMo7G6LYdeujgxKXKBjAdv6FP
zY1dNdjHWhRl6SMHYmEqIvohT54sBY+nx+KAcNK+4A0Gbg8jfejBumaD9m0Agssc7wtmBDmJFnYS
w7QP5NvDLo0KbJpUFUkNZLs1fQSpuLii2pqu2aLXP6kebpOPGuLGg8u46LCkI1Da6kn/Goruqapw
EVjA4jadrBamTt1gQslXa0W6Inj2AYkLKlsbo7zTpAtKTzsQCHo+664LsbXIOJE1RUz0cP4oX6dE
9FgRd1bsKYpmTFtDFG7jSd/Qz/PIXAQijFjt0yJyudbRjjThW9Qg7Exyn9w7g0q7M50bTfSLPFwZ
dYfoBVP3TrcQY6n4sarS985h7PIK0pIljRMD/bTv2kCGLQLyGFioAgpq7W2xtRw3XhGf1OjJxZlT
kWUUfMVt/9jk+i5K4orFEwo6WDLULGljLsmsszdt9xH2DAFjQjjPaJIrYQouwSnAvhO4zyjx8sRv
CYWUxGdiVr4pK+Qys/i81/mci5HhYQw246h9q0lcDAhNdHQZs+NiY1HStAwVU0Mpx3NqtptaVesK
jDKSmuqJJdxeC+s3RcwEECX+gOva4ao5ui5WmUDPgN5jsErdTwtv5U3vYNHWHQTxNQF1jKADLnZG
3V0968mlIfaDxZrLwjzhdq9Gb0yLwcSp1s/XDQ1c/KcC8xn28oIA6E6lNEExcHiI7LADTTWglBwi
RJtny8r2EzQ+2lqa8kt1HZbAKryzNJeSQ2YyUpOSXua59argXdc0FZ/duq6AK6BZjhKQEpRSiT4x
xzWNKy6MNDhQEHWPqXcKjeKXIXyBnmEb+uoWfEC2ycAVbfRkfC5sn3YatfObrCXKI+vWlNxewgJX
lhWRShD2w4ckkxOHKbgd0JCUEMVFOtUblbzhEvrEopfGMaKdtfGku42sNEctFL1PI1Rj09vaihXM
kHvLSEeGoVQC7oipkcb/ypsug02MMFvJW8NMo4NALgw5oH8j0ULfxX7brYapRnuHtP2oQLMdUyf6
FZtmsJksZ5cRz7JJtJ4ieRidBsidYO/8WfzHned6q8YZduDhGeUiC/4FgksHBr6FwxpGpkVeAlYm
HBrGya5J2UNxvalxjN7UBUxZU5JON0w2/RYMClYPgTtRVIprSAhyal9EoGG5Mgy1SmV4NmMDK8gc
smRqLRaB3ln0bX6IZHPpHb6jZaABghynHHVMZ03YFFY54b+B/ETHkFN2EbCBdZRsyCCo6gSsi8fk
E7fjTewQWW4UwyvIKXqxIpqD1/jQLSqnMaqzSRjhPsXXn1a1dUtmHTIflRLCA1ixxM0A+ggtCet0
h/fXK+3eL3Q4PzEVUC/3GKIp6zfGibwzbwX5+8EsMND4DqMj0iDQMLpzBJbLxnzy7oymIFyCcISO
CRoDkv7ltsGaVWYOEaBQmHSIM6/c4bZEKWhIAhnrYMBAOsVMCtwD9fiq5dABo/gAB+uXzTQALxBu
lcR5G/4yuJZS8tVWSFUMbA3ujHNJz45uLesqIDhP1XvPTj91mnuD326Mvj1CI3lSQDO6qrzNguoJ
4cGdFUy4MqwPW7RwvQa0UI5p4wrqXUIF9e7Zls3nWFuvpcq2aAafUM32+8DEZNZO74K+Cz6uyk4f
nKI21uaKvK9fmqXfBTawZp/lHLxfTGjdOC8kMNpSbrzzMTavIpuoZKbxG0OFmEa8p9TEM07SHsLg
6ucg9HABocVYegNaZA1zVurUW3gFn4Zffce1TYuZMTkDd6fVaAmCFCIjpSBVWmuX8mA+60QCTgoh
x/Eup15cMssisUJdaI6syoLW9DGzv9AZFVx/YBEs3TkhdCuWlksrnohtYcF9K61mRo0OK2cEJudW
+rDtcoS/KqNUqAltWiRUlUxuvCSmQQdvgVp3m++ScXqtpw47eJRC/hv0C00m4Bd1sIR3/5qjbN0Q
rojXN4x1ShH1ikJOuaraAQ1fnZL4B+BjqWfjY9GNs8cbvE3VFE9eFI0bCpIPMhA3FuD2m6FqcxoM
mbHRwhgfy3goIdPw/i6Zlz5o+HRWZX3rlOHnGDF0JeAmMZFbGzPv9uibkPZUN/EQywUj9dITxC4V
xD61sFCXNMloFzvlPZ0TWri1e7B12FGjY3cU9GPCaDLWCoHPg02GBjz47DXJ3fSQ4RzlctTobxBW
nUdIEaTTveWiobZu3AXl0J+DBOF4wgg9k8ibwVvljv5azAIxPQbr3PXpG7ytYd047b5Tq6H2QWwW
w33Vt49k3YxrnIorIh7dbT7Arx7wDZb0cGGNMUpGJoi/SScrqPsVxZ2LI4vYMZJFvEAxFvWoWT24
dUSC0r1hoDppPQlRGcV0O4bENsyenUx/7UAdrzTKbqCUmr0lwZi3YUC49nhyesFUhOAMmWa2zqGd
cu2f4ib4lYuIHG8cLCPhZjcYW7Il1ZGl6p07D7Va297KissrCJNfKAv7Zee2m7EEH5XXX3O0yk1d
gvv3gv4DL21zYwbfXmcVcBviX7WYMPa5uGEkfsTGg+wHD/ULqhOqcAYV3QD47bv9vmq+8ibcuh2X
OgGZ0GI5yEwnT3bg7+W3dmO+InPhCqqyU4DlyAQNcg6guOuwtG8Kbwp3hqye82Vh6joLB3Mt2TjA
LGinU0EiU6vVz3QLwtV4iqmpHgcy1W5AJndLMmPybDjVg31onUm/sYWOiamDB25MrM6z1F2kRJAt
R5GcwgaFtUmoi0c/ecMIwApGpGqbqGRdjLWzzjXUCLUggkEZ5QNH3sCOZxjRyq8B8evFdBD9Kg/V
lTdNBwu+874mqJ1M2jJB40X8Cv3y8nHqm/Pj5AL0mhzzAW9LRY5u8jNVyV5TkuoU+jPYwdqBeF6x
QOrGDiRutyx4op3DQowkSshVtqUVK0MrCiAdN3IatRWJPuZG961oFeby4hMmG6p9Rw9mX/Q1m2hR
kkQVjnu4Ot7WpR4Sh3N6ulnWJbhEs6z2ttWXO0t9N0jL9mJsuz1X4E9K4et0CrBli1wAjeTB18SL
W5DbokT9mPX+XetRY3easl3ythmEqUCCesC8y7rKWza27Pf1/FClyluSMcAOAqMyVo2KjpcF2K+K
WFrg5mqIMNoLy8r2nVeGN/+fvTNZbhzpsvQT4TcMjmlLEpwnUVIopA0sIhTCPLhjxtPXB2VVdVeZ
lZX1vjdMUalkSiTg7vfec74DHjoOvp/mskgPJEqeKjLBUa7YCEnCaL4IlWAFwuG2M9151+ahtdbG
CsQE9Uauz7/g2PKFV497ib+cvQA3SuP3t2Z5hl1Zcsz1BP0HyV5JeMc+GUpuN/klPKxuri/uft/u
WrMSdxaRmcCQ4bPg3da0YQiqFO6HB3hvZZV8Eg1xEMGYopNvjI4BU4maPDWKF60hMY7XZdcdAmXp
wLT76Np0sFt9u/Gu3w/R5L/ENs4nMIpa2467UauK6/fDbCbkiMfg7dhcmHO8OqlwL52f443eFFZh
nQpNm/Y9WR/EJ3BtN6FBE+zhCpasLFefnWEslNwRI88+CzXtidI9M4pLvOQpDurQatadFDni3cWd
Nf3iuTMsJ236hADHq5Cdk8iE8/3sbEhdA9LoEgQ2Ttlm9LoauQ2eRmtdM10PVBpfNdyDDoUOJJ58
E87Q+HJIRGgX98lEpJKFOnGn7MWgEqioPGP8ueU9eiYul3ZsPowhOtW1O627qd/WxFBuZ8ffs2Ot
GcggGgx1kHEl2FaR5DsH5GlTyC2BUAfBMUT3jbco4ewS9oTHLaLW5eWtkkXM4VjtxszfqiVA1VjE
gfdxLJ5nz7tBKtOBdsjfMGQ+Yr2x4Ej/0TUwE90AM6bAeG3k3jXC/bfG8rhvF+qzR+KQ8lRKv8h0
t/PEcd5eHL5TEV2IR7+0NVNJBiSl493GUr5Ai+nqmLYI9MZ8hGhIM3MTdtVZ4gdyJfC5ub06owd8
uuq4O7pqi6jop9XOXCcsrfhaRXNrJ+fVJ0/GLQ9dMjDcJpTKhW3vgzQzZspb5mC4xDnRDLU8dKHm
8uGNz5bwfwLw/Kmnxg/Dg9AriVeagaWiUgh8IEW2Ph48jZ92DV+uCpoPYmKnoOPyTAcS1gLKOUry
jgKRqye1dZJdovpdWfGLcJCDdUXVgnwwPkNd/o4t7a8m9J8IKNHhtkKioKKZU7sc65onIbl71VSx
EYMTXuhIQCKSRRI+FxD0JHwLb8wJayMSowA4Fc8G7LXKADpVP7wMm7sRqo8aVKTm2xurdR/jNPtB
3w1rsC+7yasJ2PAxn9M1viAPbZGmtrzGoSs0h/I6fDSh+1R541YX9Z48m/CEEoPbMEGDm3G0NxqN
8VXSn0N6QJNbVeSVMFEQmbb3TTR5c2xitFbVgFLX+2UqrtMxajcihdffDIZg74sDEu4PA1CQU+TS
WgBZg+fEp6HXU5qtvKHzLgUBjVRMSDyk+k0TCDyNsMlwmcUHAHwusBD/6NAlxwIC39gkBhlzixGQ
8FzmbVjRLAVXOGo5B0DxtauRw4smGImCdtZmXAZEmxgy14/uYKogRG4UigpytoDwJVVEYJArXpvO
37qZWOtO7BCGo4lN1LqYlMxr23Tg5RaCS/me5nF1MUzttc1YWBGVZAtZJSM/KMCvCpdYgXuSc/nI
Fd4LOCwc/dm10YcGCLIDWfYA4i2l9uhLflBqTpum1qC9EVPEClXLpeUEJZeTX+Vy7J197hNdMQ1E
i/pQMHTuNfPtueTisfDVF3RlA6s1h3NxKoiM2Nmp4rA8gHmZLZfeVVk2+6az/yq9AWGaocxyi2Tn
L+K1NCrGPa450p4HUZEXOkXAKcpjrKxkS/vR5XeZ+z053E8N7tsVoZA3CHBkp0fZZ9Ncm/QVlbNv
yx5RZBUGQ9WNG1c69dYMUVKm9Y4/39o5vFMMd3viOiqW9CKuOgpuvQgYUaE8BSwPU6we73PFtMAQ
GYICjqdtjcOPRW1pzNl/3Ciygl4juDvSZLnNKR0sMbKrJvMfH6JrajT50Z/7aoOWmkz0dKBxji5r
3Fp9Dkq5u6Xt+MjzudiOqkai1VMMAGgzVZpcEpInO8y+J2+4d5xWrxrlwjho8gwYZ+jcXeUTSd4O
hHRm4DAC3OEEfFNcbmUYjnsDj+F6cNx92lYVWGDgzj2YjZWVRaDU0uov2r/AspFMgWk2OLl32JVl
9vBbaoVh6HdSORVeXW7giqDBOZoC0XVvIHgXCJnPBuagUB17e4NEB3xr2L9E8CcD8HY/CWq0L37e
XgrZ/Klb/tYoZMBXUpDTmqGfvvDb4xZIlliwcbj47b03wO6sjcfU6PlzGxa/s77JgnGa5KbWp+w4
m/kzA/jxqJrxLe4TnMYTyfbKjHZGOh2yMTtNgmnEXBiAhB3vw8zVD3PwNDYjMQaZcqcgEeGC7dOx
RvTjWzvAcNE9PGioLZJVp3v3WK/grCK6i7Kk2rmaDEEoG+xHTc2vLwWE6MrD5GFZx8GsniLTBubN
jU1qyACZuMugYliEVGaZCz2E7JHKBXJrRAUgRrfDClT+MLGHPcWhRtdQnb1htvf2cPTjHKkOhkzd
xtzBq7PdTNuOs7Np5f7JsSNqaC/2LzRFmtNUwmzO5ve+HgFbA3ZD/D84dnXDXUeclk3B0FtjdTBN
BmoWuzzsIA7XVmrFa5HKo+e0mAgI1lqpzvyBf54A8h7pzrDkYAD+PpZEsF38r15ex8TjKZFbxzQL
7G65WjRc+Lx8ue2XcNtewEWYjD1mTHmn66xZ3CkjE1QvoivQOD0yT13Va9ohGESGeOenIYeN0jT3
hCuMG9kqGBDKwbU4+kdIfe1D9nQNVR42RBhgpMuKZZgIYqGkwZ7GJhGj3gx7BUhbWU/tKhwoQVMK
jt1YU6D1ETQ9RttagLcJYJuLOc5PYgLGPeE8xQaFphZivEx76BbFKpbleDPaiGYp1luX4KGDTC3k
tW78mUET/piJ3Qa/R36aDu5ND1W6dRsqEYQ3R3qKXS/L099QNt7G7SLnlPUYaeYOVI4qjLuQ1sER
IaG0SAEAGjW0htmfPAvv1dj3dCrTigy97H0CingoJ5YOq3fZjLWCoUBHYAnARd/ReNcGZ4ucgwWg
IwSlV/B8uuo5mUr9ZKtK0vb0iGdBr/c9/Enaa5m22BqGcN4aHnVKH6lpNaajddgXJPk4qt6OMUPb
Bm4n9KOcwi4sgjTu6m0dgYSyy2M/aDwk1lX3wX26hPNyo7avQrtP0L7wcPfxQ1dVsi1Gd71YmAJX
s5p1izQcv6l2ke1EvfWrLyvr3Mn+ZE3xcGuaRzKED5mWH56DVFW1nO0rtuUivo9W16+EYJNvFju3
5xyiQpJr2gPBwrHwbiGyXHKqrJ0+cbLytSALDVSy5Vgze+wZ2JfC2IRRND53pN3B/iuOHm6qR1Pn
fyNWhwOmgT6QldVuHcCFG1+LnX0XyxaxrE4h0WnrtP4CpNQ+OM5HKySfOnwrnzGg1gSdN06ET8NV
JFwmpoo51chorm3uZ1gB22oziPyX0xfRPSY+7CVqxo2uMPS2i/BuyKHv4buLTkUJeUKf+QDy8ezb
8XxwrenP4DAy0VoGQbIHOsYyfxidmk5Tm2gnzUSkxw6lXWMMnxRh/q8CoPdz/8ofHeOrXLWFxUnN
J8ejA0pBjNgdPVbz3vK/8pg20KUt640zYNYdZeTuO81vnwl7P4Fq2o2e29wEojJ3bOkO2RIXVjID
d6NLxc34SnFU9btfuqThF4lpIC9RXmxD32BPWTI9nE/wtBiI7Y7wkHQYDnY2MlbFC6oz7aCL0lpn
gi61ykw3mePmeOCzc577+1KT3i7vGUqUcxFdi/5vY8KUiPCSm0Wan2c52wihk1VRaZ8eJjdUhvNR
hypORKadXJ0dyTXh2QBmy/FfySdQQp+jQi3fGYMMtBnsiz8OZBct3gaV6umL5u4YJD0492gk0eLr
NSPJZmA9qyY8tM04kQupOFOAPNn3xVvkWyeuD7BNimjUkvyXMZyISELfGZR6eWw7j2hd39YONCtZ
PLvePUpibjchxZ9TwQaNmoYdPKR67UrLPKFbRzdMVIe3G9WECx/o4IYbM0TWjNWy3bg6ekldr05p
1ROfx3SK8M2FU91Ci7fzU8PHfZfKjY5TOp7yPPR2ggPIbpqNbVLM7c6MyjeL8m5Vt2XGyFwPRAIA
ll4zbGqpfzRhb70qeocco+RXkhUMrT3gWCZtuBkPM/h0PDxjr2BrquZP0iBo60LBiWrWyPfR/QPu
1XrbOQZujrFk2iEGbeOKpU9q9g6OOxqZZKIV9xYaASD1zryQD8ouz5V1ttvhdxoanwlwmi38CqKU
yTDsVcsuUhOfhKEYH0kNfa0mqKCCLmPFDH1kpsvzwPSSwkk7JIW9wx3oPMgl/+HV4OaBRHQYr2Nb
w55bPTDOt2ez5wA2hRXwhQFD9TB7mwbV9ibMIwdluPB2mZ3ZQO4062o2EChq2gFGg0Hdw9PzGFM5
PKYhDGofz2OtrAG+IJN/O9ai4yDcpbmUGQ+5PGjZaK20ImHvWJ4yJDNvXDLATGa8IGGES6mJWV5j
TjuXeFZXbInDc7Ofu4YenJdh2F5mQfhKgQ4v3+tMdwKXJbIN839+W8caX7IsKe/6MMGVVOOLsFPt
EOK3WvuEZuBItmzUvr0LQP5bhvwtTR5nfuvvf1sskhpPVRySEkdb92FigsDxn0PNSAE1sU5L/U0M
BSqQpTkqq+IJhAva6O5ZgQSzplw8oZ2gchApK1u1t+DEPaeNZKXFJvw97v//ur//VfeHJAeB5P+k
+6t/Jf9NJ8jP/yP4E/+ykM+hsjNN5v66cBA//Yfez/sXYqflmyhQaMgaqM7+Xe8nrH9hKEad4Ijl
H7qLLO/f9X+m+y+0gahQXdsxdJR7zv+L/k+Y3n9THzmuJSyMvsI14JR4SNz+q/oKpHGTZDkddmpN
xC9xuEsGWwEHzdtH6f/qULs8J0j+27J8hd2owFs9NWCyNpWVtEGtjfM1s4EJAOUt/rDsT8cJxOWh
s7EuxFNcXWMUvynx9Vu/GyyQ3M+WR5dT6pfeYQvpkqUOx+NwsfuEsttgdJJrGAY0WtiuBTUso7Wz
yZJcB0wKZ0oN5Ts9eQ3YLtikVloBMw8c04YN0iG1SZNQnrwYHQMwWJRLN0RkL5MmjGAmoAJa8T1s
bAO7w5WuBjz1tviReV5zbOfZv8lIJww6r8knTM3kSFrpg75jdiazKjsXtcrOnn70qjYKmARk91l5
FlPXtNiMNLER0YWtxd7z7oZ29tRn1nwJRztUVMDhZ7+8vmNU/i1Ohj965w4Mh4nHKJO+PRUSd70u
ii5ofZdZlzu0KCx1eoTMZvdUw+lO2OiWvv97fHmfYVx3h+9fuU4zNh817rXW8/Y6849DB53uiggd
zg7KkZqG5DVOI3PvT2HISt75B1p9FaSDWix5dK52LPyJHLXlq3p5GE0Ar7RD2XUgK6Ub9F80pxv2
rNorJwgq03RtLW+6MguyTyMqKNFoDHtld4fivv1mlQwzbca0mK1dN5Q6zu+L1RagZ3X0bncKVft5
SjrqgE62+2/jTKEN46Ww/Ts5Tcau6WquKUp7tddmEZIHzUObliAWQnHMhycYuID7kky8eenQ7ioY
roHpvaQQzc6mZ4pdUts/h+RdhBtzUsWf1hhRZX//mpbfnWle06/WHdhqYvK3caaAHYR+DPROAik2
0ubJJGdzbSemH0RFZgaOlqBKXD5Fyy893PbLX+P5RXz4VvC3Cum2I2em2U0CMsTFKu3LTqNxPIen
74cahPr2n19BzGTYSsSOx3TEfDzJvnsM4lA6FWQDFI8rtAjbUmhETphES9hRe4tHcclS+Dgh6uF9
Zi9BJubQ3JLlwRUkqHQ516AnpLEek3Q6cjmlG9O3UXKUg3G3SS+dYvGpGpd0ifEUDpKOuKT0Kxoa
t0Ofr2KS4f+IEhtHIWgjufFpzkrM8i7JOm0vIJDagsEC9RJ/oPFp6zI5R1ZXrFXjdMd/3hGt7IIe
2sfTXAErUk6crpCGvQ927v3A208+DdnEZVF713+eiRQN5jCHaw0Z7wY9WXQp4W6u3cR4zWxF+k8s
DfvUTP4cRH3aMixXyUa3kcIMeNXXwv3nCY2chNa4gYm76IxzgrOQsJcXo7JfOiObVvhe4ztLdf3u
dc4HJ+rqCRTclwdsHG85z+zMy2g+ku7yz5/q5dGPZuya2/eDX7t3V03PBjLhI0Bv54l0sk8kii4H
FFHucbaARatb8pc3GkeXvVXIElhlSvRKz/RQI39vB6K65zTBT5JWaePajegpZbK69iFj0FysJ9dt
/3rlVxyRPEuOPbY72Q/QHWaScB0jRLjNfesw4z8PRv3GRwTTBVXhRnfq6jdLi132v2k52jTWSrWp
HH9emaq0XrXW/WRIjV+BRtkawaD52uXhJ1G77aYW03h3hTyZJAkjRqNPM+W6HRS+Pbx17QATIL47
IGEuozHaz1k0fE1Q4FcDsUxAPzM6yDS1bjaC9yDqEszqUR2MZTxe9EWP9s+72fZ+gn6UO8od6XAO
ioCxxXLlDurKuzafWCh/aGmUPmuRc4DYaNBQ0itOhTPssVI5RJ/nP8eMgbOKJw17pKdd4EWGNFZq
r9hEtrNPaRCy05BtvDjomApMHHhTf2/HZnOb63k6zZTldRupI9kVX/pykyvbY737Xr0HRPF7MU7k
4xXFvZNx+ZKkyLVUdismbBUEUyRbsRh1/Z5QSfRQDWB7sTGkp87fD6bDsd/X37AzdsK5Tt+WP5Ia
QMSCVmIBOZBBgiJpsbeqkTXVrWyQw043XrIaxK3k5EujBCEuahpKwglODohQFHyqfrXJpqQRg5/W
JW13/f3bRy2pR9TzpLvFGe3k3Bokqvn5qUTJieYXwBojn/jS0qaxelHdvi8+rwxgpT9YXJvfWde9
RdKsj8LXCCLmLEl8kWq4reNk7ZMm5Oda+7AG/eRlCs7axNIIzbMqPui/XBxRia+uVRvf+VO4xPCO
ZuJt6oZczFoZOVcwOS8WIuStHGrrtfYUf5DHxCZN1BJmwPrK0IHoqukF/irakbwbLvC9xj24F8Cq
3LxYBNxjI1Vzs61sOmgGVsr6qdKN7motn+vY52icyN8G4+DyDtDNfyJiq1vprqqu0/Jgz8SeYz3e
tXNr/SCe7JdRz/KnLvpT7fpoKkk6Oma1a5yoFwg5HDOyc2c5PQ8xeQ/+BGzdSif1qZtH0tD0LVMM
mFdYvXCcpcdmCgbXit9swhFPqH5HRMshIGvYTFBECV12B9/aVzPs0RDH+PvY9eY5Grw/FaLoX//l
i4gWCZ+uqXaUrlgbgTubirxsH33aOl3WecSLza3nEjkbZrTNpsncOHHo7GghdmcF2BPHL9S42Pno
KniKA9AufyQPszeJTTJTfhLlWnpACCk2tIyZCJomrlebOkktljwbSRSo5gTSKYYPufjCqeABmTrT
AYSyuTNpzD6+H5ZvpRN9Oa1WoLbLeQvd5afXVfeavhfJ8v1LtwAUlOewY4L+CUPcwiqHYkPL7uS2
Wvss8rm9jQXQgzlRydGNEYHooB7vE170HssOJl3yPyUpF8cIj/ahMktjz/nU58wj9L0g/SnIOFJs
m3CAaF/gII0H170QvCJOg12/RGZFjtOy3tE4qsiUiXbfK7OxLM/tYW66SxoX5ZtG4CqBI+b85JtT
sgOZSwx3doh9031N2uYktFD9QrqILt/SzfMczsM5NJG0INlAbuwqxHNY0IDyfMw9srZeC51PJeHt
Wx51GpwlJLilc6laE9BpV9dvnpG+94Ibwh4sAybrJN9TgD+JV9snh6DLTVTUfyU9kLeko7A2BrQz
piPFm2EZtDrCgaYDWT2Vo2DXRjHVrtcYj7oFzG152d1Kon6XdLT6RrpW20Zy4CCoLn6eh864xFp2
6NL6CnTHBqcs6IF1oCgtFbYPBwTIWmRm9isU1gGi8n5o3ObXSHq8FQlyypiKbQXyobHNjc+eb6OO
j58GQqdX4ayyI2CCmCSronlKQtTZLdMIpj0nK/F1dKKQqZN4utDy97Y8sb+/22s07tlO3I6cpxQd
YlB0Ls7SkiipCHTcWbreAF0IulNaNiiZi7K/jI2qjujwrN1Y8RYixHvPAeGzIyA/PpZRdf7eKrTe
ceB/KKi6psbJqSN6iG1Bbpqe0DcnleYh9/2elkg97Qvhz7vS98f7CKck0DhgXhGbiavrxIugyUZ9
VRj2fvK97tLapP9UzZw+Ad6Tm3zsiEJt2TIk5vxTiz943WKFPsazc/w+NH8/TC3Juu6k2u1o90He
IjvsBht9IejMrf0NKbUJ22oN5sy42BnQRENzntkNPpcvxi5tfiJjeVbC+hESEH8QYQ44ISXHPWFu
t3HzEiMgNLkzpJgjRu70c27aL7A/7QsT6WIlYvK502J0Lp5ZF7v8P79aPlj6MQsOmO//n58wxhPD
CHJJLaN7xGKERUFv98qhr94MehVULJaE6cGlzIyY0AFL7/bf+5NpolbzU940uADxpqrjmippqhGa
GH20oRtIuktCJmpcHf85J6Cbrj44Z8AulRO2jBQQ5XLQtmdG1mmqXrW0Z9deqtB0LL+M2UM8FFuc
FNzG38p07l+oZfoXVPY73cnNu0jFunVM7fz9URJy7gUD4UBr1v0haePz90Pbm5B0lof/63utAxc6
K37GtaHQIJbpcdAUUiJZXealjkwEgMzGoGc6+dHaZkSydfBSXb8fgAOiwCFTJkaBs/7ev/7ZxJY9
KykQh2spm9iGBXA9CRKUQFtbcG916yIZQV++n8bcYLTFm5WOfWjn14LzSexHL0no/ylj0mAc/q/b
REFdZRL6oup2OQQhvc91Vbz5mLhkJI3futegsR/CX3UWJ7fe9xraXrkLN6nsn6c8nW+2qfYcQ1GD
Gy9aPhWPIiqZ6S4Hx+WZm1Vbr4kZbdZkmNhd1967MUrOqpjOoMwc2GqVGUwxJNycMMS014i16HH2
4LN4ysI+2YeeHa8702qu2WgH/5y8ls+wVO0/3/ruJhRFWO00rNmnNsqNjdVZ0SOKig+Eex98cMNZ
axP1HBI/u3dcVCSIz9UzjAz17LWEckCgWXEMqh66XuODaKS2Hf0Mu5Hg12jdnNrLNV5qtzMoCXQi
1PvuTJwXHeFxaHYy14pHnBYRzczIWeO2rpcg+ekmia3ZDhGQlc7VSJcrw60+JvK9sKxDqJnOc+8X
bNZkFUR3XA55kDJ/RkQx9wqHtbHWW9P+E8JlX/mZ276WJS3/SPtKv6llct51pk9fhMjZgxeWP6pZ
j04deBx6f1iLiOOuQVolRflTaNVV6OamtCx3I8rJheXGCdrKE0DrNWqz7zN3LEEqRDQr2SJ6iXXL
0Y+Tqf0l9SjfIYctt5PRUDQDkZ/cIb2lfesd1RgSTk7i04bm+7iNxrFZW+lAwdfEfnuUg8x3nSW7
bYsYz4maJyPT+puWFiyGTr0pNKj406N0+l+OmT4lcwdXHu2Ui/R8rdd5ufaMZ0+rnpvIeNUBO6+g
2tQr+8tFz5/G0Vss0uciBR9qh78jzwwsB1DKPMsz4lVMIgXlvmgekVjZjZmtgVKf0tirl9hFdm/1
aGIIoM4wBcQlpFp2bZMZd1avx4zGyamRx6bVd5NKXwEiErRhKQemhPeR9iRgp96rXtkPTxEJm3Ak
h2qNXDfB7R7C/sbrulIDeg5XMm2pfUbD+kQOu9+gRRjBtBl4JEremZPfZ0HbV8TeOmwq5fxFJQGu
HPrqWhnT77BwzE3RIDrMEp+opYFqtrXcFaZfuEJRn1xy+YcA0uKiQ8bH2PBB6LB1dvQZaXN67pbM
hLm++ibMpdJrNvkE6DI0cJDVGdK1YTSfrNG9Jo6Jf3EJNqgRUBW0o8oCGSysnpsPn5OhDyxWBnzl
vmolSbKgvTC8i70pic5MOmKMmAI8aKtwdYTOW4zRYGUbTYuwddCesXN8JDNRLvE0/4gWCgle9W3o
0nnvPC3a6yUghlC/+VFt3HpN/9XYuHj92tl2KPcOITn2Kyb53cWLtF0moyWOMT77bChnSbttlEZ9
GLgB61I1myJDoEhzLBB/cqb727RB5AwMU7RTc7Wcl0Z55akzzaAihOV1dJpg7vwnRmz+Z1PdmASt
3G5ybmXBTWQrbz5rpr34kRAIpgK6HI0UFaHmhNa8Tq3xCYpsRCb8uKFoxR0jNpo3mw/PiAmD6qHI
ELRxEDbVJYfAYmMh0O19WQYhoSzERDTZKum9pzzJq8WBVe4nOCkIox5VRp+yCIlnI8PAdlEjkl8+
r+RovvlFYb+Q4Q1TRDFtgRoMRjZmrC2nwr/gwkATe4ykUx3nmuA3f4R9Yysj3tO74hhilU+EqnxR
YxB+OSbB7DPPN+sJzZeAMxOyBhkDCeog6U5xFJ1kKog/CQMrstDDGJCHfWB10TBVV1hYx742gpTp
/t4k3JDjcPKUZ8emxA2q62hQEJhW65gWCAwJi/i4dhA7VfeccCq9ukwG00c+D1nU89FDo4ocDO1k
Zeb73B1Qg4AZz7oxwYShEe9KPOWBgMad7rlfVkTnEAFcunMNMrPMMf4Jp+HLfA3n6o5KtXp4Uwp6
gQPJ4KWgE2l3pDT6XOsH5tQIYTwuNJZyzEkqwF5TBo1Lq8/UrX1jCLhz7clvtU2uyyX0k1M+6wL9
ZLS+Ixrv0E+a59JMPiriU4GCuyWdp9J4UypC7JQdzagyL11f3/RIv7uu+anjTiDo7DotoUoWlmUc
NcWjTwApAYsoSXmCXwKzPSar0KCFjBbfxeNwdMmfjdr8nFmgpTXf21mOicAkineA1TkGef0ftijy
8gZIP2Pz7C24aYImAxG77b50P5JWp4JcomseSQWowoi1DxjfvL8QkcdYgdNpdLoVk+Mee334Scc+
3+Re+a7prjzVNphTP99aJC6spJCCQ2WV8eLHZjavBKv8ZFROclrytbwHG9/N3iZz+pK6FeMnc7Pd
lLe3aNK+rMJLL+XiPSJGNbv0kflkU3rQB9HIiQ4MQLrXmkX5nKElotmZH+jGHiykenz2Ai+xNbCp
A09+iPuEygGqWB3v6hbunj/ZN8BYALoqj5lmjdzOM4jSQo5qg3UG+mj62DubZ1XXxPH6P2LDvCrU
4HgZSRoy3BcIBZ/kwCIETXE6gdhdqcZgOoZSmxuWKPlxdFdezqVJQCLHxQoZQWy+xfP0ploP3XLp
E+1Rpgyli6+5E94aseJ4aaWiHjTJBOyybqa3BooPK3RIHzrXkInX+7kIO1Qd01floMLFUx1MbnnP
Le3KqNPYgWlLT14S6Bxcjwlrljb3csMcvd4OCCECM6w/LCUaKtXikaeEpZnM7llWqE4HD14oUrif
U9GvYoE7z/Ln5ABmEC9VrO5Fnk67uRTnfnBuna51R8M+mMpln+wMybF4cRlIDBpA4z7p12NbSq1s
W8+gC1PLqe9J2V856/4uZqDAFuyrxr9ly1kq0XJjLZseb509jEvEPLKluUTdDcJ01nP63QrRbVyJ
85RkS1vE3ShjWDh/Urv17ssw1ySn5+YrL/dW5qU6GBxzKA1HI6jhUqyS2qHnz8mZeDJ0GAzS8c25
5W+WlF9yItYpgibmTQCfNBYUJCz931nIv4PLxU4qBIz9FP1fzHS9MasPOftnCPmB6frZ7ZYT2oq1
Mt+Cue9XYC+f5pxRQ0EOI00XHGiIGLGW/Y1GoOFxYhSEZ9igXKoR9JH5joG3prfTmPynHul9hfeG
k9DayfpVLsh9vW7/WvTGMKTInYV9/VbVpdjynv2VM12cKgTDZvgHbpJXx5DkWJHStLYc2ZD2UnrE
3GBSdYrwyEx3a3U1wh0LuZNdgnMUPegqe84MZKpbUmjTlWuAtbJM+9OTNMkt869DinJnjounhtzj
bEpeQUoegTcsVmYMLXxs73FVc8qNsgLFprpMlH9Sjje/QGaDRXVCFpF9sDR9EgiNEtXJHk01qoCs
rBqCcRm541ZNHZnVSTe/NlGLEsB5GkqXgofcmE3ktNUqRKG3JawrNVZVO4Bi9XLvaHskdbFn0MGE
0HzQogr+atXDH/6b1hsqB28fO2MbkGKKPhEpfUznoB5p+LEs5xzi6p57I9yEpRMfZqQSh5Ktv0ev
uKNGuxnZ4JODCetSxZjiEh+hQkkQmF9PA4L2NrwLF/S45jQ7hl0bP2awnoR69jqg1keQfCxru9zH
RsMALV2QoRj7XRcxh2OJD+EUI34T6w8+RJyemX5NSBYb0K6IJg2Dgpki8XYoOrtCAo+K0/WMO23j
JvzJNeLulQ1/eFuPmPaBB+7wAh2S2J0pTmh6C31EEVTeJoZV66JvNew/FYxQ7oReI3RoqSDsCg9/
g/3iMHd/M1fhW4mxovedfY4nNl6nJw08yeqzU8vzWOQHwGQV60aE5zz8jZZQAXZoiyc9yY+xjWam
NifuI1I8nIa2DNOT+hLazHcwu7/Pc5sHlVG3KwRE1cqV0S/43Cwl5JaEiGTPvWEhXMxjltBiSbZz
6eDVc3tEtoreT/nvI5qMG5/m2cel77MeMjGzSRwtsMWMIWr8qjj4euYfYDEge67u5OvkSA8RRdqj
vP4bYWe21DjTZe0rUoSGVCp1alueDQYDBZwoqAHN86yr70emD7q/P+LvE78FVa/BtpSZe++1niUc
faP55KW1yoWvhHQ/wOmvEDBcoxHJGxH2tApqOAIaAU6TjUGtYOvwNfXHDPTE63JabClHHsdfiFla
+6SFil5mJskObOpk49cuiAjbHlemrfEXjotpf1h4J8P0vpyVMugZa21o8V6ilMxVUJwcF/niDFaG
l26sJZ/lrgKB7Zo05UqcK5xTxcGhpq77SZFS8Zvk9HrL9ICObUKe+SLNgwqPocYmmJWkYm6u+MNC
9oRsnTuWEjGzApccY0J68ATVR2GSBzllMUy5gMoFlTYGQkJEZ1OPd3OWMCGUv2rd+k4Jr8cGdO3T
IuOoHj+EEfa0iP5ECWEDwT7jR7u6oeXMIF3NB6Muf5Gsk6wsPxabgzS073BCCW02PWuhCkOYEc1f
Y6oaL8r86KjXwrNcfTozR6ZpM/rmCeXjeB5MbQknZGOcbYs9l4d8CoZT4Ab7GZP3odCyX/dvQ/IT
pEP2r1HvWlerJq4U/iU1SM7c9/49lLqyJClwFdocGDS9tU8RnO81/ML1ZMYOsBqmNDbQz/tXpQ5g
gyeFsoHP93J/mJPuQy+QCumBWe4KVXEBd0J/zqRojthWy58vHXOcrxATNkU0XOdUmZDvHbAOFF24
21FfBcrpvUSh4CdfnYF6HjF9zqipOGUefTAkm6zs6dNprDi4FPhnxZCd5nlg0IrlGtHgAnXsy5EQ
6NzvDqWBFDQUKIhLNPl8SQR0LHKAhCRBDi2CwHkuLCKcGWbXRe9j2Am8n6dzW1QFyRjV3gTG7hc6
oxaq7ro3QoGuQWVXkeTEgEIaWd/BfkaAILWO8HtE/r9sYciFSzcAmeYnjlMHLD5Z6sz/7C0itvKD
drdG0WMNF6vJvDwQwUc+kOSMMf1UDSB9q4VjR3vzSda1dXYW2qGaW9YrB6PlRfTxdE3r7gMlsH3D
WVg9m/6/RZ4hWyd6LBciJ6hrGUtjy57ubx1cNB8o6Q524SxBR/fBDxmjAzOp/TiZwZVDNRRf8hhx
3SClJkm1L6nX7g9hp05BAQ906REFpgyOuuW062Jq3wM9yH4PgJZB0ItXv8UZS5LCouFYRWMuDj9t
07xbtis8yhyenUu8PABxSk9VUO6rsXROgB1IAUxscdMWrcYQ+XsUwvV5WiZgbiDWqQGUOR5IDr9f
hfenMNNAh7tLDRRwQT4MRdDx6alxPfSc6Wy3JonBt+2TrhZg/2QDsPU5s/hb062MY4FZ7nR/SJCC
kXA9dumG0FeTxjStgI2gRX0eMY5UG4PYosWTCj0CnR01DwiibMFJ5guPcapMSTVZsvIt2gKk+Ogj
ZPfXinDAEgK6gUeBl9rxrQdDzmCnx11mTyzioT1SSjRTtImdEp/Z8oz3B0j3zIH9moNWZaQ+Q0NX
PyN2Trhk4tNISHdm2hdo5922kBlWmlKlm5A801tMkDKq5OXZW5fKlcS2bYH89xYQmZpsdYfMNk4e
I7AT1z/df18Xaqv3011KQSGu7++7vrzvzbYjcGQdivJU6IvEd6HHz/QdpaOPyN0RkVDosHWl/naY
iGMpycFBAZAvremE122WuDht/HLTcKty44hGsHrEFNFjwAgE2ck5xOGmz5JNNgx/3Jgp96RL7taA
nEEslyFq/qo/VnX6J+jqcm8v/dwxW9rFhJNv79lnnR/s/Ta3Lw2mSWgGy0tH6o8Tnbr/VOry/X43
JC2OUiguxjpwO+NkJYJwl+VPYIGxELhdsNIaJ7wk4s/9pwgq6kvgHPJFZVQtoiOKmuSMpPz5Z7Vs
df2cTeAyy2D474fANIirN+LTHV+dJQlHlQA77tgFxaWpaVT//CkOrGPnpN79M7hfLvcPokAzQXq0
nIwNjHXzqaIxlyfL5Qjwh8ajmtcyj9T2fhe2tj2zHxut+ViHMGOrUjyo5aGvOERJFeNyVtaTZrvD
Hrpmd2I6RnfbtH6pxQE9Wp2AkCn+mbo97pgQkCIYZw4DPaKQOK+HxEXSWJpRQe5o5E7vZHSclaWl
t74B60jAkkT34Hjk0zE/Qzmzu18cdPOY7h9jypcubSR0JRqBLRMd3iMdK4su90ZZjds8znAWOflX
7qiGWrLmIEWvdzWlU7JF2lYc8fDtfxq3HEfPuMuc1X3ZpaBLjj9/oerxX6KF2c7OcK2lbYqGSYAh
cTG5Nmw0dtw89f1c7hHFudybJPtCTO6AMUkw6FWs7w0C0zzFBUkyJsErRs/lWyJ3O/QQ7g5Vq/KH
bhn/RzkenMbGe08++k4TkXpFdvGMPCL7Q2at97PI9X71jmuOMszChNjcBTo/m0kjquBoVO647oUp
2GpQAbs2arMaidrf2L+Fjd/uByOBfqsbxUEvqLDbPgw4bC2d53tQ22iTF4c5I3wqDiDWu4s2TayN
VTT96NjuWqiyH8UG28OmH1CL4bVmUrXcyqWj+0TMsTwzjfwHA0D79XPLk5TmIR0GUlrA58TnRwlA
mfIz5XHNoF/fVU3WMtPqLeuahP1Z5wOFt6P9Mu+zIBnmfzWn3NqOnj6bbsCUgq+CgaN53NtIbxYw
L1mO+FQABxv6PNJKHy+21IgUyHN1Qpy46UVvvg7SebzvlshYtvf/rczicafjSoTHjYLlvmNC0x4v
MKZ04JvEMOUjiWZitMxPVzrerKzdz5s+WJz07kvE/YYxBlRHSsPpjqVHcMBnd7k/YNmCJtCxbcio
xzVZASqZjdB4Hc3sOQDQ+iewi+dgpBNnzjmzMbHujDbZZi2Akfvzzy40G0uEBo7LISEstADbtpzJ
poYmeJvIaceb+FtA5K10pFVGSnBjV4v6bXBC8LEMC5fePna2KxYm9vGm5lOojRvty5+XHAZyAIw1
ff2sZYY9HdgsMdwsG3Kbdu2+E4xiQY+vfVWmH0XUP5FaNfyhbN5aGIhe76qi0cN1cmyZov2pI1QF
KNSZaRp6Px1YytzD0IDDGQr/2wjS9s12NA4qGUNnu4Z8lPdUAYqMK7ZhoLXoU9BwthoHeLfJJpYc
ooGWdECsE1r0ElnDrqVw9gx1zBlYn7sW05Wf1jfNNJCrTcR80qJl7W2xuhEYfYnZlGItxH9v1Uf0
1pTcIyUbiz8LsD0gdMKDcMePRyNSothxD0ZmqXUHr+zYioHo6ARFTBVgOggsGxWlDZUhGeCJFDAz
t1hc9F2jH+i0F7/v46Ru8GErEPQzRgW1FVEDbCAqxkvbJ86ttuLfjVZXN4ydOcZD8OKL3gq4wFcS
SetsGf3NTCNmxHpfPyVTCC1RaPU209r3qk0HGBpY8sboPRvakaNVm+zJ0ore03C4TXRfLvffIZHy
PZmgYudKftwH3cJQ5cXqMZD0RfRVCDG9Y4vCmhf7X/dJneSMDgIN1wSJTON1qAcHwQ9Nhqhyqgc8
4kRHDIthOzDshx6pAWIdRc98ZTgoIezC/m8NncEgklaWuSf87Pc95aPjSjpY1sA6WY8X1c89KkLd
/YlUicfut9SCea/Z9LvqylLw7kTKQ8AShXq/ADfCkSBS6bgVMYDNFjgewhCiQhz34WexDJH4DukL
HQm6aMsptcjnhuk9wz01ZCE+bhyc/m9+a+M4NWH/eFc8xrFA5cSkZxfTscKWidcNTezoaU4YPMpC
/DHofPyiZyIO9eJlDJV77IizO0Sm/jYI9QwzKf6rZcErIK70LQPmv3UUsDXdcNKzZbp7Pc7L/z4F
CbOtr/r0C8dc9G4zJzIWTaCJbXg1TObB6cXSABvE9j72ZjVxN44DzGUYDA0xRfpwH/zdH6LlfeTp
j7Uf+RujSK+EskRH0fqs+dFEzk42f+lob1adpkOTQOSA/bbMn2U3vIAXKz+MMsWqy8FeDXTjQZRY
r2OXMDMHL6fCKLoJf2Z+GbbBjl7kfIqVbNbQJ8trPXzcSw3Ez901N4V+VcHi5EObck4Wvkim6X9w
aFA7uVmxa6dAXZDDORezBdtTORwkJQYLMsUhaIxOl3rd+JjX1MKWz4CdkzJg/WzRRQZxv2qU8Ujy
wNqZ/G/svqgaNGVeSaFHkZBhEStaJiNIb3wdGhzRum+NMMw95TU9Ybd7spZxlcOMvqk14lXT/h9j
dk2v8geMipQivq17eL2swEnhKz1Lw6Uxy2wHMMvVINfyRrSzTXYuNudmUzia89ikLK2IaLYDDTsv
awp6GbRf4qhods1EuJVilDkImyKbaTlSzzTapBJYBtl4X0gcxtXoylMGW2UvGYlq5SUn4Yb66zC5
wMaERloRzA5bju+cP/RtotwLV5q1C5y25RyKjh59HauhLPYip//ihtc0ivU1gRkltRW0Vygem1CY
/5qu/q6Kzt1hnTwDjNloKO3WoY+uiMnBbzlru753nH3c9PRoQ/XRcXyFy52cTFy0OXpRwGNJuc+t
3gNfREeyLYG2lwSCz0TxkaNqbiI/ulVpeOT0/AiA/dijRdTnaKSh99VkkTgind4Bh2h2gCkQJNN5
JooqO6cczRD//RN+pVDIz3JNNBnmQI/X9k8Z5pLzTtyOOz3gzi93ttB64nNJ5QrQypFB2tyA3YwH
PquPyjb8lejr+KDK4dD1tvZcEjKBPvtXhk3nbJfG3s3b4BHpsxbXuJgmBp1+95WNtNp7aWA3qMB8
1KjtaXWrZZmmC1LicgXttdbNDMpkHu+ZvWArrehdl2GEe0pf2P/VOs6s27RnQSdvKsXGhgnzD5Gc
wT6u02jlx/QfwHg/FMMA8W2Z6ZdItwZL36L25FSATWE7Oprw0BGlW6TW3NcS6DB3wTQAd+p1+E8I
THr6Nae+G79mUBhRRWQG/YFm7XN1r3Q1neraEF6s+IDjkrYf6yjdRmTNMe/7aiRNjaib8trPdcpH
gxlCXy7ambcorIo1eM3zFLo3mcOiyDvNoypCsxTOn63MLiMszbWBFMnU5M7i4Ds61ZXQSfpYE7yf
smXQGKRoMbHJqgdqjnCfZZVNs/F1wPywzhp+VgHZDzMJIwUwtJf3sucCipPuE9EKzDZMCWR0gLzV
pDrkfngc1oDk/b1dRkzQREZGWuyRFYpckHhPL3RpSQ/pNhkSVDMS7fsc2W/RhIXHX9QKjFnbpvmL
1ezMoMJHeZ7Qqm6r4Ril2dVtXTg0wXtC222NTP4bRfRTmzM4DAJSHhncXtniWXvy+HdlV++nuZcf
BBStQhXh4F/C3c08mk4duAXbI8Nk2pf41mLLJqlPoiJeSO5D99rPekUqVr41ZtY7l4RLOpYAvzph
/xs4MWGISZ9txw52g2OS4ZN1v1pbvHZxxV22bBuEMq/HQFZ7VKaA8KjdOhUA5O9sGkwkJWEe/lJx
taG9w7TFIMjNaqp1OARy1xdfQz3vkpTOrqrwhyZJiglQTR53QLL3jWnD519CA6QTTBNDpfUuCLS1
yI1dW9facSrsf/MM0adgrsyiM4c1M/p5mqgwIssrUCcwIk9fXHqDniiTN4yahVct4j47JbJCE2+i
ZHlKClKocKlxPxAyjnDsIWkT3KG2P+L3Rkhf6/bm/hVybJIymbCbRYNOKhEMMPGsOna356hxyKfm
S9eZ9eVQYBlY4muBmmm9zM0LzEvQsZXa0pluF2VtsSY2GgevcLd1uk5+D0F78RExnAzZXjAUPhc9
9lFOuHN0ZYx9K4mbLnXA/hxnyL+bSVfv6EYaLmSwoSaOrWcKN7Q0J2slzlZOBa1ENnqDNN9CGA3d
PBJtLdXiwu3ZNR9JMv1kNM3Fng3VptZGgMnpJ8JXls4mhOI2dbdoJmMtMd2rqI1/ZR0kW9eNrlzf
CdCQ4j0MUfsh1Toqh7FCTnX3MYzuuoqyb66dad3W9Blj3DN2h5F/ztMj9+u1MDK5navHIm16jwEH
NL4ynZkytSc4WyaVCiMoRll8U5wJqExW7AfyoDrtLKIYwQLlzVqNAS5wenlT4WPkN7MPXla2SX0m
OYWb30h7JN0OnUUzuI6XxeYIR6jWTjJ/Q6LpeFXGbWnGwVZW2rzBCu94eXjqeZ6mQ8BJDLnVJ89j
GWlri4yJfWMStunr9KuFg6fBZ7rVPsSoZ0nlZGuqLH/iwd5DGupXVIpY5lk3V8QuLEUxxAxupFeU
CDFHoeA5ZV9ij9TnTcESIc18XVQYTCuDCHKHprozIpBwadchAgM6glE9b7QNnBTGVGX65ATp19jr
X9BZcLOLs10R46UjOT44rnYk27qw3dbTFKnjlcEQApN6zBEZvA805IhJcoQybvpgMogrusp2Tc8u
rKJtOWLCr9XAlPS7tZmFjgaj/7hXKNFVuCZ67UiR2ayTaP7rLK7apqjZSut0ZUxRdWpd/Lmd/1CY
wUtiV4T/RupBN/etbn83Qzh4kwA9WswZWjDz1vQO6WAzAijKythCR0LiF7Gw/YQXHvm4VTPpUAX1
jgUT0VHoRsqZo5C4zn2fe0Bn+Y0KrOeqxdIAEwtuZWFxmXSLLgtGABrRZut0dGmMa5jkLTYffZs3
9QHaB0iZof8jAj/bCeGJzNxaZvwvUWaEsQppNWv/g8NblKt+NY8urEcNgW0e5QPQuvhAGaBxeDKJ
mX2eQuPF14dfbYY7UOcO3gj0CmBX+Bdipm0Rv+RWM8BMbRCemDfmPcamaTgPokNbyaFDDlTEK23K
3jHD/c3qEFwc4rBOQ7BFOwknAVXKuvFjNBe/UgMUwrxovTKLmY7hqF3W+ccWbNJWi5bAecJiawCG
fXZs0WW0XdhsmGpyM7o0e4J6jjamaXwVdvZW52jWJ0RedezulD3Cde0QI7vQkPUinFaIqBuLyJa6
CLdTdZGjvedzRkBS+me0wjNnWOM6N4A4y6jfDE0+//UxaaEAfU2kxSLdnIvYXhiqEBhblEUrWS2R
BIu+O39rfPRmcfIrIGRc+aQM00XfS8t+1SbaTbjiPnu33DRa+AGw/8kJLW1d2iXAw3DTp2nLzRL1
7MP8GsrB9qi0aJ+6iOzmAMk2x6cw1r9Y2Gu6QK+u5WIOGAGrF9SBXDXTSiYYAgdGjysjy6xnSoFk
Aqu2hCpK/wmGfZj02cqo2syzjJSJz/jayCa4Kmk9ds2+He3wDVvNOrVM0rEJudykTP23U8A0rCn+
duZ5iI2Zvit/DVV92OTEdq3FrF0wwylWJHvLogR5N5jPjWluM10PvCoevxyzYDio8MlXGjKzInl0
p4/UFY+p6YLSJnkWXFkf7Ry43Kx2TEW1IT3Wif7J5KLbFLWxjoOKbsgUzduCtIqGUNsMI6yy+/ac
dqxodHbFBr2h5N2kKaMy+ZT27nlkRm3q4sPSS7UL5pn5lY3oDsk9i1LYerXbyFVkSq8smouv0GdI
bfgys/BES9pYmcRkLUJQj3CR/oCh8dEKtOmYTP3ToDNdRV/NUZT2xspflqJMEDhWMYXXq2uZkiNs
J4DZh6hndAFfBEyqeYkSasfJcPR1oYmHMs+Gc83El01pDmPgdU7xV1N83nkK0y4JaDrDLDxmfRd7
KARHzPpOsbbK4kvYPhmH6CLQ8FvPox7+8X1Rr/SkhXmvQUkaikMpkNSR+sVnit12NZCIuir64tM1
qg6LSmKv9cresWThuRW4DEWm7ZUZ1KtILAHjiy561h5yShoC4lB/mr/GcuTSHoaVaEjsjDpr2qRZ
ZHpR5DM3dYFC9+dorn75SWx4Tu9su0Bwpl56PEzurtakTsLoIGFq1qMayX6U0FvXkfM9un2FeojV
ah5ktA5xdq3i0Nj2M3LnnOyvVeJCWzHteNi7Tw1MYPqqKShWixskW3XpCH/SQtVkkjyzrRh3BiG3
v6Bgc0cZnrTlYeCc1HJStZND9DeaIX90xlhvGh2GjczEdnKh0SBqhL1Nwrddx8MOuKW1DjMfVZHa
cLbk6DnBZ2lZ+aoO56NA8BG1hFsQjL6CNZnSnkM0dKBei4A3NuumExBu5uOgq/rgmh1LIrtDxoIT
5sMf0hCWRecYtznZYzOTcpygoLipiagFeoNsyd4Y043laJ5fiQBfo/s9AoMdyLxbq2lYS9d61S1z
3Ext9GJPxcuC3KTFuE8bPJTwQOc8OFSdexoHG+b6MA9bski3FkoIoDSPgcxWYw3yh4q5K7NLFfIP
IohQg1WhXPLf2QiSNYnnNBu08mgAwRmJ4bxObclJeAREiO3B43re0bpK4YAqua/fOmoclWvQFJJ7
/nuPeBVZspf7BqsRfU7Gvh1RGT1kjI5hvzlPcmWVvkfsbOP5OdTNULs5Bj7iaQyJ7dOuGjXmaobq
e5QtJ+u2gVVj2lzs0uA863yRQg4zw0mhqnZHZRUs9rF8r12D1iNIK35X4BJoMye33E4WVngqh8CL
c1bCgCCuTAYglFT7mbftq5M5S39vqLe91b/7ZfvuRBL4jiISzOp9pktfvSk7lGEMzJx1NTEXjCeT
FbzH9V3Sm9zmPXB+R9hq61toqUG8Ipz8Njk4EBYqstOyFp/GLOSIWd7CpThvMaJXZjBfDWtMz4Ou
7c2p008dItafh3I0TwiOkFVkprn2M0Ia8HZSPZ5yOdgrHyO914e52iezvOL1+B1YEpZsUD8SPGev
CFWWXsgOkNTjjmirF2WoZ1fMF9qtIZmDAdl+qcChqybidPpsunCm8fJ1D/VtT2CKu5liDjEFRP2V
E/pwWjKoeyENxpQMVK+qFUeEBk1X3TR0OxtocGgFKtp7q8bs9+j2//TLWbrWSrKkS+0UOQVGVdB9
rFLE3tk58fNpAH2bnifzzrXRNB3tqcn3WlPjANjMl14xyrWoSu2ieYv8OVi71i2exFMT568OvLFV
BinBSUx7C8LxtY8xfvatPm2EnTVrouXXRis73BfhPyuP4E2ZKEdRKzwxqkrpprr0SR3rwuAFFMkw
8yPy7qUBKJgGefOYuyOEttTZqQLOUVH1f5iLjkrlW4A9MGcMsFKBUaDwibJDgGNphc2oOoTRX0Nj
hBtG5N1mhePJfE+GYe4VDboaS0vg/MabaKK1MbnpU9QjANNFhdK9fmnaShGtObILUdG4de/h7Hw2
GKAjKthmDHSTqaVHyH1GSwDReGuOJ9sPuDa5K7D9RygNIiSPhqBeLl+SsWbemsIMa5kXugs6xSdn
ieynceAIV2PCTdJ/nTk3O4IH5kNv91vZirNbRre6HKMNASgvYbvN2+GJ5GWG5RUH1erZTdLXuLmW
mCmvZcdnylXiaYRSvtsarSXhcLrOcGK4ExHvYVAjCkwrr/BZW9i6DabnAO/hLP3Spmbe2lnKZ4Dt
iQnPjFA9t7wIvtQ2nOS3Hd7a6KJr2T8B0BFRKjnuobLp69Wv5D7oy13KFhxLYIPYuzhttwe/Ue9Y
stlRkIaupL/tjKE+xjrRo1qDE9ToUBrlX9YMtt2Y3O5SmsWuQexDRAMgDH/unqhTokrOaAp4mtzg
+Ofb+fdMrp4fRwrwTvEO+gIBaqChEuQfzzRD3U7s3Zb8b3JtjLeSwnVLdMC8bkVxqDP/U7NmbtCE
3mVO79y/9UNuHgdrATyuK3ua9mMYyrWsWC/d7tn3/RlIbZ57RlxBcNIQ+YX/IukR840RW+N3Auph
ep1A7tXjtR9CqMPdIT1OpbxGZfrmWHa1T9z8M+2WpAsLv2cSRJ0HxY0Fqz/pHdUD7fnfUdjtUcND
t54Zu/qM4iaoZEgBkTAVJIUgGUn+zgRlA3TEubsEGm+YiNbP+ECDNTXtfh7z6TUrRvx3+vgtI824
JAqsEjm5YEGDQnDeoYQb48Hd2Mls7I3E/RqZzXE0oaOqExOQThFWX7PWH9OjTyLSUz+COEhRAcUd
Hchu/KeVxjEcqK50rek2gfMRjd2fxvosGP320bAZM9r8bKK7oXQ/IBRhrngdDDUdxxbfeeY+jmyM
kNcEwoU3wkYYbxv7keGbwf7lzNPDnFtfKRQTEsjTdcOQS1nWLhvx2BWjewVPc2EUupJIfjs3oVSe
6Q5MGapEwhZqGkKIIX+P+c1oTP+K9nBp+CL1KHPiSyLdPi3TaYbY4WNpqpNvi2+ux+olLNqW9BFq
r9iaL4xVCxeurWN/1XbyBn21HubRs3Ir3Q9x6qX8NpgaunxfDq2DQMis6azSO4TDRkBTMr9RvBlY
retVVaEDFg3CuERwdmG6fG1NvEIkJBxlns+HbnRXMBU3jioBNfQ8kbOrOv1lHtNn1uAKp44M4cAH
+okx4/eIYNR0kAvUjMA1k7U2nOnVEQwhvdiKqJ7z4NwJtMCZv2zoc7/rUeNXnGWNrijpq7do54Lw
KHrtTPG7M6W5MpBZ7wsoaGTVBwMwaqfdheDAgMYjQAIBtU5d3cvM0Wt803nFC+AjotyEPk7rjr/w
uWsXMeiDiXtuG1xDzXUPZimtLQS/eEtS0yEeG4WPZUWr6XfTUAUr5lmr2rf2Odm1np05XBS9ua0E
dr+6WXX2pNYgL3+o0Xs9iEkvlxMB4pE/0a7h49Sq9BeSzR3liwZxGF2rcBuO5tpQMEoKN7pLIxCY
+E7X6DFqU/kU5e4lDTlLdOmrPvG6+/lWxf1OzFsNG93aysZXcwKGjiEdKz9oFNJjgVxKrkTEuxhy
ul+o+BflMmlGjD7wfjriYMvqVmkvsBneNeG/gYbACQJksyiSW1oBr9SqgJ6Ji1kYlyM8gFmuUPs8
CV/7yi3inju6yaZFGnoez+kmr5KWdKXFzF7Bq3Yqa9eU0VfPe6U5DSro9BrmvmdU4YNaokZtf/50
DiWJbmVaA4xNuZlVEdDUkmI3WGmz1kwVr+nP7ioOUmun7b+6oJ3ZewcsNVZRrAcrfA2S6XNAZMw1
yndgta8aTX23/+qM2n603HfmoB+4pDOLsz8I8E80wp5yaUHU7LZ7IHDg1z5xSFMmRNVfSZosP6F8
wUz7xjSI1gUtWy7KcU0xs/ObSVC3KT65ErnE3R7q0ITKY1cc7o5RtiGNblg3hvskdt4aWgW0Af04
2YeDPBqt05yC2s+OP0gijT04K8LEy3AL48yYmMDdH2qmES62tj1bAtX5MMlTZXfaG+3zC6t8/IQs
jsoAxThaEh27MPDnO2XBCl37OOFD0Kgab7Yds12MyYNlWzabxqB7RJFZXGj0Twv4zvsgFMmh7Sv1
kyZ8/1IwEKIvkmi3ILZXnalhmWi07GIU+nhqMpFsHdsMWLO5lGr03gcmktx6qMozqxSfxWx15O4Y
/YUZcLAjUOfkzmbzPLes5TIvaSEp39zYOMLpvDjoLX0RL0OmbV530xOo6N/I6qJrF7c1LOTMOY++
zsRerTUCQ48KpMPjz+hYlPGDzxnqFFlsK/E8TJ+d2T40Vr5NHNd4DgVuk2Xdqu7D6tbmJyZlhJan
JtD+PogPov4NLBMy7zl8tEJsKqxHS3qIDg8mqFakLW4bdHzVPXteAP+zopg5fBSD/JgzvrSSb3p7
2cv9bFqUjQnEKlSUEna/1ycSf2U2kxox0TaS2R/TZxygB4z53PxSdco+LG8SV3d9uAOSwqMRZ1DY
F3t57lcb9j/c9suftGKGQdnQ7M2ij76ahyMjJwTDyfzoK3/69BF4beTwbcvMPtuoUA9hN2aHagyc
i+MInI4NnSqzQtM6q5g1qTCa7vADXeE8q2+kxTDIIFj3sVoMWH1MZTtrhN9NPTdFjRDtK9U5D4pY
Tdc5OPbLpJ1mud3H3YV0TqZ8i9y0M7iUnRLx689za1ST9BLPkWF+dv0kr65OUp4ftgadXV7A/4C+
XX+iI/9naqn5H1mq0rHIBhW2bUuhm4Yj/yPHsSoEDArL/We4ghVyksciNBjb5vZpiIU89HP6EQPr
Ks3QeomR7Hg2cirgIgHHkh/VzV1tBE/0iPVwPMeK8ZnTWDH0wiJ84k5fTZBSNsp/wu8weErmzibq
SAf/P17If8Sd8kKkck1L2q4hdUeBmPtfcadK9mzOxYxWrpIACWp9Z2bVc9hqXgmyzqOFVR0WuT7Z
6C+qIr0RDNj3aHNsniKgLxwIKTIRPOQ2x2O/55APoYBtTZqPGtTUMQy01f//V3aIzf2faZ6Sd5s3
X1ckiKI1cPT/oNgN2JmDsIoI8UoX6a3IRLZLqizfNXBMIaUniJFb86AmzcJRngQH8veSSzE09Enn
cokPol2zK2Q5IplM/WMAyBPYmHFrnPiYLZIYJH+oIZV5cgcFhHl5KMtwI/2gIpjG949sff0DrgG6
ogZZBIlDTwC2RL2JZvIflJPcQn02PVdIsoQWJYqImb3oLqihVujnZnm4/0m21qcF5AL2jqDpBDrs
Qiu6WzdtMe4mH7hVzsF5pj99ZaKKK0I5YhfYM/oF4aj3nOiFFVGBj5Wj1b+WNShsyuLWNtrJTyP0
mjLGVESQKZ2KRjwkYPX348hZtizRgyGo4U403+hqaycEO/FzL832WnAMSiyr/j/uGff/uWeUoywu
NmHxHwHu8H9fapwYQ7peGkwRtvioqA4tcRi3qZX1JSqnR4wWKzPUZLYztTJaWzUlTqkzZLsD5MBE
2LeAJB3E2A2+k5nAr4Xa1NpA8ZHLjof7l50scQeWC8xBb5+rLk0OWqhhjKEf+lxFBkh+B+6rUDVb
gyD4tHfp+1YN9rpqDG9NPd/k5CSXOrJRts7Ur4tEMxsxK1suQ7zIze2zlEDmsbI/3pfryRl7AiaN
9CRA4KyYVEYnmxg3b/JdOr6qyU6IMvZJqjtvCnLevlYpl23W4wsKU42ubgoDCcZJH/58bVfWOf4v
6s5kR24s27K/ksg5A2zuZQNUFlBmNDNa573LJZ8Qkkti3/f8nRrVoL4if6wWTRmV7h4qqd7o4QUQ
jvAmrKGRvOees/faVcdEANvbfW1GlTf39tOYObcXHerlC/LiW/BrqHaEb238jFLTn8LusSBFbWWY
6vjY1tqNXxls28cM1YbQ6clMfoJBmuj5dYKb4hTEs3TDXJbPTHPcMnfki72o9PoOBpnZY0PrTYUl
AWc6pgny9uYo/0JJnXj/+lkRmOdfX93mX25IxFMz4HNsm1Jawq14e5ZAg2ZDpAGpwZvqbBs01hAZ
zWarSLq8vQhVr50R7QSWSpthaJyzYyTdvTFxM5o4w4wVEjcQjX2J+9ZG8GdFmqspxmPfRe1tp0zh
9Sw/WqZs7qqYplzgR1RfNdueWLtVm5YEEaGk38sh/U6eyBllpnKUHVvZsWYiUs5EP5cxyXhliMb6
AmOZG5Scg2bs4qhPN0OQTtc2VqKotmGDL1+KrgMZgvrpQS+pWaZxtFGRqpIwtkXBudwLRqNGNzXH
2X6Q2rcoBRutFCEK7aJ9CgD8wWDIJA1ENSXgDX86JE+x+/WBF+9Ckk2cnKQgq5I8UJY0jv3bA28Y
UydxVqUry3Zwm5iE3YAlKqCOGxs1G55jNSFhA4HKOs4L8+TDKr8L8+ZzLZL6qlZRdMUI7BBwFYxt
0FrQ47SCcyOtmyCJx7s41hLu1exrRY3Zc6EGcl+1DpY/frqIry9fiHqhjaAFX+xJxzVk9o7+CAlo
ywBeXatNN5JGSiqV02U1aiTEZoMY5pPGLpc6mH5MWFwFBEj8LrdZfX9wwJRK5gu2RHUkTMde1qRX
qeANZLoSgDSMDCsMd8oUqB4gGsrtsPQuxCkbv6DJlptWn7WWuWo88tk2CWvOj/qkJCDVp/d+DzSc
6LJU1se5G/2TYQ1P0gwYroCA0o4XQmDXmt/YQGlQS5uDnmnNo5Kr7WHEpATpLNjHjT9tNKjEwCSG
bFsgZaR7HH3E+RRCetI7lxZjdtYHm/65KLJz1Pn0OWf64c7khPsmzAOXUMRso1CffGDf4bgQh9xR
TYZzn5JSGlSOecvcETUNR5S7qH6yq2EFaD+mriMg3ZXoR90LoSyV0CmxCiDbzsESJaVG57PX1PVS
JBjgu66jGWN3klbDVlu+vfzMZu7jEbMF4hHbRQCLfk2xNW+61lkhhRVfVGFu2K0WwWrU5IbJU4Bi
YdSmY2WSNJTb4QB9m22hbE3xUBvwnMsGimZnPaNF+Z6TMXJL2h88zAQp8GIyGBQM8EyzaYOb8w1O
yuSuXHxQaB+/AmeMjpfvghLi/6+vLM1YVrYfReT+6z/+Lk1OGm5kkjJLl6rQ1SVY+dXZAwt0Tp0Q
/jgORrG74E2rxRGGZpNQn5J8+Vy1hmMhO8Yaomjzz0kvXoIifO6lrG8Z9xDYmrQQzjJyjghbGa9Z
OMZdXavdcWx76zAD3/TKFsOB1orbwSQooKir4BRWRsYEZlFTd3bBVO3T5ScWd/mjzKBRXb6dori+
Vgpf/eIknTskcbltRDmcolHTDjZn4s6YZLPULsxhNEzVtmk6IBrafReG+UszmHeitK5YsefjhSTU
qxbrWuxAYayG2XP8HnSvAokxIZqc3tiBIVT5JRI0ukK6aB9wQhcryNvX+Cz8k+idhx8+GAXN4o+T
btCQ0DlACYDw5QmJiLS4D2pe5feqqX0JOyv8MkPtIbcV+jpZnIxqyPdtNNNjxgcy22LyGqoDQZv8
Yh12LQlZ6gRgcVxSZ9sKw2oK1YyxoGJf/VihowI1Z2Vp1bWDUnSx5Q0owtZTBW7lcuZfbv9D0zVH
NkwLtmW8YU7RrOe0E9vLt/2CHUaocWvY2emi9DUWua9Kdt2cn428dDiC5CsRN9deg2adXCytxQey
6pnkQerEScy+npjZzWXb2VQmIYXKBPaKnOp45IjqCroDlvmnmKa2iy6RRA5b4dbZxWqzY/42r+dm
mD+l6XhtGoP4DnNrrbHG/aYq18S7dHBOcmGxNgvVIfGNBfRdeTcHo5ZZFfk8tCESWINEdMZcUh9G
QJ6Erk7BV6A1GJw7K1hZoCKZpTd4tfXqVje161HX4sduum6B+F2X6sLoD4GQMKSl9RyYxi4p0Gm0
sBeAQQMhYaCLOFJCZ2ViQbSolar6sY3jdTWr2AMti9CTOIqoNBlWxHojb3ppdY9lUayahciXao48
twOnnYE6KM4fSkazd9ZIFNFyybTh2N782C3UjrIOogHHtGqIQ0cCw71JujLO2vqgDW3fkl4ZZ6f8
k9WG4fny5cLhlC1VEpeUStcML4PqrMK8K58meurbzOIcElZQPiWt+WA62MFCAa+vR5ixUiIzXOhz
CNwWkxCvq3SloWA/keZwvnwZAmlRAiXGj58F2pgglUd6J+HXHZjapK5aGc65QbKKSsdODojgw9XF
TOCkDcqquofDQwwKci8GVC0+8ynvLfKNJuZF4MOYx97+aE9oU3/OlM8jsVueVBMbRb/uX9eZaa1T
uwohYKCHKDQt3dkgKuEcxAvwFNGpld9H3aCCXzKK3UC1TS3LQKNZRt7ckOsDxbq4A1JCBGWrP+qG
FVzVJgK4pP7h/EQ699Eex/To+7DR1En9FIGSu+oXvScR2lBP88Eh9ZHsc5cbknmLnprZnqx2na/P
2k6ned+jcEdjd4UgXPF+fV/XIbO/uq1bumqSqWGbYrm1qwJgzdvbejhoSzyAj7IIB0iqS89KUB0U
813ImlOCavVKesN0N7HIjvZeE0XstcGNYTD99MMPIcrpGJ7apOVHa+iMBz/Nr5zA3vxYKjX0VloD
nWHEYgqmADxeSc3Z0cPdm22+/fWbcd6y4XkzXLWmZH0yHFNysJY3+2qNmpmq0kYiXtyJSH9O0J48
iZLB2MUGopPyuQ4WGFhkVDOkim4nhgpDy7JpUssKUWMzHDRGvjgM2GEHmYMm4QI1xKcb7WfgtkgM
pyfCEapVGmK6NsyvuBWYPsfV84+/NPuWDA+plIAUu21Kfh0EkkqHbEiKxMVtMI1cOR1LSbTInaJI
OxlViiTsYmu0UDsea6ntpOrEpyaCwFv6qLj0CIZkwLTzgY6KtWnHRJzs8T6dGObEOWeO0sp77CzD
WbtAtav0O65N/FxDRhzZWOHA4FKndJjmAyoaMsCGXR+2wG0L2BVa4Da6k5ynBm0A+812kw9S34SC
tnjrfw0Tn8FwOfQeMXz7GfT3eoxL48kBRbdGzZ0fhixfX+qTmNAVf/BGm8nqBZJOKt0L2DXniHko
gnKa3FyMcrVOxzwmQs67fFvCT/vNiW2/3albeKQMQ7NtjQGxgQ7KWKrhV+eCDE3Y+Gb7tVjYmNO8
OOD1y7EpjYU0ze2F2NdAuYkXOpRv62cLm/WdQGa8jnuiRy4UbWWii7tQ13JrRAbeYdQYDcVf4/pM
zkYITHvo2l1FP3Ab55QSmBT8dRoTFEji3bSC2dHfTN0iUmUqpVFc7Sn3wOv4nXEoEjSFl1MC8di/
bXh1nga7fsK3oNui/LQI9ST3OH1Qhw0X2HzQnYyONj+E5A/QVbVMhBK6Xi0mpBNi6pytvuHm5djs
0jFrbuMZmHIyV3COL4Zps7w2GS3DL62AQkeEFFKhNKQI3PoToYS+QQDQ0qtBqz+dIj17GHC/HJS+
YOa5/FcwmMI1u664m22WnPykm40N3imA/BLMx9af13YE6yPVvoeN7CjrYprxqLwc/3OU1g+/vuYN
Aine3MD4nG2VotQCrKxJklHffs6g1qxUFunXUf8wGFb/YyfD5rt0WVN7LyKA6Tqb2Vh0SfjB0kMP
5OP0rPVwFdr45scpMUR4S+K2p3acaEsJk+PQG9WnyqdNkKVEdQ2TVX5CGglb/rbOrPRzmvcvs2kn
9wqZpodylMYGRsY64Cb1JQjI2UwMdkbs7Ih3zl1lNoLz5Yu9LLBAx399FNiA/eUw2KDxNQNhsQYz
z3rXA6XlF7E1pn851BmqOY3KMe71+bNMobH7wXNOvMqWMKSnqeazwQwmtpaOAxZOdOmhlixgF1C6
qMRvryJm4Z+rfAeK72zYTf1JhqxOaSqAkoblxzJkQZ6yaLq5fCFiOD2IcAbM5X/UsgJTIP+hNtTf
rRl8XL6Z//wp1V6DZfppyOsEXQ2YK9yTxKUuBUm01CemUB4YzhVXoEoyJnQzoi36hVtyiXdcUTYj
PDjIOXJK1D7AtMK4Q7EIVbj4PGUITPBA1ufAdFZiGeO0ffSxG2WC8aN8Gaq8u7YM5Y5hfXLKR/9j
PxMLkvL5nkWkdLu0ZWXHNNqsLt2pKHOKY5MYXw19BnJiYtxGTUkvPi487LfiqfINSHkmjqW6rqHc
+5187AmtZgGCio7D1NPNJxoOX+vFhFoabckakuOsjmqYSqgLD72BOYSL3CnXlz5Z3xpid7nsxdTq
Xrq07Bj8//gjiR/8EHSLKSzOb1ryIy94ZOIlEC7B7fS0EfHIOPjfxjbzmhRHal2D28AV3RyN5Qu7
8+aIA0cOanKk9Up03oVrovuFtctyc3qMzMz1yVj/4bcN6mS4u3g651FeO6Nx5ZOqfu7rwD+TIkIf
MmVI/eMxktG6VrO4hon/VKJ1f0Ivc0YuqGwRmJYbKBrhF4gXpUN6JaQsFFFBTgHWPej0ax8J9cZa
39leKfAqO0be35SFOQFxS8WhNM1uTzoUcxb2L4U6p7u8C4O1UlsPeTEVt4aRttuC+bxHQu99NhXK
rWwtxEZVe15mVNB/E+egGCqTm9ForwoLSeI8d+0GFKlw5QSfFcpP6rZ1R/x3ExUHgmUoCE0rgLGJ
gVeRinou80r9AJ5i8GRvpS9mjoT8Mhnz1ZcOuCaMxKT1smr2dENOZ3+e/KtggP8pZGDs8kbMB6Eq
qznoi5eW2xbGhOmDoD6+amCbechddnkwYT6qHOMphWW+qZqKuaYJMWNiV6GNT9Pk1xAWqT+MXolB
EtKBqoz6e65zOJQcOEhgCHiOxRZ96Zdgjq/A4LanRqrtLsGzu/W7YPDIxCaVbFLR/VTNPjCT8TxE
sGlaLb0zIPyB57LuamEN7gXYGstsOvygHQtb5cZgD+fcV++COHL+RTvWJRnzilk8FISwdcmQbgJS
tj40dPZpR8M11Ngw4Wjx0xFmGADCe7UX7e3lJvifE/d0jl7qoim+t/9tef6XopzqCJPoJVTp39/t
vhVXn7Nvzfs/evP/NP/98uvgW+F+bj+/+WaTw4Sfbrtv9XSHizH98fj/+sv/31/+7dvlUR6m8ts/
/v5SdDmz3btvSHLfhjwZVMu/CIX65/8s/vZQZP/8X3/7nH/92039z/+dv0TlN4KhLo++NIHQrPyZ
E2X9IUwDPbxpMsiy6WP935wok98QIQVKQBgMS4XGjiIv6jb8x9+1PyxVpTYnXcqiMa5JHq4puuVX
ivqHqhma6fCPzlySKYth/0eSohjtvF0RDZ5ICliwumYwZ1OXV/i6ADRsc4YM361yEoGhU6UHeBdH
FUZn1Y6PNtcZq0O/F2PF0LKfbmh7hczcw4cpttTVVBmkQWjqrSEGxu6hudMboCAxAU045MpNgLZn
oyeYQ2hNKmmYb+q5MvkDuUadDb0kt+/KsrkKfMbJUwJkCTlZwQ5sRamwsQfn1jzIxs/3CtHom3we
yK7akzTjJcSnZAvcLzO55gaS/WYQ5AED6hWQIaweRblDUkYQ8kymqY74xAyspzRPkaMIlq+BwRca
cFwySow3jWQDKpJga6PkS4MMcwR3TJean8/wvpz8dG2ohDQbzlXmmDeXJM+EtKR1FVcvSOSYQjTJ
966DpG9CoqlzOIjKlK4gnLplsjSxUTaKwGrdWjr7sRv7XVAv89Nau7er6rEv44M/4PGiPbGFBXpt
Ii10dHVX0BV1dTP5LCtWRM32QWfWvD3weozEo2kACBhc+2xtuqTapzBUmZFHi8QdgszA7Yj2/29m
e5he3p8xbKAlJy0noG3q6vsG+ZQ0eWlanwgz+DAVIP7arE/dSLFxhqUGycY6AsUAZOYC3UU2uY5r
SyJ2oTc3JqWyTrKWbLxJ+VAqdrzLUmK2Uxw6l4NaJ7ogniRBfw4VdM0U8SYV9qmtyAFQ9Aqfad8+
pkuRjqhjX0y6vhpxZqKlZ5UakJkx5Zu+OmX2lFjlSUoSEgI6Zqtx7LyiYc8y8TmRJKngrlxSsPpc
JWN2Wkc5kjextKrqUPskhHmeUiRV8Qz3TbcJMnHweBNrzXzXrTrouHobbNsGOQmkvUMWAgFPI07Q
rITZHVtHP0s9DeQSablVgvD3GMPSzCMWUSM8TXgNV11gkWBKw4wQiRJUtN67/gjxqy+vC21wWIub
mGGnvq+aqd8pGqdgN/LoPReTL8eXLiuP+ZwfQ7Xdm3X13EUhgxFOm7aBVxeyxq6M1roOU/ts+wmo
SNjMWBsCyB9EgZQRs+hk+l4GYFGsbmsC9DmEHdd4VzVIrkW5pfUzuX3Y3fGRIE3tJjrBRJUa5dex
8Z1jFiOlcwpJmIRwwPxBcrSNbuIDJ/woi6LvYkhHJO/aM+qawi0t5bnWsN/5JmeuviiQqfRWYzIQ
hTR2a7vHfZjo/YuqchkMfQoUIgoxH0TaR83k0kaVQjhOXiBDIEa3q8g3tyz2oCbIsDYiZdhKxzvR
kCxkN2SXNNPRzvLaCxSgq2qePcWamXmo2yHx1u03XbTLWGS5rjtAtGTyeV3W9TtTVb+SzyZXIsTC
nMjSxvXS3dGtODoAtNbBQDx9rCBPZCvw7Oh0zytFgqf3Qwz0OuYIO9A/mkN+eLXI3PxVhKK9HZXa
Kmk4hoOAAyGKw6phL79/tU03ertPA/sT+RjnIIYLYCvWk2FaZ7XF2zchaBQpdm34TCu1D79fLp7/
xKrhv1A9wIH+f1cD/6Puvnx+vfTz1z8CIhXT+cPmvGH5Z5vJwm9zFx2+NS1ruMUijvXOkiz7tBUd
lU3on0u//oepYzRRqfSWIa2kHfOvpV/T/xB0adi90n6kW6PL/8i6/7YdwHiN9r2m0/ehsclDXdoF
r84nf5jGLCtLy20aiM0AkbPAfOTM99Jg2pHF7UvnadCdp1dH5yen8dIlfTUce/+sl7nCq2etBtlY
hoW8KYRCocVeWfS/uVB+9wzvrpNsCJs6NguLTBE2cNWxZ5f/6/ewzMb/8h4MndEwNwPVeS9JmsA/
oR3gPcxDtca1tRnHemcb829aFW/7cv/6gF49zfJGXx0q/Aht3xk8zTSSzj4+ausPBebtX7+Xt92Q
P5+EoSWNEsPR3zeCHXs0cdDzJGXnaZkXzy9TNqygq8a/kXpQHfz0sDka9lLWUaR0b9+PCsredpzU
cvU4JppGXS1FHvwcUAEEaOT1CfsWslaEzWLbmOo6Q31MHFqqvCjBiwrNQQfgmw1nn1x2LGJt1WwH
/aOCxaszUDzP7UM7wsK3Tm1OHuK9BhxRGb9ZGlpzWo0W28UC8ZbGuCiZWKetj6RhnxTgtkvzOJxT
NMfwGb0xlW5dSvjx3ycMVlrXuAouwq4bboQNYqGc72U64LLwyZZEUNN0W9X82rPSJ/NHqOEr/1S1
7TZhRCunfqMaNAloBTXhesB+ZRHbpGZE8GFfili9WudmzG6F/b3PFo8HgPPmXPvqacAkvsz8e45H
QTBAxiwSEuGIVGYEDJa0JGawxuSzWA8V4Bu7cIWheBOOjRqBDOb3KI2h5xF70Xwt8g8GVMMYXz2O
8gEcQMxEqcN9oE4E69UvOoLr+tyZNEueg+Q4o2tW+nGjKoqrQ29BAc2D0gml2wsiqJP3FhNhRyXW
2TAjN0rI36RBpIh+VQJDbMEXTNp9S+ZmoX7sjYSxAmaA6jjIF1lSngPnjfNu58v1xDh0tJ5FcZvK
xzH+qAqCprHkJZE34O/wp47gNaro9loAwEkIWtC04NQ2KX7wj2bSAC5+KT2DkUHCxj5SXpDArZo5
WyeIExQNdkKFPxmAblNNbp3S6ss+YsnwBsW6KWL/Sqb152G8NQOQESm3Pct4BBvDNkfl44pNF3jN
nZGYB5LLXHyvrtLNnFSX4G9sIpjDY4K7iSHiBXGfOZpLnJNvupn+rdYe0V5zUz2MXq9GV0HSH5oA
PKbyUIOxmGq2VWwygtAV+UkJpFtmhYu3oACRq9bGNyMcXXCMWBm6o8Inh0Bx2/Xlrqu8UCE0LKxo
YyG5QEucVDEAqemoL+QiLBqRnhy6fnYHeg1l095pNcNStXsoC/2Y4YKoP+iZvUrN/l4NuiNJiLt6
EDdYPnG8U+wxzBu1YsfZeVDaYs2AeaP31UHYKFma3iPdnoZpjElVoPDJN1P7FJEfnydfMcPv5ADF
54uMx2vVR+FHNhq8LRFtfXZUjn1i4L8O0iZbGSTDJSL1ila4dWFH7MeUE6EgG58kkQCktsUJr+GF
kg5cHptPpnFliYqqij4ZPcmgWnRVp5nbLRSLAaaq4otNxskFx8s1KcYTZziYNZkPbjEFn9U52VRM
mFHvkW5gHeF9kLoyQGaPmNQpmxo/k4LxYsgRiyvfrbDbawnbXAC0R5r1H6y9kuFZivUzWWTP+ti1
J2LMCdzRNk2nPw95forAgNgZFof0nrjAvgAHijjUJGj11hZc1/2Rgdw1fCTeYrgTDA8QpeL1md2+
SjfWDGwqw+PSl+sR5+HQty7v6zDgKlSBIA/ZbYIhSfjbklD25VGIpT8Y4/3yMeTxlUy+dL2DHgdP
XthiNA7unFFden24YNlfAVHUCS6ijR2d8U/8Zqn66Zpr/PvW/m7NRdqFK8cgJAAEcK/vQ/t0WaX+
cxpW/4VKTwa0r5bzpSn2rybT0kv7x99XddRGTfi3D1EdRPnf9k1KR6p5XY1eHuDPelT8oVuqYamg
wwxEbbSN/qxHTfGHLVVKABsTniGpLf9dj9p/WMJhcqRpNJ2EYfCrP+tR+w+D4hFTNVMURxqa/h+p
R99tcKREbmfalweiYBbMZ97WB+QO0uttYwAFmfYMEPzbOFj7xCRIOcKxNmovBoEtI2GbSl9+iJrq
7tWh+0ll+r48uTw9AzLb4T3qpkPd/brccqh3aWCz2xdJ8Eio075hQ5zbzsav7T0ky+tfP91lv/a6
ilyezzE0ZIYcVZve29vnC1uTiIvBxICYijsYhV2cgoVwDhBV7nREjbnIv1W1toXc7TELPTV5swOJ
59mzPM+9cVQ1/RSmRLLo/kNkt3dpb5Btioq9rIEUaee0CPft05RA+mnlVQ2DGftkhER9rIRrpdae
3bE7+5E3YQbpc+cQaPWJAIeUIKEB+UTX0tKJDgRujNb84lPYkFzQy+CWUD+DxDw99mJmEcuf64kg
BUfdllm7Qze9AXN/kPmh6WNP01Ewpu0OKsWdhYCzDfaFlt62s3It48yrSt/Ti3rjwxpKWFj0ZUhs
iUMSfmySETIovHgetLF0btniSp3s71P4O636zz55AmoQ7LFfYxa+/P5VoU292jV5KBxXz69KMbrk
u7txc/JRkpu1tv715/7zJ5Ok2NncMM33rTOlz5PC7KXjJkAtHPxxWJvojx2jpHJ96Je/fjZ9ufP+
5Swz2WNybS3N5ndntRVHUnaklbixau1mu4fJqa2hwkOvZM7jgGinju31zRycUx92kKUe6aV4aFye
gpY4yMrUTtKZXobZOE8CpLfjfO/U310M77c6l2sBFRldcibUzsVM8OoToHdSyBy1qjsRB5ZxupBH
8ZDLkIDf7NNvjoh827z8cZ9hf60a3O8sSUPl7cctjBYRPcmOMBqzG3OcKDil56CXzwii0VEbVma/
DZxhQ0TpATjzVafuYJBfL0pj8OO72O63CKBdLS9ujJD/vRw25oBSsYG/ZGM0QBfcTzsfS3PAv71q
uKL4llQB5NfEo2FGPS3XBBatHWSuNk/UzfxZI1d9XVDngf8COEknCMEvaTzEEulZh7Wf9B0/3Nnd
sJ3yAORpT6w9LSdqSg0pYTiGm4qgAaWm0wqHq9UrcCwfO1p4cjAOBmqauooOdRdu1PFzJT6hE12T
iwP5eNwhWdkA2YP0F270adrl5KCyo/GmHOCXTtjUEG7McjjaGGBhGXtIu7ap1W+5VL2ZDHSjbPcM
i0lOkGtQC5hj0YBET45yO5bPEuNF3D5jtd0U5O1YTbDzr8yyXUcixtIWonYMiErsNn0zbhMV3g/Z
EZRFdpeuiog+m+Hf6YB9/cI/mVa3j9FeBUO8Xt5OUINiB+E6lOY6N5zNZATkLkVuxmhRI0Mu9Jo2
+BhMzp3Jo4YxJRtmB70PecuZp3Q8EscKbeVGM6nR6DrPooUNMbkJJJ6OuDgg8PqVJii7o1gfSEZd
0oHjHemt1boi5Vap4HiOVnozTzryb3wpmPjVAn0ztKNMQTFXWPWaVgstXLynwlEfUj9al1Vz1DMQ
OGGxgiG0LjkeSg9Wb4w9ptLunCnbLGKDxCcQ8/M0B9IaRLjbu32Ux+ug66gxwwPxzCdNGa7SZLyy
Sz4p9j1QTFynALq55u57oO+E0BbCVCMYiHLSlNOudgSoRgS93OM7/GqdSZ4ZAfM1n5vZgUpi4h1z
uBM5bjpKzgCwWm8/lm1LavCSs5awahheN3P87O9OkHplADC0xKhLS4Rw8U0HCKoLwDd041UVHP2I
XUzhb9AVQv2MPZRuB0Ah93M+XGVRfmPX1zqZak1p3Q/Dsi1sj02LgyVq93kXbJZ3Zqcq9KrRDQge
tjDvck1MIazQCVydGnpadAMAeBcF8qBbixh1cgP+LyBBhzoSnua3pFijgK6D3a9vKO+7QQxAhKla
LOGqSXn0Xj5VKKNACQ0i1NefJxgDxpKFRzreb57lfbvu8jRk9zHtQ6rlqO+GdJrTxXiSI8fVtJ6t
Ctt+KbyO7b5icuTr4A4L56HleSX9m2YIKP27tUWnfVbym2kctstRceiel7GKnlqQkMIMJpC0EaRH
LOpjENJhmL5bgAjIzfbaMjzQf98JTQHa+EnEHzoc3VM0botc4TRNToFMT3jYNjAQdsEgDpNKFrtW
X6NWuyMffIM1dA0T2SX6c5t17b6IkMOpPgNvQXhesEMrzpgAOj0nJ0brG60ON0qiuwpW/18fvL+s
uctHJCQNVfpOklr27R1ftxhWNQrHTi3h8QW5W+G+DQBQMXNZVB+/OSNoyb5fdRdhkc6z6RbjQWZl
b59wCFHyySZz3K4G+lQpG6y1W5URHwmzegWoPBLnaXZO+TDv+FxOmFs25RRi/2iv6ZI9MhfhEW6b
sr12iMsdQcLVVEi66I74wzfLTUEiK0W15sYV16Zl3euqsum52dt0b5efjaWzgnJu4aC/vFvuumkC
oKxJgGxFB11EBwSMLlbvjZBfUoGDo6qu6RMf0rJFdIKSNaeBFioEbNtrB6Is3bADmQ6rWfcmpdvW
SbnfKFl/XG4gbOv9BvVQO+9CEd6aY7/Oknqf6gN4htRbrmEYBF6ZDjub1Ntp7I4d0y2wilth9xsT
5rRB96CDZWsz8wlNFrQww8DC1GpiAxyvl2aBUg8b39cPBUwcVTb70U5PlsZibdQ7gMXOYHrNGB4s
PQANL86I7VnB+H5BWF0qapT1XDkzQeDCx0VehJuh8TfLQ+fTglJk6pMEW7gbXqrQ3gVF2qVnaRF8
y3Gwk/AQJeGdU5CjKwfe6Aqboict4rOm2bVQwMU5//Ko2iTPzKt3Ioy3oiVfth6vxtj0Wj2+FYbz
VAT15zApbqTWr5W90XdHq/9U5BrWbF5CNl7FKsLIAi5F3V8Fqfm76+Ev9dZyQSwyZsfSGfu/r3hn
22JVUxWEjlJ9iRv9xanrzx3CximAv0VoksUiUOv+Bpztdcjt3Bydk1WAzjVA3CfywPg0N8SVY1af
Cw1SQl5BmWY5H7Vug/KedHXaGpN+CO3kk6B2KrVobbOm++r3qGZpTwbEXY9tgQFWE16tNnuCJhl2
knebhJt8IRM1GchaQUcakSetqCI7Lvf0nnUFqYA3KjlMRpUc+edWoq8KxyN9m7BUNnzaJ0OQvlEG
u6ZoiR6jNsEnmrQ3yDPWsRqsplB6YbK4Mjmx5dof+i/jLIiF0l5UO/Vg+MPLAifGy9Aq50cvA+0L
apSf7DP1n9wcOPiU4pppobtdtB2vtxshYW1pyrDcXQ50GbMwjvMu44btt4+Eh5COLGH/jbsWKDHu
owfDTs8BgroMw8eldnRrhNtRSeYYTaS6Fme1mXcjidq/vmv+bMWxNGtZ0nRL+yEbeVWUFygExyl2
bHeo/K8adYoeZ9xeTDglMFThX6RsH2KR/mbLIn62oOKmtwA90lhA/vL2+PRiwl8b4FLDxktcVebZ
U3ZK9PhACNwa9jXU5GhjJ9imS/5lcqygd7N2S1UkHCbLNNxDB4wWy04TT7Bnkmc/zE5Y+TZdHG3n
/qrKuj0uiKuI5CmLm+Hg0IgkBQ+j8Q5H3EYv9wW5FEDZ0G9Pu0abdiaCZjUgNCuZrxLBRlVl1R0o
g9TUW86ZXx/6y9jlzbaNC5TejSpw6UuaLO9XrHZQ6SmS5NSH0V4a6wA4vmNzp4+HraXiV1/OBj9e
RyrVGPx+DGc7/maXGDEwaL6nXOwt6SEOJWnm47IEJSprXSDP4yS92aJUVkgfieJDEvMQdIsLjOh9
XKzalPtzCpYp/xZp4HCTfqt3lPXAnwuDZWoccOrB4u8JQ4RZgOfeWw79UjpCLHXbR50ZhcKmApGc
q4Klw6a3ibjqSK1zGZVTgmWr0jguXJrFC0e87hKbkjRoRqjqB/hwetjuRdDuyXHfpJQrvz64+s/K
ARYybEsWo3ShvyuliM+K1coqHBdHwE3ZclfDpAmCjldsQjVwYXhxkGcXPLCHcPnWmuZdPGanoou5
X+jn1L5HKLxCpE6nuqRdzbm4HHy7oZIO5Hrg/mHmz8stZHnfv371P7s6DMo/PLsaVimx7G5fXZVk
BIWRtGOaFVGwyVC76Pbojq3zm4t/aba9PwG5BmkIsiWne7D8/tXT4Cacx0ajqtVGKoJUer4TP//6
nVxoE++fQ6A4c9iTaxaa8LfPoThVnYwITl0YvTiGoSwpVIWTQSeCLXQSHQpWFWRCm5prkyb4fqk8
ba4EJQ5WQgjSe/PfHN2fnRqvX5L+9iXlJS+283lJHZl/YMqZQhU3s2me9Dml89ZvfnMIlnv9Xw4B
pC7B8PUiFnj7fNKsAr9VA8cdivBO9APQ1WTd/x/2znPJjeTctk+UivLmL7wH2pP9p4K2vMksX09/
VmGujoZNHc4L3FAI6tZw2GigkPWZvdduOKnScD3fTGVV3EyqJK3rNkXrMKfA0jBa/1AQ3IeNvz8P
X9N9bo1kdH04b+bRfpd3gbfyGSPMCMChjtZzARCT5e5OHArcFlnvwf1apYJirq9YX+3//GoY80/5
7VlYBqQV09C4O3549UuBTy3suOOgq9qzEAXoOlxKBhy+DyiRi2Es5ouE/6VdsGBraoja50/lfEcS
Zbsv6ve669ZzgTAf3ha4wT8/xf92TwSe8L/P8MO9W9VV5ekxzzBgM2el17ELt2X9aYRbXrZMkIh4
n3vsP/9Q5ui/vy6MjTiyGM4zw/9wYEWjFK5DQb8KgIWjMIMy0q0teWznVpnU3vkdCTj1QUox3WX+
YP/D8v6uX/3trZltY8zFkTywv//1QsXl1FmT5Be/D2lshjU6CStacpi7thHQL8Cjx/nz21Y9I+sO
LF2/gMZXhua6jXayidhmLtP1VBq3ucj08/xzycXkACl03PykfN5xrrsWj1FfxSssXI/3qtrjNtMf
G1wNhZd9BmV5EJ199sa9NWp7XOZrr5lPX4Lm+e88PJsLPEEd2KTNPuRqRqW5Eizi514ZkPxeVhsa
gIWpxDpHlTgBWJ4v9oS5WZ9TtVJgDt3ON8pNYlFuzVUDTdw8P7MYjIJJX8xlGD79/VyTmFyFVVvs
Af6YNDIBLYhqhk3DMnU2HwSNeMFW8S5z+3CfHxrB41zuz826oPqwEmcxN+Y0OT1ruqSb2+RwMY8/
6R2WROpusW5A7AXq2MeXoH2fDwLUDwLQxRjSx/HzE39p2MnGFjoL+lmmDg6Ru/Q8JxP8hapZoonB
08UvSwbEPFsB27nUWnfV13jX6K1oQ7UE3lp7Gut9oDMDTBZgtw5z6e48RxOu1yrdOb138jh/DIe5
vjB3Y0fj11JpkUPcUYp6aq3j8fOa5zlSuI0GpkAM2pSz1IH4RzaNqxwItenWc0mQ+jx7BpdO+j0b
BEDqYI2LZQveYJNwfTU5FwOTPUYYG9kJJns/NfAk87/lcA5Ppdrn1nUu1Vv2BmZh7ebOIUyQfxLY
HlrQ3ZVgLR6vU9C9xihYK/VrBQlbwoNrujVV5cok83e+qRTMMu2s3QjNffaUeMBUvCOjm83xVsWA
SCoL8lq3UW6/mNvYgMXG/DaFNA+yESsWFibXRjv5z21bfQ7VU+e0RyOmMaxpVUrznDQ9ql5qIf2z
zLnqJ345LjSQY8glx1V8y8b83nPY3AOijmaJZ5dpZ5fNNrpmXKX15s+Hyn0G8fGwBWyFE0rzHYgF
Hw4VPTDJVkKAtmq6fFd41q6DgpPpQGQHFvxxQZ4QFyQlpWbumj48yNo8OD1rpHo4mA6Vb1T/oPrE
qqaT3c6nKKK/QxOynU/eeRQ3D57+/Jx/m9xTFaMO47nCN59F8L8eQrUnBdR9nnJsvE+DwwjsWY5c
Wcwf58lgg7j0zz/Q/G9lkKeh3UezxHbo47FX66X0o5BjT9XxtlD0A1Gxon97t5ip15SOmWee56u8
1ayDBn265kY5z2LTRLyaTLtTRv6Zme5KPgV54J0EdeTccoS4g8t6OZK/ptz26KQ9mHdJm/GQuY99
QG4QjvomiEBV/whV/tcL+f/36f9g7fC5ov5vLedW/fjx7cff1+fzn/9re274/wJUhD4N/yQXAwq2
fy/Pdf9fzPo0k/U5VaxHp/y/u3MLHwcSTw1YAiJ5Vu5cXv9vd25a/6K1ted9/L837nfHzH9mCJhh
/u+Zwq9rPvycrPcgtKHH900NQt3cNfytXLfMTs+t0BFUHyM6dFDBhEaqRwtVfeBTMZMunK6jAB6C
Thj51ussfVmPxbMCos5aqSCkfMDNHJrAxXTuHwp00jIrhmoXVQZj05lH617+9uLe/jpq/o7V+1DW
/PWkeTEda/aizy/Er0+6yLRa6SP5YrlpVhz4/dUskG7RDS6s8Afxbea6Cm3UzSSzhezJFuU9AS1q
d//wRP7bq+eBoNL4lPusBT/UnXzwQr+wA4FUhjiPNBwHojE0tYHjgCHGsnbg8n76fTMuhR/i+S4G
KAb+9PPPT+PXodxfLwftI3M5eheK3w/vYRAFfQ2giriEClS8ksQABuKsgK8urZzc6j//NP0DWc81
DEPDl0RpzxoUE8fHORQqoDBIsZcvcUW0l6oBzx5YX1C2X5Vo0rXOVn9ZkP7xDAuKu2w4fiU8KzhN
YLOOo84F4GgHwpbfIneFFD45kj9CbJ2uFm7WY0ZFB7o2slHbpdhaILEjQwyGRVXr+l4XNo7KfAqQ
PeHNGeLHTpPZXqVNc6TMfdVa7K+FlCF33dRbAvqInzRylEwjd45xpW9GgWFojoruZAt7JY03eu25
0PPOqoRsXxJaVD3l+TQ+9wQReQUBk7UXBSc781+btrdWmZ7fbKCCZp75jCB6pt1xDuLIwSKOScFm
g9n9bGU5UKI8Jlx7N9k32z4ywnMA22prFP0WtFcBGHhOWXDBgiei4HlNNpC9ID2QsD3zw84JY56z
Grt9kBkNvK9hJ0SLk8TN+x0waSLAVL11gnG65Bb0u1Sm/jbTzEvTs7Kx9fiMAxW4+6IVQ3SsFQrQ
QpGzahc4lSjXV4MTPqdd+ZxZ296zoq1tyfdJGTASXfstIJgBAEj2DlJeLZ3eCVd+WHADC+Hy+WEL
YD8UHdlRnlykrUz3miGts+WOx2aGFbDJZawN3P5qD9VNeHm8BbdaH3y0wgP4j6MUYJtNt3kB9Bcc
fRVcgpLYVX1stIOyrR7Rm51fHJ/uLNU841C/6dXYvlath3nCGNHF+uMT2c3RIio7WCy+8ijn1XPZ
29pl6CrjWArj6Kox2Yam3m/T2ifytg3ijUmrweQdo7GVhFhb5nz0rkAnKMLwU26QH6ts+2fg5x1p
hK6AclZ2u75F6MKQd3V3gzazJdTqxSdLb19H3ZMHFAMVpSrJahoyPDjJ6IX//KG7j5b+U3T99Zmb
J7/oflBc46L69cgrCwBYcZXMlHJ9bWXJvjWa7mhZAZkH3dbFTXA0PdY2yn2Pq1IstLwMLl1mPPR6
uGynvH/Ggb9POj++Bc9VbHiknC/ckIdSaey2yLpby2etBkhueuhXhD9pOzLpz14B86r1/qGI/DA3
mH8fwCszVtRxrFlf8mFuoGmjFfV1Gi47qYqVFYGVFo+YhuFBS5rCpkaqacT2XvTMDrzu1LtTuRV+
EGD+Sf9B+H/fWvz9xUWPPw9SZj8aUwwm67++uHYKbK0XBsvxoi+ONu2YOZj1q+eE1h5q0LSKoNss
DFn5J8D8iIuH/MmYTdVeVCxGLgSCAQinPEOE089em37985v/oZhk08LzQ4VD3oZnIrT7uCmGvV04
KCzSpRx77ey55cME5G4dDdLd3iEaUQOqTcXe98iZ2s392Opr1e/arGs2Q2WzKGvZFHpMaq5laC2o
0PXL/SEomEMKdAe7+7dN+Ro36dY0SiIbEhE+Yhwi2kgRluH222Zo/X1MGv02t6b44mruccp97xKj
P/3zr/xhxHf/lZluUZzMm2t88h+aDGeqsE+YbrwES0mvqidXJ4CJ2+NDS27jHBsZhCXndh1cvJAY
SH924M9/bNCnL13uf8rRRRTZkD38+YndX+sP14rJcJ13ZNZDah99D4GSRAUOdCotVJOzwCN2SdRw
kOZE7GJpGGsRWYB6+2zaE8sDyLcbbk3xmVA4tk2BVZ2iaZxObc9RHQZOsQ6M2AKj6FlnMtDs86iR
v+EabrAhLheTw4z7nIb3BFk2mIZ0QMMR248DDNqZkgi100e6rLmqvDSDe/zz76r/2jbd3wRmRzp3
e8ZHNE8fDh2pLKseXBmz60BThAdx65CXuM8NV1wzB1lSq/zHSPY7IyTJDndddPSDT2lurlpwdSeB
EPLSDw0bYNb4C12wIq312PsHQaQxl3u/viW+wX+wIvu6ZkOO/fXjq6XKSOrOAXKRm2c7SNWT0WTu
ZegZaVlo+k920g6vmkyfOztDJTTCVRBS/iyZ1z1YxShXU82CwraLlzjEy2gG1Vc/TsgJzZp3Gxq9
YXyNpG4fIW5v//wSf2im55d4tnE71FKcPSz+Pzz3JBh8QmUqMrGY3G884VjrSmkZCbhzdZQg7tZr
v90gZ+seE/Jd9rGoQdWYeJmj0tkEhQ8ieMi7VRGAow990E8FhumHeP5KhL1YZEzjd0ZlZGdZDFTq
HfFS40COnZY//vmX0X871flFXC4WqkKXmpgT/td3wiIRWq9Cn3eCZOmzh4VzH0SKoUQfw9v1vWJ/
B3W4ZaQtYDRsEzZg+85L40s+ImT1U/fBBB55ASjItt0sMXbbaeRRbWlHyBrE0/tf2rR5jKJuurQA
kZ+dLJBLzyGOg7/5qiWRecSZYx5Tkrzws/bB6v6tE1Q/kLcXR9zRxAlhV9hOUfkTj7y8KQ0uaVlc
mZgz3RvCUzAa+S2ZVLByQqNHFIf4A0fc14Ao30kI57M9vPbEoe9sZHsbUzjJNay7baEl9Q4Lxam2
GI8BQcSojiH8ijoAYoRLyOMWPBsu1F7Prqg25S7jtGYNU8OEb1KijSPjVIwFKR0QC3dTEXe3gphH
Yl3JhyernrGT9PUnPAygy59YMOtPQLUJigrKU4WS6CEAUAnuukgPeRoUT8NMvy7H0d4Y1Cb7gPBu
6ururYj6c8jRckzLsln7KibOQ1ikypTfo0jvL4MyxhMRsqTxxkWzc3NfMTbzqQxoco9Rl95Y8eDz
MIfh7Ja6XHH4DYTLMu/qbf9YjJFg1dBzVgk0X0AVkxerluofbhG/8XjA8ND10INozPwZrH386JCj
mUljIHvMUN2+L+Z0DfNNJjH23LQIwbuVJK2OvsRPPTu3RNRln/SJUN3GyLVzOUzBLiVYa1HakKr6
os+/pFX4xhTb/hYqYk4oun8KlmRaUr0oP9xOXQWsqgrHYx4NziJvkolVvNbu6jJ+sftW/1wYPoav
rLMvkOuMBzutbm5+GYd0OmhOBwzs/mUkGzglqGZXXa4xfQI0cC3A4Cx8Dc1C7WcVXCBaco604WLQ
7V5rwu4W4xT476Y9ZwFPtrGYnBn8VFgHrw9QOVSAEBfUb+n6zx/qO0n576frXKrpGigJbRbaU0j+
+pnO6jKL9UFSUtrkJnKCcQU3Xr4f27C6jrmpLa1Ut07G/BBZzKNTR9PXjbBbpIIlusxl1RsbR8+r
wx14WCUGGyKTpoepMHAh/VtlEtQRtrF/C9HtiAHYTg+CDfRreZoS0ntjZR170Y7nTjrVk+qlODU5
2c0qTswX5N5kj+jaT9ckxas1++DNCHNrLQqQElkVBG9FVX8GYqqw4VFf/vnl0X+jY/H6gPb3aZNR
gs9+h19fH4r9wZuiiBmAPsEow3aPSJibX0OOXKi7uOoDK9yQ0qu9KM/+Fg9e+sNP7FXplT1NM7Sj
vLHdayDluOdztchyMiUrWWRXy8mDlZ54xnM8um9ChzumGjE8Vl6Rb8xgegon2IapQ4IPplKqgKF4
lAE/0bMbb5vp+vjkBbcWePT4ozJt5yr63n3AzNZfSObY3L9Lg+aL7ZOapua4ElyANGfzq+rEgb7Q
Q/NaREl3soEkcNMh0FYLO2PVe4GHjCBynrIeJRliibUBFZVCXXlfzKh6KCyTRHQVwnrGLWW48cPQ
51fEo85OG4jBqAwX8FnZx3uWLsTtKqbI0mkr+pCRiCWtJQu7J5aMeNXqnGs6D14do53AK6B1FnwI
zOr42IFQGeQBxynAB7/vCxC+JK/GhBo+BJyAC7/3q6+62EVD29yqrAxuYeUm6LjGvY9d4uxUsToL
hgciyPW9ryx5NugcV7UOT9QC7L6TQts0WAHLyvU4YIJ2U80vjz5E/nqKrXZTk2r30rQWmHXLefIn
rKCmRla7oHWVrc1FLvXnJ5GUyF5yYT+WqXIe3QY9Jc0CwoqmRQRVJ4+iidVT0E/ervMKeMRzHADV
8UhGenaPEVtoRqXOBjyWByQgx9IM9ZeI2FLXqI+u2aAKnr+K+9rd//kS9+Yy79cTwKL9YDiI5wRM
7kflQOb0NYtE6H6JbT9HkDRqWeSnKPWrXRlK8N+RdRtScBh6RS6s0Ni7Gj7Idah4P3rNAk3VFt2m
SWxUaVN1dKKKSQLxmyvS2GcsRZuqg7LCp4n4lDfTax/LdtQebKaSD3lc3wwkFJ+QuhQ7ra8ZRgTT
IY6bDIUioC2rC8RK2cSJjcDJHu8PeZpuPJWDFs0knriqmVs6LIRtUe26nFR0Ji8caNN3dnOoXeKs
eOwiu14VOWSOeiR4mjAqUGXRljo72rDJH9/rslu6aVy9jgmU+77K2cAZ3l4Ooj9ik+yPRGC8ugmd
t5P5BJB7Og5Gwug3pLFwMXootgn+hIU29vY6GfpsH7JsXpOA1b53nrHWtNx8DczC3HOrU3/9/7hL
djFs4pcwd6pD1ECF/PM7+1uXhRXdM+fZL9t7V/+twE+7Nqe01wnaq80N6pP2DRH3mXhpjqGJVVwQ
9cVjHuKKrN3QuKlRS5dlP8dbE6ihlL2FkpwtjZGVVuUbxtOfnx7D8Y8dCM9NM1jauDZ+sd8PV3NQ
fhS4HK69gV6/g+dSCDxCRaptFDMkBlqT3pO9lAfbxEgXZKKFb01SxBy/04t0611YlObh/qAiBCkF
Y4SV1MYrERrBcRhlcEw8MMQEy9h1KddDEUQvrsEJHPtlfpqo385Olm08xowLz2No6FcyfTFSZyAU
0WX8dB1nnEpsQOTNQ0O+jm6BRLqkth1NdYKZnm4rP7Y3VjH7B1Rhvshkj3ZDHQOjjGBK99zcjJyo
n6gmKWz+7v6gbFJ07ZbpVsBpyjrc03dJlWnPQcT80kJKBmET3JicCPONJduhhLCdUxtACmqNPH+E
p7kKMZweAMqSYlFwqrVO8SZSQKojO7Cwr6pDq7vdKdLqfjPYnflgMFlEC6f5b0BtvsXEU32HMrx0
YGu+RaY9HKtUr5bZXGc5cw6t19QMoIz6QdmoiHFwwV/pteylcL+ybN+5BXWwW01kKHCtp74f7J02
cI4Os5YD5dt3uoV0i7xf31lkVq6yKCONPeBfaOtc3+oxM0Ynr+Q6kqG10iRgwJF6LEga+zrSi8WO
qR07atbj/SutfNOiVh2ryok3pSfJ3DFMwasB9Q5GFjkJJnybRpHr1dmqJHi3jZ4Cpz2XTJbDgohH
Srp9Ti2/xwnRrTQYiEsRxfFZ9hHOcLfRuZPkP7sSh3FF/CwLEOMgSmNaDo2bHrXRnDY0/gaE30Se
6wqtS9S77jnL9ehIEtHRktpAELGH5X9IvtQlMY5c9t1bWlnfRNA+lKJ6jSCArgkuUPugCVhVJh7G
eJUZRAbxVWVl02LKteZNXPyACEzeAnR1ocfb0NRvUTLYJ9BGpPJSGz8ix9gMZP5dxzK+1iP9T4Iy
ayzT6lgLZZIt6w/N2czLfisK9QN5b3OGVB4AT68AzFneRPxy+I3KEoSO+T0mnSw8mg3igrEd1KL3
Bwt5TWRsY/TcK4cgwSV3Y80bblQ5jL6XFiqOkHXWEw1IcaWKWJkYpc16LL+6QYmxuCZeGWNBdIrc
Gqf8/A8M52a55WaIHPNBJyNyhZmcCMS4stbg/Zud2nsAnVdDWSho9KG/yYKG0Mou1ZeBjvEwK+Jh
BRNv3Eg7c3eYy7ulFIH+pNPAgR2bzLVOHO5aehPxv0RXbIToA16AzCPrCgDXNgtRRXSqwNKJyQE1
0BheBZPvZuymH6R1LqXWB89Bp2nHycjCpdMKtYa/3fIR8PprY17YtemX+zdZxxyH2Um1jPAZXLo4
tfd9lJymlIT2niL5QrgpEllFmkZNHszKoznZaXOroQl3PJDysKi1EoddFYLBD4bu0KkoXEwNzbUw
HJLnNK/cVREZEmIIs8tg+OGK0E3jYCVEM+VG81CELJIjn9wsZbc7rZIEd7CFoa0u5KYqGXXg+8x+
jjvGv956YBS0r/LxUzSk7pmR8aJnOW/Heb2tUiU/b/h1kQ4VxkvX5CbBAv9+yHpWbU0G90LT6HDZ
jD2aSQGBwSxeQ6/LvzicL9jcIY25dYeuJzHlsfb4yPmeOHOVlE+WXgEOiMms28jKHtcyMHyWL41/
Skv3XYshU6M3xQeRNuU+du3rRCIt5PcOcocDhM4wU7InDQI3XYfCcvJqGzs9d3nDpjBx2wPjrCPo
9njnpe7P+3tQ2axufN7jVaXy8IEs0V1K2zKQm6RBYluGSBrXQ2/89MqU9i8MiaA3XjuWuodhfmgy
gmrTrE0WWh/6SFpHsskHVM+idy3sVfl3gmnci+elyZ7PKXg33oW9VbU9Kwh3ePRGpFlmwUjBH+2V
q+dy3zdV/cnnlhyP3iMINAn1Dho00MmnjJi0oLHMNzPhbTY1tHSAY8Owm5ad0WuvhXQvRHmNVxJV
Yipuho+1sJ+x2V/CivCOrtblS+RPB9+LGDTUmrGZ5umhPj/YqCoXqnrTgs54CyZ1pu1ZC6FPxzyz
yMLSnGkzR07csye0EtYrd+TrPaTFSkwgFw6ZbY1PlnqWyLVoS2fdFEl/Mn1GVl6VPnAvkAvkGUuS
RYGH+SQOcd0+lw5ZgCSCNHs3dli01d1aL3X1ZIX6ORFp8HCPSB9ZKW5cvaqO3DaqIzwu4pL9Jt9G
5JmMtu3fRic6w2mJVpOcplM+CW3ZsePYqir7UdTRKbOYKIURm+Egkw0quPSNeFDFITxkySkcx3jf
DM0nJ56+mXFnfopzwqX9ttzYSivQCtoRIxbivgNSXjD6avTzdRLsWkVPbhphuMvtUj83Y+tsTKj1
CwLJj14ujVXog1jTCzc7gzw5UHX1e1BGHFCk49AHxF8Ce2wOyNqLxyJprppK3AtC8XzNxI+YynmK
39iS21L1WsXkMMVCPsAia3bMvcXBbYS37ErSVWtBvCFzT04H39mWemw+ZI7YZ/XIRlxFcilINC0a
KZ9YJGQvji2OyfAWha73JTURYMeyoj+sWfnxeclstz6OrarPGPixhJbjpo4bb4PlQzuxhCUns3a1
ixUwu6YYhLkzEMVnETpvy3BVkByzkTIrDg0k7WVTRgxaoqi9NaU7k2IrnXfC2LbKUq9m9SX2EvOp
7tpkI0oQ/Vrsk3iMH6RtAL3rVkrKiJq8S4TxBy9YJb4qeBdOWHNUkg3PPKFgo1Uk0YsT6LfG7cI5
NinZEMab8IowI2fWJti8SqjuQUPQ6MiRQg/SQWoD16jXKc4ntHVIXBlIENG3cG14b07dH7SoT45O
PW7atJYnMmjCW6csca2tB65B4xObrGqVudQTgS9uvjmKq1U9umZxICpL2zrGBBamLdZVixGL2Ak0
TlH+TnO415s5BHGESxS2U0X4Qvg9Y89zNOsBq2xLx6VNY3ItEx9zD+fAOdLD4ckFDitx/a21Ep8i
nQvMTYWPSsVltmFCMi3g5HkXCyI7PaOHLbSIhnNefO/BSpZNLpiKtxpppvrkLBq9Edzq3PjQTeVw
bUSKqdwCfGeDN6YToE+1ozy7MGYY3pzPcnKrN4+Ry2VKnbUXtIceiR72u9rsWEVpYPt854dT6eWF
/F8uB/VIBJl+/M+DW8fBruGASryI811nzVhpLSZCpziVlkLPl/c+Bp7ie6oPAaVTkZ1ST77DiCcH
JBLdxWy6zw5j/oO0BPT8Msu3PUuz2/3BE94BuaVHP5YaVzm8q1EYF3Da/jVpo2+DoU8bl9Qpakd9
10Q2AjyuKzw/7YXc73qR8zF+SDFX7OOg/SpyVe/sWvwMrHS8BXn6ncAYscpFrA5lqdSuLYx26QPZ
WPhjlT9rSsmAMV53khW2YLLUnW0uvfzkxaGFY4kskmjwp0tjk8taIqY5NwI7qpGMS59sp6IsHYwr
RfKQa4Q+qB+eHo1IRo2AcGaW6jfkD+WWxEqx5fZrHpNOs5DkFO+RThsuGH3N8w25YgwT7MLRC3eu
lVarpE9vowD3khlpe3anpnnsCGC5v5h9H4FJdcVNb7wQF5+HfhOlZuPb+bdItliqp3I95POU1FPq
1qrBPkYKxqVJKWVaOskberMeCF84pLC1N4mBw42M7jbfuBOjjRhtxm0oEwN1AKar5Ps0jfGm8Amy
1VorX6QNvHuN4eXnFoNlMoF0DAo2XmXHHIqXwf1pjNK/Wv5EZlRJBCYokuFklsVCd8Zy55iN81gy
24Lt/L2xJvui1/kmCaFWJoYP69A0uJe4kfMl6Sh2azZwlvM5LkkTMateX9UZqVTE06nb/WFWpgR6
3pygQfpgd8zTfb1aEQZ97XCalaC7auupldX0ak/7MTPkupeUMtIOjQPSVv1Qz1/VVZYuNOUO62nM
twA6JBnzTvXXQySTY9JEzVV20F8xd7ZrpTsCf1EOLru7VYOTRgs8SntzcL7EtZt+8vvXKSxM6Ll2
uQkdRghsFipM0Sa5lLNSUPr8wNZBdxA7QfHdtK4mAvwXJbsROIVsH+KkwE1YSxZF3eSvXZ1JQ9J4
DoJfIglh2WebWmr5Bu/GE4vN9nHSCIECwr5qLC/euDNT3y9arlXuDjIZzJOUSbNural7pRB/FxbN
4EpNhfOWj4DpG1LCtvdve1skHKaBfWk66R2J6noOXTTTTaiXwDiNlqes+lOZZV98AsBqJ1cvVQon
KqTFW4xVozalyPgYGGlRH+I8fMROX1/JB8yu43XoUu8YZ657HKP8h5u03rYW8luexT/rKKBPSdPo
2Pkunm8Kf/y7BDEPZc/0X/nOQmnUh1aJXpmxAoWMZl59C5JpUtGv0r8B24gj87FnFrKaqsJ+Jh7m
Czvh9ehAmWq1jEWdm4dwTLgF3Esor4m+Gwi42Zok9SocrWLe3flPktFVP1XqFfPVcOONveLSUa9w
RruzxI66uP9DlC++m4BjGWztzRol2ddO/JYn4U6kiXdIAs071Kmfr2EwpgvHsbsLqDim3nX0ratT
7dJnIU1ykjOx8I2TmoR+RV4UHdCHN6uEpcQnU6cJmuLePjSVWzC1nsZtDqGNH6lOVTJ1z6oA7m8r
38TrmtXXLJrqXeK0OQh8TLuxOYbrOIcQ0dTjwreixyZh3M3wO9r57uB+lzZY9bS0x03cJs8WOffn
jl3WpoYHtsTd7N46s/NudlkkB6fiz6OxZ9dRKHm1gJFCK3WXuDmCvct1dRbyZ5IEx8hJjI3rN/ZD
0M20eZiAmy5KzcP9oW6Cbud6EbQdknAnWRyL+d9B8XjgHf4UIbXaTQMDALvTyO5qh2nZM1VkE9wB
RavIm2YxXF57xoV3hQ9jFqwShE6fjDbgtBfMLcjrWE2s9bGE1vHSd6PuCWR096TyYQk8eV8gynk1
VGsSVRASOmAbzipr3fxZCoc4eFW/VYRPnyS2pgVNQNcr+0eSznbE+AfT5G4hses+oTYZN0WY0tE3
YDu05ijLXN9B5wWIEfxwA09cO8vOH8eQwWU+bPS0ovclQ/3iQHvnyCe/iazD/IFY8whdPn/xCEiE
SE9mlNr84Jk9TU3nO3snhKhvGAHhzqFOUeC9s1SIrkOSJdtaEilQx0W97FpXHXoxDRtPGvGDlumP
fRtPb3mTU38rOZ1CraSocdhaK7uhKguUc61B7bInyqNdIsYXfVLWtkMzFZLKHXMHaW3r6NtdBBCX
laU2+VhU8GCss7nGjroGG3ZwJmgFEPP8APy5oBTMrBedyOhPHh88BhxTcRsKGopSGuN7nCTf7YqY
L/6KhW/G7UlFQp1BK5908GUHOXo8aOVPTVfl1oRr06tyY7WNPDf2tGbA18G8I57ZDWz76HRE9Vbx
+J1c8wqAiNY/BCSPk8RX7Y1EtRd0s+3FcUV7YTBBzmFvZefBh6FRQL95Hv3yUXTWsxp768byv32u
Uwcai5jeZE9/WKoK+rMZn7irJ6ek0ehBSEfuouES1x277og7MvXYey8692QLN1/HnvaZV0B/8nMw
5X5/zsgqIsW0j65R5UbXFsaHLDSiHP181yIzfLV6dVQMmH+m80A+8jwy9YyXYfjOpPOrS8buVhcT
oe32HK2IvKy8MLPntfJptxiMESDC51Uz1DZxZbpJdN3YarZoVuxMEfVH5vipiq1F1/jBMziNbo4U
SUh+OYfml7qX+bdgtPB/aVN80/SHlMi+J0TSGd4HZy89sgJJSNmas6xPIRrGZcK2pc8L91qjYrg2
RpccPNrj+YJWfPw/NQQRbuqAqEvPzkgA69knyvSLpif1A9Fv7SYPtJTPw3sDDOBlCNNNNGs2hMvs
iBd2bc9DTOSzz7AE3FuCGBoCBq+JyxT4iCa0WzBga9bp0E/ruMgcDKSZva9Ggzlr6DGRlNzesI/d
vyv77BtcLdCCCL4RKUzeW8QfXThiUNSXllzg0ofFUAv97Iv/Iem8liNFtij6RUTgzSuUV5VK3r0Q
klqCxCSeBL5+FpqIezWtnp6WVAXJOdt60yt/VS5E6OtLG8ZN3O1SAfpkt8AGuUlZDbgClVRrx9Qk
TXnTyhaalwYgZNckLKSathxjsoLOBNpz6RjTFBp9SFt4+e2Omoab3XYudlm8pSasTLB0A9tnQ+wS
3TMV14U3XExqhy+UMFQnMcwHMQ4+wyjOkqqbyf2C0Q1LckO3heUkx/XVqwPpApXwEvaz/4kvN3/S
lOxfY8++76sMFPfvRlk/UMDAo4DWohMzTJSTyfFj+qRhWm1VPmMzLXapnX4TSGEcpLlUh0n536VB
4I1KB//NbyqXiDAtP9Fs3oW+K0jXlMatNKhczGwMydQRc/pPNpLhptOB+tLkMmjF9GpZFa4h6OTk
Ix7UfNshVg5RC9s3Ol8QRYK6daA4EFlt4BGGlHIyPzmVgSguvq1IIpqZFwW78fjqGdCAkElEIK6/
yiaZ3Qzl1uA05wKyCIsvV+GD1LR7Vcf5pZnTW83ymHCnVrvWCOrIdfKayyQIpAXe2JXSsF76sn3y
daE/uJNwL5DQNC4moty6QK17UtKrg6nz7htG6j5Z0C5Qq8ud7szOk1cMDPmKjQ19/iNv4Isx2vrL
GDMbihylT+X8o+LHZsJOrVtiZE5zHhCBl1AMSZIMYGVSDOsDtkPrlMc3FZkHQ+z/Y6TTnhwk2rvE
7+SJEH5OL0+CWJiE4ZrsilwRHirYabjmpq89GVk0a9yDumLYL0t/17oWl5hyuld9eetJy9T7sbhY
Ux/fN3rS3wls2tLLtfsgSb5MemdObjrHV1qoX0pbMe1n4GFhPSMV6LLgoksjYUxAM4KtON73c5o+
BRnMLm1WmzQY1XFeBn5Lja/UYr+MItPPKfDMk8jzbTKNLYn09fLWejK4jWNBShI90DwSm4lCQD41
ROlu2rbMCSaV96kp9IujDeaOdvh5z/EZiRWX/ftQ2PHBFZaLja3KwmTuSjskehU3FlcDLl57XtPj
PwoQs71dFclzEq9qDKviMd40e6dyOjaVFXOmlTocfGrN3KQa7xRKvTMEHAPyahAzMlXtYj84dJkz
PyiyppAU21taK/P3ZRzh4Gbs86Odn3IxEheSFSIqGtu/S3TdOY4TgFRmB8mF72PfsZSSW1uVD8qj
4yjX9OBQ9IBQEDtovermpmdGiatkY5LwhDSJ8QO/m7n/K5bqwERD05ifcA+bj0w3W4dRdFF2ey7a
ud7TVEgPla1lDxToUXLDwW+p5eh6mUb60pCfJ8d8K6lqPOcKAeZMscb6SdCo1wUvJGmDxs3fB83u
UdY3ekNSTXkhtrV4t1P7Jc7l3VDENzUe3HtjAgSd5m2d+T45ijgPZ5VSCuG2tJu6tjkesgBDIY8M
GFxNC07F3IlDzAxTSbd8SZRlRWY90ILDjHBRrvZGhc5VVJb4l6TLdZ66DyoULKIQnF/UTMaZTYnG
iCWJMVz9YhfnstGmQRwnOkpCoxDt3jFs9wEtuAF1ZE4nd0Ln3Q/Ncmxsj97NqXUe2YXcTTfOOFOr
58Cvigd90dvHpXV8xq+l2eW4zx713NaRwlQetJvcSaXG818tnzBZZRCZdVfB7yeJL/bxKkXo8Hfv
1UTLlbNKFPwKUNX1Hv5aM+dkrOCv+fNVZQU0uPpxOPd1cuj72DlNc7vcpOgDAVJolex54RlkkCx4
bQ8pWXWndAGINhGQslJUr8uSB1thcaEMa1Niv/aMtzoJELJG0Fz3Yc88wRjcnmKXjasri+LWaj5G
CkHPLjXKje2mj39FhIhYGVkHMoQdtXrzazDEhtiP098Hp8/xpTUxJRjrfzGiWVtDVtRkbhDweIe8
rJJzRyPkhgfPW2PMDXLjghWvCJwTgWBM2zklLH5xS1sD3ZJV7dDuudZOV5550egv80Cwi8A4aG5h
XWKr1+5xJDdcDZl7LOHa8L87c8T+X0eMGfW9yK0jtNDypUnCicj3ca/ScsQ5WWjcbCDqQ5Z0EnsG
W3/Aa1ABqwTWzht+QO3n0/8t5niE946Ux2FoN0jas4uhedlNqs13VmdQUz3oLkWo/vA+6Je4U4RT
U2G3ES25IbpkPMqQ8NzB+i/nBkmalYpkT2x1j4vEGO5Svzz8MdDjRNyG4YGYN96jVY76vi2JNlnY
i0mAJmTEMHHP2FXFCdgbepjPjEEtlSFBbj6VmuF9IkK9iTuf67oeNkxnzXtJ/nEvuStbLgzyv3pq
Rxhqif0qveXkenOwJUmkiTpfJeD8LXOuNp1dAMhdxeZxqse6g1ugooQKNWI65bJEHVj6FSWjFmk5
0EY3GHdYZATu2D4+kDby7P0RyUEDnDw3/onX6KevEro1DPua0CAwOM6bnXUIiiv8PdwJHJv6XEdx
LLFIm1V168bjRc+qISxn7/Hv0UG6EtwaOdgGu9TJkiZwXzND3KKNPWRTnNLzYy63s208EQ4zHP8+
i1vzNeOoP5MpBhLXJPnb/7+a3ScD/eNd4GPkmHu08EvixQ+k09HmGWQc9nX6b8htvlo/nWBl5AbG
Rt5xZpOCMsN7W51EeQhHlcqzMnCoEzMILy/ikWjq4TzAm7+grE3PwZrCo3lQj01pweZ7eC/sHqYv
yLgncjLKOys3tgoEHyiq/mqHWZ2c2KZeyTj9wZuW51TntLdhvCvnJQ6sl5yC+kNnogFqeF0XefZU
4N6OU6VfJfPxtc4996ZwxMnLuBOHXuo3RAo5UZvrxUvhNBRTZiJ+N5XARkI5Drdmt0cdoe8nfsxd
4C5IFe1BYjg3HqSyzbuiaePnrH5gJnK2dZ0ixLAyIra1mfRVRTne36dVgrCpx3+xN+bFeOR4+p0k
Ir3AwF0x+ARp+0M2vse8WzQmLV/N4i4Rk5e8tbrGjuwYG/tiGtqReAtWysHBIc/TYSMaM73tkv7a
DuN4q7IGBs3t7zxvLfjuRb3JKzPZtpMZb1QSW+e/D44p7TMBK+0e7fdnPg3xYaotFlc2pv04Gdmr
k3Q4pwRA4N+nNOIcAgkspI2PvcjLb0KPX1WgqyhPvDny13FcNEv/oWrJoNXmx78ePS+e3iHf41PZ
VPLiI1Nwl26+73N7vrcBYmuXwT0IutupQIpRFF65L5Askc/T9uiFl/wcrB9EWepkCWvY2ZclvvT1
xc2geVUyHJFj89nfh7pl8m0zbtjea+4C4JlCz0VUpaO6jQtvaxsYOPzZGnbm7DTbvjHMh7kgQjb2
2BUrGYzhInXjQ0+q52YJhqthxt+uLKdLht5jY1TULhRD/WTn3jnWexLf1s+GWiKm0DJSBW1/Pi0m
CWC9OUCJ27R7EZMk6VeY3dPfhyLp39pEpadRCQRvJuk4iYdCuHeQrUY+JTrR0E/TvnJN8WCXQ/aA
pv1GWfWNp8rnXo7gtWDo11HAvGlU8OzIRklPSmdFqHRdtWw7lFrV86MMFv9xgRzFJMHmhIzBf4TZ
sw4CCwvXVU0CsW+djcUcH60FdYEt3Z+lHw287JoGu1xwcuUG3UNtX7xohd4iJWyGL1imY0WFzizJ
CivWGSwnJ+7y96u/D1VMHi6byvOIYXQnHQJfVUr2U5HwuNUffC0B85BJhdg6TX6GPH+0BkYM36B5
K45X9m4Vm0uEIxlFkdzlfPb3+0XsUQefj34k0Dc9pOyYpNo1Xjg61PpQjBEqTeoPE6kedA049VPh
CRXFmT3sJapkYEVPPcS8KqI0jXOSKvUwcvu5S36RjdSOMGE8YUZ4rLH+8QgT0zOM8Qx1OM/nEZGe
ntj3uYtkekEKv196yO+BAqakV0Q4NH241GVyrQTSvq5bRgyB/lnxFl5Ml4jQrl8IT1tm7SzRXe6o
xCR6I67rJiwhLXaQYv/i1ZCvxX5KlEDR3ADpw6n0WgU0l027gdQtoiSW4WyvH7rE1PFoIZ+MW3tX
0gR6dCufsHsNbMugntUIcQ+0nAwUcIDMOTu/i5tbyqKf0CHUV0tx0tktKIpKp7e296lYWK8s+Plj
mfINzym3GaYreqj+fsm61oa17gWS7lFKaBGOvrlcrIcZpf2l9DRzLyve47+/BbB82DuPzU1lCxAQ
AzApsqrJOvx9vgQw4sqGaVfUZGwpJ51faOV4wtzinJJxhtKa+/ziEHERdiNiaNT1Z6pD92ntO6HR
jZB6qxCbWjrpn5QTHBrI/5ygxBFtTVg740PAExExcKT1e0gIIIT8mMv0IZ/Ka4IbFcPUrkGMPgaU
q6JUa2Zjv/Yc5It3m2P1rGZvO7av3QSQcIaWv5t07atEXZGVhOzK0Tkb3VsOITPPJPdO/REJxxgQ
8jASN4lWJRSiiupqJiZlfEObc2r77VikV2NEjDV/2AC8snaOlN1GPs4Kf6vcN9Gx7CPiJsJ0m9P2
OwS3/TIcsErwvvc//IgbYdu3tCokyzHt3yrjw+rNOyhADhxyE8EvcVvdBNU7JhTc32AmAUhL2mw8
dSqFIiU9B5n4ii9Le6DsYEduUTQUHWs6+ixA4TZ+cVDTwkTOvBKpsW2Sx2rvMaMtrB/NXIVIq9i8
6UgF/x8X77FrvjoLjXEbAwv4oQyGfTd+O+188o7UC+7J+2EGJyR4QcM30fkRpBvNDO78f8rxo3wB
JXtexLNuvGPtJP/hZKwejTjSS22PTC4S6p6d3RuWk29/y0/Cm/A+XgbC13NVYrA4+f1HbrFtuX3U
rVm3cbVts+5bb886WgD3YTYHEkZ6omz7TVA/LibZmBq7KiJVC7q6d+pLopWRpMi9VxoTaxmtU8OE
sYAGZIoHSa1AI7boc5T2MNsFEPCA6k2vKwJZvMNiNGS6BpHg+O/z/MYR9LAZoVe3O+oa6TV/jQ0T
Jgj1ZscSf5NmnHv86BbxPgvxdAVxmqgeo7YsIeqANeM822YknGf1kzCwrpTEVedZTF7O1Te6ywLO
jO2hpASGRMksBfl00dpNxREFkxa4HzDVZws7qTWaSQgu9qmPPgmqNmtIvAk04LnMjVz2lFATzlkK
6wfPHX3jOLenneQuJZuGXCE8NGQWm1N1nOv8rtTMrb9mQJMdOioe+flPzs2CFOoW5G1nCpO1TAtb
B6uQdRzmr1kgXQyS6yKTi9F0n0rP9rlInmcdpiW5JAsp5dh3W058Jz+URWZEDXtlMhIMNKA4F8ku
4RWt5uzd5Zk2LT+oxJ50P70pBuuhHaYN+p5POfJgqaanIkjMW96N7YJJTYXQKPxAnokVZ7hFq0P/
gX3n99jeBNYQZ9q53LNDrt3yfKDClge71KpjTaZRhU/IRhagqKZpZL5DyqLwixf3/hifUg/regwc
RwASsWMUFBHyWxmbIBbbzGdB64kkiavHya2Pa8k0wWw0Mq1BkxWF0ZcmTaMGbZuLh9WlXqibsmik
fnptVjqhLiwnTixE4ifcEXsdAgLEc3khsDmEXrkpZbqETOC/oiJ2OAusD0lME1K4ixDJOdOWU5cG
B49ElNxZ7m3U5J6ruOo5IuVq29HJjy1TKh9HqJEDrN4Jn8nOaCUCrPkF0pjkhN45uDT2ZdqJ/2nu
Z108jYHay8a8MyjacUNBtMqUxFGXtHQVp79VFyO7cihh8pDQFbxkAye1c0FjSPK4MWAQpkGw2OKu
wsQxgTf1Hemv3qmwyqd6QfKRIhvl1kIvHBYaxrwmS8OEv5V57FXQkDQsiMk7hg2T6FwqZ6zChoIB
4OwIl1j04jEujLeRfCsBlaVrNTTKGjfl/St0beNP75PzWbXySy3FMaBexjMXzpbR/U3ieTeWajNo
2g234BWKM6KmFrAIVZqxDxpSg8TrvGh0j5KpNLTVd2595FQ4EeUFHVRfhfA1Bq0AtyfhVmbyAboR
JZbLyeT0I2FZ3W7MmmrTDzFkF3hdw0nMZSvkzgiAvsdg45nttpbtVwBIexiX9qyQSniDXD20oLyQ
Lx0anGamPMIkayqVF6tCnaP5Wy9uD9KRBPCaG8ssvxQnENrvfUft02gRPmJruxQUh7M4N5q3OWZz
Y1Ow6+ysee0hgKbW6uUuqZqzkcnnliLsEqkdt/9ZGA7B/PqmJcNLm4zNIicwLe+WcoOfwvb2efaY
jMzOcQpcgwMrzvHeBTeE9h8Gy3zJ83bvegiipysqRL/xf5Ue7L0J+rTz95Pr7I2xbCNCQMKBjtk4
n2p0icadzU3U0EO+VPK35TtG7h9KJ3lMSvVbT/aWU4hgkyH7Isql2mDUAVaU5slKgofFQLiaihK+
loy3hpvYCxc7PrZAgHhPN5VlIfJbPXza++AVnIrQA4PDIEwSot+Op/knIS+LB2Nzn8XFiysE4xTn
lyH2htWfYhqwMNRdvTIPwjJFIu1yTmtot7zq2NTi206t89J0UZreUgMY+alCeV08BZa3cYb8KPMG
k6dGQ1sMLU0TV5LHu6rlfLIox+LwvfeoR81Z8RIz34Js/bALnmaDShDNfxn19hOtYF7BW8Q7PdZ+
c6M71/SUOF6yc2b3vlfZxlkmkpKmHRVg2zmtbzufuNfF108BSfty/ueYNCLFv7OFMWos9qIMLrno
96J3dsprrm4aPNZZtavQS/b46qa43Gj+g1Gbhxh1b1iMJcqFlkQFM2wa71mfSbipbksX0KMks2TJ
uH2zs4mBZA33JO7mYdISpH2kmAXcNAGR5hAC86NajHdFXyLeHvvaCBzHQ0BmImEmWSmPRUXXuV+b
08GE49kbdMkPtbsdBQNtCdO2MZLbFISy0xa+3TJyg3kT12pf5dAbmUf+tECGg/S2/urRQ4KkbR28
BlisTGfZ1Q5h0njXd47Sj44Tr0sd5bJw80nmRWbx5bK9rx02dR2cavNZEMIXk8ixVic3pfeaMn9K
7qCWJ0o9vEiT0SbRj60mdkmT7gJH33Vdi4+BOjMxXl2ZPEwoaAavOuSad49gGJG0QMnb7ZxGRS24
MJ3JoZavKcwB8mct+21JxyWf9KCodgzzi+60YZWDaKXVqR8fCl88dAReJTnan4QHHsFDSKxSwiLG
Xlz0IXm0bXQtPM+HjpI7t/B/iowxxAAlC8sgB8VEs2Fn+u/k1c/J4gjy+er52CFX2Syt+lQj7/IC
/wW/5qErG3BZPAhfnubBBMySUZIyIcV9Xez7hCI2zdnokAsICC2G0BRKGu9FCLmYXjD73pRLc1vG
zb8cGwApBtU118R9PZHT7RXWS4IaYZBNHjYmcqsZ2FcacZhTOhEROnCy6buJUPb8q+zqsUS1HSoY
vWTSjn461VurqVlHuhBIim9kJjxSCWhv2+vWuJtft/VvvUH/RXtFux/hFSjRCk4voit088boETHQ
rzcE1BW18k2f/MeC/hBjRLjF9TJpHFA9WUWbaUamVTnXbC1BXKpsIrBGnn1ki1FVU5ZhO+D0fRUm
bf4PLXkSvXTAX6vm65/h5l40iVPAJLQRBk6duYN5LNcS5NYSke7QN9wMLJ6pmUbctc5ckE7saxB6
HdadwttLjEaw/AZwJlGuSKSJTV/rjTHLbF30pmZlKTxb9G83Lb/btl84lbmm0nxjWlhz9ZKFskjc
rRMEZBv2vzXqBjASBqA1wOEEFTeZalcbBBBbxsigq9o3t3j2Rg2V1Iyqu+R5pFKCJDylW7RsUAs6
+69BktO/V7dzSO/RXBvZRljEa/ZMX0g4co4emiVnHT4rm6ctHs4s3Da6uQ9kyTg/B26UQnVs8nja
WEX+slLJ1qIbGxjh9wkUfI84/q3gi9Xr92Amy52j2JQdlf2INFmtGOOwF2cIdY3g5OxDAr+EnqRL
hEl3XpxPuhmPlt5e/4g4gciuXhwDMTIcvvjoLFtukDKzQSjjZW7nS9m6iAFdCh5nN0s3k9q0I+mI
pnSsaNH6rwptfmz/c6cbvxfPeZxc//4LGGMqJbUbOylPlVt+Dol6aOb5XGU2myFQnUh8zi5tlToY
aHZE69O52e46gHoSsTkCdee3HvJ3jjmCSiYyOfmmpti5wefigcmO+9ZSb5OZzGC2xpOH2Yd/PfsQ
VvbzMBHBSWvFWvtOEGituYeqmqKYISmyAe0iPTe+pZk8rXhd6BqGvROQtUPf/qNKtg4nBOCUnusQ
fxbm/vnelE86LQShLpptV/nfesyuWwR3pqa/Ft6E2RjbRaQBsI19efIGrDtECVHVAi3qojFQ+tiT
re6R7EoO0Dg8NCOtJiqgShGPHxzrJRuwQoqWG7sGL2nAefusPNrEAkzu/KpJ5UXFZE4wrSkpFmtF
kF5sYiMGKkH5V+ryZ5zjjiV8+q3cr9o06lA5zrBprf6fZ++oJsOEZxy6PHsuBPwupM5HjtgZpQCi
Xp2STw3ij0PK+poLD1y2v80qNAmBRtdkcfVcSM2hyLjTsnqbJydRIQBBIBKEhU34ZYI4Sx/z28qS
95BPTSgs+yPJuAbqzo3GCWLR0WhpQTM/5gzKMQdACY4faYpZz1LDZ1b96AXhlTyBMbjiCg4bvHfQ
J0QPzaeqpOhzhrDwLU1FmtFNkZZUm5l6ObpUXzz4g43iFhs5B/LaKnagLiziDo91aVlhZjavdcDw
ZsU9yUZxtY+L+bN0nGd4c9xD4zdzyBQtXy1cMFsPeQSEDn3p+o+ejrDl+mLtYo3uHb3xD6pIZ74x
rDcN/cZ5U3360n3p8S4TbDYerHnt8EEiFNqLdR1s1Frlk9dSKnovHOx3jc0RY9CFmrRPVZa+j2J4
Cez7seOJ6ZZveZ6gDxlHLMBUmYWpLIk/6xAk9YzYQr/zNAdMpGv25ZK9Nr1x0gQ4O7gynnHo+dbT
abU3PXBE61qv/1+bUs2pdGhT0M5DCiOsy0/HZX/PrLTbBhlnMtkxIcgWksu0uhtiZ/VPXQ0g3Dxj
o6nt/B7XcpqqW+V7m6YvbpYJgSsiAM2ZPia8lSoYLn3qn2K9OTpkumuefUf2+dYgRFNo8jXQG9LL
PXU0JhwfpDVlFCH1eGHGavVsX9JhNZe4Dret1W8WKsdWZCFsSsy2TjN8iFJcpAkZ0o4fnJJqWw75
g4zpnXNtREoBK+wYv6cUUwCQYeLtPYdr18zCOvUPbmPf0UPFDa7Zby1nX0/zmK+9O8N8VON9XWqX
qcbdkbmPaal95WjKNOd5NAEgLOM7xiSgaKbyYuj4GPX1NIF4Ni3MbIu/gRnCmp6FoT9l/nI24+UB
P9U5xZgYTjrXiE/tDWdsf+gCa1PrKIrJGefNIPxVeVSh0fTEzuaeJtZuRQibwkM0zLXO0xhU3RX2
A66Wr7xwHnIfhS12fEou2uIoC9skCJ7HdiO+XQEznyyD2tRT/+JW3VUPKgRFbvVmVMvrmF760n0o
mRLxXWgW14pH6/H6EzXSwqMvkn+2IbHvpgY2MuXuSUvEsmRoj0YBgUx6HpBp98bag6rMshwGjmSj
x8Wxr6jfIeEPWqm91Uvjmbzkt/WfTLgvWjOAKYGeOe6jG1S7YTBesGttYyf9mqzxQ8oMWZ2V7zwN
DYlS1AJnMhwrdQ7K4lfjud+WFUdePGzWQPfw72dISqyaVX+fIKYsCH2xp4saeUbF6+vMkvSYtNrR
7serr/RLb2XHOZnYPEpaqOxQn6y72ET72vfbNmVSyQ2KYcvKX0I08ySo8OwEJKuEetLK6tvinXWI
5I/jBQwLQzkPrUdb9FfLykn5W69p3xkLFq7h1OsSfqCyI8dkwbH0g9/ci16LI+JpfiAg1k6tg4b0
xk+yB1c038wbwEjL73qTdwxehf5mtQxI84hrWgq2q+JLjclF0R8yZiLfVH2DfmpgT0Qo0HT7iZWL
wUltiegDsKbkp+Z6E438MgZGrri4J0RvN/SAWcZyruIAJKO6qdo3sRhDhAEKnU2WPjU2F2Fnf6/f
oy7Nf4GIP2WcHYlb/PZMygonlpHJbDWCmgysMosAlx82RuoTqUR3xVhTqbMwu3IQ5/98byscMiF4
u+x4euts98QbeovrlkKaREZiiBmt1LQj2nnDLb5H0X1aFgI9khWWszsjrKW1W8C5bD3njU8LFuLE
/ujsPrJq7DKjSST65AUXZ72kvSBnUjdRiNMT5PvQzGOYlL3cSw0TgqVMGfaOw+7mXKe8/TVwk+Gq
Nd/MCe6MgNV961m7ji5geuOsibQY8w31AkCgHN4sr/idHEwPBv7gqG9p4vWpWUJONUXMejcj4lk4
urPpTmczi/HzWs69lYIdj7qi5bnh/SnMWJDV0l8LMPYRd009oH3TJAknTcwrX/v6Wc9dYlOmNSyl
9s/xSJZgrgOvkVC+NmvDbCPxIb89pNpAC6UiR7Qd0CGaNbvLtGZQj6wck4q/WnsqqSP5EgbhYZW0
p2hyqAVfApgPu1kGAFN0bjY7dmQkbYcV3UuO+ZEFJ9gGdaB2VnUjnY6IDvOSdPmdk7afZrIWnaPi
2yQfuMhtitSdsNUcBAQK3YOy8GuWNMYIRhTfK76SUruvBo4iCcqMpI2sNRvY+uqJeiSC35ZRu0Tg
ci5JsOK29LM7NRBrmTkNUJf9lBe+vh+E8nedvqzRGqxX8zQ+D55thopAoa0HxXxjrS4IR3OPVVXG
p6HU/X1SjrfpUjv7tOFh4hlkDzRrszF4H52IR6wNLEiFDugPHYj8sBd7ByGxrg/VTdd8zPnqTBiZ
D4Kar6SV2nHqxE0y0QTAka2ATj6WSv8aAxoLBo0/Y8wH4lLMbdMz1Nmpd0+JtR7piykpCl/d2BOh
DTOup2lEXQ7YOZmuiEo3+ckgWEO/wnGdgOvpwXTrBJDZFixHwJ/N3e4znljcGoS2jFhl7P0Y/hsU
P9/cC/kwWqTrxHlrpb0vLUmVPPbW0LPLD7eLX9DhYuFNaK1jQd/PBfUhQUrWdFu3qPfSqxWgPxh6
NqvaRzMBe1c/gFyZ26Gbf3pJmmoK96yD9vKyFtFY+yosjObsNNrEt5b9onU7NTTmElNlhQWejVC6
PHe7iQYuhYKeoJDQrMWvXuLTaOSzNVPtZBKjPdpNtY2X2yw2NYqI5lNX6Qi38vklWZOXpvw0Dgw+
MmXp0rr6AV0psjZcZg0XIhFDiqQljHcj+YNBtgYsMFfjbXT3uZkfE5PFS6PY26IDs5N4clLSXFKo
VMThjFRS6tuhwnU0yvhAcSsq/OJVIdjHO2K8uvDHNvkGQSK0jTUTNENXD2ysjcrFnthSbBrszJil
qFN061KpPblHWVOA6JgXA512vXhJdOcSlc9zKv/s4/lk6umNa6W7UofPt7r7Ck9bbPnnZrX+8MWN
cUURwN2cYZW7un3K4wRQSW/7ncsT0co5KpvpRESeNl7TsetCJy/vKhRo0CSnSXktWjBsPWlubDLD
fcNW/+WL/pfx8J2Mui/8BJGDSVEIaAsBPTbOOT++/s/jZ6MGoDgNA2I/ouAx1wO10auzLUpUi95A
qo2D6VMh/yAZ4K5BdRr1S7QKzjZ//1YY1FrZThNivEx6GLA2gWAvW36ILnE3LsGji65OLhXToYEg
c1kfTtJLOJaMZ7SjX3pFEVpCvJjbZp9+omcAcO9F0R6MRtKSu2x1rX1CULa3mRPHqbs0lrVZ8uU1
y4dXu202gu0RLyu7Oes2OubpsS2w98qJbDUjO5WAiNwG6sNLaPnENWDagEqDwnZbUbLmw9JHY5ni
MMJnFLI2BAlmXfexlMINHY8e10UPO4La2UZSUmHaR3NR+KgWwol8R4KaqLuu29N7vfDHi2M15o+5
LJ9tE3Gitr6AykLRzvOXjALJ0Ss+i8WABUbTidMyu18kjcW9+RLby8F3mrvFqLVwMM91rnMBm7Rx
ARSxBGShq/grDb1/md1vcxyCsO29p65OEeQU8C12oJFSYd3E3HMxycsxmOrQDedRimtdTTxWk/nS
E1XWFY/EGqf8aMVDp4ZT08c3gEUoF16CPGU8wGvjCO/FUR/1Iq6WW91odvNU00NvJli4a7oM1MKL
oUhv8rzx07aGD7J92P0yoJhWo//JBy3SfLHANvZ3nT5BlDPUkuvhrWya1vh3TBHc432Kj5dOvrG5
LjZ9Tkmmv7ToaAPHoLwhpcSC0hiIFYbY6bIw+4bah02uJMRfXwKRh0U6Ie3nznZrhzlsit8znzRn
495SBY/cJZDMreUc+u/SBoune8BjP+RuEzM4OBf3SrE1InTQx8Ltgc518UNWcUzL6dyQlXFqAu8e
q86v0dSX3p//I+xMduNWtij7LzUnwCCDQXJQk+z7Rr08IWTfa/Z9z6+vRbma9+SCDRAJyTZsmcmM
OHHO3mv/AEeDz9t+imrGc4xzUMe25s4O0FnLMQoxqdgfELaeo65jOZzfTWIS4CqU8Qs0W2YqLAAL
hxWOJnePi8cunnBnf2tbQqmKECWOB8IY6u60jrw12HhnjcHTW8AI2tVFdLYowTdEv23zMTgaJh2l
qeGMlKJSLU9ELLxFIKoWEIKHFTgKeiAbx/cug6Ydejum92yLtyrHA20wmgy+xXV9pQyOFwjKeJhD
52D0jPDYudka1daw0mcVoQvsoxtQGWB0xe01yzTB2bXAG1fAsstszmE+DkW36d5iXVZrozHjRVSV
6cYfp28onp/SLK0Z5Bs/UocRIrx43nXBjSH6nJQDte0KYE29JMTXq14AwaBrw7V3zLCEoN7V9nzu
tlNW8hnwo2bRsXVhAqM/PA0LZaof2FTXkraXcLOdi+UoN3WkAeNH6dCkVVm0IP0FDZFZ3EyyA8tY
oUkIjOdIhpQtsf9Gs+qDD+x2jltd4/XtaFrtc9Mu91J0r62Kot0QVDgDVLlCZXP0ewfcbYNIv+kY
sghyW/qYdiKW9cUYm/i4M+N98pzXUp5UwERatAldj1J7dNoEo11E+VAc6nG8ET4bLFwXbnEX3DHs
zR1k72mqNu4kflpFj+PC4l1Lp2JbadXRbp1XIwMlySPU53SfKp3PBkqXAxG658R2iB3MTHjP6EzS
kiVCIy0Hoh1DXzM5a0m4GfNsPUFK4uxa3+0R2zUxvJO9GhG8L3TT3vbOc+LHAMYdZBVNoX8YCJrC
uKCy8PufJcEuzoxR8vX+2THac9/XS7vjX7FI6l0IW48XhjqxqtL2qkyiehw8LpUo33CeUPcb3b1L
SavIESIUnv86tMmDa4RHxFjHKaLqCtp4IYwMvytUrqXNM4NklCajfx4Lg0NkRAslNZIfXWdig8YD
wGhb+WgxgQEYzfhoT8peuuWlKoJ776S4AuuXEq/XEtMUz3UeLybEEPh8m2+wa75p47pE/rzAS6X6
ijtQsTA2to7vz0bv/RKRM+cq90QVfvKjeDc1Qb6sEvwsCWApQ6NTjr/IO5AnwI7tUVd8/jUieR1j
8YQrgZpd5efJN362zCyWwZh+o7cBiKm/jJXZUt7jsQn78sVzzCOqPJXh0jUGwV1IxYPtC0SvNDz6
+AgfDmYczWwqzuYU0BBchJKcGGaetjUe8ZGHxPVhKkiEhjwvgurjvwZ57Sy69NAnPX6n8pWB4HWs
tO9o3jiVoEpyXzuc6YHrPiCz+uhr+0eBnmhy5T/+e2hwmNZG+m4lEa29aUDMG7aqi98E2lNwjDwH
tkHGwlB/D9ngEYyHR5X0zhqduLeE12TsUo1AIQiae89fRdErSeXESxruk68KSqpma9Xsr4XB6EnI
9p8uc15KZVLwhIZOLak2SYceNMae0db1d5cxvdbKVS3Le9sN/zIQOesAYgD57DRRMOIwC4bT5c4y
hocorjJ2Gg4BcrSPekkB2QIsxcs2PDBQ0ziF4RJDs1MicEmsOFmq/D2j+h/ckr11xA2ubbMAp4qj
au5DVLLJaMUWzDW1MX0k2TjnOtG3mG2jBeDCZJ2LNjxUDLN7TlQ73S8eVZmY1OUJ4faQwlcwbpl2
j9HK6Ix6Ueq0BxEYrvjZH7IsRylYFQ9mkl8832OMDGgn6qDBeom2og0L5zfOqqX33bVRZkUFaRFQ
2wOK4PxcxC5wCt+ahS3qksesKjzFBUVYhsd0rILNlJ8st/g2FD2WQp1qfRJgmm2NeS2E26XLZDit
K2M9xiyqceP/o1r02QBhi4Wb3tpScd700RbivWcsbTmY4mrK+CR+0DUH4EZpzlZ5bTE88IyxWBic
YPjckVcNIbnr2GLzmI3JkJSzeWPmjIfs76Utz6GyLhWRiQtfU+XW6PQfGKfnVaaLqSYhkJBEkA0h
UUJ0FAGbUSAK8nDC8MUC+8hU2eC/mfC8aeixF56plpxhd6ne/8vKD1HDvwvhghpKmVlwXPSnJD74
BN+kPh0vXDTRxOGrn/jwAyBCA9yKM1OZHYtEjvFjQZLRaUJnU1AKe+V1yGpto3w7JbF0SDd6rWqi
AulztEipNiJqt3no+IQmtvEqHSCY+eWlhzXehCJYoQmvQ8tdCytvYAaSuVkBj0uwDO5rc5lWETIQ
ETyFrozXUaavMou77mk6Kpy4RGntCJdW+eChPpjqdU4Tzc1gL1BsaRA8bPqJdL1Q/VRPCSf+I5vL
JrCSR414iK2Ao4xGpNXuteXBrhMh3SasWrJ4MmloHcNSx/SdGck6LmtccJGCDW/zLIR2XnHqk9/j
jmQ4x5QFh0HisGTAaFr3ohODv9zp7xTw7tr0rX+qbMrWWefjDwnEgxHIcdfUfAxUBL7Lblvk8LJA
YZdMnG8cH6Jcdc1EwXS4p7vgUdwxmjsUTqpd2NyL5eiOMNPms503XmXGeDliqHOgHijWVkP2AlT+
wU7Dp07SwEAGb60A2ZB33Pj2IhUdo1UBqszQ9pRWiwEKz8Kum+wVqWJLaxVKVEcKWjw0AdqXcVr3
wTuh2ISXCtIQqLeXkV2QgedO0xH9NV2MOOHE4ZofgZmLpSXH9zDJ0wV9p4G0+BFry5gfiRNriK/b
ZknLI+yTTwaiL4KLFSTPOOSYcJixv0UR354GB0QF0kQvWjcFDCWAHpwjGow9DGirm0qtaVEIw9yW
WJz3Wg3xtWRY+OyU06azjYs2JelPVqYNXB35EQ0VpNys7M9eFv8IK6jqRsCfNoychrYxMOtxffPX
t8h9UnxBEAaBU51T6OsPSXmTfjW++aXz5prv9fCTYD5x+kU0jcs3/PoaPt8nKXS04uzGp64M0j3c
V1rKce6sC7sJj5J2K5KDkKgQLy9fDDu9+0EnlhV/11IUpXb9fEFHn+yDGPoY9tsF8nD1zOioWMPH
qs6Mv2nSlRaPQj4dMni9p26S1s3AhwxsKn7To+mbVk/qZEcJcsJEDEscv+bp82WK7AipbL7JPPk4
1snShr6CzqycXuuJc2Kf2dmTRrtBlU774d4Qalc/6rlgtLwG268zjYChYjBdvfdvb4urh2/i3vbu
HrTueKk8sFdZ/UZBhkB/znnQKtvbfX4bm0a5Bd3LethOcq8LNhnDJL2GSr2xN5FVl7tRJYL2qHXW
x7jc56oYzp2XEDbZtAWA7x48m3T3qIbQrWJveW/iowvT0Z6PBcyqo4UldeeUO+A/bbYDWoZU4b0w
s10EU2dhlSbZ6c1gsbpl73UJugYgSXsRk7y70tLOPqnpSAOH+CzqfoYx+oKZg6Of3dwDj2B6b4EH
BSWOE31VRF2xSkPOyHXg+E+FNzyWU519zDkEy87BlGRU+XTRieo40DXtmH8FzhG3BIJXciwXJL2A
/NXsm4zS8p4U05NQCmpBy26Nh0GwcVVDtLYgc25yA9nNoAVI7QbYIblBG6I1E+q9yN4gqsqvkRt1
W1eLIJ85tMjdMnWvULzdKyMT7Ks5yia3sd0tCLGHXDY1ejkHRWYxlKu4MtGZIV9f4xzIGYgPMfFH
vvzRanl6MQ0vufT/9ys/rd09RcevXzdNwhoyxRJp50NyTFIs3aae1K89Pc1YNNE/LtPhbk6Ijpxj
DBJmzbI+w2Wqdjcp5CVgcJOHHPHDui8bgku8KQS+Ecitq9rtqCqahWBpRsLG9xx9+DTSGGDnR8Q2
80Z7YDrPImBbGxiTp4Hx6ngISkOm15w+w2VVp80N00qx51OvI4Z5Kr0mv8m6oOE0c4L96GnwbZt/
KQRunPOfKdz8rlfARqU1oDXNC/5MjS4CJO1a4xR1Thu6tO5Ar1WaHvPs3jsks01qCC9RXPP7IPov
QxsmS28Yxo1dc6bsQcj4WnSI2GiOlvtRBgOA7sYKnzy6hBIJCtOqPlt5LRx9PO+WyFnT1eBtXGhL
9ItEds1I/Qwqvd0MemKf8QCHS1MQ1T3FKWxXGBCEMcxfxkr9SzzfEQfiuLPNtH9xBqhUxShHkMdT
/2JZ2jtoWBh3YxfuoZRVK4fzwPOYjzNhrnl1e6GtS0TNWyf20lcElCqWyBn1QS5Nq7IWZQSbJZYu
DhPD3RWuebdmu4uR5NnW7zh91C4h2BXDCCwJI4yM3l9H/NKxq0EcRiP8xqjTxpPtMcUR3rhiJuQf
jJLxep80+8Yso83n2xMPP1JzCG5GmN7q3KsvRqKR/eQr/dFk0VhpVZzfApj8NpI0EGglvg94TiNF
6Y7JvT+dRllk214zkIoPLy7Gp8esZYzi403eDZJOiq3Fw4oGPqbB3rvWA9nbXqa56O8c0A19Us/5
0uiuWi29G1V/HFA8cxzJmAl69lmyHQ3hsw8/7mFEqwRW2figLtKeRcjPZ4tqH+m6th1k4vD2cJzx
xm9lsQKTKZiQ/x8DqK54zCzHOdbB7M0sjEfdRs4y1fUOwBPe0Vap7UCTfm+6KA/RjonR6/H9ojdy
gUjvRn96dvGcb3VFmAl9A5IzY+rvAlsGeYnu0iKUa5J1eFYye/O62Hy0xhiLmYbT1XON9FQ6RXYa
hs1UkOfRAeBtrsYzx8I6OU3KJENU69xD5kgXF3rWQGLoh5vlFXgqlILVxxEZUeSq8mrWlvkYWyHI
uveYN5B/jBkTqmxl+CUCUqRAwcC+RhzJ2tJpNXhMqZHUjPklLo1H9PXx9tP0VGSodaRLz2qG6XSN
XV8DUFwkxdBMw3ISmGO17UgNw2grZlcpo8xmslHiSx6BPCHxyvWLrYWfmamqus1kz40SHTe3oQcw
p4eA2woitp7iYKjJOsFVsTlcl8yiZzeSauNrlkf2bhjpiE8t5adMqj0UvgoIaUUDAyWyviPAl25a
ilqoK8k9daI4X/czY8HgMLZUtnAPn9+iYtpX8CbvllUMJzstu3Om58GJBuQSkafn683r2Fnj2S/K
+a55+gl7TrIpjRz1A0EgK6NBAqNlDG/kGPQ4inmHcfp22yRouyMuiTVQn+AlzyHIpD7MnDY0/Rdj
0H7yIPKDzjIJ30/6E1gufTPS27t7SB7BG43ihRTFfTnqW29AwV0ldvw4hNdez0F+E9+OdwEW1ylV
XbaFBMqpoQYDB2IfgidYxAfhJf6Z2fVj7fNYGfEwnuip9PuEQgexokkfY+ZNceDZOJbJStSDeZ2k
6W/cNomXDUpecM1t+qK3FjLovtmYlUVbSZAQhDVc2zCxvnqzqYtWnblhXPrzk7HUlvWuohGlW0H8
6hB5pQ3TSLbGqhWajy9kCDYsbqewmLHT5cDPxykpb71nMPP2A7xii9SVx15nC0uNwnjo1HgtgNGx
RdHNbnOoZI670YlkW3U6tsuy5pmIcsB5VfNhVHZ+1cxmNwXcrm767usgBZWDL78bTbUPW8Js5w95
MDohDbba3kmIwbfU2QN8PY7MqS4l3FyOopo8gBN7SArqIa3naGl1tMOTuOmfMtcEnRR+TLVevyKo
ROfZAmBLbZw+uUIpFg7HHNsxgpek2XYNLQU5bPh/medPNg0+Yo9tFyV+Zkt8dyIMzp9fhZI3jzaH
iorwuZFhdtRphqyQlKTfqP9faSidRiZ9zSjh8FklgreOTi1LrR9DNlg42hQfBigej21W2zzpCU1Z
9NZNBr2Vxs2lTKqK7WF0Yd1AfvYH2VzawjEugwTp7bmzUY2cgseARX1qKyYQFjiqhibtQpG39qDq
EcdK1oIQqtMWprjACBF56QcZFqfU++jpdOduA73E9jMiDmd1TBigxO2PEZHlnssp15lfkP4mUCI6
hQGEb8GKkDU3TaQyYYM62En+8Ws9nRfVxs+HfcaKvChDeG8W7sh1azvqEfcGlAgzfEktzWI4Ye4k
Q7yVGqV/GN0oAn7oXFozzk+EwyA2QYhCl7YErDNLWdz8X0Lura05dc7K6WogqoKMPQLAnjK69ZD+
TUpfqAbIg/v49PkipId5e3QYJKusOxXeSKuMoef7VDCzqlphXkSBPApXzfvYWvr7iIxuaaPhTaoC
rm/0uSFG1rZH2HdLApvgRaev38ALvoRjFH1IJ9gqQslmxdODA8+AWEFk4VBfHz+/m2Z3JIHPT5/f
waAGGl8/F1XVL6qqLjlKZylzyoJpY5CVT22UsRjb+MUCejJ3u1EMCWfElObONZOfiHMqiQKigopR
06UO2qzi2MnOeK7oLks6pyeXILZzH8X6uUyUs0RN0ZDXXMcM85P4yQr0Wxs68l/SD1ccZDF/3l2l
jR9RS3uVts4G0Q1+3HLwmMtWFTdhfsmQRBwHhPtYqirk4UZ1/PwK3CVFQjgAr+XXiQPJzXcF1e4n
yj1NGj8x7/xgAOrd2La8gxc43jkTzSsAPX0mRXnnoQ8aBru5tQaLFl2BGdj7qa+fxvk7Yq0BakkC
jvQZtaTH0z+0AfMXyxhnp0SgdpEdxq9JAcoI0El5kU3wDOSSw6cGsX3QpP3mjPEzZTV2LmQpodS1
+yh0hgYRmsXUlfwYzAM8CGupVntHJ0jah6DvvluzqDmUlYWWMdaPny/x/JUmZ4kQ0um16TYwlydG
FbZRWzsr083nKtHC1Tjp1u6Tt69FRbRKEbjvEqK4p3Eo9x7ETSaHLh+gNLVI7C7F6fMAIRrmS3FR
km7kTpVim7aTRTPq0cnsrOFhBB+iNzga6xQslR429zhp4l3kRNFW9wSSwyH/yCxEoiPEjrsTWq89
w8CFGCz5PozJKm5CqCdeLg6lYXYrAh+t90FkCNL69i5GYV06ngNGGk43N9zaDWYO/+rWo3+OVLfU
mQVeP19Sh/O/ilxanp32b2y7ZKZmor1DrStXjSOuPIEnCtXxopcx3T0SZL6TKsXfQJ8ujqE/fpam
WWMDfyByRSNpzNJ044COJJ3p/3T60/Hdbqu/pIn8HttkmrbSBYkOlsWrPae5/UfisOqzLmljsuVt
TzS7sUi7mzs/Bu3QPHR60jxorddutdDZ+4nxDT77zq6Tjty7LD4yTr8n80Ev9APBQIy37f99m+t5
xwG++CcrDnbpyo+iL92VpUZ1lFXsXlOH2SfcYms/ZEz3G7eIMYL48fnzK711Kb5Di4+oWXYHbYo4
XmTRyeXs90CB+aNiU92GeeuuIFwAMRTtk4e+HvhV5tw8G6ZYAGVxmWrPMXrKlNVby+reWzoEOjSh
+dyhQVsbTPMEK8Q5iwpzlQyRs/pzZsbXLGBpSlPYQlJtSqgf+pxY/B93t68mL4gsYAbQBp2dJduD
64qfNAQ0bB84Gv/8rxnzm5Uno59n+3/+5/8gvs6UtqmTw0x9THCm/iUcqsU6zAGCjNgMP8kP+PUL
y4mbH3mJhSmEfP8w9m6wDWTzrWgQIFsmzMuxW1clQVtMJXznNjHWPRSlMPehTH4UcYJGwU/cfWSR
sGO4pXUvpiGeK42/pH6qr+HN5ErajmUrKDCGaevqS3BTH6W9zWigW7qNOPXcnAMn54Cc2htFMeCd
xDU53fN+mdqGe2dCdS1exzxvzyMzvClik0sHoj9TyAU4CiptI5Ul1pzKPUQutzHRrXdPleWqINBo
XSYBLjjZxXsJks8PhnBrB+VPvWYWYiESXvaNZpD0rtFBrdl7ciUnGgnEtUZlfdTIwyT7t3ZRZJkn
adjeizKrdUIEYJjS+zVp0KypIjdu7/U0XPFZtuVcJxdQnAssr5wRdGuT1rrH2CQ6S0EoXBDo59AY
i00fwXmtcvyaupsQllB2GPMF1vk/Py0os397XGghMxF3LGnquviaNh4LUEfCxOhhkj9q8kLryXdp
lbThZsClhzOVErWFhXc1gMTt9GakPsGalGZOjRIwW9F5Kh9s0rS2XlEya0wYDXYlZ9K6ZOErhrG7
NaDNUYMguPST6bWyo2mRESOwajMGLGBz1YHStjnTaXOefBHRYUZNqgAOY57Or23TZHurqsItykL3
ua6LR3BV7Y8E/aRBcyy+1FMk3lBBhxguy+S7gYjOAK3SWXMXwau18zjSZnAC41iT70YgM+nBLk6z
tYA7fMMCeDUa31zQduFYXXv6QyQscR3QXBTVKnBqWIO5fgS8DMnV8LWDMxXaoTNHHyoO7cS+dxh9
aY57UFqr79M+7HETpPOAjLyudVib0wriQ/WA965aTRgkTE8XoMzT5pI0BiqYUKBqwNSa5DdDr0+B
ExbPovXEQ1OpJe0+Z9+Z6IUwXVyZ2YXPZqmVe8MIEjp4B/o5w5bMHOqfwOx3kELkuvcZT7iaXrDv
YwL0WTMeSQdESqEHkuwBvkKe1F7ZiZ0Fh4id5jjZEZxa85fEUvk1qkoq05RCKBY+Yvrk19jYwjRF
i+AcgnSqP8EmFp8HvnUN14sDBo7dtq92JiBcjIGkQccgbRcNR7R11JbesjV9+5Jr1jmEWReO6Zs/
IQR3pg9QGuOcFRTa6W7Avn4aG20FM4c5BMEwWaN714FkklSX7UkLX03huTcc9mZbutwwfbbKQ9IK
ZGh8qyOAFfYBKs6bZkHz7hyX5gukeMbHRPT++RNn/faBU7bN4FQ3WVkNUBtftgPKizGVISgIkhRD
hh9BfwxJjVl0o9+ua3Dye0qs6Ox4au85fXAfOomMs7If2P311SeGtJhTMXBzhfDFYG4RqREtnZ5k
n3BmQ2Yu59i8Qfq6BAkUrpWex+fJQubXoGWz10ZcRft+EN9lYNTYYv0azO4SpTiZYASJDSnbJJbp
Q1FP5b5klMg0wq634+jB5Kt0g9BbXFZuQGix0gNwzk53d61lATn/zex2tFL0V60eC94RND40/tu/
JLTKOfz5v7Y4RfwwvANHWgYRzKbN7//Hjmp1Na4mJ8uWKgrNZWBD39NFClslqINbmPFg9ezHgL16
PFpa3D7SGIrICuuyh6mdjMXoF+PO1brw3htIWwQTpJ1yY+RVVWQ7SwWjbzOSzbOReZ8fDSPmONl1
0bNTVdFGd9zp2HUYV9xS5AKPqwg2uc8BJdOH8A2xn7vuvcyAJ+M6K+EhAv5cgqpS5js66h+f3/WR
4RKCQVJqas9cxkoXOyCAaHxSy7v7ODf/stL/XhcokDUus1c2V1RM1pcib9DyMqxEReKxlmxdy8of
RRSEVzmh5q0D+kKRWe3kMOrHIC3fC8s8dzygb1o7nLypfWvb8VSpQV5j6riV1ZUkTBiS8xngH6qs
kbgP8pnq/l8MUM63P39mzN/XEKYqrB/SVSbQFeNLTRO59PE586HQByzLzOm5zRuUBwaH789vs7zY
WaHf3kq3h8uvOdZaAw+zV0Wq1oqtZpd12JETOHLfkOHKSj/WZY65Jdkndq8uvhX3V386siKivOeE
yVqV3/pw9NFKVGuyDZFfILvfE7/evUa6TQvL/MsbJH4r3BQ2UsOh+rFs6UjnS+R55ymVFbFJ/6KQ
0zaIk36vQvU2Wvk7D/avz7Ytx4cw74aVxAx39JU3HMhiY3IteCj/fNOt+ab+96fMEUpSh/GjKJK1
v/w8Ctg5uroRHXYL14nunbMBHvYwlj3wlCAJLiPpOpeMVJ9fL5Zf9aAx0JkMWAeZXhN/ESC7t6+G
aVavPF7doaRxiO+Nb0PTQpA2ucAEjo0vAbQR5bRRUWY/TSBECgzUj3oCCXXwtPKiNPFeeY310AAd
XZRulVzdu8W46tXU6nyjDEOgcpiaVd3wcWfwRaKHn6J3cJ/g1PWXMM/GbaK9lkmX7/3IwdJh1op6
omiXReY0YCc0dY9JXvHDhgAzjmR/WbSsuXb979tpSkN3bEvpBG44+pfbqRcxQxVOLiwbwJ996Y4H
re/wpkpbW/Z+/+YK5Ile0PasyWBNTTTkFywSRwWz/2Szxe5K0fbMS7vXIPFHtNW6vGDdiFY6wYXg
Z41/G3xjEIgBIg0rK2B7t1iHnzp10E31gpFPA5XCiSPUxXO0YoQlNuAfNRDfN28CpxclxT3SKfI0
gUu5DOzkA3M6NMGYWJ0yth/88B2DNBuT64agGER0iWVwGHSZ/YxE66w0pA6XPz+GnzX/1/tmmgY1
qu7a3LYv6xYNykh4XpxjPUSLRV1a8/T5+beynpMP59aP1afePhH60aC+P9NgO+QfPcEeMarJiOUc
WhXzJyd7plD7N4/eI5oXRmC9IKMzln23yVoCnsdGOAtmZbAQbM9dFuxAK4eUuIPqcVDW+jhxw1ia
R9jy0m3frarGf5OT1zd2ZFgKfkAaKN9CNUcQYRhOQlpIVUN5C+puPYoOfEsHkNCjY4wqw0y3buga
W08Qt5036nseme1JGMnKlKrf6brKXmg13bRYFDfPFDA1s5POw/7QduGloGW7/PN9/v8ky+MhUwYB
zihqAVt92VRjBO667H2ym/WwOw2dHe6rGE5GE5MfXYbYpmWQolkCKQ2A/Zj7Y39qG/sjySMyPEK7
uouEXHEvj9GZYJMjsaFXO1wjf833/ZpAyUnaJBhzblQAB+dQ/d/bP7NhxtwgAnCHBQPQs4BxRLBM
3Ug8eXbx0TMTP7VlZK/paZtrKAz7ivixqzvpjypT7Trvu4Q2fvQN4ABT/DZFIVR65l+O/e5vhR4D
GHYtpThXcaL9GoYd4B+JWrvHrt/mz2ZKdqRmd/XaoiSkAsn602cuV553b8hOuuWghun0+RLkATOt
4N4Zt8G41dX82la3zr/p4srlQvoT1/5SykMNB4RUO3HxmVrfaoXoTuZpgKTLwohSzvqrg7tVwYcW
aAjgUREj4amqn0xoj17qMgcJYrWjOydv/OmPrmzpPWVFv4rKh+DzUuLBDB5lM1/G52Vbj3H6xNWN
T2H65Gv/+5qqZ897quXzUD2X8jlLXrhy+ZyOL1xR8lJpNIexcrxm2gsXksSFVqUz4sDDBOYilbu7
Qb6FBeh+S1OOh0wG35RM8HLkffPU/r0m0n/rzdiGbtFxoN1AUrT79aFHZ05ZRDLkUihOmAdiFRhG
Ysnr0+PgHhB1ePLIa4O3Pzx5TOcA9dWnWjuBN7SO8Fqr4lxP8zW4Z5VdnM9LOhcvu3QZZ7Wr4zCJ
uXJNTNrda+Fey/xWudduug2f1zTdiITmKsq75/E2YGi6N3wt7j6f13XCPXki2nO2xaRPdZPKvRH7
J43hFNZ1Ve7JFwqufh7TRLTENjf2GtXqQZ/dQgetO9jEdniYzQ6/rgC6k3vwkiOXkxxjWmFQduRR
laQznHzvVOjzZUL3yc4iO+MlGLECMJFOLly4kY3k0qpLve3NoxtfS3UZu6sdXwt17btrBrFXXePk
xhUmt6i/5fZ8BQyn7Fts35r0zqWGe5Xe5TBfAEIbY20M98S968Nd5Q+Re28Ypx5deEdxa3IAmc/w
ZMJDF3XglsRa1MGVs4iNt8lBRBIb3w2tnyWyVU8sYgnw+cHKHszPS2QPXJ6N9ePBse88ZWyZTOOl
fcdinfTzpaOQ/7wy6/brSqybG4Lputmfr2QDmeFNAyZuglS8MjJOw2vcXOLwGjYXLr+5mOGlJT6q
PfNatOc6ni8mGqxEqj/JzyvB1OEeqT+54uoYVkcCo7UAvuShzw5JfyCQNY7+0lezfjsw2YYw5+6j
Y8NkcL82eFNy9OwqkJyLjSB/DPLYWWO569cDXfDHcWyri1e7/HcS6xEuOhzHefOs+raF3CNJ1iBg
WmSAVD9/6fMFgpp5luYxHC2XGA2bfhuyQRCg3XQPiGq9aG27KQVdrmDEXJYgvf2V2hzMUXYidl6j
KrZ3fDKJnponOfOv2yksj5EIpB2mjvDXn9djVKiqPviUMBsidpEX20V3/XzJmHNew07628ao1WLM
3yZZyEtllsmNCRpDhPiHkmXy2g41pq30/uct8/cjlW2wfBjoBWkHmbr7pTQJaqDpdMvypTVZT1Ec
uUdTmwgwYX4f9h7/6RFd7VSVDJAyAs+6ehvM/PkRjOGQDo+Gsp4dy4rvzAtDC0yPGbdrWZBQrpkY
I0ig8a5scGDf8/Wff3Ixb+b/VVTxk9NNEw6LnjDV12LU4aiRt+mATLoFjNlM1UTMqvGc0P9fS0kf
PE4LdQNyhfvc9V8s2nnoGCn8bRKxjlrRQUyfcwlsg0FYA96tnFEsf/4hjd83UPojlk22qUWb1vna
KYnsaTS9ArV4M+LBzhUTAssnQa3VER4j7LUvIzppOh+0UfQsQvuZj8t4Nucj7tRAvb5ZZVpte9FK
5LodwJqeSGaX9h4Bf+8of69NPv2tOfF7HcWtZeeXFPvU+r8d4yYEGyBwcZYErVc8gycA/tdX0bbo
vH4ta5PCWbJfeAroKmOsi9FBuIhqI13UzvhND1vsaB5IxlyqdB0h5tu5lvMRjoPxlxOJ+P3EyaBA
cCqxaetyi7+25gZ9guRqtHzwlK2tGFPsu97SCb/ZI5biAuEXAiaiQJ3PHvMFUcFP52vwtpOHDXab
m9uAQIR+y1BBY64QbknAbvT5Us2myjZjuTEhPa6UuZHmBuXZr+t/cXamy3EbWbd9IkRgHv6yCgXU
AA6iRFH+g7BlN+YZienp70rIX7dFOsSIG30aTVJuq1hAAZnn7L32UCKxgXGKHi+AOuzYQZeFFtv4
NgS9WSNmhpq9hFkKjkhW2v5dE3kLJLcwWrXOdnph/1GbuXeaNwXThE4U5F2tnalWO+PwKsZzNp4T
L0xBUvLreGGBzGEMWy1cx1ApQ1jf1BoHpRHURpDwizSy4jRAAkkN6skaSVs7ofrMAKGeKItfhF+L
gPb47xJDQG2bLLxEJf2H2fuM5yp1P7zE3n14Wf+6fDSQkBuWatrez+vfuAJ+E49Dc8g2IM0qfReC
sHUan0MDexy2wqGtIMP8+tOovW8HmKa82THB4r+a/mb/2taj2a8QOPm7uiDempRJN3IK2KrCJI6X
zqN50qeyhe4KWr7eVv1sLtY3+NgEyAyKjhoCDNQHL+r9ptqEks3CjVdkqo75ZmA05U3f6yuoztwe
z8LpRFQQw3dOkJv4K0GlYaqJ5dyW+Yih1jzPq/jywSt437Whwe3x+bF0w3U19c0rGEeV1A0UT4cy
d0BSk6UFKCeGEcpfZWLSChrTQkxVTGckGTTi0+UrE+xwsgmQJa/c+GAb9/5RbxMG7xqqK9vMGs/7
ny8OV+Cx0cuMhNZURKk9dUFdiBzyS+l8K3ui9jDXnNU6qyKEVZ+FULWvBMuQh5abVlQom3Ox0/Wr
XU3lmamohrihSE82ObU28nueb26KQtgjU8gaNOGPWhY/LtOLZqUsvwhjMM7ca6DnI6224k+jVSv/
cbtoHMz0JbON101fAGLKTFxGuoq/Wnl5W2bx2krR1H7wHECylW3pdGRt51PvDp6fb+ljiRbh3iCY
+0ebdTMwUSqDmK+7iG8/KNn4l+lWcTgbQ3L79XnW/6UFycNepU/gWIxz3TfnuUrNts9atP6zg7ed
bS0jgn4dX7YY6VxFxF+yNvoTmi/tqcwrZpFNcXT4re76In5m387YumkIFnMLizE72E1z3c6CcAzS
VjhYzIjQlZgIyj0SIX/94o132xzbYafs2LRepZVXfXPHgL9QlF1flYded//aNsuJ5hhuOIMjDcqh
qcAF99pTDwjtyWt086AgpPyq2aiLYmFlQdOmKFv79iHupK9oSt1nxVoRplrfiDUto4IR4WFQMtCq
8ts5a5wLUR7ik61h89nUyrlVrtWzz8QVlAx66/hkEPmMuFJT+90h+21e1ZuJp7LBtGZ+MBHX/uXU
MWTiScfHQqd58ObOpWSKntEIw42MjIjsDzy6QiyfR88xbxAn/hwM8FM0FHj/yTJnBKtFddatYDvA
7Px/nAmNs8DNwlS5Jb69jAqz8DRzhKbbRxXe1bum9NaXOUGQTk9+JnUJ5ozSlJfB1cqHKXGdK0Ea
L2rsIXrJM/1WdK715AmN5aKT/LmQF322614npSrdfF0roXt34rYHgKtbkh8a3f5GqMitmpiwpc6U
vZZCJXTcAOtYdNZyqyr7G6keTiTanhAQjFsnNfUAHpcDmr1f//rO+9YNXRubJcfeaeK++fPdaeXK
SImpqg+xgGW/tUwTnOQVskN5o0MCbdP23CC2gPfy4peD3javkGHHSN0aZO9DSXM/JeJtXPLs1ZsG
LApWGaVygl+uHrZm0oMsBXJKQTY97vQs5LpbruYYb2DaM/FlbvCvDC2py/qh7+hpxT2ZYrGhY9hL
SPutNO+pxhx9tJzWuR+UpL2Q55dAshXqs1kZwx15Esspma3k2I3s9hNzZOwKvUwlEFAZEuMF5MK3
rBg+T0ZMiCXojLuuGQbsWlr/lDltG7oYgGYxSCDH8NlQC+dcAFs+6aKwLisQN6dJjW+tEduBXQji
JNeqok2Yoo9ErOjnaTGcrUomc/g1IzqfNzCFPEhYRGzN9ouXuRNAOm171pTWPIIXsz9YN/7brVDe
T1gDaAY6IFOuFP4xfhMrk0caXsR/9BYy19h+qqf+T7WGMVLjAQgK67Ha9DYY8qU4zgi4K3PRn4A7
G19cNIOi7i9QdOJPC3FehMZ4jyXZqdfGxUE0dzq4Tr5DA7F9sIIx5Ov6adPDLZD5swu0x9Cdd49G
yP9ViwumOhhksfRYo42lO4h1SPxCbSHFcyrCGpb+WWusc5qyLB8GBGYD+RgHVbG9q/zWkeexmOK/
GM6iLh9XQoZ7vQ0b+COHfBV4LHQi4iZ1dILYAF2BugogC1f7CF/nqiVu8Ygsdb4j/HbBsaz/ZmTl
hnBqsC69iZn+1584+/2tH32HI4c4zP4cQAU/n6zFsvt2QdGMZQUaPnQoSd1WLjxIlUcTwpKvpo55
yGuTvJAe8y7T1OG6x2gNQKyDeAUXIRwTSIFKF2DNSSHZ7VfbmD0a22OpkHSgaFPGCNT+O7I5K+3q
VlnTlbjG4UeKM44WPnIKIbgNd5Xr/w6rUc8kVD8JphV3RlXN38acPV3nZIyF5sz9Muabz+B7/uZk
AASJP2UrhJUUr3v5qZtJQCAaCuYKetYcWuyVuIvuUKKQDRTDg9U4JR6tajdasJTlhTP6ai8Mv9Bd
aCBtWp9SJdUjQigY6PEpHjIEL2v3vEFGJ40dztBH1+D75SKOBUdngG0bLBnfbbyVOkZmyCTTlX7/
1cgxTwt9one0TP7krPoTslggOb6w2W5AKWvF3LHhJn9I4XRBEdS2MF4xQm6Ygg/jTKqno/kA2aBE
E30ODsNTb/y91THt2+HUrDSSHQBWVr/lD4POFBPTTfJMBhGAYww7Q+OAM9oAdkPw/mDRpMkn68+f
ONdgvcR/XIse+Ns7RTGS01thucMM45VPtjv8kVeu862T0sa08JxL1WYSRFCcucyALvequPSY7C6O
cbcMAvuPIVKC24Tjf/CxeL8mQDzg8eIYKAP0tt48iCzHALFHJOKhm3O6MpiQh1FZPlnqtl6VCfwr
UNpP+48SpwV4ndlE75UDgoYsiZTW1p4A+RgPaqI/LJB6SADLHjXX/E+L6hcsf0mvCm3JnYbs6q5n
7nzpWgdIeh5HXTFqd8am0AJWtSZaYMgc0q3afmd1fiFMtXzRZ0UNR7Jm72K3+p0c+eXJkAensH8D
RJ2S/jS/FGr6HbtE/WARVEMaL9OrMj4SLklgXzsg86/dLz0BQxeieXo/tbUmrOepx+7gJlGTjbSn
BjUo20auJIT4DZFOdg8A89zmNurq5EHRkg8WPyy43l0PnmY7lsk7gd70XduJD+HMeB2m3LD2U4g5
l+dyn65K1IM6TDI9cguvvlV41FzysXxzU9azszQkfpjZbN2prC9181FMM1kDXWeEy3bEvwwwtZ7s
k0bK7J9Gp/3OnHjhbo5vcWsT7ANurwfIVNvnuTh6GwS8RRXGl9rGjJsKT/3TmAdsygxqPKGydLLR
32psJQ+29LhV3agF7mhWfqljXGunTguGroKKsiztp4G371x7GG8TEFdEQ4XaFqNkKjbSg2sTeOFI
8MkNRZiMNJufBhwYWPMcTIVqPBwN4X3vPEQkedubT3OMXKkzbmoCYfZOTPITkQG7K1J4XVumrqxK
UOTGUxNHDTF4eDr+sKvCJo3Bsj55uOcRNW3EUKxhYwkVErfbxEyaQakJpI9RWWA1hGnr3M3yWzzX
XtAwSsaPYEk/p37I3NyE8KCCmgR7iAG+z/wBBPEj/YT5VJGAeCnAu1cIuYFpc7BTFSq9ilRKG0bG
aNBXXlxRv65jrEWwJDLmq4MIKu7iB3tw8geiyLEPNDr/sl6/WMS8cPMac3I08lI6aFFewpADMbwV
x6zU6ovYaACPg9qdpna1ggV3XmBWWnav113IxebdDHnIstW7LSaXglHW6yXrrelzrYS2iuVtgd78
ma32H45g9W+KUAjULfN/D4Oqvf769sJ07+2VTmsNnY1m6pZs0ux7kn+skTAYI4ivNNDEZBSoQZKD
94exFRpdiNhoyM4jhGVMktnZXWXF67l1zoj83fyCFH0ZLttwqePLoF0A1hGfPs3XoWYohVb0WOa3
bSZQ/Ua1EODz26Tf3EFWl0SbfqPaLhKJrJ7t915TF82qrHUvQ0L4IieO9P3oxSClo6q9x5SseGRt
nrr2PlciamjvM43twf3c3rdKRPV7jUpETUxmbMDL/sA/s9esRdRK3EEasZcy08hOI6OXx9K8xfuR
Dxrlafju+tZ+Ilq3/bY6uXrovKF5qgCjE8615s9EoOh3gAr0x81qv7YGPudrbfBAvInk5rU3hy+2
m9XeUu9G7rni3ry99CoieJta5mitommWNc6MY2QNdrQU9x0/B55MCLAdjcV9PoP1IG0pqov7zI4S
G9uZrCe2tK4V2Xsp+b3MA5kP2hTpVrRN0bLXakWGg2Q5EuXftTg3qisjOJWjczOhVS438l6ptLmt
8ZWa42upyYr7qwtuKCOw52pbF4OZEKOgvarmsgFFVM5kY8Jts8QZIHT2FZ0T1cfYRcJNhORSLiJs
IaiQVGQEpgGy/IN1v6HJNsFPj3Muag8lhklP3mHl/2Yt2Wn2ZCpw3qGtEnZ0WLEEEVkFfSM5YqSg
jO6YsE/RjtnMjfkI3S9xSEkAU+ET3DzDbxr8tfKZglOa6S+Db5iyrL0c0gJMv1D8aq+GBBz8wnsB
lxZcYorvAK5SsEH6AOip3vJHy9cVf7JkLXw7gvljvOUTGg5dQoe/xEyj9lOUkLi7CZQhOMg4Uvle
y3D8UVN2pDBLe+ZB9w6diuoD1tJBw6K5VwI4LZFVTdhNj25xHFVZ/V6tAnz/GBd+TdRLgaJA1tb5
M2M2hjmAHmcfbCyjTmp1fdgvLT8E3uP6w15aBoGVxbAv13KuTzGno7K9EtdHyk4ZexHKhQBTGjt9
MCEEEFB67hORqeb+mvsegS7esUGqtx4r84jZyVhRRx3L5piBx8+PeXxIY+JuiGA9xBKeeoAHV66o
cA+omePQhdVIXgDnNTlu5dHsjtC42IXmINW0Iz5BWC4EOebO0Ux8AKjUttfMOR78+qWgmzAwTfJJ
i+HBY6y+tfolZ3DlLfITC2StLKTkUk3OKeN0W7K6verNHyzoYL6w/IH41RGfHdEcPrATba+VgB6E
VJk/uscs83G/JYYsDYg/OXnDEf/jWB+n+kicNwtcYC6uibjz0KvyKHWLqzzWDms6goOOHsuDggSP
Yz7JGtRjB7vcktUo/BGX5dEpfGrlhM7yOFO6389ITeRx4TzqvBJACrwqWf1eDDkzTjqjTtfHy0jl
/JM4Vsk0y062RhSk7zm+NvkOburJVzUSZhAN+XMrS+y15b7rHSE3sK2vzWNpHs31SIDYSIY1OUvN
MeW8cnZjWq8H7cyMDO2WUA/e9ME6blcivrkPmMTF0E9EyiZvCdwn/vFwa9e2rKDUIPSLdURTppo+
I8FOn+Pe8Kd5rkJQgimaPVf1aabylBs041VxnhKWlHFsnZbS2J4c12gCVy3PM+rDoJgg83gYdmm3
pA//O5R0uQ6O8+o5r4V4rQT/mtctee3Eq5a8GnuB2oYysoNGvirlV9t8EdtXo39xTVmx+eLwdfyF
StcvRFSnT/n6ZSi/lOsXWDGO+ZkaBuQln9Pkc55gSXymM27Vz85eroPxTVY+fzLMp6H4ZJlPjQGE
Fp5Q21REG2W2+1ysCkTKJv4rt7P6C/ECYY8E8pHlNts8MeaHEtnYp18vM943+x02kchsPamIYkL6
ppuoTgP8iljORWvngdTC4bof1hKsa1OybWnINx6XVX9RW5vgitHSrl2Xf+s9btCwVI3jzINW1SA4
DMCRAbgW+euKv+roAgI/E0N7pwIN63VDO1kxKLG8kZD+plKfRLnxRPeKa2Ut6tP+o4Fv7xzQDoSn
pB6SExd8qMLu1HEz93ldCOsbwfqVcf5CkJl1hc39z0OmHWuZmbZ12t2kzyxnCJKh+ZcQVqi4n11B
PEk59dxDMCcfobeE1tBWX3oE8h9c4PuQ5M0FjhKOfaGG8hBB7pv3dbH1uFD7jQu8wwa961zJAl7P
5GpQi3cmD3zzGIvKYlz6oxLgOuQb78XElGJcGpfyyLiUMt2juGdmqkx/D0zpaGTOiYEpZYKf3Qem
zEzzQo5NGZemy9/j0ik+MS4d9/oxLmVi2tDfzEKxhEYrZ6VUaYU51Z6TfWIaJ+cfs1LGpZhRl6xe
yQEUmCKd9LYfGgXhdux3glYBeesPQuZ6/foqdd61oGg/aZ5seND29mj9/ny7KEiwGiEwtKCncfqU
DN7JGR/S2+o+TnQ3cJS362vWbwjOnSlIYJ4CSHK3634QfYlYJifkscMGHfZuNjOGYM88lLr5+6hr
hxa2xtHcGhHAjSqQxmn5A5+HP9NSuk//+6P9533fx8T4DaW//wF5AP9Z9BVmZ56dBq8GbSfAaLrk
Ql1rThsDuxWzw6sH9+hQ5cuLl+Tfm8HK/S1f42cx64Aqsw1NijW7lwQz1WFd7MdJl8mWuVp/0WvF
vIpJxt70df1Fpa0Vud/tgbFI03nFb0QD/R6Ltfq+jPFtQq3xpY9rFDkYW9qa/anibU7oZTpK6VH/
og169+QNdf8fS+3IFDeXJSoskGA0Cwa/Hav2869PHZuVt0s+F2ELzSpXx7AiDQQ/n7vGSFYlWT3G
iV1kqpHRRbYqy+kiSS/qoliVWwSmGYkWsUso9monWqenijlKDyM3avuoY0NQXtrzTChCH019tLI3
SKOll5sEBf9cGqXmTYhbzkyGTbi4rXxdyioZEa7XGlzIemUcsrZ/l9rSTQX1fKHy6VLutVYX0ikp
UzvbfEiZCvOE2UvXQg2i7on/HSpZogo9striANHYSGxXG7QOgMSgdgI9C9UsLLvQXSAjhZsla07P
S8tz9awvZ3Uvr7s41tnh2F2sDoYa29XLsF2KEmClrFzI4tNXski+KeN1Sm5jcrNbWX1CdC4I61u9
l+veaATb7s3ca6kiAnsn9ihVNFZRX0UwxtoqauaIdJJi9jOoAXOUzVFZ4USO0ipKgJBNkTtFShl5
VuQiMA43JzNvQ2kZwPpnglxuWoo47daLW2LK4wixmK9LWZrDa74ZznVerxbv9HpFiCriu6m9LnsZ
xoVSk6tlXLLpAuiymC5JfM72MrTzPJ5XODulPM4e7YgQ2XrMXRDdCJuUmNZVsBjBhtaC+cAcGICm
h4C0U3JHKwYFHX0OxlKysu/1BCY1pOb2PKaEmJwFiXzLuc8utgW792J3F7O7TNtl3C4VmbbbhSZC
upeCe93AkH8tjSs7xdy4MhJmm9glN6OV1Wy3artt7CDdm7VXtjEGjTT3Rgne9jVQ/xh413nLcVpV
ezcHyrR7+vVnbHcr/fSw4SPmwFrzbMbjnvd2OIslrhqZm7aHrkoLsBOO/lxXALBJFXOu2P3z+9yq
SUAq0jbsygUal750d0ICgZlKmA9YsQ1gYi3QC2NtBlg7zLXUpXwgadM44nhITkJLLa64pjwNlu09
rCnslLFJepR9Wu8nHixUCxjA1VEWdgXw0CIP0WJbxDQFtoTEbAWDjTo1zdGulPRlczyGpWPefKD1
57Hw/naDIZfBEgBZBjSu/PN/rCwXo+i7fCTiTJ2OP2q1j1Sd+OQotK9E6Hm9Hy++0vsDva3VF7Es
pzh5e6Xracb/sJ5c8xSbJ553jnLy9opp0oGRqoOSvBGiKkTA0IciarkXkBQCfS+aYosISlTTWlB7
gQtCYK/eCywRJHoweQGWtkIPKj2wQf3L3adb00QO6DhSRImnaZCRtpOSm87zNujs07adoKtq2ykb
ZW3VSdurI4zY9hPVL20/FX6m+k3zd8UsclwGtbIqUFaDLEuVBZ/VUqAR+Np+RJxPgQCkGs9Hz44H
bcpPIzWfbEiF7anNT5/p4UEqMryTq5P6eVoLzHvBXASiCBaIR3uNfUD1yOZWWWINhv3YrYFmBTlc
aCuo1mCxgoLsXOz3/1fJGlgIg5bA6GRpXbDmwdYF9NcpJCiTe6JGFzDPadVOM0tKcWqakyFO4Pop
fHSE5lK55pP2nLZ+LHzSkan8KzTB0UNEJquHWzkega/SQh26ozYdWTtSmy0LlwIV92Q4+gqISEKv
TVlT7C97jT3D7RO98AXus3nCOa6YgDtlIRskvZVK6yBLgpyLZS8iauo6oJMp9iKnFqn1zIpDC1YR
eBoMrUDRYGYHqR6YIoAx5+616jz5iYILKG8vBZ4rfwVXyF61jXSN+HWoSSdlON3nyWmGS1ed8vFU
J6eWQbztZ7ZfcJUIWdleaB4d98hRYU1JH2OVhbGdWqajqcoqQdHaxx5Vxl6wYLLezwxfmX1cyaVH
ZsmJGnJWYLK6+aTo8NFOnn7SvZOjn1TvtHCReKeJ64RLog8E1wZXCzwebg8BxhpIFdwpmz4wraBf
/652DSgsV7MVlFw+XDirrHQvZQmwV3lLALeRUrtgyYOVTFiukRzbZCBczNon7rQuGmIXiCea2lPd
MCLHIS9LTQkY8SlF+OwZktb3hA8bDEk8hSXfMmQpZHQMZKd/oGIw3vXBMMah+QUGz50Rg8eb7UG+
VlBdVgTLaHUuDl3/W5smMHnVBYMVKQxjV9z2H2es8X58hQxzIZ6uaj9teiMO7mDd6dacvHRDF0eT
DmushED4ajrF6o+2DDq0FDLSFIcdklv354VTvRqw9Pty/ZT3JllgSXq/E1CsVCSXJjnWDEcvRO46
vhhG986ylW9uoYtH4eX1s1FKnd72wfrwXyY6BP8xXtY9TIuIzt7ulEhaT8ocpv7B1omiLRyNR6wR
z4Ft2V8y+d3+Ix0RAmNfqjAvaYp99tKYF7eSBeow08+TxEienfFsl7IcL6xFmOADFGGBV9eS5UCp
TM9Oi+bgTLLRyWAllkEmluVuF3u7bO7F3C5zeaVEeZ3EVTVkecmt625OciNhmBLerepugyerrKNs
ifI6Gkhsbk/JEsVzpNiyivI+2ysp7/vpPi7u3aJPAeE6Ch7ERUc2hUDiiG9Uaa9xck1SWaV5EdNl
ni5OdfGqS6qfBfYLhCMZ2ZJndzxb/IYeFjtZDcOIThYEZNeSZfPrpWdlkdXYZy27VPaZtCY01hQs
TACtE7+ge5nFlfgJIa6bIavFJtHBfLuZ203tLjnTs1tVM1m7UekSUVkdKZJp+MEGD5TJ+8e2i6XY
5ImNRk592xjWVoJB2xJScVUptNImpWCRUpkPaUy82NS0xvMyKA06/ql8ZQn0AuuaTM5sIxZshtKJ
7dBIgOCWejsERs02uBEIJmY0lD553M6DSPRLbTnDZ+w84+eBxAthDOO9vdXcsTLEuKjmw8bZmq9u
V55yYf419tlLY3vJZzzaPX5FFFdaPPr2kP3VVNP0R03TbbXhhSyG14RDk5GenXQakW+oa0xuauOs
d48tDujDNvUKS1eiRTJFhoRaZv+Zj6nNunt+aZzxC6az4Sh0SKywskg4SDsbtQRZjptVt4esJv/T
jZv71HhJU3KFxCYIASmTJ92dnQBGEnFhtWE9QkQj51PLvkIdd6KBiyXxeswMrcLkllCSdUtrBj2z
+tKn+oXUaBuWVMWUdCVADkS6/ZuuxNY5WY2HVZ20q0jV5XE/5B1Qq3Zj2eSaMSa4At+36Otruq7q
89BpX3l/5ss6VQSTZBZzhUG7mab9DPOepIN2QM9ju0S9cuuiJ9TLfrCoLsYM4ikRWf/c/2daUWW5
zOUe94OyJvHFOORztx0ESStXdTTNr619ZQVsvjZj3F5WayHKTE2y39ZG/aq2VXk/pssD1nxQQc6s
+jr9I4jBGObUqYfb5ABVjbGex0UHhzuNidTiKanDB9HnpibXF+6/EyvKXWs29iuy4b/gttXfl4bA
o9xMkDJakecyYfr18l17d+2j95c8Ak3Fmm6rzpuHAaCFZBt6ozrk6j6NIW/FtQiS5QS2UU1A0QFZ
2Hy2xms9cHHYLKSszsRAWTnrrXaVsId6AqNIdKdixgf365dnGG8/mrw8T2oNdVUKxneTxT9W1Gll
Fv3SEzOUrtKo1GGI9QbkvE5h9QCyzL68cx2Wo7026sdUI8ee/QQo0YlIpE2XLihUopJvoB3HdgK/
lZpMXbzViZh9Sre8C8lYTFyBaaWpfjUveKEqw8CIQbtf53wAQndfGNcjS9Ni7dk2mbtMKyQFXck8
Enmt+uSkhvmB0uY92IaYPK4mNMr0nExyYX7eSvCoXRvNJW0azRJw5iZ37yA3I7JR76rM+J4L2NDQ
EZnZTb4V89u6JRT/X7/7tvxLftrb8SKwBuEjRDnsYVr9+UWUijK4pVZJri+rFp3sbIIyw9Gi/7M1
bXIhYgj5UepKjQiDO8h0J5ze+Zd+TL6n2tL/CfCWhsLc3waV+Ju5BpkGrG+hlWv+0RD9/EQDs3uQ
Q/I7Lk/1urBAOKx9NT9vjo/hmIGPyiihNZE4pMN6A6rY3nuJKC5tBWJzlaPxsRVE2xLWVpQAWNIO
fAyxcWfXHdVHozS8z0rX5ncGPmxgjXn82XHw9g/cN8/7n5rqmLMHu8vH2vuUOsySBHzKEIdRHgJG
Zya2GM7Dliq3RG27Fwdqj1alqgy6ZuCSaZ+QJjOWpjO8qjQAEI96n+zOXtH0d8kHJwTuzPszYoED
AE2LfNwx30qSCMUS3KqLlgQGBKhb4kWu2XnR/lVriieaSTP5HZXsJ+k0d/dm0jKeKTpJ9JMmL1y8
kGtnlJ0kBRPJiOA8oJO0GrJoJhHdRGws5l+oPu0s7jWUm+BftSc6Kqzxk28/uikcaaXQUKGbQtFK
oaey0F9mRRSf6aZQlva/boqU5P9fQ+W/3ZT4Hw0Ve/i7m9I4sqFCK+VHQwXsnoWV5u+GCt2UHw0V
HhY/uinuv3VTaKgUlJANlYyQd3GdkxvdFIpWyo9i4v7PbgqtlGKTxcSdgpKcE8rxwSncXXVvPlMu
wDr8a9zYJKLi589UPeT0iwnDOqTGsDx4MKjvO+2SorWGUAXYKUc294QqCoZW4/5nmIxTIUhdTOOs
uIG/ay65XaaQA8bsOY//NFMaPGhnKnQKfKWU5XpNdAc7XFxc7Cb7xiPWfLbbnPmaM6qftpWNRUc0
dNjhy3tqb0DU6jt71L/OcGwfm8bpHtfB68I0Q/3jlHP3mCTmk7ry5De9DfeEK2yme8P3PG+3hzFT
1McJpv+d47XmN3ha5bGtSxTCFa7kLdsW99gAdLob+WVPCq7MtTBDpx6/6IrhROAgnSh3RodVnWmf
qt4DJ4vpgNgP6/fchnWn43g/Gq1R3+1wIA264J07x+PTROJOXG7eY171uBSkMKmB/AUBr2ZCx19z
N0x6HZpPpSqyCgIcyoIh7oaDPRYM9QuaEZUD9nXIdOMEi43RzwRCsDCm5lGrlJdxs6vvmdt+zxVg
6Ioe85Z8YMD8l4UnowUmkbDi6BghtJGf9n883VTu8cqIz+4wazoL59HkPuXozQPYI9H4Gz5G79jR
QSp9DG5977d7VQuJ2mwTZfXgGqKsw7Bx2ubTgsrJkDWxC6ZPUqDBDhzvRK6jWSCGDYw+cFdZpR3k
e81pKPZSLHxjIYVO1mnCeQ6tJjT2GuYQ/V0Hm6sJmzlcmnBqwmKWx2wOxyZM5tBMwhaNXhPqSVg2
THIC8GLzXqkV6EugtSskY5h+pGVAgxnKB4uX1wcGWOs+8NZA74PKDqw1KOwg22tKw3GvPg3dRlab
htMcwnkaZ04HRgC9Cfs5bOdwbWRxXZcEkTSycv4RfokkVKbQSEJvCrUkBP64oDNLwimRXyRWQMWm
rA3VHXv5JWARGh8bnEd5UOYBoSdU4Z5aTdZKnF19msVpTk8ixWH3kbRTLrh+vj+wNmU0rdqeo+ne
W95iWTplPXU6uP4RxbNaFUTJ5NX4rGHCrWGThyz03WfbyVnyj1v2jI+TPKE5q0ILFecl7xCWFToB
Zj2Pz9/gxF4HG6xJOpJ9uTqb9pAm3zyS5YADr/ftOo03Pl1JlG5MS9vGS1/VeeYEpUQTox0cD7EG
7HRScenBPrYfXFTOl24YuS15U/Elccvv8r8TNzJypk3nAV0voX81uiChegDDJ/OiWy0B6nyu20od
rqr9uyZjD8rRJSwpYU61pSvhYWtifEss5U8YTuMf2L0f50r5nubW9qkp+P+aoi0ewW8rD79e5PyL
TxfvGw0A6QdQdWtfgv7jQ+gQklW6QuXtLOwpFNaaXsbOJvShzZ4tGOQqTdmu97avTZK1aNkw4/Uk
vKPCzgpS7Dxx7AzbCE2oXi9NOkBit+AkTlaM0CSdIqtQyBgdjfiju4dcfP18odBxxy1n4oKl/77b
Y//xulNOZgtHKUMW4gBYXRPzsFRYthWj6y7AYiG9LPk5z+zpE6ZCL9CaL9yOzSeygJUPOt/vPRUo
pD100jq4MKbObzGMWrFsZjEXyl3RQlwq07aJ7Db7DtTAPVmlUZ8yB1Z55o20CkryrImBqOi9Qlyi
QTknzfpbbmSoSkVB7Jaz3cHt1iFjDvY5t60MZdDmfRtL88ntvfYDUBRqg3dvJJxR7sKq6WiG/u6J
PCZ1OdSLkRzmLVa7QwJlGY2msh5dtdOwxggQzI3kOcymjrCNgzCQRaV20v34g8ZKQQlUWAAJmD1p
k2NftsnogCo23jGvqxp+d4LtVgLrDHkYun54ENn/Y+7MmhrH1nT9VyrqXtWatXSi976QPGMMBpM4
uVGkSdA8z/r155GrdldB7q7sjnNzIhwOMGBkaWmtb73fO0zfSbMyVmVtNTdoLdqb61et0p/zvm7W
ZkPyX25Gz7BRx22bx9DpAQokHHxvyrzzbhq9Q7TpRYDkWVlRaSU2Bt+wEp3rl5mc1jvZWsFOTsVj
nttDvvYLSV5SQhok4RXGntj6jP1ejEK4xuj/+to4RsUCnCRYTLMZ/ZCbCBrYiixFUCmHSHjYc48m
mXeBFtyXBC+4ftWRxwSR+f76Wqvm9h2NOKn+1wsRlDZ8FCxikURDmjhULE8w0yp8TvBfzcIfnCez
iB0YF2R7TQNIqFUc5VT4LmHLuFDkNStbWx+qCG1FoCnlPekVBKAOXusmtEiaRmk3upc3J0UjE7bL
Bf5ZxluYQfVLJj+5qcJ42PS2bDmIZrRFNtKYsA2lwwUaxFrTZiP2Zu1rTU4CECkiVkLONZPYbsBx
xPAn/TH1NOhiEbuMxIQvH0sEvs7ewWSekpfaqio9DZvWuVlHZ7PvrcWgQpVtsSbAPJplMrbkUy0q
/z7TJPWLbn/TDTN9Skkl8ENP28R6Hex6DLB2168ohP74qkhLm9m3K3+Xn1jpVLtlU4htUUw9uUKY
ADZq090MtdXetIh1b1KiKUgIm2y6RYlTY+7wkiDbWHV2M26nmOY/PqDPeNLdpkGEjMnrNDZytQf4
qo/xjqwoGc99PPDLYqguss2+sx7FYQwjbEbSrDkICpLrd+WYTgtRYjJlJlLDHgl5oCMbjULuot45
QQVnWkrx3vHHkyVjB4Ft331jIx4yzYlYOLPOnZruopPDjuq0vN9h1trvIGT98ZXaDv0usxnEUKtY
cPm0x64ppqNolVdJr/Ud2qHx+PvrSY00NLf31++ur4/QIUXYEGYFtGp50LEaOxnvQ5QnO0VlHR9N
NAesbEfbsgi+UEx2OFrp7WK/I7B3kidybBJ82p1wfjW8vkrsJBEM2M5cRXQW2ThrYCDywwmsuv39
qe6mVSbNhma5UeMuQ0cZWoSBI6g0y8uhxcpMbWxLhzJ3is4a6FuZd2WX1re27Ke7vJc3wFp8HvV5
8nROnKk2c1iEtSvL7fWbVn4ng8vYymOrKxtfn9kpvTKto2T8Wo5B+iTRgWEhF+cK47uyCPttKgEZ
QHiK/NK+QX9EauH1pQnZ7P761IYvZS/w6S/1LlhcsyT6OWKkZguWzXmOPXFldlv88STmb4VNzlkZ
6/26Habypinz7+3su83IzJY10cRLcxbC9JUglCwt767ZD5TVNCPDUscfQ4u2vkR2geljvtuYhYKh
CNEaItD8bQO+47ANKO5ln3i5BCibSvrNwkL2odQKBk4U1PuYZMgd+t5HqNg1Nl8WdpcZBl5RLWHL
rrE7TwO6nTb/cDOppG/qo93c2lkUwhtV5nEua6ODv4zPvkGBRKv5OEmW7XQTEze5m8iANTRjxEQp
gq89f3V98tWeqnbUJoic1rOQwmxDnDTcBakybvVM1XZZ3j0JpQFkNyysNOEYuUh6phvrGkMsptxJ
c1P9UqTpc2napRs0agy714MhVOh4Yg3BjZbX1U5uutzVUyyccZQjirrxoGQ2AtSWjCBql1xGvh/K
GWIPrcRfpiyXbZO0i6BFPVUYPvoJrOcaYlHIg0V3DpnOWuTDuNNSIjs9wtgOXdHlB0mP/YPFfl9x
m9BtJ6lYBl1P59Wu8cvqoY9gFFC7WqlYmwBLYafTFZvobVD661NL2qMDWkbMiTG5g/CreaUImk2e
pq/6fC9Eho1Fbl5kG3Lh6zvfSANXp7KAJx4Ar/nRxRr0NyQT+tdON2mb+2PwpQy3XsHVGIUFmSZK
pt+fpNSrJNdIhWtxD2x9v4gIFy+ICshj3PGmvKK34HiTQQtEBd5e6ODzm8g1nCgevtlhEBBUXAf3
PvxuO5SMXWH03gN42F6pMVdXpM5YTcE0HIY5jmQcp2EhWns4iEneelZJ2oYYeleK9WyFNUC5GC3a
dVHvabdxlG6VtB3h3nZvtsRmTC8iTNRngAvs7kHRfNQVke7R+0L3Q5DhcoiQ0sQtcZiK7oePJH9A
mR8HOM1B7T2Cel7kOLIuhp9hHe8TYN/ZpLvO2Va66MRexf95UQ6Ebg6B/FI0dv69rvR9jsPmOfE6
OowmokSoNK4KwMYFJv6Ihgf6m/96KkgivYkKWvSoPs2l4Wuvk6kXj/qga1tFI4sxJ1pqjWeluGlD
yWJQqw+DgqdXHlrYhCGi2VBv+k5c0xH6SZ3+Y5lmA9ZyW2km9jRUah83y7kyNYK5IaX6xp/Bs5IX
HKxDpFb0DuEpG1ql3g9a+dx2WcHln+oDZ9ZeB1qmLoskIbd5sBVntazMCCsvPKq3gRlYaxkDwPvU
Hp8UHdWh4Sup7CDYCQ5tUgaHIimtnyBA/8ZihzxtmWaTpbLx/wHDI1TRFE1LyGAAkH4IKnXD2JAX
MpaaIswRILQ3Gv0Cl78lCNwmKhdDh4x0cjyXlfG2jKIXMr5bt+zsx7xWX2TsX39S0P8b4hyEwtni
WUbmqQL9fjzZjdVJZmrU+GT4iDrDhk22N2GtJTCRPGey8jpN6O8KKTIAiST5MYJTkiBbX+JmIiEh
sdehCHyEhUceSgrjmBy9DjuYmz+fmvlbbKIo+fH+Wmte+JjkivWixEhoc4kgNJzO7SNz6VtfiFvf
eLKTL974xUq+RP5zcH2UzbNm4vUwP+qe9LV1mp/jnLTHr6Swasq5G74210c1fKXJndA77ev8YHV5
9Vgb9v3fD1JsGT5vJuhR2LPBo24gXMYq4eOJ60sSl4wRyLyTpbvKDLoVIYzmujOU/qvA2plYNfTw
cadg4zskWNRZCd753a6N7qtCHCq5IoVO0fMlynfUg40ik+6O6UYQBhdN1P59EaF08yFQ3tWtRRBI
hia/ktE6G4a1N1Vt+Gr0mumg4nWKkvMRWOggyB9pHnxLerFLWFRqC6EtUtOGfB7jzaPD4U4m9sES
PqyxUh90s6F7rRXQTfJK2xge2dJV6j1OTaQ9t+q4SaVMflXERcgWsnIxjcSk8dTk5bhPE9Mink9N
SUPF8n2Mwye48sGT7R+JQE8gXhEFp8YRqXBVdme3EP0zMnrczmwx6jPM/lYOh3RPie7qavpGOsxw
qtOwXBsxHXMWm3yjC8m/V2jPOaihAZV0mla4T99obTG95nr+0jUow7mVGsgfAanRbV2vq7kvtAjI
d20luNhulGQkBOBg0Rbjixn2OcIcX94MKBYgiV+pCdcnU1EjJ+7h//5sqHweKRjZoa/Dvoq5gACT
T74evHlb9HbVunSoiPj0pC96178HE2J1chHbW7ZTOSkN69g2e7do2dX9/QH86P/GNAQFhENgsArl
M1vNJ6qkVjC6c7XQQ3fjG7vGKgF9m9rDihA5TWZMmykqYKuUNDSF1S/CFurclOO82av+oiOPjQ2q
WIr2a9qAUSdsVXXYN73/in49Rb8+Fg+kTv9kKfiB1ctBMyVZgDbANcyhH++xALZxp+B95sJdAecy
pzsMgUgBx34X5p32na3OeCu1NMX+/oxdsfmPkIsNzoF1lQnVEZe5T/94CmPNs2iZuoAgyIuk5GAa
GbWEh3ko0NzToEcB3IY23pgUNd2NqpL1TovKNob6ju7mcgQNZmwB1dLOJrcSJckiTojHDokIxbU3
SBeF8uDDMEoEVLkKTCdNczJOw0GnEIq+Y0uEOb7WOzgHh0v60t+F7ZHF0M0qojJCRKWqmJH25hc7
MfdBrAQOHnr6orQCZELF6PqFzUUd+xlDhuSHV0q0FiZq2bFW133Wj0ulgD88QQ4LsnNgMztBvqRN
2WygWcNAKJ8Ub3hNilHeAMRrO90juKgfMxsUFpd6JL+PPznrP/SABfA47g/m7EargnV9vNxKlpB9
FFuZWwyKfuqfhkl7D20jfYw0Il2tLIxvi1C6b/NXNuPx/vqkKoCLWeEpG7MX3X3ZvMdDFh2G2rgd
BoVsUUTpHvqaaoTPYvfqwpqzRLH+QXuLFa2VhxDQtIYY0Yk4E2yvvVFN731V+UrEsHyiuQ/IgtfB
ZWzvA0FxpSTkhU4kLz1GKWmHrK6oYpPm3Yi42HVXKMtiDNRDWhNNqcm/e+prpQBm6NnzpFYYnnI/
Wef5+Fin8b6RuhzyTTh8MbtumQ+99ZT28VfJkO7D2u9OV1Fw572TA1//BIFmnf88MwmZlZ/2Igsw
Fpaf276F8HVfIibchV1LJoylzQ/7+gjJqcFDrpofabUa9VUnrWR9NUiQ/taTtNKYbhvywueHBZwS
b1L4p0hZl5NYx/EGH6U03mAmwEPFHLCC4r3Rp01Qb9hRaNZGTNhqbsxoa1kb5mPb2njRVrI2PAKx
CeNtRIoLYYuLRLDX2mRiU4hNLSOt2LTyhl0zA5OHVeNCvbFrOMcbqd5Y9rpNNra9lq4PVV0H3rrr
5kedr9vrowvWPOxppZorjDB5wG3BT2j0Vw3qSyaaZVeOqhsNsn1UkuYp8ON0P9XFIu/W5fWR5Wse
ZMmUvJe5qq/PJo7ScCTjdnCC0AjdTuj193FDnvDvTKb/eB3+j/+W3/8+E9X//E++f82LsQr9oPn0
7T/Xb/nhW/pW/+f8V//1Wx//5p+nnG5Y+re/chu+Vnmdvzeff+vD+/Lf/zi6xbfm24dvllkTNuOx
fcNp4q1uk+Z6DHyO+Tf/pz/85e36LqexePvHr68keDTzu/n43f/6x4/m1ChVZi/wH399/z9+OJ+J
f/x6zzE0+S8P4Wv+w1+9faubf/wqmcZvKvC/oVAgscO4Gmr0b7//yPqN7QaEPzpv0GO0WQuf5VUT
/ONXRfzGrxo6ljws3zpxVb/+Uuft9UfWbwKLDgVPZtyZCZ63fv3X8X24jn9e119I8bzPw6ypeeNP
9oWGYeI5QQsUIzAsSQQkio9zYBZ2fpdEGCgJ9iPRODBj0BfMJaJnzVUFIoQn7dbIi8eYxiEmP4Rv
j3d8TEca9WVd+6tMLeE7FBvdMrdY44Cx6tGb2Xr7sn0AAbhRvXbRm+S2BSld/5rwFmvVde1uzE0g
8GFppNnSRE7s66QdlgU9OybIftXWaNdlfZ34AWvMciR3WNesFYSYdY5VUamP6JctrFqyDflhDsD3
zp6yjS9A2ZKEzlC6sMz83lRjgtjJo1WGmznNEeqZ0xsYjTftognEgd09ixOZxirZ6713HyOjaqZb
sxH7oU33fUCL1k/uO2ESUIyzVO05FCQrpYc5bSxKEWH7jBonmG6Y9GFBD2v7aLbGoU7xaiIUpQG1
nUwiW+8pE50YhVuevNtTsem7/HEYo2+Saq20sUXil+xTBFsxoBAXf5+l7VJodFul/k5/6IOB5PQU
lwptk/ndbZRT2IfFz5TsH1uEuOAZCJoUU0ZloLIR/rwg9oWOb6ESsmaHW4NLqQ6QnYzAxWx6NWjm
0it8aPYNJrOgGr5A8RiDJj0QzeR2HHuixQTOoEbk1xM72wiUGVL5XRWYdjfOMNZuSM4KZT19+Mkp
QLmzEp0upjd/uQv/GOV/HdUfy7j5YwiCEYhWmntvGHJ96n5PfSA16Yg2omOfsvCFsSDU/qBa2cvg
m/ueLOQp/nkN92Ft+/GffuJVAd5MIS5/OH42lKb6eQBdJOhrdERq/4xe/ON1gumhYuzJNhDbgc9k
nYao9SxoQn+ZySXSGJ+CuN/a4HtE+zqY18kwIKP3sjibqnT5+3P7qbi/fk7DhrQlZKYfTGs+fU4z
KOR8KpB8k/y+m9J9kMg7tucN3PNwmu3xkpupmPEo/cYLUUNQyRl0GbqqfapqZQnr+o5QZieXylOq
XnJM+YLwGErVjHj9bNP8sd7441hpDsNDVGYyxHwe/9LJNPNOsYsolBCp5/sBqEMnEDbCVmsyxCkY
YB8n1SOTEsG/4obIurMyiteyuWkq+yQP8U9O3afy54/DAUNWiOvR5zro4+GExqTVU+Z58GTkFZt8
grvL8BKQeZWP1bnA49ghRxP96Z3nt4skSd/rQlo2fro32ui9M8ufFMCY7X2k7F8PCcIXmzQWAH4s
PsExWoYfC22/cBk2XLvyS2GUhyQ1Yc35xjPSSt2M3tO8PeXAlboZwwyjLxybxtGHZeTg28c2mXGW
a9Gi15+n4jaP4i+6Fr3j3rYH4I4cP60i4ucEDSr9GMDLrfIOk1QivHs9eesjzRWevmuU5EJL/qT4
1lHQ5RaFccm1pRIRlB4aRxtZju1fhGQeqvYFz+ovcq0fNGjEDcbqA84THOKYsOkGzDQ0rCs0bFbI
cTGCDFd+c19ZySWTgvcUDbCtlF+TIhidkLhqp6jgKWmPNPG/Y1eeORjmL8q6OhvT7EaiHSct1pwM
PoTNZ41D8xB75vWz5JVxbHMrc9peP+qW/9Sax2FAMBh1kVOPdOlxjEPKfQgS85DLrRO3JATo8ft8
6HgBZ7O/0LFGq4mpPL2jfQpZ1mzNrZyq3+seisOgHI0RrnvGOhdwefLyMs3ewrkFkD4rSFLauLnm
GGXGU+J97ScVk5oaw6JaI7kYIlvDsYkyXuNRQlwoVqwUiZjpVOWzEAPEwhb2RUIGXWyczDleIAgu
0ticvcDCIkSiOxq1tqsTtLcIa0ZF0QGg4AqqaTkNM26osZcgXeKOpMT+91xhxVTi97AkkUrFj6gU
wumFOPWTtcXf6timxo1alHfxiJJDYsGM8bJbUK03XfNS2PEjKfB7qymwFfRd0dIrLSe693LfEvor
+S/wJCc31P1kiaP5MKcE0fByPaCExdh8k3IcRGzDPJQaFQKIz1fZyxrHiuVtO9jE+c3HStb1soOD
0zR5jfdxbdMFlvep9dXXjZ1E09I1YsAbOtlcn76888mUCvwn1csjYnzTi5lYB6DwQz6me620UBm+
pwXDaFQrzWGzCZCdHyUroCln36URP0lqBk4IBUwi8N1iBKvcGrFWRk4xAHrEQao5dM00Z1Ii2MgF
ChVTdTCUkZbw7bIQuSf140ExuMh9Ouxtq8f2xhqcydKOWNFf74q+fx2q6jvv6OQ594tVnwubMKQC
mmqHIsITBGQV8xXMB9sdfOOlj20nsGDwc0SeleFubtE11WGAyipv7knhe2uTYx7NDZtkJBmCzyJp
waUdHmyvPncFhGc94FNj285bzgNRblS3kMzOGXTmVGGBOWv2zuzib/SOvkKjwzWllt6m4dGXFBxD
aqbAea4dqeR6P7mMuv+e2kYN4tI+AIPcz/dYmSXv0NwP1NLbpE8vvQFpt9ACt0EJxP71u5dzw5Wj
KRieyVaSu5XkZfv5GPG7597uDNdXshdSJGFzj29GpBElYp26wCbGYWSuoZZj6qAvVDsSZ6KMUDhK
RCd1jlZF9wB9Z+o+RjKWYHD7v+aCjKPrb5N9/aT76C3ziMNiiguSd3T+t5IlyNkwCspMPOOuh1Z5
yUXrtLtJadDEeAOxEC2h961Fynp7nucUL+XVEZNjsFlIhslh0rVjWSbvcpXs55pXDazt9YR3pEa7
UtVvrbnby+xAO9jN2p7D74/5MH3T0ohlI1v0QAymJ50MlGadYW1l0zoIKbtIQGhjOT7JE5dvLqk9
dEODxzXTSCNBlhmjPor9Xr1O9XIUv9vmcNtWpsTZVHCcEfnoTBHAb4pWgbMhorHcWNzkECcitX+V
7RaUr9EAprgebk8pjQMgQhBVnOYLA2q/H0jJmleaQoWoqgnOiBUeixwxz5RSB1crpeaA5gEsG2EE
MsZikhfLmFROF3s57lGzPIc5bxA0MGKM8F0x6ke7apCCA2vL05d5VdVYbUBkD6WkkzQvLQdBx7WX
ksK1UtYgpOC7CGsKEfp3tY09OKbTxzIMF3Wk3HWefgg7zoIUlRqd3HSfNekl1L3TZPnvE2taUe0y
K7qR2/JMyCvrAytjJCd4EWU49qDe67TAiVXsVKuTrSanTK/OScSH9qt6yRzrO2Mavxsd90Ey8daV
SZKMcit/m78qZftUtN1rkd1GhBnVsU8xztzUBelrWR7aRj/O525ggp0/KZnRp7Q1jvOFDj2VwdA2
t6jsRXAu2uGGpsiNgnhSwRzFuU4bwjxoanNGPUIOWOzbDkT1gzJqGHVzhKrpX2yfUzRa/IEcphdv
ijEpYWVU870uFWdJwuNH7bibcFnDM6mLtMaV+5LwsEb7XqZ0f00/R+TJKgBbYmmlxiOud1+w/W3Y
9nFrjlO7aBFeV3aJ21fiBBJ+qfN63ETVWfaDS6aR9pPSC9YUk56vOFVheW8nTeJ4qXRqZ8u9gZ0F
P9D8/H2ItBf5KSq8BS7Rj+jzTmlP9kn7zRrCm3npnsstv8ch3S9CqExiOy/0UaoeGTGH+ffLxjgY
wj8WXetmffEwmBheWHNdYT6ypL8pFd6DWX3uM/0YH8sqZoXkz8ucYy4NBmhiD/dldEhDqMM+A7WQ
dejK9WHeq47z0IvpQxMMSU2UlwCyVMKpKTGxQyD2WwrBiQPRwPFqxOUIeoSetE5Yx9WSvLVsITdE
qBVDs4Q5xibHUQr1Rfe5PmzxF3ovPRo1u4COtAbhhzvc5S8GojC1Z+mQAvquqnLuE261rkguc3Ue
RSSyT8jpIQi0/PZ16rexu6JXOU7mVyVjyZzL+rRjQOHntwwR42MtosfIZfeJUdHqnQii4CQMgX60
C5ZJYbl6TfcBQKCygkuntdDOJKghxyRvaXnoVCGWyRkI5vIRKQoJw6l+mOJuQbqSBQ6hUHVe1yOp
YJ7G5GYI7VMoy++26FEeZ3sMs7khccaSBvXoFasc1yPK1Aj5P4NmXnWDgssicUU8dIJ95L+UdJdZ
/rlJhjF+t0zt0PiY71b95PSVwofrGOvxOH/MKn5FzPhW1z2x1HOdm6ccaDqALQa405ZKimVWJRz2
PAYsORa9yoQ4rlbv5OTFmM6iGyj0Lbo7t2zhec7OpmkYvie29wZIvMp68cWnOCsMbS2S6L1A3O8A
ORfuaGfA/4LkHMZRjcmGJ6vHJKZCqGQzWaqgFiWOHJWGZK/1L0kfXvBPgltsr7nnvsGCyxxZ5Vb2
jDGGIXOcfJLD4KHSHqtx0qq90XDtRIVcYUAGV+5Di4Wt8Dt/Sd97eR2ySsOBkHyGYyTWTWaQ4kQT
HdWe8jEalmUBsy7o8ICeXSy1kt8Fx3/whbjtKyzAMtF+tyodR7Asa1xDCdV1GEbvRtFgPDaiTigk
f51U0rcUT9eVHO71mB2FJlLVbUimURW8BCwqWHIN8E0LORHBpkqrcxBGl0Z+wiLmoA4agA5mnHGS
a8AHhAP6ORrwVBod3auLleYZR6NKmGRyihzExkuaOto20OcCx65WIfpk1x5zGiN+w6kljaIySTSs
bUTVvnejDqqGXILWucQdG4Jz35iS4pr5BJm7kANHAR5pmNWyjls8VICNomqn9JwLaPcRcfIpotla
QJ7Rd5oxEXdr0naP8PPEK/2Id+OAqpLl0AsTTLBMSq7BI8jR8JdNFzFW1ElfKGrN6PRkbVmV9UEk
hBwLgnrxwOfGVk2sXw3z0aiMbyQZ4fOjpDWhusmp8xEy0BawV5EHwczMetimuArmScfrQ1mshrL2
Z50UuRQlhgyKJOBLIv2XowxpEf54emt8lQfaDH035k6ms6cB2LpNevuCggOH1977ZtesdkRpqG5e
p/ddZW4sws/gP6Gi4ydYF78ruQ82EevLpOajXl8GDw0giaxHdVpmZXNHI1djYHLPhV3yRKV5ik3l
qJUM4CQD0GbSD8Pqoer0o+nZoVu1zF1iiHcWflvYb7f1ouj0bwPdPMc3QfLwqg5DgUemP6+xHbGU
mbnMfDYMqscJ2ntKL1a+0pwxcXwzcr+FvdVCUjQHB5nKZd6+oQlFt1KwIhPuJC9mTN3R2NA2VUk9
7t0VXXW+7t7AoI4M5AMvLPqBGcQbvK9sUG5rmckpSbv3nvCqeSobp8hRWvscxxkuJGz0hHGw4eCW
EYE9FZUI1jf61Jxr6v6uEztPqc+1wWHMq8E8YkotfG5oPRjRZS5tJboMSZLvxLzRrPu7eXMxwxUY
gCNaYDafGJvTPA2QXP0+1PF7B5/xunntffTG2pyr3fueayCpd6VsJkbFX+ZsLWxUMIrYFMc0D7CQ
KL+bgVhrwTHM0axAN+8jeQWL16mrYt2A0HbFBHCM6/DYuKJTn8LJe5UbccpUSM9DtvPtSXdqQLhM
ZkrsX9pCvccMdxmRUml5Ee7wJYZCFhIUbYvr9A1ucYBzE4sO/DS2MjgLT/IIXNBhxN1hSliFrLS4
DPu2TXUdc47akG1OPVd3ksV6bjqmpC+asn9OA0BHUy4fuhZrRjl5AhNmchyfwwI6k9wWq3GwWEG4
0l76mGb+vs26b61ibgwF0nH6zMJKpGD3CBHtGVzhNASId7V9z/TrpggL6wGphNfK34MOxK0qDVft
KVT1kfWZsJa2KF7RuXZISimyYukkOpYSiDH8P27Ntifv0AsuScc9EPvpvVVZO78YFkrP9qtlwRuL
4BL6rJNxFb5jn5fiZD1s6KQ/FnNDakYQZI//leHENZrxxR+9VdlV81RPjUGSwJFu9ray38hr/vL3
KOAPbYNrt5pCxERNoqNvn1urf0HWtJTORDZMuF300VJu5X5BVNZpBgDKoNt6TUNBrmP54lphtelD
1ERTaIV0uNjjSHLq/OxwZnHbnw10cCwTkr0uo24RpBgon3GsYcxq3BR9lh2ru4PutiAdrQkQDmJi
EhjLTeTLd9Ik3dmi3MURSbgplSfAQ8otp4AzTDthXiqUKr3pL9SYASuY33KFmaBcSmzKiLnZRXqw
Nmr5oa+RfMFZcaCDPqNOeJh3aip2SshA7xqc5ENCIEbi7dAuy9XajO4Us3eMWCymmky+hFAYItDJ
hXClkNvtRSR4pApHYUacq+Iee/vAw8WlkV+lcCQns3qU7Wjb+iRC4qBmSf6WMU6OVu1XzG6eW+Xy
TYsfaWuEOQ4Mxi6QgCxgtEH3cLkHMU9NmKAJhPbMvRx7K1VFjQrFwcPzxJ6PB89OLQkvLdEmrYXb
a4+Tjsk+wQiQOko3yHEpckEOcgEo1OuQ+dJzTCCew1LKgpebhw5vZmsQ9xNbvFgxthrln5aB/dBL
UMi+7UOgMgghtKvBMyP9kDAblkF46RTjsUzGVehlkSNFLauH16+gE2A9H99V3KJyakOd0zNcZXMW
AD7QzteMR3923DFxxta5r0pasPaov9kyblA6RhjVeNtJjh+VB22AV6FODnvYTQ7ahThb34+Kv48j
aSFDqWxJ4fr7AflDB8KU8UlETktHDZtOi9beX2+PvLDAWsjkXJgqME6XpAWlkLm1AoRI0XNUUKbN
0/Lf/1M6hD/eBWTskf1Lz5HbUvsEMKutlhFczWjK5hIjhz/s0NnDEzxgZ3YFnJORes9oHcEO2h05
hGao2KG+h2xqWpDBGZscS0ZRSlnZeeIgsTkePdW9rilG35znDXkbdc8l73I1db9CFD1AwnwXpGp3
q5iXUYsvMQmFM8JZDfYptapzlwniDLpFHNRngkgIC6H2Si0iMQp7WxZs1TH38gJEPL1WnttJP85I
DURfljGAKL9gLznDM9q8m5n3oO28qOVed+7YCZsVCJFRL+PJvpshLWkyD/MOb/6MEl24iaJ6Bmpb
uzzr2fcadAyMhaUjNVK37rpzRoFuYdOUJPJiHMrzWFpbKzfW3F+nPMvPwO/EdIlTqoljmizLOLyo
YXluJPnY8Z7ERTH+rFNPcw5BgKkW5xrsF8YSFv4gBfOfX+cMv8INKmTvZs2NtAEGiFb479ctN6uw
M1hy5BJuTUGTYiPlB4jkmmUVUWj6HnWxLCv4L5OtVWG3OuIq3UryiaWPDlxi39mKihe/Jm99mdJN
aihh7Zo9WhhT4cgjG8XRlJ4ls9l30Oa8LN+p8L3dMKq+JCN75C4hvZtrV9HJGztKN196mxERjU86
Q5d+Xpytjr2uCWCXg6lmCYxEPRyBW/mgtoDan18iu37GZCP+fZb/X7EQ/l8IBh94C/8dneH/QxaC
pkAD+MtUMPMcPvAQHptfbr9VTfiBu/DHX/2Lh6D+RuY2PTB4NySEa3Mq9794CNpvEHLhPpNwbpBa
NCfJ/8lDmHuoV3NSODv0nf/kIYjfSD2ErUZtTTOSdfd/w0P4ceIyLEHHmYVcwfDvM2VRkY3BIvKK
3ZwGYG7gCpkRe9P+RJH5yaBqrhL4N5QKKnOdCd/hU7crLLS66jEsWSiNBROdfcKEeQqYmEKSEVGu
hYmSKQd+ypE7YMJRBK0bQ9VqtiXcPF2T1hXhrlr7GAx4/mbbvHudEJdws9DIWKBqynIqHrZxZor2
Js0pAo6EqDj1pC99BV6SJq2swXJ7oAa1hOfW2Q5Blu5fLv6/aX//m5OJI6msCsOgRfyDS6/ENnwY
R1VbiDpmLr21NJ29ydvf/xP1uph8LLm4WIZMM5iIVBXfgY9rHGEcgSqHqP4VNUwXXWM4+iR366Ii
lSN2cI4tcO8wSlQeyhdqkkvZmneocjIX7zC38h7a8UF4/pNILXb+zmC+tfl7JJ7mCDGtg71BfypA
aqFrz+wH3YKufRCuVBqRCXwpu9fcovKIxrhM5amzYsezAMr0y9QfG1Nftba2HTi7fVuRoq07KRGP
ogUoIGTeqLnaMZo6yXfCWFoj4ydgRj3IVLGEADpp8dp1mpvpZHOMrWsXt7PqGYImPkb9opAfZXwI
FDotwoTGPv5f9s5sOW4ky7a/0j+AMkzuAF4DiJFBBmeJfIFRSiUc8zx+/V1gdtuVmOqkVffLfbhm
laqUUlJEIAD34+fsvTasN2aJpSeDsDH2eXpMF+HTE5I6pzLOQXb8Z0rMiRNlGwxdtLr6Q2uKrZbf
1ZyaZnTD9NaOo0b6y5BtC449GsJHqdNsVPTQHT+ystOS5oFk03DtbThj3KjMQM/vRpNBgYhAzAQp
juqWg0OqrbaOGtrB09JimAOr13o/2iY9NBzWM5gEZOdyTKDSLSGsYFDi+EZcg738kJMGKJ1Q6qS7
s1R1Jbp8SzNcEUYAU9IDRYZLxy8MPaicKOj4bla8TYrbyurJf6y52oS9TYlzVwHHdqW2G71sV2Cs
Lc0faQLdjT5YqH1bBhfe6+I7NnkHBD+rjLkS5W/S0GhDDDQ/u9/KZcApD7C/OVhJzHKQHYSrH3My
chA1X6v464Lk22leHb5gA7ohEKHtQhBWIzaq1U41D7jpMbKjd8xgyHWjqyWmdpjvLRpwIq03yTIc
bW28D9V8NYAjzGTnJ0yVJHiKvP8ec6OULSAf/TVXDep17i73S9pD0Jh8wctD3xz5iAtKUcNudihr
IFhZJ3JE/UV/Eux+9WLeWE3xtSht0i0Q7dWzr+GTx1fFfLreAGmgOb7gDwq3XYnWNdFgM7Y07/tN
sedyHCdr08Xe9dAatJpoIrjIm/wsfgVAgbt2ImjUQ9fUh5r45ED12yXERQ1h4ceVtv6BJbLkTVUZ
47wGFGeEPP1ZsTiC9PpkofoQt/2+HjNpc3WXXcaEO/NBfIbhwIgJ1rQCnbA5M37Q2x0ZoW7GTM6m
bzCyLCRf44i0oG4IOg2nrYLdvgJDHpPVJ/0ZFepvaohVCfHT+/lQtg8MfijI2B/SmYAU1x9LxpFX
Xa42Wu7tK1w+Uf/XOvr/i5rPpJWCi/vfSyufHv7jGWJaXPzHsc3eqMd/EViuf/a/Chv7XxQtAnGP
TRkC0Ytb9b8KG/EvfYXvYYeQlrneYz8XNlQbqEZsGz4fbAbuhP8rsJQOIeXeCpUgZ12a/05h87e+
xNqZ8KhrEHHCgfyoltLIqx6jwgxRIA07Eyjs7Ibbny7Mb7b79VD3yz784SU+qNglBZxnjbwEA5hr
tySVOApidENrIROr8ROqwd9Otu+vthaLXBqPc+avuz7y8TTqdAApzSz9oriUdn5GW86pjiY8Ykk0
Dv/88T642lgkeEWKQiA3CJSwP30o2jxBogbxcyHt7+FKbEo9IxOTUQ37UB3O+7pI/dgi4XCO9rZK
T3E+AxOzD1A/DuvFnofCb/D/w4R++Od39rtLgXlAN7B/cHp/BzL91AMzEtvISjABQam0+8rKoMIQ
mWnAhFq/68Z9irLpE/vcez7Wxy/759f8sDDb5kpIYMrE9R7I80E7nr05kdgUM2iUZV9hraV0RgyQ
MLSONmLyPsku/N0N/fMbWHeOnz505zLibmo+NOHhoP3USdnp4Z+v6ztg5OOHJNDW5NHBwYUz49fX
SByQDm7U8Y2H5e2iF6+Fax80XitNbrxhPsrcvh4k/BniQ7yuvCVleoEj/Mm7WD/Jx3fh6OiwXYSO
HI0+NFMaW/Q0AhvCA4fXbsROM83BwoCBlIRDWnhQReGRMsBn0IrzmBuAjuL8XOfuk2q7z04u60f+
25tBpu2u7B5sXR92Ji+c3YiqOAwsAs5CGwILkH74PCn6BwQ3zIjGDVXZBtThE03nAK3NBrrF1pzt
k0fjrauhukX4iyHDuoroUgMxM1l+tKP8hGdWJ1Cgr7orcgY3M4QBW/OHip4loVADXuNPLu3vbiIe
ZRxikkay8VF0XjdVIW1VhkGH7ZzV2+8Iys408sPpV+Y4HipVBkxL6ARS4tjimsHSYfZeVCs+KUH+
tuOzuOACAixjrucY+UEhmocOD/BYEF1WB/pEExK2t9fkt1U5bK0EoZsJ+e+T+9tev6yPXyZFD0cq
VMpsQx/uLCtyjbDpEh5i/TGReINdnuUxPtWFpGgEtbUQxaq+GjVZq4kgxME+1RTteqqRDYIAoVRb
b9bOJtF+nF3wzsHD5uFfzy5avASTE91JghBC71Iu6CVjf7bkgzUD7p+nvQtJmyHiwavqC5qcQC5z
sM7NzFpsBqJhxdKT+/s4C/XJA2V9yEf6ayXH0qC7DAx0vBUfnutFuW6qdQ648pBASBtLmndasvzg
Wq+Y3K+yHIrgcisJkstISQOYRA9/hdlr2wI6Vjz1x6HE9sqQoUvfekpGL09OCadbDR7dNI2bzKa9
LDpGT8BBEh9tqw+IameDx1hq7+wYww6oDTaG/FA4AwdJizVbYsVK7mdOSENTogwniYvOOJASxo31
xnSyw2SSJIahLqJ7X+Ris35f6wXXmfa0nGvmDoUZQ9VRq9E0cCTTk5NDptlUi0OznovLHX3zg/LG
G0tpN3JjDqg/SDEfb/Q1SOMlemw4b82mtsOqdtSZnngKcV0iEc0jn/ZYfBLzWoLcSge6gwiCPVzP
IU9DGfMxLLjzLmJw3pqcGDwRzM3J68xEwO8RwplInDpFKFXQyQyAB0ygBpjHeuikH9G2076OCXRR
yWmZzNM6/gzdDufdLWauw3rlOyhapbUmno07045PUxNtM0HIljXs6s4+afxVLEobz2yCIb1GlH/t
gr0fJJGs3YC2FVZfm+3HPHqcm/KNDWw7taSgaU6M/HaiScoHs91n4ivvGZZdnDa6D+k12o81Ub25
dDZoTE5tNUCjU3dNkd1GqbNxOMZ7ZKxpkdr2UXdxXSLfWa/klB5q59YtGISVyx641jaroGrp1iHU
vMAznzBYH6R0n5N1hxS879kj8TyY5o3sk63YCygLyDsG1sh1vSzln4pvd92E1m+8zi6UkoFVbO36
lZCgx0w1h8rTNvEaaM0tolJ1miL7YEneXNPvjIz1eJkOzIvkEghOe4n+iBd5vy7EG8/K19Ml/Kfx
Kou1XVNo5/XlymHZQ9C9ePxtjgq3qAAD28No7j6k6Nhyp7hdX8wR837JBnISCFDgSgwRV4rNYFVV
YB5AgFIcEdtyG5+lANepLUfYYUbTHzum31qJxgFUCQrWfWGCtwFigbyIdE6wMazJWqyj4BdX8LRc
AhvQhG0ZWh8ipGh2r+6zdtw0RX5ArrtfRhH0f+Z45UctvVMJbK0O2w2FGFFgiTvs0gFV5cP6KwIA
ecpXQpTx0fLCnUtiGE4lwsfUduoa5EkQIPIx4yQ4IuRZT8V4UcA3rW+p6unQOPhvjPbY4ueH1esX
3JzYL3yNWAdzWA5t6ku6cCuJJ1re/9QqAzTaOdD5Lha+xIwGSDzPAR0ZchalL0b6QhafP/Fn0iJC
e32hLFivqMs9VhIpZxHkGNV5gJU1QDGzdTO2S4v8I/6pJKuMBO1fYvIhk6kxw+1II98AzV/q40Zb
BZv800MVWu/ZVUYUS4gebN2ZWEi+IhfGHreEGh/0CDNUou2mgYI2mnaDQpjbetHWMLm39P2kO6cm
+pPT0Cmdl2CkNzNOCilXBOEmPgkWozHPbxvd3PVk2PJOMsUua0YPUqmtjYhVt7n/zUfX6BFSJicI
AtuIb3etIdIoxZwZv4DQ3dg5bxKfDFSwkEVhyHPgjbxIClKRv1nThN+Il38uDX5XdHmS1iWDZcvB
5PZr6bc0tczczvQCy20ujtv5UTHte2F+sgVbv3HQUGHSBjY4yNBz/lDGJqGdVbWL2KXOxSknkYSB
66aREfbn8nZd20qTzRflMKnqh4E0wVX5V4ZpUHNXlF3gUnqGPH5LS0bPFEJP5osT4RdrSF8j47Ez
EIZVzSVkYXG7Lw6iDwRLjL8/LaV+V8DgGIcuBmsOiIn16wXrrEQVeUgAYhQnL+F4EbXatoKgw3Xq
trCQ2VmAYhoqA70p/l9LMRIUL4bsvy2guWwioYvEPrjIkjm/fVJd/UYmwFsjmee9iDbkeyX002nB
FNmYWZn0gnlktdC6Y1t2vl0s36Zu2Xd5HiwEVFim8B0aW8VYv8U0mWrHPhSIy/8Hd9ZPb+XDhZqG
XGNcz1sR1nQDJAn5YVm9Ja3z+M+v8zuDlANBhckIDS3usA+38JDVsWZ2BCAsY/aC/vMaZcS2bOxD
CP5pdFOuNQc0UlccZw56VrQc4EBqDldzc7Hhza3bhhc270J2GOjnqLyU9QCijiVC9Z8c53/nSaIW
M0C1Sx4FrKq/3j8ympsMW6cX9KDmNFJTVbPQGWeDeeKb28y22pREDa+3P2PswOm5V5b0bl0Uc+qN
f75266X5UBivRljhrJMLwQTr1zejJY6lakzQQW68Tq3a4ppBW02kFxVvVnzWWfjN+d3RXQv5HtZ/
/uXjq1W2U6ZZ7QVmcsx7aysTk/RXN6hMeLYVZU33+s8fz1rtw3//gCwrVMGsbeKjbCaTzZR3CBKD
yqYiYVPseVQB9+0gfkKlQKluw5mjAqUpv/6Wtamxym97Mz9HlTiFY3pYb5k2zfyckC9xmi0CV21u
j8U8iDmjrsnOo6eCBOWjpbpjStrMpIfbJZ52Vanv+3zY1iPhuHXpL5Y/8cfziXxV1jJsedeMNM6D
9PbLtwhrJja/hylFrlW3F2NO8A6RKJ5a15DITl2DdQi0R9qiRySY2G6SuzwZoR2Lg0lIvR6myH/B
BvY5q6W6Z/3Rs/oMpQpuc5DWuFszsGHU84nadpV16Ngb3RJyHRhfoCvbtX+xbujrM7FW4D2/hsrn
al3hqoyjAnBZDeUH8kmj7y72zB3KGWBe7JOhL3uXk9z65GE4ZOdvLqQNrIMVnzBOFLD2Ya152ffa
koECS/2CcQvVqkYyfNElp0ghmuNZtWjj2DhetG+MTC81ZdLABRTxsk+TgQgpDg1xezRIqF3rZ6Me
/VDfdZAViiE7hBTxStfu3TQiFwnlzxidtJFmv2OebKB7MjyIiox3tpu5sU+h+RrX4X1mqy2IulS7
aondzXQuN+DBtmMLAcZlJbAjp+upzYJsGXaEjSEtjPbYdaCjciyhI6a3nAnbx9lJDrTTmDC9n072
4cKEiBpaDW9a+iCzYRdxRkG17jtltIWwdZ4dG0MkqEjUIus3MXT1Rc+je2+efJKhqorTAn8BDI9d
kV+tfSbLexA9LYLJuh7bV0swpeHgmTvR3ss5SqRqD7/1pIZvyVhBO34EHUxrQvg2WVcdmQoxdY+Z
zkHmtKdcfpfFK/9LKLTEEu17cFsdcramIyopywKjz1DrHVtqKru7MgiMiFmvQFd9b3pFAW9dt6Sj
eJHzFHI6Jrvj4hTzzfo2PfZeO6UISriN+P4ib9h45AlPDXYvOd2I/NLKR6snhbzhiNe+SkP4UAxv
1z6qG1L4inGPJgP+/XAEt3GyZjJb6V2oOL1bkI9FJW0ZWi6lSO8K2jBrt1dA91uS62JQ2wbSPOA+
FBxq39dLRmJKGEMKTF+o++1p18KEXZuF630rJ1QfrMHDOOzWZ24tQHKvPc5OCrsI3raeH2qJbMsm
FIgdpAt5fEghMTnTxS41xpgFDflPMqc/GzlXOkNg0DJHU1t5PHxBHI+YLBLU/Dirm0XvPjPdrjvG
L4s443t4AgBncJEz1PnQUvEMHQ3XLDhpRdrDemrJ7SkwbfJ4OAist9pab8Rp9EAU1D62CVILxaax
PgsBXk3eH98GPX9J0x2rtPtxhFUCsmp0a/JAp3J3c9YJI8bg3KFz/tkci+zbv78YYaDkPenICxB9
ffjMRuFpBVBON7BFctIWb96giG0wbqj7fN5ktMp7s35bO2o4J+40obY1m4yy5hul/UGez6YX3aWu
1f1cop4jOIyBxkn3HieIP4Mad3VGa2cav0k097PXA5jLGUG749VEGG/Cy+X9k1Umr/MA9Azn4DlJ
49M4k9kjGKrO3aEjURqvEV8AjYOq4uGKxcGAHTqh9XLNcT/K3l+7xYt0h83oznuHON1xtENmsukh
DPs1o+ZUOtZ1ma6xDHRfnfieM8p9y+OZN+ONJ5e9WdBpL8cpUN24MVv9FbxOMKYPmtIOZYYjLVYS
SZpD/A2YtcRdGHTL5aYwZhyxLNBxPlxV8jyl6Q3CgwdzoflSsLbjM7cbkqfG7LEVOwBDd3Alb7sm
X8eg4VZ0xndidv0q4XnR0l2bn7qWW76grWGG95OZk/g+B1P1qqdyU4yYqqcBDRwGdgbZdDcyTqax
4T7Awnw1c8WKrU4yWQ6SBX3Ws4Ntd9+0Rv0gxRaxrkvbaH7oNA/RKD0pFhCNFl0bafeia9+QwF1V
hH1rQ/hQSipxC/ZVVGvnPI2+dNawjT0aCekBuigz3zr8I6yHLavTaXweSSJEQnwK3eK2g46Gsxct
J+/FBFEx0vuyeB9r466Novu603fsQVZKmQCuQjO9h5S3Qc/6jkin3bqj1TpnxKbezYgUXLpFGWag
9SlsMVBYhX1A5E/71TzNNL0sSWUam8EUvfSCjaVSpyoZwfFE9+sO4lTOk8FA1ul638iKs/Imv0sN
367QUK4v5ZFqkjfHuLBPGS1HNO28++yw7iXeqk8QE2hmaMYtiIKeA/paBMza3doDkY73HMJ4ylI+
fpudnfEPXenHlMSKDczLrbbc56P7TePhBWGPSFV73nj1yNWz5WOpZecCDkXk/hmO2BW8kcwR+9BW
3Ft2SO8EutgcP3VguMnG3lnuHKxH5EY8Zq79kOhno4tQ0Pc3VpbdvfeO1nQyEvI4+idsT+uBTzTN
pQIeb9O4UGOPKx6BRRF/lfFqgQU0nHv5W5zqG2kSljtnd13nPNdW6mtTjNjDvbdF9DISBxOP4cts
4i5xOudRuvmt3WVBIccdjuK1v7T2BkZu4rB1/5jQS7+3j9jOzSnyNZmyvaMtynq/LwH+ggp3K5bX
kv5oxb4onX1pWCevhzrnbdfT1VxeGq37FlfJHTabk5WbSHUpq/ldTAxP66mevue5bU3ENZKs4u9r
mRLXzZtrNJem155de6J0MU4qv7XchLYAVg3cB9pswIelPx4VxdtikiyaW2SiC6pXW53Wwxt0qk8O
cL9ZY8H+caBC3035/HEO2NHAzudWdwLXGymMhb+WR2tPtLWL89pO+udi3fhbi0Cu7BBOhKQlGcyi
Pswd9ViqycISGQwJz6+ZbteCU/EF6XItrLTd+txK0iE087Nj89/3Lpt5BCEunOwZk8gPjfIZuJ6U
NpzvCi/LMtcY8mgh0jRfuzjpou/pkuI7Sl8t/U2J5Myp8hyr/BBju1s7RRH37vvV+LdkCv8tuekX
YeX/RqH5/6D4EsTST/fN36SXr2+4ct9+ESesf+AvcYJl/YsBIg0Qz6Q1Y5vroOcvbYJp/ItftSRf
IwPkv/QH/6m51FyIUeRyQYg3yY8EBMrd8Z/aBA0wFAwPG4kkj8IazWD9O+KENRnol8KF+sjj78I1
4a1aTpsbnf/+U4MmI7KYJPceAMVIDdlk0BSIez8Rp4K4y9VJfaXhjn/rqBsJ7kqB9cVaZLPRcUoe
qTOapC5Rm8OQbGy0VFJhUMxr5hjJFw8RZVdVVaBhWNisCEotioJENLk/2Ml2EvXR3YNC/FOkTney
ywzPUppey9kgoUafFMKtsINXgP3XIq92MVLFybZ+TbXGDlyXLPVc73+48AkX6ObXz7QwJ85vYOkr
lyRCa9l1rbSuhtp8E6XSUSea5pEIOjzgeTdtqWLviuqCiPJid+Pom9kcbSpjmreTHod0artzMxvZ
KZngLjWhY2wWN90wFFYbC+wzAdJQ6HSnHB7mVbnmKfWDNn64Q5T+g8cXu5IkUhZC/sbMKnrxHXG8
mUOHUdmzsQ3rEaF9aS37qWTTt8r8GwIXdZWOirGLjJmMzvF+GhbBYC75Q+m54fd5xThv1J8KPWru
HfBSVWLm23wkm87lz+ZZF1+0VRnJ4NW5aS2pqIiwZla+qc8k3UTOeHDTiqglY3Rv434u/S5Eg7iO
ZMj+Ma1yo4xmeqU8bNRifq9SxrGKUfxNJ2KkaqFxGnuIcwspbNGcuNe9Lr62Sc2IR6farQUf2C3u
u4VCeE60m0Lv2ieVu7D39m7DixcCC9dAZKSPrszEafLQGbW5KXQ922NLJkUP6wGxy3bNVKLX1m3V
OVlEVsMUE4EWcoSRZcE+ZYXm1hUlOjmAVkEDpN2XxHr1zAjPBo0HS9N2VRy6W8qW/lSWkmHe0KlL
rmrtOveodZcZsCdEWfMytgQUp5l+cUPve9RV9d4uG8OH0UiB4YWMeVR4rIcEt1UsEUkmx8Io+rfF
WpIgA0B+DgWPRjnZzVH1KBzNurodOKE9Qn+P1fAjmxXHaZEPe1ITjLh2gjaV/aPy8uKqdyW1dXtb
eZI0BTs3rvSYVFtjIl/TLq60SKOuRpxveXr+2HbyesnXjMpaFY/OBZgv/elsjSlyBh3bdUucRHFp
TAoCQfgT24D7ktTjcqhq74kJYgu7pfwDKd68daauOOrTZIMnc2MAumPNoCdGOGl49Zl4unpHK17c
9+PCJMSL468WIRfKfPa8DrzI+kNckn5XW3q+S1dKWH1ntV5yBx4uWX0J5s2UJ8H7z3JLw6+Qpyfy
BZvbev0N77/ucCjoyCC7/us3eLZ6MyfdOL3/R70jDthoIEsNHWbXoomgVSdkp1YOearjxMm27lX2
dQiv7Vi9mtGSwAXGpZwwc/crJ2N0253jshZUwmDZMpv5R1dNN6njkZWrfnhm6xyKEILFax1hd2cR
M7cZqd9xrufEb5Df2I3EmKeiwPxS94E+W7XfRTeDM+TklnOQGSA1WZWhtvNISnavSfyWxffYIcPM
Uy7rHtbFPC5RMhYEDiYWPlE9fUS09CYbvT5k4tkZnC4wJc7SzioOaoJBHC/JC9GIVhD+ySkC+bBl
LDgAdYpMo9z1rkWzeOwDYXQMk+MwiMYiQosOgqGfQWAWsJcNBsi67Jbtt2JosUm7yjiOHjOMKQEs
U/Xecdb1H26hlm0zWMSmJ91mTq5AZjg+4UltMBoMpwmFgbuxDRfvDuLEW2ouiGTt9piGaldk6jlF
lLVhkvMjIeGQGROWRI7HPINY/GTTX+amuqUD1J3durszp4pp48LhwVRoqmM33XG7ykPSk+CUiwl+
3Pw1tMznqNRBxGUDGSck20SpC+W/1V7APf9IozIOElfWvhD9bc05GBV2yds0tEPvlBjmvLjbguwv
epPBf1i/NDZcAZMYtKGgP2bayt7Fbt9zuSTyccFWQX0nLwvQP91gDtmX2mvcg2wh6+15KUrrKsUg
h/CnPoypcTcnnevbuJagHDTPrFyUhPLLKFRLwjkCuDj2mDXjl/Yno+1palYPTd7LnVk1CMLz6KZB
pK0bExFcZSw346jsgF02utG8dNoEnkFeNpIFzVAj6OoR8oF6tggHDhZFCANNHMA6Exujkw++TDiU
Mdk6uH5dLyYO98ncQKw34ukq8kKf0M7xOfEu0VDVO28RC10I5IehGKEsoqKzad+Wkbve6Qk5K55q
gsmtvyeqM0493uOtpIPnT/bMMMIOvxiROFOqIBhCRRQsbes3I/CibobVLrTo5N2GIeHuMFJ0cjOW
yJ9FK4ImZ02f51Tu3vN7vGF0t5zn7JLjTIJTfcOUTe7JbjCvU2E+544GJWmqj1pKTGGiF0fXIgvF
yAZ6m2Z4LKrm3Ii537f9sl2c3jris2YX2C2Atzdwicu98OpuYxfDtpNnCugzVkXuksFFA7ibuvLe
SAyaGHpx1cUrBzf0Xu0uvprVzFEm7qtgEPPCZBMYGtzec+ylrq/lqOw7yyB2nPAfxrov4DFxWGGp
2dYxMBEB2SzQMgqh2mDmFjao2knoVLNLVKUCjScEKCxQPWosF1/vGa7oLWinOlmajUqJYSsMdbV4
3k1TCebmqOl3eWpW9GId80nOJafh8qFvnGnnYbTvvRQeyzAbm9Jl57J7EmiVQadVS24djW5IK5Zw
s8BrkFEKaN18N9OvHAORXYET9FNa9c9p1V73CXrqJJySXbbUJ1nqJvoh84cGw/62zfRbDjmgmO/o
rvRfyaP9kptXde3WmDRH8gxmTl+dbIhwnZJTg5b8EEqdfN8s3OKGcbAS1AYz5PKpdJzqTlVW4IT6
NwjSwykvyuvIyLQDLX/6ovGVjI7QE41DgdgMC3wlkXLW7SbP7VtrITRUji6PSxMSReWdssKuafsU
iOKr5ZlckOqa8kn16EGsmsUjj4h26smxIDvCAHPtxS9W27OS79NpMJ7YVMA9DAT6icuUN8BgmGnj
92hj3HS1mPlhdLYjTegytIajUWffKoThG5qPkKWa4TENIyqf8ojPf22fLad+eezT9sbJWuvCcszD
1X3ppAMRydyq2g6DIneu2sZgHUrexEAFsJjJmuRmLn7KKSEoiom8oEXfDCEGSbVE1qkrBsT/vdnu
+ybeOmE4n6HqVtdjYvtDbnMH1CiQciZXc78cPdn+0G1ra9XdMV4w509tHYCkLx7aacT1XjI1sKLq
wHDPfiyHdRvWy73TErDs6f5Eat89RUnxqGrCp3vKWbEqEESbQBq129uCfdKHQ02fFms5NL9cv8/X
uUMJcwLpQ8lqHWJSYNKWHHjpnRyN+dZxB3c3dLg6F1u7HiFVVrMZ3b//UBZaTj3QvcBYoLAek4f3
HzSzjzdNM+HpiHTC5FkKL+36g+HSRCNQatjrdntnU5yd9MgpyMRjKWZnjNVhpGT/699q6v5LSnv5
GqWXLwFkqS4S27ZxSYLTryudQSykCmuV4AkEVKIrangd7bJT6dDeydjtzkVTXsZZtndO3BYQVzqJ
0oWwpIrMzzJijzJa976PPOci5exeokYNl5mg91TCb6jdADpKgXFDxrvFWP2qyWDd1Iuwbqyuda+z
4vL+k7YguhRy7LxPsLncyNXsg9GpTygCtdK+x/VjOGTJ6NwJ97KydihENzbaIipN+9hMXQ4oLio4
wSTfps7QnikNAZZxyS2ZY0RJbPINXS96jsZ8m+mdYogCm05EJGsU6cCekuF8r+R1HlneDQF5SK1E
6PmmER3t+tmFonozGsDXYhtAUVqwqhgNd0CaASowWbr2Th5P11FPBcxBST1r6Zici3qY//qp1XAu
KJZG7pSmnaEAVhRqt4S7/OB4DEK9muebRMevynPIDFIEHr1ChHDt9j3WvnI52MF1Kr2nvvUw6Ykq
REwkQD4W9O+aAHJxdhxqGuB2mFQHCoCBAB7HvfW8a86JAxKoKOGhNbub9x/maRyxNYNCSSkFNPBT
ekOhZkzcXG0sdlKIbsNs2j0rLAI8N2yek64PNwk8VORZOQNTc81z7B/DTPWPRaNd8DG7N46TgGBb
82PmqqppcediDzs+JJajtB6IjPbuQl6EvPobtSRcCto7dw0peF7GVqcsG5OgWr7R9C62U5X/MJYx
vGM2B7BfEJjQYiLgoBJtXUD/94Wg3Aes8ByukwSipNUd49zuCDa6Iq+ipQ/ZUw7noHvvq7ywbocS
inH0xxTDQkbypyHZyhSVgDV0zVYntuQ+F/I8hNVMenlU3ldebV1zXjq//6xQNq/G/cbot3m/vL7S
6nnXcZdATmBM51cgKrY4qE+aVOOdkl7jSzKQthKSR5nAhErgXp1mWR947suN5yE3Ei4WM7KHKzKh
qkh97T1quURwnzE2K68s/VC7aY+3TaXQFU21NaAdtFHKOKvW5YlI0cpvRU23GsYz0OJ7bG++Mg0F
7sm8oVHcQ2oKxc6za4Rc4bKL5JAFod7vjbQK/XnCTldU0g8n8pmhVqwTotgvOBKS16egGKtI34oh
upZ5go2tbGa/phqCPDP5EC0200J0sdu9em5+1SX2E05oDXZdCWezlpBcaXAEysyYC46FL0Px1JbD
a94aV7FHV3iMhzfQ/wXZWna0z/kOgSZGJMua35xRsP4Z/XeaNlfOxPbXs5H3CqlWHgmbD718jeq+
3ScgmJu0ANvUeSBZ5HSfxhuUbRqw7eEpzyViRzLa1ulok/2pQqWfBx2BN3SWOUANmB7NqH1+5Lux
WCWTN3vszS3NxqGuNsuEGIUkKSvCRdcjPkesOxJamRFcPUUYv+0aPyTR7VcwvQULsRrmh8Xs9C0r
chRQkSEWi5kvN3m3SaKQDR2GNOyUr8llQkVmkfrzpqfwkcnO25RGSBDIsKRbPUFVwrN+TTAFaWkq
HNFlY80krXnqqfjTSdM2Q82JvJPmhh2+2REuiGpwDhovo7Iysou3yIucujgYrIj6s61fbQvOaF/b
BluQRJRbW8FAnFSQdeYPO1ePljGh71fgpsTCOcaovgs1HeYKIqfuRqAZnaMUkMLKxCE2B+HQFeM9
30joE9WgbBqjLnauWW504ivQuoZEMDkoQpcp9XPTvSX4fVzjX+CUx2RwLK6itOZMHA38GaYcoLqc
4WaKxj+GseUKWu3L0C14z6b79oQ6nXEZQnJ/sMZ7T1YcM0PTRbLIIDhn/t/mvbpd+lBeivBJZOnX
NOscuFJzjOmYQBBPb06m4754dm8fI7bKfTbYz25TPS0OK5ptydfQZgjGtNTXm+UL60F9FHqB8jr1
KMk4BdnUCo3cJBZJ5hrPndEb1zOZEZu0hl5c2+qWHMatnpIn1C7IudQIB4A8HtJIhicy4iKKnfEw
uPofhIoQGA3JfQKAbvUq3heKH7jCJvbGg9FWGrG9k0U6TfQVKCHlgLJiPy8JHKE7F6RUuIcI/6wc
n2Qa6UfRzK7PrnyIKd02qpizXcQmbifWTnNEjYpXakfO79fdEP2RlkTEWcuA9H5ImXFFL6UltF1v
7ecqM06E810lWfdazy5Gojm7ZpClteY3i5IRdma9qZX+Neujy/R/CDuz3baVrVs/UQHsm1uJ6t33
yQ0R2wn7poosssin/z9lY58FLGzg3Bi2YisSVayac8zRwEzibNHXGtOcDN3lJigb+zljrBjnPiOx
khjOaNz7FNbcbUcRkDeqUohUxovP//lSI9cNgbKoPvG989xu23UOvJ4KnCHHoXIDqgwQSIV4yuGV
dgvyl07zBmiTGNeZXwyLeeFtarbBCFtHYX8L++VzUvO7wu6X0PP5PhWEw0FGH5N4JDOqYeNagtLf
ihhyGtUWxSQt58i2M5XlL+rzau1PlDvDdlyDL9xBdmBjeK75xbdCWyZTSCeetb50kSz2vayZkVo3
1iwfte8upxwFg4Bfi/cWMbypA5eqhXg7j3/kqLhB8wY/q3e68aMXrqS/Vm60S8v6hRH9mlkBqc5E
TVYO7as3WYmTXtMKM8t9yOT42Rb+nXY0Di/hL8hhOOwQBYmVEm45cF3xkCORki28+VDpQD1aUfuj
TXrBl94woOSyihu3IEWk5EgFMsHlD4lxKF6dMP6cRD0mxg3To/AbxBPOU9xjkNZKnLzKDsYI4mcz
S4mhSWDfajt4GjS2p5kNPWVWy+tYGkL95vTFjsPPviABrmzYJ/P5NfMsCY87agkwAygFBn213B9Q
IP7wYT8t5brjIMNWdcUotA2gwviWuc2b9g6rnG2c5dyFxuKF4hJ+xszt4JYWdRg8di9iwDf0Rb7J
xAjGSc3X1/lZu7o4E3dBwGzBbV3iPplCb8VrJ3ZJ/JsLTBLxFyPdfUDs3Bs7wCNH59trKMjeNgAC
66ggNkUlJOel3WKEexM5LZnk/VyRYkoqERPcW2shebKWC8arcyixoq7OdqfwxgTq7+rZPXEiulvf
egpqqgfmUkAOY/yr6M0r7R2WIeRdJkR47chkm2nbztGK7a8IMVmbC7yBOgTOuseE0B/psl0fdpMk
0qGV5nOobHxylRowCiQre1DHgbEqDqNv/qcqoj5RjH13mUJzjQ915oPJVJE/o9IGD7YQoytrfCza
6jf0zeU2+CMDZNg9bQBGoy3+0eWxx9vqMrvc/qDt20YM4LfXpEo/gGBxrQWYPYR1H9zPZt6LngAb
X3o0b4TbbDFywcVCBhcrC6IEb88/LtSqTbv3CAdgSEJyJrKHYGO7XaLgLL0LMnwRmlBNO/eTgK4R
i8StqnuD4RFdbt5tMBDE6XPgndmKPnjlMB3Jo7wXMsDpx8z2NnPgTXXY4k2hOMN5CAW5G6Jv9qOJ
/1RdaiWZ1RF9Z2B1N/I1BtjDL1xcyWtUgv3ymIYAW9T1c6Qeq6791TThlwRz2c0z+QVwwFOfbCKk
PXvW6S3Bbu5x5l7FijbW8F2iE240htqJ9Wtc9+fgpnvduT9yw2x87svuYFsYMSIC2UohyiQy7nex
hARqXqURHp9QeMk0U5IpD75IoRo2K4y90gdqs9cuP3USC62IsTMUrW2h6/eqxZVX9e5jG6w/S/vi
LCm22fnXUoW/8Ge1bkVmfjCWQ7YQKRDCbv4eQu5VkuKtdQWWpyMi9ffYkf9LEcEWYlvaRe8dJbkF
thhRMlI6uiWNNtGuLKMYHKmBB64ErXAZ/+z18gCPb9y3BbBdDYHBB/Sy1k8ixHbuHAePsj67U3u9
CSx7w7Qv3K+EX0LxlMS2A1RgrOu82oP7CAeggcJVf4espRsvuBSjFrASSTrW+sktrPy2iN27oRb5
gbIRVyJEf0XhMxWKPjI1NRx/ejMZGOuT49NI95+tG+L97eOgX/XWI4o6WiOHCNAUv+Y0hV/rPwdW
bR7axfvhlDPkgjZ6tXXZbWeJ5CMU4RZmbAXY6TEs8nOA2D5Z7cyFO9Q7m7mo8o3fAEBqpe7Ql/is
1FkesaZ4crqhOhNakZTXkNQUa4+1Cj5rD++wIsQ6AaoM6/i91IF3WshHJ7+oeMFfQGw7Ef+Ez/Q+
4aWErbR570uwXkCqq9nvm0mL92kIuxtrhFHXURU3c55t/bq8G7GVxP+xyrczKhg1BdW+XTh3enWy
sio/2qvz7EfupVi96dEZ9qpIXyzZECxWUrgu7eqSYpPEMrUu7UALhwz5cXDKbKcCQrNmm/wXeK1l
LTYzjhdbKCvLxjhsQmPZ86GmzWEwwaksUcmUvv2Z21QQiL43pXJO9YBh4eosBnnAdMSCcEtY4yZf
RxDqmA7WiodX0rzv4YZ9epoFr8kIReR8NZOxGrlpwwATytoLD0IHmM1pIhKaAvvI6BbkBQB/zan1
wnRfhx2xH3WOz8ToJXjgvjaj85SWhNj1s4axhfnTYIfQ3vsVvXA6OYlTVEloSedEFChJbs5jP+BZ
Iz2P+aQeCBDooNr6wfChIuPfrtI+hYPeDxYBLoZSpmU6s68NSKYZnqd0fauzKmAQ0AwAQfIly8w9
x0uZVOFE7yfeMM9Fo8anxEix2qYdweixGeIjWpMjBg8hoOY87qsZVmoR3sih9h49hhtbrRCBigF/
rQIYjgXfJqMvufwFabR5dUdjPW9jHtl1TQqcB3PWC9YPDo5IVOLswnKJIOa8oYk8+2intp6suqTH
acgJ+/e8XWtE4pjeZY0EYxHRloiil6jEqdQq4mdEE3sg8pnU8/4PshHmuVj1JnOYhwkV3j37QJ9l
cp97rnNS3DMFyaPbpZ3VocAmaJuOzE2mBuA7RkRs1/4zvL3gbTLDz3Qabhq77d5bv3la5h9AWfne
57Lu4fk4+8WBVkX28baZz3Js17/jMG47gVX0LsSjDNraiie0GJ5oAeABe173iPH3ti3Au1vJWWEJ
/75b2uLRrMI+Sw6wjsCDzs2f6yZ9gzYdHOY82Nr9zO5ds9n7WtwHOZq4tMLsPWdD32WMYCblv3EM
tvgSumf4a+U+zvTAgdL/ccY4PETaeiiBZEGHRjspZdOQUiEuGVy+leYemUyhk6lpoRO7xwZPTLeV
2SVY8fatvBHcHA3wCnnc1ME3drZsE0efpXwnO6iTXof431uvwdtylwlHvjcjnbrKxa2FEc5t5o33
Q+nVl2lRL1Vv47josaPyUTvbQZpteZU2+FEY7Qq5PmPE/7oisjuLvLVA2kp/Z48VwxrlPTbpMeji
J8ViAhiUf2rvw7bY45vqYV6tex9fendyl11VABRbK1a6qLsQfXY4RuNMepi0IKtv3vnp+nvOsL+r
ojHJwyLdgExRHUXlhOCwPzur/6eonNvaIoVVQRxJ7GU9ZroLHuSwnHnN7riEew6yzwh7RsxfesZ/
M877dSdgRnK1JjFcAkVdO1sy3V9VHAe5zEzWupEk1Je8EznBGM3JdSaTlIQJZkvzIYb8N+Qvei6Z
uDLv3v3gifH9HsccTJg8csRFTGlgBwVhwOEP5npyV5VXwxVXMCE18rfU0abU5YjbAOWxAEwwhfht
itbH6Z8ZdqtHhJORjvYgIfOl02LiYz5gvRjt14y5pX5bUDi761igzBze4g6EiFlvg38DgXghUQju
/FLgVpzgAWBtjIXXu/tpkRk4DCG2kFdMYg1Ktc+i6cnVgtFz7BLY15+HsK+2JbyEow2E6g2B9+Bo
SIBd6h/SuR+SwCIwHskHtPPwxGgTPWbLvQlMuHEqg6e4aM+h90vnyzEOkFT4A++ldP3vOCpPrp4N
c+P1wqEPhTWr7KRG9HUZVtKuvbjFHtoKHzBcZDYk7+ieGcnpqiTEICBg0+m/lxYSetD/HJXDGeCV
BH5DFmxisOhpIhZrlrjXOi+W3eEg3i3dMQ+4cebW1LB9veCedUBieP4nDzve7rTKpFcBikTY1o9V
/yq4T5vohJUxPIVu+cW74nFuOuwpEO5NJG0dXFscRkgexJD/GUXLxN/dWi7eZGMICl+W9UPUE9s1
SMscssh9nNYe5ZYQbPXozc/9IkhzA4cX5Jxs7axlNtx7CQmdN2ooSD6BeY4lOnJytxxOmTFfDeq9
xA288sAzLUfp5GVizafJnd4zmcNFrR25Lzw20HG9IWZ46ypdHLRVLIAR6kfYWFQy1YTkNsqPpQwg
xof3jJKdk7PYd9jVhafW8X+Zlk8ZSjSpO4SQ26nzIuzyfjU3Qkpst/F63rctPrrCO0UFEFexMV0g
oD+aASkI/oxldp8XsNEXmESbYVg4hEAH6rG5JfjnysdOibiiZ2yaNUBY0PCc8mFa3PHJqL47NXmj
tnWDrEe2pti7hBQfjLfmVI1lSCWzRjvqMbX11l/D4HHEW8tz2ZDaheW7AJ/3rJ2G/bnBVLjfYPGE
BeyV86B8l9EtrsymAlUiO46ZbLqRLWEWrnODwwPOY5dx8u6GuM+PK/qGouFKRLH2th0w7oaQ1Qdx
1cb6JQaqAyAIsGNYsbkgvRjhSCDayeIdmEC5d6y+Sga/e1odqjxyxPYhh6RZOkX+s+EeLacCnoP9
tE4TqhR8ukZHqX0o8X60KD9GP0zPonO+It12+8rdY0UKr2Ted17rwxDhCa3VMejJp0QYXKXCkuDV
Sg7fxoUva5DfO6vzUMYIdsFoQWlq9cswyYNCZd310vntTyMJ7YM8TJ0TbJtUT7gyodLXc3kMwfSP
7jr3tKOYbpe1/bxIrkUzvfDb7c6fS+5SD6g5Cqs4scL6lIbD22qhk41hpZGqe4xH+yCcSW2G0i8Z
WbVHq/YITF/uvYLxWFM/L6O3j8OR/GgZHdSgUCrOrE0fr7+OvlfHyzbXqDuM3cfbTD7OcIZi6FlY
8bZPXhcNOzW0zW4WecKg4i2FRoNHQTLrzt5EojE0ec7PubX2dYD0FkS2QESN/Sr5UU0lZaIcYSde
eFJuGDJ1FoQx+p2feOPywUmzicjuSvOW+KFlvnFGqtEVF4cd2v8NA8bgInLXTiacYxn4YawdRRPQ
cV49Q0hxmUPiX12Q2ZGvrnlu6acmxCa4phYPS4vZOuw71M9p9TWE2GBx+l/vBhzl8gajNO7aFY76
ECQc2HtEtxgY65FUyuoSj07Mkyv9sK71mz2TIEnmZXSxVpfdT6L1GrKCYRia2qJnSygbbkhTKPU5
LxXy1Kh789Y0OJASEeCbiqHi2ja/gO7hmpRPf7+0Wb4PiYDbR26PmjJCAT+bHlPxvApvUm8Mb/5+
9/dLJmt7F5aMWv/1D//68e8ve+6Xi2n35Z8///vdv361byJCqbhIyb/+4V+/DCdqPKt1QFz+35eU
+f/97p/H/v7VJGlWQdWW/b/+4V/PmU7VeLBH/et//Zo7k7Lz9w/+fqkKwmoCkKH/9bv/PCYEAXXW
RBv0z2P/PMm/Hrsxy8yO+P/e0P/6xS6mMYVSkP5/ro+y8aHBO+D890n+Puc/1+efx1pneIwdqALj
6N/MTunfKPIWps3fn5d0dE9EQPznX6vKJUjz+nsOuo1oP9dKEgU1WwmMtGBXeRMmhNcIeXTz2ESO
dnb8++NCJ+WQBroTWkKXmTr0mgQw3EDC2pFnmP5Ji6cFqizcqfYDo6f+GGq72k/zaziY+kHbc3PI
iU68uP2ErANKjLdW0S4Y2/xDWGqv/BWLXWS1WO/49m0e1e7dmPbdtlogUiEVeQ3Hnuxt6ug7v3Ta
Z3LA75SPu4ZtGnlCmTNcQE4i3JIp1F0neMvpoZKeuLptpeaetrwcXvpuuHjmOYiL7LtkGGK13c0c
OhWWXSB5IH9HszSn3lE/w7TizVTYLS3ztrA/BaD4Jcy6nNLbl9u0Xw8oSYrT6hTB29EfwYPAhI7e
xFnPtnZFdmr9BmoLv1Nu4msgyhh0mAcUzhMqBgcrY0ZgVXs9FeWIhcr4Te3jnkpJTQD1Zmt6qBcm
Fx950H2ttlXulCkyalzi2FywRRLm2hPzGTioJaP1phDbhSHKZjFkKs/Tp5DqUpfEeAnnoFbIyNci
WHlFEmvcvi0fyxaKvx28z/TMmGAhRsABcVNiq8O5pEI5ee76G0fLmFwR66OgBTTc1CooMOwPNSYn
JPPMOuPk1Pk+tx7ztWaeVJJvBUsJHs6LfSVk5JASVuAN4FJ4eV9lxxopPcvdK23vLMMZHKa+PkoK
9Z2EXMCZTlEyzcHFEN/DZ2Yh02XK5KRzlgwlEPcwDx9uQC4QfiTAS8gfEuVn8Hl1ve6Ye+ODGn/0
KftwNtTwJVpgvc/CdcpLFrQ0V/nZF8UJI6ITjtMoGZtyM4G6ninLUpewQ+NdBMjTMR9xBnDsn7A+
rEuEuwnYEXynNezwl36UpWHkEwSnkfN2XzGpsebgHR1ddxsKCJaFP+FDPaqHJYQJolEqciJ0crPg
WLQJMhKMFk71EtHlwEnHIUOgHFYydrp+FDXh8P2oDsIjuwRaEI3iET54vYEE9Hvpr/yNAlpb3gti
Z2Lc3+NZdbsgG+dLPN9XQrZn13Ze8L7xOLFG4InY29cNbCEsPII6s4/U4pu4ncadlGGN9AgOZFX4
f0Kvtli4ELVaLOW2rbHwgRHWlgEIXKuRkrFvv3pv6U65lT2tPe+nS1VSrY53TwVRt5ysBr1RyttK
hU0YctHYCRYIB7jQy1YbHEckM9ldYbuPsiLNHNAMwuD0ZxyuetpogEEhSXrDsZ68YsEt0+aJKWuU
PW1h7YsaiR8hV+6c4oLRO/W+wDAHP4z2xe5t6FydfTeULm2EWuUOhk2Z2AIcrKzmeL/gs7DJumij
hmZ86LW4Y223+zqXx3G+CkLd7t1amYJHcX9X+3j6q4Cix8603GktUxaYvrEab+cxiwp7vFRal/wd
LIQmMSvQMsOQndY1ABYkyeZDlMAlYU79FQXqqRfAMFZO7+haMpkzx9kSQEn5M0GowtKo/NRafYVN
DVDkcnd3GJPvxrJY2W/AvmLG9MsyDjdt+BFCy9gUzIGOK1Pzje7g50/F+qX1iJb9lGZheKvreCcD
CLdTFBbbgHzmS1o9BaZezhqsJgHqCzBNeoiZpG7pWNbj5Hnf0zj+GAEGopkSrGyMw05jEh0r/7CM
BeF/pH4FtekQe99a0KNPsE/fhNHvleGkV0QcT7Z4m93pi2bxq0YFCPOpIkg2trcO7jLRDAU9mnME
iRlAchvtA6OjXRfcU35fNXNkArSiRRhXTScvsGmMcJ6v3Ekc4Dp0eAdQ+2N9hAkdNsDXVdbNC1k1
gejQdQ2/ry9FB+27p9afdpu1V0IDsClqtq0Cn6vkU1HhKabqeQFLhla39u4X1hTNJirS53QG6VN5
tFtx13X7pzxau52T6edWXEFThKrcgxb/r/9T+5+m/p1Z86ew4NHbNdsjtCTkkvguNuDDLaMup2LN
o/kzibS8nUALvUsnuR9JQD5mrv2+1IR+MMcYiK+G5jP16ILJuaCjHYG5g/JlivOnKQggr0q2yS6A
VGAND5Nt3paqAWCyPCawxS2jl/yjkhBuXHcbOtN463eDxxSJ/KrA31q50Yc+WGJ81Opnt8ugCNnO
+1DQMQhIVqP7Fc7q5yCa60gZ0UBm0gOzBITmU/bSt0xbwmqGFKujL+Zr4Et+cJyu2FQZ7PsG/gE0
B+JLVXjJI+JabVf3u21ZcS1i31xUcxVfteVJsekdVa13cnBfLRvwa+WMSxxIpDUYPT/5lBjW8MdR
vYNeHqTP685mgXcRhwwAIH2hER9vqkzaR9ucAYGJxJlsELIpOsioJyEG7SbTLz+JhLo64nY7wuue
I4QVTFx6vBdWOi15BSbL7jfdBZ23gjJ2degP8xjrZ/w1Ruw2diYVGH5gPR0uZXkYw/bVnqfoWJXe
TUxQajHMautqKHkQUUEdodNGvd4bL+T66lPr0bX3BdQIK5+3FQGNyorCw7qMzbbq1XvDHZ5YLn24
tc7Ha57gmHvxQxl0eybuKV2IqW4MnRm9GllBipEcGgk+X+1vp8C7h95IS0/QzyUq8ldRvI0LEWsr
7oGnfFZXaLZdE+HCRa77Stx2IaMQWGJkquTuIYgF87Qe+DmbvBt3uHpklyHsmVR8d771KWsnvVC+
Dxvl+BWkOr1BiuJh+/TaqeLRrf2f1z1+BT25KtfFEWrWpvLHuybwn5mqTFvlRpAlyb0n4RWEgyBV
br2028UDYSaz8M6dg++Yp8I3MTMI6Cdn2Qjp3BQYqm+lvstgwSOkDJKJwdrWr8jVHDljvH4nG6q5
0a8OfpBZ1ByaGIx+fMNnzSTEhhXq4qmGDA9ciBJTG2DOCfyLMltvFVYxsp1JKvbZKwxG6p58r10a
/GsG+4Sb1l6v+rq18CKmbsErdT5xviMjr+WPprFJLpv8r9XqP6Ksh5KTLScTnpqMQQlmrARF6mPn
Q2qfc/sXSwI2XfhoB4N5p3ph/ov7wYZoje+SCR2wXby8lDDde88tEiVHuRsR9xoaw52f87k7onkG
+MbvwwcVYNx3UBajyDaQd6Yq9KXkCbbA0AbelXZz4CeR9psJmB2YhM+j60Fnm+zDIsTx4FWYvUsD
qlD3u2io1S7UhjMqmAEQQ2gvp/o5DwaWzHr1L9XOb2fyHiDahAfjkNupJv+A7O7HCMRPhMi0tfwh
BtfF0SKsG/guQ4nK5yCmmOzMjcia+kF28WMRTB9EzDlnTLLKTYBxuh/XzdkMKTkeV57MIpp0K2Pv
4TLKGmd+m+TARv9xQvMg1BreWK7XHcNx7Jm06vu19bODU2MJlM3iFFmHxc/UA1AjFHhnF4S5tyvU
U9lWfAR2bR1yUzBQI/dlVSBIaIk8soqzcZsX5OY4ND0tpfa2mn71g4sbSha8OVXwgGsymXSzt12b
q+tJWf1gaGHOk1D7ganiMeU0aMbplDe+TZQdG4enxu5cRTG6QFXdu/B/z0XRd+e/3zl9Hp0ihtfX
h91rWMgYufswExILMZJHr1g7aOCQT2eX4WdM5ebXEb2E7nLwWia+u6Ao5iMnyW70OrCJtqBSmZ3w
mLfga7Yjz3+/OL0gxInAkTOFBWVsc05J6tXOn3Yk1KuVhEGTaQps0kyJH/ozdWEtzx61zdleFhKT
nPW3uIYIBGv8sxpmC/BreSwL6MN1ARgcLRB8rn/SV1b/ny8kyOqNEzCtHuHtnnEwerWtedn7OmIB
ZmG5K92C6BReOzV1CAQ1rou1q6Cd51l6z8oYrzANfcj14sRpZ46rQIJCQ4Jd/1C0Z3AiSMkdG6mf
l9a5D+GRF5HztZjFTtJCUzIDrZB7SYiWb59JHlUbPaviNNqoutuIOfYY+UWSphZbaQUns+zIUU/D
uIICxWTGxOyM6V/XkzQUMNmAhWDqfBr05lS+OoBpPBv09vRzuR8yAsT0ZI9EvIQqo93E9RDc9wMx
rIPfMP5EYVdBPikDWuAaDnte1F9lw7B2tAPyf8f7oJgQnWDCvcum6Tm2J3iewTIACLLBQqQ6OcYw
laD0jvQRmejIkOk02OuNxcHfxOyJWV3elO6QHYtMk+SuvhwXa4au+IKAKCh01XubY2FkFRZ1KiYa
HGJvDbrCZS4/mtNIXEehSf2TVuvhfcSpHuvvQNIQeeJbs9Z2cwBvspBEF+G7C6hfdkk5csjrCHlT
jJYBTRd8xinaVEzdd2gAC4RSq78fG5+yFfzeim+JS5KXuCUgBB0T+qrUvU89bDotVgqRDgxbFwgg
LjzjufKeZpLKNp4xQ+LhR7atAdG7hWOnGFECam5ovTZvLfFbw4rWnpxlkiqZMlpjCTVI1y955n0N
zo2Hz+jf9zmFqCxWRVBxR+0cBHgJWbp+FlH4ZhPO11CTscCcNyj+HT6J87mbK8CzEQsLxBOpTUYW
JuUSIlpxCxcp8zpyaqEaVlAI25xAtXWCqOVbzMkl765X5FF2sBnZTOeNB9PwYOXQ8+2w3vuh/q0h
GCf2XB5KMfS7Ne7xb20y2sRJXUStJV6p5HId68Utd6FjfWV1Cqk07arTSoXX1c5LBg/lxQao7U2w
dTvrNvCDkK2cuUY7zOdyIUGk6HmbQRR+jDZO4G7/Td86YB1B6KWpQwh3K4B1axdJsInwqj4wRHka
Z5bjVBAZ5dkclFpsILgQWQQ0sqXfxm8r8tXOcdbbTA4nhABcpSXyiXFBuRnc+OH4bpyZKRM+Pq70
rrZL4JAxNNDpOu70+o6sLJalvRApDdOot4Np16hx5NmDm5JG9ZTVuBZlITOXsDtQ8sAWoubaR5Vk
IdnALevg6UTR9kB6Diho8rfJUviri6e6M/6mrsqbIVK/YRs9h0GBgdfyhwHZANGA7rInT9Cpf8KD
Z85U+D97T8KK8CQj8yb4YEKHRtFiCjJOjZ8MUQUFlWQ6J57QZkZXAChqoKIoskSLkZVEalQ5gLFw
kZAcNOM14qmD4Zvh9ok+t9ApSbmDc9R5mx56sx4Gu7/PY7ROZTQux6xL7+i1IgwHKzfx0W20jruN
JV1PWZNni7cIfR82qimbjt11PxCfYwAzjeFJmJupBSe+Ul05P7imZuQML/dLpXHrlDYTUAp7Ntxm
b4Kfocv4FgMmdfACmmA36r8H290uAQVVULl6X3WQHrsAN6mhYmZS1xgMlxGV6NBuIe4xPZDw+Vrv
STt2c9Expa5nQ8dbjZivaWUkjyjzkJN7DKuIwfoyXSI4eRu8Fwnao/TrGpRT7ohvKiwrIES6hHsd
5PG+BwA59dCotIqPgpzk1RX9YdY11OkGIgp9EsZPxqv3xqcIJT7ydzan7cGbvIUTbVWgTjK8HVoY
9H3EwD9QKtzjv1cehE0IDZZx+OAqOyH4iGPNebaZcMQqgvZDPsmBgt2YyD6PXExT4nLaoPeqIPdT
c3XWvhqW+7wiy3i4UoXVAwGvf6jo7rXLVpG2k7fNOI9xKsPMStvDZ8roer/K6FXoznqIHfGUj5ee
Gm0rygDeq6u6xDF2dLQd83FVXBcakzvDIS0yrksck2ejVPvhe+5tmU1wmwv3JPANk5zbr+A6eTKP
1nofYGyC2LFOmJImcBCjky/6t4i4SfZUkW7m1TzXFmIcS9Q7ixJqh9bnIaq6jzRdj515D5RnnUJm
TpQcNNrUp5w5xOoYmClWxwmq2mPKJ3/nG2S5bJXbKcbeeV67PxUG99T79RPQxcxtRO+HKtRPivHk
eprdfXogg+K+6qFliGbqgTmIl1yj9KZuABGRT5HPi4cuKBYCTaSl1f0oc5h9TXmcFpzNke5DWiVO
lLiXtTmMEhZcBsk9Nuzj3Wj/8At1tYv2dhFPPILtnQYdPiPtv9OGo9C6GjmRiQqz2pu3U8E5xB/A
RyTjLizyG2den5fSO0CJcpPSep9hI281lcy2lAq3t4rhtXSwDNElpUrfg+oa8ZkGMCjxjSIInsBU
IEtelWwuOdd8503yS/f+URMmu3cd+8Fx0SCnGQeuguq0oRwricUE5Y6hE+vK+e5l9hNqgoMI0aPS
WBCvkqCDzzSCZSrJwIOkRd0GiyfFfqm2brTB3kCZ9TsWINpYCyGJnLL+LuiWW+m8L2WECz9WBm50
Vxay2lVtZwitc7+vH5m+eoamNY0V/gBoxsfiKYj9k+PgQpP2HO6FC9OoqiGaQ6uF2/um4FAruTa7
MpvJxhz7W92Qw+eHykoOS6FgkNuLc6RhyZLsJ4Zsy5NiieIJDsqSq+KujlhJfTvGyC+8V9sb1CYb
Vvts3Oa9ayuMLVQJklF5FTKo8lKZ+j7r3G9HY+AfyOW7DrhuVTRzyxOZh3xg/rWOIQ5zS7TX0D49
aNRVDbkbceav0fK6Q7eCk/kyivaQ+KpNEAIVD/LKFslhoa4BcGBIRBP9XN4HZo+oyGMogRY6yuIa
LIpFB27v7h0bX/QRcqXdiRVFdKwOpbI+52kOYXSSHSXEct9IaQ4VV5QQWYr3uGe/nuIiOrTF/Tqk
ze0cxvsoRgCKiFNBaDtUWh7s2vQbCcty33R1S4wgJDQ5nZ1rwf/3C5nk//1xAcCEcn0C6CBkq1t/
rY1BNZDbn3zsZKgW9nAoDKX7sup+4zoVx+3EqTwDEdai302B/t3a3H6eCX/5Ir3zsyo9dtxWWzh+
8C04VCJaCig3+54NEcvbqybukE043dNbNHRlIKSB8o9rnf2V1HSbiQ4BUNm5xHqGSxDkEFJK8TAG
840dtt9AzPdh5UIfn72fylK3nReRhdq0fZIu5EKHvwYHgM9KsZT0NDGmGj5MNOL9Oi35xp6dJ9mL
98kJcNfsRbuzAnWzZEyxrSZnMzb6HEDFWX1SoCYOSxIrs1MH0QkzfMiAqbgdfBu/atdNcr8p2MLt
38ZjEIriQ17BlV9C2g84jNzmxvuy1fKjiNdX42fp3ivrmzJCu1VMPbJTh7tu8q6nVAqbWBB4DOSF
3QqHgJOW6U7mUXAjNTwNB3RoHZdTm/c50mgE4QVswc7CPkWkZG844dsaUoHZDO+j6oT9TAE7qBgQ
gchHHF7/jPApj/XsvA4t8eTCqV70/zF3ZruRM9m1fhWj72kzGMEJsH2R86ippJRKN0SWSuI8z3z6
8zGrG9Vdx+fYhm8MdP+QVFIqlUlGxN57rW+51yxOQlAgCHVimu5M7q11SpEIpbG4BIntL+PGnFbc
VAfbODg2XpluAPKCz/eUWvXGCAZtoz5shRSzbImzLuSz5tFuSp2e47xy5mnBiiE787FMi/Z6zUnf
ChqNQCk5bqoAjTX9qEVvDnQotGJjECzrQ5d1FRVSCi8k0gzwzYpu3FC4jwMy93Xjd8xVaK8HLcpD
J5XuFtQJtRpm7mnCfNRnJIkxftYBri+wsQ5oPe16/s8x6kZ7lRlpwQE+tHBkh8kqYL1Yaqp4CMim
OfiVu6FZltwFdbkzZ2lrUFkHy8AYkHftzrAqbWdn/mvT4GBtmY9trK5/LVT7M9KvmWSFx2PmsNc+
BjkoLyCUvj574BMW9LR4Hw10S5Umv4dpox/qrjchvY3xckiypUAzyTEpO0cdiKuMXnEPLA4T/qwK
e6q1vt1jujj5mj9yWoUhF6rGP7Kp+0dNZmRXdMJekAVkHwaMSYI4hEMxJY+xyOptqltHcks67lk9
WtCtWgkdF2UJQKy0RqaLOIvC9L5k2LaohjI8BPpI0es9y6g0t31XcDePEHD9DOtNotk2Qcd9sSX/
AsYP3TQDV9c+Ns0nadZYqwoK8nZAixx2/VweDm/sxy+RJx5TA8Hj5B96lDmcf8nIkbI4YQsx1yff
sK950IYbNWoPmXw3tTTZlzbYL5MqrMwDusqG+VJlNGjcxAlXMNmHJcQZlloOIPMdjjEQBotjYDYX
mDIGLEmrILHQdM+Ci9b6GTnJS+yqHF2Yt0jNXj7W0OhCplmh0cOd8X/oaJr6qMdcVpJcPnBf5E6y
ZgaoLWVfwNYp+r1sile0UV9p52X7yvsmvN5bNgTNCa/WVl5BDe2SLTe759yzFyx025jxetiKFMZf
faCpRuq55KA2Egq8rtNx22CFRNyZeQud8xcz9HDbG9rCrsti04WQdRuPlaEsCDGWI13SERtlJsU+
cmgQ+IPcmX7Dzj3257aw7gzeP0aJbo4rm5OQ2aE1y+Z8aH1g0meO4SHO8CqlQ3QPlJOKDEag66th
MVgmovkpXjEjljAcaMIkmYFHnTUmjRANZspYmt4s1XI4bupZ4m/M4WOcPaK9N8/AmUmGecxgtEA5
A7rvp62gXOCNWuGTrZZxqJUrlpxsmdJXFlCVSqDLXlW9D6lZ7gDkLTINr3Ybjy+EAb6NXniAYmux
J7pvjSwhEo9lclQqOTfekB5h+uCtQKQoQCcuGuxTC+yB3zHM7ZI8bnZ5554xtPibnNtlCYtqpZsk
d0NEXWui2HLESPGSpRZHTRwGUdadzNo2F5O1jRgwcu7kbJW4qLsGnwIMn2lnGUyB+mmEz+Ve6Uly
veP5LgfnFQGoBZaD0WAgT2FxatAxr/rQWjUhl9DIzqV5dYnMlNaNydJZGt07oK6naDTWWZ7deYIy
gT7UXazvCGaJl0HGsoETmqFFdBaxda6NMdspMey8jDFEa+INaozgDKzJONaBbBZdtrVZVAnSWaXI
eHcy8wmrMJuI+5zzqcYEndywRdgE1RpPEwzDQODi5FoE8NweyA2lMxyh5TJIO/cYFA5OJdZZjM2+
Fyc4s6iEDOtHXVXVVtrLMvDaQyu+4ZDHWDJ5h1pQxcQhiizNDU9pmazdOKhWhhPsw9Z5GtuGezcM
HkZMhKyqGTYKbgY1wPpITDbeZMIWRrdjrsXYCL3iQuUml04dZWC570bmlove559UW4pNp+VcfqCx
Ek3SFqHd1YtPA9Mdi9oC/zF0K7NLQXy5K6QdOC6iblgzeUMY0LYDUSAAjMYBdO88XRy76iQD4Dhu
7jzoKZyWGp8u2npclAJ1dyjCx6yu32M3AbxlSbww3lG3W33jje0siy5Qvbs1xGwKw9xDNIGaeUez
/KUQk7sBuzPue5AS6b2beT9NWpW0ERDiExvwrSloWrXFBEI2G+8dLra1pqdv1vTNG0TN0PyTvJX3
ZL5YPV0UdEjoXaQx02FfPVYOgRxVPmMUyKI3Ans/etjSiTuA8Um7yA48agf0IIFOwMgES2lVjsHV
NIBOVHJyl0JsgwkS19g6J5hBP6OivDSaAvGpj/uOA1xJAAaSUawCDW7kQCXMrp1LPNKw8A0hkF7M
PukmrlaeL15iu98D4cqOXv48hkl5VFP2WDcCz4HUgSw09wY5bhQKFcqPkc5l2T0xPb54dt8tqmik
wgZ3EVcKSE4q8X5QO8y31HOaVgJ73IyrlcO5xvg5mLCKhujDqAbUkxkrjjem8l4pb+NtJbsKp0Ld
3ZiiusjYireuXnKoL0a2jKjtflBClAQfPILe3ACcInjEYZFNJZPuWI9qxr/5rp7CVe3Zapk2kPdT
EYPTDS0yWfj1+JwZhKHKhd8zbrohqXZajRfLxZ5kEMWyozkZIl/wHpusWU6GZdLw3IumLMjxmLfe
MloFVvPD1pzHyAtPNYqvnQhrYH+MGmmbHHugvPsI1rA7jfe96J+siAjaNKOcaXV9q0J9Z4bJnUMI
BgG62s7gREidR5SVhTNxrPAYlhUxab5WLPKp6XZlM7mLuGWBjhX+bpYAgjxLtzoiJj1EnI2xkJjb
jgPiAt7KATzK2W9sjy6EXBiAwAqvprTEHaI8dJADNS0bi4RrhhDSqjB1Tvq0pJ7WltkEIJjidhmU
RoGt5LOAe7RKamjvo8q/XCPsEP1wh3WGvw9MOp9pybZLJjAje5wmS+MHs8lnT9dmWwQDRls5oNl4
YsbkETjj5SzcAYa1Mdy5kK7IPgQ9RCAIl+2vR9HjnmDpQtAZTTnd+5k5Leeo0rTSed39+wyqyJ7K
E7U7tlfs+rzMwMZS26WhpwQ3K+Mn5NZmmb4JrxT4Uiys16Had930LSxow5eW98NVeJbaskVchqK1
DnQPtxYsINUx4s+E04DQcBDeyZHyhq7lWk84E7gwbTCTeOyGPjp0vbWOwLJmSe13Bgf6zrbYBexw
KpaUeXRZ0bvp/X3lOvdtBJ8HYvR9b/f5gwEdWur0scCeLVJW74nM4taTnFvYp9cShqOnjcU6mO4B
UizLmmkUxs9Xh4krn9Ws2w0KdlfbDoVpYngM7mhC0u8qoeYVBec30AWM+jjcZb0HzSEkEyQ3mdv8
5O+IloaGoTB2PWKtrn55Ji8A9yiNtEdFLyTLsm7b5z3tdQ1HeiMKfFQ5OnJZFnicJovilWlERYpl
Ng0DsGz3QUM1ksXtj3H0vkd1bSFE1bSVlYyPaQBii/E9vlbwqlXibXoIOocobF6spHpmxFcs6K+M
RDDAAxBh/DoySCpoqARmvaKnLzjFlg5HvfgnJRTXQBkiY0I5uSAA1VkOTljiS2WTTzI05qOCZsFJ
uOgZ++g7fbZlkiFq7IaYWXal5dumAS+eSRhIDK23Xc2m1utIXPBnTqQXJXINp4IKt0lQeMmeEUkJ
sGypd8YudEIc43V5h6Ga/mBIPVmZx3TSzaOTJvelX+nztUCwESnVgR5HBwPsD0/MTDmMqmo70fkD
Tar2meRYn4OeEjUKoYaVVddZiZWOP3ECVidaWx1MYsyWUdC9F2HEOIH+IdcTrZNAR39LvPS2VnSv
Z+t/HJBlOdkcyCsZ0xapvWPFFVUH3oPhQsJw3c+sdl0YHvoHRdsx06dTbYvPVHGi9Cvv4LgWP+Zr
A5V0fZ+4RGD7yhoWfZLk5FcQ79SUFz2lFQU0r2dtbd77yviZiwcWS0R10KidD+ywxwkHolnn2a5A
oG/YyBhzb1tnBiIIaM5r4RqEACnC9CIInctkQh9T7ntiixZtJ9+QnX0JL6NEHGn0ypSuY82QI/bW
ldvgLiugsDMorALENROuitUAXwBFAJz6kpFIifxm2YAA2sSThBJdo4lCGLoo2vTdduJo75kTmkLs
DYvQ7otjTjt05IoPUAHx8vkDM2bBpsI8QCQz09S/K2RTH9y4+op4/xZBNSaLsvaqJem7y9piO3D7
56DukeFlyQBovvuObpHZp7gPB63cShhJ2AvrJU0glJsG0wSDdlCMM3ljGbTCJvFCUEpow13QJ5QD
mYWfepjGtWYMP7rUXlt5TMqC7eNb/9JCu1so+vUMKMjfUbSjg4LpjkawXSKXqe/Is2HOVVWmTkbO
7qUg3/dmkeGPrp6ERgu2q3kB9ZzhD23KZZOl3/pR7Et340rKodKsDoOfV5wP+79+VM8f/f7097f8
/r4/vuX2D/+F7/vjx26/4/Y1YkSQMP6PH+b2AL8e6//5q37/Eb9/3WxZZwT9n78W/+Ez/uNX/X4Y
M1upZHT22B3pQWp5x9jaVAyYQ0dmBz9hWomQSolyA05oM83/ros0O6gsmbvq8+dGj1zpePtq19Az
Wtw+pBc/QvSbv+HX9/75VSx0aGvnxwp8bLHsUH/7/NdDmV1Svf3+YoE9GVhMsr+N1nsTicDto8rX
+JW3D//8PIJ/MP0axd9EpbR5+fz2oYag6a8/dft8tOYhwZ8PcPu8mEf5vx//9u23T43I+dvD/3q4
3//06+F+f377/tunv5/476/9fvBs0tu14/c/hBMWB+Bwlc4s2coPUWqb2c4v+FBYJaLi21cbWJl/
/fzv/un2VWbJEWGJfX0YyHnaWlqTHxHMf0e2/OaHGsbc3u4OHl2jBuZiME68DfN/GhUDNZw/ck3n
AEyEibkTU1u4HZb4HBtTmoOXsHqMz4U6aZ5zzXvOVXE7DuSr7yTZAkVUfKFZYhtkYMASi1N4zGin
5x6D6Q5dgWbVP8dJ0uGe+cQlMVjzlChb+ZjZ11mS/Zza6RvqxCMaIyB6FbN2RiPjog/yHsYUXlOM
XD8wOumLkmRQ3zFwCyWPPpRXfh2aDyJeZ+XrPixajEpU7assJonWBl0Q1jj/Eu8OR7FA/L9wgqxZ
lKVSVJH3aWa/Q3JYJVUGZj9J3vmFD+7QjRutkTHaFIRcQbQB2KK/0BqC/BPB6tJXBCI5S32sORGW
cTYPNQvIqIiUR8+4D9BzD6YwN9XgPyHmkgzcwu+RmKpVnvVA3/O6W8G6B/H4kqnYYjTWowgZQ3y+
Nb5ZZZ71CbnhMEXJsvaYg+f1oC+lGD9TsxbLOMZ8ZEkaIZGvPfeJTZ5R3Xwn8JOTBlElsd/bL8F8
rM2WfcVBuJEhR/DhZ91U/hG5Y7ArxbQuW28/YjHCC5x+ITHOF23bY/DmFOm1xTkYcQAhohbL3vNo
e3ggReqpBy11RkONaYAC6wC9aoAziHG5bBHNFwQpL82cOTMC9+x76mpPeiUkcjqBFtseMERVLUkd
XmwsXEfLNxYCClQp2ppZy3dovun3oHwxK098Y1TB/xNMzzHsBwaeC1pZP+LWQCxthnKFhn9izqnk
j3EgWVOSckIviKwmZZMvLX8IbSaRZYJIYCNBpVsqe+Wluf/u1R0XNxZwSzPZdFM0s1JXb02K7dez
wzNt6BcHklfhTqAIVXQeOwNCQ52ySR+oGsRRmMVbqKol1u8FzZbxwWhsJDHFpJZWlcX7QEu/u+jM
7AKXoRF4xH4FSQZaexsFDIFR6NBA6Kmse4t+MtSzb7EQw9qVOaKyjHH94M6qp/TJVNrX1Dn9SgP2
seQw4cG5NB7HxHsI7W1dIWCg/vqRCZrUoKiHRQXoOYVp96CHipeUPman94jTcTA2dOc5+aXDA6IB
sE4XO0xgK9YcN6Kh1jDSzJDGZoPIsLJwhpbt15BVp0TLHl1JvgdRWS+qepVxGK1cTuV6UucblTAu
TtVezyuUTgjwZrTGrAxSNTPZdBf71TXDGbvMxZBsG+YiS6byzPC9ZuekkHCUYnDTiCOea9LgZfiM
XoKOvaQR7tXxj0LAF0/Rds3kjrg03zRj9iGFhqAXkGM4yMUT17Rcth0jQHOnNyDCJmUd9KpApE7g
WKQNGIEzsRo6brQajIDJT0K/zDAfo+5yXkLH2cbmORMuRzrRIT/pws+e2Q98c+rwKXURk+BaLAdK
u4aZlxApz3mwmRB3qX5HaTHdYUNPj5jIdvXMx/cjUGuDrSxjpQLQtDGu1+n2ac1bezdKezp5LaGm
+YQ5aE60/vXh7fOKtjNAhL/78u2HGtbEPBbdKRGz7vjX1+af16ZqhyTfO5RpRVSuUC1ozbLf377D
opirOd6fRjJ9CgM+gzdob8B90L8YpG7oEuN+DA1WtKduSh8dyM+72pBnv1Z7OjaslH6gr+DxTl7m
ooMDVpkMUGAx/kEmCXEF3sWdc5QZdqQpp0VJx5AJsxsDvDAMfpu1T4uqX+HCeUez84j8Otxqs0ZS
BpUkLhoEqywRRQistq2T4FNxDx3N7nURxg9Gr4iaoxjmUA2NJ3DRdgXfilHnjTVs2q9cPwvJOR2F
pWVzXQ0DJ2MS2mI/fAdb5s1+94/Wgnnvg+mjmEXPxA0OwkmiuPIRbYmNLlCaGLSSNRtCxMh8gfKC
fwBLt4gra0sDgTBZIR6ITxgAnKjHEj3uCr4D2kdwztw1+9KyPk1t2ulWjuaE/G9GGtVbaZD+U1nN
jgdtkdGZyA9dapUL/m9j5cfpmdfgve3sZ57PxpfmpyGib0S9n82OINk2BGM0Tm/pmOzKiCcolLty
i+TenIxrE5psOWMODyew16M7nSEGyUPXPjslFDYLqpE1duit+mI95s2LPgfKNciOg16shULUSyQs
GdIaFviz29LbMCuDdoAGvZQ4qYrzflOn+KcC986m0z+PKDEDyae+7Oq1rsALOi0vogqSR4+p3xKK
t7+yW8vAEU7GgjcSStrQA2jJtNqnDg2SsAPWjEaYysOVoPbiL+swSQQ8udRK3FHoOxuKlEaSFqEF
3lPpo88Z5jBD87mynR+uxzE1MYO9TXdkVAj+dclTIXoCtbB/Em2758756nPoNm0ff5CUuZmhgI1e
f+RW60POby9RWj2qTD85iXdFGgq3qkAlp3vOicJoScmMBDHKvWXaRfT3qm7f+flj4xPQVLrGBelU
TvJ5+jZaXCIGR8V1NT6LxMKOXJ9h4z/nnAta6zx6wTsKhkOFC3AR2AonTweMFAHme5OSuxcmIZet
8I5WNdw1jeWSWGG/9mFC1WjWDmekuStFtkPYXKs+e5FjuLel+ZWl0ZWhpdwmTXUca97cSFhHywb6
Wr2RB8iRXocYA5E2ndoLsMHu0E3s/ple/2y0XWIZnMZcjsJ9Awm+C1A4hCUMFyPLEZVv7RieYue8
j/G3hE7KQnblfsqgNPdOsbcFaEo6gQRSD/bZGbimBe2K9UR7ZOVlmSJIKvocSlBbQvnQeANMadhu
0KARA2kHFMkAgDh7tYr8ZmxaXvnKcmXsg87pVijoll7gvIyB02/aVn3TlDhpwRN6WnAlcECYjiFd
L6I9IxHkcoEzUPLTwRoNh4IlLWdvx10LEWTTteqsEoUJzzwA4kTu74zVdnZsSYVzO7P2ca9NZNux
e+X5F9b5RQsbd1O0j/pI9qFWc6qAy9mpFvt8jSOo7NHdyi5cpb39ROUAn06ca38MsJ5n5EOG0BGg
MSwtx/lqBRYXj7c9CyNjF+T+Sgs62OXuqcjpu+eRR686ZfgzWB6z28p/0OAPZgnUWqH5WKu1+Yhk
IiqqdKhOtdkfxuljIuhzQv8J9gNcZBvk4cIV8EGCsFjVBYdKztqMGtcRCRALLWufdIOsjpGdpcPP
4CBhDCrBq6EM1lpLrVL3VWnep+l5PndncZnylpFxW3zJuDqn04xK5vA5FdgIUxKPjdp+Ir+B0YsU
5EL609qqv3xIQoRx0ymLu24VDeKMkBF+iF1sA6b/nO67RWvD/GqoI2QYnlSTh+vczj7qzl/zksdr
nCV3o1m066pfwKo7xEOKhJrePwEJxGOWBr5d08ctWQunXEdVfiJUatu6t+nYKbA4TvsqhHnpsAoo
n0xNHVlFc1Vs9zAkmy3jZc7+gJLAn5aHTjKLhQ65ZdEAPljToM+C7F6TyJ0Lb4Bqnz6yexeIB8tP
RrDUttjRMkQcFsc3ztzhqq/Lr44US4KvZzAop4IWCNQSkAQIcg+hd41ZHi4ZkqB8eJ4E7XMjL177
CZHM2F5qX31nOXWXXcWS48dHgVyOriuZtV6WW6jG5MS8/8Kff1dEoHuGMfjp4LaZCTqbDIecNoPU
tVz7ahOnuK9ksEt19TB1xofNoGI5BB+hYbxPHcokxsksEBWN4MZ391WCfJKZIBGnlb1NzULbZnb9
lE/aFYQjQ8aZV8DyyhYOYptXNg2tR7+AdDb5DHExc6zDFn1kaMWrUKFyz7zPqh/ijSwZIemNEAwN
rwUhcFKzB1p3XkqjJ3OpkbITb0Oy+cs//cu//+t/K8/qOU/53+1nPvJiBhwGzb//6z+EWf3XIq+2
n/ndNf2s/3yo/4VxVsJQtxeKv9L/zP+vOKvDlZy6j3/Is7r9xK88K822/lk4oPqEJFWTgE/zb3lW
mu38s7QINjYtizgp4mgIrQKJ3AT/9hcyq0yEZARaYX7ViS7jGfw1z0rYBGTZOjFnuunqDlao/06c
1RyM9Q+RnzyGbkri4019FoXbc/ry34VZ2cAVwqquo03cpXguCCRw7lSUfy/jCa0656XFfsyap85u
n3BRUcUBHGO3VE921N8ZHVfrWCAt+bsX8OFX4ug/ZS0wizBr6n/7i8GL8uezEroNldSgC6LTD/vH
Z6VhQYB+ZEebfui+KXIfBxf7vH2X2PpxLIYnqfwrhv2vCHujS9FaIz80x+s4iIsx9BePWmvR6MCs
Tf/L8OOrgnFAQAmu4IFyzEoYuNJZx1a3+/8/caJa/4NnrkxpukrobO7WH+Fg8QieKsf4S7ljMct1
yvfEivdDAl9h1lqt27w/sK5/xHrjriuANsvELO6iylpW3Z0f9ifpDmdEUauYCqKr5RHe2n3cum+9
kA8B4QdRBocNBMYYxke7R50YaK/oI04tux1uCoaiIwNAOwpHQqqzCwPWSxB7w6rPacagGWOT8cFS
Kizk/YZ0ZWflkqu37mX75ObNRrjRlxnxQulihqVRWHqcwBPv4LXJGd/7UvUwuqLigLztm9Fe9bzA
YVNtG8s64GS1IG+BDBroOC4GHWWivdIVUkvfwWymEbQaZe0dPRMVFtkiabNLDCNdwIixLWMv0Ehg
UFKMPfi9VqAYPnVLRGkMJrn0qPw4Fhslp2VVowGfRsjNBTmw+CE2t+8gRuarLC9jDjY0jMivtdr6
nDnZs0dvl4Mwk6KAuJTbtZ0zHgCtsE+9EZWoHt2hY7mPAv2oivDNpIyvUnEpav2S2wilXKZ7nVQH
X2+fVD9xNJ+Lj+J5NsYH1s9CHHuDSWrbmuZOWg/N3OzVJ8YrqoxQM0xQCUfogOhjftZGdmUv3jjw
OStrVzfdMeTPmNEKE8OqbqtVTbVzKLJgNcCUSTEpbtJqeoGYRGpR31zrCDOfZXHICd1XCrmTbTbv
AcDWnQuPcwKAHLKfLDI/3Hu5eC/67NpLBWgHWdRSgfAtNJsKO+KZ2STtgTMejl1PRtrgItUPtZ2I
pWD88AGP21veHosXm4KTFOqmrqcFoWjFptfH78pWiG4ZpjWk5TE5Tj9dv7+fqy7GW8uio6/AAtCd
CSslKhTMIAx7p+ogqfnhJx+4ayP5LC0TM27FetMbaHfcmOkd5gr+aLCNS08MOP1msAS2N4HzFYMP
s0knTL6A1h6HwH9KddqabouCsZv/0sFbxKSXrdlNhT9pW/IRjvaYh1u/H/e5YSCSj2ayVYASpctZ
+ipveM7wrJIBVGzLhAdjKrvzwr7aRVGucUweOZeivgro+iBrYOqWI4ZQCVehg+HAHtHYdp0NcD47
+tAG1tjKLxj/LoVot1MS2MyZSjollf59Mkv6QQWXYjEqNI0D/+jnD4UduVsCusqF1DDXdQ29O2hQ
my5Hqj9YhPLCGTXb4r7p6l0+Tpc84UJ2fIafVbPu0u89IMQNik5jEUT1fZC0I7+uJa4NUZmjLHxM
BDXhXqke3cx+dUgnwcIYYdJuuMsrEl2k5d71OqmGbsaPoWjEpx+/xkl/h/HcWYUOV1T5w56ido3o
l+/Q4iuOiUvaIRfHYFQuAMxyyE6Mh8AJz40Z3XPTPmn2eNFnlyoc0nOlM4ZF8M1bK894Vyh4OMEE
GheuH1z5djQ/XnyEaoPdgC6Eo4nL1KfVzkiQfGfDJYpJDdHoRhqsUKm0zlEpSA0yqMMgSBPWPZOQ
0JfDHdYInjHvK8BHfuD+9ANcaCm3VBm21Y7sZNrl63Bw0I6hPQpKLjTbRqhoQcW0mdWlMxg9Nh20
uS5aXp5QQrIhhTQZae3cWK2pfCcEfUFI3KjW02RTrncJ4bsAciduJmfDqeyIPBq3fCO+CzKZ/2WX
0yWL5/ijebUV05E1g/ePhpAV2gkYmf4SZDtZ89bGDd0UGc9ECZ5EPLhvORaEVezzh5dm/dxN4kHz
bfT4vfkpquKaTNxAzVh5OJv0M+LMB7SuSEN4+EWWtE+Byxs4oFgp4HPMbydqK3E084qJrWYAKadA
vK2r2lB84HjtveDLwQq3RLzLD+pqh5SC1yThsyqC8JYAI7ZlG6+M5r7D6w+Zv1+jHmzQk1QlcDnm
njkxd7eXvfCSs4nOa+HD4xdp9yT78Yig5glQ+CGP76aae5rRiGS0kKNbTJvzlJQPWOKf5n0+H+on
g53J0PDGDf4PkYwXB8QXKriLK8MPpA7YfnhmUc/FhcvZrTUFOiP2FkXzOvnN3o8IfdAE9r20llhS
jENjjqeWqGTeIfgxgQUPRucRfKfvtnnb3eWffuGeB5dX1MBLf4jqox5TOA/p9IIVmblwKk8oKSFs
5egWKm4kukeXLCk/ZmOSL+OrGGSPfTW9ctYjMjIeLnjZrko3NhH8nCod2bd4ByvE5QlV7zDp0ACN
8VmX/AlDqOQ+rvyt5tKgiGJelgJnuaPPgB0OWcuBHumyI8/Ki7tdj53HGngiHmoyoMzqEMkArOjE
2z+2MWs25dbt8phkRxM5zbY+FfSCgTrC1r2R3aMXRWUka2r0oGWqlx0mqy9WGSb+rYsxJrEh0CU+
5wqf5nJS6+cm4r6DrOyg5AlnOOem8otPbV4tw9BXeOU5YhVchLcLQpLxgAS5OTURwhoFREbZVsOi
RmvL4J72irrYaF2kIX2F8RPBMdv0RfsW9PxeHELXbiye+GU7yEWsazo3SejX0M/MDteMrj3dfrFe
cslGxhV7XHq7hu0kucpa3qWh9943PfwYi2k/cLtVHCJbK7E6G6RZeXmUAZhBAwLnYleqibWp9e6b
GvRb6H55IId+vQcQpl6ScdyH85GkiVGCZ8lnjSnoznc/bb6fYACuZdv1TszctpqZOavSSR9sHbaC
DK9hwEU+f0AzmdyLCqDSwIUEn543oxnQFPQMhjjCdYI+bVS0l7TmN5ED49Djx5Zfy58p6bBQGQpr
3Q2g6aUm9zXgzZUqgEWqsl+raLQP4+DfkTNW7zpR0WWsmFhZIzAChLLMAvJ9j35sLX3z6Brt3tfY
gARSbxEZeICVnq8CfPLLNgl2t5kQYXkCgQTNDaO9g91DX26uVYGMfUUcbpLCJoohGXlnk2/+hIjr
9vfRKH0M3BIOXt0Dy6LTiaLJW6jcj5k/mE96Z35ZXfue0aPeVbhN44QEJ+6QLdCW0xjV3daQTy7Z
Tmu3weagyTri5EJzVo+RSfBM6a0TosY1jyZRbPoYxGY+K3ls6M/sPaDGEqJ2FNFudYUVjzt509V1
zXFMXxTXsqvoFIMAWKP9AMmLYzgFVwjX5jUsYLTkNwZLSzgJmIccQbj9U320fv3JosH6PAuSjIh3
jHKCdysOm3zFYTaPHTp+sx60cpCkUoB4Ps/wdjP2Y3pFGH2Ms+ZLoiVAtOXtiRZkeYSeA/lv7yb9
F45MDOrUC+YQXW3axwstdp5twgSdmNb/fFHjKUCMJu2PJqeN7vFeZDpQqwb07oB+p5QV6yha5zzw
sFTnKzo0T8O8zNJoN5aKxReUJOEuHXE7NdyvvmPVBvn9EHXTG7fuA4Ek2Ko4e7B/OB9smRpGMZ4J
y+qynNOOb2dUNxSvnFxfhoJphDaxggKHPsWpf5Q5+/rkPA5msh8lNz/GO65OW8NgzDa0NcPyvcqi
r3i+lb2qQ/Nu4UgJ+atlzSnVhraSjNmskZH7ISwAtYiOtFym0rUWn02Z3/Jzyd9jaR8Nl5GeTwKG
2b8a8w6atMhvk/AyDHAc5PRQh6jfxgpeEdxV8DLYY3xmxQbyGCPJCN8amWkDN89XaDKateUgoZxm
r3kDxjHHHUOJtCjgkOELZQHyDXpyKGC9Jni9PZquob+17fh4K59uRDdHx4SVmK+OR6tbFbOUdX6q
dYZBLOreAYF5C2CoLIsBhygH2Y5mhs6xzRlv+1H6mkb3t4Owg5lv6XQfvUY9nvYUC9Jk6W3OgTQR
ybn+Vw3VchW7xYMblzqX3uSsisjH+a49W91wGjI2Y0sp7iaXq5VoOT0FLJxrhA8EHTjoNHrzG11s
iAN6snwIS3p4JY+E7p3KITaooxr5xGKl4FQzfiPeHYo8hVndh1fFBocy7cBeiAWsYPVH0PA5Kj0m
bQKjK5z8tasnJ+b0zBFjLgTSEtHiQ59jT0vUeOSV4yBQv0EXwtvKZTT/h2kY22r+rEq2kdtXulaI
jUbzfWUPb0PHTpUCLFgO2HJS75XwUlbANqcylJHCiA5ei/pt2eu9Awb0s7NwaJYS6IOe8JWBYUqT
JtDYOQ/r+mwUdpkKI1sJdzniDlwPk0M6PC94Xrj3jQYEHOv+BowONXvOUQtScAKcYWW7COgSoO2i
JdHCyPm99dCPh0YLYAnoKD2Sak9vcdOGmb0arURsqkYd6f04pwByDjvkw9Cj68KabB59bXr+P+yd
yXLb2pK1X6Wi5qhA3wxqIvYUJZGyqWNrgpCPLfR9j6evL2lHhUw7pL/m/71xr2SKJIDd5M5m5Vow
Nq+bCI0Qy+RMDGBktaKBNZO2Fu1C9MBPCaRxBeXa3oP5082jTUTX+1oBXXwDCcAXTxCGEwgf6nYQ
lTYz50qT95/NKLhFalx0OfTF+6kP7W85G9f2DJTWTdXSXPf3nA29RmkJ0C9eZ/TxAX3/ZwIzWMOY
t/fAhSIAqPzTuJa1oqg5gjlJNwgYvGQJ0EZ0ASBlBu1cgKP8eVv/P2n5eSp//Pd//lugS1NPjz+C
qMj/8z9+0G1Eb+F3MoiG8Wb+/kha3kZ19I2i5R8f+ZW11Cz1v+CCtjTVJQNpOS55rOFH0/LFtkdu
UoP80SZ5SaqLv/zKWppkJvmP5+o6mqimRdbuV9JS0bT/Mk3ieM+zVUN3NNP9v2QtLdKfb/ODSJep
0NtrqM0YGH3S8b+vtRICm8aFZ+eYlwUYNmWb6O2/tOwtoUxuvHpd2PY9MhlDP+5sOhUnqKhSDxry
6UGxyjMaU3GdfDWC6ujW55ZG+xsrgg1isO7QgKvzdds6W4Cd+LBQO49HQnxrgAQj5gAwLUJfLJBK
Z1aoGbD9YCzHdSul2ew0Ojm87SVIhWGVUX+boXNrq02NtkBC3j6A+IqfTTO+8plIK7/zhtmLutWb
ufxL/lSTvfYzrSpzjzqKbTMwJE893WQOHRm/N1ldIKFhSwcgFf26+EpvnkP2CBEkJ/o6aoeB5jue
k8b/mzQjJQajax6oB4fqdeJWtzS93dgw3c3d4YO7MtU/b8tSLceBrcBhTZks0be3RQmxlrRocqxn
BC/xJJVxlw4H2uIXqg1hFXeieq9G8KSNw46iDfoPTN7cHC3zRdVemRmtj+7V9KlWxgWz2KE/ZtfF
P/yhZ275gQb5qmxPs+k8Urxawk65JeFzb0gBxq6fgXPJEuGjanE2wm+g3k8QmUDfj3kfXbrM3PZ7
kzS3hgP50gXeMLWkncd1UxSLDHS1hycFpHYfFeAyO1RxTuZ44IrsUwn/bjPnviixxABoaE6aUuC4
xr8RLDBe8A0x6UVl0ro/QfjVBze0UcOxce6082gz5hT2WA4gMhc6dOaMC8fzDZrLT7QdgOcluwBn
ErfOX2xRZ2COIhKyakKnXVB/h6FuwedhZYUYwbjPp3MHi2hLnEV7E81IB+acF+tQ/QQKTNYhUGsQ
6DZpaH2PSPG2soovEC9CU9beyGpgB8UVROMdSmNKKBuqzqqXumi/NZAIJkRGldp/p9HtS+4eC6t7
aiMeww1Wmn+QDUGj3r72hwfuKu+ac+M9d2i6S4/bAo2l9xcXzUp/WVyabpuO4Vq6JXWR3xZXTFcY
fTBhcqT9tFim5qF1aM5C8jfH/0eUPYkMbYv+8Dd8lpUR19/1Uv2R0LmpjMjhTDS0ZCDuaPinesfs
0dUNVzg4skGPHmnEpI0b4J92ZsLUoiNLiXM6HEbvzFqG+UYI8RepOi6momQxR/speHFjYotkzdB7
ztmEtt+1u6eoCFcyTlWC3p5+4O98o6IeZCF4sG5MZ5nfkCg4fWIy4nHcVUMFFPCQ1QrQd2vdMZ2d
/Trh1oJhW/J29Lj38mGm12Zq/SYF2a5bGwa+wYe37S3QcDYQd5JNOGkDbFiQ7CFIAQ8rX6EgHqvU
6QtFaRpjSTlBvsZenIPsJF87umSulBtCqZVunbMCTZ/0bNcvCjgvBzrOyXoRC5eZB6HdDSGxaIji
MxVYYjoBbaN/mDy55jprllABkGPyXll+UX7WabtMgWByUYagiw+Wbm/4jX9LB103g+qzjqNTPPEo
DD6fUtXp1R25G7nXNj/9tNiyqbX6FgXwDTKuJ69FWEmFwvpcmuWmCSiQV1B2deWL7Dm+Sw20fa7D
/1wl33o/WFFhPxQuo8iW6ViyCEk82aO16SiVc0bI/GNdfv2QnQeRwh17sUa1tKvpy+Q78lb5lkN2
AKvxmjfHxcyYNPoDxpd/ulZ80syz9IRHZnLP1PJxOU0ghVgwLkZky87WCXH00NiHvXAyKhTp+1sT
GR2qKkhKPw2Tf7L1Akr+QJbOiFQgRKwpQqAxrRrmeSYJziApEJ7yowM199HRclUwlKPF4uzFI3Ac
4nBPbPybo0VpzS7ilI+PU9ii/BJQqzmyVLn1AV16h92POBk9TPlSdkPAUE1+vWGWTPLydt/efrDv
jauK2+WG8Dt0F6fCoDHvqoIJX+kADRVC7mKa9d472X67SYnOgfsqboTYI6LAYFM5vGs2Q2xCCm08
QKxf0CpoITGbr5XR3rhTRTLXklkxlGe9+DaTRuapmDMWajd7K3k2/lpUzdlyYW8oDzKnqQIBAqtH
9n9pn2XLNc4WiiqPPRCgUW6Nn/3hELFdnM8cJKWhHiIMIiAvko5tsiQSpHOSmwC9FqCwCGb3cqJ1
xiRnXJa9lFaxoNv4Zmg7eBLr2xLcCXfdgWaV5+T06U1WpHSGc9AMRnTIO6i4nD6GhMHudzQ5HazJ
lg1kgfH6dXg2MYDjyi7Jajorkk2btjxDRETbwWKK77BYbMKIVRiJEmlApxzujfeqIc3oQOxX+R1p
gZ3GGchGcxu46DhpQutokT2XRS7jLY/goETFO6KSk0o/dtzorB8YJVbv5AMYpE/c5FRGrWfJnuiL
O3kkboAVAzZxxeaZcxw6eCqB4sHEAb5BbJMcsHCNLToyicTg9lpmv+dgFWklxWX27WPYwG+FVDQr
IM86Mrsg+FTEWM9pXC4z49UYUQSBR44DVB2Kf4IMqSxtqDadQ4HC2zphvB8Lyi3DcQZQw3DkZrkt
cOtkh3n+LbKwUs341zdeRCuDyWKEZx1iAL5RxqAd1aVrNNvIO7JCb7oW9d6CeBHGCPaFzwHq8hdO
CTFoPdW9ICigMeZPrAWOFobJirV9lILpcE2xntgiRsSyDjXqWE6pL+uRHIr8xapfuvlI8LliEgpv
a2kcX9TG7SgXtyDS50+tE5/0gtKTGJY0e0mHcGXl8X1Y1yiVrTULFLDHAorLVeABw7GemhpRd3LA
+GpoL/Oejzbv1ZltaI7mGjiEBIy2pl/82DfGpFX8NNChsnoo9QImR3crjlDnHBgpEr5i4lH6XNis
HR4SuV6ApPhVGQ4PdlmOHlllPiONs4qw1l1TnFQE4em4W75/p9p1xHG5U1PTCIcEsuGKFXpzpxMU
rlWSJt2DSxf+aItcxkuHSi6TTlC7qaIQyc8C6F0AStJeq2xGE8RsavofYCP+8O2v7+QqzjZpIyvj
Ju8eKt2h358Dlmu54SmCiUl+zZXy1vLGhVgJFjkrxjTalZZFq6jhthtOSMKbYE727w+Rfu2AXW7M
AhRrMk4mJvn3IYIOLHG7tukeYk5htoiFlIsJGvWGnje2A3BazlEa7ALxa2aYN2ZQyzB5w8KWL3Fd
ChrfemITGcOQhFuuuj+TAT+BOX+Li64DkMst2pqr6oYBiN27iouSiXTqGGXdg/jutQtgOoZ4EFOi
cjtFdLZLa5Phj/ikft4fnT/cUy6tA/TTbFc1VFtzrqaNtkILyBe0lCRqtvJorGhsoFy49awTydet
CucWMGPaVz7YZxIOvw0HL9d2NDBGHvA/75K6ebN4+xKvAhR/+xDAV4QJjBwgzHRaqIjrEQPQvCRG
4/0Hvj6Wr6959byIT+sQRyIzN9FRWwjK0IjuB8+hA/wZXtwPFp98259PiIwOvaSWh4fy+9rT/AQ+
8JCrEZPvhWFfTtMqAougHznKXEb1/cfTJJx474pXS6l0E8WBprh9KP34HhuHtARHK8Y15HRkqUMF
tsxb9EmM+AsTqs6ixlZ/sKr+OrEuLDkgxByTuPr3x6bAb02mbbSIAZXLCPsDE8+NgVMtvrV5Lqr8
lvP3Awtk/WUXcUUN6CJXRini6qouzPkzrLjtg+FohyqeP3tk6n3nM4+JB1Qq+2EydmQdsoj9DcBz
QFtglEOIfS+hD5FIV2tUghDF0F4JTVxLg9HYgG6NTH3wJA9j20BRBhdeMWcTJISV5WHSXnXfhd8b
pSSIPD3FWem2vzXAeeEkQSqIWAesb413y6OL/8zlhowkQio+XkE48sESkOe8XgI6SDwSx6YuSa/f
R993RieZGpaASlCRAk4CELLIM/US9njNoREpLmhPAGcRRUlcJPGRhrbe+zfyt1Xw9j6usmEUbtHS
01gF6ST92gqUxZzi5rMcjpiYDC01Nv3717xO96qyv99c1Liy9o3mgDC2sSlm++RYhxKqO2s8ZAGe
BZkLCCUcZCTmkGQApzhzj3WN/cOIIOz7N3IZ5T9nwXUNy/ZU07MlYHlj3GLPh3wthWShhhBdjppM
eS3MVyV8EGeX5+9BdUd+vNfa16R5sqKdYj+TZYcSDi1fAjKJrV3rkKUE8Pj7br4kIyNer+xkwnIS
PO/fsvk32wis839v+WrCet9GJUBhA7X668jd1VZ0jygt4ihHVuoIlZPlgSzGF6q1BuJ+9CccmiDZ
IcJ2II5228JwuiYLkLHkoqjZUvy8eOryKlvM95/puaJYGK4ks8P4w1C6cMEOBhUI6rBY5n26b2cE
PoiHpyOgNPqJXnqrQobgOKnxYTKfZXcV8IxohfaBudYkKHtn0pyr1aOpgRNOrcrpwN72tPBgqe6K
9OAtGPKdRK7cYdx3AtGR4FidPty8f50DnQS2ZhmGRePE78vGDetET5Fkf0jNAPUgTVYKzhxrQXwD
8eJZGdxJIBLGVAYtSoQM4wQPvjlSF/uwfkLw/Oeg4AuzqwzHtXVTvbInau5XzHdZP+hmcat56TfD
4ADhpiaFwAYHvLXCr1Fr3Ju4d8VIQqO2hs+JDv9UWXe3Qzc+GG6BznVnxwulgJPOyTQApT34ifio
UXTtiBOsg6QxFFjVEi8+4YV4xLX8GGaLbrZzGwFD5CfCHnte7Yhi+YEYPHV3/kluhBsS/5J/gY5b
8lavjr7woj0rdB46w0OmzEeFcm19xi5XXS2JEjcubuXzCBvmRMzsRXjybxPyi8JfvNWT9sflXTYN
0xJ2896BzDnU75tfWRe52MW39ZFHKQLqXiWILIOUCke9Jb62Ud7yYfE1+CFv50tk+vgXhppTY86f
mVQ/jfcSnUm0qBdwl3EiCQ6LuwtqBM/czWS4sFlXx9ifePRkxMbhapsk0Qd31XKK2wUIgs6ZUDAd
6AImvJpfPLpLRUZ4A+EV9IGHKrA34hPY4P47YIp0JJ2LztoPKf450sRrGqX3nHYoVUJrcbI7MKvp
8AXSxRNJQBzVZ/2ObhXAIhINkmWRZEs/FrRJvUaGip5kCY0oTxeedP/YxSSJp0p/UEr1c4EO9+Al
za4lT66iNiUZ5DaotzyjF43PXtAUKzXKvymAUgI1+TJ2EXmHwNu6hJsMF7vza2Vam7SD9ZVxcf1b
Xc+fgOj8y6zakXLbIbzDG0NvotSKfeBdSd98568DUabktFpSC2KKvMxGFO6+VLPPVkgyo6u+AWs9
yUrQCaBROj916SXj4emovOaMNMUZvq+MtE8DfgKXkUQCMuUdVXXc9tKV9VpEyHZA1Qd1bvytROOd
46exqjsUmkl3m/4psnQHsjS3/yT/GlsN6IM1/NBaxI4z0Ybbdu05orO3JYFXGtVtWdGIgbg2+JB/
Bof2+oltVp3F3kqirlfXEl+JLWIKuCssBhYh1ggj7OcUyRCJq5uYTAXnr2XGt1UERsQgnPefo2oH
xnHVlaJS0zRHU9VYhOveh34/9teOS9d1TELQ87a6ietiQk41OEvFt0+IrSNVxoVnfWmb0z9xRLIg
gP7OgmE9XLvV9Nmrn01ezZP72pXK03gTevBGKR10JeRYVFTOgxqgBAdkXdyUM9SWGLnEje6BWULI
Er+20vgPa41rw6sNO/RofK7Jao/GP5VBbooCbqtts2b+2sTtXQr9WYC/lcHUNgX1U0Ivk14irOHT
7FI890EGDGiil9gA/aAvtZR2Q5TD5qTZ+3pN+rdfESd9rqsIZApAcR8wXORt2w46vx4ycLqo0Nlo
yVyk4Qk84s1U0hyFNyWeoKRPcGdK2PE7/5O8EpG4h8ABgQ11KRmrxCDNl2DLWZP8Cuhlw1Sx1fgY
W0vIJ9v84haJdUB/8MEHolARL5Pgmj2S+l/gIVyR8GLXcQRAernEtbpzWTW1fe8MdwrwnNlDW49E
g6tSh4HoMQCK3gxHt/xqFXB4Q7RbZsVtR2KIr5AjNjbXrQZxqF9+Nx0sRLgyaeTjtqj614iZoZR8
iGYVssx+5VW7EtXgrmEPjt9hWVhRTwD/DqHHK8JaR1RlYWolDdd91dsnncxJrEj4D+cUtl9WUYba
6IjMInke8YNYa5I7MS3CzWQ4xxWDGf+I2nZ/icR5jpYdbcYvLYUuybaJI2G/asVZilvgV2GFR+oj
v+kiYRg9Kua4EP8oSrxHndod75W0uA6BGMS4KwtRE9Io657B0W2C3di/Yb0qzYFcoORzehPHneIF
XjO3RjCKyv0OAMuGf9VJ+ozTziabM+CZHQ7+5P1MROJFaqX62kC6Kg/oKPdEHPhoZAsdEl4KNyjl
TTmf5BinuebQO0fZokxChqiRZNccByvi4ETNR8IEUmA8uPLMnIwaWULJFObxnjNojCH+7pplgDoc
++keNBqKz5djhTKlaR1SE+ZN0to9n6siqU7gNc0dLjAFFfEgZXVqdXLXR3sIJXlwDA35Q1CMixZv
DtIQmBu8rYZYXBRMz4PzIzLOHnwAMewe/jAuUkIoWT7eK6332eTs4hjlM6oqAQn2sHmFh207Gvql
qiI2Uc+WLh6dpnOBdJWOqJvFB6mykHSFIHZtRVAhlfEeD9dy2pWuqssCvvEEZqu2SNFobLYQL23l
ClKwYsNUaFL4hrnGWyYD6hDEkJ9jEqXSgA2kWVBUt24yn5IiLDZ6gvvsHGRe29rclBC0eRRyJUI0
jWdxadWEpnaDMkdPd6ZYzXym/lIcxBFmGhP0E+ULMal2yFCRoNXsAFV7b+HzZjuuNjoLx+YpA7ku
AYcymOLWOL63YMNK2hp+TdYFd6nCeuIij5IEuEDeiq11iQoDUtAm+HKNyv8MPG6mYwN6A3/aSzmM
7947womGb60M02KkH9L1juVELaivnxTTWA+1f8vNqp21KUxkF/pmLSeGZHkleqXv6FFqc2yi1nuO
Mfx9qVK04dRO8GtYy2QRKRwmsAxIqotAHTZf3HyeykhhwzrIWZRTaYPPA9Iu4Zp9deOzRi2b33jY
rnYZOBhoNP1B6udWT/Mfm03uwHHRqCsupYgaECqnCSuJps6lHG5S65PLtS3cDISj09Du5IMMlhWr
y8FyVk4IoSdL2rfRn2MHyl3lUIjQ2UCmulgb5ODd8YtMPStgVrY2Ohkz0IeBD7FkeLHmlvnRWz3E
5KwQmo3H9hkQf6K0t3PQ7Dg45RHZulJNFT9JKtHCOK1mh2g8UjJxweC25OGn5EU2jgcfO9wHW7H/
vo1Jp+LEMwTuqzhG4tBxwc7NN1KZDNakFWSvymGaeGT1YmxyOUOYDbLgchiQFnJid6PbR0lUAs+T
BKDcTNd7G3U60sOE+ukGFjZ6mGmf5fIiOo3PIMe8UcX7Gf8A+buFQtuM7HY0tldGUd7KfA0OyQ1I
axID4bJ0prxJoYY2ArR9ZA3o1J2D1NqUE0sYAwBnmQARGQ556pxMaAOLYYEYadhaa6k5yEUjHqiP
LxVSUhwSqQbcukR2asDIg6xrchYg3a4qu1PKJLKMEwoqxWQtgH5gIjQLbfOfgTH/MqhHsJqoW2SF
tYmQlDcpPWsYdNmHQUi1mUozp298WU9sKhlsyII2OYCHURjUhme+QOJU0og3zJXYYA6dnnWHlcF4
FUQSUgzWQDWgjX5unaOC2Fx48mcSxKPcVKd1O0n+YCIqIlE72lF00SC0YEobfFiLjJ6MsJRb+Ubd
/EKBLXeC0xjfmai8RVhmnOAQNLZk3CXNKabXrGZ08JwVi22mWk591DWr2/bnWSRH/IxJ1Nz+gfNn
jKI9scwQrgcTeTrjmetw/7Ii2eiSIk3RIuFIgrmD4JTtwoksxhwto70sZS4i5pcqeMS5KKtZgsgR
cmaZjNKGkkB8Fe/Q6Mi/Op96zi9bO0pqqJXjLHuRfVESb8PdupDkNKzlSxMWVLmeSwOaZL5kX4bs
TzL7MfUpWejTWcIXblJwJeKocucNzr5L109tjJKCwqDwAbHPHHT1hBpEUHxW6I64FO04SpgDnYES
FwGbJTZDbAKacvsSz5SthmbLfQePikw/zyAIk0uKzjZeZXOCgd7VMfdF4nHirEHo4B7Onm/sFip8
YnNl6xLNLXQKES2c/3UYUwRnK0+cg+oBfjT6ll/4DYeI5eihHCxDI1kkWUrEWHpD52NGEEg+y6fC
J0aDL+bWuagBS6gx0wWNmeNpi4SJpRyuHyQE4i3igFzeSbLw5wyxtGT3SfgnO0cenedMlbPUmWwO
x3Iw7uOQqjx1bBmnbjxZNFvBd7w2I8xMOB8ghZKYyoKchh9xexzNekeBkduiJi5bA7OMoyD+iMyT
Oz+WFDrI/qfTM5udIwCj00zutveKW1YQ8gNQ+V4KyYQZdWzsZ8eTM1zr662lZ8CJfya05ByxDcEA
aFZ46DRMwWQ/yokpLu/Ui/o7G3BWbiQl7EmbQkxJpYvvE71GDucsb2fjSgTJiIup0iAwJ4Ya7OrW
wmrKEAh2Y4arRGpJED1+Y+Yv25R9ZXb2I0PocCZgrmWCsaosLtYtfYJr9horkte4Q6lwCrCihr8/
ZhfzMfxK/t/m4kC5AYfa6pKpd2p0fIC99s1JnoR3CFpFyp/8iqXwLPKaI48XZ48Grm2ylvTV1B0k
2V5R7R7qHn4CH9k/7rd2btydnOe1Ne3NZHgYTbxm2UCQbrHJqEuIYciBxOt5/o+copOt3Ik7AkhN
to3DYSpTyVQkJeyalb4PIfiic0RHAZCKKSOW6AgjhqBF4JPXsOrwXyylAoirC7Jw4Vse8iIsxqx6
bn1lifDM0lPKL9gPbp+lKIE9Smgyr3yj2OpKoTnJcOUCc9Ltot7ZOkN1W7kYY6IJqdqKR6J3xXfN
grVXHV5Qjjy09IDRqY43IY612JpYOeNOsgckA2yRUB+bndimTItID8CE26JSxuZlk6JSfflIS1Q1
W4r4nP2cP4GSUFtpA9tgmZNWWfc97nFbVYYs51ytkWYk7Q2WB1tDK+FzGCS0qaT5V3PyYGVANk2l
bxsogn1fwIStVC9U4ndyNQmhYbpF4+WRixVpuelB8/GrFhnDiq8klSA35hyBG6xsjLW4cz/RO154
MEYkjhULiYNXqe+wDCTyQxH3mwzbjPJZ1vSf8urcjTjos0nigCtGKb2yx2ZKvl0QjtWaVuCFPmPw
ubBsGIdqKXuV7+iqcN+3jUQhTbIrsDuXCzhHqFYkKIxAtPj4WsQS/Cuf6e92ym8ydpFhfzFaunTG
/rMkv+28+tZSKuZtMirEI74FxImoiEFF7XjfkzGRb+R0J2S/HBMZWCtekrOvhUkv7+x7A0WiJTcm
yAOgDLeNKXEkvDWcQTr6aYUuKhs9/yf5DPw/+YHZVC3oZR3r3A4yumoa7uVL/OfEgEmPXwFMRDeO
Fn2U4jWuyhKODUgIggOQeiRa5L+/Z1gLg1owijDFpwiXBsDSIq2yU1ZUz8VUX7LX3B9dBeDupYYd
7tMIMTWhPcJwN/F8ACxDF2e7gcT2lpcEtuKwEgWG01mfvMmWTGQ+OVv+2BvW2tDmO4RPd5ahwCnP
LCoEHTVef8Zji0y9Q6xHkOiLoMQY3bc47Ki7rySmkRSbGtYbYLl6Rzw0IuUA6yph0Oiqj/xz4FBg
+BQzIcA7qN0RBPxCDlzBO8of2Bfimc4+OVUeTCApM1C69rUr7ipr3g9AUi2N72xwYTG/lktnO11c
AOdmAz3bvF11ztGogOnwrb6VbwTfkzjKsu+Ri1SVYwCyBm+M81mOiCz1b4uRUrJ54NgKcStiSQDB
GINsGE9jw+xK/p5NA7CU7EEh/MLYZkiKy150c/AjLga6LlBQcPKlI7lELDU85gLRkaU1xCeJmDz4
gmnwxp+hdy9aYWXkj4YWyIh41vSpMPy7yfTvnZItmNAjjWNNpx0a6PIOnUWvhDtPy+/er6Nc16Ac
auk0JOkWtXxQzualRvum9FOhNjHoxuA/jtBBVO1RPF8ZtYiI3msAFuMdt0myx5oIsIAfAFVBCl+c
xPfv5Y/FDh6Ooqhhqbppg5y/Wuym72t6H4XVI4vR5kxsZyEPrBZibyUCMnDWzfKjSpJuXtUMGAIK
barmChzehY3/6rperNYDkgDlY1yShVZQ5HHDQ+XWt4jUnIY4OTUZ/cdedxaEImzlFC+m73MMK/cc
TYtC83xEAeMveap9F6iYAQO+y8rGm6FlHpNObzIcgJfYitTlCa9GfrSBdkGJ6hFtqxoxBA60ZG45
iqNaJxKCs9Pz6Rxjh/6Cm/1Ky5OJRkSZflKCmfYHl/lVYJCrCaAnCsutoG5RQw83Zl2fAxtRxTQh
WADIVq0lJ3uZSxIjQ+NsJCpoUY+iOEwT5kJOFoG6VEhdcC50cIaM8fwgUXHQXDL1kvKLIbSTTH0M
KZfECCHZVYHPiG+KIO5droLfhTUkXHvkySIyXwQXv9DpPFHPKcx+WKTt/CBnHyECmxJC30Mz2I++
Ux4lNJbUDTcscTGHmDaNn6QUH1J7qUinVeC3GrDg8pqAwuR4LlXjUxt2O/asvE2sSyijSXOC+IZy
PvAnAWM1nfEodj/PvS0M/jfR0K8EgjvwkZTzgc473CqBrImnUDiUA+jem5KaAtH4OfXbnZaNO8Qw
II3Ndw7cby1MDnacncDocWbEc4UAaAGHVX5JpfMSQwj+Tz8kFnDvVLnlJehzy0usOLOucpfaN1gx
PcRQ8G+MkkBaceVjgNNOVd61qnk/YD8ENSneNjjSbQpdhxh0PUIX0oFs1A9epVhBdPks8QULpFAD
VBPWiBD+A5hX3H16mo1F4TtSvLJt/7Yb7QuGiIbFEyk1gT2XZExlcVE3UD3UC2XB5mVNK+xZiVH8
qzBJFwSuoKj5dgnZHde5tymYdYoBf/ds3styI25Hqah4gp/JkOnshQICo5anNGSpuMf83maq4Jld
t3qZDJhL8jTLIPC4eCxZpdFLbwWHZLx84ftWRzOluv2mkMr+N01XjCA1QzhnLnw0b0xgkKd6qgU0
zRqkqzsLwEV5yOP6aPn9mZyVmVDs4H9kbDujfYqrnZr8cIQdBy54yfSqJFZYPJJQkYivMdlt2Y7A
AP8VVvIvkg6e3Hkp0XIP+FytSXvj+7V5tXXz+o5B9sguSWHu11A6gDAAWsPucO6q5gnmFCnmXKp3
HPCC2zS75phTsBSohMS4NFGUcstsGt3AHU2+Sp6QB/Hnl0h1N1r4TQMDKihemVOr24mhl9h9JNWs
U4hgMQrUPORQlaeSRK1K3cUgGC4dCPcxwIQXsUnuxavWAhLQmm4lcA0zUJD0Owu6EYwn/rhAWenD
p8/vk+VvrWzt58mCO+TUk6QmS0BQ8peiYfNSdMS2ZH+oTYlrWpY/ezfIG5CVH8goXFpb6DWQY5jH
06ZQVhUVWWMdh8MrneJSm5cRJGr07GkvkCEk2J8kcCfhSF61XSnkAwrKZo1p3gdKeppTCnU/l5cA
vWUri2NZ5WsfPoYbh5uhTYbvjehjvAET/+2DVXeFffq56GzXBgMCs5VuXaGt6jlKrLQyjUeZJ7Ca
kBlLSSbU7bVJSpHO9MVELqzXYEKzySGOX5zhA/fSvGo3/HkPyB3b8ptj61f1e5rQ2rbPRuMxnCrK
ZCSLCbS8o9g2qT5KFwCLBZFdmRyap++1ErnH0Oq+kz6hbmtKF2lyyb6yeiS3gHszasQKeQY8Vztk
Y3Nb0S5SkROjskEoAfRyRbyB4NAnxlqGXky02F/G2pmRCrnkl/1nwhxxKHvSkxJg8Nf3J+Aaavnr
4S1Yw2wLVjHv6tQvBk4sOJ6NR4q63xGJ26uqs4okC5sPnymO32gOo0FNpKV4RYtvrD8qFMDlkNUC
yrJ8Ss48QWBxzvk94aH7+v49/sUzwTJhlCAXM3STjoHf3f/anhFpbAwOqumFvWwG2tKqii/oJuxi
0hFSUyozGmbH0fhxOV/Se0vunJowpllKIzK6Rm9QVaORInvBTGOUQlOIPzmWWFi2mtJnAyB9Pl/q
Uf3Z4DQvzGPG6lOidhX9TJGx+zD8WK1Mw26AuBQ4+PuPq//pAFq2gQtKE4JF2US7wvRUhWLBO5kV
j4YX7iWJqznVd32kb9yDm5fsf53RV427kCKes3C09o6nTCjF8BJ6P7BLBAZMgWTZTWXZDdY9VNPb
XH8Wd5+TOLHMi6+gTGp3D/sIumr97v8BXfynP4n3iisNyBmyOle72tptEg+0QhntozcLz1iwcBhj
1H0WQ5x/FQsvrTzSnmRb3dk28mcS9e+PpCYL4/cjjUXN9QHWmSbdxFe3EBtOU1d2Xz6OgB0ohh2q
2V0rKDaJL82extUTW8qkkyIQHHwDm1bZwOlZkUWW9oOw/mDDGX8OCxBO0EIXOjom+WoxD15vpnE/
j5IySzP7Pu18GhmK+mm0SdPT8AI2/OQbNer1aPiQZDoDbfkC5YSAXuKpgW3cWaVecnJaSE58HRq2
ejoANvoZg4n7MSbBQeoASNet3Kx6Cor+36IKBgAe9qMcMu8Psy3D+GaYwUALHlhlrqEeESjf7/vT
9GY/yyy9fgCZvFH0HlKEMMEg0n84IHhCuBiAZYmqLSswmbV9H1HtGyVrRS38Oy+KU8a5i6sQrOXk
M5uk2lJT7fL+RfWPic2RjTrOwpEmTNpG2rn/0QDUW8RV6Quj5clWaurVTn3jKrR/0M35b1sX/lKa
ShLVXIvJ4op1nKtsauUkeeDK8dItqYtg1QQKYkUZNSXuQuxxY2xDDW1mUh6E8HL84TBH7Coq6RCl
0OPgfYTqtq5OQuJPgJ+AqklzsPuh8fl9EKM4jj0j0+wHfKVuYaokF9Ouxx8CeHrTp2hmpRxfNxUt
oXEGKl5Dm4nUjlUbr5A8zvCmzLT0rB0vg99OD8jm9JjHGvE1M2v+BWGa4CYTT+F5SHKxM9PvbaR+
UuLqVaGuaTZweDmoGq67nnQkIj8qnN7iG/T4XXD+tCgB5qsygzuNAclsnAd+qJDhh5lyG9ObI3Um
SRaOGscfAmklqSbOct6mW9XLrKcfHNz6FWrWhc7SBH1Pv4fqgXbzZEjfeKxNNgSItPaTFF1YTC10
aml5p/qH0IhumvkZH2kRCaW0c2BiDXp8pE1xzE/luB6LGHRLunTS6YZEel165Q1aRLTZKUeSFe/v
kCuL/utGPdVAj8Bi6q7mNqcNLsk7lZ5xpyMT522lhTovd1ElxAwlAmXx967yP4B0a1ce/c/LWrau
AdQ35XT/fXwMyjYetFTTA44Vmnt7HruZvtZzt9VCVEJ98tk0y5CJ9ztPUkyyE0sI4HRlqdTe/7Hd
79fdYIld/mMSZfx+N0VE253h0lzNbo/Q1uW6zAqpOQhdNiEoWtU+Iu21bMZyYVMHDMaDz+HqkS6C
A/yDQ/Y64fPH3VyNTVj30PZM3vSQwl8MAolFoC28StkiCXXLTfnOGeUyOGSoitqvhn9wSbG16hOr
+f218efGl1Vs/e+4XFrd36zizK81W+ktZgndRhYv15pxhicAYgYps7m4wzDyIvUkrm+qqlgpZ+Cv
0PlXPuCN6sTHrAnmQDVc8CvFuUZHch7R0il9skukbMM7A4Jy4TWQ75SX8sKB45v0oirzXufJyoPY
MR79dc1n9VEuWQCUslEqx3EdgY6RBKjZSmlPDrZbO/1LUe40L/xgoRh/3dZvBuTqOIkRQ1TVwP45
NaHqbnneZgbJ5b2wd6H5A4S7ZC07+A5kpDuasBV72pn5S5K9ED032pkdnZrqokeilwY2J7urSWca
DJ2LSfC1eQEoKC0jzp9+i2C8OEc6oe1Hc3uBrv92Msrc0uYKRNuwVc++WmVzASlJF1OcqGEHixqK
PtWpzPIfMEGv1IRulpK06JOBsEmrjyuxVTPT7rHU5CdTKanUCxKehl1PzjJepRhZ3JELZtpMYTfI
n1CuhxUa4a5JaY/vL8/rJrGfG4UwQXchWrBV52o27NE3FWB/0wOmI0HhVMWrjnkKwcDU/Xb2goUM
LKtFUASmGt7o2WnS4HFNdtBHS1Zj8MvlB3clV/1jYN/clXhZbzYNEdjsVbU20QMV0ujBkrYOMmw6
sg46dNhV39OR+kKIQiruA2tu/dWuvrm4LOA3Fx8jWh3nZOLiRXfnqjQmqPO8mlofZYnhs6pQ9O82
XRc2aMhAfhAF1kNUGf+OTGnWnCdz/CfsXyrfXjWxJ45PG5Wow4/dxqQxFFj+ONO5BRo2BTOYfbdQ
wAzJAyNatxspPuj0djmk5FIN9HIzr30Udjjh6NqcUKEN4GEaMx11W/8uJZE2TMiTGy+WkDAoQhV6
lm3OppA/OhCoKcwRZwf0qT1CPf5Hm1mC57cTpatwL6sOTC30qpHMvrL69og+kxXYyVGHUDQJ5wWt
slZBROA1aBlERrpJ/oe081yOG8u29BMhAt78pRGtJDIlSir9yVDVbcIkEt4k8PTzLVA9TUIZyZm+
ERWhossDHLPPNmuvVcWPdZTfo012HU7kPujRV1NFOsWw6Pbfqh0Z3q6/YqLspIffc3dpbsePbsZV
4fufo+SR48BnNFaMXnX7mLjpTebX7+24t1YppFk9skyfEBSiGG7xxQl+teh7L+ugec3nTeE6t6qE
T8n0VYgN22/uKL1jPIK6EbjtpbJCK805jv4787kkI/4zn38+xmrjJ8E2JK7N5s0OBFbqxpc6iCqg
KHesJCXZH7trv2X28FXtpOIuwVB0wki096gL3e6s0r6s+brdUlAg1Xv6aHpvFvzlAS3TwliQz/G9
SD9/NU9GYpF4sst5M3JjUDdWSya4hf/dIDqhrwZJKAaOu0M1bxKaTwkaVKC0UCg5PcqxJbecyMMz
N90QZvW3o+wGEr75Np439vhLaBjly0+PcHSyXo2wMq7OtoYANTWmJRgcBYbEYT49xNsY+Pd6vBpi
tWHQvkAD3krmjVDLL4lqWwNRw3znZdRUst6ar6dr5Y43CWpNfs5IOHgN2HXVY6hhAasTjvfdF3tv
7lZWOOzbqQVWMW2gGUL4A1Rw82vn/zw9e9Zb+/Xn9K2282BC4zLVjOIA7lIAhcLmtZozeTOmk4kk
7m6p8J4e9+iquRBm0YpJVTJYOQ4g3/LM3kcTNaD+0mnqjyodzU15Hlfpd+3208MdNSuUBP49Xrja
6n1e+fneCqcNEkHBvj23Dv94BaSIfXBZUfPhZdVCr1y1enyUvhYMB9xRTzEwTqGC8u1bNYX1pP6V
bTv9fMeXIQjIianBCl64t0ex8JBA70ysik1TEv0HoKx+FbC5//IUhvKd0+Md3cqvhlutegGHnhE2
DIcYzCLC8mEEpwIGkxrde2Md3cevxlrZMgL9ZMzMAltm1neqZilhkbHcp1/pvWFWF/G+gD3R2fNK
uizoXRBm712H971BVn1nqKUbc10zSFxnZ3Hzr2aEOb+9+i/ehPo09SqCP9Nf7dXcHiZaq5iwrVnB
OfkkHBYyBqcHeevj/T73rwax3264aYBMyHcZpM37v6lAtln2iJe1B1VzeqCjU/ZqoNXOhkh331cu
UzaCsFMVRDhFIq3Toxzd0GHgowICqVUQrTZZsTtkmDEuTFqPRLyL/iFUTsuGpoHl9FjH3+g/Y602
wZgkO4JXxqIMIggmwrVkZ06PcXx5/j1GuGaIKMpi3u9TxmihFMP7EkReE+cDOzk90lFLDMEDE+fD
SLi0Wr5yNVAubWZv1yy3Gq9hDca10KTlwVBcenqso6v0aqzVDbqPaWiok3YZCzTfUoQltjFK54NP
V+u7V+h777bae/NAPhfFj3lTOs69jLtAqnR2qkz43y3Zq5fTtnk1kWPobQsnqbFzvXGtvgHfBmaQ
fDggzXt6Go9uwFcjafO8Gik+7HfzrmTJdKQG+vbxfFsaZ/7/RyHXTcLFcZyI+ObtKMHYxuB5B0Yh
q2J3dNvR5hI59TvWTmuw9qpeD7Nao2poD03UdvMmt717cY5F1e6dgFbOxKkhVivjQLDRmxVD7Fq6
RBb+gYqaIyxCqPAmjW7A/93UrRYIweFDvBv7eQOwxi2MjXwJetw3p0d5b+a0+19tA390s6brWaCB
RlxrfFK/w+kRjlmh12uzsnRJEAR+thvnjec+O+iwHsb/qXa3/li8s0DHzumrcf7wzrqgMQ3kUjY2
NcxwP92IFI2+BpWGi+Q9+p2jo1m4WaHtefBrroKSbPa2UWJ504bmCXgEJotOOOpnuNfvVuiOnVRQ
nf93KPvtEkVxnRvIsUwbRa+UumbKLSDKT6+SrU9Z72/HoQgYcFADyitvR4HhyN7tCYI2vm1f+FN5
VScxzezWBT3bYtss6SzFl5cBxOqp9SMkXaJeiZKms9Hxvu6jnQjcP+NtHDr7FhowIdNPP+ax7eq4
ZOqBIoQ4NqtDUdhxWuXRNG+CONrgcYRG9un0CEvJ9Y+JeDXEar92QAknqz6wj7YPDa/G1W/AioJ5
/I1Pl9vJFIjA4vTQxxb69cut4hmoyw4zFxtn0avQT7Hv+9p7/q+umP+MYq29gjQrDlBhM0rp5p9q
o77jLqOv59178/RSke14u6Gmdi8FUBP7RW8JO0etPf+b+bLWXodnUiGZAixLk/wa6/EjrCI5BJCn
BznmbryertXVUhrOviFtN28M4LXd/GPpqXTuq+Qv330GynR6tGPGEkADCDPgpWgmryYt9q2popq3
ODeaM9jTt+eB985GOxopvh5mZVLc7Yi4u9YGH9dt/32ZpXt0DC/oj5u/lJen3+vo1n71XivrkmVG
H7oh75WM0IL+P92XR/fbqyFWC8Xn2wjQMEQdf1SnoTe175BfHh3Bt6HABv1sEyW83dGwHdRpNrk4
MyDzQmriJVxU/8U8vRpC8/jqOm5nf9v0PX1L6lHDZQ8PKEx5D6cHObqlXw2yMqJGGIzpHhOw4Mk4
90p/Hvp7DL0QQTGkG6fHO7r4UGTb5LhDM3JWm7raBgma0rGpBB6LTzro3fzA8Vf6zxCrDV0jdm67
HkOwofnwwQC1fI5/Roz4XzlmLjgO20Yy0UYY8u0a7YPMz8sgW16HrDGv826Mc2ynvR5i9TptXrlt
Z6bmBlbKtoX2Eu/59JqsKIFeYvfXQ6w2M+I0HVwZDBGhF98gKvuNSFfZIqosDewlwI11TN9dqRVy
698DBx6kjvDz/YHtKZ02TGenMTdl3j3M1rN6ZuO+vBozECPPAosuTe60F7FdYlrHIHtR8mwXJzdb
O/6LVj6mXNQgQnv+bsBEAeYmdP4hV2OJYW973cC2qg7Y07N2LAhwzf88+8o3OMQpEt5dbW7maLgB
3StoAAdoSUiV071QUQGg2NODHt0MoDciuLaDKFgAXK9swnaKtgevOZibbp997FrnI1H16RGO3ToI
aP7fEVavhYjHvslyRsjK6LIABGOGN37dXL/rExyzBK8HWnk4u2a/24XWaG6Mav5MG2nlept3HZx3
5msNVc37CPhTxtsQOCnk7Mz3LoJV9f33HoaMz1TxxqVD460JcJqxo+diZknAwgsAOh2sW2yBCIGN
cfvI//bknxe62+mhHKtrsTDZyXQ/bV1+O/zJ5c5mLUrakozn3PKvaJWBt1Y9w2rmBwHtgxJScynz
I9w1a5FX+U+B73dgMU9vgBVK6PcLubAMhnTU8N/qSuhpAHNav2PO6PmMahP5tYXMDR5AE5TSANKd
J1Z1ZOEboFwBvJPvaH79LdXZ3Q25GNqOZjT4osS/mnzadp33nnOF1vn3c4YYXtejfuavDGNhNbZd
0lezMV2S7t0jIQBTZfDAfXW392ieuQtBMoh3RZahQZyij3K6RAnNoFs4PWtHNpoNPgjUpmPyKOuO
O9AHZunW07RRYzVZb3U0nh7hyHl5M8Jqn3VVXKfGME8bFVXYVNQS/pszaTsRnYN0dnmA61au2Tik
1tYdxwmvhn46cifszpyGodNvslzyq7DqzTCrRMNcbZ3QTRhG1a7mxw5YsLyNqXiaZwpFmHOgm6Ju
wOrrqz6zznP/p4gi1MCjxnwRSqT7GyegU2bppWMD7qiyiAhCAGZKN3DQJ7f2cHhWDtpI+5vTb3Fs
PQBwBvSd0X7mOav1CPpdN3oDL6ETSeZWfCq6m06PciS3AIJbISgtJg6V9LfWpenobuSanDa6Vwj4
dRZ11gSah9vg9GC2eWwbUzACfuxwHdtrakmv9Ssnq/Jp0zjGR7/xBJFOxxDBFO9qdJufgiuyKERX
oEJ/E45Muw5GM/s5obfszPMPQNAwHKr4qwc+M2h3NHbelV1k9wqY+MS8hZSHezsHcTTXHzuazqhH
7JLHoPc+sfRu3tdqDeooiLp0c+TRYwKTDekV7CRSvDSJ2xcmsqx6HNHfdHQ/VpAt7vdReoapV7km
++ZmM+QNZMq65NOhh+NxZ5RnPYoE6rznk6DUOAS0oQX0SUwP8j2E6taXvmGpKNtbcPKBG2u6G2Dr
l+qUVhNvVli3XfQxR1Z33nsbr6flmY9T2xf/dO70Ze5hU828T7PrX09bU4E7HyeuIV0FYjnQAdN+
lWUSVeTOtG7M+muQdogKFPSug1NxbUgJ6lu3c+G0Ms9rerQOUX9Jw8/DnEEyAeFb66cQ2tAris6O
+j+q5PCsfqGlvEuPtJglWqj3RQKSHYrrDLLqoP2XVwA7aqPuEvDhdR1Z915a/R1Fw9JL5eypCphA
HV/4TTDumVHe0bOvxrJtmd6qETAAxQMMfHCaDx3HrUisM9OA0sZ6Bk+xsJZMzZ1kMwIyQxFcdpir
helgfHppDxG/HZxXiWd8U1MfJpML8M6x+Gh6Eb3DeN8nAVPeIPQQ/yxz+HWG+io9QMkCz6G2jPg6
IG3wjK90qXyANiTlF3btN/RHP9BaUWWHJ+ger+kDvwS+jEwdmmZY5UXigea6Q5F8UtsdayMCLyq6
+DqwB3Ru752nwAVpgT99vI6dZUGVyYFjycmtvT3Lg+vvIvTqqMHU1mcOcdRF5y1dX0yraF9OD2Yv
9/Tayr4ebmVlM9NNR7diuAEqIA6tqiJLxoJuq9J8UE+9toyx55TQzZ22Tx67lewP0AC6SeeBRj3H
ujT5PRmfA4w0e3qkWSkeeKKFNYic29/0nc2BfMsOVGTzl5jKAr8XHN0pgg98V1EL/xy4eKOw/ouz
Zu2LX3a+/1FvF/rC0aXPvrG/hGiuXhym4GLO/hZNkyikREpTNz6Eb0XoXKjkiz+HeDTYcxtMV3k/
7JsHRFsJwP3wbNqGX4jAhri9tkndne/a/MdsFD/M5Hrbmg8zkECfTbBQC1kHePzpDdDRZWrgH8Bt
SXhTWP8+xzX8iCH0HdMMkVFwKQhBHYLR9hdSQhWDY/upnr+4oL+pq4klilCEvrqL0YbRzfqCzutZ
1gWLKItiGnXh7LbpJ7UkGFu4SurqSowaIoncohqD3VMnKmyFw8G7HIRMonme/K4Np4QLKwhh+Yuv
xfTD334ufhs13bCTFvImTE+Ndcbu4gaJzQ5LDteZiKkexL9mEqeQsSAPTrf64rGpbJW52VldZyjJ
T+c2Wk1KbKJmoMRmTI+ufmXhH4NpK3kUYwqtvmrb70QGku8elF4RDWg1Buc429a5gXAG9t2tpnuH
i/qQ9hu3sPtzvbNahlOww+IBkknCjcGP3KbFg0i11JCb48/Kvlig3/SxQkNNpnlLZ9EQ9Tfyordc
JuIWKYs9JJF8I8j7r7wQG+pvIw3hX4X4eY/8QofNK6o7vkwR16K57KfI5bFagp8MlkjKmErWHd4r
TR3fYhFgfHlJgcpyqfHRywDQQgOWbB/lpZw+pku/2JtTCls/1TDfMQl/adVaedtpu6Wd1Z+szTga
d/m2pZYNsNAcRN7GYeLYcGcmNVcrzpLQfnkv91onUq4RHQwyarqsqAnB3oLqw7lCj8a5F6+S2CXa
CIYF7h7dhSI4WgbA5+KEhmEnukGsA3PAHFKxJ/bOBDekMVIEQQnXYgiHO6TiurO6XXMtBzSDvFOr
OXNEtRhqECI4V1s39y/TqIY320QomD4VCCE4ZOSWh+CBZ9feEm8SThMxBbPORmeRxtk+y+k70QLB
esdjCSDLP3lefVuUsAiSYrSKPP8SkjCbKw/CNg3O74glKoCvCznsW/UGV9X8JRsPnxtE6SEqG95x
/ladUgQfLJsfhjCw00pBrUTe4atAfJgbr/WyETeBCbCrLaxvdIzO7UczeWEeWIojFCVYn+EpAcfJ
Qy58cymKNvkXq3onIblixf/ziVYbKd/uqqgYemvTZZC4YITrFjKy8qBrmqeAvVLN/QkXqELM3nuC
AuX0Xl6CnPVeBmokpUFCsj+AJu6+imEmKayNATNPkvMYWKooVFgvxt0wIqz1Prj77eWQTb+gLtc1
XocPL0+oLVThVYr0SXxFGJsgadLzoUOfUrbBLapl77KXTj/4qqNVcxfgwIs8wiEnyaX5djX9wgjQ
6AybjdzERZUuRMYKm3RXeP116j3QwM32RVZuOQ7Rg2i0yh17XXTvOniUwobEp/FCOmJcIVwdaoV4
Wf74gL+LlYbqgxmxwJRCfUdNx6jje8NvL9kaHZyUmF2ZIaenA4d+qwh0GGEt22cqmmtt7oP5Llpd
PsfbJdOb0ycKL6WDeV45Cb03N7t6SNoNjIa3wlLjp5XG8+/Ai8en1qVgo+M+EtXbuyHnn8nHZe7/
8wSrOGrcplEVZDyBIgq1csPMJW48TWmILyrKCSZP3FCio3Jhazm9+ivE/svqE2ORvqX5gLT0ag5s
ADhxvM3ajfok8B4UZ6qPQJZXzI8u7GE5bJXzraIBGSVRseX1r6UZFmLbOXnEsr3zVDqv65V5/VSr
eTnsEEiJPebFp3jBtKt0JlKo7EZ+CUdKoEJx0mKF1dpvEwr7efyJa5ofnn6YP+GOLBJk7ZFrI/mJ
zuwqbd8mXe+5cdxsZpowxB22XA9kpKBFEKnGpRdtz8T1mjlPIpGYIYoWBUzsiIusSOCdAkG//6Wt
9P4KairWU/X66VaZoLLOxz0l+GbDvYPTc2WW+PNgjjz4yFE+CCBAPz0fR4zt2/lYGYwmP9St1acN
8LAX2Hhw8DYCfnJiBgtiSedZFB9YKnGDqBs9gKPl9EP8kYDWmqD16tFPiufgrwx+V+2qoE1ZkxBi
Wjl1jK02YVp1JDzQBQ/vJ6GOvrgfkOaE0xcZEsRk39x7Le2iTlXVjSribqDgLLjuYUyDWklMkUMA
3yeKIISC8phJ4uu4nH5vXa3r1YbfCpSvGXrKjLx9BKsvC8O3+mZTQoL226xayD6eHuXY8QssLjIS
jEGAxt3bUdKk9AfDr5rNDieIVth9/jl1CSTfKyMsnsL6dV4PtMqDt1XrFGXSNJsON02xukQnsL9c
fzMRCplxefe855ZEx5BAt/i3ptaDfeX0GzvvvPI6+WMXbXYYjZJbEMOXhclPNhQkGDc+jNIUHm5q
0xYdzGFHtygkVtDDcymL0C8am/j8gDgAzjwqxXLW5eNpbbjTG/IL4q/1p+Lcm0nW+MYFjCm1t72I
8m+Fn/5SnCe/lQ8vfOjioHLZn0dQ812dfkMZ8hNTvS4+FsQjzhixpni+JUx8KaroOqnYUzXQnB5M
2/DUYGujVIVpXg+sK/Lc1x0cxwVsxaeHOGb3Xm2ddUKhbOq4j1veB3ZBaB2J3eOC6K8T0dq9RZh/
erg/4TBYnFfjrUWE94gt9r7FK3ElzjEZmO6LAyWitsEhhncx+axwjGUXZ9/psY/vTeorbhCQbF03
fdZRFAdV02JwoR6FzxsSHZCGF1vCxdMD2cfMizBPnh+gaEUb09uDX26rabtzGElZTE6fKAbE4szm
FJGXgh/eUN6JAhr8NCIn7LwK9Dhs5KRVblTaQCSwxEIGYhH2ZGujiSrm9NMeXxJqpx5ZYgvxt9XT
Vo1dz/nQNZt90VyF+Ed4T3JIYZ+UEE1MEwTmROxQokt8Z/CjU/Vq8JWNbCczmJoGS8y53xcM3C50
XCJVFdJO8mNjAo+fW17ucS2ZJfl35DHIopx+lGN3YQiegBsRAg3wDG8Xra3KbZ+h/szJvg+zFuKr
6kqlgKq2bmnmJsCkGPB4eswVFcziN0pDkY493xbUeTXoEB32Rrob6k2P166sUwjpKNk0Oe6kg0oY
whTTyFlUGkacCgVCKaIEFStnj9YlFILAEvDXZvNn39jvLdCfNogankWlGNAtPDTBqnqQR+bg0Es0
bHDyYfd0bx33RzBJOvlQPIgne97/5Yc/lc9hSWSk2dDvhMoAlv6whDShQKpJU6MFN+P6XsnSLmps
y+2XCmlaZH+FkicAISnPdmwpyzEoc4CgjHTxQpKzdnVQ7z95EHN3YSFUedb6n5TvwLCJ6Sd10AvB
8Z3Ig7+UBaQGz1Ry4KD2IIejm0cucTQ3H1mbuYU2EaazF1oXwSZxYApuVKP+YbNuMWpmM+XK+Ukt
ilxgEBqJJbyctt91gnzITTLWde7HhX5PxDh4m6lRQMBLrYx43ieZGg4InZI/jbaL1r14vUTIR9SH
KjZeBN57V81SnhigTcCZCItQLKpy6fdDd11CAaHPUQwpg4NnJa9a1L7CX/YVju3hlxTM7bz/H7Ha
u4b7RTIlJi8onouQNkeXNwnpNufCaf3mI5EmSZ2+exrSaCOskmlkt24PwTqoBTqzdFYV2ajYTEJm
NB62qfGTHnZlw7pf8ChdFBXuZfIoGnXDfFHP4FX2jXUxVsPnMMy6C5py9nDU/0/o015LJo70J2Ui
m4SW1+Z3vfEo87h1rC+stJaOf5QPYW0wCMQ3CVIiXW8SSx+CS6eGThJy9T3nhTQRlgOeqS2tXR1u
vfKi2gqksuAJm0sWsb2fKuvC75YAenAeIAzHSJPQUpZbB5HGSslFwAmwK+5z9oUqhywLzjIJKEUw
uFaTQzIeJYnsI/gnheCsGBtOhdAqztMF5SrmskVigT4KK3A/DbH3SaaV1eIp0sMmGM7Tw/cOSgDT
SD/EQxZfOUQ9VGwquE9t60zrOwycOCj1/O3+o7WnixEhDtLjTJigpOQDRGY/QPZfmVtwfybSACl4
DCTBHuvmtiUrqd7Zuqp+ROwBqTEc9rBlgNQBtq8vFxsMuAoeFlsSJUHvn7kGEFbwbM87lxgRx45p
RRAENQV6rruHsNt95zuJgej2sL+L9ssvtGa5fefSopb8p0WgsmRGxA+kHch+vjXXkdeUk899jnMN
L7SNZgobwCafz3pW+fZcLVdFdPhXk+3/YoNIoM3LeTG3+o6GZTwGn+zdcCMSe8cZv86dD1Xm9qEC
cOwF9tVUZ19+o3VpRfjKijYkrZN9cDiDdTO+qKz6Yp/csPpiV1KRgqbSRwuZSJkdbvUYh7uB3ZYq
iFqCdeWLSN5J0kd9PZf1N0kli8tfHOfyfyTEIqGBpVyNe66vazRg5Cf44kQlJdtB1EiSGTpkBKuV
4lCPImsNmz4cVM7TCHCEhy2TG5Gd41B4e7u4lHnREwx7wK0IhMVxCmVld9EmP5y4OiuTatONvfhc
nJh9IS5QExobtNThQzbbb/NgRx/6cbwwUNrBDmjAA2Wu5qDkpBggaXGSuJg8K4j1Ra+pC83p0p9V
3HzH3iiWbsziRwL3sQqYenkxvdl0EFOFBHJrmNkZch/NZbF1z8YoWphJa86dUltxivRixe23hX17
VyxqZBKuGvNWStf8yphDpD4AOCPJQb59Ye8kWxAWsEvS+EIB5lonXsUySQ6LaxMyXzQroPMfe8jG
pxTDlkA6Rs97HSHbTh48/lSxACXMx2ZXPGZV8VfNYvn75pq0450VZ7+82EZryHWvk6D/iFX5zewn
BR0h1o0tpcEKmtXEhDLAhNXVrLE5O1iESOZ/kuhnsw986XeIrdMZw8dx79zio1xFOX8Wl7Uoq/8R
kzp6Td+7sjhcKHZTDyh8h0MVXOoyM8uwusws3EZRhFpNZaGTAxUQ9Od7M4cblKbKuJ7Ls8PYwYHw
khfnp1vDSC+svvrATlZ6TInTidCNnUNLvb4ScRE/VAwu28Ax4q/F13ao7A3WcfbihZXosH8a8vSH
k+7+YU+oKx7TX4fpbYESu+yjXV85CXROVGOiwd4ozVDn7TVUBR8k/ozZ0NwmzaKynVFKvUhLdM1O
O1x4Vn/aDUJxJyRXG7l0cNlv7QbOehUOXlRt+qKiUAMetn9cLJdYISpuxc70l1UMJd2BiprIMXHF
pKrAm8tuL1lm/6neocTDttbUkH6WmDPXJG+t4rzKhEwb16MPtbz8NuWz+GFWhNdjlGxSllv4A8lC
wN+rMpKG8Ki4E5tIglM4jXR3kRdcwZB4UcapIMd0hutm+9Ucd1DvcSWE3eW2yMSuJ7NRZx5yZVBp
DuTrIZzn6UjG8nD8Nd8TbwFOWtDWD2JSOLTBh2TMb3W3WGSMVZwRHTCHWTy7sk1FA01kBAlqDbQu
CmJ0ulGocjr7fM782xyyxbhPz8b9LQYMtu7ksts7G91MEp/EHSRe7x10/uJvvIJ6R6UwJNBCjUiK
1GFns72hyRjxEuNMF7PMBg44Dyu1Pv4ochUleaQBqDzs6jvS3kRU6IuTXdJvbjMM7fiMN3zJVZtY
DwBqv/XlcCPpHmqnqgZ6e1T1cIc4MFwS8sPMHScFYSWUDMUoK1kEGmYuoUOSy+BmsKR6+2urOx+9
/sLd7T/nlFwpB5+b1Yuz0xrtt/0I4ITaZoQMwP1+FwEUhjoUD9GejAsI4RbFlzn7HPhP+/ibBTea
gCbKcUXbRuUqKb06mTHouFl01FObbaOf4kTkh79P3II5Gx5UfF+wcpIzS1C1mZrhK78sm5bZsNke
4nhG2gXCYdPef++H3XKeodTfyLDUXf1NtkI1kIaijtwNIIIqy7Yg36anmusLrAprplijSP3rbWFd
DJ4UpRbZXxWnCpwx5qHDpYSbkucRlTDEvKrQZzF55ANNDUlNEXL3QaVPIoHLuG+uFcsLNtkNxd+9
637ipBX5jUeiITNs2JIfhLXgNMVNTPcAyi3wySFeL8NW7bYfbDOH1aV+bLr8auRH4vjP67Kmuvsj
tF1BpvmjpZQIgf9L2gh/GgddOhRFaAGXgeMPGnG2YpCk6I9g1xANRbeKnbkoqZQN598+Q95cdS/C
iG5gsXU+W/+DLllWpIeNZ78En+APhCoWO7ScreVSYNqgX1Z1fOJuzibvkzugqkVdkljaChfm2PmJ
HItcJmwCU001SzldFVfx7ZFiklqH6penjd6R+ghu/CubJ1/qVaVxb9W+WVgBnIyodKkQvRSEe/8D
3okeBXGOpaDKg3EImMvT4//ZDEZB5PX4K18Nk2/HU8n4xFk5ZpK5BFivrZtCl4jl46pUAOniXovz
gBmSJVZH2IxiKzNlUwNmdv/turNSpx/xSFL6zSOuee0Kdz/11sS14Hb7H8yAIgNuN0zK7zSkWjMP
lfMBKijVuCT1cfoR7D/raG8fQZH4q1WCDS+Bdlk3k+CxlD8JIlTszOBctd3lOpFgCqZRW52yDcgV
FTuZTdFVUXdnsxWt80FXNjaSYyEbefopl9T425wkT4lDQ9XAAaW6ROqvntKqxjHstJfA2jGIoLE8
gCZJK5diD8M6vZorWtyox0/DZWkH15X7Hr3fS1rqjwdBtxt4sRtxna9SJ24UNHHRbqvN9gDc2Xim
6CQzwIHGvBhbwli2D5PFNPCcKn1ti/GzIA5ShNniVDZ/kVDDsFK1vUbx4Yo/jaJKMLuJ1AtcUfKb
q+rGp8ldzrfufRVgFQXywUpUsncBf8Tz7kZwIoFv5GdLN0RHrIORhc/XXqm8a0B+EJ5fy3fC0FMI
lgtAUKlwUHd91oILbPCMJldgbhIIfXyDkeUT9EFzUH2MivZciDjeqS8+z058QeYQUj/VfP3D/tuy
D7onGU7egtlgCzud+2GErkHZDKmw8dEWt5/vlPpfQcYbWOv5X35dKuddfCPVtAOyNy4U/WIrQjrh
OmUCcgLo9JfEC2U1ZGAJrLUZQWR00Qysrro0kAqt5FQTQcpGnt5+K1kSJczYfiEdhQCkKViFqyqi
ty0L264Ntl8ordXg0thbX0krpFDu410xsRwC3LUln2Y9qyFRb8OECYGIoSNaZ+2AhOocIe3HDGni
9RZsWH6vQ0mzsbpLORxm+ysLsk/yHfiJMo+GQaEym28FuhyS8J184CI08XZTQ3rgkeMS6wFsG7IR
r05X2kIqmTtzuTHHp8y6OmzLRVBFURO2mgfEJqiWcpiSW4llhQTaL28eVjj/eGFnRgawbDv6X6VJ
5lg3SW2eueU/M7HRxPU4N9U3HMKMzHR9gJ15UZGxR09yukRSLxg02gqumEcBLMto+gJCCA8Fxyql
eO8urPmqo+/s6TaMgdIRUFvG1rljjsSnHTlFdaa8EwD+bXY94OG/swv+tEKLdgikGpghywzXfCRZ
4NclfY3lRocV8LBqyni2egDsIv5lV/WXRsg5pX8mScaLDBQrjhpnaUSrS1cP7+fmtbYLfwhfILH3
vfSXEAENkGuj7rhDXlSfpY4MKQ61PR4RMGFuMWl71XswxaTKlPtySJDINSSLeQZ+NOweFP3Z91xd
KqsqKADclxDlLNs0hTl+iLfasZl3+CJfw7ev+SoMyjtZJH6W2MjNsrMNadfi3ktimnM22fhhtac/
5YEFIllymlxXOuCyPvLtwCPIGJp9c94F/TmwKgM/ODhU11A2n3uWoXhr7thgFkEmovJMg7GblCVz
anHv2gsLEl8KH11Pv/ZG/NMRHZNkBkDWMGcD0qwD4iOLyq7rTLdLzW3rRh+9QgGJXSMykEd3ewCG
2+QzGeOp5BEZyQ4qKPnmW3GpzXb2WMcJHqtasxYoZVV716MCXmDaey/5VPvwMb3gQNVRRI5MAqSS
/hCWV3gxeXGtchG8M4UlzokmQgAxqfSYbHt9zYnnV/ih1AYE8cXNw2PH9cKMKxnB5mfydaAGGuUW
jmQMCsumv+RoAYG82pnbWxY2IlWACsij6pQV/jR3jUQ2pb+Y5exCHDkESFq7+o57K+ygqK15umlL
BhEsE/BBfsB+jSzn04zvD33GLwEv+VZPF7ySqRGyDh0u64ttBpBO7g6RLF/+c9gHJDBAM22znyCy
Xf4y9B506Uh4Q3bcc6YL9dP/BueWqXWb2O4nUG43M6zyB4TMpXZN27HuRK3/osbHVGiF+ux74ab/
sMsixD+WqDC3kZYHq8Ec6gNSZ/s9yyqpaeF6dCgeOOwBHk/8lD+TxuhAdbQKJl9szFzOF5KllwDr
bMW30eBd+oN5K29Fhg1sNVnsCvQT+7raUQukCMj1lT9X8AVMY/O0q5v0UlectU3/KaLGuvRD8E0k
FIyqtj/4dfEvE4qAvv7VZy9697N/Z9SdXP+9QaAngBWgz/qJe583++1q8satqLOL+mznT+SoX3YO
KeVuh2GLvllT8Y2D7IIQJvfP6p22ZtQesepvrL6sGV0gdALTcwoPwVurf2CRD37HpYYI2XkVJPeQ
BJh5Q9aw/i7uL8UfDsFENT6U3nhedMPF4Nt3A0a7jBaople9qPX6W1S3jadqeI66b1scMAPIGQB4
2QjeWPRw2vwiDcexych1YdhlSpZuLA4Di5tiw5ZNNJQ+ujsyanTYBopO06a/OYTTrfwJFkvbjcUq
ac+gY8sLCGNK4THNgsS4RNVfZlKMZkwyO40BmEhOE7eun6NNlzy2bvLJS7yruvnmOfMt4/cjEUIi
ymKeSuPL71KgrcTpy2GVgCQfJBhnI2A3/y/XWETsOVzrBJcSDpWnxe/zhBCM62Li7g8OD5UyUeCa
BRkQM7sKsBgxhcZD0v2LA6g2DCJBHUcSOFDobJwtcno9BXFMrFf87NL8B1malI6LxPwh30HG93d3
tQgs0nx4Ouyqc48T6nf+x3n7EQggVQU1HunuTSgqYEbkuOHJK/UmwI1S9lymGbwZqtmwb5VP1PZF
f8Yi/ZAm7jsglT8qa/BgsfE8WqlDy4/MlRuNs2Btx8Tdb/KSXHgxe1/zOLl3qXB4FQzWh7+Hyn+n
EP9nPMiYPrJX3NuQ10Ni/3a/T7CP9HsupE0d2V8P0QT76uF+114HHoFhAvXjP2P33cH12YHkqF0U
XMgPxvblGO8vJhH2huaHyfq0DY0PQfbsSQa26369cyr/SBQyIVQ8IfGOYOINzHXQ7O7rqfDtfAOL
8+VSFuOGyHIskPOs4gLXHztLOjanBz6yIG/GXQXL+cEOpii2cvjcqJSxE6mGqtqHLNw5QkKfpvSd
Af9MDyxvCgTZZB9EiDa8XY52dIO5rHjTCUVgE1S3Gah8+FSW6r0CvfBgG801Nz4KyvdwubxTy9HH
r6wfL/yf4Vc7cB8E29jcmflmi7upFmidEQ5FEsbv7HWa3U6PtVjiV/51QOxQJvGcb6zpQSlHCr3S
BsQCUjZy6JJwKlQH1YZtd5fgIHhptEMb2YdFf4g8F3d5H5a0OuGvOMmG68Dv2+VuVy2aL52adseo
tP/m/6XyijEf2+5BqG79FIug4jWMRcE5F3mJPMiYA0/WB/L1YKgj5kFhB195+BP80ey2FeWSB4C4
Ku/gpPArVCnOzSC1SJGG7kV2qM+jFiUpm1rv76Irhg/WHf7AnBH+e2mf4UNzN8jPjCr+tD2g+emT
j4ueVc/RLdwvutt8QFAPX18QKofzljQE0gIJ6ivgDqbhqxor+Z2oPugeXUIPfKk89RCDwIwuxR3+
pZVLv4UJY/+OeXlXIKop90rhi48umipI/BL3mgD+Gk5lWDr3ibRsTpYZlw8enjcvLOnyHIl3FYwL
q1TLQb3FHETPJA/VZlLUv6xteE7G5sVfUhA8Oum5ufOo2T0RVV7ZowKY3VXSxwjFGvcTEXlU1hcV
f3eoqufAnX/4QYug7QPTeRcZybnfp9dNNpyTnr1qAPXaqBn0Wa5OipebDKlOuSRtRRAy0VSH4FYX
LinSjPYjLIQC52rMvi9OyDZFGuLRy5duBuUxgVgK0rMnK6ZyU0Y2tokUW0Ojkf1qQhcDuB+0y1Tp
ViYBfY3LlPdlpsjg8lqPlpt/rJBfVv8FF4lV91+J5Ga3JKUwfuqocxA2f1MyXJ0OyS75qeaIbjdi
OsfnvHMauZicON2EbAK11Wgv7LNH/lH7Dv/Io2XOHSPLzlrqgXdpGu4uimFPMR2oxMGpz8E2SQlV
uYE+Cq5UPZrRkhNgT81p8kHG4BmqG2yLXA0YsflgIduJPTE0oqxVjGRct8kv8mztgdIIassE64R7
5/I2XMO4s2hsicnzl/cu2UryxGEXnktocPF4CSNUf5FS74EYYixKJVNsIBfDcF64bBBPqr2gEe4G
6qhc83X6tGMFwXFdyut+cYJKY3ujUqAaHtR0mIzgttziCu+A6LlkhjrzyTjgc0gdfindMDuyXOm+
PZvzz3YfXTSSAUM4twhQPwSrD+aLBpWDQ6mFmc526U/TKT8G8SKPrHILzq48gnZwP5gHQ00p0vRU
QKcF2i8YSNQB7RFEgvNM5sndWRdyO7qi+6rV2ybNdTN8CSDhP30r/cmz8faS8FZ3djBVUbg3nHwj
NWndfySwUDNj8gLrAdOkAEu2x94ikYMLldxM48+lhFUI/q78m0wDnagqZakytciVNsXdCHZmd4jU
+MmR0ik4/ehL7vbtBWOBxBPRrgchWbjAZ18Z/WwPDQJF1N1G1fWQrjYenQOlYJ8jm9EWPCTzMxdA
Y+R/7Ybs78qbqkudzqXo7+7+lqgmL7GEMO3ilykJk9MULqsWuNTUZbyqmmrgVuuMGkeymEIhyFg7
z13Ej6SjJ4NJ0p+7429CDBI4+NVd2W0vms8UlpGc8Vhd7KWUoudCE6yS0gIWIBFoOEqd76wiPsdO
Sp1zqRqaw00x/RRh6h4m2/kQfELqlnCfGIc+rMZ1z8c+ucVetO3wVbs8xPXmudo91Qb2dNW3T+a2
f0pCLqK6fWhKPcmh6M8Dmst0b6norDqOHN2pqh+CAUwSJ9ym4Y/TeWV4xTtQW+cPiAdLhZIUWeYQ
Vatg2ZKv1m03e/UuSQ65rN8S2WIElHsYAbWowUKcxxx/Nc/TmnLuBj9VNq1wvyO3vmOH3Ohcy8QQ
ROjwmfufOsuutbQuOtX8VTPivUB37clSOpdLX7EsYdECi6F6dXo3espQrnajb6FIYyPKAixlfZC2
oNjK/0PaeS3HkSVJ+1XG+r5mU4u1nb2AFiQAgiCbjZs0UKBSa1X59P/nSfQMUaABv9ledIMQleKI
OBEeHh5uEue3eBGfHH+ivW/7tUQ2i4VRJTY9hOLvG9rfmpv+xpmzG0hNZ7I3tKyu6TyilHWFxEFd
hZcxRWkaiNwhCUiEJljLdyuCXSIaEqxstAXsQ/22eDOWmjgaylNX/NImRWuYm3NuWzpsXGNnFIeb
JL9J3fEj4lTvxaYSSlPY2VdRq6vsOnOztUGneIeiRb0+NC8YmAQg0gyxDBdiLGzI534oMDyldk6R
36pvq9c+LEF2UwWBYBnixc4ip2tt3qqR+Y1LaIIlo47mEIDjhe4hynRiK5Js2ea3M7lTgDIXZFfA
Nfnjbr5XThzemOoeswKXkLQBgHiGJImvJCysuZxy9tgGx9jAnHVdeW1JUX9lzaoeCuevM1uBBh0J
UL64qSWBpxZgmi+Bu/p3agnNd4oWceyefqjDBJZ5SAMuPmeZ+ZdhMwwXzS5Y+3CCy5zOHY0/nxjF
LmyWp4Q/YEdpgLLgRa0tKh4E4sXRpwIrlOPUj854VC07ECsoC8M7mzbVKc1zQT7VrE6aMETKYOW4
GCKj0hL9rIm2euzJA8ChYZiz7it5G0YN02WlBjI2ykYQqBMx4LEeZ3N0ufND3N36BDhUMXaZ/GUa
3VmUNpdOUn0x8+ZPLieHg+PcyzMJ2Sgr3lQjLur2ZI5pDMlVEf06xkERUMZPhZ7J1pK3FjYg6O6p
QBRogWa1X1Uc7Bb152QsqfVmM6AokeUfpE276nfCZdYZSgj3+gr+ncnycNS1u2mB57t7odScT2Uz
Wm55y4nIqPCsOheoARUsmTIOQ2tqo7OkW5te7v32Ag6DcHaRJiomwrLA8etNDKO2PqHrNnxO/0O6
MY7IHEeAmX5ZHuFCDhmdxxU91O+TXXFKY3DnUEUeimb8Aijr9RczvZdRGvU6LuEwdtgl8bJX4YZl
stGsdSr0F10JbOCyadoFTwIGitrhIRqxwhrhI4N7LJQDX0vgIlBOFlcnKWwnG8TOot3lwrpINzho
AonoAp4r0lRTaz6yMcsvjJzYk+v0ckRCR5H38PNbJs78JH9DsOT64+18jXV76lXdbDoS7oQjOMui
mln4ngogGDhxeYK8v/s7SPn7BOcBdaDrC675f74Di/vARxXuaJGtV9ThyfnNy+v2K648jDAE2cHh
oz4a4SWWgfqXumgd8EUf3yzpQVq18ZE6aSsNt0ULoWkWOkttedohuMRYw96wQb0nsTClMcQXYVgh
jcFjlon6C85LszrNdXfHWleVvMrbk4q4sCDU4/zCvaDkUeXCTFFGh2ZRdZsAOZRNAPkQXH5oaCxf
H7n+vaYM5X/v0LRrfGHP1ePWIXiWKJR+nvzpmBHs0jk4cMIP6llNvOJHHrxcUmcSM4BiN9blETw1
VEWy/k4+BS6G3GTGm5c18Lj8s2DCbhRQjd3Uo8PxfM3Ba02jeQxUR4NimcmSsxu56sNwQrwkjEUo
ph244DyKVG4iGHOvL+mXIlV4bbbtrt3/qNh19jxaoPpyW5RheburSUO4D5pdNX4v5k9p4OOeU/Fc
fWJaWMymR1ew/LP4TIpfY3kixFBKgAOnbkkPkGEhDBibH7zzG773b/yggNpSH6uCbK/9goI/biyn
30Ylim31PehTETXvVXD0+niYL8tWNCBA0ZyDFjZsvx3iOBbkDQKaoAZpfgWQf5kW+Pm7JFrPn6x5
oELzQ45Y6Rh/Lnb3wjklbrDk9FBQlS2xjfqw45Ix/SXUOfnbbFU6LJ7WU3BZs35i80thPTbTcs0h
pb3PGlc2h6zvahdqUhxxHej4FzOO5ciwikzLEcjaFWWTU2nmmXT2ZrVkeTg41k3LjcVww2NWll6d
WHGjt546uO8urTvo8qFXQTLt7mnzeSAbVcT9t2jJ1Tdh/i6Nsae8TAXjevM5cT/5pPuWEam0z/Z8
nDHmCWZ60165mQdlxz5V6E+RjGvyAKl5werv4/yGBPFRYaFhlkGZBSYOBUnowApxI0I/fGB8FKzD
niQpEjtEv312tonotDRW7KV6FdhQTtIj0Ff4R9oVUkL7fgxO7VG5CikFTNfm1jtbPWMwEnNCk4Vg
E73hd0u1Eq9fXyC/SVOwPkCI1c4A0Hg9/H7xx53GnXeZPXIEYNpNrzqjN7A1+WdTZL+boJdXdOyr
ObwSJeCYrHrXr2ERU0c7XLqMnmMhxb6boOdbpH16l0S6laEvMJgf9R4V8Xk6oqITtO6ZWUawtKoz
JRtM825XQ+xHbvhIq0ZQoUAtnNBjRlKcTSpEzlNWEeyUAyC45DzR8dI6ba7wJcBborLtQ8OpS32Y
6H7zZzuY3thE+0aFlnNsUai7dMaknCpcoe9fxsjtp8WrrWqSoc384TheqMr3Ostbe1ctqfmutXrg
wTFL6Z6+/Tr36V8Qw+9n3/5oVLx5GmcfpLoxzBSjZP0PtQuX+0etgQhzquBEW/GNApu9qkaeGgNj
w+mhLNclD7AHwW6Sduk33tjeKjn0BGfIl+xLC++qPnl9Ie2TrZ5u58PaEbrOcf/c0Q832OWpWyg7
DtkrD225ankpHgdbYatY0BFwPwUQCFQBGHn9AfYM6ov7771uMc1LRkKJYm+QXs53gTvgTa/fZF8V
ef8u+7oIXrgp3CyYKXjH15HoCcEFImdrjl5Req9YiqyUAL3Xb/376fz3+L6YzrRegnDL+2UkDgFE
GeZtcS6vQyDi6/daqRa/xLMvXnM/apt6MriFSQWpWJvlicr0cI5EWcoS7ySu11hu4GVt2qJOm+2V
cDdSxD1dh+USK6kB8IPNuMgQT7NpL6zAAliE4AUmBSm8yv0Z06vMBCsvp+tJgE0OP8FYX8/f4YAt
1s0Ea8Ing7ldYjgo/qEqkkSlNa3qxNpFZ0nqHRN50/75oe8QNmKNSYAGtjuFCyrTUjaPDScsWTDr
66P125lxqLJEJsLyqTR8vvKDHi+tMZkZhQXEU7tNfFXaJMN7II23GmntRyM/p4b6GDgEdFNDHuj5
3RDXarw8d9vbNOqRrlsFosJlLTSSW643ffKkc2LbKgLWjjjdiX1huiTQGHScR5Oz9nIuYCTqnHMi
UM/Iu1eMBSUzDY1Tn2y93H3gKvFkAlKxrlWKQaQCh2H7lpU19zCUny/mumTLbbAhKnCev1i6bLbO
Enm82AxhBfCidMv38BOOBDhOS/qnigDrYbhm8QsWfX0Sf2+/1Nw3tA1m0tyL8szaCRmViCU/U4FI
XRtH0Ap12p/Q+VOIowYOhCBrZ3CzvhE6/cYzaKW82Ha/PMOeDS1tbw6yYcMQgF/6JEcSfIst7U5Z
u4LBJGYHLu6VSIw8SA+v7DeXQ/yWqVn7KO8/B2ANWUP0Hg1Ia8+nYqoKM7eNrrvVMc0eXrNq7bti
7i5nYlEsgSIeTkMcWLIpEnVY2ZNafJtqVSgTVcwLsr9eH6FV1/KVJ9uvGd2GUTWWbYMqDAx1O6Zl
4+YeY6+qKZqyn4rYbUU4qeRRCN4InZgweaMQSInOcTwpwlTU97RFtGP4uGJ03LcC0mbdf1DKUC5r
kVE3Q0dsLjIW95iulfsAD9WFn2FM5yvvBL5oXF1E8WVajufSi6O6/2hMy5ul/+Ac9eUFmOzcXYRU
vYg6rsQI9nQLvN/gO3ZFf6ZBw/4puwOPnGMlTGAAkdQZugov90brIF68K8hmAkf1ON1w/IQVxJRN
bRYOAVW+jpzs8iJfH/N9qH3dmJTWr3Cth+aokuq/uD+2XcJqjO3utvUJ66mu94kwUTpZyfUMWwRg
vaNQwYV/AeCOypwIZQrDTTc/4uhXeaqQbyHvIuYzD3bafFIVLP8sK9QenHe9C/2oLz9bhM5wCT5y
YZz+nRUfr2aNvNu2iY6ZyyiHLqZuVV14yr5Ytyr8QOIRduxq/sob3zqDekV5weAkx8HOorQFQEPI
MddUPMAccAM+riK3eLgGnnhvsYggJ56K72V6N0BTBNs1SpLOKd+OBSUdBDsy8sKZfn4ctIpXLoPu
kYPhVNRsyRWBgx4RjV04RnmAnNbq/YCYUFXY5cUNx1LlvOV/oUa1bzyI8zxbzp4XqpPSHuZp1HQw
jwNvuCVHY9bjgdnQlmznfBRabHnZn6oT4IWXpv1Lnjv8Lpn3KSvubMMSlwd8UOcEU9Jk4SElgQGU
yY1/52+uElJ+2m0BCQLiZ1g/sco6mI1dv0ERMXwkEFic+/UELN4ZNFgEYOVKafeY2e37ZFkrbpP+
BHlh5IhmRE67z3wcDPZ4uyz2sR/DAem8/gc7s/FAbXftTNoih3/HQ4v5y1+nXn0MQYofaA8iSfIX
/+wL3z4MuiI9VjAFVbSkkF40MB14y46kHjFnn0znIeeWOPdcSJWWAwVIPCGLBkPmOZtzaOm3eKhU
hEz9O2ZfVo9hseMYrTSqmJbwWDQqG6Kjli06O7KE/CGfd0NbFyuh9FjdzoeoNz+yxj8vSHSJ70kG
fO4+TQs4IFGwsCbyVSoAldszSRoCM4TDcEngTcUtrOuNvqhefHabP6fpTiU8XIYf6tPGPB35E3TP
8gPlTqTdpUjV2VdGTo4JEwfjC0OgWF2VqJoW3rqjYQSArRwuxo1JRKtt5d4FdfqntHmaLSpXRnNX
F/0PDnqjtm/BdBQsWI554ibtms+O0+SvTbdZY1hxJCWKWkI+K8z6u1OVOca1fS8cSekKOR95+Q2v
T7MWU+y24aX7hxgqekEKVVVJSm2w1VQhlLQ9xgR9G+GJQLkq+tQrhzexWZ+xkfzevxRfN5lNGoFr
SDZIRiIkzqbdJufcTpJ/1KqvOS0VbuN+IkJwyI8YAoxT3oC0EJcaKbq0AHIZB4VT24LAW1UlVQWs
iwEZpQM19x3y4NbvI/MwHur5wBwnOpNsKTVChuYrW5ziRvdGuTfi4h/c3G8rKAb+UcVLI+C7Mjua
Mq+oeYqvEgyARgH0gCy0MUTpoVY9P9JvJAJaeM5hZLV6FvRyK6tQZpE9RI+qtWSbQbFNKkcAV3DT
+CuJRgyb7o4xEtiJyy3BA8apqqqzwP40Usm6IaMnNBqprbj9JNu8tNGxeBdG1q3Kw3IHhXqw2gX2
sgW5AhtDDAZuwlX5jZorYDaXwj9qQvAkuzuj9g6XRIWQ/J6kg5L0TytQyhI6K5T0hHTuxMdz+Kjn
ErKZi9EtbEDoDvmRJGkOBaVkSA9n1YFn3pCzOB2UlDHnqzpkt3AUQL6GJWBmeICQ+PwsPGMMtE+h
BRBPcC1u5qFJOTXLidVHlywzt/JPgupYGQ9urvQv61qMgdEUke9dD4wDKfwt+ifCvS+sMeIroXw5
YHeoZnvWOLLDoqgcemeIsD75rL+QHPXwYBGClPgZUUvmy9OmkIlikJlBreM1N8VHVHUtstgSUyq5
3LQ1/FfCTI4zwyrPN219Go897IXkmNnS/m6271frO31qtkpkBadRnl5orYXvJJo7pR4f+eQMA9x+
HAbx04O0urDa5t6I/UNvi7Z2eMOyUxT2lIYF9TgSf3HV36Ne1btnjbezTjSRqmSW8YvUSQ3gmX9J
BIKlsJnbD10PQwS0R1C2plpeFfDgz6Cwi+Y7ZXeaiqdRRbpcK57Oba4RjCP7LX0r9SMth+w4cr9T
QHJYlvmRcl45DGrK9PkDhozxW996dyP7pcyAzHrndd9jAHw2DxdldrkxuhWMMvAcNdRnGF/TSK+w
uRZJZhdFOiltaHVr3XMRdrRK+8u6+NND8hck/GAcGu04rqknl3sj1G8OkitKY64sgCz5OU/4Bmcp
VyP98fOeP3N46UVI4MpT80Ov9T+Iy4JOz4HULRLcnmn5ojQ4rJ8J8pkJOrRGk1Bwgxm8Ml+ulZ2o
KJ/XkOkrc8/lOLTgtvNv1j/1nnCF2ym8bBjjTFWkkU1VpblFYJPB5tbbBD0a1Mtq9AljlOlrKmFk
7SPrVNfU+3e1dIx1ossMOTdVMZyr/GpsOaSRbWZUNfgoJQBGcEn1u2SL4g2JTabjnxyCnAnFTXx+
7vFQwdjrAcTLOdW6UcGd0D5zdK8QkWW0tG65lkqwuDjVlRRzLZj4USURoPnkUqncIxhERJsC6ZPc
bbQKhIeshUk0BaCOWfgsD7Z1nRM1iuFQP+WTPIOLpjdHY5xPx1NVfuOGqm1WppVlwH0VFvCFI10H
rEAzORHaj0iYXAbz+2js4Ipei0aNQjl/SnXOYZiZX1Tduc4wQYNa1acTJjqhJQ83bp3mTBrKyBxT
QD+RRgVcZn9zT55SVdGgN9Cu1dVjgGZTDEh3fJIwE7nBdkYLmkZSdAImR8gSBGOdovYr3M4jmfuB
ZAqSJEZNTgXTzdDITlJqrANiUxBuUBzAjmWXhHl+L96xn3Nae/zXlMk90YUHJTBhXaRhdzvE4zWP
LF6yPFkdSj2ywgYO0JQk96wRGVD+YrS3Vz0huFP3+YGE8aVHzc/RW/gyMQjKxxak5WpP1TviiQHo
CxajuHlYOPbsgGoirwq849ntvpfNPQH9cb3NPggSVXlEAXWRkhy8D6/DCaFYoMmbTzv3oSqQOiDK
44J6Cnxp2SYf56h1SLbiV/McT3ZeRyb3F38KUf77rPYusu070OVyPsmD9KgDqpZ2xLjJ7mtyV7vy
i2WQ3PJYeKzwCO8pLOxDYyrel8g0bD0MeXI8wXNkX5LkUqX0pi4ytosNRSs63u1I3Qkq4yvrQ2XE
fHGIT81V5ur1wOwlYhIAU/hUj8GtMC2KDJ4HZjQ1WCw3ro3beiovI7TIfDu9apGJXuCCaq3/NLZt
97nKSI68fvf9qj2iDdpcGOSUVo1qNMae332IvdrIvM647eEForYQRWARUs+m3Gp7W4XdUbi1rhHL
1ZErYh9VpRDmJD9cLsPZhiyJUw2HzSF1lsFw7BES48BlhX+C1IoYc6Z9Zs/TuepKBre5zPziyFjw
1WIRZNILwVAiGay16uxAoMLX39B6gUjtvaH1/A3NBj573I7GrRwZUXlB0S0rv1L/ilV2AcMpSl/E
qZcSf7PNgBuU+6XRk+omCZVE78HUyE3FTL/+gCvJ7RkasveAe5DZ0I4zWmM84Eop3jzWSCpmaf2+
ae+26ZUdrvIeHHkYB68GFfnJsgBm+D8+xx4Caoyu1WfeTC8ydJIFf2LCZOPxd9Z2HMvPMEP3JwQh
26mwIYwGdGfeaMX4AovViJgWHpfl++qO+HzKkGbZTb1D16Uktx65H4SeM7YyLvkxft4br635fzH8
v9xsDybr5nycIm9n3BZpexpm4UqPEFWNG5vA5FoTig0EBqs++U1l7Zeg5fq6IZizBTnFedHrtE2b
bTsYNBsboY6UCNGQoGs/R256YLX5mTaS450y/Vqiqg7L39okKyz7chD+fgQKt5+PeJ4hhdYNFoPQ
olO2xUdldxhz9x7Sk1wGEiQjPUJUWycBqieHQXXGsDv0WDwdvmtCIAQ7i29WH9cGUwTJ9zowa987
9mFLYNdlRjEmWBncEtX2vDGhe5UEP00aes+eZdIIiGqW5+9STVPTB9uAvnPoye8sdGtNminBONm2
UEDORHruXEKUzScr667Fn6MA0gEd17Ng2/SFh/s/PtXeCCepGe/cIDJu/bb9rNpuxRCqM5eXam6d
wyRypQx0llBUAn5ZVITEFJTjjc3QdRk6lavONfmW15/st0EO1KF/j9ee/enRht6Ooau5D5HAEi3n
RnLnyvrlkkMqVHfI/pOEYDuEH9w0+iJSFKGCgkoelLg/GUNUTpDd8PAO19Y9dvAWQfN3OxWik0/+
jB554b6BKqxdRpbKvJU8aRlPeKpU84/D3RsDsldf9HMB/XIf9/kCYkV1dHnhPnD85H1OHqXEqIDb
+ER43BwQhA/ajvF7RUthLDUnITtCYlRzqpYEnDIeGazXH22/IOjp0YAFbTTVbdPfy4/u4m1Oc7/C
vJ3pTLI2NSK1ggLHtmDp/mQySK6GhyOqBtR4/fa/3Vnuf+6+56rk9pbegiUlcC0Vcb5XfZEtwHlr
8vb7zx39+v1+vzT/c8P9BlnkLhuLbtXcMJg/CrgWTjzDZlEDij7d4bhDER8eHRsVwx1Un/Z4IWzB
WWZu5L+aHOPMRDKNx6rQSEPY4nC1BuMtJtB+3fv+zAR7VieMEn+0lsS8nehkYuLpSINQ8B2+q1ZJ
AmkWF7spH3CHATrEi35bl1gzsG/H4YG4pDABLWDOPl+67WwVu8iczFuI38h90HeT4l3o+2rskmxy
mLL1odhBr8/Ty3QmJ9gvt3X3kgslrSu3gdWyLIf0OM4/LHl8aXanhvvNp+FPQkqBwir4L188AuWl
Hk67zeZ92CT4mPmRAV9ljIJjgqyTMYtAesl40hJKURBynUtjE6MBDuUi37HM1PpFR05I6ixpm6+7
2LqHyPfJy9y3ttvvLAGlv5Qm+C79X4O9Bd91eVXRfNRc0/Xa/1pv1WAcCQ8Rv0xpxBpfuBrHN5gC
MjLPZxL9RJhevkMe1bX2u1bMplUXRjf6t54HSZCyE6WkMD2vz5w8qb27iDCE7r9rBWJ87K0XE3Es
q438237X0CFrBffo8WNN7efXb/SSc0EN8K932jtl7MwOoqDYBrfjQK0t4vKctBo9cUjwcBJjOR+3
pNrz96/f+Dfj+Oy+ezuiGlI3aJnfWxUVC8JquGlZvaUR9PuB5Aw1cJ4ca198px+rBU39GJjZQK+y
LR+NsT3rxvZGVuj1N0Kn/jezhqV1HcfyPODJvbG0jJks3aYPbs2w+dZUxruMAuEcN61JPxVBBvcP
wEhgnJImQta83CXJQHTbn684XZOMaKaZtO6T/g312zBC14xr75FLG++kzps5xiPAYwEUEmzr/qjJ
ksM8CQcddnTBUsW4XSwoatIiG9yaO9iE3kJd+FaZ5cy2KFlEmAKelW6uOysTi0sBbhJ0xiMVJlCj
g0uQ6EMRAwGH8X1VbMY9VOSWGHZ6uAQ0URnbhzWYX7N9oDmAEtA13gmIFhijKh4JFLBB9N4bs/gm
yarBT07KcfcgRQov7O9U3udUJJS8TnzYnNzwxm1QYdl5J8IRmmZQ/VGQgwyk9VHSeZdTUQSozfSX
Xn8jB0jCSfxJjfTuGGXU8CHGwxLuikZow8rhN70rUHq9Lg1Mj+w++iB5xc0y3OBW7trsgwr/pL2P
MUOAXDiZ6soa7J9cZYYg5pwqUzraAp47yIWumyQtiQeim63jX/EA4fYrXlfcDt/48hOilM8tz6va
Ohdecb4dVuUUXXKzeRwsOjC66YcSEJBXV+eKEELbqsAJNORQp+SH2yt0a88ocZwKMKHXl+1qS/Zs
TeAYJjkfi76z5j4foYEgt5szc3NLUtHovy/Tx7LOj9xCMM7E6ZCioUvjgYsdEFOQ/DC2u8sJcAhf
S5qVDFJgWleSMhAGGUJbFrYrsFggyTgicDcltX1azVtqoZErWhunBDjzKm+Ul704wWfzbsMaV5Ne
1+7OgzkY2awneUHXg2rKUVyZt+hxxv3j2uDEGu/KbYRkiQNwWX5l3CQfypexDj5kxkKPyHBzznj1
KcVJPEqfMPFkwOxNTx+74FTaIj2Asj42pct1THfJcZNcaPiXLQXjQ0KsDYLMUnCD6VoTrfx0gNhz
AjFy8vKH2Nre1ovxOPfmNT2YTv2++iBNPmX0cC5Kn4I2HskDSdnVX0zzS9lk8FJhcLw+gb9xPjVs
oYUigYsw/IveHM7GLiAo41zsqCpT0KcULk7F6FBIQV8CzztYElu1FXD2luwtsfHfQGXPH2DPMe+s
JHDy2SQAsFam2W43H5ZNDT/367gsSLw4oklZ5CgWwNQ33v7lQfL85joBfiFQ5Jwig7MzzFtc0sPJ
+ouQGG3cBlBzy75HA9yngtD+GQRIPnUsp9O4h9RcGG89iuz7853Eo+Axea5PLARm+PxRgqDKN0Ye
/PTydvG4Vn0KPQJIx/FF6/SJQCZMWynBt12+/a5a+LvPn2HvDBqzpYe35pm3BWVumCzRxEUwVIQE
VKZklThF6kOqHCQQH2P0VD+lklMGTUJhPfmw3lWCgt3SQb5G6IcXAXqaiNxxAZXrNxuEhBqaWj5l
NIk6bRpMuuQ3rCK89O3mFMVPJT0l0IOYlLR83gzh98UxXrzynisxV8iDIcNINFIiimOfcsojyaYc
90RyUy++kFHJ1qYRJX1ToZ/zHs0mVONNxapLcM8pc0R1sAWPVnP0xhp9CZwxKWGIYg3/d5CNeL4w
siUy3TJKrNttMPwoSXexFGSCNpRw8WjEA9JTVYqm320vQN/V+0JJd7obvNccoYz0+iP9Bn59/kh7
cVFtzkab5DxSAoSRZdZ1HWC9o/ZMVRwSB9f6EWMxQVcBy+H0ycWT/A/fjSCu6dZF+dhB96C450cx
7I3Xn/E3ANzzZ9zbT0vglykaQtZttolvJ6c9mfz8KoS8pdNjm23O/S22vfagzUCtINlrPmLg3ngI
3eTFpv5l7vY21KZNJszH1rqVsKaXRueTn65OHNsHIQWAcTHD5HqoIxeUvdfvvy+/vK5uOqLiUKrT
CAvo+dqZzakn31xZt1I91PalCudSgB9UrcNplwWcjRTUBI+C1OS5c/YwHWKCZF17I/GCJ1hQvXBU
Kvj6A9ovgXwPLZJ/P+B+sU03VpA+NoV1C6WOaivENMhrF3T6EdtGFSxsSx5IdVkkCs3hZsEKUJ6Q
YwCJMNR1UF4AOEHlfW1q3ofaUB0hy3KaBBfABHBnM1R0q5qDl+sz2a+/wgpc788xiLYB75cWisbq
2P9yhqT9lrQcMPCtktViJolXoGpSdcAWH01SAxhxDaRUh7aDuJoIezPcMACcKTjDim57NKLK66m5
prK8QkId34h1IbKGvUx34lVATzKq4Vy5Ss2agCklY+SWyz1hmPAY+Ax+qoPXboBVIP3AC6MeDH+g
r986u9d+Ka+9+t7ZbYWF1VJkYd1qT3FAaAI99CoDmNwolGjikocqMB99aoyID8byxp2RzhrcY+Vi
YLCpdYjqjcRZmFHpX6b7Mp2aNelvTuTMNhwHc3CiOhYup4ND+Mtu2L2TcKcy0tGGfhbcX8Tkyqsf
5uQESjjimtOxNKEqDnMU8XuU0naLd9rN6UlNAmhyiyNSQmx8LvvEOxSzg0S2DnxVWrrLvYTeZujr
gk6ZEBVGiveoR1iTZrBquAgxwliMP5Qh5WIDg7Ck5/pzGBNauT9ViFmLOIdKdkjlommog5oLaLJ9
ej+myfEATV/cDiglyXyz7G5CCgEPJmN+dJIgRo7efDdk9ekbi/d3BipQZwcoxSrI3sMeATjTuahI
5BLKwy46+JsPojUrukHWWdfSIYBCtBaM0FuWV9yBIpfDcr3rLvritEwSeoI2NLl4hOmjmI81x1Kc
k/NoMA9UJ6sOV5BKkYQB3PVJ10X3qibGx0qpMNu0B3F7sPuOCyDZlB3qkk70VlYUncrfGONf3nVf
i75KdkivZg3yYpBfBNyxVwKacuStm6wtJLXAspAoecq/i4s/k6/vxpWYpCb0tKU+3C0Uek+TPurM
u0/xzj5s6sOh3tzirKg7DWkHKCxwn+hQIioBG9/dUHbq/tCiYVNoDYnDTIfpQ8myi64Shdl9SnqV
q4oi2Vurssuya0VgxI3C0snLeur2qQmAClFdQ7+QIM9a+CwitNwR6C1iZhB8qdNe7iDX1tP5ZtM8
YAIkjiNRNa1649246z57Uf2de4iJqnJnNylPVVumRL+qQDLDPlUHyGWitmtpVSf8RCgPYPmhZAbp
k/ryLble3EQCvY/LxmKqoRkqrgasDqE6KcenrqmSqlGn5sAR8cPdhmdvrObfnSYBLQaRGAg8z1xb
N/9iirus3/jGwmreLsFBtjWvox1F/fWDB0l0jQhXqhYCNyLdCR+h78aJqtl4L+laMP4Y2XgXXklw
ltlbnRbr3W5bPyAMelKYMPgI7EJ6za6ml9q7bHfNHMtPVUKRK/RAI41L2/C0/rOMl491nx3Fwfzt
9XddT8Y92+sBShn4hCElZPvvasRVFY1FE97WMVwXJCnwjZfpEw/QZcU9lJrErE5kyhRduwkc2i8U
k4oHD+t1Vz6QGlTtIIw/iKesDd9cYa0VMaIKOGHktoM6IOHuKnu26T9VLa1233XK8C8PZbMmkvEd
8BmceLdydSHguLR7hTTOB+Wwz30ELenH6MAugqECIitBNza6aAcwAJOtReEeQDDhvhiT3IylAVrZ
UK4EwiGNUiYwNt1Toid4QW/15PxNpt5jHMmHUY4nDGPvDPNGJyvthXFMsh3lUMV7N76z2/TcS6pj
nlMsCXpXs0c43xYPCSkK9VTk8ma+lpLflwbq2aPseWvpbkgqKDHhrYT0dVawSSU7BkCETkpjttD8
MFerjD7zrFQRXePS6KuxeMBSFBQteUklPIUM9jbRWkQMX2IY5i6/CChksD2ZGOleDHQqEEJLbleH
pNa/Zx75kSN3fawN/US8xJByDcfRF6h/iJYAl1GjFL/vqTrP/PmumNzbxt6ci10RPq6Ev5W1rVzO
Wm2LLWJ94O6y/woypPV0M/ZUqEMjo+9rk4iKbkmIhZ/owCGLItme2PJOqE7UiTyStdaxFLho9sdX
JiWwdE0XoJJTj49FJR6aY46R7UnoIRBCWhO6lcB8eVyxCesZinRUfiq9FsQJxa9s/qLzjQ8k/IUM
8mxGx9vKjQ/USD1GhYYhd832QXIvWHQT3JefiGjC5WX4t8Nwh85sLr6dehBVm0CCwjm+W2VSlAuB
z3bqD/HGPIMSsVaxRyBxwTjfIe9spGC5sJkvZnjxiuUnO1r7RRtUBhDq0g1NDGqGJJRzQ9MfdJWh
Nen4JEihDzdGH6BChPXxAYInzziwxdRmB7bRcbQ45/ZsHSaw7sbic2T67xxnuZw2AVmy+r2UpCV1
yDEwolhqMBEWcGFnSONjezva7aVIKZkzqScXFcI3T/8MyJSIFcfan4JFdBFrW4w0PAukMMDQhPnG
PjLs5H3u+SgQPPg1Ug5oiuxGWIjMGEuh2xZ/Uvs+H4jKzl4XQU0W5Cd/7W+OdBp9GDbNXTtjBfCb
aE4CPJRs7QtX75QhwIC5s+Lu6xDaj3kzrfTJJ+20yQljTa7KGkcOM47EvHtsqCA77Jr4UvlN7mtW
6V9ypVv3Xmfm2rKsMlehgTecLPtlBB9YXujhXcnAvMgjJFPft1Vtph9HIxTM6xfmuxCZhra3H0WG
jZdSQbCfYrRxErQ2y8k51W7qvfqSvVUWzSxWRpJysNr9cV2hA0vzEJEwIKwLZeSV+ta9ZU6bjmWy
i8L0cFdBROYqUl4PKcIK5uhM3LxNYLyVwHB+85IQDgySasj7SD7heagZ7azUsKyi+ajKuMQixkl2
zEqGBw0B+BRG9cYvXGaTlnXYEHFmhdo6y3hlxB6aGrUimNpkR+owmOLmi2rGjJgWzcj3HLX5kCHX
ArarbV1trAvfHLeHdQIoLKJjWlN6vsN7I/wxgygGYCI3gGGxds47Cc+qpoHBV7sQuquc2xkVBUgv
pAceEosDXfgO6pqtKG209aj+r2/zf29/VDc/D+Xuf/+H779VkHgYzX7v2/89/VFdPRQ/uv/Rp/79
V//7/Fs+9HTRo4f+4dk3x2Wf9LsPw492d/ujG/J+vR2311/+//7yHz/Wq1C7/+Nff3wj8Ol1NUjF
5R9Pvzr//q8/5Gn816+Xf/qdnv9ffxx3NL1KHvY/8OOh6//1hxX8E4ckQG7NpduzGUrTYPqx/sb8
56q6HIIlA3JS9f7HP8qq7eN//eGG/wSfgBlMi2qb7nKCqLtqWH/l/5OqU5wbl3QmV+NXfz/Ys2H/
zzT8oxyKmyop+05P8+x89VE9tajC4j6I2NMY3dcS/sU9XOIl3WTe1jyqnd18U4xteFqPw5fUMGZY
LtlyMjvh6a5DfiVvgh+dN39y2uDPeCH2DLvBPihH93q3sb3DxA+r47wAJo+9IT3YeMiKYfWtAlPt
NM5843jZeTIkFNEs+bvIYZtaFI8ejFG1vAE/0JLzxVvZBllDyHVSVzH3SQqT32P+BnpWprPx2aop
HrDCdgdwbo6HUW3QJ2PTje/CKKSDZIC61BJcG+Zfi+unp+OWFEZTPnqVebr+abMxPOQ7k495Wywk
7v3icJxc99hCUhPMLl1OgsJ6v/NnJOlD8ziYKRsq6mZzsq2owUlbWp45I4R23xqoQYvj/jDIXerM
O3zCLX0W18u6TYmH3PfLSTNb46E3GTR9Q4Cqb0DW/WrujvBQCIywFLM7TEDOHNx5ER2ORhGeWva4
AfeYDGpM6rsoQZG13M7ZkR3lX5ME6oHXEchkRtidumniQeNvP+Z23O0QE4kWRDX927AOnfNmJiQz
ERiOrV39894EyUfljKlguHnW3TIegmojROrpD+qFfiItQbtV/sjG7K/YzcLTtugOd4Rwx3lZJwem
NXMapogfYbUaKhSsqD/buF13lNZDveqc2XHLQnLH7qiFv4G+cn5VLWF3gdP+OKbIvW7ulvbz+FBO
HizhLrisWgsqkNl/DqY+PwSdD+kkwbDtunfhjurYRCtw6yZ0hGkL76hum5S61x4N1U3uHM7pbkJi
0J4Oimj8aCyb+3hX2MdN6f9YpyEd+HTdleFpHNFxJ6jHSw75D7QvDQ7C2B9PjT4hg6cbphGNSKOs
Ou52S3ueO5vbshy/RmOwPSoS6nrW6UtpKnW+FB1S33Z0AUcXYmObnbmTebQzco8ekeO3nHDs2C/5
aWf9WW2x5rRCNS7dhsEL7PScqsNvdrc5hqhsH8x4xIe7iQDObQbvMKUb+IWjMewNcqjlXHxKGqs9
snILPRKjcI8c0/62zl9gpV89/tu5bIRwuAhMcM/178yCbWi1Tn3YTIQe1jY83TYWZZI2Gk9+DtI0
VuFpV2WH2InwIhuyC3NpviXeFp8vPA6nyKTOHcni9UJ+aJAOGfCsczRz683uxOjiz4BW8cEweXQ2
Gcnx+nbfXbY0+DbT6o7+gBfrWm5ynOzyKhx34cF24p7xPHVHuc0UrtsXkk13tG7M3jvbmtZwGkQT
L1M39LZtAQ7sBi3isuTuIYA6PQLeAfd+X5dEXwXnFIk/fT61luD0a1XUNoq4TXdk9AxKbfLbIcmP
woH7xBG/hBcM7x4fmUPxcF2rXQdmFQw3//mbdfWmdtVR9NOijrllw6+T//8IO6/mupElSP8iRMCb
13NwPD0pUZwXxMg1vGl4/Pr9unlj94424s7DTEgkdQjTXV2VlZUZZklzMGyz2PmXQn2/Ncrt2DrI
ZJaOw+Te6MZZUuIopzqofeTF80i+I8XEUrGIVKjZrdAKkpt+9frG9Z/K1pmYZGe40M+iex2MEvUM
GN/g6yps6DvTPyZnVKOKKdmjRgwcM6cbVlZW9pyBqQYrdhJN571sY4G1T27HvikNGOIC7K0lWdI/
rj+aITaQ+jIa+b3R24avcBFQhgyop+dgU6WofhpCvo1Ox5ez4tUHXboE6iac1u/5yTBjJJO/moRm
PFrsOU6WeToF7klfdWqYD8Jzt4MQAtNrlmBUjs6+6MPviYWiAmcnwzBfxLAmB72nfcs4rGKuT2Pq
LAXdnwaPgPI7kw6q8+0jjuikCEL5kogXHTnrPHZ5dlp9E5Zp1Vxm2tD7NZPGvvKddB9NgtHMHu8B
xz+YWYteiNpVjTlIMCQjpL14Kr3avy/ErTfqPl6CMJ4WfzwVKmQEUUCVEj51KnQ40fR3MRQvZai4
4+9+wpt11W4mZfvibOtbVrNqq6Ht36vOlBch1oS1s56azKOojgLrrmpRfaKwXNvHoiGi5P2tVjvR
Vls1tHrrTl+eJfEvFOJ35jtx6thAokOVslfmr36mLMQTIgKaVHmET41aG2jKFyyETWLC2nXwrPFt
Kfz9RDiZrJ4pN2PD1hB9+2nsoQwn7Ax9mCfTsFELdu+1EYanoBly5Nn8Q1GyPb3KGuLVyNAJUDdv
tKfWCOadfkltOefnzdp2eouuCMXtxiiP9lbaEId4vvmUvC3qy3D5qr3fXHtWl+g5WOuMY8JVR2MP
tIy+NtYJJL9x5rr3UACn/RIEdFPt7anqAcVDfKdryUprR6KpX6/2Sz1n95R5T706qkB+yh2qT7gB
sq31wTVPGyN93iFNONjU7122Ngdh5lANu9Tc9fEaJfYx8AkGNrv2mPjW/baNfLyYx1iU1R7yKvOP
HZOfXQaDZu13a83aIGpvx78905GY3HK0JUX1fbPXDMynXx6siAo+4YDb45PoX2Q3wieuXqsgzM45
HbI4UIN8q8FrH8pCoAdeZLvW7BXZ9Z7927E1BqxNKn+69H56GdugZssYrGZecetX+cVgoJlRwCa5
5hHlEbDnm87MmnUyzzR4D/pHgz5CaK6rXqDOYWZb4OfVBe9m221XvbrKbn1s8vlgdu+rk8y4CRtg
MOFyrjzr0C3r2ck9fycnYH1p/dbhyXAji2JN4KG7CyxC0pSzaiNTFhg/zvLgtNMEJmx6+8rMNkx/
hmc5tQwd27wj9Q6Mt7moO+xpL727hbEUDJSV6jidnKAj7fwrtThRrNybL0uGWDr7jGPCzBkdb6q3
UR2CvQtZpAv7/NYT85uUURMrWG4WQ04K3LH2WVi9mG7+Uiz+u34Qje/NuL0wkKjOPiNIPcwZj0U4
IdSNXNZa8oATd0xf527lAFMZRp3YBwCUFI4T8R1e5bAfhOkdRbp8a+3paCFzWJjegh5d9MZS709W
u3QM0G+gR6WF+SzvJat8FNlp1hzqijUY9KwGm+it/g0hHk13lYWrvwn02CH3IyWZCkdnYX4QvGUq
Ay06eqlpineLTiQqZ5Q4iHn5TgXqqf2rWER40CmC3oT6T2lqtsQsWjf6ZpgmgHY1l+cm2gi1vrwM
I0spzJ0SvxpaUsbsjMeaYjNuc/MpaOR0W3dOHb7pUzAICI5Z4HwR/Wvm35cuYSBQqWGDhe6+zroH
rFMz3FwDMvBw/VI5/cSesIHi1a/R5+esYk2k0vOmuZrl9gFS4ewrkdnx0NB2WJL1qFeYV0wkjEw4
7gb7tZ/Xhy6U3xGY3LNC5cEz5oPo5gKF5hfTmbYz9LbhmK/WeUkXUvtZXlyYFocqy35nfbFfFvSl
1QO28xCDizy7FxuxWa+KUV3cDPV7LqI11l/SocSrx/fOkS/9xmm+5CgaTPny1Lk/V3ToP+8BD4a/
Byc79j6hTUerpMAJSMceS6VmDQleqoJ6+0O4ZR/76nhwdCbCSTy6ZkZfjwvRQV+a5a1Vowf5SEzU
sQtG33ZMGpS/w6G6FSpDmoPtI8zSmaPQ1YhInHcdY5Sje1238K1XWUWdsXT/q9z9T1X5jyryz3qL
assObN8NHFrqYRBQ4/53FTl1RE1fyvAzh9ILuVvCVxEmY7wY7nu6li3WxGaC3FhSHUIrhw1NcpBn
6SVqBKNybvphuD2xyvR+b5397i+Et6qnsTCI+ixM+SiDUP7LdWty8f9rGKBkafo2xzJFNGJYHhJV
/7zutI5cTAgscehH99ZWdXXA6hhpZbrHvPijEW3XQmEiwrnpfL5Nx+eiY/f1Ay3UNu23U1iU0Wm2
SDQ8M9d8bzsg10+8uTpTCe36EMAVbi6zuVMXjzbBwxnKU2Fv7r7IrFe27sS43s+J8+a0puOHTou3
tD/8yztSvK0/7tUx3RAhLtAohan/814jahVPpnUSmyvbLK3I0NGwYnmpw9Bo5+i0pAY1rLpeaoTP
0tbz0UpCx/JJ5zuFObiMj+aIZTBEeoCCu/OFlBeDPJLpvuas37xpoUAlBlyNQmbga//mV8vwL3fz
BxNfvzkWHaZBUMcZftIcvv/CLfyarHfbsiTGzXnIvN+jC+HHspPzhtT6XsziyZIjmWYPDNY0E21X
FVdaM7yMfo/ixVo+Zub8hXnE/+wyvbdLI5rPfgRsWNofa5nGgIIr6R5KIw6qA3k/eDtvboqzFS2c
rRwUwwp9BgKLfqijubq4BZ2m9F86W3/MrenbRfbYcuCT4iMAY/6fL28O5yKfvI4ZHTelvx5MmKo9
Oqs6Jqrx1vSACTJrD02ePFRrvpAek18wV53G+jjUCZwKcfpVVOF8hHBX0tocVMKSI2ZJpO5W/qoS
g62DMu2e1ZzwBfu8jHGSyNnpAAOQhFHg1L/aWRPPof37Xxbp/xdILMeCDQ1S5pmeH/050wYuLrap
auxYqEzW8/NvW4Gzo3zP4WAfnYigoKsfnVlqaKGNVOGvsh6dryC698teEMka+vBryDi0Wux10sVG
0627SXl0RWH+/r8v+w9iFa/H4sVYHrKkNpr8tFv/eD2DuVG4F36sT9Zw7YY4nTjXV5IJtCRKcLCJ
Sjidjgu836h4ZbyLq1nr5mCVxtf/fTVO8M+e7+fl4Bdlegy+q+GYP3DnOTMD/JsKN4586+cYiZS5
RoMCqVWpfzL3mFhv4DPWQnO86FIfRZl1PXa1wME88Z94LViyJ9bDJhLgmMEU5z5cB47r5ZK4rryk
Lv9w6u91xZxgItLnZO61Gd1RXZP0qXOfgjmUCy0NldVNHSYqHXSv7pSvhJsWctxhHKGyqjNPJ6lG
AgAVJOOzG0mONV3Oz2q0RtgxTNc9JGQQEvXJOmqFgEJhdTNlImKh0EiRe92ejzP3mxfSpKJ8zaLp
6C8i3XeqcldlRp7T4mnE775eXlgzt88SfXAO5JHfdfoBeyYHs6LkkEl47pcCFMLnhJ02inrxrpeT
zCgvugUkBiuBFYvhgQNhm0+JzJKrhkbNbZYnN7zTD0hjI/aUvSQNadSChGpRCueQd0ajdE06SLbu
rnWiN8iuh8UhXQKqUhjFlGOnzpUYC7FaZXJizud7Q8IkWYfr7FKPdX3/VdePGo6qJ/dhyymA5go4
aknY2c2c/RKFfze43ofjpVlcBEC8fS4uZRrZx7ZKSoQTp+FUNDQKBRKVYki/QJycXd6kztyXxjqU
o/u9Bt5WBFcEZKvsSYrFw9n8aPtr8TLzYTtZrMvDRsN4aTYX3g6XYPv5b9caY7OY4ll61xRpndiG
n3lI1D2Jdr3mzgwiKlPjraJCmaztTdgkruptUSdM54I3HfsTR2pQDstTL0gsV+NiZGt614hxX07G
DH1yYWKdMoaBqZ7K4clbOXIwmyM5c+gB5tkekbG9VEdXOUBnb9K239vK7MR0/K/6CPSXDB/1Lf+p
T4oCuxlK4e4z57MSPu5XJUEPeyefYdlz3vdBTgprds/CyN6CbGrplBcdY3vZhtrU+iLWNbhaHqIB
de7vnMTk6PDkZY4yjg2DMnPqEWOw7GinD9e5odDcgAr1zdJMZqAMYhZWbMvVC6fwzv2pc+PM2BtT
j9WWAqhUTKf9UkBUnGIHaDSv05dPuF2VzaW5dRcCjSt9VtHakBvnfLXaTtbQNbsxDC46dPrp8NhS
TeBdRYT1VLVLVJn2Rg9/b6bvtI+a0D7VMJE0HFTAYxq6ZLqMTffKeIV7TJit3QuZj4dNwWiDa+Ak
hXKRPnmM0DAvLZJJa1Un1zmV19wLeGtW8QtrVuOYiNm6Szb7OIfFemvzjlcDxmFUZBSBK+59WUHb
C1Z6qVyeJQtnZy5dooECk8Q0DqwcsJbAIpq1xdonRiWPgjy7gbyh4zp3uMj0tburVCn3zyNBnxqf
4LPgFE3z4Z0uGZMGKxW3uzoe7kttvx11YZWT55GZt/Tkoi+U3JdSoR9NHj23jSI81wlUkzb60MfA
WBIhqgzkeIjCo9fintsPeYWQUnYyKtmffbnwdCODj/Oe7GYoDhYprgZaXTnT3guqEXA+utbqfDco
qaB/pGx+jrQiHIHQUqfctVEUXUOVYmULMN8i/DtzCx6jHPMWr/6t0VFTrd+RzESEcLhMf8FAabro
W59VlMi6pD6HuXey8Du7NAmKYWp1zY60bv341H+f8ATJ5fdMZY3hnL0vxXDWq1YntHrHiJXAY1DX
7Xx7UdJQ1pnxCutO169um31z3Hw74an2fdym8vS/zzzrDyabPvPIbSNSW0wdGRpW6e9/JYRO7Ual
XadBvAamBUHjZFVhhvw/NfXQ+P9p+7jqyLHL5C6NSwHhTL+nOgU+aIICgLlMIcceCGUN3YEGHQ0N
OYcr4o0NQXobs3s/679OCEiwoB468II7Fbml4RaHNW3vdF4SFgMOvSHxMbJISPuMXdB80RutTl+L
Yoj2qm4G8ht2bHpeDPX+GEzyYtUDdrqhRDeHtxIYfYi2TEvb1mKxK8QxUO/ZCMuTtaixL106O1Ta
EQqTRdceMB2FEVGne9d+N4vFutPo2bJ4HJ3bEltWcw8B+rWq+i9RFn7RdaRTA2d1xNrPDEqXjgso
VezN+X4OQxPCpoNwaprdB3Z6DtoKvu00AkwZJ5tCKJYufkyg6uqIUk/DnY1vIkPZXCdo//dbNwuo
GPE4Dtio7HYMElvM6LJHylE4uyAzLvp1ZJ0LegZjZ5efTJXDU5XPceM5w8u/rBmVlf2jImL2OFDx
wfdIhJi1/+eSsaLVKftSBLGDAgRLhfhhl9krYve63aDXThlOf03m+sMYGWBLxvw2cz8UdOyOLAEj
klN5+d+XRS2myuV/XBiZPsmkHkFy0Xb4I38TpVhHQZuNtlLp3ye5BNlt5ku7JXSgrPU3vhUTc+nW
vRnFdurmpyELnv0eYk5RXIWsq9d5+eIHDbJXUXRDtWx4kbY8m5OiSiMIcNP/E/MEsXSOOdz6Y5On
f1WNlTxaXWy1cr3rMIAz27ulrL2reR3EGDwEvgFJ149+GOWEDmniv6DeM/TWcor8Yj249ytQ5HFl
J+3rlUTbqlB5EH1zTCrnZSpnn2tOhh3tRG8/TYbcu4bYLj0p1mahcyScglxkBs8DDntrvHvaMIDm
i1+flySIyxWOu1ncR9bQcGLK7TwE82PkKmDERBnPp9GSpEly14xcQGTk1Dad8dPypmfXr8Up6bKb
NKU4N8isxMkUS3v1IKZ3+WU1ivts6kRslQ1zIgZzd2Q0ZtyNR+DZ2C1iOBsxVdCVtAX/beOKT9tZ
2sFumr9W4XoaKJoz6HKuvGY5lIsgOVrG9lj0xf1A/WTFCV3XgmieifqnI5Zj6I6/t4GBx2WMqwiE
IU3bGSvAeZ+bv0PDeMtF+IhUcjBbNn4LDIVYdyJXfhIBeHWTXvLBPAkGVWk37/pyeK6NwKB5tezS
BdIpgSVNDOwdnMc+K89ZF538eJOQwQU88jw/ryU+lsaPobp0VQ3y3aO31fnmrl3SOAu9b/RcjrCW
3+mXRWmMBzbyoT4Fx87Mqte+suE34VVmviOVBpUmxP4Mc9wWglTaBPfyZv8ePeQ9FxqzffuULgtO
LVa2Y1K45K1Y96iedYTF2v/Z5dO9g4gVM5xHqwLDLtzdPUyuqP02U5Tus9F5SAylzDjGwXJUz7EU
X6ehime/udTES8Vanq3pdzAz0WndBYG7tzcUArtqR4Z7dgs4gGmWIQ/HXIBr8TSn7/xG2UQsXwTZ
5Km6GZi6m7OICXqhfEAi6i5c8blFBw4u0hFgl4F448wjRlyVdnoS9kCa6Hf668M2AKNaZXWIFog1
XRDdi67CKGe8gVfSPvFvvTPHBR/edO53rytjYwz+Lhl2SJqfEyMopVtcVmiLUxE9bWbLAW6DrHvz
6+JKio7WpWc2XVo7jXs/uQ9khcHH8ujbw7mMvK8J8J6ZlTcu62MtxhePuy0TdEGLpxLdiLrzvq5e
+s3oXZL58NzMIbOLtn0SzYQXqpSkRAKaad+i6OkecgvZxN7F0YMEyB4eOiCtBXOctJqPlm8yrzna
J7NZ49mrz2aVfCuTjiogma+0Ag42E5w7r7B4DFN6bpAhHWUWR3b3sjZHer93jCVjZxk9C9u8VJg3
Gqjx4xPZ9t8gB+xdr3mBxbZf7OLDdI27vBW3miIkge4QRByE6YNt9E/t1j4mRv3hOXiDw2+aFoBS
t6qvi99ge1Q/2iWwe9PfD8ZEJ/E5S5KHWtBeCK1Th7ZeZt6lofOYlcXz1qTviw+JsUbC0TRjDBMg
lJP7hjcCScwQPPpQybHIkCSkyZJGgEWGdA9ieFrts1E8RxKhudb6HmVetXPN4WVuo9sS4T1JEWL7
yN29NtaxdPKDNb076S8r/XKr62aXjf3BRsm+K93YfM1C/7kW8aM9/c2lL4k4tw5gAfTFL0m97srg
d+POcU25VorzNmDQPjKy5QQ7m8q1vQPTiTflcXU/ZP0+sl9NZx80D8n6YssfZvtkyoUO9IMw2PLD
egGoO7YpLXL0lJO1fC6CfJ83Kn6K/UytHFHejAVnXXOItjy2B/k6Ur+gbfnYLcFOmEjQzadhQMQt
uqH+2lvNLikzOr4oDLcZiRXmKVguWEP7iJa4ZEO3EN4CS+5cODLF9H0Q3gsaxbfeFcc4RTh5TG4h
b4hxvwPDWee0hd3hPm/Oj8UYz8skXzx/OfeBDZdt3s1uezPc8ioUpgolw7Cmu9BoTrX43UUrlTxW
N1FsMbiBxlMcZfIYBh+ubI+hoLNrjwe8YyAOFHgwPPROFsPWx/1q2m82hrE1bbGgOsi+3pvJU5rc
k8OfOwvNCLu4y9eTaW20L9qn0a0uiNEzTC+pGXEoh29by4tDwYjP004ioB7K4rosp85zDk1qtHtm
7cI4IvcCG+AUd095glY67gIX2ZSnjvaEYWEfEPYMdw53PiglRFpqFo+xvBpVN+89B3NTjjLzdDEz
ESfJ7waLYBVJEo5QZ9gH4c/FHvb21bLnfce4VVLQdmfkexgAoz3/x+j4lz5E9Ndh6kt+RcdhB3AF
gffRmkEUoNj42yld3weEWo3i4CQGarfmJVh+exQPqb0dvI0M1QrfswjujpccZNO/jVyiJdAFGiqT
nh6JadO/uPRaDKCfhRIFktEBP4IvwlxfpQmpJjLAkT159abtOhvLAeoIe4ySq9y7pjwbXZ5Ce2lX
lIYem2I8OkV3smSGDx9jMGF/qozzaE0feGXZOzvoSmT15ltilo+mY//wgTtMpz3L1eVwRtM94nhx
xJ4J2qRhHzlBfh3dpzYtfix9UdDmG+ji1sHXIoAiGS2WuVsof5ufrpkia8tIhGtzP2PwPkfNl6AY
r9bi7w27eN0yyvkBFpZl5U/21yqvYt942YYFkQnnYWLkLW4z+epa4kmac0Gt5/5sLOyL0wTrQ4/F
vPXF3WQGZ6fJX8b5frScfYoOsv+zxTfQNvDrrqy9HRSoPqqimrzGhy/Tosr/PjJdMk/UvTXWftWx
p+pei+ZvZ4LYvfofMvRjfGcdlqtxtoviWUyP04Y0KDi2XRVnuhRPqesC7JfQkHGLcqIni38afgSB
dyiIZ5E57tMbRIr7zClOPo++SLonYYLAASF1CPMV4YAyBRkIhLjviJF975Lx6m9NdvP76TqJFYAq
DW92SaZD1rRR5Hp4jQrrhb4L6kWl+bFBnIQJRNo21eP4nLtnizNojgpkDiyUSKVtElty6/tQLsDd
Quxzt5bkAakDVySupG/ivU1f0B8TqONlchUBf8rXKdjVQy3h6IcTsQPNydaP0muaIv9b1FZGr1d0
Z9tIjFdEl7YdshXLte2kePP9ajw5ZYhaqfquXxozfPP1OlWr6PfGYFPQlzVnEd9MMCSLt3qBO6X+
ygCKeWsdptE/fzhffzEzMcUTnd5jV23Fm49TCZN8S3nFYtSmsWQ5qFj5zV2fhN2u8G9yFfXXtY7K
K5uXkgxdjq/mPA7nULZLPCdle0m8wdgvk4e1Xzt4B/0jUtkswMGtT/oDFmphAgSEapyGqq9BTkDr
DdO66u86CulvZhB2/d0oh7BnVPtgOCC9D00iecc8HiGpjjaAmyCP6/d7arz5nDtkFMnHmqzfe5Or
Z1BXMSzbJrs4/WvpVy85Kp9sBwOZKhgbY7Cewd1m0da7dSLhn5DQncsf+Z1ldc9pDlMQlfyTP5Ul
R9Z0nHvv2ljDsQ5l7E7Oaxhszg4KKlA6qOC3HLIByGD2Pvc/Kb2v5lK/pmHS0RQlki6zIlAx+zUH
eASTNdDOOmGM/CvkpFX/obKFXxvYzhxOx85k0rdsA2+3HjJrZVKhHWjNSy62PKezPTMDZx+8uhJx
ODIZtVqPvb8ylLNg22wCZ6biS+T0x9HuD7UMz1mQvHS93aCyv12n5jEZl/lk0CGrjRxvXCFOwzZe
V7v6KzWPybjhSwQpIe37fWmO6EYxRo8VYwChbc+EANN/Gzq2jfUchfDx8/o+QG88T6+TbdC198VH
kAaQzSRUT7fP4noeJvgO28Na5B/EnGs0189O5bd7MJNU8bXo2hOjakCZjfku2t+ZS7RtmvTJgyZp
zszNTDhlNK1/DwoMU4NWwTiHltKOzpEgefdlyMkPpgeBYvkxmoDeThHdLeGj7eNAbXRPTTSwLJrt
NJhO7PYQX6QNSaoN5KnclmMHRB+Twg92txuahknlNfxVkx5EXU7NeelxJM6r8N50cQEuvK8FJNtu
htHVzAjx+HfSc+IVARWLmZTAHF7d7ikNfrZ8qGjdX6Dzu4XpqiwLzhS8X+q6Otq5lxyrwjgtAs2V
ueyQZszOtu3shwEuWrEycjE021cv9WJpdr9sOfCwA4b0a3K7WU67VGmWOC4bWnjQxPIUyI8DzR2L
hzmje+MlVXVonPZbw0F4gIL1ZKwx9KZDEpbo6Y3TrvLJbJIpKnaLpDDpX7ZV3DkGTKSlSxlbUWIm
/dXNkYqo89w64fNXGu5VzTvYdfOQjXaxQzulKuzo3vCJER30kXuahE9j9+z4TNV6q7cyaJexm2Hv
KFzUt/0NHKCMu9b2b5bRZvutMsLTYA3ZyaqZ7WvRJA9s2rZ2Xa5n0CmbSjKGsvTSDCiqXKIhGAhF
8ym00+6Kaua9pi0haabYYNt7klXVrQyNaZcIx8WUOJzvxZxcVyen/phkEgeFbT7AhPL36dYnHx30
kktlGeJmls7eI6PKTmVDWKgcr7ufx0ruZFjyf1i2874yWuPq0HKPU2rXXb8mrxscxpOw2u7cVfK2
rl1y66bgZoFAUbPRPoCV5pyGznRu9shEhBi7/Gjb9XROrXViBJv29BS63m5ugvfKa/KnaMKTXJjD
E5aDv4rUuo2Ou0DlIz+fsoy5wIpjMSvcZwy9DHhaznTWfLWpnJQmhrjpZzraxxyz27Zy5GFEyOrU
LdsKK47RI7NoGKAYNhtvye25CQ+Lklv95CrqVmbYoyw8MTVE2YCInmP8Xffhc70mPy1oriC7EF42
Yf5CB/KV3MSL9aNs4eQdVpCWJvyq4XVnbbBGCecvmoWscUbdAAqi2FRa40xRWGc3AHX2IeWHhf9Q
lolxSHwKRAcs4fNfMHsFuLM4B9/1SPPdsorzIvqYJ5c0Zesvk6IuTKPXH35UmshaOAhMNdX0iUya
GTiCYE70VE5bcs3Kim1YTLcpcs6lA53IbGC/mh26cj2/KYSUqam8vYTjRFNlYPwHAWvgTTeNzjLr
vlaBcRGR0R86Q840A0LcIKB2acyySnsirY0stmZnRSBMO7KdU1RDufBS+0yspn2h7hc/jF92XdS3
xXI/OW26v+Eby68gn6kLe5R9Mj5O/3Ld5NLtHt0b3GZv2us7x7B8H6Y0jDQ2qD/Z3kwDJHc66OvK
7dp4M8Vy7w0eC09RPcOInhPllX7AEBQqNWx1sJkEOWW2ZBKO1PQ/DSv9I6kFp3cLITdhEcxGU115
+MQdAU7JZcNQzWggwoaI3YjmYJnje9v65fuQmDDgq/55UhpkulPSOOZ5TlN5xErGG0V2WpYfQyfp
nsAD+iQFm3CFCWGF5V10k0Bh0swa0bVjsKFwC/cA//LZcGfyZ9V3Fbb4sKv+pBtYAQMKAMwmYF22
l1HNJlyKawBTLKbv0e7ywHxKqlAzoAy5ljE48UKYMvLiUqikNiBBmftvuqPTj9ZX1EBuedRVnz2e
gq1zymDX72y/f9fs5m17QSJww/M4uOhb1LC5LduInzFPOj5pMoBYuleQCF/3EOcKao1S3NJPTDiR
PM1Zd9C8Ld3j0IRUAeXVmVbc5xQxS3dgNJUFj554lT1FTGQeNLtet+AMOJuwUYEHA5qJe+yYqHEj
3Jtn76thRNhMKAKZftyaSpoE21lU28U3XH9XhcrHJoyOGtA3RmLgAsco9r00wgXDXnf9ZFD7jdXd
Mtq4uCh4XvcVhhDi9icd29h++0lWA3gZb1PUf5Jga5mjEGcw51CT3sFwyVvXjo0uYt927kUdUXFr
0gsRgs5IQvt4IoxQiPm7JS2DXaCaf3PDEiL/AhAP6/lYMQ6o23N62idRXaG6Ti+TyfnZhhUZhPrU
wXO+YLhDBFStDJDoaa96i5pbQk28x7l7fURRS2pCou4ILBRLnUcJm7ZwV8YWSSvg6b1eD2l7CFiA
MBrxZxbCOM1qSMjy7XafCgzL3vusb+POgp2uUXvfbAgE1WlGRGerTjIUxTmTKKjodSupMU76PSwj
HUmZveng4EcqrRvBqaXBqjPr85rKn/1ATYwTSruz+0dN65YTnRFFHGqX6rbha3ssO3FL55UxCYjc
e9uJzvr1lGB0cL2hc30ewo7d7zjMmPRU7BSvJWdfgv7oCODTiM4fEnaIz1h4E3p9+yxbYpHdC3Rx
5EqUIUx/dip1l65YGKVJz5pWGS39z3FjblA1f5soejNH7y3MgqNAnI+NR3FWBNPKnOECx3uFc6f4
ysnc9DTC+UweJV0LCD2qd1mv0CbNqpiOLgFFcQg/g6Ya4DA4icOBCfe8HMmNraxniqbe5wPBVgd5
V8qOieOgP+kFLzvO/S191J+eZEwOeVPBTHHuZ4d1AkG28+mnaNyPWfgGQ8nRvWae5vn6It2Zify+
+W4520NbtR8WoFUayW9NCikws2m0eFZ+Swrn1cEk+my6qLz0gvlIs20vHY3/T95oV6UUvP1R72+9
wUwyKAb9od2qNWQKSnqVzkxlPh4lud8o7Pugdug22O5fo/ALIOeK5kA7I7qnxwoGOOJ7iKs7HSU1
k1OHCb3Mc5ucK2FaCr2sB925T+lXxWPAvPhQBhvHbdDts+4+qWixDk5KEqcOJX95dH0UFtVszFT6
SkuMIsdhqBn9DURsdcgr6sqls690/FjC0K62cydT2nTIV9EwKOJ16u40o5cpVOtkD+5HqxL5ImQY
SXHnl8n6PSPNNUkgBun9cA1mvZN5/EuGCEYiAnB02dE7F5YMqDKkkzQs5M5alWlIpJxp0XhBQwk5
2o1Sgh4WkFuxeKfQKmmdqBvR219vQhMnqwXdK92eNtYTdJBzJJrmk9dcTe62a4Vn0r3Y4kGRQ/KM
JS5dluWiJjsS5+9q3E5yKLJPfqtjZUUsKgb8oduYUwTsznbjeX7XtFjdOtThQoc8/V5syL0HR6K7
oni5VSF+GpaN5KJKfnXv2vHhKdkftT8bF501YgyyPNgMAdDZDh70jei+nzoMfc++tKYJYyDNfvm+
R1c5zbCBSb6MioXSAX0vo2ju+75DI4fYmScpzHL89Xbw2nX41wcSxhPnVkRXvUnS/8PceSxHriTp
+onQBhUQm7tIhWQmtSqyNrBiCWit8fTzAezpw8JUMm3KZnE3badPNxNACI9w91+ogs4+8HlGG4Ki
pWDbkdKzySYcWzOd35EBLUO6o6NyH2TBlwZ6MK4cIac1YSSKBKeXLzlSoL23LN+DlGajczLIxaqV
2OxmlrPgEy41Hvgy2q283Lw45y5wnEKkl6nKHJpyP18pZ9RTl3ovgWh+zcfMHHXC2r6TQa2+nz40
uGs6WNFI7zYGqjLBECzlexh6lLn0VTramAiM5LlTVzrQgpeUKDqfavMMxj1odyP233Bfq1bz2Yu+
K0HeuOaWfv/PYVy71mZAfsgJS6qtZtntZ8y2NpE3jegr1BTsZeBXjo1NKX6i6E2EJhHolwMpE1k+
8JAqHcOdnulXU4w0Kw9eZQnzWg/52xlDllmA0b3wEFF+cI34tYVr4STs40IZ0v08VmHeDruody/m
jd5SQyNuApKCrIEKra+bGymNQEz29OZmdEjZk7f3XuP+m5+WtQ3yA83TDI+YMRxxNnlXleJG8YV7
iCY2ZRc0tiOH0EZQt9gpOVIO8FI3liYdu1C9R4TscQ5tMzVxJpXMp0ssagq9N9FEVpihA1bORIOl
+mGGGAXJZgJSAYS1nyjwxuN1z6jv5tN5LBsqxXK/DiDz1SaxRk9UG24QSw9YIJI0uAvOOwwsTL5V
vze4hzieGzxrUnihtCHVtdjKVqmmp+t5ZcwYA3NieviaTZyaBtiIGRXZ7G7DatKG4sQAcfo4ttx2
giq8ryL/Sc82/RhRoplIVlofQsxMXGw/cH4MBvemmFB2E6Rgvi5Y8CImYF9f4WvYxk98qXsQunEh
RP9YjSG6vQqvabjVl4GsW20mdDkYskSVwP94jq4WqtOWwMSk7LtWa/Wd2bkTMYEo6VngElPLu4Yv
u7UVgLGdGtQsgh8zLmgGx84DYrbuJcUa6kzRy9g13V5FHnKXT6kGaKjLQMekT5ngTzNVY15oM7t3
RhzZKpSPxMR61Otj99UbASGXowO/mt5W2fyccTKNP9GmXJCBmpz6TqHJt4ZJ9TQUPq2C0kAhz7wq
XNZqJqtOlWeX0SAH2zA0NtV0O5w+WatRMEnb+p0LUtdEQq8wHwVMacd0a7QPGW/dbp7bytjPZ9q0
SWbYx3xLSr1HfcyIYUopwWn9Oq+M+WowD8J80a6nrG3eaUMm7q1JEXX+kelIoKpHZdp+5x9i+fPL
yLOX+bBwB6rwA+qzflsoe04oTIimoFZOlc7Rmk4CmbSl7DeybRwKs36QFd9BSkNsW66TZSojXVQ2
v6SMayguE0Bo3MbpujiHyhtWOxoBbGFAVxP75D2CTcQ8q0EVrYnHoyTj6NMMmHdNd7q2pC2uToOV
MFjvF/uuRy6vQRM4CIfbOQ+wI12suyJFBm1C1M0xPDSTYFvU79e+KmiuMOqtgH/CxIHOfkmChydC
cu1O8Po5g9TVEJsTWlKGMdEqGzlYz+TOTjHuLDt9yaL6kjqAM59ptBtfCmyBXSFIIRF5naND3eCk
Nc2cmnT3iMPuNaUw2afsrBlSM6Hu7THTAY9qP+d71Rx25ntEWBv2xkjr66yi8TDQIJ+A1DO2aUTw
ygLhhx4Gbz+DcwUksCQltZwX8Ixiq9uJdyUXxzmvnRf8fIClmXeLaDamd/JzYHf5enye/6gbJ3Yk
vsHrPtbfAwL6FY1bp9unopeQMJzWT5ST7lKBdSItcdxWc5EOthRkXuQvnWv9mk8NmAj4gyj0MSwp
2c6Z+wz0c+Xk1rXTr2MKkDKoa/uWNoinPb0D4eQE0Zd8vAqM+p4ln0/KROVEAZRJHud5HCID/ClU
lHY4clOR3pN8tzW5UQNJmscu6HZN1tyZE5yraSRYKiklLCXdzgtjRjsppXtQI0AF/vCCzjGxBGrR
vtH8u3TKi9S4kldhHB3nT0Vr5lGLw2fDr/y1nNM9m5+VhbGMZ5Qhr8uJKtRX/Mw8020t/yolm9SZ
mvUc+ud/Xdj4+mWhiSXZXkxhUJKkcCO1+osUHqVOLg5zxBR9DOctcMJRVneuTsGxyYBLzPQ1ncA5
hYp5sqZ/CKdcoJ+QqXmyDjp6XqXuPST9OL6HC1kFfUqv452tNZ92zRBn1CGiXxQkr0DzpBeyoRzm
gZuvkkMDcXny12pjVce/drriMLKeJFETByQKNJLY6/aY5wA9QQ5Jxw5KDUHwCsbf48gWYCYs4qWb
9cNOah8wlAPaHKfhthattNPb/NFr8+LoWsq9NcrNv7lkZJTkLU2FvdzciOGqOcfxedHP7xeK3OOa
SIJiRTq1KL96cfNtYg8Uw1O9IcPRf3pj9FrErnIfdI7X2+17FiWM7K4fw0NsGUDzJkGIDpQSaR58
l6jUKw7WOF4JLg4GwCna8i5ieA3eKuaY1Bhjr0a/fh3rGFSDMeZ0ueuN7KMA03s0Nqz8fqafkip0
RxFTXJ0ny5CAyyhVTqZOnJ55/E04xS/buol082o+byGskPbPPAdYgJ0er8tReyz04Mmv1F++LI5z
GJ9zZnMIAB0GQAvm8JGZaoKj8XiMQ6J3ZPEVMLE8uonSbSmo80hRfid0JiROZfoBOeckzq/zYdAX
9Ng5eTGC7U0kvUPOGG1bpzCczPwZFXCxRbkUK09+2Wso+ST0Nef7mGm1B8umtC/AcPTcy/eobgNw
bat7BA8fKFMxNOSrsdu4N/UE+SqifG9rLeQ2GlRJkVYXIaWxkbO4QmVwo8XAk9QIFgzaZcamiWx8
ybuSWrPfOArCJjsTbY8NAv4HAa5g1cRNvCuRauo6Wqaa1eZgbSnyqaaRbFWzuo3zAkl0zfsm9bq5
q1Qq/amJezanQNKFb67rdhs4eK+mKPciVZNDCwamKVCEiKQIMfcS/yr5SMpFuLNCd0On9MbL1KdO
8iPHj0Las8laLsMCVdTac0KN7SUZotkoetNsigGl+KYDEGCWKxdI9FA0xbEAKmak0QEviwJQfkvP
GhB5I0UexV04hJrlHa0hhOANU/ve8gzzIhzLn103uAAAoK13VXD0PZQA0X91o0baIoK+HYOeJpaW
4SrNSly7KUyAGka3Cp19TUEqGKP8ss0m6ZIov60SG7E0FevM0Ns2nVxf4f+ONKIrwH2IOzC6CYk/
1aU+rdV1TYKxUQbCpN9fW37v75WLoiySzTBKByNjVbe+9sB+8KpfdZB+90t2Sav0+lHr9Nu6L15G
V5a3bQdzd/6PnApMVuVEYVXKdtgj3VJhomDdaL/GAYxhlI8bTeqLC9eUd0mlgLMLuHQ3JlKzPlNb
JTCoGBmMG9IOsranNhd9Srbo5yHnrbg1dOuhErkJZQydqJH+eN12X4oquUwFxSHVrKVNpUovuekh
0iLyflvC6/BNq/lq2cU326vyXWmmwJti7nqjTZOliWAjh028r2wVHSraUnTdKDlo4E66zH+yB5RN
LJAhlJjV2ygNx5Wm+Te57mIIXiB3YErG2upz6J9TPkf76Ztnene0xEEDDuCJ0yp5APr/A9bOJrbh
vJZReSwtP9jastSBgEZczari56JvWvKFsF+59dFPWuqFjU27WeC2XjvhVd2jjxCSZ2+1UI/2fjn9
XRFoU4/EweSi3vHH+IopEvhXG25D38WvJBvYljblM0a/q7GDm19mLzotnR04PVwjYM5I9oPm/TAB
U1zmoQZ80OqPZlfZz436zS60H6LHktz3grdA7tWrAIKCOrr+9XOQjuPRhVxSAb1GhYXSFn5Dm9oi
9/Z6H5ABiUtEux200YXfk7+Npmo7qek/NHQB0FEoNp3ZMvqKin5zptlw5gd8Z0tzW4N3TNHkuNDz
EIUAiG1dqbSroVDaKwVGcAemOwoVvMp94OK2nl6auf7SU8M5pi1sqrqiRYJOE+44bvjdjqXgQk9q
62Bq3U0zdgg5cosCEELK0WXfklz11mpBGU+OaCz72S+0AuPdZFNBbSw89kXLZwQDRt4DBBVpim1k
m9C2rRTFHrBaU1aAsDFoRs+CPBIhd6ZZaLGHYksVQ91Wonl2+0I4lYGiBlzCLSIe7qVFjUj3zQKd
7fyJUpyj6UBvDQHIP3FVA4KW7zmN1VVXITV6qdKGg2EmNZgwOvcy1Y4DJg7btmUVEtzAWETHKpDj
FaB4FV3lFhSPYCByG0OJSkrg1kyZkVnoZ8i6C1eECeGvUWwBmiTrimUq+sR6+4DwT1kzHYeMscFg
1sbUQ+Kl9Edd9AhKzAj6qe4ATQ8BfqPZ0WnpNr2qNrvP4dnwLZfobN5jqqfpBo2aSSX49/ewfTro
8YieRzllnEl0pYZEBLnzX7IAPOWUe8xsLGQAYVZWtAPShi4SBRrRwRVuvchfd0KhqgQQaKKuzf/v
sVcuAIM9SxZ4Z93/IUkFwmwi+prIo7+Kwc3jVhqZ2wpkl9q9umaGSsFAm6H0XCSQ8nuj4WgBe9l4
V57Bzao2M8quUr+id3E913SU0Du2+N5fe+0+COvh2kMZI8Cb71ijVBUM8r5t0GTppU4ACwvEQXGH
p0aRqVeltrkJTYm/4JCZc7b5OhEWVIc6Wl3zvSKYOJp29zaYiNgpYnjuEy7k3msqJO+dW9BOHd8s
De97KfVI9KzV/GIcu881J+1Ky7TXHiL9O+0Yk724grDzXv2XKML2OqIz0y2yV2oZorZKszkY7osO
kYWpvhBObaP5itcMvT+RkmjxWpzpU74zaJHYaIW8U2T5J0ysyyAKdykSNh2cMYd/AfdNCd3dfMMK
XXhkcNje5cIMSxOOeTmXeubrVh54j8KvXuNUv5s7RfPNPMjbtyFTvk1ce5RHfkrefs5CSTD661nF
CwSSTdzazMUwyTW5+pnvKihz1dHz915+mclwDeZS5NR2qKau3XxRnxm48sQF6bJjTjI9Z8VzzXB+
WmhchnpJgb7cUzLI6i64nokKs6DV/NqV0W3DUpBoUf+iGalfz+/XmN6bGHTI6lwwJ9WtiqT0zPb9
H0pzbF8TnTssrPGr1MDO/r5t3NQMOIpaqpaZSWFn2rHq5E9ZIudoA8vvTVCn76o/orkf6om4PbF3
6OGT9Nb6vdrk49Y33cd56eVje7QFPtXvUhOUh0zC7UpM222qrdZ2x/mJT0hSb2cBK3SrzrHQF0K5
U0jSJ+oIDA5UXnRdTHTmDyGpxpqtMURCJXCS9opiOIC+YtxKHFs70XHtiHSsLWe5kioVTtfDJqsV
/TZyOSnnor40qE8VpdTN51FKm0bzNwoJ4Ummo0acsnQVLsnvb2bGWdr6UWdsPDd70tEbGqe+j40I
JJSPfAd3vscUe2LFgmmeCa1hiEBNNOnIMTNz1SLN6NNC2L5IPFgI8a+JoDlH2vnqP5cXc7O66/xQ
AzVLJWwuJs21B0VAT7Aibu2I870bCf+faEf+piT5iNpLlvyuJ/m7JOX/uwq+k4dnv+rl/+s3Tcr/
P0Qo55PotArl1bf4G2Xx32Qo5z9516GECf4v1VQ03ZRRorRZrf+tQ2kjNqnLhimbJrQ5fGD/0aE0
/6WZiiAeqoBnMAiciO//1qGU/2UJdrJtA/vH40pG4/R/I0T5OxdLIiSYaFPo1oK2h+RGkNiaqBxu
gXcjV3ddSZ5tW5whVf1+Zv/z8wtifpVb9ZiSuDi9ESHiiEwFXhgKLVM53AEaOXy+66aT/59N989T
FjeCDM953QsgUY+BcKDRYrRg337+07/rdP7z0wtllaguU70D/onK1SPOAdsq+hk3t0beH0fzWm7O
OeucmoZFIDN1oK2+UdSOwRi5SbH18Zka0nL7+VdMs/mnAVpc3Wy/0EJf4+ddGswIzIJ5vLK7mvOe
5fyfJX/7/lMflWhOvf/icLGNWNexNq4de0TqgWuBqhkTsPJMWD3x/uaCKTj4umtaaLU5wG6gsCAE
hseFhVa2HRSYGcMN+vwz1BMraek90Y6mruY2SlHdGo4X4I1yk/5IX6NtsO1BkwMaXDeX7vcGMTDg
AfBxdskGPOvK3BhnpurESC4FYZPc1dWgrCqn8PUvoVS9mpmBTFR/hrB7aiQX+90HweQD4kOIVEdV
rw29mwLu16bqlZcmas5smlMPmb7tw7Hsd008ZCiAOLJNLyanFjzKwJeeLTf6y89Y7PjK8z04mE2F
1AscIZR7KoP7bCpvE8k7NxG/H+X/2fpLUSUAb1qfZgxVXkuquQK57WHqjXURzTLTPdJCUX9Ffqjf
KFUR7qtijDetItM8V7rxUJFUNqtU8cRLg/vfq6c0NCPHSKbRkciHsEo8TDyC3Pw2dIP9YNeZvJN6
I3ySq4xmCFCPWETFplfsFg1Q8hsPt4BdWUSxE6B3cAgqCzB8K8XqRVO1BdXRBKwDXfCLqKkDcogx
WY9yKu4Cv2xvwF35B6/r+x9QOlFE7EA+ovGQq+ajJDDt0qA7X6HhAM+GGk31TDdtvC1IpZ4/31cn
FoSx2L9FJdR07PvKUUW2iixrXXdPYWYin3H8/AEn9q2x0OfBuNGMTKr9TqNk5Vqp4N2ALr7+/Men
t/xD9JwT0g/LGdCtWyXw0hxNM37Ygf/TT8errAx+RpL5ra2qJxcPYt3Onz5/3InBMhdngdxGQ0la
XznwtNZ+/7Ovf2r6XWyccx0+9fuLwyBDQtMH9145pfsmCbxy3Guk6JDgDNaff8CJyTAXh0GVKAkc
BjZnblv3RpBeNWF4blOemIrpmz5MRUVBxu5bDoKxgRIvKWubPia+l5+/+ImRWfpuoHlvpY3PjreQ
JDPNEecHyDEFdiH0vj5/xImxMaZ//+ED+oomZdOGhMbCLY4Zbf2dBA3+zDZY1Gr+E7OMxXVFlVJk
LgqPpTqOxjZLDbHj1umChwKv1TUZtlG2TIGphIxNTV5z9KAy73W7MM6coOLEBC0WbzQgqhG6WeX4
ibjyzXqPost2zOy/u2cYi7UbNF0EJYT5T2AWVGP2pfTd77IvnzFzPjU7i5UbUtbWzXgAT2dk2xbB
kMaKz2yKEzdhsQiBFNTGsRYoKulw61ywzCNmwvioUCkawRz81epaukMnVY/qZESc7WkYQ8MrwzMD
c2JniOmrPixbN5GjBhfjyjFS9VhHrwnMSo/O8KCdWTenhmexsfNe05NBA92M+i11/voiaz26cdLX
Jk6n8umZDXJigsW0bD98hwF/VPgFy7NICkRQvfIRYYfszOifWPtisbcVT+K0NqPKiSrjSh7Thx4w
HTJ16ZnYcWoSFps7RhA8hArDy3vFpak2R7f0JzMVWNxl9PD5Cjr1DYv9G9MMb3ybg9TN3oqIfmn/
SuZwZoBOfcBy92o5IFuZgxQxEJpXqhP46S2sedj91XuRgvrCn40VTk3wYgdD20xxkWKbcaExUBxM
leHM6J8YGX2xgQcrVAsTdVBHRSFMV47MNcZ456Q8T7z3UmBQR0YDJ1yGBqw+KVqdOkZl/Ph8ThfG
sv85FWaflA+r3ouaEjNOXr3uIrSpZTEMm5am/rb24U9LPZbdWhXHb25cRfuoTGTscnOaq7aMbeM4
tg+4LsvfBqv1jnUIvrpuPeMwegZK0ImVgE1T2iPyDuplJSDfBROf8fM3P7FgZp/LDy8+BH5UG4Jw
X6UKyvYgoeX0WzuEPgXJ+u9C21KXsym7UnWHsXbS4YtkYOs1bjvoHHSSziycUx+xCAuR2qOHYXW1
I6ENEZXXSHZuoiHcWtB/Ph+mU0tzERjSvrP0UOMT3C6wXrAEVg61kdr3PZKCvz5/xKn1uYgLMCFk
xU14BNgS+iFCL+xvmt0lm89//tQYLSJDaluxrqDM5HTmsVWGVdFU2HKhVRNGu8+fcOoDFoGBynup
xH1YO6ZaPSS52IRye+anT7y8togMZThkEXRRijcS9MDk2sA0d1TYHCC9Pn/5ExOsLdIbvVE62D8e
Swh1/MF3N5wsKwU1wc9//sThuyxWW2mGznEa1E5Rvin4Vg31q9bjRem+dObj54849QXT2H3YyVWs
J1Wb59TRenQ+kN9Iwux21IuHz39+Gog/pGja9NgPPz9KQatVdYKMYtQNX9wkUvZuGdnPMtp/+xzV
N7w5cMjw7Kw9c9CcmvRpnX14YoigJGbWwA41z38zgEutDFcgLekhW1TQBvz8u07NzGJnKzAgBts0
KictlVUg08I0vhm5vQlFv676M59yYmvMbj4fPgUTOAAHqs29Qi2HVVmnX+2yO9d/OjVOi52dpzAR
i5pxCrLnVgfz6u775uvolWe2xqnfX+zrPtM0XcT8vuQjjSHrqaOW1Q2CKBeF0v3d5VRdbPCCvEl3
02kW6heV43kA/NfIt9X4KwVU8PlMn5iEuX33YRKM2AMnKfMMivC00YLmzTdl5/PfPrH51Gl1ffht
beyA/07vH2Y3vmGvUcZc2/LL5z9+Yomqi53t4wqU6DaxqTIRmayQrFOeLRwUAmEgr/D0dw9Z7O84
bBWjsylgCzN3tDR3AOu8lT0M8aFNv3UjAKjPH3RqqBbb2teiPspitXKGzt2A30GGNt6opnnm50/N
8mI/mzVSFZVMuyXMBP6C3UWGZPbfvfnihKYc6uOtRyWqxopDGSZ2X7nNITB9/vOnSgvqYiNLrd0C
h5fJjaM6fGnbuNiEcYkunFSoD8BbN6IcgUP5mJ3cKnFYHZKQ6dFktzizQ6bd9ocYv2xgS8jv50HK
1Gj2Sv9mDhuQfrANoTEAhsJC4PPvPDFDymKvD36QS2XITUQ3M+ugNvCeGrdTz4ziieWlTOfXh50o
QMbEks/89wiiJKHxK0qlh8Js7v/u5Rcb3VbRO4PbRXXfU687knYUCAbjzLuf2OjKYqMH+KoOtkFx
xAqV3aC9cG6g40vyBqTO6qszO+REPJ9b/h9GSOka1R5yq3DqMnK3Bqk0rnamvq87qf5ReK105msW
2uH/SYqUaQF8eNDYQfUNx6BwfFFcZDqcFQnC3CAfB0/ahSh22kH8xUQCLqHbA0IM9dHyxS7OBLSF
BcI/j19EAtxL41GFy+XIdVSM+0yNQohuZYsrZmZ7KF/AnhKrJvHElabnuIem6pigSze5oemy9QJS
MnpF1Aev4wFiOzZ/6m2Dq8BNUgzJdpDl+sBSJpVMYq6L0UR70JHS1LUC4l8gIdNSSiD3Q9XeSmPZ
P+PojFOM0eI7BD30GbkXwJCdPT7nheo78pAg8/L5Ip3W+h/28dI6IMXafPT9HspPBgIryMqnIR0O
gMz36RDdjl1/lfvZ3yV3czD7MMm5SKQCd83SCYLaQF1H+gUf8Q5u1K+68r5+/j2n9sXiBuKqNfiR
2i+dXgTdqsiJRrrwk1USq3sQyLQHFTM6M3bKiYfJi/AEG6bTrUBO4Wm9hRMq0RIAHrFmlnVUAsmL
MVkemLqkAkiGaLpvm+uup2DhQVGIBYJpOc7c1ZlNdCKczaLAH4YXIqyLxyAGYOgaw7rXsBVPJah0
nYqw3ueje/KLFzGtCU3fb2IldZKkltBYjpX9YKuI8FiGdlv1XbCDBFpuq1LSN2EIjV5Y8rhv8xjH
OLmPdloH8ieKYzS6dUv9oqr8k90ZpnPm/aYN+4flLC/Coq+XuZaEBX05pN+dKmrNH7iqlc+G4fYb
N/XDfSb3OaQOnB1RKA+hBvda6BiZgJ/CVk9XGrpKZ0brRPSUp4n6MCEj5qAe4D2Uj/QA3kax1UyZ
YtWwitRvZ75XPfG9i7gZyBpUchCYjiwAeq5zPeizlVR47veQO+aNZFcSkEpFVn4AR9bIJ5WJYqsN
GoqVso7rQVuVZxKXU5thEUN9jPKqtEVX0k+ym6FT9mmYXnS5jySj8pgS8j7/5FOPmUbiw6C6ZQe/
Lh9VKn+mRu1SSq5CCXXFzkKPnS+VUQJXanX7d09b3LMSNY+qIYRdGOZaD0Qdf/G27/LLRIEBbaZm
O1lBmf2Z3uY0a39avYvgJewhA7eBtjzMv2oPkhz/otw6E33ns/R//rpmL6JVGdduLsmh5rSZja4k
kIB940ko2YWFpqx1CWcL5H7Sh6IAF91ranrwpSbjctRJ29hN3a2aI61IKd09V2f98+EDHfb3uawR
B0wHjHOdlBewvUtZlX4BNV0ZQ7dWwviFptzn03jqQYuwpVVy6nV2rNGJC6+N7EEbo7XAfQEVATQe
bHkjpOjMlfXP61OzFxFIwJhGzsjTHGzbdgHqgUkmdqj7AY6vr/vsrzabZi9CS5W4JZ61huq4fkhd
Xe8lPEGMbNXX4avmN2+dUrtntsCfF6VmL0KMpo6Qkiq0nPQcfkpgy0hbWuru84k59eOLoFGjetT5
ta86iG0E97GHJqMNPuEvR2kRK3x8IWspobVhBna/G4Eq3fqVXV4YhWvftX1hPmk94pGff8qpiV+E
CgpORQJlIaZfDc+Uel1uFxiKasGTIox2r6ei7HDSEsrm8+edgEcBXP9990wS4NiW552Dvcurp+b3
QP5x63ykxoNtRuyURXqjdcOFmVe7NNO3ORJfY9DsVNP7xWZYa7DBMzyUx0KbBH/ZdvCjaKc0CXIW
XeyIIjoTehZA3P++X2tLcfnY0v0EM7MWGxjGAWvavDDQHtNLPF9R+G01CRnWvkWdtNmk5oiqkkby
mhbAiAqpfcG/7UcdaIaHQHOAOJGBHE7tJiFaLeVk7+mFBVJAQbV3ufpsTGFHm4SSwdaVjMSpXTW8
LBAGea6l3n1AHkHcaHkYoKYUMUVnZkOZRv0P0XXCjX48l7pqSEbfxU1IljVMPCJ14Iprhx3w/ARl
wrWobOtKNHr3IFvAkbc+Kc93Ueo4n32+Hk6sP2v69x8ORk0YXmwoqOe24I03YVdlxx4vdnUlxe6P
MW2GJ9keMaP8/Gl/vtvQDfv9aa7egbEy+9Tx6/4QSOqOa+GT5JsXep3efP6Ik0O6CHKhHgS9JuSa
GlPrdG31pMT5LghLa13hgCOrrrrGQj2DQzTcJlLz4/PHnjgrrClUfRjHQlJ1o6zlxkk0/OHsLMgu
pHEQa7mVJcfsffm6kb34Hjn9/sxYTr/8p6WzCIJxK+Q0ciFmRp74ppmD+VIF3bli3TRYf/rxRQyU
pErLa0OqnRw5EygFZl7iXi/L1x4+lPefD9mpxbAIfXGXpX0kuXM/qrxCDsG/CkTmycB1bPtKJD06
On/3pEXMy0KZrppPjoN4FYfGUA073Rfhq6AicS+8QTmzmU6M2hLjmkoiMIy0pX5tGjDoRrwlBh3r
qwYZljOfcqKGh5rR7wutUpBrqRqA0mVbZepaD7cxzXL4wkGP/aIvra0hCXdcyfbkswcr/4LTrTgT
rk4suSXyiZRYFKLPWzx7/PyxFegCDa1R7j+fJQLLiSWxxO6a0iQFDX7aAZRZ/PRqY7xJFG+ixqIv
u8MgM7rwcuE/qlZubgGBFBsRpv2uziTzWksxZ4QHj0vwyh4mRVZjKynKQ++lux6LLrf7Ho3xLkcm
3pBzvLar5C11jU2fYcfX5dumlo6VH/5oquEychNHC8tdluprMdTQ6AMcLiBeWal3CD2BmDT1HcW+
NYNuq+ViFdf+T0MjYctzd+2SoNfaZNWL0PSAVDzSg0E/HnJo3KafXnHerKTmJYT05RluCyHVXoWZ
euG58PpD8epnpMYipltUPRl2vhlz80fSyJdI5UDvwSZc7uNVB9YPMR4EW6HxD/LP0HiSMsRnNelg
DsrGjtt9PKE0p0Il1gqivo+xPFvJlVKvQrjgdZEd1XF8RLlil4zqDch+JA4OsfuWaMqtLbpXvcq/
99lNy5knpyXGHrdd/Et3fwRjtmIm0HsiMW4UBLURpVNxaECvdo1YEiekvi+98hIZ6Z+phJcG0u2j
ZB+EuzeUAvFGp1YjhOgfq9Sk+lFskuguCl4k3NWV5Cauw8co051qREFffdRcGMD4Hmd5sx6U1wBI
Xx5WwE6NXVGkF8Juho3I9FWdo+rOMS9l1lp0117fvpTJQ9n8SDrSXC8iBanhNeH7MNrWNej/YlXG
/aEoG6rt3UWHWKitXXoDqnKD178kmMwjF1U/+fZLakNJiMaNOn6N1egWE4Kk+5qE7tqKb/wA5XM9
kDaJ5wy1bu85q69qg6aGQN2+RzlUR1VqROUPnUNscO/KON0UyGny32pXXKoK1VicYTcJqq+qB4n+
Ko5fsA3ayIiosMQmISJtl7mPenOfyuGdSyQmVed5CKb5+l6ym31i9re4WdxBQr8p7eyysNw1mbux
yhrqR1Id7gQaKG1VXEj2W8b/2Ovtpd75t7b1q0YQQnQqyvSILxrKxI4Gq66v9VwBOk+dJQg2kxFM
gqgD+j8Up+DxW07eUM807OEwCvcVJDL1g4o/qNRVa/0suYehxUIskptHBYANZnkILafc0oS30qUf
Y27tuI9hdEZpLb8vIPHZhbzPSqFT5qAAlIvwqMgDt0xzpbi+49sVfG791m/snRhTVFIfa1NBrUmk
SIrRpcqyn5SVVtLwtTGtGzm/w72jRn1xFQ83uTlumg4RjDo/9tjM9GC73BgxFR8VTBZZDX/RS4mj
r3WvX6aQvCKt2cco+I+oJyg5DgTJl1Irb9DyeFU6nEmA3QMPG26N4rqOsD+O4JDWrJP4G7YaR9YT
Tjz2wVTDQ1gm2JFZu3REiRkXwJKp9tRqnWjeQRjiDU89AhmFnvLaFG8xsseSADjevvlDssskbRdM
0igh4nxK8mj63Z3aQGmQ6ApE/qaTGfZWR4BAfB9TESCMWa5kqhq4ZYLyW9XaU44KhczWaMSbEWBt
8OqrNWJ12cbI+WM0cpCmDHYj4ojor7l3QjK9dT8UiMHjgFFku9Z+nYR+ZCv80npX5QjOvOd78WvH
pVBv4TjiJLZHkW2PGtomkou9yF4wqjn2nuWI5BURdbTMy5+oLe6NITh0FpVOF1JcbbmHenhBAdSJ
fQd1iqPX38hj+1gWV2kJ4Tu/kjoX4yg6wv6kjaAeUtNGQC+9klUZ/X1tjcHADUiitUvqkXYwQhNv
HSEw7qvlTiONCurqRhrk7Zhf2xYZjP7aT9zquFq5+s8c91CZm6GU/ejj2wpheMVMn73oRfeUtZFh
V2PBNoyGjRv7iHI1+yHIj0bdHHxZ27WTQAgulL2IkXT7idXWyrC+ZWH6nMfqVY/cRO51l0PBlCDB
dMj9dB03DZLGDVtSXaGbsiFOOAVxI9XiG7covylptFN9VndTdwT3/kqaBN1V62h00YVLlUWLTDzc
VXXtI49i9gY013Dt2+7XIXxMKmMtB+hEozCSF/36vwg7k+U4mWjdPhER9CTT6luVGpdka0LIln4y
6UkgaZ7+rjrDG3HizGVbroJs9v72WjLgIhb1P37hYyfy18xZoEvv1qHmMKri7dJNq8z7wNdzlMh3
B7d+NjbN0rTbiuLM9MFWJAwf4Koc+HLaIlu3HuOL7Zc7fJVFtpNzvm4xbD8QcNyodo0Nvd65piX/
dK7+5Vi9MvuX2wR2iX8iY2LJFrHGeDGoYRXa1Xh2BOyz1RhkVN501ifniNQWNPm6Tp4aaGpPTSXs
TbOkj2l/EwTchGX5A2PdfnO7qdwkbtW85nadwpjnf0CCMlvWwzJ1Zyq3w2WyOlDnQZOMr6VMs+sg
Z+cIU4TRLAefySnnOoV9t3PlSTlhWa5m7D9m7c8KJrUONOiuzsSErB1nOw0i2sRVrg60ZiOMM9y/
/stUFh+LHqLJY4x+wOqUqVGgSXXCY2wH72kfiQscju7W4CgJV0ER1b/kVH0NyjpkLXSrqTzq1CrO
2oNhhvy0ap/nugSGR+VwbzjAbFOC8ls/EvaK9MXfspnucywf215ttk2qj23h/TUUos+hx/dQu6xM
tWJKZyH43GX/AQB78nWyjpz6sEQdimOHOLzqdsaq63uW2hcT4Gmh5UySECxalo7bpVK/06Tgztzl
Yw9HHgijGssnPY03d8aONwW+/ZQt2dv0SMgwdHJxkYvkYE7OdYSeIGjxyTiIjxjsIt+defYf4obb
umhRmCLZymOB5qdG8MLs4D2YUWzk2Tiec4HxPsb5UjkscPA37qCXP5SO7WPlVNa6RV5VChAf9HV5
u1T+ujTmw3Gdoyr6t0H4F6aMj14dWTsyr7+VqLfTUkfA2cCR9hn9v3aasB257QOPJ1dOpoEU0dpm
hCZ7HYHs531/qBksjurqqc3jAyzxTTPYH6at1HrmLO2Q5lhjqz3Hy/xROTRKlBS/+8jERyntt0i0
RwazSgZ+kE8BUG2dYOUxH69kfxZdcK4WACUFqIC2g/3gtPOn6ieI8S1tvh5GvgQLiDLAPlipu6Lk
ck+WGKZIEHwz9ZNsqHvGrFMN2KfK1GTTDOxHDqQawSnQsn+gmpa1UL06yMpEKLmRFufwK5Kc7bEX
+IfcuOEIayULZx+TeVJug2FQ5Y52tlu9Dl0RYQ0QPncVhHRsW0D5d3Y4uuD7ZTf/ir20+oDaoJuz
k4A93gMIKBP+tJ/9RF7dABKIURIUseW82Mi/zr5oOJx5DYhbzstQTVYDhMO/UYILZTI1QJ4wXYqW
19aEHvAhS+yyvLQvDw7jtIqzDDDT6PVX4SwcKDvhvvZQ2MCMBfHa4S9Y877k3i5KxNhAQljGL+zl
FIJNNvczaClGt10B5TLM8+VOziGEMz2OsV5ny4LAV3esLcLubLWLpZ2fHiP369FT/Tl3k5BmmIKT
zTKLnv3MOFzRbNvc0pR/+dTMPz8fM7kXyIT2KE5FvivE4myhIi6XoC1sdtGgR2xUorHiA0kp+Qdm
yngMKT7wsyFetnwstzlOrms2FOog5DC8jlbH5xiNYROe/CqCPMlYPL4xnOJ4ccegEM4q9lv0zzGq
UA+0O9t73iYQWEAK1afBc/P+aCZmINbeLKEvSZya9U6l01LtHw4T/KyJ/RMVdv3WsPwEm3juM7Vr
3KSlge5ZMIKWNIAsXXGRVYfZJLAWqiyIblxnmQpVnGA4aJRee2HETKw0+9MDlY1BeoVZYwb2knMh
XUWytd7TqnGfOmRUL6b3na9+aAkVzRbh4s6xy9cg8Jb2VJYxPEMUjnzkMEH75zBx+oPP87yPuVud
gzTCteKjKTyZyF84FDtDfJZ0bA9eoLO7aBJxg7TSAaObp9eGLwJntu9PL6Q4B2sdlkl9q+swvgWD
dPYwa+xtEw/dQfQOx58ATZ3fRe2Vic1iU02TeVPagS/iL/bLmHLheBjQg10JmmQ/p7M+0c9U5zJ0
CdHabWHthNDhz5g52WuFGelJpbL8O1mwrmo6a/yfXFjA7uM4iYVQy33cSAifPgA1AgF9t4vokOzL
JA1Y9dX8lAS+Pi8S202Ir2an7Sgmrhb4iAlpUZ9x3lCrhN+CHhyk1Jj5gEKrrc6zo8hEmmFfc8BR
tbk51bKt3oYc4mZajekuK8MC7kw6/kohQu/045ga2DnXZYh31X+cb4rNUHZ/52JoMMb1z5OoJcd6
QmCBNQznOfROOEVZKHp8zQwjhRI6YeElM3Aq7HJ2o/5z5uaaB4v8zILxa4kS7pQ2jRKpk1c4Mi3X
z/YPIbAUhcOS7sawv9u5rGFiFahgeYLhRMUJX1FvVs3i21uIdACbGv2RAejDMFW9W0y7H7pkCOg9
hZxPbOdYd6G3H/QDJioXtRGtm+9K5vsSL5jOCfCzdSvs9FpHSq6zdvGYaVU/bcKqlIXyAyQo89pj
Vl8DbOfkS2EWtjhJbrly1EX0ySNABjbDxG686UbMfaU1TxuTDtbG0ZzE+2Z+G+NAf8cRggVLUB2e
Zl888RLOG4WAdg2NKl33VTS8TY1QxxjR7qFeerFe0khA4vLCbWRnyWtCGuvsdxIE+cin4hUVqLI6
/KgHbZParpJ1BlHtT5K61joN3GXnNZ3auRUj8xVXwZzY07qeBUw+TtqDzy3UDSyBcDJAp406HS2O
Vf0yEilbn83unnEXZGDmoeyCRXlSpkSwlTAz1ZdxcpkwuZ7cphthKFvkWFKY8CtdglHu0qDho1h+
ZoRQ2Lqtjx6lC53yrHsDeBEeSxf81FIX4ybwOtwxhlHWMFDl1erDdl2OtmHKF+3riKUUeyJfSyYR
1yiw1jlc0KZXWEQKNXz60vS/i8mOmFhqb9lj/RhqIJl0c80mlJFZl0XzG8AYgJqAufVWtuk1WXS4
L/IqJmvDh8w1zHvyxia72tp2Vn3lBfBsi/Jm61he+nzyLqgx0w0df7EK+GnIPX4IVLBJkfg4JdrS
CdPmGI4fYBhLXOQGuXMVs6uTd1+BElo2Qcu1v0rL/4rS/gWT7KVNVbjrIGDbRnnUlsYXBpFD4jFy
WUungoNXWe3bRH9/ZVsVtRPHVG8IFqATOXjIYa2+gGnlWXMBewYmsvZdh9sxwjHlldRA2iz+Loul
2s5NedL9gGVU2snWmszXqBbsFn7CG0szGMSP/mu3w3JbHB8uckKPsXTrdwcT2bbrFoeWvu0cRpP+
AEGtHjYTfZt7x341GaR6lRGIBx97VARktiWzeltbRynJQJlt7Tp478NiuEofNUzVO4ygTq1/iJzm
4Tod33UJM9OdMk6YGK2xSSxnR2ZPk4oFm1c4QEuK2XMTK34qUo07vl6OfthYZ0ioxaZxmQxN6p9U
8PGL0pSXoM+QT8Rti4sFfrZfO2JfQbU6a+uxX2Oo2tSL8ldO2t84fh15Wy5TxhLiWSxz2hXfqrP0
M7/8MwSda+V0aNxMW3PWysJCbDGcl7c5G9wci+q0pGuRTC+GuZs1F67mxQuW8Zs7xEPuVHcRlq50
MF8p2eIZQrTqsPyJYdvODbK+KRRE1suofLHrCElMNVs/XetGYL0L/3VRJZz/CXsBs1rNluvn+IjB
jsdY1/HGKyUHYeZ9VvhAKZG1jnyeCB6eQe/3b629zHduhhVRcjMQEqp6z/kOYentOAl0q6ZQ+bOs
f/LAaw8lXrBV3isoybNNya50/PU8u78xhBYbR0J5XeNbaM9A0YTk9G7H7xNbAiqgZrj7HZ64zBkh
VYKfQ3FejC+zC3LNzWSa4DZpAQ7mc7WBHomrcJ7qHDlQNpbnUXdcqmKQjpxPyiz746cG1EIHKW3N
ksAmIhHIJkZan9rPyyMj+Q7lH1ihsinLe9+10WvfRfXOmdzwqDukkFNluWcpQwBU8cAiNELbou0Y
WfqdQxccc6FFwmC/M82fRpq5Xi3xhPYvmEOqNo5JGJUCcw6vLqONqDqucaul8vXVn81IwgcvD4tG
UB+cBeKoPfn2FaxLCESer24bV2h5oEr0B6fHVSQdPvPHJWyAsjenpyaa3G1UZTyFISvIubGc6L74
Nf1RZasEVWTSt789u/a/wyUIsQKWzHNxqKHqBXky3yZtbF8suhT30mfuzag6+crcLgSCib6u3tul
opTXSlTOKx9ryLujVItPQDQcnXmNZQ4ZLxpCuO7MKm0ZF2MidWniqX0BTKD0tS5q62wkUD1G0zC3
Y8SigkjIlFxGY6xsn5cl88ajWB7c8zxBSe3afLprq4qSJ9NGxclpjfoOEXgZ4I91di6Nn/5TxvSb
EGrYn7xi6nDTBMzxrywrMVd7VObE9uJw/a0thZsBCeVaMdWxMS4zChQF5tBBkhd71aqLrJrXulNe
dGOEN32flyo79pRg//WycO7p4gffk/EARdm1BAydwhqT7QjobGjfisxleytij9tEXmYbOKKYcmDJ
PKZ5lmSfWhECcFEwyFyE4VM/wYJBJVO8Q2cNt70Jq4trOd5H2VfJbzwF3o+JSlmhb/KKZu0tYhkw
/KrwEuI5xhYaCPHPhR697+wof64WzKEB0/dblScXWhLL3zG27bNnx8NlSSK1CQKsCiixWMvbeIoP
KeTDf5Uaij9BLAS/QTouwy4dqWBQJLZS/dxnvl2uM0iZeC55ZvfYvzhwmin9q2Bnb1qrUjtAOVhT
43ZE7tDhKC3Nf4rqBBsGxBtYn495uDKgmsZC/CpmVhUTLEerrSS+mbLFoTJBmIyzjzpBuDUkHyOj
PTWx/4Op+RMyjAaArdOm5Oq9tQYXJ1hRILOnJpw1KeDIR1JA2BH/gBGXsB2ecdyerSZsVqaGDLrk
ejfOSlUbM7K31FxCNmXNxoygwJzBKguOfu29GpK9GKyDU+AIWkz0ErXtKy1cfByq8HGCLdi6AAj/
lRy30Jl99mOW4+br9gBhL1wZtn1t8KiNzbdv5j+u77yhN7JWsCLBPONQEfklGf2LbZm9LoBuRHN4
smH8B7n6iZzsIIymAkSFmFyAWbhBoVsEGwBZEtpf9kzBG9lnVlzmGAWLxKm041YcUu7mtZuTls5E
ZfxrYX222Lpq670Ed0lhhu5cnj6GM9U+TppPrHjbtPMvaqC8ODlhfO7t8uSBUKdBAD+y3Idm3rMk
ib07iTtVwp1XQEnP4Uln3s0qOvw3FYdzGiwhb/Gyn2dJQjIrr93Qn1PLpVFBCdX8DoJwaXf/R1vO
i/6Xvt//D7QRU++2QxRKZCQt0N3I84ePlLGmbTTq5B6IMn9ybM1xverV8IqvNCyBoSv9r87q5U23
nXWII86AD6SQB7U66bx93oIiXKlGugriHCjBYpSWC3N4jvTO4UR3LQiv+DumLrtqM2cWJh7u+N0Z
OkJvrXgWh/+SrJ7DtV95DXVwGrrPQVfZP02knaNJMtmsKXRxI5KdT2MN2t30WU+1++bWVf4OMysU
DLtMD6hkt4xHvxomnHB0XrhyB69J6dsvrJm8wFYr1lmTy/8UKp9t70zAHTkDWbfBDI5e913S9puh
89rPye3LnGORbdnksh02n8C2f7VNPz/kHgOAFkeYe9Po5GpFmferE8FymQelb01u4yxrhU/VVy2e
BQ261ebcRGHLaVrLK7/E8JxCM4wZTrPdY5s/frQmbvO7DRsI4PVUTv/NAV1fZFhtE60KpAqHrIAT
wsk0Sa7Ih7yfZTbMbdloSK4hVbrb5NTeRxf56SFtuahzHIk1XQorUf+sMnPOFTmY37FOm49oruoX
r/e8fRw2XbQe9BRcAn+2sDJ2zqdrXK6TvufvkzIVT37eepp3wOsuCbbgl4TQ3n9ArKgXF+Lkp3X6
kxMspDvVmOhZzn1/7wNvfrcxDnNGTY/oKzW1zCjP/zUuc8nKi7Fx96N3icqaHaVNo/HoCNQYU+r5
nzWN9noldZP8GucQFq9baf8tLkrxHLeqwIxM3ZAPmHzdSXcjZfE09gp+ykZZlk55dy3muT6KNvdu
SeBxgcxniT8JZVIAV8UBD18ZbjXo15pit+AlOCXujAnIZ8zyIEabO0CY9EQKZPbRx17MauySy1z5
nFkf1/O4e08Gt/+SM6jbU6kaT1A+hzy8iqw+KKCae1G1mxubJSgLmVwa+1jIA2aY4OJ5mlkZnAfJ
PRypdOwSRyVX18O/XnoZG30YzBKv7tx3w8b1J6qrWM+R3fnKZVOqkUKeescJAZka0V+jYRGADdzS
XgUz98UNz5N4F51Y+KW7hqdbFXNzSDGEdXg4puSMZkL9QbsbHJd2TOj2ToVGOcG5aaWnOL6kqk/e
DHXuR4Q3Pbd0tc6yDfKjm1Vevxn9vvfXVqnFcBhkgqeKqebiKQoH/5ghRPtCYk0foOSB2KlK6cc3
4s3fLjeBd+ZVUJkB76TqMemN7Gv3m9IFCuVs8nAa5C2EVJrh3VdJNCzd4MdsXoC/ZP8Cx0vOPHYq
24R9tBzzHtK7mZnu1UtTUFDkWO7ms/jHbJD/1ShFFR/FHP4kjnCHgAojSoO8E7dymIpfvaOWd19R
fI4W1f2eYgI3S+p17+5S9ZLbMJMPq2piC6NkB0d6VWgu69xJ3GBjaKgerEU5MOOpc0EmLSr5t7SH
djc7QbvroUOOmyJ3bHRI2l0+3FEOP0O8uA0Y8LwtYDfr8T8rE/LIVWFhT1b175oyTreuZvaQcvHN
3zpq54+AV+RD2Yl1A8Y9XC3pxx8A3aYfQb1+p81gh2sOrM5TJERE83Ve7P04NOkPEq8efhXdgM9u
qgVxzR59YTQl8b2Kig6dJLqIGK/H2Spq8bEYVd7GOgzeVGGydhPREH4TBjH8Kq7d/rPy6bg9DtzH
vqnsB+WNbq6YsujxpKcW+vY6QYCVBrE613buFEcGfqEAuW5qBG7aeTrH2ATW9PcWCOMAgmjUzku+
r3PR3IOym4ltpyyjuS7u2aQivUGuqd4RXNGGaRJMYaM1L2d79GQLADVegnXTPqqbhdQ0Amxr6KxV
1BTdtJPwoWkBtyWeKmoNHYo9xwc8bNqy/gDjb9JDAZ4KNljRhncdT1CxZVT/iAAtYMBnRUWkHyml
RHPdPYd5mX+4slj+xQke7bWoWAuaQo5/Okxz/+TizGpl4ce8S0hnV1QV9fdCe/PVVUN1jQuKvNTf
B92Cps30U9KU6uKOITceiud4mR0xluNGB7GhFTdRREy8hl+fz2moNgwn8q32fJX1intVeHVDs2Bb
lhht5676CyA2XDt2Zeuz6NOZZG7PjrxJqN/uK5ffElGIpiGfDHorKqt/K0NdV/z6HcWaMJ6WNYIU
7zn3aQyxR/i3iiI11+yOGZm8VpzxCzM3kCSC8oXwt/0FdMs/dDmei2XJBa14vTwJ0TLpkpbOc6UQ
1iDVLo95iVMmZFrzEjqZfVxqqg1Q+oudIG15nnzLvWWVyZ+0oVgh+6bJwcrjrKMaZP0uWvKszjgL
teVMbvaOywDUmjytX6/KbMwv1BghsjbCpRI+1OWmD+FxqxBt6eK7Yj1avt4kYRCeithlVwnL5h6H
E070jlgF4pCIaPkwuClOagnCdhXqJE1WrW3Ce8P9J9mQh2FFDDXtLsdhp1zREVg+XfW4kQZyIiux
ULrA9BfTkJviJLs1ygo3BTJEbpENt+TGabzflWiqpzqxSNhwWiHYQjICHQ2lEmqVtiVfy8G3b3xZ
6svrU0IXIVqyJ8/YSmD9reJjm9GSKoOYNRzTXPckasNA05CAJ10XiQ5fVR+nW3txlpeO0sLR9xrF
AQmhml4b20/uqZirXyORfQKygVBksLLqrhuMLc5saV63pns17aieM9SGpzks6MU6aTffBsey3vX8
8E+knXWeSnvemiaJvrqY5X8FRtTZt7yBOxsdBd1yPj+EyYr6O4QSneDExg+e7qYWwBU7QLu2Fvx/
DSd+4ihRT6AqwCUztwrsYRF/DPnov+ladG+xWyWryLXd31UT5Du7c7GhT12+xcP35Ygh+Bxnlyqo
pBi0YcDZp4oKbuo19Gf5lM5+u+6G1Dmkof2QnsUuR5S28Id6k9GEXfHvx7clcPB4hG6b7qn7BIC+
/ank2BryzVCv6t0bz06J7Lf2huVSR7m5qxAU/C+E7WTz/MReImpnZfanjlLvM2nd8JdFjs1dSbtP
/RW7K65jN7AzCpB0WccNGEAHmyhH0qNyK2JfJp5Kxo3HXn/VkW81b9GEmEYOukQlbFNgAGSg6jW7
KbNrJTGnx/ihwzJuZmO9Dand061PqT/crWaZxMH4duyt5pkBdQoJA+T7fthi0vPfain1ppQGBVgT
j/Y1B2S9M4LW/YrWH/A/TMacjKaZsFVczvIDPXGwS1xjEQ+xuLsR3FzP9CO2nWinbR+53sEu0v+R
LHnBf4CyifTwWx1USa+OxlhwzKZ+Whtixl+ZAjUuEY+/1rMa75oVeB91nXv1vBbLxmD7+e/CU9WN
Dmf7DgJ6+YAaK49T6uSnINLqWNQ5lfOsch5xO6deOewtJx81wFfbesVLmkXvLdmlD5bI8kh1E4tm
zaZUB3X1OUz18lS147xj205+tX1qn+xe1eexC/ODvRC/ipRYCNZA9z4kg3GPvnbTO4mE+I4+oWK9
mD0+UF3s5DSMxXoOqB1Sqk+PKR/Qdh5aigoh0BVF3b2cX1JfkfvKy3p5DfA5c41B9uGRNpiin3lg
RcimtP4Zh4y0zTQPQb31BofqbhiM58EusCu0Lt3cqNTE4+rEYbWQQvfPFdEHLhtaBdu6j5uXWfcC
70ZgtSeNFe1g2TZdhoQNccNtSKnTYrnuafbl8NS2S30gm0gUixsF4HAtiOAvpph+ocvJbnRNk3M5
jIwO56kjXutp5CUITLOB+bXcFxnkvy052SiSnXhPD7ivEMgI8dorBloTe/AutYVfcrAcQ/szxKfU
dP5JWFRQWa0TomhsDUfc8f0LPQM4usWSfaedZo+To7XuFfUtYyHTwNVT3aZppghPr7i8On5g7Sm+
TtvCJOyXrA79pSn7mFTKHDdP6JyQACSgvDdm0IBqegaVZC+am6b/Y6+msAvPUJxHIo11Y107y5Gv
Ye89PCq0dQtadDiFpHujwlVsYtbQWgtzFJCH3lSg0EpEkkbrClDD+Jwuxt5nsM0JvHHTOZaRbH7k
6CP8bubs2yqb/IMdu0mBgMTwmOg+H1yMuMfRTcVJZOn03g/ReBhjV54zbDmv0zAwSVUxZUw6n3hG
vrap/EaUMq2IHrnTIPtNqj+jssTBeqiTZE8kYLV04YRDI6sam9qssRz6u2786U1WeE2jpQEFNXWH
KpmagbZTW9vIh23coyZRvybttbsh0N67Dq1iz/V/3nZEFw+UkNqvGeAbZ1nZMNDPA0oTuS+14a9v
oxubq7nQL4//tqnlHWKSSdaJNvukKZll8ltGEo59kPvpKSqm/JJB7T2KaVD/4khZf+M0m7f0tOq1
by+0pjhfVUBBqQ9dxyZ3yYTo+BB5jbuDOJS8CVfW95aDHTsLqTWCZQ2TKxbBEw+x4Yb9Sx18npZP
Vnrne7Ia7zvLuGMvJsfk5jtpBIK4xhHKIPYvOvvVLanljHpC03ZdM+Tv4IO2oi1VhfzIv6qvro7s
Ew+DID8ncAQLUsTCpUfJM9UfJ3AT9GKIy4lUtMR8KQUz0FvE0711rPy5peC0wd3aXumSwwuh37Zj
rtQ5Ddwsz1Ea8i52fvwZuVPfbIqwVAjEW0kkc8iotKy6zqmKTc1Gn3KBdoi7KW980iMekp1wURoi
VZzHbZmWvEMaI4upJrmVnLZfZb70uyYs0+cEw+e54Nx41bhLLq3N9W70Y/VbLcW8rnOPIR8Pm1gA
RXGvJV7WwkK4FkuklSQL5odCCMnMjBrSo45MeXeceTQrGNhH3Dk0vXsnzQl02m5HUiKKC7ok1pjt
kblaR9Om5GjDkTsoo/GnNMuaTeao6bVEEwOCgoxTmlBz96pRHMJcTdc5Gn2E6yZX+6o18XnopKSc
H0b8wUnLM7gvbrxhkuznOgmerUHNLhUnUjdc8oqnKs/tl7RPnFNrYWiv8kk9OsTuLQgy/R3QAC2v
vhHuDZNQD6zA0+F7PpT9H99x3L+jRo44qrg6s3qT8/adsemRMNIk3QEcXTC4s6T+K+fOxsERtNkZ
YUWwb7Vqj+gPmbHzOvdPET74SYiTqHmIwuKLCxp3/jFzZ54cdGJH6vW8QQWeuHAFg1u82jln1q6a
4uoAHWfZqKw0r9w+yIEgGZy2uR8vO+6UI+nqJTrhAra2STnHJz8qxz/NYqUvnHb63ZIhV+/Hwr8u
vZa/IwIFcq2dWG9VEuTssVLcpyCBJNBV6kfnvTuvfS/wn/y4LIb1YLR/Zhyy/vA9Ux28nqZf6pQu
kTbGEZCWBS7toKV5dsawmrd4zN2nyhnZNCPXuhgZtSgM7eHYc+oaKdPE/Y1JxOXGoISzAQQ93RVD
Wni+RRlfaFQNKxZff5tHtSBk0VgRM2h1fqutJR22irHxeNWD6KcBMhGeoa1Vk5mf7N4MK4+29XqM
lorEnFd/sAbat5EK2rEbKvEccIL4kzm6X2sixS8iRo/uZ0n01mtl4YhrhbfmaBDe4zqjyJqWYX6u
23zUG3g+PnXmoKLKqD3SCo29zZcleGGHCV677H/iIEU6f/h0EobNwnVuTUAxywgnp85uyClnj17p
HXJrqs6FtssXNSikjIqcWEaO61xMlbMOWCQfTRQWkaVwXomRFK90pdR3isn63KJ0/ZeT6ia0PS3B
G3XwhOi0mbdJNTorifjoH6fJR58gHhFX2f7Wp9y6UbaVbKKwFtjjOvA7PMMnI2mh0rl11yPN9W3V
Epu1defmwMNQiOfMOrxbrIPoLoY62ytvMjtL6+HGqOD0DFFp2epsqkfsVg3nrpx6cCiN2Fp4NHmD
CTohUR/7TZyXxZO2wpRFXuSvE2zhbJWGfvbei4l6uewp19Mh7zdWEs6cyYT6pcpyfCpgKVGbMsRH
0UaPf2ghUwqqUhQmU16KQ1ZTnGMKoch/xak1/HOZGLokREYlKiGe2Cvl+gS1ZzlG677xKBWOuT/c
2oRT97pk3+D9jdSud6jij1MnWVxCuzxHWTyIs+W5EVLm2nfoifssZkaL4tkb6OD2gRPeZZ4SCA3N
MKw0cRqmBvtx5yWVdUCDPR660SLDNlDPu2SUPS0cZfH0PuY2LbKidp0L+qzgiRpv8saRyHkt3L7Y
AkDjDBQPPJOpSlO4znlHJLIJVf5JoVHyvGoEYpsxxJpku+zTG5r+hUPpZ2zXTaDnPcU/Y52BN8fR
tirC6O/06JYRFEuP7qC9FyZd5vjWW5a9cQzDj788E1rxTjrKJpHmuV5/oQGzUONzPDdM3wyDLF9K
LdOeGzSXbndCtnsdJlv0FPe64sOxQvyPdN3r9A5eKERWmVsB1dw8MVdy1FQIfesB8eTVpKkIlF/B
vOhjiC0TfYBzY4rHLT0IGKJxCVFYOpBrhhLCYGundmIuIW748pBqNk+uMLEbJenRT0iPWCT3bXIa
gUVtaEwUr2PeovXy2M+vbUD46NXxVH1PWuoam0jLmH7eTFxpLeuMGmM8yPa7zLrB3lRSIzvGjtPk
p3aio7PyZmsetkQtPH5cj5KpEBniOM1lCWHdi5dRrVxky3fqfgqfVMSJfB/aUzWe6JEQHEnHsbQ+
URDJg3bJ8rMVm2+C8X70p8poWIP1aCxy+aUKsr0Xagl3xDHNcjRmdN4UJzF7B08sH/8fdWe2GzmS
ZdtfadQ7AxyMNCNwqx+cPrtrniL0QkgKifM88+vvclV2Z6RuKoS+6JdCAVGSIkM+kWbHztl7bQwR
RTrT06jZj+uwE8torsmIDxonXNByjXI6Yb15TRC482TaVAYM+aboQjgGH/w8uaDi8xyjShSv64aL
tmECd498I1laNDmXcuimven7nG0YVK0V2G/LQ3BCz3wUjU0fII7xG4nULLaZ0AjSoxbDEOCkHBBR
szPmn8n1buo5uGZiTRZjzYW2Ry4XbEaG3Td1OaXrzrDnAC3o2J5XMiQ1mWZKgE4dYe0qE331o5FT
+0qjtVmbjS8g5NNa7AMmPl6rJQQtaSYRsKYZTwsnQOhaava8rLuAfMDUoWV2nkbj+FaJ02y1Cwad
mzSPzueCKijS5yJZNGYQbljdSM2A+7fp41k8hkOMg4kB5WMeJsmEnNk1z2K/7B7bpk0uLG7P61DF
DY0/Vb3OCTqJoiOXHkVLtA6tWPvBIliGHvEAwwpperIPazVwHGMs8yhi2B3z0Jav5hwwNzAiBujI
H7CsUyo5sXkUlTa94vAjHdmqx/IOHWa47qsROwSC5eta0MAl70/t6d70L+wGA/1Rq2Zd4UNK9r3m
VE+9m4SHxGnR2QyZU5gLIomH724qRchOCDosLpoOzUU90cbrMEe/lpwBZ9OG/4nIvV6EsN/oMxnl
gbaCu0cj02VE6tX6TZt3LFa+Kvul7UcEUod6iEBgJucVEY+kN+zM1006VMcJRM+L7cuAJ5lV+J16
rVWLKjKbfd6OFoahuqQV4zM8y7XuEHICfTMpu1a0eE9b4URLvA2U6jyh0uJF62vzyYmLcF9qRf5E
4E7yAg+h2Vb92G9133e0ZZeeXEi/n3B+Ztv84Eoui6AgDnvqCBKvta1Es7TtxLvcECX+7x/iswnq
6ee/2IN92zV8V9bZRo9GfWfPrVjp8Th/MaL97AV8sAKrjqh25NXpJm60jlvDYtDVjKgs3Nn6wtpq
fvYYHxzBVKycwxPf2mnISbbgniT9A03LruXUDYcWx2XELm1qD2gYxDbQhXVtl1WymwNlXCERLPaW
bOujFltqxzVjx15mZSO1uRVHG7qaxQ9zMpMrf46ls7ScbqKVC2ZdY5CdLMSArp30RURGv/88rJPJ
+G8MzvKD+djNGpeQOuZPyiUqmCxWS4IIGBKFojCbg5/agMcAk5TfErM6BPHWckkpzTKsC/Ch9Ho5
1z316hh25St9b3U/Zw5XfleN9PBiDC2Ie5FLn+FNMn+QWq3OEz9Kb2TLUkTGVLoJIyt3PBbE7EnN
TJSWjJrDi3zskuekTbOrrsfTgKxHfhGw9Nnn98EDTWxaWw0KfZ1lzdolYmrjR+U2/neAFpX2hTn5
E/vux4wQXytH20EXyodujS9snflzVGtYIyYb4XIB+OmLq/GzB/qATQBhweeTi3Zn+bJf0c3XlvbU
ZOtQWuNFaaXB/x8KxPlIRwiyoh812B+5qaebCmH/tW6lxbWw2FdE7wQrUZj1ze+vydMv/ZtL0vmw
DBEkM5DJOnW7ArEQ8OoT/3/qCBpwKdpzChAH9ervH+qTi8E5/fyX5SjITJ1KKm52YV3U2NuCvrti
KqzfKxGld79/jHfc4t+9ng+rUjW5WSwYce8ql5OTStlg+077MSndXRuTwJdRpUgWOZYfrFEYyK/9
cFUUlHQC/NnONkR61Ts0AHtr5BTBaWARRka4wrQdb6cY+M8XT/STtcD5sLQNKExoMsX2LkHAJhdC
ze2LKfKMNHktV3eZH09LVxUckJ3m1CSzG0WDtXD3DKwZvn/xLP6ejWl9zMXIY2lFMXC/nSq0tN80
WO9yrzajcV/GnZVhWh+0K41k9/skO4np7DrQ7xCb63eU1up5QPO4Rb4AbUe1wo29ujQ7pP16M62E
0NuHXguQdwOhmG5//4w/u4g+rCjxnNdlb4fsCIRUc0pHLHgjqARQqjX+V+/KJ1wN+wN+ijZzqKY6
LBgjN84+IZzvZHHP92ZWx8csyZPvLnLqGYlr6T5gd/Qv0p6Zhhbk86pCG3kLLxpxeBDbSIfGAqnY
7JMh64ksqraxg/zji6vok3fjY25HXBZwzBzuXgfAyR5e71kb1axNE47B37/fnyx69ofFKNTTAlBa
z/00cH6MY1OeoXxpH0txomyZJLP+/nE+eyUf1iH0KpSMY9rtcAy0iHrz+cG35ijlipviL+qhz17L
6bF/WYDQW6JeiHm3ejfYSmSvS2VYGDj7hv5l/1UQ22cXz4eqazAT0y26hhXV0MhgHxu8i21ZJ1fh
hM4yLayTSRCRQRbibfziiv3kNrY/rHoQ760qyLtuFxujditpyHHUgyVBlFeGLTw2zEfb6GmhGslg
nCuto838+8/ts1dr/vU9dbMMi2MQdjswGnSjLREz5JctLZJ6Slg3wSWJW8xSTN2SGP316vcPa5x+
/9+s8/bHUgopp0XLH9EkSKjJtZJDl00Mt5mX0zCoG5FunTqqD34f00UbUPPZuAU3aZ5TC/VV+xX2
9zPyj/1hQUoTpEsNatCdinrr4DQxefWUdUa8cCKZMgPKs2XC9NnLTdSrVHsZEnBUDPpXZclnsDzx
YbXi1Eg7N4/6HS4a80H5zEqWTGLQohtajTEdgDdBvUL8VAHkJfrj2XhPC8lIV7FbIMOIB843Bpgt
jKoNFfwXV8YnlcX/k0xi6brbA4LdpWydD34zJMsZx4oXFb2+FH5UY1F06y9u7U9ugI9JJXoRhWWU
GvMuTjRxKF3T8gz01ns7Ck4heQixWj9M1nlFtEKITuuL1fE96eBvLsOPQSNx16C2Ju591w6Mp8um
ac8o8rMbMwotL5AV+eEFurpVVvZya0UdTIZyVo82/oUjord848eGv2RTzfc6vZ7rFDvUSkcV/yMY
coPUjzHdZy30lZk+pFyhXEnvxygc7ye6BvenypdDrLSLi1wr5stxlsUKG6VPlraWnE1tkCOHrn0f
crszoGbAde3g+d5bQ2efxanvrr+4HT9ZBsSHpbXQ8HeKvp93Ve/nL37ANCbTSYBe1Nps6wsBI+jR
Rua6Ko0M7VfUma/CSiKstowxzVYiD20tW21c9I70XmArjDnAHM8tdf1HZ7TtF9vMJ1vAKUz31y3A
z0y8Pey/O70wruJR3QGQWJeWWLbIhb648D/ZysSHxbjp/WZkSom1ZEzldm4b4xy9UrYj1z344nL/
7CE+rLrBLEOnVI2xRUrYrpXUqzUuC1xKXdt/8U599hAfFlgWa/BCRQ0fJenGjdtE/QoYq7uug+yP
UL7/UTD07deZz5vX4vwpe23+DSKfT4fQ/46/XT61T//xigq9nU7P/5//WFXdU0vO41P6Hxvma69P
//jjr3c///mP0z/9r+Tnb5aF9U/XHZPGFMK+/0p+tr85hjIJu7JNISRaJW7DnLoo/Oc/rG+Sn9qu
65i6IkXc5dL4I/lZM74RIm05LtIYnV+s287/JPnZeAfn/bnoSYtforvYkWyLfHie5Gkx/qWeqmTQ
uZJNfxbqmDVGsnal0jzLyq8bhBzHPi89BMuqoIvXw1+PGbjj1kOtPO4hrNx0mS63PRXZxnfLvWSY
5vXhSbZ82RRZusMhiD1tlO4O5UyxKCFY42NHikWXNFvMalckTnz0jcRd2RjSO4qeXZWnbyG9/X1i
AdujBX4CaYzbVFfZ2lCxjR8Ye7erLjUTtFxqSpT+g7Emgf5kjgZF6FfDQZTGxo7qZJP6p3aWIy/o
fFqMkHz8S6Y1rmFDoFbP8L3WBVynhTScYhdq2NbSMVwUjr4Kjcb0GPjnwJ2nVdCGWC8N5GyT4VYb
BtMrIy3sQ1m30cbM3LvZsj1NC4J9YCP2Bqc2Fz6GC6uKdthkmzR71YY899xOXvejc5FXLaSF00P0
Yfeg6R1kGgsvX5FZxU7W2Ky6xKSxlGbNIpu6eZMaxdU8y/tS9OGmhMGzm1IUehYAWEav4D9o2+fH
UbR39OUfTMz1K8m/OZjgpmhFh1u7TAPcj9rZUAnc0p1/4GCMZXW+ff9tJfIions3vo3ltp5t+4Be
plvyjgWgM6pkHyua+XEQoC4py4cxHvlsTBuFSRNtyms+x+aiNkwuneStH3DGk9iB6FzHhe3o7eL9
fdIc/1nXxLA2DexuWTBvQ5RGEKKu68QMv4v6ak5csXY7rVuJFN2Mss7Lyr1Eh2IderOxPD+JMy8B
KFRm821uN3fm3I2smzcIjtRV7a5w5qptjXYP9Znwhgp2TYeXZlmZpdgqxQw5t4XaMOHnaE7Zd6Cy
gmOTiiPJBjo0tURfZSfpa0wskqdk9RhDr1hl4fCK1mK+1NC3lw5YfW7hxosMTN6yzMgzH4udq+7N
ujYvf1lXLv91L/4aq/0B2Mctyidn2bZ0Tv9vmPqH/W52uOo6Sy3eny56Zbr8urqP+lhdUeqBi0zU
vqe1uMyrsb2zqsrk1Mqk4vdPw5anPe8vS4WQBmIacuzJnpfOxyYdGpu0gGbv+WV7ZLD8rBKJUWls
rwc/vg9POo6247B3EhsvcOeshhG82wjpyQtxA5bj+L1PJHVzqr9Mc/Qc45gkybPyEqEar5bR9Ylj
QgihB55w76TRRdE0Kyc7R6hW7LGGFXv39EerBwDbxuxCZCcgWSheA6cr105IoGYm/FVSyHvF+aHE
5rDv2hNpQJSZNwRFva+N4WRo4I9Ua9p04SeviaTKG2pmZLA1eupnpA37tMqa/ftXlBTDRjUZLYDp
STf6m1BSfwPyoy2dqnwfnb7689thlvF+vHj/KRorhivvX77/pz3CLm7V8rF8/4v3n1kmTmGmUjF9
ak+mHe4yBstFpugb18xbutOzfv/qz28Zta5DP3I3Ck014mHdvtJVwjcQlLAsjS9jZaJHN1o0bWm+
d9uBmWXcwBVMfWGvmDZtCr3D+9pGayMhABzTMNwGRSRgmieY7NVtUo18mkFdggYYtm4cVtgxRbnH
YV7u//w2HbHr6Ni28Y56Q5aX++n0x/tXrp0jjx7DXRrY+j7KB/4oHK5iBVwQj0kDpiRo9+9f/flH
Iiy434QQDkn8mqMXXjHcafbvfyCCv4qBvG3KWh7MIUcvxwjOywrnO+lbsFjKvNt3MnN1KG9MsYe+
fzolEqzSAkzI7LQqoS865/upqkKYgyFml3o29rkTG8teoPmJB7wRusBR0M77Fi+A50fSX0y5b+1R
N7z/2K6TeV8Tpe6x9B4F3gFcjShTw1nq4FuTCTsd800zHHaVD78L3V0k9rbbfMe5HS0wvL7VdXp8
f0Xl6W2wayzri/fv10HOxNsHHwMSgRW4SdVhkqkDPM8yNr6R8WkWfb5Xc+4mC6Zl3RvR0OVOTu8B
FAo0DZoWqz/h7ZzwvDV/lIF/7E7Xu1QBF/f7lwhD671bgwMxJ3D9TjNV+xahzf79K8PGXmtfiTCg
x9LyqU2aqe808zFGD8B1dLre3/8YmvaPr9LTNDgTTsWsl1viz78I0pYJPwaH5ZBKLIwaFi32feRI
9h4dFOr3uWDgPXel4Q1dzJR4nDcdEsF9f/qc0Gbwkb1/L2zq126Qa3dkn8LatKc6Sbe+428saTYH
WZ4Az5G/QsNy9/4vsFj6zH/CBOhHaq5iFL2BaWALsl7d3Bcrw2UHcxF3jvNSAxao5vrhJE3F1L1W
4X023Dipe4eEWjuk7XXSmU9zEj3OCswdsr5bhWzIt21WIiw7a4N7e0m4aYbthBlgpVvLCWtFTusN
R1I5LOLpCaVbsBSISqBoPhOeAc8y4bxSkYeySCgHtuTqIndPmhWSWAhnA9UAXu3O4zBoQNzIbOQ2
/CyYlL8U7HaqBWyVEP+hxvMg0m58PPPLQqhdoDdLI8NMnYlyoWyHR6ogX1r5fOd3nM/k/IK1xDtJ
RLwgGS7dSJhLSW94ESrTk11+kXH+XA0ciRnI4jO46WsWVAb33fUUg+GyAlZ2zTIEUjJG2aObbCih
ZqtUS3sEWAQHk8rIQXA1IhOlMmCjpNJJDVdeIZRF1raaMsveh0aynY1GnMtWXwZyavadyzTwvR4B
DVnSjUVQqGOwX+VO1p6my8YyMdB3IWqe64i/d3Cvq/poqXjTytRmRIydN43EuR7VRyq/KTTOMNoL
ImcxiVphJi7rR7OBjDNLc9rWNcMBW2rlj6GevDHGvJOJ6srATr5hn3kZzKry0grEZTgJnEXzzrRT
4gpm7e4UP7Ge6+Ln+9PlpRmHppJrzOw/FIw3nomzhGdW7NIwuMspEFbT3MEfBQiAKJ8OE8B0SCD4
JHYBcAC8+esqn5n3d9q8ZNDHAgZGYYHvlzEOTFESsOyDRg2mRXW2he3zw89yOrlZ8lhpPvFAIRSU
HpkZFIje+Z5X3tTQrsjD86YDDeVjrt0kAsmzk0ImCZlPIaiFY5qlyTHPXNodbrw08EQu/SBLITMA
ouRm0aC/oV5rkiUWVSKFDC16cL6TLLXJar84CJ9CE+vo7DFpkp7jDNGmwjC4jGvz8P5evf9IT+1x
1fTtmwifHMvkOgpauY3iIzYqoAcJ9euoPKZm1iGmE7kctKrb12l4ZYfDNnWHYmMPcClz25BbF+vp
qmfvp1U01Nn4YGCaG60HYJYtGo6HamzkvqHKgC8UM5ddwiOzD0NCGdccoPRYV37XwdVAPDqefqig
Bu7LDnP+jIEC9yjXnapv3+u+SLMAAegmtlmNj8yp1YPi6ZyF9aMRbHFL2FvbTedtEqBjEDc8s/Cy
DVHjtgZve30JwqK6UEF1V9omqonYqYCTDAuIcjcG2uJlPT7A5mxRMk4ciro7vMgMY1RFyllh/RCh
z8CK1OdFc8KGihFpnzgDpFxtJ86PGEAFu3dRIL0aaxgk0G6RmmN31qDZbasg673O1a1bCWOvjZ0V
xHb4JEO+VLXdLmccbgBdw+cu1oN1x6ayGxJjmcZtfolnbxMykt5oRu56aem8FTZqLS1EvoJzeNlw
C3mqsBCb/nRZlhGVD+c6sbncrPXeSeRr2jTHBkJdRT7P7ytR86+FKFQA01XC0HXTZm1XkAr+emZN
GPrNZfWzsbUG0sabPWrjWkRnYaPbh76/JMOkW6UiOo/80lkVsnjTi7JBw/I0qHGJW8/Hi9uZnh3p
3+PIspeJVWwrxICLCrsyVwtUHQgP/5oE/283SM6iF5xAxVv7sUNC+vULWpIaCFj7n/9GbZRT6Nnn
bZRF2LVP+a+9k9N//6/eiWt+M0zhCMz6HKZIreBzHl6b9p//UOqbJMnJdAzzdDpSJ5b5H70TU32z
TFNZoFx1w7U5L/1378R0vjmuOv3PUQadAH7ff/6fv4SKNx++//VYZsrTVODP89Af6RKm/RFmHmBP
5NRjm6ebnumP1Ms+8SI8hdtQQQjtM5yglKaAbDxlY+dbCNtxpkVkZUZ7F6UquVehLouF3xT2G8Aq
8x6dYmJ4c2KRfJx3g/3c5uB3PDeTPaXhzK/Fk6Gn7o/RKMNHNMnO9RQG+lnRJVBo6syNL10jDcKt
ELSTPAOrD0oxaCBvCaZgqFwGdN4jB+8ZY3wpDQDQKaQmXCdZY3uQ+YVczmlMDVVhX5q2Vg4bhcoE
a8aS8fvgLLJ5NPxjram+WEFDi+7ov9srrZZuSYTcFOceBqbWXnaZ25dYQYdWB3fBSgxzBw9wxIST
MBwnPwuNMX1E/zDtUdG4+FPNaJvhg6HOG+cOvGbkFM9DkroXFcqkTRCmA9w+GXf0yOEDLiuZWUhM
4aeCBzey4jWLtOQ4Fy42b4HyZpNGGkQp3XIfm1xrXnNiPM7QzMnzAM/dNftqeuf3JqSn6uQuFLjg
OSoqmePVq4YZyWPUo6rU2HNVX4En0+09GFtW1iZ14uu0mKtHzHXddZaI8VYPGJ4habTleqDOenbC
0vkpRNrhPjUUUHkszctJjxsYKoh1Ma0N8eXc2kzhXVNUF6NGVprUlH7uighOY5641k4g72uYtxe4
jTuntl9MBzmER/L57NUOzNqCnsFWDEWwDWMXX81sGDss8R1G1UbL2cSVUR0Tvc330pfsjXamncg6
9mDh+QXxPSyLHNvpAgPcGB1jC4fWUtfS2QHrArgvG4X9lkw1oRdRNejmNgRricMRv+JDq2s2NZtt
IIYF9woTag4r60KncdDD0u0BHtV2qT+19OWwJNqxFS3LdBoOQHiNMzfXU/ol+PH3cq5LNjlW6AJ6
cJTKtSil9mPmbbmNXEebN2xcePXTggmQAQfzTatnKdBUmS6MWK2KjdZr7MwyVwJxZLSSfIZHTHrm
NRFlUPrrOkxDj/YnV3KHJvYMmkp6ldqRvEZeqLBwp0HPlmwbAssDDoPKBChAKQaGjLqdCOFJY65c
mJhNLF4dSt2gf6lxVj0QOJP14OTwyCHiDdsVCUz9d9/qMN4yjbP07xn/sbPp88I+4cyK9mmA+Itf
wZgU5AdbIzVt8v36orIBDiyw3wU2UMTSTDZUGeNLp8l056hZYOhutRTHx9ztzJyz+CIsAqfH2OAH
P0yLmdHMmeYKE5211YYsCRYUcGJljg0dMidzgO/FA2LhCU7d1s0HC5GwzenBqAdjGVHGP8J3LTDS
ZXNkrkq6xJWXc3pZhbk54QUaCz6BsmvP2JTLxEtDA7t21hruqpi60MaOWcJnZ1wEQNcyL9s0ns58
pzJTL80LgC0wG5JrTLhwG+U4iIMix29cGxaO1FjLQLLmgEnX1ZxPl2GMNQTue1k8umMI7d2suuzK
0SJnE8wOT2bI07Wrt9rOQOZJ7kGuokMzgs0EBhVdTMLs+yXUe2AekT9dF415ZwZnrUKpVth+c1cq
7s8+cyig2xE0OnjS4fV96/rf3uL/jTZv+7ebt1c0TEWuo5e/DD9O/+ZfG7imzG+2o9u6okzTTeg+
/NW/dnBNyW/MNRxQGo40ft3ADeMbTFrGHhJ+gLLsUwDYH8MP+9spiFS5jFNcw5FMoz/s17/dv/86
PgRkJKkfAcUyAGGMYnxUxWjZjA8Wo8daawr3qCVrp8+MA+XG0aqbpWPiSoEIy7ggVyEQGWyhTe3c
hoBzj/00nPncaDtTVpemRnYsY+GHqZp1z1EcgpPsarTVtMwngk6nQT/kurrgKta+y5+/VEt/1xxm
DvGXMoTX4TJDcngZvMu8PR9TQZ2CHndYEUFYDvrK9gPcnY0xLasu9bfjYF6+95+CgKBE2FlnLanQ
q8oY49XQpN9jvSdTA4ZVipZ5b2fu/jTMgpFsQCwdAWCTmPmWmFp1QADA6SfRvShsbLZa9+Bi+NPi
yKDvIVeQQfqzLJyPSICSreXYBz24MaKMfl9BkEfsZPlF1NW2V/U6XXW2U2aTyusczfSKtks2irZB
7vbPUVK/VXb7ElpG4Nlp8BMnwffO6TQSrMBlFGNSUvtMFyo1rqQFSiln7VtMqngmM7f5ToFyZ39n
/3CetFnbRgaOO2YWgt6PRkCqGJjrqeqoRMlW+mwljrUO0RwszyoOHKS1TA7F0hwcBye5iyrrvggT
HjnW13E3x2u8RweG9hgPugLPFIMyMlkXPozNsWEjZrqFS2WQGzeKNkXORokl+hbwHn0f8m491ffb
hCBfp8FY3AVVsXAbAkkdqeNYZGiEFTRa93GWeFYXPrRQdZZlFlL+jM5TrVPRsRktyzF5wRcDoHzX
tTiteTpn6D8hhw/tQ9gk1BxTcm0dOa1vOp9GUsSQpkNZ4EktuLBc/9LHrrcwyqnyYNHUyyAmv3uY
3V1RljCYtahamB0hCGVYXthzB2ZoGtpNh7ffrbtj4yd3jcyOybzypYnJZsAQZA0PxMwTnCNo5+mZ
EIysiDUtu0Iueux5i6GFrZmqgt6OAP/pGtW09q3wxAvnJYgW1lnau57vG6mHcQgxN1TAlgAXu1Qp
5RsQnCS/DI3O9SyNDEW84a3HhIk2F4IpGqvmMhhwnIQ9TBvbppJy0UgjnN43sZiPTOyME5C1v4im
mn5PRqWVltEleQDrBhDMCuVJuyl6q/rhwLKRFFxLO/cl/SK8xigG17QR87WYSSSJHWz1ZnaXQB28
b9/sMLwVrnVpFQZANzDXXRZAbm+po8xJp1gGj0nrLPKzvXHq31Iu9TOgL7q4HcNTsp9TZOLutCwK
NO2MVV2KvHRoVlZtvzFeCg+VzihTGkfFp7ycjP3E4fiswZV2XteB3OUkL2TVBTlVCVQ3LPJz9MMQ
7hlNmPuoMe58q310zHMt07y4R8aUW7dOnZ6BP0NmTX/vUM9h5HWnMimMxVlpzhUbJF24EaGA7Op7
P4dxJPS7psx/Ms8NFl151dCliFrju2mWl03X3AXUybBeMOyn/g59lgEpA6uOlfLAkncbk9LdUOFJ
72ZuAyRFXpcpmGnySBO4TxkTCfdKJ4aljhxWLtvA+t6e4fG/GimLPbaDjTSjXVtMR84yvgf14qDj
L2WlMh+A15EgaDXXzdxNJ9TziySioy08APz3jHivhvGxqtGxFLa1dpNmX0gD0oXvIY5lTmIRCjLq
sSRtpLimxb2RoG0FbTWQeT6M6LDe6AAUQJ/NksSQ74HFjRua6iXIHkPwMTCewRCbPyKfxnmAvJsR
XswnmW9nV15ShMHwrrH5ddV2TI1DVsVgbcRjP5QXWe0sw6ZsV35NpwWKyOwPpwCFuN1Kp7kdNdkv
Om8c5abo9ALoPXwuwkqPHEDWJSvGukjL59oJjwSXYBSe5PMw0vRmewKNgO3dVOJZr4dHKFgvRRYf
ZE2Tg+maQdpJEqyIiCTHUzfPnBDXs9+d0y0s10UloU9ZzY9KBwJMEUbjPpz9VcwqVDAwOARJX20B
mio6u5tZlMGt2eT4TRXxICiQvfed0bBNa5cKouEL5STruIxauqYcFwTKgTQCpdOf5ve9045bAGaA
4BWwvCDRgjWBAAd6WjOPOPQ3kmEYS1DjHhMXJVQwhuypgJ/LaV4ZfQbFoOjkqizLbBeE0wkxmYaP
5iC+t5pR35yELwsHJSUvdf6ZwPdfGHUS3kSj72yIE9G2HCqKKzMZtEVR+dbaaQJcgp0BpxhIGtOm
XdCUI6jKNFtLXk2KL+8in7PLYhq5Hcso2BqudcdHdguo5pKbySIEDCMDdPjLjCN5VpXGFR2pGgc+
Mmot7619UNvaSvMt60FibuWgG+0tq6k2shXHED/oE5Nv/XRGd2/xHkocxD2tbIZOy4YzwIUo226R
qCJ5DECFwbvJprOuL61lJGjW9RzrVvDzpwu7tKw113BPMlSfbiUw34PRwUmJE/rf2KqS6wCELKup
ET63osKxV+j9dZnq8z7Tm3YVSCxec1Joe0i0553K6uvcqHPuVO12dpvdPPgzKrY59WbkGefAltSy
Capy06SXml23l+QKCmycYEENJ67OwBFctH0RXEJr8SRhPpzHWWXHYcZ7Hv+cVaFfRXNlXutQD906
Xo1o0pYCStRFhkHZq/DLr4YqDPe1iq5JlEKbqkcDFk2jvpKnyquEJ7wCnSzSWZCbwVyzUKq4yOas
xpVOPEot6nudQ4s2wTAqK7EcBYZUfJo1yzdRF+BAzEXSXKVDBPa1PtRARssh2mUVtzc9cTaAqFEr
BjFrgGKYhE2cwjPsRlP2txq9CtrH51youJnTDIQrIJ2ZFiRRNAlTXuCt61YNplf2xzbULH5CzoAu
ylXeqZOU2b+pp3wbzu42Ji18kaUa+++5UzVHJ2B4DEwm7Cx+GYEbk4iypVJnhoraVQyeF3rBD6Jb
1oOjVm4VGmu7Q84Rs7CX0IaASS34zCRjXfvSHuNdJZtFjcoZUWs/LqaBSbLvy+fG7I5xOZ8xLHtW
JdWkW/7M8yr0ZE+qcAIjwxjpwMQ245jTaT7u4bPlJtlIYfezpcW06EN81D7TIlQwUb9IEjhqThVl
dMpWtEpiD+7RWSvS+66H+eHHN0aS46o3KUUwc3tJLE5o6ZnQj0ae7MwrWJnnRimOdXXKH+n157Ky
3uBEpotSMp51RLrjGr2twp7SUYE4G/vbNoq3dImh4jGBhEGxsCJQEkyiyFrEp66F8M1dqHk6zJOg
da9bEd1kJRQKkHAwtaClBwND31DtNAwdHkLYn37f/EzIqfZmoMULkcdnkyGfSodmg2a2JUDaxDhU
zeNs0bOLL8b8NfOJbetKB3WDvEPYg8Yk2RZBrZZBMIFH4Ug9OvGLrE7qKkPe4q783hWkSo5tverK
4h5bAihwPX4YNfvKaIZtPVUPU0MsV+jbe2MKnuR1ZWDQnCJyI2EpPoGYvwFnsKvqe7OMXyLw+rzQ
8ZbjzkVTTBfctS0SxjhhjtB0lyC3LWg8cQs7FKWzE7FABFs30Rp6QQljlRH6dl8+6E0UrcKCBpKO
37eML3q9up+lu0EyBOKkIhswik56pXjeGlrLd0CrPM7t/QK9PnPhdsMpkdIroVhOYv2qbILBoyl0
TzYj9UHP9H1oJ9ha9lU88SR7d13V9tqGG3CqyPeWaPZUeNHSNJTgquGZGA65EqWLdEwmb77fAGTx
k6NQrukh1ByAdppz9vR/2Tuz7baRrEu/Sr0AcgEITHHLmeIgkpIp2TdYkmVhnmc8/f+BmVVlyy5n
V/fqm159UUM6bZPCEHHinL2/DT9anaVFyTluyLcsgJpureijGvxOfiGw/a9DEdvb3MOKojmPYujH
UwD7fp0oHE5K/L5zlWhiKke2tkZTVn21V+0iPkO+V1daSRBRBXh0V7ds0S6oyqdatB6D6DBYMMTZ
jIS1aHaeTeT/qS2nNmdicw94WekB5cZz7GXWdoAQDwm2Ec8Rra8kSZ+CeMwPXdrWp9wUT9nejjL3
CdKjdzBVS8xu/+h2rrbUOZiAnN76LWFhdVq3E0u/WQy20R9xyc5Ls3AnpF5zJxM0ZxZonbMcXXRR
UTqsVUwgZPWoxaLkDHD2gA6eWVdzzv6EQ3QwRiySJtfm4JHKqDdEqxnHgTUbJVXxULbf4saptlLr
krnfnDrbqx5Ud0wf5aUvozfagtFxiKTyiYyjR93OiIWNnCevQMZTTqoeHpJvaZy6m64LwotHY5tb
mxkbM2nIVpp+rfUFLehx1seimQWGEUKsYVgsXSIJQpEfDQ7mRF0QL8cUrh3kk5VNU0B3TA4Yr+7t
sQLDL79WSakD9AZskqpskePUVHKJtVBG9bMVwUTpvbA56pM2dujoSPrSXZoDgb+45Pe5VbVzG0Ln
thjbbiGqFbrB56wrrENX+slc75SnIiKmLcSGv9eE3DTwuCx1X2JiRhsAZyZXQhr8U3WkWeQZsGEY
mNJDdmezPw4GvC8f6kXqVheFx2imhLziUW0LcNT72wDV0GzBMzqH5dFuK58ROLqDxzBfkmQEicJL
jjZii9Pgtsh8msxdFEPYLW5/NE3R9oXNu174HvsYrbGE4batiK2qp4fcl83qVq0RONluuem2S1K0
gi5vzGOiKBq/XXlRenAAXQ1Rmp6A4s1bLerPrJ0gBHC3r4bY0HT4pglz38hOHkVwhTFDAxTCtJtq
FI8Mi+cuXK23YmJOKtXQz0vDr3ZRSyoVTw+muTMXwwGNTStDwOlYkcgXYuzRkzWGdTqXnUMslqeJ
I8BoOs76vZxaMHWfcYIayntgHd5Ba2LGe4WI9DXsZou8rzzdNFAqOdgKe2nFHfFXofbsOKhIq1QH
Xhg6KKkKX4A0Jdc1L9+yAhmBwqs4nVcTG3EaiW4j/p900YMw25OEc4+KSXvUkoRPITNXGOPd0IA1
d4dT7MlTSy9y5xouIfBM4f26JNKEW9/hIwGxkA8kzZRv6RjkK6RXck07MlkEtU8p6SJqCFgBRmOw
Vg1pp7MIL9r2z/soKAYSkgl2oUlo4dQunTrZi6kS9hqlm3tOG6y80j7dftmxjGoejcpZk70xl4Ln
y5ERPdIWCQ6sgn4RxKAn8sHloUTO0SeMREM7XFmCTJ8Wy206WmB8ma6CN++PDJLkPkmLr1VgdAtV
eSzNRwxJbJQFgQQWYtIlbh7/z2euMhxzW1OdmwJsYqbW44LiMF7mEA+WVj7Wmy7uAaX6hJLGgAse
uhJF1TjQl4IgeFVETolQxM+M5qkGCZsKQsNdEKVX78KBQFEBrvPQFsOdr4zFukHLhje+dU9AXphp
J+lX2pHaXo3ydC0onVW3upe4Rmcm7YDpfm1tYsRmY8yRupDimme+fddp8aalSGewQWRk5DnPQ1xu
KqAtj4OEwqUhXsw6SHFYs8nwbVQBiBi5g2FjR0rgqZAcFhpIElgSMIaFuxJxo1fX8YOVvBeudPa3
l1wzzX0pEoTUNMZMhsGnwpBPmMs2QsmbB3+K1wRlEs1LwI2rofPbQz/2YMEFgFZp1DmrA0k5ipJ+
u31/09Wqs8IsIkmeMySXD4FNVqJmNA+2L5V9M707ycha5qcsS1mPLLYHRrrtCD1WMhBC8GaUXe4y
IkdAQHawHB+VtlPuygwGIAPYA2l3q4Aw2D2qBa9Y4NoSW8hfqJzLUdAG4iImqnxFynEX9aG50M1S
3rOEIxQKG2OXKQ8kjXtLW63aOwCxS8K4qk3nxJy287MgiXwHqeWtrg11n8MY5WQ5z+PIOaoGbq+a
iKi5XnmXulBBeI7Wg6UayQZuF+NV1A9KrG0rN/96u/Y8Z0/VoItzPBbT6cyduaMVnPSi4/ApF0gt
nUXc91A8kuHoSe3dN5wMsCg/gdFAWCJRR+XrVfa2cIBzyyKDzR+vVYrosxjBJ6c64rDWX+oaqWhm
PNZH9OWPeqYlJE0PzaLK83AZFMlaa6oUoGntrUet77nPOgoZlDaMOeSJAzQnkWxjo5dd39Ztw88A
CPoc18yaQCEo4XMyL9F2hgStEvZEClalot8c3Z3Qq3qBPmsbAW6d1+gZvubQCMRRoBbZS5UUvmEK
OiYLT2wF1nPeappkRfzqJH0OAzZGFgpskOSYYQdhHuB0LuDsZCYdvmmVoMDKP0etsTMHM92yA8p9
PL6Tlqki+/Wei7gmL8sLkO20rbOwB7irjLgC4kXbdJ52XTZhoVxOy+JFuHF17/V0Y6Bd7sWgbmr6
lWfd48yp9Kfbuh7X9rJUAdWwyYCCnOavMOngLE0v0+2NUairgfFe1NKV66EN4zWTwU+CvFqTbOCd
p/rpSWMfWkCfdfZmA1ZcGhGMEApS+q7Gdoo3NqOK56BtzmlFLEIRAuqWKfsg9F7ibJSUFlhkrzsX
rToCynCbpGjwlQAWvZP4zdKMrZIRXVDtsV0t/ZqQJ5qXgODHQHWW0IM8JujTi9CgvE4tJoFKCHkt
g+EHU5SRgJa8OkMf4RpoCtI+uvxJt4FaDuXMqKvwoXsVcJqWTWr7j6540YCUzfpQq4AnG5/tLq/u
ajbSWe8PG5d+Fws7D3jQC9avxi7XrZe/RmOrgXOkPEbpqdOU3EISZ0Yx2iZM7mD884oqTcdcoO5Q
2E8lhRI2TNkHhzQux3d4KMzq7vaDOES1r3k57zWrrT77dU8/Verlkp3JQ86ZaSQUBzReGBrsCsyo
9ORU/6Hg+efxy/K7nmTkrcKVnKl2mR0ZYxar0GWnUISy7cPR2SX4EwgbKC1rkj8nyCn1dzNN+kOR
Ot0hQxW7GpO2mbeW0aC1AC5Ei2xNHGN0r7BWXJS8PES0GttSdHssTZzwOd7Pw5KRNY8R9yeontyo
6h/l1p3WLM/QTgWJUr7jHn0guCYNmftAt+07QggvAhbRrXjpDeszB/VmR89fLNTcb5dZN5RnloQt
CWrNyScILxcqjLPG4kXnDTLjDv14FQ5fo+4bmkCdyXmunlKLGEZPKtcoD8fZfACje/EBSc00s3Fx
tORfPByVgdL2J518ObphU+Q1JPm724avZcUasqF/CF5JLkqPY+VQ6gBYmilGkdylKt0Z2RDm6xoK
8Zm04u+koDJwdFrprHVf8l6dMuXLte/S/7c0cEpaAJoHFn96TMplpBXa3jTTtxj14sq1I1pIPtGM
NZnZt3dT2PmUPB+vALdxpyrBTS+tOf6IbEEi4RW3wyJSDlmg5edayR8TO/RmZdSpW3UgSCKPND6k
M9FIoHkHR8hmTb/O36VGUG7IHLi/FZ5DKKsdAxQqgZE6z1K+VDU0a3rKi9tjnvqe3MupeFSwJm8V
j/6qo+TX0MGYE8G62gZRuFFIn/4a4h+Y2bq+p8fvfsry5MgCl1yUjMObUOzFICLmwS02Hxh2C9GW
1lGpujOm8lNCe383jv1Xv5PKNoC3xhXL5D2rKvWGp9OqLTQUmHiEkMYk/qYyDRqYDirZwKjtM5Az
momZdWwFZGMYtG4WvXmkhoLTJcXvVmJo0hOfzIIPowFwuvVQawV4I/mBa+xBkvOxZq+bJF/YEWHl
uira5YQjS2S3V1Abr0gUuNdaztFu4T3dluYa6vM8El6y92j8zXJ8VNzJZaHb1UHRczB35HiVCD3u
DSBXp74n1p4IoGGZhDb2JLiOzBNa+uIh1qlBy+ZFHhJ0QXc3Nz3jKrvqweu8k0dTcxeEJie/aGk0
UNJvpRKpvOvYkAzaV8b0rBhfmL3t+2qUu5goN+RKwy6SDENGO89PSRvdxZZITgh8iD8EWZcWwIcy
Y+hPdUBmRGUyeUmKwlwDGiEUiVYibeVDMtZvkTXCtZ7qLcIDlrZSBMc0Ed08Czi6VumOk55YxQrP
ZVuRiimaCe22QyCVrEyD7r45WZE8FO8QOGVFw9LPSd+4WmoODc2W+hK/f7bqIGhuiA+jaULW37CO
C61EXUTxbjPoXvXOMrTBlprmMC50N9mVFRiLYqzeRTbqm8ZAXGKUBR62YEDrbbbrPgjmqVsSU62r
SzyzDhE1roNRtvpUoaZcsHwwBp1qNAXt6IIppUu7wfLWtxqeIR565iwHDj5YdbMtQ7+dm0q8tFrN
vArOyxi06nKD34lujvkpm2YTZURfTW/tYttyGMI45sVbh2Kvcbx+K5OoORgqHm5zegmqiNBSPxdb
5FBnIxvOSizRQpsc46E8Em1g66h0AzTgbetvmrDMZ5yebiWuX9OQbYejyNtiniH1/VP8m3Whu8P6
UT0IeK6z34+79R81d5igNBS+BqIAA5WfyiHiR+nn6EnLiFpENNpobvpe608lYwPTCs5A9szFrRb1
hLyPVNteJECTZ+m0IUODkfvbd1SnY5pO6N+6Z35FN1LcWeNuAEB86RhL/V8RhPw/p/mcrPv/WfM5
fxmSl/Qf2yp+Sd+q77Wf05/7Szpiyz9sHZUmQg8p6elNEs9/SkfwwIL9VtFuGfyXVFFE/KX+1PhT
PCS8rpaFUsHQ/63+5F/p1vTI8NcKaC+2/V+pR+yPsgtTJzwB1L2mm7rEmDeJlL8zznYdjUG1d5go
NuwPQ4e+3+86ZIzmKnKtfVGPb8LIy02h0oisnHxWRMxIvTZbFwZxyTJ5adRhp05T31Tro5lXD7sx
U6/SQD8g3QdSW19i4tvp9Kk7lr1ZwuGdv4QsCEG0y8zQ8zONcVaSfjMgLohZCwVh40wyj0VLnln+
UEcwDvllHWOF0lVTiERGLN+9oabaDtQwYyGCPKKhEkBX+QpNSaoSqvEZHYVrUVvHIWb1DvrLnwug
U+Ed6Fp3VtY0XwkmmmnxcM0j+BTaUF90p9vZWY5wIBx3aVqtaA4s2vRtYl856MNndc6anPTtXjKL
JqSonrekRs9HjABIQHa6aK+B5b9EgXVUI+Ve2g+eSIZFVdbgBNR01Snx3UTmduL+Qs1LaA4xLS7E
IL+PX4TgkxtQy2iOjtOnU8AtEJbuOObuB/fTEFJUkNgCudob5ayxm4su8r2pXZPAeEJ58UmnhLOK
8arKz0Mtd63VX2lT7fQqeFHQBLZae8m4LiawKw2Hwp9FckFae9vvYEy+wC9cObHYWEZOL8kPXkqk
l7aebqYLQ44Xu4OAPNtdiOPbRZl59ER3yfSOxOtUv0a+eu3addanL6HDwjw9SkVDnit/u5P2O13v
dw31XuFsp3+0yGvyeuvoRzXBpeaxAM3BzDwTM7N7C/zxaInghRbfxuMnnP4AdLwjEa9VKo/k+x7H
ZrxCVLz4anMpU17XsbtY2C2NOLyrOssGf0ISWwRGL5NfoiB+ue32Sax+0c1g21QMWklBX0d0GkmH
D9+HvL8IzzyOo7+MqmE2PdvlUK2aZtwZHOWVKawgHT+DOVhalr7XuMr+NCZX4xfcQlebCz/dxsFI
j5bzbpKpCp+VDIG0iR8H/wJl/s8fQxl2tnZQrf4w3ZxBM46hrxLWQwNOZYvj4/rcOppN+K5nPBou
Yz4SCeZuKbGQ5vtE86ao+vAlTXhlmnzXGcF71WHz52dUAXflFa0CDJZMyPjn9mIr1jFS2mtcwiBv
u5nsx8N0c6ebpAwkNxk9z4V4HYk5nT45DU8kNZkw13a2lxO756fHWKGXJy1yIMTx9h76Ju+1ofYX
reTHUuKXPuftVIORKjAMr1q7DcvwnZPwxeNw7TnquXd4qKrCOH638P5CPuZ83E/BDGislOyl0sRT
IVgvv1/F/C42szhgVjh9myiLXrzJhFLlmNGjdxmpV4AIV0vXr4WSMZPJNr5iboYkfneV/oIe7EXp
rCM9/VesJeQb21yr6B0NuD6vKl7IkAkpAUbRTMbDs+nWMwDUKOo6ea8G+h2HfsQKrv8+ffhomdsS
663rxO9lpV5z/kN07wKq7QX+5bu4YSmTbTYtltMa0TNBJuA+0bR9XbUZvKlsUY1DMq+Jjac9V78p
mbe8LTrmtHRlhfXgpATyWfVlWgamxauMlW9MeHxAR9ZiCIi+CV7SCDF6EgTv03vbmeN9oV/rll+b
FiiMI9jkeWc19OcVwiniFC5JMKlvefNNY/M39+dHq4tpTvfHwak+GRp0gW7ux/tjEwuRkWEL0Zft
obboeUmnvbiWeib0Y+v4XMCOhYrTOIXbp8wBAke7rNPaghMSrzkbCmlWrzEcPUBBCp4XzNljxh3p
y+cicF9IyWTy+tQZ/cW0h35SakFAoEM2PQxhAG5beZzuv8XIeYnj4mszUAyyt8tkAauMjB1Aq7HN
/4Ho8M7YYBWXvFmD9m26R1nXXrHUv+hduBrV6ClL+00SmddpvczH6MWS/guGOPaf5J0DCMLm6Z03
PAKYx5bM709j0z7cfgNeSxroIw3xyq13CpkA84A5xhzO8frPv2U21jWgPzihgIfRiOm86SrJ8k4c
vOMIfL/d10zV114KVcluFkXRXv5/vXdjnjwOOcyTr1mT1uVw+eYF2Q+eHVLQvnuuf2KlPDZlVP2D
Yu8f85fga1b9qvS7/RX/rP20P+CeOMakyr3pg/8FTVFs/Q/DYQtHBowCFzEu/+qfzh/tD+owaUnA
x5ZGcfjv2k/X/oC1Ygupm+Qb6OZ/U/lp0yv3b9sPr6QErEyLzcaWxHf46D7rVTQ3bTV4K9vkaSSJ
Ze1hNmPBLB4aCwXJYEZf7BE8F3Y9Kg30RNRaHoncunvfu+Ic5fb2u6v5i1X8p1KUb2SqYGR0g6JU
Uyeg03elqO2oQ438xFtJpndWTVPWYceyBztlEtYdfv9hxrQlfPz5TRW1sQMK3uYa/PhphUR+X3ck
btmehvCkAQPqeeRUpxKKcLVIkSYiIKyJkXLGi5Eho/GMc9DiZXC6/mp0CRJb0yB0xX8cFLklIRIk
rvFOydcv22rSHAzJ+1hpiwqRaDG4dzgzc0U8VWa4KSzyuGy1rOYJa+XMZphA/sFXBT9nZ4K6zAen
X8dmeKe33VezXQjaHp5f6vNQZH+D5fj1Raf+NyDBsXciU//+outt3AZtMSJXS4oWjbGN6V4N38ua
BJj6z3PkD96z771mHIN+vuSaDiVIGKahT5627z+r8N2aKpNHzk2XdVVCQBmEwsjJy+d1VZDO03/9
/U3mlfjpEy1VtU2h3k5THx+pMiK30FT5RDXID5IYXqA+p6odolVcuY8qxRPphYsQfhUrronvbBx2
gR/f5wmCaxG1B1+vDolanEIzoAlD0VsefIK3e6/fMAbEEUYLcz69G7//4tp02T88nT98cdaH7y9V
RxuRnBdui9mYR58GD7b2NxIOwSq41OOsdjt6uNuM7TossCj5LQ1rBiP1si3MldZls/+dLzQtSo6m
Yj/UP7ycbpGgqSM7etV62SMLBdtvOwsK5Q6PH8IqcxMTqEn90V/1vqe/N+yVRtJ3Ui5lozz+/svc
yoWPVweHgANZiiWDrPEfrw6axcAzGsSHVpF/snXlXhn9vUy1AxIYdYnL6alHWjsr3EpH/w1ipKnh
7BJ0XIf1MxC8Q8Mkyq33hraqm4LheRK/qipaS/L4kEAJrPcFFJGu23LAfciYDS1sAqRmkPw4JITF
cBVeRmnCyHLWpLzGY1xhEyvf+so60hh+1YCPqEr9rOkZPn6s7Y6IGW47xwaNDzmE6y6tL2QHfFFS
66pLlFfqMa5J2nBlwj2XTLYHZ9Z4vrsUISGzxZA+5ZZqz7zQJ0GuveKnW9e++ew01hIyVzDXXDIe
fn+Zp6v401WmI0CLiimLBNH1wzPIiDMY1Vgoy2BIvjRKBZkuHK/AkvpZiyiLIY5xrlXl7wCyH/CV
t53JErrA2qrZKm2RD7g3u2kEIwg+l+CBcCw/NQzbZ6omziKwiQOz7oCczP2EUGyuzO9/ZPGL5dBm
HZzOERhzNPXDZ7dE+BR09f0V4UXxruJY2oQOuXUFGQAlXf+UtqMZN/GW0cfGrh5ty8n2bv8yNDRj
XQPwmD71DsYw2+cVvBrm4QOBHPkxCfVF2NGr7++xKfbjSK5cyB4Sk3yDjoQseidS74OAAxQBBvWS
E2DoEeI41GW2kO1wpQ3Br6bkifz+RwZ79NN9pgk1BQ1BarPwK30ozv2qRB+Vmt6KgxUgjyp5VI1D
Y7TGKpEaokt7a9Xls62xF4qcipQY5tdWWRcOe4U+mltDS78oFp4GUo8eNOoHYb/mnFRXTZ+3nOaT
E9LZdaHGX4YI9SlWOPQkEEXigkxpu9wI4b0WkX1M4IJshWOva8TUtS/Dtc40d2Lfb3zmEbKOCOvI
9NVQKneKwdyqStGpDhhPmoM66piVgwhAdHFHPOcblt4lrNOpy0NuGmWy+1WWdr2MiC5cCAWCj5WT
JSuDz6ZPCERrx2sztd9jA1NJF6FTkCZ9qs7yd3nHDW1DzyJfyQaiG4sL3o5jjIF6FrQuhpDceOTE
RhS22W8p22pOkFm07J3xjszSF9GDLCj0VSsHdz7aVjTzB/5oQiykroxQOBv/TkW5MkWNcFI82VX8
BbX6neq5J3KQZ14EH7PR7yZUa56t0IiQWIe9Ir34wJDQ8sRy1fdsCr5cBOjeZmXP+1Ja9mNJckU8
iH6m+WxwSpCg7GJLK+yA5ju4IwMTodE2HeoWxhWs4U04Mf9RmArL+lpH0W4wPXa5SH2NLHcR5eSL
eWpySerolXVjQ3rdLkpgPLdOzHlUnH//ZE573I/rD0WublGcOcLiTPZh/TFIKo1jMqyBpoQETHsR
1i0y4OYii15ZIp5j990lQ+JWr/y3n8yyI2ypQgozVWwmP658WPe4aQOhRqTJMHVKz6JpkO3yHFR2
v6Cdu21sY6117BS//+CfBgPQEjWUdVTnePpoF08l1Hc1ML/a1YpeEUPWATDSialcgLjjUJkfGT8b
NCP9edeRDlupzD/M4tzU9AsTMtMtIk/nxugMcwWcXEb8Xz0Os7xgSOW96fp4/f03NX5qucBuxNYI
+dEwBVOjD4WjK3oN4joxf1XGwiSjDIjsJMGy6OzyTTwXcJafWGKJbNADZzO3PRKiiWc9xqb5SO87
oPaitHdVa2O31jau0odpj7Vx1mO+YtWDkT2rHeWb3hXnWrhz3e8Pqswe2qw9UItwNG48HCBky2nj
nNaIu1D40auux2dR0LvEBjidopORb4TJ5svvL8DPxSw/v6VbuEEpQjBz/ninKp6AQnVNe2nSoh7z
bFaF7BP6zKVq+Bd24z+Wzj+/CzwXOOhg1xnUO/qHq40/w8lkOwIG7PVXFjJa1CaMgPShVKJlaRpn
JG5jT+v39z/kz1vDjx/7YWtQxzjlQg9yiZBUQRkwgOXyMXJrZft3n6T+4oJqSDV4ohhHUAV8eN01
DUhyWeLJ9sAXE376WTEvhFqgUB9WyLS2AWL2JpzKjhF1Vxt+llGzMDvEiTqzXF9jiWOaTHgxcWk9
VGuAENpnotpWSJSefD9EGFk+jOig5nHrSVo07L5WydNixvtWZ0UeLGhJKDOvXjPRvYT5eaRPj2y8
z+cedFEE82qylCWpfaTQgVRuD7joiGgvNZo7CALr2KxQ4BobyHQEps4w9L97uXGGBHQgBgYbmtj2
fhbjeExPHuNGayjOOtJjsk9afy4De20375GF03FM+ULSWJO10FAEyc9qISEjQhKZOfGKzZWSMTq5
A77NsCJYV9rsiSYC1MxHCtcayVsdvgYlXCmO1B3cql7OTW0uCBXzjXXuyRXxKv2sSEWAHYXSES7R
vTowhHQYpnJxsFS5Y2UtUvIbY7XbBUD1llFDw3w6lWCD9Kv2sU95C8sy/UIsTIs7P4Dbk6LuHq5p
z10oPEQdJAKeG16RyFWrmezC19aP3gxrqdSWtmw66pngwOg9X/uQJPBVERqosPtJTrtZOOTLIh5Q
gnuIHovSSJaO7BBTuyiE2TLbPJcrgBccXCvSnOSY78qM1LkuPUG6BhqWoLNWNvnYA3YzvdcKX9ss
MkIkEMoOxBkXpgneI3A/QfwcNCj4i5QOP9FLp1oqd6j0HN5n4+DX/GhlzF4ATnnjxmq86B31Tlbi
FEfp3sm7A17KL4lsFk5QPRQN7v101O/zfCmzi+LiYARn5JkuRgVjQaL7o48sbJZbLregUvFuI++H
QrAiPked2ejOlmFcnFKJIs5IXitw9mvpN9w/5wvhiow0em5EpeenwADaGQCVq3tvKU39AQfJxcvz
k8Nfu+hk80oA79KOonU92dbIGqzmBNYPMQulGn1J+qxaGD1XRhyjWlrHSoLSU3qTyg4lIYKCYqMw
ZQYZ2zSzdkzub11pUElHECubqZyoQ1b90mx0nAnqfaUki1Sz74ig6+Y5L8U0ovpkVfxvybqOOpje
ps/q4RRJOyMDeJtH/iHvtXMVQ3jxteRLCF4vNuWdG1FytVbxTPPmkbr4oGP25P0l90tS0tTOo2dS
9ZDQbM6rFI2KFbznZBeu82S48zpkoI5xlhDWqaEtlpGpmWq135hSfoVNtKDwxlcd5/PepAlR+vU3
tCYzu2JKZ1fUG0ZhbpFZECbnW2BQsHl2Dlmtkb5Au0506KjQuvBwyhLm9GLVB78rwDBRvjcjdbEy
Ye+wGV4ICwZ9Z3AhfJfQTbP5bBJp17U6RPWRbPchdA9g7w+uEr5V4rHSGLEOXviapXhp/Gn01MWI
XGJ1Z0eAVjDrhZ75VtM93nBiO7axEsz7mDr7NpHpGguVc/eG6Y/SLldp5Q1ry+4WMU3/3MifK8/e
cchJiEJ1F7wXs4oAM2Y41kotQGGVnI/1sT408mSJ8SFpiKfVzJNttd7cUqxkbtyHKe0GwyRyUBMM
L0eizYgd8k6A5SjAJ3nVo2qaz1o8jQ39Gssd+jkzfVAq+9HLzGttZwciSum02YcxY+ahVhjCuEFe
gZGLuKtZKAVKppHe/YhOCV77PEPnwXGxnXNUOSQOzifhd4RcQ3WOsQfkTXoid2VYO9FI+rhH+qBz
X4fdO6edChQPgw/dfXEBq4gYd1DwQseEL030/JIO7UnEwx3XcVNEzudMYyisap+sgETizsOiodTB
g1lkS6vh1THH8GjnzB6MQkI1LUzesbRAXCeveeIdWqgqSY2CpOadcGqagEnCllmZLOYssq/GGKP4
cGGNuB4VLaTtuWyXbWqch1EDcmbF1gzfAQDDEk2oN7NLLH4EWduOQXi5w0JhDcFDL92N5fO3dH18
HDK+whDDdbVfrGbkdgX+zlEK3M9ZfCZ3uI8VbII1hyg6KuY8Ma3VIGK+mZK8VEQYAiWaWzperqbk
tTQ03kIFvoHDUacUEAfw4KjRgx0TWSCNr5Yixo09ieuiWltXuURnNW6yLHtQM7Tx5nRKCmgJ8LJ/
8Xt7lcvkLk/yo5r3ysxUmAJ2Ilp5ZvHca+lDRRIw/tDmM46Vh6Yz3mWufAviiveJ6DNhVmsdTCc+
aqSGffCalt2rB/EMg/Sm7cc3GQdv8MA5ypk6J0Gl3Ebd9JM18RJlBUdu99H0eUZyydJjyW4T1p+K
FhXX1NeWYXiRvv7SRFw0p45fzRwCQ6WmEUW2qGapQxd00KaQt/Fvah3rp3EYVT5wL6bE+oS8+Ci6
gMM6mth65bIjwdiDmNin6iVmTJlFHMLG+AX/oPk11gMMaL69trSXaHD7bWLbT7ScCQ545+xNRDXE
IdLG08Wt6A4d7iaB3C/0Qq9+wYzt9lqBL65Yb5x5FMEJ6ir/NU7sbaP629Y5jS0vZibWwC3edLN8
btTqeSysbyhauWoU0SDHHXriLHPERhwsg18yBRcsFuPeSNvPge/D75sedy1MH1Jp8TfjFQGxbgf1
sR9gR9n9FzOFlDkqLE2OQWmUPfhOGnKcvdhD/jdluf5zB0cyPRAWfDSVAYr8cILCqpYw/8nkMhko
8Kr3rOcMlQoekLiWC7Vj79B7mg3UDvO+wAvnlSc7NKKFEbLYtTlGXdV+Dj12FVV01z4N6e0P+axj
Ro9P4ETs09l1/LMeYO1smwAX0KAuf192i18crnQ+xhDCJpqErsyPh4twDJ26TXy5LFQLR1y2LxMW
tUTJ2YPDUxWWz3lZnJCcww3Wqp1ennTPWsceNTCnJsohhKREsb64KivPWMenqS0TEUyn+5gmGSLY
BbcMPtNWV7MHMyseKsO/C5JigZblLskpe3//E30IQZuaehyXhGbTPbYE//nQWCt8KQKXdi6IFRAj
5E49FKAfEOtXCyamyqbR1lHlP49QJoqxR8bIs71Qdf86mIDAS42FJQKrOS+9xzCMtDXCkHcRlOrf
9Dx/cc4SwhE6cyibzuNNaPDd+ZsBcJIBOyPexMtPxciTTtppZkHg0pMXli17PpQEJk3vyu8v0K8+
mDvOfBwDqWF/xPgYtV4GWFZsDhFQH2QaGQsjCa8hUlODbBAvFYsxSck/7ZgH//6jf3HwEiaTRhKm
WI/sj28MyW8KwFjsC2Rms65bJmZfawuE4mpOicM2YQG//0Btutk/dnZ4QWGC6Y4GJQ0524+Pd+aH
6GUFtui4YL1OsXMv29bbBHGGrLXzP4+GAsCcmuC2/DSxfLTC5M/B139Fufo/UyxyeP83yvLXoSHT
t/nX7wHr9Ne3m0bLP/zD8jaePjffprF0RZzJP4lQ0+/8X/2XfyV3/N2Q26Z38J9VjQ8vry/faxn1
6bf/NdC2BEwrAzqTzvCaAe3EcPpLzDj9K24oMCrLoiFkq2x5/xQz2n9YTPwch2aaxdY5hUj+RcLS
+Ff/w9x5LDmOtFn2idAGwCG31FoFQ25gkQpaOBz66fswsme6Kv/pv2wWYzYbWkZZVSWDBOCfuPdc
/oeM2Dxh6PZjDf6/fvHL7+vl36GwHjLLv11WnmPz0DcNHYmJ7/vWH8+YJlQl1aIPBJrcK2qFyTMv
tUBngulaKzLG6G/YuTCfGumOInKjzRpZXN3mERqsrUHbnUUUnoTWr5sMQkH8zSpe69DeeDW7Sb2+
+Y4sKDOYOE7JTjPCA/TJneGlm7iKd6GOsyZI61VKc5uYb7rmr3NS7J1EP0ci3ehD/c0P0ARG3rrK
kPqzbhTtbXAqCi2r934/cP8fXN7/403w/+PFK3hu/s8X7x2B32cR//0Cfvwnvy9gS/8PyyKY2xOQ
YjzbflxAv69f0/8P4uzR6FpcicJCgPG/L19N/w+fQTASXby4XPKoZLkj/usC1sC8oeN+sMs8LmNX
MJj7v7iCjb8Xhh7zL24SgbKXO8ZB0fbHDMzn4rC63sRsBEGb2kY+o9iad1VXorgDCSJVg/4ObcQM
RT3BPv6wKEqI5FmQnoPx518+u/+6v/66rn/czn+5n36/Gza9OLZc90Gw++MxLcsIxWhJuIrD/BGi
tD4wB+vsGy5w+2b67l2D6HqogbAUXj6PQ2a2oivy29A12XIs42JBTV/NhGzqfUBI8/rfv78vVd9/
HyO8PyiaLAh17/GFImYx/36MVE6VcnJFbNm8FiYHclYmvxYrX2G+SZOZCY0i9hCxKHqahKBkYsQX
2a5Kcg5qS4kz3ZRcQmmUczfNxqOX+m/dw6CVaCy+eg87oVPW7qFTAHBCpz3LMbqS15wtki74WbKF
WXcq6maqpTU1U7hKdEy4bdz8H35TFq5/fhX8qqwFyDbSAQmjkfn7r9rrYcKjDQtM4hkl7exwnPzc
wj4OYhVRIpbHUPXzzKaj16XW4SNUcuOB1F9iYnkZ4948d47xrTDVZzsZ/eXrJR89eOsewzwdAlc8
uoDTAt2Tp7DOFOLEmP5tsod5ZZruIg6LYlwMCgb70LpMnoC6k/vQHHMFFHxWJIFxChNhzS11bwLd
XHqxYd+nVjuEvayuZWtnS/Gw7pjK+RlM86Ft25NF9PiBXsjbkLNEYmLOVqnQem+fkXZfChX9folq
g5p20G3cWsEwj+BhkyVEeGXsB2szYkAoQl0/BOR7FPR2m5ER5Nx0ytWIY+xHl2vfMIc4b4bq94Hr
bdypcDYUXMwcOh+Jse1c3Kw6sU4LDoUTIkKMfxb9CM7cBevpDVZ/KWsjWimvN/blQGAl0D91VrSO
a9eRyZIwCTiqqdz5tmDWUjfWAncUKzwxx3mCV9cxJ4xRLnMLggDwVo5XAh6iUz4yKLQlEKnWIueJ
qcxUVFt2oZ/ZROx90AYXhsE0gJNBVk1XrsLW1bkKnVd7sE0kivgidQswWYkJ+Drq/RZ/IzLuB6c5
dES0lk1hncyNAU/rmHiOmFcE+sH5sJIzT5nkXJVuPIOdEZNsYr12qRZDiejUqQqEt2vgiKM8zpJV
AKNnbfDWxrEw12lKzkJjGPG1il+cMFkaVdLcvyxwpQOYX4Pf9BTl3Sd0FrHD1VrPbIhYG+FFR4RB
a03L0mPmoH/FVrtSwChQfbbOnGK3IQAnqdW+iVxAbF089xJzLbnmN5YiTq5QNZ9oLbxTrvgPmoD9
J73vWzpN7omcl2TJWKZaCSfIV47lsr4tuoMbA1ysraZhZ3Lway2/PrAYc99a1PmiHuPhve39WSHC
cdnV0l8jzlxWrmUcRui5iVkndz+dUAMZhVwNrn2ssmi4R0ksT7j4rHOBA5iwg0YRA/HwQBlFs0Qe
Q3FgcinoDD8b41nhG352O4tJkdctlYIiFtfxPVJjDh/GJ2GBAPtb43jfAsM9PrgYe31KqgVD33jZ
Ymzid0LzS0DLtBStlIQhT9G1NvXzv3+kGn/XfFCRc9JZ9M7AvgzPpyX44zkjJQSlDviaz3AFq31G
SAwDirmFyCkyboPoJ1YkvGHJdGejeXawtKqp+ogfxfwqA90ysDCDmhnbe6dp0npW9eIfk1b/PJhM
HpCoz+nRPIwz/7IqquhxSSEvWM02VngOONN3JsOb+DEUx5KIq7gfP3L44I89fyiHzZCkwSYYDSyG
cFy3XQznblABeQPJ8z98gl+d7F9PJQTO1LTuQ77yEJ15j07vLy1kEmuY0yaG55YFqRLvYjiL28B/
K0fIeIjRmhdDI5MLg3t0p/uGKWKIXeuAayrzwF46ZlA7/LdeegAahCB7uuWRRVIuGK/nMcXpHQHk
6tK3ISmsHfuEcQtSEdV9nx3rsBn2CTeFkr6zT/KyAaIn4meWrW8B3CfkK2O+82omQnCMJQIJlWx1
nGTc6uqMhsyfV2msb5Iihs7XGD2oBA0ddk53XlSeeMKv+NoCSfnUETJAylLl3K4tNlTlVN96M8q2
CevrmYy0+hYLvzwHbsikXWCjfLy0bRjsYYSWWL41OFlOqK6O/VQ5eXUp+Ac6ab3XkVzOOXNa7wVC
gTkbyAuZ5Xb8PNkItzqnHY4lmpLFb0+hazkfNqDDKs2844jR/5iMbMdL89cQ6O5tCFP4nfo4Mu1t
m/koHQZRBZ5LQmq/1WVgPk1L0DzlnpWL/P3S5lC2miZKt/HjlzIVvAQvMuKlDjEBmUMFM84r5W5s
kvxc6+1cGphZ2ZXBiyd/dWWl/sQZVkEMbDx9EzTTJbDT4WgRIodPtED/3sXOEW5iAsBujc1bfcrc
2UPRhCdQGt98X7o/HYY3edYo5OgOkUCgT07wyhj1O123jVI+cnsgDm7MkYoFMjvZk2e/OKRwtng6
r3bB5s7I1HttavmKGze/8m/fddQkdU7JMjMBuA0RRheNvdHMMgdmzMS0LlFVbapQVC+TkTVb8mFn
PgGqF0U8z9R82FY3ribDiZd17+d3mwfaLJu0cTYJZe9EXjcbcHfdPyh1/6UoRlGGdw4CMwU63d2f
M5kisSMTBz+zL8ZACFuUf/ea6hLoUbT1OD1WhTKKrZ1lNY4zp5xnYPSOjYiSO6FA7uT/w6QGweof
xRiiFOPRSPB+vp5Ej4foX+/whlUJ51c1Y5ADRWVAwjT6csWCLv+oDGPR1DojuaL6BOK4SPQG5q2d
rXI3ROFD9M+aPbq8o5F9EhpOXL+L9WWWyQgWIREqbm0m57CFflGn9QnRy3M4wDVL2FA9Dw+gWYkH
Z1WxhT3EI3tqP8kmrEUd3mSRH8Oukns5OYe8ZhqswM48c2594Kxfx673NCi7fIe9g3Q5ucVRIe/h
48UeSM4cUpBZj5+CQGM5VfRvrt+XyyAK2mieQ+gMghbGvIzH49AizjONaP/1kj3+5Oe9M/faLl8P
sGxhnWFCKlqju/tZt0C5RXnC4G02uBZ3BxyXWaX5/UfcxM8xwuatyJpqWRc27J4mcw9G7g1sxpG1
xGW6rzCOfCE4ICpTSFJiDKYeLAbt1VUIqxKKnnMhJnhEo82ELKqTc251NwqTaMpXQtQSugRq5kHj
6ihRDZKJ1/rQbBuGowy3dxM001uUsarBU8LEP7PJmeTReq5znWVp0YUYuLj5Ei/a110Pm7D1i5th
vGWY8Z6Sx0uVTkSMiqCgTxriff7NAKt4Sm2BGCYPbyGxTbMJ8/kx7NP4Wear4M0dzeKJsTgWdUPT
V/9wDtn/h4sUabtloRdxhfGnnKIFLySkISpoK2ytRfLtiwot2iA+OFVZz9zYuZbd+Ona7c/U5IqV
ItLBPw4fsR142Bj176z3/uFNPcqHv52NSGZ8VCw4nh+H959tjHThLtgykjjgqVoHrIurynCqLZ4q
bWHI3H6HHWeeB73t5wjktA2RCsl88Lrhn0aQ/1JCMCLS4bK7JkgvC4fu3+9hx80rVlEuG3+HLkD1
W2uy6nkajOUxRkOwKiNwj4bf6yfcSM68g+s0KzuH4wmv6Ji659DCw+l0/lMQlot/+Jj+PgymCmPs
zyiLaQIGccZif1RhFO2Bzm6qnfUI+lZFou58LEtvRGPY+9U3vZVrp+/d1zIJwnX1+Oxg6OQzM8fV
lYfGRtpuBbL5oaXIS3Xw6E2eTTmtC7v/pxQjqAJ/9qaPJQUybHTCNOHI5v5ow1UtS7ssW4nABjBb
AKSGfei1HpNVTRl3ig1vVdUqOwTeUM90mFBL29lKw1SsaIRcZNnKUvgwpK7wc7J4chtxNkrv1lUN
ztbIONZG/LBdctTZiC63rlfHyxzX1I4HbrwMoMX41asGQQRFMJFTQzuR4AI8hogq63sjsFeB6mqX
ZVEka3s2aTaYqo0dlPBSGKbXNuSTPOnOVh98M4fepueJsV6qmySeg21iCz0FhESbUejD/d5mNCVQ
WYKWQaCyJDvkdsdVHGwmtv9+798Hi6onqto3x9GfOs5vS9dQJFjVFpI52iTLJyOTKJIsIGa0tKy5
7iodWaGc6fz1pO3U4b4INfuRbjjODBrtRk4Hxq0ISv0eXyOb8mBiDzspgJf9sACxp2/iLnodDTN9
YHGjQ43dDqrKe+euo8xuF1HB/0Y2v8wTmXvxgkI+m0fjpeH7npVICxYSuQR2ZvJk3bZMLuhTFLq9
PFmkXeGvgp5QG/AitL5SuLtUD7MTBNsbQaWidFnsPViiyRo9CeOX2KH7d7p2j1pz5m8bevbDGApz
VgPcOWfZZO4CR3uk5eGh5IUEkivThngOrC/1jWqXNKO5ynkwdxaU7KiI9TmBtp8Y1VMGHS6fWu/0
eDoPuLb7V8956Fwdt8YbGBJkiMdROShY2p4t+Bi+t20DuUmodN368So2wTs1FRrJoLn7g7MkHCGA
osBO3wFMGFlJdoNbP85wo89Qv30l/c6F0StUMyiN6gN/VIeBaufJy0h7LOK6xR4F0Zc03u1o9Vzk
UT/vQi/cmsxiFpQTEew9u1pIttoVQvo5UEwX2n/41vSsuZRGcBGWAzFXrh3PJ2Hdcn+IjyxmngK3
VLCbv+Ns+MXoBxFz9BM6DHbkbASHF7pko5gJ+Y3TPBB3/uJdz3x8UQfWe19/csRckR/7LECLZRVB
nFYbUSZ3y/Nwiozu2RpQlEVudLAgoDJHqzeoj9p5OSC26ya9e1JOtk/r6BIKT8JgCf05obdnYYTF
QdKnRGNkEh47nHOTGADb6u8F5I+3qvPNTTdFTya0zVXaDIc0iRkL/eorB/RK0bwMdXIzZCFvjF9W
ZmMimrarve4AwoU0OOxoPDZtYT+1E7YNYuzNpR1OD+O79as2O7mShDnPHu4h6oFd7sLrtToz3DaE
pZgOMjzkLP2i1bUfg6ZMYE34QkjIrpBmpJgloJbOwzDND23/IfRh4JfKynUOOcOnI9TstnquSk0D
d4VfVoXxSXfrBfDQZN4TUTxLsnGh1/W0iNrqwy8hPdoU2z3H+8qdnLsowT3pxfTSBykAfL9c0id/
a5wCwXjG1RnpEwhcjP2AAF+cBPc2eRcLxj798oFZMfxolkhyBKa6LZF88YG2+TRXUUw6bRBFc4vn
ErvrBc+zDwM3yRy3hFpX4+uIXQIBJIr3UZcjdDJ7VmhcbXbavE1du2mr9AHDD5/0NKv2yOSTrSGz
daSiZOHiVVk4TvtjQoSz0DJPLGorHo6eQttqAcSiFakwoBnjU2LpeJRt8QoGgFmJ070YRj9tEBkw
7bFebRG/4sd306ZF4ICKvO4G8BKUXQ2iy1kANpFuKKiXsgwgB0+5TjuIUkDl0FyNskczR89c5wDS
H/nFo9OfOKzjjdKrA0Zya9sZi9Ls4g01OPGTBbRxp3aOec74Uu+8aB0RXnAaPX1Vkxd2nuKXwAbM
4PohBoZ2iVX5rQ17Z/lIRsiqot/GFcqXzAvWjd8F65DPuoyJKlP+49PK/JM5EAlmW0pf98plltRP
uAKCjLQHuy0/UDlea8+tNhGpSGzd7bVoxrceR8EqzMMGuZiO3A0v+AzxcrmqOdfn7uSuRatFREhE
JbqaBs+fvHeTdL/xuSK9DFH62wLZQQGhFpFU/Fx5xa+BxMCLrtWkfoifXvlDNF10CiSShj7KkJ2G
AF6F2WuLeEKBVYZcM2hDqwcjKm7g2tuAuHEboisdgunGYGZdgP8gJpKJgcMME7VvuzDVretH7UgP
DIsx7J8ROTBaHm3SuYoA4PrEZCjWa+C9PcEYsguDVTLmL5GN5hZBbHZkanNPYnPLihfvfEM4iW6l
q6E0xp2f4b8j5pnCJEW2F/M8GusyuVnqJgbyM6IJ/AHxG3PqRMQ4ypsHOgkACR8mlxPHUjEsDO9n
RjLkwrVHwAQaxs1KyuJJEtChEsWkzvSLd2ucuS1zjo6cCpjzWrqXyXANyH2de6KE3d8CzbbRPtVA
Cq+RXi0nT5pLJr7vg5TG2pz4wgwSw2alU3lomJRPmdL+5HlzV3q9ImJlEQS2/C7z6RVmGPGA3gB5
mTjSmn7kVqMxm1soYUktDZbNI4VMacOwFMRW8yERnAZEe1k7fA0u0/CCy8AO1blC3euGHifpmELp
BwKIvrDYi65LV02GYsjtoTFM/fCzAbHK8ga6lMeJiY+8TWzaceU4qzLOyLge9rlQ9UJSHm4pxJDP
F9olybRqnUhPzrvRjjeOkeBPQ4i29rUpWcRtB++hB+GW0TWtvZYrZMzN4U0hgTZampvE4WtL0rbH
8bIi5q9EKTmydfhMAqeaTVNzk7r8Hma5udaHETGiCFpckqrRQBjkn0HREnxlZegMQj0kPabJV6PU
4nsf8HAMaknsRiQeOKoRe4WZPxtBGCwRtIhStjSJmrmfArCZo9vnR7IVyHgJiJRWTnfLsx5LAUS+
aKtn4fcQeFio9wTIds2wzOHTkFsT3sswdEg8l1v9ufKnRSia8owC1d5nZZBxAGzb2pWXRsr42j1e
JtfeNYPwD7oWRNfRlQx86ZD6pj/a/rRrUPShRRTlW5kTvaTZRg+O19cuzIgTJNJPBOuwzSvRBSNn
BRSLaNSu2nHpixy3Tua6exI83idu0d3UWGKFsN6cjaYdUifikoZbwtfcl7Z7pNKp5j1rq7kx0st+
pQkk/qTOdjteuUTzC1w+cW0cn8CMJu6JYJPlvogrezFOTNPryVJrQSd1tuqhXMc8rWZmUUfX2GOT
UurpZSSwbhWLXK5aUh9wGoBuq7rQJCVWsARqtLe+8h+4Mj3Y1Q1bEMj/xTFgmn3GMwtaLGMEZXLj
8a/VS59afDEYaUCWaga6texyauZM7NwRMZpfhBzfTSrArCREWjf+p80kyiyn7qpVPsqwTjdWBbCw
xe8fdW04A2CbJ/Adl24HnMFQr1mbatfmMeTAyL2WthVc08A6mx4EIENYP0YR2S96T31NVe6EoUDT
jn3IVoC1MHI37ouDqYnRW6I22Yg+mA1Pdi9NBx92kzUvFXdzpkX+zsqd/pA4yXD4+tN/v3z9syzS
3zWCP9amXnyfUl07lH1onGNIf3WS8ETlSl5VIoHCY8qNmXOkqMJ482HC0Y240XOCvwTsim3sYqOM
n/W2A0mTJRtPaSZx5rxUrbYuCj/8iGsbb/7EcevWI1B9ZzJnRjDFdyMR+pIawSYaINdxeRXpAkGY
t9HdVFt3duk/Rb6jzeNmpDBKol01hibPjdHcSZKhdkE/5JeoccN7jylqbo19vkGzG96nnXpp9da+
uVVhLXqsZNdGYpknfym+UEOSqBxaWjkzrapd5eJJBEQgNLAXjgzJykWaZ8bGcTMsEJ7bHKmo71lu
jdA5OYoQGR21yKXnQs+1QOdJDBWGsPdmyNbDKJofZc/MMmUlT/4gcSSOmZcnmyX5zKxMCc/7SZpP
OtJbWk5eAuJxwM4RyNJHorkMqu+2zPHCL+31JY/y8OCRY/hoDgMsG8FziLFrh8y+uEMjtVbMRXw2
G019SFpm4b2ma8tpmPqVMo3nujezW5QLsoDEwJoVf+C7LuF+i4Fdawlb5VSpKln1Ajec0GwHo2fL
vST9TRg27MdtI/7MiXisSuH8AOAcPkZ8RPzamZg3jALOakzss/rADUrXDLXonH69WHLY2Sngzxhz
jFWtOpXhhU1TeSNKUWwL+1Mxvgti7VC7RCozmn1qMzs4OEJph775JL6MPsgibEUBtD18vcA4f41Q
t+6nLDwZqQqOGbDDW6J31bb3GVTXJFoppwrexUQv5IHzPXsFRKSw1sMdpKEQ64S01jQyyTUug/hK
Klu9sDRTLBvnp2cDZtUg7OIr0RFZUnn/anw50ELSl6e5/UNOsrnHZlLc85uRYSfJe8oklF41DpZn
RySvDYzd78wWwE6TAkGV163yHl5oYlisce1g1yGNXxqGCE8dWUDbaSrkhuk9eQ2jE+3qmDJlqhx7
/bVmgAReEfhJMobbKewRg6guIm0JUOVXXduBmR4dKLSj0eb7iQc+VoRBrvyMo8FOi2fDaWHVaE+d
z1/MSeseFKxzGst9xBxnbzRXcPLjIizdaYWCyrizGXc3FhPreeeZnz2F4FM3JjfkBfEnynOU1r79
k5tv3GGoak54L7rFaI33LqFu9ZOyPGQa5Ie8jVp2n5W6pulVVWg9QSrFT07APovycUgS65J1nr1U
I+vnknyuM5Zzzrqqb+faqK2UH1WHprHKg+63mJI5FVYyixPGLkOODTQtboSUUFeUyUrzx2hZo968
NI8XKxmCjVtqzMhqgO9EhFJnY8RtvNE51Y8X2gU8sr1frLNe4BESwbOW9t7WL1iDDzacNGaK5nNn
skXs/RDSPhWSGIC3xWB8ZhiJc3T9ib3KZO4eHnte6LmOd0gC4jyGwjjhCfFA2zru75cIw+C8YMEH
X77fFV2RnX1fI5ckVfqnLQ3SHpT5wwNmQvduf1ANNjfNgTdOgV2ezchetiGTeBsP1ssomc1SYVt7
mIoQ6ttd7Bvec6KJJduG+kojeHasITllSIBPBAQyq0j6w9dPdaXAEBOLtOvy9gIu3rjLSqz7jhMm
V717Q2iUL1MtGM+eVKzhnUuVGSTaR6PcG4+XMGfYpQZ9Y6NP/zqR7MexpIZWnam/llFHWIhem4hP
khAYdJEtGwyeG8tjIdxId/pwyGsRpNt+h73Pwgtz25nlrLOf+l8k+l2l36wBTLYHNknmenJhvHTK
FM9J4DLyykzW1aNydnbGtgvWqrHnoaLvmzqpdy51eNFO1ziBUjZOFjk7dcMLLSlakw9XA8/Xia5+
i8I9uTb1+9iSKTHaTPCtakCaFA39huBdck1TxqcE9XwQXw+z3WcXFgsjIEDXyeY2jpEPFZm/xsKh
4YxqiYZGlieQ/UzTH/fdgLdlRMu9Cbo4vRVW3+xRTXBmZmV3jkwSSwAUvOkw2tJYU09hLZqnqt6O
3kjDEdhnDSjq+etPUPretMx+bvB1bMxiiJ+DoYtW0WBqS8NS0dbUGrnoXUhYZuxm+9qM62WYpCzP
+iDc4LytV72eQaE2B2PdpE2xtpgLkNPkBTSoRjWPwXFZyvcvRhjt7dg4qnSyNnC88FMX1rEbZUpu
mUNySF5NCyFVvMDvV4PxPlpzsM7D2eFkPrfV6C+MquiIrEnk2WQJsWqNhIhhZp3MLjFlowTD3FHk
BgjTojuaeCbnBA5EBE3U/SF+vGgeSyjf1A8GO126LOBSPThira8C8IPesANv3pOgwN1bo0jZZZM3
N/0X6kyNoBnGeZGTjReMSgWRbJZa9LmJmAo7I9Dul042eFu0btl7RD1UhSHYQSU82ovtRFW30pwx
+HC0Wdra3UcuEF21DYkPFKHTVrYDbeNY19toHH4Vld19BgkzTrsPs0vsecVR+qY5T13Wn0ZCgtNQ
Tk+RRQSOwIfYo/9cYikGtlV+NrXRcjgFBB5mvLuI2vK9oig1erIhxs59Dhpr78YlHoDembi0/Aey
r+6XEBvUvHbtC1rSg/Bj52N4mF2qrJrOQtOtU2RmWEq8qYbNpw1zfVQ/IqK9WCZXNFq4fpdZUNSf
VocXFFNPlN6xyTsL2j5/a3Wl81xZajtYSnyMqKoXPB3GDZ/qwmS+8eLrDSmaYnj3SGhk+Pdj7Nin
+cV4GEVlXH3bYC5HyCihT98rDRw1NeVLEfTYJeIim0sxamtd52mmtc6nO8idAVrxxIpQ8hgJiCGQ
nzRV6dFuh/TsxTJl4hWX34KIMd5kmzgRU3fuR1jsptzcGhmM7UiqJ6cnhEDPJ+jLj/zJptFvgdtp
M+pY4+wlVnPQK3IBKgJiv2Uk7LEZ/LTirF42PIJWSZR9UwFe1/TOrKndlSmD38RDMj9oboNHbFIE
qRlL2MdQpknHXMqgK5a458QOV4vXfkhDPkptJ18HissmSJZoD+9tasSXKFLm0+PpEFZZe/36qa2y
YpGZOkMvyLeHLkzemK8SK6HH6TLsNy17m6UoNGIEfLzpXhneVZax6HbNV4td6VyTabrQjP4pIotg
8QjNIrxTnsmZSOOqAoncpKuiX0zSr5Gny5/JdFCMVWeJmQI3VvXHOGEJQwAWbESFY3MUP/WmfMac
nSwt8b0IpvDIZsNjGt5IZ0cwGGmdrF1hSLL1x5aK4u5tNLJ8S0EQLRLg2UbymXnGN+LribK39PjQ
FA5pDIIAtyRGuRQyZmr8aaQD6tPL1HisUdv6Z4QUMKDEWjginFakrRBNEh4bG6OcJJR7P3Da5niq
tSo9hEW8lIWpreCsf6vzahxnAJL0o5EoEqQq4/z1UwUffDc00avVFt2iSoa30Xbze+eFvx8QsdYa
yAKMS8imdntzAxiRKb2HnzREaJFk+Z6RNDTLnLw+h/iULsUkf+ZCM9+DFoB6CQ8gUORvMLN7iVyy
VXDgEMlAKhmT9Og05cmwTqK8WeIx2hE7ad86JeKbGu1jn1Ti1Qg1fKF5rJadlzzxGKdq9Me3zuPi
MfvklyBqAGlKEL3KnDyEdLDzfZAO0SupN5e2MuMrS0GiYltHrdPGwktLxeim1cU2qhM52/Mk522U
yr75Vtu+tsYjINlCPq476UfWa8aZ8EeNuUqtNkEhvTVaAZCLcXivffhBXrJs3SQ6akwnX4tH7N+U
MRvjq4R+fk547oSR02waTr5Zq9nPftTkm6Jy5KLBQdf1U/lqpChSfZyZ+85Bgq6s7jBqZnA1VXV2
iSlehJwkdNned5VyS8MVGXa1wGf69SOIrYS8PODZFYHyXHdNTwitfFKR6LaOz5zFT2k8wfheArMj
xgRtyZicFOLTVdJHEylENgahMXv2BEFIU8PTOg1Fv3HB6C9tQXZoMz7WPKNhbAWlnalBPgVVtMJg
VG97s2Rm1VnJtbert8p8VsSD3VvP/1m0zM283ieb3fTHW2vr55F0wQVfb7itBk++FCVvTA5TsycP
wbfD4ZkZ+0hIa+NZr5PNMjsxpdy6etdv3ceXOBFl++oHHe+rD/01iSXJa+7IfuZF3OVkrobLciq9
kzuEn1P4jsLGnzW9hLzIUv7CX/mZZuxRpeM76COY43/9GOaIm5zafY0nP9okgRQn9ofP7DyWQ2jH
r05kVUehc1N/XWZlQSC0UAVMWZ/kzbotgJL3ancjIJanFo9RpJRV+Bpr/a1Kx+mSN1W810oWER0w
I413n/WOROIwXEqnFAscq9dJH/OlHbsWnQ/feDaJauM+fkQDyIVTKXSzqGmhALTaUXiryCzj5Rii
yKkrutOkSMQ1Eu6hFHX8ilxh2mP9ZsOWZu4+trDztnbQrUqwrwtlpLcGh3aZj/pVm9g7aCmu/JpI
L7f9CZCYiazSwh2hpjSCRX9Ow/DulRaBCT7CILoZMStRynP0aqTrkcqzGono4Q01qyHP2peJPpXL
xTkLqtJtjPTslUgFKKa6e5FMGnd5yL+fcexxZuxSUctjjEK37g1xMLHbIsjw2tfOyYxVabTjqoRv
sGREFXJdOs99srDcQN8VlnvQQgbNj/zNtXepclsRZh6KU+tbYHScWr1OsiK/K7KpS8iLQ8v+VDB9
PrJpnhc+2Sc1xpedzXOx6oNrVQ2HLA2MvUeodWno1rOahuhc9QVrysdlo6o+Y8rMlywSP1oS2feT
kTKiN1JE5xk8sh0PiuTN5iOVWSGfE6cC5lYwttG5FPp2RHzsLr1+jHeDnmEjBr547yd3xW8B7rom
zIkcsPK1cXgwFelEMWBOdxWbc5M2ZGvnvc3agGP8P5k7s+XGkWzL/krbfUeawzE/dJs1Cc6USM0K
vcCkUAjzPDnw9b2gzFuVWX2ruuvtmmXSyBA1kAQcfs7Ze20nZq5Mdi6N6Ll7cTtCnKtKiqObkhdB
Ap5+6llDJFzHe7ds1EPJyfq9uFXzKE9Fy9AY813/QppDuE3DsdiVZfuznI3hunzWLZmZF0Oyc2v5
K5NJS/eEHHi9E71acU9NZM7EzjZz60uoqVtJBlRQhfZuSky62Unnvg6FeBkq474BXLTVcueGl4Mj
xtP3xfDEHpp4CnPyczMwIQcTeYIMHJFli8THj4LibXIabVvOm64D9jIxpvVrW/6EV8thrNXFUU1z
cUznCd1qou5NLVcHG43VkXewPnZe3O49ouSyQTAFwK25rpYETU0oxx9yyWcro3Fl54XmwzppCtgE
xnuYKcS8s3NN+kRHJOKxL9Ptc9W53WEwx1doXcHW6p7CpJwOs9bjMLJkDJtqehsAXO5oDbyncIDn
TNWIAHHjOmlwB9qatuNE69WZ70TKuW5+6rkeH4MlVFsj0ePoLTff9yILe0dGquiqkxXC4rE5Mo9s
BYHQVnMk+7M9hjZOzUwYrR/rRkv3kJu5DnHd/+1hMswE1ahN0XQds+H0jxuJZJPUG++zCHW5D2e5
7cNwPJJZ4eDMTwZ/TOnxB1NNqiLJQsvPbMMKu9NyjzASxBsiIi6ino5AqqZjSUjXanSccIU59+fY
E6AS6UJtprZDZ7HcjH+7h7XaIcQ03lX0eA5teYdOFurecOQQGY6kVA9HNBnMLlne/aqxLmluyl1T
ZKTCgxCg2NXzY0ST4Ogub9v3w5DK0J+xLhaxtwpi+U6u9FnBafRtfUR36zix//sxYVaINx1S2Vbf
j79vJprJhtlX25lJDpJyYwaMMGkkQywbObOI94l2nizaRV4c5r4m+GTtDO+vsO5GmOV+7oVQ8ceA
TV8oyZYlrPDokgF5nG8D7LQnzMUfYzafUSTp/mRMd5TwDMbdmPlB/H3LTPg+6pnjaC46tEjW+iqs
is7/Poab5Y/+/ktzJlR+7fRQOuYlgcZpeT/qMqHvYHfH75siTvrf7wGe03Z5a/KLjOLYgG48ft8z
W+LiV8wW0r2cyi2W5urY9ZVvDORYEjq1oV2ydmqPxrc2Yzpqyp2mq0Oz8OESVZHgy78dveWG9Mc/
33z/W80lYV2H+k3scMn4PrQnEmPDdJz2TT6Lk4Zd42SYUbuuhXswG/nihtaudQ2iU+Yu3kgTAC3d
UOGHZmUfv28Cg3tVHdxDcRtJkSfDs6SbPyJIWlnm9LOJ0mgRjjxyxy80BurxMD6KnNlla8orlqV6
G7gu+moiSucgrY6boHIP6Hxw8eQKvqsG38trAthVkJySYFZ+raRER3Vrh3W86qNyXqfSe7OYbTJy
6m4QEHBYht6PVFVvVpWVezz8DGla3DmIaBeOB9qaM5qd+jJIfaN0Y4Je/6vzlqII2TBHDN0+jdJ1
rUrSvfXNXDWk2CeEPtdS4BZIIIQMBBjM97pdPhYkI66NKTvYfbNnN0YjIWAwr5qy4OBmpx96xauq
yBcvo0tJ9A+B6/pIg/qOFpOzhSj6oAyOWJ04Xro0C2+j+BVBDTJZ/DaCACmUymgMCjpBZTEjKGte
crNNt4IgHBrze9YfVukGtrbk/ClE/1KQu8g2qDoxmmaMZA+HwIAoR6057MjGu4aB+6PLrfvWGm2E
sY6+i0rnR+HK26IURKG64zFOiGsnoaxFw9vGe6Qp6Ro6ZM2kPuckDQgG0uPb2kYpFPY5fqdRqn2a
Wi+553anLFqi4gOLqPKC3tkc7ks4xSujypmYUqQBvRi2BDIx3GGxOmNR51Nsu3kfjGStq6Axtxiv
qQtNZ1+h3zxhpAqpT5HE2qFR3wD9U1cKms8hf8YXzS5XK+57d7oWYb7LCWwkcMHdqJEfGw3zgyzh
oRjg22lv/bS0gFyicLxriffbhmX6EAmCBKW2zL9rxMtjSxudGB0dhJocpzXTfhRM0g42TUq2eIys
129Nb6tV+Y7CtNw1Nau8Yf1k5PrRDsGmx9S98mqNGWFwJNhsZbmoIG6FQNifVWGJYOOGovEpa0nr
jnDO+9U7UYxnTyMfvEXetZprRLdagnwH+Ah5Ci99ivINK18qjMOYtTdGhS6dpPWIAJ9iS4YGl+ep
e9PS5zDBvZ2lDlh9J86POf4LGJCp2pFFXoPlQn84xG1/Ls33IZq7y9i80EclNjbbiNLlHPYSqBQ2
NP6U2joOhpdc0JQuMe0wUboEibWeZKUfaNX2JHvbL8rNC/w51gmuPdNEwFZ2MvUrVJTOZuQ6GWP1
wq33qSH28tManLLqvB28np0xpk9xk5UrOnKvqPaubVv6hfLizYwwj9jWcqe7dcg2Pq7oOYbwgsIy
37RW9pyTQhnZN82CfiaFjHJ6mT2TEL3yuh/4Jh5EzNAonDkPUY7Qk9ujyniTTf5UUYjmsageNID2
sASQDraLtNpKX3sPSnRpnJtSTEj56y9YSaSN57Q+i+CdmitDBtUiHjBfye1D+i41uakS44us4qnO
H5yBg9dwutZnevtoQB491VlzrBzrl3IQEUGgVhcsF1xdA7wXjCaMJYKYfcibpeajHiHXa6QR+k41
0VKPSG4niAKgEaVMmsmtUWv50SaFfu0lKt0xTMA+AsQmGm4De+OmQ/bK2cdkPrX44AgXbmgu0RaU
DzGUF8aSbrAf7M49O1X2gsCb61hBv7TMna3yHOuu1zrED256JWPOQtJUSHc8lAFRs6BrZr8Gj7IX
gdc/OMrAXzbyq5sF8GZPtV8GydvYXJiwx/xVvVjlCPXXMHpBCRZsjgQVALvPCi2LOUvSvpxxr0yN
i/WC9YrJU8uOjQqL/aTwtnCErpkaPIVI8GbKWqBSR9MieW5JEIcC++hZ1QvFYLYaWts5BI6RrPkZ
sajxTk7on7TEuzhTfi86dzc40kJQiiy/W/Z5Jf0pTmgacqS7FF8eu8293THVz+vJz0x3gHCu3pLh
THZCtBK5ka51ltg12XokrTrI97guxx5Gg7p6jj31muRHJMHvcDEjXKfRpcsjYuxyoIrFDAtmYg4k
uehMZBaOtn4njbcxQpWSw8ZZ6Zb2wjrC2D6dGWo4R4KpV6VF97kuRwBqyIXYkX+FbQXQkw6F1pSP
uZEwRqzxSWU7UgShokblWp6MjtPP6MGFycTdxXkYrHPzPRznH6PQu22TuHdjCTJNn3V315wthTmr
g1jyEPXdl54R04YF99GQ5YUYPAfkh/JQm7kawK3iNWrM6MYu7M08Vj3OikTgKyDMyy2je0T1M9k7
cJOqhuvTTHLhyrOxvzQtAKr23JkwzYLsxStQG1hJ+cttMpp34Y6O2pW/6BRSh9O/8/NEAMSzK0Lk
JtBnRXqsLFVcXEr8GNKhMN2vWTHPVugJDeyKPd30PdZQzEQ4JidaDn6gTycBB5fq8igYOdF/h9ml
EUhJAt/aqBRCDp1rbJlyzpcJ6O6anX0TxOMmjYqn2mLEYEJcXdk6cW8xImv6ppa9rhQAqGAsNkbG
R2rDhCJDdboOAzpB+8ZBifhktOXJKepNGTvhBqpCDwMu5ii20Twbr4lkOuvo1DV9g6PHQBU33mLS
DR4c2Zxo5uImJNR5FaGrSqzmMtpyZ2ScOgwROj+cH9rGiAnkDp7zrFiNmoWkKvmKtQatXhvfmN50
SErbz+gVrdEl4Jbt+idDJzRX/Biy9kQDKt4h6dx5wyAvTTyjdM76jswZKrr2J2TfO6fP35qeq3sd
3eqtS3xmBkCOHJWXhCJ1C5p1WCN2szfMiZq5QhUQoIUbDPeFoVCzmWi+ratRT1bGkKYHW0cnmeXd
qrBHDM+KaUPJ/HPFFJU5a9O+FTlMw9RFkNLG6rEi03IzZNlXnHNEu95wr7XzTc7F+BOX9Uqj8Lx1
Z/vnyMyFTvGMryVM7tzWvclSU2AEtxBa+AxHQR4GU7cr0uiq+HUyCD/cfCz2CbnIa9QZCBmLwpfm
+BykclpPyU/SIDaeZNqATOfGcDJ8IfaP0PVuzZbrGPm4pNNUNAUQG3dMhhpXTdvJS05mGz6Q9622
kxPDEEy3UVzbB3RzNW6obaYPrxgSj+HMCD0geJb9KKe2xMGA/T1cgeMh5YV+9jRFP3I3f3J/lhTW
Hrr3gNwHDjzWhYuUzVMF2Ms1cQ6lYZTsFA6ErnG7nWYi0DabM9Q1NPNldhuNJLk2ffaWLvipAAnH
Kh/lxmzzihSF5JaGwXtiZ09A986oYvtVsa9n7yjG4FfqcWglWK/1aies/lVkKRf3BGV6kiWbyhVX
mMqfjlY9LpHF0PvXlY2gBN/bDEvSHtcREr8kDA6Ms9Um68fbJS7S0XBrt/xDV3f7lGHXIUTRHZaD
QCpqHGPRV4cg10iMTaetVrBpzhRc6NpztnhwdWjMZuTrChbtIO37TEvoB6GK05kq95+61STryhkj
ENEj23rgUNtJBicufE9OE5qbsXJoEtk/4M9Wu9qBYyaNg6VVBroNldNa0GnZMOe4zynUMMvxkaji
PjHqTS9c85IuZF8jlYDxHE34s4vkKtTEC67rtehgndfZSPU9nEWJqdm0JSIyEmIDgfBcr2k+OxqZ
i3pj+hR8vBcKgFzW7YUlnu2u/uwIbkSU33FtGfeI1QQJuPWpF/pDFaq73rVPVjUzV0MwrRXqqmWx
x7aRVKvMSHZYqshFkVvHmJ7nJKenonc7aY3GWjl9thUjl5sMHzyykG1l9Zx0SXfyAMexPvY7t9RJ
stzO5GCfRMJeQYXTRYzjIwxCBOkJie6RhZxVoWvbIoQ5afDdVnJKJIr7ilZGfynR9a6yLr9ornxG
XT2tEouZnxiQZzJs4jCHWDnn1a7N0zuUxvla1vmqB9FOMO9HNsaYYyjig3L044AxlbNsY7IQmwQO
iMbJz8ox2lUyWBbyVz91zPuI6IAGjMBTEVT3zbyRs+vtyVd40MzwtUAVTHhvdZcE8qa1c0Cy4DPn
7h1tSbUJHfXSDAbRA5X9jKctXsXtbPuzrcp1rmlU2FAa7Lrk0K+IRgcnaK56di8+KHhOLS9Wx+97
DmEjAJPxI6iwbPC50PuJHQb9cLK0HMQtvoUgKpJTxzF4KqKXQY+nG0SRtPBD2LRpnks/gu2zGefx
QMXlPaQpjBvFEb/W2bA+OHEWHWfHIyVvnrle9sN+DLzymIVUaJWT5Vy8TXUMpPVCGCcjoy6ozrXt
doyeE7mR4FSP/ewSAZ0Xt5M1BWiGurG4lRyJjou+ZDAdvAK2baArHHie6cV+OhXRBus5cZ/zYFwZ
EpT7RhHgigfa3eChfY0RujIBaNNrPdbXpMzHc+WkkOAb06DWx3HSSQTzWTz9RHVms7S1DUumFQIc
wLrVpEh42nZLyUNLt++6dUv/5IZksFvVDg3C/dk8tUb0EupJc1bMEY8hufG4J6j5GOA+j7bAq+Hp
4x09LnVnZuKx6UTrB8Pi3wukYCwB8cOakSEIbV2ZIrmZrQcxq4KzE/A/vSshOsZYjhEtpGvaHoX8
lSBpvjAEWNBEebqi/3UhRJbwLrIlTt/34sAky3PKXkf09r42Qwd2jLA4uU3fUODTSVM6uEy9tTk1
onCm4acxOZmas5gy91YuN52aEP14qY1Kj5TYmaRkP136o1WIxBsW5ehxGRR9z9Yq/sxljH+cn7+F
uPo60us4u3lPpVW6HfHMhnFSkvkVbXU0U0F8QCgV3Ym4XzAfyYak9HRPufVIWsKHXdodE/Ys2IpK
lg96B78L3WTOPoHXnfPeeElhbCK0JuXsxTsvjH+GwqvvxjrdpVS5z4VnjgdRN2KD8UO+jTOTx5kc
j9bENkS3ioC01qz2WT25zLib1VyhGih1PVk7Qll7KeSbFXa7Pk6GX5jnbkEl6hur4odaXMnQR+j6
XRYk2m6ekuagnBoeigntOCvbDbDA+Adqb6Z96c+21CP6LpOkNaV5aIaBWLoUcuQ3NpeGgfvP2cMX
2TruV5eQVD1mhXaMFJRZJPv6uw0pkYP+tTd0jdR3jiqonYwYR/lla9mdYTI1aQqSc+mIE54RzV+L
H6Wq2phqOrjOWo70VPYzIx27vKaSbYXNxZFNBAo3xVmzjsA1wj4kHlqDnKpXjnfJM4Q8YtgBjQ5e
2K4ks4tMLqUjUfS5/ty2vbYNYFugojbfPdsp2Z0Vid+W7nDmTZioCFrx3Jumt5foR3yja90r0osT
iRHlJYlDxiG5ieegnDboB0iuVsYdzmu560ak+uXsGncDKNLagFXA+QzZMdFPXaAHu4Dun4/sxfHJ
StN2TUIXJRtnY+1Nxz5N+n0Zas0jbzVAjCHVEH0RNDkk1hPmqHHvFVHtfz/E1lHt+zT70Brx1i9i
VtfjHZF4nNhuQ0i6j+0xubftLn9I8FPQTXH1jYlU5gRyHpSuqL07YfIdQ+De2KX07uJQeRfPJAF6
+dr3jaYh4MJoXZOpKN6KNqvu2pmtCq6F20lhTE3F/ISmteub7H0s7LvMiy5RWPTrSrOJ7jbwx9tY
pTdRxcJRJA0+iQiZfmrgRdYC93bUC3Yl+ogScboRqPePZZebG+RAkGD7cbqVtfOKYfslXqJfWu2H
m2bRQ9UiVctc5GaOATXAhsm5RXy21YWb3H/fEEk4EX/pxQDFQQXaO4Qx3Fhu+UzY0c0YN81HjO54
FVVAJau5pB4P40tWu6wFjBZ3sy1c4icbbOeMqxOv6a8U8966SE8h5evVcKBOV+W01Re0QE0yzDHM
iYXP8p6yP+zx6zgwk7QqSH8KNBKqqBt/cksm7u2MmSFYhbOhlkUaC2NN+RZMkFyi9MFxEYJgqMt3
vdSpuiNDJ4pC2QDHIzrUaByJYRzXTTWdAzL77vCE0Ap0GTWg/Kp6y+9iNJ0FMmoKrWNB78LPUgAp
KrNv0U2hr0viTWrnIwJGsRWtRL+WE2DTlxCeNB+MHGqmeHgetAgLZJFvzDzucJdW98p146dSpwJi
6WCCug4hs6466I8luFS0u26JKFmttbRdG8gAUDcbfN7WVmBGwZ1372jzZc7Mk5FU+zThjA0RzVGg
QbRR8R4JHPwGkV9hFD/PTsZAO/WWDVy7NsfEW/elLEAcP6oakHKc6Q/BaGXkrbABtYdg2OdOusf7
FK6zABkXzya4UrT1zhw6BgLyV9Am4nZEK8lM7t0T8Ei4tFI8z+aVZNt0PxrZXVK3n3aCpjJQYPHz
aWCgTm81yTLkL2ZhbdtxK0EX3iUGtrEC89I8/7QcwsygluJ28GAxgV3YsgfYTPx4X436/ZwM8ca0
GEKPU9nsFl8ROD02zCGeAqvkgK1QpscNZR69803LZmMjYSTQK3RSqr0awWuCBDkojMzn1LsWtOIg
kffsFXPeiylFqdQpgusH87bF4RBiyzXkeYqqWxaSVRqpDdK2ya/sZjPUQb01w2BGyUQTKW8GMB1o
nKhSNLGZ005b0b4AvCSmh4aLDdGZ79Rn5BELNjckrNIhMucIdRw9/wrhIK+19vwMfjtmjKo89KjU
72NZX/M8Xwd9ZS/66mV/XwXHHFl+y9b1ZqnYmpZSDoPVKoydmdEoemrORy8AsUkSPNcQHPm9JETm
kC9UfUSv7jaomb1P6hzoycXKrEeaecY6JLNy5Rl4BCv3nXGBewiIo5Gukgez9IjCcuALutGebhL8
slx8zEbzg/d3Wsmmj3fAG9dl2M3nyLwCT0avtywJvTG8sFNEMYKJuvKmvUSXu8tC7FagzH8ORtIe
WhFNoNQYPzFR5gz3zgD3QRrRMwk8XWdgzfa/K/AeO6QR1DIxYKFXnq85pAVOjtoJUkL2Q1Rco6GE
1ONZ5sZ16EoPNZUgxBaqsgTS2jyoaUkQ3veBj3siaIb+bi6nd2+AFq05OS94k1RPGJb6O6/SM2j+
fY0mpnT3UxR9uQCrQtu0L0OhskPItHinl1O5n3VCeapWPkLMcQDoECrgsOHX6h3pKsqPJvDmVvWm
CsFETVafoqV9K7hIbQmalvRHRX2LetESztVgtr9u0bSs1eBR2XQVMX+ORDRSzSfZj+rgumCDDesT
bBUVtY12vYumvW2+Q8cujn0/nEk6WGWEBNBcpic3JUd7EYRYIkVJRXXtFwHlZz9HK4O/40qM/SoO
p2SPxJ/hQUWtYLh72WvZKiTCVmvqZmvmkG8auuJbBLJr+TEKmpB9CbXeHmtajd70SM32iv5gO3dl
fnJLdr44gp8lM7ddFtA9AvNvr40seam4xm/S1GAIm+KGQ7TzhlzjY0pKH6bYhZ0wyipJ1FEv4nuX
DhAnh3llF301aclpIrYOCp/GigQteijhdKpCpj1JpCMobl870b9GluUdmJBthHDu+f/sMrjtm/pX
G0EOYA3tVkmPIUaYO/BzpBCgRvTS+FP26m1oBcZCNqGKc9Er6GNmNO85xfODzJnbWRHBMkydbqOZ
Ws4Mh2zf2/29CWmNngasfM9TW9MhQ091P1RG3wMzCJ2TaJf16pc94akinyqeuie6KZ86fUQ9nX/V
OSAAZ2rZpjP+YPaJUwRA9z0KzpUsxGeUvo1cr9czhANPLSrRGS5WdJuw50uV9mqrT0hit1WF6aPr
2SgGVXOB307ftbJQbUA4DjnzExttrT3T1egTQrXrlDciy9500T4prMFrx8ZiRej0u5a4alMbnR8k
NCO8eYz8gcCPWEYUEF5/Uok2bKMuPocGm7BwSo+JPU8bh1WAqQ8GG0ME57Lvt2PpbqwgOtQS1zyJ
GN4atS0HvPxg+fjss/lFGCH+tPbeQNCgy4eMrgDma3k1xGwvuXbzJhW45yZ3bzrEhZrg5JWJMTMe
vQdbZwNpt+HJTtArJdbQbe2+PhNrdOyyktTCpP1i3/U6kUWyGnRlcenjUpHHj0xMLn1YzLtOsXMi
jZpGt7ONNPpaCmzlRjnFoQdoT8uW1C4RtoexQxU/06ZaF1N6QNUX7DgviVIeCerrmVFZJuNQEFpU
NDTGzMZrD0WZLFkaJji5gBl7wRS1RuYC9Q9yv2v/Yvnxv+IRXUiDEQCJvemXkXytgpxdXHhj6+0b
nZZbdgEY8Tt/DMUHKqUtUh3Op8Zh+8hnwE7cvKsa46GeyrXwSLnwSD6BHWeuxka9jvyRZD3Vq7g4
2Lxshu/zcK+Hx9wN3I8owByVWll3M4YU4Ek8kQC+hFAP04MW2e6DVZgebjqEilHMw2AIxj0aYTpH
y0NF7Ce6Lsy1yyMROc59iFUSxtG6ssr+SXKsPbr5TcVogjTqaden0niM+VVPUUxjtbCSh+9HWEB2
o1FGXHAqihqZFtfvm1AW6DfT4IR8o7iaeDav7YNqwunsFLR2Z6u89bS0vF02szrFLF+YZ3f1/W9B
3TFn7zP2UbFyToaRuKfveyFpl82q7mznVC43TjvTsykayhMjYx/1/aTvr3w/5/uhg9HJDiZMogsN
TUSVOEUBnpI8z26+/+n7HrlbDMW/H7ujzlitnLhSBdYfz/n9y3//HuECmqtM3dp+P6eGI/rHd+vL
b+mgWd9km78///tZdkFxbQSs5csLT0IsABF2ouVBv9BcaetYW22mn9BpsUOlyoxSGxEFC44GR2Xq
GqGRfIAxsq+TOHo12FgeQn1ouBzzLNMuxVqb3RhXM191IJWmpsPnFUa3HBEN1xPbOEaVMo5F3ygy
GQouQ7qxM1G2KGK01y1wvnXtnQR6hyJkpqXLkNMqNdnnd7H7qxC0mPKqHg89SJBgGghC8WSyjcKq
8Qcvd5EYRGSxJGbAGh0NR5QmmAnxn3sOI1JsL761ZMnIYNpokanOxHjg5SPrg00c42RF4dHPdGSA
/hzJobCODbEzvpdq4B7oCBxQ1pSuWnuaaI6Syxe+zx9hRidYulg9GfAdv28MNZaQeZgG7WNrhGbK
F6zOI3xFejsFGoQBe/w2aDWaBFwgOzMLDnn3ywrQ4mYQPlhoX7vk2WXKBWIm2yMeQgLQAMczAofA
DnBesGuzhVSf7Gp7/qHZVrLMnCLKh3M2aDgODDgL+IogVqZmADajZ1/Pm9Y5qgNpsojpxi/LGz/S
lL5Y02w0skPaNHscE9blDJUEy55z6smfWlk1RzkavccqDY/K6DCaD/VxGK0vNYOrVDYWyzzwnQX6
SeIZbFWEh0HVf6Rz/jhj/Vv3qXfMavZmOQFxen6W+fCpaZYfqGDDsHM/u/axiHq4QZX4AsqCwSGS
d1P/NRO2t5IIHzZKhB9DDdFMGOpetg9ao9driGNoe812E0zvFr4BX1POXW87X0wYVyZ8BoazvJ8Y
WG/ouE+bMREJPSF5GWks+G2SEAWF1WM9l+NTjngljs5hc0YT/KSXAZJ7iLX4MsMDezUb62BWoKS+
GXreF2eKD7a61LX50Q+xz9ozHvSIxnJueUAnKKVonT/rZnkxeNdWyWwQ/aiCV0avILnK4DBpYgTN
LbojcN1rzUZCBVp3Kpl2tXVsEVHTooF3NgbzRj5e3a8LELgwunK3RwOI3BMRnwuNgkZxP6cPocc1
m/E3VLJKYrzPEeEZba62TU7QVBKlw5b+8ZWPptuPNpvONCWjA0nkJk66gB24PCJWIWJpUuaL7dDq
1TpjzwjP3Bv81jrVtiCn/WIYUft4esl5es1K5EIdVARsJDprp+LyYdTgY9Vy9LW1d3RFstixEBoi
Pl4pd8z9oFenampemxGwftpLDk79QNSiOGgeDa+SC0HJ2xYyeAk7hf9KqPLCBdxqS0L1MjfDO6kf
8MPs4Csi6OsurrfIZxzP86dmZSuyg9LCmrfKbb8IUxrWVR2h/A2jJ4+en9cVvsca5DMqo6/3UVP0
06dALNqP+lcDQ/eU5c2JlQtWgbVKqOwAYS6VGiiBDpWIU8FMzBrQVrNuHawheJzmwTuF5qXisNdL
+C/GBBd1lEy0J7HIVDJnbRRTfyKJRKM7tffGDAvYzpmjPYr8s5iZfnLOY26cSz/BduKrJvMx7UFH
mSnRcUDNOGRG4AJ79kXl71kL/xaW/bHM+e87C+Bv2QDf0PC/P/qnTPY/5wn8r92v8vY9/9X+44/6
bwhu1zmobGdBh/1zevvpvQd6m/45feDv3/Y7wd1xf3Nch0xO7NA6qVQS6t34q+3+53/wFTjswnSE
5f4RJfCfAQSG/E2aNjNj15LSMzGQ/cf/+IPfbui/uY4NV9vlG02Lvum/hW//BzKkJnXToX729IUY
+SciZOCgMSkxOuzCbGQqNHcMB2CxAAz9QCqzC6W9QxW8quECQdXGyM0Mys6PeqYdIhfsXjR00RHh
qL53SP3xCzdFgW/piJ0AcUvsdyeVwXnnzgajwatt9A9N5J4dvdmltfaoUBvd6C50KSe9jFoxbaIx
WrvEJBvuvbSiT2WTA2M5Pf/WPqVJ8ZNa5gAzOvFVRFQxb9wt+9hzh7l4lbvwEpMcAW/DliU0nFPS
UyjOKCDIHrMTn2HHSvcmd+n9bLwORlobtr+g0tx72bgLloK3WiypmBzGsXsZwhk2vb2vo084tGut
gA1Ovfcw05TpkteAQGu6f/CuX8cIDRHTy5dYv9SGhZ20H95BA+prgbfKlJ9WMqq1Zcg7XcykuuFk
KVsonzkDU0Q34qis6TKFjbZpQypgr0A44FKr6fEgDjGqePI5x+ccET7TmfFo2xhUnGlSa5Unw67L
m+ZtQFM0SMXchLXW2eAfbOm3WYgjAnoKBEu6EmloE+0kKBAcDzOd8nnU61vCA3mi3j7mKdYPM0FV
yATrBKW8/DUFcfWUazKmdzwne70U52zMHL8b+/J3Uvy/tb78/y0e//Uq9N9w6eAU/+drxv+efzUf
73HyXvx52eBbfl8vLPEb5/2SqsMKQKyo87f1wjR/I1hYkLZgGETYfn/lj8ASU/+NtUqyUHAJ9yxn
yTL5z/XC/c01TIueujBAv/LB/zvrhfHXmCe0YJbQDQGBwqKocPgL/7psTGzNHdkOpFqmIOyC2N0a
xnSlTQEqz0zcbVOmnGqIsdaloDiN4NcbFtT2pgbFPuI51SYIsxmiSeySC50LlfjcnTGCYnE0q/ua
kMVNUTv7zrIjoqDp9vfaumHTehVpjesgozQfbesoQ9q1f/oc/qv0iL9iIZcXR7yPcMm0MHXPlvIf
KLlzkWkIGwAnu5rzw6mn24hBovAAtbv2O9rQB4ZYz0EJ41U2zk+31s8GlCGWth/e7P3613+Mwef8
J/CoY/CRse7DVOCi4UITXv7YPy3QiYAv67ENQ7mevJZO+6N1y7vYqc4tE891Yu4z29vJiVKsVWNE
5VSANhoWGdpXiMSdJIDgQxgRSeEtijMXkBylCFOIBOVLzL696mjK0kAUsftJ2vYLcTj4AG3ahUQB
lHO6KYUEztkkph9bHdU4m35I4diys5d//VL/SnDnlUrBAc1rJU9HSOJK/vpK88EyhOaGgh64FZzk
GJo7Ex3IpOHYiDtGNGlgwGf/f3za/9f7u/xWD2apCbDU5rL9198KdDsx26JAGKW7dwnIYNpYoJ1m
+tf/+uX9lb38/fI4a/8PdeexHLeypetXudFznIA3g56UL5ahEyWKE4QkSvDe4+n7y6Q2S+RWSN3D
qwECaQCqqmBWrvUbhDNV9GNtQ313VTmQvSPLalVRb9jB4qvWkM7Gq56YWKWof5hd1jn/5z9J4GCr
/DVoPnzCt5/NzjKrBWGmras5bg7KVKvLrHVuvQy3S5LYw3aMneIv36f27tEgfkZEf1zLxEjd40sV
+rW/XLBaCcU6GhoEwxD4vUr9Kwo8DzDDD0OZHiilXRf2vA00I1sVna2t/vyJf3MN4T1ju3xk1+Cb
fvdccvC2j2EBjGuVFdCiHMfdBDEzzhM0B2LjgXLFLbnzvygW/+6P4m3CI5HYTtPfe94pLFBxeI0n
oaV4HegfLIsP2w8sg8zPYw8Caybr8bevWedrvAgSy8vJ5nJ1bAoMfNfmu8vJA79nJE2CI51ZPSlR
cK4D/YyMSrLybQ9VvGz4Znbh0dXSZBViR6bsMkQb/3JN/+bmcVQKrLyneONw/7z9rUudZCTYTX7r
aNxhQExONOX6KqLvf/5Z38oKyw/r8IfQK9YcD13hdz+rq7exOk/VsEYvd1liK5s44cGklMjVXAo8
VayvKv3Ln/+oZf7rOwZ/z1NB03kwGAYX1tuPF3SxM4UmNimR6XQbYLy3YG6yQ6Jdt7aPs6cFqY8E
CGv65DoZ82euSDA4ZlhBqm6/4tfBNz6uArSOtkix7PB8eRDqtKwTyRL3+XOrpA96Fp7yJJn3rtrs
ekxnwsmnIhxAWJoV9cH+0nfGTWOF1G1H71kr9RsUaxcRkIQx+TCE+bdaSz4bUfap0OZH1HqecIy4
dpERdpIPQWWRh6eCHLLcX7b9uBpBsjUU5DFoZRlM3uSLUzgn0wk32Ih8jJvxRxGRoqyL7MYCyeIm
30Leu2OA7pkbPeoKsjVJdFuN/rkc6t3gLRUt23ko7muDeudgm+OrE5xhfVcgp6JQI6ms+mxG85mi
5DXrHISNSMsgdwL2Xt2Z1YTzxhHe/17ThThucCaxXS1cpz6VZnZAzWKijmlH+oehztAv8EE9ws4P
1qlZfUVRxroyR+UDhgaY0bTxzViFLooXdbBxVbc+8B1CQtIOmJ5rpFNnBFp5dO1Tv8cmtnyIhqo7
5m56O9pZgQQQSiIqSTGSwxM8EB+UDpJHx0pVoy3EnB+Dcbaxfd7hZfk0NEgAtoQHy8YP9gWrpfvS
/OhTPRCCIMhe2sYBM+DmxI/5I8HDFccS0hteUaxw0RUJOvBEiLWRAyHt4WfauCym2TjUCrm3ELdr
E4KsapjAgU/h7DsAl3oXpUv/gQySPsNXbVW9Xg+qcm+2+nAsfFIC1CeBReO4opjo3MH3eHSCbktK
MSV7hA41PpdbwISAsZMo2CCtCe0EvVlKN/4u8K77ICwOc2LfOVRcjwqcfkqp/gJmOqgxq+9uZlRC
+MgGNAaVfGU6Htp0jj4h3PHo2cFtggilOgKg7siVzqNZ7Knjr1DBvyu94d7QHwS8+V4Bn6+HzwGy
32SIVH+t6ONnFMynKys3VAqtOZkjNG8PJPBXVnMG7uCucg9sRdXbP6ocG0s18Bf9OMbf0EFcdG6l
LhC6668jbYP/lL8zo+6sOPHHTumD1YzV9EpTEOvOfGerB2KJypIm96Zns/M+Jvjk7jLcTVIwPNyo
BELcq2nU5tD5uOUaUtO7ji+qdfrhSkcKceEbVrqNVe2L11rBRi3Secvj/XpcOJBcbl1sXZas41iB
ot9VlU2+wULJQ58tbBduo+I4nI7TAhPbCjhhjVDHlG0JceJFK2x8zOnsGhT0eN5Op0jHNr3D5Scv
dTRNAK4jHTyv/KLGX9Tr3U2VuwrXrEm8lnGNQrXYRbaJpLcbY5U8RbcJvoeH3EcgsezNba/CFzIG
rJ1at8yPmoVG6zS3pzpC2df1Kpjmgfa5BBblNKCNoke1yeCEFLUOjBqtpLwFdGbekjlWl6olMFSn
AS3Pq77vv4dW5a/spnnShsEC8Ec+stHDfj2DmcGvo0+pbGp3XjJSUCPQ9MbiS46NWcY6n//xAvdu
xHbS4PPZTfV53fQKPETwwwHQuEWKd+GQqN8onx0itKvWBRYG6HJGS1Vvz12cgn/1QPQn8NFIAv8g
cZ+te1QwUlssd5VDAFwNODKgBQh7KH8qOGXHQbEFA7NC0QA1VxXAkNUrT3B+blzUkBc6IDL+aHbi
+dXuPXttTeYjkgCnKS/bhf8I74iKoI/aAhUzlizTY1Fq8HlQN7lqGurVU3TdNgik94o2LXtKhstA
LwEZjCOCiibUE636mo/xDyTd4ps6RGBxbp7CJ1PXb4PgzHXXUzMuP7Qxti8oHfjeQUdMbt26KAap
dr11EGpc5iP/K3S/MXmcMv8U8NS6o/CZI98LWCtPGzCG5biHOT6DQ2qf+A/l+yRClcEa7WqJb0mH
DnaLr3A1VtgjhyiPskxYpkD4rifq3EsFMummh+yHtW26iSxb36GCg5EW3nXdhLSQpyvKLg5qMEal
uu3bKDjoEws0DI16BMQQbUId1YCU55hRuXI/5RXyFnkJ6rDTvXSHJMwEDXxCKtFwP+pBuwH99glf
pGqp8LhbOKk6Lx38vdeJ7nzvvOyg+fnD1AgypRGEa5hxQEXy/Ekzcq6ARegZE6ILKCsMCegcHlTx
AvyugX4lplZKkZsAMBftty5qTqP+bERGCwGp2Oil9Q2I2kzVuT93QXYTRK0Oqw1rq7j8NCCurCnh
fZIqz0C/l1qupOd8uK+ABa/nGlwDPssHs41BXIY9niZZuCtTZBbQF4BAYx802/hSTTMk7KT4VOfA
pZoqQ0gsc9Q9JVtYorF5o1P6n4174GPjcazUchEZrJEbZGo2Tsnzu1d71IUHXgpI/ocNs3FyeEK6
CxG/BhqLhjwNJzbt8H6I7ds+T5DYAoygpcFz6W6VSd+iWKveZb7+2RlyHAKd+Nr0nPTW8nnLVnEN
aSV1KUCrpLRDV9zQ8Orb5EfkoN9mNIice1+TdF7PxwylziWY1a+2Vw1XRuDtc3g8g9tDVEE+ZtOr
k6DnUoToXEIiCywitY4Pio4p6Z+jNONf0belsmDUNERlWW4479dVHqk5nhxhy8uHpBRFpNvUbvsN
6XYTt3qMB5Ouz65qwYMbwYbAGCEOgv24mBCOPw6T+qXIWQWlXHMLi3dvnPaI3CB1u3fgchOm5EdX
8buljsF4lzf3CDV+zVTyh2DsW4D3FcnEczxN3+2xTK66nNKW43yZcQTcpOkEnwmwyspvK+RDauVc
PcqP/39Km/0+IfYm4f6/y6z9f5SWJ43+y3UizIZ/mgiLusJ//9dDHrXfn//ffful/d78mmCTx72k
2DAT/A+WLpR1RWqdNBarm5eUvObo/zE9YP62Y+kk08SK7meKzdH+w/rDYTFAjkgk8X/m1zT3Px7m
2+CKiVTxNyXB/n+wUzU0sTS/LO8wsuPs+KdrWJPYAKLe56BSUP65NiTW98ooTlauGg9jRemyDGdv
S14N3WCz0lfZXHtQexhVXQWKnxjlnjdeRgFD/hz93bGXyb87VvO+RAGMiKDHlkluXJye4Ei9tr0R
NUhHbN71xTCK/5moNMg4tuMuMOcaavQ/m7T0fm1GZqYcimTnVZ7xKSjT7GjYHiL1ollN5GaovxO9
2ZX5SXfaZ0TJhutgRHUgDNeFAx4zmbHNs0r0mVrNI28/biwvRqIDQZDZXAFn8g8T1LuD3LNRaSYq
QlYHHxNGZBu1HINIJl4kxJdrZHlgutUGwjruMGvUMDTUR1mEI6kj2iGWqog4qF8xnYt3qMXkR+S7
UT4Vm9CHnZuqpQlv7s2AbMqNjVPPMcEEFtd7sVvu4NonRzmWEifzGh6pbAZTvxmN2T3HTd1vAjhu
WH2yN48kPWvPKvBf2haN0SDOVyk3gJIgJSjUMUeB1OjFxhfADZ8k5sLCMGDRtgMv6gUy0EK3H+Ep
o23PGqDKcwCi5x4N52YN0DzY1GNt3QOZGE5B2TxUonSvhqrV31Hfaa5GAeaymjvAZu0dn6PHS4Tn
v+yTG3GvoDgSB3vZROs5uPvTQfJEqdXvCBWK/TAiz7JAoWc6gEv7dSP7SDuMvwzIvt4sH37+5q6B
KhgvLI0CKnzQ8B5bMDQ6TFtb1uLlODaTtiCmoeCtD+0WmBoyuJpO3OwM/c7VMNmzxhiXBQjqd/ro
GkJsNvyE/hRx6Oj1hzKvBDlvxFNvaOKPci993WtI6730XfYccvKAk0N7raXIZGgOXguetCeT7SHv
EftFiWXXa2gVYj9SLZRmCO+dMcl3c91Xu2BU3btSMIF6JYufESqFMAgnvsUbchWaCp4rrc6rx0jg
r7WTvyk6ATsr/UADNsYLnYu+2JSpXpzDKSyELUhxRp2oOFfOALvNQ/xBDiCPC9RJDithayEpVH5z
uvFU+emTHmdU50pUG65EM8/7PmS1MCtXBnYS3J74rb0269ysISHsNWNGmNhqgamYgHQOMWo4AcZq
RbtG9rV+6XwZjxvtq10SPDnYJq4xcbaXHSl/d2sp35Q2G0+J4xvnbITdEjvp/LGnGIVfChAvpI8Q
9SMjgyd5YCXTjYf978sG6W+OiH7tCUZAQFU9b318Dm7ALC2RrJ+2qRNEtyylBY8PeVqsUHdj3I2f
rKY+Q1rewgf1D3LDU8+He8hzRDYz+TC5tPkB8VUEfeHUWnxsey1DiR6nHF4382Pgq0e70e3nMJrv
zdmKPqGmPqxVgrAjvo3ZKfK8n1P7fD7GJjpav7wKb17eIm/ssTXqQG/eLqhHipKCjV84iWGWiG8T
W1Aioi60Q/d7Ykc4untJDEDfi0qCI7u4aqkbpDAi2H3ffj/1l/a/dt8f20wghLBtNBGanNWHrgru
KmvCgCeK4odiIA3SkAspJn+dip9ZbjR7NnmGZckxT9FVlD8/RD0W7GLXFUdAq/bXct7lsNcjLv2W
jrLNQh7x979R5fWpyof8fnIFZaovhttIr+ujb4Myt+y2/BIk/RVkouBj5inRnoUXgru1W37pITYG
yZcG97IN8qXuzk6T5iNZw31G2m6Y2/sxmPMb0iDWXRZ2p2AC2DxZ2PbNtm2uNacF59xX6ONjJXGN
EBwavoGjLbUaeJtXT+ETlkI4MavqeOwRXbnPkuqGZF741ODiQdp79vcgg/JPc6eycKK/81iWkCLT
MXxMwicNNZNpdB79KVfIN9YmAEC60d/bs9SJHgIhTdOaM3lkRF6fDEpIf7n63LdpVVj9DoKLhm6S
oifC4VJ8e/XNseE2FC2i51hLDHLSvLpiNZmfTDC5y2HSiRmwcb6DpMmrvJie1NSzgWK3zXFuJuMO
hvEn8Ef6RhsKMP84yB+R/k6OWVn/3JN9ipvdJIhL7N71y7ljZyNwIOddhmO7uqmhdux+dzrZhzjN
tgy7W+zk8PDuUJBTAWsfk5qaWVbMuGLZ8bUjbm7Lt24q21Q/yal6aP6c2s8Irb5OLZzUeS4U4yYu
M+0TANACXhw0PphcgQmLCBGrMr9xu2HPLbkZYhNsg9hD0Bm8GAKsP/fejr6fp0D+GBPg2vLYy2jh
NtqVXoOpdHNPPZIl+HUDQWEfGzY6F2/7L3MTv1SPsmlbxbEdM38XJRNyAJcpl2Nln1Xk1/qQIoIk
DpWDsv/9YZmn3ilwCFdjkWz8OZ0+8PIE6elq9aM9CXJy6w5fUXU7zfD9yeYANY+Qd41QrWF5b3n1
nRZBdFGs/EGL0UPXhZr7a2v2AuMhiqoHvc/ia020xJhsQQ14af3vj5vFX3g9y+W4gL8gW69jl78n
xi6t1/8ZcunOPikjqpBaFJ7cEojdaOFvlTlmcJJ9cu+ygffNQJCawKLHn/N+Nxl1S/8vS2/nbUmT
tTYQBNNlfQLi2hOLnrc38hhGio7FivIcxep9O9furevEMQLiVPHlHU1I8K3LDfeW0Cc6Va/9Lv3N
a38PolkwvyYRQnxDBYgl/Ot82W8EzrfU/xLV3p1H0rlbcHNrR//1qn3ZE33q3FTrmDQogi8NxA15
jclhuZFXm9yTE3k74s9hmJxRdr6c3CXHRMIrVEkYERRXKSKgee/lh0oExVlBnjpUAbbLpioqCC14
JNkqxAwDEyyYs6KoYD3NbbqkmIBPT9Wi8qXjhQMBOftWWVjC+Pb4lBEmry8zbOvZB1eMKPAeBEiy
aDWbIOvSLo2/RAPWu+KaA5qEkikan5bhOjr1/be/YmRN2GPC7Xqua5RCpFHJQDx+1rdyHwGqxljJ
Hhwj8RbUFm0wsrwQm5/dce0Fazh5/kkJsPLMKPGvR2Vsbj2SHogk0jf6OFjXPnQgHuX/tMuu/ob6
E0JYfogUF7Z+cEAwvtE/pphmPRhjlt0lub6XvW7XxifNT7nVxSSWyN5uNJDPkE0r6+d1kDb1dqYu
BBEUQcLZydODHM2L5Jfzj+Uv51cMdT909YB6nAYZ0PfRRQma/pQPf7ldvLdRF9+zIwq2ZNRYJ1Kd
fl+O79zcJRMd5N+Bigwb+f3Jb5jIny/VGrWjriC0Y8jv+DKMINER7FwOb1XMCxuwsROB/VUo1tPj
4AM8xYQSHYwJrRrZ2bsksV52fR9e5QIEy89ZpWV/R2mqPuP+Bo1pzAzUqNv5C4SgqUnzL/OMCq6a
6R0EFdP9YCGXLcezJhRqF3p5bmDonuuGFzdX5fzFb5IPYPzyDyS73p0wnbhhATeZODuJKFsG5b2D
aWM3lKi7EaJfgvXe6W/IFo4Hp0dJDMmcOlwPXLorGaRfDm3N/OVQnaoEtE+EjgtUfRYhUodnj3rJ
nepXHwRv/rNjQdHt3FZ8loBymLOeOkv9rOKzvfNMzX5p2pim5rWu3xuuH52iwsok6/7z784qDq8N
7vY/x0SyUF7whRT5/vm//0s+SUXCSdcBiGK78v5JSraxIE9ouM9KkGpwmSyNaprM5BS4bne68kE2
EtivFPY+YFRa3EfTlz5zDtBl4fLgDxAuX5ulvM9AQryMyrvQC7B+JOaz5ko/GmYa7JpS1Y+W2DNE
n9yTfZfRovSV7WWe3APdcaflc3QcHEHqMvVx05JPvUZR5+dGDhQdVLVLn5wyE+gu5UBppaO1gPzX
XFNG/3kaOVtO9JLJW/z5O7b//bYSNx46yB54WZh376v5Vh+hnBsaz5YgHzdRpB27143doLSzkO22
NVmhgXlHLKy5unRVOT8MhUJjPUeWeVaixIQ7BRrKCLHCmDoTLQs2sj9CQBgjMYhK7wbk6OhBx8ap
Y912ntLuixnnjrNa9PjY6dkjHGttfzFVkR4ror8wbewY5NwkNpNrs0sOPd6hDzPC5TfIxB7qoTQe
jGRy4TIiGKy6v4w1omWaw4eC63KN9ky1b4YyFpqO1T4epp976eveZfSyFwxOfEiQIdv++bfRJJTi
7Q3ggooybQvgIinZ9wiP0An9NJ7U+hmHkrkx107pbSiLKSf4kTelMvZ72XrpcvANW9Q5TOnAgMqa
vrTFbDkeJ9F0NTj4qVAgPRlZiKLn5BW/nEYOyLkRvm/o1w8U9UqQOmgLK58tPb8ryloDR3wMJozF
FnVg3KApUj0NcCGWaZursNFmpIkLxT8hyhXv9ShHFtMOjVNC4LrWhri+N7IcAY8mDJ7EGcPEAbxW
H00/SO5cEHlbE52lBaLu2TdTVaHWDxMqMpm/RhJguNJS27+RM9IaH9EUGgr0JnHNistzNDv16Mhr
dqgQGLOMIN1cRi4TC71LV0aAc3A+GLyPKWum1Rjem5WHx+3Q4a/puSgYib7XGTAqEjSl/LtK5HCQ
jMk3uu9j9yuasi9KHegeHusv0MRkfYLXdk625FZOlH0KDiurGZ+GWzlwOVcmk0e5jo9Vo7RXZhWu
q9bNKb4RVsg9R1imlVZuHZBuXr/rlzPkoDhSTr0cZIkja3Hk62nlDNkvp+nR+HJa2fXu8Lenbbzi
L4GAK540by52CxI60FkXGC6PfONd3IyXjwplJPe/UT9cAUMFHdbNFVkylVSZrbkZ6GuaFS9f9LLi
eYULGXPk8LuJsRs6DlQfMV1OGsU55MzLdHlK2ZSndEvrOtWNbAOpZzpHJuCgReun3blEcpKeeUDt
N5HdgBp8nITUETJkUyF1+jpO5aRbOE6abGcUnPC7EsM/z4K8Ff48dWati2Bd1gRuZC07/KfjAiKz
3JUbxGX9AwV92QCdUB9/mXyZNomRUHW9g5KuEZPldLLrZdfnlb9pHcPf+E1anAiUpk3JuhlARl9g
8kif3Fhk97D7Fm13cI6lOtV7O6TY+tJ3mYi83M8zyD6vtLyrPz/unLcht+loAjxtwtvQHEpGQBze
htwdwru1Skn961hTZUCAaqRMjmeXdeL9dEsE4peYyZs/kD71DnOs9vekjJtdApZrKZty05cfbCxK
0K1ggh5VqIY6jr+RzVDLrVMQW7eyhQFqf99HYJHSqjvovYIsf1WaLzm2aVLWuBUqB5k/e8mTpch6
boBtQOl7nYdjBhk0r/PXlWfhs3wlXz6ZR4SQoBqzku+b4m3TmzwkKpxyQ8nNOhlpcS8LC3JTJpTZ
+7o8y5aPzsI6NRxY2bISEdf2ZT4GvMay58UMPwFWltzL7NH9UCEjNYgckew3p8S88vDz+wDC5X0/
yBdeA3GE/IUGhOgvbzDjbXRhARwjm2OolgARaxQT30UXiR1WrT4q/XmYtHKhDD5ExdT0glOt6Tde
2GmwJ7xoWMi+vqn2IA0+zC3uGZXhKXvbwUMp7kWJRrwQqMNc2UOCd8jrDOLoYFmqfrS7PMu6RuN1
pPXe+2dnihXy3CyDpsmgFVIcMyYzXHZ8QecubPUbOaCSTr/585Wtvb2yX74GS5CZxD8btPPbK9sZ
x1LTXbXDDae29Ar1k+wlbavqhb0uuhLTuJdM7Ot1lQaYCYxotUJEMX+5LuURZZoCrRcDYZmtuqgY
4r9gWE2B8L48jVG9IG3kuvxyAjFM1P/uZjRY92l5H8VnPw56BXaPg4jKRO6z1pZp701PjpolW3QW
1O0/3dB+J4ZxRP53d6C1P7tV0FtPJirur7MbYatlRQCaWCDL+yUDvvCg86BMi3SNcDJWBENv4q+u
hXdKUP3cm0Tf0JXhHaYH5moSe5d5eQGR+C+/o/l2scoPaHkqEmWiSkAMZbjvfsjAm2PLK1vlKyDj
NTLA3PpK7VYrDTrnSkaxl2jX7b3x7D7JjigvmSqj3ikDd5fMyFrI+bJP7s3RPJ77b8Q64qwijn45
19vzv/zRKHZ+OLyUkKNsbjOx6Z07xMirm5dVjUgwkKi/9ARuliAUdDTRdxp5c9wmbWrdewIN2JiF
uQ0wTL3PZzs+2BUXqBwdEW+4FweYPpGK7KIuywEDhtJNk78U1RGo61a81YudXIwFGU9cPdWKnSpK
7qi5/xyV9fnLqKzPy1FVTH53rJao+QNqgdl+LscfSADgZasKpRmxUYL+ecZxZi9bcrBjab+P9fpH
pjX5Tarq82pEtJNPkhU5ingoY+M5mH2LEdJGhHyyrqtJxUO+gZVmgVZ9amC516hVPbLSXwVBVWz9
EScvwt/wvq+M8F5LxrUXtMiYi64xwnM5RPRxNVgxUXiHWqrXIhocKlG/tHioXVemB7hX7CFnGCyo
uaT7y8CYeOapEo4UYtqlX56ka3PUhV8HqCjOC1ggLIeQFZwPSL9RA0lYb8ZlcaMq9reW18Tj1Bf5
BrTxtLXLcnr0u+La7tzhLgnDv4RqmiWyX5eng3hV2/CbBIECrpVJyeztA82t9KbFb7L42kwDSFTf
r/dt1p3jcUomRN/C8YTO5XiSe0WSN3u7bs6kCBvrSk4WzWzw4wnA2l2qps4JeHy2Kz0vvGoVBNmd
GCUSJ8/GewIlb1FHUfbFycZDglUS6wUw0E6f6M/Q/ZDdUK0z7J3yRF04p2jiAhkl47qqZtXF+Q8j
opvcSRZQnbcdMK9F2OtJ9F0HLLPCBDVbziKSumzsMGqOrthc+vq8XKgaOE0HM9i1x2qlvSt6e48U
6y7TR+OTEaPSgvsotOZUMbD4cY++7pV3oKmGO1jiB+6X5GPpXDvOnBz5ryRHuSc37lxPQrMUDnuD
u7Lsq70e0IEeqNuXTCxYhg9p2fgg1ihI+DLJK1K7l6bsk6nc17kv08QBtlKufbRa9k2Jes9lM/fl
dMjSbJdlrb4zjKBEiOB1yksb7PW9ZmPXDF/TvJ5t/KbzrDoZoiW7Wh5RqCaNJ9nigvzZ3xdqtJli
4dj92ienAAt40jqkdwbKhvXXGPOt9dCO9t7IcZpMsbL+nBm5saQcNh2KKcs/aTBZZT+i8gVKjKgF
UewJPxvYIS1QrvOu8bywbzWzfbBFv0XOfYMshb/NFWShCn0KZ0QDqhGV734c7PvcwJm7BeMoaiBm
o8mGLEmYUHjFiGykYlrQ/zItiDZVDF39z68WYqJ/3VKEvCQcHVfnNQNb5+0tNRpDXnr5bHzNQu4X
uI7wgcVGced4U00keC99ZthOPbz8+uecPE3VI3ee9XqUnPuuKedb6pQj88dHcqr2PlRmFPx6j1qb
2EzIMyMbOZ4vXXbUqIup0lF81gvzZVpo2MnGVhuQxaKPXLi2sqTAhIfERzk22V5DyulDZSPKZhsl
ICHRRAG03iUtxgiyGaMQhGIqyGHZ7FxLu+5V8yRbSYgPQmC9HCh7Mrvf+XHs3CB28y1Ws/yAWXqw
68zRX0hUxSTW0+/6VNGXvJ136VMswFAv8I13x3WGOx2sAZfdWQk+d0mWfGz6HnNZPWSlMAX+yUac
e4VgMYnTOdirWmc/v52aOCwqTDEVp91+FY3jsHVRr6WY34dnV2wqlQqhYMeEqPeebavKkMkTA7I9
uOOZrIa5V2odMRLZh8VZeK6VpEU0FpTtL8dViu5sUxdoWRWG6bUxt0/IAasfY5t3uplRb5HNuhxQ
T0Cwfi2bjZ5Ga8Md/O3L5BSHCB05noNsBkr16Fhhd20HtfYRVdGla1jfOx8hH5OQ/36yquhU2tqj
XJzILuAeB9I10bVTeM4xSMw7UybuZX5BwyxoQSQ8bi7B+iXLIEf1ivzou/SD4qvFftQi98ojyT6s
2g55tSpCHWlUCeR16CXl1BwMsQmEO5NszkUC2QK9ukuX3JPT5AzZlBu1dZoD2qY4SCYo+MdIYG11
rCHWRRFFj3ZRTItonuZTMgT+R2+6Dh1BBECl6jD7eb6UTd3LzBXEtGwvm0WbH/pc8+/g4H/2G/tL
ok04Pdp4O3phkT20IbbEIgSW/ZHohwP6236HR9RVpAipH4GwGWGyrWVTwmwkwEYOXJA4l75ubnfl
jEBIoxoYi4bFhpcf3BDRvGxQD/nZ9FWsLS1EyLdyNCCVN73MrlEARHVp75eVcYq9uFoHo4mrwWy4
p5GsEuZHQ/WZPNiMz43tH3oS7Q8lmn/aGFWfzUQxt7GetptmVsvPlW6eIt7s964Zei+Hz2Lau8MR
CFvJflbAJvaJ8TGqYHdcEHVGUaKwljnGlewjEtCum1njdwCHN+VOiyY3i3+3C5Jrp3uIRt+BPSXC
hBD8ymrEBWHdY+B6I/tYxFIUdx6Qon8zLbceUQFAei4sFe/WnO4g/SBIoHlYzKGtFW0sowvvEUDG
EW66qwSczu/t6z+/ITRLJMB+Dbp0MlKgbhF0YTltsQR5+4ZwsD/FcqIvn0qqV8h7NjaGFVFeLwwE
KOrFy77tW9ahd0p1qYe2ucS6+nWCHHrZ1Fa5jQfg8+BpKvyy8COXEXgpmi7X5lrG535hl9tCaVLY
x6Br7b74OYrub3ErVPckJC58xc51TfdQO120v/Rf0HXDP4NyvoTZXaZ56vAQz81dAa8Ig8kIWYtx
7fTZ/KgLX90wyhQytvX06A3oVXiULM4JlFo5DY3M/pSNir6UAQ/RhbrxLS16gVzIvksk9K5Ifpks
By7h1Lvm5cy8pxBHEgHY5aT62B9btM6uEfI5S6gLRmW3mpIMn8zaqtZmnLaYNCUelpZTuFaUOHts
jPocNdSrOlnvyIM2uPN5ly60sq2uTYvYd9BVuPx8aKOxsh3q4JS/RFNO00HHHksNJa8CXz+qNGN2
c7mWgyl76MtRvXq5mA27HHdGxoJITpGbVlz4oV08dEOhIv1FS24uc+U5X24axSpezodBIjXOGbcR
VjTJHYUVxEMbnLxLz4phtbHRs+hpzkxUIkXLHzT3xk8eZUMeEzq+vjdaD569mPC784w5wpl/voFg
AP/rBjJ0GMmIl1LQJ8v8btWSjEmT+WFRPrWhnl0J9fqTTDyNeEYgwokKktVYeYOVDxmq3w3LAbhR
n5vGLA8yf9h6150d9HeykQAWgI/phlvZVMZOO6n+ePeSu0wS9XtVOMGxr11rN2kWfkfjaA2r2OuC
lVEhFD/UQlkl7j5FLH3wgwnBhFLMvUbnUHNIhxuf3NyMr2SfLdaWuHcC7/CrrWzNk1Ah9WfgskNf
8gTE99Nc5L5n3rrhvJb/KYrY+UYlMwcNjQypX3ThLegniC/BcC9n1GZKPTJPUcMVGdLKsd2rQWQF
ZFMzUnNRJdFAIm/Oj6U5rlqipbON//R5rlrS5loIFTLAE2oZul1ur+RQo6hPXumau8kL5mUQoAxb
TDhSB+Oo3YVOg1gxmYC7IEG2GPtU7S4WfYWPGIwiw3Yn0TzekRHorDS8sUK9uTbEphHlUtnPou9G
tuYIuc4w9g6unTg3s9J/lo8OPJHmTV8q2Varh+AAcsLeh7l/26Zjc5Io6FbPk32IayD4Fx7pcqNk
/m2SOM1Jti4zJIpaHvV6DjkDAeNpYXDHLy7PRfmw07UmPLX+87tu2XR6PTyR15CNyyNTPh/lmN89
Xx6Wcq8yT33j1vZZvKxgNyZHtFPCK9aN4CtjazipWgH+0k1HkkNhxJdqwf8MzX6RYaT3pcraGy81
/R92+xUlSBtgnVaukSHQn5tWe8qxlv4cJDZ8Oup3V6XOghprDuc06bFzip3WOcGTLfa5lty6SW7M
aGrQJwdy994OiQF7lCtYgI8B9iu9HmwveZwxTzeF15+4Cm4RQje/ve6kwptH9MT/7IihVnOulbBP
DraauiesUjsUoGvyUB1WWCxF6PQ0SAGrCl8LrN6d6DaKLeuqVIV5SteqKQx0K1gpauJtZHDA06e+
jafrVHFJV87W8fL8c/g2NsR72fLl0dc3d23oKmtHA7k/RCj9Mf9R883uaxfZCHFr1C4t02uuIBYa
66qmJOrAxZMzcGxE466uk1PWdc7Z9s1ymVSOvldccps6+KNDycr1UIuNbF42daUi0JmG+0tXZyfD
1phwYfqo1Q1EZuEY9T+Uncdy3EiQhp8IEfDm2t6SzabXBSFKFLw3BeDp90NRI2o0s7OxByFQBk2q
CRSyMn9jquGNTnH9MgCOurgKDC1tQDe6d0zFx/8hRje2stWlHDbniRE6Uew8AuryFaYwESxQoze8
bZzWuMlleY5TcqttOq3m5kEOALKa7zxXjvVtmKz8vYQc7HggwxdTMO6Uqh7eEgV4nt41PmKJJpDi
vqjvkXtfIONi36WNW93jmRWtEWBONnLQiFrn1lewO5oHZVcAhRArpbLcy6aipuJo4dCNGVHSluRp
0sc0NtD1rMp8VVpQPDZVo2brKKO6F6ZU+1TTpiQoT2WnPCTz8MeZqiNOUObUEj/nyCbLrb114c0f
Eh+jlQVyt9EhjOKXocBWwK8yqODzWaVHylJNynEtB0RSDDu/DpQFuxdnmfgwPUHrjC+6TiF4cJ7L
Hi3fYEAFPifFU2Xo1OGfrarcuHp8lYdAeez8yr8oZCivrZUPR22sv3yOG7XprgX+YyvZp6vNV7cY
0CBfOGCWt+mIgZkIyq+tldkrlHuKUyRU50bTRrHkTsm+/csM5Ju1jSjNF4PtGfKx4caY8yCyFcPg
/mzNY0QaICjmmYWmrD9b8xjuGMl7Rm3uiKRhjD0AKrXyeatSMsQDBa6PcF1yWfKmP/pYA/GQZjdj
qylPltss63rqH3wE1q6qlu/TtFCeEKsfTpWBgqWYZ8WlcLZxha2hHE3jsMEeqoSwUoKIkR+tF2l6
0drut81BL3ocNn1sJ+UTj81Ttm0DlNiaxDVOw6Rfu8yZUv4yUbrubZALmnCbqzxQ/r8ZysJat35z
a0ksZN1Q8A1hwK69Ofj76ExHq9j2OsgAHzUCnIEU9maIJVzKWTvXmxR0SUOQevR8dn9ODTUr+xhI
kTuYp6qOgoFtCd1uFyEytKb0CasX27j3Brwy2prvKKZjxWe37aOVerDAUBU/UV/Sjg5CmN2SIFFZ
feBD0+jg2VP/qAZOfegD97d+SkvxuZiKN9TyjSsvn6WaGt6DzLQUrr+kKFdeZQs+94vW+/5HXkYn
CbrsuwpP5Dml0wett6KunG5lMzLsdhtHjr6Sn2aP9XhwdLwcLNdvNr1WxKQ0PaAPfm2dVJM0fI1b
0kJgqP3Gs3fXa0nwCKfW3ZU6TFE1KqrzOJdD2E1vm1qJvjupkaHzkXb3/hRg1heO4w5ga39NATgu
5JQ4IdsCqOlLKhT+In0IHhrV1P+jtGn+SzCJOR9lMsPk9jG0P3ZjBlSBQPPK9EsUoZDQV91FM5Tm
mrQ65oNNUi2AvrZX2Vc6jcain3Zb2ZQDk+H8edWgaLux8Frl3rJ7PDCW7uDhLoTt6q8ToELZnaEG
+ppsFAgXx2ibozz4GYbIhaV+nXAtO+aBM2Ah7+jQk+eDnCKbZt5ynTz9vPi3a+TnDGP9+t/BN2qO
fwbfDu8hCKVQayA7/OP7amq1gftsiFe9z5FiRdwJyXHiCXQonLM8K8OU13qkttc6cuK97IvmoEJU
FgPUAZqto+D8Kzs7HHXPmW44aFUjDeMX6E4ANb3946zXU/2jb/h19v+fJ/R6g7LFtJVFLQCULjhS
EmtyWyybgRknR7mHls3EHOLfmnL0c/LntW3Ru4s/Jn82g6bmB6WKj5WnhqT+bL/kjqitzMAkeSBf
b6BdaxhbErDhfTp5+a3tGEtTV6u3OhkRgAfYdwf1T9+VCZvI0DUT9gWGgfN3b39H1aHhr/3dTjpl
kaVDfCg1lmS7RCfRHdL8JRhZ8hUckbaymQ/Og1I4+V2ug7EA8H2DP3z2EmG8tAuVDvaabMbTtLCF
P55F3I9PRv4eZ1P+grlSjk+4O9/ZfDTktWiFn0GDSRqjo6ksvTCv4SCoA9sJfgP5YXh+Bxv5G3w0
Te8Bp6P8rvPy6tr01g3eOdbawsZ734ETXSHCh6NwWvqXaHYTdlHGe+PheI3cwrjHB8/Y25EWbhor
rr+4zpuCtszbHxf6nfb83/c/+mJ/3P+GY9tAxtE4xb3KRLTp79mbyWDVVDw7e7IHYpEnE2WyTRPG
9rgJUpSSO/+o2IZ/DPvqLgwC5MPnluynsuYgkP6rDUGTzDuoxp0QZrZHZIs9Hi53aOnonYYU/tTs
jd4a0Au0y0thd8ugxr9GduVIEG16BSN62ZQDpu7d23UH/nW+yIHveWrC6VG25GHwUVHAbkvd9LBI
1tgTBBtnahzsyP1pPcSg7wkyw2WttunJonL9PESUsN1sfAQYGuyr2IkRT+0t9LqVclrqpuOu5EP8
8cjLRxlBz61pok/UYR5t8Vraxt7U3JoUvT4OqHHrCxNXwd8GwnmKvMKZr5CT89J+0wwf51WvhHLd
Bx3FKS+pju2vs1qOyDa4C9dduq7zbSg9OETzRGVQb1rVvvyRB5DNzz4cWNAcMk+yB+/631MGLerr
VNl8cxG6eXiAVKjMhmBfTNb+W9nq2tvULNzHTPezO9UJbyk7KU96Fw5H8BjRsrY65Qnea7S1SbU2
AsLDFU5nfmWtju8a/iC4bFv3SsyhCkWx8Mq4Osq+rPS2+FCNWz8u+6PiK91RKcb+6KW6CwjnV1ue
fc5x59myybbvJiTJrPfasPvYxIUkLw6hXz7KmrusssszM+yqxVB4kJfGks1eQCr5c55VQCpulHgi
PNDMWw2pv6VdE0EZc1Me1DawbnOzvJtJIoextiJn0WI+cK57H6f7v02Lq3ZcfBCu1ck3j0lTh7fy
kA91coOJu2yQDSTtTGb5qej0aZ9PuJ0t5IgTzcUnE6s92fRmi0oX/gQrTnwdGswNCpFeZKu0k4z6
RTSvRvFVHjDcwga9Bb7x2WeWIbF86S6zpEeyrB6/N35vPCZ26cpWGSGwF6MP+dmi5vbRajJdf0wS
DMzm6+TMHp7titQr/h6lPR2sMFYP8qwV2Hx/9kHtNxaqSOF8dWl1cLCJPxiFhkGB7XT4G3yco6Ge
bLMY11+Hmjf+9OO4H7IuPaHZBMVbGf2bTmTTWqHUeS2yMlqZedg+5lbl4FhM3WLoo/eY/eQ3K9e4
nYdZIihCO6aP2HQ0db1wkiBDgy3tTlmluG922PzwsQl/yb3CQ0Veyx4LuAwr34Xf+t8L6j/EIFwD
+A2bRxZVFlOG/8DiJDaOmaJqnMewxa1SvnpF2eH1JuL0INPXg4L4Qamq6UG+euVoFjU/R1UNjRk5
+nmtHNWtAZeEorz7t+s/Lwh1APNWXevjMa8G4IptiCPV3xlpdgeLi81wry8+klhu7ImTqWNSzn5Z
PJY1zseBZwusdW0sTcaVoui3JqpAz7hBTIfBwRhCNskUqms3MFBhm0ftAJUizDaq89RqxTOae8tq
xASmQ9kM8ffQ3kEnrbYW9reP3WRd5UZwbPEfcsHv38fCsnZNoFbbAH2eR6U3rtEsQhag9bIzhuqg
NkX+aimwvSLC3LNp5Pox9IBkeYXdP2WN/SSz3L+mZk3+cypewUhBzFNdb3hGWU1ZQcJHTs9F6WKl
pdBx46I7tqD/SN+MgXvWKcGejVa4b7j9XG0eyjfVqN6dcLBfjTLrFl7mT88QoWHZ23b/ODjw+jJP
7+7TOB9xGyFJoSptv3ar0LzNc2xywLmHN36N+NLQme3JFqaz05XBO3iukx0MpRj2jhDq0a2qYjfa
8Mu9qECkbSidmzK2lLXtjtNFB+VOCVB01zwu0lUcue1DU+vs5fVcPLFw4TOSDdpL5ODb1JQCqaxp
euF/Un8jADg7U+W8WyLbmF2BHDhFm10l+O/0Zp5iFIS3X15Wb0NsaK9aYKqrJtCqQwKR6VlDiF/2
Z0PrbGuAUJshcNTXEKGgEDOwB9HdoiWHJY6Hh1SJ+gbk2ybCS7lPvpkV+lVV0r2PlYtZvd0h6uen
wQY3IOPYVnlwdgML/KFaBc+JsJ+EN3XvCr5YXWeZG7uI9d3InmZZGEmHw7GPvXin9kcHcDYLYlBu
ujos7xusqBdpaGRveFxstLJuj0kRpSiWl+6Rwr/zcZBNm2ocMYiFJd88oDmawApmPlWzmFM56ePU
my832ik/Jpih/PoYeeZGrUC7q0j3On4HmNPB1/LVSMdkINc3ARC3B9BxOS8cM383wlcxhdO3nBcz
DC3sOfVqyndKbLo7Uwn0ixK6PHqVU701CHXJa3LX/dHpiJOXmZlsOm69o2Ug9qFoiINpWjiQjsbS
FAfL7MBqeB/J6GM+GHOUIvvrbsJQ4q+uz36qkveyJXwdjk8aNR+f8b/2yQ+RP2Ho0xeszUMkH5Gw
hH8aPHTIiN20mXvRlTh8kF221eJCoo23yDWGD66HvYgFpH4rB2MLC1Hcu82FbHr6SD7O3pqOGjfL
ZujXMLZvjHRqb+0WPcI2jI5BmpDG0vDaqjRrpsOR1YJrFy963WvQc0ezXu+C36Z1I7C8zHs2Emfc
laTpMk8AStcrFz6eBSRZHmQzS0b+fpaVr0gfGRdfK4JLHB1QeyBfKbsUYX1BXhWLD9k32TzowACq
tRwlyiiP//0+Ic/w9wDdhf/kAgmktMrDqWl/SmZVRp5NRZzrj9Q/KcYglT+WBzG5W5u82101v8gn
z9uiBPCzNY99tuYxObOdX+vD32b+8zo5s5k/89dP+HUdMqb1VmCBs8D5iXKKPzuJ2t5JbXqg8K49
3sgeeRgBRW0VrG8WfwwgQMsuQCaKXTdTV16dH8LEgpgzl9x4wIsbC4lL2ZIHs4msLQsFNupWKBKA
5bil9J47bkPc8SZwS9DKO+8W+xYsgoz4Lspj71Z2yTMlolzTBZPCG+OvAbJb9SbPgvEm9hqsOCf9
EsxR65hV5cqevfogo1r3oRarR+IHdEkz/a0mz/sQae771OrhY631YjPmvnbQ/MS6QZkWxdMUb7Cy
EN6abBSE4Na6OmVW3idlvk0yu3i2cxGfrI7coGwO4BVZtax2Uw95+TxOOr4F2sEuSkQx0zxbkZPS
oZMUNo+5wN4qqNeT1sAEaBRlTyjRrvsMXYXtOE1f4Z2LxZj07ZrMtPvYlfoVkcrsW9ZTQhkKGE5A
g+xdalBJ/5cZZDcx0PQ1fQsvTcNKvaWooWeYSmZTiUOTmj3xLvsO78l/1/XXru2aS4pYhbkDgY37
p1laZG9S6yLSQjvEZErWcIgszFOVTThY2TdNSX/O4LdXDzOHcu3YlK+a0myw3EwIwWd8KCn1bpnW
7JX1EpALVIJIccXxAyLnh11wirCqxDsIJ76GKkqrNEgMNLGFGBT2x4Fm3pBmTt5qpCYWPQyHZ7es
8iVBafIw9jhK+vxnLpjPt5scnPHZwix2N6DQesBAPMSqzyp2GLK4Z9KN6SbGv/aOvxg6PwYF5RE3
2mZDDD6dDSQCwe8VGFyoKEomA++AcvDImfv1eYBOs5D9pt9MKyMcmDYvXEM1/DYNdXxr0c4rmIJf
zaporZ/TkgTVkMT7was9eTb5CtHlqfGlEuk6td0QB42qvkm1BKFK+KZvGmJWgWp/i1S1WE5t4oGM
8vRDg+Anv6xePSdFdpPZif0tS9P3XBH1g1NV5f8V+lp/wNBZqjzNMHWNdJr6LzLX7ZBoTtoV4yNo
He9am0+u0bHwosB0sHoPeDmeua9ZFGNhobTdbS8q427QNdSa6E+Qr+9HsQqhFS2Nckj2ciMim1Fj
/d6Uo3bRHquovPMQuce6NBKbsB7Ka1on8JfJdrwa2XQXSVyu5+5Ly6l+NHb51cDC/FlBNWCZCQ3r
8C760baNesTmmuJNV45fcHW8NojQ3ddzfwhyexWYxvilP1WxX9wKldS73NEXyaRuxFRgeTe/WWVe
gALXgBhsae3t1DHbrVWo+aKyjHjrpD2RJVok1CrdvP6ZTHeEtoIE05+cOA8IkNRBnGTbDwpxCgar
oyqB1/UfA3KKXdpcIie2Xj2sM3d4bE37IpGEEnuIcEp6mrsUEOZ3IR64qBa5YgWXWD3jJFytHXXe
DKlqiapUNHxvI8QQ0H38gcfdNfZd5QWNGmuZxLV2wT3YYf3XyMX9ujzCWeHjcr65j8ttKzB/1FF/
nYwxuO1MTAKdaMhvGzDoqDTb+UuNiO0GUk62VWpsZkLHfu18U1yiaoruPZQYZPfo5e4OPR5U4+aL
8pHdn6nX/skM1fY5Knam4WcvXlHaR6rE9VI2B2W8h052K2k0ee3fOLFVPQSiTY9CM/qV7A/y4BZQ
XfVgtDjNepO2UNNyY7YtITiR/Anw+O+Hzz7VacXaLGpjIad8DsgmSFGxhoLn4F7bjKtBz9I7r8q9
NeGGyosy6rdRnFWnAHPGfUJYeMhALhwNHtCdEXcdslOZtlGDHuB9PGXrMYuHa5p6/rJ0c/x02sJf
DJrWvahhkyyyeDS+6v5cAy6L97psNmPi4zg5WVvXAouKZZW/6BKsuhZqQRHGdxBSDaJ7o59ylGwB
U+xlxWxoqAv4XXKnztW0Aq9wn/XtTo5R0fkYM2adlV9jsgr3z+u8pMYaVGBiG8ykMM+MbEClMP4l
AhOqt3EoyhCu4Sy70QaOssH7sgTqyh3Z3XtqsCeMD35AvN2HfhG9kgvRWCiG5Cb1UuOgopa2yWLd
uXdrqtgRal/vsb3k6UcMQ6vUxaTnytXVpmLbEgwchgAFvqAi3qz0dHwtquAYIX5+btTE2Dpk8hYk
PoMfQE6z3DR+KGX7WlBcfna6pFzhWD7dGk457iZDL/eG35mbREnDI+JbETLojXY0ai06q22VrgF9
Jc+GwNB8/p1AuWy6xAy/jglSUKU9hhf4bqw0OGzvgro37pwwCdkW69abI74QMkM3SHNDnCNJU0CZ
VBzn+qSY+QpyAETQzzNTG/Fnw+pjoY6WfelF+1qX3vDSuyPCs7lJrnEGYrXwjtRO8R7GVFQnSDDI
L7dm9NIVMXA1bo+dbHpTfe6aQFxrv23vRJHc6/MsrzBS1PpHdM7mJsk7Mp9K+C23RHdDPYGvooS5
8gmSmqLRodIckcufozh5GLt+paBiiIcaXTh0Rrs6DbfUCoxjmgwQLgLH25qIbt82aqqsGq3rHhJ7
sBdq3YsvbVDexdwdwaJU1kmS4PmXx+VxNPrgrZ00tGKCyHxUp5uPwEBB+15rnvzWNJ7LVpt2HR7e
a9n0POywFIUn7WOU/5bIA/vmv+N0+x/vPtswSBDrIPg1T/2HYIEmEBYf7Up5ELg2g20yjOWIu+qt
KrLk0Ija38D+LR78grDE1DPnewkuMGh5iD/njhZKHrD+CAuYHpX5A0Z3uIIWhv05PVMROZQfncLX
PnzMnT/amtkkjd/qyw/dgRwFXFwD0mNLxve9brUDmrvJl7bpzWXUxlioJjXa/+w7dkGhxZcAEvTS
VorgS4bAQEBQLi/qhZOQBQWnMYGb0OeVoLSwzXUC5Pfn6nyIhuJDgjuyZCbIsV8tvPb+HJuvA+Xi
rP77DwBk7s+NEowTA0kO1Tb4BwL975UM0je+CZzQeTAo7a6SbkzK5xTHXiBmyRagWHN0VQHVWJ7W
HeXIdj58jOTm6C1lp0jRh15MGI8FmQWS1J7OEuci4TDy7A9MzB9NNNVHBIla29zBgUVuDgNdAvDe
vXc0naDT7bujplTOqU3sft2g1vSI+hW2h/MXnpUntEUw9J4vypSIi5y4wyGTPb+8qEkCHsvQNR6d
tCTUT291vQy/d0KsXb3hKamCYmmPgGGggn11Wnt68bS2WcJlsa7qmEBeTCL73OIWvYOspu4TNQnP
FnCBjTkJ5eCF5lPokyVLAdmcSNF5R/Ch8UbJJvGQQ3XmXSnGdx94c2tyg4DHA+/Rx48i8ax15NU/
LyIRHn1cxLa1+nXRKJECNeqPNQ47Hxfhv12f5m3Tx0/ydUU8qL5NiQQA0LY3IaXmADujp6kNvsIJ
007CSOLDVMYewS5ZxsYnlm2GIdiZcw6yMlQcJqrR+8hBoli4mPebjyXa82I2PlcUzX4p+x/NjHNv
u3bY1ORTdq4VO3N3ZcTFJTCTl8zJfBQ3oZ43jf6MMq5/I7vkQTa9LN2QeI9Pf/Sbja4vu0zU63y8
Jp0xHqXSDxUQuPGzENDnQfYlQV/ukvzECuX27NvUewS4ARynvnXSZr6iY4On1d3cPukz4lmOjp1q
nWrvPqiHZq9nifGcTB7OuYF9rw5OeFeH4j6dSWCF2Xg7LUsw8pp0Y610SMwVZZ3vBPn3lXxqNXfM
d5jtdR9NOZrZ5d7Xxq1Vtj+seWs2ANTfkMax6aKpxNq5Av959YvvxugoJ6T0nbMMcENtEzlqdf6I
eXXXbiey83q/IjlNOJMgGCrUGEHOJgRdDeOZXWawQn0jPJVxmN1bU/x7/8Sub8it7H6eb3WZ92rq
p3QE4Z+1EDKTLlyb8jeKsnJP6O+uhNGrO3uy+ANk4bTI2tY9t0lYPGInsJb7zDHvyn1GfngpEr27
H4ew3JauEW9kodBPMmORJaZ3SvjKnvP4UqraOAtRPXyAYMB6GavJUNQNsbFzyPxOObt9y/YybqsX
q00uwZzr7OPyYGe59SqSIQYo7kW3lR/5e09pmm0UeOY1zVN94YJV+d7qGzNpfuRwHV7z4koyGNvy
XyeK8mfP70M56IV48fucvGqdVxVynyw5gH2Za0QO6db5dsobSkZ6pAUbOdpDk6yK8c11MJlgr+7z
51xCJWhv0shJTp1VRPDCG+e1y+p1k7bat6zo1IWHXf1dSpAEENB2Nyk27I8ZRHk5o84iNqxR+tiW
abVFTivaa2lXXbs5+SZnQEvfllY/nrHThT0zdM1tPR+ECplGDTNt5WohDvCJHdPp2MYy7Zz4MRui
G0NPq4t8+RS0uKC8yNt4HvtstUbwW+vXdb7PjfjfLx9Pdf75/p/hNlR+ELfX/imvZ1hKowTqMD5M
3qFWNNHtowxMkueZ/aqfbQUkMUKeBZ3PBsiE47SKGx8Sedv7G7ToLcDuAtI2uYljZQ4u1XP1IXES
b22zVG1HPAs2OGySFZ6hxRJkHM8yTm2B5F0FYS1CJ+9os7I+IWz2hL2nfitbajAsjBwLy4isjWbn
/oF1u14FuWO9Qs/97gCUuyu9RrlJpn5YZDDMbkZPqchBDHdIHzSQ/7rvFuLnrzWZNbAL/fgcQ5hf
YulwScZA3BQxlOXIdYub2nP8XayJZl+zO83YQ6LcVfX3g65OpzTqvmiT3t+PVa4v47YPNrZHVaHk
Xffds5uFwXe3S7RY2VV++zbWSItmZlbyfSA8IDSv/qrxtOd66Tybo+lvHdPOt0gOdHehXZ5ToLyv
aWasZF1JbZHZGkURXpy4uhNKGO+xvLGPfg4XRR54fYJQLCoUPGee0Myr6n8InfctFZqo8l7Cwke7
2VDro+uM7S0lMV6lXTSuDWuoNnXim7c1qxNydJW7cQWIggViHAgBdolzdX311gAG91UDMLMoSoj/
vlOWbHjGTaG6z6GV92+uGxWLStTNGif6eGvXqrZkBRDPnm1Hi9oM+28B3Ok6qES46IyHPje9H1aP
NZqd71qq86vRgbEwJnhGtVq7EFnobhOz9Y7F0Aw721UO/lTka21EnCTFQloFXf085R2+D+DiNoXf
sQPP21u9BL/XADp86xJxcSm2vlNyImfjeMvAD11s5dv2kAKLkWw/JvxFC8SYpoe2kJ6GIIzv5KGq
VO2oJED45q5EUepllLnWurQK7SycEf6BKF8Gt7xUdl4+gMp90GovvUUTTH0sFO2pCDTnRo/L5jxa
9QUiAJD+LI7Zwr3Hapef1Ci4evC694GTRSZE7MI8KSSgvfUU2tmrsMkal51ab2RTGe1bbHSUq633
AhNVXFQCJc9fTSWOVrXahUfd687ANF3wz7CXJYMm9DirkCBLyjDYZqP42S8HE5KYpGvmKbLthc0X
xSnyVe+Pj1RG8tsqjR+JTpqbcYh5kiahHYRo+ifVZaUGGp5tSZJ8570r7jK3N87D4Oys1AyjJfpw
JPRMIOjzoDr64q4fHOdQTskbNUZmCOj0ey9C6vKjHSGyjiKgni78Ie/XJZnlJ8KYbg30ntfa3MQw
zVuqntbtcyT/N5FXjkvRNgpqRraBBZ48dcyObRIRF2bXc28S8IJydWUZCjzEQu+QN+OlGmPr1s3a
LbvPtekZ3wuhEeHF7Zswrf4ytVm51Au33tTR61QD9I3Z6Yxd3PwQ5r1wHfHYJKF3qnz8i50qhVaR
dJBIYpZ0VGH9nSqibFHyOF8ypSsv+XzmmNolY9E/yi452BdNthVi1lmZZwBuym4UrX5DgvJYNI71
UCdqvxeNXS9l04mCicxb8jVWcvsBuXpxzbpimc6tsoCxGQV9hyn9oJym+QCa7OdZmhj9tg/tr59d
n9M+53owiilt8NN/XenYzREU74/KL93DUDXx3u1wByJ/me0iUwvOIoqabVgbyQ2lxHFjlEZ1O7lY
AnsZOhBCBBePN/OuyIrsiMR9ewh5/Hcoq7jYryIcr4/qdDtUbbH2AX9csY3HzcAU6kOZ3uHiDurA
nbI7rBLiXW/W9T4OvPZ2jDqctby0ftX9/KxWPOlJCrZAy5svcd0ZS5B62cWg7LoDSKXu+rJLllWh
Q7cji7rXbD5NWDjm4RVWLV3H0L7abCx0tbbf3TK714ghlg1JxYswlDVKFOUPE1JZyFr4GvT8hiJM
iouVR92uHtsbl0dpm+iu2A4WWBnVcckt2KH+rFrNm25n8Y/cPoPSRGCBh/liU3t+dTDJW1a91lzR
Buk2VdpiLz3URy+mJugHSnOBYdQt84ZKQFUMy7Co03c1ZJuFZ1n6aLtmvoFeiIfaZFhnHRzJKvSE
9mKK8UwOxKVQ6Wks2ZtGtauvUWhNa+Gq1YE0pXPNG/EOt4KFkqo9O+LGvsuaLj4aER56btaPN5k3
b18s6y3WygBaRjvutLDttnZAiIQC110HSvebB0xuoeXZeB0zU4Awr9VNnffdM+kJCiTMiObA2a2K
7E4XDX45Q7NTnSDdOxPG89qEpzZ/y2Q7qq1965mVt8ImD/W1IfZ2o44xXF4Cxx+wMnywTLO5OPVw
SGCmCkMsjIpybzC06TlCT3JLBbldS3BXwHe5skVU7SX0q8MrA6SI26LRBvSr6dxFh0z2g6r2OeKd
BSnT1jpadZ8uDbMX+67DLmpytfwVIsY7VZfhUnlQOwoj/B7Na66VeIuyV8plpJOHHT3V3vdRP26H
PsmvgS488pVd8832avShO+1doWRRqZHzWKnmtNYwUHTHulwVueFdsvkAwV4s9Jgb1bcVXVmQCNJW
U+2U69CvvYuc6CEItXVj01t89iFUCL/FYmGZP0VOS7Haurgfn/3xYamtbQNQDb2YnkcFEyu3KHOE
c0kAwg8kfu6N9OTF3hcnMbxzZLC/Dpv7yTCipT7paKB7sNxr/+B4rnYuIagspzFElqDFZ8VLG32f
9+l4W86HaJePWb5hcxztSnYKK9Pu9GcUtL8a9TD8oD43gVQmUGG3XStptmhar1gLct8sl2kwHZSU
hdpUrLuBdWSnYlS3Sitbe7TjwNn5iZKjOZrzvGrpC0CYdDW5DQGXWo6nyQc9khmWs4ltY0A8Jik2
rjo6p6Lquh7Zne7eKpxsJ/s+D1rj/jWlcXXyag7wL6IRBDab5tltBEZSWIk99fiErPrMMi6JF7JF
BQsBnnsbGxMUAQgJ4HvQNRV6JRZT1J5FbbAFJEN1n1FnWkDKHvayT8sMe9FP2M/B4LrERuS8U4vC
WGfZ+oF7xUKSFLuuflUVZURwt5gOJj662cJHjj8a59REpQgCweRFaaL0VaghgHXgQDNw2SUBHh5A
pffo+Rn2MhlcLLbA0FthREEyyKKTWg75PppynodSVVaVM+mU9jz/OjriGtjBGW50EKL5ppBgSbqt
r9XFHfk0KMkKKlKK1kIbt4maoNTWmLSP8Xkgr0EqpK0fk7Jwb7zEfOD+sR+mETYPdPC/GOLOrBbz
SQWr2MXhsUgBWBLE5UCMovNNW36TDTsM1XXhiGTlOPV0SdBRWhhaO8BMMKbLRx9qH1s9dcFezFPk
ALsFNFIUNGDoKUWcLFUrJwCe9QAHz6lOXZf+PEuNErvpnrqrEommpQ7LnI9TViLuq1TtN7iwIPNp
oaCqqFC7M83zz/LAbeDtO5hWBtoiZ6u2eQFk8V1bKQmPP8siEaxzp00D4ih8M3urtpw72de6xUFP
GrwZY1dHjQhmV5faVOEHxA3V/6HtvJojN5Ys/IsQAW9e25JNzxkNR/OCGI0keO/x6/dDgpegKLO6
sbEvCFRmVgFstkFl5jknh1MFDXCqTsajOk3W3vDD4Cnkrs+TM6VXClvLSg9m0GjTkkJ4oIP10MOR
xs80nZteqYPFic2fe0B9d2H/62QUFFq7qTx5i55kGSXOpfEbnsWWMy2BPmc1ylgOrXNPlXc69V3U
HkmbUqIoQUIOSvqzn4TJN/RpFkYUpf3C9722b2M/+EQvSnQ049p/sFXeFFHync0VBfiupnm/s/hp
WYZyGDydrlrLIzsArg2XPjr2JUcvb0j1R6N5jswGYKNqQ73i8wJDiQAZv+rV6bVv6wP4DQ0xxnIm
H2AmVnqIZsV4kkMVAgnkaas7aYH6aqvbDsHHUa+ux7Q217hB0+4p6Nm3SWF5pxI6e/RrNfPSRmRa
kDouPmuh3TwPzbBT4VX/bDr90UtU5Wl5UPe7Rnsx6Fi9JUHgr0OrzLJ9PA3xKdPLuIa+HVElRDiV
MxRMKbXY4ofrxwViNMNw4bMWsWM2xycLJo395KHpaXm+e5PUypcwRsF0ACFpdnXzOZim+nNBN1Jp
tNp9GSj1Z88YrH2P7AHfsAwR9vLPWk9qxm/9e6ugqQroln+fx/av2jzHL0EW19eRGlIR8oLkxQYt
czSHJroSL4gIqGhDs6R7BS/KRZA2J8on1TXVZ34/aGPBPDo9uMUQ1mubjeaNo8w0DPaWcWUZTXqA
RcQGMZU0EDbRPQYO3P4pI5WAJJKrHsjr451U7VwW/LwriWORYgmho6VN9Chzda8PzqVWdsd1bkfT
Gb/25PmWYJ7wmlMx0xkv3qQn92dOc7UOadPiB2sa1ZME50NKfXM0YedcrqsGKNnXHYmxde44+geH
gvZZgo0e0cUa5cHVm9pNB79FVl2tc6OBwltPSUj+hGQOlT0V1uSMvtuV5SAB26Omcsqiubx1kxu6
T6LPSrPvNXX4rGhO/zmrxy+gqLy7wszHq6oHvKkY4/DQtfCVRb0HdkiJ7NXWat+rGZrM1dRDVnBv
Umz21RLaZngaTRrNw4s7uMODrJHXaDWyf47Obj7uMycfeMSLnAMt1elNEAD8BvX2Iyc59b0sQxSG
kBR+yHwLVejRvbTtnD12VvJTpybBC3hk/ZKYGiIK3hi81Enbnsi1Tyfx0jzQ7KkRehfxFmb9KWuK
HsVK1/jSfW+qLEBht1AP5WDVMIbY9aEBt3puYoqcyCRBg+SVCE4dY8v5z2m6nJpaVun7dwHvTs1M
K0/JRPogsJ59QJhfbP48CrK08Y5e8AWl5ebJTxEMWkaKNZgPcTA9yyiecxh98+GHjGr+aODbUUW5
tQq/zDXcQe5IjU5WjdvZOPl0phxiWzEeJl99PZjKtaMMwcNm5oG/RF4++EmCNntqdtoxnKgUf3AU
AUKplQ9aYAuWEPIR7HXgMRveLuf3bBitWtN+Ag9/ioZ2+tmdbf8wtzQ1T1qu3qk66S56pw8uXC/g
3+twHy3kIHKoFp0tOUsNy+XjnfMb7iC2JTbt7SwtMu849gBKPjgkWLxDpwTvvIB9UPSyh4asBLnX
ddWmcXdpM9O4h8KsTYJlmvMLdGGvh5hHhUu6HORsc2xxm+ND3L8I2ZafaYhPdrL+Nk+GW8x2pX8R
8mGpbe7f3uXfXm27gy3kw/JNsDTmfXB/uNK2zHYzH5bZQv671+Nvl/nnK8k0uUutn6pTF0bP258g
9m34t5f425DN8eGF+O+X2v6MD0ttL9h/dbUPd/Bfzf3n1+Vvl/rnO4XMoebp0Cj2EITwaBctH0M5
/MP4nYtSFLPy1H2dtY47MynWVdbxOuHdtL+8ghhlqfez/v6OtqtuMSp15/m4ed6v9H+9PpsZtt6D
GfN0vl1xXXW9znbd99b/63XXK77/S+TqLRgIqxr603bV7a4+2Lbhxxv92ynieHfr2xLiQXU5v3yw
ieNf2P5FyH+/FD313WFCNG5nxlNz340og9d0xO9lGPYLZYCZN3Tu4KVHy9qrFXrRitsU+jltqhLI
lMcT5eKWwHEK6ImjeeUWkHp90Yt2NA/iDvqjaabeHT2/IOjE1M9eegOx8pmW8FI/65PhHEyKSntw
f3vKDLReLgqgqz6oSIWKSiiYPSg95dQa50TZb9qhuvM6cTNt6qK+b8RQ4jbpdz9qlGsTfuB9nkH5
TE2KfJSaFc90ZV6ZVd7eQ7aUPytkX24tr30Un0RVfHJPnl2PB2Dh+bOE6QnqlCHJlouE6L7KIxJi
0suqEpCWBT1cZqzttoX+5dV1t390LN0nifoXV/YmmJd0/5cgN8jA5e5wN9OJNe1suD/uZIx+cYgk
j/fq3hzmW4htKoQUIyHF8DpN5spB4ry3VawqCU+FCXhXK0G0GHVMFUBO5UCWEJLSbfwuKHHdO7ov
p/O7OXSe/if8nRXlKdTJR0MdoOlDkgI1Ufu+1yLnXs5SpFj6Pu/uPth5IIoOPJ/yHvowYWzD2z4J
YGv4zxoSIYeS7S0sUHZ/3mxyFqaIoQOD/O2DXRYpG/emLmf7Ik4xOelwytRpuK7ot6dnkjoh2oAW
L5Gzz+3aW+3iFLucbQfa6+wbGc5CgCenLsUUv45f58q0xoz8Q2TULTKa2XiiBaDfR/Gsezv49ZrH
XaWRJEEnT+FdSws1aTtU2mOvaB+HQG0fa610Lk7vfhbTZod+67OVtS57DULlkNGOfLLNoN9Py0yx
rdeQlTajXMd1gmm9jjjUcv6aFXVzFpiunMED9fSK1/0A3YWEzyt3q289F8yuoHehhaXboT148HKG
1HAvamsYKSTYVdZclEqxOfcVtf7DeasZtbqXcL+t+/Gm1ZDFCpo+OzSx8YqdTpTOc8lugI7eDkbZ
QNZJNl9M70I+Iq/FH8QucOx3oYbiDzJdgNjQF6ArDzc82buSJmOA0k3q2jfh0hSB6LD6LStgB1p0
ALaIENkBSIOHbK9ff2j6STKaz09idBYBavCvFgmQQ/HWGwSn0U1uB1SOlgwgn5TniCoqxJX/IcKD
vTtDqrTtV9K8Uvikl7iWatgaR6vFcIT1pIE6rmyeFoaCU9TW8SGEFzzc0ymY0w6SxYfB9+qncpjq
J7Fpi60D1I2KHTnak4zF/WGdUY0fms4Prnu7GW571epvvYEK8U7GMZTlN65+X3TFmB9WB8kn+gFG
p/slRKuJwr3ew78clIdthS6PX9f6YAuX9Xz9/oPZViPlrOjjU/cmPP3ud+VVmLr25z05BO3dL8z6
s0MJ8GaNkfG7meuPzOBH6j6g6WkPwg9+XIWKaZZGL0gQFOd80S+VQ/p2NolO6TYWdz8k64wPdhmy
g+7PdP5/bYbOnXckPkFNeYCYMzNS7rZD7jevQzNodx1tIrfiFPs6tweNsw/mej5u08iq+4e+rLT9
ynZrAjgEBjVABmgaUUQTsFYdFaf52ZjQXLu0uTPc5nHOxjRC8yKe0+o6MVJXfR4scgfq6OZ7iamX
wESgCpNHZ3RH1Y085L2Y3FAv9jyMDtCDNJqa7T3dhq94dOYrfua0B8Cs+oOcZUhL63PU3W12HTXQ
20y34C4i1FNpqt1pY2mdHW4biB/G7UBaj7+Eru9DpEBivboj04Oq8u1qEt0slxwLhZIMV9tuIKzz
5rZvzPVq7+x5WtEdg9TqMOvXcxpVZ/LU6ievyyCqVHz7Vx11mrDLhl/cNh/2NaD+R/8tNjKc+UPs
4HytuUxawaccaJQAugZytNRrSCflwZUBX9Owuis7IiNJp8OrrQBYVYwVglHLjHWyrDOES1KvCt1d
s3hqeMy0g6xoj+GVhHycsqwNtDaC9Z0Z4i2s6pDqjjPaD/Ss50e3gWiYf539qx2CE9GS6ntox/B6
WE36UNUJcvJ6aJ4scC6fJVboWv4Yq/azRZmG1gdFr5Wdo/GTJJiBBjEbwDAJw6WNWDXgVROvoA3E
67g0OohX5hYddchXUUKfdfYmdfJdvcijka8nA1/RP7UNxVstwmrizQpEkmqThqZGg+XXW6QrU4A6
FFMf5GxzbLZw8dLBoZ3tGLSCxMlhgI15dYDd+HWmwjcPA0XUbYJc4sNKcokJthMYoVlYgrdrp8tN
0X3V3FW0NRmOWR7tiXa8yB7jn8FBoW6k/hzwAlAsjKAaHjrt58rSaLIqp09TMYDPU5KUSniAgGKu
OhQ/Vf8uSGcVTV3esMt0WTVv8/p6JN/771b1Rx1uDEVBroqHx2trcK2z5vcgs+nP2sEf1t9GehS8
hOV8HVRk+1s3nj8XVbEfF2I08HPFvd6hghYsUYAWeXa2ESQRr5foiJMuS4pXlgSVN9yKNzLVd0vm
U06hmDXctviVkkJKhcEr6KB3umcVwvHrzg3tE9pt9hdlju7ld3iLSGn8vC4jxzqFjQXpsgk71bCr
Z6s6y3PyHEfGjenk+w/PyoAqeQKfVdW4seJX76tNPFFTv/NMIz8/u/VRnYLPlVE0n5JFEdhIU1h0
zObSqoMy3L8NKYoGd3KYc+cacHR5ZyvIM7JQcdVobvQsB48GjzKhF09GcFvod5XZ3hi9iVpINmXj
OeuGni9ZJsx8/p+dLG33i5zcuYCKDkWRVr2UbefcScik+8O97c7nbYJuz8kV36Cg6mUCUGZr30Kf
vsas152Th7IownURA3rHh3Ci8Cl34dCGfwXBtLWTWDnQNZ0e6G0aTuay/Ky4aJGiivBJSQ9qDLdr
0TXDpymo9X00oKUutpGO21u6on71Fr5XMVWFCVVQpt45i2mgO/2U1DZPkcuwZNP3bFhfxSfhZgyO
1MuA7LSqb16mzP8Z7pDhxguC4WbyR7rQ5VQOfL0rCroWbwEfo6o3j8TI0C/aoNrJGKqz6Khbc7+u
ucVkRTz5+222rGvV0+t9rEvIuMycz+pQB+cPIXaj8osaeD+FVo1AVueZF7dXInoHZ5VTOWxj8Uuk
uB2osl4jZWxvkatLQilITHstgGdEgmQNOdsuiTaBYuz/8moSyR41hHWQzkRVb8YHB4LBQzxqyVGG
vRdi643xAdFZZzfAQXH64PCH9NeQesv1R3sxXsIy027qvE5t5FRYZHQ/6VM53Ad60NKclDknj53l
E6T29c6v5+FahnJIOvdZNfv4VkZVHGtPnTUi0RSGD8Uy8swgeAKYuU2pYOG46zrryp+aOdp7XQvL
gJd914B/R3s4XmY+IjpkfzJ9ufBohsOpiTL6lKoaodx2eKodNfwEEIC+Sv+THIzYbukgsvxLutjc
hkbVeUYBWbxU67uHPNAvlem9TtB7WhgsdDHFBBQtOzpzD23sMp3e2/y2L5zft3iggbR32Yg1LgFV
X037oA+nKxnObdnRjGZHexkqbmo85+WXLElfrwYrUkX60naujbRN6LopDJI27iLDB5dozF8WBwco
1hHgW2xRYdFEvI3NawOgHFz9BPhLgETJUA5GZMf00RTB4YNjG6LdYp5Cy6ZH8IuhuejkTEaAVIpL
sQmN4r1F4+OhHZr5RBUe6no3Cp/UyN3FU5n9yStzTSR5JDY13OCTzAfc/3G+RISQ064R2xXeri/O
bQ2aguHypQndg+r/ZIVweCU1ipA7G/DOnau0R5AZAUQC1vCjbuPgEi891juJ7uzI2U+hMT7KoYU1
9a70G2jt2+kxtwF5ZLGfneWeoJhGksGqb9eRSxmtUaxxl8jL8eaVu8v+wpuSEns3t1vmDstLl6uJ
dUWtOgDhlAK9Scr6Qrsg3FI0wD6P4T6NloL/YinU2LvYY/67uNag2u+OaeVGx21OMBTpbuqD13XE
AZnx/+M627XH//1+un5W94YFQ1mVWsZt0ejnPtat69Y3eN5K+964nSqW4dErNW5T24gvIxBgVE6N
WzEN4l1jJLwClHPUWg8syTJFImVtGSoj6hGHKoDwqU2q6ShGca9XlPARENIR8FW9i9woef2WLif6
fHalaUxXaGIckUqLzD1JDfMSVZlF6zbf+W3ATx4SE4w9+X4XP7mcyT2WVdtevT7X+GN0TZZPuecD
Ejy4XeqexqJFBfLNpi4OxNJA5tT6as9h3jHX06yYv/a6VV7LfJklEzTePgfeKdCiLPPFMfSZe2vr
k3KKsxE8x1De0itR3c6aVd7+1VAcEjLBam3XM9Da/z1WVkqj4Ltjw4hW259KxVD2cmbStLKe5Yut
TBWU4t68/xyHvLFCVzDJTDc9fuDGkqFOG6+SRzTMLs9xYpJDHfbB3WZLaS1IfQPatiy405wA8Bn1
ZdPM6HEeTYMG5viTsZj9rEsuE3vpvQytCug9HEkKDcxz8aJrJOHJAkE4ugTzRL+uMfNM8xg74acA
sNILh4SPrclzDAoXdlam6rkonefGtxFH3YaAQ677AEKTs9J4qzeArOwptk3rVqTZZ2hSrMnobkTQ
3TeT6bGJFFiwq0g/OP2i6D7GdnI7u68TZJYcXCNdp8pI5o9WEh8dWmkOpVul5Dq76VxokfFUArQ6
diV5MtOyUEpdbL5itvuysJs1RBwTC+xgZssvpT791gWWdiE1bDxBanpR41C907rWjfbFywRW7Kld
XFPXKneaPV61huNFe75Cp0ui6L+vkSZgLbrTzWIv19xuJg3g+o5piynpYb8Re9p67b5C4uO8LrXd
jLjlBmMnXW9kW6540bzEuc5jPYAwgY2dsews3Ujpr2j1B7elsKXfbUZtmum7lf2ihNPzTSSk9WvM
tsTm2GzbMqj9xLuZz6mCBsYXUmgvACqVz20xWeeiM8urNqvTzzD5/aLT+PjjjwFjhOBFHZCWESqg
SQUnY0DkJRR/amgbB7vK3g/NZSjB4pXgbSjeD3MLm/b0lh7r/dBZxl2W0A80+u5X+ls1/xJo0KUD
4oHlqy6ViTRNbN6R2zXuJLoZ20NSG8NN0f6eFpZ5CaF4ugFJyr+qUhA1BBla1JCIYXUNikqkhMQ7
LSFyJoe6ASS1ej6O7ag1Lnb/A0kzG1z0EifLyZgkUgcUurrEUwBde5D0GTBoDsashcrVWJGwn/kd
2fdWlbu/p6mZ3dANXJL6jLLspqEjao9Kq7aXSY2beseo6yKerXJHMe+qEoGjYJhAAKrkV5chrFHT
gxf6iHIjirV6LbWvn2akAe4A4L2w6yy+dlk877Qi8l+6jnYkrS+mF7+KrJ3XNvmL7yA7WBSBh4oC
kqSKBWa3M0A0UTbwLhpiyytO24xjfx1qQvUAW8274eYVXN2/nZumQbR3Brbk7YL+NDraY4w60nhW
8Jw7e2E7oXxGF/tEzfBmCKqj2EZaLufD6l6mZH2hHetlBRNA19HT9Pro1kp5BX2Ke0yA7f6sJ/GX
BojBk9pX+sOQVelO7HmG3GqGvu21tzT1An/m0Uz76s9Ve+EFaFAqyZKfQbc1uybw/Ht6AefnUmmf
xB7oWXVKfdMiMcZFoqY9dSbtRC08my/RNyOMx1+HOUCugK+1p75s5yvUT6or1cyCZ7aD9NDbuf1r
9E1v4T+RSOjNpic7hhbm9ckavkmQT2g6HqCwSMFApWSN6gXDJ0agBqjJTk56Rzee85BXirJXAotf
s7ezICdVKrbo7WzzrmfxWNx1OeRYUWA/hTy9XvNeNO7lAIjdvLdiRHFtlAN3HxwynGL/qSwz91pi
twh43smEWfSc9mnwDLlf/kmr0/joq7T9Fw3AsVhBJ9jqnfRHO8b72ZzGbwHqYse5Tt5HNEuJ5B8j
hCcqjaN9FoXTNzNQAHzkUG2eYbfJ+BQpavjgLxuOJvRQ5lXhBFs1wUPZnDjLNkT8fgC+QYmsGw/O
0O7gLQ7xeqnLhyat7yalrAGFLHuad9OWtakBjzdNfdcuuqx6T8LXqLzyeaIx8XpwFf00zqXyhQzW
GmEA+tllE8RDdgwkKqc+rC1864jaf6f0rN3ArNs+w6M43cN9fmXk3PZeLabiZE36cJBYORhq+h0K
O+1GRlUXzWAq+yv43JtHNpf7fq4pS/qIuYmqatuQhysMsiNz004/OXp+EAg09Khsh5FTOQjK2dUd
beei/HwHQHGfhhqayZE/TUdY95F49gNoceUQ2qp6UazlQK95xrcIp/TWmjqQgu6XjO9GKgWLR8IX
TPvfneYBIpA1cFhwr9U0PkXL9zVkXxY1nNRiWw9wIf9t9tv8tEl6zvTdou5XoRU4OVdi/6j6KSF5
bIw36RSauxkWjoMEimNbSs6CpDnHb0t9CEvcB8XTsiY6Q7mix4c2sw5ta+ePVpmy0TST+FzrbXpo
9IidppoCnO9UdEbN+pehzLyT3qszUgQOcsWLxrHYWq+f96MyNk/i+FubuswF4Qc0dYuRKWndDPtu
GrWDFB43gui1bPmujhmiXnTyh+EnqVqu7pU7+s/na3nTNJCkWzmnu6KzT33R/eRGB8gvd5Y+pnfD
1PfhMVGAejr5n4bJgjLOBzJ0ad+eZfQW2i7fY/Jl9maXFWUkdol4ixe7uQgkvcXLJSXU+2ZXEDCV
C2u1HIrSt49NX8+7zSZnC3/mnS4i7RJjufASgtd/nde6A6AgiRySKrgbh8Q5FlXyPmZbsYV47Uw1
6lf0EuxLVVnowi+vhwxhvQIWzQuw/UVU2dYwMbm5w/f529R1KJ4PNjK+3/2grnaaPqjHpuWbTdgF
ysb4lYb6/iGgtZgeVm0nHARNUGW3pglPqETJJCfoYV9YqMz/PKltkrvXUokWachCmzlwtzKZ0JAK
kIpMSnu8k3GAPM6pnyglik1ZYt4Hgro+8m3lrLPFTU5Yo7JI/o3eawPiofg3k8rbtZJPxqMc5rZ3
Ds7QBMfNVgOvo4SoBrssV022xeh6D4twmBzIVsO3WpPzzkcfBsdFOCy0E+O+Hr9JwDtz12sn6Gyz
vdi2NcjJ0ffUOM66hjjsXPPu9IBHzeVS3dv16AJKT/OMyPsHB88cPyi99tfb4pXHx6A0O958nn4F
gxKUMItoK6SG9ZOhF+CsHfOhyZEsRxyyfloCxCQBcoid9yYJXSbSrGytE/+41rb8H9eaivarF8Xa
xdXDnWNbzbMcYq1AHl3zu1ddm7aAFEmfPfO6U9P2ue8z77HPwiVHhZbMEKCv6qtEr2MSV9Tic+01
2gGO81iwlfkYvV1PZqjL+mKbzNF7HFlfRl2pvURZ+DImkfM0DjzuVYkRXstQoDve7NyAQmvuBMOT
xV7wFGs3MpCgEGZ6sIzm52jB/YidaP+c9HRN1RZgsH2HdN5Ba/jkyAyJAYH8eqltqeVSDklcZLe5
Ga0twie/Bue3rKGCvLoduEzmLZUt1c9PwSLdntKn/xhm/X09p9ONmORQwup0RhRbh8yRMDKPcMnH
xKkWzQOJ4lSXajRjByVhZLevZCuRyE+cnMoBDkf/0GqatpNtithkWyJnm22b8cEmC5hU/XaqW3TH
EAAoLUPwhb0jDQMs6lzXaooyw0InBtz1lTCsmOqjZelQZPaIC54U8JOneimQzkmZnYAZJKdqqaZu
3inQf4waHTSU9KI9OCXn+KFNXobiLSk5rt6tTV7a6anShuvcD451qcWbzLyT0TYkuwWKCE2jL3MJ
U5evwejv9pr1xe/0bwgy5Q/i7Fp9B0me/rnKau950sOzmMMMIT5jAIc76pH9ZSzU5jpXy+QgXito
lGPgxdTRlgv4aB+vF1iXHJ0PF6CY+O4Ckdu4J6hM6XoF5tLeWmGyZ0jaRYZo3cPipun7NOkvEHi6
t50/RYfGiqJfKoAcsw7/KUJw5mnQCxtSiyL5aVTqJwmggdKB7CIwHraZyAOGv1Qam2DPN7+mc2ad
EHfhbWXBWp+OGfwwS89KvzS7bAex5QivQG+bnze7F9XDqaJRkjwX4mAfpspQkWbKZS44XfSi3hae
nuOIN5PVBXW56xZ9CjnYRUeiSk7rmBasdjlsbrFNcxAe5oFEkDg+LrGuU9YUislCHwy9tm+3w9D1
zaUvaV16swd0I90aI0R7h/+cAjns5+ZdTNFG4zlpvV/6YCzu4UrW72rlJAOooUMgGDyOr/YqO4td
LHLWLnOGpNHveLbZzAGCknDaUWT9w6Lv1tvsf1g0QBCrz5vIdfY6yKllTyEbEMt37fM4Jt/WLYoU
TpbDh/0HQOGviH7RT7s46S/TT1E8ki3+Y6yzrFaF0bd1ByTedT/TV8OBhib3JjayipROXn9qUgB8
qjIDRskqBx7hyvk82SDTIaz5HQk79yeN709yeJp/O8d1faMbNEKiX2R84jUfdqHSqr8q7YPofC1z
rEp/neNrin/bBBHS3EkxHbVh2k9Zwa6YjPa3lu/nXQ+Jy0Pd9NB5qAG7rzCbvzUO3A/wRU77tIHL
0Rmm4kBFJX6g9Xi8tt1JOetOUzy5mlex8wGHZXjQLS/kYVM0PI59o3/9MElrawW2VbN4amt4D9xJ
d67NwZsyVCd4gAQfVDunxMqNL0k93qeTm/5IjAQkJU9vz/Br1mBMiQgV1fhSD/295M/+KuJtjb+N
AMTm7nNQwAe3S36ClyJ7lEaH7qhS3fpiTU0NACz8LA0VRajalxGOrbXNISsNWj1RwzgZI+xVHXy7
59LI+31RmKhtL50QcR6ti8r89iCLTnRLyqLSQwGw01kX7bSpO8aIltBazGOK6gyPgVrlt2gbsANB
nGwdiki98MZqmMidwLCyPO6IfTHVsZrfyhJv64gJQc+9EysaLzP0/TZNjwCvIPkIbmdbTx6aRUiv
C8P8RxfSMdV63rdpVv1DykZrjbBatd+FNOl4dNqd7CYGQPWWT4UOoHkoylTDgYzcJPnTzWjBg43M
pcKjusymaFPtdDgflh/kwD4U40x6bcqyh6yES1R0zbsqHmmo+rOjtpVhdQRk1NYZSe/xLl4cQVya
t7oBD/HdSKoqKxq1+fSa3xkMJzuNFKhF7+7g95P6vU1eUArNfpDpU/eRN833Gv1NtwDYoQh7Dcj7
6FinCv18Suyep7Y7WWrr3NiTbzkH0iXJKYdIkS4jNObFHSm6cxPx90A/hF5lCvTuOtUBsctfRpv1
0aD7/6UbYfrY7HDjHM00CV/+It5e7HrkFXQ2NnCRFdB7pEnNp3TJScpYdYN6R9nYQtCO3IVXauPO
tLMWydjKeGmovNQtSUiSA/dh3ZU7YdmEZwVKKwW+QxmatvnPkyrNpDkvn+5IUhXQ3y4HBZ5K2gvR
z2jn/9gWR4xMGYowA21Pqn2cYDcuNbe6jZtpegqXQz5ax6YsYHdfRnKg4d+MGh46F4uXdepDR61Y
RlA6wsdBZx+SyMHNZorHOrsZevVnMcnB7rzi2lX1dp3ZRHV4ndfWb0j0dDdwfyJj1I1Jjzho0e0h
QreoMQ0l+fbFKB6JlLM1XMZmkP2Wp6pKv0wy3rJl0o7V3A876bXUBtA3PJfjkbHEyJkcYEmDtyC5
3czQ98bdruy61wl1g8R2NasPie4gZaS0nsN3sqLzynW1f5yqwD3EiTF9bvqQPKrlPekqvVzhWMIe
amvKjTjnQVUBVCK0Ll4X+qcrRKv9vXhdfmru7Mn5DrJ4+mzBBf0JOYCirutuX9TKQzXALSaRhQU6
u5py9VrW0Ws+Oo01TEfx6k03XDTwrrBhckf0ccSPsV5eZFmJoBMSwj6lepZRlENEyZazupXVyFl1
kNhXEzRaNnqjJnp4ltazDZtD/ScfMCsFjwiaKJRIrwbeyNcGNLp3oLL5aq6D8nMFOcZOHVBmK3jR
fBI+AXJBzUEN4vGqC3IaLpacKttpbR9FYQUrHsNML0JjRzdDcsePEnwtpQnYRjGdQ9zG2j71sz8E
hg4iAH6VndS8QgXYovqmLCU4f7ZG2r2HvdeP7b2YxGk3ENionjmcJEIcdgeRk8wX27aIZnX06Gbd
vdjVRhmQpEEzC7y+dlt3VX5Vhv6TPysm1F9CaRVkOkRWGhypsx//yPgth1xl8YSNxylaMMnJRjt4
J0a4mwmX0zUU6sr82HWUpZCnPnjeS1i008OWApgUE1iAHylXkjgQR9SYI0LYTX3gC9Z4FEeqN9S8
C+0Fgoz04hRFzhefp5/NrPPuyxZdg8yKEFTw53mv1k780g5usXPmzP9eudX9MJCQ343zt5INH69q
0YIg6avfEjP7Yg1J/q1T+NeCX55+Yj+QHcI8bZ66viAhYFranRuO89UUON2lUr0BVV79T1cuRvP9
la3lykpY3pdTQZ6lSL9RtH9/5b5LvsRlpu7j3Owf5ig/QWIGG/dsKmezmJTvxsD73OsSHTLs2j1C
8e/dgvnvL9TRtbMxxOpjAqHZ3mmq8qvVdC9L0zbzf4faiErnnHxXNEV9CXonOeh86B+D1FfO4Lfj
S5TEzd3YxvPR8ubisxP6EEaHpvYLQhqvt6FxG4ofBL90BknAD7cxzd6fbiMy3eIPt1HzYHNn8Jy8
70Y+z9WAfAVFiOwzVLDFk9HytbKMTE/lQC9f7kz5vZh42moOXmN0ZxnK9HCmV0mGrTGu08F1O81+
mQowAIw5pMjObEaH3ggtBOK17ImtFo0JrfUJPQHrUx8sSRhEkG7EVgfB0vW7cF1BcvyJDqPsyfZf
pyMJRj0xssgmmJ1627Xm66FZzhLa322lp7t0GdlRP5NbSQ0Sp4sHch5UezT1WoWl8iC6DqZGdoES
yHwLGyyaeuoPMaMuilTMEiU6NRKVz9N0W1bqE88t/j4qS/gwp8Gsb/uFQUUOetv3PB9DBg3LSHK9
OZBGIFp9i57G+li0/hVynd3eIH92LcW7NIH7CoYJFzJU+qzFC+e1dy2Fv0yfkeN1oZe1ff+4Ng7M
QxjufH9wz0Wk1cZB9N61xYimgnsWYXcRi5cz8eqwuO3axVu19M50Q4vqOiRhD3NofNaFpXYZTbb6
WShsxbeMNt8Sqb5F/nEeAsNrZGnUBkAy2sL8wZqOSQuHkjwCrk+DYhyjEp2Q5WFRSuVyWKPN1gDl
S2l+O3iTMh2nkqffIbSvYlMxaFKIpm80dh3K1EtepqgugfphF27aJPJgsqjS1e5OC8OY60/fFvsW
r+nmbzy+DXyHkXsZF8Z2ObSJDlpk6CLSbdg2b7DEZU470+wgu8U8zcL7QOOHq20HkBaTM371PD84
jEamX6S64xSP8zw1Lx+iBideaouXlB38k8I/rTNsChdu5JgHN/8f1q5sSU5d2X4REYAYX2vsmnvu
dr8QtreNmAcBEnz9XUraXW1vn3viRtwXAqVSoocqJGWuXIsjwamFWSUT6q4Z8S+ltMZg48xG6TXF
DP8ud0z2AJadtYH1Bpopbn80cpzXSKnGzi1s52yOIiKtYwPZlxLQdC4O1Nvl7n4EbcV9HHOH5iDz
AGnRIy8wB03JEAcDHikrFgWvMihY9fyhHpsG9DsAKjUs4Q8ViPtB1hIsJwX22WXDBmgaRpG/aRzv
vTfDsZqGkulv47UHdfoosFu70KQJ22Xrd7X+VcRMYO5XTnPEryJmznLT5e2ReiedGadeZMfhzMFv
fu2lbxM1uW9/Hvs3Z/qu4a2WHeWhTHy1LL3QeDTi8V93o7LfbfLj7g8/I4WWuxKt2ooyYweuApDu
6A8tcBD3Y63GB3fo2KHuxxyqhvhwtqD7Zji9fLLThzn65S9TcIFOQyU9c117PgJEIDE5TILbh9Hu
vBUk4dmCbNeOvzURS7CbBY27drNy8lYdh0L2Hx2Wnj/HirvqAgaJL8PiF7oUVf6I+lUfiMdfJroD
r1u4BKd8vq5IL5OMdSpAm+IFoED73TvhALvn3rermY1xcn1C4VfvT/BdYLc0a1y4tGOer2nE1dkz
iodYFjvDAMsmqpfSRVOodNNB5RNacoG96yazOZs602vwIjyYPSAGOtOLlVbcC8ScILPQQLdVe1BH
IZydhRqyeRDKi/uVgLjZaE3RGXKk3cLIw/pLVyMd6doFPxTRUL9Aj2y2tyNUiiBI5KybrG2+1Nir
WlZV3bMyAltRMQJprO2DHo4KqPg6vIHk6kPs9c8QuahW0N7LHqSJcAvdkU1q26htdPf/42dUCC+U
JrimleLWMmQT6Pb1G83dTsPYvTo2Hw+jCcwyWbO8sJZK4o1Scwb9inU/gQQ7hAiPAYK8TStSa0tC
F5PPzq5VmfdZobLbRNj/kJm8giQwt6XjjK/aywz9LSuAh6kM5wF7zfJguXgJIB/vPpCt4nylUOR4
x1zmPqQQal75QF1vyYMGOCPCnVoA9oFsesDggb11jgMEdpwAxJetwdrNXwCXbnfR0NprrkNfPuxu
5362VzgWvWn/v9nllEN9tokWXPH+nJUy2GT2UK2rkhdPoDFkN9ClDJc86oonyVsULfuxvzBCNNMp
QlCiBj0mOVsMfD5DIc/UmdXpdJ+BhCzG1klCZ2tVxJX9aPcyuZN+J2+GzAtMhOG8bl9jscwX0oqj
ncO2livE8A91GBXorg6Frbr97A7ZPujNQIQK6KkGLCxTrc5OUvUv3cpTjnwxDdFBcErlC2rGda8Z
Jg3IwOpeqJLWEFdAKQs1CwUFs9iVD8hMh3dB753IjL8uGIpigNzrrMWUAVTQCgjB3FCvb41vkTN2
myzH+e663CI6ko+LBBESaAF8WoZptb0uvpFa66LeTw7Ux0mBBZ0TZF7mtZoG2ohBJyBDOjpgd8cZ
0pKbQWfZil5198kUbbqexxcy9WYAvWPe/kN9ZLoOutp+H9SpqTlYvfyH/P+vg5IeaDGwPeBH60WA
OKmvLmEaA+pRC8mab2MbH4wUu82HMuqqxzKLflp619X4bbIIsJk8gU6QzU3v9yb1Xp0RsRKna1Nm
qDiz8rhZhcYucnRlsWLBdItWTHXGw19bzC/Lhcy95h6QEHvpFty+C2xr3EBWuj2CCG7YSwGxnNAP
xAXxZbYyAJh4mhpoYoxV034LGr4TFvC2iwpwbvATQCi0YN+gvMNfPdu3lxnSbfOUg6FpH/3yfUo5
AbDUS/d9SpSUH2N8dpNOyFejsgdQM+JuRA3eAjoH8rUUeCbdSW37q1/FJtDEhiAsXaqu4BvSBosQ
Vjl5PiguGhAnr6nZ9i2EwqHISUphpBlWF7Z/+rCTtJiHAAYW4yzFXvAUlJANXuDGibD+LCDVMd98
7vpffEwAfvbDlLBN3LN+xSc/2iVhOL76kLPuZVU/C6tKTzkYohcKuh6v5JYkmbEDRzB0Nh1/UdtD
eJNmdrTlKFZcoTDZWSeyxv+6zqd+xaocuh/UHjunB62I46wVRIWgC+pNa2b6W2CZ/oncMd4Rbz1A
V92F7j7sVxPZJ9ea/YninkyuBowo2LGqxjuyk4k6/6v9j/nxGf/08/w+P/2cISE6PuaWtrsJUdW2
sQzPwQfy12UAke1o95e+zMD73sgAqYsy/dYyP8rWwLYj/tP2IBnRA2YfNqUQekl9qMKkeEv/e6qr
5WO6eXgKSl9PFVAI12oITuXqT5Gol6EV5BuykXZCD+bTs8zNBRts8GJjKWVObO2QGjVn3JgMcmfh
iqA/+WCZf0oa9r4Ap/W72wwj025hV/UnsIZ4T9kvt6lT/5rtdzcaXkUx/sUePv1swsEYCkyXrnah
Sc8a/y4RiXMHtKdE/TA+6JV5zDswW5CncFh343ksAFeijUOJ9m+nBFSHvAXXLfmMhustWgE0nY0c
y+yjnwD2ZffTE8zV7J7LaDqCNuKWvGlaFeK9xebkkCnUXvlArTiRUdzk0MF8NmukJCI/ik/UBNXf
ti265MGAIt1DMbLVqGtcs5zZqHoS1YKa02SxG5Axm3NvrjiAMKosb6iXpuQQ3DhRU0855uDkoylL
0Ovkfdyd3DgCLYoRIljBlzbFTfRFtAVg4pCDO1IspY/rCZp4SbyhppVxebBNaBYNDS8fY+SNHpx8
DqWQQ9uA8vk6XIjGXIZ+v7Y6BpXCOA3vVINSNVurhdZyAO2E3wFo3A9gf/i3hwy6Q6uw1P/hAeQU
wuI65fGXOXyc31cqYdCHx56lsNdA4iCk4jEH10nT7g+psSEi/dk294NUHyT7TQsWWLc0rK3bOMhK
2GA1RR6sOfrURMpkbhLChjA1XLqz6Yqp+RhEaB3y+jBRi1w/BtooRzjyGKXUqV1d+jw7QH7QfwA0
2H/wbfsZZVztCSSxPiTLm2CN+LZaU2fnG+FpRMiq051kKsv8XPm5DVZajM4SN12jpL7d0PDAFBZO
ou23ebQeBCmNLeD9yS2ZzGDApgrEz1v6CdQQ9AcOPeAF9dIcNnJwpWkPd2SStYEKIulnN/QjQF27
2bu2ZwIA8usnAukPVL+Me7J0ZgHVp+lblCbDjgJwAgS526np6zmAJxPWnbHQ3lEnfciQjYXoe8rv
6APGsw5lH78PF0Vdr7hng765zIJdgnUA2N1g14VN8ejaaflYYJ/EVKYuccPwGXdtZ+naXNxQJxDS
0w0DUcKSBnwMx/uqAInr6K8Dr0rPjD0QaMLGIrQCpHcC+w747rMGSeVWquQbaHC/ej30fUA0Eu4K
DjVGP8+tNwykfho41kawclOAZsqVYab2ztUQfMtoxhukxS0NvRB3yAu7i6hu800A1gIJGaTXPksY
2E5zZDByrSSlpVy0Hcha+5P9d3/kDE922PJ+h9JlBQhrBqSCjvz9EQOs/aResgQJjWvHp2BhS5FA
X4JVs0zwDh+GClwaMrqDild051nIsmB7HG4HyNjegSMAMX8PpV8yCI/kYUepdav6r9PouukyD7mn
6cN/RL700qWr2YFbPSX50hw0pdu00OzTT2gGG8HbHurd0YCiN32yw3vJg4xf3O2o2drmioMV9inB
yQPbln+70VIxuFDQDovur26Nno2AzB9u+hwzz0Z2eqjRO+L6UJqtH8CoPGQSwAkIk227KcsO0AXL
D4VlONsRKIQLlxVg7JUVPPQRQteN7VZf7IR/SbisfzQp9O4yX/EFU4BAt7z60YfNl9Hg5ZeiKVNI
42T+w2jjy1wbPL9AoOL9KY2lPj/Fc5J0jTxYC/rjt4aZ76wxUJqWB2C2iCPmkxnakDOtzN9sNEhT
cASxBYmNMFjniL09QCSm2rtI2UCYx3UeyBaL1046w720sByELmSH2wlcWFd/SF8B0ihM7FJbq72b
Ly9DN0G0tHJu3VF5e6Y3qx6wGxsrG1OksSdxQbJdAe36u3EWjycj057p2tkrEQT/VJl5NMFycr3x
PWu2hL9ufvOp0nB8TrrmjfbItFumjfI4QGxeROaO7DIMLpwFwD7k05c+huzANbxLYWBtd2yInTte
vKHKg1E+1zGUKiAVYa0S5BkhOZdOZxYJc0kObvicdY2z5CWK1VsR50sxmfFmSlznbABxO1+s0ObH
UDjroYgQ3qIOcpGQW1qW+JJtyDag/m9lukkMYbpeXAYJupDOzdSmKgX+fk1lIAApxj02jeMr2HN9
SFS6xr7XTdveNKHyX2qQ1xzcAOp9XGtHW8XkL3sBCv/JN0owYdU/6pEZb/omyOr3Gwv8uJmAIIhr
IbtYWrn13ARdt+K9cC7SgrZA1ibFHgkDMDpEU7iubagipFZULvMa5Duxlqcr9V0fAO0NIA/apoWk
X6pMa/2ffciRLmkKthOuva+T0R0vvpZlF+K4xY505BwqPt3axnQkGbIstcdb3UcnTOprbXxa9OH0
o+9/Gwc+FLDcK+ethSzDAsRH/IGzKNiMATA2EjSGJzsNk3XfCOu5MvqvRaWgZp6ABw+7uu+ge2YL
pQcZ9q9BAN+qEwp6UjBrGubzpNQ8CLKq86C2QkALcBMjGrJD0rjGMp9kukTMKTvEkQJJO/V0UTq+
31LXlJkIoLjFtGcKCbRSl1VWBgrBEwvC69ACS45hBAYNoxDtveGk9bKqBX8bC3nxXdR6LQb5dRBB
9wMlUz954AbPfs7Awxwo55L5ZgbdJ8H3+MvWp2xk9lo4gf9gp+IlieLtpPNHdJHVGAJbw1E3Tu2c
IV2cuWpvUQbqk89HNw/4uKdWZ0JxvhvDaUuQoEpBp3xoEdGbEUIaPgRKlr/bhAcGChKlJmfyUx9j
CXVE85Hff5zPbbFHD7LuCP4NlKeYvrG6RlgGx3wESzowNzpIUzoABVauB6oyjY7WFxoUQdtpfbVN
aXi2jLcGx+59EoQ1TsmmofA3jFdzU8nCu4yySFG5m4QIF4A4KdEX6gCTXbRgbsm3n7yxW161Yz6c
rs6ur4m9s/rhkxuE3JO1cosWXOAvIIgJT6KqXbboEA/YhSx6qW07Oo8C55YV4Pcbj4GBbHZBzdW0
SJPIwNtlLFbAE0HU4Pp+UnZeg8x6TS+mjuzO2DvnMu+KldTO1BPlyMAtTAGAYCpm5z9efjR7YTML
ZIsoS9dsh56mR4ztEnWZdGsS8eG1i4zSSh2g+oDN0ENIA++THx+siq/I0U0slAex2mc725GzbZ6B
jfVNC5k2hy+KuoDchGU5t0k2NTdu0uW7krnjZYIQJDTi0uaLgtyjb8TGj0A2N15l+2+dX6glDSq8
tLmRuQXmkbAfLwxTzoMK0zvRG8EpuxvEiLx5UARc222YjmsbCn2LQlcqeLpSgS61apYIWoUn5kgL
uBp9tAfXBgf9FUoPQMj47odTE5hLRN0Ab46Qz+JjsFklcgt9NMgbI51zAWZYXYpMNifbg0K9sAsP
4jugQDGTdtxXoXlHLU+b6A68JflN7+nyBD2UJqGO0oizjVkDfudHbfk+S5jn3cruEUlNrCBK1qWD
g6bKbBASXh+F3BJ+GiBobmg2NaY3UZqKswCpwjoIZLKmb1Slv1ZmUj5Ayc0+UquNwu5UNj14/9BH
l7Ax5doD4mKdVuG7DZWrd1FlBPN3EVW15ame2IX86asI8nixjrls1teJZCRuGWSLTzQPgsOg3xj9
FEEmUKrUmv/KypKfQqb+rTtAvFtEYK0nu/Bcf2m1ln1o41I92SnfdmNgfcmlBSXrsh235JYhhZ5b
ONi302Dv/9O0k23UC0+ChoumLSJZ7hnBAlujZzeoGozWhTt1G2Iho2aK2PqnJtdNoiwz2yZaX3sj
iaCEWf6MsSw8DdAU2osMvyU1HY5oeeUFKETQvamrOSJ5DVyibpopsIdC0/RTEymD5JTVXTY341Ga
p7g2fswzIeNxTuPyK7Vi4brnoTOf/WmanrpSdBcDOmLUxy3Gb9s8PFOfAnLxth0ZOAPwRDBqNHfY
YN1EIFh5SozJAKZo3FBfMdjWvQfCQBrXu337MHbJkvrqKU4eveJnjU/eVqbAuvdROTzIosxAy5UP
B0+TOwE2zG5S26mhpQO+qNkF1TQNc907aqVlbgMDmFgbag4WMNxlFp6pRYNKbNAXCBAMB2rSlH7Q
3/lZ+jhq2pN8aLN7Q0dty5o7W2wwBsjd8HqnULt/JhckZfgZGhS764CuEOYWhQBAUOhJ6NIXiZgn
iYtm2DFAlxdgmAiRyq69RdqEQDPXjmMsbMPlENkS4crpp+i2zqvoFtWS+U0CeaOFST6NjTK7su7P
1EsXch73ZRh7t7NT1uLl0uIzMM+bhWBKMt0svrkOuj6r1I+xUlDYhlnprlBwBQxJGJv2wcUf52Mv
UMgEaG1qf1r9VTLm695HELzuzG3a58ONh2qhh5i7//B0Kr6XZojMgV89FaBL+5tD1vpP4VjVswMW
3uGmHnHo0jPkOCzd++CRWSQeNO1LK65Pfm6wF1tspqhIXupGNWeVxMBpa3NfSr7NABzfIBnFXq6D
3pvYraeIZE1TdZhXRmWH+I4kvEJ5H+SRPl36CIA3PoxQ+UVHq9dWuoPMu3/GgSdhKlyRJbRt7HOy
qtpGeQk1PNcJIeuai7Ur7PRJFNgKJl3c/VMhVmXYjvNTII1V+2P6xe0Q1MiBz8ZJu8fxENvvvVW3
KLbTwyOI3czDp8Bsn5DyGNZpjt1+q7EQnsZHiNbBcun3Z2r5JtgUpi4TS2u0gO/QvX0g33vjGOXy
jVsBMaWHfowPA1VuzBAMpgkorBELQCH8oGtUcgZaFXxBHpC3D8AVhbPA4NvmWy8fqT8Ct9vKZuF0
oIG5HthRccukHps8Gfe+LqtouqA8u/qOmrEX4XsaDUdrgtY2WDjAz9hU8khu5DEZcbXtepDF7gA+
6peBWzTIeI7GXBsQ5Wm1SCxT3lpDUJ+BfTGAZkXq1JN1hc9nrcVJf41gcRbegRAQHOa5890XgTjQ
4tS3SXiGDNq241jpl60dDxsw6bWr61ZPD/Bk3h3IJEHTtzEDBpA0wqMi9dRblNc7EO8YPyzXOkK4
dPoiwCyw9FHvfwFvlnHj9uZwg/JSoDb1IN9F3WJqNrtJ8eoyRU65yMaSn3JdlZolgEdLSALNrQ+7
K9xSrApZ7EsGLsUryQxgodD1MXof7KpmuaeOHB+vdZU7yPHbEZRce3M8NWBIe+l/1tLqX2JbxeDI
BSta2ITsRYD/a5NaUm3ICayt72Nsr3FerO9OnN/Ipkzu+obxB7tgAMbnJuir2jR5yEXVHvHG+UKd
E+f1CRTVp1J5+ZGNWb6CMi4EFnUz7LECLuiWLpGR4hWme0aVoceHcKcW6vHWZBzcb4DE5XfO6Dfn
HPjRRTeE5itvlbGqGrvcUTNDxgLqmPIps/QRDDjbBQczzGuUNgrYCjPY+TxID6g69ZbYDi36TIjn
qYj5yTTGEAS6gAFASLZbGVUQ7yvd1G5Cu5lxw0+IV0ITLW6RDAMKawUqG76n5oebpWcDWAzcaAQq
mNpvqOwAw1ZdfQ09xNR1xDw1WwmkVR+cVVhWR1TEeasPD6QkUAKQSrn0tEfUgVKePKBJVH2Nm/c5
yMOA4hy4iMCRjBeSed8hmbaeGtSAqKqx7lFKb93nIty0iFJeyKNIUgbEQagWiE6BZ9dPvWmBt824
I2eHoTBbjC0wVxhKI1o9J8KR7dqp5FQsa8/YqMH9YkNTa5eBjmnRaWYYd4rqAzUhUsOe3F68N2M1
JpsEpcor1Qjvpi4hGEZndQ+/9Y2oZLKigzz1UpNO61dnp5PRAUGddEFZrc7pQBWclsMmaQMDIOWi
3wuHBQcTqK05O5ZFoORSyLDSALJT6qwdVbIdgQGaZ7oO+HNORIqgSrjKOLY9dg6gGy+G7DbMsKKp
yb9rohImYAgOyg7erqYh9SCJ4BRyGXd5ny59XohVanTZZm7X8aQ5yxO2m9tWhMW3qcozTVEVXnY7
qh7nQz0YeLt5/hwltiCpU/s8ORSxzI7Y7bxfpiAF2OfPNq/q4VC0B7LTiC4KGWhUTaKaYWdfg82n
IYJgsI9aShYZ9oJsru7Av79algBFra80IHSHMDrSqEDa8aR4mNzRfVQCMJkxufTCcB/JwoxpB/qI
/lZo08DMZpHWvX8gjxIZiVUroITWGq2HHRVKJUUDDikayiElu0cxVrigJkpirfN/eZLPmv42AcSl
RRY+7HMXldJTUxw6fUkUQ7sfeQHM0FQc6I66K6dXICdmCryNH2Nicqd+8qynGnw+f95Sv9EOzRpS
WsnWyeNsRbrhu0JXh9X4nKzs1pSnHgD8k5vn2So3bXZQXvVDRFl/tGT/folTpz+SzQvAr+c6+YE6
J+3Rg60BcbQPF+pRqKADpTN41Qrj7pqmmgafH8yx+SI+KssdpBnIRGkquhgdKCq1F7XIlQZOvJsH
zhmtX3Ndp/99LrJ/PPE6l/3riTSzXZbsgFpsvD7xMmoyVN4Sgjf4aOK4Yz+lHV4r115sJz43qRcJ
cZ7b7clxDXlStoh2WNr2nZ0CsUO2+TYAQGWXWtaebHQpvRr1zPqCMgOQlL7wDicI8HYJf3wyAL8P
UuOl7prqW8mClwAfhG+ggp5vgCedb37rMiPlP0MqY6+7Sz3yv0zx/+4DCTBUeYG/e+32rntslOcs
iOih4DnftNCpndkhmA9ll7o23XOHX/nZDh6TyWYvfxsUBXY7s0P8e5BKa/YSMyc5yhLFl31hqFu6
dImfQytzebVMCMTdeonekGdci76ams2yrK2tleCM6klr/DQ075dG1FTRPOVggavDVDoooZ+gY3q3
TcStbRaBCJZsDjKUi7bzS1CDlvV6QE39LvJF/jwa07ZsbIBatd1kWXi1y7h6t/tgbNs1wNc9uxXO
kB/2q//v9qpB/Rplr+bEl85egfISmszjnCxrQFt77MP28Zo/ywe72Q5uoJbX/JlEChNR2CTYXJNi
vRN/yWNHHcg02/myilBRRjm3yYiyI2f14/XRPV4426bh4/I6TRsNn6emjtHK56lpIhNUzre9Zy8n
CxWCwpsQGMwBSTnntectjVYUqANQ0XnuwRtq3KGu5anQNvJr7QgKikCQbGmGeSxN8DGLBLsPCpr0
pB8XbE/nma6m65xNkm2x3vgH6gQO7D518/44oIx/pQofO269kZl3Hlj46tFBalabAvBM31T5CKou
3aTtilvGyLXJKDuQzQtAcABQ+IU6Zzc9r4dU+OZqK+2f12mNMfg8LQ0KDQSzUikynKOwDaJpBzBa
Uydduo9pI4GjwlhjV6U6w93VHXZ2tJ8JYuAgqEn7GWp6wSBRiITUxLVJvahlw/clOwYxTj0DKoi3
kZq+hh2ORLFvDkcQimOPR21fG+mOLklUQiI2a7c0NALLOpYNPYTa1xmiCgT/bGjv/7DPM396yJiH
ycIPSrlBiGPYKT9+sJ3BfPMhxBpGbvK96NNh2ao0OEPwtzuCxgPlhGMVfrWaEzm4UCVeVj445RtV
16cSOiIr6vC2DBpT36Ds3Ky8RiankMfFmU/AHiC1lXz37MehtqavDEXpK+jYlnrbHG2RIkbsQUC4
E2vu+FaYjlgkGYtvy9JzztSBIwBqK3SHgRK7uaM2wL8c2aijUM3etzioFV0NgVJC3pNNdi5QduMw
3jeIDG5YbMhLlHP7YrXmndCb2hSpJGrJzuAbA4z5UASGyGPs+/YeUZUdFbVcC12oCXVndw/y87mT
/MlOlxGppb2beDd/2vW0YIc29pXV3Xzy13Z6QDYZ/ICCnLnzj+Go3kX+2JTzj3ettyE3QCLLw1Tn
2+u0NjD1pzSQy8YQ6uR5SOgoYPIvQ4TlGoVmyb3IQsB+Kyg2qDYsl5Zj1S++aFHGJ9v8LQiAApCy
/B5mIE8qvf5n75SrLCt86IfeIxmU4pSSi2UdsugnUmeAcefZN5X8gxq95snp+3HN8Wo8NmZZHSxk
VzdT4GBTCfKBRVwE3Xdmx0tjyouf4OB+7t3ReQkNheA+Iu9nzzDNXeWgdN/HmewuLYNhKTvTehud
YSc9K/9p+tO+H8PmDaBNCHSB/dDvxYLLYXow7TLdRk6T7RtfZBcn4PHKCgf5BiT9dqyz/Ic58tc+
T8fnQaoRp0+rPIZW7xzxza7W/uBXL36PcKB2Zd20S/yAH5o2cZd1nPagwHbFIQms6aET1gN4Otw3
aDRDzSlyuiP0w+p70LR9Izt+GURlhkaeStDW3bWCA0idBCsjRHEdCDDjs1GUyamxOA77jA3fWnft
pUn5HeAayGRpB1t44xY1lHyd2ll5i+KX8raKUOCFgEONeL1b3FrQXgsWdYGfeMovZEINl4HMtAwZ
XyijuomNLt1IDfrAv9q4s4M8WSBsLPdMr3tzR4RqgSmqbqnFvag6FTY/XQflFVb9kScg8fyYqETC
eIUvU7oxCCKCDfX7xOTjc0ssiqD9TmRvk+bjrLN+PHTFonQ15dtM/DZfyYcun9q1iqeDANa1t4I9
JGwWrgcWjypn5xmzMEEaA8GBdEMYh7i0xQkFGs/USSaPWyebDe/+Agh3pMli92C0gbskOgqnal+r
xLHubQTNjn+xD0352Z7a3aubi3f/BgCgJbFX4HPzGkapfa9iVFPNkawyGsQ7vyuSIEffAzcoYRKo
VK0A/0LXduCeiJxb/GGqpwGSTDcdSrg33cis1wkv3rj3+TcsYaBPEZlxHHt3ukClOgBRBgqS9Ujk
dKsnpUeKCoGh2KvnkeTgRigCo5EMiIpLn0J03P81kp5p+oAo0kiXB+arAPiIHLDTQ+1FvC7i1rkH
Qjzd4J8RHmWWgG8Y4tU3TLAaeQHOoBbem9CjZqBXZXb2HdJFm7H2pxg1iXwNji7re+qgshCI2fTZ
nUy5Cm1pXyoZG9thGrq913TjEXl2iI/7VXPf4DWP8ryh/IJtxGOUAdy74PdT34IxrPZrrSrifBGG
WS7/9rNNPfvXzxbX5qefLTEMiOzq2i8q3eJKFEvBeLefi7N0E6j5bk9lX8I27lFHIna1zDK5QGQV
FHIUrgtav1mzBIwBs9FD2nYdKG4skMYucWrt/I2CmNmSqwh/dTKKKsEaHbvHSat4KX0pe9PfiBhi
536ttkz55d4AJOQkvV6d6I4ufVqBoSzyvNW1o2mib4kwo0XR+mrD0pjtAr/m98GoS9pGUP0CeXJE
iWf9Qh6jw2zkN9kTqn/kEnrs8V7hVcKuaf1PMf75lpwmOFEKwE8TdyMVx7EfbHQjgruuH6AGJcrX
jYYVCya6hdUBGTgAFvTouYBIO9n0Sm6RCZpTt64RgRtw1kiSrjt32m2IUcunh//NTeGbvy0BRYSM
ld8/tUWxRSk38nr45m1sl0/bQjdlXi9T6Ia8ZGVj7jPbg+y4MZlfTFf9GNMwuEWiWV3Apo2Kde3P
rNBbit5H5kpPW/TllvzH1H+ftkLc+GYqUNkOam0w7G4CYMaWyC4mOzraUrM203Q3H3x1Lyo2kk9N
xDKTXdqYyEQ3qC4NCLgaJ+6wsKzBXYdlaB5dQrtikRi8Dcozbt+fCHWaQ9whTpNPdndEkQnoJQoQ
VR8h0BnZm7hGUXnlK7mhfroYfvI19Wp7q0q7Rw0LLkkZD6dKNBVK+XMXDDKBpxZkTCrx7sO8vl/W
QiD7q72po/djBf5LKC1kNZK30FrvT72MACaEvtSyqyDRKDOg+ZG6xy12Xt0GjG/dIkBoUi3I2Ooe
uguAlNlVjX+52mvLBvXH3NuzlVUDaKiwM3CxjB8EfdHwFeKnLnPwnaNbHjzULE+hcIa4OV2Qo8ol
Qrq/2h34hUrw+pPl00hqT1liQbN8SXNdx0BICKF4fbELn60dlXv5GfRg3cYEF/i5tiJ2MvsnS8O9
6EJmupu4ZEsvHct1gp2KjzNIFBynuFiSS0a2MSxb6PdwZ32doU3MJ5xOOGj6gr5cGFAl24f6Qndx
5nYlmBQ8GHGeC9dk7abWAXxXe7m+A6VzMd6QD5kct/o1mqa8tsmHmlVVuM7y2uNZfrWyPAhKthIJ
I1km75cU0cgW9fJo5ypoQDgU/5htOfWQu9v61WYojJ8UgfwUpMySBCo/HOTpHdDsR5wdP0cz/whu
0uDAjZ+MxHgGCpqdbAP8gJLxEUrxY3pqxrwE91Jv3KEIzV42HbcR48njBRgjy39UnK0BUiyB/Ugg
XONG/EefNt+q2Ote2xF5e8Pj5j02PAG4J4WJ/2OV7bBoDWDBaVHN72drD4srvg9uib9FKsfjfGuw
3thbLfZUZdagkkj30MWTQGaNoMVTOA12iY2iPdBhfAHw8g5ine1DMNXhEcWC7ZLsRg/yxarlzSWL
2HQbugr7Fz2AgysAGaPKPTioL34MKsjpSrN8iqupXSgw8h3pMkqjOJr6crVRs5e9WLq5vakmAMJl
KU7Ci6unECjYexFES9NuOXAtq9Yr8ydXddUTIq+AN9b9PTnGVX4GSiq4UKtN239U2YzzJNCrA61q
zvE91HNW+kCLF5HcUTOf3GkFLJCzpWYX1EgPIsC9oeaYRAKnsTZYMf1QcIUmO2Q32JJ6kYn/H8qu
bDluXMn+yo37PIwBd3BiZh5q30ul0mLphSFbNheABPft6+cwqe6S3b59YyIcDAJIgBTNAoHMPOdo
u1yB3oJaudNEx6rCCpVaWWcUZ7gMLtSIpWs0y+yebRJNMwewLYsCgIxiV2FxAFdSIvwj3i3/SGda
m30BX3a7MXRlDzMj9xs44HswwesJNoYJlJnHMzoEUAXY+REOt+Lv7G7dqAeZULdb8f8/1O2Svwz1
yx3crvGLHTW4ZVtvG/3qhxBZ1qASomZ0ejuA+MNeKDPrZhBKkPtbgxuBkj5XyR9dqHxr5uOItyKd
/XoBWSEiqbtgOfz7YcL8zxujq9CdTJW3q1KlU+SWmjmWfhnqCHu38SZuXag4mdApdcmy+BnKm/lW
MyN1V0Ea0kYo6JCOjJ10yHobWSCan817w/yoa+ksFisNokbHfvwFIDe6LldFLYCV+LMv9VAxsuU6
1zje6gcG7PYgMRPRVW8NPeh1WqcVp5SHWJnXYeMsRRZ58+mKfw4MLxWA2+Dwbunask6xS871eDEN
RZ3D+kW6bXiehpK1ni3DSMsnE0/zTiZIiNZgmKh3Ts3q3XTmyubj7Dd1ZNJxy5X4YaMfHdI/z251
zjjMbVRquNXlYAmdxxZ+8aB38+6zxgU3VQgmdSr6tvDuawMS2q0wzuFokUNebRNWdjOnxtzi3r2C
vyXJW3acOrU1lAIB4oHnCymiaV2mZ26aJ9Ck5O/ZYJ80h2XvVu2eQhcnKWq4H5cHN5LgZvKYv3WL
7pES0ikNPRhz0eEJmOpvVWRB9Uk+nIEyn7EeGwJpx3cg0LMucRS7J0xISyrRQRvA5izN6r3pA4FI
X4WMvMzLyzl3fLAYuEmwL6Q17udz56X680zE+kcdnTXScl7CsJczphL3ZWoN1kz3rqKuxcW2bXEB
77VzKKthT1UQhxCXCon4Zx9zGVTzumBOZk1zCUHGdEdWdKiKciNM1R6p1EWxuBSpelZuCiaNcWSq
6kpwVjiaEWxvdY0yizmPmViTCTXIOgHoQgHEQ3U0ZphDTjSoLLG4XTVwa3MtOjBQ38YLTGlsXb1D
vpbOccOxGvjecqoLdaM/CXkROZRKs0+j6zloeOPpFm5/gsCOsgX71+lWlfrFXee54eF2Z7XrRzMd
NInApOKBkW3pFP5M0xz301+VGz7SSA3QVZEJHbwBHCClXurTX0WDuo0H0b0kqee3y7Iq5RstR976
7S9tikbbMd5+uT04OEjB+1/L7e3uutT2zip4obGm/0Ovy0ava3+eikNm7cCw0Y5gmnbrGhBJ0FTS
vcVl9WDIRDzEkGzcuYwhQ3esh56dqanqNGAdjuRPXq4qUBlteZJZjzWI7siIOYY+rxxWHCPT1haa
rZJZDQG+a9PpT23Vp8d2LDmZN6yQKwLm5NzTr4XTFXccpFcVF/qVqhod1F5BEkR7quuaINskkWLz
qYNtBNdOX/l1rYOJEyl6WFc38ZYGByeu2MEros+oSB08vCyao3cXqmoGuBJl1xRrGhxok+QQm+l3
aqTb1SJ9jxBucJ6uXpktss0iZ0mDcVe0J2ZlJ7KngxfHb0q4+oFKHZaHa981GtCJ4A8atC64IFNl
QY1UpSCRObMKv9tRUQyZuXEjOOvIhG6hBTKODVeq0FxovHj5wDZ0A6D1YLug7rCVxJ6qjZ5ZZDaX
wXLru2xo3/3W875A2r1fQhGw3wQdimGtLUC6hRzN2PMOWZFAgQ8I6i/gKbRAiZtU+6yJkLpmXKbq
Bgp8dZ6DLwQ+mvnHjhsUapspT++Wmy8Q+tg3aTb7lKhnxiXExHXzXsNtZ4H/TPHrgKVf67JWDxmC
bJu6hMQPvLTew2hAoW2sAb9a5asGJ+fX2EYCpGitH8KU50r2xksdVz30QI304phRs+a50e383BHw
UwgG1kCrexA9lHFTCHR+G7tDo9T6EaG7m8AZjFfUX/mmxKshGSAJI4484hqYLXQB8JkMuydoVIDL
GfU3s3ZEn0vPRRgRDrXJzAH2nsyAjvgYrR/NbqNF8TefiA4gedyD5hvwDm2W9O+JGyK71DOeITuc
IylRTzZlV4mnvLEObqaHX4HnkfMM6dGn2jXYUek9QmtmH339s2crIUZBPZUTIG3bNNlCi2MEiIJU
PtFZGjhiOmt/U/c7u4DpDPNmJj/F2TTH7PdgBtt8iupNMTa7v2r24GwpvDa1uoiSLW0tB8zkzxgd
GdMoMi83VN/FcpYOCOyesibL1g7oB56NJJv4rBzJ9aUwebFFFhLEeaWa+KywlkZ9XIFA2/C0p9Ge
w08GlBrSFOxegUfZyFpjOebOz0PHAw92Hop/UW7ncT3zo9rfewKyI0iVEeqUDDYCLnq7oAbECdUp
goaguYiHboEcKn9/M/N7O1z1gXTnnQU0Z4tEjX2dNM1D2BrpEixl3WoqDiBis5wCt2S4zUPd6sMZ
MOoDNdKhdUEYBlDXhUo0Wif0j9Esvf0YLTC1YNXUaQWPFzfEjDizID90aLlenKhUMlluYi8p5lSk
A5y8IOYMypOVe0jYHC1KEIjNrVFKhOp+M8ZkMXb4eYzfXcXMof2aNeCeDHsru2pC3xM3gw910o0A
1mrZjT8KaPRFoy+6PecQ7b5a7bBnEH9dYnJ092EZhPOKD9ahFMp8YqBLn2jr6lTtwEKZLQJkzX0h
M1/m1kFnwZobqgGo3vlKv5iyhHBFDp/FpWKs2ldBwxcsENHXOjmq3PReGwHa1aEaoh1LZHodO1J7
IRQ0dAykC5mRcLZCYhynNJz3AA6fMKzar4iWtvPG8sI7wXUdYq4DWEZNNUBEWXzY2lBkqSHHmC50
BE8bMPSC+8Nii47OTGxV27TmcBfgbGodz8zwza46qLhzwITGA0gx62BdIqF3bVcWgrI1ZqIKywjw
+7vD2sM8c8ldhNZHvrTpPyOs+kXpwOlK/5cybOILlOVGDa4722P2qwTXLsQU21dj6Ni8FnELLb2g
3VROo20YIp3nFpDwOeJyw0vedQfi0PZSsHdGqn1luYQcJPAXWhsnDymg94Bu4ywoMsiGYkp+0OL6
o+7WSmcpY+WyTQswA1mYKAHRSHZ0y74j5cHJi7fpjsc/xclA9kUWSVhvoFgQP3pJdlBK8x5iED7t
MKOMv8K2fx3rJcPXwghDa+e4oEr5uX5AIGOm9DLfYPrrjljwd8fBdlroQ1tqLYwsmuWsgwgBtbhh
NMyq3A7Xqu2ha6ZBB4F7o1NrLN7qXCH7DXLbikszHkoQ6yN6gToqUsOtTpVuucp9o5lTlhvlu2EP
fHEtx99SftutXnPjYc2QOzyTRNN6U7byzOKC2Fq5TGvMHoGmG+dU2NoyGs8Cp/84o7rftSKxFPQ5
yJVcx3h7dhyhg1U5uNljUaTvJryM71FeruCIa1/1xBcL5E/1p5pzePZ0Va5S6TpzIx20mc8T/cCJ
EYEcxVS24ZHDOifYURUd3NGLTGcIU0DLNRsgRIvk1VXs1kArj4A7SuKiOhAAQP/GdI5w5KiTN06/
aW28GEPFNrFlY0rOtE5sLabhK5ELaKA3ZWBBsFiP3338Krjh2G+ZF8YL3baTkycY34eDKpddndbA
egMvDjXPd6tMfvSqqR54GFVr31fJNkhsKKWNg5HFYEJxPSrtN7j244XvDunCZbzfgEKQctTp4KVp
vvRd21hSsQV47975MLBMe+0kCdLF++o6pD6g/SJKtohpAGAIhYcLlEE+6nL3qPnxNg2d5e80K3wT
n9qxcRhD8W4asgVSFlvtCu8ankIbBdmCsP8CoasNYr0GPmFQeQKRYnEJ4YyZ6qhIDchurzbmXHNB
gNBYjfEIGHizs4xs5KbmcB8WkIa4FR0QKOK5msfYDJAhzR1vLkaGcUi1PjllEVxdu5KHphf+nBi9
nT/qa2XKgzJHeSZ44Jfg8pUQJcxm+NnqX8G3USPn35B3bu304HrBf4S0o+bKeAHCoXGq7cMP2yYE
o7Fp1OF9qIO8uvYRyMLecHi1GJR5urp/hlzMRz0lYoAjc6on+yGN/WWgDcAYVJXYWG0UrhDkQFyP
D5gXESsHuw1AIULKjS6S6gtZhFVkrWOI882w2ErmE/V8pbFu/dsyEc8jXgaUjM29jeGAGi50Sqif
0SOti89FaoXHv93S88+j9i+tv/S9GTfjUDnX6vUQDLu2R9AVUuj5voMHYJUWunlNkRIGmeN0eFf+
Oeta/7s55D9Mm/PHWurYWQadf0AWeDH1qZNMW6Y9kEr0e2O9VaxjLVTwPY1roHpc8LTjQXqDOWfs
7YaZvuGqM5BJbJMc4j4WkNetk5QQKO7rDyT2zQ6aDFibN8mjxUqG97QtwE2TmCtpI7k4Enl2BAg+
XSLtKX8qXP0bQRs15xumLfF+68OiIVxovv1SO/jPJNQaMozz1a3olV2+gjxyuJJuEBzsHtAru3um
7HelGkjThX5/4hZvD0aNjUyU+/pbKSYDs7uyTp8hWpAjQwQ/CYUVJtzCVnYgGZpkLNpjkVrNBthO
asVe0Xik1t/1FU6IyEWSgkBVS09YJmBdCQFaI+/4Pq8ZlppjfVs4IAzoq5e85sr8UQuX30OPdgGG
2yC5hMEIYKijA5i6betbCgzxArQa1lnLoPrXa654DKQqllCSGo6AfMmdkwlnPWTKvDPjzJ43thO+
NEZ6n0hl/QCwH/mNXv0e5n90d8Ma6RuNMEDkj28F+BE8uGK85GBXjY/sge6Jfv5Ub1ips3azYlIf
8nojuQO2e5+mEEa6CRIlWVit7ToEGe4AQaJbg55ZEPzQ7sBgAyaqDFn7cK7Mcjtq91SsevVRJOgh
vg6fW/ufi9QaM8DD/mVfNSBHJ0+TBahtD3bppltvXGAhGzHCtyNPwiOV6TCa+GpIt7Fwo4OOxSfx
GcR1+923VXjntJ11zwZxIjIEM23NNdJG4xVZ9cnwHSi94A5r28mKqo3ehFUnYTWuXP8cC/wVk1Va
Zs6q5qW5hIcSCcJdwZ4jE9xw+F37lzQswceNyf8IjAxiUH4TwunSmscBqeIQRyzN+0qV1Vzpafcl
9sy3xnPFdyOv0H2MQ9kyx1aJiXfHg9BqF9gMgmwBftNBCW6UtkeYpNGjo69rb1LzrWlB2Qg9Oag4
fKNlGm0QOFCuM242YkeLNc/COwgwfLYkNi/i9ao7Xx61Ap+KkfmL6quuBrRjrLdaPr+ZUj1kOiU+
DF4+A2HvsAZoJnl2IS+e6jz8mviAQbvgYjvFMmxPHABqpBpU4dcY0gA2A/eG4Ub++ueeQo+GuzQx
n1OsbI6gYEqPWPWmR+xA4o3daU/cjKK9GUerwEjyq5Rxc+cIFwktLZRBO/hc5oXP2IZatcauDkHA
X6dW1jvvJcAfeyyOsGtxLA2Sl/CQkS0dQFy3sttUO1Mpyj1n8c9//Of//ve37r+C7+oOaaSBSv+R
1smditKq/J9/Ouyf/8im6u37//zT8rjJbdsCh4XtgX3EcTjav73dIwgOa/0/wgp8Y1AjMq5Wqcpr
ZSwgQJC8x6kfAJsW5HDdetbG9EZWBSDp7yvRA4Zb1+47QucIn6ffGm0x7WODNhR7IFbWglZYrW03
G6Sa2fLkDGGy5sQrB7lUaxb2ebSeVAZFVP1UBo74FCIR5rbMiIUdLxCNSSAQAmYiOgTC/1xHxnki
Fwzv+A7yxMieHQ92mnRHczx0cVWsFCY9MDL90SqL+gvI9JON3TCs2O3EKZCPxJvJhPqSMQ0ANQU2
+/tHbxl/ffSOYzl4s2wbMWjH+vnRgx5PaW3pOteqjfoNgsABsqb0YZlYWv5SCARNxuVEOwAHnXOr
uCMLB5gnQLUZ0sR+b1WkvrZLQv5pnJaNNBtmV0OsWNvZdhm+yKgwFrEp2qMLScx9noEno0ds6mkA
6TMer/M+moJ/GjneoynzoTQSyP5APzO96M91GJs7yzIw5wLS4P6b99Izf304FoPXF0/HQmqIYzv2
zw+n5SLnSJ1Pr9Mi3cls4PKV9YQIhbpAUba5AKr/SNNhVKbaiqY8Ko5WSNdKL30GrWIj9N7gA66X
jp2kYE3DxBSmJcQabLv6YtTF0R3XiPgo3qcxU8+2lkEyKGth2itrX7p3oaaKOyTarxCwt69qZNPP
wW0LugPh76kOlGFiXWXgf6RW6lBE3coeefnhNYNqbRFZwO2ZyRzOqXg7uClY+/0UkMfOB2eG2Ypi
XvpAEYbVFdr19vUXW0u/Kx1jy6Hc8cvSnhTmjNr2dmMjyc8NTQB0UgunB5a/7KBb0fei9ZKHajzA
U5gVdgwCMBSSyGlmDaCHu8TL0gej1ouVpg9qSa3Uu23l1FuBvPc8+RutzGBLw6rEJ3L5pnLHWVmv
VtSQGyz8N2+E5f30RtiMcR3/bChmu4Ahu+b4c/o0U2FmMXpQyQRXG58oyMex7tTqoFcmnGGUP+le
abzRIszSmu4Q2H530kIPSzStgBRkLI6kKjupxJJ47CQPS6eFl2XZrBrV3iIkAUJ7J48hLiPyPXWi
Bir+y7ppsIAJf12WHFk2vcnlxm0Hfc8sru/pzOqEmc/SqEe2FQJFbGPxeHtr/ovNVGEV9frfzD0/
T/vjwwQBlGMxh3sGiOg85+eHKcKC6TJh/r3blT1CsYk304FfuDMizUPSd6IvG+mlL4rZS1rrkkVR
hEDptVYLhlsQzyKMmHFgj5tsUyLOMM6zxTi7fjoAZHRsami5wYCqofEBp5Mewp0WDOm8EDroXQ2W
XHRPRDNytlADS7SPBkRnIngJQOuuWXU6j7MMXDa+Jy8O8lz+/ql47l9eMdNyme3qBih3mWX+8lSw
orKCtJLOPYNc7tEcBTNAbSKQwjaq3BInauDE8aLLLpEzyMUn6mUFQQOiS6Y68OcBGMtBJU/Uyr7b
Iw+uc6pFWcQauLiTck6pgMoGPQekkIO9PWYMxsHarTP3+WZVOshOcxmkG9vRNZT5MUgxIi3YULEe
61oOhFLYm3+pI7tsdDVNxqMd1fUlx1Lb0l6Kkd575gaDdcU0DF0RI4jB1OXkW2qJcmhs+QVkuKj1
k7VnlSUEci3vENbG+Ar0r3idslVslMMmtZGoMtYz1TmYI+BUBGsKdvwg7OdIxrf5rCm97mqMAJIM
QGSEbrFTGktjW9tDQUlWcMtBIiwMUtA7t7q/hbh3dqqrCDTzQ+XveeJ+kWld3VOVwqdrIRHDWFGR
GnQJCBXT3/7+HTHsv/x0POhteDrEBTzbwi58bP80D/Uew+euN/P7MNRHr3P6HJdF9DVtkXTodw67
Q+QnQnoeEoDBrxd+zcCIgfi+/5IhrLSCbipYMlwnevi5p1c0DBuY/uAlWgSMK7hYnDYu4JMCXS0V
eTQsw6werk3oglUkSFfRqIiXKU0dQROLVNOxiB1GteHuyHIzFpMC5KM5t7sNFQE0+hiSipBCXkZI
NVtyE285IYIi3yiX0eBUn6DXQItjZVQUE3AIjqphKy1A3SbotZ2ASAJKYPoEvYbanDr7pv0Jep0F
Xbms26SeLkHX6QHMQd63IdwXw3Dri2N4wVk0wL92APG8mLUBpXDGkgMyFNwHPci3fpjpL2AVqVaY
U/01mcUx+M8zxLraiiPfqcEOguodq3q7DWsGAzzAY3caNqtVAFd8dihra0DeKKQb+7wJH8C5biE/
B966wi23fYmIAGAF7hzsF9E7lk/pLBly/1E0g7HwtU6eU+SGbmrVGFsaya4QAbyN1LIkuPeyDuBk
6GQ1fjc3IBoH5zSwyXw8UL1dVP2ytM16rjvDRx01kF2HXiZj5jQGj9YQsSrPPIAHJbXq5BUE8DtS
hqziam93g/eCJEZnHrt9CPwE5FPdqtA3XQSHvW6YJu6AJ688Knelnz4CzCDODNPhpcfGCJoXELi2
VfOAOFcAObtAPahkKCETkDVrKjq5rLdlg8RxKkKE2bwrS7aKa1Nd4GHXF4pJ997IlTyz3F3rfefe
U1UX+dXCN/xhZY51hpWXUO6YzP1WpicjS7fkrIVoENgNpbMlh1FIEbKxrupc5EY3DIBwLJY4qNte
tFS/RIUNp54qt6Zf5D8aQ7yZ8cCBeS39Obbp1l2um+XakqWGfKABdA1Aca6yqFb3vxtHim2XZPka
DotmmTeQxEuj7D4b0ShIg4RK8ghESTUF0cZSpvhJoY4ONoQDyNYZMEvxKEdMvuu/cKUWQ6/6x1gA
oMFzR0esBTt2rG4tADQUPqQjuaEtswWARd2uLaoCEbi2acWxjFU+L3XmXcBPGq5NnkVQnFH9QRjw
ziMl0b06BgIFjgr5V2CqljIJrB9B7e2bChEZ6o50AO9iBWG0RkLTsPr7mVA34Wz++YNpM4O7WEiY
BnZWFue/7h4Z1DSVG4XlWtbC2tWQ6Z0jQo/MkdYOvkSJB+opJHxytwBCyeoiICVQj8i7uwIHGgI/
URp+8cBMCpER2znp8PU9JohHkFmq7HQfhNjuUFHZoIMt45aBTC3CV6qrsh081V+R5BD/SLITJmu8
CWlgwhPs85eR4nOOHXl9b/myWiUszw+VbNwdgjftuiqs4Q6YyGCBR2g8j+M0lR/9GIaPcQwNDGsO
nPhZdtKDEP9xYG5rTkhwPfJAqJ1hYUc3bstqML8E9XHQHgvg3U9kRdVU7Ot82AB1+Eb1VEWNdOib
3F/o+NzOpytQZTkOWepdM6vTNFhT3aeLcbda131c7j/VJU2aHCqWL+w2h84bdaFL2QBdrA1ZJJ/r
yEazCzVqDzXYKPz1riEBi7UYZ94aM1y+DRjYxyQQG1BP04GL4jJdAGVj2IcY/Pj7XOg+6KlqrdlT
WXEVzKtAj/BV6ZfSLx2oGQ2in4O4NNq4TpVc3Tp0j4Plnx0rRGmsqqWvz8qK2eDotxP4TQNrr1nJ
j5tFa7MfIJ91wYtmCczT6AkHuLutXMib0hjeOBAIiwEWru0jWVgyFxv4pOD4GRupzhTWElvG8G66
UuL1q6Tvh8U0RoQvTTzEZ7dYR6UAQ9PYzyh5utQ93V1OIyg/v5jQlbsN6upDtADAKlvTqNaQ+adI
BjtuM1vNAcMBE3zm9xvJputUgW8dIJnwTOY0Todw2qwCgd2Oin7IrTFbHvlU4y3QIQ+AY5eOcaBe
AQ+0TZHh/4TuiupMA2nAiDGdyD6yIoDifT1c0LPpO//VVGV04OBkOhd5szJCy7oHwZp1bw6goAGP
u7esHDtM5x2Uv6GUkFzIBLE9E9ARqABGhqGWRmxVa68Biyc0tmUr5aobrGhraUb2JAd/o4Pz+w2Z
R+XCqZSxh9pfd681zVc998Ub8hECyKtW+okHnjjjq+DMqCF1uh9N7mqXyFfiMJSVXNAF4JHa8zGN
SDX9CRRZoI/u8F9BF5H+gwI6E6yHnVzLrPXWpaVlXyB5O+9Z4a8MWQLS5cF9qlX7Ns7h86uxCZ9j
dom3OuhCgW3EI8OOn82yLmL53Mck5utBeqFW3YmahYMV95qKoeYhjwCCh9NQBd7hHHujE/dqdgUR
fbTyDWygqZinBTsDSrSZbKsOuEhQdKuVX5rfaDQ3c7U1xC3tOVa/+tXQ4AtOzD21TTUpMpATZJpM
t8q1Kt1hrQCJg/HOTYl1DcD7SNcvoSAEP8jHPY++iBhO8jXdR62YdTCt9OOeW4efkcaXTvc8vg4r
YIrVkq4qbWSODq6LCNZ4gfFA9w0/Tzvd19/dM3XqSu0v9xyIAkTZ8Hefq7RbtZqw13XhbTP4xIH9
qDMEVLVGASYynvayLpAuBl9kFrn2xqMWrimghFIJOaXJskIydWzzAGpJYzx27Ngik3HlR/xZmCEE
XKmOgdYvPNDpVJs1BpshxcVPNbEII3wATHGNyxx51AXYlYDylFfgneQ1T6AE13oXMkCwzlwyQBiW
VMyYMO7RmQypC5R3+KIN23RFdSVHkKaO5pAg7LeqkfOPbhi3DCvEw2vopkdGI6/QBa/Ove6sbxZJ
3tf4M2u1obHqofKOeCIQws6zbE921LUIOsggsa7cUl3asfbQW/HLkA/1lpu5XMCjEq+tqrN3TKTJ
MeiKcg7HrZ9mWy4UZGVYmsxkmPXfw2ElU7f80cvhG1auxhNXcOrFhZ8iFxOEU0NpYUFnVMGl88Hf
kDZG8mroHDEadEKiGlYYlfEW2yYIsKshuacrd72yd3HcOVtQcq0z7oDWwxjcfRWH383WyBGe0EAq
53D7GOGrsbKyQAeKBVK1vci9OfMRa9TKZW4BEC8R3XzjATuBunYMO2C3xDs85BgBujAy1LtWB99y
KCp+cTom5lbb+9cSvHAL0J8zpFsPH9cGejbb/XLdqA74BXnIgKuEYfuE7DwAC3VE8n66HqRxgaNR
Zbby+gzMwWAdXhXA3i98CemKtNFdZIo1+hsAMTO/McoXrwTENQRb04ZhD/HkWc4uT8ZRC0+f8wEC
I2bX6Oc0EvChUk/4APww76++p2c7FyKuS+qQpOvBiPkrUrolhCnacov0WP4weM4dtQ9ODF+Knren
MINbDKgi6AyPV0q8AAQ7lvuAn1217VgoVrlR+K9+sZo6mrxZGvWgdjrDzhLiWl+mG0G22kxL8eAE
FImOBvymczUOiISBnYrq9GngYb8xAMFcJVVdv4isn5GBZgIXA82sZA/Sk/ze4xB9oUuVNkCTJVYN
dwFijwcHzHMLatDscuVh1nyuOfTeOSgC16HotGdl4X9+vCaopfLFEHKJ0Aki7dAmzafHpSBoPEOc
Obh3NChD+KN4J/UoYkTasYF7qQYnWHdDVmzA/t8/DQr6BuODFgnwzCCeS47OoHlIfYmN2YBP0iOc
xI95D+b8CHG8jQoE5HqmgBOiTjYwy9hHOggZjAQM1KAH7lXrIIo3fk0LLbbvs/HAJdZ2uRlrS/p8
Rl6DBv4tdLpy+qBmSTSsFfg25tSJrBpkzfVYTh6p5HS1B7b7Fp9hpYw1lrn6DsiFmYto9KO0NO0i
gmyv+03w3LkKDwcgq8kHUBQ60gtY0i2p1UkCudDgMt/Sph8ZXD9kxtmJSuOIBqKXj+k4ImihQGgM
v4Gd47p/gDRlCJ03JGMfkPPFD7XdYHXa5J2xad36bIwNwJgAvPGpWeuyDSZ9ZztkMbSjkA/BD75t
/HHahw7ULYbuPdBfWysAyW7dJNh8eqaYh25YzTm+kevcZJaYQwZtbTTcPJXI874fChYezYSdP4xT
DY72rk4WU9nAPh3IqLyCwsQ4WJlC/4/FFxl58h4hKTjaQu977Ui0GTVPlkZV4jWjC5WW+lZnlb5E
BihbIs/QBAOOEz/LQHOWieYpCEqgmLegQvZDkR2o2JnGBrkfWEUp376mQ7ZUfSqeg7CAB3EU08FC
WjyDpZyvC+Z/tMayEwswpfRbam2Y+2apsDhTVy1YDiZDprDMszuQSz7SdZLUynd0U8k4PqCav78p
ak2w66eb0sCsh8WCyNd+P7ADZVdNeVZjMUXgaeZjJzOBdMlkgu9+ysgKNB+OrdHIJRDvbaDJiMaM
RiM7SYZFXgXLfujmSAeIr4i/Do8mskxFBVQelVirsEQDCzKVuG5uzYGJqSSz/mAGqr2jNr/yzuDJ
4WcqGQG75qB0m0rIZnquO1c/UVsaJF/10I4mtl5I2QfwSVrtcboEK+QMvw3/QJy8IDYsZqnXIxA7
3pxfK2CFdcn31JriOz/TEwv+UWqF7jJ+UxIZbnXAHh3Xk/OEHSunEFu4pNXD4LjxWmhMX1AxkKw6
8sL/4jInwlsMfcCgB8sPNbIKl1Jm6e3SUlMPnWjUKo3hGqPW1jeTQ9ljRpv6VuAn4PKBTJMUFMFw
kGHhPl40rNtmCaZ1iagXBvKAfN4h61YWbXmSJii9pUj0BeJa5cnOoa+JYDhO4xCxzR5M6aupMg89
NEEO4C5OGmtrBGkPKaZxDIYAbGImX4o23IInEMRUwk+vutcmpzwKTwzS2wpJWgM2bLoJGY+x1Y7K
au/3yPSA4ru6Uh0EZl5tKKwfqCryWog1jxuhngbodWQLG6rE7Iv+nY6UBT+EqBoVqYeRrULRsHuq
0UOs9XpbihW1hb1o7+qmn8zJou0gNFtntthQkYdVA8Ls5n5wu1dQVFQHqq40pBPhBW12VAzK3EKG
P9J0qUiHtjAezErKI13JG5DWHOHrBagAbpQOzF6A836BF0XetVbHliarmyVmmnyVVspdUMdG6dp9
+336a8vcGxY9QJ5Ih8EoQ2waZyHjtRH26ZXM7RQBEYMNxsft88DCHsh+9gR0XubAaQEHG8yhqAJG
Xdc074Q7ZkRqfHerojPRuStk0HRHKk1VILqHu77r1gCyfXQHv7aJlM2+mQNhvA2zzl1KC/nFPbLP
7pqYJ9PBL/lIdO7vvFqB3iEpQTPVdemHnenV7ap2IajlhVm0aEWgHxFHqo7IwEkWopPhN39btXny
7dbOrOZv26k/Ps0JNn9SreBddhc5XLP/R9l57daNROn6iQgwh1ty5yjJkiz5hrC73SzmHJ/+fCy5
W0afxmDmhmAl7khW1Vp/OPcdnFjpSvxZlOIVn0Ug+8g+rJ2hB9GZ5ffLZ6sc2wKH2jSeOh1dIsf3
1tD+kqkY2xVIIzWNvZepGFZt1xkB8KeOVajsFSbOyzyiExrlo7f78C7RtZehj7tHz/Tqx8zIXmUG
ukoid+dUlbfrmTpJhfizDZ0Jcl+5/9S3yZQmvwi2LWkai4rs+99dpLZNOol6gwTFtJ3HMp19xyse
0BtLjhKY8FEn4Qn21LWbD1MlvHZJzFYTysO26vKlIWAqFhOoXAFgHb0t40W2Yu2DsSh66lk6Rrsp
Ik5XKSMqdppeqleReluNqPSDsR5mWOcPUV79mPUmPcmSrHd7/ddQWScPqq1Mm5lN290y0BiNEYU9
z047PFtp3267WrS7cS2aiuYc7SSKA9lamol3rxvzJBtlVTUMG89QtUdZwqcCWcw5L894H/9+NVXb
xVFjP+JQ2z0p6bXXi/FRW22Hx5zUlRd2qi/bZJ0dKdjHxCMBobW/rPPSa9f0+mVI8tvnQHueVF8W
/zXQKCzSUQyChzESplh+vZIckORFeCh1181uBesEyM4aIazIOShKoZ+LcLT/vzNW+DvNCUFddESP
iKQRpVjRv6TlxnqwLrLUT4p1RpD+uyzJA1DbOUhwGN4b+YhA7uBGTwPx1HWwvEwYd8p6d8eboU1R
u12v2AnLuoyjIp5sATghK/BeW151+ZES5GQ3prBdpAf5+uQhaZpzZhjKVZbmEf7aNGqvstQ443Bp
SnfZZ0SsL3EkcHJbD+k/Z1bs9fsurd9lj0yrf/WQxTnLAsusEuzAzA7pR8D3C1aRvodK7W2sM++u
rg352lCagMgQYoQeW47eHZLfrxGwzP5aKh2YvJUdhzU1aGiL+WiiOrfo7VO+pgcdHu2HtiKMIjvI
unEV4VDAoH0MakvFfHS8XeFcbWsK7FSPASkW5k0eRm/C/gjvyt2AkQkbehqEuwIM57XFhDc0GYTU
ZD/ZCqjnecAN6SAVbQrPxorAds9S0MbT0Lb2ZYMsr61KGP0B1greq8DDo/BG/cvnWaTMYlOtdUpE
q5l6v7d+9ptK64LJxA8xjvU7wdnJH/n5b+Q79KeaLICsb/B+JmzWVgd1iut3wTYpnyr7dehZ8CB9
x5Z7rf8cXuAOcW6ARD50OkoRC/4pX9lIIDy8njVrnTyTdbJV9huHRvy71fXGX2PLJmwCbxT6XlkM
yCmdQJwEBewTid+trPqsl2el3UXX3jXbvWely7OZhVcFcfw/1xOgSqM8wYz5o8ZpcND8sAAO+SX6
pBcnpdEespA9RCx/OXnaegsmGe48EiDhN7XXg2wwFl2cvL9HuHzS2wcE38EwgdyqsWz0cur2o1tr
z/yUyn7MomIji1kLws8ibOPLYjulbNNYKURNrPeBoei7cUwScvYM9UAW+TV33lnpDO1ZXrhJagKr
a1HYXNgriLWHRHjR55zdB4R9tpXQp5u3gvLTCWs+1Yo2A2wDUkhhZxpfUepBSizNq0DzMvOrYhdE
a5Wihl9SG1+bqn2fLSN7iIh/Pv/HIEWb1U1R6va1wM5WUZKUtdImikA7ccdsYnkyLhtmLPtgG7a1
yxW92M9gK4mPM/nKotGa7KzWyVcWO3wMgyUX9eM8Z+ZJzzwlQH5lflMRKwmG3sovhFyGr2BBpIO5
7CUqU4Hm4U1vnotYJkIr+cUYFNlLDv6vXoYCBrvQbEE0JB2+mspVXqHq+l8vK4v/ell6tdlY7mpl
1DazrmNM/88hMdBhqtTrZ02uMY/7YCGCprGqi2xA1b+4QTrtLyqCmm9Fzr3MPPOCO499yOfa2qWm
ar0NTbvJVqxA4iAeHlWde0lQYLxPA1bDHyACRoZNkr5kdfdrpBbmHyNlh+yfkbWeGx8jJcoAa7fH
uewOMRrx39tiPyEU81eDA5xfV4P9YsGO35bDGF+bWknPjTLpO8+yyy9EWshtOYP5R7/0vhyVlvN7
L5b4a0cwfgOaQ9yEGVYnzSJ+B/ksfUraUARRntU/4tGFXU3mLA2ZUZWqfVtir0YroRV3ZNqGo9uU
7yz68009mcSiMDxBZ2V2v7HgBMvWx3+tBgMpbJP3ItecICyt+EHrQv3guql9KA2NJBG4V+wxx+nd
tEvsI5hbMcZ+R1Ds1muWdwtrrXwegO4GFdr8B80ry2eVVBU0K28JKlNUz+M8qvcOlzLuu/JZ9rAm
9xAtc/Ygq+zGa4PEdcVR9l+iwdrXuZZtZCtB/O6GLNGjfClZ5Yppg8VF/yhLnTA8cP74B8hrx3Gj
7Gy8TJFk5M3YkVECPqu+yb5TmTe3PLZgWsaKgYlFnD8TuroNWVF+M2KwiSZSGqfGdcG0LYCpsan+
NoczKnq9yZ8CDf23Sv0huysamIDJZWEvi/ChnbIb30ujrw84WrU7WY1/4KYzkxwMc64fS13UW3nR
QbFOJTfjs110UGEM8wh2I31KSxO/DBNQZesM+MKUQ8hUWDNXE01+qjqy+2IeIFcUYxrYUdMfUM9R
SJCu5f/l4I9Lra/2nxfQItz3kq5E9WBlSncwauGRvyQI/Fx7rbJ8WV9o07KpotH46NYU02/dOjf7
vZvNYumosk6+zrG04iWJ+Gecdp7fOho65d1iflVxvCzQYX1VVU/cbbsW/rI+RFkfDHsPTPRWFu3a
svyUQMFFFkPjZYjs7lUYjXmb8igljcnFBtuCxNcjLZYMvp3P/R+wSDeqXhCcAFBwTjTP+2YauDhh
WaY+IZIw7Ka0U86hV/dnSJXuzogr5TGZEVoScCu/WUN/0+X4JUV+ZYybP6sCafjJ6UaUEfH8rEKv
uDnV3B+Rj50PSdh293xWUPPEAuCVBNHPHJ/6vyL1YOkG76PW9Bc3cydcILj3lJXckSS1tgeR2586
seCSOBQ4nKO596yuDwp279MPxW7RkCUmhk/bcEgNNTzMShNtulY3Xoq4cw9VTRBCFmegHIdUSZOP
IuaCxkH32vSjOEbcpTmWQxu1TMyXTJ3IlhtFwfxKsbOSiaJdfnR2SFcfagzMPlrtJuoODhGhj7Gi
dFjnZQKLr3VsZZM9aWcN27X1XQGrz7FrUoaP1tyCwNW7Kupva6vnVfEh0pT5ozXzQmUfDRqu4Wvr
kiXhnhQ7IOj1yo1DIgQrXuOj1dJwWLV0hH5lZxGrxl7t0C+UReY2bb/0LXThdWwxjctet0LMCtYr
a4M+7bFNgiIxt8fWrbpDOBcveH5Mkw+7qb3KAz/vr7PEuDvtMl3+3UN2E1DNfBJ52V4W2wpzz0JY
mJWstm25qbtXb+kC4JrhncnXcBAlsONdHSE6KCtlP3mIyuSHE4PokiXZaCvovvX5uEvW8Z9dk4xY
VJaQC/usk2edrj7rBVaCn9ducUQ8u8I6tXHIjCe7hQlctxqNio28sJbz8PFjWJs57Mbz54uFJbL/
tVI+pGzIf3t9oNMt4iJFspV9P1/M0dOj5bbV5bO+j5T8hGbsq3zlz2vHhe4GBMa0j2s4X0JHg6K1
2hzIgxLjcCA83Gnnlc3xd3WWCavzZVlHov6fU4tUGroJUH0NJd+oACwuH6eya1dlii86fLBky/9w
uS6L93oYkVpYX3Jer2NHPbsiWTZnxYXa7+lbLXFZm6E/6Y2ad6wj/uWyaFupw75JlFfV8qLXBu8k
Wa9NrnGsG5Vl7Dgvb1oLBcNugRmCLjRfcqIBsj7Nvem4iAlSjrw4dhjkSGA4EQNhQauRCpCHqku8
S7MeZLHrrHqnhhA0Zd1Y1ySpyfFXvqqrJpGpxLkmTudc06zd9J6xnJmETWJja4MdOsOWwBfzSlqw
zpYdZYsWY5e29hbr2M96eeaF2q9hsvgxtomsk1midfijztr9POvKBUhD5pr5VR5mM0YoZj3IM1kX
kzDagD9sgn81IPEL8WcdKzsnyrCf1ao8/ate9pBDSZOHu4bl8scr/teLybFa4/0ggLhG5gj9ZmM4
79TVluzT+FoaZFfSuCwDzo1rvbptZPGzz2hEaqB6yrjXWyfxLc2KMXJtoqNT5dl+FFH2Gofpo4Ry
L22Y8Lfofu/hAQL9n3uESt1t5qVDltFDuc/rO4JXXVRcdNXZmgYel59VTpZASv4sf45o9LQ/GGV9
BZaeX2T9R2dnVp3NkOMkZfV994DGM4hyE6X8idiJR7qvcQ7YwZR+PVvdw0dlVbT7UddXAUXqyvXQ
Nlm8ZY+tbuRlPho0B9+GFBXbRV3tU1ZPlUmZ1SDLwj74rEtc4Tgf5VJ6pnw2aRoyhr4cKSt/a5fl
toWD/q/L/WfHaX0HskUe5BVtzf1V91nkrmNil33cAv9q7AQgfmw8Mi6TX0VzdZ1wQSOzU9bquQYT
rhqComzpw1bvN1HXwGniV97JSruxVzH+2Ug2aYPmoDG2T3Ws8izRY+foeinhkrFJH3X3TbbJmhqh
54ND5DH4rLMt9PPjAhaLllrNkwAr8FQ+ye7ykBkey3bVdT5eQ9aZQk0g6+Nvr5fueMDZHgxMnmdX
gnHZtSX2cRCwr+uw1Eb+uy5H2SL7xNPUgYMc0E9de8sGOEvarhwMpHryTD+VVjq0z2GO0aZVY0Hl
udGX3Iqndy0HK9pYeUceusYMKosASBQ4T881ZFYWjtEDAnYYoykwn1K2zv6Ym/OfEFwDwN9j5Gf9
CNbI8MAsmRB5s7h/VkKSeIPRQJl3kLxVszQ5Kuu6C85AuTWmeXquWkCcsY2iteamx48rYTBIcCVE
aK3n9svy4hYuOeKFXXU2LJ08rjNnFdmhv8vyTB7auC0PZmsgshJFV/ufA6E1OKcTj7U8dvW96rbv
svGz/l99l6kWK7btP6/xOVSk7nDCC2srr/1ZL88+65bKjS8xcrXrO/jXK33WyTeTLkieurh//dPV
Lcx4X9sFAjeR1V4RZMQg2omM3eTm7bZJFnCz+aPnQKBSys59rgr9ocL25K6SSH1ue23xF6fLzsOY
e89L2Lcb4i4O3wGtZjvaO4Pl/1Zfi97qYbkoQHDklZKh0fBrEN9lo4VEx1PI7cKa+9KkVoX9UcSt
jucxx3CVkSQDBZZBluUp8sTjCUTrireevJc8xF83m8abLEGh+pIX6nj/KAmTwJY7PXyUbOeQL6X6
KEteSoTEhq9bGM5XVS+h643dcpcHHSDstggNFYgCdUVt/mpoQFRideC62061ehtm7dqCmIEf8YQ6
fF6hhp97TyKxL7IYE+h/rgwp1dsWBuhLD/M7aAa5uUXzx37oAN08mKWTHGbTgdExVEBL1oNBVOSa
Y/msh+xGWJVS1xvR3miWieUpJdk3iU3db+wYmii2Gg89ZiWJMl3UeB43OZGtH6hf1Jr9o0HhaqOm
uX4xlMq5zQNpNdlQw/LEL099H0YL7tSCu3euuPu57cpTjkg64lufp4kFBJe0brsESaSXp06z8cyZ
lPCIlDoxZ4hMttVUz2LISjJmRXMkuFc95yxw9g0WtBvZmkPquTZj/kowOuuCflx8t4/bp2pNqqLu
sPiWg3vaEHmIccNMQM6/L9RTq4XLxyEtxt+LP5TFzhHYVKIzUSHw4OtZuJTit6Js+Fddtvar3ALr
RzlEW7otzxbr0AAHmoQg4zHnYusItYGNFiePmtWAQK/b+kc72M/epBrPaT+Zh9Qxw11WDeFXJUfy
ECjNj3pB6q8Y5u6WqLlxnch2BnUzFfcpFmq7jyIYIAUoL3joY3jU2hSPtlYPH/T1wK6pvo0rgSQh
3L8FA8sivR1xa6BRdmOK/kn4OjnJa8iDsGNA4NEOOhi4NGEueAojIWYa8zejqlC4I5GOG0uf7OMB
RHg4WOKWwJ++lbVAa7ENbSIRFD8bxFrMzQ7ok4H5yWeDYlv1VQG46cCKCNyidd6MKETjVDTO2YbQ
93Xsf9hrdYj3yrFfg4NkCWofBHN00OCYoTwzKrgS2soF0p65HaOcxM/aIOtkq6WxzUUkmT7AYesA
7S9fyRfn7nUgxF3HjH+oc/bU1rXyXAHtOrSLqe+yulDeCksJZIcZZ9tNX6fmRY4MC6A60vIAef+n
XFPJ7/6SYO+sjNkuNe6Jbel3IpLjLsoVlPv/qZNnTSLqYA1n7GZvHuDusDMa5snlj8lYebCaTL95
5bMsGCUPCD8H9HecSudPp5n7dMu6O9uaMGc2n6PqdXxkVIPfzqGzlw3yrYRgH7DOiBB3Xt1oHSiw
St+K1xmv5ftQaZFPQp+Ac7PMe6duna3s5oakCGzTY95dW//Po6whrl96TE8UQx8eEAUZHmAjQLE3
8Cclk3T5rO/jgkTxsrhsB+kmG9JMVS+EWPGQ/3s4nxeydTeuIS7HuJPtJsI+uvZX1VLfpJhF4u3h
+zo/lahFNltzq1enVezN4IGvMyLRHVucWg4gs4y7VbW/RvONvoEe/suI+p9cLrp+6GtJ5S1nlYQQ
Fu4pcYiR3qckl2zoBqzLs1Td6JkGGLh1r7OGmpFUgkkGfR+psXuVJVm/Vsle3iLC/UfiVy9KAH+m
Lb5Usx4+KvkTIGHxRR4WrFA2ST3FO1kELrral9bzvk4WBOXc/tJq3Xy3lhwBObLugQsS8CgbY2ea
d7ifFlvZis/kdM4L/C9ka5OjpDOD45KNsgqmBVBbc77LkhUSYwjbS8j2ptA3q89rtsrYDwBKNxmA
9EAWP31iPwwmZHla+7S10gXSS1Z13AlOojZ/cV3k8nQFA0GWvMsXRc3XzcT0Mq8lWaXq+ivyjNlV
9m/5y+6xZ2bWWXu4wIgeB2ESwOdiHmQKyO0gxXTsK/T4hi0NS8CJp0+VPc6qzerRjK/kpdQNb2h8
RE5KZ2Hr89x8nJqhAlypp8Gcz/hcKQPq3P1b1FneQ3qyedg8OnAqs3km25rlzt4kur5zHc/emWX2
ViWVAkjfVgJBevJAOvaIAGf86IU83DW4Qd9cAt1mhzKqppsG3HJzuskzxQJuVFcIp+k2P2uijDm2
ydUqNuoFxJ+YpQnFEjljSh7VEJfRNjQ3bqkTxU1XJPnBmR5nb10ReUhqRrw+1PO5PBl6swQvegy7
Etr6ift/8oGx/VEibfVUqUZ0jNz83Rui7yKJvH0Ya94hDRViW2yHmSVj/kXLixXP2d5e0QxuOx2T
puKzolvhxtiDmpY/I+PyUNWGtxPQjdMQ9HmtPfeG9s3TdNdXQYRtzD4k2qk4fmOQIFJngD9j1AfD
yN1DlKDA66XDLgeuvvrgeSqyw+QJsb4WEIBIRGwBPTsQvqqp3ZDp2I5jz7ysZsl5Arboi7K79oTj
IyL2f6ZWgbRjbXTbqNTqXdUpuT+aAEz1bAjQcwPoFL9rdr987+p+j2/YsV2su1E16tlrwbYyOQ1b
L24KX4vnv8L+e1Ogesre9ycStHwX7TvqXvvEK74OOWASveqhwJVPOmg1f2wwddaVr1GRBlZTM63U
HbY/wvyeFW/o7ewMvpnCw6xqctqfKsuEjWW+wgaoT0CO2Z1gsuCbyUDIQFHGQF+KDICV9U2P9QXA
N2tKLy5FQId32L3bqmCCnXNMXuoqvcU2yOolIm9npWiDT2W/By36XRmL4rkP/6qRrtzXTfuiEB1l
nbDcqokAUh6vQi9TxuSxOBtkRW7gMfkkS40aCuEFIJLjzyyJmps2G5gQZc/9MGgvhnMaQFAGSiie
NXghmxJG8WbiGUDE0zxi63szl+lUChUHnDS/jR1eKxoUme2S8mOQ6B32MXjSUxwdvbrbOjqmZWHZ
YE1hjo+9FjcsPrt6H9uIfQ1D/wD0Y2M28wgK2Txppav4ahznIO36L85SkrCcy2XTh0VzEsl4bHqw
uUickJoFvq706mEc4ZiVZgHwFVwXctFk+2MH64KKNFHX49I0oIYeh/bNdYA541Yh+tred32MZl2s
BjYISAHl+bAs8BhMrDd8LSy0E9tyNxh7haV72ByJYfsmrkCgONRT4gl4mXUd69t6rttTnyJYfJen
Nby3zP+tbdFVKorSHvat2h/LikAX6EhGyatosvnjAhHeHEmo+/m0jHvIHgUsQ7PxsVie4K8v7Ul4
sb6zevWu6lV9Aki+cIfFLjYF7I837QzIpNfnn8xVNjSZxXtsxarizMrAZ/aLTrYOqbmIgrBy8H7J
3D+f8FF5T1w2cJhcx36h/9Bt54sIe18np3eMjB5lzmT4o2r5eYS3PFSmjXBmhWYqGfiyWMVpB+/e
ZGmMbieGh7Z4LuKl3mY9QOSm/5k7aAUA1HWQK6yq7aLE7n1owmO+uMqXEGHNcI7PmtG/FFZX7lAM
eO+KTNk6YcuPh6AaqhvDVbXFQAqfRLXWll/aePgWNWaHglhs71ObhEo19rtwaIqA95ue83zaezFf
SF6hlaDn1nCtS74sLRPP+UheX6/ZuoRinyb5biGgfLBFe8nzEkmNtHwZKzUQqycD/nDYs+BVREYz
3XVleGkq2NwpN6OqDQ9VqL3FukOopm3OKvuNoF+GYQtz0TopuiKI2afmMROQy5uu/ktoZenjBWuo
zV+oYyT+ZCZYArcZRoXRY1cY2gFlzCbqrQ3Ko6XTflEz8Vqbaux7xsTW181vsWNHu8YY0fWMwKY2
Xn7UNRYJqZu+dY23+H3qzoHTXqou8117tn3hFRgt55W7K0n33Hogi03UdrfC6onmIgOAiBE8rE6o
aMG1/Qsx/cQXg/VmlBGMLEJOd6F6hzFDa8BtT6Uy//QcdGcs790ac2z3jPFYkHnyY0G6mMl5CmYL
OF+pe25AGHo6sPPKyK6hIpHl9TkZO57B7mTuEK3X/X512DMy7TXLqgnsanMxZ9fbJNWAZn0KOVWM
yVkeBmElZ7Kj5yxv4B1BJwTGO3xxUwgWRJb83Fb8vmv+Sgzr1RrnPxq9IwcWmxfA2OcKFqIzE0c0
bbfewD/+2mLyt3WK7Bk5X+s2Md37XZM1hypq84d8BoenxP2j6Bff7PNsm7Oo2+gQsxCjSXDW0Uaw
tLkd9BqOprUuDIQ43PTQ5G50wQ4iRGXDiM+Ll1vHkJXaScSpdkpGA4ZmXCznMknHQ4H46AVouLHX
hJivQ5xHLGahtQKPqXfDiCEZuSZtWyWp85B3UbyNmmvdQ+sxhU0yFeM1OOssiYsaf7EY0c1gRUEG
XaqSNzeBxFtCWM+24WHTtYj6pW0Pg2Kj810k7ktH0j5oHKtH5TpG27MHBmTMWKEgTa1+XWp2Tlo9
lG9KTU7US7vpWFmmtYHy2vodj8u3yYLpgxG2/QatuAOcDPYBnCpuW70w3pjAcDSDqvU22X2Pd6ZQ
8bSz0K0nLvIWIUTg81gf34ins2FL6+FN88LBz0FJvXkWEiTW4jZvUckjAv2w+g0K2YSYLdJKkWKc
MPrSb+i+eQQknHAji4lY9FuhwCKa4relS6sAXpIJpjvqdrU5Mcma5im22ROHkTncsKYeby2f9Ty5
zQ7AGXtlJqBN5eVQLTPHurLWJqLkPShLozx3KV/ZaAaDzbtE2iNFQnca0SZFjKGPjDUKiooG0Chg
vxHOVfZkaoENZHynqkqLYUH73R0yUsxw8re1Wn4hpzPvBnj8G5BCdoALjeEPmpHda2t0/FmkxjYl
BOwb1rDXy9TDCzgZd0t1G9J6PvRtEt4WPouS2Bcwiy9ZHIoHAqm9jxYMU1ajqHckiFHSKpYH25yZ
sMtmDggkgK5DMZfEFDtZdUj6ADJDtzNW88G+SAITf+K7Pfbl0VtwOERSDe+DavlW9iX6/uWyr3HD
2s6V9wo4eNM3YwLxhfs/XED8zrUr+Cg22BCMPrsFtLZjb8M0jvwwI9DaNuhPCE53SQJlSIRo62hj
9mAr6U1fH91RRuDKzvtm06PZp6B/xMQtID4QEEADMbSC3ssdX81LEpFMD10S2k9j5RFUt/Jd2xuV
P5YENUovcjcpxkt+S2Z528aVvZndZjgZlm1fE6FhVZ0u4BZawmWayQO1YAl9d8rkUhg1IF3jMiMJ
tR2sOTnD7aj3LPwt3tkdvaL6oM3pTShteO64VRFlqf4wnaXHAElYhwEJiDhOCCHPjrbturDcl5HI
AjN5aW2tfojmSfeJqH3j6U2GeRTzqbD8YR4qP24j5W5XbX+b7EnxC9L111aMIkArlQ+ueqcYyfui
JMyTds0D0W7ADT3An7JB+a2wMK51NA1FaLTmfMQgXVVLb9Abd/wlplvXkm3Evsw7RaGLU2HuXhFQ
3g+RkvmDq95NAjpbw55nX+uUU+eVL0LYzqXolJ/NxA81WZpxNau62LZz+mdrgN9pEPPFseKh7Jvk
kg3j5CvJ7PgT6t4d874D9dz3VDs/YaAbbucQ1w4xwJTuwxCzoyrfCEf5aU7meDZD4FtTFQdxP1lB
K/if9JWenxQxQAE1CIzOU3l05wFFfresL2j93NSGLZUBVMTAikxH6h6wLCsykdvnZvJwUphYPGnN
0O4h2W7jSYGyVovlkFtZC7Syeu7a8lFRAbwhbNvunbZ91zB+D4xGM7nDMm4+z7wv/QRLbomOboRb
yBoT7Yc43SLDygo+0uaNyu6j8mJxgqOkkr1avrWtAVaOZcGGmwIOBf7GwTJNuH703nsWFqbfOQOx
DuRRpgxN1ta+kyqdbhMgQ7RC2l3mRq8OIhHbydNxERTZdpkim83wwBc0DGJnR6G6FU72ihHHtKkJ
mW2ROlS3WQyasFSi25Lr1aWY0KFpQ6ao3DYN30GKaackeHh3edIFIoz3xOCyU4rkpa3q9pk1/gWT
uQ754OTB0DRlX3Ej+eH8kAHgGPNEPLbsZyOLRLPhkjcR8Eq6umXHqjY6K312dpURTfu8srVNAsDG
Fy4yjsk9EpPF8qYdghyE5MZy0sfYE2fbcptthzQleetc3Q3Q8Q6Lo3owfmuk2NIKKs2Q5rseweWl
t0tkdBI00NEx3oWzum0dt/GhK2e70LN4koQi2qKu8q4hu7qt+3b8ouWEhXLYN7WuY7HjeXgFGgju
1GEybTBd+8JP5RJjcb8T/sx2QkFhfjY2TgZGJiIoB1rfaXASaBCS0sMcmM8kXmPiM/BcAwVsIKD2
rgkGlhQ7REwhjaMEATq87J7qDAqXQSLQI+ffTCDos8mcfZWVtNljycPz5wcyC+NZJNkjzvRLMKha
eBWt8W6b5OGXoTolfSqOxczj2lSAc5VkMyrn7LDLhHp6xvNyo+H+FNS1hhJJGUKdC8Eppe2p0wtA
XlOGllpU+yHChntVYc8y1FbzcbAWUBBmmWNJYluPoZcuOziaiNCnEFL7RWGnPuUJQACvPmI115+m
UQwnefZ5iGyzP+UJ0Ck4NczUDuF28O37ucjcPT9udTIytTrZxLt23VLeZkQ2T6JmYkhyNm0evKRA
Xs3tSAb02bSvSTAi6XQmeuH6hPpvQvOaU1oXr42bE0ApzLE5LHHOFtmD1exmM3Kg/XwajR4NYafF
g9LW8ty3rMLnSzCPg7IaUVX7aV6KE7NIwSZoCrdWX77aMaiAbohKrk+opcXfMjfLQInLmL2UG57k
geUr69A4vVmE3XehojanpW/QqRmtfcPj8NSoKdjFmGWpXzflc5J2f7Rd0X98V/JMfk3xYqE5PIeL
6xN4FPtwdYGT+wx55q7F1RKL33vTVMXEm+ZgT+F4sqMXSE0VD7qthsQ2uwuysp6TvBpFVGhBq9bp
sesWEu7LRhvTR03xElyk+WAk3yzk31CCYAXftmEY8JBa30CNYX17SxUeF0hXBnE6h7kfq2G4X7L6
MLY1wgoFbmRJfBw7eIkKizVgsJNxku8AMQ/yws7yQtquQifecJdAnrZaXLH9DQ0/7gBRIhUC/fu5
LDy2VqNJvAYjmBNAB/0k4JgHlQOPrf7hLtkP4i4u32yIdtOgWy67Y8p4z2A/GIuj/K0qfSpPzXqQ
RXkwEfPgb77+lP/VHGIA/Vvv0fHa3TwKgovFXqswIx/sdzYnfdCaqDFtbcVEYKRID0OdeyR16BBV
+O6WboJI8ew3XgM+Uzg1kDsOA4i/3fynQMudDOCkKd0lzPr4mCk5Msr3HnuuXR8Pj0VYXVKeAyfU
aXEmqvLvyDhFBMpbaFo93o6Lfm/RZCYcrrhbJ20UH2A06YQoWZ7COi94di/5ThujR4esWJh/we/4
pVFdYz+sYQLVsvLTFCHP1jT6edawlNhDRHC+9A33sDe44CXz8tmTNEhkv4sIIuUwHv8fX+e1JCmu
te0rIgJvTtNnlnfdM3NCtBu891z997CYvemof/Z/okBCUFkYIa31GqWwE14dd3oMJ4SQLEdpmDUR
Z/QQb6j69OarIXq4rcK0CjLWHZfmihaMYu1mss47ZQSk5Rr6LvEC8w3Zvbwsk5tXzD+52fhCAFq9
mkOOp50et4eIFJk+tN7jEM7GmaByCWtsH7OEOFh1UzypGaTGnmXUPkzLeNelQfFkxWSciyJHLDs/
Q7SfD2RhPHohtGqMKEriLaG7c/IHqP/6zs9jc48VaX5olLm6TxDOMLRC+VIyzJ6csXavKX4gL3jW
kZO25vbHmIRnZ27xfG7NN8cJizOvQH7xiaN/KXIfxYRY+db5ZrlHFrIHMRqmj4rKuqfx+mOZRuG3
oIw+iCTtcb41/+yD8AUhQudXFhJP47ug54r9lPpMX/Igrna1il2S2djficy7xAIYoxy17S4ES15J
DcJx6SqIVkRLDkXQJFcdpeeDk5nzBfXA+TyTOjiA0jQOs9I2R6aPh6Ic4rNaLfEOj4hUTqS1DTv7
EaA/NmFh/5rDJzHiIvrTV0obJjjJBP0tKdViIa9ER9Ww59dmUP9sG+2PfGgrVIEhTJLtJw+DR0Ls
xh46QEN+QOs0eQnjJIPcmkwMUsd2ytK7KiuHO2uJ3k1AfQejri5eXysfWM4eQ88gpApj7+B36XEM
4uADpOD3EIOXB7PWlXdDtRRk69Xh6HYZyEariE5pPbp/1sSva88FW9/40x2Bz+CQmsgp9WSQLyhh
H1wUlL813mDsncTRnlgBGNe6jJpzA/fsLTJbWO9kwn/VyHZaXvyzxgiU+bRmvHhFWi6a/+bFM/rw
xah8QhtKmP9Iy1/ICkTkSKNyN9e29wba2D8FkQNhuJrxtpmT+YkQw89Jb6/zFLZvQ9O6Lx3CFlEO
nhmD1/qMAi/DkeS/U37sTXLeCbm0dLfV193SUxqlLoV0347e2v71FLLbnn0Z5309U64BkU/YH4uZ
6LpZDNiMSl225HvTRyqdpP7b5rZ/6y5tUnxqk/NI26S1+cFQy3HH2i5Nd0CCSz6qy6bqMIUhnPqf
VqM3mRAs+1MFyO4RH6R/6uuhaxlOpAEVSzkFSVjdpCiXz+xgFoiPSd1spv/UUY1lFtnH98WkB6+W
pvI6uJmxB0QUvEpbmdmM7rE5nKVNChVuuhoN/v3alNnJc8Awth3U4ph2NVHRXttkR97MNfmdRWN0
OfnaFivNYp2tXrc2Vpx7RKSNp8JMtWPklsHZKpH4LZTKelRLU330My/i0ze232pX+4Jb+KJHpIy3
2Q+zo43xx0sxzSyfgmmHQHjxZwTi4hxjvHYhMQJrGXYi5lYHTff6Q1+nxFL8/MEu+ubejNOzyzf2
Dgc9pkhzkl5hjp0Tlvx3OVKJZ8RdPvI6dR6hH6pHhWUXw0pgPwztGDPDVx+Ssb0hhpLd4ZoZYmUB
kBsU1Xw0PM3GbCBDP66Yv4WOEey50N4bAf2HvK3VP9Fbyw/hYOdHddaeSTd3LDG7co/267hvoio/
m3VBpkdFkEnTIcox9T4kfa9+VM4AYLRNFjYFkaQUXxasXwLjj7j8aTRdw0oZQGMXWF/mwSwPGdy5
1zRCpKAci+/E8qc7aaoDvXv00uwqNSkgCgenBur3QfpLW9vpH57V1/dS66NiJsM0PrTt5IFTa8ND
kSXDax76OTTYaDgqwTC8SltUMNkFHPUoNQ83vLuoyn4hQ/NPh3lEIpaoJBiU5RxSZPrf0WCFL3Ia
r8SNXcUybLd16Dtk1k2lTq/SVvHe3reK/+g15PCn4jDC3n3W5kzFPC+ZTo4bLOEJhm1pC6zoJcvJ
oEqTVfSgbtPih4zr0hQN87RXS00/SzWemuJ1Iiq+niHHelYHqCSYVwG5Agd9jsvYucQN4yuSLf8B
3a5dmpn5ueZ/3do/9yPEnwOHNPSTnG/r2GvR20g2jpVNNuxRcCoekAw0r8a46OdU0biTNin6Qi3w
aqcIYgU4pz7Ni+YT1Jz/7tg6a8nsXEpdfd6aZGtK/eJha3Pj7Jfq1cx+6sjbuXUTPxQ6KeMQk8x1
a2uzlRYQQe3dpIdChmntlgdVelF0wDCtjtpvXJqYEKhZ+xEQCDr6zBlOUtXCIkOFvIN37VjNR+j7
C8hniRUunaMhzC5xGAKqXqpD2JU4dYIzQaqJtVdofxheCr6tMIkwL1WTpPpFb0Dut0Nnf4x5PVxC
hRmb7E3HJrm0dTkdAhOufN9i1e7XTErshOicqmghImmp/e70OUswL/wiNSvTkrclTyC1yPXtd8O0
UElqsxdpKrqA2URWzvdSBTFl7vFO+7NC5+Ggj5X3bkW9giRYpBwtz3PfNaZGFzVnUifVAqkX9NeY
5Ehng+HiGQbDnez0QXS8f9V5rPv9MBm8V2X5rC4nTVqmu63n5ffSETtQ5nRThyMJhmE7aRv48hzD
BhUqj/W9F5U9JBo+eaN82OTb5OqOT7hzSeO0PXSRvWHr88VJm1Po9CnYzyA656iFvAfDS1nW2clT
MGRNh0X3ckDmf6FLGnBSjgWorA8l6YlOperXLkj4uk959mFp48Q8n1EOs4aUubjh3M0RdGdnqfbK
SLLF878gw4r0/YjoqteZZ6lV5VC/O8aV0TE62njIOaCCbo6ue9C3EiRgcz/8aEYiWWlFSgoajX7R
8sDZh+QEliifs+9Buhyj1OxOhLGW2JjLdD57mzoj35t6Flw8/WAvLFR78WGQQk8vhqk8GXn9tdMV
LDDcanriRyPDUYzEq1PWLooBLTImebwP7BKqoY6GIKpZxbc27599v1LfcRATxM2uNj3/LSOulVTM
1VWl4vpMGuiipZCtcJlj2IX5EORBujZpox/dsLp+jZv0R2m7xqVBPv4xtNCHm5ji3mVV9gdz7+aH
a4aP/Zhpv5C3PyVeY7FYemqmeceEPCeH3bbAJaxk5+moTwUL/jrM612AJv2HGTfXCCDvDy1DGE55
TrEPeNXt4q7W1PxUaMRpcyXOj+4QlyS9o69M+qpz70JkCFsvRBc6aZ/NvqgJBNjRjzr8pgazffYa
bUHn5+5hUokR5nFYYFjrErRVQcbas/4yx0P+PnTxwi5Mw5tU0wq9UUAT9zDv7We/m8hDdUMFV8MY
n6PaXPhlcXMCFRxfmgqNEEvJL9isIJ6e2vWFoF99NBdaOStz45WpP39+JgdJguIACOoYKyT6SWql
u1hvI4I39s7UX3D7eg1mRiCDofYU+HqBy24O6kvRyg/dabFnyfIXi9XaRz+72kvb6CfZh/Spd9fh
Xbsb7Z8dg/OHGTreW1Yii400/UdvGRPutZifLvtGhOCINeMmuNRU9BZfq57I/VLrSRa/5jhgSm2q
s/K18ZJT6JfWR1tUmFzm2Vn2dZ6lvjh+fVlrpVm9tMOM4VuiImuhX5IqnR+zpWjV4W6OW51wDbWy
a/pT7yo2Wka6/TjqmsOad8p2RHTQDJBGY9kTW3xjpim7y/TaflQHjb3+1M5HM4p6BGuXuuySggQm
9ir9o1TWU2VVY5FULQijZkN4GfqMsGQTYlTkWnUIYQjlMKkWyx8gCWBz9AJ7JmsBnIjq2Or0nl11
vnbh9L5WZY9Wl/0tspLHLO3/MIu4uGZEvB77vvqnQAHTOeLnVO0/7RhUb3zQ+Slb39ZwNGOHtUO1
A0COtMhylqglGDTqMYIBph88GYk7nsIeMqWWqsETbxIkAbufp/vFO0TapJ+LJceTVN3KfIZxR5Rh
OX5rn6sG+aLaVtBlDGqmcr52CCc/hHFKkcdtDsAYiuWQliSRl7bIZPRECCgAzmG375mVf5R+FT5K
zfMmf4FW4gS87BzaWDkrgx2zkM67d9XO9QcbvX0QIy2gF3pUwFJZHL9JJazJMaETPd9LVWuBckDG
S89SLac8vvqDB3J4ORIZz+xpHqL1D0uTbU37qE6DV6lZ2UCIdUATRaoRnstH21wC0cvhoW2VN7gY
9k6qqe5YzzUUXKnJ72sD/ZLaWf0svz1bcF6jFSv42C2/ewEWTbpWHqVaYurMo4m7tVQ9O0MGKUYI
aukrZ4v8/jktCfGSWCa1Zmm5uleqpr7ZJAsIJE8VY7VZNBfVJjMUYLr34YzFtIuDwPkGgPiuZgsv
KN6nxpr/Jm7xZSIS+mfZQRchKR++4a/Lp56p4Q5vvPIRBEd6KQvbv7XGHN75vhJdyEPmlwIRzyc9
i7+kyLP9bCfn1ZzwSXbc8meeFTZWp8l400rMRN0Y9A2xn+jnlUR8QwSfhYEWuPFjOuYxSJwguCNF
eo7H+d2ec2OHHCfwjTK1H9q5K7CZrzQeb97UPs2epFBsO30iGoqTrf/NQeFx3ycw0N2hIp8WVD2A
K6DncOhUNDY7WCxeO94Blp+vdVN9x65OuVpaNr1bXcVjNz5r+DB/we/oRz67exL0D/1U+qfQDn9V
XZY8RXGEbm3qKCdo+uqX0oo1Jq3tSXN1+yO0z6TE0q/GPA8nQ4nio6ukd4Hi/WC6rt7MOvplRsX3
bgxN0juVc9FAjJJlczGsQWhsrOMUBSbID15oJH8NJInSyXKBIlUkKx1e7KQavYMekl6qAAK8FsWZ
iHxMyg+z4TaPMV1AnZgsgfa1mgPvYnlkPgG+p8cqRB7TdAArYRtzbprev7f+cmF9Pw659mqozQ0i
erUjCxWc1IKImIXcJYGXkXivyty8doyncfxLx2nAeCla271MWYf84QhAud4TZ1QumkJeDU5TdYI7
ryMP4hu3H0A91MeUCNgBfSX7kNv54t84X/k8IrFpB39WmVu/zTofbZr0J4fEPeBuJyRiSqGYY3g/
evGPKcfsbBzQzsXi7O8ZGkzZ6h4uXHihW33YvpC81c4WTq23wMqJykelewhy1fgC8vP7YMXl3yYq
mOSCfkVdV0H+DgnWFyXiEEPb7VRE6q44Zg34hmjRcwVKRWpSVFarnSDOExxbekjhlzpIl9G78yGr
vCKjogH7iy9gI46xjSh/r5nq20Rq9ejp5LqlaiGk+JjF3oPU+sXgfjAgY492fy9NBuyDM/bx1aFx
8YP3eqMF5QmAaKlJk7bY1VctfuJywPL1uRp8mZm7RJdC8xe1z7J7m3wgrWZUvkgNL5jgmLo+1hXL
zpGVDfnq9iY1T9e6t0hJQQg4/bS26WjzX3svt2HRcIAUTEpOvBrY+i0HBK4yHZMKQ3XZyaw6fu50
sg/LTmUpxoHAnwJp4Co9CHUPN79ABWo7ZeCmN8RXk/U3Z9FQ7CNveptiwh2TpelvjY8lUV6HtzQL
+dIVbfy33droSjN3enVC+zUdfpZ4Ub4T09xPhjViCZAb7+VY/ggThCZkHyFadY84pXcBMWq+2xo+
YkrvDUfpmxt6cKuwh9jL3kEl04PtsXX2zWe+9yVgmHrKbl7IDAIqWvQqBeIoxbFK/OKY/LdNnyJs
qSsP8W5bj16nYATl5Xtof5vnNIyMN7fojLdkVhj0wbRcpRorXnfVZuAh0kUbbOOND9jkZNHaP29I
I4+otF7s5fAqqE/A3X0E0eG2VUrnvEqRxA2jXTOMVyeIndcWbfTHMVagmesA0AozgB2NE8RZOhMR
DF/QkmNN47f5HtRvc+QCjUeAzf+cr+7+LjLFP8LsBxiFXcErXDoda6mmW6vS1pr1odb4nkkN88Di
PFcA7Naq7nPUnJ19gBtP0jQaM+m8Llb3hl4Fb9I2zf5Ny3kxpFa3Sn9prbqgB39Uit6enkrAIQ9r
EyxInGQGb2c4efTsuLzmLdpZ9qSbO3K7ZIqNIXiVwlPDs1oY86PURt9tHqPaPRd6GiX7uVmiwHXl
7GRvEfGVTy2d0FmTxKetzfCSX56q8tHry+ZFi2CV/XLw9Bsb9VUKniMUPHqy1Vubbw4fdaSO9yj6
qK9Yesf3tWb/sXVIWKegvNE0563NxSaoHdeTNv2AYAUyQntrtKd7PYqf29HLHvkGZo+k0G89JIib
1DCos9WdbHpp+Kq1Znv9rU0Os5rie936wUErqwyQT+68SOHWRAkdCAEw1GkrVQWQLrmYejgkcFTf
6tgv3/ykJLzmxdFZ2rIoJ1YZAzEP86LcT5Wv7nj2/at0Ng28EQtUig0T+E+pYkOTMswegy6q3+q5
fG0JFD6g91q/FQkit2ao+HsVOiheD8Od05k9F4CdIfCpA4lUkFKaXb+pUx0/NbF7lZ3ShL+PRvC+
8a7aNJSPkzne2XXYcz8H46Mxh/LmjXUHKmgKsoc6KI95eVTUoTw0jVMfNCuYAR75WFwrhvPQJ1A0
4t5PFtufI/5JXxvDL+DD9/d+2T9YfYBie0hOCl7Cd7+LT1aI4EFisdIpmAF4pVZdxsj+Obs5CLb6
qvYBzAklBNOt9vqhZQ6yb5h95B6+Hnq2m0EJ78dIgUjq8zWXbB/4GNj1Jhh0VRluICY+tNqJzgEf
BALcKpB0QMp9r9+pM1pzraYYJBdgJ7nKOR31L6y7GGxALxxKQ33MuvSKCaxyX3Ul9Nh+cK9ZDwHO
MD7iZohZ/rmsk0F7Zn3ovs2ZpaHartyId7QEE41il+VTC2dqp444WKJOTPp2wg3AK/tk1858I1kM
P6j9ixY23vMiwjdBYrCnyoT3GBj3ZhOrJwWLyF0RfZnn+Z2M0CFqtfJU2K1712fGhI/RsrkV04AC
vG1Ud4iWfQVhMeL+1Pan0gnxT9R1/7HPf3Ka8IbcirFD93nYO6ZB5rZQtPuMuWpmjeqLkXLmocrm
OwvB2SAEJJIpWJ0lOpy8Kbk02lDf6s6vj9i2DYfGcYL71K3ng9rqX4MR/wAQU90xmKFoqHP5YgH/
eKl080OJo+qSodZ4j0wiuBK+Kce0cdr7siiIkugD/K3Z3wfV1N8DJLh0NYKMbZ3s87o8e9noXXNj
qg4p8waWVma4M3Cx2dd9d7GqBREYdNrRHOzkBED4O1JN3xYTv4tJlnzP1er3wOG6PepsRPB4buxG
Aa6XtO2dRolOAnAttCRYsXcGX3vDhm2jfq8SfYJXZ9Z3A0CDq7IEPIzmRWbU2jKtZorCY9SRB0lD
hFnyBMmIaGjVDz371tvKY5rC80UcZZ/GL6CX/55do7qRf1P5EiY1mmvqbSoq7dWE4WHy2JPutesh
AX/jVHsjD6P7Lq+CWzAyw8g03t8pLPbQO0vk9obl6S0zQlZOjyaFE31gkMkEMyGGald1fQ7t6btr
qu796CbtnlBgGxIKXcEOeBqRW7Kda9CHOEIEkGm0HLOgol4iJV8hAuT7IY5+NlmJO21kXviW9wmI
FeSt6hMX9O86xSJmJAxP9gFTjrayngmM6LsYdNnBj5s3z23gmLkNrkuqUVzDmnEwVsz9PPTNvuyI
CdT5M5qm6n0fRdp9uxSOiVGcAwkzzXehHvhHswOpF2o6KxTF6Rh7reYYJIm7B5R1iorgp0LmASWG
CEUhQhk/emsov7TImvPRvnQ59lGOC6dJD8iBqCP0VI/p8UPQAOSZX1iRtHvynlVpPmInnO1wA/hI
YzXkzzvWAqE+TJCLn0aPAHutdxNZ4eAVYRU+n20FQslXO3D4Znw/grzchfjYYeuH70GiwuExW4LX
cxqcbG9Rn636n4HrZwiUGcAbXT0FxGDmAA/9czhjkaZDmN91GlSm9tcAaTAC9ntsPOB8te0QdXZw
GGzVPULTxVEtOhDKnYIBi6YqyEeiFxMEPomF0n2bqul1DO3mnlBjtp+7CVG0rH2CvfxKpLnZWejJ
X71JBwWq+9bVsd2b4vfeTUl892YtOJ0q7r41rndfRgyzZqMwjKVVdZlRWMK68K8BIOq56rq/8D4w
4ATbwVEpk+lhwKvo3iF4XCwE4iDV31LHvQP/MDHLHn2u4PDXyKqd6EYAfCmOj7rR+bumgESRxRWB
ijYwybqV1qVyq2JnJXZ7BrpeAIrzLEA3fAxOkJlvTk5SSi/Q3EI69q20OpcoT6Edkjg+l1Nrnvu6
8v5IvXe4TJ3a+j9muz7Aeedb6i0QGeVHZPT73MqCm44R916v1ObASt279ADPzhY4UHAnpKQUn8Vb
B+HesQqCHqp5YM744I3W8JwOaBQ51BCTSY6tGbznmWLfbUU1FM5atZn5X+0ailg9W4+Wz9zRGyxw
jG4G0LPyvJMf+N4+9FBf0xj69iyZd7oa8Cr6pnE31zFpU2YfP9NcP+ZBMt3wy750CEW9aHHwy1oc
oqDq3KNbLA8jqzM+xEuxiOeY+ajdq2bdvgx9Oz228TJyU/PKoH2pI6a6VZ2ey8BRw33qcBvBhF2V
lvVH16fMPKzoS5Lq6ByaxbNljPZpzCPW30vhuw+z18FDa7X42HQvqdMkt5DlwS31nehgFBAAYGNH
d5ZtvuiBAXvDG3misFkbQFwR34uPg1K/zBjDEdhjcdYtAmdadhEMmL1kpKEKA0s0rcXrCgTmfwul
I1+Ev/2l8LDLMEIktfwSpMaYeS1hFvwaHGTPl0SAMutH3cdOEcMtOBKY8HlwrIMeNNYUDBMrTp9j
CY3cIyh95UEt7hpzelbDeYTa4duHEVWa/bRUkSmY9r3JzTJTF6CZE6bwSjqkJ2cNdJFnFncgMi7D
BCMFuNJjZ3YvSov/U27GyUHHvG7eC2YuXAj8FvizozNMOZyC2X0cU01jKthlTx6puVvcVF9m4EYf
eG2ANiy+hUOUfqg5LjFe+9MtfB5uiRI4S6ignnVWOikPlOO52oMUE58wAFaecvClNxrgAZNKKRXA
nj5IganOzZucBre496gO8msWlwzZY+ccMMoFHkJKARBcMe8LFNMip7B5L+y9yZD3MGhQemuAAkoH
sCpp+HtIjvgPMQHWSzKHX0Kk4BAfPU2BXx4cZ4TgvuCNAGgfEo27i/5vqqC+Vf/Nuqa9a4fsXI81
n0lQgYmDlayaQBJq4XHW9dUJ/yzy0viKhDyKnOOrngTWJR2U15kgwEJvVc+VuRgPxH+pnXGJvTEk
W3/w4tm7hpH1GJNK26c6skqtmiP8Z4AYt+9cU5/utTR+H1VWqXhvI6MYQhleTJoqH12bpOHvAQX6
sipABFndnWwS3mC5SnsVjkinv7vB0d6A7bpIYysTCwGTcVpbcPV52jeHIrW9Z1gAzpM6vc8g+J4N
wAh2HjSnKk6+lkwMkK+MgFaWJFOlOqd6xpwP4+84V5Rz0rkh8ycjBf5iHfKgM/ZVWfQX2BHFe2fW
zWWELbKXqp44DXjj2sKnT2kemC7z/7SdfdDL4OdkK9O5iNP5DuGP534G7G26dvIUIOXyFDRaTWYY
KUynd9KjVdvVuYQGbgSwM5QEibmMn7cwNdwBqWAnJMlYBDtnHrMjq+gngzgHo/ghyzDIBiz2Lbff
MS1rr9mCmSkXXF0IwuJqOk/RghutjUm9AowIFySpFJMefVEUwz/G/22SdumeLa9dfSsDrqvXQqfb
ZUVKKUDPRgc5rdVVcPBPk2owMQzf4wakgP82NkF6CqDz2q0Bt2gY3xAqR90Qz7tVV0MwQoIbykwW
DG7soOS9CG7Ijs5PIUmO3ye3CW7gsqz5yGSVXyKb8kZbFVyyi2wmMxEkWFj8e0NdgPZ1Wx0FoVI5
TwukkLlsdit64NZBg9eDv0sUbYkj0BqAxTqSVfnTUfJDogY4U/40+wEU83LhmuWMsrXhE20tUeej
QBWlcZyzKbtIz8hpuTLIIgb/HN8uJ5FeWqhOO9vBMV5+ZYLWNAlYhM8WV79z0KhnURhxvD0k9+EK
hvNHt9y/0YycS44ateSApUjk+stmzBKZlBbGd1LNsuocloqO/8zym3JwnwHeGRf5k/IzcDwNo2pA
nKSvjhhQ/5Tj0jGAY77cxvUOS6PgpXKfrIu1kEa3trHUuzNSK3gyAfpYsb/yNEC7JUM9Tul4VPX6
m+CBpRiAUXc1/DriqUiOZNVgY0ZUOSljvNscJem94rxCNfirh7l49JqQO2ojIXpqk+ZN7r2duE8D
cZ/TXBsM69YQobfH1J30VnFLHZZ/bYhm23bTwA7rQKib4CC3S+6GbJWaS1pXNuUpsELdJ6/c7byi
z2/4Onqgz2RzKSAi8Gwo5wqPZcaWIZkBIgBzxuLTnI+/bcrRDo4UIJFdI7+tm3Pag4ayo4v8vbFp
iFE3h7hNvs6jfpMrt14lqKW7wkqng1xruSpJW7D+bzXEVxYMgNwTOUK2pG19HKQuhZHiGNJ0IRBN
RB+H7lVu/PpoyqXZngbZUxP53FVg2A9yKeRH6n3N9WmDQt8TQWeWa1Xf28U2BLnL9fqaudPPAK+M
U8ZsgKfuTavyFqZteMpniM6tPr3qy9Ahn+0stp3zHMwggbHj26nQOVHCbdATspK8+H/+8G+/QTax
vYLsrof62nO9e6jJ5CBNDP0gQ4B83zvkxi82gKzxNYXLu17cFU7x21vzG6ji8xU0SOMVEazJuTkZ
Ya7Nx9gN/1K6TD1uV5hB8KY7LpTubXBR++cME8uT/Jber55Se1ZPaDT2877Jwvt20BVgHss4tLzW
cqRs/c82rytnhAPC5CBPQh+nJ6YwLF2WB0EfkXYy4Vhvj8/Swa5mOpg6Bt/BdJEneOys4TLlFsuS
6pg7A8ZH7gKu/J9/1y7Sqx+CFfZyA7jCAkjZnr05fnD1BcBoFHa9yNswvC3DsjxJUt3aCqI/y4hk
6bNz9J1qALOSPjuBwhgp/aXY3tbfHtF1U/bPlTdcvMbcy5OwHoKtwFn50jYkCGQsZMHenFHovm5v
+PYsS5tUg+UpVPv+1ADSO4dOdJJ9pjzs0mM7/vMjKHW5a7K1HiP1dfPTfql+alsf27Ky7X+GHmzl
SPCn5jWAK7dLgccUKSC33gbhvHw4dA+iaaCzUJ30Ez4U5OmZF8gdH2wdY1DnKZ/bF4e5AevDe52I
xawWuxbqRA4oZai7O2vBqs6Yx+eD251Mc2Yq0ejqQQ0KYjc9AjM7Erwn4R1M+WIXac5DfQii8snJ
qt9uvPxVeQ7W12mrS+P2mGzPinQphrS99NgPysMoRb0M17KlJ9CXzBjOk1x9OUkBnnECs8Jj1/vQ
6vfylsBqp1U2f2sdXOOP3EJESdYtE67BR0h1f9rCpQi5YF2spFfi4FBD4gXfMCb6R9QDd0fG5CjX
WAq57fEyPUEolzXylH7PJ/3mxUZ2UufxLjFLBMq87iKDjMao3cLZLVHPPYRFsH4BjPYnpPzsKieU
Oy9bjPTtwoaxo+HnPHjPmMW5K2bZT+w3H8+zUy5PxDYYqJrqXDlu+316O2qHfoJ4v13FMnMYSZPl
M5O5mXXwLehCQiqBF/AHuGSDmbiH/Kh0IbcG5cRAF2XUrOOqYyaTLfC61XlynesEMId87hl6JBrF
kb3PcAxbZ1frKirSgoKcm66tgzBc6sfaSIyTnF9+l29H47XVn2Yjb0+qabzIXd1urWzlXfcjNqZo
NxYFSv9QyP9ZoG0DhyLffqmvEzuWpyWONCwfwPgftczOYee3+fCAILt5AZpW3YS1M0RddeNZ+LsM
s2y9v3IntjFmuzF8oH+l0DPNyasPFgRpZDEcA4eTgpfAZQQ/oBB4LLlkcmfksQ5UYo8W8GAf23b5
b2SfFNuIvt3J9YFexvvtImx7ZUu6/P9PxVxthL30IO+TzBTkx0h1nYtvddlaG+cI2w8mtAgzyERX
6eyLiseidJE/u065ZBOHTV61dZO89j+w+vVDKb/zt1nGemyZu3tgAfckBLHH4EMv81eSI4Su5TWZ
C+Rg9sFk/oXWCvHksE8uRROG6lG6r5v+8gWNAIN0QbrO4+RJlRndVmxt05yRctBQitSAiS2TMPl3
tmJFSUr9t7ns+uvLeYSJ8zAW6Lr1bDfA0082Wap5j15vQRLquys/xKxvuqurV7nYMqmTre3ab20k
gtC8DiCAbJ3lr2/V7VjZ2m7jtmM736djo/yjQ6iDMYwxUwbODiBAfpG6vHlc8YRl/LJ//fFzqRW7
SBnU36aRcgvXJ2/+FkC0v8rjGqGkC2h6uQdh1yG5IU/Kv2/K0etQBSinubhlevhMBQlgimxLuE+c
ECF4yN5tx7YGlB1SbP2kOvg/Bq3Or+uvX57kleyxvTPrfGZ9mKXV0/OO/Ml/3zvZWnvJ5ue6HLSe
9bden//A56MUjcRGa79rM1KzMq5sswc59t/ati6yd51ny+ZWyP3YqrIlx/3Ps/62nJHe0vHTn/q3
tk9n/fSXgmXAx2iu7kIYfcsrjoczuYpqXteq8sJLQSgFciY0IhbvS5htK7a2OcMTFPodfarWYHPt
JMOtnHzr+tse2fTNAIQQKfj1iZaXZXvjP71U2wu0vWjSth0mR/zPtk+H/dvp19d1zhdyfxGD9hsP
Lg5tTGuXubB8uLZiXclu9d9iFf/W/VPbup5YTrv+BTnPpz7rXxgS715Thr/Vzgv3MjTIGlS2tm+0
jCFbVba2CdnW+VPbp6r083sEA/ofWo0kQlLYEPl4Ocm9M72VR3jdlFapz4SyWVZnVXbSveJtG94B
U0Eb3+rKvNDIpS4jP3OhgIiSlVnuGjryA6ud9zI8EP1HkrVBGfgfuto6aNgqMQQZXYpyhoSJ+NtB
7qQU23ArVXkUHFn0b322x2Br+/QIbacZgyYlZOHC9BrU2Tx0jp7Oe1n/JgAMCBcl43vQDtFpfePl
omzFOqxudblc/7MqO7ZXV6oBgZR/hm+pfzqDtM1ZAnZCS3iNtsF+nViv++X+bEc2eJWweMuuFoER
Y4mQ/LZy3LrJsVLIxGCrytanfjKIbm2//eOy59Mhg1cpx9l4ABX4XEOlwDVAehApNzSQHMuHq8QR
r32TocvPkiy7yJUpkz7PLrPq7JrMsS5yh7c7ur77vwUzf5sqbF1lS25+VPRE9NZOa5ArdxA9MeII
mRQdrexh9krSMai5aNOjvKJrnFKegHHW4+YPeZH/iWr9H2Pntdy6rmXRL2IVA5helbMlZ/uFtSNz
zvz6HoTPudp3V3dVv7BIAKJkWiKBtdYcs1L9NdbZpE5qkoNZlu5jEMGoxBGtyU1Vk61c3I8901fg
nwXmopi5w/ZkYkDGDfke+TB1zd8K3TtKzbZJAiBUYdfIqyr/L1WKlEkv8+ciQmci9eT6/A+eGqA7
zVc886/LLy/qH/+ir6Xr11WXaxa5+/UzD0lOTq4Y1/Iqy7e9b+QHuB/KC/tX29eqTvb8Lea8j5Td
9z9JDwJ9aWGtt8DGEKs4P/Ne2zwatgYgwLWOYpZDpGcASPM9PpP0mjq5M8MG0zP3ui5lnnoc491U
+U+hlm61+RxqXKXnwq+ahRw1temwU6ZCrNQupUiv7/NFHfJTlxs3dcTScinw1KgpOiWxs1HDwMzW
IIMwXGZlvyYqSdXwaO9r3a8f0GSRawYai/A8tXEvitRT4g3Pc0X7ow8G9hH9TbWCGjdA5eBQtqUA
j9KY9EQ1QIGIrDJ5jFwbsqBoz2MEC8GmbGGjk9vfuqY3XZOy/oHecdcJrXgdMoGrVuJ9ZgVT8gof
+IPnq1SKp/Vz507mN5doPZldzyfhoDXQcfp+4ddV9VZN1PSyJC9edDWxlhB1KK8KwXap+WwLIAgl
T5lZwm9SVVBGEUmmuqCOGyPG8jLMPYSSMBPocRQIYm1b51Zxmca4vMg9uUnz3IZ7lmWAhQnCm3nk
r4oS/JA39h+C5Nm2UWeUX6qWBnYkkDhWcwB44Xis3KI8gnqtIvg0PIxEVQiGqybNqQlym571cJ07
Byo1SK+5BNsbqF9jN4bXft4gdAmvnhp/gtVU9rKpSDHphrsIlSsHfGaYZGts/1pDw76qZEKviaJp
y3EYfFYQdESWS2lVYnEtMyxF8ZBdjH3fXrS4dR+meVOllO1ZfLdQVzPi3hHoabLUChtXtJ7sjBgx
mxsGHS6M92uMw+nydUQ1B+Rfm+/c/fVlaLoPUGbCZRk0C7inxtrWTLEaxzqD8UYxfW5o4mDZlDpT
1qqtdEuPmwVW8GAwcAAv3KA4lUjtTvW8uR/y/dzGOTHUHrSRhTat0A/ZJBJjqQlDO8hNPvr/NuZd
qSxHF5W7GyQEm4EaPHceBaOONXQfcZ+9G6TSqQtH7s9vS6BnpjKRaoW8hBLTTb9Id74FWax/jHVM
tQJAnGd/SCm7hoP1MGnkks0xNo+lk3UHvYuaXZJE+YV/gYbkv1Ef60Hhy5Um4qwa3XMFNejshPFD
b5U10leleow6Ekc2sMe1PJQdpEJfwK9n62pYdBh3LMZ5eKQlmPJF1HLNryODTZOtILvlnrH648Vm
9mknkzjKU1W10C62G+wQh+HUmYJF2/DAKVf3T9D48e8gmOKv81bG1DzUbbPOVLA2Sw+L5c5PnzAq
nAja5zVrZUscEVrUj2jPuwuh4708wmi3ecS0DjFUOgBrmkfINtso/n5R7DyrDjwuXAMp1Eb2Q8Ri
3lVQ0J3gp3WnqiesXCTQTmSHDcliDwYzppqNS6ELpdkC29SW8lBenjRR50eVTU3YfH2sYaDQpZwn
etHWGn5//TlJnHlbK6/QnM3XD+o0FXnp6OJPz3dm6AXkFLkrN6U/oXC/H8tv29CAkPyjUXbLnhZx
x6p/oHCGCjy/X1DXhaVCUXJT0qv3qvKDXWf1Poz3oPwsio3sj/qg2iQ61KZyUmwC1oqDWzjxwH3t
h/6pnTd9DPfEMbztHx1dl2An8+p7VrRGwhAdiyHFw3DeyD3ZJlhlY9lgQVSLtLDGb/D/GChf8jX6
/up2wBzw//OSxOmpr1C17d+nadocyO1tuBQq0cDlX59OjpZvMuaFXp+SZtZRkHYUZoMCFiLlOZw3
GYCJszwcPQ9iYej1iNfViOD63F2okMsX90FyDwe9Iw++ljwyL44coipBUbp4YoyKcrBfTUrxIUvJ
3r9eKg/lGzdQR3c2IPCvl8p3++MVqS7WbUGBxt8d86caiwix423KrfcEe1IqlyYnOTZjmRydIaTg
RIO82abkGVWyFes4D7QntQj6k6NX37NAU596K1ef9KC6tNxgL+SmUboAHeTp1xnwv+yq0Y8WpSWv
TsqpSOYU5wSawWtYKm/okf0H2SkK/+zlkXWVfVQKrxMEdY/ZPHKoXuNeE8+aF+YvWryXQ3jmpE9q
XSO/vARVMp46X0vOw7wB7qf3CxFX7Fr1tOCeTTXefCjHIDQlkeM5v9S4x73UIXaJcil5Td0KjrZm
NEt5aHR1vzNwTV0VwoSIv7DMtnvExgp0kTno6xBB5WvdYYugotfbzvrKV0rBipWVemI3YJl5Lazh
mRKa9sMsvk1O7byZitMc0iIEnWTp7Uc9UUih2mZ2BaIDSzfofvu21XxQsqWvpggXcav2njWKz2DY
Nj31nuxFQbOesIZFL/xvE7LIfzr/atNNm6rYdDoVvVut8WsrIMzZ+XOqmNahTtoR5naXP+soph+x
fl/IToUytmcqMN5Q8qpn2WR5NfkFpy+28nCAJrHX3DFeysMqcsR1Iksnj+QZ2149q7DedBTRR3+c
qEvIzcA4VrBikEVXHhQ2KzsTdI/aFbV4YD1By65Lr7cPsqdrPHcttN7ke4fbyeRx5wEYE752atkt
0fiEB3loh6pFmULYHeWhhRERPpC6d5KHkzJ+c3jmX+TR2KVX7tfZ1Yio7/EGfxeEvXJL0kY9hx4y
4sDDrqrPyiuFPmuwE92tcJuXOGrUI8UK/U3XG34qEVT5MnZOcoBsh4u4KZQqvcgmuRFQjkILAUPV
6hiu5rjHppZ/k8Mj5GjXTNzqOt84rVNiWFitwZgXR2u082PYIpabYcHFUVHZ1G3pgJlVx1XkdkDH
rbB+CDQbK/DRfIYQlnyoZumu4WYWO3mIRoeSej1/LcQAktLoqCWYh2nd6C1g+lFVkw24K6sNheJl
8kEVdbpFjm9vdHIfH5ZpHDNHMZ9EkNrnIjYpsJiHNaP6a6Racs+jTTszrdNwI2LPmTeTlnhLIng1
9bv/tt2HyD1TaX6Vna5t/7fX6w0FMK0VPVTDVF8GpaRcOndA31HVJXgS/cpU70UMvfVa2wN8oEzP
T2lgWJCNy4SKuH5660rnJocORnKqQsN9r+pMXTlVZJ6TwsWApaqgpcCFfUGO9EMBfrWO8qVD2dBJ
LfhROUP0rdUoEDMNp35wResfFMuOt2ESqE9QVaqFPL09vauFW/9oyRtRRiQiOIyjsSNmW0DdLcyb
a8Ec5+duA7bUskWcVjlkXBhVp4J76skqglXn6dGhAk7+T8fXGNld3FvRkVD8DMZ/pU6+Gq1kf0Dd
40meLbIdGq0SOWFpi/3XoezWXS0eNvy0w6+RvqbfTBGbW9Xq0W7fT2Ha4mhRXn6wA1NZJ1quY0vV
2zuTet89Xjf1STOEvbHidLyO+LisukatX/g1qpT+OPYnc+cbbB7ld+0+O33MlHTIzc3tyWpy8QNN
IrBIwX2ebx8/2jS2Ean407oqy+oS6U21E0bZH0KnMXH39QpsCVobPhbFqtz4UGbqBVgsr/M+In94
iUOh/FKotPx6ozTTQMXl5s8x6b8FimK/a1adQjvWpqfAgg3OFMV/QELtbNMZKq4qXnLsksjcEg5I
HhykQNQ41ybxM25kljcFH9yAPxEfKj91Hx9kqpOYYTMJj31H/EohI+tt9+xjzVE3j11LzTKc4vrZ
bVgTtl2pPVC30VKeg8MSuit7RXDN83a6buBBNdgz0kBNcIvT2vQo92y7IgUIAuHcxmBd8K951Oze
fc4S910bI+UsOtflGoDvrYKkOsjD1oA8l9lRu9ejDjCVxrxs3xaUuuW14774CNIXZR+o564svJew
mj5009cv8miaK8Bt3XyQQ13NPoaa6V3lUdD52yYpkkeR696LN5FLzM36qTBs+8XbDl5qf0Q8KrfN
oDZbu+n9z1zfVn1lfRZUZGGZU1a73u/zd2zulp0ZOo+sI0+YPOSXylOA5/uIN9ou0BZfbXNHmJNx
xll3VrIMW2BHIz8iwGtGaPySdocmMLXA9tuX+4DaqIxVabXmpsdS8NLOG74Y46rGG3klD2UHCdv8
Uk+4bWFZfaTYiXf225LqBgxHF8Tu8osxbyxQvEdHMc6ZXU6PRAHe2yIcP8dwLvRo0HPAgQK5l+jv
0dSPn0MVmsthbg/n9v8e74Bcuo/3HI/zUJ62rH0H4Nu/57+3/1/n/+/x8n31ske57Yq1yMxo2bNg
vxX9WN10W+hba24Dl1HdZEfG4verTQ4BFFnfirntr9fy5ARnpbjbSOeZKDfmrLZ0y1rd8M1I/2lT
sY92M7G5D5OdQ+S6i6pCb+AXD0ramAgm0XwNWtX7a5vf+qqDY7NKBy1/kJtB8P/Ku1d9odXlWg9i
9eSXCPG4SckDCO3qqZk38tAyFET3X8dpuepYrsF6/LdXtt8P5StkG2y7YxZS0HZv+jrT/TjhpjcN
zkPB5frWYf8Bkcz9iNEz8aUqsr3roSXVB/txtDr3mwGAjmih2z+YjoPhaAxvJU/UkOwramKEx/u6
UDaG7k5vEBn6bctZJfD0FVnWXr5HkFLO15WNecYJ2714rUaiaz435hUPOlfthboRE9cBw9jodTMc
9CqA2T0b7khHnS9zHTPIEeey+JIdctPB6l47FFmhRO/svUhEAVyn8W6pHSs3ANHtSt+52IjF0wTT
xYAdA4TcFgumIOhioqHaKmXabVn8gcU3fpei+QQx0r+FEU7wcdt0D2HdaTs1atK9NyTiEvg6nhhK
Mb0mQfKbosP0Ny8OsIM/KEJAx8L694afzNYYWv9S5nV9y+eNoTI9DHJwifMAQ5+lSDUlG2ZTXLQE
XTzIZHXdu3l7kePlMAye1phGjhigAaeJZ092Subxku3imw+sA1+1OrkCHcIgwsQYzWjVYYMPWnUx
/TbelkhrznGKqMIYxHSyHSqLUcdbRzvtw30OyvjoitDcE/bID+449Ye0HIa9oobFMTVyjH28LjzF
tQfiqbedU1yMeL1WBEnCNvY2UdOoODCo1cZx8wGhK9BlAFDdlfxEsU4iu7150J7gBlM7yB2HaqCy
656mFqsfzJ2H59AEj9yKRdcGBKX8XH2pyUEvg0E1XgfHgeUN9/QN75luUYbjcPbwoQJBnSWrcgxC
SFjw43g2Ifjwkul7XDtrDz+yd7LXNVybcNbaT+ETtaS/Q0udviux8Z3AL/Jy0ydQ7jv6Jm14OHu9
2HbzGZwI/w7qwAosHgYWVNYIpJMSk+85dYl6K7651BqwBEz7I2zU4VphpD7T+Cega9XZNccWFDK/
AFZGxS6tNUAywPuGSwSthUn5sMuEEj57imtfbA01rTSCD0SH5M70+l2X9OO7sFg7aZr/7OT8UrQx
y8EGqMN7SAHg2i/6bidfpUfxvjJ67ZDZWr8ilpgfUARFLFXnymDTxZDDaxZfTWIEiCiHyL0/Gq25
Rzb+3XMfPqSST8gb3M8j28rSQYdGAm+Z4hh4MYsGK8dGaV9bDCwPg6em4Cu4JCm8beKWPUqP+RCi
nbsemxyfy/lQFyOiJWHme3noJZW2QJ0YLTB5QCRn2SwK5o2eBfg9FWIsjoMblzhYsCc39zFyT7bh
NM7oWqdEqc+oxvp/vG4CGFUgUP+vc8vDP97axkdgz0xo8Ufb/SXy/YewmA5p8l6PQfDMPddb5JFt
7nUPbUWXGU+qa3tbow+U5ZTxb7bdPLpaZb6TR/JFwnCfmjZ1z6ap7EAXTRe3rZEUNlnz1g12uTB6
2//W+MozgiL3p9C0TeZwO4ADvvS1TA8ZAJS3TaPfBDMeoINE38uwinjs1M37bHe/jM22OBPnPqpA
3M8IBcpzppXBBpzptIiFWp7vHbKXCdY/4wSWPHljL9X2lRIZnJvnM8iXyIH3w84a7IXdV+Qs//Mm
f51aGWL0Qrr3mlCjCjBzfpP7CeRh0qs7kl/RYeX0in1qBx8DIqxDcXxRugAJiW5fBSTHa2LNd18t
p8JABM5XG0pfLJUSZ2cTKjjbKsYlkQrq/+twbsOpuz+H80a2UYKprfFFIwsy99475DjZVlZquhE9
rgDysLGMbB2ChVm10Uh4v6y+hwgX3FytPjR/RP7WFeOrXbBor8bae8qmrFtRKtbd9DaChmkP6YNj
AFWJgLidR7PrdzlVtRAcQ2r2sa3am4kLE2S+i/e2Gl6yRC03KWvdqwprl4gB0evErBQC63n6wqcL
lsS8nbfYgoBiTkJ84in67tWJ9aMwvYNKINOHhIOuKa5iptIvedFY4PsIMpDQaH8Po3vysiz/YdTR
N0UQpeZuSQE9VUOm2eGGJUAtmCA90yntX7yqr2Gas4CQvYMdFMcgRQooezMsPE9eN9UL2RslQYrn
JUw52Ts2VnKpFPEZz2ci45E9JFX5JPsi4RBzArTEnDx8KBpVuUQ4CbHvm1P4IPfkRk39j0lXy/29
Se7hhhqsInx8vl5171Xt1N5GJKIWss2uA3CTTo3uFDjo8j7u/j5qn55rkVsHb9IZO0W4UqFEehpi
tyBF5JE80RLt6DqtdlTRUaFZD7VtMoGKkR1yMzhQg5bKPKZSlLHc3F+jecqPYiog2/3nNH8MMe0I
DZk8+f1sHTYdy84ei9XXeWW3l0S8xR8jJ0tRlthhiZVhuQjB5tMrfYVEEAXrHy+UHV9vKT9gkKre
xhXi9avNkJ/g/uajG/MV9OxW3ddBs/pf/6b76H/Oq/1MfbgNX59hvgpy748PO3+4r88ke77etC3S
hwiwK1Lxrdk46jGfh8kBnqgI88hd2SM3o7z8clc4LeiG/rtLRuistP2G2QZ2akN9ruOwXFYYWPgh
UjO/zr6ZeT3C0KOmsVP3VuBNW9ttf1GWO64SwIpq+KPTY6wjhYUfhQsfzO3bfZA0P6vUczfMmY4O
CNOw1MOVZo0zytb9YSlYZEftQqm4kQOaFeDwHZcYY427lVPFr6wzd4jwXkTduYuOnx1cj/G58kqK
i9sXzR84GTI/iNjxpVPrkx2hvyypeiKgs06IbuVC/xbk/Ukh6znmWCKOIBiKOeGXKyQdYvS+O3TE
LFPd+Bgq2q1qYuWqRix5C/yMrqV3FMxFsJebm/qhQyaVxOevNg0Tl8WU9+n+/iqfSN4qrUAu4Zuq
XGUHGrRvzYTiqmw6pJzTU10+1Ynorz0TocauYKFnLMn7iZIR4GURH8R/UQpMVnDIwfagbG3IDs2w
GJCaCpd6QzO5dNqAA9i8GRPvVvXo+NP8aPu9SdU/m5xo8RKN2bDRc1hjsi2DwLCdcFkjYPpvWzsx
kQBpqm9LXPRyx/Qe0nkDjsIt7PLaWOCakgYuzsAc5jrNmzAxip0z2uNCHnIHMa4RNAoEQ/VX0729
tsRbaDbGQTY5SqnDJRsm7ELrfC3b5MbQPZ00EcxGOeSPDoh5xlh/vbFsNvWc/O6YZ3v5xrLNC/qF
5TbGqhkrMtbzh5SdYaxmR9MCQDg3mYTVL7atrHo/iG55sc4RBF8bTQtv5Mx/D2Hp7XvNOAMiT04D
ZlVXuXEmWP9grczNvS0ZuwwTN8j8sapECpJGz8Dzuj3EZmxeCfabX69tQ2s95R7uR0FT46LlsGjz
EjyGJrNwtl/HOCSVmypPxJI6X/qDwtSP8+Q5qp2HyWV20E0luaKyFVfXjZUHMzz684ERRv9sBrP6
aIlaHkaRzMtC9D64/1GYcR83xFCOkolbrzyRreYW3hXhFcO79lLk4+rrGzUVoU+tcbOAilw/5FXq
3wRBspse5U+F5w9HOUxumJLpC2yBip08lGM1KOsrs6RyXL5KtqGoSJAkxGfWcMPSVX33mmSGe4XL
PR0Mo/30vQpKyNyu22mHk1S08CIH5b8cBgFzT+Y+OMsRzPyuaqgZx3Di+5ePYbNTfNe6Iha1rziI
lWstcPAyGCb7Kju0BrinWpCckYeyA2CKuJQJE0acNxTIsUFDKtkwll3I/TfuzNN9bEDsFDOz2t4m
ehltnJGKCXCWwa1ADbHCniVeGzZktKXdlN7GcA3I4fBbbqCew5toarShRkz8YCAe6hgJpkKzl4nc
MHeZcMvCzVOfBmYbhY8dnoJZiDeT+jzAw//szYfw9d6yBi8/vDVc6u9maxUPc+iD3MOuOSV/fWhm
lVA7lzDKPbnpZaHkvGFRS+GkbARd225dnYz3EAF8ycfn4Kvwaq7zVpl2V++qPhFmaVjFzsKH+4Y5
MlIHeZxK1UMn0jcxC4/aWUlTzR8BbyKUR5bUH5klYDdokAQF4O4e5EYvm2HC4Kia+Rv/2dUT90cY
6zAw6gzso+zuugmFqNyNwM6A/I8j0hyA80naQdn7umLOiAVJDGckcixSiPIqfnUDeznOUZkt7BPs
DlCYIV8Qa2U0FCR27a+xFT89aBFJXm4H7L9Wpvbk4+t4yNvu3eayHkPswDaNJj6DUbjrYa6qjTlN
7h6546Rr+ffer7bck/8BcljBWvhcKwWXtKPa6qsq9sWuwajtYBl5sbdYJMRlVC0Utd32wnpJ+KtN
c0Chj6hD5T/MV0CrmJM7AOknxVxFFSLmWZSWzRXX9vzPknsp0IZ1CRaE526nHWrIFn5pkegyCkh8
cTKc/rgwSJS5bpZbg1C0taWipB7xfgJuZWD+EGmgrA3zlPfVcKgDq//aGCIcDp4+X7l0/Ew1vTwg
+S0PblYCHZe7meN22lruSutVuSc3se2VVDu50DDm2vl8tmMpjBKBDpOO//WLVbh2tg9TQACzRnT+
M+VG/sH3wzY1IMto+GZ6s4ZpmmsU5eXIpeZU7jYTAa8stcfV/T8jv6f3Q7nnaj32Vgh4uXnncALZ
GHPZ331jtiLYtsI8xnPtvfweyE04H/akODZTWJ9kU+GZmDv4DrMRaWvQSUcDS+n4/3Z5/phodYX7
qJGhAZtVY1+7dqv3+xjIFyJ5runMhygFNgZyIw+jEAqxFiq/K6aU/RFjyGYx1XaHK4oSDUfbyVcG
Nl1NPowLP8VaN8CfeqU6JasYXfW2xH5+usnwrBUzWJf5CL6xOYZzSOlHUudrPe3QjcbnNC+DBYwy
EqVTEZwsamHOvtcuybfXi35ML6nGIyJzS3PlQlk9qmWz5JZRkEInsliU7R7cwLy0ndQb6nt9N/U4
CFkOnrT2W1M12UaQhKGKve3wYqn9TdhgRCmyhdKl5EcoE1zxwOWmET0IXbOWozYqa09psIXp9A3s
f/B004shkn1WFMTvsCQKa/FR9iWehWOyAb8Urk2EfnnTngK/Uhc8HFEmB3m+qhFkBO0J8Cv1JBEp
XUUl9epHBFXQUi2BsoWbvpw9ohuDKlxCFCSnl1Oh9/gbO/WqAFFRO8Qau+F3bXNhnM7FKoXXT517
8sc4WoYYbHlZpMI1xaI01AhXdyrgWyOCjo9pZtn9jjwU2SqVVMthMp2tB+tGKZpdowdcBDh0obC4
0iJAK173grqY/tV15tAlRpDMx+qfNo/u+d6iabBjbGufxVtDGRECK9T7t72yZUYxLck/fjJ5DtbO
iH6/UKwYNhFlOs7E3FOgzXHAo1G+yR/uZ+64i53bAAJpR8ZTPVFMi3uGgwODmvGPLlDpoplvfYDB
ju+oeG21AuYUqqdA+d14eMtUw3n+BumR1ZyTYPpl0rnMah6UJYtsxfYuud7+KFPoSDo/0aXWd5g1
jT35xsDGMUeNxIqA6CmPaxxwLXRiKLhXCeEEQyAKn2I1WVrNjBSBtbwY9ObN43mxgvK6wJcZf9CU
FI7De1mlG8KEmLolVTkjRC/z3JbKJvVr7zZCXJ9K53uR4Krnq/63sVM2jcNCsNe61TwB7CwjOFIr
tzHd4KcCh3WRD3gTa8P07pYELAhAasovG4tEuEZGuDc0InlupN4gLjhLY0xWXtA9j5qzwQiX8pGA
UixFqGRbWSEp8Y+41NrNVA7tagySYqM4r4GSZQszSr11lWTEZ7psY1pKfpoCTtg3RAZDTXvwh6gB
TTnuW/UbK/9g6Y52t26rpzrGqrXCr4t4/tpyiw+t6cCzAEhyDEyPm+6VilwD2FEULHHxTBfMBrXl
BH914WKYumjGIV1EdrAzhaIuOpBdViReAYmVgiJJMF8J86NSXWUR7isOxFBVa3ea4Zv0jW++233z
/LIC6pT/jKb3SY+BryXBD4pz01Wtv2Ch+NJRL0nWBVpqf3RBps65jWZonRWxtmFsbUJmFAFbnv6b
8A0IE+sj6s1LPpC0T9yT0BmWav3ZUJn9c0+P1h2uw01Rn7ypxUA2G7fY81q4y2bBbvyOczbx6uc4
az+1FkN5tRmvImLm304zrjcnEIg1Ook+wR06AzLZUjMM2NDnO7Gs8hYgWPSt4yItqgJTYMVQ9sXA
JCsQWrlstlx7dZXYBPyxFDgaxaZKTe+Gt2GzJrUTLYfSfrGGdGVkLTcCBQxtkrzjcZ+sNJeEd101
4aKu0zfqRRE5NqyhhzjEL4nqTavCSHj2iaUyeljXSvIKzP8GOs1Z1G+dBYGuDGN09/3eCfWfuRL/
TEP9R10amAVWkPlV1lBEuLdZ344bJyVZEGrUsjsJdUTB6L9rREGHFNhfP+ZPalReyjlQlY1zIvaX
UdtYL/R84IBS2boTC7h31XpQrFnuXDx0QbQIc4toyVyoW/rDPtd4KKTUCFnA+2C9cNe0/GWk7as0
fLApxFgUSX5J4/x3atj7srS+1SELr0FcAydJV0JNdhSqEA/yGvxaeg9dvdMfGtzMfFDVq5IK9HVr
RBB5+i5eWQpu9LrSjAvFzIaVZyg/HMhGgddRiB4aa4GplN7Y1nYcqmds3khDp2JLFGBrTkQyg+wl
G9SNwNV74wQW9cPUrIQmXzMlf3fVPDp0Sz9wZobYY2cE0MaT13FqkhX8meegmn7kg/Wm5+Ots5Z6
apUbyx/OE2jO2II8V+M/qVnWOQdj7eQ1nMFcJ6Mm6n3seZRpW9s+VFZOiNf9xxgWn66fPFtFexos
ahrV/jVokl1NDU488J2ImnoDkg00TXcKAAdS0AYYrUrMVVywAleqlVHx+4Qqbya7ss57grgjzDj4
0EAD8K7wzc+xGT7xpk4XdqK81A4gmybUP+o0/tGD0zPK4QN92S/KdqmLNbZTF+5bkT6PyMiXiZo/
Fi3w8hAOUxdTUc31eBKYiG1z0gDU/BnEjuppSwISmFq999v2hqcRHoIO8fG+sX/VogZNwRMWj22s
3jMB8heA8kIRPZaXaga2KTnpTXaLQfMstKk318J1t4Pl7j/SGkAftKF9PpgNvP2YYvmR8ogAH03c
2I+YYuQXdMOU8Nlg03V+kYVHZIeocGP+UNPmFKv9e8uHYun3FlKEAekzeXUr5cid74nismLRtjaX
3r9oONPnpr5ton435N6m3tV9tqm5LNwkWPmTOxwW5PZC5v89KGC7uIREqXYNfmpqjbHY4J7iHNZn
a8TkU7JNH/Lr7R3vV5JgoRxTn5YN1ZvVNifdba6tkyzxc7gVjf9ppqwbkZBh3dAnHzaaevikebck
NYPLg8D6c+K7QUYAbHzGtKHSemY0w9oxVAqM261gnbF3WS3n6QXr0Yp5QKgSq+Ln0r5ZDUHlKXGG
BRyehyQa6kVpQwRUBQVHRuo/51byq2iGapE2Sb8q3RbHSESHVaDuO9V9tA0mkWMAOTvzu6NRM8su
Wu+zbfjdTa2+sYB523V3NojeQU6JVyDuLCUhG1p6oESpnQK5+waDkEInnxCaQeyw6gwuss1lxPJk
4oaupatWt10E/46z6KI+XaVPdQojqosVdaMbMBvqKnzEAL7xYNvzgGMmeXN/qkPbnjRAZKzGzJ3j
Nc+KGMFuuu2naCCNj0pI3Uv7WdXuxu9AitYhHsVu7K4SQgQVCY6EwvhVpir8eJiElSJalj4RgVZV
UyLW8S6dOmePyeSbHQLv4QnedsVPrWFuPPb8PHP4OlF4EkqOw1wPQzHi61KGjxq3nxXqJKqa8O+Z
wvLkh/lvTEaDhdBa0krGi1c7GJVk3zXIdc5UoZLQcATzQgd/zuzc+uXRYrLoN9mlc0ka4i8C6uqM
gOiVufarQ9JiafqzV4Q+/BhNVgCx0w0Xx+VRY42r2Glnh0Ge5hYGUlENR7V8i/WSX0e/tKpJfTC7
dGAynsQL4TAHsxLqNvzwd0c8uzma+UzIMgd4b0P/Yub9WtPNgYkVphmhDdvBaq9KPxT7UImvhs+E
HE/aTDezrUFkqiynnglt0G0RaRu1la4ICL1Ygf8dvhXs1JiavUAr+QXwpVF+E/T7Fubx3rOMAWfg
hmzlJS3AmIG4F4uEatvdZPrVqoaI6fbRMprMc9W61Ka2v0zlgNXyKcSYNSMIDfCR2ru4WCNlvEad
EBs1Kz+ALBzabIL4nM+I5s9SYFw9uBpi/Tx4KYTNTIgaKIcgwaJUfeadeQhmkhL0zNlStGRiDWn3
y8hC3GONqELMb1ELArLrRzzbLX0jjPFZV61TGfELDLjCscBUgqzkL9P2/oeu81pulGnX9hFRRQ67
QihYyWlsj3coe+whN00OR78umPf7Zq33r39HZVALWRI0Tz936rd5i+NwEcSavU/s8X0e72DO/Mhh
pG7IBamCQuN7Ikr8ihID2sjMet1Gq9ROSwveelVw5lu4bT7uIW96c1K0nU3g0cazlCezNHc9BrfL
JFVu8EFFCjVBoN4v7nKkf2RMbIpxwjrwZx8bn7qtTLtQ7zFLRkKKoyHL0zzH3o6K0PI4+0sF7QCF
CbGJMfoVavw2ifFIyozfht2KjT3S7rdwTWLepIVoYS+oqw+Jq+q4yjnbjJTTjeJxljiW/kHD5ZsM
ZXnqM1BrHeB+Iqoo07VHDPuKLVQZBJSGtlWz0lpeECT0iLe6DrDvZnvTwpdWG8eDo/UudUAqfazm
GtxT2rdUq7Cjbk9KwtlW1uamyeWPNBfIkew7jDG3c0n9PLQeqb40KTZ2Hu8HEsdx7ZyvNhR2aX5N
mvdLFnO6hcgmOU27B0cMP51m+IWT6GGeJt/WtfdyTCzckgcsehFfhGNt4U8yCB8cRJXmU585D13j
IstIi0vvdgAolQqQ7f1MrZZE+8J4DtvHzlSx6sZDlAQxEndUJ9yOsbjklnk2NZtLN2rJcwLHqFXn
Jll19KUYtnGi3hM48kPvScX0OrGL4ukxDq0eLqDzAKBCgEsa4tk8v7neo2srkET0xYuvaEe/bVMK
bApM7OuibaqX2wkXW2LON33dgTfEe0WKi8h/YJvnAXaGB85Jv5axEYypxkqs1xiqJyJQdNvw3bsm
wrCTph/cBbLBvQ7OiXCCoVLflDwHaun0fTjiuTeGhOHl2KBVTudHffsrrqDeW8aR+qIROQXG4Gws
qkpWX8NNzY5U0hauwzkpVYnna2Vv8zbkIeSe4odwc0VlaL7rpl+TE7/F4JTT1BW+0uMNmHr6dHSm
19JM8iDU97kJIC3QoaJBjQKbHJjS7N4yES0dalb+Ycqv5tm1zw0BrKTW6LSSV6fsU0Skk539GEfu
3hap3js5UHL0dgtM2AAPx4REe46Hh/KXDMnIyGJ5baN4ZxAksvOm8SQz/TNXEOzGKc7vi99Q1f6C
kfQDQLzcKXBUNhVXfOApDmtDj0tpGJqrmHYeLsDTRLsdPle1DbMId7YSWWCFEiEH1UobtH95SC8k
Sb7KMD+rjoKpeSpJFgotoKekOcQYbGwgLTmbutS/BgPbqfyHZjtiH5Xau6MpB2ce6Z94sHkM+VWW
WJ3i1/2F38wHFfWwq/T4OmM5jLNvlvmkweJCMN/qmAjX+5G7KZcigkPxASUG6nf/m3zLa+gRsZww
R2kEnRe98+Jp42mqMSPBZ44seaO+9bX5IfixsER5SDJP3ytL5HIsp3Nuqbi+J6LbJQnrNJXaX8rh
hWsUGgik+mU6tIM6mva8DhS8izC+jY/ECv3INF3ZkoC1f0FIGm6GKoQ99OWNr5VrvNLbfnaKjmoT
Yqo1wzgjuhrpxCnPPJapTFGhQcHLtQnJll5vVUOv+ana+nulwaUq4EzQsH0s+fI2YjAelDyjZWga
bz24pRYN/Zb0n8VPxYvOsWU+R7N90HIKdDMilI/ZiQoApz3WsK6Od2vVGRCNcRKmYXXvxdGD/Gbi
DUF+BpSVY9w/5CYrNbtGT5MOxKKY6ltcE9Qw6SV5UMMzBqT5Dg7Xfer0Z2AFhH5KfjXzqN2yCDwP
i3PrZDxpH5FwP5yueWlUTszMeiH74km3xdaMyCkkAhgXcIJkp7um5mpB1gVD/NAY6lvXWp+K09NX
hunWGGTXpSrNmJT7vzMnBoqJ/lh116zCB5wJABrcYt6s/QyXxaurROcZp0Istc+Zbs807ppfshp3
laO85EQSb5zYGPyhpPBWLdgMIWcLVUwnSg+puKluLDO/K8P2U5hIKOJuxpQS+lPdPTm5eTIKu/F1
paOmEtDvVQyqx1RRtuaSz9t5WoAUnCj6tPwVF/EB44q7Ool3amZ9xW5Nn6oGBSRJlSjFZK9P8prZ
BIrWVX6UPZGpnSoDWOEfmdZAF9VJ6LaSIM0AntMW/lsoMA62Av6FUxffnERAEh7OQtHwd7K1eIPo
MRyMx7BFQhGGv2ehPOtECY12GT8r2TueicKadV+JVNhYg36d8B7bGq32y+nao+4lT+UAso4C8KsN
ly87zt8nrX/NBLpq0hZwvyr5zMlwnbLhUqbQ88LogxLig2DVeOOU/c6S03snF12eyo1cKTwYgXOJ
97gO247afOlUjntQvHhrTLRm1UQnAF6nmxC/exaJFFkjzkVOnFJpPRbuYIKgKz/naDirFRbSnrjo
TOGm4+7bsnT9YsDkTrRBMiRvSV6b/u/Kkr8sI/8MpYRrqZcPBW6NrVMwudg1aUtWiz3eaRZDEJIf
D8sJrbYmT+iMnnSlh5yO8heVxWEasCWMyQZNU5WmXid6zkY457NpbFUwVTy4IrQgYvBVv53HlKTE
JNvNkXNCQflhm9V7Ps+3Hp8vYDX7whXyame4tSnd1hMlHEw32ut16jtDB+FYIS0qna+Il+5wrZ33
lWUEFvYG3H808ihz39W5uvpZ7Q9kOuCiDw18dDtM1vlQ0vAeR4fmjUM/ZWNQ0XEWi4uRv3RmtiVA
9b6O27e4BwJfTsF5ImIKYom6i2xOFPQT1zkP93TE30KnvdK5vYUY5bNKQIeWV1pACtEpN4unNtZ/
FqNtstCLKWvRU7keLk9my41RJE8rVSBSacrQPJYHVmNPhGq/yTb9xer3GRVoe8Q2n0zlOdyie3mz
5LmW4U/KA/gYMSVKSKP+rADk1BphK91kZYFb6AdYRrT10smgZKgi8iGVc+lI5cpa83Us6O3OnbMj
L1tsS8seWNOP3q6YsaKZzTw7iPoiSgWAgAMEbqb8Yt27mdBCmEnoHsZZQTdZYFlJSFY0utFdnwws
GnFOANtXfJlaxBZP1n5qCu1OyUGwKpQIIBEOCzU3VpFnaPtp8qoj8rhkU09kMI2aUTwqU4NpvJM1
+3Xzzz5s6FOuyyYPtw4SDoz4pc69qiVs3ClKsgyW9KfxzTUTzLgJsLCdcfIrbzqWDpJ0RE7vNn1k
zYR/6hidcuDz7GaNQrUzQzp9mNiztHmZ87rZ91To9cA9rK9pQCbtE/nCH12bL8ou7j6zMhxNrff2
TvjbIbPTn3LtAx4Z95oGuluqmhE5x/lPpcNQtTQo7e1B+w6Fy0VDhV2E4aeRmp1Pi8jdYhtgegYm
zqrgM9lMS251lwxLyRYrp9iBwxc6v2JP/9U30LcnJuGwC484MWOQTseq9fRXL8P029rJSblUy9sl
CwJj2NCnBpzvPfcF/zxsDwXJErPw+yk9z6r9WMibTM1+k+bDk4hAn3PXPdbSpKXp3DIdNbnjftWj
hYl/VN1PVv6QLtCBpxS0Dcf6ZKrR4De1wRXhkQKPquyOfAyxraJqBMNvtxTXA5e1cRS9SaCOxert
YESxidkEzA7VxpFAcySeqJnh4NAY1UFqyVud9m9jsQQtjmm/D43i95DMzaXFaSOiva1arJSNyOMG
OxngA4YReLH6lkzOxYt+640BJluTh+ay4JSJK5ge06dieAmNBHchlzVaHBnRBon1ZmzxchjL0Xe9
lLWzYw0bMNV9mqjaa+YxW+Mdy+qWFstYkA+lJSezo/ti9+aVNfazrRavTeHmgVKbCUSL6A2PESTs
rr5HzaT6ED2YBhfSoUPsEJ1DmlSdv7Q9g15HrK7zG+sL2jorBENaWbYnyJRX6ScDLGynuvbHjJK/
GGhVhj3gChYqSNxB3Id2ZA2nkLvkitz1M9vWUDT1z1qOIaBqYPnSlxJaFQ0rS35laYX3ixgO+USf
Wcst76ibx7Zou80UAUw1M80nx8k+Opp83G1KZSMgPTR5GR+jtF8KaP2nhcRlQ7cywu5krO/VogBY
0a3PcoGewveKDouvZQq1a3tu6FlCk63vIqSBHcXIQ2hzVoqSZmenojvprz36Oh+Oigw8YeGSPgF7
2EtiTVfR8UvmbgAv44TBGSHb1zEuFZR3m7HOuoeKzPRtQ7zRYsh/oi9/iazKzzv6NiOOGtpAW5Na
Sh7TvsLxgztCXJmhX3WJemkHdVdQU24mB+V0MpNYbqo3T5rG3lS7aodD5HGuUmdjZyKIdQJb5oib
QxSZzWmg3565ENzTbHyxBSRTtf0BasbvL2aoP3Rkw6RJ7/KStjrrVnxqU5volX6HFwMuEpVIzq0D
flrVNO2lMSqIYvGDzL0imFuDm/HQvGHREwhrqT9LpHFzf7QyZtI8KV+EPRsHRy9hM5vldGc2CyZU
Q6chfgMOn5PV1LU5eeJoNwIz5rRQBhMBdkMjkAuNZZZtvRR5XfiOJkIfyxUBlxPVq0x9ItsEBlDL
JXnLR94im7iEjby2fNM0lzyF6myZ6Wtr892GWmsf0iSDwMRlj8znpbb5xJXFW6InohMT2UxrQDK2
279angWxOCvOWH2Op6h8UGmhcEaJTcivEsRZg913U7Pc4701Oe0IGulBnamyHLCewHZl6adRfzBZ
uBMvXBCx2pliD1hs4BGz8/pLGRPeglb2Q7XN9rHQw6BPp1djQHXZO/2PJkTrCQ2o3guCaJii29uY
zAxSfpukBNHWiT6lYXdbx+3uIjBUGoeejjFKNNE2t+UX/s18RVN636udQvi0iwKmd4ndEAgTKgmf
VqdDpxM20pGwKTiTrRC7NS4kVP/yYk4t080o9CNGJeVMWWFxzplS+xoj60PVf/fj/IX1DOEWGIVb
1f3c2CrOOCF96PAD8y1eber2Ts1RUAAZ4l7TIDKh76EM/XUAY7ZJ8UnjPmhi5adXm27QaTWBa0lW
XkD+nCCfXdLxTDAdYC9f1ah0WOcg7qViZV27x9jH9PHEyLbcto+pEU53dqiCbbD0MQWUHCcqx52C
Fzw85KdWydVd7d7jcUFhqE4v/agd5kalKzzWP9oeRMQeWl+PROOPg6dRKOYz/310iZv2Z24DkRm/
9T65d1ntswjmrtj3I1QjlgPdCAAdewo1+6FGN36LyCNRSsKsCXfaDo3yVZf9TyMi1ysPL1kHt9Ls
vgaXhr5MacHDrnxuaQqQ9+bh+ytsmh/Gjz5keZji3hAg0PlQFvVa7Eyn0SG6oEjTB8WUuOdbE6fc
LMtNCRVlq/Ws+ZzFE7+R4ls1hs+2V6lY7OGgMffsF9Ptocw/4W6QXon7KXgvK2PdqR/5RClnVZzS
frHyfYwFLmTDbaakh0Il0LkOjfuq8dK7suHcNqptxJe8maQHPRAQXKs8K4jbYbhKNzBgz27d0SRt
o/uYpvLGHTalCjY2pkQ+V5cCHojcTeki2G1ZdxDaBkF+ll8pIiuWCumTrnqhH1e0XuPSSviLxkke
ld1N2ChzlV/02od3JTqAvqpYO5nXvgFmm0fxy3EWbxaTpVHdQKzr+VU0dd5H3tzckuXBovtWwKS9
W3fZeUWUEZ0Hmdl82maJoAnHQwH9EU6uzlxKsLqreLj41/20lRXzcCi157RLUs4D9bXBXmKr6brj
R8bBtW1ra87ea5TEJio3etplUwxBHbKQKQZ0EOmmHsvqWI3Nc+/Iea+nRhL0dX4doYyBHYPOGXVe
7bl4CDZ2uwwf4RGsFiSOEo45FpU+NhV0hwOjbrprL93HXPCFijnfFFKrr63XSjK8dy43fVfiydIC
b+A6dqvDiSY/bcY2Hj+HTsNF3AGWTzvtxbBhFsrmXVY4uaDoohQqAq92bgWI2FbOZuNTtAYh0sEe
iBXPnCVoY/hO62kb2n1LfOFdVnfjDuNvmIvh1ZujS2SzVmFZtst0GfuDktGP0YY7jfwBipzxmykX
8yjHvdeM+qHqMtowdvSST+CfJvelCAfpWpl+j+QHp6GhXRPL6LetKKKdkpOMUGnub8eCo1m0L2Pb
hxsTG2TfmVTfaSbmZ2P+Mkf3UBvEZKe/HZsTdC7yX9WItlZ1Wmo/hRAjMUWnwZA/6gwyRcvJpTfP
6DhOXg3DJwrjIExqXDw6feN45q9FcUIhjjtJ4+mGH+rOWYd5nYO/BH1kHz0oP3cIFX9oS8x4JBXQ
9pIvwDG/mhyxJTqikubrbgxdTG3S/Nmzwal1h4wivEDu7HK69QbogWWGP+N7GCjMKn44zEGnQ93v
68vUZfkeWsZx6sMbcSFIX+hFZNoIVcfhmNE0vRbC+q7n8WKa3Y0qFdvi+JSFjODsVCAENbvM7Di7
l+oMHOVmp7FJOdsUdE6MQ2W1R20kB70Yn5Rp1i4dXCAdHvCuTA5FTYnbesa3nhndRtjNq1K2M32u
jJsB35uOMrOC9FS78akFS6Pn9qGbbXvWCItNY3faKW3rbZu59D0z5mxJHnKcGfyIub6s99gqHeFM
civPVB19v3zPbeLEwtEgcVr5jqzuIzOzz7aOZ85+fT9U/C5mQnghees7e27eI4MmZJoucvoUBM0g
40kv3cg3sSijwwBia/E193W/g/jEDHuXtukPfv9H57OWtbeN6BfQpqXp33jqRhlYVlnR99iMj43u
fMu8fXWn5gkUIvT1VMEn3yE4y8NRqgpZDpjawt4BR1VIDbZNKNlEHribrpgrlvwqqLMTGieM0j61
cHD9SsATW9As0SLPZ6WWb4ndOfajjfnD3WRMe4crSETlvmDiDm3lzeiS35ibCTrP1bgvVWhtyN/j
+ls4zSs5U3SjRXmrzJ0WcudkTsdd2TsUZo/7sfjUMxdu+hh0bgKlTjUluQzoTuUSP6NMEOxC7cvR
vwE03SCevcsIJW0rNKwRoF4nlQqn14vvRmvWNmkSX2SpkFppFGcbtVomqmLfTpYaQJuzqC4GvxP2
XhvGCLcxWRHBUj3qHBiHNS7/zLyrWZRGKDpJd4wRXntVywy/n2T6HZfVYjrVHg2h8LlJ5TRtujiU
tyzClgy0aXjR5tg70dnwx4bscddKtGB0xHMs63ujIwgCm2r+jWQ7FHBdXbrl6L2ti52xFKqAy/1k
UgmuMrIznnoP0L8x/RsliNUIiDES7gRzal+1igwGeWtnVTuJot8NQom2VUZRJptDKTTqVnrCiUj4
9UYRuPF8SQomoDCuRKDK9i5yCW6PVGIXYBxpntIEXq4gV+7f8rEO6r6hBGije0Wj6B9E+RUB6FUp
YZRepCRbZdI/7La6mWp7KLx8ClqNejdvM5t+kIFYKMeRJRzu28j4lOYpMpg1yQl0gMN+e3AcStNC
5t5732SkfND8Miv3BQRlPxIDh6blZLAojSPKiDHSbwhWbvGg3pKhg+2hHWWUFzuN9oBd2Pej7i1U
HspRWRGkOMF1lbX+2ozJMwxLylF8qKy2R6gh7KuYjafQSB9N5pSd63T7rJ73ntTuQu7kiEX9rgQg
I5oySFO6kSR2pkm90avR2EKjZMuNKHYkvJimoGuOljsp4/3UazunbalKaDZ6ZBZspJKfzbH+CtP+
K2vAKtJ5o1WPedV1XDRI/sLyTY/tr2S0vru+xK9f3xpqLveY34OXTRgrVKza7fiTliyAvRQ1zTPl
ZpTzc2w5L6kzHlTdOFYxparS6mfsd5B7mHB0Om6IVuN2m/NvzVSCSpXcMLCG6D1zZ1XcYdXhsxbY
BmafpmGSw5Ydaeo+2A6duLwtX+fQ29bTbO7jVvvhkcNaVd7PuFsY8Ul8VgaIFBDtSIEoxrNVkHta
6jS4C/eHiotbF5Y3DI96mFf9U9XTi2kjxLClY18QjhFoF8rHAiHDxpuns+i8bTJbpCgxBMTkbOCT
Aszq7iy3fjSs4qNuyCpTVAevfQhpav/smbSXDQ9ZgeU+Da1GwWZtmXJBoPFIgIZr/sgI6ERugr2Y
ZdQfQu22CizVitTQMdFvtuaQGYpvYErPvZPhYbnlgQu8ziKzNmYs0KYj9Qkr66EymqtVj64P1siy
m9C6jVIZ93lnN4GA0zO4MB/H9qR3oMERcEqt/MLJgahHequbocZBEl6q7vDTDuDlea6xLnWOtOCZ
GxNNcl+b953WvRQqLTBckRZF+l5B2N14NkUJheKAWmWBAfGTSrCdUKOJ5gDVb9i8V66262rz3DkO
fiiSZMiMORtDC6ekodm1l0Ga7UUrk+5CA2IG1huUA/SRYdMocjwWjSkfU1PJHllWL3+vO8oG/SM+
Rdw27RAvyDCONL+21Gb/z9MMVMY+INawuq27oAOAQ1jmz78HSYcoZR53x8CaG/lIH6Z6hC72JFXM
O9ZdBvGu18pTD38GLKNyAkx3/Lfx9u+BaKSj0h905biOg2w9PowV8fXLUdcHtCWHGEElsDX/2bqv
sZvWh2FnYePyn3154voapj63dQTeXRNsl5SGtpUNN3Ps/3lgbffgmmK4+9d+k9oAK50BQOs/47XK
xsXCPIOT6te/u3Oi1a4RDKP1oOv+vJyInoqte9YiO6lX4X1KpudzFUKcKuXQ3q2btldmSwbcHCRj
2j17dZSf9IpeooiGjjtH6z6QgeDnyG9aXzjjZVCZfNeXTrXX+BFkveO6meZeukfYYG7/HDgKhzNZ
hTTNlretc1znMu3P0PWtXE++grqYl/WdhoTIxjl0IxoSDB+6qjiwnFb8dTNBeXoZPP1HUSn8H6p6
MyqteVqPo/FKWhl1dV4PZAlIfZXwwt36bJta/gSnF1VNXj6sD1Ze1bus5tLCKiuO/c4u8boYisZf
n4bRXD7whsmhJoOZWXwZUyRzDOsKUOvvcbJmGlkPiD1NCn3XtkZyo8Ue78phzO+B4BfmgJQPWNQ5
2zJK+scMS81tg6vC01RXth+ivnmm9qr9aLDzl5buG9edNbzGM352Tm45b2K0xCZXuvLdrOU3obLI
JWvx6vZp8WuUAtlganyJGSJ77pa/25GKogBTAeEo/V6VTByzeh+OVDSb+ky3CkpugQuNaafQD4gm
ptzpGT2X+xgs5Bsg4mS0c/WV186DA8P/MxnSn66I6w+VNQHVW+P91MFuN1maT7tERkSjeFr1QJg8
vpq5wxS0BC6v+6JMIqmcFYqfvqoe1ie0SHOYJEIZrJvrE3VCcyiNcoVyh0P9GSejMbChmG3XzXY5
QOnobtCPLo56/30Psp5L6NPgaNZQlbE/1466UwwNF+JlzHp8D0xwP1ZW/+dfXZ8QTdjtRQOmtQ5Z
jz8qKjz/PgbvLyv4bCjSD3OfERcJBHojLag4dJWVEgkq4wuXmRK0ypg+YWKQ+LVmte9Frlx1Sw4R
GPHD7Ibx76qwPiB4e6+DrbtEILfIZgcnp6viVSdFlMbJ0Qd3x+K15/ovdHBxo38bwv7NKrFyia0A
9QA/0JzND8KR9s/R1ks/iob50dOScufZBXY7RdPfwe5396Q2hzdiTZutUWXqC4zCFMOk+L5Ss0cx
6/rVkAVGC4Y9AE2ABXZZXF05cQCKojK7Ziyd9gZeC5csM/N9V+GSkgsAriIbpktmGe3eELAKhAn4
35lacdG6Sd/jbBNdNE+391wozjnLEAKUTLhcZXcC0sleIu0/GFYaP1CNUNJpjv0ryu/wlbC/Wtbh
m6aNpsd1aGLNCl2Z/wwd++ZfQw1kzo8qGd/7vrWYfbvsCfZUeib7bD+EeJvitkw7Y91Hw3PfV3KI
g4G40K2sVVC/cHgo9IZk5TScAz2Zh4f1gXhZxzewk9itm9oyTutR4kaGtPaSqY3g7pReNq4+0VFP
qvHP6+KUprKrh/UdIPjXTJofRlV0+uH637fSw/YGnRKrQfdQkqICx3JADIwu4cHAVXgLaWcM1n1D
6YYPVPdw9HHcBBNi3LrPGYztMGHPtG4NcVhcsSg7rFvrgdCneYeU9DzozBxjfbBMKyS4mWvo7z74
nDVQrq0fu/+OA//Y6ljb3dZd0nMFlm71oayJUB/zvN2q+gC7ggZKu1NSk9+OOMg4QI2IHlOZM3pZ
enNzuC1ABFh20pvM/D/bTVVjwEcf98/IdRPjfFpNy8PfQ6xPlFbU3mwgdTynXWxghuamhZN6WBv3
Qsn5Jzgx/z87I8tWD4pGi3994TpwfVifQIcKHLy8eJ4l9PHMs4/RsgCt4tq49vR/blFRQWvBNfCd
rmEDyGOV97rEqMKa0eOUHYCj4YhvoZfeQxIhvPEq+unr/sLxnrD7UJ+8pdytKmQxStwxXpSnUuIK
ZU2kTYeTqIJ1fxezIho6+QqK42BONBKvmgJdFhaRs1o8KKfG4WzarH+2E8mlYuyxMreU07qrTjOe
Xbf//Lnu/ft87yFcywvl97/2r5v/2mfprnYsqiwYXHqo5F5Np1if/nlQ1eYh6fisswlfvIgd601L
ER+oMpPvgHZflintD8URL62mtUfTNsy9q6Vx4BUGrh94wL+YpQZ8hsJD6C7zaaThy1TnySuJl4Qa
M2HCylCCxphOLi5b4ZQaW1jhzH9ivE5VVXxPElPPrtHfIqtRYZCWLiv2QbkbXg+61mMrqgLdb9TB
iA5hIVhat0i7XL34kJ72k3xy5RHD7PIkdGwGE2eGkDB2u6qQ+WuvAqJNSq7tFCRc73boc4Ai6F77
OpJ3WlXnOxWB2LHsouLFnaYjzUjxoQ1GieopDE9F3KePoRn9Xt9u1l1+wWosb05Z9NcwAmUYlxcs
/wcMSjCtFG6gsCNzj53kZ4ol6WV9MMTYXSqzg15ruVgcKKzSKwiSF0NPzHGzjkHLufwJTRsNnHn6
Z/O/h1iHF1K+FkVeHv4eOjegBZtK3wZdhTRgHOcjvi3edd0SGQI0p8f2ft1Ma1gs0FOPg9tcHQDB
9tjQAYEdpiZ+WSn169SDq6bCrH46M7h1MubNR5kXr9A8hl9ENF866tHvpreRZImIBPty3pQuMoGN
wkJ+aUd7EfqWYoQh40bmIrcv0Im36JQXc7nSqXCY0zW5SYiW3q+bf5/IcqUgBxmeZU+7+5a8KD0x
4gaG1GfXjitv10govsNoN8fY6O7WrfVhHWIt49bNalEXmUNEv6x1HpJRVY7CRddVoFJnld5joqAj
vtomy9PrmFoJVT/P6YnWlsUYbqu/WNIrd39eomu5X+uRdfszmN/pqpEsYdWW84BgiIP89z3+vH4I
i5ozi/dooBScRtkOO7+Fh/0YZYV4DJclR6LWcHX+u89tunab0QKDuoMlHMoV/b5WXfdc6Wl9Rsvy
yprYelaRVeE3Zt/LxsFSNoVP7nAintcnLVztt/BA5EGV8ATb3pB74cB3zVsj+pGEpRPIHnMEPR3R
USHvJDynR+o2FvbznMOy8cpI+d6Br4XfoqckNerWei44VgBBNjuPlhFvZZojIIIp8EQ3Mxg51r1h
GdbTXIc0Th2dFSYiO9bmmLobZptu1mcdA6Rzap3wDDyPwWiS5FfZ2PXVgbEGhF4nn5VT3NUitV5q
QzpoKiLsQOYieZUKDYRlgPN/XwmW2tBUd+NP+CJ/XmkzY/lyavR7sCU67k6VPw85CiUMPJOHNAzx
jdLaEogkd/bDZOunlHsEdJiiA9FOyzPzW7ufCtW5mnw/gZNlxkOZE3+XqIrzPC6WRfjxbqrKdPdN
F87TplgyGDpn0i5AnTmNS1y3ll0CBv9FLg9/xrW1WZJtofzzivWZdppISB7MkAhCxO1g3AGMxO7R
Nrr4Sdp4ViQYvQXr5vrAANOxu0cq+0UFhPHQ3wHrPgZoJu1AOiDDMfQ6k2TaPjrZIq8vQzwUQVbk
7YuepL/Wn1ozfifWEH+lnKs00yeCLpbXuFgVnczlNblDT6FOzeZlNhb4YAi/TfHnNcLLtY3uFv+8
prLhpWS5OCGp8k5aO3knIE/wrUEHkKhSEe0y7g01adg8Jdan/v0nRbCxVbpkl49V0RFSYKLjI1V3
0/DpcXkmR32KMGHYWKrLo1h2/H1o84QAYFivzzNC2qAbSVxvktE4l0LPgsRKlVdE8reBs/DLSvp7
sxmMV3QLAli8+X+GhkV3W0tXMx7vpZf8M/RfRzVnlYz1sspoI37otTB+qGEtn6P+f20k/YfW2/qf
ZzTvfz3z79dITw77pg4hocxVT7J4o47cY1H8A4iqZrD+mWkYAiTLg/RSHCbdm4pv16nOlvXa+qfA
g1YhU/X/7l23cYav72aDlrU3KXfCik5IRsx9DlR8Byqv3K37Eb7TPF13asXo4ou8jAb088RmHdXZ
Wmcd1gHNunf9c32oXAuszOnSjcQ545/x6zOTFr13Xh2fJub5+4hL45CPNOa0ovof5s5ruXFsy7a/
cqKeG9UbHrjR5zwQBK1IUd68IJSSEt57fP0dYNYpZSqrK7vfOkLBEAhHuI2911pzzOzkZXJ2Ov9H
L/S+IZm6+/h+8Hx5Y6kk7s+r/rgs1aZ/LNvA7l3AOGjBDlv+4fyhA/rkPko11yxT2CVNi/b7/O/H
MvVIuuPzMufZhtCBtXQYy4SUGfq3EvD3fZY1gvj0/K8iUfF1/u/8Ufu8uyhPChYf33WKNZaHj+nY
mOJVlMIxO6+MxBFS06ftEK4kSVPXBs2VRY7su23QcTKdbBwE9TUFWi1wfZ0dngAZZCdfBNmpTEYT
jbinLu1RSb+fsWk6AH4f3xaqai7JtKrL84rnD9DK2aneVPOS5y/qnvowgy7HGp1GitPMw0S68YAZ
Qrk4TyJlyte1CmnpPKloSEYltJoX58nQCJe8IJXbwlaUU5xqt+ev+xB2a6PhIReN2fhQy6R6GUKY
2/NcSReXOGlOVxhlazd1Nn3btJ1o7b6P2gKeEiuR8RhduEKMR+efJSfQBHNdUo89vkoPioczyc+/
Vpt/Ld2wYEUmaXj4+LXnTcb82rQG0Fyi0l+fSegpr4tVk/vURc+w9G909Jmn/jFZ1gFKNJsSmvPc
84xpSGjZz9OJyJ4SOck256kxLfc0lUh8Etm1I/q6yALD8ATbbVjWxLPdoTZHSpmC1PEAFRxzukJY
J3k66YcKfNZ56W8rmmpA7XRpzb4e4UmX6vBEvZnP0KK/ivG/uAAgv2+lwXoQCrsf7QHVkW2fyi6+
q+evMxudTRWTTm/a2HoYGjVyCMSHF+e5jRHhiTHG975M9XSjYbEz9JL1UCEaW2VVNKzOaylKTziy
jaKjLSX2/RRdnHdpSZ24gPRKBnDelRdFJHKrTFqfJ8d4fJrwnYVhVRe3te+5513aDbkxecL5uu0S
5V5DNRaH1qFJVDIeQiAuxsjqgFO2eehLndxLJBsedaHazTgmGrihP2cPEjUMH6tM0zTSiILY13m1
qjqqk6C78YO2u8FoidBhQnGo5zMJ8gYDmX58+VhCbr27PlKTw3l5XE/qtdohtDxPVvMG5yzuvK3z
On2V6g5MEXttq/q6acfqcsjQ29MBoNS+knhaBZDMVjX8t+CqDbr8DQ+nlDpBf/Ya0FDbTo2F0L+P
7nSj/mKrUvYWewrlL0b5qCp66TaQCS+IRhqHYpJLPJBs8zmSyuV50dIiz6f0wrqeErzhRhHyJtGr
/noq7G5x3p+BSDHpjPLFKyhVlMqBzpgU6/saUaWbh4b1QOHA4bxoEylPnSXQICqGzI8ionM+htzr
S8dkHPXvY4gZQ307hjylT3U+hgrV0F2YlV8o3+1WXhlrq0TE04bigHSpAPa4O092VZwtlUAod1pT
/zF3sn31u0kRK+WGpFG6Qu1MnkSVonuBT/pSjKI6Ugzfb0s5rjdgk+GISmGyNOHmPY5j90AJtPbV
qvd1Ik3vTUkzAYQ8QlDO2pPtVceaeGbeAlzo1eylT8tgDS8rBX+X9MUFkTkso+b/Pk22QJ6xGdYa
h3EAS5dlP6KOwAbaa1LjmMiq6w1SeEHayHIS4q7u+fvSUqgFQuicXah67uZNj2WE37KGaocYv9iD
9W0D/VY1NVy15NlezzTFhaZRCzpPlZFPFU9ejd9mdlUgu1XVQSSYZ5wXOc+1OyXfk0CAoh+RoIIE
tkoqXz9oxDcPxvxxngyS3thPmEuep87fn5eQU/JHJH1MyNRZhPR9XrfP8TgK9HQV4HrjnAHsKF3v
CkD/N6FPwWQtU2dxBqGbU31n2FZ8Qzo9+PZ9kZhOKyv1M7QN1ObdG7Rx3mGUv1z5heZtfNBBaytI
spu4J8nRSKJ7U3vhAIBuXwTUpiUYR/kIOhUHtDYJV0Mp1feVkO/8Ku5B6mCUNWb2gx7hoRLJZnzR
FmWPB4g6Qu0f/RNjDMTYmX+FrLy/UJXGuNLnD02hblHPr8YoNGaiWHugBHOP/o9ay0qLq60y0a34
WL6t63AlGoZs5+/Oq3UBVfhj2Kbr8+R5hgird7D1+u5jMZNKKrPO00vEm8ZVUnr1pdVJzscCkGXo
mkXj68dmatUs182EqO+80nlG24bDMk4CD8kFGzp/JzfZgNl1mG7Pk13uGassLKiGEHjj2L7+YDGk
2/c2RQDnyXocAxdSjdicJ804v2tId50QU3k3KNRXddPqD8XoI2Czr+Uh0g6kLkDw++IrZVhiHVUF
Q5rzd+ePMMzqCzRXyJZZVky5uvKmqtg2XfZELTDSc9tTlrKwout+zPSTpnxpiS0gnMGuYgvGDMnr
PDOv8vhaaKFYCrJD7vm7bzO84kkdFXl/ngKlqJ/s7Mt58fM3oS6LLZ3W77cTJbmgKqKR3MrsOoSk
Tf3ko6H6tg0GF5Rrl9MT4hfLqWwy0xGpf3lugEJ4rzcfU573bercVg1QLj7mdT9M/bneuZH7c8nz
euSc+hulJ1c9N4B/Lvltf/O8GbjzF+vZg0/1o99v/X6MDygb44Mee9dtOnYbcCzx4eP783/fvisH
EmY9lQ0s/vF1VtHSL87T9dS9Jj6F+fgzHLxUzw/n/84fdTnCVFGSFgOxf8/wZBEO301rZrjJhZ/u
oh4fym+b+dhCV0ujK0czu2/e/vnjvC06Bd3it3/857/+63X4f/57fsqT0c+zf6BWPOXwtOp//mbI
v/2j+Pb19u2fv5lUN9qGrVmKKgQiUl02mP/6ch1mPkvL/5GJJvCiobBfRaToxvPgDegV5qFXt6zK
Rtzp1HXfjQjQ+P88WCMuZg+XihGjFKf04smbu8zB3I1O5w41MrNbm9DfLj73tTOl63jBUF57XuT8
YaWl5WQV9b7lQgp7m44KJgHJyo9i7VhNuvrtI53ko0bTuiM3zLmGlqQdqcov1pLst4uP5c4zyLlh
oJmHIJOLkKConm3KzOoPepYOh/N/6p//zUtATsnoxlF3GjA0OXiKvG3CNr8qQkppPW38bsrOxFYP
7HH192deVX4487pm2ULGXcZUVS4AuhDrxzMP2nDAwESPMeuqBKlYBMNDNwXrgmLNLYI687qfelhq
Y5W+9m186hKtuv9YwpO0yR1aBcCH7xW7USEBGw5DkjvYCH4BMuJfjGoe3OgixW14nnuePH9QIfxl
xJjsItBEcPOxftbDjnNiWf4i+v3fH66i/XS4mlAtUzEsuEsgMub5391oqaekY+sb/qZpabHgwTv9
2HWB2yayfaCOGkY1WZFq/ognv748f99RdJPpCTkUxoDjjs7muMspxlyovqJS4kNOmWAnDeB30x/z
z6kNDATOR/KfPzwz9fkZes2LsQr9oPk0+a/1e358Sd/r/5rX+nOpH9f5122e8ve3ixzC1yqvST9/
XuqH7bL3P37d8qV5+WHCzZqwGa/a92q8fq/bpPn3sz8v+T+d+Y/381Zux+L9n7+95i25NLYG3CP7
7Y9Zc1shy+Z3l3ze/h8z5zPxz9+2dfXynvy0wvtL3fzzN1X/3TBsW8HHC8qppqs0Q/37eY72u2Lo
hmVbmm0R85wboAxcVsBK6u8KginFVDVkSb/9o0bVwdeK/bvG15Yta7Kl6aZQf/v3Qf/R4H27Wn/d
AP54W863o60SkVBkm+2Zuj4/pd/dlh3o3ZL48kR10qWWvTQgpr47C3/RwirqDzf+z3v4dOPnHsAt
yihwKl+OruYMS+GOB6qJn2uqh52nxrFuYJOkt9CkDspGvU3urKO5/PsfwZX6vpX/6Sg/tfJal1sJ
RRGTUyyR5hzIXCzHXxynbP+8D03hUimKzbVW7U/tWQACDvVmTMnVsneofdypl8VW3gQrf+0fdJes
hEOW2QWz5Ni/OLy/uIg/7Hr+ad9dRDpQ4+CVMANHkCBq/lant39//mRut88nUFM0WbY1bhNDnu/f
7/egD7kJeZfrNO6irbws195J26LrXAGLXxRrXvZu9K2d+aGZ+f7VLP/FjfPDPuej/u6oVBSdlVGz
T9Asi2FJHavTLF61xVPhQAT4xd7U+Rb4riMw3yJoBGRLxpHRNFR1/jXf7a2LrHRIYNc7S7ggznPr
losDf8lWcRQ3Wn7pHGNBomAzuf0qXqO2d9BOLl521aJwvrZ7yzXcdnH/96f9L886alHNoEZeM8V8
W3/3mzQpMqEpA1yZYgsMJrVCuMNE6fXf7+Wvj/xjL59uXC0OZ2WyNzJag3JRr0uxB+bgjNr27/ej
zG3Jz6fYAoNjIuAU9ny43x1OZcOatzR2BFPRvbfWj5ojL9DfbmAQuKnTLU7gX7aNk+xurn51N/31
qfz3vmUhftw3eVe9hwUyOopx1MTewBwoffn745P//vhk8ekhsQjlisng+NC8r+d2Dv6+6y0pTbz1
nXHzi73Nv/i/P5uymH/Nd2eTInFMx1puWIiji/fUwXlxIRb1pvhF4/KXl02FQgQdUtct0/7UeJJH
axOj5dS17mO3DZbbfI0f3RoDTx4AhX0S2eZ5jBxUT4t+8YsH86/aNlWjz6TJim3KxqebRtR626sy
ew/Ue7l+maRf3P3zW/zH82jLRK1t3bBlS9ftzw8ZxQV9hA30wFUblt22eQPZVnWO9CjdSztFu5DW
1kJ1Kidb57+4hJ/6hLwabVkX7FWxeCBMDvLHS1jqWKMADOgcojuLafmMysyHRvKaHqeVyVeKMywW
p84FrYhww3jsl5Pr/OrF9ctf8bnlM+2yTFR+BQRVF27rV+mVfjfj+PtHEN0LeXF9DfT6sXjxXo1H
dWevdSdw//5mVn66mT+diU9tfWhKmJdX/IbWLbYW2r7MTY+9yxCQBmLrL15n5aZDTUh7oayUxdsv
dv/TkzvvXuXVpjEOsRiM/HghpsyqhZxTBxgvvHW1bS68NQCNwH22F5fgfxx5p++i6+A6upa/SmuS
jb+4yX9+xj79gE93uYJZDTWfGsfvZNtui6js5K0ppr4Pbo1dsQJR6+AafcFdYLWkvheNE/7yFfhz
D+bTj/j0oA/F4FPFyFmolta62JqP8orr8Dy6hnNLheeycrt6VesuINFf7vyn9tlWdDLlFt1ag7JL
49OrTjGJ9jBKB/UySD0loPWb3adI08os+cVTZ4rPLzxT8KI3OVhaFdWyP++L/H0+SkOD1M9WsY/p
2gL6i1wCYG9RhFBalN/I9Zg/R6UKC7buzAhdNSEMtzVlNVgNcRA2u8QgpukYZae3rm4ZKaGgeDKw
Vql5hCsUWyAtp6dWHu4lakF9cEgxdOfMz6bK9eGuEPaQi4oxb9/nmCm2lrSCOQo6NyRAuZoA/BYb
P5jichuJstMWMY3aXgMV6WoTNZzUC6oZJVAjeYYxtleKCVLACE2Nd2k/hRr0hL5/9tqAm7aP7V1a
eBHpf0pFFwBWQRCKwJqJTYGsp9AMEhnXL2UCJl5D7cOD0u/C6ybsjC9j4afmEgGoohyUFlWvOSFa
gRXqJwyTGfFgytPVae5WGB5fWx02oNu0Iqq8EWaBULytbEtedN6IjFdWglwClZiCr+ur2FLhLgoh
b9A6pNF2VM0OWJ1Q0UoGbXxR2GpyU4Ry/lypUoErSGYDmZDDTWCZqttmarkjN91dsy5Cp6GQN5kU
oUvKYDFjhFy/DKbSLpuuDW0MnvIMsqpt182is5uBrckY9TV1RgkgaPD4jfwnKi+jL+MHz6i8dwyA
Bph+firBIYixkSTOzGUc4khjH1MKHljOzeSmo9DUVXs0HuQ/1uTg7K3WyJijir5fNJGUPnQefqbU
BVguQ870tuosFXCRDlbX7KCS5WHiX2RRgng4HMzOUSwjWrWNsqvQ0Tik+55BlfHIEVFFcEnUWzYt
qB3oZfMB5SqVJpeGh5aFGCGlkDmsRdH7Az9xalZaUQEdseGmJW2PITkgac+I4XvjA63p49qWk2RJ
bbwKTRA0lGhTN8XEGFpcXUGy1obLekQPnWSrNkJAFU1sqaL2Ot/24NCw3wD01C66dCxKx6+DbF9G
EMthEuf4Aend2F+X3liebGw+7qXaS9ehWlV3CXg0AlU2kIvIBHqT2JbvUpVTIeLWa2ccMBFrKjlZ
1GMP6L3X9dWIzcISmWq4kgZdQGACxx1qmUEZnqLjn1ykuxQqskO9NH5XSa9yx+U8sGFNIpQktpuB
xnWLqARrZGFCROBJWeaNwhnTSjiHeGsuEK2OV+ZgFc6QSiQd60E9lF5Vu2VlAwRLU9nJGS6Dx46m
qxhE1SbOlGlZiAYEC8xHWscyXoOvR7mF7zdlNzAB0g4lkhROKno5cpbADeTgzms7rkstZd3NkIzZ
FRUhxb4xCq67LBegJ9PxmEcy+MGirq/0iWuyBMSdXNat5sOY7QR0ljKZkXnIzhYdJWxrmGCZ6QxZ
pq9qsPV7Dwj1XaPm1EKmfvNu8ejBnSNUBuoD4NIFWFVYKz5INg+rr82A+GOLEtd6CGpTeqxBFV/r
zOHWloJjXvZJijd5Cye+MeoVlL4ctpvO7asVBLQAX0S2Yw7SAJEu6dZW4sdHxlNZ4IwI8N8yH6TX
wqLqGe1BHb/SoM01uSBcYIo2+irNtXGlIKpeFV4V2Gh8jDnMbcB5myOjZo3lUqj5dEOgqKS2j5mT
33gPorKOsIugEAqrfx/EzgddowMzMfCRAY7lmPq7sF/AHi9MbZ8gWUKLu1ApLZQrUr3ZddntR2za
zQxn68C6Zxg9XDTjBicbzwQ46B3bfjv6wORABET9LdhNnAC2ZvSK09a4yLRcWusaBqrDXZAeDWsr
vK9h8dTll6P60tbRFWG5y8kgR6eP6Ph0YzkFXycjdcuQkhJZCVeFddFT4SmNpH/HcCOM8cKLLjoN
9mgn6IaCGSwP3GQziLw2viZgCr0OOkhx34XVV6EMpyC5mOybyttG2i5FEipQLK3jcV17i8GgSgdB
IKjuw9QiFoQttpF5rSgVCPt+2ejRVU+RgMydZg6AhOIOmijDmMGNzSR261FqruxmpZTrwL/VSykF
wRzJ3OK9v8zKaOvTCCz7rHa9En51m92N2EOkPQxgYWlXQd8Caw+DvTWUT12k3RKhANGKLNrvBsq5
pashQ2NOOH0R2Y9d8zKhRU4MUFrbLBNO0cdbK8/3rbmp+nWVXFGCs/D89956D7QXybIcdAsHy4eS
XsobrXgvB4hGLQoHrQWOVInFoDa014ASLXB9iuC2bTAhyO2vNKhU9c5YyQhjn+suV5wahkdL7eZX
YkUnNQtBpFz6UrHRZcY66mvWzmWgxkTb1laOFnL353RV/X2bgOyJXxiMLUosC0LwioJKRjg/k+Yi
DKqba61e99NlDSdMgfC6aWnYGFtb9hcL1i8o0lQ8NMlzrG66wgclBJE9exma18gAd2gdg96+jgNo
QlG9NqORF4G6g3XaLWjaccdpwLFZ1n6itsCUX1CBckBHyXyNId6L4JEkC2APsBb3pfGWGtImSa51
lR5KEK7VAiKFTd5NtKg3ricLv+ipoRJXBs5/S2h4mXV4fGiv8D6Vupulxq6X431ylP0nQ1xL9CWA
xXbzG5RiF2QTvE+rm57nSLhJoG3K9jCoeJ70R4LAh6DNn+j4LcrqOegUR0uUY1KUD3ZrIzpDAEG3
DOzCyVRq0Ef+MTWardftc3KrA5UvhQZHuEmLXRy0GjicCG0y6BHzSgkKJ7OMpVFcWxUu9Y9WTb3y
nU/8zeOFmQAPsaXFzOpM4gA2QHsMo4skf/Sn+77ahNF7kb6mAHOUgPKq8WSXpwzHmxA9tAHEO4AG
LSMaGaFwGytFgwoBSGuymlXj54d6qO7irl1V5VwmVuVurRu7pKcGstYwndS1G+C3K3OoDsOYXBck
t+PCPtqefKcNExr4yboLDHHKiv5R1zAXb/Rjj5x4KiwbjLtGzTO9WGMhJRHy+BIdeNiYjyI3Alzd
CxCCRXSFoB2fZMrqKcBoSh0JDTy9SaFmNQIgkK0SH28OFXuWqWxk1J3xJiqtS79BVV1huNzO0tVm
ek9U+d5vrfxCmkmrU50NV1JsNeupinSSVQKV/r1ZRUW/o+gUoPZUZvR9YXUvbE9Is6prhmLpiUqz
jt9xTosGwpHJEIACPJpCUaAOm3jjGKOCJXyteOvQNqhKl9Via9NxDe/ydqYmVJX34MltSQxFruF/
yUaU7k1dYMoT9j7YQpAciDYmOtBymAzWCUBthXjeKDQGDyOoPCnu0hdgw6SGYgEEmkaXQk5gKjlK
ZVcubeiFgPJMIA722EJMrUb1oRzb9NZDmwGg1/dgAsHWwCFOaop+KdQJSYEplxI0at7GG3iTVXhv
dCSuPPiYs2YLNkgJDqM3GHwsYetZMEQgOdyGSotISG6wzKswco+/DRz/V8mY/0Ge5b/L1/xfTLNo
DNf+TOH+lGa5eK/zJsh/yLPMa3zLs8y5EUM3yWeQV/yWNfmWZlHM34XCEJ+UIyM16xyd/yPNIinW
77phmuQjycsR4LIIn/+Ra5FUQeLGshnAGeRtSN78b3ItZIx+jHNYJGxkQ9iy0EkE4QlwTop+F7Sj
lz36+jTDscIJBR518ktqFVBcghqBZoe2uGzg06dAgpcGwxRfj56iBlJKodN4UXsZyCQRSvNl4uYH
NcBQMQmCG6UEU4PPubmKA39TYWC+LWtxnKAuWopC7xcXCzcvbXgH4DQXUqNRr4dpRGdEl3Vuz27V
IY+9JhipoZTgFQCmtX8QsWUtbT8YwDcbSLZVqolgOa3CygRs3QXachQJkD8ZrTn0zNOI7mCR2zx4
XmMPDjYh2k6Juy3jurVSDcjhnnpB8tuHLOZQ7bZDEa8uqHRk/AGj087kmybDjz3MUIuEjIEczHEw
BfSdIpGpFW9o7AS0KgIDXt1jR2MomGRGG+qzr7GDB35kbXHsK6D3MjiJFUaSooAI6FEiRwK9i1Zj
2iHBE89j0Rin0KpUPL6pJzZVSVmBWc1AFzGSsOLuIkThZzM+29EGfJmkvF6P8lVSI1dqI6ChxnRt
ZHm6jaK1Rnb6qlKkJ4a0+tIT1skqlDu9aVNIANKVAqMi5AUlVVj2KFNwtEv5AUvkBLWRQ9ADODrF
rBSqFQ+ogYuEc1/yKxel2Q8LSBsFGGDwQo2rY9W7rQRxCt3u2HNY3UktjVQfKEjLcEdHCJxvVGgv
M3+f912HLF8pXosawYahpdkS/rB1Y+ExsVQ64S1xoEEtiD1d3aOfhXUni0isKCtF1dEZrjTkxrJs
ALIawl8qBbJ/Dyf3tQnpdp9S7c0IC8VVB4up7UESUoDJslWAOGP0tBfFB/mM1AUqXxd9sRPhDjqV
ofrCkHNgKBTkSdiChLjM3VILLHaFWW2idNhHo3Xhp1N/KiL9Qhc4jTBYiha53y2jyYMhYMbjgpFI
5MRmoZ0Ce42AGhaXimgl1eDTFUqzn4v/CR1LK63Ej0MeZUB2Rv0eNCNhtMyKnVY3NjnVBLN73oM6
HYFbNWC9bdOpBw03AinbIUf5Gie2Ry90XIlafB1Ne4kqMHbiosfzMTFcE2zcopIB2ySwWLTeypa6
7L9KM3peN0vbjTPJXkZGe5TE2K4B+fOUd6hU8vSEfG0HNYVCWIAGaw0MipxZeLHJYeT6I50/o6WA
3rPB/0hqtzCbxF+CQXgyDfQ1s/kebga8ExUMGmFGFQS0kLHMakiKBw+1TR9c1icEFOnWM+NVHkdP
dViO+zgNN9QoMBQJm8u87rYqLmJD1b+RIML8ZirubAIQ7qRgftJqBIKFQjW/Zg1PFdvBlQTsoxdP
iCTT4DlDbgzwlydzuqdiKnVaqwscScHfEy07tliTtY0GDZmfF+yksd3p7a70HyY58d0qJJyiqD0k
OVW7yXFj8It6X+X20SAGCexwwARJf0xDBlgJKv08MKCkjWjiSRfcwcftQCc2vtOY3avid/miKreD
hlTfMvViXSnGAqkvIZggGSByDTOBOqMnqRUPMm40asOworJ3lWZtJtZYYEv71BgaI41SuTHEIYjT
+1G/USYG1Dy4auOp6yGlTFaFMzdiQbTUY7xOMrxo/WGGhPmQHzHxU6rmIaHyZg4kuHYInKqy+mQt
hHLhU3C5iSwwqNTKbSuF/igxnkeZQOdON8JnwK3FVsq7N6KXK5ztXMJZe0Tkr2YRXxhdvheTts/G
cgcbaR7j2u+Rt4R4DA7wWIzYYaEpA2AqBVxGnZYIYwFHTCgooG7A56WKtTDNCyB9ywHsCINaFcq2
NVyldf/QNxpF+3mKGFkmwswAZjuAscUs7out4byh5vJwYUftlQArtvC0DC3bpJIwaaZlkHsQluDv
j4r6pqlquLT1JHYa/F6b2SwZYdEyKn2PSkx8lkJ/3FS+xYNQRNX8rjm1NaZjWdDNFqAwvTEuW8l6
CMArMhmXMk6jLb2PM2yqagVLtDBc1zg8LLN8fIeQdDUCe4S7e6V2UfqolZiT1oMdUDDcE7CN/UXo
twSzuWpDHR5zDTw50UBMX0uJrONB9OpbhUPJEi/KeqUq6rWEOHGR1Ua+mgvgqqlp1xWA7HWSY5UE
0i6uyicsiZZdSeVz3y6p2+4uGz3+QtRiCfY4/TLUzmShcK2yL1I/khoLYF3AXet3fvyKW0PF0Dos
5gv0lBDlXNZlCtWstsEWMlLNgoFwk7fHrdDeVApM+0Z6TJ0pxb4AFPROR2sDF0hCYRat8y5HF2rU
8spOpUN7p9YxYoqypPTfiP1jyJB10RdBsQqTV71K4qWcGjsM/C6lAaCQhZRrMU1Du8mD1LUklUs/
lcg05OGmman+kQLcVyIbrNemEzR64dbDjQZyjqJYzF0027vhSXS0OCf93baPqtzf5LydNnZ4KwqV
LrafnTAwo1mqAe/0OdayjbxrKH4HNSob45bGE/wiVrqUUmv9CjB5JdM98szSFb2y9q0tZX/KhU6Y
3UzhkwQGBcFAo+4DkVwHkyajKRmUZT1wkRtLf89rtAlxlOZOMfEC1ahsZXhJAZ1Wbc3BBISmRlRo
FMkWap6PxZmRLzPQ5LC1/LXsg1KtIwTadXBR1u3GAtiBjwuC/M7K3zUapYU+xNlKQWzlDAHhrLCh
JJRK4BH7FC9JQQ3fZ6211zjzlGzH7bIso+emGW/nRwkK4zvdsLfcjrDvk/Kt3ksLnMEyyuItrGDQ
QMGwrV9wvSLCrZgvgXgq7HxrB53mqmP0ZA45xl1quoRGtFUxEkAo4/bwnockepMINa3zLIK4Y0yr
0iedNkflGjneFtQBC9QwENX6at/LiavWqkukb6UpMPkzIX+1dBnUvSk4UfIb/msptGlHMunMGRbq
DQw2L7SJ8joqxogCerQmwBCtULuEBllzHiCqUm78IkSxAVoM/68yj5XVANtH6lthikbopLzRwYTo
UXlVB2qyUWpIuVPPu0q3UHlqOOS2+qvSAsYyY0K/gZleUNze8voBmQZn0pESJARGaj/7HV5zpF0W
ubhWUyriBJREkWbHoJLCzdiMX/MpwQi0y2U4VPIcch1WVUTcpiguMS/Q9mbb3NcyXJ5U3SSRR7vT
3wZVDyYqi16o9R5dNLO08KhsifGKk9Zo13aCjaGWZI5mIJkyKu3eB+MTzBDxSNva67IMAVWl8JyS
6qs6dPtA8jDPCbtjUsZ3I+PnRS9JLfoW2Pxeaq7yFfBvREg1UtOCcgiT2CRuEJiG2fFWVHhH21VK
lwz60dhKWzSFAMS8C99ODVKCjR1deH5zW4zQXokf74gErxSp0DeC04Icl9FpcZW0wWNo7biK8iJP
ygMuoSfedo9exf1ghvRg8oB4TA/6U5uUl3KMX7WyOTRVKy+KMcL1RtSubFvo7HtBkXuxQcy2asUx
6usDbCltNQ7Ku0IgTG3pfvEyuJhq7yLStD1CNpIlcvkA0eSqUNNnXcfxRUot2x2L6tSCx/Kr/Cui
q8rzBqQVcbMq8wECGhK2uqrcmICe0wumABoTqshpmdHPSgRTw0B2ksy6F/HwiplCvZO9+GvXYH6U
drTzQg6hl5HW0srqzfZTixJ2Y08kHcJ0VHQL3Lit5CVoDNuBzPIKV+ctyb+UfUicIlHjo+GLNYpz
AcbNE5u2a55NE27ohCOZ2iGryHlrrTVQBF69A3+NUsMkzDZCdR+eR6THuMzUT4O19wqxaYC9KDWJ
1ZDyWtpJFR9SIzoKucdMSsOwIkgj3JDta1LAoZsTVyADpruJ1F8BNZkWXT6+4fNFy6QuK2XwQOil
FpdWeqoicTSLkyXKERxSvMRIE0gaxopYt1YOFJsI6GZkreYhzTIb6EYpLSZUWkG/KVeffAxvVqUW
L+i5wjMys8q1BHAuMZ2qUqV3ntclufjiRm8g1tH/ve1Km4ASZN+V1oynDliDmyvZ3kSZadQ7jC2w
i6kZ0mDaizwvgsM+QwqpXSIBeqPW4gbdirQgFljNLlLF7BbP2OCgIEEBSeVfekNPzMR76nV711jN
HOqxHkaFqCjlKTnXVnxBHMCLLXITxNROqlAiq41ptugAva9VXj5Ocm9l/quXt3SELN7VuBLhDxA9
m3pwmNTuqxDgxj2pcp9qm9fpgOee2ooDjzMJpEi/8z2M3Tqf16DddSuRKcfWJjRb5M2rnYbPEcnh
ZXJJ6TFmunRbYKz1xz4vbjRPwvrH3FviWu78x3TM/a3ethGZjXQ5MqRrGSxLIvsSRYl2kgy6CHqC
5n4yuVwx8FKfvF1h67Qekv2eBbxiGtnMAH3/f+rOYzd2Nc2yT8QGvZnShVc4hSKkCRHSkei959P3
iqpCA11AD3rQgx4kMi9uniMpRP7/Z/Ze+1OqwarneXgscwvEoyVv8VzIh5jtFsWnF7+iy6I0Ww7m
BD7XTETOgV7Y65zwq9mAZdrEINlynVDXaOQuqGchfS/6ZW80Rb8LhXqft/X3DKjtoIIafy/BzbQG
IRtiElquUeKzyIfixErGr8Z2p4+8RqMyzCuzYyqBsuKjiDD3iMNvxUPHA7vsKVW6fVxM0wbuO5iM
AGplMjOtbbnI6DvX+Ri/tsZBfKycWuyHk9YweU2ZS6yGgyZkxyqcdwJxF4StxxjVLDJiwVG8+AHG
YeYIgW7/HMGP2Ux1nA6KrJAKcPYBMb3yhOd6U9bFezvJa2xy30KS1qjuce5TnRQJsUvI6C9Kmfwb
4f6txqF406OJsYRMfkoB5Cjl+3cNLZycFI6BiCrSzrgr7fqF69Mj42H9ykZygpkU88vVVnmNf0gx
7mEG3tqNrD313jNWMLtNFCmaSEaNgm86qPRzHcm9p+vQHcH02Qq+AW+I9DtEJcWpmF35g5TFh0kt
BKQC7EzQjbO2J7+FOUgU87BKF1Mhi6f9J8JRXcFdM/3EAGWcDmtyinZdJFbEGWDFCtJoS2zitRdZ
FABJx0HSt3YfZ79pSqgBK3cA9SNIvp0ZFedQMW84Ft76pIYmAt68K3rYyLP2A4yNRBxL+KlRNzOQ
zulRI3Ofa1B/o9jaTEt3RK9MGx4Y5BKQLZ1U7yPQw1GRxa0xAhSL4sYvgrbnRVatXVI1wZWamcS3
EBbIPhEW2YVLd4dI9kWF9dOZgw4gHadiWxIIRfr38BrMj5JAAHVX4ngJgQ2PUMuaicAcGScdnHJj
zxaYfS6Dp5zwcp+2/qeRMZgm83gT+5Gkb5yyrSUE7kEMOTAJW700jd4zXyCgisUPSoJxJ8pVu89L
a8tYC+axvlm6CkgqUCCjlVZMZygXE17orAcMMovtplN6OgVSRZQRoqQUzhpQgtIV2rnZBNWKZaxG
n5BMLoYOGWouGPQIAWIFOWyEvmDXJHzJEBRMq9LoWyXVLZVQ/X8zLP4/ivL/N63//0cjZfml9vw/
j5QvZf4sYsSe/2kDeGn9/+NP/K+RMsJbmSMMFxgeIQNl0n/NlEWk+xbmIUvDlYsinzH0f82UVfOl
6n9NlREWqihB+Vf/NVJWlf+hk+VkmgyDFf4gyv7/C/m+hFbwv0unEEmrmoijRAfexdf6b/q9qJ1G
OQBA6KQ4kNy2N5M17JYjEz5tAysJVz228ZCJVGBlMS/ouDNr/RAsaeYo81CvTIp1LaY6ac0UIOkS
7Xru6LUm559ywghphB9s11rd+k2g6rRbrDLrcLnXeWB8kKeLKme6t3XPcBgCgkcAK3g13YvkD8WQ
gJ8UQI6X8IeYT3yUE4cY7rAt88DaWUqrAm7derqoM1BKOZR7KTqENfAcy0C1kc3WuzxaXD4aUdb0
HM6oatCAsktu1OpBkEp3YZTpTskrSwsK95CP8KT0gWmfYexyoPgxcSxzSqJb07SdX6RUkE0ZbwMx
Su1ikK9zpIBRi9gG9WELFBEB7dTqvtGQlzK04iVUklUShZpT6/VC0EkKQjK4WpN0z9oYtv3UwD2f
uI2UlOAahYh2KN4WKQcLKOBFGbeW2E+ukmgr2leC29Nyti0z+w7HqTtXQrkuWEi5kYG0sCDFmYAx
b9QZqE8SHR/SAC6GxpOzvjgsfswxGhgtDJ6YSNYRmYcvBFutGiS3b817JeqhDyYC7AkhS2Rt6A6y
7r1opvEWgKis9vu5zE5SbCrewOQezuPbFDXfUszDA1My9INWvfaNSmLXbKSeNg+fnfynlXSg0JMA
BAy7ACP0OtZ2cmctNn5IcIpjuBUXCDeSMS8+VcQEtMWZpYzASes3bSgjyR+pvdL4nColcAw5A1ys
9Xu1IbwyM/9TcveoJ6tj8B/bxaxWUJiD1u9kk5nXpGxCfaSnFcPIlfPBkyZB2Yg6uCgmTNiwGYWj
JlkTVnJIJpHYvqZ6hiqxPHPdpmtADACi0ucchu2aqHNsiGX0IlwTF9X/k3sOZhRdZE/0r+C7edkr
0l4g5fRgqhRXeUF9pkyqG7wGrW2dgI1Ou88xCFoIkOZlzLH4BxPXajYQHtyRzRcbkT/EoBkZg0LU
0ESCGTqXGWHv9iKDUVMlJRQnorswM3ZYRLC40WtnHnJuG5k6t7XsGCycOzDIZpmK3sKoSg/rK0jK
DlBINJGOJRFGsdRoERRkVX5dT2ALXwqu2axplBH5ZAKwdnxvHlFeD7nvZyfoVfJn6m8mLsUK32rG
OD97DoVIjsPUeVZLtrPcw2qbJN23UgJK+xbSLvZXhwCou9gqnCPGLV0ieTOW3a3ik40EMjsnIljQ
KMenaay/guohSBN7HpMXqjwWCP8cmIkOTCXM3/iObT2LJfdcTMwJhfcsKYm+edQyGLuxpUROK3UN
Bh+RSH6G3zUDyPkIyKvBgs1A1OLBRg1XkTeOqiDvCCnBOjeUAtRl89kmerfKY2bnsdpv2iFT7HbM
bm1l7XponQN72U3aQ3aTFAJPM/mrwl6yVxDKdOV2kSfXmopkFycbcrhRG5uQ2RY+uIkhryM2CkRW
ghlA7HNe1uoDfelxGcPTzMm8TgRgfJVW20mOjgEyn+o09eRYpSGBzmdBoAw6Ox6eMaWoXqX1T7iY
/KILihstHM/jQFR5AWyqiufKCSfUisFAV291lIOTMlykdBleXBkmzZn4Ecu8O5KK1k6JMcoSeHlA
hvas1HiioJhBpogTMgpQa1E0q+5IrJWWBMl5ZuPVa8tI1nTLgLVntDEGiOpmIacf7twqjFK3il8D
HXX2CD1nymPE/b4WfwrdoKhSXrEZDDlU6CKulmHfzPP3ZRmUE+b6B43zYeoXyZXM6J/ewInTrYhw
61BjoJHpPLW0efBvSQJiACwOpCt2ctyf20oCWWwKbtMSKWaOOeaCF0iznJXUx3IcM7yH8zdJ6EyT
YcP3Z/pRyAgqmnHFmIDcvTnnA0zoz0DEodiaDfEaxcY9of8G8RYCQxWMM94fac1+UlgJdfutNaX+
lpqMlaqhfyxLmDgA4UYCbDN4XYv0QCmmroyoRJBA8N7QIwDrEgDRi2t2rMTSnjnAEPM9dRp8JGmM
iGxiD7rW9Zn0W8FqDymREBSuVc1eqOhPIQJSlQtYbMIbaS35O3lyRB4KVIimJTOYIH4wTcNXTUx6
l8VT3eVcPeRjmfs5X97ZbJcHiTwB1lAW8iXVeFPq5p4qc3hYtGnkvVyutLnsBFTWOkN7ZwIQbjOJ
NEljipCoxYqPlEpqCGHNunlZqzOT9FhPPjVtAfgQtMJJDp1FgNuH+lf1mbB+jnH4JZZzBRb6tW3z
Sj1ndrik7U0xmz3zl/it10SkZ2+1XlRPVXkvZzrdbpYlP0IT4rbVojtTvZC+NzaILxYkZbXpq8qQ
39Ql30NrSAZCfEUn7V/qryzNELT8BNGEJJcShXle2vgsULvN2IgGgTJJhDpZj9ZCQzQmvJRNtySa
D+W2uAC2Lp1SJrPbYJjbTyH5TcvwDI1XwE4dp6iYiXlQpHpcWa1J6FgT9Y+y0c5jamo7UpKIsmIJ
NRRhci9I1DIhnhZY7IBpKMkhIpXTlaY7JLPlaRJeGi71o51RnPVLsK4idJGdorzAuuw4ib88AvJD
ptlp2fo//rHNRT4pwRBoacSSIVtdMm5JEhd8UsRYOsfnEShw2HUOLWsIrd0IhGLFrf9pdcGwj8Rp
3P/H/1JLunNN4dcnMjH3+pd82QxkdVUUYXqIjO9JmrRr2omVI4iZlzJeZbLSTE4hRKLf6QotRlKz
WCRadIufke2nwj+SfcpurjbZ30bbEhLbRI4Oj0ZQjpBYWLIfDLZKsayt61B8VV35J3VlcK7lLYAL
mtMKnGrbqZvpVXcJ4dugluVayxuEcT1k4W4J13opAF7tmWRYJZDFQUjA/Pe1WwlGa4uUeZt6sVYy
01YWuda9biKuUGOVqMEmVGdiJkva8KC8EiLh5gC2wcDeck4ttsl65NayLNIiMhZivlQl1mgTGPMw
ZesYIEO1UVp91vpDMvWTXNOg9vTlQcxOMwhcAvyIidb09z5EPNnSskNz18ldOFraFwuTvVnXHtix
fQ6Ro0Aopyxuyr54aShmBQNFOIAbSrNKRi+qlBx8qcewGTnUIKFHlBgoKKUMigawMlwxBeVafY8K
VESZJv2ijBX9pF7WVs6eCyQgO2AyUyXjfSyeEWPwF6IMRwFzWhngUJ1uZxN8oJgxBCZoj4VDXqVv
KL3XEAaYRbdrjbO9G4x1bWJrER59pK9bCxITNvuJZMyWPGriXzVnmmYKze5gCB1BlynpmVPCT6YP
JDJkBLtmJMXNy9LbOTupVU8xvEQ/KNJwp7PoRkPWlJIzwwWS0NqPAnF0BGNF9Xedh06svzgiJzQa
bKtR4w0ox6bSBbzvxhCMl21OLpWEckDWMFFycLJb9Oyx4MPpVDe0GHMjt1T1aS3wE0pEhKWKZHMe
ucbYM6AuqU4Mt6cl13tTdIidZomVZn5MYo4td8q6HNofbfqB4vja3bjkl1Ll45VjJ5f3gw0CS8+f
GbiblnqswVwjsmMoJ4ydEz8wI7YhJBtCHg4ZvELWoIReL05U5F+TjPCNfiMwE+ozVJSS3h27UVfZ
T94McQnwkqSM4m9zsQdCQ/AYWTmK7GEZsQNBtsP5xJbcjveofOwxZd+Br6MZ57WKZlxk55JUxltd
DEgmWzcwrA99Sr7SRDknWSx4YqeHNrViixZiBbWpdAH2Up/XndMyPOWXKPmo5EWVGlD8wdhDhE30
BqZn08v/OkbQmvooCGdLwcdqcr8ZJ8wotWLrhHYITeygKrB7ZvEtL+YMINpAgDFR2wCwTGppxQh3
pWtkg05y5A0ywSkdIk70G5FKLr1CNnb3qrhDLsrXhm4r0TQIeAYcwG08HxldQdIyripJnhCgoS2I
cr3UpLaq03lvdBpU5HvTW1dZXc5GwyC/7HCOdlQStXmI3+skOmpGKzKPy0OkzBliJum2aGjs1Xnh
M2vla0SjaI2pYRNSe8mW6tsKIom4dhOk5BTwY5p5cozZNqOldaNlEh1uy9Fhk3IWx/lrLFiQVGp2
FjrialtBZ11ff+gzBVdPdTwwgh9CwtYsEVNJqzacnUc9RCFkpP0xExXyNfTd3MvPRGvQAywPMgpD
7hNHAU4Ge1d+NJNtPnodiSfSRFAXLfvZeUAPLmdfVS0+ZCFvfdQ4ITk6HashADloJjomdyohGq+v
fMzZgRGSi+U8pH5Xk2Ud9/FMSLaxQLv8o9l7kVhCJ5k6eZUFyk/Q1DpbwvBf0yK9eD1mRjNltmlx
fXV8PADViA5sglsIL31n6dV3l7fdZoryv6gWnsssTQ7CXYnOTASYpOQbVSBDkOUnh4le7mX2L5t4
Lj4mdCtbC0Zdiuac3bFwxqgUrWUBgUIiAOamRSfXUI4ITZ01eQ1vhleRE14eThNTyimriEJHb4Me
CthXphu6V7/UGEa78IY7eWai8JwIfaeEZPqhpxcYg67RTcRwB+oZX/M5NzhmaqP0C6C2flDINBxo
TyJGmZSIbzjeUbdm3Yic/ZUYpR6lcc5BbucC8G0CDgkcUXEjTLMLn5iuWKtZ+9db0qGORL67XfIw
a/THMPbIBSbvNiSdquHdSpW7RSAxHOiDCVexiuCebmQ0WgQwginZShKrp7c+3pnjigtm4d9b1XWi
Jx8tyPIMeSv1mIbXsiK5etvohU8cHBK237Z+TvO/cDpb6rHpT/MEaOYxFJv6Vk7nwNxLII8RE+j6
tWUlMIVfzfIns59Uu94Wc8Oem9ClEmT5vCPw065Q+8phjBWGQNbxM9G3YnMUumdGsFqb2XhB7LIk
vG+mC14TDsaPGKUXLf8qdS5C9uPCmy+Hj2G5R/2mE1wre5AVw3iCnp8ANdwyAoEVdXCZObMB2PCV
yaASETLmvxHrSSSCeMCQOJTvYXrPg2vP6BO0MhEr7TO0HokJP3Ftxh9p8BcIPyHR3qN8H5ndwLS1
J24fXhW7DjdYBGp2+4SiWFDYpu+AL4upyi7ruzZtWaQhXq9Q5Kue1W1JaBmjh1rcM+NymMKdoDox
yhqNjTohqoVlF7hVqvHjVaZEia/te5b7xjoy1kaEqAkNwxi8zYsHCzWHViyOlywlgC95xLJoDwyA
Y3ht8JtFyScooRU4Q7nTSbbeLcl7nH4khCL2o2r7BKVj14v4M08oeY7QRo41/g3ivpnIE2Csrl+k
unXriplR8KyVba/4XO9TTczaFlsawOzWEarYa6pVKEGXxo6tWbbQnww/65m/rGR5289fYf9sXps8
NmijdDatt7T+mDFbZqgPR3MXxqRWPM2e5LF/5BGxrnTQj9u57FuNo3cOZqWi2A3QHNWJTqIy/WV8
Im/nYf0ekIjJEvx/vfPER53cJoZKr5f5M5IurQlJlZx7E6xIPJ81dQ1Xl3JMYcf6oaWfON8CFB/x
KadGAhRjV/W3MXlFQSQ02Yu7RX5UPLSD/jZXALl3KAdJNfWr9lskRg2ycUoOpSMF5wBNoMS3vKgb
0jVTzeF0ZFykCKew1UgPIgFMcSZ5K2g7sfDbkYPLrmRHrHfT8AjSFeen3rmE4ioHoomtfEWgkr0Y
Dz39Sih71VUZ/mqMeUThTyApi4ivnmC6l7x+Z6n/JPVfAoSHfhbB/irpnGFxs8GPhXUwbg2Qdemb
XPWoh8wzRiq3aa5pP3sLQc+kn3JUjMKlGv90M9gSc0eZfGzDK615nRIfghuPxtWkUAlUYaO2xIvX
X4OykbujoG+VlstiNN9y1rMVQbPxlu0Yp5BoI42H17YiUG3IyalNmFLGxLKWp8Bged4TBwODXx1u
/H9YK0rTCWleTzSXhCmQ7LLyo483XNkBVh8mNQyIB1/hZ7RqXCIUVoP4NobvVn4TjAtfQ7TeDMDC
wpfB/kKgzJMYIZjFj1xfpWQV5+eSkh2xvlFeWuWmdFg4KLeJo7FqEuhZW9XkHlhbXjLS+5AxG/m7
HHy0wl80/VrdDqcgWXAkKEySy9oZWKugXAr18h9tIPrU7K+1TjN1JkzT4dxU+8nal8bREj7EmVr9
tzbOknrqiIGc15PigLIE29ZH6HkpU4Mbooii3QrMrXeGfkvnY5qt+XqwryXF1cjjUkYbpioj1W21
PML0vMhvpG2MyZYJ6ljsZPq/CuVhnXOE7cXxE8yTLKzFhL/iOcjVbpbhtmsruXBHk4ADn0+ZAzAG
n86XBiJoT1PNXizCUraXgoPV8Gc3GhDHYiekvqFekBf7hFdhhrOr+NnXp1zfVXx8qnQmoUhDIXcA
mFhY0NIOeXVK67eu9/gBxf6StWsWzfxE+nwrcjilJyH+7FhxJD9JTZbscFaV01yd7xqzoZBzWCJu
0ynkZxV+9sOZg2bOj5n5NiRoMYkQvNTqva32iJfIL0crOC6bJLrp477kEhsYTeW/RniZrStnTI6Y
Wj5IhFsGZ7V6lpriDKy3X8draFHk2VbC2Gm3LNdKCK8Fn3Zb/6tD/3UgW+gKaQnFu9l/S7CPw+pX
XzYZL3VM/tp8RYVDRRpoYC3pfVaSyPrOhwUblGgmV8wonKVjTwHW8E1mzygBanL57q3mGnq19qam
pxyF55CCpPWQFgb9EQQgeYCZl+uJW8y/Y3jvQ6BI11zayPiAdPofVV4xtjSI4VtcPsY8Cu2BUUeB
mH/gh0riT7P0VU6HlRg6Yrmq4osS7yXlYskoR4WveLg1FM1CwuR7uvfpNg8Peg0l/ba071m8KtJj
S4xpiJIDmxPOVzuMOG5GZV3N/0jcFYsfmNJxfu9e0hkeHHT2gAjfeEcYw5ekXbTuPPkQ6nKGh8mE
0zE9cCkro8/z4zLmHUPoo2S4mjst3SvNpopvEj1+YT377rK0blw57IyN5cL9xSfTqY6ZX/mtLCPs
FHx20dYcDhJI68rL459RouZhbmfN311FCi73M/fmXN+QlZJLZlKN8yPxK0C+MA/XDDGngIRTPeTh
Vp23QbaZx++cK4fnlxzb8e+VB4GN3groxojhuGvKrxSuLGGLJrJqPJQSXKpG96fRsUodG+/3CZdf
UjwWsKXX3vpQDa+seB3H1g7mVSAdeenCfK2Y6wDf8Pwk1DtDTkieq+n3yzdSj0n4gYhuWAdVB/jK
SGkF25snXJt/JBr/bre0K4jvkXAMUa1ziCYCf+k1C1ZM1KjY5eyN51Vh7Nf4E9OQGY+htBWHG8dp
Zn0v6Q0hO4gRuzBWoKc7iKgUJqiy2D/5SDOoqcYYwzbXa1pcqTcU8XuctoQajzwQ4sqU+WYj0Rmw
d9bxrfLmkMxkjVJyzT+S7sajROtPG4mSkhc1NHjVU4cwUpungcJaVRiiHRoV0/ZVQDimM5JtUK9L
aIYzJD9U4E5doe49proJu/T1yhBCjybxhFyaH9eRhw1RgNzMovnUG4F11pVYBlrzNFktFM74y42v
FEcbQmoY+iS4/gzCDVM0TtVzHvkF8tSS+UWLcDG/jJPXSHuVKY+EduFQTzlN530enwO/lpBurVpz
+yXDqa/AMUyib9TbTvfa1h/HGwBwvf0RszXG8R7hJemxjcM4bZ7PY+WTTUOx8asZh2wkTFhfsRzk
KVaCdxJQSnQv2E3QdTXUIVyIAuj19m8B0TWtOh4omcYw4lwrPS3yEGAp7WNIbhzFaYE6K8AQTGyD
yyuL4UKVVkxGipD8tk1PAvbLicEQrQdgSj/rxvIqWDYBghyT6AjPAJDOIy4CK8hsY4i2bF361Wvg
nNvmir+rqHEQslrUH0ShhvIhIoddPxrZGXhni9M89fKaRq6+CcWhnw5T+tkYho3JEv13S0Q9FXGc
nIA3Jj4kgWbeiVsT0upmzjjor5X2TSqG3lzKktzwNdjBEjqRuS2nDd+IXqIRwmN3QeNjy4y0rxVN
IeFUfeaaw3svrFvtjfWD3dGD4FUnMPhzTE9Jey0xGgJkpgUThN0guBmau36l8h6oFMcXxXi2+U7K
92lEVnXsyfmm6FzSmBOF8QKo8NFCTq/Z2GOn6Z5nV7l/aspPVH3htqddwGgIhBx7TnRq9H3b7jPZ
lf+U5ZroH2LJtkpkfJP81XiCGOCp73p9muJLlt2C6s3s9iWiUQ1+TKTsdcqaZI8aNV6Og/qbxC42
mqjezoOnS1dV+pck17g/mJtmTbKGZLMhJHLZrmkv3Dk6AITRd6nySeQBWhKiOjLQzMuqGU/L+Nei
4otVTmpUipboMPmacm+i7kJGHD89oCZQgFfZhwRYwLA7TN/TB62bLO6GYlvVzBjBdWgCf21oY7eI
Pib+a1TuC/GvNE2OKj4ihwxSTlmbS6Td6MkmWt5i662kPYM2ELKOte5dsrca9MBOoh3NcbBZjri5
9LCqzWg9pnzfTlQ8+H/POXIkY/oxOCFj4aMrHwpRnIb1VSsE3ntisWuKY508QmHfLfQp6Z9iHSrx
hB1j6LfMKlDhTNZa0Y94u23c8fwaR9Q9iHj5ucJ9rNBPEdPgE+At9/uAufDy1Rt8RpyehXVTxJMp
AWS3hWrzqr9aZaUaO1oV5vrLsccTNHOvD13tQtLqc9c02E9g3fbb6UDprl3xB80S6usBigaNlKxS
RHoQl+2kv/fCBymm9iSmKCgTew5+czqBJnnnA8/HdxlzXLerBFd2YJ/Ub9VIZ1z9Ttj7dTwImXSS
5Xc5OpTq+1iuQsNX1W2o7tJtML1r3PG5+OCVbLO3iE1eqL+J+YdFDlgdb7PuaoZ/OQse4mhAqX/O
DI+T8ZRqbz0ZvfkrB1zOkGmT8JowPyoxdePTyo5psWXdjvInPMyOYPfyJ0Ra50uLbzOtMQJ4y6lL
T+h2tbnPCMeI+bHIesG3xkyeirh40UgenP9MsFffpcM2avYIuUlfjwlXttOzblb/BbroJIRPjfJ2
qQ8Cx1F4isoDvyw1XC8zHtl3oWDRCgUq/+0x8/LcMSw4Ri7t9eDFnuCVvQtzJKMmzjzO39n5bhmI
Dj5L/+ReGWsl2OqvirZdZ9Ytb0seRNae/Ceof/X8g3qkLC+VdhDjHYYGm7k4S/fDa3C9TcSLkVs2
s2iXOodG1ZmXcz5Sgkd/IpfAVDZeNhZ7bGm2qJ9Kc88tOpmfS3da2rdCvFnKRoDThLDYFtNTbfBJ
opimPvVFT6x/QmZMLDYcFcV/OjyHvmYLzTCeEWc33YvgoE1XrfrUOi/qmR7RfSWnvP8Mh9nLhX8t
7gCsja4x71nkvR6dhqBsY5eRLprJp1cHlMPQjjISBh+41pxyJFSk81PLteqtknyK2ckcPXn81oLv
GHUgPmMXf73dqsIK1jBq2YtRfMn12+B+y6yxNI8OeXrUgaeRxaXv52kvlTeZwUr7Oc8b8yYKe1He
RsGKEppKtFI3i/m+YPEsn422EstnMr4J+tHiQ2ilTY+jMjyH1BgVaAa+gBagbLMcDCBjtO7wgwzn
qvtL2j/FuIqMlAfkMibbVaOh3Sh2S3Qv4w9p/Dfzq2i5gUU8h6GXNs9W3pC32Ex8FGtJ+jCXz4UB
GFWEK2F8MvJPwdhY5IVn94rnoJSxi+OOHhzcrXzbrAcZhVnFVhMer7mYqs5OGZZeNJN8sCy44N55
O6Rg1ZFkvii89bwir03Uv4x5tBVspeq9W3Di7yKKGOOElcOJo+ts3AUEvzZOEj+f16bxrsUfcXZI
9W2pHjjfMuUjas9G/lU1dPs7nIBmTc9DSNbnjCgzwsTI+YmcHLXhM5Kv5FLYgXgWNR9DziJ/zxkM
Fc48lemNDDcOy4g9BccXrAxXGUcW2ed2/DIRdSNH0YnNLi4K+Mb0DThDDfVLm7M1HylRPVW11ag4
QK+BZOL3JAl2Ya4VAmKzO8O1WXuXln1TbSthpxHu1LG8GOpXzYW4kYkk76v0w+xk8tsMO85B6Ml1
3MLJd/KE993XWeJTVnLSa+8KeU4B8/6K7xb4TbpRBL/+E5Nt02+QiEH5MLLvQfidEVWqE7FjIdcE
kiasKvJwSzCBqfOXxqVSvSnhqqnWlK+MgpJ6BUV41bSMoFnUGdWWzqGWjwj9De23VT7F/FqAREhu
pA7jt4gSVx9/mvS7I9w1jo70jzqvQuNA5Jn2DAjFW1KvKUsFa93O54LgynzdRo9s3oW6HyVPgOB2
Fa2k0T+a0yHIACq8xxqLJghWj9d7b7F05Kg60Gi3f5gG0xl0hxcGuz5HAlzsiZIfFCcJV5ksuRkL
HTbXcpKvmn4LCYW5nMgMMnCLYk2vsmDS6DdBeTb1WynuwlWrusKlZtXefimJQbSt6gMMt4GBuzrP
oLUtjR08CC0U1wCe7FD5LLKb6KWMkNWdOr+/pFICpY30OsQzBuez25hbcTwwcGJFtCs4R9LizoPd
1kBq6PM6az1kt2i5WumX0UOC2LXK8e9DND8TrhblNRPtTuqEi3Pd0CgTF4P4Q0Hr36kf9az4QhZg
z2MquXxlxreGizOXzjrmvJoh43DFVJ3QyW54OltrP00fJJd6RM66wXRWw98eEdiI51hR+Jb5Iryo
I6kKnXI0+Dhj+xRpFNUzR2F3lalTGvMyLdfFX1y1/sF1hJXHB1/ij5Y72lRIKrkAOMdlA0NByxXO
WgU/mi2wCZuUf6XCAGKTVytF3ddEBg6OWd0yqrCgBi9iCMxhdG+ymfGyVIg9EzgXzLIECQvFWqqs
RKclH9lvPXKC6rMh/0scBDzdIYOst/CiLMN79nq5WS10E+trfd/PFEV+J52q+RqK3uh91+I6sKgq
Kib7fYMMjt5f9hUU4+jWFXylDpDf4tTT94vfwvgx5IfsNQTQM8Rw71LpVRHPqcOu2FUjkwtH45bu
qb5yR5u+iBdjz8/aIbm/oH6NfHz9OCkdSGeHqDqI9ZDa1GGC6IrGjgCh9nWhd1S7wV2zjrXaemaZ
7Mt82z6H5lBhulNxhzLHx2wPds4yL1n1sNQ1OzF76Hk7wIZ0vtL/dj2ruPmhRmi7PYE2iC8/ANpp
wJ7tRvXfIlz75mhqT43ss5kQCpPhzj/Vl+2lv+TWdy48jQYNekOv4fAbmzd1v+526POHDH944VrM
r+m2PS3YjJ5kCwFj64HJl/qHnzAdbyHjW8vcUGMRg8zHUGeeJeFFIFt5rb1m+dJT4JEostrpqitk
mjz1CrdeYYGpNoqf0IEQvDz5ceKU7b5PNvzKjPgS1m+tjJz7wRJgjNdMW7tqW0hO1+xCeoOhIZgO
hCJ5K3Sr62BDxUjDzsUocpuEGF0h15QD0gUVOdV8ncLvMGBRXbO/Fd7UIePzg9PCsCoW3D7DLs9I
us5PA+KzurTTnNpCmG3W5lhNYRRTpuvDDf7Xqk+2BMOs1XJbrUZkL6vROuNzVi28Nk1vp9L/ZOm8
dhxHkij6RQTozatIeVMyZfVCqIzovefXz8nGALvAonemSyUmIyOui6sMeJFGSL+B/4Z10hxA90r1
hCwWBGTGwKJFX/oDW6G65r7XMPYu8BhjxIeghjON9wQ2JfHGlw5YpZ1ucpvqPX7Vy3M4fYjqw9om
Frro62EpE75mfaZU8TGxMaEnnIAKUezruAINry6lp4NWrS2POwrEduUvCZw3fcykMneI9WWOL5q1
7hvackOEEQMR+uGWxAKeSkyCqbqsXxx1mZfbJAFjvxbjqy49fe3m++/adNDMndkhlXxOLW6DH9zO
mjIBHACjfKTp0zehDE9/OR6DM5ADAJxjHJkp6TGCEYzqK8q/c41i1/8hA12EboQceA2dwScvluo6
ii8OCEuYqcuyC7081BdN/gQ5oteX9JdBRnO3YFXAvJs9GPfo2C0l1BJnGX5OWbfySQIWMtiwBK6T
kz/JMmD8wozKuf8TNH8EfFUyoV4XkuGWDUel4nYntghm62yY35jT4Qz3ABzuMBxq+M2GgRd1iwc8
CnRH4HdQbrKvQjpO04eerlK88bUNy1I+a2x/fbDq8s86vxrj51y/+O3KRoagKb8qYiep2gAJ5xR2
Vv42pGg1/J7FRUYmGEL7KJK6l6x6TWX0WsA/l1CAEiDgoBdnbmRc0oxDLzYt8pbdCgMWfVl3Z/iY
3qGlJ0Ky2HT+fiyOqRBoNGgnAptR7WZ378EqXAfVkq2nKxbl/I1Lw1Va6iUQbAyV0H2SRk2uyDys
5fzcaz+yVBG2p+FOO6tknMmb7kFqHepMZVGr/iIhIKlosOoCkM3St9J9ttaVjrdmGAmX8izIExCN
qyR5obJS7HeTqV7raaWMtcYDbMtDYq5JUYfXVhedxwuimOScfPrla0o679mkUcEYrxQ42QcBGCdu
PTSsUv6LjGMQbRHGcyLwBUrdHs3vIrPODipmTmp/o9SOXFmK82Lz0vobqBmQ9nOcXztyIkUek77M
a0/hxxNKCQvfQMbpX1BASG/YJEEdK3BTFuzs5t/blhLbzotFv2BeaY+5tjWldeg5bkDMCKY2zNtM
EblPLaFtGKWYs3ZjmdtCR5mL5mwdbrN8C56ybkz257JVaN9qP3r9LZRmMqqlruM2UgBDR+IXYTzx
P3nBh8kqH/HBFdCTQWC/cH6hge1f9M8ZEbq1hrFcWJ1bxiGOH9oSra53Vc7Cc7lj8HnNlHuTKCuQ
RnQYG8X6TvU/f7gm5aHU13pxLy15xS7bTl/60aFyjsOAJugqABOZ5MuWtEw1jgGR3ursk73JADgk
Oq16hqXso7N+O+un7L+JSOrVIypHt5B2jWdzY3t8i6A4nrS02Em1jj3b68g9EeINkyPAsY1+9PA9
6y7Xjz6+6DgSkjW7m5e0OjNDnpnsUo3rzWAlF610CwZr31qNoDNyHspFduFWsIH3cm67lgQ2Ugrw
b2Mel34SWF7UWRRcp132PASDTWdcBXXGH1rtEqyH8DF00WuErdBGyBGovx0ZYTwhkuh91Y1eqrJd
TtApROezFP3GViut3hlw7fVGV45BRsDIAbC6Z1jgh7oO/RJknQrAo9PyW+1ndLVsn8WuxaIh4wb9
9yIAdJyXSXSxaC78fvBUDAwR3Z4crUUqH1chOojhkOkOcO45AOyc1xgtUej2xclfaZAgB/WrokfE
guZa6OjT7y5e8vVGLGZcR2vF+QIpgDh/9dMfeYwOIyaoKb9K7Rnky42CbXsTvnaaW65J+zJONWk9
oduRkK8ov2b7TgDBUm1PdbWgMaA+6w6A0QqXGuTEdxVc+YfptvzvStoLh5jznrMyXFUpGiRUklXb
lLfK18FVuOYrFy8ll2pZr1OEIfFAQxKRQ9StypZYIe0ztf6sBjRQPrdM4RGxkYMHYpx9Azgv4jt2
ScQXC4tXo849ZdjgLGwQbDuzsS4Q1tcivY+6GvKhav5rgqOLBLOAcCCEvI72VvhPQiZR328G59hN
ghWjsGSdwTnwbHsdPgdriQIgwYNvVqhxNHcgFOQgcJ7w7/8LRsUT7sZbshcH0mu5UCEb8w3WuZJz
Vow/WqkvAmVn5/sSMyKHuHuG+j1YQHW8MKLnRBKu+dDVMVu8sJ1sUQcPxXpDColmLQgoN4u52AQs
cY4H7K8doevM8ap0x/ZoOS6/DxNYf3McyjZGzz66RuExmV9IRIV4/szSP3BssYl+C08OrS+BQrxo
/UU5y/QRoF/oEx1UJIG2ztgmYfCtBsWTKXaEaBAXygCm7WIIR9LA25D2xyx2FmXwQw4z9+s226QI
XH1EN0upQuP2ZwcbmNE1HZcx7Ufmbk5TwcGl6eqtzMsW9+kfV4eyJoGr9WJjO4OUSWm7lHTeRLxA
7bcFDR66wdKxd0KimSLMGi04txV7IUBaCbvp35W2fIkSRwRQkcLwGMoP1C3E4ZwkWhSLa9DwuuXE
JCbDDm2wq5IZCGqKywZxuieRNQI+1swzXdxnp16i6V4Vvyr2lW68m/IrQbDwj7hd2UBN1+bnVxYB
uz2iAAG+mcQfiDXPcv5g8VnbCJPlwWTfZfbsla8JxXEW+C5CM0DrZ8MRyFh+0lX3gBEGOEuVP3V+
PWPeo2BFnqjxDSPgB7TTFrIrGwB3YDJp/2H8TtUH9utFk20HAn9OQ/luknlbNjYczi8WpZqA9hBm
/zigPuFZV90KyiNQPD37Ku1TtNZZbf06buytr9+k/FONdjPJdXLUEJwLhWcgkbqO1GVGoQIPDDA8
6cDwVZdifBGIsBohV+XOMYJ3leAlKfwhb8+CgBiD0sMayob3V74pKrJA3KYvy9pF01E1Xmf/Wytf
0ukm/mpHutsgDMTZuKON2Z/CJ4VXp4y9iaFO2SKpWqTmlSmBXD/smqq2Rx1pKp869DoUaRI8x+jr
G6bW3CorpHkMG5m64wLYtkhADBCitNs5zYa9t0iEa81fapQoFAZFeyfKCJSK64c9nANZR5saiEDg
HRN08JischAsYcUfzDcrf2cWWGB4xUY/bhJWx64RtcNL0RJv8TxXWFKQNCNbXcu7fDtAxzs78auE
1iqD5MjDR4eq8d7AUM8y2y203w6FmBXeZybxiQiqyv+YPyEPm+RD4fliNEKgnYYMONifiVAtVhgE
5jZbRGnxUhCkUTenfvyeGKentZiPND7pksswPNbeiAwUJiqHs4RamKYlEFGm7vm3+vGnR3IiBqG0
lEBywZfNs7i6jf50Rx6nw5Anw3dSvwfFuZFfGL715Dckr0KO38P5yqyvhF9jfUuRLAn4osuucJIS
biNsQIvWJ/hrclYpWvuNxZoUFjIzw8FlS+Eq4RJvKAncrVVPsu1AGg05d3wWAFb0awqwJduz6etJ
JMChIzihLjgWiHlLJLh6cw3USwOlqVCZ+zcYthqLOXcLXt7NN3ClQUfAmzgQ/qoORLsrOSAqqKyM
5mxJGqPG0kh9LTUnpaSiX3S2/ZUjYvj2YXuEbmsLPuOaN1EBfA6NN7h42d5PJY1mdqql14p8Ls6b
P+5ywn20Yzu9+PSKzSfJILL0kjP85frOSnedh4LZeSHJHyr9onYbf9bcotq2QDywuTjY1w2/JfyH
wJqWsxfBkma4jXA3jajH1aea3Wp55X8RN4kyyuJ7Hqdr0rIgxXrVrJWJfBnKAbgjsvdVdTLlLfui
6D5zD8m9alEyZPqQ+dZPN1Ef9WwtZrvQWRBN4hnRvozPlu6l09oiwhYrKNjbXqq2VbZWkw2eFRqh
qrwmCUcXtQXvnUJyn/FhmS+RcbOQrCaJ6vrRu2Z/dZFGgsiwOAf2MvWgEQMXgkj0UOjOxuSeoFLx
xlUVbVPxYn0q0Snw7GU1ex3OMjda9drKIe5N+ZbC31a9RRbjzTmO7xJGuawlSIqyZuc+mC9qhgBo
r/oKEfBQIgJzYd9ZkUH+kuwZzoodzSV81qrJXyxjr+R7MG7BYWCXEKcMLRaYxzIteUu2BUhJuZfS
Q03wcbZKYJCT+pcpkBMfOxz36AeXWBiuOudFMRDBxTShbk+8vbEmd9xLcuAPmTbbwzrr6Ls230xO
uBr0jwGCyX4N49eYIOnxWpibzDyAHMEzjcjNkLo4W8w40ZUN1aZ6ifnzOStQrpOTmmwSnYk9PrTN
ppvdcTUt+Szo7UkgX2CvGO3t6Gyl7xIoe9wR6UsXj+JmYSiuaIQTcq91aoczpWDANPCT6pp25iaM
q6LgwsdKK1hpbCU8ghFLGvsWUDsyAPW0LuQbI+AN6n1j7B0KiIFr6oGvDCPurstQ00nAGjahszX6
xNWogG7PTx9NFAtGnWvN60UyOBMO8ojyNkQnPmK86jfx+NdcWIhLk667TNtJ8YzZcszW+HGpqqvJ
moAQeZmr3Qy7wjQGxYTO6jabUKGkqAHpK9mRjgGr4Toi4VwElQiCa2C8XMLFxAdFuvtkV5hfU2ky
6pATRZhP2wC2IaJ5T+j4yrDBlgEVTGJxO4MOYcIkHm8/cXwnY9zolb7o+19Lxtp0oLhiveHFJQlo
S65DRX+yMNfTshxvzsQEQFBEtJ1gX5WvlP4M2lpj8pjpEjsAVuklVDWuwVWYEfjGvtg3Mizr+ar1
vzEVxih3YuQz0/0IEDGgwdQipO0V030DxMzzR2QXJvdaA3VzjhPJf4GZehF+rbH/ICiwpiO8kROC
24zVAT8NAWR6Ja8YLpdmvG9oIqDoxFxRzvQ/NCRkfrU9fLb8RUZOVpyd+lM0XOUvJa6NvmKLIdtm
9st55QUMP3pUYWiNcWDzask4AlMexAjLCDkKePUY71ATyc29EQ/FWn9HyZp7CEXX0jC2SHhafG7j
rvFDAg0xHfjnWIK0ILdHxcLzrft/CCRwUVrQmCeU4OICF5C1+y2ypuQqXvxD0JpDbX7XxDdX6peW
QI5vobuG/sox6NL1dM+7W5OdZKSpQ3GN0V6laPhJ/V5BTLlaCN7j+l4YHoj2Bmq9CuLItnE0IDbX
zoWF+JDxw2pRX32rk2ukLIYSSpzMPlRdtW4SLkdas6hcIX+REUI4voZuCaRblLnmrVKh1UA5hf/Z
42VWjI1j/0byjhgNvyUBiKsFIb94TxwbZRAjElsC0p8piiF/kRvfGpc4Up7jCrRiWqAf0LRlUC6N
6Jy72GVnb1DfRvK3M5g1UU4J9+JUC2EIE/vU3km0jkY3mneC8C7895IDIZEPPhO3XPG789qgoluO
oD5wCGG3G8pnJaLhPTnc6tZ5RN1j8JmG1w79iPPOC9vkD2afSrtG5SsoFTYgS6KApVhRz/n4qlL6
wvbN1h+PCag6dHX9HTu2G2jPbjWAyoo4zxPLeiqG1CaEiB6I6AYYMbzmkoZCiywroH+sWmjfgu7e
IiUxR75QxOeOCOjuErf0f6Dx5/5cZ8e2XKbNM89/O59wwxK5ffdtO1uV7pb+TWlIGXnk1OCtxlvx
ESG5xxz6R7Q/f0uwtGzQFV4Hjpf0Sc2ppkXdbWLtFBerqv2Lh91QnBgqtQO9Anfrr2ZCgV5qcfvt
++pllG+C/SeUv2KHtAFqOFwgMGWHADIfUS4x/kONyNDYJVQSnf+fXV8EbDOnULMir9wGm878NIJH
BjE48AI7EYAC7l8oFFdK7pWVe5oJYqMtpX5HzdPNk92xCLR+EdqGseGoDu+ks0VEegfbHiKPW2Xu
MSXx83kjVtnaQiu0ihgmwEqjasWiCagKQEYNPGdDcwroo9R7g3xq3b/bynPOmcfWaDhYBXFEhQbi
krk/rb4eNy0xurt2PiQi2ic99aFoQAjCz8bPptom0jqhJJkeRnHG/urW4mfLLoJ1kQjc5Yx3HbzP
B6qAqjyxM5s27wHgZljbJvoAUBti5k19hZiKt9kmpx6wXhT52KH+iEXZ7DbSAMrzbT55Un7O522b
7CqeofqXtj5/NEGTmETSnCN5n6LWMr9gool92tO1RZe6ULywJti1gp5Hwk8MD6PqhS9tjA/Vktt0
2gjUxu/e5RCFhiIIkxVihZCNASF2JsgEMp5iFE7cQoF1cAoINarzR4JEd7iZE9yexxjQ9AxPPrpF
CDvh9DtxKc/IuKT6NQU9YRTzmcu8ftrUSGnUi8Zitg7ZFN0HXZfo/VCXD2zQPkCHiqqP3rUmzksD
A+oJid+zgryRGe5oDqdTXx7Rr3jAyjLsLnCTlH6TMIFr64PQsc5e4cgyjRIJ4A3tMMC/ik0o7T7N
p0rwbUok4lqGb5w9k2uAhF9c4/kmRgJu4XGWx9zV2mu9ZMdiebSbdUO6EkeMqw9zk2E9hUtCOiUq
n59pg8hotEroc0IoO/ucqt+hfeFIjioRT+XahhrTyfhgAQsoxofFykuaL3KUUc0v4uQi6ikXV49Y
YXiGJYsVyfVRtr0ncZLkxVGBHG7gZkrtV3Iedv3uOBtmv4J/Jd+0SuQa7aNHYg98HDLxGsVftyLo
w6fejy7QByp9HxgRW0Dv25R3FkRMP/gv17CLjCfTknutOwhdHPvWNeQNrNA4NsWPhiyC5SQdsKV2
F5B9F7+a/FS/Rz1+pfSTK4JwtgCfHsA+MSoIBkK+hnW6ytR+lbCxIAoE+DJbLghcfpIdFJvga0a+
NYwXLSzwBiHtYXu1Wv3CMVKDLWNL2uoiBzKUxxKlAJes9eYg5grXMY16uo+jv8C5qMq0eJBOoZ07
Z2POe785+j/MF91PIO+TgrbX5mcA5s3UOuz0ftIBoxIoVGDS8tBt1jR5dIxDInsiagHTHiD3P9gP
LIVZq+12jHALAgnEsNqgJHXK16b4m95r9VxUqwHykrOgLIm5Uuajgda/+axRbarvlsuMl15BMWof
3dEjO07FI/fClaFB6Cce1swxuRgIyP0fx2G3I2QonBguD6r2ny1taZVVHlOcIlSRbKZjCFGJsZ7+
LNnHyNtpmOkL7H9tlSGfEau91JwwicV8yHt7TsUb2+nPdnuczmS6bXJ927CaEBiFax+ry5GewVew
xhNKbG/6que5vZODQJjEnd9N7o++ht5iZYAXFkRYMGyHj7D7bpX7P3TaeWsRrYldNT6aOcwiHO4q
Oocrx1UH50CuBfXrwh5bTMEnRTqOHq3GWL5UCF7pmWgSjPRl9IEla5SO6St3UQI0lCm+G4IAE56z
qLVUAN4SNjch6RpQnSjGMbtHDqM8vgsADKQzBFF46EnblbkuickVGD/42xZTQLNPvMCLZtwE7LB6
RM7XFLMH55JG10HZVNJJAEr8L6dmZyktZ3uAUmZnFeOqSxxYWh/pbjArH8hQb/OvIt8XGxmRwzr8
Yz8NXmXPetjsJvFR3MQ/EUnW+RsYR8VOpscUfRq0qdVXMb4NTMCCqRa6zmh4INWg3GiI0wDzqw9F
993gIAL77L5ydc92fv/N/iDyifSMlkSmmFBYHD4U6jRVYN/Ncl71cCjYyCEqWC3z6KVLIl+k8jgl
Gxo8E4Haye+/JOOuZiPU+rQIbd+bgt/YuEtZcXOG34IVNPFKWva14JgH6Sk6wyz6lduX5o9mF0qt
YwbP47ceIEoabh339Gxc0QzrBKmYOz86aeqL3O+j7It4E9Q041oPT6q5lHE/zz6zW3SGPeAeSFsC
Pl4G7UuQJw0rhULabtMidZ0uOsq2Agm2k2Mkr5+opNuvYGWg1UeWoR8TLrcKaifg9asRDZE3CM8L
vMuIJwR2s/1o5FemGcsgimM9gDihCSw9cjICHENa/z6Fv6oiNOH4az4q/eTkW9H8jPlFiMCQG/X9
bgovJurkVno40z6t5EWbvUUGEUaY0976+V2ivdfJNtTBairr0PQfjbQzY1JPT+lsAI3y5g1X4EUc
AlDCG11aiRJAy+jA2tTVevwuEixcu2YEkjhU4VMazmPzoaHu01+q5BzM3Hybsl+Rw6rUh3Rawg1l
DnKCfnJzBHEdFNJSc1XAO6UhtxW5jb8K2pdZpsM9WPa1M29R+Izi9wEqoUPeBXzJEakJTXMYcXX+
ObjlU6ZjslzyCvGLB9Vv3y5h7CkYjwaBIrnpi6Q6zxLbBRZSfDG1syS/6VB7FuJ4obhNm5tJdx6G
J8HJiWHISd4aFI2Jxvq1TWtvrGlFevK6gyW/JRArTNRtievAPKfarZ1oIpLvqP9NOtTlZ1gAtE6M
bSPmN6NWYIefrOLpm72C6Bmct3LVZOsUX2JMl5urb91+P0eTBO8lcIVxryPg5u4PLRup0+oFG+Oo
HjKu91h6JOOjOMHyRxrttvtdmj+CQrLAcGZoL4v8z6SOUKdNC2Fb7Ag7iJy9JqQWS5JOCrQ49T5P
P+vyo8NkWbz1PBpNeTuX4ZdV2MsBjF2l1+6enWGJc66QLhWuLeZOMT2tG3qZ9gDEVK/ibYRYG00r
xSkION320gn+CJ5YQW/X6KJRJmMoxNzSPkPea50GpHXemJ3GkBb8G9eM1QFpKwgthFG+vDuECdgp
m86w2E7qSYouTgVzTy0QYPOAIHzXNucyOTb5Ki924YrulAtgXINtmMmSbXHkJYoFpgC4wwavgyDI
0W0KZEXjgSgJfn6USeRy+4AFQqbBFtukuclq4s31QybTumG3baifqxxlOYvrxHI5XO7sQot2wfg6
EdI+YdQR1E9X0dCBDaqeaDGgClEk12jF6Nn0YiOFG/Ajo77b9Ugr8asw3Frf7N+Ax/jRWkjqBYtw
wPBiqKhA5NviCGNZBLeXA8YcoqQBeYs0VDGbiq2M1rcGWKAmpatKLz3vjFG+A7tyOSKnrVx63+pN
DNc93MiY34OBAGyKisQ/YJo8RljhWj/A7DaLfjy3Oo06ad+sSWNjwlYhNrrHIBGxY8RqnkwISFEW
SpV5VhjyzRCCzSTcmK5Uf9gsLS3i/fzN7y9gB4cLhVlbjgbOASW0ZqxYGC+qcybCpOt+C/mtrz9z
aVe2G3aXISaPkPfBj5okM6yczlxo9N9jfjSDV+gDIpEZmCkNdclLBYkj12DviDNqXIqS/D75ZzP/
C2raneRgsDChwrqCpAZv4Uo2GUZcAV8Et4B7ouemFHusuCxijwAWku/jXzEDW1RBm7QNBWLY53dO
u98R2ChRvH64S3SXMM6KRlY9ar5VmLJxGVM4yLr/8k9hMZ8j2lKCZmzwacRIsvbVgO/4r1CpORlR
EwO+vLQK4mgp0XHeEhYMMUNE2IA43bIBTsg3m21jl86ovWv0J6pCWf7s227FTOmRicNSj7ohAu5f
G+DU29hfdxDHgXmL5YOQFJbJAItJOHLz4mvXcHoJsrvhEOfOAhOJZpniJNamIyNle29NEt4CcwQx
sgiXBMnhmfKw+Pup2QYyNKSQyOwvcsEWOyL+cSwkl3a6gowVIKqhdem0Gzune7p/XNTIhsCNVtUm
3I76OS3fKn+fOCeUmnz15OFg/E1GFjoMr0LKPfvE/6afVvga6T+t+joj29NdwIKo3ZjpSv1Jmew8
hCysOPQ9kwCQWsyYbokydLha2kFjy2aSohM3vIoYr1o7oPZHI499p7Wgy7hutWidMjRFAK8Nklos
JxBGedCuVWXGNIjmlTK+q8p3HkXocGtTX+rRzYjmLCbgnJFtadiH0RB03RKiiQaGURDIfwDoU7qr
wy061C9shlqoIZH/kH3eAI2HN4tZCnJgE6z7/m8o30hzxt/vltlrbCEPNy6Ik/H+ejETbyDqE111
TeR6way8ZMwmbQIQC6QNkSGN+wAvq91H/TOBOOpbbTlUr/b0YRLsKLNKb/7Lwn1Op7WcPK34ndoK
YR6nNQdRoMWWE+CBxQdhK5VarNqw3ojzZTOKRmWxte15y1nzOvWkFhcoEQh/Gq2t/YWyQhQ0v+Kb
vQ2MTer8UhLyEQpuJixxE5efSf8i6quP8o84R/dPQk+hpw9f+UtiahJ5zV1z5NsD5UXFdzDrjQEj
FIYviKBad9RKqOAetX2/TC1r0StXrcbPOV4twlvtC8aEGqtDoJO1eM1HeD9IEOuGBJd0MUp/vCMy
iUi2z6nl6sLD7aUOSY8C/3eW/765XNvwji/ZNwweg5qkPuEDhH3m6gPmgC8QuKDOrVsd2cq3sqaz
tJJxdC0z60tNn7DzZvxBnECAXF/WL3a/iViOlqKgYmcey3VoAH2uj5JtPVNTrcT+cIYX7Kpvvv8b
Tvmqx0OIuFKXfnXnGRVvAZEI3Px8r1q8IvhtMWm7BM2N0lEzh1vChIqZeFbeRdeoRffUpWVpzr9o
ywp2xCCFSsZrDZMtBF3peAK86BCItL+kXqPOEQ+irXDq6SohOqTDsHwmAzj8kXwM2RwKBz1Xf5xw
Xids5SVyCnySAFtM0/O+oAaS101QhV6zl8UVPVjObqAXKgymJn9+/woXOnqvxSNEucYlyp4i5Mro
yuPS9hwqfGWzG0fKqACpuyWh3A5qN6jA4oMvBdVuMpIKyC5XjYlGfdX9HW+59OC0hTTnzvibgrs4
AF4hQK5dNj8++yr1hngh3vqQnCVhGyFUq2YOQTL6JSXU+HQzlqcZJKBvrUUwfKDgllwuI6hHYViB
Mh42gjhoo+/WEg5TO3tvApFP5ABlYI3hVW9mIZuHOkQYhx1ybfr5urcuek66If40y3d/CHpDbSMI
S/MyJp+jIEuotQK+rfHHpIeJp1iMD846ry5gh7mHqTFh9Wqu8DQUl6tWwV088u/AAtNrn1xWHKJo
2cQTrb3qaqhUEsybrB9d9HSoavNpTqd5HWwb9UNaRuvZOAogo0rX/ppbF35PiIQUMn06FBkJV6Ij
IWzh6rLtWyQ+BHd9ThQcmKm/8uu7yo6xUENzSeJOjXHr3AXoXOxn0hLQoD0DIMfknTRrHppHoJ/P
ZYHww168sQO1d9nH0T104xvYfqGCPUKueUiWVb4Fx/EUlitFAx+H50f+If6+jSgaIdJSiCyajVb7
43/hucMLBu+pWTs72o+sNDAHUDH1PmnnTGIFiWWheGBZplohjds3IfKcM7Chx1zsKjalNESd6CWu
OadbrUQ5z+HobVZG03nr1Zv+6M0f4aw2o48csx/fjAynn4pKwev5Xjrc7AUiIUYzMA5SXPmkDkBv
c+nRE7FqVFSC2iIJaclWLdeevtWBbyLBFm/d85pNHQ2KJf1bSs6OcY71k5Sx5vlpFa+aiDOC7gw+
k+p3rAMyZTi74b7Jzg1zPcMnCSXVzkhe8wz373oqDrTMANSRzDjK95ihRU94hYFyeN/fqvJYVZfO
+LH5i0/zvJ1REKSKAL3IzU9ahAt0wAvH7TSaLG5HfoRwTSmUlhRL8D5nhXyQ3ubwSpAPS71wvfn9
hd21gKvkyYYz+QSwhxUBD8h6gu28szoMQdwALOZgbFehjxJvgB+r4ATik2TkJIvUi6BJl5ZVUSiJ
fpeljcj7MlDkm5QLfgVfIi9hcJgr6O1JuRrh+FuaeZnmqnB/bIGSc7dFJIiJ9wcWTCyXR9BVsSgc
CpEbz1WQmBCRRBP2ZfkF2YGI9lJrKZRcbB5fIqutWew5RQqzyDupcEb96StfnbYr6jNEvV5eccxY
zleSWvx8aTXFDB59uNBk14H7bFcB06Wf95jPJteGYPKHD9yEAMcgcncmWdKsQBjpGF/wD7NsQxTr
AHNzBA2sqq+GKf3TeBszkNypRnFbQNIlar9wDlrXQCV1C8Ygs9qLScifsQrtyhS1p0t0qXE0kbbB
8TTqpowPibxlRxlJv/L7bGzI6zVtpl+koZxJfb5bSEHTTb7FzaEeCB4UwxEm44moFMSdbbiy+pad
IFedDSusJAWET/mIAxcnrlm47uUgPotMyae5s3sQUFTxfclCZdLU7S/GPWE9KHjKoh9W2YA6Sl8s
vU0yVrEGr410I35qeLf9Ew7NISIic3IHB703e3MdE60/qwe0tGP/dra0QIKA+H2D9gvLgycHW716
dNKzjF/FKtni3KPlCADKDaSCCkwskMFyaI++hbD8NKQP1abjJP6zAbPBrilUVRaNbT390ZvyGJl3
IXbNR5kzcGlHyeCXaLja+wiIpcLtd/V5Huk9jFHKgMT2q846pP2zrG4qag/ysThbZH2OpXfm8iak
CfU6wY60WrCwplcg+ZDWDl5IVD48fbxB9GmEl2xUv3TZaS8iKHSbJP4Cx+hjxC+4+B7yJ6Z3kITf
mr9p6t+s6SYeR22+D9GxhIdJ1k691lVsZrt8OiSAvprQn8I1mrLtJpTTmrDfuOdCLD5qkpMk7iiM
kcgBc7aIfJA3IcqpIu3gnB1yXIjOBkd+Z3eyXZw6H6YzwBNPrnWFWa7ckmlaKt+RRlvh7CX5Ufc/
nQb6mLM0Kiext7G4TUu3tJCQoogMwh+bPDGuSaQpt1Rcx+1era6+eqzym4+QwCfwS1CyAVftwFyR
LwkJRGtnmH8ArUF5BcjQuenZKeScSIFFtiWyHo2F/DPZDyZJlysn8wH8fszpM1YfBiupjfpDgzkg
IAdYcjr0TkRSAUAQ4lUBewblUzzTSPoge9IdsXkQPISJekt55kG0404G/sRRkTHMGxs9WmUV+O2n
LX2WztPU91SFQvrw0VVYpbyY8g++GaltMeGAUPTnIj6ZrDnsWyaahEySdbKMVzFBDFAyGtp5lDlR
cNSsrWV8F+1Dp3cpw+ssATgQh8O2qS24uIQosSNddb4qTBraBLgZo32MX+38wH8SYKAYPWJPx2Br
H2qs8d7mC80jUcoKwWE8y94ozTZh/gWXseZT0bMmHv4GMUqUoRxH0UH/kNrHFMFZ2u5hGUj+yQEd
Y4llMknstjJ/RL+m9jchY6LARzoF7ai1r5bxjGAcwvYCyeIHxIIhJbTP0XAI/UvQvGFFA/Be+ow5
Zinxc5ns2LtCc4giBWQRYoKrICkefn8MzaPWnWuAoOw3IdN02jQ1bWVre1oTuZnyZ3tElvq/CDTd
lHEzjkqUOYT8xAISQO5ssKHtKibevlGxUWHuy5FmtgiezyrRWZV01xp2cVqfo/E1z/XWMDUklfMy
t9GHpK9EeGMI8IDMswr/Oko+Jgo04blxbUIVw0FzSGuwavLtSyJyQl6GZHYg1/7K6OkYr2r9Kvtv
znNaTR4cC00km8Gx6Qr4z/H39Oos7JEoG4trTyTsNwBHtYsDkEXHgB84ihiMCE8DxJqIDzN+e9Uz
tR0uiZhZeqGbB4hqyf8U6nWrf9fmq2p8CD/fTMVS2x+sWWJgZx6Os7sUfofTO3sqFryfiLZ5OTiU
Kurgxs7pCHCSYb13blGDM+k4jhdrit1sGNw32Lro2aARbd7T6JLXEbkZDz0j7GnBmg5WtjGH6hWm
vg3x1v4TNSPppMQrmpBm02ve3uT6DrBAH7aaNcCw9YDE/j+SzmtHciMLol9EgN68lvfedPcLUdWG
3nt+vU6OgB1A2t2ReqrIzGsiTmTyBwFU0+FubGv7XHBFa6j28CCiXOdilo71RZWffvVjRzs/naPR
3XXdMmjF5NCbi1zTq++c+afIoC0KfYLYZKIiAMDXaARn2NuENgLS61ibl1xNa0XddBDL0ehCxcKu
wX02VbirXzC2/YPcHVwYKcRwouEhW6NfEOld4dnkohL3MtMCJFqE8uziGO4u5xmAT+9HtXqG5xjz
eDd68wxI0JucdASw0lYjVwV1KGavt+we5PyQ57w7DNbJVaw/RufO9LRm12LTgfXjoWTG4jL5f8TJ
uWOQ2JXYOsb7UKylYdWqtwQzW1hODAILqtkI4fVCzTSrPtF5AdwE5pUtCbdC5TEqlwFTJWN2tXam
itrOHJb9qcFaeG+rW8zNOmGA6pukM477o8+/NYU9hs1fBWETzkEQyiGxPGuUTG2+DaUDcOxJiZlW
WWUxWnVOS4M4BsSA4nvXAmeq6QsjWLvpZ9U4k8HxVhZTLCH4JU1QqN/44ETZlYEcEF5zxAzSU8ys
cDtMbFYPunsQn4SnfibWNhsBTLL1H/ZZUM6q7rMy4W9SelnO1jV3fL2Df8L7gFa5RKkWovWu2UvY
Egi7aK4ht5DygxTNm/5hoW6B0T6J3M87q+v0TIrilFS6Ij+mKs3WUfwBwuCpyQjSZix6lTsrMeDB
bDY4MhC2WP13vwoYH9HMI409MU6eRpAaC+lU4dlAHa8AHR/zuW+zX5ik2iwazzHbnBMzOM3jznZ4
QJKXZABOrAiK+0z0SwIz1oAe5enfaXXQ8uuof/lI2FQ0cc2dggotiPQB7i3oZhRCQb3QecGLfT2T
pxL57S5BCRpoTQd8M7lmOH0Ybym/uXap8fWH85RpsosRKYpvCgPcKt/YzYnN1R3U7sQw3pW8T/ET
17sh5bzyPobioaJ1FHctWTD8IVDYGkjXGVW37NbRJqCM4zAtkHqHRFpmRwNNeLAkmIKigSUzWEC2
N/42TGZ1fE1kZrXTl2OHwIk4yYeS0pvu3f1ywr3Em8vYFq3dDNyBX2x0/SqEK3LwIT5bp8N8VN7q
4EWAPWKFiV+CnZlBdOVmJz35rVibBvBN/C7VVT+sg+A+dM+k+pDS37B+pwa3EPuGoVxb3E6hi9zh
iJpKxFrWxTNjPk0ew79uUVEhdu+7Am4x9TF3e1acIB965Y+NpzWtbyOzJJr3gQx7t317yjErtoY+
MJ39ivTPFm2T3LzlbMvAgQs8DT5L0923SEX8jcw8PtR3nNxoVn8Lez4GmEgXFnBEdeWL7v9UZUep
u9ukmNkAB7JznKzsCc1Kfoz0v0Y2pzZWwm8Ted/dmhsEDrFmcCCC/nT9GbEn2WxgnTatcyswtpD4
wHTlxXNWFEiSraUb0DfyMVQbMRwy0EmQ2EGTpfkL9BSDeNpRDRTPEGX5EB+qdGPmYuPdDk/xImL9
GJhjYmBWoFHRgegMb613yAMhKY+CTWur//DNjPKhQVHj2aj2VDwSC6UQN9hWzfZasgzHo6w9cumq
4W2IqI+RY7BdWijAEY15QrTmR5Z+kh1maXsMhWX0kXCE5fYZ1Q3s1SUVg64uTQuB0amtV31/yi2U
C84iyu9EIKQoIWjLK5jb/1uxWJBw2CfxRsz/a44n3ViIxJeI9JF5U3/ZGeBJ60vIIFGSNuYCsVRH
cAlIJ+mI92DA6kzF5OxC5Vp2gIc+q5LHTuhExS6S42s+GrQrtBFVWK/U7Kc33zna5ojh25yYtObU
Z0SkbHtzJZx84ZeG+xi3LyhddynEyZG/79ul1C6dlkUjFA2Uxbl3qpFAUf18Wx/R1tO2wtGv1Nwb
Qne3tuWVp646fZKWS01+E4/h1KcAEjaqHQC7C9kmgeSesVdBWE7e5dNiVB6qq19q/RqTkjik2eNZ
7W/mXeHuM3ILZDY43A1BdrUtBKlsK6pF9bCqdciIzVuk6sUyjjg14ncGgkRmIs4AqvD+TTYd+3/d
AXNI+QjjFp3mY1CXhkqRQs+waMqvBPktWO7+wKK2VTckELDhWCPQRcrA3mlKuCU+5Rm+u2KlaRQi
2775pYRDSMpklx82SC9xiOy3Y2BxDzMuGu4q0wsWzJpgZByC5JvrwU9uFuQf6R9zJep2bFvRVIXM
e5XlCEfr5sn7nIfYZDls9bg0P0mtnlgwrpXyjHgqkVepLHCqUrRzFjQxtbW3QDSGrU0rPk51769s
D0IcABECuTaf07/r6ShmYGH6aZG9IDxNI3BeA9tb8ml0TKKwXGP5HPdJfUnzm2sAuPquSwGwOuSI
1E2mdpUOe+dt5ycNabW0scgP8g8MNZNojcPGD6CLHWt9R62UVBxCGJNw8eZL+SUTEIR8wxHEB+A/
xEIwAbxBA4j7n9zd2lTiBDKUTJFkrp2apU8P14PtNJVdikplXwYQicRMhNcfrSI+Wj7PxWgee/BC
KE9zc521O8sH9HZ3qAqgDORUcY7KVcCyXztkPNguIpQNA/4c/V7DbExncCbambjXl0F2aQjClZFX
jtUTlJibvMUDXZDoEWsMtubQEu341FRQ4vyUEf9S0AYdxmmCxVoOmESqnVcwhjhp5odTvXnppz5m
JXbdHJA14lBN+SobTAHLpvnzMFlTLDmzsUaxjNIB163YpqbeVePT8Z1Tr6yHhb5wPOzyGdqheu5Z
j99vmf8/nWHc/ehCq1Ha87L7ITFagCZmLcq5Tt52zgb6dEiSU4Ko2vnprD/xM5gwLdzCm1bVuSKo
k7UaJeKtmKF5zL5F39kADWtvIbNKSX3BUZbzHf50WETqACvH4ZXTloN+7qU70W2g+R9DvPG8MxpF
W95rmnBSMxLxtoFIuVjq3oa5Xa/cSaOOnSdxzWlyzeSD567zYG8xPJyWIOTWKNgmdfYTcX2P1aXQ
57r2a6V/qQaegcyeRV1/hcXdid+qc5Mn/txrziQ2TIeFNo2yT5mtgtA5mugaRHCj5WSYVp9NQ/Cs
QCdZIW3pAnedm95bZgNKaf57jDQeDZALU886aQZGjHXnA9WcIVqeAX7hlMXKMnrzhpkUM3+/3ujU
BFq9NL5ZucKsQWMIDUgYxs05L4L1zQiIaS6qHPICzL1l36rkEnffwXDK1B9iUtd1dalLjZUyOCBC
eHTrFXe7MT1UbGpjbr2RFUGu3OQrqcQihV5cnWzGvKsgXyXm00Bv2K8ASfNIH4CcaeXVznYt7UPp
iED7LZAsxsiiT1Gbbx3DxvAU7Je6W1YEbsdnGRBYtpMZgTLMsmcG1o/QY6bHWemmAr5sUHzxUiZL
7uuwPbQDwbTobWMIx7xSzM1kMFgHjgCTGgxhRXDxjT8OBZgplr4iwsb1fjkNENT9jog0eoa6FCou
dkj9t6VmHpkediweI/UT2oDBGrKqqOy6bRRtmnGNuWAa/MUVIqJn67LS+u6rtcKyDh98N8+R5+nP
mH+wfhqCt5RsVQ6LDsRgf22ZoBQy1SyoBR3ZrZP+SO4pNxbViByJ5ddOeF1VTDvFuiUcfGlxZh/+
yaikG9OjaVrA3lw08Vb11rb0UA1yYpZYNdYRri8DNUfDCxSfgfxpDYp5AaU9j8ExYwRMkyAYHvhM
hROgk4H17cjRSnfBAFR0iTxyDnEibZ8dVveK6FdlByquzPdWfm4mMAnRIoCHyW9qdWHrn2M5t9Cb
z8JkwR2KTqruDn14HLhf5IaAHGpHFtXQ7j4aKsasuFXVx0A9X12s8uJwiWrqCnYgydrTCI2OGFQV
0sVQ7+QDWc0h8Mtp0n+2OgfW+M2aX0C7a9QyyPPttsIJt4Hebq4Zf3ftJwkLU1wKKaM+BhO4A2kJ
teLsXN0Bf8EqRCDct2fL/bP1/Yg+Ou8Q93FiyX4/8fOjWi1yDXECdddKD7dOc3L6HWzNgcU7/Ham
mVH7jDzOu+pg08irZEy0wdFkWp+nNfKhp6atpWyT6AfhwB7LpTpP5tiehWbBO0hoHUIhKqC/iBZJ
uoSOLnwzWv+0GLNGICimSGIyps6wjrvtaK4ck7zqk1LsQ6Ra0smkg8sRmz8M40sZLom0Tp2tAb+r
YkCqVAvJL6BB2QA20PxhCawPlITT1PxSOAUs91Psy8D1ok610o+gOwLpmGjJfiw2EaaSGO0Orfe8
0872698HOFyx1M7J/wvdvexcu/YlkuNRx7t7pNWpgrwPKXO6FC2THl2FnznkxZGxclbuU3FeAVKX
CiwyrwQnY7ewDDx6W8//EcS5EjJAtknxQDrah1fJS/TczqaqUUbBPnesaT5vkqNfXfJKuIXMTYOV
Y1Cfuvtd2b/IZmY1gkALubc4VfT6yBrEDmlrZ9TI0KvA2Go903QcywpARFKYXBTHm15jUX6peWHM
XWI/8mcfQ0+1cAzRX8gg9vi2fVg6PnkkDQIWl8ey16FlYDhJ+VtrZ/cbv//p7ILpNA4aelYsZixV
SpicwkKdbCv7MPbIw2dUpRFPlbtE+4MriX+3RoXAdiNQr56y1Wm4beNkEm4l9HwIZaDj8vNmPlgD
gp2mpKQq5iZh4JAyHmuYm+Ud+WTgCM2Fl6wz3G72ThyjlTNXFqxnPurhGTZrm/aov8GKjCWQ9oaI
Y2YNMA4cj3vql4T5G1r/uARZf2bRQDDyQbZ2OWkPM5THrfVJCvXUgADF+mnuQEOW4cputYsaPFL8
QRa2O7aMwQlq3xAc8mZR2Q80NMjueR2xtDrDRQlu0KUd5qaq7x5y9SXCWjiBGkoVWAINw1LgT0l/
lpqDHD3Qq8585sxgpqItstLAPFVTf4Fl3MBgbkwHd+XVMyZ14pqx9YNP273S7XkYHanZE5AbDWJj
GSWMuCVa6JoOHjquCL0BnojDFXG0YftIhME+frI00wKQDlRj9hMZOndUE5904xlnvEoWcuDoGMc3
hBQwfVUQoC5QAmvni8VFxBoeKhVFMjDhf3ohn1c6OjT1gokVXV4SYyZYeO6j14DyHoZmBQYqQtHU
lStrr2d7a3anP7Qn4zwDwMiuBLMM8TnLNmIWvAGqoVGsZ5vWv9lI3iVn1rmkKn0hMgynDCSDs+jl
0ZSpDGbVQ2kwKn+QAEzHytIu73eiyseJKvG28cbzcI7tRhq2YGp5GDWYevDTDGv1+CIqEK6j3CHO
PsXtMhOELahEzj1OFsL9l1+6jF3Rmlvj/csnMTo3JkO8OiCz4dr+A/Yh1wVqyyLSQj6TySC1535/
greAldUjujnF4p8BtpdtfW5yMxpaTZTBhDp6Qiu5gJtH88wz2TrEzq3a6MzK5KnBB6d5RsQIL8Iz
nhlviD9+RyHBesLnAOUTN5w7y/r9QAZySfcsRrKQlNpjZSF+WGo9YCTYIUTVgJ7HW4+7WmmW/LEh
0nTJcwj3drxFgu6CObBXNkIn84JzZFrVbNx2Hhp5iOCJtgkAEBuEVB5YZDCPl9VDWDHpZSeSgfRI
c0jK/AGYEMeo/DuK+2FWI4cR40kkKl20HJOPFOCdU22DYSMMyEoxF2Zm1d7m1TnQNhwyuYO4E4QN
j2t5r/DnktBMkS4TX1nQLmwciz4N9QAxyAiHAo4qtT2TxZEPl6wJp6PHLlKAKVhGSAbnBaL5/6XR
CiUR314PYRSQej6XHriU23I53iBFeqhM0/5a6uBKvH1Qv3tn2QrHLPtH750mCyU/msmGcBgskvhN
kajfxnwmBi9uMpOo8dV9FD87lpqAClRlqZCbSbNHr2iAohJi/kG5NcaH8GKFXxmqb3s8i27OCg7S
LJwq7d5DZuURCvLwivWorGz33j9Shq7SUXKvZbG1nJ1sLMMQmzNwzHpAcHGJhZrbZwYTPh+ABdj8
99p34JxMFs2R9Rku/SWkwzH4KSSOtsyc9tJfDNMvWxUNOEeEwVWOe8+5pPJW78gOpIsDt3uQh7Uj
z2SgEIPQ+in7pn7v+Rhq6tKqPIE9zIZzQZZPrx/DeC8jsdVPiF/iop4wCRDXb6iteXmL4ot8Gr7q
iIWBRwiVwIv5PK3dXPgqs+qVEDuoUvRzaoJDyxAYMO0tKAy9bFnTwAr9pHSsEHpIV/EHbCAJJPJy
sJ8eUaYB1ks1QcICFTFaIUBvSrSNw8qIFpL60BkFEIIiBi/FzkJKRiNk4XP01+TJTWqaQJRnbcBd
1j51Itsj9xhmSw2Oa+9ggcC2pyB3AzDIPLGNuaHsozmDlJc9pSia2hyiDCYFuEBMkrjPE+yUwbBk
NcZVygRn2QQrcoO18oy9uaejt8s3HD6hhLevo6hVWtakxkXomHvnW7TY3bqA31F96U03T7FrvnlL
3HPbbNtkr2h3YRtmYutFW7PfqDr45xm5K2P9qxcfjfn2UDtkiG2VCgIzow+jWAz63DA/BpapoO98
dSnatsC4CPeSXswkb186B9bbywrlMWsdMAWiTlbsc6d8MLy30AZ40PhYAnOEFo/MWHTpb9HdKYji
K5VuWMM9FbreIPirlUvgPpLfMTy+SSLuFug20/E3a2lrhJx1GxLekK5DPi+ZOCrGblqzyZNp5eAC
k1lWbwBTQYRkEpHZp5FLmzUgUZvtg+6YmZ2ZHGGNRAA00ezI6ZGMkkXMQ9pXF9ndQ/cTmi4Ya9TR
/LYA8cqCCSxZHDxqfBWilNNUXrG9oEMxhs4xyxgo2lkpP1Pps3ZuOJgNBg/qNfU/K6Ct5g2dQSNu
4ABnOfrojW6T8nCXo3UjRgMmatr6HBebFOkM2GKdqnp4ZxUiVGfGfsn77chbsUA5oucR0nAQcRQ9
Fv8TMaN9yJHDjhqKFvtxeFpecBD1hhy9WfjD/kC12q0Z8s/JeBiYaTW7RFsWTJhVis7vyt/oOVJZ
tF3xiu2PY+yBS07qYiP8imyvxUSbFt88lyA4lBBosfbQynXdCG6yES/ahB+IjJG/cmZDn1XXsfcy
BX7E21Os8x+I7UZDfuQ6B8zZsZW9p4rAarIIsG61ClT3ZnkqOzSWcdzHHkPkMMumKh25CUO4cwSA
CxXXIlrTKrioFmnog5OsHdSa1y2F8rmzgUAwuvCNvTBMR9WXeMyjOb+96OY0P7CR1YwlBshF5sfl
EYy7GG5qwYWAArrYWjs5QHAzqgANgQMkK7FZCLVftb4kHY0OK2xES/56lu+C9GBYR4yLRMXePbZy
1DPTtqDlkvD8WjQr0K/L4CFph9pFm9ixVv/S42XqsZwKMEIReA2iQdKRIjGRU3aDyc6FoVeR/rRw
kNQdIzktuPvGJYtWproppGuVoa3YGChdIEfaGztB6KPNmSvjVuTMqMJt3v4O1L9JeIhblOAp7aj1
KiMO6WLdExNEWpnosDTlVSYpGJnPmKvPIkSrZWEKbUsPBuwl7qM0i5eqsOskDnuNHoy1S4czMtyW
JkipvORDnGWddysN+1BJ4V9TFl8kl3BXeak+MyTlNI7CdUStmKTyn6Y7Jz8ZH4kMgKpUgDQwz1dD
9GO+tK25iMt8TdzzQbFWg569u/GrI03S5svVenK5POlgwpIfM/NZJeDR/HZpM8/xC2+bwbgPk2Rf
UkkGcsNKVbmjF582uPjBxHQXGyUp2FWkhfjf0ojcDUyWBfQLd9x1vsplig2k0FcOy5Sm5YErIw7N
YUFrvUD/P1UDbb/3++bQys3BcpSll9uXTk1kFi4N5+88Rxuo+RK6GQyhbXTx+3EpKTq4UWcpR5Sb
Un9U2UUiybAzBzKRtWhrc9HTZwnWZsdZU8r1j62HrBqss+WI3Q69REz+OcI3B93YkGRrK8AvCuQP
mbnP1MnML4UKKXaARWf2wBf7eZhBk7GGZTaicyF71rWRXoGWdL1ymY9sgFlF1eqbw1hqu5WSkDmo
DZtOlvaxn+7yNiA4bFzFyAQbhA+Kx73JFmFIOrLXHF4qpD9qsmhybdnQcxYAXgOd3jiLTmNi31sH
q0drGqd87PZ+mC8ND7AvemQrVmZ9IWJzchq6Ea1hjPBR2pvBRk94IqiwEnxvtGBO8hHjPum9/uBh
CoK2uTNgCMhRMa8tmKJwH8UaIwuVc+WAYSOjjHjiRcRrFPjFruPRoDABoKeSaVksw8zCeAaWCLQ9
3OJFawPSYn0xKiTXCxFQSRaNwk2p4Pm2252ivyT5PQJUycXZ86NYAGwsIggqeFoVS08mpi4Vhc4F
GFEpsbQF6fjp/oiyJEa2YrDX70+hz7Sc1VKI2tA3aJNQBkY2i3KDtR/URvYWOnNjPTw48UdOXzU4
dM4EbfQHqUb/QDDkaEKnAa1VY3Q2GKiarImHEZ1YDfM5iWZhQ4fTg3dlrZ4n+lQlm8IGFzZwZ6uU
G87LQbtUkA6mICXsECiIf49Oh5U7ny7FfpM3cz9SJgaGK05gT6Y3ptMMxoU7bof4sxirBT/onJjN
eWwgrxspdNsfvWamxJgkPNrWzg22Ka4PhqlUyjOkSVrFbp3zw8Kv0Itu1L/5xspSyABjc0lsPRXh
VzteKLqT6JHj8W3IIAssRHbMJpChBVI38/xkWZHuYPOJxHg9YjIAJi6DMle2Qzx2FkKEYa0DcPOS
eYW2U2cQIiXynYliw7EoPt5RcG2IQpBg4Fuoqy2djw3tvPjhAhraOON80J4tGUadkF/yD8xNSpWQ
PlRIWmLSBlmMkWgyeEjesXsM1FQNvL0B+zXXdZvNvE6aqwF6W7dfpEjwRrwCVrrKfdaPFeM1mkqE
2TkShWCgKgENpKJnTxWAqZgoEyBQrajUeJRK5FroBSAIoHlo+cz1dKUB9crdaKeXyjwpB7oNGjgG
g/PCvJY5e7DgNwN8bDLDUHnCBd3LqJPZyDo3ExGQDn10xQfI4Q6+sBwuQU1nTCeiWIzdkJlmJGc4
SB1ytOsWFDsLgrFPvYz+qv7Tk5eNlVjQKSqVeTDLSlGxsr9X4mfZgpzVtjC8bpDrKzphgECUiOm3
FDApZkSudFxiTLTzitLQQgfWD9XcA7dXv+pkawFA65l3VezmZG7tjJ9VA0Siydaqa+WJHdYoK8Ip
ZixcTRlvSl2iov1qlbfvwRJN+JjPnU2KKa1kNVd7bCEj4QCduo3Lj9rEFcYaoavfnfts+4Pj32Pn
mGuPTN1XwYdSfAKtsMu7FO95+DXaS6WnSjFoWBjzI03IVerBCswA/UdNS9Dz91m/aCqdKwMJRe9u
nNZlPfWjd2CAu98G0ZqYoIqZiBw+Yu6Z3OIBwk95TvlSkujUF2z01VdqM3uIlXsegneFOYLVYhZC
UnBTzAYZoQTINjIo4r38LagWLDMNc69AlBosYMcDt+g9zRH1BXx377E7WeZXgho6Ht25MH84eoCu
5G1AVPnz1VvTKJAtmLn5DGMhJtW4HIPgFVRM7YmEItog/esaxJMmagfls8JokAMOUX6V6M9mKpV/
pchAQ5q5m5y8cSlwBZAOeZaio1LC9PoMUFULE556CUKw65j3lDKbRSpgtmSyHnGEFq9Wv5v9jU+i
wwvCyhi0XCQRyBVMU2PTy2cvvyUE6QI/CrdEwComOUK8gWy9STzK1gPjIdlfJmxmo5MSHVuIWpNG
/ZAV2n9p4bMQjPmOgF9Y9HEaDrWiWhro2QZtmgTu1GYTUFOF+gX8aJkQESmHI4aBVOazwFFZsy0w
7A/+K4R+WJ/MV8Ip02dULfZS46H/J8WO0fphMte4sRvbX2ieuU3pdw0rn/mM4lxItlFcsVeCGNl/
ua1AA8aTmj2wylCBphDBMKGILLT55Q0kEbjZqs+KVVTORH4IjYjFxh1ZxZFRlRQRpnLQiWGjzUhW
5L1BjQaxPLES+oduT87NgISyW2QbfI5jsoDNLCp29c7vlLJ5MZzMcOcFFwm8Hpr2ZivjXsTVo2fr
zIHbd4/LnxHcqwT2s2FMYSg38ZAn+VeJLcXjR86cnl8SyboQRNiHEyEbMHWK6XLDZFyFqIPQVah0
T7EMSj9Aoa7ftbCYae1Jd7OFplwk/S6RLqmpb8W9mclb8T5ZlY9m+u/oqXyc4CZlO1KoHN1T3b9y
4zMtD43lwT8yCNqgPfzVOEGyc5AS9fan+gedRFLxWqbJr2zdVetd9VvVPebAZ6xtihBG0Zgu/sZl
vhjURxTtpHBd8PlW3lwL7IWpoYlQ/lqG3+4T1hlQ2NLd8lkG9o5pAms7ljH1VnZ2RPHgu6/sbYnd
MrkW4poNXjp936DdlPwzSRDZ/vFndoZdpl95Q4bxI+OaTYfvDiFfUnwB+o2jKwrDES6mfNDtioBu
0pLVtdXfK+qAhPTDStP3NosUZv61won4KXP9hDjbS+ckN8yo9m5xMZvvtFgVvY3Bl74lwMRHaHw6
cu2zmSryu+pbvDH3NHsOAzio7mrUF1EhKDJa3EWGfVM5pVEyM/2dqlxa41ozQ4nhFl9ak3Szjb1Q
vUPYXlSK92EbFvRyBxLS+b2Fve5AW4wnn/mIq141+7PMlanBnRpHRwxt7BMdmV3gseT0Kq+D/50k
LyVZsdNs9EuCvptm3RiPar3GgaepW5m0ECXcuvKAqXZZNM9ARuy4i6OTnW0s9+IzeINq17nbklVl
e8iLhV4BX9g0xkVrEFnK99G8degXlPQABb2kZbQVhjfVMcOwwwfvKs863VT5PlY+g/Eg91edg6AJ
7jwyCscA/ufC+VUdY6eMiNm4McUfR6MXrdJ3y1rXim4MTcCwB96f1D4YyyvDPghZnE5ysAiUZJ62
M1nWYV5kieJhOGR22WW3XLkRL4QA9miGWJDwHY4nCSykWFrcTHtdMwzSdzFe33CRO6wrjB277aH5
SNjIdzh+6GyF3pW6MVq6xpG/KKOT7NxMRrG2wYgy5URHmhCfjPJumQe/hDl09ott4qPiX/cjksgV
cD3bP/nIF4mMcLRjaNgzV6YKX3LJsRa3UP320PK77mzGb8AOMd9o1qDLI8ulz6m1OD3bK0HYefob
w9csfiKuv2Tve8G8QbFg+9ZMcR+uvmpLNCiLAsuS85LK9+C9xvBp2nhTpZ2TnOgOZksqEB+2cclZ
mmk/OXeNjQerR01TZWh5unAesN3KvJfRkw9NqUcaDtrOLD4MPjn1dKAR6wdfeUX+I2ufpnnPBxYw
8zKdYwZyh23d7tT4S2c7nx49/2LwzyBlm4GC2uz19iZzr4TfHI6VMVM9PAnTgLUUGL36mOt7BiwV
k2IMhMhMESS8EhSUtntxWKBV7iVUqJ/gbqhX1f2R+QKyO09EkVz0hi/0L2dWhoiRr15DpAvmttno
CMs9ntqT3W8996VXm1xhPpZ9Dd53LS+NjvF3vu/6Q0hcTLsOwyM8Yxp4u1uRUYe5mgM++hVvU3Oq
mr2n7tTygx5bhugZhk8J/iZllK59t80jlJcFqknWGs42ztgQrwP1wbMa599VuUaW19tkjiaTDAkS
wRI4SUg1ZnjyCDDbKGDtlHOBczLhLG5hQ4KzhdQ+NeE8J9DDGIXOKAtz25uGts2s6le8YGJ4kNfM
CvehsU2VJUdboz9yMgDQLxrJX8kaPyBjkg5wihIFtA4/Wa5sCEP2pLVsMu1CkcppYnebqv3EB1GP
zLg2rrJjeOjgqg69D5UZNxXwpOqwCvNr7PVZEyZTOmoyVdd2Q+Co9quLQAVqmg5tXwS/VraFyp4T
1bLOdnoxGCzkGz+8iTaNH7Yt33SpHjx3mzGsKIxaFKNWSV6Gi/pql8a/Go6klvFvgLHQCG7d8EF7
l1H+hKcwORPUlrqLohCmh8Rjq72zo6se/zYK6335s9e/c+O7yP4KBP3pVOlIFdz43Y8Z9VMMrqI/
bKQfkXmY0Ie15VVXn3DBKqoQiWG+f8Gwyhj9S5MRbuIlJUsqXrv2JqnXbgXKbKkQ6GMBr1r2I9nw
lzq62jbD7g/fOcSPktwFqIoyjDskdlTy6V/sXBuUvvk3tyh/+M67ZHBwANUIxiwk41POVCRgmbjj
xzXNBVADQihN3jgKuwkvjV88eQdi7ShhzMoeA3O9eKUaqyElHPUWeDsLJjQ1Srkp+YuCLN35Xcca
W+25jqk/SnDjiHDJRodMxrdT4EhgQ8M+asIGD/qGSkpQsOQvQusWMiDinBgslCtrg3xJ1Gl1DuxD
WmsDLgoOxtjLWaNUXAi8MgNS+MD6WOn5MNeHED2I89Um49Mx1UculwyZWFaq48t2W8E6PNtcAioK
5yZJDwO/4kP9iJi6BZa+bzVso50NNijcVJrGK5sh5vh2S4MKYlgbEYw4p0/WiV1szZ7aIM92Lir6
xGZLbAPTkxB9IwXoQVVmcXkyLfe0y5tk1xiWcGPNfTk10O+Yp9DSUc6Rb8UvhX4vhBRQB6q6iqOV
llTbvtN2nRThoZuMtrsYh3whMaR0rBCEISpKH0KI/9G7tCgWZkC0BThal4ZRL5OWEIoyJ77aUGZ5
e4FAthot/6C43rmym3PdQ+BwBlruXZ1cPaDS7at2xkNLcVT7gAQied5QmjZ5vymCLxnFQDJQ18J3
atRlGsT7hEj2IkWbYiAcJtTNbI8uZ71Csy63VwwCuXUcvH6VMNqrfSAiSK0GljoaDKCwfsnZWch3
A1wwEalxaaROCpaIknqLygEO2PCMwhTnzrhr0HAoPabJeueM9yD2ZmNKNFJGIg95XpE+TOW8RpU8
rKvo3eIKY2QTkSmB1W/FV7nIYowqrrDGZd8eMGTa0Rz7SvRnMAwhExSqlYq8zltG/IuSjJBaGt0B
iDpG4pmuIuwCXC+1w8Ihv8wk8sugNTQoxnKEjpaKaxlZRUXeTFsA5bfmZDNzHvFFM4tVqRvdHvSE
W4zscAkgqrv2KkvY/5qYc6cyuwsmtza5SOW4zAKSyhpvpynDxq6aK/7EMet3yDN3cjzwQinHNK3P
NMBLnZQ6nDW4RiFF9OTUw0/IwotMtl9hS8946K5S/dvbwaqzjDt4XcMeLqoXb9vcW+nkaNUYe+tY
2xV6eZOK8FeKibsyhby36nbO3erzV9ER02t277BKr7nCs0Ndis2/s5tTJ/WHTlEOqTke/AiJMadk
7ROzxybMMYVNWBu+K/hODclGQoMvzxE+pKQgxUX8qsqcQ4S1RU8kAwWNfXUgg/W06EjmWueiQBMr
DJbksJatNPioC1ZHe0BnLyYEc0VKvkh6xdw/64LoNvjyfxydx5KkyBZEvwgzgiAQ204tSuvaYF1V
XRBoTcDXz2EWb56N6K7szATiXnc//ptLCfgrG2+78NeI6WkM3IfKVZBox63nLseJ5u9STdvQNnck
zHBF2NDGpIsRj+PFyIsuRoWmgAu6wgKqdLaN+E5PngV+1v/A8UCSp/groytwGdQttVpgXMiYXUh1
k4BXYr05unmi1AYmtLwWcfM0hITPCtd5r+ZsvDh3UPd5mjbVezwtLTHqb2PNP2aiGAWD4qkBO3fl
kRmylQ9ZH+bD8Kdt1uMGJp28opytyQJ9jaLlxdcF3Q2zfqAAEWOT5f6paPVNehJxE3fQsqFgV6K3
CmI5VNIc4NA8ue0x5fSyWWqkGle15zp9l5RUhRjrAQ/Q16KPgZMc3SU6y6A9tTPkXmgrWD77Or04
jLRDjusL/0kRILcHxXlJFO1GE7Q+9+hBpwjtm5G2qUiSvoNBUiOP4K7iHToEnT5VU7pdapL2fftg
zwTH0wTwSbwhWXLy5XT1Ylj5trWNEu9DA+XKo2KjJ64zum/tqTu03kBlJgnhbmQKS6+agW3W1Rms
zqOgwJ0v/27xiSS7Ahvqc+MOx3kg+jTYZ5G+mZEvt2jF4zKYDzvp6Plg1E6TO1uI7waTbnkJoghn
IRDhxuyafDitVgDW8gNvGntHutcAyJvsrxcjrrvoHWl7H9ftedTL90JDAtf4feh6JzPwrFwRbB5P
aLfeluNIXIlsPG4YUSw3ncXnrZarm9gXFTuXwYfuoaHrc0DwUffd9HOCdpXDWCqwqSQzZ2wP0s90
Her0tkn1eQI5aQSWW9AIRAejer4xLBsT1R/lPOytGFqTqg4phICiD2+ZashnnWKruV3/dgSUOtYp
LcITEoe+VUN016PJt2bZ5YHFks+curTDI9SfFyTAgK1nAwqfyvg9UCWqSIW36UHt57G4d1rAOndJ
dc6TfSRvqU/mr4l7gv8wDvdOxRjNnqW/pQu0BXuk9Xdt8OeBO5/Dn06+tesYWfytrIMfvdf2i68e
yNaI5NlowRIYoEV0bdl/t82XZh0VZyNLdhZb3kffetuc5cF8n3AfS2BNNsLa+JA6wkTAWUXAhJRF
DNgWJCjCe/KzQ3ieuLHH+nOQ9yu8XkXsUOyzS8prLF/XzWYcPobMCxK0hunux359QS6b0Ybm1a4F
f+b/jbnZ9uzOUdgZsJOBnkNYJlI/9KTHOBX1M/72G9qzyORzDromFE/EgLPdBgRxtu+sT34I3QvJ
a1A+1zx4avK2PjW7/SbkIel2IWbyazE/+M1usI8L4ywn356Gbbd9zcSRj6PLz1Z0J+K/rfvrSOzl
z777t3GfPMnsCr3Xxrkrnxz9w/e9iCFefxZgLWP/DaYbuaOlwzN23euVJHdTASVsEr0F0T8YtmXs
5r09tnFCMDYScZbdGlxeKoE+zqKgJMBg+bSxDDW9f1zgofXHG+ASkkfpoXD0PrR1otkTrbpL/p56
bJB++YOwAgot1rFn52UEHenwGAturPy5YnccjARCNLm4CWRzt+aj3zvKRh0OSDysm3XXxlZYLV8S
EGbNRo3KHpcaHyv49DPMaOhFRYzFKWo3X2liuC1n26TydjlFPC3ynGfldFSHu+jeSAS5LDzqeSCM
hyecNxdfKY0LXEXoOaYvDyrK92m/Jmfbvcf+OhiZF+YT1g8a0RCI6ebISPDK6B3UMq0PIGFLIMXx
GWyyYcMepRIvUr+JPQo0iL2Hj1PwLyl4KNqoYZB3XFbJKjaITi+8/eleY24bqM+qjiJ/sJyXKC3Q
KP4W6T/beRcDA8V9ZE5064b7lFtF4N2mwWetgAPF3+58HxR35E6QEDnILzVUYv21ot0cIm3DjRnu
SzSYGfnq/3mbSS4oPmL9ZxKvJbC/hWlphIOQN69lTOr7nWNUEfzE9pvnwBN5ybhVi6dhRIXpyfR7
BSMSVvPp1fOvPh9DEnUXz/rJe+qEX5PsYWFspihjkS9cHUFwSawHvTzHsKlZoOTO3wzRIV7e44r4
K5xqVH3uNJvUUxseqOzMUZ6td8qgMKM/JQXpJgtKyLtBlA0w9nE5hn+Hyt4vmSDD9dzik2nzf4Z2
llFw09W/qlAIf0jfs0WQc2O5FFWxI63zZ3zwPY4X5X2mOS9tiYFo0mfFUnb4l/kQ7rF2IGcSd8FM
v9V9vkXD21de+Dj3+WH9Kg1Js1sZZL3YxZw11tVbF9RHFeNhNBC+xEgfLCTUDPcpxlhntzjJjq0S
YZmEGA/xP6fchbVzCi1aB/HzGo9Hqhi2s4rOCdumaHIvJqt3HnpqbQE0owfVC1lJutM+5RE8QcR1
U0MTCP+sW2P4Z9HYN1M8PRjUuFxxsRB+LmjwNEl2YmamvYgupzFAsn6KU+6Xi3ur3foosG9YEa55
jhi+SPaBXex51XSOl/uq5aw8NYcy9XZLkGN8ER+1hnXSGIrDId8Fh3lSt3FLVqtKUEBWAwSSTPwS
Q7UIMox6rH0n3B8cD7Z1nO765kklGa2MtNoleG70PllQ+YgrRwqHHQbfnAHati1og9ne4Y+QGq5w
GV2a8k4H5ZUINMiRxtp7S/jKL52ge1IqSubU2yw2rgAHLogDEavJYF9TcwUpRLlQ4QAhFACZFgc/
sOEGjD0yRzCqJqQ2Ijh1voNbtOnggql19dw324ojDmezpL8aGmDScrrt9bIrcHmUKeS7GPV/FNup
n3fTFJ0tNkB4cwVwqZafZyb/qEF4qnw4BLMP1BOJXdp3A7u0JSp24aalv8SN3J0VzLs5pF+dKdsD
UsmAs1P1dJwnYi84MvpQ70fQkTZWV+07mJcWUjg3nodzHe27AvUW98GhYRPEymIOXlKRnosmODKX
DHa19Qeq3yz/vevCrc1iknM6/6Oogq9JejRLd04C+j83i3X1GOg8jlUZ4uPMDiQE/GNzlowpTv83
sQlycZxMa0T518re7JqtU2a2E7nYzEcfIqgYauJw41cDk6a+g0wboMFJb1OtEnU2YCxG36WiLcne
/YaC4k+NuD+TFPWHO3d481CJqujUeY+Z+natz5GZP7M5zYiHNntKye4Szr8oke3lQxLfxFWGSriM
vKbutlbWs07bE/uZapfRRF12+mYdDet62YbkdQwlKdWjBCgz7vP0bgSpkOsPxzy34svPb+T4T5VH
o99sa5/K54AGz/KQ2fdt+10Ep3XtPlfTyWaSk9Y1nbYgzCPxGkEMbh7UkO0KmlVE852hmekew13w
dxDXNXQUg0vHAWoHX+WEI/wxRNFQuAwjd7WcxJt+qHahT+n6RyLVZmKVl6HNTerbXrOZBJj2bjGc
tUVuTnOgfA3tl84SG/4P4D2sCHVwQzxLxBLUQ1OSQSwunqB7AXccY6AHfZIjiSdICNod5UU0hbdU
GKOCrT+mKAhP+DPyZMiAsW68j1rjP5cjPetPMryfUxj7HC57YN8kEFEgsGLZXvEzoI0L2Z16bqFW
ppDm9T5HjRzJGlm3ncDjN/XnuKWFJYVtEMcscOHuw4qsIGO0Tr9tye+5BjnMeyl5HnbhgP7eHUS5
HEwod5Ox8aaafV13T5b8jLhN+yxewZTrcNrIMMX91R3CRu5HL9rKSO9F727HLNiPdYMn+1POjCVw
ccLwttMvkZP8WcL7vPKx6vtQPs2+JXtgBxE3VUnuIf/uBwJvGS8fKc90nANBq7sTZT7UUud3Vebe
sxq255w3fD1qEPegY28KKU7BRdxgI0XJBTcJq55uEgbrEp9LkcyHImJpH3+U2J1SbBWx++bgFcZl
1dB+tjTVce5D8ChqZzL4TLgt9EK/42wobMd8T9i1bug2o1GDnt7CwbRVElhHuaqQ4UNuj6PNZrrH
hfJrOIFOtB6t95MUbrVB+yX/tsrs7TjzFH7tUYjKAJlFLbtujjam7qj9I0jJi+sJWwx0TOaozhpH
i3Nxci5ljtfWJnH4BzzqGEUPmX6tU9xvBDk43vXWZRzBCf3UKGSVQ/Cm+HV6jt7iYxkGypPiLU6z
daFa78fW/+MygS+G6jpLH2t/2fHMohfo2sPt9mgarePh2k7BJeiIWDjDQVOcMRegQ91aIG6gw+TX
MUtoghpGHgLLHci5D6wgBVtnNTvnSpQ3jt/daV44E3GbMuv5qrvPXffvXDQ3NVCwRdy5AjaMz6Xx
x2nIRawPepVb+2XgMdOxKmnNbT4Nh3qgVykXt3GYPDWjeF2TR1JjcnRSfQlyLgq7JhZCRb1zu14B
InWO42z/0N99E1UxOLPg2NozF1oP48sDs6ZvPQH1rmrO0+LdL+5NFCZfS1Y9RSymCqt7Y1/H5rmC
xN+DlIiGH5CNSd895ZWLgwLgHD/VEvP3uhgc+uE2C+ErpSsvoL2Nqa/OX8IByFaIbzl/KcJ05xOL
ylLzOlQdmBNOK9N7DrSls9xTPqOR44jCVkW4MJv3VdzdOUmNST3vLlxA11F4+Exc7mlYkpX4EBgx
1piB1X7YPtqVmiDdLhdRZycWqTiwMK2H7b32mDUVT7C5bW9aBlGd0mXn5e+j22LOiOVPFzR7Fcdv
bqxeIzE9Rmhxof1MAcBjzps0W6C2QvZpf/TB8bivBAyPFLx+T3gaepctWe5d1EwOLM0Odsurrtpb
JdbvAcfOUjxXIWYYMb+EFnUuxmFsqnX+5i/pIXA5GXvu7xRXJztv9mLS+3aKHk3lv/JjnzI3vpU4
ouIGs+CEd9PKYdUVHPY9b7oLQ2J6A0d5FK+HVnfcdXD9xgQO2xryIlbuRH4nHc1hLb1BvnWt82Af
1A8w/LcBfRAZF1uKztk13dWHisWkvqpm9WOMe3xGRZNDQ5b4US7mfkmJihHns1pc5CveNKFMHgMR
y/g0B3aCRDnyhBOOvqnG5R0rHOfz+YZvPt7Ed5u4c856E9lyN9MiPyiGucV/yjBQ2E4KzjW7IUe9
D3pWNuVTERcHkuVWPL/3mBTSxN3jcUXopVc+ap8X1vhDTPWl41znLLxRPZu4gS1xdYkWCsMnGKbQ
FT2wop7B+CO5LTbya2GYE4Szosn+be18JyZ1TEd5mTP5ksf2Xg3qVNeonnS0AvrHebAvdPws+v4W
H8RvXLlbmfSnHm68P+1Hvm4jFeow2vM+OTU4RRK8WSntYpmT7xfVfyV9sJ/8Ryx+27HJb1vONrq6
zmGJQITgwVYWZvnJJ8o1q5h1aHFfjXQTNNHLbEpry4HkbvKuIhRUxmvAP4Khje2V7Q0cmemSxhct
TXEbpN2DqY7UyMKRNJF1W5RAQiWGlK8gMEfJ9bsUJA2Bb2hU44Bq3IyHfblgcVnEtZmIxQ02Rl51
IYf9pgb/1/z6FJs6Afso9wZlVEC/YMO3cYO7dvIe5zW+2at/63bNyaKLg77QJM19s/hXO7JvK3sm
ijkfegOIy6MZuxrvV/NAw1Q1WQtM6PI+KKHrlSCp3MDaS687irq7jyegDISzRZj3e4aRPx3AABFH
QAp9qIxy34MmEPN4ASc8+Mt2dIO3qiUKGqHfVFm3YSeB823ZBbdlie064LwaE04gt5K5+KL6+inE
qaYL3AZ4C+W7Gtu9ofOApxVyX+ptsmA4j2jQMOzFnIGtCSk9J8WRhSjiQ/Q4NEwR6TBtm2K+GiQh
Gt//Nj09cd0lKIujCrurNOMpl9CZ2VmOKr22CdbMgTL34KYxZPSuIsGfVKJfTYqCnPrUW1B9eehY
GtePxx6/dzb0qRfk+ioegnQe1MgF/dDfRq85hsV0/h7qYl/P4QaUnDT9sViqfYZ3atYuVVcBbAEJ
ZsLZjK23t+1xX4NfrxQffIHWFXUH28X8UpltAYG/MAeGyVNH627Pjt+j5rtjIieHeW0oprKZyhoC
C1X24YNO7AgAgTENPpsAivu7lVZMUngjBI7kONnyEe917rH9K7bRGpzE8dd0PbiFD0M3Q7Slej4k
r9dDqZ3BjK+n7prFJs1RE4OoYqugVuICqTrNnkSuljVM2M3fvsWVhX1LM9RK2llLTWKjhu24sAZD
mdcEbAXDUUF/9ZKQoB7T/Zsv4erYPLD7EOZNQ3QQ+yomSc4MVKZ8j+21ROgOks85/eqW93FdERVg
DD2CPvD8+GP+La1hW3HI5dFFSq9Cb6z2gSTW6V1sZCjdBuxnWLjbCnf2s6OToyUeHI+mvlb30LQ5
ICZS0LIzOPQ+F2vZIBUN1bCQQwiZwIQL66u26vFUdiT6Qo0NSA1ArD1Y+6Z699sg2bqS83ryVize
l0z7jxwkzFbYeusvBH57p+Hnp/GndFKOXqW40y0dP36Q4SgN4J9MFq8W8JGTYeboXOfBa4CcFQHL
mgrQXMMfocoUx0AfQ3ZpZ5BoivpWNP19BwkybjSm3aH0931/tSIeYY5rgo1f4PK0KFQdl1VVyfmS
JS68lEUH9b6kfkTmwjlqcCdhU3NXE5i+gwwfZuqWKXoxx06jRHL0ePjQhsphEsJvFGfULWKtMt7k
s9rOtp0fddeKcKHjuzR3EmW2fPermXxQrYYixyh/Fj6dFVY2fAPt2465t8+EswscwsosmDYBA0Kp
sQ14P964wkG0vnIlrRRkD6BtHR2dBB4X51+izXTSByFmWP3Z++VdVlvPmasA7cTM/NU1mfprqppj
PtWcoj2MBN0yXwPyW0k+nnhjxT4tOPO45j7o/ae0jCB0ONEIii59CpPkwRfFLivI6i+eZFTvbeQS
zAFk/gFNYgScLOwMIqAszqzoUYoHtAc/JNb+KSbT7AgSG00f3BQZOKwelL1N4cbksLZ2VIIrcP1L
WaZIpj6AgtjwDLEx9ao0OLcDsmpSPzlG/UrvgUYO4IyWovonvl9suOOp9zZSY+t40P155elT7xTw
mMxfU1CZgJJcHUoXMppM+JLEzbNMa2IoyhzcnItLdtPF8kd5CMuL7tPiUgzRIfBZIxc+M1ac29PR
FPG1qUGvaB1hG98GPDc3JobzmdpA8cucQrAlz/diTgB9aAn4PRp3fUtOMWBTvZGzOxxarqJmbTxS
7Vc8+NkuTpbVg14cM7XSa6A/GmdZtvNCRtNbXU70colBT/u+tMwuqM3P1BTfvUMlhyc6RnS2+A5r
ejt9aWn9PuVLQCFXLv9FYCkbD7F6iNBsZVec7QaTmM/+sAmaG5E1iOoDNFydAejK/B5aGEmKAEFg
I185Qv/EfUWCJVuwN4i/5YRFe6q3acnurY3Vd1fX064FCWkr3qYBvtYEqUQsdC4W1FN0Re7Avcnw
jobo7176QTr5efEHh6B6wfxEEZq9IHPPIvpQGAGqJf5uCxytmaSpLsW8HRbFez2m3lHq6FpWCGke
8KxmBrzY+t4xQmLZjiUDnXTdJxvCHFrfQdAtWvuA9VmjLce6t//h3Fjy52bBODTH4BeNXiTn4eU2
mNjpdONEulZwFqJSqNB/VQ6jdYqeRwdmboK8KSpMlqOIdyah1MPiund77yt1xkva0kRQLooqRYIT
TvM7RdHvLNgHGM4FusY812SMpTgHyljDSvZvO0atrW9jxw/tz4htjzFYelLH2brz6qZ2CC5rGZ4b
Ce5cWP5HCDdvhEjTuU9ZwDAhVfSPe03BA4tFRfeoyJqIcf4RsrFAm1AvCDXL8UFF8ADLI3tBEck5
k4QvU8eVUZrP1CNmnC70wgrXv6nq54z1lJeOAss3H4frs/6zDhWn4j+B721kFQPit6kWtlpK1oRV
RteYmJqEKBesLLalKpB88ul9DJudAmYVFRYDG97pIXY42VQ92duxxlPRNZwWHsOsuvguoOuOGu40
06BsRtyzUeXjRZr2pnQRNOcU8MQiryaAbuHUyZ1yP7QEBxBFIEej1dcdUBsBISEFRS1c3o0GAobv
m8de1lfpOva2WSgzRd3qfCg2DhJwwNCf580bMu1dEVRAgSPr5IDUDgf3UvGOc+dk59Tl0dPIlwfm
J1RWS5LgUF2zXfytiTjBexb6WalvHMtdqFR5aP5/Jxo33TmtPGcDe6OupSxt6DF5KOu+wVaXc+xi
f0pmYSiIdxlmGz9QA37Qx4YdQ455hgjbQNGLIns4NWTf15NQ1qvXsMPcGY4nEdfkTrG/tzFbL9H2
j7kg7NM5HFaKdoHJBK4H05Vwqw83iVHRTEyoLtOMUS3UL0qH5qU/Sd3JbWlxZ29I1ak5ohGb1YtV
Yr2Zgs+0w6Ro7BKpXrkNHpCbcaEQxAlC1vIWxDksyPFICtGG1r2+j5TQbz1cYJ3XPnb4feAsoSy5
YfVeRi0qmGRBl9y3vv0PceApaFsKFsM91b6Y98OpwA9Kis7zuLv7Audg5MdHjZJTdfSQZQXVDrod
zlyXhBUTAmndStQxDhQMuIBzWuJuHsNgiwPgJbf7q+gV2CIqQbhXn13Mvwxr7yWXKepYtkk0XR91
Z7c726ZmuNc/aqS1YHYaZj5wvKhvzaZlX9xY6sgVh1Jm+KpHBgz5iO6fpzGyA4Emp7J2Vebz712B
hw/fWzNTZxS239hq2ax2cBwzSLlJlb2ODltayyNjqJif/DjC0stuaOTyYUfz6OZlvh0Jv3IArzbT
RLAoTIcYNUI8gRGtfG1vVBvmFBSzVyzppsWxiJM6ZVHfODX1liIEILGMOzKGc1TY2374UWXEIdAd
3xV3qaaDYzOg86jWfSox+Y+yBFQ+j95u7itYCMFDbPy1YHyBNjCiVudYNpLOfk8lJyNXTBlGaJx5
A45azt3Lzin7d4JzmZtCffDiB1l3Ljcy7EtZ4l+8AfU3Qhoblqzd8CUllD3epjYrbUcpctuOArOV
n6lhIGyIoDVa3Y1x1E+0oD+M6p81dzZ6q2H7n7Mmcz11rPNTMUGQ77vv2sKgsoQrY59JZbDfMb8u
6IAqzA+WF7xxYIAap/kmugVluZZ+EdkcstzDzjTX4a1uH3K7WTtAAEMlA7mhaTTPNewBN0PpJkVO
7ZCTLpvHpc9yMp8RMUIXG63SyYsKZHz0JDtLPYbeIe1yRK2RDETYuKeIR+rVghqXF+mHLNX93NrU
XTc/Sccj08ocfo/+S1e14pu2QB3RL3Up5mtb3sdVxKdhs6cZDGw1P4Aoxcg6xhXhKiemIpOYhK0R
RJZSsw8EhWmqmFpfuAJibrgdUJsZLCzYsu4yOe5LFxWAeFyyvbq0y/WsyPcGBT4dupr8oiGTPlef
frqWMBboDA4ZCoi7rNPt+FE69Ru6y+xxnLNSODxjq1goRg95ICNSA+LZidh3Npm5TcaAWplIurtx
ym6ytmdtFeg7JzNksTh3xRrdIW874BnDQBEM++na/qSLQm8qz6m5Lg2pqqn9IbyIO3YhamRHcpf5
SX+Ocu+h7vu/1ZixacO9d+iwNYyDx1RmvHvfx0I8VRWxKMaQMA/EIRo4wdls22pu6m5Fh2+fxutu
w6J8tQ/WxyjgOxPqVzUkP77s573dXpeMiNDAQfmPh8DMhANoqldckSwDioFhsu1vrKW+M5ZPulVm
wdZJKWSLoIt0TIhpVLAjmgg1yY4NQxbiwZ3Pnuxp7BEh+5bAvstsDvAyhrdaMkC3Oe5IwoGRLpH2
4uFIG842kxYkF8HcOzjUKk/ppsamvRFGfhk5IJMSNAgXxkwrlbu6G8/g2v86SUjQukWCysqQ/TAP
FKJDrmT87FcrXEv3gBvXNvBA7zly8XfrJPgTdAGRwHopto61K/35fUy+rKb4KK3mo09ZFkQhSZZK
d+9BEhNu6/n44859Eeo5LaF7Q3ulLtDnfjT1O5E5vwtHVy5jngip1W4S2k57A8Mw62WIlaY45Lo6
Fl0H6ZCUAdHPyiIDZ4diP9MlTeTxT5dA34hu6qmF2wqbc/33U8UxEZshpR3XaS3G61025RnGvC1o
6SiE5tvV1ildnRbJ6k1OItI6aj1fL2yV6zXgPnTdJ5Xr3z4eJnsJLmLMt9OgWvxqHEZYr2yHkQrL
oOKEPE/iycQI5LS4szv4dlUggGvx6orwyysMtYQzpZSJxgLEQhIuBtW2ej3yskdEZKJ3wBd3XSA/
cVJ+1Uvz5NnDPmW/tMmnB0uOqzuyAw1YvZUGhEGCrtXFC7aBfJ0DDQFpKejr7mGm6P4wAG7AXdJN
4CaLlCSJN+3DGJbHrC1qwwcEWB/U0uBcaXKbQFQ2KaNfMjJCOwlycZf20NYEVhP35KS1TxKlLHal
xdvrp+Sas8A9CounyDQ5hvbZ+BgMAYZrW5KTCoL9UpOMw/T1boryK6nYNy0tIgmWybeg6oicuQfL
pJR9BiGSBztHXUbH//+7Xsc7ap4fq8J+lrHzjILxTUD9MihO1o5kLCzK/6ekY5KUvM1okePa7+7A
qLTT33jw7rrmKWVRAKCGL9m8jO+NtfwrJa4Ym4hilL2YidnHbfuXSpLoLjmWdQtaUPbgNC7tgPln
RbNj0FTbcIEJULIhGAqFpyRUhx6ibMHv/sdbf7K0oEPZPE1m1BDKMRaWRStpJcu2tbCYb53pEFjU
DEhJBC8N8RzYNncrfhX7qq8ucb8L3KxaJ+9JEUKufVITOU7Xy71tqLDdVZr0ZI3NkAcX4i9iJ7eC
dgjibZN0nx7xsjIhP9xIbJmJN35PtfXShWlyqN6GKDV0r13JAvz1koURswPS0iAbJBUrqDiZYCqG
2T9aPJzVNeNoZh926K/MrMcMAyQWp8zl+LcZBqKdADQu7jjGOwCvYIF8l4J4u6K590qc8N/YJw/a
tc99NhDu5gBTKWgFztC5JJExDWUmjHeFx6Ml2fUerZc+YYQ6Co9NyOBST0GxU4oHt79+pXr1TG73
zommbluMfGZh0L/IEQPZ4n/blnJQtyCOc69S82cfkyVVxPU2cc+P5OmTg4IqbmXGcDkPorg0U/9e
hC9F7J6zstzk+NRmL+VpZ3LWgITCKzTQvKzm3dIwieem/h1a/13ExzaS97yiSxYTUDQexjYIxeyv
9b6aDUePgRXNlIl/kjbSqEffW8LqrMN53UKCQ7NG/yh9zFHZBDV94TA4yNhs/YhDshw5bCdxhB5l
tg1cU9f33tvJhaYq3WrLE8kg7zvomDy60PW453bjvJG8JPbDcbyjiv5Z2Swx0TpfYmg+VKHM6Byr
k0/l733AcqQ11YQ+3YabYtR84/vZ2jbM7EstIuwL049jca9rY4Yhs8xHrwb52Pp824aayd/1kDiH
5KJyzh5GB82f2M5r/vTrCUzs68R6tUPOgWVSM8oIeezVtFI6cHVE1NMgzaQbNsskl0X1u7SYOYpC
MMyr7tnLsBNhGDhWRt6E3NRJTPLONBHvnCdzon7FbqG+BYToBKGzDlic52B8CjaiTaODQw0D09Qk
p3K1N9AcZGLfly5G8Tqy4CUZyiqHHk5KDUu2ttFeejXvTEtbLGdBocudn9QRxsLPvHtZFMf+LJMk
5hygB5LIKmlQrjWFhloWQPU7KBplW2FY4Jqu3eosDCXPfYz3yOr8E6P1Ni74OuYuu5AphVeUxGyM
ph61iFUcmYgV+RYHGBjLeXoNHN8/1wz7fsp+mhV5uuB09YjSd0OZ3nSj9dhzHztkpvkrG+Q24fP7
Km+oLgY5v0sln5ddcWIV81PsV9UpNP6lGarVYH1XVrZ/1giYG1WJy5xwr6qTuD1yPjxaLZ3QccmS
144sRgVaoPIYOq2aXX+/dNy+ZG4+Qhtvq+c3yZ+wCgIW+MTQMP7uVMrloR1ox9UAu2Pim4nkZd/B
O0i3piRw1oZUWFTTz1Jz1Ouj5n6wCDVlyJpVQNdjRd1MmeHH00Pfnd1BPQTzWD2VmNEQ8QckrFtm
Hcj6NjjkKCHl0R+44887u6RUbKk/2G1xzJIBOxuO6PNCzNPOyTPywKe6sP2D44ZPtH5iDRUwzwYf
KhK3auZXJUowKLf+psKksCE+c2QlSaJ1PyaUZhi7GbCVsCxaaoOPS9FqmTGgmyQ5OsoD0Cfsjy6R
Fs6C4bxE7b9y9S6kJz9l0ixzUL++XkGdE6ck+SeqHE4zcwSVoB53EVelzE6Zx98HDixxmBztDj8/
9y+6RJvMfRM4NQeLy8zWakavHX7Z5yx4uMA+cqstMUWHxbWnWzeYxL6oq2NfyJ+lWqgFLLjDh9Yu
zvxHu6DFxTUrqjGxv6ceUFI1yZtJYPcV5b8orqeNMfCRJaFDB9CjEhrhZ8YMmzARN6LK6bqtD7UK
sMZmHaJnqS85GBAwyiRqat9/VqpqDplrtnBK4mPHCRnDSPibcaXtlvhDpm15jMdsfcmMyYxaD3Us
kUYnNz1UvaQfnIIHrF2Ws+2Sgp5aaRVH6WF2a3qTb2oAbAFrY5p9OSrPwTfBqnIUUHOC/JtvFYiw
ZeTeXy6bOXaBzytCcDHTnpgmHPddwUXfcXNpOxz8XNlUAY3kPQwDs6UMTluGFRjWeNyiAnRHxjbl
T9ByhpHlTCFAknXEvut9lPWf9sBspMfkdUnG9qip5VLsTjqfJa2O6pviP8bOq7lxJNvWf6Wjni/m
wCXMiTPzUKIVSRnK1wuiSqWGd5kwCfz6+4Gq09M9EzH3RkxwyBJbBgQSO/de61v46JIWmWw8IyuY
pmm8GlsSc3LjsdB0bwLVOjvuPcwDrWodEx0uy2w+pa6Faz6er+G9rHFTkItahe9Z8KxbCNSeiXaj
ifO7OB0eyymAYlXbjF9Q81Y+69JcLfLMovzeWPI0pExkrJLTprUzcCjVfVKgabfDxUqfOE+dl221
Mz33lfdeWuyXohxFpquZ2cNi6gmrGTNOTGYg5Qy2TjDMTZAMoH763YwgpZcOCSw+ko4w1IvVrk9X
GYO6bRy+sWR2VxZbL6w0NKf6Kr8KA/kmNPdvR7DUK8t7TTrTOrQ+ejxboZhP7e/cqzbaBeApXBgC
edKgpUIyVxjJWxtTeeXDxglUvarD1SiQT3psY2tJoU04bsCdLByJv0mgb8XAFQ3JvCAJgLcv9xYc
MRuXMT5JqIe06KfdzC7sinfvRYUIs2Q9ge0hfkeGWAyAWMYKJbju0C9PT60X9duMa/Vr0Lf7XET0
AkN2v7gl7yrfe7IKr1uLOWfmmLjrJIYb0xuEr/oI17t4ztYhfA6dROAfPZfpXtyf8wIVKhYMXU9Q
Mf2f2qEFq8J6IwWmjSmOHnUiSFoquNG4ffLR2ErQrzSuxzgihj7DIEOsYSIj7tYTzY9cE71pU1lD
q2crJ3vajuHZLtmWRl3B0U9Q+gze1G5bfYxCf+SOboLAdwOC2Mpg3bfLFE8W0XaaaZxNFZ6KIC/b
XWSuh3o6TSGevrpy957dj3tAJ7eD+dzNFSnoQ4UQv+YGghmLFoBfb0AFiYYrShLUqQinAnnwrgHY
tkX7OwPGbO3Exk6MNgzgkN4q+yF3x94BZzbN4jQV976CvNBgAsBfj55yuk3c1rtGRTns50l+ZKg+
YJkWxmoa2dsl1hMdWInCsmNFoBYeOkGWobmKppTECy9ZN2OHfp0cYsfwI95T3M11N2xSlN0+4KYu
5HgiHiPSYqzWTmK9lElTrZk6Gr4XEuSnzpqINQVhhlQMkrF9VKhz0X2kVD3Xlj/cG6R0rGQRvuZR
9CNWMjs6HVkRsZ9E+9RoIKAglCtcAtHw06Hiq1nhE5vep2fFm7moaQ0NbNBV8Y52ATypbYNvcHW7
84LwZz56+4zLkXVJ3Y5k1fRmAc7TQEfPiMNf9eGhdPkZdiAOSQDVREypw4TRB3pkmODfZmmskzJ/
DCYbWP0EkrpO3uWArK/KB7BjXO2FKUIg4nrvyUPijvGdnnFnz1SzCPEK7lPkBMU58+YYJ0xZV7fu
aJYrndC4jPADXEvd4R/kDmbTycLKNwFNQL02wkjY+gNQ765xd34wlCuBgqtw4T/YdgR0qKJJTW/C
86G0eo3EVMpAFEdU/uZZFBFub48rz1d645T1q3xP53AbO3hYFC7dYWjW5XSewzRdBwjLVzZHM8hh
KsQpeXFxla7mBvkSN+TvXPffCQ7Lqar1x+S65DcZ+INm5suhZTTHxKBINSBC5AyAcnu+qaS/6t5l
IZyN8NSjm1XHGX/n3DNax87EfJBkMfeHhU10HagcKrehz9N8ChT7xbqdgd8ViJk0emsLAGMdW85D
yK7eTQh1EJk45j0bzNQdT50BEddZJNmTQEbNtrIj45lasUfSRgvTt68Wbohh/yyXzjZGPTA7xY8M
NzhiB3B03PgX5TFK0QRtZtjRhaky5FfKc7wdO40kxN0Vqna+ZpXfZT4jVfqjdMREda9s59TODuXn
iBJj2cMUKDCxyLGVr1t7XiWwVF1L3+G9enOFX7MGJnjLRQP5TqIZHGG7hxyYWg37MrImrum7okfy
PhsYaLrIhZsaIVPvgJkuMjEzkxGwQL1pc69DQJpco3EF5xzVNNStANfAKMG9o+AOY8J6XCTvfcRx
K628wikvYYZmFuhFSIK5YHlAMUcYTVqrTSZZPsZZ0ZkISpaLiPknPruNI9FPtS0dzy6hEIVNi/CT
bXSjR/IDUYn5loy3U9M95S2EJuyew6qUPBuV/SSZmyRKVevBr24MgHErma1bJGorZNUpYgtuR2lY
qqOZbMgfjo8DdGlWLomisYeSJmntGOm2iVl9Qq8cd1nS3bqDzzJVeSgnveAxiktE7B2tkb4F2zJJ
fcxtf955JsNdnMjG1y+//dc//ue/3vV/xx/1XV0waKzUP/6H1++YCWUaIzv868t/PNYl/7v8N3+8
51/eckrfZa3q37v/+K7tR33zvfxQ//qm5bf54zvz03/9dqvv3fe/vFhzJ+mm+/4DfNWH6ovu8lvw
dyzv/P/94m8fl+/yODUff//yvuwulu8Wp3X15deX9j///sW2rcuB+jxOy/f/9cXlD/j7l4fx4+fH
v/8HH99Vx3/r/s2iuDJxForQ8/zQ//Lb+LF8xbL+BlTIcpnqOI5lh0Hw5Tdud13y9y9e+DfTs8WX
31TdL6+F+JvjULoEPt/G5//El//9a//yqf3zU/yt6tG1pVWn+BW8L781nx/u8tf4mIJ92wkcLxRC
hKbnmXz9/fs5rWLebf2frDFpHlSqWwnNFIVdvYPnuOg3U0ArTGRRux9jkthpBX5Tvt7nQxA8tRZ6
P+Z2JFrkFcWS3R2rBOmKorV3lClyb0BhvL48pHBedmPF3KMNrY8qmaxzmir72nDbZm03ZX71p+P9
6y/88190+Y3/5S9yOcCu7Tm+HViO89e/iE6a1q5w5QryEq0RjI8Tm0i6sI0PF8p2VlEPkYIGXwQG
r5yonvzbAYybMbvR4Z8PzcCssTEMpAi1u21cNm9Al68wtNI3jhNxsLIpgQapBrp46coe4/hOzlZM
52Sgi61cot+wkJyETG8k0iao+P3ZBRK1LaKZHxRV1dYb0FFaaXKqfDc+hYT3WMHMdqUDitA0E8Bi
HF+hb5AInnZixyjh2qGsY1tARmw4WdWeArV+VpASq64asDy0QMNTkR6DEeADe3vjpUnt02w46qcT
6hcr0rv/fLhtL/y3M4h8JZOuKAJq+sfLqfvnM8hodOEDEy3p+pAJXBc+1ZYeKQfmYaStkQYYKapa
n1ONrAMBC1qG2ti3i+alR7z12LtWse7qot7mdlccaZY7OGq0qfdx2b/QWjXBMcbpQxMqd9/NoPRo
AiYPAbgAZtFPTZAz0UuxcEotxcOIst6VqESHkL5aCBJglB6ISyQkbD+S9Dq3SBlxZTPtbFk5T2FO
tH3CTgctMd2nwdLiwUqyca9Mhqpgqs3KtsETBbDhdY60Jkx9eV8XmswQL9ynovD3JhPwHRuplsBt
lmuTsNG8K/BMjkoDJvyZzQoXbuja1wGjkb0WxfswFfOeWi4+WYJUusAZdraTUcFZNcyg5YFJU3jL
SbwQrNyq/1ZbTMTrnsJ+GOMfhijDh3YMmdNiFVoFecN5Y/qE1JlGAMCrcF/R05yYijpPI60CuIAA
IcBo9muVeiDq56Hddui61uZyFErHbtlyWfm662g2NKGLEKLR8ndDqYcEywClStQ2b6mIkm0mxVOf
+d1+ZGR5U2TBT9UlBiBGWd6E7bApveQ1ahQtiYzZjJEwa0KAwLdoqmI4pSWaQMYMm6B8UH3TvNiM
4m/smPxLlCfTLdNRpAGz8N7yiK1po20KlBpBQ4nxZ+u4jsQB1TBcs9dekHPh9UUZLV55dV0ssYU9
MMR6CNAnpaE8117zWuug/JbN2PYYThCPkXvuIzP0Axyt8lvl+c2aPQ2yjthnh5Ys3sLUtMhX9qb+
OnAgr7suCgRERJK5Txxh1wn09OqJF+3R63CVR8/LadU5J0zVGTG4gSu6KVsvvPp1OSOOuhKNOkRt
ZH6bU38R0DjxWdYHswPlKYd2fhGI16yCn+01XkFnomEfXNHV+JqNZNYgiXTlBsrBnU034Am3JdqP
qMweUxKJEcjOG5E7zT4Ng/imDUWxsnE4f3f8gJYVI6ky69Prgrju7YzefW0Pnv10eWnPdwgCNbw6
ToLqjzf0ldPfCnNCDOXT9VFFt22WKxfzwF4WaH+nqfrmCqSrOYNtth0ul2whE4AUVVJcd1nwkMm8
ZZ/nDGxWzNtAAIoYXRpuX32mSa+FW9QrfIEZCWEoefKR6Lk0YtkysfeqEsyh6+eHxp98hmw0F6sx
d7dtFYwny5keJJNBa0UPVYGssaFLGWhp1OACJdJm9l57Xcw41IlP3oars0t8f3e51JgPYFIz24VW
ywqiYbPX7oSUkFq3xeZz2y/X3GyN1F2smJu6lER2Le9IsLtBB897yey/p2QGBLtipYsw1uvo5vKM
mh6hScpQ1ZbW/j+vst6/3aYFahvTM5EmLvWDRz3w50XWw7Whddfqlaq4X5ByT9B4G0LCGeN+ugFt
a+CPnFCDFC5oQbviqBvA7XzVbhh6xqWMNnmmvPsJ/RrKK+Q7sXYxcS6uoriZ0VzlzKq1Mu11Qv18
FbRlcopGGF18aJwfLkPsbI5IvELA8bWbCON2fYRmlbKcoyM652lO9K+XmSDgMPJfzN47uJ3tn+zl
IbfMdp30eXNlWUYAXjWrz3XYtgwYhE0cB1dYBBP4UbaRvE8W6+PyKhoG89Eo/bWdFyQNRan5OIB6
ZaIhrYO/vEwm5ozJjAshpD28VCPOy2izB0xmZz5dXsJJY6/4/7jxCUsstdGfKw3LCxzhhDRnLdvy
hfsvtVMfdb1vJEvr7HIBJLnnHO1RwnpuF/VSNg+Pxey1J1jDZJvPEhxjYJqElLKp/BppEUmW21cT
5QafYv576JSremrXdBOH08wY6a4pmoc41XW+MWm0rvKlcNBTSwyoGToHGkNzKtwbI81d+rnRwLIq
VkMUynuLjfXJadzrKRfEwrhIp1qopofGrZ5kp7p0ExMH3AnZ3c7jy+evkoOzU2UPR1IH/kPRNsbV
OKBUhtHN7ldzS4wEngG7GrzXeSzW42wPP5J0gKHX/ayizj1OIm/Odmd8CxaVnJ/lN1Y2Vo9ulJH+
TurFcRAufPIuXsDjzhPCLGfVWvYNW0xYt3Kx/6M5UBG6lSEsOU50nVbVyPs9p08e6GwetY6hboWI
FmqzKnaft6aOLjArgVHvu4UgN0/YQVojDKG91925bEtvI7M2W7nFeIVBIz2zPbf3zH8Wrkh/66VD
j8SC4x2ZKHeqWTMGU8XPifLh9Hnn8oGKNWWKoNzM529iIBsilEi/5qZ2EWi0aEN7+HvxgJattJjV
qpoGMugWtmm+7V87WfZsx7q8DYzo3fHj5oX9h7HTVXDfTE3g7oOgvm9Vq3eXCikrq5d8qsvV2PAZ
ZtxLV0NnE0XjuGBVPCn3nj8hbjdTuEJu9jAF+j3xhIOafP7ptFawL3vFxJ8FnXmBETqoXJazyIqd
18vSNzDAYDMvbgYneYBbPLJ15rTpLg82c5XPP7vKF82ZPU5IR8z8hWZTuyuXUjVWDNkwJiD8nz0Q
N5/L6wjiiq4pUUndwA+WcvpWyMzdV6M78gWUQkmVQeBNlzaR1wyHCntyBSaFnkFBhzPPcRjgR/xe
i0IvWGwZoCUY010en/RSmMk5njFaD6RtAea+EcuDbK1mrS+3lgnrJOG01HjLhXJ5gGrk0w1ebjx1
OxA3hLaUc8AmynZSah3ZGTPrtE92sTm8GFlAxnTdVa9VmZHAPJjBVTZgakCn2dGfSanRS9B9dj7d
WtMiIre75M2DF5Fkc/leUpTLMWDzXnTnzwcbbXhfN5s+7ZdbBVkkzH6SG9t2l5E+AHS3dn+PBbkA
GXXG3Jo4BGROTGi99Ylno69IiM1yEmt2Icdub4iadnzd2+cECe1TzsRpzYaSREJsU6byuzvVaQjX
7odpddX3tv2pZh9aleUPm7j7UYhAfcO5CLKl7Iq1r9sKhjCi6KUxlCKBHtQPh2hfY3RTWBlLY8QH
6xLWE8VcXHP6j3BVkhwZPivuVyea3BNNiekmiIqQ7oPiRGH0swQtt29BKJcb8uXYo8wGS8D1JstJ
73KFSbGqrQkfV/XMhHDYial5LIi+OpW+B8Tb6fc1evOwYa8VIh1bVejaVkaZpsso2mfk0ThPckqf
skn+HMoUsDg9nnDVFJn3VelekQoP5WZMK4FNDx2KoZ0zlTIKUyUQmwVhvUMTbqzzIm/fEPPfz351
7sl8Tfx6eh6QSBFxhc3P6N+pMLhJYvpOvGD8YQyDJHpD/ZAmq0xTfdOlsvf0fBh3JnS0KyGMfdl1
qNMqK+AAuMqweT42031tyWFNi+jeCtzm7fMSE5ma7sRSeFZF8b1qISpk6vVy75iVD6NXEZ/1eSsZ
F/cD3mqgsgGzidHsHy7raJmz9St9WGsjU6/LUmkNz7OpgYdkUXCvUrby9Zg4N23PGahz5V2Pne1g
4qGju9T2venH8CHtBH1izIeEqs7Uafs2ieRkNIb5MIdOussa9zEbBmvNiuY+x0Rohrm/hRlq34zL
wtEPj0j2voNN839CA0OXiZu3nML5oBDEwICf9a1y2vHsBOLOd+vwNaw7sUnYp0O584LXKbahToBL
L+GNNHWQEqjT+htL+O3tUDv8Ftw1oliYTJx99wQUHOcv9i12JG72qH1z5lou7GMreuPZMEnGHRKi
mDwxrGIm6/HsybcwrMdNHk54WFDxSdcOMR1zBdlLDVO2Q8jsgpGzlOLMYe2Pnf2BDjO+m1xn60X6
Pe+gVRmd67zUCdURko7uKmmWHCQmYOfPwzn6OSw/bY/nsmtuLSg91MEPSoNcNXJVXeV47w5+Mhsn
KCAUu11ptNtgZl9Ql069b5g3rkml9IPoPSjgfeSl7XBCF4AdjXQdB9wtpTsY38z66AWxfc82inqY
Qf9zNCfVHbEW4hq35GO4WJcCDLA49BrUsBIKAgMBUmccgx4mKopDKAl0dQian3sBuHJGcp62TK8P
pRXfXXaPTuzcTnX/imiohuOkZgV3EJpLZo/q1g2R18RZ9yElmdQEKIANy9I7KOzkTvzxbKyEtw5J
C2E3pmG5xdZGWsVwSJL097FNqkfD4/KMhfXVRJ6HGsvpT1ZisMovJ4kddCnaQ6L6bCu1XvMnP1bi
oVZkTaixIZdARddVkUbM4CdSX4eEhPMe2HrrxBxbI8P6YRkerCoHYXAwQW5oDJHBSUYLzjSZFOaq
QneHceyqNNlxVkiRCEChrK//qO2tMmuvVNInm8+7YfyMzBELEZPDIMlfLs9QhhIkU4tdMDTULuk8
oXTI4wNC02r9eUdbFs22mfL0vikMZz+21sxZ6QJ9nTI6zroIvHWQJ5JI9eSnrpFgXFaKJvLvuy7D
kSYjTP7NaHgo29XaCAVSyIaplWpVjl5uIBlz5uLNSgTzANoAE6bPONi7R7Oe623ShSHmLzbtKDM+
Atfodp0RHN3AmV5db/gqWu+ltmPU0IlXwMSeDv0SstGn1qqsMOUkUX9txt1802E3eMBeKA1Yao0p
joWDuwNVSmAdLg81bmkxCERNiXUUfuKsP1c7VVUjWS2kmXv+nB/ziVxdR+szU8KNt0R5lb5RsUyZ
9Q1bBZIZIwOO1WCcUM6UqxTowPc6hpDc5dEZJiWS+zZA12mnxnOQVZgposEFeW7lW5lT7JVO5t8M
bT6uNC3ua7eV8mx50R06MYWW+anGfXcTsTVwc3S1EODjfdI65WNndPGuGcofJE3kcOWyBP9+S7J5
S7h6Rj7PfJkIu/LgmYECwONVz426vWxQcwMhYUtCvK5FeT8X0CIuReNgo3IGIDDtOnd4I2Y3O3X0
VwlZ8tldF+wduVP4u0bgL5Kla1znQw44sK1PbTjr/TACUejjGrITD01w4wwt+F28GPFQelw87XwF
oYPRL/a5S42HqhRbtWscOMolqx8QUiYvpCHVxDgzmUBreNky44xe0EPTdJMJ74fUI7+hE0w39RyS
l4kKlYBAiee8xnxeREi/hn4IIGNM7/Pook2W+FPxHWBhvlR9pQ/XwhtbfGXjuDyAr7r0mNoGops1
nih6nzy0JrdtU4vntnkaOY2fgqopzn0o9nDvNlLm8U3sxeo+QnDhzrjaDG417dLgo/cRH/rBWIKw
DffBtZP29HmpN7nVn5FkV6SDY7DqrUdX+dbjmDZ3ZmdcB7U07tK8qTEpK/vgGh4K4jihNg5wu7Mx
S481clPoj9hOUjPsVlRW7K4KpsGqTWgCYjYCtRJ27mkCknC55wWeeOryeThcXrmaRFu8atdp0/Q0
wYPJ3EqJxinju58az3q99Cjjhl9cLH8VLtxbvIcor0d0hZ/9wDrESiL4Jp89wrB9dv0iY7C/7C1C
T53ViDagU7hqvAQ20uXsStSuDxpymFUEkTKZH5qYkrfS87g3wm5+GLuCsnguoZ1GvCwW20s/Axm1
aM9Umwx3XwwSyHuLG2UgUTGSA1ATfJeXp8XlqfbIdR+Tst71nt4bqCpfQJhV+wRHiNYEolw+Zpfa
ahsWeMMQUC5NNRRQTZEYJO2VRFwyFEFFKjJq/gmcGsG//vfO96EQJyUJghOSa9hu7nIxUDYxOKvW
bB/ja9vD2eJEip3A0ogclPvsiW4gr6ITL6OlzUM4FptwZEiZdrV/ZbbsUPJ61kfLAEuuMow1ueYz
TKLwHNQk0ERGXt9EFsknpabFgZR9OiczbOaZM3TnDkKfgV7E90ukj2b3Ul7lTdkzeu22GBNbAg0z
Ik7Dqn/qMEEjs3LSnz15ypUaYSUmaMLb1i3v2nb4FoR5cehS4Dmjk4gHCqQrKHTx6vM4NAXfu+is
PYBXKLPs5l9qTRgc4q19M4YPpuE0OfRMPC5KnAoWzi1uGLz+hV3fdCL/cIdsuvssApwWa2xehqeQ
AAtVDNM3u65ZGRRdCsuFj+c0PchVszmlY2W9dRG8zT63NUJrDxpcWTonRvRLtiQnbJ237K8S4wdA
lFuSt5pHRg4lIVL6dsJsIddFueRGWB4fZpiyvWNC8ECh2azS3C8fvYGJRgs5lx6mZKYewFqjOZkR
5GDzE4IWNdjysg2hyHuYvzvDpAYQaeCz8C95ZQUtAV+zNMrZgfeZthVy1ShnrA1lTTicXx0lDQxR
9/eJdhffESND5iCaS0pqq4h2TOzO60ZH4DjmaLxxaK/4LVoYcoaHeNVP4MQlqUHlZRN6ecvyMi9w
1NpVioB1GQp5QUHWMRXqPokrktuNYZ/6UbwZpVF/JyRkCLr5uzGVj6FpY1bDvoBQjdgnnlGkV89+
XuX7cuLPn32l0KsK52TrzD31cnBOaeWT7FnB3AWXcRCREIfLs34Ki3WMwOaqGSd5fznAXWFEm2zo
grVAXn4VVaF5vDzUfrCLUobzYQscbiyKRY2P4E+4WybEFS1JGrwyQAY3IUFaicp0njzbqn9tKCoX
xUBHaLnMp5MTeIRPWb5BfA4pvgPT/Sd74iS7KpRmxejuTCaGdzpS+sqGA7l3M/p5TdQTsZPOhOop
9aT9Nnu7FC9ASPRrq9JVKpzkOafxfiwVSmoVmsYre7C1h5Yjsf0I50kgd/AqKKujKj3OdluetFH7
m6CSycnvkl8PuSUOUVHHt9COvhkZdlNuuV+Viua7z2ENdjhUI0TyjENsvuuC5Hk/cOQzszpo4GK5
yMIJ/nM81wc6XJxCl6f2yD57lzko7Zwkyn74aNQJISHRQesBYT7akNmMioNWWb+p5qnbNbM3/Wry
xzH0/ljf18St0e3S92gAaezp4j4ba9KiRbhYsBJ8WT4dvEO4PEyfZSDeIdsHF2LMcXFn21lxUEKO
6y7rg+uZD24xm2TXkRIw55blQ8gtg4J8jQkT7ZFjOP4pfq5eolmAbUdx0wRqPpGjNd2ZY/Lzc0uC
cOQ5vJwtQUlFZvfDV29kZNJNtOCGkR2KzQ2itqxnvxrnzWXlIAMhRKrz6uVYcS//nEcSpiQYlGjj
TCI8ODTAU531Hy4S+MTyx7di9IBme7Xeu4X2r7ApknI3g9hxMbCqiZ1+QDNyX8YWSvsxbc+F5O4n
zDb+aRnnFO2ZBW7xTw0cnQTmumwBtCSj75/SuedsUSZh1stLa6qPGZN8gqxw/ULsR9Dq4c5DxMP1
BwTxMApOrGXOVjfew2dXcZwZGCAhKXY1nvdk2ceA4gHix3ihsqMAP0AgN+BZohO+JX8pVBlbZ6u8
lKDNl+I1iH1kBBa4yQxZ+aVBwxSuOGV9h7ki6q8sP6mZsc2/ZnnlgGboc7DpIJoEu9caIAbAG1z6
DyqgHSTZ7I7qPpa4ZAMRD5/PujzAls809VjmO+p+9wk0kUOSYbK1daWf8e6bhEp670hZCe0G2rS7
zJIvD1ATccVZgizhNHS21aKqvrQHnLYa6Npbr6E9Ged4XZiyPA02m8tpSJoX0gCesuVjzfg80tHr
dpd7btNBfbjcNaf2iB47f/CG4I0KihJVy/6ctNZV3NjQmNz6L8+0Dr7iaYVxoEznBKQWYkZeOvFh
4Chd/s0Ir1O9bCqrfrxzNGQ/mpy3CEuKW3u4MXBS3/eO0e8/25hi8g8zfIGbFHBOPWXkY1dRBe9u
8sFBgHvZ+fGMS3/ZfKBrsY6VYb77oYJhv9yX2grfEIQj+5CYmb9x/d5Yu67b7WXMmFFWrrwHDwBs
pV8miwFsDzGV0H0o1vZt7CqK58q4H2PsmnHiYRufx+gerUN2+uzONHZ+TJdNn0VpvVItvKrLg+kT
sl5MHpWrXHp7YXVnLZM4txxvvMSKbkt0R09Zat/nQWTeXno7y6upBwL5eeoGoH69nhiThF5D0uxG
2uTry2LOdGiRxaX3l3/yHSu8FnkOFGXpa4eFe4YOVFz7hHWgKZasaB5qJJUh4ZyidF8SkWEKB1Nc
ktxdWq1QIedVjFcQWVkoHsKJ4QR6lUNKqNNNK6P/HW5eao9JJpJ+grSOtsKO4PSdSTIOG8pcIeqT
3oebP2qVsJLySdwGhSPWw2zRbVomF8r2kk2mUfeWffZhGfFwA3rL2OMOh9YyxNZb3dRvTVA5Bzou
r5hiQS3AeLwarVB+71wLQlyln4iJbPcFE/5NPfr4lMotRKeG0Kcwf6HoW9l2XiJCzkxk/01hbqMQ
JqAtd5dGLeGc9WmOUPayn1wPY1ftAw8KR+Rk6ihKRSTGZSCRKoB/c0DvGAE5xMbPD/xzRaxCg3jO
gqg+6Zj5EUwnYsyWdfryEfgJwe39ZClM/2aA8cU4ft6sMsPlxG34p1kGtyVmj4cARSHGjqbcDRFN
BZCZ2VWWi+RYp2A+I38Uz8Lzkp3oLUCzpZM/WHNAryMNb4qYDn+QGtBBdHeuzYFyutODxDEhFLUR
FtlmGWh6Ov6edjrYimWyQps6uaWhA0kKkfqE3zum5zIIuEBhRhk+waO5jdCn0p5mdqHgz9hlPT+Q
9si097KL/DwSdjABtVradFTuJHYDhazcMrsyKbPvy6lABpnEGvKxiRg1nV7R96sdoA1yMTR3VjSx
DQhTmPH03phOogm/M9y021R1XxBoZphbIyO7aCYwMBctyXyLeAb/xUAmKvFrxCqAnzE6Smxj0ls4
cNQxU/dhiMr7ie95Xbj6USV03zwUFgjxFylyybB+sSHnOaaDvjT0XTuCYI4bfy976W1mmYT7EQ3V
1UBv+ChM3awAA5CPSfAdg218i14HTvoP0Uap5aZqgvCYNfb3aLRZwypOSWm14yEHN3nPeHLjzuXR
qNz4Y3miVWe9xDFYQFXUp8uD3wy/nuk3q8VND/4dpZ26n4L8nHiqyjcMyzkv6sgmwRnZpCRWq4QY
eDn7SmIdRl/Om8ursAl/tcNQZOiNbTgWxf315dRPohqfgjFa5J40YiOwB638kTS0iLwYt65exRSj
HeogoKKtQU9QM/UDf4ZK4/jr9E8SMp6Xe2zkkI9qxIRpIpJCu2pof1O2EaEfy+fUD2m/oRkRrfLK
ik7uWGXbfz5zMwLgcEiN123zfNm9Xx7SEh0ZGojb0nJR88POI6Ens78KxyPkZuTK7KLhibRasN+t
dM/Z3P1eUQo+lgLCOAqItehM/bmmhd12CgEVuH1qXLdLO7YY2xPNJOvWMNxT3CXelastuFGuEbyI
hpGLF5jx3hj5p8+RgxnYT2mp0m2M6HolpPlc40mihYyeAAl9djumyNDpwtJHBMX22fWah5IV0DI3
aGGnbyxmvvSSt9iGQID6//fMDnpueiVz5DKQD31GbgkA1NPA7BlYkUhXXo1mHxf1deaULSRWAt63
MQoeGru6vpEz8uIsAnTSWwrFEElO902CXiQtOnXyJ+VTOfTldeI63qFP434lexuLC9XJRWSU5FO7
6lq0QCETdQK9UvPUhPdejVSvxaZ1VSv/oQqMfoffrz4ZyzkaQJTeAl6wNtq2imsvb521GqP4oRna
J7FcgfS329taW9ejGa69eRpP0aLVIBe6urMjMD9ZRP7PJCREPRa8r25V6lNjWBhWUD9z252tg9A5
bcU2VB9hRfaAqgFNy3LQZ2ymNlmI1XRIs5j94KVZUI/dR53axSHWaYO9gGez1f5fus5rt3Fgi7Jf
RKCYi6/K2XJ2+4WwOzDnYvz6WWTfO30xwLwIEiW5WxJDnXP2Xnu+p6LDEJofVgbQU+sil3BkHNlF
2jC29fVj0JMSFHsG1lKw/UGGVEcVXUXAMUo/lH8/itH6jdTf5lL1ywFLmmqaPHWGySV+6Xn9bYs1
PS0fPxuIcquN7RBX5mNqsLj1qvLBANvkMtPscHec/WwEDCgC90ABigrek+2mlBUBz4NH61mP62tm
1mrft/bvclL1tamKhs7xFFIozqOj1Lcw5cyiuFyW1drtc3O/DHDpMxHmOZ/g+3BWis2TSGsqtZ3W
A0ZPWvtjaXm2KZc1C3Ljal4xLL1ogQ3sqsWCIWvv3RwbANFfJdLSUVAOsIaKon9t5425kz4zbS+W
1XHUh/SGbbgH0JVg059jjUdGZEQFEZkorOhmwehdTv96CO48YIiKg5ULRNH/6mWbvWA0XR54XZS9
GPMUhmcshvMHYNucQ+Yu4MBpYldMyHXYBU55z5Riucj0cDPPy0MwFXjpO/gcS6Wb8LFFvA/y3v4l
lX/BS1ZcbJkV54qs4KlX0+uEm5Rl2gTsZDSDH4ZpoOUyoTtw+TTJFR+Ms9toOWEJrEZVOlszwi64
CnhJ+7+HddU1hKGJqPTXDOcxtHTFFmcbnVBGK83pryhkWR+l9fQR+3/KudvhYAB4qidrOKo87FZ+
W0Khi5TCLVlqV5V13joMMmxGXvJq9+xSrmW5WwTf5JJ2AdQXncn+4JoEWUSxdbfqnrA71QQXozRS
quQmvS73xPzw7z2vFpswDbtd0gQDgxz4qlYsvqCTT+BsBnfb2AGc46TuNjHN5HVHZyhz9YDYcIrF
DPQLCIbq9Ld+HCdxcRGP8SsO5Y/eIavG8C0TyGRMfFRNV2tRQxUd2XYVKUCxFvwJsTv9LoZH8osH
1JDVsNLwsz0j4xh2yYBKBVzq330EsQfaowljC8bVh6VbathARYu5/Va5wylEEABU2Rw/82Y4+E7Y
vqcOZo2uw9sfJeNJr7yRqBDIy0mcskA3jeeifQjwH5KfRxPEFvmf/6zTOxk+0gz/pnAmj1xnPLgy
Rf1YemA/eR8guSl7bIjXfEaZsVp21C5mHVBkjJQT823EqP3RmgKsRzk45AZU2aUcEaiOlhY/DTj0
IaAyT10eltJJV6jD6yuVOex/8LZHyxqGfaKTwF0wJJkZKQ0dj0lul6PcOy/FpkNq7aVOc3LsSqiW
4ZQ7JxYiwzXXKNjaZKTjqTkAd/FqVXYcn6NEU/eI2Sp65LzZGfEwrv8+pGtdkhb22uJaMxpVv6YG
kQT5vMwaolHb6/Me1c/7VhiNOki6EZisotvkRh6CO9u0Ec0Nx9IY+5OWJVeVGlyOXFxffcFu07vy
o+xYENX5MN6jqMUJPib13knH/J5HTbDXSr6d/7S5+aWXKxwFCmnJ1FrbkTnOKhkFYBO/ns627rrb
gK9slWkl880wBCSWAgQa59WkDGdqv6wgK4oK5FPYVZ9BD9i6GLGzLPeWbX+f7VlnFiW2q7g1/MdW
MT4IEl0/SgDoj41d+Y8QJTZDvM3JIhuK9r23W+a8RVzc8nak1TdV+gNDumCXtzoZJo1ycRRp5Y+/
E1yjTDDpcS3OyrymGHWHjRa02uNgmGs+d/dC1ln3ok3pBSrN37NHavxqIQJtzOUK0s/57YhTnJtt
q+dQjNULJ2+wXIhQFVaoTN8UjuUdEut1EST+7fbWpc8xVxD+wo+ZHpwaXyI+oT/JEN2jofUeECcQ
gNrNQOGMdBzQjLK8Bsnzsm5wGgMcAV6cwSZ1yGYcnVtIR7XUwYgK8cND/bMtUOG8QJ0094EWe9sc
oddT2aIZGCEPIKWnCVL137rpDJuoBcYkCvNY8kFxwHRE0jkeqWcwHxrHmSBV8INaCH0FOw4n6g4l
iE/mAUoQxskD8xW0LQJiVOrg6GV0tdHgOOzT4jDGGQoU32KenRXP1gQTIYnyip5y9exNRGgg/4V7
n+N1MfVwk8O5wXtLxCDmg+8wMTcKaoAGQHDVoLK+2kyxaOn7Wy2KD40X0taoQOg1nnHi84R5hdeu
ppTg4j/HD/Jb60Gj0WgOx03oZfBII3W0y4q0HaNErj04B2lWJBQp4F3Ah5OmIINLt38aaQahfo7D
UBJGWYmHHVQCRBlnor0ObmX2CgSBZ5K+UXV8/1czBpORNO0fPQX7QuVrv0kYaMhvxl2oUX2m8540
jDRiAyoX1QU9JgcQ746rb/02utia1Zx1RFr4nxqawFP34LTRD66Zm7rM+7MZzrY5tDPbPrK/5FR+
WSGNqMDV9mGS/vK76YYhW2wHdKycuM44WYhliIO9ZfON1MI9jnBGtrGj2qsIfjd2sQu7gSpV6/t1
kL9T42Y7Nyt67KBo4Fqrm7Xx9EEibAyI/gUYFXMPsnrYZRZqQ8sUv82pfut8pGqjdE6DbfxmypTd
6f7bm+VGU4yPiDsjc3LyjtNghpdBJGB5xbT1g+mbeWF0k6P9UI+7pqNwm7Ju2rgG1u+87S40pftT
a8EGrIOe0EgzLAkf/NLVcKsK1hj22PzufHo/ylR/8OwSTSg7XOwWnTyhk/rUJf3TMFlbMF1UzD3u
bhWzUptszgdRZ38OBQa7JHG2ImacBNZ9CDCXIqj5MmsuKoHwDogagRs0RbVptPd2gOZIZMU2tEpK
QV3csTGPB4GXnhN48zI6yC4hP8KPkDtbDTrxMGI9FlFGq6AnCjn80eeI0wZfT5+KId1gVHGZyHUs
ZoR8qyuwK5Vq8RhmE3QVjWCfDLTjoG/RkzT7vgms8y6BvRoO/KRp4G100f30+p0PfH8r3HzvuXTL
/FTXt2OfvHgoGvZHl5b6sQZOj4DBfYypxAh2a8vc2A1gzTecr0r4ZUz+SEiwCX5QwJMSsaNRprYk
MKwqIoyVmt7YQ0YQei7FjYnqNw+k/9B6Gq9s8d6hgp72SaeTdUosEO71uN0ClJljbGxq5AgEyABc
iT4qJ+p4ANswNZs6A/iACMJc1Ura+9IN0UTEI+NKwyiOvcN5p2/hoHUl+6Lb73PTod41dhN0ok2c
uMW2A8w5ZuKLRuDP3ir29BhT+ob1SyAY4g6V+Sn05LEfFOhHP+zXRoVtsZgqb9/k4dOYC0EIUG1u
SqytkV01xyIYPg23lLuqTv/AnW1WCgx4l5Gj1Wd9wbXGBeVlJH/0CA68cltsjKRWSMVn0kvWGwwi
oCGV+GXt0RQbl+4zh3z0S7bsC6nt6hvIdbs4kNka8o67MbqOkPWQpZtGhFcTVAiwhQWAqdqaGvFM
rR9CCw7S5OSFLoRKrnS9xVTR5ujZ1ILfOwJ9cnW7n0jDjTOjcT6qrWMkr2gxGDlkWetE98O/GS5Q
C7yyN0Dqe4zue1c68pRn+UmrURoTDQCUswZM62CBLUJmGa1HOESHsGcRxm7Dvrw2Fpie0GP4UTu+
uddRDejIBg9NIW7oA8l5wumMms2g/+0UGK9i/sNaABYvMc6aaTp3dyXTWWJObChkpw0Gt26r+wkx
8hAJJ2ZVXD0PeuciHPKJllOtfmCpauw6A9kFEI3fo0ZAggvafyMNTgPx+J5ikYZtFSPkaeM98sGd
1JhD6qBT/P5HwXCd1suwaUO9uo3uJcq+hQ+80GybDERik+zgG4G3n2biL2k/UdFBiSgMTPdpyz9S
/EwK/S4bBBiqwlAmWy86lAkJMijASNYGig+y4dDGUNCNTm6wEZJvEH4ULQkVDXCLCczNPS3zdw2u
RG6V4auKzd9F5f8KKGc2g5Q3OUepciRtirIGLxwKd1WNnjpIjfhDO4Vlx3pgRcSfV4T5FoGaAlyY
7FIL/X9TjvZBNO3KMqZ2b9glEI0YKELZEH0bB9HVnW+sCJ6NiD7B3XQ/UlqhrQj2NWSlp4SseHRi
GYi01DsXNTNcu4mLtUSJDJ/BdJ5mPY05VyZ2k1D4R8ZH6AZfMoyyKxcne53k6p18ZHmNWEhvbO8F
TuPRIXmacDnRP1avpZr6rV15P8ai+ZnX/iNIKbHBHQeZjst7n6EpCCZJvApdn7iHG1E28OhVTni7
cjyi4Nv6XOg9XxaM/I0eh/cAuf5BnwyOI4qSLpT+vSGzZT9J5s1JnWskGJLlYLImXvlIhCSgmkPi
wkVRuBcDHP03V/Et0Sgs90GSoy2BGFq0ATk5qdfvg4rQx0nr+dZRMkIg6G4Dk+JbklT2xnWINICn
y2iLKTy+reycDim0bWsP4kpg52eR36SQ/NSYfOdOLu5u7l4ndcfCZe4Hg9pHcEbdqLp6LQjkQp3H
YtbI82vUAF4RbiiR9fvFVRzTlhzqWmEk6sg98nxSZqw+vTimrA6dS4BT21KJsMJbk/DEbmO5nIoY
/cxXhJvW5yfWzlgRIsScUJuPRE6iN0tt4jXpO+zq0uBiZSIjEGiQ752VWMQJ4zu3ncImQoGVuq7L
cNu5erxlahNtNNG4D87ImXzSIgwqCimVP+nU1MYdkyyLIUkRr7Y+mTKptdUraPAZFy/UnISN+G4y
HpiUv9YpWEE39uJd3ncfbZvWRDHBfWoJEpvSIDslRKNHAgpVj/ossIdxTzjT1RzAHYSD62x619vp
5tyvjnGtqQmaAv89FJ0CXPmE3dzXpL1JghYjlvnk9qoiWHhWtJosam0j+elZGP+1MbFIdEcIHeB3
pDVXfVNwHAOjtV/DAobGgDRr32dPRV0gou7RkUwYqtCV23KPfuYkdTnD0hIGN4a4dbaQAFF1bWP1
XXrOg25WOujdNnOUPLNsWSdmbp3Aq0M1YgFGLLrA+S+hI+msMFG1vZvMWDapNjR4/uo/LqWe3wCV
i7dpr9tvGfaOHOFTZ2U49TLUtbE4lbMfnWKJDm4j957I0nVH3sDQgv/I8AseXYOpqGkWZ0jnGtXs
Ca7nsRyRjcvxAKSQyCY7OdN0Ny6pwYQkcULYalW2oXbqXpiH/OpDsN+m6etPUPG2HpqkzWQAUdRH
cgYoSb7czksPEU2zsHfEoe/eZdWUF5Hk9iYiEnhdUydsSloK2zTprI0dPXABTw5BpX4DWXxAewQ7
1GTBChlxS9LcDwVy/eT5SGaYbQdrsh/qfUPDa0X5GpB9B6vEyFooFTWVcukMattqus3ECBArvqtT
HWuslvT0UIn8keq9Qy+QyhPzrIPTpMnVI55gRf4IzdDG2vt5IvktQ+JNyOx27Zhd1UH4kjvnMoTZ
FAjSDvFPZDtG258heJh2vr7lbin2o/a7j+9NVLlXM42HVdQn6hIQHAX69i44Z/T5+FamkHzRM+Z7
ZDAc4VPLwq0kVrybEyXrxhmwwc00AMw327oOjy67J5AhIz0E/OTbMpHOhhH3uHFTbJK6oajtFK5d
z75kLXHOMu5m6kBioFgo4qtl268KhPYD3fy2ALRZueLYhAOhoVz4kIDU5Wm50U0iRaYSuk0KIgmX
JhPfllLNBQC7tTTTW6GgLnZZ1z7bScBRnXXvDHtSgLtcP6UtS5LPSo6p5a6ZivIE0pcDY35mebjc
y1DYpavl7v88LpatVN7lVvr9778PaW8kJxVJ8UKTnagBhJ9VwkUjnB9lVf7BsRjflufilPJGE4V1
klUZvCYtzQKnCbz98mzJrsYYuBu2pFsTWuRXyKkMOIQNo7WyIh1xUD6HoITyGBS7VnXjJpbkZiN1
uSq92hdQ6o+ySIjWxUEa2cSnABaTmngfwgbjXlFYb63DujKAXIdF9VboCJe7MCM5L1KPFr7qa0dm
/LbG4QDjOn0wMwYmootg1sjCPmUZxXEJmlvW0VHSYd/6GXhxtDB4o2iuftTOGbU6eY/50O9tqRyO
Uh1qc1s8eGOnEzIkgoMehp9lq0CWNFcbCuc1j8p2Fmm8VSwXLpUU7ZNGNWejnGiqtrqYMr9Nmh8+
LjftKIyH1P+NRGfcMqikc2dnIJhFHqMb0fnkpj5EJ9oQt6rtultfxj5jChsLghVB6VQeYdqa8+35
98AKjFfmZvoLbRXNKd7aYKTijEX3nE8lxX7rrWiIwepC5PPoh2NywjcQgu4f0tVI4/Q45SXC356x
kTVk8SE3aF9PKJQ5LLPbuyqN/lRm2i2kx7Lvy8C66m3q7RpIuSBvCA+tgtxA9gq3iC7EUTcne1y5
sIauyxON34qz2YPWml/278aNBuO6vIywDDKZmZzBt2Lbv5cs95ZtfofXilwuHdTif//K8oQYNWtc
GYg+oG4Pp//nDywP9VrnfG3p+79/bv6P/c9bVUbO3ZCiKv/33n//+WVbrgE6NfWp3i1/gaXTcDDG
6rENBKFCoFSdU1hG3A2s0jktj8E1KIsTME/5Jhst8NTUQyNC7Hnb8sLlCcLgISbBRFozuy5Ci/Yt
UwF6OS4ZR4HAtMFwQv7Rkz6D+InUEg9ESKttOudkZpw9L3tWY1Dz/3M2nG7kRRhzD7a0u+r6925m
WQZSzcTdOp6q0n2sjVsSoz59lnWMUP9705V9fs16zz/YVnOV7QSK1iNKUQ/LEVFABSBtULaFHrCY
CBa0bQlBEHtB3eo3Q5EqirAeBVn1PZYNgmkkDFw+wlfNbn+XUk9vRVz/TE1y9vyoiB/r0TOQfTTV
Q2845k4MnX5Nwlzua6CLFzKDk2NVwATrpYOU3mjLY0J49DlA4HawcBZfY92Uu7aPrXVO6+Co5s5k
qTgFDkg/QRRpjw5B7LjniByjo3Aaa+2PymT3UM83U9fh6prz1pdtDpP/h4hd+YEBdwxsr3jnzF5v
QiQBHFLc+FSbt+VhOGhPjhz0TUwLnsC7sbkNVt7crP97rw9/kr+aHy0av11ahbcobVK6OWQY3py6
/UhTVgChCTkAbRxJ2X2xx4Lvv8wtsNignzPga9fKwN2FPdIKCBXuncP2RnQUwp6SQLRhwIbUSP85
SooTNYFHk5cb26PoHg1S0v9taxoi3cLOOMWG8lDIxJ8SWuO58h40O/GeErv3nrSwPAobslKEzQ7f
RTQiOedmIseaopNhmlPUrPwyosOzQS8elhtc1eWDTbSi46pnGHzND4ugozXpdSgQVJW9sP49LdvR
Nk87en9kPspU/bCmdOuIxCdDp3POmA1hNJJR1I+F91NzIXhAh+y7mGCsWO3aMcpeOYL3AYk152ps
6v2cKRpKFHuRB8hTjp7/SswZXTu6ZxD4KixxvpvtNJiqV798KV0SB3vXKtc2PTydiMxniY5+CkV5
MGMWi2lP9HXou0RBWOQQwDAzFJ5hzSJmUot+pJhWdqOvqfNyo+UMcKmMX70yJdQonorHLDTVwelb
85B7yrmLaKrW0UwaqCj/xzz4qUyimBCJf7Q14DgN6c6p9VP5GNUO5tPBCH66KJEHhrpvaH4Cco+1
8BhCMXlGXBf+/Rsym15FHKWvA91+ZiF9cqg613hRbkmOF/8IKPtfwqrkOQ4JI4l68gfLRmosUOe7
iWmEu8zLjmk5EG7jZpBro0jfWWmXPzbg4B4JeCQGpC4eLCuddq5jN09V2DZPui92Ai/kw7KJVmF5
Fm3/a3mktc3E3KSDSu7gqteYbJ8ceooEkSTjVo/dFEPx1HH9ThULkTRYczUrKH5c+7M0fkC4iFAu
5faDLMSTHwb6s18PX5PGxD5PAvvueMTKgs6ndIus4itr21swUMzXWOY3WIdRnBq5oDuoJ19eTwxD
lWY/SiAL89R/guzmeR+RPqymJv7BJK8D5lAjDjW86MlonOqQUCQfIoJgDrXuslYEL0IsiR39LBpx
jkb3Vzsm2oXBKAgQTWzSULcPka3gX7vtM2U9fANKvl3VySdaMtVzJIr2VMihXS0Py8qonn0C4uw5
s6RIzRt52v6z5fsQpU1EPvTuvWffF1TCA0s1R9e/rYlghRop1CGW4xejU5PEOfOXwney0UoBlYev
9laXE+M1hcHD9LzX+Vc2W2ulErf6IHbgFyBDupJB94olhjFyZvfHFG/RWBAfoiFivINpWac01Tf8
Os+QMot7NdcnQ6zHq3Z+uGxzi6K4h07xWnEEnlCLFPdlk5OR7cHPzmV+fsW/NwxwjZwh88/L25ft
aPHZoeEyrlvFdAziHH89KMOdWzNiWd7PkNRhYdcl20714rTciMwWp3G++fdwuVciimQt//972ivJ
Bc2MYbe8mMAmXrz8meUdy8blxsrcr6lT+TlDYSrSKLxEEG4IWNGHeNPFvr3V6ka/LzfemDbHhlU6
6SaJRgBCtdU6BdZQZ2xLf8o6BWIYT5bLhTdHpvbocoj1xmA+gIhgUpP4+o+6dty1LTSDwzPIyRaI
5W40YaYGmtO+ml7FIm1Q6bqyK5ciN0NjFhgiOTHgnwfO6XW5GQL9P/eWh3ozdOcCeRfm2IjwSNJX
l5u642dZLXcHiIxnt9SrI8b2T1XE+UoMWfGSmdjEGRgvD1x/ZIuFG6ON7PbSf1TDNBympjCf8GGZ
D75bI1aQxtNyI9uaL4DV8XZyPDy3rjXuzJhzr/J71NKyqe+uOaZX0l6JhCpK9TWVKca0oH0FfFkd
B+ViD5y36yd7avKvZCrIg0GqfUz61np1C/uMksh7I57t4EB7Wzt1Ih58kjXQZcISptg33oNmvNAI
cX56Cf+0zEwN0pHp7oWMME4jt3/yLATry0vmP9RGvfdRSybmNSdphp9zhlTS1VcNLtLsm2g+xjS/
sRoJfrvB+KDVffQRuIiFQtuMr2QhamdXwIvtzKl7q6X5vry05k+r3gs+PQbPG3RBw611udxy+Rh3
FUkp1DpKUp+yDshBUIYBB+sWUmi4jknMxd3tVnfQ8dV9kEZ4LuibjB5tO2y9PJEZtCMUEojlFctr
gXAfIIK5rCE/qyQ0L7jvnSuCXEIJl7sQh8rtODAConcAOMcDd5GbQP0DpNlkQQVQAeeNYeF0+Wa5
y/evLt1+uW/jldrkMiEhSAPYR31EZnJX3xov/VVTZH6HjFIo5o1fdlYeJYAaPDw49ElTs3Dw5duk
EvTX8/6rDZspXHUQfwERpG+dys70GrVLATv37800P1y2Ubbte52WThDHXocoxv3f1/19m2G/Bjix
Dv2YddT5kjYccZhIcxSi3OUmIELuwuk7uEyjaR8K02a6wKivSKaPYIoA8CozumiCzuXj8kTfSxIZ
M/Icloe5Xb7mnOn3+HVoZtVOskOj6I63HNf9GMiCk79fhvtyWxid+eC4rwBC/XtCrve9jCrtnlXD
Pra14fpve1bMDAy+JDFOal+P8Qk3RvNoiDB7lM9oVKadZQtGZkZtXqcK/aPpFvo3uhoKklp9urbD
fF329gnhVfUoe/DWyyvctOQ4i+RrNvbWPg6Hez5a9qbHWfvaOToi6UZ9x52GyqIv+nsQFuaZpqM7
dwbV97hDC+G9G1D3IwRe9Bp0YmnM1luTwlYfdInmrkeq+cYViolRps9mqKrdeLjKH60a22ylOTuv
jPQX3BLZzq9CsS1mL+FglckJEipI8/lZM8I1ajSf1PbPuSoJk+pGe9+nCA7R6+QfuNdwe4HSvCmn
Nh70siVRoBqix5A6ZkdLj+lBKXrYGOxulN+sqZuk3ilGg3tKE9JRYr3dDGhPn1s0PuswHuq3zEFc
hAHRpuhU4yUb7Ztp5NofCZdXc+PqVxAS9ikq1VySWiKiL6JkG7Vxf3dZpOyocVAIa2QxNlmmrtFg
cbnTGFgxoTZZx3DtZM87JRKbRsPvdpuiIqG9IdWLNgChzmBFfYXTeI1C05sDW3fIfaIA3nX90pfR
hC6tyXBe0ioJSWnGogFNKS6zFy0q0rPvk+mKdFF8Gol+bZpOfyGM2eE7ZWy2bAf4ecb4CNzYFz0E
p3QvG8e8Q8RQL8gD5cqv0vwknF69uJMqd3g71NaicqBJ2A0bLlTeVmOhvG87a3qXdOxWURkBSjX8
FA7eWvNS8W4QdXEtAtKURs2f9rhI2j2BgXvfCNxPrMYT3VTR3D2DSWNaARHQzUS7Nhn9FBQ961zE
xbfQynPW+9Nb0ilrPynFytXK2jfWD5flBcSOEOKOsPnBTpvoymCLhFEWvd8Jgy00ctmFRidcduHW
Ox0I8DGN4uKA7oDVj9H+IGmOpnowx9DxEcxgelSZPj4msevcKuER5vzfTbh/2A+c4mF5wbKdCLD+
hIiGupD3LDegb3XyDEM8zgPzGgJiEmRWWpJckPQ99GMaPrbzDewN+yHXP/9tiQsneMwJlXWR2tyW
7Y4bhefGyOJNGpntLpjK7l1H0boaXae7IEDv3oHb0x1S1guDaPcOfvY5nzcTVjweTVmTZDC/Cdx8
jyygzI/LmxiavmXt1Nx7UNuvZkMwlFPIDRqcEedBgcWS5GV1BhSDL9SciexxiRVirmqQK/62XRaj
NUbWHZfV4XNs79Xg2F/I7tmFE9q1GGfGp8wO/izb+5CECTkJIkWSLLpUyJw2zfyGqtbWqKHND6xf
0Z4cv/qgeV31xk50smVtf2mug6+uMUnSC1nUUAraryCS5ui7KLiq0LNeOw/ikdEV1dUG7flKZ+GP
Xmf63yfLrl53Y7GtR4xxbmsZc+J9tFfzQ3RcL44eNVeWddEOlgjMOi8k/q9Rh6CAfkJgD/7x8aBp
JIZRy3/2LgC2UieHRCtCCncd+jOMj9l/7sbZdoCyE2bxd9YD+i5aRlyEjq4MLKTzaXej9PHb8sk0
r81JgMeLt7EtTHTAzXXKwvxMxzegODu3AYU/dhJ6ejViLULU1q2lrmOjjIPBPGxt+da0gSh98NlH
D5Nrd8eOBCE4gh4mKu082FN4Wh51ZhVshBn3Gx/9+i3QuRFcCNamB9R7htqduimXTzOGx0hYUxgR
YdwWwWddqYOXyfIfXGmpp9GU33zvpcxDj0MzLi4yGz6yEQpmiUIfZjATpWR4DpTauu34zVLYNkYm
TIZ/w/ZJxocfG5vU7LeebULG0bKdXVSf0omnXUezZx1p7qXmFPmuJ8FjEGrxLhzpks9si0/bIfjE
wDSmSz8/5Ul2ImXO2bhGrL1CrjhHfWp8GS2WWKe3zKPtB1e7DVKGQdmTG6FLbKxwb6ZRvk8b48XN
hycgmmtLha9OPFwtLTsjO7hEY/OiEdqbpv735Ig/uDrx8YuJDHbxjTHj6jZJefWQf6UOX73Uk+Yw
T7NthDzn2hCwWaLiqIk5Kc23Dn1LxlLdIdDIBD+5KpBryRjIctvTmeDjgt/IDlXBmLOPGS0Ju3RX
pEUVa3SYmxHxKXZSwgFJ9vlDH+EGRMTbjrg7GPzlkBuyYKOoEOo2QRYCjB+N7gg1Axst8VDhWdq+
XAmNVgw0ULmRmgdKfSBnNGMlCHuIXLQarwmSkImLdaBWI1KpU+HYGyyBDuPXGRadAVLWi2jdtIo4
OTADm2Tsf9deP14pln8SvH00lN3tezg6JZc/0n8tsY3s/iUGAPmaTPFL/uQzBzj5GpcMVwBfIEgh
R48iuz3tvXemeMY1cGkaxHwY8JDpHs3DRCwu3c6UfFaMN25sgkRLzJcCzeMq5oAkDGOygacLxnzm
FB8rEByr8KstHP+kjyx6DOEDnK5+9nmrrQIzIix8zFG3ZK/Klw6KN44KMHnb2ipuo5OXaCgNSVhy
f6FokmtRhCN/eYCSDYyC/ilQhqcwNxFRBXbMgJbaXO+n4mT08ZPp4TwQ/ngccgI2y4A5EliuDdea
tguZJwgBaLrvLiheYWQg/kMNcxo89SINsvDs0Jj2NMCfE2BdcNJbrlhJZ6xdz/nDYitf5U73O5s/
Mkr1jRkm9YaVQzgwKnRC76Op4j+WrUHyj99wnSasN5m0lZG2Y9rpILur5DZNn12dQNFM5C9SVOEh
rLCdGVa6Ld0SvQXJ67KK380q+aavg9S4i2mPbZMouDH/o1r9GZTVuUEGlhPutrXEQITf1F+6fpOO
8F9NCMS4Y3KMliALIGu/ca0j08J18rWm9UdR+kfBFSsMtb1S0W8x9ShGuv5V9IRU0GUct9Byxc5z
jfpEAOA5o/pfT4m7ZuYc7WTZEJWRqBuTm82ghc+eTshSV5lXTwuYMivxgws7ZzDjTmKHhPKFHKN0
UApmpLwbhGeuYCneLNrmVrfOC+OEfgGfg0/AUkw8ZmR9K0qVdZqp14hE2GBIiDuSabhuaLJxoj9P
bUnGZ6ATxDEGP7WkfJw/5JhGX45/hT9KFUQC69TXLLaN/FC046duWOMeH+KlbOOSk3acYBzMMQga
sGwtOzJggF3iJkPtRoZjTx5NHaH8a/JsxVxErX2NuHSUMz6RlJytTkL273U//fLbiTUtUb4tljyn
9/5InVTDQoeaERg+yWIWB6nL3p1M+hcnVpSAhhUetWDI912ln400rTcpQZYQc6Lq6lq33s7G1cEs
+H+Mofeiiv7iYAhHe5g/q1tqARIsmLIbMq3nzsXPyqQZlBA9zszdIewXpT4iYUBQBxO1LQapbQpz
K2iyL+kiJh6UBW8qT7GNhGScIKB6iUx1s6Xx7hfjY+P+H+rOazd2ZMu2v3J/gAUyGHQv9yG9k1Ip
kzIvhNym92TQfP0d1G70qSr0OY0D3IduFCBsyJSUSTJixVpzjlneTGnHDKgiynbIHd5itKUo+nmo
ZLIrjYLxvwqvsmdlobcfL7TIubf16mvQvFMf6gig0mfbEzvVkjZGUE5moKUOfbwJJdGADR5+zMD+
ojRfTaCCAAeBh2UjwXuTROhiEmA/Vfa3NhF/rUWMj3AKL5PeP1ZtOqwwnL1qiCREm+zDZAS51Z1s
bNCD4n9FyNkK48qepuEpnbLzxLi4Zb4r2+5upCu4BOWypLuyimzijMpAw8QGpjXEuJ0Gp8EpbsJk
uNiyVfc8c4p5nL4vwuwL0mW85QYKUJcss2h8iBFqIK7VIw7nJNhTKxAxYpsHhxgkOtfQ8zV/2JAk
s83B3G+aCi6uAZSg8Xwsi42Ogq3+QoVBP9RDdzk25Tbqu9s+s65OxzkbRTAPaY8IbpY9tP475fbR
tbeIIbkw9xC0lmE9HnwxkbOMaHkaFOBr9J5dRMBP145LkcePXSeRGxWcVaRWffTkPaz5ax8JTziS
HLQovGQ/6By3gO0Qh1PNY6Gy/3ZIh6616t2Y7oNKni2MEFbU77JIbDUruKvr90k0NyDHvq0yO+sq
fE9R8abKCzdNAoc6+EYET3S4qni+pX/VaJEhZt7zp/VIe2tgx8WxNlh7gUMEW6T5UbHSRwA6mokc
uRk5a3Md5qhEjC6jRubVUKHk8AKEzqafZovJRL+e9nW0mTKftw9OPO0fJEjWkGMUp9MR6cOEW6Zb
T3XCftPpgjRIAolqbFs6qQ54+r/BVoBmsfVxkXqxBFUA41irX1VCae9p5a9SpitHTcNSd3WizvVt
URFXOPO21yVhl4qe2h5i7qqkJts1DtOklFVeutpHMynUbF5+SrIArTRtn5RwlJxe8BHiG4W8ysal
hLR0Jp6AqMu88559mV3Dpm5+JT3Rzl3Rvf02lnbOeMeoJsRTnC7HofaXXMId7wVxFdOQ7ScXsY2W
QTUzZweZzIiktLH44njlmKmgGQWuy/xodqvkPYfySKJI06TrPAXzv3Kh6YcfL0umEYxpiK1tS/PX
lLc7gQDqnRprETYFw0bdR187akctHuzXXqAXogM7cjXTbzH7lswKK2eece9pvfuRR2YNz4+Wucs4
wtL6m7EU+r5p4FaIJL/7+dCT1yeM+9+c6KC0unNr++OhHCdtVQ9OszNQrFwDF2ATSGtyZhVEyiev
CdJVOFrOx/ArDuLs09c8xshg+d5K6b+MhmuuYpNQxWymaakgu/8NSBJRidIwAfWdZKrgVcFL+3ET
/LYPw27IT56WX+OpH99iyyIlTkIwrNVYn8j2Uls50CyW9jTcgJcsNk1duNw2WnanQW++yWbWZ6YP
axQu44vLGr1IcSSAIe1jb5WD+NvaNfk4wxzuahid/VVKDnmeurqVQzEDEuofH2p1mUzQMXbqFMfc
hhunxteQadM828dIVw46l3JMeuZaIxYJFymnpuVHEs6YHf7QIEgPGlYjLevWt4jpacbXnOLTTQlx
CVrgrYrJ5KrspuDSMsbGRNNpN4De3r35MDvEpfmM7YnNA0AZttDonJV1cuIgJTZN6X3+GGtl9jXg
XdQaznuAR8cTI2H7cegmmyWckISib6xHBElkPZEbza6IsD52Ismf69QXS6C8sojAGd2ckHnwcvad
SYDYCt57s6Gug6vTFM5N3Q6PEKCzp9qaXvogH+8GomEewqbbR+bYXHFCQMl0acz20XTQ/bo8mlZP
GjieFaIrgVrOEIRU926IqeoPrQt+lbiUQ44qbd/F+X3Cizn9fFONnnSBL2pVzMwZmbniUOpqozvl
bT3ThCgndITxdrMdxxgJKvdpZTnOXRPG+qWTcMOXykR2+MNdHip0REp6TCMADRD9F2wG6A87vU5G
3CJ4Bs2CKJaEhGObbIG3JsfY+9s2B3po4aoQN8/8d6hosLa0HaDq9XV/A7b42uiFfsitBla0i5f7
hzPr9+INi213Z3hlDR0W7IR9A4pTP4HfZPoUd/xai1NmNMp7OM0WBoZaX/Z+G35MjbF1GGxa/v0P
V6wJI/MBYx/FPA8+jSUmAfTjTNGsglhFOH75CznM5Cwq4Xzr/Som+js1f7IstOkr0O/HWF7zru0/
GOdfNSVf8ObV9+AWbBDdZB78frrypBwgHbn6rq3K/iJoX8WN6taEJyO1+rkHkkAiryQJhxTAoT37
DP9/zGieT+JsmT7+9lOqb/oX6AA4u1czKK2rWN2CPNynra3dBPasTsw6F3IrCG7dje9/PjAGDved
4XynYPr1XusfxsYWgJXLlrZYVNwWSOaoTtqDGp3ydQo9G61lWmFE1YCu/hhvs8TTbmRgvSOWI4HW
pflst6Q+jy4SCqtERKGTt9hrJ6dyrFPn+DnuqKziqux6khsef78RQZ9JnE659ZClVBPMPKOtlhHB
1+Ib/UHWo8R/ddJ2uJMEKa1/w7Nq5NXwCjOGI6MDcDHuWbGwoQaHEp4Rg43xYTIYjpqcjo+xC9/D
UeYzURLZrp28td4PI0AdyBd+xehD2O9ZKZnDzfT0qp5otxUTBFHysHI/Li9j24dc9e4lt+3hHjlE
uKB0Ga9miMWpnOGcdj5uMBRkj0CCzAPWvVvoU+7jUEY9BF432duooNZ+FHg0VnV4RzMV44d8qwos
MV0Hy5V44n7X2UrbhWNhnH7vDiOGRJ/wtEWTmO26agd42w3dTZKdcnnSf/452GSycYCuVj8PKwRL
ulxvRqWprfCcZR4MwS4PuvioaTsAL95dSTLJEq9NtsnTzympXA6ZsT1sSQYVuwlIJpxo+71siAb0
rFrcNi56nR7i5rrqe/uqdda9KmC1htxhHRk99y7LJm7ZW095s7kOHcDPWwk5r8N7zxasG6QeeTz3
D/0sbXPRmWuhdA9d0Ri7kap02WEyv60q//k3OjjIsuQej22MIhWG5ZgmcsUL15fOjKhvp8jeCSOH
tNVPJRDVHlKSXrSbzNzpOJGKpXLHZF3A1P1tu3PhgZlDFV60ZrTBRLi03DsHgykZ87YO0ZF2GLM0
uGZCl87LZKDca8KPnn7k0nUJ2uzScc9QPbiS0YTkmzTJydeeQa5J3KiYrOkqQY2FwvJYGhSDYaZQ
WIcJmz7bS0DjBRawpL/+s7XazL62s3//FnUFEv8XnBRPsWtsXfiYB2uwycNkrrEDZMgEf+y6R7iL
xlqL43ITMPlM8P2Dlw4iBEi1UXBfpBGBoNIs1l0w4O92G3D9mm9dlWAzgf6AHeBnk3UD+WjuXe6j
3Q/R+x8fwNlYWz2238MYZXtumoRc5QBtwQdA63Tp0P2OkvpLktSfE3uk+BtHXxe2JV2k4ZY7JxF5
c/jBnzKIDFIppc2YcN2inD79IDi8Ie1OeeXeoHcnKiz/zEpLLLFTtrd8xvAib9VVZvgQpEF+P43H
aXZKMJUW24ml9OSSD0ZaOS+ZhlVzVs3o77Uivc9nrkLYWNOGTj/d1EAzdkHLpWNO4C8hY/Yr5Ps4
2cy9cFS5lTZl+MjmFcctsQsBEhVzZObP5SivBI6HSQxxP8gsgsIr9fCvQx+E8ffUB8NhVO4IU7rz
f8bfo4w8nshkFI62tHyvPIwaragRD8qPrV/HDntECPDF1olXYRg1vCrVhEXDoIEZigbkUlzvyNl1
FplHxhHCHsLbe3RHMIjgLfQE2rlJvdXl489b+fPBtOjb1cImtb6Oo4cRXvGpGcfXf3yHXhAErwg7
O/QkylCWqBP5f+LkOCwejS/Lt8HXg4UtyvtxiI1bT5LZmiX6rZYTUdOmEykE1vcP98pPhNzVfjmt
ARhWr4aTXWtjxJ5rmvlZNF5FFcbnXd/JVxMY50OlNQcznqXZ91mUpjSD9OqWZXTjKkNtbH0QjLew
tDk+XblSwKWfPyRy0PBIdpsoadU8K1wFVnQsSRx8ZBN3NyiVykOfzJJapoLLqsmCd09T6wINxZc7
TF+Qj+snyyuh3lhddLRjPb81MECtdAgyr4kI9qAI/a+s756tIeyvQQQNgxzxHqtauvFTS9yVjAQ7
bBoHTE3RbaAHWJ+G6rZzI3D4xN0R1PeNqf+tA9bYStvbAe1FAz6z3UJyhbqAAlXN+e/jaGff+GIs
aRVYdfRp5zho880Zq6O4w5u53Cmk0x/14RkdWqur7N1nA1u7ARB2z8YCD+OLF+Fn753rR9BQHvIo
S4Fx6aSv48j6/eHnc7YXAiDArHrLrP3+t4TfrGPUWQa/mSQYYafRNesRIQfSjm6U52dHh+EESxJB
LSokjZrGd/s1mI+tRecX7fBXP3Cq8iz32g26vSobkdLHb0IO2bGxJaihu0ywTpZ0RZhn5JhzO4Dc
So30GdQAHsabrOfByVCf++NH4sVEM6RddtFkAEtocu2dZ0TFMSqGY9JpGlOU1NoNUlePk3CucWJ3
HwOPLx2KzL6MUUVCa6ehV2S1mQv7egXwgNs5sYCH+fTWp7C9TSaIUENhGjtrUBHWL/ZwSBrWvVmY
7dKeCgnfutLo/AREXHQOfcUm7YDT0qED5bGibaHO+KnErmy+e3jCRyzK4bGcP2gQRXhn5n/q0uSf
P1+HsR8eTa//9a/XFPn3JUW3yJEBe6NLGzmaY85r8Z/W2nCIcU+kVrey640opy8lDHZaZaM/hFq1
yYpYe7ZahvGZhwEnrO34uYv3mqjCa4rs1RjHozTpvtLeKMdjMzeGOfu2K//042nqukr8djep2eJk
Fi0HhCCfVdKaiwO/QZeIXB0RkO/fhGXbPgfTraE55TXRbXH2TXyWo7CvQbgKAYPc6JN5Hs0ifOhE
+hoOzceUsUCXtjMsPCY7T4ljBTddtf3X79LPu/DnZBfdtjFMm4j9DN1zbP1vcTtNkzDvNrRmpdez
ODzSY2JxcmDHTWPetLVHgQXPZWOGGtjMOHT2UP+cJVFY1jVwygoRAuLKyHazu8n1fVpoKc8vXaFg
Z5UOxq8IhVArnkRdp5cg0fY+AlCGgi0Qc4EaFThb84ALNd8YCatgjjXsQMmrHbq6mVYqG7z/JjTv
Zyf56wtGqyekIUxL8pLl30LchkDETuJxp9YuWQrGjKVrxaj2rU1l+8P1tT18+L/7CKGk2wtqjy9G
DaGpPhZ+hMB9aT51niMZNzh1jnOwl2fiZww8T2R4CdXhKYNp3zF1dNkKQq9mq3HSYzmgPLK6NCAn
WPbsR18USMaNThjNjlxiiZu7HW7QP2mrn8v8/zvDcvtP0in/HE75f/9p0OX/wAxLSiyefHL8CPz8
ZzmWsFKK9j3/P/uG1ImvPydg/udP/w61BLv1hyd0wzUEJBoiLFlx/iPUkq+w2liS1ByDAsbkpvqP
UEtp/uHiRNNdAwqCw7GKH2qKn3xLvuToQicCU9Jn46edfyff0pTzo/qnO9vjhsYJoHtCgiexWfr+
uuCh9AIVm0fT01hWZ098y1Ec6jC/xLXxGWO/QUX8GVvmkYHFxiFVyea9W7j++Azmim8eH0QcbouC
QHXToj2kEZPSiJPSQJGG9/4056qUyz7HUsNOCHDaJmEM2YLBcwPlfGcp/NyqQIDUFMG+88aHsU4u
Xp9fqc4WcKFXODSq8Q0LzzF3/ccxQsoIBXBceBO5Vm7z3OHW8orim9UDmk4MOctqvUfKoAdMw2jb
tZ0K3AZxEbDSVr1qzDGM3j13rXkahLN3DeexcLRHna6PDzcvd6Nd1aXgwrVdPWSvGeqAvABaUaaf
eVPTlBEUBVlSfJOLTSJ7uhlbMuWg0pd2/ZgM/kbmdQylGeu+7osD5sR2WdX3lAQPBbNeLJXJa9Zj
o46HyxCF+9GHeNripwEtdBcYw4N0+NHasNSsolgh3cGT2GtPqLR7naFE554ln28sEK6JaO+1hsOq
0Wz6zLkW0fSRxHLXyBKbCqdvxomcH8WGPvsOlHi1oIOMElr2D1VTbxm1XbVJkA3l/xJ9cZ8avIWc
xx+yXt1ApfEXU0kQhsJon6HXWiLX3iQyfpN6xaJH3HeSNHzWx6LWFVW6QL1/EQ5iq6rKlhB8ryrl
NGS4DidXgFhjYW56rTwwcdlboLUXrnRumWDshGi6pR+xbLtNz4BQmxC2GeeqspcePeUwTMg5xDU9
fdip+eP6SjnGN3duwFwngAqQ1lzhqamucTA996a/HnXtbKf6MeX8h5zf2HWWt9B6/dMqwA+7g6wW
Bui4BVf0nk7ro44QTbMe07a8KeAlgANoSvcO8sArE1Rj2TT5d1DxCj28Gh4+J8hP31NWA3OS03st
0b86EZT34ki8fLoUaZkurR5CGaPvDUX6sxebJyxHWG3FioIP6ee46JoYv4+GAtjUfqGaBOQyPQTU
rYuGA/wqnZ3Nlfue44mUM723rHCnW77GIbZfKTa/ytDw7+vPuE2uOMr2xBdcU729AMW8GUV+bxAR
A3kou6YO/c/hgt80WGna9BDCx2vd9C4gYGyKkB+nY0zyYPlQqFIxpVZqFcoYRVA3+yCxpvv+Tk+0
tRXKExAG2DFY9IkQq1cYbm8Tgzuo5lgYJhcK3LU7yiUomJ3PndVVNXOUZJe4xpoj8ihOBrU0BxBc
EAbC9vliQN906JhoLh3gGKybcqrtU5v3p7DtiWvu/LMZM7HnyX/V4nbL37sYrPGXMJqtEgzSARXr
pVhGiP39Un9DxoF5Rpy6Pr0YCGKXfZ+Cwe0I3WO6W/Xys1TmAc7apvWsPU3wnz90ltWNvbOXlvsr
CeXBIRmx5oydlcGL7I2T9MKPUbceDdM45kp+qGh88sOUWTq4Oz3ZeWZ5T1X0oFfazorBiLvcYpoM
P5h1HCpQNboY3ore/aVy7dxXJu4m1P8mXaHpERHZPrEgHwYhStHsMJTiaLka1lNy3dvsv6llDPlf
rfiWJVwp2OUc428rvgmSzQr6YXrq3JQkBRuhd1W+xAZ4EpeMEF7xZ8+cDKESoe75ye85evjVKp7l
t729+dO2+V/EEf/8tr/vP5bnWZ5lONAynL8V3JlX9RW5IzouF6jnQ8b9Z+lLM/Ch/yTWrlIEbIr0
1IDRafwzask3oneOmNMORW1eMr+763Vj2ebZ+t8vfv5p0fK/trQR/7KqWXyn73XX/LmamX/gdyFj
ij8cR3fY3kELeOInyPh3ISPMPwwA8Xzadiic/lzIWDZfok2j00nmXEWC9n8WMpbxh+Dmon8j8eVL
yo9/p5BxeND+el/TbrRIxsLb4xHKYVBp/bWS4dzbI0ZHC13wsKHTKNKHsMycG78bz67DOcHsEfS6
OkjDQMsvTio+J9wBCyqcYhnjym9FaWwH5bWLzmA9S/Fz+VH45pv0xzNsGpuS1rk7PMDbdo4MkCDz
ag+t397RMLJWrncvTFctfVQViwz/lj/hy2hY4exGGovJ0j46qJXrIP8QHXqiiYlvobVbNl9YaQ3S
NX1wHhrOPeuqgCaNYrhdFAIDrFcS+oW7Cf6C7i9tQSvWAozAypIsHKN5Fl4cbmbggm9QArgO4Jqs
rdZtBfi9HtF4JLo8m8FbzqDZbwO1Th31VV0mSRpH0xT7SkRiV1jx1nR7LE8ri+rEcJoNB4xqNdrt
F5Chp7FGeZp/9HZnLLDOmobVLkxLNGsMa2tDByMfmnBE4E+afYTVTA1Yf3pzN3WNwopEHcchzZQT
8QzZtbVtZEKNeSoqZ93qchtgy1sMiZmCJpwOjU5moYzHQ4DLe6mmz8QuFrHnfkd+pSHgoNeMgHqh
VkaLBifyg31fFs/zFUEK+EsylmTEwWCqlUCBg45AUad/k+7RFELHw3PNjenXi05KGQ631l3mih03
W3dF/8sYLCqXDrZ62dzVLqiAUsAKbfuNXYFY87T6VOhrBBfVtgo55eeoDZqqHI7XDDXLOjcUGxVH
v5GKchrqblktulK0K6fD3YggP6RbRKCoXd4PhX8MHUg7Up8Udc/wmGfTLo5sygi+kVaQ+ThwTHTN
5hRm41rvEOv6SbdDhX+IRstYkI5x9Fy2SPSceKhjDUgu18JDdbIuB4ZSBEF5vnUIsDsumOXe+H5D
9FiIMDHytsO5QKkJan3ODIygEUV94G7JwvsEqsUFJW/Hp5rU3OAMjnVEBGk5JzAHH6UFqNEK7+CK
wvmCObkKKpK0covAEPT4SGClcxpCfrswqIBkcKhQCi+7rPCWvhe68A3Rd5p9Tp2XuGgvrmhEUQpF
PHdpaL2avvticLdtaT05kE8QYRoYOGdmSB1/dsaeyerXUKMMIKv5qXaBuMd59GiErcfY2EQHO7m4
upDxurZfrAMCltahQkJJIwJTWBdtDIsuUuxN3aUJ252W0itDpEuW9ng1qNoQdg2o1hmEQyHZhpKn
HlHsRFI5KhGsANOq16PPyiIdiHZns1CJLjbaaH+OKnGxZk/iaL+NTLFPqgNpBU1/DYFb3ILfipAW
a96mAMmjUwSc9eJQxHAtTGGMiITMVaY71QWoXmtHBUoaZNBSYVcucmNpwjk7TUZ+USYsf6ukr4eQ
Cu5Nj/Sxaa0LQjKUaSwDdF3iTTWajzq53VstDy3mbu4Dk1zsAmcosIsoqbyjrUE3JD8oK38lJBCe
89E4DXFs34qEzJ9JPlueo69V0zEOG4Nj4WqLEU4xo3b3acTpu5KF9RFNk4WeAA251GDAiP6lnEke
+uRbR5b8ZuXAUsVN3mvH1uzcHTcsWg38glXvDYcxNuj9ZSO0UElSGhSVBWHxlMhBdNAS7VJ6Jbk2
ysjOXl1tQhGgssrGLSjVegVGBK+JM+jLdvoF7Hzal8ZAc5LITmaRHcP+m7rw0coUFUSXNomXWgiG
LSwFiTFd8lzNt24eoVwftfeAkGeEZvkRTw+KlL47+QowieHYy7yeul2c9WvdTkEBWKRiJ3MZatSP
odw0uq22WpGdiu5iwafacEFMvUDR639jpIcxnJo2vnwAtpZXg+4IfRJi4JVh4L2lh+kAhXGPBIOi
yhlgCVCnQ0oqzRfXo/DGRetvN65lB0d0LI+6CdHMqA8E7+JFsawKtRvn6Sn8rHEN4vDj8BPXLIBZ
gZ+a560P9sVghcBnI7kO62lvygIEjUFSu+phk9BOHTeifoti6IxFYI5b6XbPUzE8j5Vs1mQecnaH
Wd4R9D2ICjmlQU6Ljr5m0471s96XvAfEH1cx9jLmZmT6ssKWhnkNKjs6opyHOR9aN2x+t7C+GHmk
H6SUI7N30v7WRdqDrvqQcWl1FmEg/SA4MyizH6WDH7qZIP/0ccXfgCoVroro9k5HW1/Kc9X59p1n
2F9RijVv4BzPpXbAeN9kvveOwEosZeF7iOjzRRLGLA0SFGUWUQZEVXKtsOUvAk+Gx8o0Yar13dIb
s25lfSiBi8Xn2WAcMx49cJPLbOuVsXkxVP6SggPexJ3HOa/GkeilbBAsQHJCOY+PSAcqktwIkTtb
y8Ih65TtjiixVYOpd+NpRG7547geGmv4IH8hTlv687W9QpMnQb1nD9C/iy0UE/I+p4Ct16YDCBSF
oy19TVMEJ8wRALvf0IYT3WKoZWCm2RmCPI4noe+GApRo56kLgK3srvOareOleOgtcDNyDD/pJQRL
0sW/bcTmSyPtDmZZiq3Ku53AmICGO3xFHaNWohwu7G8wCc02WCPS4MbUEWY3KmnXvatD9QqblW/r
G3bk5jAZ7MKG6ZxoDGOviuqVk2D4NPrvMgbJ241O+zhV5n0/vyBL96Gzw65Ywus/cxYxbnIHea9u
hy9x1wDkI5aeLWUBaSBCFBn+mhhXYaJ4oxd/UhF7spMDqimt4uDNwPXM9iG7xe5BcrxYiNAY1s2s
0avNNFxVgpBQLRs3Kf7Mo58jN52jxTZ5qC+NQHyx3r3W9FXXTcZMpfYbYyHsFU0Me+X7JBvn6RUG
jtxXVVUeMYgeUECiw4Q3vTULCZW6JRwV9JxcdUHzYvSs0ZjKhmVGN2el5fcEVyhkMVO1D6HAMdyX
d+6AMNdDmci7EJsrTwmxrIaeb29KFN454uwQ9+DS6xgtMwhc8pcFQPtue0XzI7ErubSICfGFARAG
qOJaA7/SaRLn74AqSHbEEgOWsbu7ZKKjnjfgK4kk2mbzl/HT/BqStNt7ow5Ir9loMieMyOFQLoU1
bNoQdYRvVsRtaGFzMDRPbOKRxtQ0EX9VMZCq0kNqKuAN1vioFETRwBlnhgkH9I5ZAP//zIBK703V
uJH6JR+8cS1cZlWuDU87Ucl7B6qU9Grsg0GM4TKyS7V2BtEv3ABBdtNPOwVyb42RKWY9MvdDeU67
KDtTnNkIYhGX6/FuojFzGsx0U051c/ICHbPAFPGAxDe6SQi0wtx91wMKxZ6drMg9b45F4W5c5J+H
iXDL7VDDDWccA/oidACZdqnauM6ICWGcaVDtZxNwbE+BNzNFrRaxTLGzVADCSibSCw10G98Kixfq
6MIkzHQ/zflvrDu5sxOK/Akzpxgc6mEzTnSO7HmHSQf5q9L6uz7JT0Ftnz3EIVBPbhu//Og79P1o
ve3uvYeeh5K43msmdLDBsfa+lzlcrhc3vpkiujGRPrODQnzoRVCQYsrCSk8wJbqaLQGoGYteWzPT
t1zqRNAK/pDtrEjbMeIz17nHC5B+v06r6S01InUcHiUUy1UZV4QrddbFLo116YZz6q6E3ByNlx48
2sKOV00QxYcCc0UwtsBkQ0seSpTt6yzqP+oCc4Ip0n5jkga2gGoEBpcGjJ4P9TpiZlY4cJr9eTJc
qfalbuifmnkrNn3sLL3Ciqhe6ONxZNwNTbkLB3evRTgAxNh5mz6ETohxWgHGQnUzrOOgusvzIrrD
TIuyHgnWSlEaZ5qbH4aC+X4boJIOiUMVIOsXonDFTQTdnnyGeNMO7tp0y3oLcQo5Oa22U+YFew3R
FEBJvBD0ftiRBXq7CUFOF+bnDub/Bp7U2plqBDHQlrdlQHRqLWbSAXdcbZXjUkXlUjdHDwsXEKaJ
NhE+kPB2cgdg+iD+aMdbKEaBAwcxWOZ8AgegE7TuOtwdTvVW+zHRiyky3sj1boXSiGMXJVJVbrXc
cQg6cscADkj2aaGAGTKbkJc+Qs6CXapB+ez62arJYUa0IMHVmMx0Iu0hsopnzKndWvcAWk9d8hGD
6SS+GiyA3ZLQkjlrE6sm0j0yXoL6Cc5CvglcBOjugEeFfDpgp1jTVxzHEmxSvtrFQpxzmQRbv8EO
gjzj6GRqXeFlvp8m2LXMdKEkCGMZ11hUUq99rl1iJXsb209tUpNwO2Y57bLWQjoy0HRbtzhps0LH
xZPf2XVT7Ki/Vg3O8zUg9naVPVocOlagMqg9be92GEIw2B6UwqZ2F0pTt+irVeT164wz/WICEh6n
PPd5hlQoeBY1fifYbhCRTM7AAa6jDEseSRPpGRBsRfkEgxTBVetS3JqexSnWzXbGrMtNTDCeWQT9
hfh3/jI4D86XZlU55aVaKQO3oZkmr45i0hvMDdbxpfULuDTlzZiXG00kJ8vVWTinRzKhCeMd62UX
ogfTPU53GjcPPcnRNku2XuT4fn7r4dAKbF8ucqt6bgJQVDyCW+K/t00HlowsZ39do7Usk42lKLOT
7iFyLQdsVK+j6g29pZmRlNK7nL+iDBBMKFcsS6h4Um/tshfGqXkguxWhuu6QBhBoxNeaDiOV8cV3
AXGLBomsl1o88i5ggRUmKLm2RnnNvPZqOy7tiN6cDhSM+6Kjewr7bFFoBl4mElpXWVy8tzFU4zQf
ZurJHsYYQNcYsb3K2FKM4anErb8wC8EbqrJnm9welp0XfFf4onXcWurZ4YTBq4u8na4cACvZJ48Q
By5QU7QK4FFS0O9+vhuWn09vg1uVZJ0Okvo8OIqK8sZVbH+pEykscR0/wXrG4Ty3CYwq13vVecQM
NT2OUB2ooqY8DobQSowh5GASDawdPXZab3Ln+dSjZNILgwgRIeGON8zyCFhS2a0PSoZnVr7oXVTv
s6L5MtwKNWlME4ip764HX7Vp2lyQo6weWFi2lpLWNhrhVPiTdWnKNtk2NX0pT8sgyvOb2AvU7TfU
ndsk6Me7tlgl6Qxmd5N13gfDyZhFivEjoSYtFF2DwZdJKIypeJmOVmzbWJ51m+NgmELmLANyHZNU
XnQPQ2VtoqDssi9HGuhkI1INa7FqYZ3hR2+pelGftll1KSrQ+HjpL40PE1HPkovZZ3eemxRr0fIO
gFBYMKQBk94ZUANLFjFtXUQ5EMVqREeFg9LxTbI+dfO1TLxsp1G5bSDsdotOeN+lDewY5Skt34Fg
jLFWxsFTXxFsW3h56EiSJFjHEok9O+BkRm8+PEZ+JjilXX6TIBcYRESUWhGTZFSAEgg4PI3hjWHE
t74lnrTcAeGReE9TI7a4MHRWmI5CiDq6KzcJLRtkKawpJNx5i1zEN7E/rNJMBEs9IPZT9uOWZwTI
AIvjCPGp1PLHIDd+KVVtfCYQwMK2FJLHmjP91KlXng6CU2SFUKrAPkBgISD6bFFMTOaad3TydKOS
ahMYrX1OEmb6DM+UYYMrdK4uMWt1xZzLgEM0jGeOhitLN8j4GEBMon8l7ogUCgWBUyjOE3JdWOpi
/j+Ozmu5cSQLol+ECHjzSsLQS6RImX5BSOrpgncF//V7uA8bsbsx04YCUbfyZp6MYzOkD77mnbY3
Ez0h9c37yIR1hErpYErcUxbQwf4NrJrsU6cBr3VzHwy91OXtiUjrAVhNFR3lY1KdFgUjAT5AE71u
pupETEW3VVoa2XQIGPX/C2bN97hsDuCK852Tyw/Ze+WGybXdiarJtiX8ji09CswJSGBEza3tAtgj
0tWiel6jBTrc87DRiJzL2r1ygU0uJrhkzHZQd+1avNI3UV9U3TniWCpeJgXCaNMHi63Z1M8Vkvw2
aWvi7HuKBehy6Lj25HUopjOmehfKVL6zrYxEKYMkv1wHj8siwsmf6TjMHo9yOUb94GHRj6GLW+vA
Dy/tfoYcHMfscigREvl24nJ+w6i2lRnpHRAuJuRt8zL2uRE0nTkHk4zxQ+E3QdszxkO5LC9ZBu5D
TykuXgtYwgi2sFq1ROPVgSltVqdvp41fRzBBoUTcRRIuexgpKUM5s4lDGXHS0jlJ85pL0NTX35uG
ohlQpS/TQG0kEeySx2EEE2vrXFMWNz4Uzjvy9njWreSzJCUIaVe5mlyuthq1yhrHIn9OIk9o0/Dl
+PAHk9ySgV6SD1xvl9Xe5TOwYLPkiWB5fnbV8zBT+Vot3juKcse2HPGtaID8pmWyT3XtXNsq/QAZ
hi3OQVawTborNZpnCklHHBD5dI0PfEz2i8afch2EHjqdaAkikVHn7P7mjeyxB1536agOG10WVbBy
SrBF5bjSJWbjxJyORZvzGhY6/IzMiEnGgDmkkQkrJG67AtrLs7jbCbtUsHe1+JHapMZ8m8fp0iji
SCyMqwrfDoqzNDJB5YkgaOfziL3xL8e+ZwpuGNPibgvTegbIZitIsbjbZb/+UWR5UbvyrQX5dFZE
gYraQen2BjVcM/M2JjgFwYVCfy6jLn92t5NFRE9qhwDp+Og4jbxYJiWa/UNVHTYRjnKs8dLu0pJG
ecXQdxWcrCUlhamldufHnrehc53iGVEKqhC/FzhVmzxtdD+lHAaKYWFtEqsJce6tx1Wj+2ws5VlV
GbB1lN4oY2wJFgd2yNzhkTK85hybvRWwfDWwo73GMAsXAx0StuzBGtdkq686pxi3NuKo7sZLiZ3D
v393NUgAgmbaqZDDa1yb3Oh6OBVV/eoxSWzTEZae3VM5YbtM0ykYEX2hiKwQuB0MxDJJKwSdDyDH
Z/XaXjtzmPYKWmFWkUfS6SHw1wnoPebOA8i7v56cCDeLqJiMfwrDThmvRFdM/Y/u0JHb0E8Rj94R
VgU1bi0//ba2zng5R5iO849CyDHDwueXicJQimc66kzltlAys+k7jRA0mk8o9c+qyigTmkvUPXtO
gjJDCulS0rLErmWgV3e9Ur29arwKfWbEMPR9ZSq8imcUNmiV2yLtV6Do5g4Deu6XY+XSXHbXXaJq
r/SOjDuuWS9Jl96Kkr5Wwhf4GceLxqV32zTOZ9mM/yTqLT6RovUR0znEUAfMJZV7Q+TGtlIKHIJr
lvnu2COdpUm605pE+KtJPckMgOPQVTbMabzhAbfoLV3H2YZqNiqkNYIx3G+70jh303BL41QP9dy6
6B01dVhc7W1n0knJTU8Nmxz8sq5/dHN+7Yhj/p9C6hb1H9eYGMcaxEbOPfoQPfdAO3e6M+i4hm5M
6b2wUJCmlvfz2m+fkVVGOYKkTW/uLDtGUWW6IKF161jSUP5hBJrHWqiRLfTn8r+i14+jeUhtbBqJ
F9PxnTC54eke/SmnTgxE8SciFBdA0ptl6zoEXdWedRdNTokWeS1/XUpB+8UOLHJY28H4zd1S2fP7
EKfKI9s7dKQnNxivUtR9r9pZpuh2dFT+gZo2HkenOdgMNJyJ3m8mnWLHzHMey76J4MKk3Ecapr+C
J71Ip0ujJzmisBvDOLJJ4maIm4qWc/4D3QqbioOQpdaZNttjLtKGajyv5UuhhtAVtHev/zuopceF
N8YaIQg+k0d0rYI6mJE+UUKpM1E0cgmbp6LmmMWm1wkM8jdUmWW4o2zS9B+G6kz7lfWP4/6Ryxfz
Ul5ebPHRwujfZi4qXCUbzs+OP7un5FFefDh5+t3FIAwM4ljMrVxiZz2zTqq6flSCjUFqaGFndX9l
JaiGLD3Fry2xUqttP2qP77da2JDelB61Vmv4q/OVrg3eV1Bcwq7UT96o5pHL/UH0R+HMxC7tb0eO
v41V/aHcZNg6g/5pr0YW/tdP+suwLN05I8XCj4jibhAANqoY5SJd13xp6TpdvfyzqZ45U02gCTUF
ZF1gH4tQnINTp0HWaDF6u/6zGom14a1nRGVXRIz1f7RZpblxcrh4zH8pli+2pW1MJ4w+BKG1buR2
0EBYzDh2yymhIT1tgmHRP3jiOLE6hy7sLvvKvpF5NnB4rkLXfpHu+BxMoDjZh6D628vmmWRKstcg
GPpjrEG3FLTm8ImIui5AThAe5lJAhiwJK4eaQXA/J5m0AgcqBAlPKBcEdHYvQjz0Ij8uqrmyQEn+
tYldRRZup3qWZE2nUfMTZVUjBzh73cmbQeFvZdWPbARWV0gA6TbZutLQ3IPRlreCwCzvFfEPffzO
aEwvUsVqxjV5s62jt5MD9WsjLSX8Ha8KA7I/6EZYVg4qtcBjqip5KFOvO/aUVisoviI3q1/BurHO
m9NMl8GBCgxUBIcygvZlbCwEfHp7iHtpW0au3TTWDBFmvDV72kdKpIVBnR69tzhn3aQymVs/o55a
d+cxJScG9PpZZdxy/7R+imIdWeZgiy5y1rgVPnJy1PPtCUWpJ93c2kXF906WYPQyYhauCCbIsfcK
jZV6ZPvW696uekoaejJBq0JKOfKhEAQmzaegXBwdzYvI6S0ku1XfnE0PEzrH2Jxa1sZsv2GtO1c4
VhNLNa5mHcbyi1Oo58K5/78PXJZ5d+jX6iVX3Geuvz6PA8N2ZnFKBtow+jGA0jhGEymJNlV/EFtO
BKMis9cAyU0BafrTlL7bfIIDVwu76sMiaSLSdz8J+X52snva4daGpdEMm0Yi/8SBk30WxTt0YqTq
WzIYJ3YGPgRGE1GYeFhJFfvQlugMDURYEupewsgyQchYgNXgqBQ/EgKNwsD7PAkbNrEaW/oSKkL3
ElcUEP6plXwjqvyChyMCmvU280MdDShEsBe3HKS7NdEPgDMepUHkfspBvGV6OKjs7boYeZTICSsv
1uUb/iH4JxeH1uQxa19VhC6+aSvHGSmfNvuqXPufVxGdpgPy+f9R2FBNyIqypiYwJffW+4PanvGp
Xxyg1FuUnGgxoC4Y//VU1kMVxFlabKbxr7dUrFqxQbJrYPUL9AFshKteJSQTRWId7a17bbzaFWVG
Oa9PU/wuy7/WsPkk/snqT4GglXk4NkQd1eNnNp5UyjFUrGupyMUGw+6+QJTVlT9VHX9aeuHLJcMX
KZDK3jXkaewUwZwfcEdMY77NZrp1GiMga4JiCf8X+SavXKgTyXaNVV6kMf1B5lahI1w67CbcIMl/
9eHQlIFMXKC+6SuZy/fFTSOPBu0Fqj5MEPQSpEgUSRGoVDtlXHK6D5N1JWynyptooeFmrVV7FbaG
0yybvGJj0/4bWphExO/18R0ACOE9f8kKrhv2gZVSaC06NsgB/BiXPo09j0i6cISwsuR5SDAgrIW6
BbV3T/T8Q7OERFADKKJNhGc0vrsN0n38uqhXo2o2xAQTYfRR8wzqPxfRMPVHb7r2iD2m/OrYZCQJ
AbhnCgGQh4iPBhgVBhDeaPggLaL94hLr/Oy4AGgPGyYmG51DrjdRd12qK7r9q9FccgXfAvtKqDXe
eDd0HuKeTxXkm/FlTQ3FJJ9uey2dLBgcaChKG6ntGg02KWVlqzKNOPz5FOxzVjMFVMcZtvuas9Lg
EoFls8SIF/uqVgX1gKD7bK+r6j04JGr2UDJb8APf1gQ9CeJR5ahvkPQjUEM2mV4NYp72qVZb/EgI
//DYJoppwA+NGrFF6rNJb2/S7MHqI0inaaNhm7CJFNKy/FwVEGzcCIuQpxwfDMBsIvlxUPLUWTub
IFG9kNLJWlpdzrhv0zH5HbiQ8C/dp4GUgJIfKX884jlJ9C8NUkDOJsMNau3GJW5KC1Lk7TZpcN4k
/bUxuDyWUAZMYb5JzsR7FeNqps6BbBLdjaukWm6Fs9/wjAyG5u1lXxTwNioYYviXab8ZlysC2Mjn
3hvQzIpTZk/Pglovhdc0Ruv4U4KEt/7E4nstKVlFJFiHZmt6+wUI6tBgSGigZ2gbyIJHvWOSaKeY
SlwTQ99EpjRK6EZlYmKjYGlWIDXzTzrP7LfU/LNGaoJVyoxtCZWXew8+wkzcq+IJZPYVr5Fdz0GD
m9csgDkoPDC2Ovxz1uxlQkAPRct1fE3gb7Rudmh5mwxYapJaHOWjAI2cF+t+7r6Niifdc/3SaH+H
EehfzLOy6SBzszF+VJ12pL262QyZ7vrFFIcEvHQOGQ4IqnT9RiO8POffCpiH1bAQB1ea2TMSHVP7
WcRjFJdgsfJqj0F9P+mgmROCp4lbHiEfbtPs1Uggq2vUflSP4sNdrVu32CZus/HkVT0Lvz7nhuI8
ERK8kVlW4CB3OdSpH+RN4kTSAxyc4ntnYQKtybiyzaN63SD4Oe5sA1TLqAD8dYh/wQdj38POWD9D
SyNGssM8TmTZ/Gk6WtQ8GM45GS1tPo5xEw7Jchg8y7eb6UciFM+ZPC6kc2Q3/zeSKGvfYTu826WM
UPJIYGFDmLEFMBmUyc/oMeoOqQXUNuWqadIL2dGMlAwP+rYiqxY7fBioyFbQa3MJ0kk7sXmvmDCf
+yGgC1ya8D8x4QGepXkbRmgoEt3nx7oBmBv2zccgQa0sNKsqCpNtcWUuv2hcHqzmxwTmLBfnu234
vs2lyac4McElpFBB4fVlhmms9IGMXKTIrrWThWW7UL83DFwSvWoPxP1hrkm44rs2+aKbiwzVzPir
lt9wZ7711f5Rn/dRCK3p2gcF3vHtWFsyTGL1czaxgDh265eixhOunCzOYMOLj07CN6KNh9OQEtXB
PsHeu58o2yrMj0px39qWmgyYLUeqQ56I8NeU7sRo7bhEO5I3JWWT40BTWqp9lF0nj0VC93prBUuO
/jlx4R4NEaqy0nmt5Z+WWCCx6S9lUWjvVYP6k9x1T7EPOMMpQhhYIiUrS7rCw9juchFT6OkF4i25
DIz4LkZcUwXKQeh1VpDUnGVTdYOeUep7NMitpUbCXcGr4WvzrjMKoJLjWlYlv4Ytb6ZivBuxnhzA
a1BGXzVnCh/otG8JwioxX5MuszLf9ICLJHTICLqBU96qxalEv5Fm/mLD8NKmZT9pDpt/czvBRlVL
LGH83u30YZmN75p5FKfZ1aBJSa9YuCshRMCNwatigoi7cUpAJ5SmzrO9b7tP+ZmmN7U7F1OD13Nr
G1uL4Ohgs1ojY4A7uzmQrgn1/sNZiZp7fj+3eN6yyMVmJHDPj1/Z0IWCAaxwVGKtrJmzNRq1L3cm
464xQfwBGRh0pk32WZ9vhgrlBETk09YmQRUO7hxNSL9cIqFAwBsqG/s0lBlbCbHsFmqTWNCrwWRj
cyYT+gv6DcF4Nric2MWhbQZvs4IEwqbyrejOexGr23jNN/QI8MPrRXOYWYMHAKcuFYxhu5oPQtKv
Wol7seZnpaY71XCAetZL/qthyAyMVuVZsdNL1cqvJl5sMjnWxeb7RkOV4tLXaM0BwTm/HLTTVGQX
1zFel866ebK4iyffb9HPDg6gql5ZfPfpUY9bO6JYgrjiAfXzC2rZtiXxbMqIYNMWIJDl8vNV4crZ
671Z1W0iiygpXvXB2WHAOj8vn/Elr39qeZotEAN9iGkALY2z57NImPXH+LCkLsiknhByf6vZk3GY
r5rzZvaPTOs5S2lJY9STEw2i6b17GuOqfyqRgVysgWYrPvxTwjpcXrXFr9HuANgGoLu2vblGS1MB
dX9TlQ5IJPtizXwA49rAyTrnqGVbqlH2av07E+JD4Qw997Uej8rovqQVBo4MbX74aVgkMGXglKef
cWXZSdppmD57HrlC3GzltRrnSLX6EFQ8qy9kjjXhXO13zcgi7+GpSpC2HYCTijW1zU6wi9LxSap5
X1cqp0BHk+LpsH/WFA42VPvyv2DB1XjXVAr0mEMnMUSUE0YO2As2iLjhEvqAwblQacKIz68Rb3q8
XmPKpR5QB0nl7QBpq4dNY6/IEN0un9qAauiA5ee2w2fA3csJ57zDagnqgXpRAuj4pFM2HIzoHWSo
lqojkAoMX/iWqbzfgTDZE5HcMLbCYu5em7F4EfYZpZ/9gzy5oDxwPwfJatPKJf2m2I+m80bUY4sr
M4DmsKFEsyoT0Dgj0MH2K13YC2IPhfRWUlhBnTImfzZmqwqHq8zXA5uzAHg8deG8VNyZ4RTa1EEr
zP/IuB/k/MJ8jEpVnaiKT5m8PD9Lubqt8LwktdDPDXHT3AoPqMjU0FMDNmIEfVPxZly1t3wA+WWL
sfVdEklJRagpTboXKP7Ml78pZ2dj0FXb4nXwztn6KvBcbkzr3NtLIKucb3cRwH3ZttVTjDAiWmeC
pywNszhxvTAnYtOB0JJTf267j8Vi6wMtfZO0T6EzoWY5DwAQ7Dyid5vJShdfF8MxGzCSP7FvqtFp
J3AMyK9y/lvkjAxNdiks9x7TnMFNw3c878XxAkn3xqqLA5PqDFdXwRtXxM7DY5G2sRiOE7ofy/y7
1DEdGW79mnsMq+CxirbZNFLzPTyWsCIwNwm/qV5Rvnd8uYgtAtBmuqimf2mHv7rmyhs7Gcl6WfF1
o95jIUli9wDxpMxSfsnuP1NPfpt8vSkeT9pK7BESNhsP0jLuv6SRp4xFLhXOyXtsAtFUus+1VV6o
nYUxUu+xKzzJK3zbM+swzbID+dFek1E9NQkrdh59QUZ7Y4/yJvHeBCJ92COXNgHhayMXt/VBAipD
Y4VENal7N0FnUQ6HrkeVwbiy8qTuxPXyN9HhjfTKD2/84xWfTsIuGK9JDruueWIWlXDBoti6nOuS
zhuWOHn3CXc6aFlP6sm7XODQrfoZD9rTSuYorwN7h52e6E1QqPhMl0HDh92fS5TmWHbHUsh74aIr
qF3d+X37awxDeZATY+OSbDIJWvEpUGfZ+jOaJm+8FFqta2XXfHX/Jv27tUJsn23ltublVnG+G/XU
1rgm6elOl7+Y+nnizefdDWAauSrN0N91qJy22/zRSHTlZrszWUHYXcYm7nd2jEdR5pG1Fmwcpiys
vf+mFMRuVfcMmNrFEQ5ybNjHOas6wYeOXZZF3xlxXeCZ8XbA/INFmyNtct5yTfws8CWyWN3hETu0
gPe6jFslDZ6RPoY0RbywB2IhjNfRncD3x4uzS73lVVHzBd7nQPugxpPa54dVaFztVV5h87RzRzMi
MvboPMUEcJsdTEqfNmqiUA9O7aRil1HNK4K1pn7nffsp5pi5J9ZQTCeQ/f0zt4kLC/TVlpEIpSQ5
TnV/rKqVdvsJZJagtDNrmjNXjL1e1rfWTHA0yHkjZbkrXfVLMaCQrdpvQePTJh5o6k27T/WpnxRz
aFja0U3kS5obazBf0mraC6G/zcOyo7k+MlrKeWocASscqRnSBr6EdjB8wMes9+avamk/prYIRD+o
vuIsvjU392Gt9obBM2Zov13fRw5APf7D5DOQghd2wLLRZ6d3kGx2yDZibqmpTdwMTvujk0E9Yom9
gasM3IbxJk72Lg21q+da4FusOzPzyV7/unYaAx7uXsj0vGh5bG6I3LzyY41suKt0hp5WDKBPbPRW
Xdon2B4M8GqwU5rmWn1hc37UrGey3TvR9fo1JuuCfQXaWsUMkRSIo84LwHWCKPZLA3m7wmNcm0/5
tWFLwWbOa3OG5f2kYACZKa6C0PpMq97S/Ac/gJ85M7KlyP9uVqCd0OrOZT2AJU9oGdcu2IJxaknj
KFzerpY1Etdk+2aPxMTK+qRbdBWmf/OGQkBWBZ36vmCTHnvIvTo/fi6M9CfptOENJkFItbutzUQl
eEdpy7N4L77ZNK5gCyVF5M9iCHuz8k1KR8C0b1tqoIs2vhkMY9Sm0vP8g0lqHO90kG2hCIed7nK7
YGzM6ZQHdt9zUTToKDVWPkDrw0ABKhGEDUWw25egEM7GcCLLvDVs4XuJoNo0PdZKcpAmX0j+lQMe
CsloGT9GoV48MUWS4yPXT67DEm+bAx9rU2svWeo2YJGZZ16NhQyqyfPaqT2sFyQ9FKWsC4YSMFTM
b+qkL0JHEqy7iCa3oJuMe0N/IZDOW4KTPJnVfZo8MhxxW94GvUOlRbFpoPgBay3j6l/bW5cVNWh5
jpG2eavQqwJthTW7vBepuReAOKOlsnam9rPSt3Sg/5xjyJWHrOJtlYQCSEpYGfTA6Ml9LOTTVsqK
shqTe4HpfCPi9ArikOrIq+rmXxlzwZjUb/rUf2r0fWiARkKAhcV1XYhBzPFtYd0CEHznAkKHI+HH
9Dxgk2UOgU0r3uIZg1LG6sVcuveFlW9AGL2PlWM3/Ko98NfxE8NR6LE5gFoe1bTN2/O0HSrOJ1v6
ZSqjoSPVhPt3Xftvp4Ryj7PxwLcakSdtdtylIcmM9OW2vd+64lih6DlCP1DZER/jGcCk3fSfXm+H
KTZDWVoRmkIf9fwjY8fc0ZOY9ob5sxhAgPXx82GssJPPzG2a6+0b1Y4RacuDMj/Wp2Qqfz0CLh43
IdvNTnGB9a/Jj2Vp3VovOYyyuCXvyZgevfijmWvuZyRcBGGrWaueV9+JK/Wk/9JLiOmkJQG72tSj
TV4wEDZvdP470zXpqtUaNhMVKIZ3ND0Mkz51ms28nBkzKQSBAj2w93NCWN6KLxz3wTOSx6+mxnTQ
4NmidfbZIespwNmQpnoHQdLS972mRVVKvcXzWhePKzRdp31zkqcWluOHHP9ORIshVq3HxfIOMht5
gKHIDavzs7jitySsbiglDk1OvF63m0DDfoJ/lskR5986skihK6BIzl7NQsml1pCx/cbO8cRnwn4j
fptrjT51mkVMHDx5nnxqOg7F1S4oO2VxCUU70oB8clvOh31SUEPqPD1l9ha77bbSul1ZUvjBj6AZ
lIoUKw4l3RwCRxNzAPjE14mmBOCb7C3LX39Y+4PVQ8pzm/ZB5+Qjd7FHpGvAhJBwT8UNH0u6hNRm
bQMaBO4xxkrHnn19xgJoG9YP74/HmBG+Aitlu8EYc/kqZZjCZEiTadugE9XEA8GyFj/Y4J8UktBw
FYj/DhfhrOGQkWyi3eRvhxOQbdtXVdcvFvwbNxbYs2l3ESCmUu/l2T6uTw1CGXNKY+onw/ZusSJ2
ThnN4i05wKE7eIVHcT0BJ8bJWO+vi4V6ZljgDbJHY+uXJb9LZ3qjVtF3Ka/Uakb9EWLt1EBRUI8a
a+ClTR/N9OgciODzXrjW62SJ0Kuyd1dZqGZQXZog5akrtJdh1l5yZg1pJA6r3zZ0eR854scCzAOQ
wur/ywjAp0UXzfp/dBDA/97SUwWfk9XJ9FCwCXSsnaaCzLHJjRUjATd7sAHbVEkRhZCnqjUNaAgz
t5na4c017pnRUTtYfsWld9LZzai1fs6p72RJw5oiafPAzYZLS+F4FcfvorjZE6XQee5zYO5JMP+t
M6wOjuYbA/sxI3/j9o8hJ7tPihw2dVrMW4jRC22w7KfbDq+TetakHeUEhcZroriHNpv/27gvBEbx
gS32h4I8RPsPOGSsDflonRSnm1DL6hepGjuYvC+1Vd9VE0CaTHdza73ZWh55GU7NxIAj1LYrhm57
1/cOukVbg5a0MNgWBOhMzYAJCbOy0n5cw8D1XGAmSkDb9tRRWmXpr5Z50tzsKEqN6FT5Tg9GQvo2
v7Df/0AzPdnS+i5l//TAB31P259aBnAzvhVu3LxwdhrEs21tS8wqwAlKFB/O1ABreMhV9yzijqMT
R5nh/CYa18u5yt/UOI4Kfd6TLtpZzDpS+aYyacZqg+cCOdiRh8FG4p1YVfDV0AD22h4PfnEH88/Y
D2Hb4DohuJnN1hhq0kHq/SoSYFkgMVaNt1yb/CLc7KVRnBn//8Fgm4M0Ka0NDXslhWd3qdXXse23
SiP/jdl6NizjtmAexJQRNbpyp2uNBjAlUpuUQ6c+6uCmS+3LEASGWjfdZ1pF55XJdC7GXaxDBG1E
+4Mj+BujRmjRfYJsXgRKymVXGQ2at1iqNAeRFn8ou183Q96+zTmHWclqMJ+gUwz5Z9wU/5lu/c+d
uy8zJrYopUMEg1e5FJdsYg0ib0mysldiwUW7UlQK1HviHjqZpKd0XsLJSBFmk/qjtJRDWkz4Z/k5
IfeWFXTVWreovlB2CnkCP6u0SKGpGO2Wb43raZdeTP+W2P4xWCXJ8WmkrtU32FWHrkd4yeOT6eif
sTk8G3aWLwA7p4UFIHC0Q0U8jsAwHzw+9qz3V8PYpBw3hLy3EydMhvCWWNvZ+yjr+UDGj4wul99i
5Qqbq8dYt3C7aQ7JMZ2WnqeBF+9lx2dsGLhPsLUI4fC9QpRmnVATYVzuBRNfUu/jkbNH/NUdtsP1
AYwIi5XvFQlU0hcT4smD3FAWKsVjPY0CnUEBJrK6pZaVb9Nr0Kj+ZHTgLnjFMsR2Mvfx/Z/QBd6R
BWkTYV7UBdExHdAm8qBSh5Mqv+Hfrb23KwVtBQX4CkSTulGuDnj6zM2itlgC1kc3OKkP/BtvOdyV
aiFmRmE5QMewZtfWmaBfPAdCc93eujy/asryke9pD+q3g2zP2ZztU+eXdOUB6PWtoZwj0J8rpZrT
WihvOGB2a02ELEnGJFisFpt8Fzmx/tUmPFMoDDtrofM0JmSuldaxdXawU35JrVzIreFWKZpv7lVv
tTfUQU9NME0kctt58W/XiV3WxNd1+CuxF/hT5WkM1ihXXss3k2SXV3kPmUKkT4rtDCB1S+oZf2wa
/8VLvNWG9cvJ42+JrGY1rH5wjV/JJndkvWNyPqaBhcswzoSaqIBx/3OQLchpYpy1Y+/oVO8V03Dr
zVFreWJbuu27tDMUvGyru49G/RoS47kJ48vJoyyceic9/VO3LbzqrG6VvAp6a74mk/VCQP6Qe9hg
lmrbDSzaTBQL0SeB5kL/GIJy1FkjE3pZzfoxW9jqpA7gWKQWFtyW+M4as5ia3TusEtaEsfPZsrgo
Sr6Kdvr/t+nffvmtqLqfgBhSrEsrQ/etZ1QA5zTUDPXFTasAo8S+LTFBNmLH6NZpCma14UHC7NY4
6DVGsRxc6T6E8YiV7MVbHeoS8Dn3bAmt+sdt2IFh/yz1lbuFFjpoOUzSUzi3J6+Y3kzQ+aNbRxVF
SfQN+mVHwx6rvUqP7yl3DaLFb25GmZGjEFGhD5OLC75lBbCTEuPhwu6rqafVEBCw8ToCgCoMwtbG
NdUZzcwGRTjeZERihYk9n3ztrlTyQ2VnBrGS/I+q/EmRrlurjFLjm93ecZ4m30X3wHx0KDxSqMLk
A++udoftyXBenmOYqW5anOKes34gLHcdAjetMkPCpwhAJWbmbVQX8ddSg4I3W+pUlyZhT+cO8idV
YIkbDrsUeU/5yUo12dqN/ea4/AopdWH6e7u+kYfYqqwROwsbhKLchc5f2jL/sr8EHN64IVFaoofU
VDKGst0oMGTrYdI9O2vdDTETgnE91vJCZfOdstrmrdQOlPI42ptifDaGfq95s2GK8VvyL0WBdKsv
2T5Zn/IoBr1yCJfC/eo9PulquJEOD+uk9ONMEX4lMj8tiPzQ91EVKDIZi0n2PqtnokwvzVUdmmAi
z52gPMcDk2hDT7flUn2V3osp29N2wv5nuRPtpEvFDieMuxkM91XrqUg8cOai1JevKmqPbY44FKDW
Wy72Hw8VHV+cBp/CS/YtgcQYqwF9njxLDt55WibDvCzfLcIjrP6QeuKzQj5BpiWZaDLapjxMtXcb
tatcX01L31GgfNTxUUFI9v4WpbLt4EB1Uxc6T0SBgjKAucLoMPgWBJYXl8VoF9laS6DY+e50gwPj
mjYASA31c1hRiO14iNrmK6FOe3maU81mQP+cThAEDswnuV9kDnjn4m4gYw/2eBvoIKpfrVK/Wb0R
0FEEvRCLeEKkXsdDqfNzdtdwKIfL3OF6sC6KYe8BkPyyZg7LHomdkdzEOGKWxSFtx9e24Tq0Potw
4Dh0//U9qnHGIqNsllNmNKH53KEW4l6Z+Oon8txcyo1Zp6IIeW27qE7Eku67Vm26bPA+O+qJCeEt
JRS5QcP8dhmgNRadMv1cSw0gNHrvMAvvaST+xgCpcVOD6j9esOUmUBdtFFNyFguoyaQKM2YrTWUJ
sYxBVdT+M1kmZXJaVFuNTCvhomdSgTqL2zo452IuqVBRvjSTpXw30VKo3enCZo11Sddyn1ek8Zbf
oTM/pWWdZhxyFMawQM+t91bntV90YDTYiZDuizh2wKphjLdjKgsOonk0HBVD3LGXqPzaYcmtG8dx
pIZPKoQYgd8uGCiXyXsYfcrbtj0ujBpJbQTEPXa2EqYqdpB4yUKBUUUvT13e/o+y8+qNXUmv6F8x
5tk1KGYSsP3QObdaWXohFJkzi+nXe/F4YM8MYMAGBnNxz7mSWt0k6wt7r/1bmeIFGhMpoRQqQX+w
zWmnaL2SgFCOiHJnrOszD+tl6zKyT/x2pXkjKVPhu5mNdyXzC8FNE+rZNeVALBqxJ4KF/Vm3D/2O
ITT1U9mTXOz69k1nmOkHzFZjYESLaup6VBuiXZtu6jPEQCMzSHcb6PqOzIMFvS4udm3Y9Qgb0si+
9d0t1zB7JI3HgDQ91TwYjQaLPFymATmsSezSQJxBKNIP3JSv0xgCDph/NWZFYz5xRdnmu63Ak4fb
jEijIWXj1m5iNrJjqTEPD/JzI4iyNoOFZrzVwatXUcvE2YenzxQIdazHkjAUfVsxouYZNX3mZIiO
jbcZsjXS7iV8deJ9NxnjzlQng8h2v2uJJxZHW7jIXe0GdRwhfcNYpVYQvtON7hDEBGUZZ0HlXbhE
Oh4EDTt6490Q0lj6JSqCGDyY7FgXJRaLYitaJ6zVgwe6BhKBqXML/07OfHda1yTQKBg19yENs62I
get0ZCfh5EePNjKlgnnqv2RDfGt9HPOojTA3lLjT9eaLmSdxOzMuh83v/ADOzOzsiq1iAAxV/VwO
LUnLzQF96c5FPgCGlEu4uvPdH3RrDMBheBJjYDC8Gymu3HYRKQxs5or1assub5S/2oiq349OdWty
M3j0/cFOai+uOWC0QT8VbxnloixCHJUSgsY2PpkFmcHdwJi9QjqwqD3jOa7sFRWYVT+HfOupOMUp
WW1PTrxjvfETUTLlSfEgqXujaNoHWb6NB6J1prt4bA5JF34LYSwRnC571b4GZn3A4amPKGLy3AJL
QgwRM9FVlctnkCB3CTGnCSF0g1k+udW4rDgEhUBaHujvwVivuedPyijXdvQWNIcBn6fPEZfjHMaG
E8bWMhsfHUqljPkRU/xuy5qEErCD9e8CWRbL+wi/Ozq3JQOOtdclB3uwl1FmHtuAlULTHEZU026X
7yONm4l1l+//kL279VSGXOpb4mnKgnun/h0YncKNXMSY6S2N5NXp5nrdnawBKxe7wP/1FAmbrcNs
mrO32RjdRx8DT07WNbcVM5fADpBqYZWINb7fgwn/EQZ9UDc70qtWdfFupBLwz70WVk92Mteb1lUk
GPmSXQxyNqjmJJaUO9S0PJo7b2+gJlmEvbw0kUTKnK1zybPLTJ3+Lh7wShshWYfwuNlmnRrXXJNr
spI1FjbCGDsGZyyFXO+dBcYlG55lcg44ksVsCebOsJMHgUAIOiOdCRMsowNL1a1BFOzi/nF+CkKI
XYZiXBIteHPSbw54TBTDtBv734zMO8Gqt8t+K31AH1Cu4N8/GuWdE+No/Y3Yd+rk4Tn2scjvW1rv
WH4CgwZ1sAzNh9bKt5pHahJWbBk92j4AUNJF2GhocbGywydwu1e2lNTcOpvYugo2NacQsli9ZjyA
ltGos2ST9pLqKMT30uXNJ+LCN6IS+C9rd6tH9gPnzbK9NRb78yjGN5+W40ucd7+6rTsLbCtqBf4k
hSjZpTsj/aLzChKg1tw7eoaulT1b277rXWw99YN7gVqw7bC0nZwe82Cv5CUsilulChv4cfVad6EN
yjxzn7tq/NaqYEBmjEvMB45PiKj5DNpm71rXRFn+A44MhQ+D95Zcg7cpnX5iQDOhaPmGgmqswaXE
5DHc1rmOrMPJi3XOzWu7YAzlaKX7HHz9fmBAxkCl+5KYzBf2KJudU9zDEyrvsvSRbfu4YUWJYLaq
5U4vmwy2wpPFw3X0P3segFArCueL2XQxvdfdTlQ/evJYZPse+XXmPemIFMecdtjPNibOao3xhe85
i5zsS/1VjfmGaVktaZjype3taxtsWLKBOmKVHxMPfpjTixEFLXUkF2SzdkDpTBsEVKyEW6SZhYmw
kbc9sI+B9Yo70Y13egyJo7ra8CV8hpDFredqFobYj5a70fRtyYKAhxDwQGAoy7BF41RsMPNSKN3q
nungtaGxr6wfNMVmzOoeW7jdPaEU9dC5gpjQk2k5oZEwn3IMfra/r3PASgEkiH7d2OjP658YeUg0
1SBk+Yy831qoTQX2IEEzl5Wsshqu25+BUJSZYWbvzJC7nEQYhxoXHVyNMnvuaAMex8h8Bu8n7s96
+NQqSp3oUIbfbX0nKndlup9Dv467h4RpMJ6SAyOj2EMEqAEFcH1e26NfHys/hWFgLovpvlQGAgXJ
AOYY9HuX529WH3CvrPrmHGOyUWO1aC9qugu7H6L8vJ9upOHVDtwpSxHvi/KVzCQkWNEpZ5NXNPGx
rS/kyCx99ZIjQwMLLWMQmBNIo2qTd9xbjCLp1RcVNAVfvgDEWzjlW42XU4yrLD15lN1mVG1a5vZW
2K0YtixnLYHGptqm1S3s+7JivoF0vF5IZv56cEn9iyq9lae9gTwACrMIuOPZlOExdIG+mjQteowm
qFy2H3+uHIYZPrGNliy2WkbV4M6G8p1dEeDO3IaUDYfANgydPaPOtsA4r93b1nvQuKve3Hqwx6aE
+4ADyZuuNBJg8kqDhKOtad+SBxM3YlUj0KEAmeIDgCO8CcD9CfaaQeuc0iwPPczHmK/YkUPLYceI
rstC53eQE2bvGc6OtWbEvd1MaA+8bKXH+srhrUmKV3s28PqP3sDwl0FaQD0aFy+FPiA/f08N3A2U
iXV4Cx2iqpuT09DDVTwrxTLs3lreZZNDSuchVfLPHq+ecm6BhdO1gPTlLJRs9i5iorx8QebHzMVt
Lx0K8sz6QCngS06IiqqzhyQW4fLF4JHAgOirrc5EnwycyN76VJEVDN+ShRMaGJpE0GtY7Gwuhlvb
P/mACWo4aln5nRdqn2Iz6K33Ojqge9n1VrwLJmC4FWIThKPoYSCgBBBKyEtm+zlfMObKtRkVFzvF
iglb7TKyPhzetVKPV+X4IYEcq+k+r80FOIO6UTtFZDNn8hBzzXS/yDRRmiDBZcnEHijncRWzIrU7
tNZsKom4Z7idgGMBgTiCKGoPDhDfgD0+wWgJq1cP1axr0V7zJIm4hyvsDCkLZqIbmBt+6TPcPsQd
gbrNKx6LMH+stfm6xlZq5RQhWiKXXY78j20N9zUZkmYiHvMQpFAfJCzY3ZDhla4+W2EDBBmnu55s
FFWsJuaXJcudUhGJpz9Y8LxYR2wo7who8PwSH0rlE3KIX2mZKcME6YRVJyfBtfDmICyTgasfIjEw
w0FtYhDGjIYyY1vFCZYoflG2BCuR7vs8EtsqCO7MiLDNXnqrgZFPGOQk2iZ1/+KwqkZe81WkJXW7
qMpVkVjRJVLy2X/wS0Ox2ojlc5A0qP7i9FHRZh0tp3swUCP3IAdnmEpsM7m02fCimkUcYNU9BetL
YoUogjXOvZjBEUNn9NzdRNwC69H4CrkWUT4hLXywih0cPR+jonI5usMaatV+YmHFwwQpJLHY6a3s
XiFyL/05qOAbZ9yCLAH/GSX6gWQPOCjN3meKA513PurWrskUVsM2KK3sxSAVeps5YXL6838Gi14y
A7SjSQOnsSX3DPzHsjB/EzLgVrmNQjiQdQjZUPsMiP3bWBUrpMCHgGT13r20Lar7qP72aPkWKm9W
g6Z3t7k8Yz2wjYMOZmwLOUNU0Ep0D8FrUkQbg9xcx0ioyuO3xEZnUZoYHTHf4WBWxprLWJ0zjwmS
UwvzPYZeVZM8rDmrZMAOEhRT+VBDXpYFJ4eD76l1GJ3djTMkWdbcgC3TTWfELQAQu3Fma0I18rBo
snHZFxZgww6745S/hJP/2rfjqcj0757L91ng3YQiF2xHAkKOcJDv4qQxX5yqz9amSE7QkagGtj3X
U4zAB88/WMIZaTlOKVLng1LYgiTOrWbVINXiHvaMkSQXSLgGT+RiTn6qHuDw3lXU5ZbJZ6dOmgTS
hpJUhu4r8BsNm462nEQGe9uyHn5ZbV3kdF/nyTnPAhe2Y/M5+ke7Gt7bsdtUqX8LDXXOLT5LUNTr
zmFb6Ho/KHdaAivA+yTGqTJCe8acXFPLfMYweqto7EweDX0Bo1I7d1QMLb8Uye2shnbmgAIbL4mE
/BbK/m3omk/dipHKtstRl0tySbcYo5ErsInhYg2y/qh31kMOMz3OPxpElVXFH3cc/EwKG/FTm+rW
0WMPeMVbHO85JwbnNFPjH7ILRXE/yvuovfiEg6bS5iAL9lr5mDufCoVh5Rb7lDy/Md/jczCChwpT
A46/lRXG4AUJMcvOWsJuAh11GSDEKlgSIdssV6URLzx+ocpKbhGHNM4piBdPKbNFb2SgJ9lPhUgS
WwRGW2q8gof8LHp389e+YfrfqmdD/AzmyxTwogAg2fK1RY5J0DjNzTd3+aEIDeRq+fY5o7cZE7Jg
cJNYdfSUjfWGEKZN53/nSbXOWmqVMYk3c90fbvyg2cShta847fJ0vBggE4gNNDZman3E0b2h0YNy
PgYoIPUSBUPCeFwl027gWO1HTLUjICIIJRUhd6mU65p3dhqcrSLMBTmm9RY5w30+lDvNRGFVWf4X
2fSHRHWPsQMKvj6z0Fx1aJdKN34u9KNWMQWlTzAjuRrYOVaI+aq30X+rSQvsSA1zCNeufUg1Lks+
zD1MiVb5LcMtnxrB0kui5cQgtDTt+452nJ0pDNob9HdUnm11IOXwWmvPUVy/RhZ8LntctDy8HbAY
1SeZOatCz69VYR/g2CyLhI6TglUw9jIiXMSuYqLQUTQQN68HeIURIfQOQ3eCDKJ9KLprnMDBG1fS
p7nQzUvNMMtkLW/i8HSDi93w6NL6dZ7gqlWrOhDPPpsPvSp3M409BEDl2c7KQU+hBKMF2j3J9A6l
dApjhwSIc2TerLzZTho7J7UCwZ6K8Np7EWzdjcoFlwq42wZPX9NSUGlvHY65ounxdmytlmETSM2G
s123uveOFHKSwUfKSBRRqedA8KUv0X2cwsh3c9t8TvgAiDJaW/UMTGLlK7ylmEakvd02kfHZoAmn
TRIkR2dZTfZ180yJ74mQt+SY6Q2XVXuY9+9xxxJSZ/zcdVQKqY87oQErgw9m+h7HH7aZh0T6KD/I
Ru120e9vGBt8MSdB8wSDYB1mLNgL45QhJS3NYyh0aLpcbMhI0q5ch8G3pfr1mDMZg0o1xk88/xeN
G5xRir+18UOfUoKgY8T7cefTs9j6cKeYDpiJfYP3uhYhtjvbx5xOvT4WLF1RZNScjsoXaEPYlurJ
2yx7UlLb246/HkR58uP8brZPJv6thPBY8Czra22PhHblTqCe5EeejPxcRLpSTI9Rx+Ng6old1l41
SqFYoJkg/GeSzqbSMwIjBZby5n6AMMeZUg2kbUcVY5KGBZcRMrOTx1klLcPPAYqA3dHbhNXNBZPR
EdSqGTeCMoiYq/bkI7Qrb1BfYV4/zKWVhuBkGfpqX+G/8YRCHV4GC1T3K123DwPm/xwUgIiPOnLd
NnD3PFy4bgAmCp+vzrj/uyMMnXPDPZzDInTCY2EhDoKMUrjk1lbW1kLPTI9Zq/pXIBiM2+ZIDNND
Qy8w+ucgv7qQXAeZfpRTvjG/h5CginbvDuqS57AOsSdhJO254+BqsLNBF6aPe2mJe7Mji8pLTiRv
r9OmgiimE+Qct1TexZ4UTA6tKxEq11bS0CoApMODMYFHSDr3J6SJjdSLTXB3DHQPNtQTPopdhFCi
bTYDg1GLJtL2voVZwnticynumenlnrHJ9fIpJgC5/yoMZ+tgAMKGu7d1j7c6GXeNDSbSqd+Uxyxm
YlvzPMidR0+SmdUx1EiZ14xNVN/iwX2BXX+uDG9hzp8PXGQSGwnw8ikrB226OrNTZt7pcHu4zLfY
muSivQq3X6Xua1hszeknHbNNx7bCDoEwxNlPrPJHg4tf4G7gxqNU30sJJQVtdAjiJhmJmJUTGmp1
0FoEWq34gql6B1CpFeGDSDCEmf1BU2howGBqXbTrTES1XXppU3unsYwOkK1iADkXzCntYg6eYk/H
+1PNuU2PYQ+AyOq2naljB8MSRCp8S+K6lt9liplhk26wILHngo9w0DgEjJ+gn/ESC4PW3Bb+Oomf
8BC6hrNLSghFeFQcP3z0em/bdNWlK7/cmklWyK1Pe1DB2+mSvc78K6CiNdr7ljwa4M10o2ptNzBR
NG2RGuM10+LXbrrWDOoL/adWT0low6tJZh0Cz9StHpIwYrZw40o0CgMCWc5r9LwyKXc5fUlSBt9B
TmVN8eNl0xyw5WTyx6o3gK+3aTShDnu2OhNgOYrlTwQaAIT8OzLvwT373zH0k6J+y7PPiO0b9uQQ
PWIX5dcQPumRCf2uDbJlXKG739BI5Xigo/K5127ApQCssq5BfaQHb844N1zB2v4USbtVQH8kurIg
VVsr4mdr75R87xU1OsZHDD7Qw/E+5ow6M+ahzLHZ+XEUXYqJoS9pOCj3MrNluP2emLD1sne9wFca
Oy/SgaQ5vtb+T5Nrq5bG2W93XvNJrO5WKIpqKe+pUjUWTXC49479glBrUxes+T00xJS9RXIq6tvk
pPfCfuhd8SHsu3RQpPZwdiqEMc5vklsnSDUL3JVlFXzkyGR1Fa9lKYAJA9YW/WLkIeVPvzrH/JDu
rQHtDtAeyu1tZf6OocB1KvY2NrpMfzKKR4CVUPzIgEAeNjUsa0E7wiRCXljsO/pQuGuoz+PNvJ7v
cIJ4hAVic7M1bW3wMAvRLqdZvnFHeHRN/BHq0Oiz/j4L4qXlICxiASHKjd+zUhix19kPTc7p5t4Z
qXWbfUt5hSSVnfsAEkIWzcaKqh0YmMPw45eAKhXgjWgg6xhLgrLqlURGt2AZCXfG3CDl2ieBZNTX
f0WAMuj18CLXHjGETH/hu/i7uDtLc18/sWgRFKDprrvxSv1JHofLgCvYie+i9IYQHPmpqCzGMc9+
eI07QHjfkolbQNzoQ+89ht11mrZ9copC/G4r590rZhjXW4EwT9XsPfVqLWqedAfohXuDJ439qw/e
xmS/bkLwbzix3PHUaWppg1juGq6taxjNy3rvwc4ZSA0Jyde8/fGxMr0t+L2j2zBPsr6RA3DxoL/3
KA8Eqdg1Q8nGvnFPUR933FfhlnQBBjTN1ex+cyFRbZxNzjSYWPQexlOohd2ir69EKrRBc3Q40KsB
q2y/1MW1DcvN0IqLe4zbJxuIR6I/Bcw1x8zZo9V3sgPARUJJNFZHx5qVY8ZK1L20/PShHr6kkYmt
FerNtRjeswDOmRiCCzIJspVBldmq9hZtHx+7sdYPUahiPh+6lBw5HvQuqnYHQcKYWmuJgqUbx5aU
+WOMt5bxPGSokWQcRkNwgtBxJHGm77Q+f3Q8tMOyilZTUufXKWjkDVXdyp9IctOx3KytuPTWQaJB
SiQQjJUs85FGg3aV4BJfuUgK0K8shZevvQYFd5Za+P1hY42At55kucXz2gIA54nQuI5+GLTgomzw
YwOUNh7ZwoxWYVB9tCjv2Lxnr4QXTpvG2sPWiTbkTP2yE/ogQzk+51CpeeAHBwke/eRDUmR559E1
AlxH3XCIAHwdW/BpSMTL8hwKKyOHoklZ69DmGn4XvFhmBwsQLtH2z782DsixyCtRhs5/izdgp8Wj
cU92Q/aIrt2msm8Qz3zFBVoAjUjTK+gn+5i0JppokXP/WMzBrDmyw2nzW0KfsscXI91DqJX21U2g
cbXtFJNYOSFWtgttNbWTuy1GjwlG7lpHRsDfkTlCjzPcd42UBsqr3l1LQ4pjU4ZAEJMpWFakUcAX
02JYKJX12dfkRLWslo5eoX5zQJmbRhE6r7QY8ejU4/KE1oT7yxt2dUkXMepTs+tHdnmD11k7z8nu
PMKu+KEWjFI38DedBZJfVShSdNSN3gwF6LqyQnVbJ0e7iUucDqXD5MUQh1QpwS/Y3WpjKDZZ062i
EMBjOM/mpAtaNW1JZAvS3N7V4OiSTNhHB+8CYceLqHCsY4ZMlsuwuavysMDsi3+SehT0TNRfgQ67
h7Zm+u3LIaL20M1tFgbRKYwuVj9px0I9R65dnkAw6ipCNWMYCn8rczItB4rtaBFzB39C+qaqap8H
BHlZuIEwGxFz1rx7UQdelQOXuFS2YEFUL12bC1uyi7ybFPGhjXWU9XKIono/cQFD6ISor7sMnlE9
pWlunS35C9+Eh1hRviEzn1DAiLsG+CYlYMBmT+nubnI4hjAHnSdMO5PYJJr/NcgSDmZLLxmW/SE0
Ex7lZfEeIbU618LfaVOd7QO7+OlHJvLotSEG+dGxGcTBdjD52X5VrGPdXOewV9e0qozVRJps26w7
cLQ9tBBxhA8zI5SszsIuCY8s9mDegMHxDP9ZjQVuzkTR1xK4t1Bq9FBFbSdf+btWULEX5rGaLNj2
uN7YxFuosDKfymBACAGub5iSWVYI1SCs032IRwbbV3/GJ43hiZ6hIn+KOZiZz+P2CLNh72DsSD2y
cQs28WMxTAuwTlKOPtaXa8Cucufo4Hcy562dKd7ubGE0p+rREtWM0umM7VA1T66BmS3Oyit0P9YG
xSDhHBORbuVPDXTsfUcUOVHl3bZIGa8V4BerAoxeYJ5TJcddaTFBMjpIsXDgyU3gFCXhgmdVZrJ/
FQBSp4mqyFZAIgYAp9BMN+zewKGO4cDUTkMGGqElJzh+45t+/WJT0OxkaK362QgbKZq9JIvmUA9W
t8FQXPR0FsHwSJahCjdOr6trFzbdFVnxl1nHyX4CzRHk+jmr4bhk3RhhpULlFXFkuendxMWwQKfl
LbMJGW8TwRX0CvfL0nmiJ6E2d44BpVJGmE7mQKsGPsRK1p6fDuljrbJnsG1sNrHNV2E7bFyQsAtq
CMI7RP+ih7ENsz2RG089ltGctxxGP2ZiRluJtxRVq3BWjbIAspGgjI0XCICKnN2IceUpwXzoOf20
0kWB2zSy7z3BEs2YRxat9xw1tb3WTfVdpR376E4SprND/JotjYSQZ4l0LM/w74MqizYDqR/UTh63
b6bEWqbim8QGxgU6XkJgFRHKegQpzSgBwvoQ2UbDfdVVi10IyPjet/HGMupbxAcBlOvEIH1VKxY4
Xg7k0Gz1JzO0cWV4/bCw5PCtRQSfBVFuo+bOnyaasJRBLVQjPqs8qLdiOmsZ7VpfItWD0oQLm9wf
Q3nY8EvopH+Y9rmqjmU4fLiNk2Iapz2pDeSr2WwOnYr+u1dBcWbXXJxj7XcIBvfga4O9LSfnThuS
5ODYoGyFik+irpgDacZ6BB6+iCZYvh0LOCpjXNxq7PfQII8jQ69ThRjBRx3iN/IhZPS999pkWZcY
3EtAPQvzE/OSu5iv8crvvxOhfYlCOxgBeGG3scv9xI46QSsUJNYD0g8rgU8eOpiBbDHeIyozb171
Pgb6jjmeifkT5lsw0LOpULMXsV6vcWL1UB9rf13N5vVg4GhS2VYzWhvYnTzwmcm1J/N05TJnb6vi
4pcVqnUOl7XD+lw36F3CTBFzBY856pEFQz0zaQTq7hDasC8yRGtOPHmbIPVgw5sCRzngGCNJCnIS
hmYZJaRY2sVhvsgvkwW2SzDYQpXW4P67r4QR7ASKNqcE7l8kPHxTcUIN+uY6JaPl1FtOQZmeGUV2
S8O7Rp6VHivNZyE5VhWGBdI9agkrQbzYg3nI8sLFbuVwFgTtFkwzrYBQa2/sSWnsspKutnYxiCgo
m45OG16gbfIc2e5TD61g+96Wjnkm6xeDHIo13ykvlavHuJUpzDifihULqIx5fBCsU1GKQ+ZHb5bW
4fRNeXJGYraLFTp8PFY59dC+h237m1oOFXRuAgTOm50cqSwEDqQ1yPVEB0fWeM0hC1Bpa0ETrT36
fTMPw4007J8ycF7iWl/z1+GSZ7679SWqtzTTcHGynsVF+kYcZX+cWvceAR4Zkx28Udv1QKxb3Euq
s/EhogD0Kv68ZX05uiWHJ05G07fsRZUM4CqgceBTwS3vug39X1h9M1C6JekMUBoCa6cyrGuJKE2Y
C07JTBGHawiB9GuEvTV7auoMiWSY9HedKtttmOiPDXl655xIBRA3CGHhZUtGQuwY79Dln0FbG09+
wOa1twAgq8b8hEml7YsGd/kwBd55mmXYPc2D1em7tPSNo4VKJ+ZnnEqUJ0uT/564lrHdjZybyJKJ
qyeHZFPB/MWRFlxlBflxSiY+mhKert58Sk+8BnFHWQMB0C6qGj0Ec8i6GjaVgX8jbhFFMrcAMq1c
IPkRVGF65qaz2nu2DnuNQCwsTN4hjAHwGxG0L9p90LO0jqsqs3v4yoPY1K41w9uMk0QTwqa1XUCN
oZN2tD1vIeKzljW5E0VAIjM7XNmDj+M14eoB9osB0LxqzE8WURolM34222jpta5K86l2YbIVAFYj
XcTrkfLnNZHvoTUMb4zuBakCK1kgP6vTrjq0OWoJU9efMQU8VNSV12nOuaZ3uADGv7D56TaUak+o
5Uly09FhFQ2vqBydzUTe9ZzFCDTPdhpuLZsdQHPujOI0WdgpRvCrS0faGr1oaqCKFsxj/cl4h6n6
MYwvXTvY5zZ22hW1e1np3/mQyfOIiEGzWF9aMjhDj2iOFkQuza6QWxc20A8ag2iIzmRSHy0r9Y6a
FG/+gGqPJpNZojYbErynUWXziLCHrjgm94x5GGzK6uTYPlxEeHHA1r1DGch9J+hb0CGrtZ5yEvWJ
cRyGNrmyaV1Wwn8rIaujx1lPNiy9HjrVovMEOucItRwcNo9s0dVIKt6dM3Uo3KPgre/97OSNN5IJ
A3QkczCKw6QpoyGPE09fmXWLc1aE3T5y05UJEgud1wmzABwfrXvDAL8fo9TYNP74nUthbZ3o2JFy
lZssclrXWCjLZq2eq1/iVfC0REyZOnS+uY1kJ1Iof/n4gEPo1SmDuYp30u+XiVG/965Jg1H4gM6C
d90dnzg7tw3N+M4eeXb1CiSa0RL+pucR4vMWfqneYXDtm1Kca7aG+ZAMMK7tfVqPPLEQ9Up3erC1
wrtmg04Op+5wgI+AeFuG+QBLiHyiagnyGhETXCsEvuk+U+6sjYjeQhUYVweBUylCgG21Nu7wrkEo
MfrnssWUGZnAZfJZ5+hqw96NAe/mbtbv2El8t5KBPgIRMNWxZq8SzD1a2NyzAQSaBChy1/NB48HP
Gqc9Ob7aGBEvl/CBs6l0tZ2UFaP29ZDQxOW4E5mvYes0WJhY1HxcyoSvSWObq3hT6g+o3VGQoIFd
JFXyiVCcDb3wiJjLvGttJQ9hjUzV4CGzCu2U6IJaggwcIADqTq22rmd961bNGDPM4bdX3ilvI4f8
umRVDfq0GmziHphmHgOjLd8iNHnEx9c0AWmBCMC704XAC78fBCaHtgUHM5HJNNQoCpnEriLu50WW
z+SqJPwl5Qh2SYxIaXJg9g64cfu+2Tro7irDvJRD8ywDQbpPGd5sE21iEpgsnNHsts7Qv7iQ9ls4
sH3APoUmiFwLrRmwW4X9Bq009t68PjUK/YpuN3ttsn9rCG6rYMLVzmBnFXhdR5YlrcowqMXgVfqa
fgYZZ3zsxxb2TlhcgEL6QBa2yWhhcsGzidP9i+wukpDL4sh1Ymz+VZJZQMZPF6xD7V4TzqnEnoh1
blVjMFo5U4suJjqYteo3PU/JXYG8rIHSvgpGhJTwZtoVOuRhmU7e7l+LNNaB6pjTCs5BtGo8iorS
AWJtgSm30d/iSG0d1NIJucrivvQRphRRQwCh/uj5dr/7/0e4oo7jf//2Dynzf1Ldv4pyhBAetv97
NP0/pLz+byn3//Cdm//485OCn2L10X78w7+sudTa8aZ+6vH+p1Fp+/fZ8v/Xv/yXnz/f5XEsf/79
L1+Fytv5uwXQwv8+s9U2/rxPvPy/vZC/fdnlI+PLVsD+8+jr45+/4r9SXoWt/VWHz2TifqbN9xz7
v/Pq578y4cbwR2TWWyQFkSz8t8B6zfqrbXiGJJae6FXHdv4n55W/0qVj6vyV5domA6H/T86r5RBA
S1E5EsC8//73v1AhaZZmUi7x7UzD8ax/ii/OE0/6jj2h4/cUEld5hB68pTM9dl529tDGBX2MFIoA
g3Y8BsF4NES/laHG5si5pKF4YbevjdtAJr9aiOAUUcBQH+iQMBRISttmbZDqE8btpqKrmb+ZBe2t
wsJTma9hlpwloYpWhqXVA4AN3qut5NGhqx/H8aj35HonhORgP3OH+GBr8s6GckGHc5n/Ob9mk9lS
8OrDyK5jwU7oNijEf4j1WDqjaXUubjBt81wdDcxddqTdWTZ+KaSfPAnWjmXu8uCr83hJDnxZq15D
A1jO70NUNOvWuIvovrMMtrmUhCotclpp1CZb4hYpzrTl/FUNHoH5HZlfTcGW2gM8N3+1YQ1b0NYM
1RFRaZee7TSuF8wFLdBQNhGzunP+b0K333oaOHoQNRNFjqd/lqG1c0Pe8BHDkaFWmZX+qnw8gnwx
3OHUxcNcd23cjA0Yv54c03OPvmP+BOIkPcRGchC83HST592jz6fIpncbmP/1+iAp7qDmXWaYWqGP
x0nxu9jJOYEtVU2PfQl0E+BujO9PxsNXK0yaloaWnfEhv2bGvqBEAjBNNQh1ZIcwTCIEQ2PFRcIF
Mv+6NfD72Pm1GJXNbzUN2sbFBT+EwzbT9F2NEVVyaWiKIQfvAKOQ45930G3WgRcfiGn8T/bOYztu
ZTvDr3LWHRvHAKqQBp6QHdmJzSRKEywqIeeMp/dXzWMFWta5d3nigTWgyEYDKBQq7v0HjPAohdiU
HtJOyIURQCOdg2c2b1YVNJyoIR5fvUFVBabz2nx9ZDzs5vVB1QtqdOdYoh3tVSBAK/12rFPI0eh7
8NIcQTUGLdS4mwZOc2oPa/WwOq9afe1yGSLEA9hedfo4NAhEy41q0AOpbTDXV6721JNtKSeqkK+p
l2JArgrsTz1ucFYBrInnZVe9yDUiln23Sh2JGxFXnZxjrfH8wFY6v1rBVQSLSR5ROxIzuan65FC4
cCwC/bpJPuYDFEIgaqED7DJ7UUUb6TBGVbMcRqGA5nZ5clDWiT/upJkcBt+Askzk2gVBW03rvCF9
CpUSdahVAxAiGdpVzXzN7m6B1y9ZpisHYLRZoPYCae6D+m4BS1M1E/Vu8QnoEGxu0V+gzttJbkry
aKqlZLF+m/PNpCRRThN0RXTT4AfgpNYBMN11mLa3VoPkmyRcIK3L+1CVbHgYehaYmVXVyuNdeiR4
ZZkckMhC9o8Suj18ByAeBIOEIzdJhLy1OSDsGOxGbG99n8gOO7u263dLrAUI/IQvqlqiCMMY3qYq
1FBSgSQYauB7FYVS70G9Pce6SZWtRrBPUxyjqTh7so+6E92oilEP7ONRnYXxjXpMg6TxZNpHVclY
5cGJRGvHHXdkRZs++qKeJOaGYGDxvR7AEyhwR/rSgZaEm79Bd+jJAlfkDHRDM7ohQEAHuCvS6EUD
nArh56s3W+cyeKhI3g+o9s7eRdB80dOt1ZkZb0+DzaL+76gzw3oHphdxOIk8ArlHa9ppRrVUvUrV
hGogGUKu6uqX10JPq6mFzE8OZaPv0sHajANoGNikDQV2GGyIkOxuSra3SE7EMXk0ulTsUmgzRyZt
Wsxu8lJQvCw4ZpZ9LZvoJhPxIaAnxnq1lNjSGaHcyADWE8MDwtsJ/dqFZ5hM99OA8x/OQnn6qUQ4
IkD4JWeslDQLjQFuTKddRr02OuVhdBM0YJ0ylwRfIO8a9CvCK7i0xDeuS00woKjJghzKsqINsyIH
rjEpTbudCaos5bWFagCXYlPNyU09NsuR+Cy86WV5RlsI8qfFqh1NeW3cuXRuD6aJKsys2iUPXgl6
C9C6UJx7Wov6ml3NT2XIDMT/6gZmYW3mtllm1mmScCfQtXHS8a5L0Tq1JALhNLoyu6mQQO3o6CZK
GF0AGpDH1q0ZYxX5TCjyoUDwy8gFYQbiw5yXqQHTt597bfxkcHlVHTIIv8qcMbUXKEiD8F4nvDi0
eHbTCA3aGHaJnh1UDSXepnSnjV2LZ8upLnVJkG/TSvuoHtME9KD52mLs0TkDH5oItkLJTUX5VEtT
f6vXURp4GDb9A4oPLoHweRwfmnq6NYCc5uP4VLBGCOr8QIoRFf8b144PqoaR71oTE3qQjCjq6VMi
luSFloXNsraDHUEBajXu4rKW4fNi0qdbf7i7VG5G7geyT4womxUfVLv1q+gmMJkxmJV7aA2hyx5z
XqnZWI0QLKs2Grgr9ClhIcxsN9KDa3R3JguK/1/5/jMrX8Nk3fnvP66sf1r63hT155eflsqXE15X
vsL7U+qS9aZhX9a91reFr5B/erbh6K5uu650bHXkr3WvEH+yotWFQ7hRR0xCZ+ndFMD0/uMfpven
wYrXcR1L2LZp6N6/su5F6oa7/LDwJfapS91A1cmwTADMrq0Wxp9e7gh/NP/xD+PfoB+GOek5EnJJ
aS+KOht3bdl6bLOS6iM75nDS/ZfCZ/opsi7a4Q89nAudtc/lC2gZPLdYpz8AZ81BHPgj5gSe/VyP
FiRHEyFlgQeKdF3wL5o3HZFzqImDcmkLzTvd6KZ3aQ9cAn3kHhRUXj4WCRxu9QVpDUQcNKe7lTEK
DM2gp7hzY1kwyvY4m1FzmkICRikCoi8sW3A5cUuHfKeB6ZgAottoQ/YyATmHam08BmPdbzvPd5aX
E0b7zg0M571l4wbrxlmwQVMiea569pfqPCTs4qW0yvHG8OzooUCorVOf2501XMfD3B30tM9Az8BT
Ix1AaiVPTPOQo2i6lkb0yc8CccADigOvv4aNeWi12UTQQ0MAM8mI0L6ecjlP/dAd/1hZcC8m9eXv
By8XaJBBwVwRULv66uv537832FAgu94FavDtcpffLudefmvhRpBjCQtWY2WyFs6gb+qouYOM4yCp
3YYn+MFPJVIIj5BIwSA5ycvlmCE9rLbj4uvlWCBzyK4+6MXLQR2rwX2KNc7rn43Vh5hVkM25HLVm
q99BguEtiX6GdugZN3NlgIcaiFK5Rl48FR7kcX1M21Uu9OKpJ7iPaE2abC5HQ+VCn8eIjNnqyyHe
ULh06fn+ctTP/BcfLvTxcqprsE+QRXm+HIOIi4oXOl3ZAEt0RJLiOOLVusp8CywMIosrDdD/MWxr
fQVixDyG6AiAajbFcUQQcJUFhnUc03ngqO8cfW3sV6MNxTWrqo4U46Qdx8xtlOx3eCoap17xlfjk
swJAQzpPT6BDgJrEeX5ivQwUOM3LU5Fp2crHpRPqq0xXI1PZaawh02XIsZ1Gb4w56g+nsJHRCm7Y
dALEBtZaYsw8dpq2zGxCboULDA5shcXdbI/ZGQpLNuhEsmXinYKwd5Za6/inwiztpR8X4a3fQ4ge
Aw27CKR2STKYyS0oD8FRTN0IkBpL6EHlLSMBXuPSrW5Hc5oR8Nea27HChIC79bch8kgAD63hFnnR
ge/l8+0YRuifuZVxizQmScK4E9yNXd1YZNZt5rNGgQ/s3IK5ATLUtN5tQbG4m6uBp52L5Rgb4Xn0
cVHICFieR+j/3G1Mz2E9pFwPpmQI7mExmZY4akPdAtkk8tpAq7r8ZSIKdrr81jsVJBVQ7W8+n+l2
m8SAd/rmwKBlRBR7NFS+X+TylVagQQ3WEGPAb1e/HEDTplujPQ7uRh2Q344WuhsSQCct8+YMC4+P
VdmiZ8qDGdZrESagZqtEmkirqgf6/sPX8mAlexyTvn92+U0ExDcdrYMh/+2My52KjN2nQNj77QEP
jsAyx0Bw8eYMXYNpPhPgf3sAjVXI3KEpXg98fxA/KTKEL4twebnU9wMV8RQgN6zx3xzIXNe4DqcU
8WNV3O9nIM3ZgYAnk3z57HsFCp+IbdGa1er7ly/nAofS0I12sRn7VtuXA31eg+IUHZmXnw8kYTFf
NTmSuXVHksvIohsVXHpkUFlYbEDeZcbsbzqw+ashb4wPtgpw6oG4gtanHUsk1fH1dsPDAMVq76CE
u+hJq/m62bxHGXaVzY79ya5qTHQQI6CDS+CGBZZxdgL1qC3mdeBAn86k9wm8t4Rt3J08aXhbQzQS
jw5y0nWl92SSIYc7QY/4vCw+1u5oKluC+naI7WIBqOpdBvhgX1jePiMAf778qF3Ee7rCWl7+sgV6
+JqlJQsTW5RTEiPx2FeIPIBxSE+IZhgQ9eYCiUcnO1w+u/y4fLlF0BV1nM7eJ7Dqz016KysdUQ3c
LUPUgKFVBa53uhy7/HDYsuhZHZ0Sv0pef0zePBzTeuMY7LdmFN4UzGvaG1rEqhU/ONN0k7Me+9EJ
aBSWn//1UQcc5hyEuGJHHQRZPoZil5wrAyQwq4vXky9fEmP4WJdNu7t86/JR1jlISKegvC+Xv3w2
QBJAikYis6ZuefkMvkizMNBkWn6/AxtSe1nh/7P4fj0cLNmJGnH6WsDX61VZu9UMn3Hh2/Vs8Lg7
plBF4p0Qk9J67WATiIbH9Q78lSAchdxZVAbTY0N6Z4VLfQSld6nJbH50BmtaI5c1LZTSM3KZT17l
4WHTeOSwByt9slqtxvoTbmbaa8nTkCozAvZGi76wcWsLcggVwDcrY0L7SP3J/ElQoo5c3LXm7Klx
63c1szCjqXLjVFOl7pMFruvg7vIX1qN6XIaPqIB+mM3M3wchLKh8MBex7IGdFd18UjzB1A6nJykb
9EXLAVCi301PYQnhmggnRs7B/E4HW3si+y5x70KGYmzM+cnIYIR4fljcXAiGmY8BnjlU4MGQ4Kwy
aTxpQ8EO0xN3VtRlj2n/YtUpekiGFd8Go30/+3W2kwkmUSE5rB3YClRnvEY89WUOzqBFiKnGScof
LP2Ei5za/zW0daSFIDXY9lq01XxtuGVyA6treMKCl0xH3zSHy5+mlh0AqSRn/N1fBta2xyHexy4v
psd8+q60rNXludNsno6kTz5PSCQ+dD1lyBAGYnEC9UQ952CUSIkCasaArpyf/IZyOXrtrd2iLnaT
9EHDqB/m2Jc73fH0JyPJnkn4MwIEtfGE3Mx1apj1Qzta9gKAGAq+HVJrQjOfRO2j6dyNXy7P7Y6k
dr24R3pQHazy5mS3IWvTFPk4o9flU5UiSyqbsNte/nR9gGZ6IsyDg83j2UHHo6oACyWlfzfYWv+A
twJkvth5qmfJcmYyPsFosp8GpAvWXokhXFKTmG5r94k3B7RXG6dVm/nOE2KxSNhD4BrDTttHsrLv
+3o+xJl1lhUsi2CsDo7e4AUH7fSQDxFkE4iBKyT7dl4eia2enVrcgI/wKEHX6sN9AIAJNp48BI6d
nawzMRYg5vawtREWtOtc3tuauTX7RNyUzDyR7Or1bEcbNHoRJIoQSZp9a6ccwHeX3y4/CjlapBiJ
m6qMa9TV1nUMGkPvAFcnRA7qUP/kawNMkqwwr4epwi51CDC5A3ppIdXNbe571Ej3iKTqN06OBaSL
tGuI7tDt0PrWtR638Apcpzu2OgKzmv3Baxzg1lAe6sgCjZbm/V2s48Nces9dlUcP5KzTbR0m96WX
xEDMQ8gQWngry5nNOzLcUPjQXZvxbjcjRHYGODB2noNDJ1xbm2GjJNrThWixpwzc6VwnZFP7yrvK
TeCpMJk+4LDHIO7o0zLLzfeIFwlQq+BAyK8dQ29YaYWdvWcg3FblHZHAKUdeqGtJwnpI2KcAKkmd
VwBX6y2B14UOz2zSwM/FjfsVSyQGpBa1u7paQ9xA0TG1SQb6xWqCGiHl2hptqAZZ9XFuUFdO2oPn
5PduMgETbi20OdyvgxAoAzjwt80l6xekx6X3gWjsZ2s6tI48k4lB+qFyXgZkOMhM43UCd2xRWe5L
DaDKnMByBmRA0CVEjLGudkYjF6kJd9IXORATgGBXrbnssC+16ruwgoNbotlgT82TyMjkQFIHaRPu
c8sywBSA8h5sUrxj5Z3w/R1I85J3DlzMWGo42u5EYCuCkIqFD4pHIO2gnKNZF03MsTTDQk+8rWeK
rVmTorRi4q172FtLTXeQ2OHNZCMUTA/MVuyZ8SHtMdwEm1Xl9yUGcrg0MEuGBcr+vXlbmtkpahzj
ykRuKExHsSvr+aZMgAD6bJ6z2oNJXBmrFr0EK0byNxmqxwqrqMjDTVrHTbquIM+kVNMCp21IhVW5
FhoImAdRuPDOp6G5dqv6OBdg77RlpdmrpIk3wwDfskgAbmOl4nXmHSMt2Xh8AoLOHhHJIXLpgBAe
uvnF6+stqs8VeBHECjoZHY9+RXNKLYN1JRxX0RjwWjpGcf0doNCZoKJzN3jtvaVhkiSr295L3o1h
bIJ0Ko6ya8lKYfibWqW5w98DMzPrJsGC5qo3i2WA9Al9EVZxYI24IcywS3m8hUkDtZVcaQejeY2h
Ro1QSaHzvZmhllacz8s+CG2imptSB+MqvUTf3geustt5cCqEArUMzdnUMcarrCbLrujymmjfmUH8
wfByGMxRCpNAAcUo43U+pniJlNj7DJChsNQSyBp7sMNDtnhZRlDUD6a72cvxFnD1NWF8dKDKL3hG
NBDukKFtY5mihmkjSDbmcBjNCC6IPJt+jcuVVm0RjxLX0zwbT9UwouFXB3vbZu0TGSwXxsr4UJkS
oUPHRlJ5IEVR6nRyaWE8ivqwOFoaQ208GxG5C4sFpz7uYTaJYzsj7z0Nx3lCGb1KkELJ0TNho+Ex
WMXgjvzkAwZQ8TLgGUTJGtKZKjwHzZzN2VSwIrC9R3Y2NEVG1nOOLpGLMITFLrAxBCTLPNplzXut
HWfCPGW1bWp8eYumvhnciTARvNBgQBa1cO5yv8I8w7PvzdAV+9GuvuIXlh5lUIDI0/Nq203WgzUR
FfDbBK6v5n1Kfc8k9m4o57gZkR4n37goV6W9RAGwOlaJa167GspFTgMMZYOsUPgVrg2epahONq54
JDPeIH6X5jc6iSvpikNY7wdDA2ZfgPnO3Lzfzbk4dHICpVKJc+VY6PHchPpJl4Pxkg043eMryppY
lweupaP+sEfWFpXalgCFSVVBOB5W0qcBhlOnqPEgK0QwnaZ0pWWFYuS61qZxtIOh5F20XtRwrOf2
yYeUuBjREl7Y0jt6Ofgbr79DobjYF+Lz6A6Y31QJQgCoCF5ZQeXe9EO7b/s+x2Rt3iWpC+85wqXQ
cs3HPvVuLd0LHhoVCjNCZ9ejy3Zd6rl9sJDYQzxk1DfEUzb20ALULhMUXAykxALra5Tow3OXtPVa
eDUpp+YKt8hPWmbpm6jpagILdW/BCtPXXQDjjj5frfusf5mHYb6LzfVxKpGUt8QA98otkNzyh6WF
/v/Gj5N4M/qRs/SS4EOlOeU2H1ncpKl1nURuyBsvTtWYlvAwcE3q8+ohz1PgwXjB1PMEHNCIBvpo
2R38QHwIRa2f3GpGtRzDHdsN9JND+Aud1lH7GPtxeOe4ygFvbBssaS13N2rSIGE6m0+GNB8HJ8kP
9gSJG5ExC1j89KVSmuczGmwVQbKD38GZIt2fXwH701AMxE4wLEldIMePwSdiZuupxZdmlug89GMD
iJdYQDAGgFRGM1x11Fqsw20qg3491FI7ucBdTi6KHJ1ad/Nm54XowLQUiN0tS7QgCE76rAHScURF
fbgL8gld4za89fIvZVK7mIIiMJ9ib7RqdZb8xviirLT3xeQAzJE+ehqe8Yxc1K5pgBhW9QiXllRt
F+k+FlfagI5ZeguYC5h0grmq77o0pUp/GbytWXoaMhJ4k6swHbGfFwIPhV9quAmVGFhGHbxNg8cL
H5EjUV7E1qPbGw/dbZpjNY/lfXI1ydS4qi1sychOOgEb76IpiONyLeF8hlR6VVIpqL7MLzLzVn1j
PwqjfeqhRm8thFHzGR2JKWzLg+abDA7qN1Ywf/3mix7Lpxw3vtcDBGbGq8uvlx8IUhc7oM3X4fcD
P/xqTvBf68pE2FRdFsn+6vUGlz8v9xtNdHllbz9/v+evyhEXOIw06I9czvzVdy1UW5ZBBd3ncpvS
Fihvv7kt6aPYCvz9m4/ZrdnL/8/H/DP5GFO6v8vH3Ld/PEX5J0BNf7zkn/9owy9/rOsv+cvnKP/S
/IhPulznO0DJMCzdJRSDfK/w9G95mgtAydaFpQPEvmRcfgAoiT/Z2LumZzNHC8f2rG+JGsP801LZ
G4/sjmFwuvmvJGpMj5TPD3kaAEqmFIZt2Og4EK4SNoX4MU8TeUOlJUaXLIo+20cGSf4S/X5g8fpk
ry2V0p68LWDW5WD2SLL5yE0zZZp4Ycs1u8xt2eMJN8Ct1pDMDfk/zHEvZrNQW4iciLPOxsFEMXZq
MegoMBcWd+o0hScBK3td1NZZnTLPKCioyGiKeY5tnfsQje3BjDZmfQvcEOlsKMeJs81G68zC+wil
4MwCDPxosUesFLrVRpUiFhkmOUj5ZHtrtNZx4z+YIFpUIQeWHma2cdpiXzXZXpXPnWNA3c4x7+ST
Vd2Uurv19BoPDtS+WpRN/dJGEMLFqKTeTI69LlzBppZNleC6DnyjWYqzN3nRNTV7VjfUdPOsyXxv
FsnHsDHP5DjWyXAakvIu7uQ6HPL9iAJQwDXUBUfsFkIFdKZQOfpmQGdxK8mvRuEvVWlUhfaR96DO
zWX9PAJuUYVX8AlpW2vbSoBAinXJu2M6Z3+B1rzrPsRavDdIPhUtWn0sSgILdXWLjXC3INJ/Trl7
7ZxsM8EVWL0iVGe0Zji66Woa073WiSONcltO2V7HQF7lmv1m2IJwue5APTu2OOaSGkZDUB3PU4nl
JuLA1S6ysVdGs9TsxRnLkqM+iXNd1s91bZztHjxCgjBDthTS3hYwPUl7rQ1gU74r1wPPpv73hDji
UaygtrZ3qnhzIHw3pv/FdW2WoXyp4xUZ4bNRYpxVWrRA3maP6nhFKMslc27Af/aBbaf7IelPozxi
XLlEinXRWF/UCbkm4N3DMshwP7XWkwGYgBaq16+PkhvZvtf0s3STy6Ors2WToZTY8mxinRZyraqE
RdK2K9OP1Rx+1Qlvz42xzCZrGwj8vigraPSvqaqavlh5tObLw2Ej0FOFEy9e1Ym6hmpt0SghIWHQ
QvFmRDg77qmHA/RdgGfOVlB1qu+p/tl3w0K1fJKOy1xqS/VGat17EPRVVZflpC3bQSgAwbV6wzIV
mPkYyzrL9hr168zJXvU+u3COE7n9qXSPqnMiBLDPeusCS1FFKDR3adNJRhoQ0J1tG7lbjU4/v0eo
5T5Al0i/U/dT11RjQ0gDG3iswNNeJoNOr6pIg80FEsVc68UIjlmuI8Kfg9kufhiIb1/xlH/kXXZb
oLBG/lglzt+OYlKajJUWQyIhMPPnUYxIqZYaQYa6rZPvMxDjM/gSVckQ6z6qkkNogrJbu8gv2jib
mIhxtfsOYJJglKjlupmdRQ/Th53+s0XrlJO59nlaDOmSvcdGCH+by1v6fcEZx39bbjU6/5AlL8u+
N6GnEmpPq2fVPQPkz6NRAw/7DTjwi/pxFcz0JxiqKfknhCE9xzRt8aZ+hpj0XYUdycIT5nmMXyKn
YgfjbhOUUSe87g0ya3BSVFNXTVvVGKoNezNm0GMUwErwocQvq829Y9fKcxKL46kqkbBukC+eBlyF
8nU0ByQ/QZWRABHpXibBY18QY9L7ezRBngf4FKi47JGmeE4z/0F9XQ2wc+5sVTttLf/FLaxL9+rt
6tlEWMy0g4/VYAF830ZtsmtRSYIgiGSgXHm980BECX+wv7qRKjcmgB/t1DmqNtl68zYuVqrX+SgO
9Chzm/dqLGIh+6zGi1TNVEPwRa+xkuYtq+HOwEZKDTkmRpBX+ph8rB3UbUJ5LvExqORahwqkU+AI
zFpkhK9AmFdo869e09+8pTetAV2Xv1qxqlpVPyMBZzXKVvRp7EyOobS2v28Zv+o4Fo3cASNtWyxU
fm6A0s2h6+AzfZnP1XQToKaiRrmq1F6Xlf/j08lf3osYkG24cLQkK5efGnsdl7VobGQbC0ZYNZH/
1xohSJhsmO5UU1NTm5q+1VCTDOjsIUMlYJoycDFJqgmTrcExZiDsBnlW0xAqqQUNRNWPKjjat0tV
Xwgcr0MdBjnTUEUzVfV4mRNmeDv0Aq88OjqkoEyc1YQ28PFlOC28B9NnuKUJR0ynpKP3v69y4xdL
LgSYJV3RBWjjmvrP9WCQKs0RIwdK0qwcx3nRSZBmPh2JmVwhfbvgi61ba1VYlKy2uADsJxrC70vx
q5eBxqEwhWcYBjT3N4UQXSVa2C6LlvpSbU3N/Go6Eqwrfn8rw+Bab0cflwUr7cxA6UF/cy8k2mJk
87CnAHp/VKs+oq7rFmM9cMRDdn2Z/VnxqB48jf7fNDtHVefbu3tAm1gtg0dnUf3zkyaIN5Bmo9nN
E50aNfOVGh7SzNuq/2uBuXST3wPjXQp4eB3TYGHUz6q1qWUjkVa2y7RHJhY1Tar5Qy2JO6CPY2u/
wrI7++gwdFlmsQ/TZD/k8qwmEDGCQWZ4Qt4UPQGkg2iOapBX95hBHCvtxBCkELoxrO1CsY7zYj0e
LkOWxYIg1h7UqkjN9J7hPJTYR6hFTuCznHOL59qwkHm7UuNVuAq1Cgwhy0fupZaLogC2p9OGmdy0
+Hbqjho06pRmptrUyMv+m5esXuKbarZdYbCZcFx4Fe6bkSTREInyMkYStZEwjXg9owqJDfgyQY6C
9qWKqcb5OmC2bVm6MNqyfIgo6+9LYv6if1ES13Bdh8YKL+TnFy4rH9lNw46RkPdQvyWc3J5q/JK8
cFrGDVpq9lGtAFSXUwVShUug5jksRtXAUbPAJo10VAsmtSgSlFItZuKi2td58Df19ouZ2WZMFFLS
NXQ0LX4urMZiA/cfCjsxCng1SPsBMLa9RWNkmeZ/sw6w/nvV0AcJHusegG7dkm/7QpjK0PEZegrW
wLytc1BamLCWSNee2oB5j81f7mjLxpJn9WYa6gDyLNY6wapDPByjMPaS2zbxjnPmHhszPaGms+yM
8KMab0v0iFLUWmccH2WVgxhonp3Uww76Wm3yjNg9qsVVirgKHLUrtZJWiy+1P/GN5lm1VyA7+5R5
yGJ56ukEprndgGigh61cKMTKJUWTtMYWgMI2UerEeuAe/+UGpGZEF+iPaXsQgdV49sOqrBjs3LRa
aumyj5wq9H4RmpyXyeAc1erdixid1cqdOSOiM2ZD9FF1YU2gbp5oyDAzZbPJfd0oaZj6BKsm05aX
99qWz78vrupYP3c8WzAfOJKZFVE1+01z72tGbjeYYtavbEgChCRrZHtQja5ia3vZCWjB6nJLxQ6D
hHX7enXoYfz9jXn25s9/koj2v2G0/R8kqwm677eFt2LN/YTYvaq7/Ev0YyhIff81EkQU6E/BrM+r
Yha0QO3+44/hS9MChjXkn4xHdH4bOK/nmQwBfwF2rT/B+EreqUP8yHQZIr7FgTiHnY7reUxq7uWC
/0ocyPh5OcB9hU62RAghAesCD34zRc+lpofSGLJt7rzETroKjOkj+iIkoSbvoY1wKx918o76hKaD
k+5GP1vqnaev09R/zjDqocuXx8mLP/xQf3+1sx83dr8slud6bFmg8FEJP/fELGWT7vtRhpR6vvNE
vhN2trM81IA1dIl+f6/LvPC9I73WAaRAU0iQ8YKa//lmeNih25J12bbV/XehzJfmaO6zwvdWDmmU
NrTPJk6ZA+Bdf8C+uPR9ZHIxwsmS5hOW0+RsjQBGs/a1t+J3lsl+x9DQDmts7XPtfvV6dGdKOiqK
z+LJFCRaf19+Q00Vb8rvUFc0C1vq0K3fzMCOh3qEp+vpNjEAifW4yZjt9BE8sblIo0W9CYoCxrpw
F2xqAjaz5Ro8wfL3hfjFC/upDG8mGM1OhDFVE6riVVFfe1g8y9E9G0kjANK459/f7Oe58/LCfrzZ
ZeX3wzjdGVjyJbWBHlE4fBzL6pjjrhnmWyx2P+NY9Pj7u71uhn6uYIDshBlsZk/6Cxj5n+YFdCPG
ILQ8bRN4erEtEJ8yWhFeV0ApFp5OqspCuaGcSsQAwbbSfkqk9TrsY63Cm8gn5yXsk2SJ2HdyPUTj
rRVH4a7CLXbfWDCxPd17zE3Yb16hsms1kUeTHihEhPOG2yMrzM3AJyKlVY3nDkLcY5TGJYYWAXAZ
ge+Yi9jfPMYQqn3JErQfjnZ6U42i2g4OitO+iNd5YH7KuxFJy1FPniKJV67JFQ3dP1sIWHluuR1R
tDgCvXg/ujBbyLE3cL7SgHgJMEMciuZ3stCjbdGDWUdXC6p9YFS7wkDQK57HmzyEaFkZZnk7zDCp
ugzr0mKAtKesQNHYSiCTW1uJ0PQ1umI4ZJHtGi13D2hgWqIB9oJvrH/lJM0H3S82vVUNG9vIPkt0
VFaVX36YQ4ll12xk1y2mThha3Wm8jBnNQpxN9qS0PydDCZfbrj8UOJ6uhnAesScmtDpk4pgaRgg4
UQv3XoKNKgLDozKvwKXpCrf6dIFEPALn4WlEyeQ61+L5yjXze1ma9Bgb3SNtrm6wtd6Qen6v5/PW
ReaqjeRSm7BbSafm2VWkQZrJRHa93iVQBlalpWyWLWtejc6mzzzIUlhXrpgt0PXE1ahAxEU3wsPo
Zjizaxq2op6s7zBSvs5FhW0vZlGt3ZVPTkcgcI7AVIAMxyRRc73FHACFmRFW6po7C1EgJM3QvLG6
8dqs9zl7hx3QjPf1SABkJv/v+k+Aqb7WICVK1/4c1tUxbTa6WpI57whxDqtJHz7AHLYIg2f9wUoB
qPuAZUcb9YKsvZtbsBVzh+R0P+QYGwrlGp2sapQHUJOQaOKQvgVdeRV36BzmFmnorIJt6OBW7trR
u7AEftbmw4e6S1R0qX2OC8Q5gtD7zDNNV2j3KWtVZA9Jr9lKeONh+OpYbbjI8qhYZzEKiB6OroYX
nVFVkItMdg9JAz6/xmtQjvNnO0Z/xzAHgSZNvanTVd3edMAdr4qi3xh6TkA/B8NqpiwrWQbufTqB
mvOqAMWlYviYMXQgy7kfZ+sRpOAyb5LwunlEhw8fjyz7gEDCM4McVIZgiaKYBEyHmCvug2AiquYa
Ja0O9YnopQrSd7ExfKxKHWXv8iEI5wxNBCTcrlgFtDs93/e1j7V9iQdjI/1iIdFc24EWO4kQp3GJ
2fxS1hSo61iGe0V56KrhYa9Hurwt/XdDFKb3+NYdo7I3rn29Mpd6a77kwnsnMxN4c2936Pb49Dr0
2+GhfbBzVCLqGUJt6L2rqAUyGUgPp+l9FAy4PEuSOEMePJd2BWyiXpACvUOL7gRVsFyECMMQ9EL1
14vFPkUuEVwUkJLGeTem9aLRuhGejy+3BnkCLRHTcmLX/zzJz3rzHOYAIwxHaKu+T5ZIhhvLuPDH
9wJeBtxAhqUofwiMHPqMnV4XnlUfo6Qke2s4q84BMyQrE6+QPsEDRMY2O6W+vYl6UDJqRUyQbB1p
RvbBaueDXWPc6HXG+yHNj6i30VrRh0RsFmFDi/eKH6cJZR2VoHVudBIOp3PEmR4dOc+srokIVo/t
shfWKm+76FiwIVmEqFSsQNs5xwCp0gbRfVL8vU5MPMvuZuxjlaQRXnEmQ8agQ3goihZR1eHTnFvV
0Tdhx6j5Xhj9V08EkDYxi40MiZJmH9w2eYtOvBF5G9cNMfUNMBuM6HAlAiYY8PmSUL1eIYSipVCV
p68sNaLrkmA6RiaKeq4JedUw7Soe937OSmZac3Cv9KFCSRmYkRbBDiGPz56qSiJIvGCq7Kw6O/hX
L8IcsHBaxV8zBF7h3ywskWc7obSxyZiIRRFpBxHnGzs7+GZc3elxrB/SZH6x/eZegctzVEH3SEWh
mMcAOAczUX9k2tJ0J8JM3s6t/Rgw5G3dHM+l2rWvGjygjuytbNwFcs0iyyf8s1+gFDK6LoYeEYYt
TYVjs926eH0lG600n3ItcNe6himP3edYarQh0w/OWUF/9CJpgV7WdgKI66JrMwx68/9k7zyW48bS
bf1E6IDZcJM7SG/JZNJrgiApCR4bdsM8/fmg6r5HYldI0fdMzuB2RHWpQhKRCWC7/1/rW/Yd2ser
o0gTmOv+cnpB1gnfL0HJWRXWtWqCWxUY+JsH8731XBC6iU16k2oRNCN2MNq9X8qXoixvWbYgyQq1
cjukp0k/UGl00SoZiG/7YmU1SFh7Edx5VgcpKkYuQbo5umAQbEFZnozM7uHYacTAIqwoJmWuKPMq
8AToRNKAuKtaIEtAUPcC0fgFE9UAX6w8II/bFDx1WVorenfY0BrAARn7HDWdhIAD11Ue4Nfphbzg
ZFewC2pLFoxQRPqKaqHQlLlGwM3qVLnPZfh9MiPA+YP/lpcFc/10S1KivddhfAa4lkTSf/v9dsky
5v3yr9slVKq+a8xFRocZbf79n7ZnZYUuhbzllJGA4KnVCUeorOAaJ8YmyArzzp7jllCkLQyPkIdW
eC8ePjKSh80b1zFvWwmaOspUdO4SOsM1oPM+YqYkRDy9sStvLRzjtXEik8K8ex/wpptBwfEE3dhJ
jWQrjzVxrCaO7aEZeVWssMJUIIBUWT4qIxhygUeqthsBgSQbuC5mVuVI0d0psX9DiAoC974Y6aI2
49FgMMUgUpEu9zuslePCjZtnt2HLEnXVV1e+4L8yEdphvp4sPT6mjjqNrp4c8BWxB6nI5PXpnFeY
4Yc5Sdr3o2fRhrQs4vdRAzmNbKckl7W/WIVxn4cw/x0MGUm99XXvW9bY3YJZk0W3Xudm9mKrDgKG
ym9AXiydPr1aZnHrD0rtTd1/88zsnE65OFXUsVgkgwUunAhLeX/RyrUUwcEncHTfVgJ+QUhEEODZ
jyq13Vs0Vv2yy3dWWJ/beSWOZXwb5dOu0ONk102waDV92M/7MLtHdxUWW5IhkFYOPQuOR5tdyogo
AfJXkXmtvFx8d3pUtJ4/EIWEk04GNG9zgmn0pkSMF18kaVXojxHoZgMBg2zIOhNEkmefrSCvYGIP
oLglETWVIK7XIQqYqPo1Ad9e8Krl6st8mZQMBoUPMde7nQNzL8/L7dwL8C3/g+ViIjIm+dJU6Ze+
rbZpyxEoB+QFIzMP2QNkAdsmg2+wUsnRnmknSN3sNr6pyvDFmvSTamA11C2fSo8OJMp8JSZnEZnd
wTParVY7z0Vc3TShB1MvwqcdKvcu851dY+agtFZ6E1yIfMdYobPrqIV917pq60Mioyc7vvegBhep
gxjWIMGT/E1ogRqK3bxgNjTH5AuELDIdsqOdeY960Ly7fpls4HW8m+REhyEjIlDIuRjeuypp4Uhr
aI/1ABpKpW5TaGYcBWQHOTaVH5xK6bZFqLZY/96tLvkaRmRIDRHENRtBFrYvkCKkqBgA0JFDJgu4
ht8S25lxoqwiCEKWQNX6lTA+CIG6hIZR3/SyftAmsDC6ylsgJP7eIW6umCQFQBf0TJtfhEMeigot
CBtNc2crknCKflDbylF7vUqyRy18ZgNgunGEOiPZNTLv19hkwqVDgqd0onaZhSZZnn18YWvq8JT5
oH2Y3ISNc8FY4S7LWWViNsGT7N2Axr5zDvzkZmj4VvhnAgTC/ouuuVfSWJCnRiKCjEmCEoJY3tuG
+n9zZefenbIBXm3t9kdvhIPaldqXTCen2Ta/FVX83WoKbylDBlOZFK9pd9OkbcqIBB2Xiho8ZGnA
gz5Lp0fPN6c/hWNcLgbSWxZWGb+7AMUQT1qXghqK8Dvs0Kg2lPMwFUm8snQOfyhCdV8cOD4DwVYl
h5niQBoE54b2ihkJQf3QBltHpR+NC9qn8u31j4n7Pyru/U/Kdj8XDf/P9pucQU7NZ6bV/8LanvH7
2t5bVL/Fv9rx/29xz9b/QbVYCGp4pm34tkWd6q/iHr9j0XRC50NXhBrtT8U90/kHDXkDKQhNClD/
FsX6f7nx7X/YKLzRfdn8v2BW+0+Kez96CD8txBQr6C4IqnoexQtX/9GQ/Gkh1huls4v3sC70RLFB
Dbpk/tvoyJswIAiaTfTSCUq1SE2o2+QKbYaXPkk+EsQfVVg8Z8XRiwjzzvVinwDfAIEaLwT4ecdQ
56b3Du54j69ob+JAXwhaXlVVUC7Iv2Sj3NaCA1ofE6ixMdLskoTItzhvt3lzNs3gkpMmRQNhi5Vw
59odXSH1YokyQb09HosWJa2bfBfZuAY5v5woOnZN80w1gPFIh/T3G5ZP25W/7pKNywFAgrBc+1Nb
1o+zPghyp8L+lN4VQ3GyYNgtEIH8oU5n/dqQdH9ciAqjMECCmQJE2a/7IjUwkwdjTPheQsi1ue6z
SzRF62ohQ8IEjHhVOSTf1t9bBzIQZ6m46jEo0Moi02qDNPQ1DN4DHoY2TTie1bLWnqMmW44WYh/x
LoFtkWopCadIDeoowNpV+Yev8Kmj+9dXQHDDm4240dY/91RrgAZ5g+CLeCp5TknUMfxrN4U3oKS/
5USdp773QNoKOqaEI3Vy/P2T+lH2/fxC08tFGunxP9f49Kj6xHU8txirFfZQbOzJd9d/j035gTp7
XxkRsmHpWoT2EC5ixdG69PNiwV8h+A2KfIM5Z1lTRlgYVk3wiZGwi2RXxHLbNHa5APp9DZAeA+B5
LhkjQG1gT/pqUW9L2ZnLQt06NayCehfhihyiMV0YVDwXFVtGohn0HavIraUJ5L7Y22qjyf+aoH9p
vvxSFPfmQuOn7+8zo8zThu3ZDOlf36CulV2VsOlY5RNP2SLBM1XFsE66vlziRL164CIMpKVLM9/j
8yE6BlCiwLpNN5Qyom3dhgIEsoqbt8yuzhWVQOTy9zW7OccHxUmlwQc6MNZAoHBrwID1CHMNlulg
QJkEEkxcYsbZyLXzXYH8p4lTtgX+bWt6T4mZ7dCGb8AEUzuDmb7gMKV0RQB4YUJyziklieQyq+06
n30UhWoC4gw0SPWTHdpnqWUQesEEddikCE7H+hKDVFb+XXz1x9lWFZvROnUl50GJ96pnRwo1bpbH
FZrxrPnXvgx2ZCG/DIN5qzg3r4MJ0LUtrpybO3u67/qWot946VW412JzTftiYbf+rTnKhdujEWiM
kiNUtKOLcwxaa2Vytsirk0rvcGCcmTg3zdRx+O8WdY4b3lZfR2ur50Rd9oZ/2wXcHHdaed7SexDQ
9CdR37Z1tnJFQaFBrFzid0UFDwn7fl1rr5HdnsawuvdFtWEFuZsBuzGObBF1h7FQrwadVV0ja22c
DzDFQ1TBLVDDd7alCzT8r6ZXPhRVuK2s+Q2tNgk++MAv15XCvUCNitrLYWg0JAL+c5HlZCm0hBxm
x6jQj6wXm5rEAb/lc6lyS4Hhdq7RgpjPvqBimRYiNA916r7U02nArge92EDN0JEVKzEOTk2192Lv
JkFWOkbJK+7ao0hywPVEuJVEKFAMrNn/gtQfCGrPY/s0A6Fjoc4TWILFlLP7hMtA+YA40F5Za0dP
b0VFmHhkAqq2+K00KHduRqiRjI5+hmw3gZampRyhq61GDdg0tUPZ29uCX2Mk3eb2vSosRLUO4TZX
DvhVfYWueVSW/lRZtJod2ElNAKJsPoGXh7p7MQIGNGdsDfynRT5VVZBgoCJ7bZmHNiIcrQj8SwZf
KSRLTvXmXVdnXwb3mxt5t1OefNcsiktJ74NClu9pJu81E0sWVQ58qwXIOJ9Uy2pjk8OsqUNXPbnN
XHPnwxMJnROoOIqLVTu7Ec8jHm5wGu7etqwtG3Qk0f7G1PyLMTHR1EVzMKnk0PQ+laI5W3VzMavx
DsbYPkubR5fXLXQmnS3vdFNO1rVBUUkhkOq2bdacD5JTpuWv2eg+9EOSbTWXj4BJivvPgk1hiUK0
X5O5Tp6jn4mVHeoEtLUuHIiKjzKvwhryAKqke1/jvCP7LFlaBY5J0VuckehALRvFxp8Ptsnn3PFa
B7xHPQtBqUvkcWri0aWOGnK+88buPGt+koLnx8mhSDCqs/wFml4fuPoe1CuHdf4p6x+Bh0tFWtli
VorNfLWULrsOP9Cl6sJpKcXBiEA8drI1hyeTpcm2TxFFYMyfV2OKORdYj00TrquhPwW6R7BbnL9i
OklXaZudlB2vE4Jb7HXfIkmnX9NUcotfMwev5g0LGh0frSDZ2LWedMLAY8nCW2Y3SdwexqTC+zge
E0Nx0oR9MPakI5PMbNY0MCLxY3vj1fW+HSSxegiIfBxJbkkaLa0ZwGQwD9nSdAHpgfmsjQczzrQ5
+Ks8KsgcxC2ntR36FW09qeTBmUBp9hYlA3h0yUFynxcVQYxRMR01yp04nU16AgYm8z7uwP0hhhyJ
F/O7Ny2LH5RnH2ITy03qotaPfqjwypIMb5hghZ6uW1KKTHF1BVA8cmM1Czt84ZagFWXz4U4SSygS
Hlx8FLJQpzEHKw85t8kgsUuWG0aLU6pVk7y7yYuV2IT+2IDuGuY7c6scbY2Fij2PWmox8xowpo4k
Up8x6ZDra4ERX4blyITUn3KhXfy4wXtbu+AqsqU965AjeV8+izB5kgUPKar2ZOHtjBCFKH/QegKC
rIpnyvy7krQ2OATL3Bpvy2QNmrlYOI4LS8XlQB1TCnfzF5gIu4o+E2FIa2+YXkeBKp2vF7DjdQgi
1ab2AA965bWQRpXEMEwOCukGpfPie/fSatHKGAulv7dFtJCaWFo0M7IKxCHlkbwIDhqQxFnT3+n2
vjGfi6ZdGUR72vLVsrybOijvrQG8syZ3eq/dk8G8xXLrX6KACHOz5jlhU2L6owzOI5jv8IyAbEkz
742ZB5GdrE7ukgqlGhkFUj1EbvZsF8wVZF68IuC+AVf0EOLqdy2L9x79HXYFZm6BT3hE+qpVhHvy
hEIrf53/m7ii0zBi7PWkvurMmNqTeeeEBTUMEgMtdWv6P+z0r4JCz2z5Bvtud1T9LVKZ4Q+YFoPV
xsk/i3NVRwMzyySF1q6j2BdEX8lyQJdrPfZdeJynMTNU8Gy9i0agiBXYC3ScpzbCL2ZEb72mvcvO
XrLPwOTG1IB+aeeBC4q4yX7kUuXG9aaR3VU8s+Mme624x1O2zijSZsbXbLA3sjbuw0mxGg+3AAGu
VuJsyoEhWGUn6YLglW8eY7yiMyJH7gaY75ibabb9sqnqQ9F+1JNBrQllrNaBHl/a8nsa67dpKPcN
2F3mBubGZo05Esr1soHelxTAzM27ET6k3RDE5hzDXqybNn/Woiva0j3Mm405kEVXejt7ov7n++ug
J38G8S03UwYw3ttFN8vX57zxjM1rOBJB2+YrI6XvV2EzWZelS4iCm0RIosJ8gfVo1xrssMy0foN5
/T11vuq6kW0S4T6xUSLTOMP37I0o4gT17uTaSVY6p8O3qHzGcDd9zBqllA4XhvkWf2Pg4T8g9lZg
o8tTcQb5tKZ751Hgz5eeMTAIavESjtpbUVnvbR6TNjUY2t61cijB+k7qj545Ub1xv8QuvyBB2l6R
ebI06jA6mGXarCINKiuZ0+xNWGNCEgxMoqXJGGLG7Ub1NYRn4mlYnLuJULSmXf7+IPFJrcA5z4cR
DSiPErU7i6h+3Uf7WZxQ6CTZjzSpbznR9GZob6nKHsXgbH5/qflQ98uWnUshSaTFZRBXCRrg10sF
Y8iWJSDKu6nfWQLIgaKJJct9rJM2T9X791ez/u2b2RQTHeQ81BbmU/8nLUiTu1bkz7sYvSXKBYMT
MOOvnAg2DBFgkfKLQTLA2MTn3kbvCvemxpTrD2Ij3XHHuVtzXUiY4F1gKGhZvvGiYRcpqPGmuenD
cedk+tpt+3tbjbuxNh7hjzzZMl4qLUqXMe3GIC7u8gyKzUhItSSDb6j+cF7/269I/pNDd8Gg9vLp
4ZVx3bqlwUstsXwzgclmb5HHYRZ/ekt+VbZy2J3v5U8Xmj/IT+UTzwq1HsFPtQJ/surpJ8UMxN8/
r3870HEJm+Irb8gsXP1RMvjpEoEaJYFLHk1Wti/BUN8EZKCPYXjgzLDIjOkltx7HLPzDOfpX5eCP
L6Zj/+MgCSzScsxPhYjIHbypbFW1mh88QYnEujhY6fVVUyRLjNkiDP7zZ/bLFT+9lg6yK5NWc0X0
vH0zDuYhmd1s5FGZKCx/f0t/qDR/GXE4K5nKoFC6nm4gjPr1sUUygiA8cC1pGLejC+bCc/Q1fkKk
0cxnzpOEcGJIa5PWDV1v70zSFY2IreENj+qxDJ2tFuvrkTgGM+/ACifrurf+MCv8zaulm2wZDTKC
UAD68+//9NxdnwDjPmWY+t2zJtpF4Jh/uA3/Nu/Md8HRXQqJ/COoJP5yhU6v67SMJHc8huEKI300
vGuCpmL6iO9/f8f/9lLUtebSBMpE69MN12jfd2bVVdCGAXlve+g2qfGU1el6CIbd76/1b8W6+Wv9
97XEpwoIdVaj7enmrDw6ZBFxJxNpbwrxzn9+Gcv3DJ8b5+tM37/ePVggbt3CXlwRBzWnSW0aWB52
mv3hMn/zGlCf9Ul+4TWwWY5+vUyqR1FGL6xaKZWtZcXREN3877/JJ9fJP2cxG9maZ/sozgk2+OVF
MNRYmEz81coWLvlSCvxMvCo5hWkkbGjZLo1mp01KDztb0/64JLT4ot44/D99DEe4wGt5Kz83hXUa
wiE5hwQiIHiq8mwzTc5SBXdQXO90q33LWYu6UT8k2Vf4e0dUYscOmcHvP8XfTHy/rI6fJj4oS25r
tjnDLjIephH3jzbsUoRB/vdup9LgD4Lyv3u8qKN4JwXf2vp866Vj4wFFVbcy269ieDbI1/399/nT
BT6NPNuodQue/I8LlM2pIx7v9xcw/3AF59N48/hS1E65giH0o5LZShVhBJ6/BHOF68UJpwca7Oco
1ejWDsbacU8ioKatvVeBfSMKQWStPj7QL38hAKJOV83QvLS2fmtExo4QME+OfxCHIhLgjf60ABgu
Dituuo3nzPk0eM3SRnor4PIZ0I2MuiGCu5zwBLfdQjJTjNlsQ5lIT4KRc9B061GTEsZpT//TZQ88
5xwLZ+Ma3slxc0ysNuF2Ndk//saKrm2qrnUjTyJOPiYHMp3Tx8c8cs+1qRO0N9yPHDnJet3Ou6bS
7y+Gbd42eJtDy1xqC7rWpFgAi1xMZET3JlGVmX5ta/68QMDqS0obxZcBmj/ZuqeJUNW2plBISjYb
dhRe26AnbD6Y1pz+tjXDyPbapSPRYfPj7GFam6FLlMbwFBgucB9/izL4YhPBBYb8YR5rEx8NTM4N
AqBzLtyzIYCMV/aTrYmnnP0a6gt6vgTLhwtDuCdn0G+RwZ0tbcYxl9vKTzYhP6YT5qYyyFfVDAQb
vAiNvqrc8sT7eA0icZOICM2YubJdTjKy/pLl+oNXgLYbvS2YvnPbErzN79f6V8sawf2kWzmfddu7
YSTRKiXpLDQw46V0/Os3QgbWEJs2Pl9+Ev5epMOuzcdLi8LJt49FXHxR2XCXBDPTNUB6Fj8Hofzu
D8GLy/l2kSvqx50zzTFY/ZsHo47+MKUvsRxLSEjWuq+1i5lTT7JJ4Cy1CjltRCoX+SrLPmu+WTVt
rIrpn6EArKuRN2ninSiSfZ288rltix1N9nOWzyqr4BbQzWPvtF/0OfZh/qGt5LOVxCbkRwS/hEEa
9No52KVaVS3aMfrwu3Db2F/GnkiJzlm5ujNQDCFFz2nSQ9QhX8xB8WNsfnKs6htUtDuZedpfY/3/
93//EEQEsvynSfHfzB1nWbTfim9hLX82ePz4S385PExavR7gdN1wMGow0f+rB2x4/8DsCv5DZ3XH
r0Gf95/+DmHR59Vxd/jY5uY2Lwv/P1vAwvgHLlkdkyiWOkvMyUb/IsVf/prk/jLk/Ldf5+eWEfMe
V/l5NjQ5VWDuMDBR8ElcjE2/rv9Bq/osNjJ0Y2lyrzFzlUOKBBXBuv5MS5JMMucMFn3nBM5TITry
cco7qu1LhlZMBPJCOeUZsS+xMSa0zFm7nFS6pCIyLlO9IO+bNGyH7NAwkbvQi8hR6R69VLPXsUo4
w2jxsxepdSc0unAyeWy70V32aJ4I4ituJq0iS3IS952hCjSrJLyzH5tL5P1R5uVjlVl7WrMED1HY
BKn9gkTOW3ZKX/V2enEgi6km/+b76Jn6YMqWve6f0kkytpEMx458y8D0LjK8Y56XH9xhxrL55cx2
l69F8wrU9ppkE8FsTSUYk8HBC/Oe6c97DYLuTdTNMcXfhfbwvsl25GG+htH4IMHsLYdeARSDQIfW
KVGvEbA74lzGVUiL9ARzN100dhYdszh/DtsieNKrQC0HFPisfJSnYMI255Za8C4oqV0ZSEnL5iGK
0y+EEz9Wvr5o0/o19ENn2WkkW8y8wYVDSupUPYgx1pCV+1ToJwWvLDFm1+njOGCPQSOSwC1pktss
7MlqsvZBR+TJZLAoRzkhbLamkiUlIA7MynsdyXnZoBW/GiWsp8l6spx310mIVRUzPsIm3pNsZR6M
SJdThAzTiK8af8pQUAEHmwSOVGJLmBC8ZBbVPkTXxuBRNhqDqz25b7j3V7rdnCNviBYhZPLC84kX
yWdulV2sgtFxVm2QfUTTsxNDkgurC/LfHHWcQf5MOny1+uDYtJQtExpAjWOjtYxjwTeEgGzJ26Qm
2icT3yZEwGtE1M9D056LaMB210mkUelaWNOL7xSHULS0yrPnHJknPxTnQJiG+0h8tw20Ul4qi91E
JG0EATLUwcd3rv8GT5SuHzEBYfA0NGm91J32a2lYt35Lt7BHOi/84KtyyNhJgMwv9bR9hLZAnruk
yZqV4aqyipepMWNSTx9kmi5B/tykQ/VcNxDp9HwXjQQZDMGbRSDmWE2Pjpg7sEZ1sBI6HonQd4no
jl1Bf6oZzf3YwtNDbgRm+NbK0NMHjvGh6AUPRvHK5hbHYjkBs+j7TdiE57q1j2WVvXhmjE5X5m/C
OVe+ypZ5Q2xe2LhioWvTYv4wKpvuS8JXBA9oMZbUhovCHYjO+6IjtKxT7maMfmnXlt57z/u/bjvz
OWGFqpuMPnt/NFKil4Kvg+FvYoGeJI1Jiizk8A2o0dKNHqcKwX1V0ZKGMRfJ7igoR9fTndnFLOHY
zHLz2Zq3aGnwWpvad2qChJmSVjVE2VY1/WPiVnupBys7YZWM08oguMm5GA6ah4k0XKTQztd0/GhE
US3jtrlHI3jjjeo+Hfka5vRmKG7VONwTqtouCMc4iAwNfvzMzaPzgVq21pcyU3tjcN8x9WDCLd7y
wpk2Wm2+gbfOVv4st+/remn2mLIjSGk9b3Xq845HuXGgXs+3a27V4D478qj78px3J99AW06jkjjq
DV4echWLg2vThISAbfRyNzhsivxZQXEjx2pbWsCRAY1WIeT2qV55brIdrRDEpFjbxEfx+Bazzo+U
9kUbTlx9FbKJBLZvOiO9l/Ax7q11GatTQ8VXQCA0tWGvAjiwbrQ0nwIv2ORDe2JY7yJLP+B1WM1/
06BS7VFtdxWdgDpaI0Dc9lN8dIy7hKgpoeJlq90a6aNjvQoxcmiqty4UPK4vCmeVlJh4i8NIjE8V
a9sCnyxpSkSNxjcdfHg6VKsi9g8y8HZKN291tRfeAOdvPPSAOhPlbPSs2ImS+a0QmzaNCDkOb+h8
UBpnP0Sfshzamw4MKcH1y9pgO86Pc31rDTgF6UZb0EuImSXELWalY6fZp2zCcYcUQeX52VffA3LW
cVuH6aUMo7UYsU4RAJLY/a4z5X6Uco35a5+JEbmmu3BJqbZnI7a+qxM62SkLSBlupij7cbcCb6CR
YGznf1P5fOtkT47lum1eFGzZEPQsQc+PeiqWudevtSLeDk5wP5TNNuwIS06ee7xfaQX+kfuaNPw2
MOD5Po9+vx46m5RNe+UJjFJg6nSUDCahEHiIEHzuSlkCbyZAPDXMY6W3C28sPyKZkSGbyguQYrb2
xpGqw7ZOqrWhfZ2GLXyXcwVOC9NAdg7TF0LZd1FdnytmIshbiG5LWFqye5RW9mL1/aOVtV/m/65T
+ZI544VT0m3gWOhitHueCoBcsjfb/ExW1kUM6SXVw2vb5Jc6q45+Q5y7f5KgkMIuephAQ6F23Onl
+OjCkYFmcMAMwSSTXWqlH3KAT1FUXIZBPULBe0iZRGn/r2Tbki4XvJpI6+tJPWquSS88OoV0fxpH
nqeQnLg0yfedjXnAeNbp5ZvDe+3wirX61oubL+2YvfsB0lSTbFYjvBs2ykxeikK7Y1PuuuraOcYR
AywSquFq8TM0FdxbkBaaVLuxPyCzr6eu2RrDuAQyQc2yWZUUC6DtsJ+BaUooqyjAtIqlSEeMA0iA
CPiwQv/kZP15ROnhJVuz6a4KtD7q0XBTW2tdZFsP1GtRxhwK/MOUqOsUCibR8MkPi7XT9muf+JXA
0Ncilce87teENi9VtJE8etQ03/RX2OTXDFd9USLrrcY3Ifpr1mIIat+0NHo2hfNaN2m5QIZwyfUX
FOZt2h4rrTi70Kxox8gzzdYDS/U1d4fn0Uvu5jHjGETES/Et4LVDin6MdONSWcMO79AxXTqxdd9y
Kmoc4wzu4z2rhu/9AMUrmU5YEJ7cOnpO/eyAMetLJozLkC/8UDv1VnGOKXMTykhCSAyBFWyxwcuN
u2aLkn5Xl+FaVNqqVs1NMukvsj/G/pvZbjH14KFBfdCABEO03e1l1a8rbko7atexHM+1Ph1ERQBM
KFE6aJyacnms3OLcubzWbhzeDqJ7cmcRfIZyBj7wlyp79yxI+watrCMqLgLj0D2L7r7Rkjuiv17K
KeBgnug0M9295ma7PtrV2bjsautdDOE2TcyHNtL4Tow5emjsjJO+QbCwm0R3jYn+TSrPWpCPMrsy
rKWo2Q1YedTSXEkxhT322bQwZHFwnB4RyWLCrWUS646fbx0H6QuOuF3YlLe+Z60bqjpNcBX5m9UD
N0V7/kjyyDXu0suIbgSZNRMkdw/tNafN40RaderXN5oB22tKL7109lp7zzKGAmd4jCrvxqMQNWqL
orHvWQAfs0Z7lI56FAODomiZXb43kXbfG8ZqzLRdHbknP3E5zgb3Wchu2x32YEqXjhncJ5N3H/nj
s+kll87MNiKa9oHJli3JL2TgPdaTQEIR3mQ9uPKiKWpalx8cVvR9XJlvfcwW0m4Jopsqsn7HdGs0
AHhcNBw5ihyZyCXdwlPm4GJLvbtaECNddMgBkvTcdHd9t0slTWWgw5g3XPDRTukR0kkjK2AZbip7
g8VnMSQDOQtWgDeNCk0/cKemvZ2hEddrEkrtOz3gT0mJ9wy/HEnR5ZV6GvT0iFRORuCwmANIE1ik
7LmRptVFtPTjaVcXlXmgfbuJtSE+OG7NS+ous7Hq2OugMgibLl5pNWd0vx2wRVSnQaGY8Z1aw0tQ
o70aAwS41YmNdX8qekQsQTlAeS3xc+m8SnVBiHdZgI+3T4ZEVCV7RZ/bJq+geu3s8Nrk1EnspA0Q
mzzOzpIFR1B/EVMmcEM/WNp6thN2/9g4xTkvGSJtkd8UEutQMjkeKX/JTmIAKQlgrDG6rHQtqIEE
c8qy4htCIMqNJ+j/CaM+4sUDUZiXa4UaZNFqnG2iGGfSZKi3wCFi02KPrjvsc1qikg3iXNvII8Y7
BVNu6mtIrB+NDRVSAZELkuKmTRmskepe68kRi8kEfuLzmBOdgD0PxC01/erN7zO2FX52HjqPdr+9
jPLGWg8s6lmFRE93JaZa5S3jDs3YxGjL3k0LUd806sZGdSWDcanM6oma0HdDRd90BI0r19EWRGh3
THw9xyHbvUxuClZXm2Au+2Z+StuwOCWwe9a9xyyVTNNEm7FUy7b9jsQsW9ZRNd32vl4AHy+GRa9c
Y1uWQwTQCUOw7/RrgZRwnwzOsKsBryF0C+JdX+XBxjTQGRJqwHIbcM7NK4qM2HuWlsUcWg+leStG
qOO1na/dIGc/Q2o3MZ+Yg6TywVol8bGyzIdMOeCG+a6rWhJMWakefOfVKav0UTYJ+2dnUKgLGrGW
iUGcI7niG7yCGHGrOFmMQYcwphhB9CRTu8z9d63kVbQs51vQdEfcEM0B1BFl0NyC6R5jM3dIMltq
BWEnNtuBWZnNOxRSgkKbh3okwisSYt7T+xZuYbrnIQQbvSfRKWbYGMRMnsoYNaAl069h7xOagwmE
TEyMkqNX7brU21cm8jXbuPNzHYS5FyMC8X3OS9hmFDS5SVFNgOlL9lZuUR/wOTyaGCU9ZCVLX2+3
ukOXhhOhdUmiiGaGFu9aWzT7oN6n5sSpigmIaPZ0CHMmXIXJyCmaLZblgsgtXE8Y55u+eOuUPEBJ
JG6S5ZRnTwx7pcoz+8rvNO6NwCgXyovVc925T05pfVNk7rzhJ0HV7e+joMYTO3TNLRE1Ah88q707
SJu6czxuMz/+xpw6zinvBUcff1N16I0S71CPjnuoa+y4P35Veh4RHFhPDbQcPH4dgnNQKNQtqGi6
HhUy9lkwlVQD/AStfD4WF8uKLF4SYkutua4SwPx7sot640clBVYJFzNqUnWfZBcn98w97/G4HCz5
XmYoJl3/xgb6XPk565iTfmjSk09hA73frG8B7wwHNQgmtFG3r7Gsq4VHdC72ogk5im9hqvPt5EpF
a9p5mO3i0SIQPpJgjTr9I5xyuNIAO1oJgTWXGKAJfvWP/8Xeme02jqzZ+olY4DzcUrNky5YlO+28
ITxynoJkkMGn749Z3dhdDZzT6KvGAc7F9i4YmbZSIoMR/1rrW4rh6iq37S3OTuveNfLxiRPXUYky
OmCgnLdB1b5OgV3us7h9xuVLyNv8nr1Zu/Cjl2YlPI09Ei9DH042zERXvK1PSfJrXEBGhZd8VkER
vOHGeLH6afpucaF0cmZ6mh3UnK5cl7oiGRQYlsboWLX5HkrKKU0Cn51AGXZ199vl4UAIll36rtWL
30lTfrPXwWpY/u7K4qWx0yO3N9DyeYdeRRdrYFxGeix6oTdhRwxPSrDREEst4ey9Cup/43WhTakn
IbigC26dpijrLmPskmQw0FnUShu7FpeaQ389P0DPdk5/jDkxhG6kKljn2mfkacfUbZ6CrPs25sJd
6XbN7x6KdVMOI6tgDNUc5TIMZQRF35qxOOFRsoeNLNWdE3DXwGhq8Fj723EO9u7vdvQx+KU/WlD/
Bvz/q5vv05lMnvzCJfO1cBN5cGzsCr6pDSNRFNdi2ksV/VYRECYYayujZO6gqZifasa3aJ4etKi6
S+biLs6GBgbGeNMYL6ymHq9swdhbGuq+nMqP0jF3Jh7HlOAsq8rO3Vrp/QI9i7DPkT741Xa7Qst+
hG/ROC5WFqqkVg1fA5KFjtnK0wzcklH8xGqy1/Atx9mkh1GHhyhmJhKI5Gcs8MjzUL2kXnRb/t+K
TFLE8VNRXOw6/XCX9nL2Pffk8SUd6QYuSu5xKPN0EnsFfI6O3dJudkKLApuSs6ejM+tsPpqGP+VV
4pWZv2+I51Gv7vrBuzGIuQaatx0NEHN9cO87dOlx1wTEjCmMiH8in1MzKZt6hEXnkvS15/nFUT13
NrbIvi5+F3W/N8uO1nGHYWqm+k0skg8TdkYKdyuMaV6g5ndN++DZmHkVdeUVS0vvRiTlodTrDqDI
c9Ey2Jkrf9PNvCdVialQ0Fmu6T5hRhMHKom7ZC07mlsmhaV6pqcrbdud8Dys/wa7Yru4QnvAwZ9e
k9R7VjKBEw/2VfBhjCmAhqz4sAr40PxLvaB6zFNxFQvvkw4vLQ6+DOW+lXz4qxyb7+ABMk4ZdJr+
bRLaUfJWDS13h1+jtIHQ62r5AS7/JEt7j532IqvtbHLNBebexZbnEmoPFygZI4LPoOafpJrkYxyd
TWGqH48/gTm7wIjqbtOOjDjJyeW/AdhzAs9W3gNp0m2rjpVwL1iAWXhcZnKLdTN1nL1dVpzk/Pe1
34330Ff6VCcF2bBTHLKncYlPB/mmc4f7arAuGH3hoYojwao1TLsw1TFCTrzWyozPmUbEss0vuW/t
jd7dBCUNKjSq+zPY/ZoYsEbUKTpKi988VtVj7/Cqqa1I8DrLvVbEt4yi03q8b30ayek8PGTwenia
JPuEgif8gO4qKN1DV3GlFqyS1ujBx0aCKq+RXTDunh5m0b7GkBvWlVZe69q65DXh56hfZv1+cB1i
3pzIwFXb695NZBxOpgIncdDiQ6dhzyf8OU28vsUtmbucwermqPnTh5eyf1i0q6bh76RYsFbS/owJ
EjQzbztW11b524WCbRkjlk/RrvCgnXuSVVqaE/rnKKUSCk4BZp9F07+qLv+hSyreWFb1AgPugXna
DlyCbx5HI/9Z2HujJu9b3vguKX6svsI47QZrPcoOveAlq4F1RnP2rS5suCDfFt0r5IWrR89PPrqP
stZRNnCtM+BN4AHHE/kKq9jY/fwCpoaSGjp7zDc987Y1D4c+oLtBC44tAmwamxeLVHPMpK51uE6V
m39gIofKk8j7U92zCIypdSwysWoMPLjV8oE66olxAwlobOXSPQ9RdRWmfeF5eA1i/zAMeKn9ZF3N
rGk6/tMxJkgCyHRGZsn69jXSBzq2hvzjp9Z4ls8cCmztqHLzQjH4ttDJTTgV733cmRffhgZjNAOR
ueHN81/aX0YVkODhyDGWY71mu1KgIaRfxTDtpKPBB3cORRSfhGpes3l8sYVHIakGl4Fz+uR7HFOs
+hH34MFNxxePgUKbAjTgzegZhE6ADAi9oAdkomEv52xEP18X3609WPu0xsEO1K+qsCLX2qfsuXoX
sKjVkioHQdN66X2flZA7tCl00vSDKW8JaCn0rPFFJp/uIPIt3Yws1qN7i8rxBBfwIPG6Mzhb/AYI
pY7Fc80x5J12U+DA67G+ygQrdAdoL3V37zEgmsUn3DKK8PP5hQrhDT2Qh+WSxaX+oWYjzAIel5Mj
Vz5W/ab1zo0Fgjb2bwsuc3l8p1F/b6fOfoRTwBrPfsBnxdTkYt0nFVE/GiWDW50flWKNVrA7ld/f
u4vp3xas81NMA3Gcck/iFxyH7nVqrS8IA8hpLVdvC8e78p5Sc36UkIMYTvoFqtAf5ggS2jqauAKq
1tk7Gi/U8ZeF2k7TTc4cMbSZ7zDJ4oBl4KWvHrSYeg2wKncic29uFo/QkYgSBFUi2YFUq3jOcW5P
FCN3Wb7DXtw9SrlPYwBHeUPcH3gzTu/cIozMVEdyb26yYkzWo1mZG3Zl339k0/+vL/93+vJimvk/
wwM33fjep1X6D3V5+St/q8uW+RdxR5x8RFMXS6OBfvt3xNjS/1rIeGh4IL598z9HjDXT+Ys/ieCL
tXRx/y1U1n8XmDXT+8taPIcYY3AGWh4hz/+Bwvy3c+tfdhtcqyb/I80MYJyfCmL0nwKzNzpzoeXA
HLrObwDUzJzgR0gtW6/KfpXm1B+nmCkzV2Jz0abhQh/OGNIjJKnjTc+4F4vdhGN7ySly4KIs+iQy
/6EgxLmzBxPeg0bZTtxnW0cTH2UxRyeeMeg1bXJU6VU4mnbkkGed+gcVT1GoA8Zfxxh3TybD2LFD
/oia3Dx0bQmJYmDzXQUAws76MHMfLLAMIBHOOqKFEBrPtMNM4+yT4kkpwztpyqtOMiG6OEn8NXK4
YLe8j7pZUQVIsRnQD797mIALrjracCJEQ3BoG6ZJ09TdV3P0MhPBCqZ5OmOBDSeLIEEzVSaNrPU6
N8i8DKPMGWFGQNItlAy6ywwdio89msd2st8n9vYY9/HBCKtQxz9fOjmoI/gvNCrZfevmuDaktFZe
3de0dyCZ9U6PohNkp4jVc4cLdYklSQ55VXyoKuHtYDUQK9LFcKSIivOOU/kYKpOUeoVRHiwDOzDl
Tm5YKzTMGql6P2iGhhoI86eZgc1l+IJuhfGE89K4yMnf6J3NGD+YN61OBKX4/INbs9JoZxhtsxdR
5x2HfBRL5owOkaTVVh5bkA0VRKxjXextBq1rVkkW5YeuMx6gwJLOMpNjI5o9MwgJ6vTcBOLOx4GA
g6vvV6ikBvB4AgVm3h6qUdyGxsDF68AJ6ls3h77a1GjBfJnG/GpB4AmhJyE3k1eoRf9dkM8MG++m
TChLqVcXO4/4aTjnfrrztYNiareOwDBdfEr4Ok9uNd7Se6vX6dfWDd5MhPEsyYuD09PHqqeUrBpY
yMj765c6AvJkaMOH29fJjkOTl+Vro6ZWqqtMzkQszFEzFm9pWm9klbmbhsFW2pHwi0qisW4zXH0+
Po7MFBEAjk5RD+cqj8JxluoePWzfp8V3ErDVMyRH8azxnzM2hkccaN2LE6WbQYzuWzxlK335qWzr
zS0u9GbDae4pCErO5KSipON8GhSwU65JICdQ2bmhPzxsM3M4ROWE7hTAeeHKKY36iSpgLne3X1hR
do78Y5076GWkGIK9sMedRqLnJgn5F0nm78bsMc/rbmuVk3xrTEEVbT+fE884jvN0tVjBCE/1X4xY
n6Um7hNHuJseG2qZp8da6dVqapUdqsD5Nc2jz1RoVuuZdo44GKyQeQYDwb474bqhOkGCyYPHRHyR
ZuVaLSG9Xjy4WeodKI08OnNA0XUied26usegwTga/AdVvkyahGdb7zLBFEAV71dlNyxEy2FXdUht
lv6KuSfaz3m/L62o3U05Re+D81iK6h7sZvlYsLA0mlgZzGSRa1y1bX1MrpN1mbuouU+rZ2FnbGAk
ihMqkNgHmfut6EcINdcxjyZZ4tQPOCT17kQFoP4y2/WnUeqClCoVuQ2i3Q4vyw/Nb5R+Rcp7oUhw
gnCXKtBnpUeeKHCfG/CNoTf/xofKkNofb5AmQe10Hn242XSCCE32jEGj7f2q1bQzKXBcR+NoXkXP
iDLAMge+B2tBw644cqon8vfcZI79qyz9sK0NTkMY+HaekYEb1Px4nyQxWVyQqYnf/phBYT4ElkLH
RyV3Oz+ito4tM7jHdZ+Ampf68Gs5KqYROVeLu2U1FMz/dL+6jQ15ksaWYO6q8Yht5ER3CHjJyCw3
lRLa1tW7mVAJIVseDI6V7rMsJwYpg31gN0XBJFHJfQNGCLmkOHXGL29IIqS6xxIo6qnpE+swWPFe
9wVKeQaouTSopOvEPeb+7Nj7w1X6TC1dbb4nS0CHrI7y0edcY1TW9I3B/n5BFykkwq2lqEErPCfb
gG2QzPL3gSTSxUTgVRs9araNiHCkD2zNa823LG98NPXuym3wM0/pXWAqnlFG3G4jhoyA7eq7JWWQ
FMTtm8RN1oYxMTAWKai5bMsh1c2NPdPEj6QkYUZoDDMq9bBdg5goEBeBJOxjXZgby2l58M7pna/U
uPEb3B5+wSyrtY1tPSTMJhUx/FqKdeZlzYXWUsJjYNjGYCxPWc+JQmV4c7AjSTwsnPMdu77Ydvra
LcdIt/B1qj5xc5Q4ICl49NlzI+XlLP7Xxm+9sKKUvfMGjAWctmxms0ykzhUgcoCLWrAf6vXcslOv
BUQmNjMtx6oeUCrw+oqKP1/7TIzZ2XqqGi9/vkRgkIKc2TXN63rHsdds+mX/YOAhKqc7KwPGZxX+
pemp1I3MmCGG8Ci6jfE/2eOzXmspKvo9N5d5ZzZ4LOZRXhy/GIhzy+KgRRFCBGW9hvbTsDqGQ01y
Ia+N9zx3V17RPEg/2pme0a0o6P2wdR63TWC95k6cbJ3Ia9ec4RVa+tAdE+huhFwrRWx3m86UrbKR
2NJNLDadudQnYvoJHDc/ZOyKoHu6oQa7Yh3QBuDgtuPw39J5SU70sUvNFr+niMLBT5yjKxmd/C9u
wO/TT3Sh+qf/f4Dwg9z9f9uBP4shHt7VPzbgy9/4ewOuORaYbkIalBtYrPb+wl/+eweuOTg82fHa
4PvJcATmsjn/d4snyf+/oAKZJn8FYIftLiVz/7EFt5y/XLh5jse3Gbq67Jn/B1twwk3/DDaQquDH
O5aDZZR+Fc9bkEL/OU8kmtEcrLKxN7OwrS0m8x6KBAJv0z3860sz6P3ZM57+fGdGqnXCP9+K27+/
9ef7I6ixB7H8ySa6/Ovv/vk2t8Zwbqq/v133nXLCf3zrzx/683fcaR4YoD7+60f++a8gCIazNf7X
b/emkmfLfegCjtXuaV5QnKSN4FGq8sXGVR5DR35lIpDvK82jdoAeayrRxptuZzlzzdE44QwbmCMh
DRk5pn2iidZ+0P1rJetmi/B7TzdEAoqvfmb6k7K5w305dMFZhykmmXkdM0/BKAPmPfm9DqQzZgNB
KHckh35ehmXAcwvGQ+mW+m/3IAvagr0UQVkzoJh2tWnsPcP8MAv05RRtVcucYT+ylVx1vTyMPa28
qDEcC9LFqco2cxTQF71MMNHuxUYv2OOgpPzYsR9silrIO4Cg5bYjnQeisphPWYTTg2TyobEGJkAa
/nW7GMS6thvoBj5+UanwGqAHrWYB4MTNgoRIvweEjBe2nR3vZGmgMOlieAFVvMZqEj94nnYQc5JQ
d9yHXhuBfcl7nxkvPpQ0jQBncqCqHfMUGFnGvACzQryJiiA4xfRK97i9nFSqdVEqdzNYE31lDkNB
wCjrlunnOf2RdQY70zfck/Ld8TAT1xwaS6J1xe2mGwqeUQEzCVuAR3GyE5rbgezQc4YU2xBq5uVk
LNe1eWii30M/6keqhfnoeVrYTNBWc6Bj/rHpORkc67koUm/ND/bXpG5oA+6SalMWgFCN5sEg/uoI
fXqSwrnZGAm2stHZODRIiHGQBft0VjdDz+Zb60LqMMHPJC3PfcDwu94fNfY21oQHZ873EUJ0uAAS
Gk6LOJSKTa/i6gV/hhti5gHP7DT1pqSc99rpWnoi0M6OPd9NGiCsYigDBAmbjEglOFDFwa73cB/g
B3dOgu7Wc6cr/erByzU1oNuJ3R7l3KqbHlcOvqA05pXot64blsnqGO0yA/wuoQdjX1X6uIKP6V66
+VDAcLwMTHkYKdWUrHMgP2qjhprbG2AxeiRAN9blLrUZkccI5Tu6vzDmyvwxnR3jAY8KkmnxO1Mi
OUbDpIWQXsTW8lpvI+wBnqFkGpfmVrOfctCzfKrDmQndqh9eym649lZ5kzzekb/4PESpXSszxe8a
xLgWFugFfeAfOc9lelsp9qp3VPfd2tKaGb5jWp75BEK2q7ug68dnr6m47Ni4Y+gDvURDmfXWLxZc
gMTmxuuhL5jUedwCXoiTFd2vsYcPLTv21bTZ4wMeivwFw3ZzShtgrG2inZMSqzGH3fZY6ehhtRYX
D4Nwn1J+/VkEycFEbdr1NHgiBFf9unEd60CS/g5hvVtADf4GLe651UbiPDEcFDaPP6I0lnvLXAWy
J2d0n7gjapNeRLhTpqNXGyPK2SlrB7xhTXed8udO7/OzvljkuEG/RpChz9heR+hpO91qkxNk3pPh
dc3nbI4fauTU06Qa6llpXJjtpOd0Ft3G+WxQ276zCgt3oqnmqg15urODRhxb5oAHtt4/eTaYbD1K
yG0Dl28AVmTGhO07hb7LW+GutM577PPyZygyKhIZpfZ+I/bukPJ5uRCuvFGrT7KNOSty1iC/eo8A
5TyqKL40CYtRkjIgyZRcU/VsrmzbVXs7z9DIOIrxs0YittFzZXvJm5M2bBkHB34Tw6FDqsCB+8rQ
t3PR3Qi0lceklOMRB6V+aHzqnVs1HDjCm1szyrzHVMw+1piNN8ynyFXzzmhwnMwYmo2GusPYcPex
qV+YI80Hr6C/sRgx1vu5s7ZV4GPP2QZ+vDNtA7NMpmPLaL2r7JcfAf97Y+MzDWfpLz7lyVjPOqPb
AB9SS7UmCrY6UAJ71CuTjrHIf7aSARSRyaOgTbsDMxGgOC5Ssyr7ldlr8MCBisHyZnQTalE2nMas
H05//kuJAe2kJGThlFseFOOmN32OEZpLL88hy8vqPKocS1cZrHHWO1x4RIiyjAhT4T34XCJHT7/z
uzY7kiywj4Pvtkcn2UUedlI30xysJkZFZtUxVolMKwD3Ohz5ybzqcPdsp0WCsPKHuIVTZCAJ7W1j
V2dpfW/29meR2/kumYDoUFft7r0auinzAkzokuqqVs3OhloMZ9NEDyJNj5orN7lrilueTqxz3Lb5
RDEm+mz6Zmv1c040LtVL2ghy52IMrb5yERx3vqUDV2bqNFputVm4QviYfRHKxOLkqxPMqnWgtd39
WOrNPiUn0ZO+W4tx/Ipy/RvD93DrKMVaVstyyDeZoecXgQuF87M6Ke7aWLJcdAtcynpFKAfjJMxT
3hvjWjV84T176iFOpa4FYXTGJFIBQImGdtM4rXG0yv5gGgOvdgETQthap2wwkLAzxHM2HnIGyjs4
okfqID4PAaMbD4neesckYEDijnJn68L/1WrsHOy5+bQqctjmQOxdD5Kr2cOkAVkNqRnRIq7abRVk
n4L9TUrFytYrMep7GepZ7eg74E7yQRr90ayNkx4BxMo5qDaj/8t9oNXlWfO1Z7viYZbHGpOnZoZp
S/i6gku8L005bXR9KiGTLl1KuLZ185cfIPlQHFsC9NLnsHHwJczmUtqFjW2FvwZriP9DNYyxs1Ef
WAF7umrtQ5S/ZBQt/Gp1sBxUvJ8zJyr2Rg6wIEin7WAh3CjAVxOgkrDz51fuDYd1aZV6U4y7tVGh
FSeHonGHFbYAxGm3OWVxTkLRL9ezMV/jhlaDNhtWVYnqG3MrrDJc8uSKOTV/LS5TYeUc+Imy7A3s
/xRZ7PTWx66deERIIlmvSok+Nd0V3cqnIHw9OPx+4YKdjgIKMH3rCXPziMJO7DLuQHzjiWFcUq3z
3H90hUUZfGlZoTmzKxHlezYb3spGTGNse/QSw9z4qXWo0OO2kwmoJM3fZilfhCOf7UWnHm1O1LE8
ATt6FQ+aTQ4Qrw7pRuA8Eh9T3xdbIhxweNw4W9l6fivamaCF82G6SRDKnoHLOHZwahj0ea7z6aRF
xGol1iN4G1IR/kc6ArF17f55DlTFbzSPGP3Aw2eXFpRBl34H7XA3iuYya261z/G48+HaT0wWbd4N
ygZcG8OsQ1QnUQDljek4MR8dPe/UN6M6uUW8kMcVShda4pzWv7U5eLEbjHtyW7PT44TsrWrLl5jn
7E3hLxgVqhM86b7Lqt6PLqVBJAL4Ercfsu9C+CBfg4drTdOYv048PMKKc244KWMpsu8e7b5n+DRO
n+bwNpbdG4ibYFWxEYU3eSU5cdOH+nvIiNko3T72OX6TdsgvSWecM7HQMLEcDp68Y370mFjNS8SQ
e51YcIMSuSdqB2er8JbtZvQouOK0HvzyqAncqAasrKr5jG3MnTGRq/XcmE9DR5yJg/2VcRM9cIZ9
MlIdr4g2hD4GUTGM1X5Mj/Ygj6plguKvjYFJBew7km8ij7eUx3+W2H+1fH6KNDsI9XY6dEM+bMqo
r8NExXd+AppYl10o5SjDJoWpVDVXFm/Qzj6Jq6TCMg/axLfFbZ74fY1hEwcwoEui/E0GQbj63c2s
ilwR9JPZwV1q4F8K+gCOxxhRtIbCEPXMbjAaLsiXBfYNPajTGPDLCZNy6A/jJiIOQVbMzI+CagmC
XZFYVx1MrIyBD5Q2f61MUxy9gfCX0oJrkQyKXC4Mf0+z4LfNPFp8ItQuYzc3yZhkSzc49kHvb5o/
Xs9Bo3JZmsWtUdXDFA1PImU8xRCYjX2g63etnrUrepohRT6XJVjYFMNE084Yb0o+M5OTzUxLhuo4
2fXpt12kb1FJVDiK9FB3hnKFjHEWZj/cEmZBRA1XY+SWDB+HC0ihM221/KvqknqOHveBwZ2NPsRE
+gxrEC0gTlajn+tkmjDOWtMdgOU3L3d6JqYCk0xC5wkJEGs7AjEz2UitsnocTtVizZlZRmZtmnZo
GG5Yehj7ivypL8eByx8ifxEz7NRNKplt9Z2V2DBpZbkJejlXLGx4AToHwCguzq2RGqFhGhsQ9tCj
DW4Gu6BKKh1xq3k6V1eph1Zh/q7ogVkZYErCjCsnL7ACmZOqNykutiH60TTTWrlag3291FbjpCjL
7pI1U6sR58iMm3ku35uSpTb2y3Pyk5pWsE41K0cSx5RnxG8J1UV06swDOYFHH7+CiPmwfEgTGLyK
jCXcOOI+mdMctBPQ7EfXT669ZJUq3XfQbVxVDYaWsvPUeoStNKVckpUD0G6WvPUo7e+m2Z3m1Cb7
Ebw6CvK57WLYpWFnKKyPSt1VdWHh4yx/nCp6tAjGMX++mS6x7DY/N6qreZIF/RbUy3Ms7AtrDFlC
9jUAR97ijCu8KuZdTojkMUn1sztra49kF/MTrlh/IEyvj5THul0YLJH1ikNVFgGvtATKpTDNDa2R
Ay7k5mWIvYFRorevEnSRwVHVXvxqkqlZM7d70W1FoiHb0Hye760OeQbRxu+VhznKIhCLP9wger7C
khYGPgKZqngIFxxcTf3UTh1m6kFgAAwQpDi7wMbnmdBnBp4u4GJdbNJdDF6/bt1nM/NJxKhjBpOX
WQT3r0/nMzb+a+CNQNKpR1s8xsGw8N9H47Gvf+c6WZ5EfI9lhIAKEAG3crBRIn40rG5epXzoJ7Nv
HnrX+DZxSpYi8zDMm9TkENJIDe0855LYp5Gzqszlo2qiljDDeMlc/D0V94koY38bW2O5HjJ5n6bF
b3eq3xPczZsuL8XKbZsHqJs8JHK9K5mYNx9J1HMZxzgltFj7dIJSsTWoeKTN5wJLBjf0D5gAoLqO
89SL+EFb/kF+tuyUHL1lgb8Tc8wIIHZPpWQFjERw1/dWjM2UEGGhomq91TJvDZzC3RlkV9ajgnZG
awsO/eml1Z50QkmvMRrug+3PuFYzn/iHBIk5LzoaPInQ8OaN5wVvaHfximm7YMo1vbpC3Gvx2xT3
p0ktO/uWm8lXj8rmHfP6+GDj5V9x7P7q/I/AZQDhz0gXJhQ3Kc2ftsS9lI7ifYwQTOOcT7Mg/F+0
T3T9PVs1YrQdZPYK9yt6YrO2hoRL0FIoxNNJeBOTd0G8wqB2zAXxTNhnLtLH2SSyUbTfkzW9ALhH
SKcTBvdtbJF5wOotYX61+6kZbmBGfzeBNFemciaCt+NHLfJ5PY3Bg0VDM2jACf02RzttBPLzPKuV
eDEivoHY9lJhQN2gvnQrrVBPsoYlmM5nKThmj/FAMUyznLLx1KmgWqDE8Ig1UZyTDFkznguTrCYb
iqb+tAgWrmwjZQ9KqyZJv/46CvXZ+HO6G01ri8s/RSn2Twnum9Uo1S/eM/heGHg1BxSTjwUz01XJ
UOdjCvyX0mJnY1p9usJGMDSRDTaRMLhEmvOsJT7hf3Yak1CxmfBYhrzgF1FOM/LHNo0ye+NyQbL3
30S9qZN15lEHvJ9qJmSUigLTZEloTumOsHC91mT7qKj6upOZemcJedArg/TsQPrNd8KhSu4djqph
rswVQuCGgbG9iWiqcOuyJZgUbbmWj2SRviyOt2lLCw+Op0NfgqHqHVbMluOyiPsUd55NeVVMUhHi
MVndd9bop7zz3pPuqYiIfMWFOPFPYV+iOrod5pNDn1eYBNkX5l8R0kR17k3zbfSSLyMrza3qcDAE
aCh5HnxZBWRWzsJshjP1oQ9kwvP2nm8wKNXGXa7b2maa2EHYFDWUcom9eLBLnE6uDM9MVu6AdX10
xq3pdM9JMz9Masg2WPNxQHIj4v8iQ8L8Q0ReuU78EuMwsRBRC5x/LXDMJO9+eOqtnPnOmMYP4hgH
23fhP9d3muHdxUVS72mpoPwD4okAEl3JYJXMGXuVOb4Rm0vXM0uO07cvUSAQzNAJQx3/TJg0URXW
c/VFxHPLcNQIQb6vpnwJydBlpBtf/eQ/BoJJGj78KWTSdkN8npHr5JfZNC/WbF67xEKVwYVmAkQs
zRQ7RaF92m4AZD1hh5oF95OufrXFb0nw1vblr1pT+Nopy23lsIkx54WykRsnFTefz4dwIdsXGZEa
N7NzgbkR49elylqSF9gm3CwEMXcrqdbQpiX5vLaRgAIEMz5GeDH69Iu6JWI1CZYGI552eE7vsgp9
1cuvdeHg95b5U82zhOjGI7OZV9SG73xlFLQc6Ul1FFK9xlNLcwbAEeZ8spm3bsKZihMCISntjVTB
nXDn94wNL1nyVT8GtNRknNAYsEUs94GcOOHCq1bFi5lMb1IBSWFy5IQkyItdwPpNzriZ2FDzQGAl
ll9qpj23SvVrmqc/rUnqerlWFJBaJVlPVepf4jLYB6HwjTsdnXJjtoyl6N4DC1trzqoT+cOUUuyW
2NNLA2sw1dutmy/vtOw+B69/8d0IhlTyPDXpOadtBE8DcRSdHp6q/NIqDPQ8mcCwNx/OHO0BFmw0
3X7ypDUfcr9pwvoyJnm/QnAkC4qDirW/O/kpT945GR5TJQ6D4T7FI91gMD42adJ86X08kRGnafKW
o8msi0FbaZHzpbqOCpIgeasSlua0afS19OVz/d7L6d0yq1eTp1rJ8LUR4DM0HFKhqu8VSDqO1wol
2H6AGDGs/HFBDQVPg7K/9dL3NvV8zHxv38ecpmRmPvq6dgD/CgHbevM4mTGbbEmJ9hr0iJF7D+Xk
LtWqxzo3wTpk3i8zXoZv+QcNQTnhFUimlKF/NzpbC7Z5PK7auFyTHC2pHxm4/coa3g0VgcGgdto4
j6Em7LOT08cyxPFGFRILpea+6hU5aWNwufl4AIfeRFaFI/pGT2uSzx77Qtm+j7xRzBYIbg61B9/V
aFkFC5yFdfWR2fEGpCQRIASNztkh1axnWnw4w3DIh+v3u3QK624s0z7Ma/yOmJMehTUGJw3oOEiz
ve/O+ykdPicW1XWRqzdHhdBqo0N910f2uFKqP80fHmprmOjDtndVtfZjMgJJGq9M8smeRmzZNy9B
T2Eq0ylSJ179wXNW18YPItQPMhHEYrSnbsROX9krPya8nDv4V738w83Ma+0igBltHxbD+Lt36yci
YDvOCXJlIc+PqiQdo7l3HrOy1FynDIbZABBzdSFReA0p6nqJYCU42q5t7SMvkxau/o26M2uOlMm/
8ydiAkjWS9e+qlRSqbTcENoaSCDZ10//f+ixPeMJhyN85fBNx/u21FKpBGTm+Z3zHAOMcgEkYFEL
/13TDWy5uscve2ZIcO41rP5ke2VN+G42tSCDqbm9Q8eVRQaDCbI1NmqrBf7OU9HF+o57TjhjA6dg
iKDmFRA9nDqbVg3ogqVH362pjIOvsZ83Wy5us1FfwvPPFaMvHITJfGh9ZlCyKBtF6U//GtiBWGS+
fnaq6Nv6CZNqOohXp8GAMZC7XQpQHW3Idwfzb7jFsDJN5hOiDBtAhHG/mQQIhAqDCC4JYtvY8WrT
PZbYgak8fXUjSh4FZvykf44t5HvPc8D4D+Ze1T63KSefvo334OoYzaMqBe7QUEDwmMXhRxn1/bpn
re/6+EnWhJciph9x9WbGcllP3CYiuJsWVccFUhwHmZd48HsQ07xzpY+uOJSgueq+wUCtWRvAoG9a
h84cJsYTB43XUA2QyVV8c/QSY4OOKpD62mdSWMapfmIWRnTHx1XWBg3+Iwx3QcIteC8mSeFWyMKk
N3W8S0uOgBmk2BVb6iOWFfaADqL8FKcLN+rYozc7WNAY7fPxG9o55G9vTeL2qAp72Cda6m4tC6dT
HrgLy0KOcXOqmXohVsRKsfL41J5F5W8+sLgw6mvWdlm6l6LnPGPPojD5DwZFPFcDDH1cNsW0rr02
XuBZbxZEkmzAscPB4ZSxHl3QvwnFz4mbEKUzI2Y0SPVTn7wMzPgwWuKJ6wrqfkF1awcEFaYvqdVu
ZUkUzkO5F2NjP1VOQIVqnsWcsVXHNV+nF+nXh6BseNb700ZG+OK7kV1n7zwNLf/WV2a6NJTBVE8+
+m0KzCJLymOAWcqqVbqlPDJeSc5jAupYN3nTZ+h8NL7zzgyiXPZTggAoIo7FXkM+sC0W01zGx8n0
zE1QbFwGavvJiOmBnLBFeW7yY4SC046p8yOm/bZoihP5meSBg2+1pM2jWofOpxFO4jSFHELMoNwg
vya4TTDMaGGwZpnBKOTcos4gPIUStKZKoFpM+N6XmRO7GOCbP4SbtU3T0ImnUcprjOtGJ/mF5twt
FbV2A7yasdiPZv1VEJLLoDphjaKmamoKTki8mWz981URGdynKaobXTXvKVvtHUYbZuD0H053jYnI
ahxcCDi9MR1Nl+7Qyrq3k588tx6x6gFSiq9lcxqXK2WyHbbUHHiLWH8RxZiflIYum6h2hdLI9nVi
TJNOnKjrzBs2zkgoNvdLnYtwfMPIZ1xCjVa1oHX6lV0+muzak2XRS4hDklmeP+i/MURitFrGm2xs
oKRo5jmsRnPRVPQDc65gLprrGz/Iv9tKv9gtE+uu57hmF1XPc7lbZUn75sakeBwdf4PsMugTFXok
iUjLdGGNmkP3WKn6GJGDUY64e8EhzgTZMdffmSWYjoEy84Ul5mq/pH8v6UJZ6HGf8mNOTwnyKlPu
nSnsr4aZ+S4ZEmInA408njRo0ta/Eqd48NKyZxBrBNs5EttKYbznVe9vwxITMo6g1n6JiGmmfi22
iZLXvpfe05ipcIUS2mIDu8MX7MFLFW9QwfaUbYLEa/q9SR5yxVxL8HgSK63e+GIIcqIJRrdKUGw3
NtMDcsv8sHCjqAoLyWBNhvUtOxcIz5osd7sr2wzOPFlI2n84vra6WIYN3ew2v23+K6F3CcFwM4AU
8qSL46wWm1YpAt1VCrUoz965qZ0VZ9dhqUN60Bh3iOOk8vFYdTo+7jC+Dp33xQnZWhg0Fy4ny6kP
WjRQzpv5BDJ9/duTaNQUTbQ7hotoTbVDRL/ksOwTDxwJ16yETaWp4LYYupIGkAlfpINjbtGFY7Qz
3IZYEinzhWgnqCDD/EsSVnYRTjCdtZjVHaLOKkhxVvWVsUoNXpQaW56fUn9srUZ/KqfulTjytpya
YaZyhKtiYEZB1B7FpJsj+tGnIQN1iJg6aFlhAOax6Guh3WbNUeuj0p3fJhTWHq+EDzeSezXjMBZA
/RFk5NKGZxupk4imZBBipUWgPKdGsNfZ6mHoogIi0U4UPR5NfpVJFuOhIBSzijCcctoNWCHzMT6b
KKzDGNMswSEb6TVmhuru+jENNlVBRh//Ou6GAjVDi/KzZuvFt26LHLF/j1Pv7FjRL4Hsj9B54bzM
m+djYCODghQSIEuxXs88Jn1b2pK2VfEiE+2QudOd482ads1mz/bj5oWsckkbf9YGvtRBMBXKh2NA
PHRZYothL3/WkDCXXpx9ajOJCjg0I9vhkptefjZGwqv6VxNSBCAR4jZDMTzhIHzxzfgrlvmeIX/J
UTOmjoQhyRrjw80WBD8pScEYED4l6kw67E664RKL+MbZlU8vvAXk97nHvNeXRVucsHOsxsx6yTp/
bpUkmJLNfsYqbpht95vG5Dr0gBUAM4NtG9JFle3ITN36sb9UBa/N4gDv5TS44t3A1Owa3FHj0iza
c5N21kY5oJRc1W0iL8UiiwvHyeTNHgl6moZTLYQeApQAtaYMUd2KAQJwKFW9ZBEcFojNX1o7b/Qz
q2BB/xNERIDq0sE9WjKBo9QcXKhOSUAXkfgfchhuVWlfBhxAC30Ewyv5bWPV8ZlnaP6SPE//mCac
vIrZMpLlB0Hocmi0X22+9yPGDbSsENgdXHplWKeX1BA7k9vfC7O8dKBsLKwXNCe7Bjgqr8UjFKUZ
bQFawUI4QbY3Sbh5xr3sqwu1LKtWxT0XpIpWuoUxSdPrR99k7ZXSvPBQmnZh4kFnTXA1CsqXHbDu
9Ef531D5+nWLyL8qowGSj0M43O0ItxZpMbCDYBvMm7pKVHpKC+KjEGDWgxPWD107wDriaiRcOAsk
ktwEOADWQs6ZYXCxGQjuySR7a9GgzqYJHmRQfhz4JF7mXM8vblO9TXn5htrKCWXeJ+e5f5y09giL
IbjQ84pZFar7CtTZa2RY6ruM4yuG+VXZD/5RaYG2j7PxAyme5qoyOIxQFJYYxxgUk7HH1YACt446
oFFOZIkTXZHWKW7MXaJBImgxCbAX5x2OY/oenC5mf+MUz76P3lt77gdD5wD7vh2+V0l31uYFOVHM
0kDcRojNkflgsc5ERcK4s23LMy1tOYQ0ipu0ETNv4DzPIykxe/aGUmMGgk4/sO3Pp0yc+0n7TB3p
fRYzTcZIe/2YS/hLjStfeACHka5fMknThJBczEPkrd06z65dqN4lBYB+MszheEM/93IoFqmo4tfK
rp98uogWNTDSjxqtWjrmtuRIegQs/JARYXuGNInZOR1fNUzn+9EOPxvBbec0yn+O6ABiap9RqTqU
9jb2neSoETjwsjxdakWrjv78ByNLdfz7v1k5AcorJ5ce8Co6p4XF4p1JtaKpNYUd0QLE6kh6rIrO
anfY0ni2j1n06JUTRrEK4yWHGI/k//yX/TBESHxmdHZstnS1n5DbnT9A+npasdf3Vv/6vHb+ZFER
lDHb8fz37//+kRpajXofbeBu99xRNBr+/SNrGCtN+bPlqOm51BrWUzuJd878v3akTGaB/GL+fnSy
rGGrNE1bBFH9p7DZvblV8uiGnf7rZBhKasqLmUntDE+Rn3UZ9NkNZKmFT1lJOoXqZ+jqu2ys6HOi
4ga3XhG/WUwCliHXxktM8xj3tK0/cfiJ13ZkZY8ZlI4NMS//PJK92GYWS05djeOePvkAPVFvjri0
GTlpyYPWKnk0214e//7X3z96eBy7rkzX/vzBf/39/+5znSRFEhUx3DNBaIWtunuMncS7xz3BndyM
r15UNXcSRuH8t4bRFY91az///Zy+41oaOXKxfgr37nV6siUY5Kz/fhQ6iVzBHuyRd/moFs1CfEy1
8d+PQjaDacGwkXqO+hmvxz//UW+01nmwIkT1aCT1im99b410NPz9RwnDF5bUuoX9Ob8aS4Qoh9b4
z5esXO1R4ct7pNDdumOrmb8t7qHpUU+d69+v1yVWe8THE//zFXMgq7aYPpnKzd/NFZZaZbad//MV
57gdwT973rkRQ7f6f2jW/v+ojfX/6NT+b+nXp4o//92p/T992qbxD52xqU3eEUOrR7vL/7BpG/4/
TEAOpi/QOB3b+jcOr/kPSliZ6XisUx4Jy39xeIX/D/6KjgzhG/w5pyv/byzafKH/oPA6hq47Dj0X
BoG7/yylGElh944dhEsBFJZgwK+umlM6eudpzHZm4p6EyKDsYeC0swWCNetNEv8yZDx1sfPVWNRE
VyNc2fCKXQTtdgiwsuXOyY/vuKfeVJqamKrghDfD9PFvZvjHfyY5/xeGsO/+B1EdX7sOkg7Tnmny
Y1h/W2f+ra5iSpgHVEEaLVWUvVuhOHHTID00C0uORKXFOeyNgElQR8KiYx9UkU6iPoapXPCL2p0c
yo75hgPxdZi0S9mGV7Kha/yqv8idO1JNbAwmeqTR75ZNbrMSg1peJgyevDLA7OEGiG4hW/lGrkqk
QpWrF18iabqecnEW6N+R5mB7KV0Qh4DPR905YyD/sgw3J3HCYLZIcPhg9wTGDdqQNkq2lD71zhV2
lMX0XCG19yXsrUmbNQNG+M5Qg4REk1swVGD+wxiXVCEzsvGRgClIhmjw4G3Kn9Iw6SzqB/ZadgWD
1qO9MsAtrRv4IXUUmrHo45PjFx96fsqw025gTNGQ6sKJKRIQNBaogDHkvYFTMAHTy8/dRL1kUoQN
HlPAINqXCW5z2bWq5k3VVknHjwk/C0U7DDD554xOq+IpV0ARreoJgDruObBMRmfWC3dkGmgCuXKL
zFpJxIzlaJecT9LqmZanaKfZxinMRHzoTKzMSOOYnlu8gCo4p7XB1hPiIeCfrawbMCaIhxTItfyx
x5vT8Rctu6IBbd58L4J54QdUvKwh6i8mxjJagl15eoIL5iOGqHwhRvcYzIzcOKHIe/4Y2cCdpUEe
cRDRO23aUctyDEJxDpT+m9j1VcLD5OLcNXX9BX7H4ee3tjVJsiZmZlc4gsSM8hjGtz9NDc2N04eO
gWIbJkz6R1+7ebnknIR2meJk0vZmwFXEwU3scHkHAMRMvLxOHR+BbS0a90uJhsW3sxMauXKoh172
xu6H0SpEAFBAzDPHA7teSj8/Nd39MSqx7OPgW4n+M/ZpIQUnqFz/NTtjwODaqrQvK/QvKQXGYTu+
yA7vUs8pfYpfae7dDEF0d7WOuesQcE027OssLJ0cX1IZAMbPO9j6TFfdnubIUiL9BdrWC42LmRlP
YkCEinmVtBY8toN9lH3JSQ8AzlRhNdSm8WFoulMTFx+BYH4nHOtPMZbn2GSuPFbiNnOXfSaANaYK
0BbUyevqOGjZJwzY04iNTbOdY2ekDKebud6VBkUGYYkBDHe8d3Xwh6YQ/jFnjL9fRlXX0e2zhaRN
kQL1El2cGryGcSza5KhBDQlJRMROfR+87NjhViuMB9VoLlNp/Rle9lz599gz9u8VD7zMPlEL8q2F
2E9HF4G/K88eUFUx6OaycxgyD0bTrkmfk61ktgTi4GgXydHv1VMehK8pLMB1m0F1NruryEAiiLh5
G/O6WRQOp79sIPxsOCf47fTi+SGreYcdpwMz65rtWZv6F3zDHH7IRAhn/ONEdYzoCOzLMz8bQjfc
wFwhfXHX2YeVinSkArNtD2v8zMe+rK96zz5xytU6zOKN7NTZM9npTnhUTYUmVbZcmXguBSduFKo8
OFvKPHRjFuBGpLcg95ORU/Glc4NXjYFG65bb1OY4lDZkMaLW+qPGTZ+HL6NFHaPs5TXKqPMqeKo0
4/hYtdWBwuavWssOQRfdbNqXlnGA0hrHjFa111KZ7zAjeXkWOZFETgQEidAWEdacJiYC0aN/ZgHA
ZgcfKjgr3nUpd7bRvRZEAfYjltcJe0c4EuqzUYjh63x6SfiWWPjG48h8KQtixhIjFOCXx17L8Og5
qNuVh5loGj9J2D5wZCLpVyCBQDjHOOc0/jfvDle8QH4yx0VZsx/HjCuBMdbbIIoOkwndUB8sDhwu
/mpNCLQs4fx4lGvjgrPhrTFA7jBfAX4xp1Uqk31al8VTrD1JIdHxBaB5PQbjrrFmua37oUFH6kh2
rAdAdEJg4GzUE14cuWjLAQIX/Fisjoehsr4b7TGwEfmzZFwxT6HA69ARmMyx36t5GoW1b66CtPOV
3qHleQm+CJMuYsAa5oZ2o8fIqf4op/wk2AN0CslyxRrJLE8HHeLf/LarDgZIoj7RpmPZjD9uzwBO
5BmSr26dIF3ZB+7LTzd3Lfb84YgNyIFMGJswGyPE5Bqg5pRjn4wLDAqZhj7yEHegoLwf0fM4kfpG
C9yXQmblzh6aepVBLF+ZLWe3EuhMIyGAcaI9Vi0iKalhlpLSZIQLQ86paT7kmKLgzB+aisdjFLm7
BE1RJ/uJ4tvTLopNlN2I6j7C7iKRMG0TwwH0LVQE4Cl5l+dLRelV7TLORVH6Ios0rXsZIbf6dAMS
6pQyfcdcxTVemshRkGwtxvpBWZyysryNM2EPJsWi6MxrouILKZDBSGtOhv2vBu19XyZwFXv+mdLx
vSmbSNhE0sYJd6X4lMwRwd4UL1qAENv+QVdNYQk177SHf7dmDxAv/3Dr8KfwOsz8xt7q5NckrAr7
OHfulFfvPZfksgfjn5PUJDzOqfFiES7v3eqhhS4L71atqzBNaYlm82IyAyT6wAwUz2SIDxlEl/gj
RpB9+dVPekEoXn5GolTLNOe1GoP5ZknOQ/HAbCas7XMS5GJpgNev28rGdg0YIEmdXYn4ucxLRuqT
5T5VbPbAbSLsW733bjTVI7IWzEoBvqqYDGDi2ex8yNQq9/VrW4p13mjNZipjniq+tiU6v3U9bAOe
k5Mc0OZc9cYJzZfIyJ+FGOghtRjVBH53JUB3bYV9ZrBwypjyREHy04nqpy/DaxBjwItos6qsDMOo
eIst98Vo5Uo1gP7aLMTBgzZYhq+dqXCDZaFL/pnPt5PloOvEg1vXX5gmFlCrA3Q2K28d7kDOWu0N
HM4fzxCbUgT4HP2pR2lNb9Wbm2TcS1GEycGGmCdtAKVOl5ybXj+Per3UJU9YCs6bVdVRy9D1goF/
Ua6cT65yb6H5+oujGX8ylTaUwlRMSrWN2TcOc9H8J5sFzcamJdkui23rtmpp1uNPUZYPlQGGWo3P
ZcHedXRrj3U1WMkM36bfVy5uivilhi0LaRAnaJ5CWbQhXZgvbs3szw7Y2Kdevw2j4YXY3ycbnDXh
i3at46xBtnbQ1jGwD324U87wp2px8iiPRCGtTEuljR3YoR6RWitnMhNjl6HKNjKs6bcPcCyKMtni
W88WtirAo9Xmty8QdPIWOd3Hm5VaxXNiZG8D26FlNTgGO3rmImT2W8TLY2yg50wmrigKO1fMUsQy
tq1j5aMu2MCjmU6so0bYTBmJAOVJi9sGa5yt/OaiVyPcL6GvledtIqbthNrx8hqZtkkSTEVDYz8P
1Kr7TpmdneZd6jZaTJe88hR+0zL91R5hRTVJsfamBLuy1FA0Hu00rY+8WfsofctqCZRV/MytHmEe
0Bo+TbglNW8HUQf/baGhwLWwxrzpISGysyygfc5jVPTPc2Gso1ru0FeeRR5/SKigNM99KZO8R+iV
P5Yb6kuIrd4KoX+XZnOSy+PdsNZdHMSrJOj/BMV4Qbu/VazIS7pQ+hXb3pXDvnPtaPVWIyS/0nxG
1U3AnDTk+2jPREnKXe/5V31gT8UuFnE2KtdOgGfHym886dal4tBh2JhmRSKxInk1hNqEggXOO9LH
PtmZxVlSI9tGTN6V3Swy8nizcEFpBP78rPxKW6zqf0+RSdIdYqjJrjOciyz+CPvBOBl19xrahKFS
I4MukdCrm6e/miofR1v70w/uK+5IZ64ziOk1SP8WHOhthGTlE/Szb+FUsqWiywGvBwQNe/o0+2na
FEbyiXTC+MH6spg0WEwA8GtTrvAuX+25baEghWjP/QtT0z2bFDIYQ/up49bAcvzMceJBovU0Fg0O
6fjdUOjQFWxOcZfMgy7r0TETY9V4QLR63WdYRut00r4Qm92WgrJxwmq4CbQ/afBuYdpfjFRKBMxR
zDLaoLtfiew2eg0Twma4mho8U5yTMm5eMFF70P4mai6Gmb+I0WJrdd0fSlmaojsKmgyJxZKDs14D
QfNzW3g4WKA013MvhkFBxuR8gGHEOlTg24KmM4cM5YEQ5TPWoJ0BizHCK8UNSEyt8gn22M5ZUcjB
xAT3ARUdGq0YvYzPJdUdvdLwkbnz2Ixajx6Updkz8BPz8KKLLwaxpDi2j3pk7eErYFbkV59wkVrz
pCaQtIe4VnGeqBOhxOUhSqOvkJqRqCp284tJqR/xqCEpIBPEw02v2aFWECz6ua9knJtLRg0kkFe+
qMRjc+vQbuK29k/oIk60sydMGBdPVj8o8NWyMtw70HLu9PSMzeezj5hhNqWxRmtZ6kOowHS43iHN
/zCahCdeU7bQUhNbWneLBoAlJN6DoKLFoKqlmjtbMspbekpc2AO/ammfrYf8VxGYXsngQfK03Acl
DhQvm1iIXLHVa/q6Xdc7Dk37A/O0QEmgPyYqHxvfm3DBvQ6F/Cb7CUyaI7bNdbCpfJvw9CQxv3FR
11EFv00SiLY/29Z7igwxu7rWPGlgPMBXxF6aYDwIRn4wm72zW94jcUXn8ICu6rxDLCoL7nyG+OCF
6JbpV2711fFZNsY5aWJqmFt2As1+bw0oLo1HuhKOxVzJSStPNvcb1S1JCCjfkxXJi4Gov3A8kj6k
816SeLraFmUq3dz4Y04BZ4PxeWyDLX+pFpno2HHOPUFWlr07OeuqF7/EFAmR4CprGazNNH22C73Y
sfGuzzZ0uU3TyuFCSyNd7DXdRCwQTAMQpmhM4ihZ0GAEfWcVhtw87txulMw9R/3ceDRKFkGA8bdu
ku8e9XKwjbyoeAMxeTTr+rOiOkmLOenB5j6YesYSlELzaML4qQreyiZ792OSAB08z2Vdp4doxLYZ
0txBPfhnSmmTnNubOt0/hTa3iaSpFiO+RErvrhzJH+nWWJUTB8aQMig1t0KlvH0FNVF5kL3YVXdE
immxwjK9bAw6pTAXPHcpQaTJSh+6BgdnPTdQaUq+cBCi2ohyqkgPX2My72wKLXtdEyrwaSnSYurl
SU8R/Su3kqqrMhiW8dx9BQvAXtpzHRaO6EXrwPkZwF9O4aaorCWx8ysVCLux8O86xVptbJ+lZxGu
fvWKduZPHSuRnbpS/kwToNEpHX4R0fu9pAu+7Z0PEQaHVgMxava07Y3RhSmyOmWGtYu9Up5Q3uPH
hFPMYrDdcWOZ/VaSpNoXKDS8NI1INVqXYeVgHbOxYMhtfDRWf4+CkMhrZv4KnoIoQfu0ApvJdB67
afVTJa989j1ORgoQhp1nTx+4sdhQmMmGqMYOPwd0w4KEa2xZ+6rtdulMaq47jjB5AErCUCF+1oGD
Fn7fpdtQAzJ1zFHGo2Xjh1E5W2c8yw9GoBHg8aat0Kt9ZvJSAw1rMOhsuLp2wdKq1ewDyVbbGPOm
jLmxl9uvho/FjMzhxc+zt4hqa6ni1RBl7hrOpev53x4EpUWLq2ejTXVPXYtgHxM+Dw0GTt6CBynt
a9VOCxZJbIayIZDI9i8ICcRVlXv2jTmrThtMT/JmsPlhq5TX1gb9fiTtlGGCQHDFgEZfSI4GJJ3l
3OgHvrHSm0vQ1xfcUde6C7CBMcWOCLKEROQQnMK97lyx78Jp1nOo7UUOm0CPXhv0OL/nOnUMSYiI
08pycp2nBJT1co4S6LRUHWsDa60e4B2Nwrds9NhxG2YOP0nbZ6C8FtzDzET5PbEZqVaA3AG6YijF
I13SL6Kc+Fojp5a8K1anXaqkeZQpSXA34YHiZlBMp0Hc05DTfYXrhjlsfmpd8Fe0SCVOD5qz3pCi
gK3TXJJ2eKsnJoAmj5LUvzmu2gizv5fx8Ja0/S7mO4KCkBDprE1hmfgTwiNDnV+/k1TCCHJiY8VO
kSBAOyTPQ1mdBUeYtu53A4hUWsTMvdY3F6DpT5WPkda1Xlt5GWuDCbberhtPJyGl999OTTOMG199
TG8mvNgWjWvtD+bJtzCaWd6uoP1rG8cVSoZB4Moxjf3f7625AwS6ssqW4KYhc2cs7LnxqBUsM5oj
qMj1xbbL3ZfEGj9aghhRv7Na/YYUm+MRxOdM29CDq1iTbLyUHdzxsKoOkb5rhKwwzXLdJRYEYOVO
z4nIVkU13mwSSMz67pYBoHsqmpvs3/UKqvR0g4P+S9uXjYBK0iQOV8oDE+X5xibxGQsoAeO+QN9I
HGWtTIQZYcbHAvuXiqabZZHKGm1MdFKZ3A+BG601iPu9SzY2ddsjZgoHTlhYruQ8OtXr4S1NKFUJ
rHKVDLxX9h+p7IMVlOZa9zUEXe2xhIazTCr9hT0K5Df4w5EO4XrsaASo03QVW9zKUVkxo03a76rC
pG6awdKx5S1WA2pAwMdlEXBqmQ1/znw3DjZyHg62vK1OWvvVe4yVaSvF/0Lys5/hulYiqGYjTI2K
h8bchDoFAAHpJ4gPft2nG93i9srxd/oTgj4p81fdmW1aA1LbOLvqy4I0pTttqhZjsQq8x0rD0W1K
52HQufsP821m6nczsPa1VZ2mDOCpi1iyjDTOX1p4njtIdKuhNsg9U+lyMkn8eE4sTuEl5uhbO1Cz
SDiHfr/FL1mvTCsCqhLuM0vqD15kvbRhxASZiCqC+CGg2k3Nikuw7YxxNT8hsrx9ZKZBLYdaVjW1
fDwxdL/E7JZoxPr51tg/zziH2FDG8ppVHmwU6LS471yi4g+Bw92FBfmqISJw/86ZRexrtTHuWZyP
gnzRcrDmh5liRimoNtVIVyzQfhzJnlRLvwalUJJGunfmpgZAYEfyQOcgfelaHu8O2Td9rC99NC3K
zDtXbXSdCbVtxeACG+MiAQZGcmfcS/thUtHVmQS83Yldqin47TTjpUAdNbXOWgX28IZpBxafq53z
NN90Zvc2l7RQXntp0Df6iGRUXfjYKAWbZw9DBVUB7gpngYp/W6s+RTrdgmz8uamIrVQ9lwozfMwe
0y33xd4wx7dKhfA8XKSk8JiG87bd2foWnWaFn+6iaXpPK6y4SZ+g8Sv7g8aE+Qu3MZceXrIWE/uA
hN3vSo3PAH2okr7ZhgT0wki7SSO6qqrYGEZ8BJN2dwoaM3O901liOOLF5B2cEFFYbn3lnIuG833J
w4JvSJD/OetuFAx/9UO/E6laFTg8qYP/CnT7y0j1jy7G7FTVl1ABh5dvbvfuEFoeuhonp/vBTCsk
yM1S5c8SkONGV2rHKtygBoUtvscOKGjrjQuamy8i9iGPt75JKW3iAa44witP3VvuCNYUHkhGNP/K
0xAjs7/pTThKbviru/2uZsO/VEl0reklM4bwmmr9XZgUDuG3NqgO0fpFFuBNYgnLOVdMH02t//dX
N9JTPGODvHXIZmxTUOO01LDFsZ2yxSLZdIltLfOaD+GYfkdF/aM5hFltnWuXEgpn3XkDZ2+bwt1w
Z4ROhK2S33OsnEPOUD1ULL1yfpJyytRB9okXK0COlHIbFfqHgxuGNTr7HhPuVsUv1GW7MiSMy9KX
HDeuWV5Hb15rJbsAZ0w5v4PGyKX+HfjxTpd8dSOUh06SVXLT6c2B/NG3AsoTSwEPOcLUtv2IFx/H
yYx2iX4z3/KWkW1uYF3gi5svys4FPjSM4TMUsHM6k4i6ZM63N2c/t/E/jr9+MH1Q3JsTq7GQkA34
87FgjeP7lPbT5GDDb8CNWHMcm4qaJhw3hiMY5Ig9sMl7w+VI4d2UfLFunYUDG4jfTNe7fPHyouTw
xPJokwSJuz3WGnqColOGHTvx23XRcg9p/Y6Z7Lrj+s0dpjBq/E6wBxdG/Ash4kZU7557wblonS+C
crPQCA9j6DFYKueraqy3DsGDi/ZZxtG5DkAZTHB38rUprKdKNq9OFe56HpYQG3duwG+riYdd2473
3oi/m8462y16vuuEZwgbyV6TyB0clB7hVMCwaCk+IpPJnaE2rV4enII3laAj+x2W12VXbEr8PYtE
eLdUpCfdmN9zEx9nrtR6Xj4tUzY7FLdrZNeYdEcDfTX6lcZwr3T7icLPdcYVbQX6OWEcrXe4bcGn
7ue3BkPaySu5cMqpu+v8jhZWkT0Cb3pKI2ZLws5vVUcoUtNvtMLOcoR+c/N23Srjw3HjTaeZW6By
63zkRQ0u7938FMIt+I4K35GKiYBLeCkpf+ec2tyo8TjdBoNAWx//xq3Y+5X9xDBxSaft1eFZyXyb
l+oDPpHVCwmMp8kF9BClOSTH/o6jFlGU370ZbhTuQlNnpDA/BEb4o759y2175QcO8oC5BxMzLhto
K3NgcuVlzQVA2tv8oJA2mz4pxhthzFtQ7ow6upYshEXTEgMPN3UwZetWWk/zTwaZ42Ma7K86NbdV
k2ycrL7wk3Bc4Z7z7W434NPlHN5cbIbpqzGcPirbPA02I/Zsgu6q7HJDCnrSCPMlTzaDg8j+1JD9
7SG+2rW8chi+uTZ8ew/9J+zviF14J7/qZqiZEVhPIsSRXWX5Shgc6HS64GBsmCPycVzaPiiMFqip
2JclF22BJ1QfP8Qw3Od3GLIbUpBLgllhD2dPPXDHs99mKh+FxyAAIpb8F3vn0Rw3sqbrvzIxe3Qg
E34iZsPyLEMvitogSEqC9x6//j4J9u0jqc+0YvazqaCrYhWQ+eVnXuMi/lwUBwhQ5z5w57VuFe22
jiyslsx1E5F09pn3OayC6pKO1wPgSiwsXXQS4m7XTrLbNszrr+bGbs4i5tSwAszYhrzRtmRUNxB4
/g8PlLdRO/1GPd3CTvt/Fk9fvZbf/uPTt/orWvTflpc7fP3v/1TP+VO8USqEDxriQDd1jy+8v9y5
lUa6QZOTX4EBsiTgrb/EG4XzB1sI1ItA9cICOPSXdKMw/3B1Yj0/1nHWFrr1v4IFCXTdf8AFIVlj
IZwAOdXUTTQi4f3w+x+QNTlaFWUs2Jeuh8YatXSppfN26JgjQM8Iy31ny+wqld1n1wq+lymdKK9D
7npkhjQImieadifh4K0A1zH5Y3ZK1uwcOFfklRU2q941vjhYEEFkGP3rwmh31Jl31F8EG1rerY4S
MfYTdNQ0+6KjFsIIA5pvfgDF2V3R3nAhQ9Qg/K0EIuypiPTXqm0xxZ0GQLB5/HUojoOs0cCxnZWg
ZMeSmALPdsSxrb1Hy4chI2dl7QqZUKGyt25xG2nOS0Rx6xl6u0krb9q4+rQXE4puMDGvBxNQdtz7
j1Plf9Us7DVt+trSBaEbAHA5EGfaDerl8VUR4X+RZJ23MnL30UgzPHZ4F9BTizx6K4bmqXBniUOq
QTt8Y6TauNc6nlcyIqxDELOm/Vjq7mHU3EdCNWbDbXkGW7YF5UwaM/EAmeUqFq96mVLtw2oWrfsY
69prP/GXXn8be9ggNZLhtDcB2hxm6NIihHhoX4xQYPktgW+zmHCDqPc9wRPiQ9duGKY+pZ2xQQNq
Q9+Mt1TzOpEfZEiRT/h+cHnBGR2gOsD8MLkD2YKMliu9a7+o/7D8Y/UnvGcm4/2TlwooQerdcOGX
f4sU5gGH0E9jHWwavFCnOHwzpI28RGkdlv/aMUD8eHdVBfdU/ddL8ZU+5l6ovxupBrZRy0+DiYuM
3MxaOsyOKBSo2sbgzWlsaLLhm3p11JS4f+pS9xZf+RWnnaU9OcKhBk7eyrI51o1/8nCEQxTvVIFE
IgF8G0zzQjMWlH3g042gJmNxpjJbZQ1YEd0PnsLG27D331JQaOjAJDR3lLSPzr0vZjyRlbdLi8ID
QyDCfVZZkAnMT5nn7dSV4DA9eC3wlhr9wgH6OIkYhIIABstVjTKm5rj7yZiPc52/TLP7CMK0+cBy
vo//FXwr/h2CzvrbNndd2AyusIQw1DYXP29zKx3BxkXG96B8tytsnUaE7ymdYSb23EHrXVEtoUTC
6VNrBomwN5pxa8tg0GqCal+2YI4ITodR3ti6YHUYfl3Zc7BOyIFarr6bOhd7rOetTttzNRUQz9QW
AhMORiF7SRhXIBjDDwoum0jDF0/rdmrTL28FrU/cSdhDIvLuUnu4W5ZjmnGNKEKeCqYflctSCUJu
bwGpvcjGg4YOI9NWLr6KIqj9kZckuB6y+paP5zmXsGS3BQyUCh/o97JVGsA0y31JE+NqkM7Bw5ck
HWZ4t2ySKoze5tFn3JPgEVN+6d9wSOvxaHJnsVdvsIAj7aK+WdYW0GIugmYPLWB3+7BsMvXKpXqn
MR3xLDL2uhe8LT9QO3J5Av5n6HlHinWndsvyuXrfvKiyz7wB3fCxNRIswJRoec68ltGfc0iEdagQ
4gP1sG41XkNtGfWWluVe9Vi88S8QLdnODvU9hO3pYNECAfLpk05Fb+pFtKJ6pZlGnLC+AY5TN6BD
w0gaQBVUMBsMrMFJa8Am8d7cQTxEln+jxV/MyoZto+6iWqQRS375+wShsiV2eyVPEkW1MyPzFOJ2
BuPy1tHQ1cOvSivK361pCzjtzyeXy5pGm8Q2HWnahvnLkg7wosyiqfwuU4RJAjfZB4PjUKlz7dW7
m9/tkfoylvFWz61X2+C0UaF2Vu8eOhZhelzbHUaazJw4xkqHhmL4lhNeYU0elpCts4IAAKHwpi7G
IbS115EFEyTBdUYjOum4YMsaTQ1+b9bmsZmK+wBp1Eit08rwHrPeQpgFByKIITfsDzLJwT9p2BCu
ABDAWsnuESO4ZDGs7ajyjo5nU0TDOtdpcYOVIgQt15m+1kdg/SFb+beR4e9Xkc6yiVM58cGwVOby
4/mPwoxelCa2cD23DyYsEgoj/tDqu8iRHLnxDApEFlukNd60mB8vD2YNWtjCc6pV13saOPF+88bU
P/6XqwuJCW1GGqNSd4RtC2uBBP+QmLRzgKBt53zDxO6SS1o+aq8BSXyECLis+iDn8s0RcQbddg+l
KQ6q5b2pZd4m7NIg+erkxr5kS//mzXk/w6mXd0fu5aLp72INwzv9+bJpgYXqUFl+873wEsSIhcYE
bXQkQFe48VurESGlmM8RqvOpbcD7lCQzKmSiuoR4L/JHDifLEiGXlYmX4ZtURz3DGs7bMtw7VX1H
REAkxUTYxGJFpK516VKebuWoPQHtdGzWBLK5hyVzyavsjY276sFpdw08lHJgzqxShkXcWXTad1Fj
Jtl1r1WUXlLQWhbLsXSgD9UYq2CmxoPj37fQ4BBQJafz03gf19a2rgFl6Nh9+5r2qjYXokRfQGui
IuBAgjXtA2Nr7o5WXOtGc/jIAkNgA81Av5hNV+u8pD3Zh2WlZNqpToE89bO6byq7c2X8lsBwWGsl
R2NIB/aqQhJp2VsNu1JFZWsAsMt9vXKJ28sVHmITdTkVd1JnitaUesCaSQYKX+ElCYxw6dqNMToX
iqRnw4U4mwecKDFQTMoyCyh2z+/5QzjHX1s3PecT+21Ju0LNes/87mF5LZy5N0Cgv1aTvhc1mBf1
HPznjKu8fEaJ8zFScVH962CATzqQQzQaYOklbKTDe1qBPl8SH2+I35QVZIpYILZ7l0QlEerTqWgf
q93e6tF9P8D+zbRPy2dbcrsw5larf7DkgCouldqI6WAzbL2gu9dK69r1CWp9XXo4McyrtnTOy79H
GJNd3LoFeAz9CPqD3FQll76WMxUvX0s3X4c1gNpeUyd/ZhzBL58sidScMbRbH9YQqOjEW6MddsFc
iay7s6dVhe44OkvioAFWWKs1QTPr2ZhR2vEDcu7EnttNmTXtRmsb2uaImKqsZxJvQV88YF1nbfD7
uk1VNqDyJ45UzNWmbFUlPBsr+/53AWXxgfopotAC8+jY2J7rStP51SdK+M4UhnPz7rrlIzpz+F7k
F6hVWLwZrJehMB/BAb4jwZfC3vcQu45TxVj9MpRGcXRN7SlTJRIQa7nJmb965jzsLcfBfhX/PnV2
1iq1cJpcW2H9sSGSMyFNhmiXiGHTegaDCaLGlU6Xwp/sT1He4FQ/0U1wgnWXII2G5Mh3S4++tw6o
n0JvMygCjpIuAw9QMrxxswSOvVaQnVovE2EBYVabMSa6Rbrx5PvDjeejFO9i3LmXFrxS4nOV0RHL
MLtH/4h3EtpA0JnblDFWMHoZfcfiZN1lqE/EBt2ksaQRCBMtCJL2MqETO6Y2FwGzuiuj7Oq9SKGL
5jL+7sApzfPmyYAttjOK4h1wM1lJmHwfwhygnTxqxXySWE96wB9mxWNeXmWxXEx8Jk7Dw+C8uL6B
nIlfYEpX48hktN7G8Ji/17H8NOLOmHt9uMHDb2eO/X0mAoQWk3LXNhUDzlK/9QcZglRKwUcxac+n
FnoyTanfBHtVh/98FHlCemCwsTNzLeyTFDvlh6PIVUZOvd69RfZ8ciLoCKb61LWLidTsjeUL8lXe
yZris1v1GJdW4f3oUkRntB0LV3BY9YhR9fqLFsmHIB0dQlJ+wAcHHgkHzMEUu6zGWXcgL81Hb0O0
pUmVgRSj2A5MPEjqyJSbyrfALvfuOpXI3zVVfw2f4ZuTyVtoyT0jshNN3o3eQwwgMfE2kFuPYxU+
NbYEbMUm5S4DJovylxkMUgLUE07KALJLjZDj+K53BcJWGS72Q94Vx1TTEMvQgwvaHe7aLhVCkYnW
5F+HItUAGcw4fnE+oT4ZigPw2Ty0NuN3LwPMSWbAZxFJs+mm20btCtSzlIREcLYwpt/hBg1Ag862
0zvpZspYXsEgID1M2RNMRsT9qESW9bKsC4SgvY01dTehzjGfPoRd+l2tjrYx3nT9vqldwBI0+1fU
LMNVyowVDWJ/uywgLD/xCltbk/5NL+bvRoLZuF/Un0ov1hDWlleG1+dUeZVHheqeOZVTUJrhd9cu
tVVfoMpCznGVoeJjE9xWAx63q1STlwr9bLQ92GHwfG4nddlCuq8G7EzsaCgYEc66FxGXPcDc6goF
rfP4zdeAnafqNrQOs7HfrNO/5SSecB3LUh0jy0IYXnl0/LBM+zFJK9y73kNVKufuGz4H9F8sUhGV
8y6HwVKqS4GeGVXauUL9QwdCQVQZwCvGlnb7m7dEn+rXneM6BHZcRnRDp8f081uCrpqbEH7fheow
uCMpuOD2T8a07wO5i+ryu6qX0B16k5IekErCVT0a0d/453di/ps97MFSldKzTJuu268mgSyhSVTt
+5ILUYPPtv7om6F2BVklIilqXxBQ+ox78QvmX/VmKgikHIsr9NejVZWlHEzZ+KlxxvcknXZ1h2K3
8DLImCnO1R2c7OxOD9r7McoQrpH5c2tE24+VP+BT62vR99QM6z08YzbiSOSIJK0t4DfRaqHOuSwg
gyWTi9pG7ZYjSEW7WK0Vq2auFaTzU/ObNNb9+4qRAvlmXbdsmDf6r7S62rbH2By9N+Dsq77P4n0a
4k2W1GGAKdwU7YSGK8cVwAG6Zil7EH3GXaR15qZxcL5C/5M5UdmfDC3tP64YHCr3OEE10QxOQUiN
+C0pbI41q6b1iPRGGUpYKzawaxzOblE15PhAyh1L9ebF7fsLNIWOhB4JxKK1v6vrNgUw/BNTXgbP
q/bAaIESuILhRKDaMhEouEHHbsBAuiloYZCJ4rIEMIf2+AYttIdagybQoSqJbglt+RTZvskAOKDx
rKpg4xeArZCoTROQaYyl6f3ByrZRLt9pXoSBCvQev2ye/dEkOLitfh4T0MhZOWmboZII11pBtMvs
DHFeNOnMuH8czPF22eJZB01/uac5KsGaSTwYIaszLKmQ6gzMw6gCyqBWzT8veOGoFf1zumNIlxsr
CQuCJvMvnV18pTmmJvc1m+l8uuoIR7mU+b/hr5Zsow34zyrd6Eg1V8v7qOLHtOxb8JM6l8bnedij
ASlpTEF/WJlDirtCTvfIsXubvovhVfeESTjXf74AAZNuroZMzKjOEZU46Vr8nJShvYMGOA7lvjCR
kpyhK4ugOyU999+dq4cJjSKWV8fB13GmVwlmdlOI7JNuvLethRhj6yDJJOIbKVCHiUqFbwOKjNAE
5xg6VSevAn0VmO4hNPNtHXbVFpn9/SwzVCV9QFEAkbn2KTBzxkGcYUa+m8A4AqiflMwi1ECktdxh
rtea1NnDTQTHMHXOccrxFyHyqqzolNrxVVpm9Z4e72toww3RxwkLELAFy/UYe/srjgm0GqbodvlD
L64EWNfhVaaOvKroSq6xZ4BPWgXdqoqA98UmVnNqHYcBWXoxHAfjNXLdAogcspeVjryuqbF6qwbt
J8qP3TQUHvUICCIgQMi74xMZSHAby1/1Kn8VCc7P07SP0R2hrCuObUe+53YFY//+VAJapSLlUy5n
LOLYfJ5gfBYWwoDlxPN7E+n1BNwcTWNWSenLT0F9RnLsennGqC5cquGLZPovYxqxBMxnw86n3axB
F4y5UnGnBbgYgWDloMbgIwShq99p8fR1SDsNwRKi2/Ja6jDXHNJKJ6xRZ6RGCxiJrTxZlLsm7G5R
sOjWOarLvcpeYgDuYfwOoM9axRXI4dBiXeRlfaYfr0D6bLeagnEwUDuWFgZoEIq+q8442Udzt2wD
HDEYlY8C0AOLO2YGD2qR++qmZrGJJfC7f96KS3P1l51o6RZ6eDZ9KkNX05wfD+YwY9RhC/11/Jy1
zBBmD6H11Ixw09MAKDamBzob2BbT4uhB+vptWHi4Rnjkh6wguLcz5wz2nvJqxBzlKlKqwEupwaqc
Yys+VDKDM5CZz8uWrlIOqzIG41zq3NhCylOIRffgVi+BkrSzZo42pHpAhEObytJxlVr+O+TYel+a
3g3jXTBqKu764LsZjmRAAxCu91VEVwn9csQtt245wrCXvMbL4H2eE35fD8DsiPJqEaHEw5X1PEYf
FkVkMrP0l1fpN1oI9yMwBBh7VfeEZIjo2horHa8CyEdJelQ+B8a7FcAfW5agGdhvHTyjVVUTrXKS
Yjhn4XqpJ/RKsfrKrRaZnwnRCG/yJ8s9/D/v6N9MP4VDX+5/Hn9e0Bh7/cm4bnnCx+zTWAQRDJtG
Hh1Gg9X//wURzD8c9p6nsxWkQYtPUFEBAWzD//5PR/yBOAFjT5dczbQZdf41+rScPzwsPxy6lcKT
BrbP/5vRp/tzg9H20CxjvmfQRfZUPvjr5NOUYY5qngy30uyKHQpihb/C89mGb4nVqxM3ayQJkmM0
ZeDwIa71Z2R2qj6E3mobWwzJ0utlF8putld6Sq/XA7g/VEl5L8bKe8Qw7bNd6v55+V0eThc/mXap
Lg5eNLdfmnhCC78qsuPo4MtRtiQSiFlNnztH2we+MSO+SkTLRJPfDhAEV36vwNZ+2tyQngDLwXNt
MybYbV0XlWk/cIpjv9mH14q9dehFh7h/iHf9ZWlnyabTdk1uwo/WMd5MgvjOzfXu2PQmjcTRdDiR
zL6X1/EM4QUSgDw74DgP6POQJJTW0ReAfPI4Hna4xz2aFlPSufwqBtM7Gm5xClD6xYvtYvi3BKFo
Lwsd2PWsb+GsxC/dUbfIAptMYq/woBUgYzT8cGH7tC2Nh4quaG09CBHmuxKbnHWiB99/WJa3H8H2
Rw0JR00D/hWD1d2maSt0mBjSsdy/VSLIppZtMWixQrbOFJ9pot+AmuD0HW0dFHlQXP/rATHutSz8
11LQq7d603kUIClrGGiYf4nY+Wx6nBKiM6Ar5i0qDrn+NPbYysFBbY6DaXiYv3F7+tgWew0P4z1d
tuki6Q3vcwdytF1O0wXPtOh6qmv/iOnKOZnFuCd3usDOa+7wQKnvKoHeQs6CkQDq3VUpR2ftAym6
gq/gHCT65CGsNlMPips+6YftVDbzbsjT8r2VDOK00QbmhLzANXBZT30Td663EiRP6zGrzwFyXyfd
0Jr7wS/JsPzUXjuDE5PqOCfQUywM2hfmVtcxoXWkfJfTmCPlTZOyBsjKvA5VzMs/3yeEUn65UbSs
2P5UJI6KDzTJfj4snc4wMr8o5RrP2S/2nNbGWuKWBU2zbHqgRCzhkQ7JzYzSoJO0INAdfArdMAJv
hgfPYbRnqH+58US7mcZyVXVH0dvy41uoDs0mL6fsernAIGiSbTKh+DSb1q1RkbV7dn6hbAlokNr+
mv69uwWl81mSA1+jg7XqokicmJGCmqvb+dZtAuyj8qo7LM929YjSO0vjTwbpfm/m8OJ82P5mFDX4
PunxARCBuYuy+tEG5nE1yQbs9nKpsyxMN7qISVJQqcQIiwMywvM3MvXwQYfYKOmkEZuM8CFyswl6
bOKvhelDX4nn7L1mmurDVntOjddyrrOzCzH0VOgjQy5azlNYXHKs+jYSmy6oI1lxQfr0nsE8lRAW
9ENp6Q8mjXlXwKPz5+C8PGhdcG3EAyuB0JPb3dMACKAVLjsohVCxtc3CObcIkJ1nyo3jmKG/T0PM
BPhRtW5+wdkE3CcokhFtAtBh3AfTGZmuCZRYW2+8qYuhvni+R4SgO5PPOKcgmeKv8dmrEd4ACdeD
kffLOnzAY+Ps4rC4KhEiOeeimHdpdy85MPZzGQ+busGvusWEHMlfCZK8CPVtTH126kZHHrqAuWqh
oazxmwUrfu5x2LgdOqxXpHVQcwLEo/9SZ+mzjrj1FFrrUsthRwDqo7MfNsc4s4vn1PWuQ1NCFjfL
l48bHdqpvvXlPJ4t6DRrMzHFcXmYm1DCslT2Hzq5uzfVn7qa7ZhmUXxC68t8wjBnar+NyPMOV32T
g3yWQbPFryM8+y7wuzZE/nY146x19DAVJclNYbCWiYurtZ+6u6YC9Nu/l+iqnHoIBwdybpghs3fb
SCTvuDr5laj76rB8W6QtVFWyxKsgAOtWZLXP9HTgpIiwFrleFoivYw+E1U314mSzdsIKAgoRorX7
0kcAhAZajeZh0NwURS/WwoAtTT6IByfNzo1Qu5RUOHSxq3STkkVVJ9iBL/e+8NC9I82vqc2KEMOc
0oi3Du/odqJU71pTPzXqQWPiABMCF8FRGJckGQPQJhoGcElJZz6qQ5Cn4hL03jZtIcCwuHC+cN3r
vjBwalIeWGWHtraJpDydOtg1HvByMJRkp52xh2KYPObSuwmSBl6pOY23Hydm2QL+phbzH30LR4ws
vme/QXMpow32I9Wlqwtvb6Bg0U+jdfBN/eE3y07/27KTmNXitOuBH9Ep8X/p9rVTUSF4qE+bgiiI
KAtbNkVCBKgpPhAAqeaNsDQddhrCAlAmfTT4YmyAkNqDrOMMs0DkMSl2kS/9k+37wQ6CUJ4AQHSt
XQJh/mR3wSEJ52BX59QYWCOtbKerqZLNxzTLGCWpI0pDQWeH/ZV9ZdWM4JIssOF++NyJCFbxiGDC
i1vM7lHqc3m0/eY5cYtrLvFJqpufTu1DFfiXSfTG1sjTHq3jzrwdHQMQ8uB1p9m3jkCr8XxnsTYi
xuUC8aYt3IfmBvHDFI2dEW1khfkOkrLclalmHCaH7gLqVcbeD9NsK51qPpR8as4wwl5D2Ft2o+6c
+EF8Uwo3vRvs6o4UorlfHuoRbnHqP1eghneDGK0HEsPiWgOziwXjVTeH9hNg5+HYOFLRB5luzFI8
Jo7nw17VR+2ktY52splBrYUtlEcoLnC7zq7u8V6EON2mzAwtRrPSoUNjp8kh09trjCL2ujObj1FR
408TA7AGiDdiaMBXOY4h/7yG3J/bf0Qu0l9b2obnAiO0AQH+ctS6dUAxlYkNAHDZrRokKa+WqOWL
u3Iy40/Yq1qHbsb2JIy0+q51URmcPFCnphsOCBLVAu8bNiHK+biT4LWyWn5mJxYlpLr2VjokZxcB
WhoESDhZJXsXZE+CdqThvUm9djdE135b2YyhPCPr9pmGF8w0ZNlJsSIAVgu0FLvwYWjB/yKMt0OS
AI+1AleAqJuOg5v8+IBiTnHVdiU4F/SzD3oMKBv/rM9W0bFgloOM9fuO7eW3WsXCVj2o3goqIsnN
RF6qqzMqRi3oY5+7cjZ2CEAPDxw6uLy3+B560VGkbbKb4hofvkhT55R/50zmCMsLOL10mu7seMFx
TnJE67sIveY5E/u6bg+oz2Y36O3Ut808beeEkUtvzthdFfCKQF62d3qeu7u2hYL4z3db/twPXO42
SZVOXWUZrklL/ue7DUPXn1uwYWgD4R+XUpAj8otSQG4+9BN+Lh0EeXikOCxaovNuwDB9zzTfOAEA
gE3iyX7tlyFC/EGAf0YFXQUO1VEHVUZZJMv23Or52nFre+NEnMtG+ZqJUPsciuksJDmrZLk/TfQp
N0Unf6MQZ/762UgThUvr0nF0x3boZf/82QRZa+ELZGVKa3AOtm9ZvLNIKT3PZnHVlLVA4YAfAomy
EG5HFMdPZ06VSTt5YqqOiHn7R6mF2hGyuZ55jC/VT5pi1o9BcgAeZT/oZghBLuu3Hb5Xtcp5lsQn
0Tr+BgO0eFt0VX0JET6iQd3zQq5exQeWxb4ZXdSh0P9OLgW+onBZiAZM/pkxm4iMDijePQ/AA094
mnbnJdiNUD8EXbK18M3uzU918Ild8mU0sD7l5B92/7w6lBn8T/WRx2BTOAzGdZaGBbz45ysYtv7U
0ZPCP7lAP40ANJ7z2abyHfNwPHtoSeysIHgPLWwxpxlTaIKBdUBNKt/lzGjjuijXfepiWqqb3TVL
pEaZoeOGPVnsf8gbHtShdNCeRnLGIzaXzkublusiltE5crtpbc/mdgiKCdYvoIxxign4lJKg5sPg
jNU1J0xiOweQlTmshxE149wdzjLPMTNjbVBXDeltl9ZflQVVz5ABLJD/SPnTnuSE/d7ybZTG8jdX
TqqC5MfK0jIATruGwZhLSGQafzmI0dRnGI4Z4Ud6MDgzLTJ1zSZyQJJvx6++zdE9n9r8jqbGp7E0
7sK43C1lno0UEHYa460BpQy9kXvTMqwHOmF7u0oGTFmc8bq157cpdXUwM7hC1XVFyhJAnP3NAvj1
MCCFMIgMzIMcDiTx6xaypMgTu9fn1Vx32OLmrXO9PFh/fbV8a+ZDCwynwE2Kecit3/vDbil9ZIDe
Pg3faUs+TFqkp492aSPJXiBGAUuhOISxlrJTovIw6/kNyt/DcSkSPioFwFIDnYmPIB2ivXffZ4jD
g4RHkHmJ3AUgRWRjSeXGxnS2NX1hLigaEj5KzY0wn3JgeYb3LGHQPIUp6SBAvmfDT7P1b67V3zYL
KZflEnKINeACVPvqx4ZuNKPpWg1ZuzaSWTsHYTreERafrLKcgMkb2nbehnE470oUSZ7ZcHvcyfs7
O0/vaxuDgrXMjmYfbeu2mx9KDU5tZlTpqpL1yxJSlqrK60sXgHq97jCZukvJuljv3T5I8l0PhvzU
xG10jbzOBhp7si8cGCFgqQrGE21qPcggGs8QCx8KlbOSovZFGz+3XbBx2nJ+RkwTxmn4sBRW6P2j
VVYalrkfykxsgdV2vzt8/n76CN1WrRdbt8FSoHT68yXLCzfXnCIHbJKY70sVb3PCsOvDfBuUurUf
SFevSFbj21gkN0t6OCFteGWgJwzDv83zj9ob2Td3z3/5yDyWcjyBdL3DBiAFGQcQZqaJTcbzuJT9
VrpivWKLmTuVdddDCLlvXYYEHxeMXW2svMip74w0sjaxZz2LQoxnA47DTokd5mkV7SMTWY+yKtp7
u41MxrdueCpqPLGyKZ7PTmATpDQqAxTNV5NbTdsu1KlTtPmesMeoffLu+kaS7mY1yjpSlYJOKW1q
lArOK3CrpzYJEcRLz6SuM9Aqs8Xnwxf3/gwoTOW2ULlQGB0e5rEcVh9vvbDqYTXgnZtaJtJaS909
IjG3CsbvQRx6n2aUnFcfWYwWDEpREjW+abDCa3pv2xKqRR+72W2DvsqabKVEYib79GexnzbmHp1v
/wjwxT86cetsofHLPUrt+iaOkAgRTHMgo9/KLDGe67S8ONT15mG2IqoGVfFNaYpyTTzfR2M03uNj
undQxzovD1XGZG6pJNVrLS+BZke+yey62qPLeend8qsNc2ZDH9S5aL0BzgnFIbHTsbHeBb2jn3W8
F7CuIetOwJC4Li5qrqXl/pUO9Wm0MFiAnLnOBkH3SOV0XQg6MBcZ6pczPRoQ8VhCkaRVchi3U92n
nLQyvEHRqkBd+9PSkSQ7NDbD0hwNQT3jC+PpYLdm/QQWc00xSb9UFd9pl8gr2SFu1tZVcbbRP0AB
E6wjiKohWgdxtgsT3/4q5uENRUZ6I333OZQTiDd9kre4rdjbBAj87qM5iWzEYzZEA77e2tzTK3Ar
tDEpeZzo5CeIScESg84+mNN+STFNCHyb1Ks+WaVzsxSBeR2Ph0gb7j720QAEMIqH+hQgcoedkeNs
jbmGNh8NDkm5MV9/tCaWRRSMcQTzHgVUzJeGr2luuNtJQxW4dnrj2QjiZDdTdaZ0cJiuU1w6Nu0e
DRg8Fu5VvZU5uDgjhiMZsts2PH84U3+gtJcgyWM4Kew1kMNMQevnvoS+LdQOMCbxqaMYuix5osV3
iSg73qvlo90hWiyGVc26POgQHY54uBS/OcpNFYR+OsppEGP67jIZcFVd/UtcN2WHxCQi+Ws7Ey3Z
S1FsnUmPt0skgUj857fLRXUkVX5K5CXBP2HX4mwRNnr1XaeEoKB+xkHHlyNAEOZvSYSFUDZdd4Bi
S68sod0HXQVFaYZzopEItepbex7iVdpW2pppV5Wn0Vn4YDpxNtadAEWIcT5mSW3cTFV4XY51e+/2
sOfLpD0ZjuGs6wY8raxTPd/6E7KXGuAwmsIMvyM3THe6UxfgKzrxG6gBk5u/XzcPhLZHAs7MxrTV
739AHrmhPeaW1zvrOGrGjaEZzjmqNH2DOxYKB7ZV4biz7dyBtpVtyRc7T6x9ljT+xab0arAzOJWo
OLDru5Qda6CxXMNwBqeF/B0UcmDBY2sdeuRSPrJ66fnfnJ66EFvzXH8QJuwVxj3iISgiZ1dOdG5m
/Bp0WXiA47IT+hXydgippEEnXlW182Wk13soItxnpzDAKRCA0rr3gc4hA4Mxa+tY14FRWh93XgT0
0bXZv11uvPrObAB9yfkwhn1ya2kwi8h17uPeM+Dw8iBK52uc98U2dswB78RJf1n2lhEOt7TH3PNY
9PbuI9EnRq6Xj79ckeUhdPubLKJ16jLyRKwwmb90aGxbfXkUNjqFyxUW6jJrhR1cD7ULZqD6DBal
ubPLtN4VWQryMmjahzn5khThLRdbv18eMgujVcyGLYRGKo4YzgG9q6Ob1JvuYFvI4+h2nMRTU2EE
H9MMKlGx5Wwz37qyjLdwR1CDK5hwmJk+XSe5RQfMKh48Ny0fDBMYJo4iUFzVz0STRtcEfYQE1G+7
IAth2KfxSiviT/jC1tBjCX3XehlrMFwAY+PDK7wVzmAvVJkqxNFi0hOGRBV1c7gWoei2XYbPR+vW
ICDq6mYJgPZcXrO4LksiisZ2d2MU3kX35v7RAYadQDQ/DB16jQjHabdLSvSRVtAgmG8qB/7wYFjR
bdcb6IXNxc2AKDRss/muVsshHJL+hkH2eBtl9rDBparduAgKrsPQAGcfhX8+JDTuq2qOwIJS/Vlx
MmLmlDV3VUFjHFjp1bJ+UKokcbVcxJ3UuTS74Ssi4PhiZN49/X9AkW1xqnVXPuFjILeB11v0KI0O
b4vAXVW2DlG64ODWxKdlXNCi17AqBg5wSjebJpuqc//6avlZ6/TaNozE88cvG0PJyOaI14BMDCRC
IFPcdgdtGrk/eDvdp9b7UIX5o+7X6XXRx+9p6Pn7GVhLlbFrS/vN9bXwqq+j4AbdrMZYD03cX1u0
k7ZoH8VKxyZjUuS13Muu3yLBV6yDIUrWpU/PsTbt8GEynpG0uBqqT3DonPNy62I3eIjjEMtfdVoi
nJICPBIYXDpl6xxoZr2BMh2pF0N3a/VZd53R2OE1VavZS8PXsoS+GIPUv+1yKIcO+u50rygQFY81
6vLHJv1/hJ3XctxItkW/CBEwCfda3huySEp6QZCUBO8T9uvvAqiZntsT0fNSXQRLbLIKSJw8Z++1
1TW0MONOMNJtnrayPWs3RF2OK/w27aUCwnHx/OHgWp044Nvl0HRciMTcZI2MjtLqTGJ+MkoufOKd
Wes32ffp3vbRhBVmjdohttNHVxbDXq3MaJnDkt5/1VV1EQyUHjVT2JY2Zqul/TqpTfMBMWSVeNSQ
DabVlWL69T3Q3WZl2+0d3Cnlqd2mFCguEOdYjQ6x5mDfm0Z387PMQfymZ1zKdRlQWEpLAvxwIkyH
ECnxz1cMUUZ17NesiDbBymnivzi+cp8Ckaf5g+82fx70Qh8PjYS7NY2i5t+V6QO4k25aA6q7F5Qh
vOp6E1vxtQda8HN6krOR2AUpSVSLiDE/4xuP2PKcWE+weJLpb36n9+/dM4HYUss6iOWAH+6Vmyl3
WSBT5d9UoYowPuzGI1ln5cZXMHtyCdENxObFqlnpp1ix9tFoqydfqTlVGS0Tn22CeKUiG23CC2On
JoGSLM0DzBRrP/1qXgo8PK6rgLbbvx4Ckx2RpRTVZj7Wxto2SPOT0Rs1GStev2biMHyDSgW31K+j
a6WV1rNu9fu2tIvLYPVI6KyGDsn3zmDH3CZhfBh8szy47M63QCK9mwmhMfxO3Y3ZtRyb169nFrLF
IU6Zn4/emiYaqbGVrPcyw7ExV83zQ2OzdZxipZM6289jFmRFCK3ninlucc+DEHMEId9phnUzoUAP
Rh48u8FYbUdjICihzYq9HB2bhi2fSmLZZMJYAM105EgXkScHMQJH6nDPXYkXUhj+EIemWsU96mAf
aJxe5Flx6ShseKqCbvjInLpwveP8LB88Fd3QtPPouo67Nk6/y2R3dFmfjvVkGqltc7jkTQAvrxeg
y1o2o/RKNrZpBysRanTnvJrkM4eyBC5VBrZ1cO0X8in9U0PpuPTp9K7rpsANXVXFvqoHPBshuc9I
makEprM/NbpnaXciPpOCaBxkpm3lWIl7D1Z54fhVuA8ZThxE3j1Kar6rzozh+PU+ug2QyygYNGzV
rVinjaPdCi0nTrhzgh0ombsvYJqYpXm2Pf+B2cO7zw8p5+zg1+1Jnw61LYNevHEtVMduHURd9/Q1
HzWbnh+jR/ZZn27UHaALYGzk4UFCvdqlgBmLiMDcpBoE+ib/oKHQwaZRcWCk5pAEBCRY8fJr+FWh
L1xhamq9TSpU9yCnIbTmO8WGsCZ0Xl+bGd88KYo/dWOcozlK/aVoyt/BO0W5skMDCN268TWPmy9t
bsDcz10s8oMlDVDLassSQ5Rg6IQZtC6CHPJhwjzHbrWzs4AMxMKl5UCuxBF1FgkHpAa33Ycyouif
H2zVeCRVJPZFAOdoHrQIbeQTFqp5om8ZuqH/PZSdzW0RmDoTVWsXuXF2NwhIVTTJ1joNrGM6Iv3L
u1D9Hx0bw/h7y8akNadNrS1BeY8C5G8lKpgq/BaSWKogrbcgDfKLqbHxhbSNLnXqdiqiXRsiYLA6
AJSvRHsvpwYjswt/qWYI7GCPhGsiB+Q9j9NwHdvfxsbk6m5Etu1xaWy4boZz7V7mu3wblMWtCDNE
H5G19Zm9LbS4zC96mP0qS3DwMUY8xK7tn6nwLCVSBz9ZiZJmL9NEbim6AGQXD8geoLWESKxWX/s0
I+ox7007QrDu3UWSCkncmwMUrEy3JOSKQ2Xv2souduQDyBViv09ZWwKFyyTqAOS1FuXkSDdAne9i
ctCNJN2hJaj2mmypwhibUHv5xTWTIr2Le2j/KcC6tMu/FQUhiYQYGKuvuRFSTmtJ+897Unzrd92V
6afKfU7xAjik4Kix177AmEg2hiCJM2V0QjO2re9QP3XYLPq6Zmp46l3npGYO3tgiO+N2C59thLrr
JFoFk3hhYHEgDoAJ4Dxxmvs+mZre7RJWPJjkHandx9mNU2S0r1LhbP6qHls3pTGgDeY5FS3a9qQb
2H4r6wY68tmvsUj7sgjOvkucR8s8DFG4SmIa11/OTnujabW5tlPZsdEPwykQwd3lTpsdetuiIht7
daWmun6bH6DGLFJEZ5e/DgU6QZ5Oa8Q7KQPj62VO1LcbUUJPj6gyVknd/iLAqsdCRMZg0Gc9vq92
vOAiwQgTBAQy0ltsZHascsN7mOZY7xTTbfgRw0oJx/BZY7C7DJuk2aMknTcbgTmM+0BjXCdRozyk
zM17eJ5vHXMJDGdC+7MwUASC0MXs05WY1uRUcdAtbgFTDgQSJMzzwRuKhV6PYqpAxbqsYihzET1H
Reu2ujLFJkRGvnKMjs3cpP6supjeTGjf+mLixKtZtCP6r9x5eYhpqe/P6sDOaLLaa5k0Dt7UWgnb
qN3UdsodpLd/Z76J0xcXz3q+5Xi5Ve9aAX80scLjKH4Ek+bMG/T0Nsjh3fGwj3ZB0GznxtX8YAy0
RlGD3DSzu6sYUfaN9PiV6WdtszBhJ5P2ClyAtM63XE6Twbl/4fYZfnATWKBPGr47dndWMkWD7TAS
dT/93+b/7/ygq/yxY+5vv5b8DhryntKbdK5GXIqwSMn0tcTFS8hPUUDOfreSAJuwD1bQbxX/YOu+
uJLMR+HyUkqrPtOAjxAbAiw5GrpCo8Tuv9l688vkXy/1yW/RTBQVJRnwVGSg0eImG9ZFXR58vS9O
tev5ezxZcD0thShhPXmZ/qLWs9tnz/XfVT8OP6qoPStEUx94Zz+6wLE2hd/FJ9KIcOSaQCtmyaE6
QhgqEy4lsyP0UvTROU2N8ZQlgY6vVQ8OgwVTYS1BaB4yW/hnI3WYcX3NWE1JQNxUldnIMA6y0fjg
RPDGPtxhUA+UdyjSR2+lJhGQZrAZYP+uNbUaDvWUzZ2HOXSpqm32KOltkus6okOhW6MglCReBp0x
YiQlkUgTqrckY60oF2pbDMfC/Ai5YNB+FBsi5ss1XMv0UWFXOBmjt8mKrHuN3LZfq+MTscek8/z7
/jw/s1t3HwkEzQh+vmmow9YiMpzTjFBOK7L5Msj+qOVrUhyC7PjPUwXz7xJFUzcdW5g2PSg+SVSw
/7+LQsOt1kE4o46uBeVXY7kLA0fcpw8qvrHD8juWW1LEVVU5CCuhdMQdtI4kdYXTB91Gs8vkCts4
udIiT65xLJK1l3Yegiq+nI9pBWCtuYBkOi5W88fmICKhXq+YQfzG1gJSqw7ic2AGwyrqQw3ELRxJ
H+vUYh64edJkwZ7vI10IiU6OOtZhF05wlffJ5qt0Seu0WHYGlVtas1jA7yNMpDPJflD8XVNpOSlW
E3B02qmVRZ5+rVf//HYa/x95YrmuYWjapMzCBeMY/+V/8VtjnAQrAtaujmnAbJjLWRiMLT/dJqg7
b5NZpZVhubUg/iKe+5e81hXdxpOuvFc6oamRbElgbjz/oLDbPKtlkp0IzqzPHuzgS1ynF2Q+BwaL
xgkTPQ3O1oV3kW3CaV/tuPLk9I2zL3sg7//8B+p/VwC5zOR0ShqVxpsjNGua6P1H103lljsoDVKL
uMTHZk0KyKquMiYsDOFy10EI1/n2ZujtYR9iuXz20ooAhClcyxzoB6YWCgmtZfTSZ/U6dIxjjzvy
EOJ/m63G96amdm+99upqHVC13ND/h9rzb84IPqOJY8VtH4wCE/z/siz6knTWrijaVY1+8EgMXbsj
7VjfEUT6CSb7Af/HPc9tkvRVRIAHtb4176Ot75zCwigRE6qQ9OrBUMrgVajwUIVCVdy6eb3FD0JQ
rBMpS3DmIcBeu3uCkdo9sYcDdNQ6t/mraHDSfYvlTxrBa9R5xrkcc4Lnp2cm/HNoQEynWSfLUzdi
gcECTnL0n/Kr1lAWzOCCvhNkmUNqYqgV2RIsZFilR9dpmFgH+RNs6mNOmuqtbvp30wm7dUdD6Gw4
qFR8miNtVbrbPmEhq3OAz5NwpJcWZXerHb+WpsGxcBvLd3fUUSnJH606eKTZ1crFz8VnBlz+6MK7
Jw5oSMe9E4eHrtXjKxHBr/OPM42EeQLmXN918/3Q6uVNRUL2+s8n5XzS/WcLfVL0W+Qc4rRnU2r+
3XVmu7I0Y9R9y2mr7tjtwdV+EraKY7hsW2Lo1dpfU/DUSE9ZvfqUaX4fKn80sMIEId2G/s2w+l+E
3gy3VjeLg3Bw+hlqhF7ea55TLctOqplBcu2GPeE1+HRVYW79QhHPaSyvHUqWfTDV9HpbrL9uU12D
jqdqoPR+Tc+KQf0SEc5KQl0SfNwNEA9pl32fBV+oTfOTJsRbS6t0aVQEhrdVj+Zjeqir3NnCQ/iJ
pBYcsS6PGiArKvxMRjBAO9CjSTZekrEfL6FhbOdN1hiWT5UjnaU2OvQyoWA353iSypm4qDZWg9Tx
nz+L/7qhsAKy63FZGvBD4riYFpD/WCBiYMrsBWpOYVEgxptaZ6zeUDnUvW8HxRXPabapM6O4dmbB
ch9VL12keqjc0y5gG+aiFMWCbvRuQQCeSgkNiAU0cocMLPTbQzfViYVZ9avYENHGZWq3nswbO5Vh
0LfQVnfUKOM6YmaxrRMTwaUNG2icHrQCpS8TSWyARlEeUzlFS0zdUBx6dOPFc1W4/bfcsw4wmN2l
aSv/ls9KDYmfhVbQx8q4UgQBL0n3rMUBL5v2sWVI7fbP76Sm/X3CQXSnxmKlIrnUXVubYUT/8VaW
gkjzuIkg+fZDdxw7GM6abiMAJN4ojYrXVqFhKYVxsBWAV19jvKhT7WXr9/ll3m8yIQDFBMWbyITu
/iUEiNzz1xzDhKcyb9FJvLZPUV4srMZ7KhDw7r4mgYRmbT10VidLy5lvJwIItx8AcMqg9vZMAbhv
h+oU6YCya7Q8dacP3BXUxBy2f80lOqTha49wLFPib5kVnAap3ss0KZ1tYowP4r1JvJ8EFHXXP0JC
jTaOUbEHUbuOkJO4X8y6ublNpTKiXmdozTc4RaK9bUGoZHlTT7Hb5VvXCLmXCO/x1W5R4haiKTb6
QvfjXSdtpiwgvpdfBQP+OxJspslJLyNn0bSDsQ2nL2G8mX8u2cqSP7NpyD/iT+bS5mxJpi9jzbjS
fbJI5LHqF+7Zq7lsrjVf7k3oqF+1Ofu1Fa5jBSph6wwHgi9vji/UPeG+sKinBakFurqaFaua3bBx
ottL10pjF0/84CZozXMwZq/zprIhDGszn5NfzhnNakHU001xwQ3i6EO9siVaA9JL8kbKnDzM9pjI
ePtfp6Wt/1eVg+TNUh3H1DkvKRr/pj7S08HqYnipQHcnX0uLZYlppD8cCQ5YaHWToBEn6TGwol2K
f+Gil4G/lNNJ2SbuS2RgXpYhyybWZ9UJqSxLDA1BZym7eZAcQY5ffinI+fS+a46Pc59/nEr3ozCz
6C5E6k/m7eLRN7Ldenkc72sTBn/vyR3pNOGma/LPjNXp6mXxpwEh94LMfOcoQXQ3q/YyhmrwYacg
c7omPuhx87C5M+Bs8MNnuSLCiOnz2AZ3PW8wGQd68YZqkgBCIsD3ZjWJ3mkmyAXRfgHEPt8+wm8+
Impwb2IilvlOU13y9j22VfOFUVZ3QzzwaGz/rrV58VKIUgd7lclD4tkeTZ1igRnb/PKZmA5CwY7e
wZq98Mvc1qGJhN+7Qq/Cli4F/P9ES1hcuUYRfbC2k19SnGCcO08i8d+4FRfPVD03v2yojcMcNfKk
e847J1w7ZbWEEK6tK0Nmj9TUlGNZjFjNGSER1OWRTznJ4RSBrNa1maJYXjWFIQTOIdN18CtuA39/
SMS4algSyHMCj04U2iqeBEC9rQSIWZloEhSjIZHWixt6X21dKEG5dWKkVUZr66vG9c2HbkBkCUM3
/+FZzvOoW/VvI7/SYtCGyv7A/i+XJJXTgmxDHPiOXu/yHFO8O+/JBt25uYGGjy3Jbm7pGm+ZoNQv
Krw5nV5hIioCgPzTLHFXxjbUbamtSyU1MNbY6rUnWnWh4UIpJ3lBEab9yQQGjyftsxw58RcByeRz
T0zlUzjlLP27UTYHYM4H5E708Qv7omU2WA5DrQ9zsTh/yZsMxCRh7j295fOhTnorWyrhgdCR8jkL
a0iazFZt9jirgiCao13b5TLSAGCKftB2LPHe5E2TT1XkdGRqOL/cSRc6i0Pnh9Rx3xm2HDudZXhW
H8UJF1Bus8fOtPhsh5K/2uZdoCSloz/9KlYhWDdlYKOUT73LXw+xEjzQkdYrz2FgmBYe7gSEJs7J
xb78ZyReeUydZ0VKFjksS6Ib1iKpLZSkDFqyuOKdl130ZA8uOOiueAsVS1/j4HGuiNauSuAbl2ga
UDnElgxe23kbvw7NlW6V4k2BVh5mtnEVeY5Tg9THsymrditEEdEdM5UPKnpW1Hn7F+nV64ih7D6r
6cHCJ8vcy7xTDGpwyTXEXDy3rrPwqU+Nmyu9I/Y2vFClGzwHCmRvo8nJMIjDZ4875xtpAfSprfOf
JqVa+dfZr4ILks2HnQNoLSPlRNhaibHcTG8im/LTMosOQRf39xov8BV5IUOwUTwrNG5emZVfZ3dU
mRLlCHrcwPiHhcQRnnUxbe5GEt/z3Yj8Fpp1kb+makHfPS6/R2UTrPJSqZkWM8MLgrD4IxlL4gFY
PG3uU9SP69nrEJJrqcSR8ezRQmYUEJAYNOxHx2w+EQP+pFtjf0PeBFS/sJUjjZqUO3ykbJMeQwYW
t/gpLkr/OLjyUU56q/nMmtXISQ+AO8+bZMdeO75r3xHNVH8kcSRHoEPm5j1XBHJE9jY/i0djb8K9
W7ADGTZ0j+QxbaPe24ApQr7ud+0FG3ewcDIcP3TNflRGRFyWEBM/AX6cKTvIY3yzq233kI0uJhKt
1E448YCmeuVzZPs+fMsadFESx8dhGhQOCbL9sLXk1qqV8Cid9HtONtqhbIC1dYbEOabLT6Ny63UC
ZHbz1dNFGcGs70w3vjsNDmRh/DZHyJaUhkW9Id+5eyiQ1Zbo15SFQQ2yElXs/6TxUe5k6oz0DRJE
BBNTpYl8bVkLIrZUfFQbu9JoYdodKTIqHaG5Uo25dESnFWujSn90Ysq1GZvoTF3RXHsJF6iw04M9
1vZjAmP1g+Nt3L4p1vOAI7OibtOCbSdMrzTe0L1m5HU42skjLiBWzUmCSqCXr7xoTYJFqsJ880m8
ZHmMYe0DrICFnva6g5nAv0QUJzulQ2OEbrhahxWuJScyfokYvJ2VsXD5uUovetJuWn3p7+ZOCSV3
wa1bebEcgEd2mSI8M5LooKAS1A2TzA6cmQX85ONXd78chs8JufF97vZ2fERHOoHouMDrXVR/DKGQ
OHur1smt7du3PtK5cnL/NmZtdIdcdGRJYErVIIs/kITmH/wuffvq2TCPQ+PeNMvZWJjkB5pwZ134
0Ajj9HOkDlU9FyeEcJ+/1F0K0eONd83qsSNd3JGXSnepuBLCYPnfh2r6UEpd+3NmM925zItPbAxg
k4RYzktMF2i/M68e8Sejnf+iGhYJLmraya+e2ohH5P42lZG4oWlyo4RaspYdwRBOMQQnBLF5vEnJ
G5uWVmKSI09cu45BM+K9TYm9KXCMmPjTR2ZJ5+iQeJuOxUnNdfLg+vCTKl/Z1Pp40ei57jyaZjZ2
iL02Eciiyl4Lyby6cLZORkem9anPXZXxt1n/buI0Ited0FYCN2OX3KzcUpkiOJJ47Xj8Nar8xqPY
oupDtS5VfUHbmpTNuiEYDD1oEgfYBPvsVLoJVG7N1kBmecUi7qpwMxg0sAlOTxl3ksXdlXDje8L8
VmD2MLHR/A/NM6PTLQC5aAc7ikYRYUcrp/P9balZ3VLz82NUVxeyEzoE1creg6RtCO91bEvwYC0/
QiGdC9YGBTpBhmELLCd+T9L8mnXpL6Vp2A+/+5Z/y0J9qzX9zkX2oxTiSpe1VMp3K1XOatH9Kgjt
jPz4ptn+0bW3iEX2Db5e1+uOjRU8hDOQ2j3Kj5FsGRD+FFq6TB5pNi69DIbS0BXEW5dM6jR4GLXB
KJ2G8QSkG0qEubzf1hZdw0nxoSR6mLJVk2DcAppqg9Ay721uB92l1xCQ2hWaL+K1Fr3102MHiRWV
IDx9Ego4gClsPU82SsucUE2GzWCHbHzJtRO1eUi9yl/ZZKYvHWEARhQBMwQkaEBSCMH017rUoq0w
8p99TVqCSyRsOZrtU5KMd20sz4UVnNhBfifqkqG/v40swJASu1rASTPGcmT1bW4BXl6lV1/7Nr/2
6BLQ6uzd1l0lEnAVvj8GLM2JoLSHIeO9r2oHK7a/DwY8W4qPk+eZy2rowP1QuKHxdX+hD12yVoEw
b7g3RQYuz2riUMvkh1CV6dNUwGjWMYNC3jFv1Fdjs6wCLCtlKXZtl731/JmD4p5stZzwNk8uNq2F
2bH3LtrgtdTyciNEvBubrl4aA+GvEJz4WNAIqUnT0YArUKoNdxTib5EhL2XkOw8zSN+rLIlXgxRM
3fHKQSRJ3xm43tmTrsXgLaNE39WSqJc8W3WTs9DCaFgZI9lJFnsJJ4E0krirIhXxqbgZoni2PZQH
DbeTMXAfIm+rxb43GVY74gLItjynEvi3kSTViitlynHNtlIXwb4bCJ9MRu3dwU4qRVeuAt0DjsqG
Z4ldneW2c3+3jcXMvuHs67R7m+k/8Sy/Jc3BNZ90fGAL3aSMLtAqsZUtU6KPgClmCtqHZgGxAWFk
ce7aVF+07KgZdyDk09UiXmtw0Ha1L8lLUYZtrpDPMyMDXObnCWnI5LqfwuLC7ptLqXjFEn9vsuhT
10xC6LW6WETDMVbQ7LEo0LYJ8n5RUrP0TftS1D6EI936iCIVnZR6xNNAsI1lHHJQeimjktG7GBHU
XzstQJxZxdUWDZ//QAevkLQrPfnku/p3fLDxAtjM2Zso6YOCCb0GkuE1lzpBDYMLL9yoMVlIVg/O
yuuPnq1XB+H26sYNwmGtTYk5atu9IIEGUC8JIQmUrVZZC63w9r7f76VtZUuQBJJ8nuLVigYUJCZy
Qj+2JJ8DtjJmEcVw6no14O46ZYbV0SmgeTSdC1W6dOzgkg7rDMtmUanse8v4wy6jt7ZINxqjfzBV
0MGSPLpBcAvINSgeRhyinuifNf7c9dAQ0piHCpIc1NwQNfmDA4z8JqmhZfTbDNxvfg84VlToyeJq
5UKCWCViWKYWs9scR04m3N+wqnRC2QhHjjVaum5UPPPfcUvWR7DAwPMYUd8lZrhVR9beMWBcykTn
BEeOxJlhUzoJKBwqFqoI0Bjg/PajLpfekDxh484PTq41oHi8iDQ6t9/4ybNKryXQq+Agea1qJgML
uu0so3Q4tQFPCMouuCbLC5LDNTYUNDQG5N4yKF7yMV/naQbuMxuUhWt+6iLW12aIaTxNI+WgfZYV
HWlp2tHeA9G8bNjGLwzPGZaiVKe4QvOhqIRohWygdrmXrDLloGJvB8EUptsM22fudSkncGicRyN8
swb4IVSg2a61wmbblFq/wigUHKpHbCaPrNSzF0sZHlHAylJaOQEAFESGNNstN358ifFn7XbDOSFm
HYFeuUJcRh6kxgvb1FwJaO+cKhlZSiYQvcGtDqjYUJtIYtRxwDZLIzK3HluVJdQnFoWAzYJt6c6K
d52gGz2E20HelhoSpe1lpOvpbjzw/y+iVc8fkwoWf4y9GdnVEUBV0HFKFFyFKH9rHjgnSDG0igFB
O3xUS0eVNsmUrTgw3sQSGOWgkxQb3Yy2dHH0Trt2ep2qrBeEWFZrSk2b0Gyx8zVM/GkR5tjw1a0V
QEMKfYo1eJq71EKp4UGRdeq4ODOAR36jfhBOc0Tmli9pFf0mePxzdJXlIJpHV6onU0lxcEAbkMHL
kNhLJ+uf0lp/iCRk8RPB1gmhOwd6+oTjO8E86Z/pYBt7dmfDMuoS/V3HF+nokfLSWSzCqF8OuuNl
hxqT0dKy4MyOxJuFBC0TGAJhRY/9e90L/w21F72QoubOHI0bKy9/pPwyG880PmiBrit+/RWBCwUW
f6TgOlT/KDjhBfwIJL6BuH9uPDrjbdEXq2xoueD6b2wb81OZBbzz7oPowvBCVWGvhhQpXkG2FyhU
6FB62GDNKtgJEys8Zs5T27bRodJEREsk6DGV6dFFnx5iBuFQGLkqWB3ds1s4waEtg9P81TiQExaF
3b4JInunctr6bL9XKYUlOXGMqSAuI/jhPXVtFiD2O2vJyb1XwjA5YggYUobEjl2fM8/CR8JSj/Bd
BYuHcLQvtI924j80GCK0DnsF2O102QTWD2kmH9LtGOcU6ToJ7A2iMb3MP8co9heM4mKQo5MsXJE/
Rld3YQyru8Hvdl06JZKKZifcDAmjyV5IS81ww8ylPldB/Zj9aVh9IRJmir4xJknJOBZr5NHLwCvM
F7Z+2lnIgH2ZEVkvjRzKc+WkEJqn71bENzESa9KFZenmC3GcNrs9wzj4jtUvLaeCsq97Bx+U/KvC
YGTX2nARfbgM3yrovrK3zPdqmIg/6KdO7qgG9566Z0Hsu/mekS6TJenwJOLEoW+cEcc8HR+bG/3A
HlwSdnILRdSiDPpfDoqxY+cpkh6ZJZZmwjQhsZjDGOAzuCF6br+KLMB9oqbIo9f+kjVjfbPK+jX1
jfZNhkW2j920WwVj0b4JpypWDXeXfT59N63L56pT7JsspXjUtbmc/9GIfvKk29yz5n+E2rHZSAgC
q8GqAiS0XXBvx7S6kM6ywlEd3D2HQ/PxMXpX9JEW6L+PhEZ5dWQTn1zdI729cKDX10WKYDrQtEVg
+ON9frBk8rs1gv5gsXf6OqTrxDthQTx9vWA6HjK1cUYSOP46REpXDyoODrMNXUpvviNDNUikYBnS
x0TuLewg/PoDlrUhSNndkw1pq9mHjhBvZSV1eG4dJ0MZPmncWLw+Mts/JVgDX1WJfAaxvsCL742v
msJoc3qB0jfxUqbFmrxq5ZyWqrrzdCShbavWt6BVxqWi+/aP3DW3OJCa7ZCnKrsAdGgNaRTnsR7V
N5jXSGTSN9BHLcN1Qfy8m6hvdt03BAcBR/YtFZovCXI7nEHI8EdJRqLVSfaPSXYwM9CDThXLh1tb
xs1Xk23jqd2ZMxz7oDEcA9clQjDqDfp9lXWAlKI9dFc/z8eBVrEYRH1yzDotfbhSufKjazbpMRpx
r06XfRGO38eoetS5H9KEdjcwGl3YguPARe7H7/7QCqLcHInzOI/XcJiMS+J0LXaX1qdQrIiexNBn
KPRtItZI2hipPANhUDbYI92LYyb+Jmqi7mbnIcKnyqn2MQ3Xk8jwDEXpWP6sI7KkdUP5rUv7Uqr6
cJLqYBJtSadFJl5F7wZ8fKJJ99msrCmjTA9oJUCZtl3sWWGl0JZUmwJNgtPtu9y0T0nQ95tcc8hF
U3p90ViVfu2hcV58oykXprCzb31iO+u8HcxtLov8W6OVz6Ze/6iaZlfYjfYYVY34qHKID6Ke3lOZ
Yf+p7HQzfxe65UYwI6U9EWv3wCUy3GkD95lbfL/0nbB4NVUpcEIhI68H/HkeCrqt1dA1b8piA/DS
e2N3V9ryo6pLe1pCjWNILXkzYpSV8zeAhoCZ0cwX9mvmKvPHG7lagvzT1nlp4+rG97WPWOnahQJH
8F7RpD7Q0OnXWWXKH5nGkGt6Bc0wm+BmzTh3iiVQ9I7jJn71fJneh8GqEawmINZodKEXY+sHkynW
ff+eY3i6KYxRz+kI5a3WlFsdSw9dRv4qesu4ys0QpVXAnjIqdqRIPfQudYdLY/rJhsDrBm6qo2xT
k6Vqco8ZaatQKjgafwlfkteMXr6bzGTKEEbbLB6/zd/IIHQMg4HbB+clQYg8CGkqx/kBuqJfLzLH
mWrLtF0pgwwg6Jov3cQoyezsz8NMK1FCpFGLVovjg4EMen7JzDL563XzsUamR6XN0tcK8ymy6TFY
2N474bykV8DNdfUB6qYbqqRz5cyGXLXcAwnSf0oje2oztfxwxvyn4pjVZbAjkoA98mkFAFnLos3B
Wdueui0bPnman4dkvXMfmw4XESmr5OoM+MMyQ13OBw3DoK/MmLSN7GLtd6qFdqlAxjQ/reLAOAXi
h1kiQwuajrmFXd7spCtvjpx4HXr1u5wOja6J36mIjafB0YPj/Ir5tSgY423G3oJ4ZEcp1rlkW4o5
5oIRygH4U+mrXFOw/GpCPxTcUS8ko5G4qlXBj5ZPWqdY+WXk1htd0+6VtgqzjxQZQqKishKtrrCJ
csNvijte55daCqCuIpHfxobz3ArN6sxE2F4ZRs9u0qRbSK6U+y3jR8fckD57zIOY310XJ0iJ30jC
Pqr7yH8UPlOy+SXIqU+JHTKXAZa1Zi7IXDZt1etQVPVy+kGo97xXZEtHtbbFS5vVqJPDNtvIyM7e
ixOOdvmemEG48cCx72uiCF/aIDtb0/E+IxbKGMnOGBSjupm1igUEJSljE94VHELD0hayX8cwdYDq
5rzB00NDIzhmfHs1CtV4Cku73/nvnhq22Gs5aUgxzB/0pvOHNLAguObz/EVfA+zDovnDKbRyPyQW
gbxxFEIxzHM8BNPT+cGKanJHACWYvcVsxteS8/wgHeigf32Ji+//2Dqz5Ta5rWtfEVX0zamEUC9b
buLmhLKTvPTtollw9d8D2bvy/rv+EyKQLMWWBGvOOcYz9mbpZae8tgFGNMXEdc1gjpE6vUeKRzm8
UkSQlxE1LjmyxKLnXmWwxlAccKtC/6AWIIp9coHwLrVOqph3pgpyQ9sOqyfNk5OqVZSwpOM+Og1h
EgjNdh3jVISkuThGQmiP62ZMQxTGmkQ75GU6UuU8iS9lQ99sQPJrWt7XXFgqADo2TE7p+Cwbw5Jz
QUI9BzGByQCF+vPfh6y31setP6H9ffC6/z93r7vrBpNAtqv1JQkCJdQj5TP2zS4JKhFWJC7IlMDq
jOjlJoINhR2MgLJl03hMLjSrv6x76/H153uU9xtbT2LQDTxdiovw0e5pWuVJ+7oe+vsDeYrwselQ
x6/HFEM+YzxAhuyC9C/U9nGuaDwXsbFTkY4eW49OkBINr0VC83+Qw68+c5p3szc3noIKzPC817pD
TFyz8lH0bLqh5zL8HvgiBlvjVzsIQFXu9CVwER6s2Wq2SUNq8kwUNYJx/ZxnefgsR2GgJV/M5Ihv
n3Nz4JIOQbinlPG6pH1uGr15pvroaZdJRh7LbjKHTx4Qv6BudVq9YTk822I4xyFDUGCemp+Zyl5v
e+WCP/fXGOlnPazSnx5DUIJLFYraWatISHZGIFagmyEQpE8Q0himUD+/ApH8SGo6lbIN3030wqSq
h0TOV3PxAR5u4xVZ/tVZnbpDTxxtwKNRtxV6/BpW401lKv3l6MQaomKl2MNc8KiUc8N/c/5C2ag9
Z0J/6tqJ9WqHfb3LPrW0sT+TUKuwfRGqVVd1h79eGV4sGReBajTTrklxW86NFZ5asfzKo6r6bc7F
c1Dz7knN519FbdbndS9TMZxatN1XJdh6KBoESQRV89AMdAzollX3cbLLO/ZCLXDH1tjGhtaDEy6O
MBbjIDEy9dxV8TIMXG7SZ8MfajbuGZ/Pr34qo5+9U7+3zLhfcmqmwwS5dq+lSf7qFfPr+gB3iW9I
xqoCP67ERy83ov1U46t0C+8qiWz4mQK039A2cu+Rjl57aCdoFTE8yN6gg7S8iJ01fLytwBW0C9rc
suHT6ZDHDOQPyhhW93io863I0+wV088uSev+vG5i3SBtucs/SimtmkA+ipmWHh92A8jacK018NzN
whbV8XGIZHrlupY9e7n4inKPaOBywielv6RKPy7fz5Kv/wSGMl5O+xmXJSEb5XWKRz4NaZT86kuS
OfUZb7CLtCAGi4C4sHglxTYwPVpkmeFp9KOoGw3vp04QL1ZP2GbCtM8JKn2WDGTzOnP3EduQTXI0
QkHiGeIj05TTjMDppXPr/FrZM5/d5TgV6bOHGmGatfqhQP/4ZyOjBEx3PnkBoC+8V53Sb+yE8PZ1
0ywEdJEmyo5r7FEAf3lKrdF7aio4FUOJuTX/HBrLu4+OoZ/Uwvkn0zvvvm4YkI8B/JTU/3sMO9UJ
Et0LaCsmQJXNmN+W/TGEoYDtkgKPKI2dk5VO4DHpV3SJur/z+ETVyguNiX2rmnIXGWazpSqdDlbb
v7dCjW9xjpN00+esA4wiuw4dVf8Q/+SSIWinTuK23tKWW2Acog2IHw38vfIUOZ28eV0qbyEji9u6
mwx9S7sCWCTc3U2sFCNp9nJ4EAU2cLvCTjsNQ877we56TLZEeXk2qmNaWlaJ/sml/Xx3pLCuVdec
hNWE98JoiSQsKnPLxxAzjOL21wpn4CEzW28B19XHaMa0O8WZdvLwAhwVZ0wvat8zw5otjVZ1jPuo
pk5V9NRgpTen97qsLH80u58ejO1bO8nfeZomrzTHqIHKDofq3HxrWD+2UGfrtod8H1rPrLRdnr2a
Q3r95LIbTYR7O8Ym4kuPoZAamqafyx5RV64cINCV174e/71pm/lzQPzeaFqb7xWzIbS0d/UNlkDE
ablhQZhab05z6F6w/ta9yh1YMJ5xeBCD1s9nUSi8W4Mln9RsLM696v6jzFVZbBFhIrgZ2nlfxmZF
Gw/PbkeDrwMhutNpAmGVZKMYNU6HnoWCybDdX+9Yj3UUovyVl7vXB3aRWgNfWPZDI0c4SuvhjghH
Huqo1K/kwrXMIQk+shOpX9djRFZp/7m1HBtz4UFLNo3dPCkm55fl4N/HVNRyaqupp79P8OdZloeJ
UsiTVjCM+fuj673rJpvAP3iDEf7rxf/euz4fg1vSAWTSB+sr/s9rrA/W4Uy0IdyzdW99mAqYDFgY
sKpjWU1/fhc0WQQVLSWeRVxCYIrGvHbdcvZI4gcL5fepYFwyFzdlNM4OqdjbiNL3oBmhTeJiP2I6
M7tjq9PMZ4wVb/TZzk4yEuo9FxXoSuBS87zYHyrONaHi9Fcna39QVDlxRX9ztUA290L1vntPeRvM
BClDmlsDzbc0DFZft0P2oqnJ5DSHWqhtRmxKjHEKkj+ccaKItqZdEf4egGY/qBja7uvGhGzbNX1z
sRuL4Q4Uej0anhjAlRdc2z9aV+2fPAe7mOF1ZHOPPy2ZfiogPA61ZWuPC7agNgETaYVhn53eHPcS
XHdgpBfOdcl739fuSScs3HenrNkRD5AsakQfVxlSCmmdhKjaHWc7Imh0kRMAwVCsJn2p6gaH1xvu
bds026rtyZuQvX0ryv4lhPrQ95r5I58H3qe2096c9DXFYaXye3tV1p1qaFZHCvu9ToolU1ZapKY6
+SQxVmAf3C00j9BHSSw2juD7Cy2FpkhDVto0PGF9kLuGaKMg013lxRGRB53XFL7X1NErCnfzhK7G
plbm3rqtwAc25Xuy7LVZG95zL9qt9/WJizxPWksfQVb5Rhjzb90w6t2fXX09mHHmPa2bf+1j+uRk
v9wzJH1z+rtrO6mDvXq5JzRl4RukY20Hr4ufqtmKn2rgODRbxGOx7OUgoi+Ut3/uWx8Vt/7sAgII
0bv92UTEOfphjy/277H1Fs6A8VK247+Oe/3k3Jx1o4Qo8Cu9ZQTx32dKZFSwMrMQy+O0ZgobNfdo
QHmSjKWGj1qtzuWbkYtwt37yhqZJ7vitH7JCPqBRCr9i8TYb5sA6hPb5bDiWb0mG2xA6qh09EEaY
cFKB2dZPCV3R4yTT34bT3xkq2PcQS849lRHYRDsPQhZZm0hM053R3kTfso/3OAeyTTFOe+HWJURO
vpMwThdaBvaJguDSa13jTeyxOjRV+TATqk1CWotyPpUCQR7GG6equtxfD6oTUXXrLTtPCbRU4tgC
8kfg7PIjfzfr0wBPTjMiWVRgG2k948TjireHckZgTB3PHwgOqEcdehk2MFpA0y46D46nKUNfJYQW
ahCxQRVXmZfUvCWgfl8LjIn7XsFvOVaQDvUctHHD9FcfyXRUiZGBKsFgwiub+eQw5MPc+9jrpb6b
NDrZVaRNb5Jm3GbuRoMhVDnhDtgvVJwfulM5gAGcGPYPj7IsxAhI4eWuWHaTyKvIZBlGMDLht5bp
IiCpT/xQJM3Hzg0o8uRVfEtDle8QHqOzNQI/LRzNfu9sI9oirgJUCVnxdXFIlAhUDnRM6j3iXO8Q
eqncEJBsxMyyXHEYKweFSUYuNWkrBissjQHEsikaUrgzAzhLq/znkDtq2qUtL55V1OpmnIkLaObx
uUP1cewBLCH98jyymiYcx9uc2hqBBo/5uyHZst1lKZ+c2mq0kxOqaoGiY9mqstA4vy+H14Jz3Vga
S0w4KQzSDZhAFliEvZH1JNTpDa6cpMihr6ftGxOu9XAYsYLs8uK6GtsSW7Hhvyxi1cXnhkQze1jd
bRbTUsYQ4vF/jpeFSejyvx+eoTihXdqeyjSfz+hy5/N6y5tioBd9jtZpKs5h/d/jY2rIMyz9OlG+
aUcirTei32Y5f8cRH66myH7YQ1b7ce0auzRNQy4c6UF3+/RN5ON7KtRk49Zzd+U82GE15g+/3lLt
StJXlrQUBsL2CtklC1+TwZyhnDo9AffZm5z746a4RiMnfpP1ET0+YlSbhBC5PiLEESZxjG6Zdy6N
1fysFQCP/tycUyKIqZQ5XRwmlh60NiuSCGYgnKnGmXyohzOgvt7nVH8USi03rm3nDzpIOVbx7h0s
xFeYgIvPPYEJS5ugiZhM92mLnwi6CljQaUcARfIyqLW8rLfWjVx2/xyrRlJ8iPPyMYjQFII/6F2o
7f+zwY3kXXID/Rkxm0EzNGDOcdaRRSvs0HmM08Z9xPMYHqtG/pMue+vxsgDmrCnhOUy5tE6Jc4f7
d1Wd2dv1fQZssqnCAytfh145kwE1a8dTBtaG68TGgEz2WNb9P3GjWWdp8kc22tkDETG9EALlnjHA
fLAUNImApNb/wkaQHVNLfx8TmV8sq1Po+U58nLzhWKCub1RFPRJku88q/VWjhX6qcOKcajN8U5ei
Z3QNbZcIl9nzaFdbqjMG8F6nbSTGDA0p+0YyCCxNhpVtW6LzSHREI1GYH2PoUVr0HLeqPBYKnb5U
nw6kR1XwtUiF0pItKVnf45A+j6kLBBuIHkawoyGqemvW6oXPBfg+/Va4XNuKG1atRdLDRxGfG5Ic
x9WC2XZ3iYY9ezYgIGmK5qeKvClFmmza0NO3E9nMSPa+CTYN8LzduxJyBhkWVUrQxNhhK+X64OsZ
C4TSxbDWCl9WL2OtyOtsi4qVTvQ7a6vuCM9HbCzRE0IbYdbVZb7pYXJsUrf8ApfiT6jwJ75PaeQU
mzi2X9SIhMw+Gve9p1MWLM70YvSO8chVW8F+TErkxp4yes8jQxRXuj9yqyKHqygeAbESnJ0Ie2sk
aeILVkebHHHDLlwAMSk4Is9NuSSG3nlqJlp8GlYtehQPTaXOvpeUV5EaFjFnP3Bsj4EOK6Aoab6m
BVgMu9beu6xm9N6SaJLY0bbR8qcKnbLPht/RAqskB2UfTZG9w3Nj/SizV1ddeuCouK9FVPd3GfVX
D9xIZkAYdzGl3Crt3RVd+VYzdWSlVmSM9tntJuOpQxt/jX95iasf0SZtegKZMDY8Sw/w0Djuksbr
31LRsQTL9G1RIIosHFUyL1avlldGxxoAjwE3355pGMhSZ6ncRt0hih2cioKlKxEiPaxI8nkFVGKY
UwwWULjmtGamEoeu54BkLXoCP/DAbPPRJHKgROrqaO5TnvQXNaX7P7SF35FktnEBDvadeDWiqiHH
V8KDz5gFMPFCy8oo4gzLeDvhzS4SkZ+a2PzlRBkMtxyaIdYg4vP6jswvMl7737TAj7LaTJFUr2UV
/qMypNlUjP+BG8md0OjqQFLfZjWD4mSCa9PmmbZFLC1Vohcyc8Owya5HehYjqu+6QoavmtNLJ40W
qGW9MW2xtVnMksZVgzwhp4dF8PijjT0FE1B6mGJDuaUGnTdrkxHu1jgT7loMsb3LBTlRBCrUgVjo
TI3urespgYF8cLNekXpjOBhdxzjMdcUOWUP1xP8j8Z5JBba3dTNM/pBQDzkumrBUHPRobh8mG+I7
jATJmOGoDR6+LzN+pk3G7NcMqhgpDAaj86QwhVTqOCc1rvvsWd8ZMr3Zs22dFY8zFaK9S1ku0LYR
XUqNIjC0iJWBwkVgkBL6LARfKH9vIXG1hHH3/aVXm+kUElsiqpIKPMXninWFgO3UO2Jd/pLKYpWS
U2CZiBzThEofWAV8kLAvg1x1hr1lat8lw5WrN/ILzYYaBxnerhdWtomKjMsD6ZA2m7gRytmZtRsG
VvmQMAYkTdHr6aZ2Sl7d87QtH5gCbnVp7UoGEQ95hTdHayHshkzZCL4moUH2lu92rPDajmzJaEy/
GBd2V4tY9cBUFjdYPL12Nl0do4CrJ58NPhaLYHO6JAWJxDKNyTz/u7/eGogu8yHZKX/uGBX0y52R
NltWFZoPlwqKxiyOmpHsRQtnFO0HyFcBmgzh7S3kVHFxvYaT0qydlN7GIuWZe40WzrFALIDudlPI
bKBhzDhUj7SXCZ1y3bvJhnM8zjuT5gMc4yJ3jmGmMp7nWr+buBhBxmy+nYLBqjRyIqa9ZUBjI1bC
uCCcwB1G72SSe7Y6CsrW/dkIMi5s8GjkVWYY3SEe5nWocA4IQ8DeEyKMcemPZQ1TqzZJt2FX7doy
La+l27aPnp4bfhi2pq9ErQP7JH+sEDkhpxDiNmvzQ5u01ibCuUtynWJedBf+hRLR5m3jo0g4B6q2
l3xwet+DF8XGo/FVh0s4qHw/mFMhTO+ZlKHj3ptxd4C8Xl/zwXlIlIw4UBdZlij4JjcLlD90tPYh
TMV14lGHbNF2FHli4KoY/JrzPtHxEdJ0ke9nvFmQBj1OkREnX5SRuQlKBocpplrrXaAdRFvTV/hT
kfn0TBD+9GrkPAy7tqFGaNSuuYDray66Gv7ENIVOwoio1WLzJYattGeUhAKUqylzPZuTCeeQDPm2
wjpoRgTUFSdFaoSPcP4c0KMXSvkTLJcKZNWudlOEDpQ+OUJfDL949k+V91kzagzoUPAny3HkNpRL
p16pf4Vh4VCTeB3TLc+7zVb5u9fG60Rj/063HhEn4qZNDz7CL0KZf3ad9QRxOCUqxeWtMVrjiZNa
uy1DLT/EsMjvBnVb5NmPiVXfSaDVMAbqCrR0ZDwYG+m3q4l1mgS8kmXPbsfmoZMw/SH99ps2Iltk
UAS68NhBvdSQIOo45mfZRZRDebxv9Omhr3Ljum7adjCuSlvX217zih3Wof/cYTNqYyawPHAy6yB0
WOWuD/77s+stor7LY2rMj//fH40hTCFcLyu/7y0DOyaS8T9Puj6XM+i3xu6G4/rD/3pJvv06aCvb
F030OynLcceCYRf1/fwFsirb6Ag03juvoueGR5puxeBupT6aTxgck50Wm8WjPuhd0M8q/ZVoVvYg
zhdZlnhFEi/PKrDhnKP4fN7GxHEXhA09nUndhCWzPnwSN/RALD60uH2I+Rp0ZDqdGrPwePfz4qMo
TYTfaBDPepPSwMInL/JAs+L5eVJzujPdaJ2aWj1DhvIe6lHVXxjSqghlW+W07tagFnwckPF+3W1s
pTggNgA93CfyoC6Czwjz6MVui9/M58cXuvD6k1Xsq/hpytz8ZVw2tZ394woSPNdDwlC7XaapeeBY
0b0BaVDYoqDFN/xjxOmxdywyUpooJ7ruFxRFRmqADnwAYtqO9aHqK333KJrRORGctDWqVrsrqXLO
SX9YssLzjd2I4jG9EjhX+q6XyD0UIfceR6Ddm1LhkltikYphrcx5+Q2hxttkaT3sq4HF2dDuF+Bl
1Oifo9ZW1Ol8bcbOvOV1F+QOKXhw1MQmKuo9gQ1a0R9dYX+52AU3thP9cELWlGDYkDOGjKfRSjY1
4KzCsT7IAib32T0Yetw/5FE3vloRgmWHISb6/nifO/Nh7jPSi6pR95sa80A7svQPWfS+gY16NEEl
k3iBDL26lmbxxKTooejbvZwb6ubhkPaNn+JQqjKoy1r8ZovwU9NYAWmVcqwqOARivGXKjpg5NMxT
JjYt3pDCqAJcvY8pSDvmvXcS/14br3pso6eZ5qmAg7mdIav2TlJt+HQ/uFF+1/VTz9dZTM4/0AGP
vH3fPQvkojXaTeVxLhHwCB1xKOkA5aOBueER226g1sopb3FAz09aOftMo45OCKBYBmohcZ8RL06q
GUqpeLijHGE9QKu+402c9YvyhOIVxR7ek6wAmCTG/GJMlAbqNSnielO59SHV7a8GKHs0qM8VxPkN
YyXEuIO9b9IyMFztJsXw2NCR9PL5k0zny/yzGGuqBevDMp5gDR/sREfkXtl85TQKK21rSnREThco
o01i1OD9VOcrcvVjk+uvSI3f+gS6IeaWoCoQz/X5R2SZj9ogT4y3f5icMJfiBJHPJUmWuV0TlF25
a7DVuop4hE9ow/WsvSeQ3EDPL7Xi3Mmve3R05UgvZWO1mDCF9aDCDxrAw9JHlkzh7O4Bn4cr63tJ
yo83ymdI8o+sifDmhSzlmyCflMeRU7+p7ulL4410ZpwL+WlM6teRNVfYhjsY9OZvsvxOfMlPcAZ2
BCM9qClTqrjaqDifGFQnxXvFwhlx1fMAsX6DW4TzjsalZlQXFggSEcX6bExGC+YA34uaSpJSNS/j
ykX6DBQPJqH6wykZGXdLM3D5e9EFEpucr9WmUs1fGJ5hx3yVBQynpkT0ZnP2YbC8U0oKBNmhyGeZ
O3b46fNEfE2qdyy0ZGexAhwToBKLSHUrbdRarGxSzomZLU41VtuCuj3KtT2nUgj8gJr1aWc505F8
RJImMtwnUXhyP0dpHxkCKPb8NHvFtzDlD+AAR1Rw2ywsAjmZVwyLu5oReNQz+gJrx5vpe1a/R74b
JJPNZMJk7tP6mPgPxYSDeVSvVSrvqkN3fYxpmRjYuPsXLiKSVc/VHT+Z0M5boVK1JrpWIag5uEP6
jQVwBz3x5gjudWoLwQqNVyxPnM5nv4rtXdvnD3zNfxY9J66ccVoSM6pLr7ma3B0+Lo7t+bJ3H9rI
ex8I4+0Tyteyejz06sYy2qM0hkvfmEdNUw6Vnl4cFxY40TxjV22dDC3Q1H2VdmGcNf1XrXxaKAUP
tca5sSVoTdeBbxOuq2vfjZtRO+GtnPMAheiTZUFIdSZMl8Nw9uz8g2kFIksjQrgfX6WtvrDODmxN
2TcCFvGoofhPFPkx93i7dLRGNI3fER7BmxjKb+ToR8LcA6Np0V46zMYNBNFhMC1CQ0ygG8f64ego
NSK422Myv/Ru9Y0yTMOjMrMiANfyAdkPXGF0rrzqbP3ERkQexHjTuDDh/CryGCcF30updCiPLlUp
GSkovtmRWaFn4/vUzGhCq71Rejd8NI8WjGo+rYvkJN3rMjkjZwlcgLBRFBTjfLNDM8FKlvFGxKey
sy5qgxvBibhIgD1IAGgM8gWwHpUn08rR/RnP8QK9v80enVf5T8lKaQ6dbde+Iavoz2UU/dbDMMhk
Btxci/ZeI28WIUGAmEppo43g89bR2hgIKZ6Q0piUr66iYeQvdjOp1qjCbVQSyINhq/FVIWAHVyD4
UwrBszaMX5QsCE20btfNYeV3cfpoVsppNPqjhCG9XG3ULHzXlM53C6wxjvpjMnEcOXTu7JxUcK4t
e5hXt4jEcCro9n0QuT85L8i17qrUvKAxHrLB+jbA4VkDsARgOJs6zvB9tB9VHt5TmyUEIo6dIcgu
8hD9zzo6JrMQnwl5pTWKOHz9+U7HI61wtYPcsqFxcCwhjM3Glwm/2R5b7JTCeSK0YKtJlHdql7zr
uYRFzOV9W3Y0rkzrUZrjB2IAuoW0zmJdPE2m9m6VF4pgd4OlO8J9UhwMQkM2A02RhGE3gX4307Ye
EUbsqnI8I1zDvt7BSqLTq1c0BkFffad72Ar7lpUt66r6U3Gz9ztBSOXWUjTKLuSHzqCavjC5cLlu
/pXh76RXdsOe+qMty3/mMHl0E9g0FBmsBAz71WyxOZc9oX/CbDcOPIcyuSUqU8OBOrElob0lsOJA
xIQ/QbHbW+QvUqaEPsGGN52ULRlaGb3G7HcZi1fVCaBzxHRqWFDhpLmpiZHgpJj3tq1+qXUE5Ebf
oTbcJthlLBbjEdOKMNvYiu5HrD+7Dysl/wSFojHSSMmQRkNYmIZmp0HeHMZhiyHBiNRdmBGUPak7
IeO9SETQpwxbMUZlTkSyRxYgHTbzIONpU55oht9jEN4ei3zX64Sltukxs0K/MGmJT1sRo+bXGIbD
vhWM3TOLFPMI2o8oUIF3SFnKPd3qbIZKZnKBFbWP+g+Op+Zj4d0bpoAx2B16x9iJoeCdIn9Y36N1
DbQq3MfOd0ntlKCBtpFFS8hYeqleOoN4neSV175k0KQY+ASqMu0mGd05M54m2CxTlS/44H2oGfuO
potDQ0uMUyBdxLaJE9RpFUTUvnW3N3UuZ8L1jWraZZU86rlzyHHuDrQxilS797y6ZphBjD4AJxuY
btzrrXIQFvId8VLSy524fIRo02kKH6NsYMxPc6cjAJkreGU4uzGj4JXJgVnCTq1MBKPJLqpvA1OQ
cEyPnUqi0awdw6XRgHcgwr1BmReQHYqMYkRvoaIB5w1k3BjxDDD5tSI5lvYYJHpyrF3rPNo1ErFh
rzmdb6YTSej2toQlEpfZVvIBn2hEtXQNnObB43sgmzmgU7jD3hRMaC8sauWJFrAQDk1hopVqeydb
eQCfEbQ6ggpwV5VuHpTQhea0ra15CYbembYNBOHZcNJbUojdDCil0m1Uxs5B6eedk+r8izEZmmyJ
RIr2NIbmeWeqFGB5to+ihLX6wtQd0Xuozy4koeX+ylH8JyWpfLXcYs055gqG53zya4Vo99A5UsDt
K9vBWz2/RL2/WLk146x2xmEx4S6qqcFf/j9OnB4YKoI4nfy4N/dZXR1NoCZZhzB/tg6RZ/oU6KfB
yWHVJxDwtqUBey5tgmqoqBjEOVrCIwYTdFtyiHCuRKXxs6K20vjwxuq07y1rb+fSZ804zTsYAoEj
3F2mqH4SxTdBrxa6w1FJ1QN5I36jHAtCMlTrZ5ZNflY3gaVYJ9IJ6Pq5R76//qgehNKeEoI4M/46
rmRZ524y45dcNC15H5SsOqvR9jOMurpVvYlKXHA3R82ntHt6ZDacNG1HFCtceQ3HlEKOtcV76rX7
xbBBj3y2BG96j89brRA/rBtclAelyhl0DehmlwzNtCvi48oFhVUW7ZlxfS7ZfZtWqdUdpBiHkJsl
+pcZ6rVDkrey5gsw8AeG7dfWmp5GMXwwNMJhs5DY1hSYddNq1p8c106Z40uOU0QUWf0+joe2p8uf
o/bvbeYiHZOa82yh8+jr3NmJUMvOMY4q/AElrVWtUah1p/YOFpC1Wdhqp9aAuSbLs158odv7T27s
MIXZycrnb8yF0yfNeuXBjb3K11QgCEq0+E3oARyLWKHQ6cbvCihGGkn4Zt4tXjh+K8xvRfDhNcH6
6sn6w6vChvO9p15UAAMXmMJvzVgbrxZtbYTKrq/pURpIs1cvK19u5XWvuyZSxmWhCI9ZgTa38F1z
bXoBpN4ytlqSW+zuyihUnMf1r1DWbQZBcpoDFoy/CgYcl0jaGZ8hL0H3xGkNQ0NxMZNYPWnm7HG5
6OnIFPGexaYMiO2b/BVLY+CGP3CC2oEHl49lSVYaSAcW4FVSbjn7GBsC2dz9mi/vwCmhtb9kZyJY
4pJDztvyyypuofELia1wcv8P1UfEaoZWNcz2lOAPtUJ9gxuh32NGNDlVMMQPadn/ea5cT2HJe82W
Eh/jQSdJklg2OI7RYQ8M4zlV54BszG5b060mgvq/m3Ik6zN0cpm95SNFPMkCqzk7e44KGDJTf1jz
c0xjyJeLnWBY7QECU8Le3eZKzGIlzMXDSh0rVa76f/5D08BSPO5OoTb9jovauqUYL4c1h4SeTXzs
TEBhS7ButgTrrrfWTdeQS8OUS8KDcDQaDwPhtmreHnWv7R/+/GFk6/62nFeXuDMiIJWUlQwb805V
P1z1PDpAIwnP60ZOTXguneRLJrMVdNpCP0qWe/WbSjPvZi0pFOumMzlNMHs5rXtNTzBFXdo3E8/p
YeXFKAudqEbXCSsu+upyvTH8+x/yRTxpH43nkKmwJFZps6owDMtMaideqV1f9O9/6c++26sLqltG
wXrP+n8ibO8uRwRSEvY76vCJVUdUC5fAu24iODn5PQD0P0yjsUxKVdTyhrBQSHqqsrMX7PqKD2ua
/KklPOe47tmR+TNumhFHXycxDBqN3y5MrME0X1v+OAeg295lsJtfhT6V+3Vv3Vha17T+ehNLOZkA
Fakt7oQ1IK2Nt8kcCBCW+t61ouFu6vexlfrNsxi1AiMaLqj0KSj0usFpGW3CiDb+epz/+1ENsQpK
2tbalE4P8dAiQf1/yDx8NqlidYSIuBuw8dp6G0yhZ5v43U0URMtmNCNmFF1qofRCBoNrOOz8uNGN
TUrG1nndNCNWBR11qV+kOcQ2zVjSmxp64cW85OMBeIF5BYs/4oFPVRa9ZGX8onQxXD5dPwz0wvfI
b/Ff1gvTZzn5tBniK2egDwcqmC+qIs3D8twodIZj6A0Mfjx5oMWQvLYF52AT7dOfqEZQ8C3WHdpD
PX+cR6aiaWBC/tq0yy+fhGjpXcLkl3d6hjd+A4Fb3TBs7+tKK57KGdFAPUQK7oZK+EaowQrr822/
tIF1mZpXpjfG1VTlr8WBT99sfIk7jKg2S/VDP8IRaHWHxnK9fipfCY/UAwZEtPDh2U3CGPe10ofd
0eBKsfio3FMV/whj00X4nj5p+nDqtXk6JUbBx74pC/Tz5JSHQ/aQULAfrcXwayybsYkos9NGnzdW
XBV+rtEfNpeVjaeWsAoqXN9y5kWMDJ74yprv6NlexsJk2o+YSBjxWV9iy4jeQZYTy73m9RRvJO4h
qXPOfwhZtp4TB9721BxtSV9NHcMX0YMzYPIhERMnsN+WHNl+GuxDlxRvHgJldeHhGTpjWFjn+Q8j
dm90mFp7Tq7YpJtryYf8KrBdnbMOaYqo1OpKzwUYPw3VTeHVlyYGl0cUnrpfdHSXuidbrtNprSA5
dWK+qqbRdvSIdBnv8Bt42CtIJqSooSP5f1yd13LbytZ1nwhVSI1wyyBmkZRkydYNyvLWRmjkDDz9
N9A853f954ZFUg6SCHSvXmvOMZ0Kfi5n/OpPs+ks9A+uYgB5EsG/V9v/VhP4lKkhEyVpQ9BT9Uzi
XDfyo2f82nZ6buensin9H523oCot/83liBRaer8zXUvftwggN4MPLIpAMbmp+9RCa+p4O90w2nU+
4lVVwGW8Gzd+XQm9N5TBmrzFEA6XWEHfbu6hLrojki1yZ6WNXm55mbNFX0xaZC4VkF7epmF0D8t3
nJTbaKojxGjwD8zKpi9pJa9sN6jtmlYrmDk17s7bFGbhHkgN9y7xsu1bS2hHRm2GItrD65624VFC
5VGB03XOXJ3j0dLZ4ipJvd+eW3xPjd/s1OfRpWmx7+Fl0dpMogOIxW6fNHwEJvKWJkCZrD7FyKgZ
wizNqSn5MoaWOn7558IEGKJVRv2FqxHstl2UR1PH7YHgIT0/PixIqvmxCkKyVIPhaRzkMZRecBCN
0cGSLfV+OwGFWDnjMrueK+TOmHxP6lnjt4wFGTiaZj+s9EYjJb6WWXUsWuuoyhX1UC5jOpLNP+xu
ubL92N+ZfftaIDHDuZ/TAK085x5ngbUSWdfuCWOAoQZku5L5dHB1poiqXLFTHzcmI42UYnCtsJ1G
b9iMVKedm7oJ2jKCa4zKkRgmgVSWrvOd4FLE0gZOSzBBXGqEwQm8oz2EYMKml6A0PqaxTq56qT81
3kSySWj5gh7u5HJE6vcKeOUVrvGp0wd9BpNbfRI/SuplSyepruSx66DD224xbLH0omD0SImSURC/
tDZ1JTMK9Nu462a5N+xF/Jrd1IMiKS+ShRYouG/Gf1LDQEtg9d0O6+f0XKXApNUi/FhQdVCoayNF
L6LW0xFYn2YOyOqGenpcz4Pws12T+3i+zQEm6lKnACf81locU1qjWxd/eUCAmJ/dXutvg4HITC0N
Dw5b6SAsQ21i3chJ4scp4IZUZmE/gujIHDQPkoTS0qtuCnvQIF+CZbQsg1op+ovh7PWmls9GLSwC
arAsEbvrvPi2C6SA9IsjUZLOSxAgDmCNu0VM2DYYStO9kWbmc4h1Cj8t0Mdw6iKm2z8rbo7XHpBE
5sv6KU2R+gvmPdsuAc4h6bJuZmR8O2OSv0hN6Q58bbxI5tJ7iLaT/4UmLHzV8yG+O0mB/JB8YUhj
4arLWmtahVpkXgAFOqdpQGOyMBvcgRYl4oH4SSSaf1Hv+UAGL2NCPlIRiTdVvkWwzzmMU1gDKtgn
LCOVh55JfWx1nKJFd2gLcqwv6qMK4XMsy33GrrfgTiPP/Em8AbHMSwkTgujRidA7CFpUV52y8slO
asTZdj9EWzHnDRZwBhQ9Ue7/fbOmw2PCtJUAQNTKJZZ3ak2wBWHsuBtLnBHsW2cjIqRZjASRrqRF
uHlU3kuWwhgQe+k6b38z77vY8ddjxQAsniDhryEmHFrHdI81UQGPvKvSpZHiZjXSETybb7X4g6On
3fYE7Wxi0veuEP30Sy/lWsTU2BBj5cqaB3srFmPUQf1f6itQsDPkjMfOxJa1qqDjsdFWwdGIGb2N
pYT/rOmvekl8qhkn9s1tje8oZoSwH2wwl+SJWTc0xDj0CSZe+GyUNuAYvaDZidZ8Abod7OwJQb0K
+4DT1BHW0ThkemSEpBDFaR/oC91V8RELrFS96OdtVBHUiC+OkEOtY/o15PeMhsfTPKGq1OdAUNtZ
TCWW5asdhvqJ+FIbz1/VIVuCzzNPCHk8PyR/XKbVhnDEmtYTWHTSm6wz2QTuzRRozczRz9knOwfY
CTwWL9jApI1gtpA4scTTtIwWDthErwiB42e1PNhl9Ed9eFFN67eN7PCJQtS/afJnLQsGnw7FcJu2
J6by78BsOEGE1U2Ymn0zzX/jGZDKwjieaMmLtGeDVt9wbqbGqQIYAiKQPpwz5HS5+ndF2XOTBRY/
pHi44vqU68Gbtfy2gfuuSy5bJw6NG1GJXyrYytF9EnkilLtcHBBzQDhxa/BQtETPt00SH1rpdES4
WPc5KrudrQ6OpOWZhXFzE5y0j89nrBFIk9x7lyRJPAkjgvW6BFRHMUA8s0U7mrvEg/TsIlTl6XvR
4RgaqnleSa1/r50geTP0gT+uj2tzwEaQy2KDm0S7h9GfaMngqhh0HMlMP+GA0J/tOdU2JEEGF1SW
YCEJlVSR16Nb4KwywkvRNwnjDuG9h3K4o2CZX6JEbLLQj3+zaHSF/qoOwZGVeHR5lminEo0iaqPp
09GNlMZcnJ+aDm66ZcsNCZ7pe2hP6PTfqW6NXxYGKkwqTMo0cnEcSUpo5dXn0al/6JZfkDo+TXsc
YR9WlX1YsU+Cd2V9aAgwV0kyi1MQMlNvlnpSbbReZbB7Ws09XtY2tcDhxiCPgG7C2kBDeglz39yP
w0jTWyNtI6MUBumZPZGAvm8M7gJXkp+HhvzIlicGjCL954wOYW8aRnIF74rSLygwHvEq7+roaGG9
TWEQPHtJS6tMuLfRb122uAALfxHoX1lk4/4YsnND3fvavvXpGAKTqfKbWyZr2UKqMV/HLixA/1XF
pQfT//iLTebCdV2WxcyJADqYfBRVNOvPQeUiIPR6NHqQHzahqf3S9B5qSfgz0glAsAx8ORk4nn2E
/P/glIFxIJsm56eNArhePBg5U7l8SkNirXMX1X4gX7NciBfUM85LU2RgnUawEfmyf6FoPQaew4zA
q/4UVRz/8Hzp3crE3iOKjn8kxrBUdZRobILM9iLxDp5zGZaLX+pV7pUWNFCvIaaELwoDejuZjsnK
t3PcL4iOwgoH09+VVscIj1F5JP668jZ+PX91oL1S6zuNupeiQ3VEDJe98K+pO2DoMEw59zP0Go6u
WMMwc+/LCbAxfTr6+FTN0YSNTF/WgJlxEGFxhyoeTKSFHQGbfds9hSLSXnzuVlXvtGH96U++9dIA
xtj6zNi26mVqkn5qD0z5ADr5u9jPPlLdu1VZNV24L8TbOPtfySTrSyfLaDtBnt45tceHh5PiNKEW
3tttkq+DnoQ90U9vSEoyptacjPC+LhihmAF4mJ6beGy2Tphjl5l7Uj77H/WYlmfwBSd4MvVOLu2g
SfxhSWDvSXE8ZaGWPsfoK/pR659rw98LkRl7dm+GfoLmu4ijtyAR2V2m1k8xlAFKXjc86Jo7fXgR
cyePqXNgTvVaLO3IwG7NMz0ycKtavye7x1zNwYQaTkz8pWRfm+2WmQw6/Wg3DH268ubmm2/Yu2Og
zHZVJIttLJC8qgU8dE39iwmtC5fagQ5NVxgpsA66OzWz6sAHQ5NxyuR5xia0s5IWtTIJnyjszeLJ
pP+2z0ytoD/dNKhFUM0CBI6PLIYVoIiMfA5InbQMrolIMk5n2FI7FDtOHVsf6I1xoy6FYu/FzrVu
0AEzdvkuyn6fNm1/m2UG0LhjnsKxyl3XWlodzCFhspNaz10UnayZGltdF4YDljhYWndAbrf1TNCK
QTsboXNEHsp34iTmrtCDfGfyy8O/B54GQnW8zkzxb1NMxamc83o/B7o4mfn0bpP4dM/BxDwZ0HnA
79inMex7ajeqntBkewjASXZBhrrFsu9W6Ur0UNDtYsv+TWFRn4kMaM7qmeYkZIDUurl2Iy6bJMXY
6C+2ckS3+KH1K393Njj1RQHo26icCURrz7b2AWVv682leVGFsOP2WPDoO5vLoc1ajqPeKBNIwPSD
dDeffzQm5dlj6bAFv9QQ+hyzk/DDo4uwykOTWVqmf6uGpdNU+w5/L/3kinlj23pXYgvHlrSyNHD4
SBqh7YYRLkQ9zMmmjAEBjYlGmFBqNd4RC09HFvsH0FbrCJ/rZhEs8wB/DwskPDPMGlX76K2pE/2V
h4ToeQCkvu31LHiEw9ZFN2yNNurWA+ea5mkwB/1JnSqswi2eiB1MUFIOyUnr8oTjNpNFOqMohVl2
R0msCvfIdzf5fxQJ3mqAjGU6heTsPtt+8F54Nlx83U12NTa0GNT3VvfJZArI/yVkGKiGeoiXHhVd
8q88JwTEhPZ2y/Gr4EXoJexI6oM4o4edMzDaiAqVraqNOcTQbyhB4cOi38sBF6NvEGOqEv/iNn2J
Iwd0MIh9td+OWf0PUv3+ao0GGunGDnZdCOFd1B3a6hp2QUJOyjoLKOg2g1ZELKyFtzZzq76moEGW
oLVUev4ZASr7nFkmSbP1CpQL5BkRrCpZsOum6PdhN55bTZwZIVB2W/1LWLlvNaJx+Hjeucd/GW04
HgvknM7erv5I2wWS6Rd4Qlk1DeTwJFSMGWdZ3RFwCHpzBOlxj4aROV3d36n9PlTPwMF3u7eH/tVD
DDTw6d6s0hteJHFus+vr7xTxzaZNB86s/n9DdzHKepAHHSy3nrWz08R4E3SnjvZSvtV5sSewvthW
M+YNw4xfTWr2Q9XiQsWm1D7uAa4e1nbdctbqn1Wpvt5kfj/aBeZY/Ezjnjp6zEfAvnMOUBGZjdk6
w3teRbeSwe7RLCQsSMq8bZDoTDLKGG/hXJxSN/3duwvgssqWSWYXHGLRAM0y65ekbeNbWGN+Wo6g
ZUrTr6XDsNKGGjathx240jSmqA4H8UAL4yP9BuNutDrvlfWFVCj9CGturQq9vvDagwPlvx5r8Yq3
F8VmbK3GLp+ezLr58nPyA2rsF02vD+sEcAUD1HK4NJZHe4hstT20TsYNWb1lNhJ8ArH8iqh8DIMR
iR8WHxw2v1O22tU0z9ZxikfrOUysm93GDZnKibetbE4GMN4Q5y7l7lx1Z1rF1o8q0JznJL2jOO5W
WZtqt3SmX1NrCHGNEitPXk5gEbtRe3ZkuPEc8aM1vLnH+pG/GplJVrjbxz+lyyEbYKB39FqcvhMI
0Mgti/WjmRRlaMGFR7PKrLWApEQfYnOahAcSmyA09t3i4sCVMQ/GH4ar2ZuhacWlC4W3I65oOIgc
kYicU/gzUX4DioNUJMY13Rq4pm321QDVnmcUn2aexS+P/xMh3lYvfDio8H1PEayJK/W3/LGgEs0i
v6hK2ZApuMgxl5s+3cQj4gVNx8qpTjdFXrdbzdI9pjf0Mt2YrESbY9lGvWw6+yo7+Y+TAer0XM25
tHPT3pFS/usfqo3WtwUVdtq+m22GSQxCEfYG+wOwNCiE5QkoaAIn5nMrLe1iFJY/I49gLNRGDuQ5
Tozhl7ucydXtEGZVCn9hacxZRY7NQhIoTHbrJ3ZY5x/0L1CihPfmTo14QjY5PT9Ok0s/uwaDDVPS
HVaPRJoODO7HnOvRegZZ8ZKlZEeGVGciGH6qq9OIJFOm3Bt3KiRbtk1NaTuVj5cqPTsswWMXIz9Q
iWGH386blQRbu8OkLr3hg38zOSb0S54C1stjFCe/yaZo14RdEAG6nM2JHPKvFP7tSvii2MHbnJtn
2445U5OO4OfRpeZMeq2smA6aM/6TlKY4IQ2NXqVPwCNbOc0Z7SXuovoP7LAXUiTrPxNPhiSu1w0h
a0lehlA+QnzmmkOkoDPTtRjnlSVa6weDW/Ryjs57WjsCbho2Rse5DEmWaleIlpPfjO9+7Q2zcTJs
+hPqGb9CUlvi/IvET0R2NoqQvzPjQeYlFiwIQHolxs0kMiz/NbkYUajQftFtElpBCAJI+VqixMol
DtmlBae6b8mIKmfV2POI7SXrMZMTl+LljbPXwLyeplbPwdwLms8TnfOCTDBim7JtjR0VkatW0fAi
B265QUpBqGGHqHyfTCUWS4M8qZV0rZMdjNl+wi4ASZ3ZrMPxXd2aZVnni1bFx0cn+jPMKHhkbMHD
uYQMTrzdqbFMrGu6QULUf68uNSiZG4q40otBRS6hmShsuMxhja/xgcWbuCy7dhUn4/fgsPKo0zO1
orfibFXtOmnkTzoWn03kvwLUsv7EbwiWxD8eZqmYFANhJs7Ok8J+deB7nMyyhRu9ZMBAIS6ICQan
l86YubFrIFVVMzhwTAcjKb+xftZvum6smSV5d/WK7WYG2gAcT72cG9p6AKz0LSI4cpEtmj/AiJo7
1hGxFw5t6VAkPdk7tuFAhOksgFQOYSH/3dvUM2bs2AHUgjjqkL8aktjVyYmKsj135Huqtx4PiKjW
bdeTx+Bo7unvgyNLFPJN9UFZHfED80p9sdN/i/mXqln0PASP7mtkOo92cFQnVPzR8alGCaqOqiDx
8MhSp29MKMznPMiqJ9nL/LUseprxXAj2wTLifq1GXn8fYtls0gjwv9Cp16DwrjrdjH+WFciDRseU
LlvTvo6NKfAvxGR2knlKrQ0qivy3oF2iuzUMhpxMls8aaHME2yMyt5GjXyU4xw998JoDAMUNcu0J
3bQH7aod61sSje21j29/31FvzwNWqWJkY6Sz32+smDlabXDkYCKCqNkS9t4ZOv3JLn1776PN2kjR
gohwEQRY+Hg2cH6gPBYJRLluMLKrcWeW2vC9UG7Xy7ParbKr8ypz273kSAIHoBqbHOMxiheUxzTJ
7EukAbdJHGf+LBzq41A0wdHSAgN6MnoBpZAgb0ayJaRZRf/Gbau9wcl778dufcchnT+NWZhsuNQQ
sSRhu5tTj75IF1I3RAFYpeWyrovI3jiRYz3RJRSvjc01U9nhl/9D3So2USTGE4t4iE69jwjfzIq7
J8p1ISCiqx2z9ZjwFi54OWJG8GUOyUUbSPg0tKJ6J2t9gtO5Ghs6AbawxGsp6OYB6QHy5eiCQXwx
lowPe+9syswDxkgmz9+XcQk9lrgAYw17iVCdRy4uWTUH1c2v+KmPMKSeQZnV5yYZyzMi/3lIdkUC
QvIR5qsNfOhRlBr0U7vmqg5urj/2v91Cp5Rv/efR6nCGL4tNtyw+nYMatm9KxmeBA3K1cvCqisJl
hCmSFzxcEERb0taWV04VgPMMT2qpatQ/sTyktADxssGZVF+YmJxgntWj75E48DW9hXbTFnnCP7vE
0eeYIlm1udN7L8DwLnLsY1777pldxuwE21ZdWC8wgWkEJTN68DqQ27EBEuvM3VkKmj6py3RupmtF
acHA0ug55jdNlzwXzC5xd+INhg1E2QVoIiLaPOPIFzVQsNF9/m2Dp/H8q2h/VTa/QRVJq0/lJyql
8ZQmor0EXUAbTiIlozlAtlatU0hM7XsY0UoK+2cVCaybOkKIGFI5pz24/8K4xrGevFQoRfxsunfJ
lO4Jf2L8HZuo2jh2XQq3IRg4dKqtHzbm1Tb7D/LIcbxkfXnpMvnquNaMBvAlWQY59BGra35FHO3z
I9MDQOF9emimljKpgHtNEuKv1kTMJVoynyK1igqr+u3ieK8j06E7Sw7fmCCPt8wGp3lZ/FjaiYUb
jm+MB/v11BhfKETQi6iFakQiRIL4QGwT9250qbpX6itYjbN9SPrgm3TX+HHCDAjTAWKHKj9kc1GK
rzBBfQxhx77MbQ/4TTJO0CYPExnT0NxBvuC1xKjacxXyrdiv/ym4mJuRng2iY/ljbLftU14zPQfB
SdikWvBzw5X3MZnLg0mC7CpIi/RgLwwD1bMuMVmvs1zGa/WeufzI08zYczCE96Q6+FqGoSzSJmro
xbhPouyhbh19l9TdI4xOHTyp9TNsU6W29XXEcQN6/xcjpCkBjgVihwvavTKzr7TQIOR3NLsCdKL9
kmA5zyE0wyxut7a02bqbyDypZ2nazUyrcvKRma6ce9oWsdXuW+L+SBMQsbHvkUbnaXkNlvmM6rHw
Jz2m8AmhVNBAA2blpnzOivJVXXcmYPZVGA7dKl2ivzhY7rkTBk5YvAqijmiPEgiqEoGEgVfsZDy/
625dPOtWg7unKEvE5DIFRyYZaBiMLRIwsKtA6Vlc7JjqWWnhFw4sf0dyiIO7tLT3Xq5TNfbiuajc
+QVNAojH6QLZmExKOy4/avz9T4GdIZYPMsAJbj4RyIdcQz3EjmFAt5utzd/3IpzIrj1t1JRCHnSX
JVaf4ckbgZ6c4BhnpPpqdDiCOiGILU6wf/MF9dIPaJJQEykFnw+5mHUAD0cvjjg6YQ8tDx6jpMcz
9dKxsl8gFPzd3/eDyJHrZNbS3dRiYsexHOyo7o7U4sHRBih1gvvMKYB0AkKE03I9CfmpN177rO6s
5ZUgMO/kWt1j6jQtSiyn9FnxNQC22hhJuPAIwLBDhXtokG/tJPJoE0QIlmfcKXGPLt9hUHZmTFOd
1LLdEDGzNkAR4oVZ1sDeHGjg9uU+ZIiK9JL/cTdgs39SwsOm4k7fgXqptlVu1/fRODZBTIDskv0U
SKbPYSPdy+SGV3ckYoTPM57S7h1TQHnycm+vTh+u92onfUn8nniFOmydhJuGN6ftojOSZ3tVlnYP
TShI8K+ROFtaCA+auoNRI+U/fQJCGcCNgAEL43kZg8QhFhXgHcOho61+Kg38rxFs89UkqmEPLTOn
A8lDXvjGsaednnnji1pGANG8JGieY3idF68KmPyFFum66HnDJ1eFyNZeTISQiZq15PTS0lVr32Lp
x2dVtIYTGIXEN9YqilPz8cGUXBcTitRLafW7MCo9MM6X0Kz9N5ULZUv93265kVuSUg5B3SPWtvN2
nzi23Akz9l5ad7DlZbYpZcexLC+mrZVgLgz3cyzDD6jPV3URa61/RTIkV+NwCSI5/fTy3DwkMybQ
IXT1X3xX7+h3/qljD4f7/ycJfFwliUOWKHGGXh7RSO7i6ecUp9/qo3Sqgr5qajd7PQ6cqyb0FOZf
5R1Bf4s1jYPpxAwGN+IGBEVxz4t64RAZeCmHjig06hoiO6ovM5jz3/3wRnfQ+MIkz+FZOpIeUTI/
iywCQstx7JlslWCv7i3dwjrgNSRhqZdiqdwhi92nwAQiQyLKyjaG6DpmJHCuelJkTilbdqXV7i6C
Jb6CkMWOmZb/LE8aEBM3VpN45Xay2jfEhq/JFppx4BG9V8TxodFD7dv749kJepdB+17eEyhvVo4t
4le0zHvJHnG3AWmy6JdLrAEpDUHNDag+ys4ipiGx7X+p8HJwLd8hmKBVfgsieuPrNB4pSUAbbAon
+kNSrfgV5Dl7HIgAyBn9zlJNhEZk18oxcC+3/Ka9smN+5MmnuJLwYCwcVUbEmj9wZYIzxhClDRcz
WCRI4QBLkEnNER1fDNRjpGGTRSjptUIck8HtjqVPIHgDWMY3+SYrkRyjvKreA7NFpICXlFmIvDTc
d1dRBgFjceubdaHbx4WLxWsZA6am4WIJj7idyMzlJOU9Y6bTN0KT+UuPi7Fb9AZqc1V9jRKC0dYA
P8THr9WH2R7uGpk/3eM0A9GpShP9MzAt7dpo1lUzpL81vZqZHCeztJj632U25Sb9kDb/PWRiyfzR
RfHC+mA+qnAXaMTZcAQZcsE/YZm8hzhTjpFFj5ASrL0jQ8yXm3/+TUZSvspsRm9xHPwbYWJ+DcZl
RuGwJSsZD+cKJZCe8cFddG3EgteQfTah9qPlbX0Unj9tBwdW3bzoqKmX8YCw+9iiWJMs4bwFdL1v
j+OSyv/2mDOHSKAmewWf1NnNIaNZL7KsLZlgLEJFgOCogLHYGthlw5IRkmaY/rWb14nP0apiDVsN
Xj999G1Y7iCt4o1vR3OttiESVf+zIf3dpFxkZHrUXLSKFq3WRcOTocEOW5le6J8eSziMofghDIYn
jG9uAqMvq/AyjTFZcSHJMqpdAUDMvXgWVpKleaGmZohBP31Zit1DZexkxcHXgAAbEVgWJoBy58Rx
hGbB/qefuvaYkXC68gHjlYxjyBuxY/EUFBQ1NK27G9whrKYMyp4flzMIg3g3S5RNeeKJ93pAa+fq
0bRXh56MVX9VdNi0c1I0CtJo33FgyHUUS+suNXJykOCSEEQulrFUHFULzM1B7b1k3nIiheK0yStC
2BOv6Q4cG5yV7+kQs3MfS2d4fxwT+JbI16Pjf0PfEt6i32plTWpZHmmoIEBEYXIb5ijYpAvZrM9m
94h8jYVPQyng9PjRaqXoqjLgznOOc073adm7jmhe8JF614DEDQvNVG/T5mMMOpNuWzIj8ACMwFBK
rB+kINwiTrvwI1ySTbKBzuIj9l1GdJzUx4HR2d4VhJQ8pOB91W81vWif6rnRX5Llx2WundXok5mD
EsltVpvKw3mKPeMk2kqedQhYAFuDvTCsP+0cVVjyRrzddAD6sx5xRnvxInkrY6MmbCLCFEtSjlUW
3jmZuvQSxK3OGVyWnzGJGamXk0UaDZ/qx1yM/FcSdJ5kW03rx2fLOMQuZ2TWUU8reGlftRNnb68k
rSKIvZ9+a2c/Ez3fuzZ5UVXQ6ZvHb+ih/rb9FPyYp2FUtDtkfhq9qFHpcsy8XqthkrlMlNSz/3np
t3znBJZ+AogE9eOJBP+yaeVbNcNLI/KTXJtu1V+FtLbI0MmaPIT9UF1Gjo3k+ZkV8A5P4zLgM9Xi
SFxNh1jnpeB3JHFkvT9hdcmDcpsB3diIJefcXR7KpPtoqgp7uEW4NX6F/MiQZk0bEZ8APo5HifY/
G/JYAqrYdq1eP7lG2u36PBaHx2/ksUuMDbXE8nukVrh3ok5PeNEvmjbKt3CKX4BdTx/DUP7JmAb7
Uf9aLCOJaggWdy5hMzYWPCUPAqvu3oIZ/zKkGtKCF8lQaAchRtL0lxJ4/HV/MMWWu4o4tjzp6ke1
OC8OrcFyEA5ZNyUp1pGfwO/BhDP4abcuZ2GjNX5RB+DEr/augJ0Be+Iqwdxf7Vb467xwOTWU1d0M
kuRM/h6xyHFZEEcDsKGxsaioss+wSKwFeA8wyiwiiwkzhuTSq79MWRVgUDsmc7bfbIpZzhRjncvl
pXkoK+rDMKfZrhc4uFwPDHFqIjNeBlCmg8DUsahek8LScL0B0QFNTDhYYb9ASW6fp47eQEPtlhMR
l8gMo7Augewu6/+jVV+G3lboPfUboX3nSTRkRpS/tTLIXgJbF+dhYZMPzHP/0zuLa4ZAXTmDQKli
InBZu9ZKo21ngbtjXbIO48jHNru5eMXW4W+y1Bqe1po3kuE8iuxPQjZ2Dbq0LRr92cJRDlIupGOm
1VW7UX1J2AXbgF2JYTWi75VqTPbzxUMdIC90GVFNVT46/SHl+L4oPxnEremUb/Oe/deoypeissxL
5aS/iLUpfzFHQ9HjoP5rGvSjMqV4db32heOv/unPF7Tui2wL8K3aR52ka15Y5GQ6/CkCfLth3pUf
2dhwVxu5v5e5EZweKxeCxZ+xnG+ORulFuwOslKmd2g6mNPADlGljthspNJ2jNZAdwjlV2Xj6HjPO
OJnZupes4E+NxYTdLnSTyFQ8Awxu/3W17uKLdrqTOEqo3xT9iIbJOKJvl5dcW3wfRg1qc2mxV71j
c74Yf9n5iP/cL2jDZeiWVzNEc/RpAmS2I5vtgCVq7Sw3teaM026mu4Jpmpeyyc6AkXGhg6c5jxjm
1zazSgbLTCMdUJs3PYAgQGQ3/+Zy8uiWPfWnW8/EoroejJuKoMxujv8wowQg8v/eAtV0GuBronKr
M/JBgoH+VUVkKrlbh8f5I4IklPRMgVMXyrKaKSQzGgQmbblNa73sfQRxDIAbCCQ5mD2Mf6VWe+cm
iv/1WeDf5oBMtRoccYHa/a2QKZm8YXhUd38yLNSQnkgBo3bfGrTFx8cNgqgHpT3HLjCAx7lI3TfV
EIFJQTBb/DpErJUGyS5E2jV0z4UOA3+Mh93c2vFNc/Xg+phaj3Yi9soiMVPzATG0bYJ4dOaSuR4+
OVqdPNoD3tIj+J9GAceQ+6NfGVmud0CGcLXnIbirB/68u6sIgQIzPGBPU3O1nut+pSx93DvxKgN8
c/Szf9UguenZnmvs4VXP9TLk7REIPNOlcai3pKhzNI2N10gv5N5LkhzuKLG0eTsdVLlh40mAs4sS
M0iIycl91oGcY3ZKFQVebqgfW7Jq6asHrrSK/GiKQlVuCFLOuCmZtD0626M23PoQaheWZDEsRgQd
lToO/XGrbHfrnqMf45fui3Dod53E59mW/Tkds4b80WEHWXH1kP44OTtxj0d/KgnBhGLwzpQOr9My
NsSrZgEkK5jsLBOfcHbbVaPj+cIF9jOPnP4yVMhutYLUYbvRKFMAawMcGKcR2XgcbfXlM1MPjaTW
pJcOGWe53gPNim/AaSM6YUytAEQxdgqsZJUuJ0+j18qzFhxYotwjRlD3qJ6pB98Y//PS8DWY5MtX
1XtlQaCvWzb+Jq+jFMs7DOvjo1fl9qB9bT0nJWu5sZCRYe7O8TQTz+kckzI6zaWN32Ng3pm0CHas
yTV2jeElkLNRWD1mQCJLkda7BpSdRP+D9/BxSNDStHrO0/as1rbU3SCGIznFJBk1byn/+gD6YCzR
LT+etgmHihbWzKaPtL3oAAn9fYBOwwFdx5piZX3F9uLiT+QkMlreJzx+loPQiD8RmHSHpk2J9g2E
sYGrMxa73D0I8803++mL1TEJE3YCOnIcuQxS4nxdPhVum1xckkk2FK/TlzVsnGb8HbK17pWi4u9Y
a3aRhsQ+cv+gBdys+9zXaLX6j4ZIjRnd2ktD2flaRxkBs4m/f9SfDjlDmOb78KI0sVbRvBYhe7pc
PHkZAIbHAYOgI1wHi4jWD11tW3VwNwazu9fmgD9O50TjFyhiA5qFq7m3kl0JzF6NZHubT6STpHbN
RUJrlp71djbN8BTbmLfUs3F5OdFO3Ue+tVfv4/0PiOtk8yej3DJ2KKUGmiDQX8rCbM6qhC8yethO
3mwetW1SzBVROhjj+RsuHjz/v5bgpb1tZAct67ell0mknPTTlKg7txk4JDP2Pj4danforGBI0Dcm
hfP5uDtSHzspOQnq5lK3WWJbZDinMaMSfuV7inSa23Ry1rkcrDMV8iWLnZop6Ugnjhw/cXGSnwYS
DszbaIdDeLAegOi/ZzATFGQaiP4QT/U35obpSZlssToAdliKh94qkrWav5ex8K8xeR4Ms0251kvx
CmE+xlGL1lTFlrTQds7kzD/T4+pCgDdgtxGnanudY/NW9siDTHLAMe1xBqGTSI4cuCbVs3O89Au7
VXmwmYPsiHdihqomLY1LcKEVjKsxHaafrMkfvsdEM9VmsuBSUmz0PnM2sxvxUxuLOuqxD6CfflWl
ptp28IZSdFOQOBbJu2rCqOaNwSR6wjXqgbE6LHSnNup7GZvvGMnloZmr/+PqzZbbRrau2ydCBPrm
lj1FiuotSzcI23IleiDRA0//DyT8bZ04F8UgaVeVRAKZK9eac0zzPIwY1oRoigfVkkEoJqnep3sL
nNynZaOy0go/eumZIh6S2ulBICzajnzE6Oo1/WseAIYPbE6BfSMfhUNUJd9Ncx/6EQk5qYShlHrl
HkVQs3W0viTCHDAngbAI9LCcQNXr/HH6mZDPuXwzG5ZnRoWdT3BmExHuafTnJuunT2FGf4IkyK9W
ka5t4+/OsNP2NNXcUBLFimeLA/cM+/sVYdhJjn10D8MK2T8T3G09FtU7EE/Albh+jqMHqRdHFKou
3cYHAp/Jb2bS1NOE/b70z0KT1WNqj/CxCzz5Qd3OqH3wW/07/tIIOGi60R9nBw0c1QeTQb/eFHnS
vha5uTMSo7rD55E/lhnH87WGm/KZL5HRZmEF8uhOdrULm/RXSeAtHEAtf7Rdi28tbikUfY184YZq
3AMt8OzAk6AgoVWhbiQ7KeVutApi0jBAvLZ5Q0A6gxkwHrQwhBy+pAUOQvUCK939KRNOQSgE5uKA
bnCrQS+4NgYyXmF2/cFxUXqol2Vr2Iihkk0bU9qroeycld7TkkevzuHofDBLmsZN7fNzCseZoSm6
BU7uBkER2aKTbaN83LHqQhxDOkJ4RH9oZQfJQTokUjciudqLni+3m+5kzIz0dobYKVHdIJ0Ov0Bp
XZtpRBiwNMdjsyIKqPjUAq08yWXVgTHo3SshcLQsR1oHAxF/5y/1fnCFN1TDuEU36GIZWFz/nAWy
beE7d1aOMkl9oCSJNXiU65ONHOdfhT2JF1OAxo4y/JwymrT7KW4RIrWkhd573ujBZWo4OcDb31ck
q13V/FyN02U5tVuPswaYTTwvjQ90GiljfzYrGwOikzlgugyQXMuPrsaDaiVNveZdL7xXN4qbq553
EcONEqN5MLaH0nXH53LSK3LFRPUxOta/Z+t7ox0dItN0AO3O06WgqPKSAIcZghEmSp/c9GIH9NK7
DCPiGaGLn2thN5ZFs2S/jbuIreJKFkK/jyPmD80ylvDJaDkmLHbbEfIn3bZF21YGubVVHQu/FzNF
TSRQ4YXv5ERlbz2afM/O/Z/YbACwOGCQh7qx7h1S/zaGzMXLIoeGJlf9gucTPTAm0X8IfMNoIU0k
jqN89dMEj3oFFIYG46UNGNMByt6EJeFewSIw6KM6vOP7O2o06e81mhCAMVoQLRWixf89VLH/76VA
n3NA8mDudPrKhKgRidR7MPDUhoJ1ctzTMCy2AfazvUwhZeE3n72TJ9BKKsOMD4iTRcADt1u7z/hl
61x/UXOLRGC6Rz2y6wzIsEtm4n1Tdp6+o8e9hJHbGL2sLnqZTRFsVlN8Y6KhHCeaa4kFoDb3XxD+
DnRdYwqqPMDWONRedw+1fPQS66hlpK5lRb+MAmD4HSUeoe1kJM3TIINg5XaUdf2C4Z6wtUpyyF6Y
A5w90ud8RGyExCGYB7CctLbUQ7OYhyfTxS6wuHHp10rcuK3Yr60hatg7sOYUwmPi4FixkNmql77T
TKcfVoxSU8nVkaRtpA2qYz1LeNFQH32OrXxLQ3mRXfEZSPdebcF9HxAUS7+45ViEtTM98LmiKxyj
AbUBMUeqMFL1kHrm5ezrw+j3G6tpN6354dPZ/wxoZe0nrXPOnZ6T5xKDFiRxpT5w09DrIeFrN+Nz
RLAL8WQa3tWGqy5kL/LyPRky8SYlRJKZpmn/qnwOpcn8NFjmhdNG/lpNs3d1vPyPW7fRPTPxaC99
B2ak1fYAoLMtoyNBSGTPolQuKJuQMNoahZTDIHm5z4uq+a1pPi2r5VXtSxTxWdIdOlCe2PlDDi6L
e5y1bF9WzlkpH5iXxD8smlVbocHtbnx0lZwgLjMJMWtnKOMVdlsTlt9phYXQAXTJ7iDNx69JYlna
rqnr+7e2+6t6hOqhdMR9QuIamsIqP5d6XF2Sfq5BZPS/VNEYuFZzqQbnT8hNuF1LUNZfhtQ4U7YE
Mrs32v97khEXH6kowVZwg6ln3w8mdnGSkbA2acVkPbbQw7ZkAvqHeBEGNwYDexy4I82u/ysrnbk1
36yZU/D43xAW05MGN+YU+zqpS03xrvc97FDOx1fLAQAz50Z5aWPvbah78y7LiW4PTU43SH8/MB1x
ytSNryiiIx43jCksgsjOHtHxz4JoN22hc2LfJoVDxrTggDBsRDrzhSzTFqHTglWuHdcDsca0QH/u
p7J89AN7q17ldJquoWFWJ7XuuAVtcFsCVMKXfOMDP86yMs+qCTVatXFVtAD1srtbrw0DjZuyi0oC
FnbtRAdqnLiV933QZTvhOxhH40iSwaxVH4Q72LuAnfHc50QSiwDzzrrPoIb/8X3WJ+KnlJvYll89
UrNjbWFIy03xVy7OVvUQJaN+pwaQWO2RJkHQTGrtbcz66NCZwGBbZ9wPRuM/6YiC6YpU2T/hcqlr
Gy1wg4/Kjmn1xFX4MXj62SgbcHhNfK2hxb914691eqcjQihnt/2vAT6uB7SttarS7onkQa5sTO5D
E/9QhRyk8ejkkcm0kYMb4NhPT7WNYFXSuoJhAcstz7eqc8fqSYNqCdXmjB4MrM0dELrnIhegFBJ2
sbzL9vqAhnIhmDjLKUORVOYRbuBsgz1oU7SGwk6RJKi7Tfp72wg+4nSo4PQOxn4c6/E4oD27F2Ee
3BM1zaQS3JMnTYnhphaXDCEIh3L0KMLMh7Nya7BoknFi0XiwKEGCIf9ZD5X15snqrAnTfY897ypC
y/nCznwtmo5cJtPb9SKpd2P+DnV6Z+Mju9eXnynyQKw4qc/QaXmZ6v2iedqpoWTQtkj5sFdefW1u
4U5k05n+uyPd8q22mPA1Q/dokkiGb8z116ZMm6I6ig26ashWoeigXVAPqjuuhlT0hPdRpJ+J5apA
iRtgBLSgOq5nCNfkSotJVz9J07RQvy22bI48G2VyJd7CJHmFTzaPEMb/G0zQtsA/lxaPvR3U+8gh
a3O95MtyPqIcheOziNBixypubs1cegqIWVzav+zB/LolpqWhfoAgCEqHOLhbplftyVsUxflFWB58
5UVY7KYaO2iMUSZc1CEO2fKklkx0tLPBN/fASCk5axP9bS+Z38wWBNYoAHJHwpLsOQ5DNxgBFNtm
7V6Nur0zaD+dlFz5W72cSp2+jG/HbJJWIvisQ3+3fjTaMCCy9hIy5aOhuwRVaxzWMsidwKQwlcpO
pbMEJI1TgYsuaLUXSplm+/+Z5ZKcTRofTRZ0xeJijob9oB6kM6H4NmC2q5c93q7cdavrpEgkVHnk
aSTeezhX2J1bxKOnwn6sdNM+fjck1LMKi9zGmNCUqU6vmhnonIDkyP9PyTFHzjb7teLTXD3Zfv+9
LIV1EXr5WV0rUcqP3hhEwNRgdJoQ2bdtpemr1NxdG1NjNmzy0O5ojut04t7Vs7TtazyFBBgNiyF8
0g2Ujp5lPaoHqwfVmhVh6PyMjUzstMzNmB5W76iBQd3YRhJd+7iNrkNq/5eBxDJ2XabXFx1fwzag
3noiw9J6VWMPX6LPYSm5SD8rD6VTmJekXSIa6MfRKjHfnShq39I05sgyxuZr2oyv3aJBpA3V71Mx
cIwhhD7a+howvrIR8uLLKPC3eepDIPcR3hqVeF784DfGf/lrUjwXDej1wgz7n4OFUnSCvLU+U+/R
qe03w/Le+kxPd4MBvhi2a0J67HWdoiJqJWqTDhmH6CTkGGL2BN/H4X3dO/aG3DIyzDXRXZvRf20g
/ZxbMzIgjf+f01Y9cwhqpawEKGuSviSirn9pCEd9dGK5vnKtQm45KU0TMhf2OsQfKXhS1TmsG2zj
k4kERx2BZMt9wwgl3Knr1J5Kys7l71xLYyy0DJm6dgsSCQ6zRSGEcPyv3nrFjwZVNWekbmIaOv01
Cgl3a3GPdyFMjnamspc9xkd4HgmtoLnaVen8Pgfo2RHIVc96hDwiSogp9eh2MHVFKc1UWBzqEXWb
ZwnmZ8sS4TXWZ6suD3Z9cHEzpOJN3IoGJwJVW00KgdUwEFQSwEQgWFL7eGPZxV0Buh8y71zmJ4x3
WGnZgm0AOWfLzl1vxaJg+YKNYpk/28GpmJ0vdG5IlPzFiXKGJelk+qN1t34somNSQAU8HXIJm9Bo
pXmYhS39TeLYzq2u/uAHipnENPFjtTxrAoIl3HzjCMM8qBHOBCRms+jgrpYRWrs2QXDxn6x75I+O
JD51OdiidySMRkmljBnWdeL1xywnP7aJQfJ/U+VqbfTwW+A0JG+TqYc490vOcD0l6aVAtkrjuOOn
aubfzF3pKNXR+DMlGiEak/O6AqxkBhMHOUVt3xI7Desr7gBgMuV7YwubdmXVard+NJxj6vl7tsmF
t4VSVj3kCX6RBo772a5/NiUnPntpdvnCJT9YHRGpcziZRBUh3OX0uXD4aiIJt9nk5zvzf5OGKI3K
7ZxG3rGSJsZY6diQu+XI5KZ7iyzjQ0u88dEd3C/WsA1/PL5wLGQ4FxEK0xDdIjQxvuhitu8Ip3iu
6Ftceq9/UsNYueRJqWepPDIbwBmF3bz3dUR+kXZRs+p4cqJtQlrR2s0gh/VUJoMDDwUY01A0FBzD
DE89lVDDmBkv6izT6tp79SogWxBt9KJiwvRpbYegKGCDeZSvy4mvaH3CK8R0YC77OExe9RHbwiU7
ieAkx2adVJpnYfQwkYiZS/OU9BI1bPG9ILialn8FBlN+urpNNo8APS1tE9w6/c2zWOCYrl6/my42
6pWymGifqnPX0NMHa6VtVaFtTk7yWHb0G4buVnRR81WZzU1nwPbT8BHo+slWTSorPa1Okqke+yz9
4DExxl24qPUTL7Y3RmHdS0vQmrHtpAJEazYPVu6fRt/hyCeSr1V5AoYL5kDS3K1y+0D+6UjfvI31
Oda06PrNWgOLM1y5hYJjMI8v1LkN0XyEqpdOyXCpMfDZmUJQnEKqmQyPvHHe+n4/Na9THMgDzaJx
75hE3Gq0zXc+EsqvqtXTMxPe4WQk2XspZvc5Jmlob3YZ0i/qh5DbjdK2MUP/g54r3N0+9j/w8SL/
qilPp+SlSYf5aLTAdU2G20Bm/HM5ozgwEv3CMB/UfDe2z6oTnMABY/60jZnv3M8+KIHYo/jVXL6E
KqM29IwFHu+NP4oI8s2CROmMqmeeCwcUg4PAfdbOLz1f8mNkuHtCG+aXKOStahEBiRnzOWCgmu22
jq+C9fz0/3s2jKQIDNVCGmsjnXEjnqoOM/oliQgrzlwabY3ee9elRG+k2/3HtPdIK5EUOKyGB3v0
8FSC8nvXTaQ3Eg/EnyHwD1YSa59ekUw3dTUHE/3kruRQNXWAWVzDte8GrEwblE7yoXN0ZyuHkvR1
NVaedRsj4qLUaQ06QFGYOifVMohG77VCvbftzbo7z4473HuA5IbW/20V9PW472wRhLsUZvYlquHQ
VhoOPBmisNfzHyQt/GwG7+b34x91fuhK8q3zYlrkhBS9iCwWBnfNcJXb75ZN8Mj/t2x1LhcXaRVy
6xskY7RJWL00dd9sEw39uoZcXQ3+8Efk58H77WCrJbLEtO+EpAvsmYUD/NO1wM2AolDDy5xdnoHL
BQP5s0/BtUpSoGQ5aLbb/qhFMKeqoNJ3Yhjkh03NwlDiTfez+qKWTDRKCbFqfr+PfgUeOm7VxE9B
qOyrCDEsPiNmJbZ2Txh8mG4nmgOHPmnlzkLA/2zYVotuvTTeiqlDKo70GH5cJUzSw5PRfrBrmtZF
76SbdMgwHdB/xqBBE6vOXrgknDPe4OZx2pEwEwBvAGed4fZnXhocgYWv3EYh4Cpwp/6sp9TCpB1j
TWJbRWbX/xis2Xr0OwuaRpli3+HfWateUuZIKeRXUy87X/Z3SM4umh2HGOHdD7V8qraFtaQkSXmc
gXxjwIOCFUrOCZZtVoeWyMGNbbvndKoIojACeoD/8xc5HqfDjmaSmpflhvE1BqVz6EL/phTEcTn9
xOjhPUUx3twFrtBPLeePaFrn87BmEdnk7VuXiqW/HS+IU9gsfW38K0LjHr6xyMf38qquC0DqD5Xv
FTsPW/arqdXPkej/pomzQCSpxSiGWjAP+R9awd34OecDSOD/8iE8tG7nsZaXtzoiIYgOzyZoUnAM
nSEhwS+Lahe4L4NZPjmqDoOwQIxStKz6sF/iIrwxnY3xFFgYZWIvPWa2dvJfZi/VALOPzdcoBywt
rcHMtkytFGSU9ub03WucmeHZbztgYE4CM1vVGXbKmZqzRnjhRIZ/LzHu1YPRNSFd4Izw0FTMXxX/
vXs784Zz1ImvqZscEuw4fltiyv+APnfqnLiDmAmKgSMDGKlAgOznxam2zL+Imbrb9/vqJebet0JL
gYks0in1YKfzj6m0tfWt0G2tbdWSTyWGIiPRusgOtmjpkg+aEx+BAaD6p+MZeSUQdwoONWKLfhF7
f5fHPr0sVflR1TtXO3VolEJmFOVPiwSw49JvG1ynBWVuL1w5ng3gIM4Un5itMZ8RiIFGpm57XK0x
ZIqi+23mKZdNaYiTOU0/13Ov2rRL2yp3QkzvpenJ32Q8qqLHqGziI+YJBvpyqG8i4BpuA9CL7BDz
wOXXrib978NbknjhoWmKezmP1cUtvAsG9XPfAYE0NJpE8AKYovUa0YsDyzyWO3octczKXVBFz6j7
63t9abzbaLaMlMZJ7wuLZcYkH6Bwv9p0/GDvwC4TwNZVN53uxPO9Qa4LFGY0cMoPCy0rRZPHV79o
3wPATWnwX8P4bZnqtM8B5BMU6dHJ8hNtCZlJXjUZP+pRPWJra5AO6Np07Unt3KiKo+/R3oKKo0PV
UfXiD8vPjNvKLd1u41CYhr5zA9pP4HKSrT5pzjHx8umKFGvnwk24oSD5wUkTsaxYgjI5/CKcwtZx
gtQmt7pLWdw1zocth2FZ5omU8HTa58rBqA9meyt1TOytQXo4C9sLAnHGYlVOl3LBKvhYnzcc73+i
FsWI3z9MC4gu68HIgsPz9wTojC9lH6yDNYwK54SAzjPe83gH1c5dFC0ldBGUsrOtYbiemIg4gbj1
tA7PBGKwtw6eccJXLk6r3Jem1ambyNVTW1Q8cwo0gLKeMli6MFPT7Lkr5ierMzH6ZZj6ksJ8MOmO
XxgV40txSBRLDfd3E5sxDjp2LjWIG0LdvLR2dhlqe78qmoaKDk4fO+OtMGp3F7qoYyviOVSBF9f+
Vrpj+yPMsjszqrxjMFTTThXonD+3g4UFnevryzfG+6Kw5i/avuXvRlj/tQzeLmqKgaTDuqtGt9xo
RINtmnj4E3QL48asniTt+nslOAzBNiOnaMfHxCDJXQ0AxgIwkYFgcmdbsFWjtjyFXIHK/OJj/LiD
TQC9w3IH8NyJdRDLs0LnHlaS8QyN7bYLvOA0Oln8VLh0spZDE8ruV8VKqhlfFE6RXcDLORs9jW2C
nZzsHNd2dcoqj9ifmijVtUFDmbEtDZsAnFLPD2rdnxIU23h4bAgBQmdBStyd3uA99WOEAyIHlkl4
9SMHkQh/tt7fKT8WKkd0ZjEUedv3jnCMo999os+o3ofmOIU9i79ndn9ZEx68qkQsFhXFPtcgcX4v
AkhPkb3Mc7grMfPsfZIxTrEFKR5LwvQ50XuzHTxHaDPMfcrVel8EdbVxelreXKfJWe+tdhMibjuZ
2IuYKS0Y3AFxuaR4pjaPOFUAGFLyudIVzWUVwk5o5ruW8DGaR/ZzwxGEE2L7OU+sCVs9RHpeQ/g/
crVyptEiGh8od67ZEgAYkRt3dWXGBGMkq2t5ZYWwqlyPdHvMRI+l1US/p7b3N1jJ2rugnO9XZ7rI
PwFd4Kcl0+ifNLtOzYe8Jotw9KY7MyUEzlKCKW0Y5YuWWCZqvLp7XNG6qndhICqv8TIfrT7vaOob
2Qt27qeyMMheqs2Xzm4phhbrxABkOVl4NpxXdO7ckt9FvVwe1LMOTNU+1tDYRYWRPmmF5W/4DZKv
vP1tNjK6sHkgqFhw7FMWplev7mrsG4uii3icHw564X1s6WL9eK1CbNdPVwbheBPhTfaMJ5KyGgCH
I1Qx+hG1Ypm8FZEOLgPijSF6NCXLOEIRJ9EcUnwKsogWw34dMX6Oq9FbtZDMgsu7vmh/qu/SMOQS
Bo3wceNx/58EuzOeh4Vu6M/usEsQfHO54YRmX9yu79noEWukKA8uEA0FiM/OtFnDQ19V0euQWflm
CpO/ZOTFr32n033WEe7vpYg+1+MfEb7hnv/WyS5TA/8RM+JeDDh61OlKc69YW0BsDsTyeD13+jbR
5bFqSdtrHDO80IYpXoGuEq0eYkEs4uQadWSYmVh3GabI6UIMwwN6qpkpFDjsf67qjojWuQqsO9oV
eIxt2vt+m/7TEadGemyW2abAqbZziP/aqnbZ2jODzgUAhDGyiYew00S+aeukJWiQBy3JwysivpO7
aM3UW3MyfwFFMJBmpQ9qO2PamjyqVxkk2XXshspnWOealRAMnpcIDGX0kCXT0CKbSm4DrINORzc1
aUL9WY2TdFf8tSItPtVh6d6yXJgYvvhFc7d/CTzE5mb/w0+t4Ka0sSwJwUPWD+9VhdsWk2+wWfVs
dI+ca6Ndw7CaV0H1v5Z8MHeXErUEPco5+9NWxpHRV3avjWF37XvneSRd5a8NJSds+1fucGQSsv+A
XFQc5wFCV5QWR60e2RT4djfmYKZPU+VOZGm5J7W9qochTlDUVLg+0/LX1Br1RpURCI5QXSo9dcJV
pkSpeoYdnrxdf9jWLdo7JXfgO2R+Sum3iWIDitjS5FQP6ks0DHqAlW5I8uLwU/exAXBGcRSyDk2c
AuqqB3MMsKMn5cdgpzBXF2mNh4jiFmGA8hDN7jQ9x+qUxHD/tTg+jAXdIWXYhVJHzok6int6Inf0
6OJ0ulsnbbSIiYtBZl1CBFqFIFGb4R0GNM+pakFvL1hy9eARbwXFnHZgX7X/iYX0k0SJRkLbNB2C
hfRTzu2fyNo5pdPg7EC87wA03nvshSDX/GjvSzpCeQvOA2YiP2gdeNfYIXuurQqO8iKNf8/N/CaP
Im2yX2XX/GEIUf2aw+rWBX+VtmRo4+xi5/ECGgyMa+IJzjNagIl4FfhUU7Gz8KhchJY799qbkiio
ByVpIfAUcatH9F0JXneXTMJ/olmP1Zicbyxh7O2ool+IqpzZKSZu9zK4lGMWk3KtX8lWsX/ITPwZ
XPFgxX571Wljn+N5/FJyc3Vei4hL25hoGc5KNNJYpYupput3Nax6pV9CsBAeE6BKm9gTyW9B0CyS
3gViA2dMZkgjnG6XuiRZWtp8HZLUehS9PmPEyf+gVHQupcjvlatjzp9VAzllrKeH7yyu07FZznWG
x65YWXmx9jGNkKSa1KEnrvoDAZoZ5ANFuKFSBUXF2ttA+tmpat9KK/1YHmnnTy+m6YFDi73nLu9P
XRWIZ0Ma4d3QRTk0pDLeW8FUc3ERAZIPnOLENPxC7A9mRpO/xlRckkGCVlgm9uXkGMRBUuGroqmg
W7tBRd8iniIuatWVmZX/rOYyto3xBkIQw1mn2hiova+imzO84Isip8FZUaS2fa3olBz9ROJUUYMU
obcXs+3p8YLJICMqi0/FIN0tLSODuLLRuRtn8sgwOwAbyFm25ITwHgXdEgQ0JU8zQzac3o13bkQn
LzLA3L5RT8USNJP3Np2cnHiijZ4nv9lY6PUQW1SHpAqxNGg/bLvj6D7QW1QvY59P2CNK0V1qcSoG
tONX9QsidPrKwinZ96i9VuudvdDl1o4o2dX9bnCIufL06SEM7eU3ipKQMGSgY6q2yAzg1JNE2weF
bMEeCq0BAWlG1gENb7pX9WhLVGoIumgT0F4/qcuxHGm2rP+X2auNvU9e7tKhTrQ0fDJmJNCu6/7J
yZB4irS5WawbwY6kvWDfN+nM526h95PVw5SVWGXs+RQj/jo1gV6C9SPwSpgozoIeF6F68NHFrs++
3/OWP00HTBkVJKnd9x+ArzqR03hpx6nEK+A+D0o7EGfUActLtR4DxcTTk7ksjljnb0D7Sh8/OUt9
7Vu/eqvQng24UZvC0Bk2OvkjZCkQoDm1iuY61Koj/uOSpNVrkegIMWL5Ni/nV8RK+oIfRai/vDQ4
LNR+UtPNlRMdZUJ3oIduRUeagjlXfyjHh4PIm/QHSrkUKGIKdKA0NQZbIMWnw3Byp1p+pYvGxUBH
s0G/eYAU5/wsTPiJakrpdXl9mDNEKtVko6ilsjhFbTu/Zbhp//RtSyslDLC2YnRKIqN5nvuYoTJo
9DsTZfw2MhmrB2QgYMhyUURSXN3L8U51CoFTm9cyd3+odmbYNF9l6HlLGhXTs6oPH0ufrayvOVnY
Y+2d8yknxIj+XeQLIA+zMz5ChpR3TZxmG82CQk8r5inN+XjB35yN1twwVOs/HB1kdjjVPcpZAHdq
BaFgtK4hWqGnDp7ipu5an4M0Y1C1NLUlo6osjZ6/ZzzVwJYzaOl4EG463jsRip/eTFdB05Kg8qBD
IbXbsUO2HIzHufPepK91x9X2h8f9vkfA+zDY1SWr6vBFPYDXeUZ6HN3UKw2WALhJQEhtkGgvEtzK
P1WnmyTdxmg976nC+q5lQfWR47H5dy+WYEMb4rok25QY0D5y6WjkJS37Ts0AMvFBcRkA83YZ3r7P
UYJsbAm1zjvvoPTg37iFukWIuYrHwCp8JuC9Xk2CgBtbn/6tSjkpr996BvWMToAsg6vjELOiJ5Dr
RRfXL40BY6+eEOXU0pQvSYAVuQq0V923/eccluSih5OSDEcbE83aFkbw2Rx6qtMdAWQLUbY1jnOc
nObGDD6FBhaR43axqcx6APi5ODrrOJ4PtUSTQFwh9mpdehi5deOUF0XHiSksGGgX0THogvHm06BE
/R1TZy1esblYorbIwcrsoZ03Mffixqqb7FhECG5zamMEQovdiNbdgNYimjagoasHpCzUlMCNFfB4
9JgCdw2OL5SmZbGd/thVPT1n4fhMcM3LKmTrSAOu5PAMwIGItIERNYnMzy6NrietpXe19uZTuyVl
OnTaiy6KH6bm01lxvGKbD+jdvFzY+4jz4hNsZAGJTCOE1W9zMrT4/10jr/7lTHVxVK/0QKeDk2d0
YNXrnuDEXQctc0uPbrqqP7axlTuLLH66erPnHGNmm0men6rYPvXzmYhI8NJGYPqHOazTnSqbu0bb
RYVzAO0NV8ucxC4CL3tOA6KeJuvB6xl7cOLN5KXD86ZOx2ra/f2g3hugI4Dmrp/V++UyKWiqWbsz
G85dWceIRfp9um9sJgGbqHOx9QfQTtfXeTL8GZv0v7AgrW2tiPgpX12vM++i0q3vCimjK8kenGe6
ysYhbsW7xup+sNyZL46bftb4zzY5trmrEuRbFsr65P+Ig05EF8udAdgulljT8b9KcyahmyHGLgot
CLsUia9rcdpXXKVz6B51Nwf4jSv7zgqt5pZhDtkBJYqIZ9I7MhaFs5uRtV7iLiN4NyULdW18CK3m
wG6m7oat/E8X9B+TzNK9Y4UBwNr2JojyevHm2D8OOhkDhADfCcNw3wnyOCd2bt0P4Fi+jSy6Bld6
zJ+HJctjZqTHP9WNkSM+FFVThAlWVh/DlLMYPQMNFKlpIMdQuiJBGN0YW1s7qwjp8r13tkxtZQp+
63MQH7NNdHOOjGG5a7yOtBVbwHd1PfkFDY7yx9Zmc6uARevfaUEaYiar9oMEic1AwXq3vAifhfAO
rW9ZD5m8Qn3YwHBPKI5JVms3vVV11/WpDk5iY5yFz4lrVQCYbh7yvS6TXh03uJq3hr3m3dGOARFL
A9GztOAQ+HRyVEhKAE3v1KSxu750l8wUWLY4vrHq7r08+chatJFHCxLPSUEjEbTSU1c5Lo60Xnxt
0q4jtIZn+A+/a2V8WFLNsTOcvbHfriJUchJm4n0R4TFmQP1EoFt1SHTOQ4xWqVLaMdoqk5lpCTxD
6mlSabuOcK/b1IMeB28OxFSJi8PPtWFV10SJwPx5CMcegI4tymekbeWNnuFZvZqXtxLB1SbC8lI6
/d+IPbi1afktJ7vKq7KNNEaTH8dlWlmRhZL3kQNlC78GoSbqIfSxjhNj5ey/36MnnZJOgTek951y
1yEQOzX0CPbrOUwKpoqDg1RTGqCnyvRTOfoGmbnbxgPfXSAUui/yGUcDkuK3AvFH4kaPo/Gw7qLo
RI6pmY63eeyYuss8u6UJwHk+pjtjav1DMc/5nYPa72yR+Kx8tMgiyGcEMA/tZFmbp0SLjwRkMym1
A/8hsBBgRoHgwlz8rEUGfyRwQvvOnh2Wab2hCbDoXSOhzTsnJQCOK+PLDskiUVcR0p9L1jXuvgxH
cmgXz7BRLhncbtbhdk6R/RZmcGcaHNDsOmjIbE31/YJHpTVmoEtanpWzfU3yythnFdQMetPmI+Jf
sITAGjcTs9mPuMgfc288qvuqjCcTJfKirtNDTgrIPNgu4cIk2vBqubn+FAt6T1zKs5F+Ekjp7aLJ
BUNvfSlBNSKuQycx4VWWsOCjTYu90R4eEw/LiQJyBwFG3US7Zg3O5/Ue5cvoNqrSD4mhvrgTWdhy
zEnOphfbO3H8OxlbVKDpgVyKB9EnxAQpeX6dYSorhtvo18E9g/zyBqj2BvizfNRoeO+/n2lDi4De
hmC1yloCkzlt0ElCwCtLP44u2aJK1CVNdLzrApVlSwa9GzlXv/PgXAaWezdxanp00KUxkXGek6Bs
H2kJt48hNKtzxlq38Sj2lKLDA951Qm/j7YuyHddij4YmGOE5iIl50YnodZwv8HHsOEMXPnZW+aol
0uFAn0+nUp9/AjaQB4lQiwTdQuz9kCVFM4BQKFNY2OQI4wLIKVVeHESGI57MvlswJ+9iiLUnjM35
Mar06WYZ0IaxEPz2sL1uEDhzseLUwC/JctZjYZ6iR12mX2xUCBWcyXkFuT5saf5mMLQ153XYWL/c
snhTQ3lH99sja2V4bGXDSglf/JQzRTqsHR5k6MxusuAEb3P8MGL7pXGrKiVXFX2KjGkMon9Pi5k8
JWPU9lAOxwvQarg+c/OQi0+aMfVRTRQC8wW/GHQ0k3OHau96JMa0ds9Ure6t+5p6hRxXbs+LiRxA
/jvaCE/8V/h5/lBi9HMHg4BDDF54pu0hXk0iPrdoUItD3gXOfQsa4amyoU3CAP6xLiexIOFksVGo
i3qQiAYYWsmT9AkoRLFq8a9Hw/8j7MyW40aybPsrZfV8YRczHG23+yHmgREkg6Qo6gWmIRPzPOPr
73IPdWeWqi3zIWERlJIUEYDj+Dl7r30mtiRfpzLDYGR7RZbyfKssjVmJnEAaTMZPHeeQMBl24wwh
sr3vtil+GL87x2ONvGHwaKUvMJq4AJL9CO0RHSixypEMtGdjFWnkQffNUxhrH0IqbgoGYztvCatD
muTsrMdlOKstWP2tAkO29uVKzLrjvGgpshWjsX1yT2qynBeTeaXbN2szwzDTlkuP2TfDcyy6sb0w
am6hFBW0DqyjeqO+zG7Q2NUDkD9P9j3UyN4wNOS32ITVl2Krfp4WDE4T6RHHLoAS4TrnooA96VYo
Z0epAPzjYAIqWzF6y/e2LeU8UCuOqmWXgwXbtfVorUNCJVZIw8gvC6rgkbKsf4i6fMdY3CCb1HQ2
TkBiqC4bYKnMn+jAqSJcBSUwLISckoi1u6uNbQMR1Cy+6G48Hu5Pa3J7MOcGj06kQzpkn7xRP52Y
HLQG6q5SLSLNQfWmMAaFSbBP3c0GLNDytezrMeT8ktisfKE/jRFNEq4Nd7Ep90Mgrj4Ro+wxcGgN
lu7+N5bGBgOBA8bEzO68FiXLrLq4aG1JsjDCRmKT5jWrdPZsT+JGt0J7lbUlJemqkgwb4kQr+qn8
7towVY/qVb0gPLLHfZcazd3boww+HeQO2Nr15zv2laI8oeiv5s9miqaMlscOxKDxFEK4WPF/zt8j
jJj3Pj0fSj1FL9XSazuSMFdYwxfN4v5lpvMShgPl9PSA+WF67kIjwFq9cM2XMjSbOCR1ynxB5p2C
cTCTJtMRLgqczyHcT9IL6uFpObIqUC7NQb6SvImTTvE+ZK12vVcbE+3FCZ/F0BH0qcR46mDAp9/B
w8IN0+ruqdcMUACzG33UTYUYoPZ/iszzNmoe80yfN3oReFtaxUc0wzD6euAHwAEyti4agSfyS54f
98wb5DBOm6zhqcy5OVDgxkeQQ9BHaLNXEcnJ9LEuqvMeOcAP7pdXrLmzBBUXm2XSXVJYoRjQqgKz
4NPavpDqLAO8KPKbk+sOv997YYZm+7vsAVqNvgJ5OpNq0Se/OUVjrrpO2FdckPbVCipi2yZiEZXJ
0bOzb6nRJeg+x4Ct//jNgAx8K4hICVdYcWYksvSPi5osBiNeYNyUCO6NHj+Sekxa2vDTEMwIDf6V
5f/kTwUDjxcgUGvVvSUYlWoMae1eMeFm1/VpzxUlvVhWbPDBMUKzodirWTn1FlBLdcdo1E3375DK
uKehZmgj8CizdzHFk6GBX1TqnY6zcoTx+BbJ7r1ODsqdnZI3SAMnQchaM8yvteVJQmIqSIVT+wSp
0Z0XC1WUmurPtO2vyUL5NkIALkvxqOYnboPkNHYThBByphJ7w61g83U2OmHua982V3w53iSU6+ku
IeN3nfvGq1U7waWz+vyVcEXA4/54G+Cl4TZhhq9kXAvbLFKDlqc26Sgu23w6BPqcXMPUvqnl0BS4
KuiSgLuRNU6v6WSWkre7CdigX0gN7Lnnnqn9vF1UucY5w6FzpkuAWUWdPTxKB1PGKPlsGlggDCio
lXkWWl2tkAw2MtqOSX85fp1aAuG5XZ5Ui7gFDIwrEwBNrW3TySmxGjT1KTYG6mriGQhIGkAFita6
TWE2Iv0aLl6E0zewTUzVY46B5a4y9cvpkagALTS8JzNAONET6n6KkxJa+JBddQ9+T2NaCzPoqdxo
2u8awi9i4Jxv9xWjg5IkP/V01/VV+MB+8zCHdngcHQZhKkWDVPHhruBKpUqFM2zf45cD7XvPbP+t
abwLsuf+ORSL/lb7nwL6SMf750/Ud7C/t3WHMTuoddcA1HkmGjnaNJ7nbtTaqwK+h2o8q0aQi291
NYwfpZlFOz9229Oih3BIwPWtNZr+N8hHoFDywtuot/5EOjsj85pzmQCwlp+l2jbCJZn3OUXRJVtX
+Gc/0AvHxwoNztYJrPxFXxYwOr5JgIcjNmrQgBH4iIIau3FVwG2CDL92pTO7WezpqBhnxqID8kmb
135yoWpMDPFi0bwvtWFdZqogpKBXBx3IHpLytFJv1UGzge8liCHMbJ6PHrirfVSLeQeGF4RGPeer
sjKSHy7bwXDuxg+d9COmGI/FTIz0JAvVQR48N5lOZjW8x7KAXYooeBjwbzj/Y5hS/inbi5lVImqM
qyJ7ZnjxVbX7jKWT4Hb/gSaheyj00TvEjAl3RUnudzPjLInByXpWxXMGLIlyGLmV9xgb7HEXn22w
6q3r9kR0p3rudSk9TneG+9nVPCWgfKzCD/qsvrtyIz2W+Suw/lBWvucTuLIacvbOjBHkEwoa2q59
Leln7Fo61lLJXK3jRnso6Y//6PvyZYp8IGNVDP3fJuImN+FQxXgO4qCorl0U0tKyhPvgm2Zwg4B5
Izkq/24s5Xu8uc/yCY3BkVl++Ejnn1HuWVczdudVJXPfFt0Z1mByviThXG/UlF5o2Oc7K7x1LRde
ZixfMRVWmykSBLVOmbm5P5JNIw62ajKZDiRU9DG6Ljmn9GdreoQeu2pI4lnX0lFHPnh+7NTbcHq3
IrrEs1yfMgDIWGB7bR/ayYh5rDkq62+Kz3dV5/5y1ZZqSwbyR17iEiUt6MuC8jnu4pveD48Aa0xk
fhQeLmNbGUIVXvKWaSOJ2+1OBSsMVkoqeZgDm/KB9zMrMc5Rn1QHzy7PgxuaR7vGByupX3UG5IlU
FvPkzMvKdW3r9zRpnpVGFk4IXMvC84+F54Lyykz9EWM2OXPYSFPW2oOKeikagOddVOg75MXGyiIQ
dWUo7QDJ7dW+9EIyEauax/28bJt2cHdjbG1UnVzbNKhBljuol+iUgcN986FtrFwtr5nu9FQmIRIs
gFVwxUJnJisvpfXv8HWHLqbbGM3z2ELSaZ0Egg747A1ZV93RolJP0hRtSE4zuHRotfta/uxbGqld
lmD0q0ekNHpk3ZlSWz0NA7Hv8u0cBCkBYBQ7tB6a5tgkZblxYheBvHht4owuooEmTya3ar1AN1EF
EQMTL/rmEuhRBcCA+46OuXILO0QJrUu8/9IJatlBeSMHFO18CODSIITtPaOYPugB/SOEYOG7G1FJ
SkZn2MIdLWYysyYXTCnc2OSQ2g5+HoiR2nooe4PnFHvmKu6O8uovk5Spz2wZ10xrCKsLMcYn4ejv
ICl3u1mrfoyGfQ0Gko/gaWAFCiBfrgyPbJjCw5SQDxOlVw+lrXlp2k5s7rPGO3ARh1WGnHsqTiBs
5p3tVTdttGP+RUtC7znq1ulM3ofLP3hjYwzZDvW0cBeiGvEJld3cHzeeUVRvogkeCod5kZstUCkk
sBWzebSyl1T7iPJylyy29wpcaDoGEyK43uYaMIRJzG4i25DJS9N71hH/1r6V+l5hB6AsSyva1Dr7
Axo45EMh6rlEeHdPYZh/VrihqeBvNF5BFqqUhdSzQzdgYiFjGXrQGwgiA0XHnYaceV26K3x/ekKR
hnxvfAscW87a+voRy0n+JQV/oUa0kZ3MO0Uy1BmIATNDlu/6Fa14M8ZdYlT92nf5/pKLg9VttZCF
4hfQydR8uq2b4ZRnttzATM2pHKpkV9QLvf0yR8KLTtpF7vVEOzt7YJf1VRGX0I3aKzduqEULayRO
cvwWJfl+WRJxaQDFnIeSS2jWx/5m1zCPoAEGhzYmr3LIwmCl7jInCq1158TVSi/dd3yB7g9KuaOm
LV+Z1KO2IKD82NSW2BYSIK2l6cZplkvl6IQFick8RoiU17WX/zbYg/mG+AS7SsNEdAiJkXObjOJR
CtTzgiUeQ/6Xu5Jx6NlIkR3x2HbT5T70RCPab4PJ37R5EJ2KeO7XiCl2avXMM/Obt0TXcmydV5hq
xb4D2LxRb5N+BGsLfmjVCeYvfiI4HxJLokae+DdD4OY2mzknTvbmxACxbEIbGEzUnWkokg5Eoutz
aOXnYtSQksh3cdWV/MKkVIKus0xdxgtKjIsIxqtbegi/fOdltkL9WdnSUo3dbpws+XcN6fcA0IPk
94uKpAW3u1yYnWMr59YQWd++qVftZC9P0cLaZXtzv9KKTlvH7vfEWsK9684VKVlyZj8XJLyrQpaZ
uoqu6kD4HIC3Ef6G2n5rpi1pyrZJI6X1xm2Ydt7BN5LlBYHszYrG6TqaGR6V3D55DMcvlS4MCiM5
y5tw3B/uMc3MN+JyxdWK4o3UvI05QZQPuFT2EX2cMYkIk5IXLvLJihYbAbCagxFBzlmKlmC4cOjT
M1oCnN6m8+Dp/mOIseUpTJaaCRts/cSBLqKu0oSsiy17+beaPIFTlqERJoe4vXi69co9ydikG7+R
8GfcqgitP3JZl7hkMADwHWM+g6nR9TcQB/1WaRfgl4Q7qyvGTVxW4hJQP0NAGpKzR75W0jIIV8+F
SgtOzgL0NRwxUXsEjq2LzHqy4KF/7r2zHo1wJ4CpnIK4/pZLSuKI2tIZTszlBih8V+GN7HMt0+Tq
XrSNR5t2d5csNk3Lg3FIjmkLGVu+CPWSsck8PlHH2VTQNgmKvXdNJ3jbXe1fS1yFGy2aKLYrRnxn
nHYMGNgQrFpFLdJETctymTZlRmaPciFBH+sA34gHgKQy9hivktII1g0zBtX/04w8P9muHq08TV/e
jDYjFFK76P2jcIfyVNPluJYz0nsgGevELMY39QrFGRKZCSBRahjxw9hMz3edjJbo+UORRxhsdJE8
alqxDztrYH0t0kc559EXSfKZPbfeZZiA1oOWo6qsNo1TjN9FGRH8EUgWejtxw4npOVkwLwVW6K5p
06X7uJ6DF+AA2/uoMkBxPgyXtDb6D5ZSbc8YJ4P9K66ssqi6x6I6QN5gbBmGR1XCtjqNooBn/T6e
/TPYX5OJIWMqq6AxSOGoUdY2OARGwt6VD3UCbkr9Yt6ZYVCxXwazk/pn48lMKeBlHpwOMROdij90
bNsB/FU9Saa9F7/QOEy3dompqu+qF2K8rd81el/8VxChljFg1lL7SSNlfGUKu/qoIi/bCtjFR9Xk
5+EDycSBgON1lKK2Uz+7RAxvcjWZYQmY2PKGT4EbfpokHQxKcrNuwMOOYGWOrUsGkVabxqpCQqUQ
ZrOMELNst0U7YG7auQk21VAgb++9271iKQHLaeSEpEiRL0J89AnfcmjmGE4lXcmlB8zAAzVexTm7
Kw/n4MtMHUlJt3ylM+TgKSLRQzZdHwLfi1etls+nWlr+ZU1w0tv5q1O5uOdIt1CtgbHz2sesZcMz
tDbUeVkJi6QsrjCKNxDB6EU7sXnWvKVCkIkaOyGBkXtxeelcu3ksGIltCMJdtvVAB62sPhwH7VJu
GvYm7rrsyWlfMWqC9ajbGTcYQwnfbN40xm77hiScVAxIwIfiwZv14BSRgrYybdFwZQAZV4aNQmTt
/W2y3BIyTZ7u6Ioi9Ld9kCAsao1tL+H3clmIhpIidhYf8SxaRLXGuNGGPETv3ZzpTGiXrOi7W+mh
pHOH8AH/ib4flvkHLRU9wzIgp0J304Qs+NKuyE9TagWPY9OchLVm1pSnKwSebd+ZX+u4/tRLAlY9
jOfWMbyXOqhQK7uHca4YxssxfWZk+wBH4bq1hvohFU11ZmIqdsQb6NsOGg/yhKl9CPqxWw/SjmrA
hQbXtTHmInk3XOOTz/jpez/5SDjABxaZ8xDLLk4oD2ImsVErzE0ZoaGtRGs/NhE/dUnDL1CJ3P19
tcNs3+3rEXIBbYhMUhiTGwVA3rf6IUefgKec5q6Xx9abHdD9QDH+MEj6nlfRaFRXnme9L17xHIis
hnwu+xiYLemo5xUEA+kQCxvdOcWedk2NN9oY3pMCTYw6FpU2px6atKbd001ETqfG5HoO9Xoo1mS0
pPtUalKS3zyc4rtpwBJ8/xFuTKTWtBS0UGWi8FDY/SENms8KMDbQEIbGWkzbarRqRJoDUDK3Qvom
GXV1HOlwlawD+sDmWYNNu9WqdkYDBHT3zqsqM2TqdXbGWt8fwgYgiW8378jRkdRhvAe52dNpqEce
WradHlrH/xT2+W/KdmaYFskMonRoQPm0+ENEpJF5qwOilT0NhTqTqh6oKDo44ZCmEVRpcckM8W5q
7jelrmxysatR/9WI4Y41kxBazY7/qNYJ1LLdBoVazmSloH2MZoS1tHi1bJKok5rhtNw8Logz7lzF
zA0r+m3wojoN9wX6EWWFHUcZOZcjKGq67iusPpL/SLu/445QnTBywMKaWxNTSLkFlQdDi9Yu9+Kn
wPZW2SVsDe+rp/EE7dMGGSCe9pWJI9VaZSELl27Cg60ja/7cdMb7wr+u0DCiGTtcNMvl3or2HBHe
uETyn4xz5uVCYnLsbzpyUzYz0pBqtt46JOLwYjY1k1yrf9BjY1/j9OmQJpoxY67WX0dUi9P82XAm
a/XPf/zf//p/36f/CH8roffNYVn8o+gB+cVF1/7nPw3T/uc/qvvXjz/+8594m1BMOJbuObpn24br
Cv78+9dbXITyr/8fLcIwUwzA3fK2mU/q/GWYF4+Raz71ffVbTfP11gZVfsgtSuOoHsBaUTmfWy7g
o/AG2BgMZUnEcS+xhWowctoByBcduOsiD2fdiL37SztfMD4o57aTOJ+IxAn2piOBZ95gvUfFdDBp
e+h5OEKMDuungAKHjDdK+dx8XmaatmliwNmTZGRz5Eq0crKIehwhe8vBQamqDLev2UFicmHaaiLZ
XaaayqVk9QsI3kDrg+PKLb+XjWVDDBAGacXF3g8k31N2jwINJXos40WdpHKeY6f/PXUj2impxFfP
Fgi6MYbKi2fvKQP4+TyOZwGqAvRHdlMTvBbFzDUty5MnyBZjJjde2QHCzFU7jbkPdswdQSuVRnaf
MVZzdInqSsNeiq5WFaqxzjbUSFykaxKa2IYDegqWqA9LXMfBgBXtdGw35NBfHYQh2i1EhxvaAnOH
v7Y/QdvKDhPRuKssaVDrS/8OvslqVYZIInRivl8oztVGKRrcvTPiM8h9yL8YFNgvZ365i5b6san8
6fNQbKcY4V1pxsUnyv/wFqRvzbBttfYcEKz9iA/NeWnBIfzN9Wn7v1yevmXrhqe7riNcV7cc918v
TwGRkvRaRMLj2H3n6gxebLv1j4Hjeas5rrUX6rzuJfc2ExqhZj0SiYxKm84GRjULZEYg9rbQaW6V
bfuMorZ5plWBJtr0jlgB81tTxsbORf5Iq2Qh/1jgXFKkAYIOyvspRxQgNsxuVpXhtO9G6+5V6Qaq
JT/4zEEgi04ZTJ1CnJyqKA5lCRiWwKPlJJLQpQWEI25gTyW7Cu4Er8vXiul4hxXX/lgivwqWLaXW
jxRn8NNf3+Dy/Pz59pbnjxpO5xZHhOno+r+ePxOBpQZoxAWARRGzBPiqZ5xpdOtmh4HE97/+aaZc
Lf7tx/m6b9q+o1umJT/OP60m7jKaDBpxBd4HVjSNvsdzJbP5bEJDLHt5HGfaQ5r7yhyMx7UbStJ2
ti+xAO3azT2rCRQNcLikekjL/DfwZ8lBzYPggr4uI7wk9c5E2e+IaFnNEQv5ksfzU2OG7TariYL9
69/KM//tt+JigWyBCMUyaKbJNfRPv9UCrXlpcytYgwyzT0q4RFDIfFavBIKHjesAu1QGJJFtTF/4
T9mAkltMUbOBBxVcKXbAsUZVh36Tt6VBhFWewQD930D0Pkmhq7qqtWY7T1QBfxDzJ9v8HZVOe9ay
osHBUNhrWLb4pDTDBy3Ngwz1M2molna8D0Kscm/IOnTUrDORwQtwEPfNQTQj21L40TU/W9kh4k7V
IleHNPxaKhmN779D9c7W4EOT/T02a6xj+i5TfQjdb4wUUn1fF1lM5t73KGXC0DhavWNOZ8B+kbIe
AXt2baSkhCqZfh8iMKIhX5/VW/Vqbv/mineMXz4txzAhZ/qGTuXpenxk//pp2RqzqLp1Uli18WnS
Ukogj1NAkUY/jt1O2/jFGV3at0UX03kOrejitNFnLAv+1ZSAi6R+VIuwOjC2XttDLh4E/oq9mHjW
q7QqdcC4Gj3OtZXs8B6w+1UgnznKz9VSYUslFTU/l4GZ7uFVmPAKpAzGtcwBaiAEqNkzTxLx/aWK
Rn8TeUFPLokRbpvSZjhMt2dNQEcRj/pWlYGKIAsvb3iIOLW6nP5zocR0VWYPSAy7h7++7O1fb2ZO
pGG5hmf6bPY83ftl7e2YcDt6WGbbuQtu2oALvsYIjPGeV3Hb/5YZYb1XX1J/6PjkBjMjZVM/Lsb5
j0MLePOYOgFOernDA751VJ3aPgquiv2oDk7ebYUeZzi4hX3CkqFdoDtb+9ZgWmw4xPA51a4NggwE
fdHYK6fw51OKGf8oeiNYK0dHH4TOtm6zdstu8wghWn9GcCI2bpf4z2lV2BuDrc2t6NG/jV433Ebo
+Btjofn/N+dOrqt/Xgi53y3bE5bDuaO2sn9ZMtIJ9HE8AGHLAhfP5uDXz05ojStf6j/BdB+nZIb9
V+OFVXv3mDHWbI7JuVia9sG+jAQDkJQYf2uX4LPnJPXOySLQQLwTZNeuoT0QCoRAAx91l1FmIIJZ
0VOmfSFxjGZfJpuqr4JtMvW0WkwWFD2YXiLZ71/mjG4bYbPAaj9rg+hOI6I96hM3eAj9sKFwKZ//
+nyIX8tMVWd6um16vjDZJMgl9k9LaEpHtbMNwnLuDSAXl8w6r7X0IYgSSms5yqhtxi8R1Gwk51H9
ZLdzgKIQVOySFSfI3s+x3Fimy57GiQ83WZZDju2Nh7IxbNKL4EATH5us41rEj+Zi9RdH87Cy0bOP
sib8tMRTvmaKTtdCviL31qU90aLxk/ITG6AKsdDHhXynJ/S/yIIq3d+bbcuctYpR+WBxHjJ8ynPZ
1buoD+Jdm1TbcC5wNnYMmNz8eYg9/daiwgtMw72SdLbJNKwRYXAj36q6tCKihQNdm/AvZxclITkn
fv46V4WzLjq6UnIH55hkUFXuoG3qcgjOPAzpo2F8EmV9UXiRINC+QZCbjin5qivV79fGvIdulT9P
FiJLAkKCg6o2m7GQ8RRuSS7bxjOCL3EdiisgNrH568/33+s0x9QdV4J2TNuhZ/rL56vNFGRWRLAZ
u1bfPeEbry+oo4NDsLTwbL8qlYk6xOBDYdRg8eNSG5CqeaclbuJTRAjEKsu06ZELXKJ6HGtrkZh5
GBe6floLOzZsiEHtHawzGV6NqwYVHSEscTbBdFFEvq4rcwYo/jHV2mk7Ba7+5jcIWBNjJJQHdPo2
Ftq05ppbzvmyfPK4Sq5kmV0rg4+mwGLN5zB/dMDINxYbX+6ZMNlGYWQ8OOF7u5ThU894/m9ujnsV
+8tqwXrh+jq6SBdD7y9nr+yiEucXzdL73cHg8ctdvJNyl5aNiWjGqqAP2yN4yiTxdUqP8aF2cKdC
jEk39qj1p94tuO4J9tG7bAXTINsGoZsBytCr92miSBhRGp8WrZfu0+miDkYJX0Ez4GbhilkJMFYr
hVTp8vjkVsJ9T5jUbktSjo0I9fodMjWV1vN9+xpqWvzuLIuF8ZR5IBue8gMWVc5p+7B4vPPPjAty
awytPoXdzw2aTlNmqIX/kNbpm0sA8P4PGUBsk11g1Rk4+WjdifBsARGyNi55EkPhnBWKPE+i8hzA
CNUiD+0IyKt626cLGbOW5V3VYbEmlCiV9HKnmivgi4CunjpBH6lf6N5/VaWSsg5kXvim9cGjluUt
6Vt99JomLcEnxAyoVvViGB7d53xLeuIhY/AR8ST7zRJ40Ag9vIrKc1eBXiB8Jl/1zSVJkDzTIFkV
I0bDtT/NfAx99/0+2acqbtZqOjMn1fIwTNa5FSL/AvgsXGOW93dG0BkQ6NHMEYNLImNVjPd+4JS8
0jcdr85o/4CJpx0WDB07X4NrNOmBvurbSfsG/W6Tx1p+RVE7bXq3/2qxxX3G3rw8up63rKzKNQ79
PTu4hAau4Qvd64G2m0rvbRwt99O9H2tk5vxClPdPJ1XUG0fNdNiIQno9diSgb0Ps5JvInR5V61QN
73kWbmvcypjDzOKuNG9MHCDahCQ1zOJHw2ZSxQKS7b3cfIphx/FQbwMaWSPTFeURrX0CoTW03g9s
PH+YyZS/ZmFZbkMusFWZd8uVf+TnrDYyWCRjdlY/IIgHMudyUSINntJzhdlK1Gz6ugriZmaH2Jsr
Sebh8QiZxzqLOPkE/N26ZhYlrmwwq3d8CJ+ruLTP/oKN0NMW8hUIkAOF3VYn7Pn9UUtiJja2H3+g
d/7iYZe3IqEhEkAkMptTtEM9p31i0bXXc1h/anN0A5WXMbZnx38uArQmdq9DX2IAHBd82aX9tqdX
Ehxr8tyxySCPZ/n4DKMfOx8lJaCC7sHoEczaT3lDahoZqMbup6vQnn7cK/W+Xz5AywzfvHHVk974
rQWGv+3sejgvKG9QoIoh2FUN8sHJA4VK5qA0aCKCVG+FTdjIMMfFvonzkxKypFP07hlLDwy8Ig9M
R09+N6mLyXtQYhA9FVQQLVzCaI7K60wGG4XhOhqq+qxYplr/36/U17wEEt3PTUk+wDiOq2iLubfd
Ac3ob/c/cUBWHQLJ1cqXyDzcBWsYw5KbSIcCBAzhFUhSZbLCHzVx2y1YndXdio7jnIoedXOdfzeb
4LmjndYEjjhpQAQcZLUEOkl+Ru5FWEzlq6bGC6ClOikSuulA5lvavZL+BLUkKFkWhRnHNRxStJNe
kV7uJ6JznFs1OWwuhpIwAUuKHeB4rawvYQApp4+ak+VUHmCrfqzXSjSSxhqdBKfU92qcnZCTSt8i
0vfCpL9/FxtQ8tYrnz7eIcinfSNLgHu6OjLQ74JL0smHfKuU0EoGg2Km+Cn7IFuFRRPb83nsCxLg
telS5/2lDaDG4WQzrl46h6yIxN7WiC7y0dCPZAtk3CepgF49c0HWccizNw7FSa311giERTZdXVGh
NbPBiyn9SjlOnxXy5m/KiF+3HD54NsoHx7HRF+hUE/9aJiYCMKcrSHS4lxEtTDDVlUslaka9Uodi
5q8kWj+vTFj2qoH6xzPNghm58uhIbxUkZSTYcUPL5dGXmfQLwCSCSyOCy9NwF8Qpg37HtU73Zc9a
upsaMkMP3OSt7V18g2WLLOxzxwSdYgtmXLQw8AtmYh4GN/3E2uucRTVCUBPpszHFNeUDnAIHo+oa
mqy3LlnxnnsXFpSL+kG9m10jf/ybU/drhe2YrmH6lGG6bVFD/LrjyDJJ8A7EyPVoYw1rpHGgSxFp
9L2PDkq43zxEhWfRz3iMekR2zYghzCf0MqNbeowKTozu2OPBn+P4TJDYb04ltoYXE6dWOggK6fVu
/TQh134KBUaTCkrczHM2c5Pu1R1HbAZY2R1nC6ZtOHtxfles02uwd78mxGN91Q+2ETsnjBj9SmBp
2pNcaLurbqpA8Mz5vuAjechMx/ubrZnh/C9niqJABwBk2I5liF9a3i6pnq5mE5fzUzOu8WPz/muY
wRZDPGw/qgPSIefR8s3P+NURHOof0WCUpMGknovwKX6B+cxuoZW7OEFCceKDGzZ1bDdFVHwkwp53
bE4ixqEeaOeqf46MjuCmGgtBAcO0z+yDEsMmge3u4JkzWig6+M72uPadAb9e3bSPTQ8Yz9XKZ7a0
1TqwvPbZzHyxj1LfRvm5GBdcl9HV1MiNcFuPLEq8A0pFDIZk3TPQuKnILGKCTgz75ydIhs5myEf7
pA5t5NgnVMNfAqeej3lbTWsNOdKqmDprb9GAUCoIf2GQCwW/IJbS/z7qzXg1x6Z6aqqkXoXuj/u9
E08Eg1hDf2s8+1ACetuFUyZOJQUGCT+kYzKfxTX1ANzJ2CwV9IKrE4t03Usghnoshql+pmWCuHmm
uTV3MReBVDON9AkCiKfrP5oFKdlX9x9bep33oIgt92szbsf3rksBF+huv0uEl74JtNgioAAOtBja
f2HmZ1cv0rPw2YH5pMJs2MdXx7s0qslQDalTGLKVijsoQgaOLbK0UARMmgmyJ7fqF1BK6cFt3PpQ
RSI9FBbDyEiMMN9NGHKBSfbq2PMsy6uA/r3PM2kTtyT0aeM+itkK/vH0KtpgnVaGeeV3ddYZBIOd
2gfqOZ6UPrn5PimXDX7kky8jvrUQ5nsxpiTNeOJz5Jg70bCRFXxDWmuUMuptbVc//np9cX/txLO+
WI5DW9czfJt755du0FzP8zAPPuuLjmq69/ruwfUKKLIQ4QgoQGfehMV2iIhCUW8jr9LXkwVjHa2L
3LxUKMpasPAPk45gc0GxBVOmx4LRWNhvPCAGIg37dWlg7XCqEsKuXq1dn5FSORf6YZJ6iZFZzFVn
20tIBJPDPD4CUVk7Up/ZIdLFL7+8+WnjXlLJS28brPZ3SNLkQG6cvemz1dXTQQu2hc43Vpf3ANp2
ownSdUIP7q1fLRc1Dx8991w7cw+LxWyOepN/Uo+LkY4pvBfrzVwmVzZexUM6aeLdOMUDWwWTpJou
gB1VNtIJyhD7o0aBsuq0KiLoZ3nqEHP8zZKmHot/3j96HqBCIUzHthxB2/2Xz0bkDdPW2oACUuGa
ONQ9kzzZ1BjsN5QDCM7rwj21PB3WAYr5tzErozVYEe+90HkuQlrJqto4J/LQJ52BYfqWmzzmVJK1
hUNtneTbuyKKZuP57gz23Nlfh+Sk8tnrYsAxPEQ0pfKAvdY9JaPDrBc2XvyzF92HZnsPC9AqjxZm
FnL740bIuKSI36my2TyggbXe2sl9BMjhb6rKR2ckZvc6Q/ERmySgbdDpEt2VsDNWfxLklLqhD+DE
JhWzGxhvi4L6Ah2NVeAQbH9TA95EpRvKDjneISAhmQc9UfTf/vouMdRt8OtHYVm+LuS4wDZ02Z3+
U6PLikcB0tgOtimJECtfhtAGMnpWyINnhY841cyj+noE1fiapS0RlCBbd6nfQDBBRnWcsbqeLSdI
D8qaboT57xHr+CEMJyggOnI6Ve00s9+sPTftNkmRpSE26VDfzng/AqxxKzfHiKYinFv7y714rRj0
bqfcAH1RUp6yfjs7PR9/Hzo9PwsLSqoV0gf002wDTmvZR0MjPpkRdgECEnpjzjehM/qE1mhn9exa
Ksx8ZGldsaxu2wBESapZ4lgvs7ZXwiIm6Ewexeeh6UnlMoJgE8VVefr/jJ3ZcttYtm1/paLeURd9
E3HrPIAEG1GkKFvu8gUhyzLaDWz0zdffATDrVFrOsG9EhsJO2TKIZmPtteYc00RBToT4wWu7XjsU
NkGCcGvU/ltvDdO9h7jb6PIeoXblQtpdmEKi/VLgpNhC3WQyTsX2un6TTtZww3isLI90LMStL9iJ
KbvvLSx6nt0uKzjBcqGsAXBmggmnMl5MOjEnEeOZW6WGlS1s6IphiTcrVKH8afYuXCTADePqoFhX
cWfIyn3bZASStmEDi8BknNKAhnZz3d6ZBhR15mLMmAW1ciPtDmFt5z2INs/OTT8FCa2xh3hC0l31
lBRkYw6BVg67plGHGx8dcXYN63rRcHtuf/CwVmC3QHtW9Girm27c9/WQXxmVRndU5fJLTnbh/Tqn
ULwoo+kwsd1eNqkEMWufb02aZiYcfR6nMRDYYR8mxxnu0qrR8WYze9DHjubSAlNvJuedog350VRo
ttpxhiI+aZSXvBw32PDxANRTyeFoFg29etjRz/528zarqjcHv36QdMN500F3XNs1HRY0XXUdlq83
a1rX5ziTynbaxWEPPAc1pUAmswnLOT4WsfFZVwz7GBLGgCaDubMCqbdAOXlde8norHaaRTCqtYxe
2R+O597gQaMqtp/176HItswwze9IN881sIw/Zm5Rf+6zk1UuFEunwHqoKV0Q947JZhF3DO5XWqt0
nPY3Y0yDYKi0AbStsCCMUcPd7V5l6DcepnUvKHG+b7La8qgFRbovkzzfrsPjDj3i8aZRb2IXZA7k
1l3ZYd4SDVaPMIq0d5ZskeAQoHzSDMc8AfBBONXGp34dI7mZfWEMto2jswLF/9g1SXPVkOs5rdrv
7YaJgVwEKuaAeS/P2ituDQYPM0L1JSdHHS3qF0t9WrOm1ZH4co06jx2D3T1VHaLzVC26S1wmWTAT
27GEriqp7PYr0V3pAXkifzR3axe+z8hjXpsaazGnFtZlXR8UCJh39VLIMimN7lZJsKyXHGxpFiiw
BOXsPLlXAq8CSVT3YW3L/Td3rSWZdMduauJFNLj+7cFoO7p6i763zmuyYXX46M4o7hVHy94TLJj6
7mx+9yKtQtKgMk2quhJKifMJeply0WtwBPRtglQf823sFfY5TJ4bBrNPBSYCyPgklGTD6xruGcq0
3UwFgSvruKqP2nbb1SUUYZKuOI0I0VYtYSLpy9yuvd2PrZ8MubvrRw/I76IQUz30Frdjt2ym2l3Y
XTUFBI+5mLbNtLg6RXOfJprwuwKt2rDSlZvMcA+Ibzh1DZbWtDVgdabUhkYMo2eVLA2kpyOUqvwG
1xW49JK3/Tq4JYGTvWfYFscB6MWja7SEJsxd+i1l8TQtO4Ay43ctEPeAl0Tq905kHlJkeHe3Lgr5
08DtDBv2pim/6lIWPgrxNQxQRJLu+6JkGe0auQRos1VVhvCRpORqgmSxdG8o4nroBMmRCcw+ibrz
qsjmla6cQZY2NpS8dhl25Mlk3uPVP6cA6m99FSupj1ar7s0p5qlNscjSjGz3ad+VJ5bSP79gmCFu
j6juZQtLb2sWYODX2OiqAUeX1s2BuCB4PI0RP6pkPJ2cKTmKaExPFvrpbWWP727LnjnqD3Np5nek
RhoXEZfm/a+XMuOnpoYJnMUwmYtwRW2e1R9Lgk6YoyRTFOB2apj3KnNSRAvfVRzJOykJNEmyNDqV
gkFzPWeh7xVh/2CMWOvAMWO16uvW7xb9F91vuH5e6R7W3y5sqpjudGC1Q3gyHP0cm8lunfYLRyku
PB8+tLA/uxMQUsqnOc2TnWXk93NBzJBjOD1L+bRDfNZe49ROAmk37TsAPsAGmcH9pkzV3J/WdLig
nqux9VYJb6Ff8eOZcI2+JR7BlrvbpU7RA+xi9cWQiNA9aH+B1tmP3hIxuWopopEWt6ONPdl0iGfk
JF2CZmtH3SEt7jZ4RPVgrYTcilzGtSIgjDXbraF3lVuJ0+3fqRSiNGOnc0+mhcraU8LyXDIRviWH
LPEhE1lxJXE6benJi9ro01m2CrMr4bMF99VEoJihtbNbEWn/3bGuv5Jhc2gcYNANlQRFGNtOOj7j
9mYekTkx1pgSKBDWxQDX8aXQn12s6DuQISMqADzqWUdeVY/d1e9rb96JXNO3a+hswvb2XM40oIRM
2EK+uz2hkYJTqHCd7up6GlgVi2qYwElQNwskfXSW1Nt8ZAQwwpC6Mc1QrZU3zItebSumRueVFdTN
9WGVRZSw3a43rJA1s81dxZ0xW08zqTfLPO0ejKD7pw6ETTRB1YOa+DZE+s1/1/7EEmctTb4I3E6P
oaKwx8/MT5Um9raW4XzWdiFcacJDMVOWaO7CoVH2Y7HQDtZlTzba622tJJiBhjViekaF8YBg/tZe
rdMM1vLaWG3rZLN262q3L+4mhaHnYi1CHjQeF44BgRsVyXPf6YRV9O90Fd8XCj/HjY2NteicgUU3
e5nP2sECWLSJCuN+DU1UFImRBbklz8+UbGKPOnR7S1JcOvfrn1kjFgdH9sEtJdhhDbiTSrRX3QRb
spXdM7K8lLl8v85GNA+HZYVr9yBEuh2j1LmsMAapEQ/P4I6IymP159JPamiyo7B7njxCx4ZlWF2n
gzhGyxtnqpTnGFbN7taW7XFesMderj5pOStcOaIvHEwkTEbg6O7pgel7bW6gLUzbXy9s7lulDUN9
l6fZAGGgWdpPIgdbCq+NpWw2Lrlc76UIYX00cfHAi0o5pY72lZa5stPDGahrh/Z7LueTmUzJYeyd
z7XRShZlpzzpkjACxxj1Q9UsqGb6He1csBOnDO5ddFbrqbeitg5a98GuXPEgK6Pelzk+9TKMUfng
jzy0oyLOkAF6bpcE2GmVXeMJeTlGHPHSQmQaIHr9gePuBVNcdGDLyaDCJf0UbTi83LC8yx3nQK8r
wf0y6E86zOeN4jJBbUv5aIfZe96LXQDtMz6uWBp9tI5F2ZvPhAT8QendPjhC0tUQgs5qlNgM9Ymn
OfWytDcuooGtFhaGv1RBp1L1vhJhAnEizZTA82gYD1UYXSQy7Mv6K51xTKBbardZQZp6FV4ns6/v
5t7rt7yrScfmbjBE9f7XF9X66W1laR6XUtVRr9iq+lYQbDSeM6UkFW4SfXb8mxR5MnNIBoMZcMMT
JmxX5qdpbomm0kx43HHTnyyltd5n5bTPKN+ugxFjQMuJJYfC1TOQJhcnzZng18t8LO4ZpwDSQZey
TM86d/jiutP4sH6zie66WEk/puYMEjSe6bcrPDpZTBSatxhHjXGTx+rnXLyu84+uXehbTacuvuPU
9zwbGgK52ZD6OssvzXgCQauQ/VUaJC84irk1vdH5bAnt5JbYx00Do7hxAPLtXkoDWuZEqfVH0ePX
HtPutXTmJ0mqzf7XZ9l++yZEAqh5NtpWxDAeHL23bYJCWAjQ5357K0Ji2RElS7eITZbZv1u/KKOm
+DVI08P6W5Ks5muhfxzmY2KqxECaEc/cgmoCd39GiVz4RUPvqVHjy/pl8GpzD2xGbE1Dqe7LEf6T
KxwvGPCOnm9fLK9HtYazbxQMy27jNvCj8y0dAj8ES09GK1drWi9odHMgApN3QpZA+S+rNPGBntR/
ZGp1JsrzVJRmc4FZLD9p5cVRZ/HRnq9iKoZrVyyfb8nvnqsBe5BGMVdIr74fS8T8Om59hr56zSI7
imsTxcjk5lpS/yJwBkG9i6k476esaSCk85qyuuagteXx1xfFsd5sOT3TNVDLapZKeQJs5E15QvC3
i5sCPjjvX9IuZYNmZO4/QJkCq0q0GWIGCiN9TPbqgmpKa6L+egfJNGIFWkLiiQ5w+KjYoe/M2mZQ
tPRhhltwDmsT43XW3gkMCXfrr9YvJmjUfd+lAnoJqI2IeoMQWL5I2/vzV4mNJ0bNZu0pSsk+j49p
7sh7qy3NY9R7lMCjqK6a6Lqj7cTmAf1z5EP7coEPE03YuJBX1hd5q8ZnpYXJrzPz3LU6fbXIjD9a
C2RpHSZCye28+V3UM+smMZkuZjFGd4LkstmZQ8Jrk2dgKzQA3LpGwLS6F2C1LVy9OcXiTkiz7rAb
VvEpb/Im9YJJL0mcJgaNDtAEebebHklp8+6SMJO/qyzfNqc929Ecj76aidiOHvWbkY4nUsaxSdsw
Z2VYaTnDQOGmlpdeYgabQIh/bAcr90PTEQ8zcW9BpaLejsZmuic83aGnn8CCbrE6sTBWB1epSPVu
Ku1MzhMpGMbh13ea/tOdxvG6jq2xznoMzt4eb00KC2oc3u6iYD+VtDQ8uU+GUVcu62/GQdgP9dTK
Y12ggW6rKVAb1zrRgUb34uHq7YSxxw6Z8SqKw7v1i6sa+V2MFGXdHluJQJnST3agJIWNyzghGkwN
td+Io/WfigA+ikePhp2GZbPDefPQeKEhHSWym02eGY8Oujh/NcYYvf5sZRHxCfIuDBdpggwl6Cd1
+BBpS2RXlIqXzj1iVRBf56gi07yjCZpmnnZMW8++rM1dxdbOSUXY2K/Pv/HT+V+a5Yx2uF0YM5tv
NcK5Uk0aLVXSBPAKLigjgsVINdHN6bDOvdV8/qb3mXkUrXVnFaF58BJl3ndEQQRlNfa+Y4bFJbHS
r7d9P7Od3HcleHGcJvF2IKsWi7eHWrZZn5RRzJtB0C/JG7i9KyIcBcJz1rsfvQio9RTPSz7Uf1Jq
cfHVV6op4g5+88Hf6lI9Prhjsxu1keuwFXtztXg5I5LqYR6kdv26flQr1d+L0p3vq5xUm9pS2z2X
ajhZ9ZPpgF3J8p1tUG+WNtLnPlPnE2vXEoVXi50ej/mjiKohSIdoR6TScN8l8aGIgUAwObfvHChz
uG8y52OfjI9mCMlCRnsdxlPMDjOqb6/V//ODn6lZ/U0vpZwI9IrbN7/9n6dS8N//Xf7O//6ZH//G
/5yTF/we5ff2l39q/1pensVr8/YP/fCT+df/PLrtc/v8w2+CooVo8ti9Ajx+bbq8/Y8va/mT/7/f
/Mfr+lPQgL7++58vgMzb5adFSVn8889vLTYuzaCn8L++r+Xn//nN5QP8+5/vy66N/8HE6fX5p7/1
+ty0yw9Q/8VDzIrEHMkg2Z2fR5dr+Y5u/stm7o+HZOnD0sD45z+Ksm7jf//TcP/FFp5we50MZaS9
HkVOs/xTfMv4F0IEQ+URM0xWZqaJ//n019u05HbZ/t6l9qaDQiHKoXkcnekYHjfuWxeLReJUNCtK
dGXaOBL2lqb4B505GJmsY3aA/Fg2y2BXDRoHaJgkCZF4E8CDOXmyPWFAMFMjf7TaSzaMyU538Ugk
7cM0uC7tgOmBT5Xc1a0S74ec72M++67QfT3HCbdpPb4TobQPpUcvlKkmBCRfYdC2ZaqZ4Qa54jiO
Fx4ec0WPl3dsXP5ysf48HT+Y9H4sydeP767vNtVaWidvH9paxjYExzq64juk0ws+D5Um83C7C+3d
dC4Z07ALBVoQZ4l210COL3Hsbqeprb8YnYu4RT+NKJTJAlN8VdpirysEl//mKJeG/H8nX8tRap6j
c4X4j9tFf2M1ajGPtqaT59espBfvCAvwqAdytdYGYD9V8sFaNvx5NCnbUJt9lZf2Luun77MK7y4e
5meKHsA8daH7fYXi89eHZ/645C+Hx42jL7YQZFzL2fyx90QzsakYQJYQeL3pklvYc+j2fqVZpW0b
pYwIuA+jbQbmpeTkPNhtf/JCzbyTbEWJ6VmyZKvobAlbv1DZJHs6aX1aNvezlNGTHNstOUOviNZJ
kxfjdzsX45ZbOqX3M4o9FdVdnXrVickzK+xXs23c8yodKspMvqsthGNJIrSN66rg2CxnfGRkNvIC
cKq9avYK3fmIRu9sWachY85OoI88RIb7/ddnSfuxkFrPkqeCpcFyh4Xrp7e5AOA9ddC3rkXdIxgL
42faU+VON5rs0BtTtcl0ohoSOLhg5FMDkIVTfvTsst0ZZK3uRi8KBjBC8LAzgg0x6G2Qe48H11be
0XtNf1dHLa+rH+85zFRMv20mrS7FxxuvT6PWqeF4S34J05kjTw5ZY/Z928X9bp6mJaZR4Xznkj43
us9Fd+OFTyILv2tLhd+5HwbJ6H5s8xN6hOuYRgSNAqfaE45SBHbvfTINLQ1+fY7NH/d+nGPstsiP
UMQ7to4SablT/zIinlPHk1TwydUxik+KKLQN6Z7uI3nhrwhKoiehwH+cFfeUEXX4Tu3s9KmV9ROY
2+LSG94XS8Eqs/4Vl/9F7V2yUwo1uS1J/9mYRf0xnsX8jADZNybnKZfYF3Ah3kOw3mqRFZ/Ecm2N
DlrTXCLxFVGASt+5bx3uONCIsKHTcEsrjZJYpsgo6EQoXXOvVvb0WDn1vhsZbRNjuhENIyN3TOcN
Urj6N+dpXdZ+uLiGZtqGx5bMdimWV0/JX86TpUDBGUmneKjoDx8ZAWqXtk+DxsNFPEzg0zWt5xIX
Q3kUqd7Di7c/lepknfSK8/Dri/Y3B2PYDg0RvDwGS8nbMre35Ryn3qA9eKvWj6xDQBx54o9mkxM4
j1ihDAuF+Czv/aQYqp/higaYdqiqxP6NMUv76X3A7MVBXGBxF9me+XYpg4zW5TX4gwfHVna1BtF2
VEFjaZl1DIV3dkYwM7HW6JiPIYdnek03JLFNoDE0tNW5QRuRjXRc54Kgo5KIeSYUew3Nxu8OdHn8
fryCXDwd5YDluTa3/ZtXgtCFQl5DSHktexP717CNJMAmSOTqMRmCxAoh2S8Xd0p17Tgo0cfEhkrk
an23cxTn5TfX8G8OZ7mVqCJu7qxl8fvLDdVCFupyxRoeJqLLk5JhFMjMmtWfaOpaS5Bjy1HfJMuZ
Q0xUQDbnHlfAxftYVZJ9q3S/u63e2O+XtWC5m5CKYFZcyqhlrfjLIYXV6EaKdMcHfQDlvGxZo2q+
c9Cn9PFeMeNq72Ky9l3aJ0ZNbjb4RPkFc6z7SFPLb7OK4mT2fI1UDBx3WbFtaGopFrgfEkKlY5J3
kI6Ij2b1oMXC+t07/6f116C8sy1oplR7S+/kx8MXPIaSF7/KnciqabpKoCid75DwfEDYLwICE5KN
Fo75WWYj2UduAJ8Kp3rSP/362r7ZUa8n0gRk4PJqpyeNuuTHI9GsLnJLPGYPqL/Se8skyDCCRDNQ
/6WXTGZIOIHwbKUeYf0xYcrGPXsaGSp7SaO2FObwsISMtelwiUhRXbi6nLzRzRjTlwFa9RH1P4BD
BRaAnljGwSDD55qjPvj1B9F+fjtgHDRsA+ulrersqn/8IJXaePFQwdBxWjvde4mXB3ObfZuVkUXf
YyMWZf1hmsr6vWE8VcxBAXwxArdquQWKKT4AjCOBPbIs35LECehuPGx/fYj6T5WeYSyn2XA0pMYY
zN881qqdZ/YEUfmBo9jWIQgW0Xrtoa8scPjAu+rwq6PZ5ZFtRLKYnn1RyuIcTTk0gflLXZvT4zgm
wVQORlA3gwh6zJz7ai7lfRxRkSNjDdaHzUyU1Ddp3/h6psdk+zS/+SjLXfFmgfrhk7xpw3bMCPts
iM0HIezPEZMEzUt/U1Kt4ruf/g0edJPKnVLl7Z3JYpbWbuQSo+uh3YFYYwfmAvbKAZ1sEUXVmIfh
Us9x9XUoos+ouF/X/+stQF69SKFPQ8oDLdtRlyhDc1Cj+kITbXE59DiGQK+mERmugp5sT4COrw1W
eZSOfF4eXCJ41UtlpuJkpnVNA348jJH3GYT5VQP+d185ISo5iHcboRhPv75RtL87vTyLdFhwF9k/
zRIaCHFeb6fGA8y39kOqeu+1RMMNWydwC9Fq+qraqrvawTzRRPXXSIbOpbUHHGfeBAeJxqM/4/X9
jVT+TfdnXSuQSXo6u1ebWvdtAaZY+C8LtzcfFoIkfCDjA13lyLehAZ2ku8RM6idDhAVuITu7knqf
btigYqArjL2pSMOXHTHhUQfUF1PAWjAS0fE1t7v0iu8g2WbSrbeuVkDV6uFgLY8Bubz6RtWIt+7r
arhV8qkz1FuzBsfO/INizSYNGu+f9zF1qehacf315ViaAm/vdjb4dLs8jabjTwUVc0VrsPRGe9Dz
EVQa4/RdqQ73baUme6PHItwJDenQTD4sk5kdiZKqb6L5RaVmXRKl9LCUebofD5YTGEzNoaYQepUw
Ch7IB+/wNZ7QxHkbHdTtoQtbv9Hz+fY+TSvblxGxbrA0X9Yzltb6SSw6BbtKH20LpQ8RtO5vasi/
ey3QMHBNegZoD/jsP66mhMOSL57xkYX8mKJP2Xie2h0mJ1aQlJeKn5BNjt66NIDvj38knfsyK2p3
TxeA9IbYOCep85IoztHxyvgE1Rpii+kGGP2J3V6qz16l09yUWqBO1XOikUUipfubMspY1tM3K4ht
ou1V8cagmtCW9fgvRUIuvdlUKk1/WPd/XC3TZwyMuoGuWxBFE5nASxFMpjT6OHgax1p9F4ZjebTe
KWY2ESabw/li2HBwEtuBQSoEeLCy2YG7eNd3zMlAYqEuy0jAZUl8ttthQ2QC1Wyqt4cpwqE99Wze
8jh1sE/Zv9nF/d0yYSOxpy1JAxnnz5sNkUdTJlLGdEnG+bxMwnYqsOXdZC1J1NgX11J2KUROajd8
movsY5123mPX6AOWQJwV1e8Lm5/2wZTYa9sLq7rDmX9T2FgjdBPQFpT7zswgfWbwlUfIxIX+ovWu
u3EhpiZyEreHxwJAg+v2DxBFA7GZfXPHYBmkYP+JIJ/YHzsL9xLF36NSGtZv7g5tOTs/3h102DRa
gEuXzrspkv9ydzgdUguG5/MD8P/eT8k63MNj8/a12mc+Da5qp8U2oRyFJwKSyNlEqUK7rF0ETckt
P6lg7UVzotOXNfrdr9cc9+dagaMzdXboVDSmudoK/np0A6Z/UJkqkN6wC8RQKVuvUOWXvo8AbXX5
Yu41oBt4nb0B7fuCLMzBxMaeVDCsvMMefBojPURS0cpdaRReIIALDwZ2/X4YSbPtlWaHiYbWSfbJ
UDT5ZZxU7ZI0QELhaqnArStDUTZmbcW+0QzDIbIAOZeTylrbuDCNll9FI+q73tDxE6RVDZm0dqiz
XmJaLzvCKcsTe0scpoiCzaw+a9ApQLMv+5ZYJ/inVIDUI7QB96P4Q02L0sy6c8WLaMf4YJrDp6R5
Cjutx0XSqaA9kk2EugSgIk9tpQ3ZNYnTR68ftJ0jhfziznl83xfGU6kRT9JLrNw43+eNZkKv06K8
8RU5pAelIgFKSWYmgZaynUrtWUuAnFS6sZ9UBVj10sRwY1P4qaKjrQq9bZqQ/9JYJNH8+jLr1hvh
+/JSNbnIPMIau1IcaG+KwpyROfaN4c9FCml4fKnweDkLO6H6o7Fg2XaOlDDkbV4F2OlwEzEV6TP5
2cVebae5fDdWdhCmEcxaw/pshryfumXPpaqsskSPqr5hRO7WAKMSaMIxgqlAmjgOpk1UrB0H0906
GXcXz0gv44c58V4RHlcBpRRW3aJyNhlCA5REWnlsZPUM3R75CRupUj9LXsvXTrEeutqkoRAKcZxA
y56iNj9EWXVp07l/VJIocIZK0o5zc9qbfcQa2Wv7ECP1TvEa9htZBMslTLtzNlXyaKZ56lfLrZKD
OsW5Gipbgdk6UGq75XbI0vuxlkFWl+F2xQlJt/q64O83QzPCJ3XybzE8G9+JcOxBQdT3A0ZYhAyE
7CLgfF3fCLo6DS9mHEX8eUslTbKatoX31fKKa67YmyTXR/hlXlDUwr4UbGdrS03OrJ6I6EQkqguW
ki2U8myvNG60AzR8jawSCL1rAFtfD170PGAjegRr+i4HZT64ZvLSFv1wHi33VXGV3RQWxYe8Ve9a
m5/cpLhK1qZcTjhTgWKflFvH2uhjCnV8HM72IsAa9fwbZhnralbRJ0ft0fg6jnZdt+G618V+R/Th
VTfBXA+x+iT6ywrC08Pu49CR6531HYAoqisSoen8TS9ihqRrY5HvHGw6mBwKDBF1eWwrB3O4GU5k
kpLbmzYKTEm1Hncuwc1ybI4rD14QA56VlGgunLmL1tAboBGUbuzVODkSVddjPUIxJ6+Yxkg/aT8M
asYWZ1lae0b9hGz6egQJ0Ckj6O3o1s2i54rxHK7Pupon877xlI1uyWw/QCbbGDYXJteoe5c7XSll
ww/O60DBh2uzF4Bzr+vHsRifbVRupyLCo5ewyvUtMgQ7Dx+nesQWkNeWr6DP90sYy5sIyUlQ9bu8
HggW7lAXGVEECS27j2bqUtk8dnQd1bygPaCpZ7G8msaq9zZtbveEHiaEbaa4IEa0/sYD/UUUGPgh
/ZjkQV1FKiBbehGdCnqy1sTHCgTEJoYSfzTmPjA9rw66fKiR0CUTOhCvw5dPsrxF9K4WxmLDftaE
86io+9arUL1SURlzGG6sfHERtdr4yUDXKGIauuSBt1n81RApifEEHBzJkM9hFVo70ZnWyZLqmS00
/RqVnleJd28XZ2az5QxFgR8hGtqACEz2nkqP0rHaA8nvJDI3rXVKcvXIXaoRvYesGhROFiAM+VSk
JhhW/PKkSdEMkkuQcKjGL3rIoWTQmjdkVoDtD4X6DuA/IJ3xYtDr2M+25m0hizjgXvrwUDO0P8Qp
aZPE594zUdAI+3i4oQs189vYuIji7Pmp8hwZeMd+BlqkeNzjy8eKm1bxW0IW/LEaGQdcCKDqPmXs
5Ul1o7fpJWl0l7UHiCtQUUb7s1OjXxxmaex4pB7CSAHJRaVhsmahpCGzrJu9Exnp6iGasf8ut1qq
meG+bNRTEs7Iqy0Tcm2qwtPQKucYiT/K7rM3ln7kRvlhLdh1tVZ3GeI3BuDtByvPlNxf++RkpI1b
N++/u1XFwNhO7qsyxW5Gxvm8uKPXjmkfpzwEqIz2jdSgRYf6x5iliZhg9GAuKCKV7obXHkcLwUvO
useuF1RiStws4kKmCqW3Xxe7dbci1GgvkeWS4SgutSjOeHQ/ZFUlCa+x4YGSSwsiKekZXDxm2BDz
XOdemW7XdH0U51lehJHgcUMG/VihiHtsuuLT+j2SZnrW317ck1MH3E0kr5WezeeUgKNRql9HSz6q
skze9x7noMiy+j3w6XzTw6R8MNJWJTuRQQ2YKSNYKA/e3IttiJbovC6mapNs+jYXd+ufCrPifs1c
cELyrzMSEk+mLj+pRmo9Zpn3rSJV7yFLy1da8TvabTMJmQlaJL1O3s34rtZLkKvRV1LhpC89IS/e
CBDEXPpva1uO/WcduFHMExCea1cFm9USAcSdtBOZ/SorqzirxNZsLFMGKpDEW3FIDvA5KrPsCjp4
V7imCNbj9eJZ7tvaZFQgtI/r7TqUzVUKzdcQOX62ZqcBD+bQJpt1XqTT9EEtIKOjnTzrFgfhJqb9
vrNC+6436NbSKf+EoO+jSCd5mkGH+KqptPtw1NluYqY90oCM/ES9ls6CQlU0hHvg6Xkycm1EP6NP
dyYr0jyr0yFtx5ey7NhKp2LeIZf/ShuPp39p2ZvAH3yZg1Zbb8U5e9Yqt74vYvM09e07J5onAjog
hPRZcudEDelms8v4eAYm3nTGElJLWoiNlRp+jso4MFPe156IoCLAiNLFcJ7Nxn1UlPFEWVEfOEW8
PEdGxFavVdha4092GXO/xJzKq5WW58KxvjeCjLm1SAoH2HNQZMe9npfFw6h8NHWiCJalmYe73Kxy
YYcfwbLhEP4TPWZ5bJ+m0jTPYUhNJYY0v9OTmvO6yENNq9rZ5czYW1HKQ5PlSiCtrAu6xiu3y49O
Syve1eR672Q/ZUE7jZ8KkOfvsloctcaFFA0hVRQVfoAIgWTFbUkoiODtQYO3/hrWRGCSsXKfWBbw
YYD1gUg6wlKXF6IKZl7/zj1FtHo0kuiOCqgnR5l093HfZK61Gdi5HeBQHyXRN1vDKkh0WpYIJy1x
jpfvDU80AV5ZdIYZNfIUXWpPhhtEkFvbABUtsQRdk7QeXrD17mtDze5xUDzO+CQ3dIDhyZQ8Tp0G
TUZ1D2aHkmtMTliudPyLGORoeV2ha2yqPMwxri6Lk949rkSQsbT36+YSxUOXIinrxKMpkuf1Na9W
8kKGjXlx2xfWAn0TMgJ9XJ9rdj/HyCbmb+0+r4+ezajsqsyXCBxAD8t69QB4t2WIl97iCFgQ1zKs
1LMFhZR2aEmlribDg1JAZayH8XXdaKyP3oy8yo8bWQdJkycHXTW67TD8gS+kuXfXL1Zq+JoM4kID
9pmQZLSulnFCYrJeq4+A+KAIVPZFkzD01T4/u1FDpmPsbqKunO4GSm7e1UgjzEoL2BWjh3Yz7TJV
Gpz5UsO+TmpTwcVMOnviVqpZyY06DGyvtXaULGQNPU9IgU9uXNYBtf+HsGCy3nnFbn1xVb0JAweW
eCeNjOi3KF1S/jasRURmZX7fM/xYJ88qQslEc0v8wSAmqhAy3mTiK06WYcjyOOfpItmYax9YMXAi
zFmMHmjYSfOwnivNHHiFLDCa3DOrQ2uKD0gxJ19lCd3b0RgHpYzESQArBogwkw9faxBhaINE2jCe
k+iLZShMOUlo27I8mbAxgP3XxYs58rYLl3lQCAwEG4d1aJWHsAEc5Tb9Bq3KeM1kfiVcsfRDKZVz
lN9J/BAHPYteZ2uUx8YUIhgtW99ikMP47C5BNKKBhepNE1Pcrrhbb6g5ZhUibgZbcFq16DkOLWzr
S9TKExPaakvD8TDlMRjDSOVKIXpcQceee2hD36xl9ilJtR6qqgxd3xyYDZvynehtcS5M8HVFSOwV
4vyvlfJp1vDth8yiIYXyUACqYQPqHuJOKfzMi+K7aDDxUS0WIaysvhpRQK8FEq1syK22s5uX+Sy1
iB6UicKufqme1KhrWbLZzOMh+GYVinHA8mPi2hvnnT7fgV0tHvt2oSko20EMryH3EBbTitod/eKd
J7xvJZPBGAXAkWiY5rZ1Y+BlI0TbktaoBSaKkm1v6e+pqABulR4RYVBk9mvLGRI4oQ3aTFJCbvgY
gvVAFl2I+9hVD1IFTIv5H+19a40ny8v2eTuUQZrS30wytX03O125mc2ZiPQOrzNSjnif1U3uS0P3
Hghv+bCOODSD0ID/R9l57MattUv0iQiQm2lzys5B3a1gydaEkBNzznz6u0hNfsvGEe5EOMGwuhm/
ULVKRml/XGYPpNBs6roybiohIxESfTcdRefWZTu4PDEep2R6TQETrUABBau8ts793dJxTOFD2EbE
Qgd+xKcTO9+P/QPcjl/KGPwiJwaw3ZDypIKxrvqSHSZOpl0HzHK0VfG+bpER9rKOpnQeYpTrPO2O
fnyqCeM5cJS/+aj9Ih9HDp/o0hrDL5vUopA12LGhjNnO/gvDSQo30lX15KXWC1YTuWPjjChHJ0+l
M3MdhPd4K2Q4biIo0pcwjxvX836pRtFudRWDQGbmz5r5FdrNFJvWXql88mJ08WB7PjZ3byq+KOGX
oNuRmRu+BHqdrXsvSx7xkqBdNsuHpWqs2QK5veGctbkc8GM4D7A10vVyxE32T5cYjGFJCuB7x46b
/rYABlUicRxCVRS29ZvCiEFN1diBx7A1QTkG35FIRrssRtFTwXK4K3xNrFi+FNuy6IMNNIP+sFw7
tgfAQeStCV9CGNsAOjdrYfLiSlX/4SlJt/XNdAKnHd9PSa4fwpw7ocnEV+rWljKCHe0g7Z/mGJAK
M5Cvy9rGNrT8FnJ9oPKf6MlnlYkZv4UD+BxJXtFhGT6gmmzWRYixf8y5EtLUDolazbIztLHkwkFb
Baq8KMUAcIiZglTUGw90H6masqXe0mnoamODAoWqIcDM/+7vCppy1ZccsyYsuqNIcXaalXPNTe8n
dGZmg3Pn26fqYx6FNTMbw7/QmutuJFtmrMWxGQbAAZlW71NP2jsvwn6g+G+maY6Xlr7KjQml4QAw
8FxOYNubrxqF673/0I8Soq3SNIeQmcFlOYV+TYjAmI1nu7uxuPbWDmLdrdbG38hbrzdMxPA+GQZT
9zYUG2HPg7jC5vzgcqPNzPfNlJ/JBGGxhentGsaXUpE/k0jGj6LNviEThwgxNvWOPdtdOYbaRQ2d
N9R8mCm1/DUwk/1k+W+Mz+Mn2eOD0MqNaYUNvQBBqRzAi9JYp/f35xS5UasF66AatceoGti8J86x
IcyLQYn2jO3he47M/l4wykA45l26NB03htnzLEqw7/robt/Azx3rVJA8GnfFfe3HCIxU63tvkOfg
wwQ2PQCCiEw4X10/3cvB342NWq0dMwjvSiuxDyUB4fvYB9XD1370RVNuFGy+j07K4H/bB4N3LRPb
NeMOVOJU/wzlxq6F9dO0kzeL94VhxMmrqn7F1LAr5rjCZrLeKs+R9wCRNtL2yr1KojxA1BzXdxGQ
SBYnXxl9OoccdRxPlOQriktyGNCcbFuSUzah2OJajLluknTbRE27TpVU38SakWwdK+1P+ghmf97+
1TUxyUPtExEhHJhx4bRGS5Qe4yyAETHcF7EZ/ARHqbsBucxaEB8adBPXCDWhm6q9flDNkq6G/uZJ
VbOfU2Tugfw758YBE5RyRI2gtVdjOcDgkbP/a2p+jaHP9/JGlelU81bOGrFGQm1yyCTxQuRQJfDs
TRTAII3x//fdkFwmof/2xmGGPbLYlomDTzzxr3YfaZuwbZOzHc6g0pFcwbodh58q4H5rsC1XdJWz
73ux8yjkExb3bAJSwVXye0qK2xiZX8LSXBsBcU5e2nirCYlWqceuYmHrLYXynQPDW4KRhltkVMvj
d5vAbYUqQfHz/Qhykigq76igpqdvziJSRECg9MZDw6r+2kTtNkj6r22e6Dv2nj0iSqAZcyafZ6fq
Ha+naSXGrQnwHjYI4c113DCpjKYNL2GfTJkaXndE85wO0d2oVQ9G7Q+briQTs8yTY2WK5yh1VqHh
WWtQH9fJF+SvVOGXUqRfqtRg/tDG41r3bmXDMKrVq3s7YdinhhdYSVQR1pi5LTSYrV7JYy1xjiEI
RQDQr3vmyasoY+E0EeLZBtD08xiHClbqlxEP0jrVElLwWNHCtfRWCqPg9Tin0RqkdkSJkKtkeK0n
bu2+KToObHinBPpvJ2ftZa3VofRx4jvbrvOEW3Dz7UgnfcoGBxKA8quaqa9CI5ms9NNtWsGSBjVK
aNiEuqtCEn1IVRbYXGlOR6IX0+KVMghtxeSda5eE15Rpa+iP2rETzksinJ0ELYnTgR48nFvXsS63
MlIRzwdSRamjXpyR9lW3fhl9BwXcI8ZSD0jBxFa/ls6wBb1hUiJpyE4oyiKpQcMu3ISmi5V4RWMT
Q8QOghdEpHu1Ym9CRsS901bFitlJtlbt/uAppnNAgvq7DCZSZDsQGkpjr4oRes9UGo8xxjG3sLNs
BQeH3RXOSS9nIoWoL9115nAIhvTqy0MVBKgUcd41cbVucomk0582We8YG3Bfju7NXOL+CVvPb6aE
jKzqr5bEWg6Rw3Jp8w71INgl9rDzkzQ65aWHlkorqXSl98LpybcTCcx4hN8me3Dc1OEct0p39Sns
6Va3GZfOCr92TPc9xCtVrUHtx491bfyO7eot8LVHHEuroLFKwDjhVyKQpBs5N8GfxHbki02oa08d
ila3tjJznVZEpPbmV6sxwQOqgkB7bNp7GcREmyghH9zgCD74dkCMt53dSi8M3chMV32sJrtGKN56
/Eol0W0LXKM7wDir2RjqTzihx4B4NoNKsMioyvTJVjaCSJrgAuUs3pjE8a1DE0TDgM88HvHO9VX9
K4nqQzNgXFTr5rfVwTEd7O5OwVWDZj0/Dlb+RU0tIldSvpQNQrcXEv/WqN3LNL7aelgchiFf1VkG
ZIx6fhCIw6URH7xQgTY2YRwKpmjnGXxAjQHxMVesHxrM7SOXwpvRlndk0CUzZwb7WLpr+2yHJ1Bd
5cSwqY3YxkzBXb+t19z/RO0ppOytUHWr68gZDpCsEnyoVrNuLFi7kwXd1pG+fYr4VgVht7EwDh5v
xz2bUpcZ29ZSVMKL1IIxy2DMcd4BALGUualhnZRMIT7Sa7N95DwqBP5hI4PpXVb2GukvtUINgza8
dioNOwdz1dh9eO4C82r5yCiSbDxZULBHwnft6HsZiB9k4bKY89RdXVs/fC34lbGtsRSm8qnvPJVJ
Ll0BppGoS58Q7yhM7pNSHmHvfot1EV/6nJwMRM4aRNQekWSRs4BrnVNr5seICQXxMgQLWQ3ImbDp
bwSCZTmTPShvYt/A6rlMincXKXGwSxKiWEciVvGj1v22A2PheiWk/9zQfXKyE42Xt/4zGDo4sE5A
hVBEZ/qs+lgL5dHsG/UpB9TJJESIu6nzj5Zeyr1ihEiixkSePcI0ByVPL5r6rfSsH41SYjyCgMPm
52jD0N56aVGuHeZZWOQRDhR0/uAuHqdcTQ6gKYJdbZrBvjcqXA5570qd5QJc0xwNSI/zNzXtWyAD
pCyDyqC7+qbpuP5W3M7EqyaDiuhYghmef+Bg9tdtYKhbx86c9/+mZcYvi+Ti4/KfKi8jiLebxrUv
CvO8/LDp2c9N4YUI4D172ztleYT0+RrVeXBmHAsRnaHI2hrY7GWG0TMwamaGVEkiHGGHq24cI0be
BIUWlWAxNyS4qXJk8vOoIJw8Btz0yWw2uu+B0XZPbNucPn7wk1w5LVLPWBv7zaA4D34zPiIUJJpK
EOftW/ggWQf2Svrbt2oGSD7PNGe8LYQ4mQ9vVYW8qvALtpI0ZKPe9/B4HjUtyHaYJcirnSf/i+C6
Vhtnr9OyKAxmAT4k9FHhS0VRrWcrUYJ7yUKzWJUxChtZN9+1sNxoVV7guCwyhIn2cAcsxmXGrDE+
rckaJrQJe+KzHJF1G9NmifxqI0Lj59/AqPHRKVAryoWDYpmTa9ZcxjXAjzwiEBMaOpN/KtvZSC6q
+ntrVh1cyNpNGoEO3NQvLSntWNobStn8aZExFZ6ztxLBlnn+HQMhkrYkpkTFi+rGHk8PcjCfFgUt
Uif9TlVDtKzMKE6OwCNTWW+p0ilM9cejp4qb4Q3jqenhHC87sqwN8juJfPFdUsUqpQlMAAqo0F3+
pvB93ueHbIPHeHjN2FhBduV+wGoesNQj+MB3oDR5iezOlsNfGzPWXdV0qOt4nIa9qRBLKJX6kdDh
/MA/wKbUdGVLw8VangVZO0G3a1lWMfRrSQ1qiD9Bg4hu3tDLY+/0bPLz6aCys9PnzbZVkGSWVS8O
6ddXeL631m6nlUVklWtJDMrvq78GuqTfatbZlM6ldxC/QUWv6E1z6nSrjdeIRDJX74htL7kmEJqq
+lrJjXuq6mS7bGsKGX/Ff816xtTNRyVXeIfXJ0N61J2NoR6hyikMZKS5a0f25H2A5yYdt70H+5+h
0dFqfHlKutCdwrmSyQjRmGee/kBKpZdgKvVTGV8qyIEuYePetifVHMZKd8A3wT7G6h9T2VFx1R0x
VeM8qMwkKb608IIIqKiAr6PfSehSumaXRy0XgOpaL9ii5MiJtS+fJLeIpbf41mGTKL1tnG19vHJE
He5gJ11pwSTARca/jKCpto2fA/yY22Pfhtwwtam5GwLDv38/ekEsr1la39SJVqwII/2LOcT7fv5G
+C0uwVZh98CLxizBbNtg0mwlOCnlnG/aFqchZprRGH2/S40azjJoRtfQp61NeOcm9Cz65+R9oluU
6HlU70uZ9M8g9h12efTD87UDLfeqF8OvES/lWZRIrCPvdXna4KaXp3AsEdp7/qr0opzBgo05r4W8
Lr2OSW2dbh3CD9nNp3dqRdZm4zf3ZgGTwm+CqxySjROVzDeGdUbopBOk06vMxy9RzGnLFH84FiMO
g2VUIKjH7xvN21D7zg88f0oEszMnvowGDS23HkPwEIA//FVjII2kRXCogmaZPVedxWCFZIhEPY+M
c7bLKgwih37SouRlmF1OPAbMU80hcqsZQStVwKuLvjQ0Q4SAarde7lUtKs3TZFbA2hCrlDUZZDKU
h4Ae3LNR3Q1Izh4DiBH5jC5F2Omv9MDmxJoWCoIUWupMstvUjS25mSd9t1ydjBLSPRMvd1lKlaX6
wsqi3i4ytJ7awJ3yTFsvlwnDHrn2GLyQtdiQMToNRK2qw49IyZ+tVP9qaVW4KRuL/skujoIx76DJ
4X0Tauc5ywevhPfahtrGT/jyNNkuV+uGGmJ605OC4ExkN45VWjthjxWxx+jdo7RG2DlfpUmW9Xvb
914VBUvFfIG0mlHC0HGKM41jumFlUHyzE9Qf/uTsWkqWRxD9FI0tGYHjsI8jQl1Ii7I32Ja+NxzF
UyEmThuZJBYD6q570ujNFhGZHWqQEtTqmmdesFl2IFynFuIunf4/YkdjYCdTinwuda2b3VU/lw7c
mEjY9r2cYGGDrF5RqN4KjiXR1bMWo0THf1D1VKfbutnMsVaePwVb0fjsBebvCAV9HqM+ZXVlrkXl
hIErS47CVFZbe9avgptLt2ZK7CiHkqU2l8dsW6sRwQ4gT6w4wo8u4BgzWFsbGstejVk008Ih3ytd
zybVC05mre1ZGvdsElKmRSaBH3YrKfigm9bamu/jSfRYjt+LJyUtzp7ZHZaP7oeMh8FtjpCkRL7p
0hCdQIXRSZihtrbLL7y/tEfTZ2MemP7BZFBKCUVCT6f0m2IWufgT/r+OGLxIOJ5LJtCySECO8MOq
Bh6jDFaXpU6oiVeF8cI6s0p7vu2SQ6gpg1uOGWUekYfLr3Vk9DKVggKZsTE6raw7YjY7C5QKc553
52Iz8LYMtUc3Yy1+AFeywnAyM+AeY18mbGrBLhtO2Xzx6vhaMzU6ObWM9raS38B6DLfEMG5kHsSR
zF/aYvqt6TXzjdTqf3TZ8GNhELEicpdbeKpSNDtx+WOwYmPnsIa4RWhOz4B2D3TXdKow1DLcDo4V
vi2MR6WYyXK9wZ4jTgXAJo4QYcg8v8jR7sgJgc6ETjjyVqUNb7bspXUN65DCa75YOmGo9zW3B57O
8qlqbyjvtEuSnRYaBWo2WDAbeMY8iT07V88Jr03P8SDPgqzfVWZrbdu4CV2MA3JvKTVwN9Fx+nkr
7lp0rz84R3RmEj4MuLKLEpevVlxXbL3rHQ7GfT7o4UnWFavFyb4IzyY5IWi7Hby5re1ZJM6RqbNF
MTltUUzXcKjYfBJa/INkinrN3+sfEvZ+qzCu7X0aMI6T4+/Id9KbWjF/NYXFGiscb30hvvcyCc+i
RliSgTU/W3FLpbFIWfI0eUCoBr8mj0xEJr0+kWHaqxdt/qE3DQlED77KKF7GwamPeGH4vtNt2lks
vqAVx4n1gagmou/obDXZRi8sMfRNOyAO0bhlN8iRysegGqqVdGj7au7eKPgqetKfayulX178jGWV
kI4UJmtb4QA1aY24pxx3OKALYN3mTi9aC2+uVR/Qy29QxOYHZCP7oeF3peh2Fl1EVP9I+5YAzpYt
ScLK4mAnxxLN2N70I3M9SCKJbR2djJ83xopUZICxvFjWqedkrgwMcycmNi4mudNDYTuEBFKLogQ8
SdE9agHOPV1E+kotJKPPiUxkxaguSlc/L68i4XXJaiLo6qBF455cT3kXFxvbGdiXqM+hUbDm8OpD
XzTs5OeaVmtMMG8aAdsdENAg7wq3zcVbZlHe6oOaH9tqvMDgORGVbbw/4xCGseTUw59K2Ml7i7QY
NwmU+mJ58s3ss2vnm5IlbviypA6iQj2NunGKcu/GF41RRHmroq21C8NFMggo+di0M/uk2d1EtOGF
za644fsTVapRKpmElIHIXcdpI7gFOek11+DFKQvzVJV1vJI+AxEff2ubk3EVmjketSwmtN1GNqXY
X7hY4x0LSd/t8mKu5CghsVyxJU7rYa0GZUwxqj82ukLUQ6uvcyu6pJmi7KyGAUkXQ8lEcPNjgj21
bQleT+2CPUb5vOxgA90IVoVtRFsnxSwaZbVyGEJehSWizaNFuQvbtKWvXOQVoABOJYKFmTttBGQn
+dMuq3OHHpYkTM150dVOPS0vsC5bEjmrgzXK91+1FNNOHp0RDZW7Ig3gOs4q5fnMsrNHWaM0exCW
LEnEIfMs45SoiEGQCF3s16WBy4u1kqTGjrUd9MC5amGeEM1lP/ktk3fsQJFa+vwM68Rzl2NMxvBA
M+aFwQrCaLpP8mQg3gM+KvakJXrL8pVXzfFAl2tZ98UUgNzL1vD2Za/RbRQqiUMpN0toWimjSrqB
NI+GMw3QuzbYk5a6GwBdrxLUW3slt/VdD5EEO1e+KnMFrkaaVGuc1Q13JB1pYpJha2k5kGDu2xG7
22lZmkdSCQ8WIvRZJaVsfbV7qefuaymSS3tS97p5p+O5QKzVCIQcOnRPYjNx3zGRo+hybDvcJGY5
U1eKQ66XOuVJ91CVIjtEbY+epWPfmDMx658bzbf2tQzGDWAWVBpNc+5bOrmkhJpdBFAL+zKBOavs
QN66qMbMszcQ6IfV7jwNSJU6ycOJB3Ttk1wpGtNZ13awShQnOhaOwHpJVWnAdHQLD6F0r2YGPYkR
3YcqkR6e3+w4vTuQB0eTsLJTEEU/CWQa3NpohisSFQLcAmqJ4IdfELWZ0zYfg4HIwVhXZ6oxQ96i
uvMHcVag1c9272+epjEZGUacOl32ZgXDz0l0KW/W/piQnCh9jxm9WV88W63cWi3r3Vj63yx7is81
qfe+M2P8QdilrZXvDW61d/u0j8ya/ox5dYl0EMQk2ilfovSYqrNK2DM+oRl+iCrCuGUAVh6WPs6p
McpY7HANc5bYBMWznwT2aYCsdLAkCOFBe/Awaq/0DtKw2gQaVQa2SkEBsQ8F+xXUKWRRMtbw4N1t
lpethphs7/RetSaxceRTRRZVMQpPPddYyOlzJFXogItoH3nnIFHGKM9gggiKJDpEIZXu4L1megtg
UtCuiMLPkcpPq6mCFZZz30xDs7VEEm0rUVzpXR2mHVq8rfJgN6BXw8/76pWBt/5MVP63swGrvJSm
1AhS/EtSXjZUNqTtaddFcQgl1bsC3sIReAQOTanT0bhJlYFESRx8JoD6LaoDrYrJo04YPPdeqqGJ
JisS4Cwn1DVsv3ixRvHSdoHy0BC2jQ0qYxDDxiyiSI/1T9wZ/zAg4c+Wqq2bhgWn+aO3pR0qJj1F
PF1VcHqI2+1sa4V5cQelEc0aON4cnkIboJb1ii6/q6Oo3XRVkNOsDMZe93yxHRt9+FbrvXvYy5HV
k614v1s7unpwON4UxSpcUyGuaezIchFR9Im0X/sT8DQL+2GvQIQhuhHIlvzIWAgrp+9aT5Hv7qNM
94iprzx6U81GREZqBR0yKk88CySg6iAYvArecGwUn5ql//Zvkx6pWYKcPGxawv5gje3quouK1Feu
S3eoZEb1nLEYGvUMjl6WlUg4xmylDk1BoBNVQKoNTFRoV0/SHthaDAhOtfkVSobGpapek5DpWGwN
szKoWXWznwjmgHRLEkxM1awf//t61v/5+U1DnT1cmtDF7M/7Hy8MvTpznmZSroVebEaen1evKHVX
isHcLwUHs511gHyYKQQPTydQSOma3QgAuNjCVfZRMc2ffqFCva2NF7WihCF2xAG4l7WAljL7xam6
ajv2HoG+gRdunBlh7xU8pbIoh7utadmmR7l78HMS5zq26mvQ0nQtmfwEWiP+tobDG1Np4yTeLmnq
8///ny/rJWZm9XZpXNkA0fOhMr700XRcAG1LrbecRA+qDoMD7RCXJJg7YTFsUQstSruM/fGmBXdI
8Ae5qMQpaTHKUYivvyzz59KPqI38DAK4fK4/7VREN2iknOiSAa1jfPCxMMkUSSOFfq0wvG/KMFzb
OQ5wdKaPOrsb12tQU5u6s/MFYMQojeoNIbTDISEo0R+t50X4MfJHD5lgT2kacUBisJIc/N3SzFUm
Cp961paYBA28e0aWtrLWUs5aKNj+aN6ZggcF8dy/mjZhbfScn9q4/3WGZvIAwDyJKF9+wCHkBqv3
IGWBUvOQX5khYqqxgHsWlSAYOkIdtdnhGPXeRjrVUVWMfutrYNNrM09dIKDBDpIeYxYeeuhi7XK1
FEGLmJUpLwn3MaKthD1lyw7kk1vp74cSZ8nE6Y+hBUz9RxwHLKLCyhSswdiPzwD8GTJWZAcnIxiU
NplHNW2fnmOdVrQJSR0EuLtyjJpGnSLbJ1gHvj08UqQz5jmqk5VMqWs99m4oExN6l0R/mFLjW1GU
v5FWmezq4GRk2Im3+NV1d7n6SgO/WI7zpu6d41KE/veX/BvGQzYn8QcWX5DoHSzzf95CM6yi95VQ
IP9umLZMZfsNlL+/wUHVsPQ1vJPRrYV/DGohb/7sHZ/jxljf7fKpQF7ZxuD3ASOuATV/8aOR7OUU
hXMGPvyTV/U/XhKS8zA/1Lh5dFv9cNcoaqexCcH9FSbcwnHLIcMM16GtkORBRgUBigZvO1GOpH0J
luGOmSVrv1fz1ScH7W87JJ9EklSE2R4U1Ueyai9Kkmu6BB+ahnguGMLfjVPrd/q2qHUCNRNN4kOb
6oMeMsRmtXSKeSGX6WF5/Fu1VIhUrfJPLK7i70e/VDFncrUK1SE/6cPxwZGFwyPjqdLZDHzTJYIw
WGlDOO2R3lvucqtpGRFeNN9Unn0JncLg7jLZ+Y5B9TNvsTji74vXudJCEShtSNP6cCcqFJO5Kn/j
vsYuQh3ySQXzD38pjGfC1HUbaqBpqR/eWhR5uan2tXWd9f7IdkkGRH4Px89ZL3eT7OgMSszD7J2d
XznbYK0IjffRalK3j/ls+05y9f9fl/C5bBsH1lyYgFH58+7AlqwY6RCb1+VmFHaBncXWfg+T4az0
Bt8GFGDjVpB99I5vWWZ8Wkbz/99X3L/edLzPTQKYeBDp3LN/fhCl0oB8snq5JlM07nSFN26kHyKK
MlbukB3o0MZtwfp6mGKq/FkYm1PNOWzOVyjl7I1MBchYnM93ga90u8gzBX7y4m6ZVJhlz0skt++M
2vY/++j/uFn45LTmloZzX7M+nFsdHCC1iGVdLaMUJ7vsX5IsdySJthUmIGoMAE2sooL0RzaowcmT
mHPqXjBDwLmqoGm4z/pAw4XBv06jYUDAS/odokljH7dfU5EbmLK8flOX2iO5EMpWiVr1OHvb/v/n
YH5YEl7B9Ms0P5ZWhaGniq/b8hqojgLST+me2tp6WKqnLEhfehlcgx6qijGKHesHexurbIvIAegx
lCyd9DvyJ+/22Qo3GDZTgPiX/mRjbumH2Hv470+8PLw/1Bl0xzbgH9A/s+btz6umGXJyZIPWvC5i
yc5EG2nEzIvqMdyiKWGxPVlgLMn/NAuA5/P4VfWNu9RkLib1Vl856hhdjDA+sOOMN//96T6k78xF
P1g1jacoUQUOVOQP/ve2BVo+RUZ4W7SaucdCEvWAvlESfr0z0m8NNtIcy87LdRX2j2UW7JengWeP
z2wQ+7sWgsBjYWkvAq3PsbLukZf2iDxb5VwX5kDck+urHhV3A22PX/W+7qshsNWxOd4rtoK7n7Cd
2QATO80PStmMQKVYzIqbTR/au1CDH2vPorr//vL/YH3NpMvZzixpd+jf/jw1idkTgVQ0EUNr3g+q
9J8ynJZMDISxDtC87AK1nXP2gpOchHdYlh8J2QI3P/oEVcKDlt/14TKRZKECNbL5PBQYf34WVLC9
MdUiuC11lc90/FCkYCnyfNXGGUglhs2VzgwrnuxrnZFyxtsloJIL74ZCYkzCCtNZGnw+dfZFRvhp
mm/enNFitPdFW4ZIP8iJKNXnpLD6jYWwcLv8mHSEclqTBhvKC9ZlTfiQGQxz7a6bzprSydUY2vFq
qeLzUbbMVpENx4X+pM/i7BmIW07WCN8Ly04bdszmvcENVLvBVcfEQWUpM/DIU2LglFjmhDk9p4H+
ujxLMit+S8KMgUSl3SV1rl0CP13rZauQL1PruFWSehW3J1vL39qObq5lA+AuUxTVwGIVlV8da8SD
G6KinUCkAZBPrfuht58ZpyCfjK5+M6Q/MyO5KihxaZZqZqzZGYukfu9ncrso+aMGp21klGsT0+dp
YoXLiGzyCYSSkLI7SnjOHGsMJMkpJuVDgZ8Uk3ARHhHZ/TZVEOa+RyPqBD/DrDc/CZb513UKQnL2
TUNXI9H0w3WKkyPGh8d1ukxgtdS5pIZF8RqIn1IdUDfFI0MabRwPyz55eYbItq4OHWKBT+6Zv7FV
kmxXOiYL1gNP4A+1qu+wtWWlHt4GP0hdjZSXzeLdL3r1iI+IMLN5pb1QSX4J/Ik7GlZww7F2ILfk
aWCcuyZlaevFeE5x4kyfNAz/YOahOxQo3a2ZqfXXFKMzaz3rKxOcD9NXJkArP63FtyrFtkhOdfWs
Td4mGJDTpxAh9/qEOjzgfVsQKsijyoL3IPXvcI25hPNCI2ooONhd9GlRswBp/rzfnRlVIwBrAU7S
P4bTjmR/dnnvJ7fAUs7ISvKzMv+wtfFWqxZ6N95apZnzYY1KOQXIN7BylCthdPmqckb7DqMf/lcN
YHhCrAaptPz5+eWxXNBLo6lAvnHNDvSHiqLTHGuwE+SOvthTb9zpWPTuTWCKsaOuc0H4t2+NumuN
IbHUWficOqk82XX108n0Xxrv9Z2qV/GmuFndo44UZbOk0SWWeBp02t++oNcwlBrRdhdTCtVcHCPD
THJlQgVbZ2XIg46ieqUhtz5wwydhWxystnlelPeFgWNVKX3EOR3igTL6ouUsI2Mc1sifq+KuMvOd
rTv9AUKftsqjpGMG2GDJKgrvxAD+F9SHYFdFQ75l581WJbCqu6DsLzjtOQhDkz/kAmGpcCKIlwX+
4xIrhCkH/a6vmW8pgFpvLVufXaKMxXbiEb2ezYxD0uyz4lap1nCU6NzXUZmd+xw5cBJhWJyckuDl
fpwuRhqfoP63+y7oIkICi8aNBlt7WYbIRRcbd4V5I1hA2YZ2XR80c3xNalSWw0x9SIu6cas0Zpwc
YrLUhkA/ysq5H1XybiLGzmNS3i/LjqHXv6miZRGa+E/j9DIRUYw72yFmq8N8Skk8sHs/MNXaLWbj
HHHOumTV2AtSCH1zGrGZGyqqJb9g6+IdZUiyrwjRw02fkYI/IOPn4oKBogZkVkLgm8eif77T/J64
LcNI8psfKEzC9dg4qWKkTzTOA3uOYxOUpitHQrc1X1xzv1RRqzkYNwzL34a5xVq4isUuG1xKO+XR
mbwVG7FpF7J5XkPdcu2e7eInD7i/S2WoWSqNpQBkBj/hQ7thNUk5JUpU3pjoNgzai3MJnPM0aiNq
Rg3mson0blVmIXoE1MtGoeJc4S2FJhUoW/VlSTYdw+DLf38u/S9SESsWYEWSGtIRVAofKrUATWiS
she+h9iHTE3WriBZbWvVypFdNpoup72Rm+Iu91MXV2w8BUbJeQ4SzD/spNhbRvGS8BzZqjNphTZV
Y/3m16flT6HlSvcAwQIEAjNCyLO9TTsHiycpZkDCvRFWhOxrRXVOw+rB6gwYCRYyJC8ptw20HkQp
4yJd1y7WZFIveownNZClnzQBmj2/ZP734WmwPrNhTzOJoFz6q1iy2fMXZju212VwthT/xWju6edX
g9kT5FCOzlZp8q9tg2aEsNVKnv2CPddils9SlBe1Hd63lVtq9w1PXSe0noMgeR/ETYxQj4HjX5dS
TDW+5kbT7JeHa+Cxp9VKngNeVBvrPrNQTdvmcGyogtd4cNK7/K33lNNSzhIFy3LOrtBakzThDlkw
YMRFBG4ivjo2XnoHDW/XsjJ7pJTDCxkBUxybBJlGk9nXhCbMyJo9albr0vWWv84m/0cvxuFxFPbz
Ql0Z1de+a85oAZ1VarbsuJP8m9CNH8TKKkcofEuqyEbkfrtdjF+R3TAI0QcMGx21WtqaGYPPfO3Y
vDv+j7zzWI5b2dL1q/QL4AS8GXZ5TxaNRGqCkKGQ8N4+fX9AqTep4g4ybk8vBxVEFUzCZa5c6zdC
sx8KD8iiBnxw3ts9WAVbW5cJZuXZTpHUORNA+XF6PmInT1ZMvR8Dyvxhg52D7+s4LY0PyVQoMHVp
q1KQOU6RXt8VIHDq4mCRpQuznnKjsM4UCSPMTCp/ldc+xZr8KFsgx8ui15Zp5L9I1oOnabsSIAk6
SxoU+bFanJYxtUV9mVSojpqJFS6MPBQrC0YcNf8SgUoHWL/WtTNVYJDotdpNWXrIe5mA5MImXNmj
vsu0l1zNKsrIRX4znVTvEjV6SSvBSEjRcuHpbyo1v/fR3x2naAq4NOLRAYcLu/sOtylbehVoGrWI
HbwiwNPD8tlOsArd9kbkVGTLtDdnrCF4A6MLmKXrowN2RM5G9sV9Zwlli7o1QjfqrarU+trC2a2u
i800TxWG+aCiLP7Q+C8gNnAhjU19C0UUNk3C++zVB0lPkX/rkpsEmWcETqJDAtdtn6ifJYiupyjk
YXU8QBCoM9Ehe5cxN5w26QOlkG/cuhWb0kLBcwhBM5aGwN/ZgFOsCXyBFOT2GKLajR2V+iW8+2Ot
cHt5x6+cHq4W/780flBlhqkPjB++17/8//rv4vsP//tb54dps4vzg2H8x+QPyweDMisZFAL7i/OD
pv8HCXjFkg1HoyvlDr86P6j/UQxNNmUH4wib3xl0/jg/KOZ/cH2QyXiN2XlET63/J+eHq1FXtZCa
1VDOIfmtIzR7PboNUR2GOuj7ueoY30wXWEdDb8ioWw1bZdDNjYVc7rJFdOTU4NZwJFOGmlupVie7
UIdtMEi/vFaSNkHFHDYz1H2PrbmFVsJt75HdKBBBHAbKqFRnwWIx5q1RPxAHDI3nTmvFlBVH1loQ
yscgqmHRmc2P0Oj0FfrZ3bLmaEBqgezmRnv75kb9eaDfmj5cB0nTmRsmgnkUo2QyV1cT/7SAVJyj
bzbXgQ2CE7XRShskiISUsFdF5nkrB31CQmaEL2JA/27gmktLSYo5VgfFSvW+JyXsjqxP8ZCGezxH
LbY4aGUHpcaDweCbGCIZffFJbzCGG2+G4LHZ5N0VnjBEX8fw7u/YjvJEPoS+RySk90etypRd4mPK
XUP30EL0iE00ieZDRB/x8fW6mn9yXPogy1Ztptxom6pXSdgKoK8b6T50fRBZ4N7DhRLa7UqxtPoY
tJsqMJYfH/Aq1pgOqBmYotDt8SZcHzDEP6ixhOBEsyDdNtJCzVGqRKmMOUvyyUVV3p+dQSV1NGdR
Teb71+k4o7MDGB92MvfdTuzkuEc9puzPLtJXaA2m5q2ajE5uIYOwrktLHJhnWtWYB7dVn+pAkW9C
rDVKSWPKlcHWbzET/eR5fX/fibwAOViKSjYZ0fe/7zsVYBcqFCBmZl7B1pRyEzoWVu8NQtwxM8QV
YfwpdUm8fHwbrotk3AcqgXjdUvNRmDRfT5ibTK4dAHNImWkzVe++MholD5VWxw+WDlFeq/VbxX72
MhgTWPJ9dS1bnxlDXcwrYH93BL3tIiZMWE2LNZZId+heP3jlZ/OH97fQxlSDThMLQpLm16l2akOO
qIHBzynJy7NpZs+b8eIU1OCxiCYi7h35XLdLWAFrP9KScy3Jw7KgjLVXYFyu4tRV7qqXDCpOGVT2
J+WUKd/814sLElEf7QhxJmNAn2Ss39TrQzBZWEYN8dzT6r2KCgg6RBnEb0uoy1JPRu6an65JZ6FH
Hsovqd94D66M3rjUkzFslfKEFEh5SnVoO31exHMsa0ISQXW3jVtkfOQshEFZGNrOkMSyaeMVqj79
T2sU+/Di0EJZU+5npVfn+zL5tD45Timvzo4SNzNO0u0Uja5LqakpZyQEdZhipfFgdPd4DZS/ICxh
SFDCa5e3UPTLF/zX1UKE33Cx/QKWV3oI+vKTpN01CAQ1WXUsovGgIpbJJOWqo1IzP4tRtonnYce4
gWnsUMnOLmjlB7pN9N1qjWkBwtwmMtWHwEm+YTCBfnZhHnBVXblCzwBka+Ft4FjrXnW0J3w+Fj3y
ayd9IMFg4kmo9kw6RFIOO2RCm9vOTXAu9kCLMcGXYy3fMDHvlk6IZhwzE2VOvg24M5mNj1/N6VSu
LjoFBGpjGjPT98rnfSkHqibBnjUsAy0LHrAtEIiNi5nTnhmXdC+V7QsSgDpCUJDSfByMWuiK20mM
0SYRNZdhiYAtjG9IE/Wq4p703N32XaDf4W72WXvNcQp/1V4UZ3CHIIq1FOKXv/sw39XA+dnQCZNu
OOMEHeyUsLlTSpCXIRopp6ZBZAOMbLDpu+rByUJ33/iqslaTYVjLw1PHNOE5rRFlJ03azTVf+V5o
xPJQ4XIIJnj8+sLalL2WrbGJluaxQu0ijvTsiGsD8GvddG8sr7jJrMDaYyhm7csAuaAYBcSvqSaT
W2q4gxRe4lkV2sMezgjkisQzVkUh4N7kSfvgEfHD77CzA9JFLoyqEm96ISac3zBPGgCcSiyKtVBN
YLBNdKjL5meM6NvMFZlxrhz7VyZL/j1WlvIyCZ1twqnf220/Qyr8nsw4mA7N/+RJua4xM2SAFRqL
9mMnzvBx9VKUEO4NZj2jEWaM6NjgLnT5m0/Qgn5N86OJMNhUjDbee42SkGPJCIp67Qag+FJBnC+K
JeMulTRt+/EDPCWi3jwQ2IQYlJjlUSeelALeY38/EH1p1nKnK2IeDjkZtJSD15o8bCJcPeZ20BZr
VUnsWUqOYRj6ozwm69rhpQFCPYMk/uPj5lwNsWNriKcIOTDa4kJdtyZzgkqoVFmQtFTsVZ9YMy6Z
PAuKVTDI2z6UftaNmX3im6WMl/6va2ACtGNUMFQwdxoRyN/XwLD9SGQOQgumq3hnd2i6pemBYlUd
T3vUpOZ72qoBtl0xea/E26N12H0SaV2DS5h90ISxAaNnIznDqyaYsceT6mb+3P+uCA9h3Ux+AFqG
1FnlNIcuS5aKKYxFY3kPltpsRNPXn4WXV/MQmqDpsMxxMqBoa5IJ/PsqlIZVtAgUQluT2l+uRs/p
pPWvSOU1//gmX6XzxgMZI+yMjtMgoLqGn6GLomQY9kAEsYJ5H4ZfRk4B1RQyciBBctkhrCl/amjM
fHzcfzlBExCADFDPAqByDahq5bZHyR/H4c7NgsV0hpEUBgtnPNdPDvUv50gxZkxZqmMYPdW13oQa
kWsaQamZkAs0ryerH+Po2xrB1ve+ynHzpHe5eszLQN941ABnRJZYM6uNPpOQcvmGJmQ100T0Q6gw
xFq0R8/eLLedg5n5BSCJTix017M2edrWaBo1DokQDNgKagwZ7peoJlbhutSDXUrWBM8YclmEgL0H
qyctNlWC94hXtNoO9Ll9CmJKG3iLWxW+ULxuzqwtR/k3oYXfCnjvWepp27DC184Ou3ofxvVtSJwx
7/KwPucaXbGqkp1OU2lYul4ePZWmjqu8MFAmtcOfNpHUyYhMfGWwof/kjl4FnDxJYHbhcPHOjj5R
15CjpGrsLCihN/gDpg1y2Z2twoRlbH8Z08VLRy7CT+Zg758hNLB4O7CkYhbw7hnygQCTyySIUfLm
0arbxyauH2X+//j5ef/4gJvgIVXJNuHfcX1iAbCeLBGFN6+UYNSr1R88E7pmYnvDrHKXutfMpTIF
GhGln5zgux6YS2pbjmGBx7O4smMA8ebB9WvQ6k1oUxaU7GXhYHUkEBc42QZqqD7+mrsWFlVffeZi
8X4cIg+ggillfASlQ4Dy93GHHsedQlU4YyxqoatkcBngpG5CKYv3Ju7Bs8Rymnkc0hMnIk+pqzkN
NpZZtCbcVJadKD+Z7l3XU8enizGRQciGhshpX/XJTRJKoJxKb16USYxcYbjIC3tEicJYHkz7DoET
eRvJeXQUAixzbxnNYrL5zVJQHcigGytvcPd+a6FgXYldGPcDyEC/2Xz8sEzIn7/HL93iRRhBgVhT
MlP/+9rFatfauYTORmOY4b6OSW57NrKaUjwjmwwVz2/1RVaFHhAKGQqMEXcbur98PgTuz6UQrkNd
1VUXiQvcAEmMeW+p6cEfLGZpkqluBg9GCFAUVjWdYyTX3idRyPv3mMssg9AaUe+cylVGJYZjUjtW
LgEA7x+VodlCDoTYY6LBjOf4PNA/6Tfev8X4aFnMk8AkEfJcF7qUoKUWIXoJ9nI3vcU2b/L/5S02
RzzLlCvA3fT6vlRZ2pGCqr050mJi1nv1V0yt8lmbFQnlj2WNNczCk+1wj/POZ/7P/3KKJA10rirn
9z7Qb6vK9jSFtBqjzG7sqGLZ331+iu/vHM+cDiZCIRMGSPHqtY2wJC+rXJdAAHraDk1gySEjAVkw
1vRkH4jq18fP+vvTAgnCfGvMzBJNXwMRDRSMQPNDyCgHxPGlTG7nOmWvxedndpX84u2nA7bhMZB5
Gfk5Vy9VZcW9nwZAe8lTJPdU2y7hoGT1N0K0+ie5iX85mj1mE01chqFAXIegcZvmvVt2uIAZPR4N
8TItSbGJLrdX0ai5+vFVvMbqjic3XkWVKvVIP7q2h2KKSMVKIKEayN0s6lo6Vlc15mYG9aiAdHIu
THhVblJj7iqjGNf5Ed5P8sks3eJQqilZAyu5sQKFwdbKfqIKfpCrGGUdTxw1pFw6yjQrKmDmXVqh
Ivdx698PjrSYXD62qISphjo+I2+GKBcNRiB4BteKgvVSRlWB3mloFlHboVuCJPZC9tA3CTXtLjJh
xXx89H8ZqQjQRyQQTrvQV687Dy0fMFZ36ayaAJlVq5d/TkFbguDBHPvMNYqRkN4L9V5GwHWri4I3
Xg9/ZHWl3eoloLKP2/PuySEnDNyHkrAGLvRd0i2MAwdlBBChWlqfuBhIYpHnWjrW3gKO8cks9l10
wOREx4mZ7CfPKGY8f196aQiLRudouAUPtyQToBQZX+ArYY1735qEKllvf3bBr8sE6MyS08IEl6IL
IRGxwd8HrWHkS4gIu8jMGfpz2uIfwVkHGEUiaIRuolgEAxkYu47xMCiRQQs8RjrbeUKlDwgDLlB7
P3noTWohKjJydgxzAm3grBPmMe5AsSCU/1mN4P2EjkZTV6ILnh7V60lOV2ulbXo5ZAuRoTqot+fO
iauNpsFgc6pcLEz44assQBKhQjms0+5DpQg+ycS96y1phIM0IjgUhoJ3YaQcBDZzBI2Q3o3FMXC7
sy0jedAh3PBJDHJtODfeJA4GHY+HUNbeBcYuc/o0yFPc7GpRb+vfHShM3TPXA/pjsyHGvaej07mr
wvalEeiFxiRwdoHVIJtUVseyamrSPKE7V4cKb6E4rzZCFsltpqh7lKzNW7oWa7TCIhkANYeie/9N
kVDjLcs+XSRJdmOGqnwSmSvjzWg+o0GJfEwVJvdiIFnFPE3ZDUGtftYZjJHJX6EXjyUVC5sZAeUL
wPF/P5s97l3g57AR7stKXxHLl1QekF9j7otom7LtMA3AZinpMQQnIckEV9wmtnZKyig8q71/m1XO
8eMOAULKvzRqnDbADTHo4q9fmNJr20QSdJB1kVbbJLPnELW/2bU+rPHsADSZDCfS396q9RH/IiWr
HLIVMWx9q9bGWdecG8Or5Y1fI7tn+SK9o7998pMyPEHMxBLc/QrVPF6gytfea7JSYaasUYMPmYNF
pvMj7Hv1TDZFQFed+UbQbDBRxlBebjdZH7lPfuupP3hq2w0IMZvA9F7PnfoOEf/v1dDi7+q6+JIC
+G0zgv3Mk1qk+fJmNlnp5V1bzu2GCgeDc4bImpNBuLZ+JRBk95GEOEHTOzvo8PrScBGTsuNUW/sN
098ySx4t6RhZVbwtnEIs4Lin5OzLZ1drohMuN+omwD4iE9UxFpaEV7Yckvh0mkWSkVlWeYVU5DtI
odgHLWsAcdnyjSllxa9Fm7f7wTGHnVNEzh508lrHHGQmGfIXeP1PtaL45ybP/fPQeb+t6ICt+rCL
QgdkSgyGxLTN8CYtUckdArtbVRFCUYYW2FvZyL62GFDsMFRCF01HCMxusMss3LJHa6ooDopSPyKK
Kj9IjPIw8CNjUfZh/yhKK6Okqp6rpHpBPdi4z9S+3akZlA0QGHj8qDq0KkMydsFoYe9qigTjX/Nu
VQ052iFJf8Ue8l5pjkC7TALqVGbpQcvLPQKdCD+Yhn6MjDQ80AlnSy1Sj0kUSQ9x8mQWw+h1NYpl
ZfGtjQXEKmwCa+VqrntwMvM0oEd2JOWwCj10TUslxySn9+wjusYPQZH2mzq0X+oqMBEyQNQiJInR
UeFDNiZoDxiQLdVBM27aWu8BINX5N8TRw6bq941c3EoCPFrgt9o6i9DlLgVzIdA+AiHHrlmkZL7I
DbvaGhj2Tyn3xYMsECiHQpXus9zNMcTImhvN77YuYjtzq3KGPTRBew6hTLnRrOBZc/oOeZUi2BcR
ouyIPe7tOhzlJB5FzrgTYIZ9tIterBQPJEuOmDNmz6g/OUMU3qCw9M3AbO0G4uBv0xDpuSpbf55U
N+VYzssS+bcV+w5a6QO8lL1VN+4hqZTyKJTu3koDDGLq1MKDSN40stXfDwi8LaMawVhTdY8uAh1I
RxXfJOFEO/QQMYLIkU3YQ9hvbpXGa27j0ScRvyWodrYjUFVA0E122gDKi/RZnu9dZAKTWXHILI+Q
NUagqwi6JHDtgtpyZq6ibT2FeD1HdmfpY32I1NanQ9D7wIzjjfMCi1nXyOYa2/M2LsQcSDZVgtpS
I8fn1DJZroYIRTOLDXqe1hJQQD5PGPxPXdXNUQ7heTT8L1jzNoiOJeBL/sGh3F4GgbfwhndTI5pD
jApABPsWSp9XzUFrmqtLZzoLjTKc9Shk7uUy2iJfilBoCKvXCuWnjw95HZ7R2ZJwVABDkcIZAdZ/
X4G0aLEVcg1plmUx8g+u7iB92Gg7Qg997arLGleC5eB3jx8f9vpGc9gRdG4SnzGneIdgGcU7BqPi
sAN+EC0qepspHrfJmt8lzd3HB3uXredoMOMdCsxEG5Q7r2JQN/LVuhQyWNqkTvcQid2DryBfLtcx
+qS2jMBSVynr1CYKVjHdmktK4H8y7l/f27ENGAA6gAAAsBB7/32h9SKs3V6L/wz7IbreS60O57pA
jlXRiQRAoX6Wvn4XUk4H5eE2YUPwPF3zDyDEVKnaEVI2EslVN4gPdRq0SzttWiTVwLqiJix7Gmx7
mCQ/RgsTxGmi+08u/3VMObaC0i6PLgmn9/NiVDy8zLBrTh321LK3Cm0Bixz1LK+gbF6E69iRCpRl
sZaKEjtZBX3rH4WL0x0jPtT2tl4NtWIs0lHY8f/QNm4H5kA8iCSEr3oc3/ddG7egP3P2IrPrW7NF
uaSoH1LbPspOiMWPEv8qYyV9hGeKetZ2oJ4kMkn6KgUK8jOS1J4/btX1dHW8YCMiQrd5XqitXD2v
EuTJQMoLyFW2LY6I/+LkZMj9Y5hrwSa0EBTyu25BiIlUJJy3jw9+HZ+OBycmJzsDCH0sQP79oIYB
XrPYRcH4bSk9pzGzMy919E8uvG5OWK23gTC3WAYwx6ky3QAcdfVGlIWtByIdOFCi0fUE2S61nDvT
Cr+rSHbJsBTCHOsJYJRHR0teRARDKvLUZ/JjPyuRfHfK+sTc0gTKOixU4T5pRjNsSlneFq3rHdXY
Qzuv0U6FtCvE8BtZW8gCeYOpTm6RbGXuCa+ilVeZQNxX9RK4nfboemqk7ZbS7KMjqS9MoQlfXYEa
laOkm6TD5c5T1/WAKZgf6y1yBRJlDl76ZTTkJ4Xp25HbivCU9yuyQNeW8UugyvESJaICQXXnpxJW
wVoZlEWlu/ZMJMnRrdrfUoL7BAobT0hC1BgzZXvZ7J8rGVpVgSfIaLPn2SDvNNNLZpGarzBo8Q5m
POzTqNw14KD2lXCfgd2OoxRCqwOmlkjXIrv+lMn6S9FnT4aROoBnka/SJCzeKNSe6C2XUZlny8xG
R9GI7syWhBIua5A/8PEZFBt48BCtmpqUTNUg2aeBnNtknb2seIZwRQnWcmAhOoNuHFisCkH7/L6T
9QffN+U58jsqUD1JOftZ/5DUzqoa7IPSWekyDTEuQpf8h5l7d2Wh/TIHVPtypzypZfbYBc5S93tn
o8bIBWVANKgxDo01L+SgW6eKEczLjhTiIHfx3G0sZV4FDun/QcyNGqbuYOM+CgQSIhN+zdgkGEfR
fsHdIp4JZrKg/kyIHskoGo0zi6UDO3BqhPViLVwjlJ/OBDbXMysvNp1MPk8Im8BRgaBble59hMkd
uAC8jnCRZxqu9zDhYhOANX6HeJXNYxWryiEzuhn2x8G6quPvVRw8jZn4VZJ4a9ii2MapCJUpLapU
AQrLh1x4v5lYjIJiKTbAvT8PNUDVmpc/O6n7VdeTeA1Sdd5jYDPrC1Oc6mFT5e2z6urloRTDAkpb
MRsQhQJKcLbs78j5NxsCCWxHw5mhuNlMkd3fpTaCugKxQN2smOddBmXIgR6BLQo6Tx4pywQrotGh
zJbTGkJUM8wR5Oo2fpLEC2No5xkS4PMsQX4BZqMFSALrFOWrHFDgSa3mqDZWtBJJtANxhvumhrRa
r2yGVCQLQ0OtfjCyaOZo3U41aoDhen7fowg2JgpmjjUrO4R14U/Jc17Dh4iJYks+00/leylszgW2
NmZLEJ/y2voVPpYotrpLTT/qkMM5GZ+LvHDlxNniJoDvrQEkxFgMA5mgqsbhKsweMw+0SKFEK7S9
H1Wbt0HxO2n+AyeofCElLqrTfmKM+renMJCrlW1IL6oVPkpFMNzqvMl2EYq7Pulurax8cZFzuY88
/VtLPxYxc30CD79qqvaXpPbO2ghUGo9ilB+MKvANLLs+b7NFNLov1FaE3WlK1I2icC40FAKqlwCv
EqBKoluEroqminhu8hLHrTTI5pRQlUCu12VholU3dP08MkR8WwrMdITkvKgCJydJc4uz1ddPeZ/9
FLXwNq4bNrOiUeKj7uNtKGOOZITyJpL0/MFqwk0He2xGiVeeWZZczQHX2LilwEhX6huT+uG8rwtj
28IMmAVcUYQYmpnehg4TZQ0jJvh+czOVnooM9ZYu09xtKAa0ESui10B8CaB1LNRSDxeNSfmkSe+V
Csw7cl/UkhJtjhB7PSM1q84MxH+AOsU4nbv7lG5lVVjMMNMag9SieyjLGnWZoJ2TFZl3ZBsYh5sV
9k1fmwjsTYnm1mEwQxTT8auio3BQ84/1jWOV1Y8W/hYWqRsVzugPhvODKG33i0G3tYgD+6sRSxuX
0EyGlE0OonUXaW/iftLnD35UJLMGLThItxoGU6S0n8NRhdFtdVBLUd4eNBxRslJx9o0YDCSb5Wbr
kbCf95WLcKlVISVcjWE1zJR1LgBSGWWf77TxI9ezfGdhi7LqkDaY5bqV3RUZs3DN9x6mDw92JnUg
y0Cg2TkVJRx4wiX1N5rF7o2rOqQchLeflmIwARAzcMWgJwi3ppCyM71se4wbj6QyS7ohz+1SSAME
DdXaQ0mzN76PJiJDgPc1jugxdbmONrYViK9OkiIVZ+OJHAyq9zVNBqhOXnY/UM+49wBhqnHzqyyT
bKNVantQxo/pv9YsW2xBRkVvz+xiZL11FLDHn6dfPOF1l/+m7y4rIhIxrKkxfHnz3bT2tDztW5r2
WFXFqU+rbnO1m3/bdTqMTpVxtEvQ20sHJKMIMir8X/lwkr7aK02q4K41fb7+NP2X4HNRD0GG7O0o
S5sgH0c6qSqUZZmoAwkC1ckwolJ12ER8XH63teZ3XFfuavqu/edXBVnVZeHJ+TqEBhnKWTKaqPfg
54zqnMKx2TFaJCgLJc5XxTe3uNAmP6XAg6DtAbqLwfrsWkbolY2H8Vct73fxuA9XlA1pdVc/W05i
b1v8tVemGbVfSynbT/tAnbyCpVpiiOxk+lYrv9k2CjkPrdIauyjnhXUHzdpZXZQ8WSXvthl4X0bX
8JNeYac2fS8wKVtCmfI206KWS2escfSzWXTmOfcAUIxbgw7xN/CgmKzHQ/IkVRXIa/cY53l3Fwx2
fixFfteO6gdYA3n3YedTAAwcfyvyQtwDaemPSWJBHY3DFC1kH2+vIIL0M64cGJlxDJsaaBtL007A
iIbzImo04pPmjEqf/Kj+tiC0vniweUHCFMm9Gcso70uWt0PLNrrJ0JdeFGaRfcN4dmMrXvbSx94j
CZ74q9klqISHlX1Ae8Y7NDG6opHUeV8MX/yYdit6a+F4Rv/dyLEMqg0rvPURYN12gWqjsKKHdzBV
0T3W0uSXqSLtye6DHO1EC5vse6MpnVWuNtUuVW3lxPhPBhp697PulLtp/3Sx5xKUzFfYYC5jeVMc
C0fu90R9As/WtHoErHM5Q8du52aeZj9wbCrnBZ4/ty5hykYJUUPEr44HJse9B5xy+VAn5VFy8QBC
Im7YuwVu5FhEtuAyTBClgZw8uhbirklVyuvpV6mTg1Xg+97KHleO4Q2sdcS40a9j0Up0eQuKB//C
cdsOQ7B9V3CrHdmMH1uN0R6R1+fpxwr6zK2nxLtpSxItzT1Dwmxamj4K+7HvO/d+WnuoIQNbTnCe
9qRr6pcYpaTT9FveBEQ2LpyOabugxQrJxEfkcgK+pZQLPKvF5tKIvManu9OK1bRy5JfF2mMq9+cE
Cjva1pGDwfXYYjMgiye7MDunlbXQ745ZgK6Qmejgc7V6iVsToa+ovOTgOmp8+aCCEh/AYOaztCvg
l7yuYyA2FS6m1S/fSuk5KLJyP23yuodpDULO+GAHKge4/IyDwaoNw+9vdnj5d9rwzV5z/CdGk0aC
nbEpeudw1He7G39qOnM5wL7cTr++nse0+GZjX/OKTZJw/8atXn99bej0w/Txei5JhNGSRdZ8DJ8Z
VcfLdGnM69qvv7TKcKpTGd/dSpz8QM23yHNpRwu5v2ObmxgJNzYAlKoK/LWUoT6xQ/c4U6riWDpl
V6whXfdrqQ2gPFp5i1PKP1vD687mZYmC6Jtfpp9rBEmdvFB2l13klmZukUk7WD2OnYj0cuhpPXnU
OC7hVMyDth6j/X/2Pa2DmdSzU6BcgV4YANcmiuqDCoLnsii5tbYccvyxGzk/Ae7rDrFRFudsrIsT
UN8A4CZI7/NKzAcyDO4ALz4CnXyeVgs87ZwgB3doKIQJ3C7MOxsbqP1lsXS9h1xy1P20wbTLICge
E73u9pddYhryxRLk2ae9TR9eIp6qTo7/7ENrm+eh7cVljUuzQvObp5j27nIUJyh+eHUGe3RqZRF7
v9wUZ6TLItahL8Rf1Z+VKVOichvmxK7/nKaTaWJWof7wZxM3gro7kGPevraqHdm6Mtnf7WW3nWA2
C5FO3k5NmlYkK5CO7m/t9tIwRcI1wrPi4s825LNKWOV2/Ga/KA3WJEgD//LddKHMfGDmQ/5787rv
KMKlNRpsfXPZd6M1BL1JI28o81JhrKHnMzdg3nRpnxFTNPKUFpbQdFUCjYpi0kvxZZ+XO1jlFEvt
xv+zT2bQ0qwEGL9+PW+NuejcbANzfTkOllCoWA+tsn5tW23h4qNrVbe+tK2NiPjjsKzW+XRsCH/F
3DcKVA/Gaz59dF44el9h2HJpH85SLRZsHn6s/6xDYZTxqg9xepueLlOylbldZcaf5VJ0+tzsGoWQ
cLwGpcM0G7ujbnXZZy3HQDWrvlq9thWJIm8Rg6Rc/WmbrQWL3khwihuPqyqQSSr5tq5smP4MzmsU
MBIl32uiEls/K+rzUBjVSWGWPy01fVWs+wZkex36Lupt7do0i1bMcfzCTvvvReb8a8e3ijMeGOW5
N6iGyk6/pozbiPm0OK5x2b79318vi2Fj2EcjltfTpvG4/fSVx5143eX0lc9Xsj10ywyzi4UpN8XZ
IVV7ZFq6lsajT+snmJCetMRaTftC0Kk1SEWgcYrAV2QfK0O97LeTuvIc5I19HPc7HX3afvrK9fEe
+OeE/tlw2mb6vvEs6ziu9foVFjj29NW0wuV7XKgpV3n1IszitaIw8uD4iKem0dgnpQoWr185hSuf
uuC7Y+G1EbXtmZpOe06RBD91UrVMjVTZiyh5nE4b25r4hN0RKmURTxu6/uu8kCv2y5Ufz9Cgc5vF
Q5xsp8bYvW0eK9l9c05K3ZvHNHf+967k6WWNPzdpXJRd6c2lamLXoHIq/bmr7bjGuDhdOWymf7t6
HR2b0bi7LYNvFK0RBI4Ke63kwjzXcvodpKeGJ+Cz23n+NhDDsAxi23oOivgYY2Z5ws4Vd8igONi6
JM+HztQ2rl05S1xco1Gm4twhx7LvnKGFZgQ50Agr6blTh2JOHC8dYLFE972d3gnFJudUDuoxqtF6
7vsQRW/VHB18R8G9zPumhq25wt1bXU+LkrE2SpRpJOUJR5J4K5chRX67dZ+BiB2ALKQPrW2Fh8DH
WTdVEVYILAqwRoOCR9oNxa2w0ubG6gjspzbVHjVIv+rwn8BR757ExJ2GgNrKDzoSRJ3AP9xvjS+2
EkULWdWH28aLk3VX4VNQxzEmyXLWHSK4Uzh9jv9Oy8wp//ynqdHXyqz69etX039+kY/z9nGLaTOt
xJ7WFo4yu+yLanV3eLPNdIAwCvMDALHX7y+7mZZft5gW81xvZzqCWMs367we73IUPXESTMzUb68b
X6/9um9MKkl2NtHu9RSnzXIn4ORfd41vLD2kpwSLN5fltcmvV0mqrXIbWvbmdds/Jz9evtcmTT8j
VHyfDdhpvWng6yqX7VDgDJe63lmXKzQd87L6a5Mvxxp6e9+2u39r1XWjs04vYFbqLrKj75v15hhJ
pgB7wbz13en8cy+ntRO/MLdp+KVo/NvI6tNnpUCz0ZLz6jYO4niD7Vy/NfMIrz8ddwXX1K0vWSL9
qOq++c0Jpmapvwg/CGcyU+RHfJjwe4YWd0z8Mt9lLhneztYrUFcKLC2UeL4NGOSWud/+NkWAv5Cr
f9eQLpyDmKnudBuwDhSDYO/omX4YtEhf1nkxWpkSV3u1VmHoizDFeHAhxBdbNOLJIY29CCQ0UWLF
w2IOvOqGNEBzM/0wrcKk5/FPi0eWp17i1I7CJ0oh/cOAkcUSG139MB24RUd+ZXQtrkVjs6YGVibO
buMxgz7YY7HUfJMoeM7RRqnO0ylSHMl302mbQ4g1TNhojzFFiZkF8uhFcf+HsfNakhTZtu0XYYYW
rxGElhmpKvMFy6ruRmsHB77+DMhzdvUuuw/3BYsIRGhwX2vOOXx1jPt/5s/NnT/AsSBsMIaITZhR
Mh0GGWT70tTEffnwWy8tP8ohvH9/Smbi23Ua/1IimhO57vTPjSHqbVwX3qkNyedxaFRse6eQz12D
Wbqpp/iXRozd8orn75WeAV0HrotYO7L62GCd+16MoAzhNArjQCEzOagjmDu7KK5k7IUEPKElmQwo
aYi2hjdXbckd7ltIopp2y5sUe2fDObYABbWD2Iu7lfiOtRIQi0uo00loZXpMCf2wvOdB85qvrATE
2zbWCxg09jW98KJJIrfAAGi7ojfHvRhlu3V6RznanLCPXLA+Ec4j31Hc6NprSnxOCmVf1w2or7Ev
Pian/ojhPfwtGmPtSPCliBazQ5oZOU1fvb1YbiofsVkdVRv90JSENZk05nCxdEgQQ+O526BVDczz
gXGpp9K8xEO9mVk3IBESdU+6sPaWt+Zx0Axg7hyH/0H6jL4p8/Op3mHJnh5FTUsjwS53OZZp8KIP
ZDi2RiwpwjId7bLmTYVBzodTkNg82nugYRi5yX3hgpK+9mESvjbAMsN8rJ6rQfxS+tzyiWluL0Wk
tlxoCVLvwpIU87F8Fu5Y3zAKjdvQULqd6UEvm2tR5t9UXz/sPivegd4Q0Kcr8loT07W2AMqDGuZy
27fCvg9prq7brg8/XSAOWhfUL2VhtFtNOv3RmBcUkwAKEApp4kG9GA0kjNE+U481Lssj6MD+Kpzc
ZmTLQ6os/tbiFmJemUcEr1jl3uNzvTSMfLaG0qdPWX+HX62su5aRJBEq0doJiuEHTak4cT7scGhg
s9SvY+30rzrh40pVV/zBi+TSVUNyqUehH7QY+1EGsQgNWJy+qzrDABlQxtWrc941ytmyFHkp7Wpg
PPDiFlTjFgxCih98U6VtvVMYDj1A5MZ4M9YTTdP3OlcVH8udtS+T0ntv0vipkor6FBV40E3ks1ZA
jn5jJAmBadOFNnHvY95IVrWQCuxDCqGXDMG7gMFy1NVR/qJ07K6GWEveIx3ZUJk6P1sNokowI7Io
u6LFd3RzbxN/Sl8y126cJRS/q6EjOwQO35FP2V4PN46Yq/RJwqMh7WkvHDv4WZPtXac1jjArRf5m
C+PuDsATKmsUFE/14qmPk71uRn9B6EqvhQceY9LSHLGNme7CgsiM5SOqqpBuoh6W23z+sITCwKMh
bQduIn35suLsSz1/mxHh/8ALua7HzIO3qsD/rmmWTRNMFiy4fIcdspIqzZ/C3Ks+ph4SXJTGDRU0
szgbTS1XhPpDK/GT0QBU3libAU3HNkHVf4ggEBzDdLpC/szXESyFO6Y996CXIMYtYW8NksrfGU9N
vhzNI9Na5+GM0XvKpPczSBrob31YnefAsN+PUwn9kYGYOZD266p+0ffwipriCIcHy1xdtr4qFMgu
LiPClqwFX3UycUwTqzgGzqwWD5u73dlnInahHarheLbGzDh146vO3/fm1RRUqwKKel2U8Q0f+6bR
iQ0O5Uaz8vyjHhxvN4Hy2hrzXVFNT/1EiXIqxnKvGW1LWHBP4CIolieFMnU5qe/KMDYvyyIbX+yJ
IaE75s5pgT2il+C0m1Jlq3M+k2E79DXUU5WUSUEv1cewWl6miVhTRoZHR1YGXKHMhepZukSgAB82
ZPDOTwfMVGi8YXjhglPk+RmBA/W2yunWTV6Z26wLzbvRIcHV7AKSdDmc9EaXp2pQ5KmN0o+wtH9U
dIA620RbSc/uoatu8kioW/Jzvuf4SA9TBcumtnN42JpiP+jbMBqwccr2U+M8Cr161oNpusme0s+o
fKQ0BrBUGOTw0YNTxANyGGTlpNqa2Na3DNqnXeuF0zatVPXaG0xvoIr9NBAYrk2TDFivbRS/KWpa
1UXxw2qr9onzPv3N93oGZVazMFTVKj6qXNe/70JFPfQ0jBd2TVF5nPus5t5ELppGmi53I1VvSAir
QmzEGEUvdKWrp9yYfCvUggdXjmcxWalPJq/6UIIX1UnELcr04WqFCnXi+sZrNQ8Kp62TRgzY1sos
2l8dOp0aNAE89/BIafaaRYXzEVf84KumPlcBNL24vyS0alE+Wv3LkMQvfVfPxs3mY7Tex8QyP/EA
ahuMNuJoBVWLhNrgJFS5OUwf4ooF3aVVglZ3m3CW39S24pyWxZAUmMHitzjS1xDzmttUk74x1rp+
D9obQ7p817qlgbgVjRbSxRcrF/LD0ASJiZQdDstdBh9mPnY+sSbKfTK0bWeJ4sdYMkUzQis91Dve
43SYssDdUJq2VoVdUmEIC/0yg04udklAVmfRdDFzrTppwhh9l0bnFzS8fVf3zsZxg3BDzBd1Iphg
pE7qsW95bbyxwsA+U6agEKVRZiyCpuFbDWxfoEE6Wp4wVnGmHsRUjtuWkIdLa1TJwxpaRMuGrt/c
mJO11sl1GI/VZ1GhrUkbepUzaJIPEy9slOcHXPnprhCKeQ5or2E5J62uSwztYLVttuWCTKMljL8Q
dAcvjl3tyHNQThTYo6tL/5SOr1utGq9QnpIqCejDj7E/pgQtDRIIrOY05bU0rmK0zNMiXw277tSQ
87wHUMDpzYmKV0rX19DrtBMQEzTPeopUvkhzenByqxrpuOtcPf+0oSBOHrndeRFuJ9i3JxNk9wHY
0Vb+rAeyCwlXaK6qU0VfA39qRnXEk8loAg+r7ltnINQgJehJby31WmUnUj+J93QY5Tt5gLYXqlrj
1ASFJBpmbFOH4WOV9TGNynSfWOKhEM3+UtZafw0yrXyJqZVSu3KGG6Fs5TovFfXIdRSAd5mm+9iN
CMPQh/6k6C3Ot5JGrkLHvq7MaxrUW1VMiPlDkkGShGSQNrG8nay5VHIZrDhhuYIOGSD6rhyQLwjY
5i5UQXdbN58INqe3FBbklgqm/mXmzs8sTm9hGoy0lr6kPhQPJ2Ck4EZNu9HMsHwkDo17m4LPykL9
vu9NiPZSyY7E5e6km44nS2qkPwe2PCWUgrfwWr7cmVSUJ6nn53R7YYEXvgTrfKwUmMmTHQCjt0PT
ohk1wkhDbeJL4bS3tqkav+0iBzTwIDYYMxPKAUa/60O0LbYbRFxuPfUvt6fCbRf2PdCp2phz9AlJ
yuEmE4p3h++eQHd9Jvs6gQiHdlhCw12HbdP5DUaMW9THX2VrmIdekJNhej0x4oXjrvumMXYlYqVy
jGCWIbxbhY3ZXUC9Nes8HqYTuZQGp+bRhCRsiHuQKhaELlhYTjsyuJrPTlmiGGsyHQN7Jrd4/hjR
s5o0u3kO8uyqyCKkrJLN6lVaZ5rK9EAJYJ4xCHwGiLORau6+2AOp3Tp4Rl3SwB4ZqRzIEEs3WjJ5
H6NXPBU6XnVHsccLmo16ZTZWtEo0N7zj2LxVvabfzEl11wkXVSwH0992QQ3HccZzrwZ8HS1kcbEl
23K4DAF+L6MMpl1e3fGuAsnK9j0S4x9Cp2c9oeLcNoqZnviidX/khY/q8DPxSnEXaikvpBRd+eYZ
jROu9kkD6Ak16/gFQh2Vd3VJ1TC5YK41nzq9c9ZT7KL1ajL9pDQfBqfeD0AHnt2tywBpcS3LcVM5
evpJLY4X39RXDNvBRvfeAulVP604xqkISnSb2fDPEP3rqJO5Tqd9AA1PuP1aZD0Nqg6iI7YS46gr
yFMsinoXJI+ffefVb4xG8EfHXnhXRMQsQ5vExhpQLRB6m5/qI5Jr49WDn0vNggaHhk/DSc0HMjhY
gClzt1XTGYehjzJjQyCJjQDBRD9ndkdssd1xkBFzgPlWQdwVQxJ1PjS5V34JjPw4zasVb+yPv++m
NHp2XPm3XpNKoOdMIn4vfj/WgLDBH9I5PqwXeZR0XMnlsTVJH8JGuAIT24auxwQkB/dnB/aRvA/F
T4pBuY8ynDZxZjkQyHuNi9zdjALlQJzUXpH4qydbXAsE/mEJ6kBDROWrVXl3cQRSoBjUTZdMna+1
EqgwoK8T0ZsjaMWRzUidO5MUXze6ucvM6NjgcbsSuxweauL7ZdveUQ72l6xnjubmebdLujYg0WY2
9CaK/UZUHG4kg8DmYkouZoV6DdoUQQ81gqicpL1TWDv22ijm8qWFzj4LrpEzBp9acVB6Iz7rwhnI
kZ3GDfTqJ6sYkn3tut0ZO5wrSH3g5rJI4rrfWnPmMc3T7FzN7emqO+NzY6RRZaRhLvczxCVZZdj7
GkcnK4zA3EZG/3cTN9wtzZzrtKSGRNhlizcuEWeIY+K83F0WKOzhTKqmWGuDtwNU1iHNyVvUOCzC
VnIraqVY5SEYt0mtJuR1TCULAuvWTorkJrXHTnw/GOQ1dlExbnIsiZfYS8eDkaJ+NCoi3FaJHKyL
k8ut1U3BvUStVFnMsUWtGicCHYzTcktkQbEtk+Sf5R6kQjKT5y1+L/617X9W6AyB6tWyDSnfUD26
ah8UGvad5bHfu3BR/d9j/X7s96GbiBefaLJafe/8//v0y7GWQ3sC/1espIc/nvf3c/x+3mWHwpqH
IMtqs7Y9PwtHDVDG/73KZcW/3t3/6zjLY98voanWg26QPfCfA/xxqGXbfz2nmxEjKCX2+2osbjFw
lJ+mksiVZpLDbZUh87HcHjdWOmafWqDQJGyMn6JCfk7qYXJFqSWZszfKetlVj/5Cq658pkVRbsh1
L09ML9W7TKlTLRtEwjulofDeOtMhs0SPzL3ieulL4FWfywaMUwGlKlP2XI5qy6cop+0gauWdUvt+
2UKjLrA2ueLdYJ4ojH0Rl09kMv90Sh+oLVazGMdoYWvGOQVje61Qe36/ujDKEfpO0Qd1omTrajI6
BpEsHoVjUCmY33qdi5dJL9NXMzfTvWaHxs7KK/dVi7v7soHbEtUSxc3wJLxgOJpjbnDBt52PiYHn
8tno3TCtFVzA15Qw3EukMEJcdk3SF04+1VdoFelG1H136hJKgK1Cav33G0u9I+Tk7J35FdM4SqP7
iXb2c1zEP5cNDLX+G0KzeNaoRB1MxzO2E6P9dyfl5zZ/L3kTooNzHOU2Bw+dClkjfWaO+RUwN5o3
CKG4+ZnSBGcrbYwreW7i+6MhEMEfUL5+1BEXsKnViqPDX+oJqQnj3XnXzoueAWi3rzj1wn1Uqs5O
WGJ6HZrgaTk2BU1K1XFlPUHcbI/KUDqbdJjGj4Bc9mUL6aDtE2k/gBRFF04GWO5zpfcdPR5/9B6R
y0S6/QgQ0my9stH2EZev11GkV7SC3pczx5jxHPo1gyaJVKXu15BGvS/F0Y+gr/q3wkX+1tpltYNu
k/xA379ZNqgrPMMmv5ZzbPPZRMRJoxsb3a/UKt4YVyUvVkedwnMH1Dpy0j5tcVvWI9OONiH43VML
xfKRB4Ku+LJjHKQrDJDukxHxI1dlzlxgXqFXr5nedZ8O5Jut5fbykA3Qwocsel3We8hMca8L+1bE
k3IWGpUy0qg8kB+kmIWB817adrtrch34TKFob4GnHJYNXHsYSHEr3Qs+FOeqxoCQl8+FL+aWBVP3
SkXO2juRYTBubvOPnDHnsqcXwljthj4+W/Xgnl1Xea5y91pUTf4MOTl7rieItYpH4tZyFwtscBJ6
9ddy73thMy1L6qk/fe+VRvEx9Eh4VPXeKtdJATUpYHRVzceMlbbZp3Ei1l1j/O9TuAoSKqVisDdv
QY0e4b9uCH85+vKYGTy6sokfyz5mW4AMT82JYGpeoIMD5qmLf/1+yVaxzzKEwY1WDydOF+Kd/Px9
PBTZ84wufGAJoj6fi/dKjPEpKajeL3fzhOwYrbbRK85rA6hjq6zkQ21ofr93xcNNRf6mOJF9a23l
Yzly36GUpZs8+cs+iFsqvxWFPCz7pEJ7zZW6u7cW0UBMp+ezl3jH3AztqikkCj6eCMNGvrNqM9xy
yhDvmWZk66pUGaHPz1tbFpHdZflcB2P/6KhALzvZOAhOIRgWTnfs5Ihg2kyaqvHzYKewZ6xdC3R6
y9rGvDEQqd4kMLtbHUyfy0ZDRwWdiFHVX+5GZOf6oozG79ce2MWrwKt+txrRvJJduVq20u2y4ELN
TCP+iqU+0ff+vwV+VvUyde10sWKn2ng572NZu6z4vd1yayz4v3fScPzfKzJtQMax3O9GpMtZAknx
Xw9+36wV6nFVph9+7zjnMFD+iq8pmU/ncH5F6eh1lDfnl9T2ZXzKu3GTQkgd/vV8Ud7me61KP36/
8u8jUQu1NvjmGM79sYvVmQQKJzMEYX4W3JLayk0pqBUaWYkhrYR8nqIWerANtLL9oDRMotdU+aae
q2fbG6MLJRybwbcZXBuuSPwEijWzX/WTtKWQnZpgrw3d+G6WiU/d1HkdQB4aM76jrUTkq106rRor
FLdlEchG3KRZRLumQ5X/xwrwUdpWaS3lzxWli1sm4TWtlz0ovIvbciizLRUETyUlwfk5lseWWxrx
rJuggMr3x4qIzgs8aJrif6zwkgSfRpLkOLb/61D1iLwNUGLn/z78sknRqB3mU4fW4vy2lseWxRQF
mW8hc9n8sSLpK29dVgKc8H/voTS1tsZ6oG1+H2W5RdWOcw+5ets/VqgDBo86cOs/V2gC3Y/W1Mwd
//tjx3BLgqem8dnPK35/iEGGT0dUtvhesaxdXt+oOszomlku9N+HQoBGuaRFf/R74+VWOxuwjcmY
/lwhG/mXY8fR4Y8dUlQTdGO678fjAptUaEUI4jgBPKHlzTaeMmRPMsaYndkieZLBDMlNtOjJS6Zy
4zGBuxeQcDZBK7y7FApdMKYyd6p68LHL3Lp7fSg2HlNLQN9pt8ncWrvLKO43nllM94x5wUZqlryH
1ER5tqi/y5p/X1YroOX0cWI7twbgCW+WckV1RwmrcTwzv0stNDY4wdK7nOj2zjRQni21WFuSlaCD
5wmEE8Cwoljomal3w+3ubqQw7RttDm9+NutWUC7ivYUGvnCQwh46kFvYZxHpOcF4A/MXb70EdLv0
hmSbYbS7yYYrMv8icfN6M2Pt2NyKnBZBkJEmIWVbbmVSFLcsFNVWZkXGs6nYzZQhuRWt02yhiUQ3
3K7t1jNH5ZrVsHKlXXpXNunByHJRltkkt1moWXCBnWHrhWhVwjyZWBvp11A06jbwYsrb5qRts8AC
xle6+lZ6meQWfXhDejG1GWo21NPfiElABhQNdHyL8k2vC/UaTM7Xss5BJH3OXE7Z47wpsTTRMVNc
IHTzXa3zkj3lPdNfdiXYrN3Kzsm3y9rB9TxfoTa2w8+uHaOsmdakIJtz9bQ/qYNnvzJXxgDV5uTG
z3dpFNWrVKrT912mqrOlzcsuXlc7r0Wd/WOpk3VZtk3r+ItZaXtd1gHheBNVEt2WdYZSPaaoUvda
Gac7kYEOryoU+WigbM7kYNkuzIGscRWQf7YqOzveZhpNr39vYBSNn5ZGf0KV83+bx0rETRK3Dq7i
XpfjLItwnBqCEwJanEPd6+tlu+8n+15iRPhFV8DdLZuXy3Nz2cVNBaOKr6PqLjFBFutcxvmXtNxH
RRDnSxlHw7HK1GSTzo/XUzRDt5Mf7SyE4k3hq/Ny50PrHlGkZl+6ZjobSazNQSEI/dUOiVWc97ON
KcG11BbYEAL7SSVFGLcaO4xVbuL6NZpbhiPhOhEYk/Z95ktT9U6WI7u7ybADa5he/QyT6aly7fK1
dNJ+bwnkY2oRje9exFh42aDXmnU1TuO1xGt5wU1jrYemqH4WIylxRU+/RxoDWdUe1XFy918g2P5Y
9iwBpGAt7yT4uIxUgRS2R+ZmwVcbfz93RVqGLzNP0vnhglc1AGinSFQX+l71ZbmVUtY/G4i0/vvh
77v/eSyqmdPZRYrzbn4sVHSOMd+K/3OrbSHcpqVHOYLHM63Jh9Uf21m8F6rQyu7349/P859X09Z6
tzVG6iGxVDjA9+rlZSyLecOgCbBm4X/618r/HGB5TCPNxVeMXvl+V3++lnIyxpNNIMr3xo+2UG9Q
cMondV5k2kR73c7PRZH+TZMWHoxl0tiqBXWirD20BnqBEKCInzIr8QmF3FDXoiCoivBhdIogqhew
lKpE4WN5rCIiDfSzYdGfU1+JShkAseL/zBQtvAye8ZfFHOJOc1Hfd1NqrSxnCp51qz4ohF7ucvQU
CIziHsRaKv0KE6VPjhTugCDdDnHxy8s996hO0XAtYt04AAt8alAEqJl2RldCOaiy0fdZcSlxyBY5
Zf5M9QWzlc+eIVHakMs5GaXcd3F9kgq5/VHaj0+haP1w0oc7fi+Cmy37EcIDp+sVAWGcFIRtNd3F
rMtB7dRik6e1xumUSIMEUMcuULpkZwR1ubH1LN10cZVtXVUZnmWvjFeiNC9KR0FdjKN8aMZTnOUf
Q2dGN8XzqrdODCiCi/ix3IujnfJPNDbmvdXG4Wlyx+yu1X8npBNemix6kaOlHDKlDW9gdlM/DT3t
I+yHI5heZGd22Bx0BY2pWYet74RozFXe3oYiwCpS3eG+LAQVjiuu1ms0WOWHU1pviAhWUOU+9aSF
Vc5oEqWt4x4VWFUbOmDjfgoq84dmT1sCNN/qAYUjVfAYKJgXpDqm07g8pLW0N1xrjxFdxBOWkrLE
tNO7mwo7ykoqVbAqNUJhqUmCrnW5NESMBZi0NxNREfjJshrPnDA+IlKDfNOigFrVcwsbuQR+N7o8
lUt4lIUl9Bca+YuhQUByuhfPtNNrEjniOBRUh8o8vXJt3bmpEl0rz0oeqlK9lkaSnev4Vg/PkdPH
P3ARE7TaHgcLY4Aow3+ITSHee64kanIi7lma9Vl1t0WYVEB2E/WQ9DfaheEli3hfAM/jt5TZFHjS
ksRXz8Nb6qpYLBtD2VlDXvtF2rZPOfXPfdMFFf5/fGtdNzprs0NB23JNDmSsntvWgGyXdsN7SL+P
pAgY6mH4t5lnf2vepBFKrthryHkEBGbnfHQC8KiA7/s6sNY1MrENHghns4RP5dQbMOo8mrkJnVO9
z80yfKqF2MRB2T/mR7KOv55qdR8A8tKLQulqFY+dsrVS61NWmnrOqsrEy7VSIuQlVV4RtxkyYncq
i6NEistZUCtXGq7Gm0FzWY3H8qcbSnvVkzJwhIb65kFCu7YCEVFbBjiQ4T/6Uqd0YyjMoYc+fGiO
kx+dyGl3wOaiM30t9xAUotuR7rlq5+53AxSWon+THBU5uacA8dI6EKRxM8ro9k2k5/swrgdifyh7
jJhxv9SsfpvcocfF7sGOzwp51SNvq3GC05Vpn8rM+XBi5drGSR+v1CnYJ712dOhzvvD7L9cFYUY0
asNsHxudPBdqke3D+RbmpYzer8wOSpiDVaY/ska7LM+KrG6WmopDUHaSgDPD2Q8Nk/msbWv87om8
l+Qj4TvoinUPrOtGd4ZoDCQRiKB4RnNinKimcjqWQeitmfQT4Up7KsAmsBMI4Bgh6Cn1n3RctyQP
vEZMDc2urU7G7PaLSfc/DzqFJAfQ1dEks2RV93m7Twb3V9kXZ8E4+WKoTb0Wc25RIT5kVB+0siYw
T3wWKTrJ0fL62/c4ubt1XIzvYS00Pwdd4nvNZGxS4bWHUK3EFmDiBxZt+eirM9zi5AMhoLbXLUa4
UOazT5xes5/QZq7ouJTZdP0BhsZeI4gQO0bY7xrdgUcdOT/yFks9YxXBvD9XN2PqjMTNl9ZLkKE4
11r1XVNH5SRNHPR6PvMcpfJmN/xI+9Rs1mgt35Wxst6cWP+wHMSfqjdrSRTDt9D17Hojsp7rWbwf
eMnFcTBo0UoFXmteB5nrZw8uazz2LT3gUb+M6L7tSP8kBCvd5l3QHQIpxZqPId+rEqRfXEFddjQ1
xqHQG+cms1jkyYO4tejSELD4nLenwWn7F60pD2TcG2s6PxiTJ/O2LLy8PrtC906DHSdbLNyk2k9x
fVeYQPgO/riD4zD/dMt/lDL5q+uBvxWB/pOouODJviZ0yk1FWM/LIhb5O7yLsw7LAx8kKjDRtNNn
reUvQu3izRDrzoGIYLExojjcaUt8fO4+Fdw6GGNdHF21Tx6mhgQ8MlzjI+7VX0wF3J+NTK+DawTI
9o1/wsjMt0SSmv4MynkMSv6XaqNVb2c1SyaLv9omGne5bF6o2aqoraKLiiX7wMA4Ow5zTZILM0y6
wMBF57WvZhNZW6vivxGl6IEM1dLfAtu4kHuh/FQckvpE2MUoiVB3rsIq1ZDAaPGdSAqhJMY2t6Eb
126r4+cE4aCPTf6rRQlCwJn3o0oGazO7XN2GjuOg6PQBpDX8jIe/mk4TBwcE7gFP9N6IvPTd1Cvs
GgRdALeewYkoMfrISzZohUiD6PSjnjbZ5WjZbbvRaZEixOJSqqbhtSnS5Mxp46ClmosEN3BWy19J
huZrO0qsfLPngioiWW7MDqpWueVd5B7tNOn8cAzq59RK9lkT6E9uMrR+ZDGwZah8j3FBHsfWbmnx
oQ9CyJpeenVYd8w3sLxcIbO6P0rD6NdlVqSPPo4JnRPhxqHctu9wYfmeJddD6j5nk1VePd3bLDmk
LjXgF62QSNvS4B4hfe26Jt50WXaMqU+noxF+WNo2prf0I21q5xgapHBNJVXSoFf7EyNva5UVlvGo
yyHbhfXQHl0Ryj2R32JVUHNc6XGcv2m9CI6aWiVrmVTYoQr5i0wgJv3eP53WU1jM6l3Ly9xYnQwP
5DrQtHNb971qrkaclpdINzb07iQ6vLpYDaE3baWjP5M+FJ7w5yc7NyQ0II01qozm2NwHmCD+2CNA
dmMgoRSV7X2W6NC4pZH5hqJ4e6A4pHUjj0Oo5fjooYt7m7tHEXdUuds+2iu6QpBIm2QHOc/wIlV9
gXVJn5yYxee+O1qOdzRdI3wSdle9GTpwCpdCBiejUVHsj9x0HrAnizT6dFAXrhtyKYBZV7OkV8cD
DBMrqRokZS7w8LGV0sfKnF684quJivo1MfpmV6rksi2LyGy1vyxlnxrZio/HMhixKsV2mv+8XOgG
PzGRwCz/5eVuXzbmhpi5E2rl7KO1G5/2kvUcVc5x8sgXEkoFvFWJM0qDeEiUbsjfe6q1vWysv1sH
/C9OJF/p24oBtEoY5OjgDpf/voHWB6nRsINL0OKrYpFJJSH/ZuowrLnTfFW2DsutgvxQK6T8kDjR
swE37Z3OreKjoERBU2svtpQnJi/eLTXjBz+zbiNApz4VpEBOeoePNgmcM1ME89ApeeJTw233XlfW
Bwg+fyGEjh+OSQPO1HWLr0XED2a/7rUF+RiI3He8OVskFtlWaIqKX4zihZPzXRsCWVxF3z1GjRa4
bb2PlPz81SebeFZeKC2fq4CM7YPH7a9Vox6TuOl+jadmNOUh6Mg/nHpDO6UEY+zCJng2Z4GvJCH5
hHp/3etdeR6DaVWUtvUcj8pwM63xUI0w0cIWQUTZh/qFMKgGBJHiHGiqiNgLvpJQDzcGV13C/hrt
btHUXTlhJ3+2QXLLgAfuKn7B64wIq5uoX2wM/tsqrNptp5oI4iXA0DFWX6KFvsFsxfWJUp1TGu3g
hJNH8WXoqB/0wyhoeeWb0dXZTqbKRehTuinwJX0kWblh5jr+Cmupr6ZwrJ/0ICKBZrCSnVcSEjBE
TvoWdN1wdCA/w9ZVtuBvgx+Ck2wuHeuHLinodZzPzzTX9Msw9Kh8UGBPyEPeegEPPaswKeWQeHwt
N7pDaiN9I2zc4TsmbyjqxWvXyi8G1fJGsJvjUwdwdzS0NrpQ0gdRMd5zGkRUM8Ii/0UN0LguC/Jj
uzOh5gjVuBgQjlTtWuw1iIUyZT+pAmlYaOLyRqWyIbhQorPmMcuQnx2jaIp6AYlgmfOm9KayTTqR
7mlw1kGLpnZeBIpDNG6vWpvIG7rnDnhGg5LgSsFzHmRpF0cm78JsKGOMmtg4lQncLwpgE5WmcWI4
Yq0AqdUnL0vCg+K4zGYGC7Rs0lv0r71axD/gtTJKqwexbg193Ca6J4juiGH/uOFlWUil+NFC6Nno
cdOQ/1iN76EynyrM6mJ6Q3qz0sDY6v/D3nn1xpFke/6rDPo9e9ObxZ0BNk1ZsuhKFMmXBJ3Se5+f
fn9Z6ummqgXx3nlbYIEZoSWyKtJExDlxzt+0gXFptgQzkp/5Qi0xdu1QBwIJiBf4kPvhF06VD0Ur
556f5Zoz1FV532B26FoEXbts5ce58aMrX52jK70Lxs0w1c/RgpXO47C5KJXSsoMB1E1QxMv0A8aT
NcKwmfIZbtpYHPB2jDdCDMgk6NGzrEJJd6uB1Ts1N4p2103QW2Sr0m6I9Kk7dpG6gUyD1wlFULXP
r2kBTTd6gw+KqQMrS3TjGlkaN+1a4TaXJE9o0uIyZguXxHBLdglUjqDjqeYo7zUBbRf4J84JqiyW
qbBVIx6qqZEzxro83ixOPZMWoFBVAwcNJT/ct6KCmpGSEe2NObno6nzbLg68MwDOVbJIWvnBuMJu
ErKbMoF4H54VsTTu6qzP7EwZ4AQTwh6hNITgqB7BZL0GCUxESYXtkcMdu8xRVXUFjfVWSAABtBLf
3cJSvvBARzurCqyW+mdQLD4qbxEew7DYdqB5vlSjMnOhGDpmhkbLGnOigzVBfoMsYB3msWiI34v8
alviNpWg3USfeLoGgLAtFuuvTs5AgS+oaBpkThNCmynVQHrhXEUEK7pHyCFvQQtausKmeTk5lPss
rm8rUfS3lPYOYz4MqMEgVCvAibBV0oZ9BuEPb2pQA8F4iY+Jf4vK92qyRuFt2HfhdK2xhd0jbo0u
Wpx4Sh9URyEc/GulmO9oX8ReT234EE/rsQg75Eej4SYTM+1RmKcS50owv4mY15j91t0FEse6O8Y0
yq0jVhbWlagFqZ36NA2IPo4vSQFKabk9dew6g9xXrgyqYNeQXbH3pNOt0tNjFYUMqWdfBtpozNqx
KklKgtlikxcmxR5jbXRBkynrTuyKa8OXX8d0mB5iOdqaSdqDNIunhwgLRVQqQ2QkdU4cJ3TmrIIM
R04T5R6amn0VvUdhmzwkQuyvYIWKiB5ahVNodYNWXA+Bj4IRLKhcuyVoBNfwhtZqzoFjlLrH0O+h
Z/WPAM05IRXCi4pIgWv5frHSZPgukfaESaWxlUy8uztJFe9qijUIz4yLyFxdI2JY5U9CAfsJ25F2
jZLqW63W0VdloEbddV+LblE9iwHzx03YfTWl0VznBeI7RSYkDghnfdMKZu+WsDbWHWPe5uEN2wBt
Z6tZi1IxXzWVemxIVApe8xNlmP1QGK7hF9Ve0KgjSRFVwWEUv55EvesQLYVZaV79US/2AtbxbioJ
wR4LdNFWhSBeNXT/r4akRU62r5Zt1XxdJPqNsrTeG9Ow5/Q1rcZwEWEO77KerdmqJ4gcgbiXuzvD
KBC1nXqUuZdtloM1BaWqexxKsb0OlOjbLOtuNt6HBvXBzAjbm1SD4t/NsG/bFmkiKe3WFZ6pnkkn
zCv9hPqfmZm32ZSVbt2DcCq6JF8hLEGvRqhgTMz9lWbF0kafkpGjt/VF7yp6CZ22TsRR3pXz/BXu
LDRtBGT2gVLdC0QFJzNBUhTmJFzFjanuGlOaHfSj3STRqe0IveYUjXqfRBngjbioOKbcm8jovAit
fNnX5nVQVqd8NNqNqrTpjDHYn/5QjBr4klVe5FqtHhQ5eh+HqkZyfFxANiM9mlLdF6FeXp/+kKjW
KrJQHgwfyJIRmCtU8/zLWhCrtR9CUtBLVbj2Qfqsafx0SPy5cht2j22bOlbd2a1wb4iTfmdFc3LM
o52SzM9tECrEboVadBVdZ1VYeNBKmuvEGB6CTolWrdB1DuCm+Ypca1/VteFmMJ9mwEHXU6iM14P/
MmpdB42FMCQp4Io4CSNJXPCUh6pcneotUY79+anvJ8RsnTBnIkcKEDeo9Ti7DDu/QbsqnveRrl9l
SGpAO8noKKfd9pQdMz0uk1Zp97nSosMIX4pDVEEpu4le9VHXN8UiyjdBLFK68iWjguzWLSb08LBK
J0Hdpp6jtQAXghROW1c4M0PUGbSLXKEcqRtZvjJifbhQh1WpkWXUooxIzhR7aZ36DrVa49YKE3AT
tJOAslO/EicMlFMsDjG8yjgS5eJeiPPNoMOt0pRLJIQkhOmMeI9mGue50XwUBe44GfXVDCh/xeE6
uZAphA8yixDCgu8F3PFNRwvUiVazUpus+VY7DrX+dZQt5AVSIkk2Q9MP8PhEoeEx0LmSlEPAVm+R
3CKjXsGm9De9Vh/gied36YRUn9zDHcmL6YXkHGaGVV0mUcWExVSSHk9z1xSh+kwLApkYAAqov0Tv
sC98qDJiiA7YghnqfOuIGhgsMdKQSpSzl6itr9BoLb+FwIzl2g9uwGDHbpaUnlwL7XNOOdnhKBZf
N76BnVdlXsvV3WyNkEQaQ72tjPIFJcR1JWj+ppDSZzODIyYAqbsN7rpF1rvxw+6iQltyC4BXXUHJ
B/ImFCSPnYr8CkA3rCjuhxye1tR3CwZPzG0rQQK8qZO3NFReIiVSLsIIKXqjIW4btV9tTD2cXdNq
kpUl0ewg+0caSKHao+Zf+gVAZJiNtCXlQt/el3f5MFWvOO++KWgwPeZGZdjQTwsn9f16HddNdOnP
Cdw8KBG9GhpehhoKmledvTSUHVXULdqmg3WhhQ3QEeD3jSU4YljLkBDrcYXolox7qDICX0TMDusR
7TrshXodUdWxOQG0qgafwDR7QN1VjUFxG9UUVBC6ljuB98U5wOyCZldTNbK7Co0i2983RWTtiqYN
9qc/NPRC1vTswsuyz+l7tpO1n6LS2kvLfzXdDCaulvIV27lsl+PXGZmAXQ9Gj6CpBMe0ALMsZlhr
gqMfb1G+hueh1uQzSWduzCKZ9ugVq64sZeTNAngYNVbTi9YcX4MG9oxvqbBmacjPLRMkBXlP88dq
Gw8PtBl+kI6+T6RegZgJIWwkHhSOfWeNYPcz6boZrXirTyDWAaOFh0QTUqo7xl6urIk2o164pjIa
q65l16pJBByhZtOU5U7ZqWSvlcCqzxu0CwJDVehQNk9yl+3jRgnutBgAW2ekgje1IS1/X5pWgMA1
FLXhmZLBIu2JUSMVHSny4rxzNJMMkF2mvU04S23D3v8C/JuZWeYGXELxbR4MLMVoq2oiGiCzWCMd
lVU0K+JiXHNL70ptXJRDS6gNpPemRSQwTvNxIzYOHSjmTSRLyO7AuBKNxyTIhT2aV9s+gFAxVixr
Gke912fBshaX42jIy+sQFDRrdaU34bsqtqiYFRNoBFhCnxg//F2GG+9MhV67Kuuagdrlj1q/kzih
K6HlKDMve9HQZBSuQxURbAvphan9riz8v17H/x28F3/omzf/+i/+/oo3bY0NRHv2138di4z//dfy
mT9/58dP/Osyeq2LpvjW/vK31u/F4Tl7b85/6YdvZvQ/rs59bp9/+AtyrFE73XTv9XT73nRpe7oK
7mP5zf/uD//xfvqW41S+//O316LL2+XbgqjIf/vjR9u3f/6mISr9pwz88vV//Gy5/n/+hltrwf2e
f+D9uWn/+Zuq/q6pVFfRjFIMdLUHZhD/qvwuyyYS0UiQWYZKXPvtH3lRt+E/fxMk6XcF+y7ZUg1c
RjQA+L/9oyFOnn4m/64itg5jFqcPSJeW+du/7/qHt/fX2/yoVg/Flenxl4IzOvXA/jRVXXx9EK/9
m5FQn4m00gQaixyqI6eviYUZB+603jVD4ZWzdZDkXIE9ovdOIuNuUc7JHhXaRwu0z0SYskckgiBH
JS9aCPBGJBD1qXVELxCUrBasghIctjS9dhZkNTZGjMJmkLdpAn1LTDbhDGzAIEz4jUIdOuSPdLqP
FERdIzxZHSufbqpZ3SN+/wL8NHaqTmtsKsc9vAMuDJj2SyIiSBKp/HZJghzo8kWYMI7Q1bFdtPOd
b2mXLeql4YScxOlfR0r2yyf7aJVY+IDrdCXt049bYV9YiGzlJvW8jK8c5cai2BFF9piMq6U4ahsC
YsMzSXSXKJ5cZjsrBu0lwXxzYjN7afP6gIbZ1eg3XFaVr8ZxOsi+vtVTjmb8wpxWwMf5R1OiTXi6
F4QuTMDJyWUzSsgkLDcEiz1wmulxabA5o4kyWaQ1AcHHeFu+5PTtWdq/y/hb53EQLz62lSNQCwLt
zYXHFC+KrLkeg/RFNyrFziuYPYkk2n4mHOHyUx3rRJ62GTliHL5Yc/lm6fFdFUYvjT71iLHBHSKB
bD1QdC/YMU0rKTG2jTlcwU321DF4Qf0ntnW5Nt0aljKE1BQZrpqYD8JnqTWgzib2jor6gO6HrTMs
d9lplhN35O7aclGoVIE8kUa7qa1jF/e9Q02VMmBXuIrPSyFeeyPHexvJDG1fSeZ0KcR8jmpX65XZ
sDMwonZ0Io0yrGAACaOieNCEOJI36ctpiGoIwH2JR3R3Y1ttF5INZRIV+C5DCl20kiXdw1sGE58R
GSQp0d8x2Vlnems5YRq/TDycqnFjMDUUFnZZ7B+FAKKyMYWBjVqRnS/zpBFpNDIzDpz2vmZTY1OI
ZC2Z2iEUohd/mYvLT60oQaicfl8Z8KHvn4RoHQyCMzVlYp8eWGeBfgl4Wywy083r0XL6Jjn28ChL
GEktpTRP6Ch9Z0n/AktL8IZuuERpfqeGNUu5X6ZjXNha3D5gwsocsyq3pFju5OLk5Ry6Tl98etxq
rXxLh0uwN9i08GATOj/f7wgX+ZjOcH4lqlenqxUKlvKsg5ixpNXp0v0CPZQ6aqgvN0etp6n0YRv9
iZvGj8Ft2Z00tPNxtpAN3aS4IP8Y3KiHg2EOKs3uNTYZP0P4T8PLchDM42n8X4/2o2b/H6PpiOfj
/yctEfXH0SRZZA+SIGJIEyt3YN0gy5vI5LclpFzg4UJvHJdJ8+thf/RW+Puwy88/OJiMydQ0cgwm
pzcNOqHxS+QjS9iy2j95mmdeKX+MZCgKmQL/F89vcMhyYHkt6GFssQ9x7x9RamFh+8epgLpYhGUL
M4bVb7EMBlU94E/tKConUmp6v77nM5vV75eiS6pGc4DHjUv6jzdNzbIOJLWE9OJb215v0fWtdouQ
sLNcD93RBqZBjtFR8C1Ntn3SbONA/bpcXeZHmxp1nJJJjqbkfUa3/bMHtVhG/BgVNfXj1Z3NBHgj
QjCKzDsgRyouMRD9OQefQlkVa4v66DFYolhcTmtVHj+z45WUn12AoWIzIkkWRmPa2eOxZqNUxHDC
yarRt00NFpQjRmyPDexFf1mm8bK78DLfIoA8PmbQNPjfqBWzZcVsNZMZ0uvJlW9Kbh615YhWWo+U
H9ii4jtNl49Sax4jv1Rs2vo++3/kpAoRO6Hm54zCY0O3HOoFSE/kYRUiJX2nCKZJ8hLrkTN0YGVD
zJ2zTqFCyDbdDFxdVnUblAD2SaQfciOFqW/IDTrLXhdKvOhguD6FFMkqTCiYLLEl1EixGfLxx6Lk
dzHfhJSTl+w7yDQGnXpFDY/yuUU5mV2UelZsL//RJc9Uf56i5VbjJdjRuTxI4bQyU+kZuvkpdNTl
eyrptxmlqD6CEmUswSoZ++OspVepqh+r8V32FfqnHYGhs3xvyihKD+1WVHW05mivsTzEACC1LN1P
GjvrKfTMRjKvgJSyV54embZHiPY1LPSDrzInTsMsk/iUUaHkSD20QN2mQnBxyTmMZeKGy6MHSXrU
rVWnEoatBnIWW8v39EbriaHyV5qH1KO531MsOe3tkcVbypvl04EtkDo63z9FDNGru9Pv/XqlyifX
8rPFwCJlI17shXRJP9ufTL9CckRDpeWUCXYcdJA6CgDJkX6VSc+KVSqHhhl/E82tbsYvBuTc0C8e
qiVyLY8imud3vxHWiNp/T9nyBvRqHt1Nij5vemhblJt49ae1D3BbfGg03+mthONf19u+YQk0EDgR
TtELhVT2hpYnDQ/+oPJRYXnsy0eXxHPIpj21pU0RoccRSYcgIQMpIt5wjgpPRqV92fT6LH1pZyEA
7BLt/Z4F1VbMLU0bnyxx9KYqcJdfSZenvXxzh8KtTQn/WiQDGgk/p4yxroiV0YK9wOsOHhql/yxP
H7KeqVwP5EFFKt6mOFGyBaKGvUzuCTHfMgwfEOdUQolsh7drLtueEFRUmDVKp41DLe94muta+T6o
+oxMYLgG/357yklGKwFspd+mMutkAlYDGd06TqJ2FJdXsmQZtcLsTDF7qFeFrB1OwyMKejS0mDvt
S5ee8IUaLFFO6fL1aTHKSoDainmEzu5aenszcCW2kpFzTLxaYXgFVceUW5Z8WfNYusF8aipO+8tf
ypitJevHY16Hu9O/mBMTH01Q+tH7vhRqOzHkl2XXkRIyrSWjTKzgbcyhhIrCszI/RKZ1l0NyFPkd
YRrytSYsdK1mm9NgENTBsgtLJmXSl4lPMkbBhzFrUF7ODPktH1AbSYXZOWUxlox2kjY+tBo74mmZ
Fqg12ehI2aUkXAdtoDp+Fb+oS46ZLHtboi5/tKENxAYhnWV7HaNeRTf6qq3bidOEyiLlt4PlFNEU
JIcmx/5AlN51ReDNEK7LRj+eVnaEnFBdzO9w9S8yGfsBzqAn8TyHPuU9gg13tRG+pAWzUi922HVi
d71sQtlwb1TF8yBxIDo9hxFZjim5PCW0WAAqiFxLjqCDF6klzPWYF/ZpRzit+f9/yv/klC/98pT/
fzL48q/P+T/unrMCW7jvhYOlOrB87vthX0CX6neaj7IpirBr8UXCe+n7iV/Asfd3Duyc2kUVEzNs
k3448ouqAbufg72piKLBx/488i8FBHIkC9FZXdXYg/8nR/4fU2rdEg1LtRQ65/hzIRuicxEfs01U
wWjzBYlwp48o+GG7WkQaCiToWKlffx05fsxr/xhJNSUiiqxiU79cyYe8tkxw50G1QLjrShgNuCQG
DbDAwv31KIa4JGN/xafTOJpmYYHHKWEJUEuJ48M4HJNNDIC7nk268fwYsZUoI6gvh135Rg7hsUW5
Nw4HdkJPnV7SAB6FhQOPnNtBvK1Z1yFmqVKQeLAzEVGDf/ZV63s7Ee+I1+tGf2hZeF33LUDnoBSz
jZ56oXnd5OuafTvvEZQDyKWLrhqMXiR9MSZUDxq2FTyTAgEvp8aJcByx9mANgU4BQs1HV0mf0uBb
b7yE4egk+MkYypdpfjEL1KnHN11X3SFmfOCKoLpWXUDfJnlq/Ad9SG8DzACS8FIwnoIA1H87fsvT
W81/bjv0yeKY1kUiuw3qjxMbdpfLNKtasPnPkq/RwRLtTLr1xePk38/ZEwCaxrgW5m1XoR57KkPv
W+OLX6ylYTsYRL/6VuuyVV89GLB/Fe0JKIzRBzbkm5VgIjU4TYT4a7V4o5K4KaClI2I0mHYhJ3u2
Qe4GVSJaU6iIkaXd9cDVNeRXuND62miLVa0ba8sKKV2r4HTv0jRY9xYu30a7WiwQ8umuq27bkd0f
bwaxV9eybnj499xpSIImtflSKbeRdhc07UXapB6QoXXZp56sHguCDjjLDWCEbY2qy2BmDiV/0Ip2
Pu/lGaCS8BQF9S4aLFc2i8YZQ1qXIPCyuXFLM0FeFITcLABKla/mdlX48T2t7EtYCZjjbsCR1yZi
Uz28aR82cKGjgaWBRU6s7WyIdt88a/l7Kiubug7XkaQ6EO+dLpLXmdK7wGTWuvjFoG8aN0cd8/cx
vaBifBj14BG0VJ+29CI4qvXWSzGW+x5RzZRufpAT4Y4TqlWIyzjWUIFvkLYgohwrIBXLkR3rKhdD
qIsGPUFteg913QbrvJ6S8BqVjjUnaFudhnWcJB62sus4iLwK9KxAY6sfST4kn+4BnTRV2S3lh8zU
H/BXAMn4UhrPSv1YiiC0mt1MN8WiSqb20pVfltsmybYp/k9GVF8LFl4GLQiN8GsPZTbUR1ea74de
v/Qt2qBXaS8h8yoexwZgByYaLqXJL37T7JRS8CRU8CIrvBzKuy49CMqTX8hojnR2FyA7RLu2QnUK
ncEyhc429Xa0qIglx3ZRi5xwMED6cjR8qJ+C5/s7gU7OhNZrniqrPrc2Qx+uVGQLMuzDyqKyeWP0
Bma4B3j1zTtf/yIH1maav3T+c1LtYB4BzUzXSfkYm4/gN50ps7yxWfq2mT1QZMF30cv915bekSXf
zg1d4oVfU+OEVTwXEvQ67b0ew4dYob4azV5Ymyupk91Slq4qS7soLXWDSetaN4ebbvKxCO/XYcVx
PADmabp6y1vW5j2NXsSjZbCkL/UUuEJskemhrBywbOdwW/Dg9KK0xVZ01OapQXdUHV4QtVqDI8NM
Y/BQRXV78E9WBSxjmp3E18H7RCu6Sm7tZ5TxtH0YB4c8v2lKZnQ2eWJEsWl4hpceYx/SzCM4MtXr
8/EyzbYxx+52iNw4ZcfNVKbhnZjeGzPL3NQvqjLdyZxBxTzZZAVqP3GOBWB8qIZ+Y+k94P4QgGmP
IoM02IhyOyPI91yZycMNW5ZLfqHzamvAy9ay5TG6btXRkaQUAR96n9ZtAjZlsqCYDThPhRw/AJxU
CDckuaPpDxJyZmokrtmtHXG4adpLNYNBSoMseeq1Aagzc6UenJRmUsBmKRiHUtyZ6XNoiesqjlG6
nFiWyK/W1LY5fRc6JjzRhdK8wUVwCvEtDHAdampnbt/HYDUKCPTIlzkclkjP7C7NOSzgHKXUdjay
BzNDoQd6WFZf0Jl3pJHqJ2RvVZbwPOiodEMvRiUsCVMnSHoHEsZh4oSgojQ1fRXxop71Xd2+DciQ
pbrKWfXb2NcuemK8yWzV4IWMdp6jp5Un1deKZlIhQ/A0OSoSnLN1NYgOZrzVtG+XjfpRjh+7DBHN
BTt2pMGKVxWGMSrGepL4NSktF6U5h+rEKpZuy1aDlraL0sRucia7vLz0q2HEZgpd8gJij985IwcJ
mdkxZ5cIDzijlaMLbTrq9NC273608qF/maTePUf9lNWvWnTpSPwNfJmryA1jThF9uy+CYg1Fzg6K
I7dl9/KzMMH6ifniduE40PgUdLtNHyOGFrHvVSBnGBA6C+ENiEgy3hjtrTJPBDjIpCJUAHqv4kBN
GGYr8hv9NppMpxUCNzVxR293KYuUwpvbVtS7EMoIotuQ45s60iX4ljRcVUqPfDAcwHce9b9YL1am
eqHSnFic9Qxd2YpNDNpUw84kdcQWszo8UptYfhRS3BZn3CHjG1m8mBCF5h6Q9wJtLW80pDJ1Q7lq
h8ybu7dmrDgXVjRufaj1+I+18n6W1LvWknZFHaLaH2zgPNolmo4t73LKsVUo661UHX02lUAyvDw0
7EULxFrHogeQrOTgQEMQbc0vkxq4BXiGObAuKZwiVJjSd4cPm3KCgRUyhfKeErfThRk54GIQyGE8
BTygoTaIyyC1CKefMHBM+Xpw8F36KIbGhShhhN1f4u9tdzMLpVj1aemAjbdLihaVwJuZH3KeoRWU
Lg1Ju5u+0fNiBoU2ATlGoL1qHxRFu8y1CVcBxVWV+3DaqYOEZnPkaCFqckj1ZAj3kbAiBJxdxCXE
tEB2zWIG70QYj2EiIYvuVu1Xs/2W2biE2fE80POO2OQLb04pFM7qxqQFXmBL24qlOwIJlPVvStQi
O594oC9ZLRdhaqD0RUVxJPP/sxP4kxK2tCTU5+mpTkIvm7IIxVdeqs4/pKcdwiU66SkEo+1w6buv
4OWc9iBuqs2vh5KXcvjfhgLDpquSwfFCPsvt+3Qs1awV+6O8ru7HyLauBs/fQUHdd5fstK74kGyr
i/jWXCVX8Ybm1Mr/3h/+oT38saEo/SwZp2j55yWcVezpuWdDknIJ2AxiTHPM3XGf3eDG4hrrXrcN
zFjc/2xQ1RI1cNeGxkP+8RF31I1LBC/7Y+32bvgomXbgJc7oVBfqSnmPd5FrfHLq+MkpCgvov0Y8
c9itrK4EISP1x1D7JqJf3YX3SUFgUNtP3umPPYnvh5uPA53NHpwXMe9Ipe40e6Kd5Q0rfZWsmk+G
kT4ZR1sK0h9maVaZaSlV3NDgDGAZHN2BTOsKT/028cIV5anL5sK3zU0cOP5BuPhk4v50jfz1OLWz
iYtjCRgJhdGn3VKluSr25WW3QdvSLQ7J3nqpdtkuufShLh/yQ38A4rP+9RX85Kz68X1qZ9M2rrDl
iUZmEHtnVR9gpJJ4r349xk+XxoebPKvpD2MZi/HyiA0Z+kR0bUjbXw/w85eoySriwgibaecnYfw2
R7J7q2MdTE5EAYtkksVved2qfgbxY8u2vK+ucFJ1hE+XxM+X/ofRz9ZE4TccwIZ82ej6i3ZrrTCR
ddu9vzLWsivB9nQ+W/jyT1/bhyHPVockY/k5ZX17VHrzQhWEfUatMNa/FdleN6+tJN/WpbASDZzg
/HIljAkqm3hYlkAEi3BdChc63GZ1ANC7hxTqodnwXFpvidCuOmoGfqB8sm189ozks2VmJnXUDyLL
2bgaXY45T9red7Gk2PUH7AdW8uaziX1Wvf9jA/nrEZ3HBAlR+0FaqJKtCwLMyd3Y7TeqW2wLd/pq
ep/MwJ/O8Q+jnc1xkskmLs2gPwb3aNM5ykZyKwdGygHVWAdKERHnsyGXr/xb0Psw5HJJH3YuVOZm
C5R1d2w8WBiH7KbdCJeKQ+btIoayTj+LcJ+Nt8zJD+ONU9AMcdIsi0xaUaBYjXugHe7oyKt2LWyt
t18/0tOU+NX9nZXRMCkN0riKu2N+kR8NzrDEVcFWNulddxl40Dg9YW1CdLX7W4hW+P5+tqt89k7P
oqsoCajcjLxTPCcPAM2MFXHI0dbNRXFUV0gH/odZxId3eraVIM1bzHPHO5129cXsKkzawMOs2zFt
a4cSmWt+9laXb/zbU9Yp21IahXF4vkzqrK583fDbo2aj2bRVvepQPIUr7D2PozO4mgP5pdzll92+
+Cz0issD/NXYZ8GH/r9SVmOeHaHsYl0tuVQ3bDE4Zv0XzqLw5gPPohrVJfe5/i024wcfDLFThtKx
xX3ZjIlVc7MTo/IgTPNVbG2lONnM5fMst448W9d9pN4IuoS8QIxQALQdK37NCHRGhn7EzP5chntF
KSCIIO9paXhvBrS04rza+np4m4zjFq7dW1Rldxib7nLqQOZNBbenj22lgOoGNawELl0MdmcarzCL
eltqE5jmlPQyK3iM1HE/i8nNmJevfme5kmyiYAzHXb0NaGVlwQu2bOsc5t+chddBUnmm/K5AwAvL
uzi9rSZlM9Ai7aWcIhWudfAq4J+4ND/tOj+U5Ysly26Qifu6e5+a90TB+4kTYmuhaaJkq8QEaNyr
11YGWBTzFltsgs1I9Res6hWCY2BQBRs9KbQkxiehVjgL0mdz+rwQ6BXCNA1hWkXTJzNO/uytL/vM
h30kwhQBAL/YHfWnfJtfDB6zfGXsoSRfQ331fLf0Ema8tqYGtpZt9pbHYWut8W3dfZbN/vzgoOsy
UERN1y3zLI6memyWQ1K1x/bBX+tOgY0nsWLeRh4FznbTrPtNvckuOARfj1+E1JY3wdVnF/Hzg9Jf
F2GdxUYjymf0arkI/3ImNnIedsStsaYstA4/SfeknyYOH8Y6Szj9scSlUC/b4/iguZ2n7xBNcJDY
up3X+b28Qsnu/dNI/NPA8WHMs2Xupxlm1UHZnQLH8rKhfrccBZd0LLrCyf7215FjeWl/31b+fKnW
2QRDpLnuzZjnGW/bbbNO1rXXbP/TDOPDfZ0FYPBi1mhSDT6iH+fFb8UuDG3pqdj6++gKyfRPzgo/
T3I/DHcWfzVcWgZFklrivbQyNtXtdIkOkyMA2rPH+8INvdRBiX9rHXMn/mTR/jxK/PVIz2LxrGqS
lsZECUQsrMbTEBvurfxqqqoDPAAPuaRPBvz5JvHXgMvPP2wSCUqdqSLL7ZHAtVU7oJ3ZbWe03kRB
Relvfj1hzvBhf+SKHx7tWdi1Bh/3jdBaZkxyqzqNEzxZnnApr2TODfCXPrm5n+amNCKpB+sKjVPx
7FXKZjUbTRhlnBgQ2zRW8waoLbo59ve04tMgv8z48xXxcbyz1ydMWpsIldmSyaBF5mJ0eBWuEue1
2OZecqUffv04lZ8lTqZsGIu2hkFzcrmcDy+vk6jOdYqRHX3EhYCIpEekuu6aQZ0caGvPhurfWcBB
ah/jclF2OYO7KPIgVFfsLB2+MSo0gBwAZIlRhpdrpyBIUoq2hvDXUN7o2pUOgTLpZeicdzOdCUtQ
tmg/XRgKmfYMbHlavH4abrf3tzraXZ/c37Ih/+1xfri/s4UvBaqsNPmYHXPjJRFMB2okuGYNTed8
8TRASzrFkydWsdmYKhf3glVVdq9C3l5O8cuMrXmsmoBUw36L4s31nFhrwerXSR9fkv59sfL2K1N9
pwXFjdKiIu0H90g8PclZ+KWlUfDrm/np3P/4sv42F6EBzxEvq/Hi62CTk3AKB31besUW2wnUjT8J
Qae636+e3tlkRG0AiS6Q3Md0G2ye9MRFBzfbKV+tfXmXm7bgvCo7xaPjuzHWbDOoQ12rop2/kwhe
3cVezib3nzwCtk4dPCbcX/UsKKIF0cvlMl9b64sp7c3xVquOuYk2yWxd+Kbmms1lIw6b2oDrOShO
079/cgXn2x2AUNkEbKZoCpg5JKl+XDFm38pdPvXG3ajJ1xa2EW6pVPspkJwmnTZDLrsy2BndQB42
mSoHh/KH0u93kk73VEiv6pTkbZKMTWhG31/X/wgS899jtVyV7/ldW7+/t5fP5f8D1BZJZ13/WdH+
G7fl8hmFGpgAzQ+Al+Uz3xEvuvK7JmIPYYjMG1ECO/pvwIum/66BYLUMyaChKssLAORPiov4u6Kg
4AQuEwIM6Bb2xn/jXWTx/1J3JstxI9m2/SKUAXA44JgCiD6CfZCiJjCKktD3Pb7+rlCWWWaq7FVa
Dd8gZamWQTTux8/Ze+1/SRO5oYs/Rko658b/onex/r5nK9N02ZTpSEukIQaK8t9WqWpqhJxzh+nh
1Lwm/fRAeMeTJeIKNW23jXjnkfvhnCAfDOtK0hxE2TzaDRCPqu0Q62vpT9feQdOwvNr85qh+9l0D
c3gco3pHdlmuls8wqvDMWt1H4YexNPuomC92nxyXluG3E/lKFU91N8LRnE2dhOz4gzzjzLfjJsia
GNP9CMNksHPfSBj5DphVtjXJOXNn7zvEexvRANcZzJWBtmjwTIT/sPr9tlX9cZFs3eJGuuiQECD9
/cXLUR4SiMYcbt4urYFgQMuT24HLL5vpHhAb1MD0pQLaPMghiAGSDwaC2zVjCDoZaGjSk1iSy0LE
5p1U4QXGwKGz6j3G2ecEAkpgl/WOS02oUTY/hxWZpjg1j2R1RUgnynNNIs0QJncK02aRg1aNu+1f
HtqHP9bVvw0meAz/slkp0+LOYzn5JX1HfIWI6m+bcShJ+RRWXgdRqN4S7PoOd0JPMM7bjofnN8hb
oKB9iAay39Vx8TzNn//wEW7r558r/q+PIB3LocFAPp7Ub+/QX+uBkq88x9FNKRLDhHRBmoRqL2v7
44eJ+GQy1V4gcMRqBhOp+web4G/bzR9fHHUZ5Q++MgHx7rcvbjRmlYjbfhza23g1PD256LAncxtw
Q4fQ8koorwcqKaCa30QEua8kkrR6u4WQyLn8Bdw5rA8NZY65lWiAnbreyunJaRavEgxajepZd1Yv
8+bK3VRVfPzvV0/crs7vVw9PBkI4XmOTjeLv3wCyy7Tj5N4EevfZGnApsmUiQiKZfWeUyBmiZi+h
cTvtulsWvFndJ+H24Wi2iC/VqUOKZDLED8MZZXVJYmJ0jD4rqV71aTtp0xGa/UPl8GIT/MJEPNyR
Mf6czPK1cbV/eNuM//hWHNNWmO64Gbxs/+HZxE1cJwvQlcAq7YvpaFc4jGctkW99ZHwswtxrg/4x
ONHPzrb+qdv0H+8B/g8aLK7jWNC3hfztOaBTVBnGSMS8myNTMXXIn5nuV6To0UyBiF0conx7duJp
1+Ma8uZGG/3/fict6+8nU55FPoPFR5AWr4Ptur9t82uszRYrGqsJuanoq8ufLNIb9opPN9tWjvne
FeJdG0g4Gyf7wW0W1Ma0t/xBQ7fnLgJ0B7FGgOQqFt3CvJmw0HKdtWbeDsj0ARNKghVEu2lX1FKG
/bmKMAm6Pv0GoJuSuV0YaCX8qz2xANa6l32s+zGwFL9seaKnuPBEjs2xa7bT/DVNvFJXF3S8/Mso
/Wmf1f6iIFKaKyVbPjyhS+oWtES2gdKANNVZAjFsB7mRo/XeOxfMJBcyYt6iKXsxxuRUd+mpqMz3
HgdxJwRGY+sbKyeOin7EZVQbEMa6syXr+8rtn5LR/cTLw4Tb/kzd5AWKw3EJn1Un3uZwfIqiaCDc
t4H0E6XBHH4ATP3Zkd55s7kDjVPlQ6/tbMLgXOTFKNbPdYtRy8rEe+h0Z2EOT40pPhz6eFqE5gYt
ckyYAEiXXdeo1Qd2wpZUksA44Jte5GdUuwfCditvqrSPJoNY0+Yv0PEx17X90yjLg+CEWk/8Cdhg
z039neF6UJJkusjspUBwH+vuNdaRUufMaVsJek9+zhU5xfx3E0/MudxHkXiHRYPnBc0iPvMCnKXb
WblfRFy4qPk2rk9py+/bGdb77HY1EfAJ7cs0Fqs3Qjmo9ApFv578BP2o0Bcum0lk8BecazrIty7T
D6YFg5u0Rg9GzsomXHwv+xc77J/ajHejaHo2bdSicyL2FaZwbJmIU2RNxIhhvA/OZgDbSud2ORDM
uYvs8SGPESVaBcJOYkPzWaTIqPR3MnHeZUZM8GohsnGFdVdqRIyz1ozmSrBgLD6WSv8BHoB0rLhF
STQ+OQpFVkemRBLzRX99j7j5AkC3J1WbO2kTdBGXsTdo6mCp7KWe5ds04fDGYmjYb6GdHrpa39qZ
cbQHQrZ4eBAdDPIz7SY/K4rYa8z4lC/YF7WQdx2mqad18U9W9p9qNt5XW+/5XrG9iomRw1ShArHN
+KcCw14lE7zSCu+o1T4nnMe8cc0U/tLyvmqKU7b05wxqVxTt5VAPmwZXCAgRNCJlFXshKX5QsxdE
HTVKkLk6Q4PzVOoigbLOsjP2VsGLOGEO83un9vpe/5iXuPbi9ai0+1wPA9HVh7Dhyw5arnmwKXJP
hDMtks/WiaQXT/PNzZT12CeRJ9bmhxr49B2KtAkqMN4oBIb0dKPcaYJ5rMOdqUPLjbBxlfHRXRRc
8OqGrqLRiXDyOkV4XBZnz1v8CMbic7b6M6l27ISTvpsG88NW/aWKtT2fhLy5BSNC5GQYkt2jiLN1
4xRoksVQOD4quRQAim30X2N9HnytsT7CNqG5m94ib9+l7Vw7c/5BV2AnCi6pZSEqaNFMifexidqg
AM7kQ2W/q2jT5s4newTwic65wu4NwGEFkWzPYZo+9h9gHzT0MKSKdNYHsJ3dOuqPCM3em5wXLXb8
EmdXPPPcr1pyKtvPfrafmpWLRf6Ri6c4b63POkZ4bMlhnydO7DmTzgM99E98zmegBDiSg+SSJvMd
LUAv0u2HWOoYlGl2KLOofWJBWLNTewMkoYHSYx1CImEzvX2qW7q6WX+2B/Y9zcJ45QR2q12aQfnV
HP400E33KTTe0ETkGZrpV0HqStSgo7Nr7TCYZJSrGMZKTqrXhEqxCuWmNPicSvOL+WOsMRvnK+Nd
5cteHmdOGVTv1qeLK8MrmWd5iVF8Q1OEeS5MEXImRPbUNVvCbespCgu8twjJ7Wu+98WTBONLlDD/
4r1ykKElE87YVZNvyP3Bjr3YxXA2nfK+ydR1TrhIaW++SXs+LUSGjLP7ZCDZunlpeq9r4crJadkg
mxVBlK8ImKrwi3vbc5zKvd6gGKish2crTbeliDV/agmClm4VtCSpYevNxsBZx/O8MqOpcZMkjvts
1flDFU7kDyCvNct7I6sDU+6kMzz/9737t8b5r62b2hkYmgssACXh7y3CZhrcIjcAb8f5SwuTxneQ
hA4aTSjL3JkofNfIfkh13nR3vk+t9U4o+5CRroXp/Sl2xMd//0C/jUd/fSDb1BE8ccZUjmP8Vs8s
Gdx3Irn6ACzMO9k/JJKLveNS2t2JDs30Gt6QUKyOa2e9q1oxvHA9oDXYiUOmZ9A1JypJTM4Gk6GR
KVmXo94s0J7/U9Vn/727wUflBMoBRBkWzU7Tdn+rYG0C56x4sAhLsKZN2zSvuTFuTJEeezq7XqLw
ftklXshkXyzF86AtFycjjb0w74uufjOGkidQUaGld1bropRNxEai1K2i9J7UlI0jRtbd/lWqcWOR
hhRX7dGcVsTyKkD1jFZc38BE8tu+/2mnBg9mC14u+ojs+WqKFyvuGPsM8dmphqM+9fykk+8r2v6c
xtwofsiZxSh+H8oJeTNZESCm7gZBMCvUwhHSq/ZtaWOu92OkqXsUxagOu1OISjrmrB3WHJsHtakg
zLbm/HME8x6ZKOcz234Hnvq1NotiQwwVxVbswxZ4HuPhMx/Lre6WQaISYm8tNC28oQtM6jFwAdtq
Kb1i2LIAOY3T1PCMtQ0g2voDiyVIJ/ueCHjPoptF9wj1h8K4+umG+SNg9HNjxDBfrlh17u06Zz9R
HrF/PSnebl1+T7LycWjKJyuT/mBZl8Ew2AvQqa9X1uR9qH107eiTIb9tKjA9hRHkE6TOA6WsXprb
OEzPttQuulh+umU4+qsQ5yGHgsAmrDIcja18iVo2/3REQm938106GY+iEdSN3H9aJmjWwFMKdtpm
4XTVZ8eyXYCULj7yn4PKvpvYkT1Sur3VXRqEzcM3Jepj06+7EftAaQ2BjhSWGeNlbtKzO/d33STf
s3V9NAvKBVYpo2lzf1rQ7IfTeJANebi/Xs7/qWn2/xHkxRSsZv/vThgssqz4USYdlKy/NsN+/bV/
N8Psf3Gwo+MEt+Bm/vqT9yLhtlgGv2gIZXDscmlD/bsZZpn/cmh0cRbC502v6tZB+3cvTEjMZHTJ
dPwPGKgo2P+XVthvozNHSItmEf4vZrz8Hx2Rvx+hm0lNk04QyGZpbTvoFshVqwn73Elj7T5MiS4P
54tZGtp+UTdo7FxHZ6Md0cmvVDbTom1RKixbpy0wcFNiewQUNoij4+/ky2v/cFI1b1vJnwf+Pz6t
ezsoQ0vDGSd+Wy7r20wxSyd3Y8tQ7bTSUqjczZ2NL5VZiQkCtojeUfPzdpgxgu8khReglyeCfqDX
dUW7Regx+xKk/J4T3xV1g7kh0Cc9G+wZWyymL6lb29fUguvI1rzOQdMsxX6s3IfUzUzcRkX0D22Y
37qRfFM2UWSQJPSbPJfW6G+3IAOKooZ6Im11wNxjTP1IPu+Uf41mme9SxMjndKmJKeYQD8gwsY6j
PmPOkFHyNhtmuk3ESLkLinc6zPXIYhF2JyvMPlJx099HhXkX5xo2tTJb6LUN5V6ZlEe6WtwHO9He
7KQdjim89mme5xPJncR9k3QFm4fUcIxEFBiTZe51SR+Q5Z6Tarn4Q0naNjBMdw9uDNhNtnESQ760
6zIGY9jMwVw79YkDsYG/+46G7LuTW//k84Nldbvhf30g6DHzgtAZpplLq1mIvz++daETYuSa3Xad
c8sTXQwepogI+sFs1WHM3o9xFd0VU2dshFPHz2GLQ2pxCvUFhNF7jrH5Rypt0Ll5u4uhap6Vfepa
6ZwNDvH0AbliBhYaK1qKjQ5PPCKBwHdMDXPZavjhZiQdCZZumezWodsrANmD9dpZfR44Y5ruGiI2
0ZHcUjMzvOfLgktviI7gRvA1TeOVuJGNKNwF/QsOjUrnvKGP9Xuibl97D8C89YecOjWKsQVEYQ3B
+vZrnKE2ZU92dtodbQZ7hDlOD5pT1UjBZB4McaQfXRl5nEIwImUDHLpmel0aorPlMm+aMCZJWTDV
GvL1NOZm4qvGdpDx/3S0FDt0lZsBvnfyCceoo/N0e456DBup/GHHGd2zBquNjJ020JcLdmocOVjm
mycwvQQEJzBMM1H9qGFk+tFAanzi4qyzzfHCmKl7GuLpayPqMYBgboC4Ec4xLfrWg1m67RWpIJpq
8u2ol4A6yaqNh5/UIY9SI3ncxfJQEsth6sm9i42oVat9iEo0GkDEPYslmMQFvSK+AoelmVlYFOTa
7AmBaOhXmDoVKQRgGSL4xAQqjGY4hm135FnfrqM5+1oVPkjdRJg6QhRQje76buVg40yqXRgOz5Kx
PvkjzFj77MVNo8XLQUjXOjyHHnfHYhp7+Gl+SuNDtg0WEHhUmz5p3iPOeyOpCxtha7iz6O6A3qvI
b4eX52etg08l0eShlu5RzdExbJzk0cw0A2v6Mu1Vr413WbyySK94NecBX5mmJxuaJM9ScSaNcu11
mbESRgaNJ4Kc3oD0THtW5YdksU4Y2ea9YdnNtkzGp7aKTg5iF47bSXvWykPXT1hToQt4uhynXexM
Nk0SqR27OD0KuTPntj0naiZ9bjWfuo5Zm1I360SRHNbZQKXqCgyMPZzPbrEoPjT7mMdx5pvOwrdY
EPBSA0jYuOTfhswZjy44h+PkxAQx9M0hcuiHlXr0DjBz3oPnTu/WqghPLU6N0WmjXTjPMEOWrLnr
k6g2aPelrMttip6f4mlQdCfNRow8kV6SZXjFylVsrbHaOUk6sCWofFvw7+8GsFBiJXKtJdE+qN3w
UKmoOqVENh0zQEtaYoGxBD11oMe979OIjkibV/uorCNwB0lm3VUzgZdmAzZBhEQnCHU3SdaHdSRC
LwN/QaeH0o4yPEGfx+NhaE1yMKPqc43X+a6r7fEAJOF5EN2wD3vaV5PAd1q+Al8gf7kXmpc3Nmor
E5GVOcHCQeRhBCSKRftFJOu2q5MHcyxAghbd1rKLeD+WRYoHL9pxzLgURvfQVuLr0NtXLZnzTRuT
9paQAeWlkvKvGLHR1EJ9yWkAnbMmvGjZOenIpRtGXLbRkpGBYiwnJ6Q5GsZCbntt4fgM01+r5RII
qMZ+4bob1bc552UcMnq9RNAW1olX3QUjbbsQ1sK03YFEIZxBO5UDlGPpGO+LiX/VrpI9zjxrq1vz
tZoBwRLxwm1e5dZdm0/l6rFXaxZfRUt9BifLu1YmH8Q7KLoI5F+pgtM60eH8/bR/QE9hHfU2p9vj
1KgX8+VMvdVujTqPfKF1P03dJUbsRkMH8Y+BEIMf6D3XNyo7ubNK4HXVWiSBsIlQLJ0SXyX9tcEp
6o95dIMm5g+YSWe8aqMBa2KgQmqN5VLP/c+MJJ5bOtPMViGnXZ0hltQb5gRZ3+dHbgZ08amod4uV
bTiTXG1A+AdhWb5WwPDR5qjdFPG6BuR+Ikoal/JMmkB57mJx1hPOq8Y6TeeZ+dzRNmty06JPZpnh
RXTk4Y1kuoXr1J44qg77FLwHgQ3mNZvb9bHKZ+NB5PE3ZyWzi/Ch5YgL0tlqSSS2aaklXxLZbISy
OIkI+TCj8ryHxzR4nUvEpOIA8ji2k46FMlvvZxZt4ikxXVsw1s96KUGkcWQhvMrqBs+Q5nzulkhd
Btf6gtd83suJf7Iq7//8YSEuCuEoEyaLOw1CHJ/sYP1cXM16MVaJAb+N023crtbL6rTZAYkaC3HG
2YnsVXghSzSSmikRt7T1S250JdAZGZ4aIhLExCYhp9rYLeUpKaI+WDWdKELDDS+ZJck60XguYVvP
uznjNZnzJr9TqsFSZreHiPLw0nbqXNbGZyRcltElepVmWV4aw9qTwALxRYcZ0Eb45K3ylB50eGeQ
AubYd+j6E5dLk7Dpvg7NLukI0lG0wvVcw40z5A1BLmZz/PV/v34YkzLGFaquALDqo1O0tr4xY4NF
XE/3dEP8xoqT/Zwqd1/3khVexQm1XQPT3U3Em4rgr5AZ/1YY5tWtqmML4uRITNi0jfPk1bXCdzkV
415RoEhau8dfPxRxbh+rGOh1si50p5tmDVy9I3ULDOvb2HQ/lNYTYZeO3dVwiXbPYz+PEZXVYyFo
/m/mmqIIBVEPVKnezIMkG2oqGz+KSY5dm0JtY3O7YgXVywaVj0WrqhsWa9tIbOjtXMfncdyk1SCv
TaFfnJmRAhFdZtAUNhGX4FzCmkA4l3hIUtJPRECrU+HOSJmbWQ8MwAyXrlsOFBEhUZKDASOR95IO
/KVHLfRASMcbVetCyNZ6TjFXk+ZSb9uJ9sONc77anYnzE9P/OslpO0fJO3lMWOITuFCtAw/Gol7y
erzPGFK5q3GbLgH++4cZOLNvGKTPSuI1NWBaZojZkfwfRacfxArcNyojSf9WlLQRQxHY+tAGXbbu
0oTFzFD0yYvcnjZVWph+2nH1HE2RhZgsrjeBR6xmA27LeiOvgRei7HuxDJJ7hwiahKGKU9EIJqr5
u+xqDJTd9C3rMJ9kFSZoVa62n8Th9zVbfkYgGRgZoTZYxuU7vcZ6Iyq8nyF4W+Y9EWPMaiBxXKPj
QlVDBlrcbgaH9I4lYeRtzMtuSUTrVXmuTgy6WFlhSpZGMnmOm9J2h+Jo2qPl9YvW7xxyqmlFNQ92
qFXbXI7FHXIvYzdBETnPeV0cMJD3KM8zbWfY7q5cq5s7Fbtq1FcGtm3GSWb5wCVsPb3pqTlW/ZmT
znQsjMEXapIHWdvHgkC5+y790UJd83uLAcXCuWeW5iXNFA1mkydwhjGVptO1inPOdTcDNVmG9R3x
vj7YvI9Zj6zHNWnfrW6b57O6fo3WPNo3WvXqoDW5IzetJrPOqk9zGX0WsdI2RUQXmBFA43NYJ+Av
oStDIXVYcjcMlMKOXcOE+N6rx5WQoNhI5aV2yBFOwldoqDCQVhIimmhv6Nm3ociIFXYk72pDgIhz
W7oT26fLc3EdPQYwYA6ncrZZAGbGA5rAsm5US78lyQqqUKIuqrZ+ZtEE9ouU4r6DFxZLdrMyMTxZ
2o+GUvljB5Gv5t7M45SDwZiurIyjY4kNp1XJS6bRoTc5XtBS2vV7y9jqnZwPk+jbvY6ILlrGHZl+
nPBjlPNpiwwPWf2x6AilS9F2AM827+1bkFkD7BMWtPldXxHesaxSmmTjDC5iVRsM37nf1lQjYTzl
3kLu/PlGisvrhYvqtnfT7JigV9jI1oV4TxiCfHqL9WG6EE95aFIb6EO9iWWn6B1uJheuSF2q6UhL
OfLS2Hqp3TbflVFMGpnCKd3Zrj8PreaNlnlKe3jkRjuwRs2tuJ+ifremjPPkkF+XUDwkvUlVOvB6
2gnMLI0jgwNdlBqLZa60SHXkRMaUO75ZCSCbfI0IIXG5E7L5tlTqIqsmDExCoP26e4iMKfdNLm9g
Mr87M/eYvLYPy+1kCesChMO6rGMWcGjCKmBWBiuo6wTgDBKmPrQi9KIihSCM9uQBIU3Ip+bh1w8h
vADCd437W5FUzMY5FfVp5ST+GFVac+nW4YT4PbT7lzKnB7GA8eCg+gSBob9HfWNcqya9TnqR3OcK
I31c9fKUgensSax7mIuhel0TEYjkfokt9TIw3Ti5reCIR9BKVGjGt5nDjrWM63s/wdjOa/0NCjDm
dlUpGvbshZNbul+bdtg4tQFwti9+On0aXw3IXFswJiymJCd51dgYINEMTDNDnH5aoIRM3GVjM+96
9gmgWizebZueHDWO7HRu6pcm/cZuXC3AIwUSqkhw4pob/cybc2qcYgFxPn6Epr0+Om5NLFCfNYAF
1lfVjMlBljUxzNYY3o9W/hEGZA1rOPlJM0mHB0aCAEKS2T2o0klORhqbTAdXFYzAFnZ95y4vQu+G
XUhAbU41E4wrGJccNDlsCxJCemEKIsUgA2arxB8d5T96ZXxh7JS+FXoK3GdixZfL0BHONEV7rRx2
MpXqbRoZ+k8T+8ySLJC+w/7ZMjLikW3CNxloExNdM1/tOlLJZ8LA5sFpDkNvzjR6KwCALkcB64bp
r+wl/CKI+eSuzBj6dabSs8P1Qma3B8j8hbRIklD7F3dO3LuGSAdVDNGWkJWrU0cUOWayVzUskTlv
4c0xENSm6XkaV0zY8eA3cda9At+YksrdxeSvbKtycvaDvWCVl18ZCthv+UgPmhgNjo/lvHqGmNxL
Ebo/9K699K2xPk2Woz3UxvC6pHfcG+2tUrQ7rMUlsrHAvBStSj8AaD/Ckq+flyYbt2FCYibX7qxl
rJGiJQkRNru2tdwm8pbK0t9iKPqbrKhO49jp5D6cG9oZ23BtzF0WMVTsbVkdohEmfSPMB0uLaA2A
jcviWDDDqElTmgpIJNmwTSgMNJ0qwNC9qOuSV8eaGBxTTdhIGr7KEBKCmdWfhTJvJJ16pbcwZH4v
CYmdQcptU9p+L9aIxjXLb0SFKIPFVC+ZXwgDwwZUUj8zAAOtYWu+ptl6XbveuR/S9DWcnOwu7vRv
bChaEFl56Svil69riTShY2c/xBmx9wvGcSp04rlK5B6HAvrMVZ+PZFkUdPDs6c4Il+qpiPQD+cZl
p9yrbSntWWOPLoaRn02afBrdaGMttTegArj2TT9cnAJ8gbGu6dsQimwfJird0JLK3hJAgUHjLOSQ
3n4X8d/3eFXa3a/fXJyzHWvpa8mLP1iix0Urzzqj7texkf0FfH7JcWudXpnbZ8faYZhm3H46N3az
03Md9O8bR7zlLYTTD3LCVNSi40rhCt8A5+CzYBT4ZBjT5defEmGdHBs2j2AakvUtI7s+6DpyXn/9
pU5UL7nmSJaUYnpRhf7HnyJCXp0yAr38ET3UEK7iFavWt7JZ9/FY16/W1L1OTO4gCLsEIo4mQSnr
vi6n1E/7nkmzPjINrZdjnpjAC+vmOjt9uHOtmvDmkaq2HniZLZokiXlPlXmbaWoOdJp09AZdnwPd
JnPaKQ2IIyGlggOtF9BHSo6TivdxRZc2dUhPCsI5MR9WnQDefsnYuM3e9bS8Dxkd2Ra5Rl4vBfiv
sNEAlcqHtkwLP+HUBfwF86iUyDRcGCDDWq2+Gqxj1elUmU6n86fmEYFoZfiSpORtzTNtZsr2qFp2
OskCXpc4xqlfXW9Fu3JXq+ZSOPYrKYbgtBCXUnm32mawz32fVgj+XDPoNWe5yWPEw9KaBlN+RZ3P
2KkXpbO3Gwoas80uwy0KhfNP/ZAv3dfVzRAqRtU1LikPM24pyhCynqjZ8gOJ5+uliyYIAdVZT7v3
2IqardnpXweHR1uVpMX2LdSgeQ7RdfDmLQt6bTqx41bQZh5bUu+ibjjkKfLE7GhMWuc7rRme7PiH
1tvf9aZBDUEiix9Z4mNtw8dssIuAMOhDinOFllO7X24JRsguSA1mLl2NdrqvV4Kh0wHjXEmZ7g5d
+Ni68RJsXdUmW5o+j+Z86Caj2NW9DYklucTKnoKI9FoQtFl00kwm+kvS+jo5KUFnthQPxkdxGzJa
A5GQFDSB6XbClyl0NxW75EcAYfZI/vFrYms8bV1f0iGGodVGr/RBHiVp2/slD3843QzDh46c4n1g
79Q0ryg0tG0ER23RvBUe5J27zGL8WK2tHSBu5xPKuyqLvvZ1/I7h3gfSD//KBoeiblGbAuGF2aBy
KFV3XrPiDvDJruon44kYEr+UjCaHJsJCZCf9S2JqD6p/h8IjTtm8bPqxIgKF5JXTunJmK4sKx1Fe
bPvQ/mLOrCNlCAFitUd3l5lEYtZyhi6umn2tyQ8anRNpJfhXa7PeVcVNYt3elHA96TORnfyI8loL
boVnTPsHmOuOoQXzzJV9qioNUo8oGYhlo1nrrP1FxFC5+qU95Z2JGxJgtN8uhe5pZtcf8oxCoGpb
5sOoohobarBtnDWFaqLWOd0zBTvm61IEZknApUSfEPXm85i4QC1SQYhwz+2S2cRhUQ9hw6AsAUYW
tJFamREBds8LG+i8UdwC4YyXSjkoV+ieQPScvVRzWFrseqUlLk5WP/+gW3WnlWazBee8q2nJEhv2
VBEE7dfEzAJAVaeFqs7Tnfwb0sxrZBgIot31a09hRkeLYNpwaxhXMlXj/VyShpy5pRZQNbKRIHCh
GLTwhLCDeZVzjhTYAr2nR1uFRK9OpdNuOXkg1duIMAxonrKhpYB2soTktqpWXi44vnbo0XIrD+KG
D9ok7SVP+PcA8iRHcD1mKg6GZh5Tqw+Uxlu/0Ir16zD64o6L3MyiZODhzBQuxrwXq9qupjXvb3R5
SvP8EAvtrg5NVIHtTGZtgsJQBC2r6gnFzzydVU5JzfYxQu4BdWy1xZ6cGKYBaEXZydC+lZ3Tn4ey
azx34trRjzCdkUTTdhq3xpQ9TkbWH5nRkhPmZrvEIkcnTNflSIeyEXl5crS1PEhWzLwrCc0bxqvW
ZDpSOe01p5F4Xk00dQgIdE476lWUJMzoC7m04l7ScThUiI5ZjJbkpaW1K7vw3g2H4s6diqcejP+D
g6bI4tN+rVkeNpMzV4exfZ4Zsl/raHjQCrCwlRG120JimBsyfRPffkmmA/01tiI2czdywqdfNZBR
cofCcHoeuFA8HeNjmsG5KpguHCvKjCmp86e5txdkWu5JB3vJ0Y1jkKyND8MZc780+mLHrToaBsnA
kejRHDAPiyymg7otvhm0anEuGzq0WHBLzQoerF05MJvwycpMmQeRtQ9zWZ3tkaHNXA/1wW5sGsFi
Qv/Wd6OfUx57rqt+FFQu0wgfo3WpCKerCqfKn1OAZwNpuJ4d0gdCo5tsasv5qonQudNGvnOEEAmG
h1eKp/aehHg9UA7VxERY0EWbIAMOoLQm4GbCyIGOE2TcoGUFWLm0+9Yqfswa9GZRvfdZom+Tkr5y
5UhSQ3EmtK34UGUQOhM0EwHqau7rQEzNZ9w2u4mcI6+p6TYrlmEfWcNlJGYxcMv2strrg7Cgwtk9
GL8iFYFRErrnDDBSwuFTYjbzHGfofL1jDDH05BUtUlykbhfHrpx2ZZNTu+Z5uHGgzenaDHuSRNIU
1UWUrc/MkNgMq9o+LQV76mxPzwks+xNtaqg6NUrjwTokN35fy8Z7sqyRIkBNF4UY0uestm4s6/+I
Oq/lSJEoDT8REZBAArdVRXknb26INiM8iUvc0+9XvRuxNzU9mh61pC4yz/ktNBCclJU03plGH3SE
RfkyOcojledzEJZ5G6viVFToQqao2pXaKUPIh11XV4gPrc5C/2biz7KQpGZlQbVeZNRby+ayjykb
CxtNK62RD1gGHVC71CF+L+nPtadzIkfBYBf/KspCoW52LZBLbpKlg/7NxoZ1eQI7U+YLjs4jCp9s
r8lRjiNNU+FEhWE5MKaZOXMItsayhblSyj2CQQHQdWEF5W4am1JU/qFLAWjradjn+EjioE9W9DSi
8IuKamOO5r0oxbiiMJVjliXRTemZ8F3EcHlLkLtenP/Kpvo7SJKiB0BfYak//RBcazEyQcgSmTJ0
ZTD23nqgwjO3e5rTHeO1tZP3OB7rbYcgkExpAlgIrFpnBeljLnLc2aHNV8V63Ennih6x2fgSHUDg
ghQRF992xZkJyNrWA/iMMSIusoHhTvhYmZqSXZGW81fQkEqZ+ptitvVLLNprpLpmPXrVf463ZEdp
sfIwMVhg/t3BeDQU8gQTaGSR0z+2c4hoNHDkS2Pw5cgafs41iDSbFHU33XfaB5IvbNhNcGVrU0wo
5Bfjma//3fTTdyPPvhLgopUvhycWwnrnEjBwLCPgyAK6MnDzvZEkz4Os2nUzeRRauW55lNRcyrYx
9qP9RyMl5HNitmOCX8+ZseoHRx3auadhs8Zi4ejqRMj/PWtQhFIe8ARbsaPWe+3VwUPABaXiBGO3
JUbuFxmx3hb5MDkMqejWNfv83pmzdZEuHoKpcY0jB+G0qhYqqd2wpHi5HYpqW/maQaUYQy7+ltG9
S/eGkb1kHl3tskB/rX3B/6yztxl15Wvj0XVF+OWuHek8HT3rkbKa57sgQj4X5BwBGaNc27vpubDf
LGWR5juoX2hFYgS98edI7fdzYsdy1fKokK0RXIwJMMslqNO9JHSVhY7XBaEoraOBZhd9ppFwsHcX
15YJ6/vsbhLfv/eD8TjjsNAYgbl1Rd6vdbzIlULRgRTgaXZLLA9C6tDUlKh0MCOomlGwJgu4cma0
xSlK5VtnyPVQ8CMQBRpzHxUReftRhugA3DRJ18DysHfG8q1AXt5tFg0OyIPStQwZFqt9O2mbzEPF
RF17COydHrdB48Cye2zfLo6GyZmmi07UEKr/mrQMaXfneiDxlqR4IhVnwy52ZmcZa7l03W5ZkvmQ
Ka++Ww7jfzXpDq2haR4ST9zSJmt/vKZfL4hwiP8dqX/ovnHP0aTowWHqkQo6ayJcD51sBzm503H1
6nvpM0KrJ0Yx8svB6nT3qIBCDdyXf+QUCcbAWjEDlb8NZD/t5HVb6AYCJ4Xz3kF8ruLUQfYHo6J8
80zXb7eviuUaTCM9TQpgkUnlVwPZe5hH/1PlVkKSxYB+r8UR4epbMpFYW8bqjpOo3Q/BPY6L6Tzi
P93PnGSOA03j2ua5GDtNzibLUG/blyDy5AF4mRYsAIe9K8aXGFMVqSRoFEcZmZei2g+5l12A6N3Q
lO0jZjSeD3ngHdyhT0iPdDEKBlLfg6jZoXUhryXmBgQ1LjVlvQsO1ketb7+Zq+gntQDgRV+CZZrv
TG0MhK1Z8sfpv6keg90oyW1sI3HgTi0JLOH+iAsZesoYdumQDMz4y4qZpXqmBXxKmovTLafOt+Vx
5G1SOictPVRADrrt6kJLZb8LcoOqcuTD0Bm1cYoTzCx0XftFaR4Nh2K9xNgUVNwfmesDwng9cbJq
Giqh3fkLGOdvVMc4JMVJLYUHMJtCzCZhM6sEb1t9r+2xp1nD80K6IMnpXEj51RLlv2eM21Ka3HZK
qsuCUjEkKetYzxzhfj0xh5SRd9Edl3pJDRfzYr+eqPncD8VKyz/gtL/t2Hb52OMdRUhpkLTWNUu5
/22Nul+a23hc3HPjPUbykjaGZsyQD1lTuNQCHQe++zLxnmlopMRMYsmMaAgfffmuZTzCoAB26tIh
R61u95heOextUj/TrPkMrIi/Q2KtRZq5UMNM+3kmCfOEt9aztzWtmYThByrdVTUjIp2Xuz5d2qtp
q/ZaSvUjpoTIX8kPq7GxSfQMVqlaGvKsI/NZWmLv5LQvUCu+H7Lolx9RQTmbICVJgaa2htPHwmcR
m/vvT5JDfgmoKl5N8bTrCuJ+dBXwdur836P7wBk7obddx1I60nppQCoEejcZ3bmqcChMONLXGrFs
vHxgpviOx+k/Z6DAtrSTrTURS5wJFWxsFpNTZsyvy0JydD8Wl6kliZlSBP4kTrN1msmztm2MSdy0
iKydtykjVTCPCGDT6Y3A1cMSu8Oea0xuPKLqCF0ttpJojYPW4gmTqTPnYuf0elg9mudG2Yb9CBMe
yPyeSL/bJRZhy26a7Gq/1xwi8m/Z0gE7RMmnsRTGKSrLddwS21NZD/gnowLekA2XhsdPuOheaJ9I
kVTx02qMJcxy+9ylCcWOabAp6gizIHfttqjmfuVN6X/RPIsHYJ2FLRnSUwc663kJQxJCJCd11gWH
OTG6BWyKQVK1qeRyqLMSsgPbE1Y3a1Mpj/CuJc3WoqY1IxA1/TuNgPtkl4xJzjtgCADHEM4O+cg+
70xIFx6G3dATrZI4t5hrISUM9ziC4h1ZN7YNAODJk2jvMjNmKLF4qLPACz3RfFOX/sgTdp9lB/7k
FNnV8zDZDiZmHzNK70xyt6qV/S4SsPBlHN/dZjgprxgunhu3t65LQqQ3cjc2KCjYKob3Tq85c3XU
XJ1EbZ0amSHA/ZeAecFtOVqn+d+HsnOONvtNVSmPrpAvVmUbOwX9ETty7avavnuciDELzkr2cxeO
1l+/6kk167Sx6hheud1bEiOyw9iLgzeCq0S25W3aBcImH6yPGAfWCwPxE04tEsstdaA+C5VF0iV3
GmYMrmUiqWU22Cyk/q4bKlLAZxQTvhq3bvNnmAPi6zv/MoF7r3Eb5cy03StxubixB+IOWGHUVaJw
gu7JV4i4pnCqsls+wkxaAu2OkyK9t/3sb1wP5KFlGXK6bqdUM5wbJFroUdeKyOliIW24MIr18sih
ZRcH3SjsOgThtnTwVyZzd+yFfK+X2DmPbrILQLK9GNMT/MM5A4Vdy86vw8EIaK42eK+U1NBPsnsj
xKwK9WI+G0Fp7kqoq5iLkZKqCDCGShU/RRmBSs299Kxc+6xF7e09Kp3Y2/8AvwL15bc8qYp3h1F0
VQk6m8r8NeubFxGlFB4rez8vFzONrUO6DJ9G1DonF27GmoAg25REIbt/nSETdx3ISTWRR0aT+5ZY
mm5r28M+dh3z5pK3cYSs/+1ZdLbXPpIYKgXJCK4++qo+BXT5smqTA73kbBFLehRxke6Ic6e+vEt3
tstOtMxFWEblsJ4Hm/7BtnjL08C7FHj3Vw0jr1eBGVkV8lWvzCm/jrtik492si7HeTo1U1PA45Nw
TkgAyoPHSx0YxDSbVhYaQdbSpsVfi5nnySkovPhkFsF5ytNpp6o5Po1j3e+nWO/6RlZsRlGwThtx
broSbjGC7XJ0/c2X6j8efTHQuxs1BS6c0TkZHvdrrMRHz821zaidO42F8ePV9rCVFpAGOrOfGuXM
aVzi+qQfL74qt/NDIVKnyjsM9e7/n/BFoLIBLjGALqoojbZZTbGOwP7RWTo/jA663mgp/86NCQvZ
ppfZ+osLB3Z8IgAOAcjp/1/mKXvyfR3v+CnLAzn9WJCgEmjyfc/zfmH+c9MTJEN6GmQiNrOM8PwV
DiqFNPup7dkMh2gG1CDhISycLjRGb0Ek9rg4neZoYpdb0VXjbZTnED9qTY98AzKgs7zdqJZzxYN8
7APaOOjcGkjZfJjHXXGwuvjY8N4KhwZHYFt545lD7F7pqdkLDzVF007OxreYoGK7Aq+co6/eVX9H
C+AjsdJsG9GauqIyGTg03qa6fzEzDeDgADmXmCebyS/WGYqctU3yw1J7+ck3K/SfDI1Kdj/dEP9p
tG2EiyeeLZacTWXiqKCGbW3WaGF0883XX64VXeyHIVveXIp/EYfGIJFEpbeObA7YWJDQpV29MeYk
vXi9qK8jpCB4BH5FNXAjYuO6TfhEH/6uof79MJBklvHLKz33v8xHyB6nJnWohXdQCJoPvojlJhvc
l7bV03PucIPbL5bFVDZ3RBhUSddiipPlHw1RhbF0Nid6zQp1HdKvQA03sFbgZdse9w5cxrYNomxr
l+UHtEB7aVrr2TAKzJuRkh9OmlyaArtJPZjGmSCIxw9OP/rbDMIuva7ZtUVVb8siOy7N8myYcXu1
7eq2QEnfm7VHeTj5vYD0hCPHqzYpR/DQvEDT1NNKaRbuBvh/oQnOHdF1WullZBni+4lQLCl711as
EAUMiYiSTeda8mL1D+asiu31jGDqRNURxv5RcXqjL1dW8Mvt5T3oEnJ6gvYs/DzZQ2HvYsvON345
RSvTZh8lS33Cm92N2yrxizCeGuBoOnA2md+WlzjKntrRKbfGUqqj0cEJ6EhN62xsk02s6AYxLVHs
i+4RSe8YKaQCCxXA8K9JjMRipc29DuzoxUl4c6LuBNq2r01vJAffIlCDH5/lAPQtwO37ctEVyABB
F2mWPbtzMD8nLpoGpPSYB4NPSuDRNYg25rikF8Ecp3w7QRqGVnqjXHW8mm7+7SdKviWjkVyHyvxj
E09gT6X9HhWKUonGWIu+z3d5pcnskQQzYEovma2XOQS1Ryrr2n0IRBns+ILpx3b4rzhWSI33IS3r
rOIyF9AQWvJb2til3WZ23H0fxDAtlqPWQ5eZyLD95Nw62CBBAMvdvGSbRdKbRQG3evLyT1++oGOd
2O3fWnO+db417gfA3Hbs0pPvecbRwfA5xBu7bpM1vbZnij4FjAfAuxVTb2ECE9gkrTJ9ISAL3AqP
UhkdnbEg3DGgcybm7DyC4uPzlkBAygAcZo+H6GrsS12LhcqhxtiQ+PVhU4y74xGR5zbJvbMzvLQO
oHy1zzME2d2gWcDi1keE0TWbQvvTWsp8OpcTczV5CcfCs+pz9nghWGKXtC5ExGJbK88GXeUdcg7E
9Lbw8ByUPeabyadBjc6Qxlwljdz5Ll93aTjnLsdYl/BTwU32PlSEE5dO+4G5VWwxLxA4WRrTvWk5
jjWa8WPFGIrYZuQ6BtplwyK8V3vUwRNWTUJj22/dvpnxxSz9ClV+KobkmvT+Jq+L9HmpzfEqkGGk
wrPBJMaOLHwrNKzEuAaBsRyTXJDs2ayDwZ5u/168x69G2u1kUIUd5zPPJIMq+sBg2yn0wPHkDTuv
997LNh1v7uy0l3noH0rstWja5LvOUUMnQ4NhfmQuJme/WwlDx9+LFRxQmUZI/Pxomw7SPjeiDQef
BhmnXuzfgcbUHQ1liM7hCLf/OGJUsZ2Ul23NiKjJfmzfp+xAUSA9AFn2ZaNYR5o3DuFisbXo1pYn
9Ep3PCHpvnLGR/uHr44dFFmYBm8Fjb+vee1flMK0V9fyyxuLCsg0BUMfk3gzQWmfKFlbpxbCfKsA
QRKCDawzagkqGK/sAV2r1vNHxdeJbb+wr1HZzveaEgVY/NPsAuizFFGHslj5nTEnWLWPihnOjyXE
KPYW0Yx3HYF/EVkML+A5KVlWSiJFdHaq6Ns3M0ERkIxEDrlota9YeXbIvesLQpJtD+unl4+izfQ1
JUzoDYy0hV/s0nO21NVb7GjFClUyUDnuAc/0BDwbvQmjAxrASQT5z2GbtOW2CDq1iWvpnLoZ5ytH
5xC6NkX1ThOPq6gXy2vPRzIZHCeo4o3HsrVxTISWkViAp9vk3fLHd205Jh125Z9lRLPV6IokPSv4
LNnZPMjg565FYg/O7V7By2Mp+y8O1gb7JIXX6ZjVO4fEfPw+QLF1YJLIoe1ny3D02ppdIwxG/ymv
YrEuIwprusHIrtQ09QnTfBPDoi0TtJLPVbTjKiKiaYrGiywiOBTYsMTibm1pVckVcGwfo5PQ80nD
km9sE39EZ/ZYq9x4/PIAeLvFq07W0Ilz0ddtGCEwCq2uGTYjos+z00f1Jk1jsV/n3DnPysjc5xi9
47aabaYQYayScjEvKRq7tbU47YGzDTEMRScHnBvoFOJ4R6oMLp4hnkOF85X/y11YLKFLHIVE0ERW
3Kauux06v7yk7llDfmd5nP6CoVh4skbrZiZDeiztctlWS+jWhOMhYYF1WvSfKkYsVSzTq6tSb1ej
F8VKbm/UIutX7tOT5oe2JyrYryk7a4CLeQzrlO+U5aS//3uxnKakhx0RgUGvEd2KWoZR29in2CZt
MJ/oXPEzJnCzd9JPkgSs9YgcBK/PgdDYN50V3aXLmt1gRfpI3xZaBIteNG+u41sadd9l2htHooiD
S9BQ0pIGxXP5eEGBtTEFhTyEPx0W7kqetuE30Fh0HL0C4RHbU+fPVMn21rvSFfOzNR/SATJ/jnOa
j3JQeyUano6pFjdVL9VmGPfdRA6yAmBeq6B2DktAvlc7+0wuU/I2OsgEhnR6L/KpPHSTX+5T9JlP
Rl5jIWqxlhRTcAqcWLw39NMHnblfBnQvVhpdF6rXbhG2vaexnEc2GBIDkgnFYN+Y6c6JiOTL5fTh
jt0LnwypVPqSmOZHOttq46OkoxSLTgxFesuXXVWUt/Bhqi+vSRQNT5oOladafSoWk7208ZahiJiP
vYx/mEPTsDBMa1eU+J7axJs3uOCydTpF/pm0LOOUwbSdkzK9VNHM5mv48dNgTfFT7JMWli+Pwp4g
xdq3+AhvyNwcLr395CqbQRr1sskxj9iC7hXAny7MDe+1VonLU7GK2FuO2tb1dhS0fAoIuPu/l9xh
jdHsqys5j8e5cNVrpbP8yVA6nGvc+H7TUBfRNCqcx9h/igoeqSiqCbUB0wrMiSAQRu+rOZjOu47I
ja3H7Oh5GX/x1Loinx12sZvPdwRm4IyYIE8VlFGatGYIgyv30hHlqntwgV5UPdXCJgEoYhwBtBWn
xicOw6IyPGyRA277mHT0IqpplQAmg1G16MFzPPqaqPtt/at8TN45p0nPFvHLTYtTPZcL86UF8rFA
MSLtXJc4u95LqvyE8t/kYy5iSq3wRoop5MkVhyL2JGLO4MvMY+c22L1E4goba+TGsIenMOkljO2d
KePp5DXLu11o45LNLbV3+pAidLguoz1fZ+H/6mbLPgqA8kM+IyIbFx7ckm4RuoDL8QYbPdxInfPB
FQxrZ6ZjeUki8xuvOFgcYBOniz1esnbrNbV7sqk3veMK2KllUGGqWt5NSDNQ/pvikLPJngbqyBAQ
pctedqneac+6cqxW343pXYS56Fs3Nt4hw5S50nPjbhtJTVDpx8EtlrgFk74+tTWr9CA1zYdq+kst
fBROwqgwyeBNBQL8SDe5AHaJkYhu/Go2Thg/t9MSsePaFauVwsy6aEoZnCL+wLzKd2hYF7ty4QPL
Zbl3JKmsI8c2v9M52oOvDb/KwnVRYDVhjcaQB13yNES6XuebRhmQgTOGBhuhdzZ3fFC7H1Jl+2BW
m6kbX4chmK/C6rv7rP03PVdg4k05hVVduUeZOyPy4aA5OC0xM1E7yQuqO/4kSeSL27nOFmo22aeF
aWLoYjFwZ7N7nhRfLFDwH0QILzZj4GpaEsWqocg9AAlzbOIy1Nh3Z5G3zSFNOUqjWW8dJeC9qvJe
19dM5z9jbHjHqZAXR+hNk2b221gMadjqX10MvCyq5orH1b8OUaZwrkXdznloey3cVo+IDAjFoQ57
R8YhSJ61MgVzkh9gmaXOuP/2qwTknZ35ZhvavJFORpOVP34E4MS/Ywy1q0Ya9Yvtd/mBtoyHjqN6
t6GHVwpb280XZuhO7qNbaUESI3p5e0hPqtHPX/ox/9GDIFih11O2+ffL3jeS85Qq6CzmEuQFxbby
+v6YYmS5xI+XztZProvsQztUJsf+cFH+Yl6T2Z4Py/yQK5CCbhbLs8jJlkUQjbvScBDWtP5Ta4Pw
OprOtMnld8pqDs6x6t8CEOrNPGJdyoNzo4AmEvWVmb28ekM785gWwTGq6c+zG/OlbOkI7GQePP17
iQccc+1alqn6dAehtmPpRAdODePJSibaolRm/O4LYsfkzMINGT3W4sA64j+VQWRixHUuspLiyyoH
hwdOO/syiV6HKqnPSRI9E6r1mgvCf4VJ1tZkTBPKHNsNvU73T8OEqtrnnnWj9j7gYY9xIRxw2qDF
QNDzaHlzTL7HsSQ2IsryN3BsK5QuJQBNxI+vXkzn0rNQrvo+uudk4hyAyvQmD9yJFr94m8u2u5lt
6zw5/duUZI/0KyP6JvaZpzhOszcy2XrEQFZJAAV1ZS3ZiGeEiNYmc8VnEej77BjZczG0+XNsFN+U
HTo7ILmbXaowkx9wkh2OGlntfGSsrzyb5oaforVtBJl9gzOIN83huOcgcV8l68jjGN3GdgvH0Ijq
TXVPQ2oyiibRRbkkTkobEHK2zOSTge6AlFi/JEjnt15RdFdbu79aLzIuZTVMNznBFFnBII9V/4DA
PMXJYrbRtxHcMH+8kEK5d03cua7ohuuSNcY7ilIUf2DRwEE1k2RVb9xu4UjmtkgjF8t7sqTvGTtQ
kRhAkUXZHERXl1eiAUOnrInlNe1zHIFtq0qUJ7NT5wXn/J0SXgCf7Nn3tx0mmC+q086Nbf0XLJ5/
5ps4g3oUl9oy4HJ5WdkiMq8mmXlX2bjoQ50GBTpLmCUz9VKD0PTU+O1Fu5Bb6Of1mU4x+4Acot+i
EAju/17MoRSooA9Ylh08iefOBJPQZpLgI0EYN4OyXZCGknyNAoXVtrzWXbAfZru8uPh7t2Oby72Z
zu8z2pxd5xLP1rCVMqhyntepgJxpmjse872uPeeSPADmxYEsSwX7mFU6wc7qwHZy/qbCQT8CUL3l
zOwR7FyexWNhUEvJabjNIutNs1MdjOERRuJ7O68eCDcfIYrrUXnHln7TuLMfwGbVXYOczKRUD7sA
b8CuFbRXNlHnEUXwswyWe7AtFChjbeKqkEJYGy+IfXJ0SGRXNmuj2XjwTkzLuyiu3PXSkFswT3L6
3QTbpIGtsrtFHH3PlvvSGVGvxPKI8qZfW22JAYpgPwqXbnE73kSeUFtRZurZ8fIdZ2iKAteub3NA
8mQF+LKKBPLGOhbJ6xCXJ41ek/ZRkWxx2YuzXTj9WvHeYpPF0Og6/cusXGpUS9oE4Tv9a5tbzbOS
8sWtdEKM0vzeT6a8Vc3Ab/AhUqoHdEkNh1i3riqfu6z8M6ME5g5xsn2rB1BoNCdoRdqr0TSf+N7s
fW3X+RXU4EZk1gJqgdvFlGP/2vdOEiapmWwSYTSn0lXtqc1AACBydkZeGEc/1cZRPl6aoGaSe1jE
kYSfF1lY5whwsk+FPJoROp/Bo3F+zo2r2w/Rlf9WrkyHnPNp2RWRb18XLyebB60pAWf96d+LxV54
WkjVO5o1D3eu0i0+pYILB5lRDTNxmeCMLiPVtzhTQD6JbpeM24vauwoFRlGRRdZnHQbpsVS7bonM
AvKSuBKZL1cXQhKLaf8qupR3vGHXD89U/1qiiUZ/RGZObQVhPDgRJLU7FxuowWarFt8GHHftwyTm
ezEBnEwJN4alvPnUku+0dxvvZVFGcSYo9D2OrHZH6p/eVZb7ZkLLnr20/b8X8fjX1tD7pdHGXpUe
l8c/06ORgC/6VXXrHnUti7kuu9n/Dny9U/WdwlysDHwvK1XXH6Zr7SOabYcW0g/Uh1B3g2Ld2CAV
MIjjv4VLV4yGV/XKgXb4EmwIxAQQOcBr7b1WwO25k/K9zhRzdjMqEotkl7QdXI6IOga8SD96Ifbs
Nespj34WPvO676p8w3Ie/vstoFSIM5vyv/y9WaJPQskaOJxac4E857avL0YDA4jRhpTgxK1X9sPQ
OtWv2Vi+z5CbbFP+GkdEvVIadQZO85VfIZOdhdxHsb9tjOjPQ4/m5Pm5KqMvX8U3+bDpGFMZpg7+
SyWDj9RayMoy8S/N86NVdfnSujnPSMIPKYgRcG0RFgmPG2mN9mrgTXNNgQoqLiu0KeuuTz4xAd5s
0ZDH2DPoxEySTdj37l6k8ntogjfdygvA3rGjjjsDv2UW3M2PBljTs34Sv3/BWPVVwbKAaDziHozX
yKufJ1Pso6E22FgjvSssRNmj5YYDbBJy0jePI4KzFcO8/e5E1iWZx1fwWiBE76/fRNMhdkW9qsuR
Xb8mydJEfhg6leRXQ4VS3/nWw5M3yl/2ABbSNvGwEjD/qNswsaUzxVPO2co1cI77XFrFoc8fxBsI
SDCdjTghJpMnaqlwGBK/uB8BAVZuI1CpfHZt97vIiyEcXezXVnTgCY1XkUz/CCKCnKn+mOtg2rmO
w2CVeG9WwuRFut/Njo3bOFJuKqIaoYP4lXnjVwJ2zUrEKcAtcpx95yMdIN7RYvAHPNC2FsyICu35
TzX59sGDwtlIp8qhnTpm/Wm4j4DUW45uag000vO8No9DPjvECWSffYZL3cxS5sN2VBudQSG5cK64
/aznPK//C2hYzbsquFukw0NoM9XkrCqZmaqXxUwIiAlnPLZPLIwQVPCuXxahBBt70tG6Wsx3ONF4
D4Obh/kSb9JCFw9kjrdUWrJCN64mE8E/FxN29aHtiCEkbCWtrO+6P3oOE3Qck2Y5gX7D+1jA8CT4
u0MCA57qD2JVNya3w6pmHbQWIku059zLKt4GVvEXrAdTsZx/7KT7hWmQ64CPsl9DY1WPtIXhliUM
f48PmI6PtNNBGhXxYBX/1ugBtQt5BP+VafnpkomA6+TEu3CdmwFCWcGo1qKAUvPblBcvM9BAAxmj
G0lU23IXafwhZsChlgjwlb3C1nHIG/VCoMYL4QrrGHHqaCJ4QhX5waUOfwEgMf+Y2j6TH/HmONMB
qRZJg/P/foqkZtdO6aPPkM/P/LMxYGAwXf8kbnuciZ3y7fgVpffrbA8/hfB2sKVs4AqGRmPPLHM6
WGf6FuoEu39n0vuQRux1ylkJl0tw+Rt1zTMcS7F2ZZesqk+rmb/TBeGwsL0vYRmnwjG2STUepib6
qhuCgs2KMISgvAu8xSvSPf4jDOFD9Nmu9C2M+/NvyZzJaCoOzlDucsrH2I8msV56e4MW7ndW0ESs
x7916jwzDbOxNq8+yzxg2sAJapDb7ervwp9OdptfOzfq1oVLW1PnHQI79mnSdfHXxCnlkhlrVk2S
DknLHVnPfD4d/Me+9x/hNs82cDt4fRg0jyOaXvZVnwRvJAPcuZVDfzSvTexxbPrbwudJJY4B4P6F
9CeSP5yNF+WnwnDfpGX8jerqW5MoTGQUsJ9F2lF+pBoSEsT9Xanq1U6+MRScEJC+RbXzN0qGDycx
tkXZ4/nsrjEQOyDogYX10NoFe6wwyQrxpi9Kw38SwgpYeNv9MmZ74G1zkyTE8i1Wf3Kn4N3pHw5n
Fk3VEoZRsNct2q/o7faRMgc3Huu/aQwlO9O7OIz+zb8uNgaHCmffKuEJXvsLmz7w2MqfcmQhPFyO
V9zdqaX+sz77TIyrf582ycTBtBu02rJH8lCpv0v9NJSKJuS8+VHT/Eelh6Cw6OEOMDwTdnzRBLyQ
KUaJe+yxPldHx3/pWyJjzZ4eyGD8wWpMKXv9HGWzgQ7b/OrbTZar7VRWV6KEPkndQJOgw8yfAXwS
eP12py1vO6Ue6yYdZQvzd3XI6p6AZwOvPSXDXXxaXBNliH033CMpuWcWLnI6AMSSz7b9MqJlg5I3
NNnJMilvLea1yC8O5DaenWLYZPCGtYDrn99EzwkS2OqzezdGfZUmPEsm8fJ4xQmCK1n7LaVs3GfE
Oon/oe7Mdhvn0u58L30cftjk5higcyBqlmzLsjzIJ4RHzvO0yavPo+okjQ6QoPvwBxrVVV8Vyi6J
2sN613rWrnTZlUqr7RaWm127IH6cc6YD9fxNog7BwEqiFdSfL3c2nlEpP5syaHx1u1tnHW1xjYdO
0JIGACSCuck7RXjVF2keKfzF0aXQQZpWICQSqsmYzbpTBpsq2NcO7JWKgKbbkpu3KzaEPt/rZv6R
5CzrXbaaDXGxGvMOYaDUg3Dh1SAl8OGfY2xMvEqF0LYAiF7IG9HC7rkf87DVm6TzpQlGtWEoDvty
/khWbF40eo7y6TsV495RYE6S6RoKeQ9rpqPPGQzEyJTQhO5dKBJzFchvTIqVzlL+B+LglxYh+0xs
M6t7l0XzHDfJpz1hWZA4tVojftISHn+v/Q0c70PMOO8bZymy7pm5wcnLq4cmKV+d+B5y2zIpU/4/
e5N4kl8wfj00DvHf0rnvRPdUkRzpmoBlMHmPqgHaA/jlGJSbnp5THpm+5/Zidu2TS2ZmaVXPVjSe
bNycZAovSjpkyYcHwyTYGnbyzLHn0wCuknc1H+zpqUqWjYwwval3ApT0bNabOive5zxv/BgPnu/Q
yJCADKizweUT5j1xZnpGJ2N/AeFZ2ZD73UA8dXQTVbN+aTHaBNr8ZUXpKc3nDWyady/Rnw0dIhgK
kN1ypfJgJS2kGB6nmWuSpa6NYfFsZMHb+AjP+VJ71rfEzLWIB8n6mm5ULb9s60FGyU6GxZcIsWeO
bdNwOZv2mPcJyZRo5FPBOVl4JhSmLvR7lA7NMH5cSwE/Q19beIX6EJFfieGKTIJB0DW/y/plDptH
1qmLlet3ncUH0SkuvXJe5mB4Qap51yexb/VpW6FyL0wbzbLkoNjGv5bMOVRF2ePg5hxYbp+gRl7D
lpJeVEZOJAs5q4/IsLbeAFimNMLHKARtIvgOU+1B77v3SQMfIbT6PdCOg8SNFhjg/Zy4esgZH9id
9kZ+egAawSuWxelidiC9qtuT7BjmQRfZpsrjLwICnAm1L0bhj92GEoh3FXmkk7xzxdOiscHMIiQS
0eA5xp3TO9mrfmNQa+w4loO5NBzCB0+1J7tJbjyWnSPcq5E7aFYeVdXSXhrGdLRhQDG2Ml5am5e+
gS1Q2R7eTQStFn/FCDgHrYePZCjmFfowQwsC/SBGEmIkBsPu9hkB5EOzuo+mJrwvxeeMiWyuq99e
46g9zrjEGX1sMFSyWjUpkIi4WsQqfy088ysprG9ds+8Ei4miwqHhOs1Do53qxPJlDADWS6s7ApB+
M1QHsiF7s6+fx1p9hla97hPyddSEcAAreYM6DvwWs9ncRG3BKXDOiuEOwfgcZ4SX7TCjngWSB9KO
OXdA5E2cpmH+21B3zUUYUyWXi5adPMyLN4G3FHM4mUuR9sdsyDZNp3P0HRVLs0a/60iBOVVEdYHu
nzcuB1JZfVpWsalnIUG3Z7zjabMbPehwNWZsRhmVT9zkK4XZNAJWWkzovmBIuNJ0zvClO5u+lRzS
NO83w16zCEo+GMKBL9T/eFXO5zLRHgDDLqPC5SMMYmEh+u9IYBIZ4vKDaR8kF6/etgS7ip6Ikw4U
dpHbDskvEuqazjtv99/6zYeOjqOBEknPU8E/gyD3RA5eXCZ3+I0M/txAOghChbtRY6cWBejuxfin
sCWzD1H2GdZ4aObbMnH7ysrridVqT2NEXDSYre8u+HUH1qYZgwd5cWJeTW8xAySiGJrjHoPERaWk
LXNF5rrK5bfWZqiQaqXhQ1vIpnzzSvoCyj/GzVksErM1+Yujx6CvzxjqFS84X2rEm4TannZiur3b
n4Gs7ufA/fCcF2YK1670+AzA90ICHxdSyyi9jwVZ9ATOZXxvzTcXunjIyBQtjdBherMVA8Mq08U1
aGk9Oj6/wPkR5JkflYyjXRfDD54h19APcSc+9SI8B1ODY46bQh3lOywECcRiAfN9Ch9LloTIHs9a
1b4YLhukUg6WjlepeZiNVnYSPgW1wjuce0eNnYnkz94opxcQdeuRU32RgHkASGla/XMNl32lT8ML
UGRfWCMxD72zF4nIrwqTejeAeRiKt0orE5+7jKT4qtuS4OaTalQH/BufkUWKM+8DeGicpoYue88i
5852fqpEHcF4/9ZKnomJv/X9cEnT+hTSo4LHcTNr20HDOgTn9gXgzKmhom8a8eIUVMwOExmbyXoB
l20F3UtSRff0qXShvSGUWof2ycZXS8THRDTJzZ9ixsWaDhdsJT/Chhjoxu69C4a/sMgfEmepPAaN
TDZJtGoGLt8CMLGWHJI5fjQcvIHVm4x4NEsLTHvcgUnyooWBcWtBspyKcwzAPgRGbK9cj9r5JQ2y
F/LKU3jR+O47wzuDxUrwrzMdDd1lhVcUX/Wyn1gOJrdjtt4zrPuOgbc4ybAWBh/IfMI6XJYPhRVB
eOj35rSDBYgTHHgeGU3O0M5L67pXZaRPZI5wD1r9zjHsk5sw9MFHBvRp9D5jlp3B6vDcwxMA21d8
OGb3PlBrUkTZsXPU3Tx6970zbXUxAkCTj7yYB6oTQO9O3Vsa1Rc76yjE3bXygtz7wBHhy/BuaPUB
v2YWmMc0+7VnbiNR+07vUrmoeDK8mv4aBrUZxBiwDw9WX36UGcZIbIuLQDYb3eRjYhUJrHSdrHkm
rbvWkixJNhq80e4AGkKl71SAWZAk7iABCoZOvG3KZwInr02ZFLcE08E0eBfaDvZQnmjryQKOY3VN
tRxkvMFQczZot/FuuP6ahvWm9aeUJAwWmV70rxAoXwLdekiacUGC7MCg4qhUTeIuSH+wjopYX3ml
i5Th7GwwpzHeoimqTkRi37EPHi2ijO2QHEUvnmp32pi3OFKyFUoeZ3hpgV5uSAYt0hs3hS8Zu1zq
u/koYCBBgTgZxtpNy2e44UtOKFtHFTtFahyi7RF1/5pSeA3ajLXKPccVPx3yg8tpxpEQy3smRaBF
NJ9hT72QctZgB9Igq2KiQhhuA6L4Y249qUZ9Ym45WAYhhM5KFmCmpoVbxfceK9Rk04EQmxKLSLTM
Uiyo3e0RDjsYdiNZTIHd3Z9vKxXMYFY955I5cedPkrVQ2eW+HN1fgQmLNZutSSS4uCcBM6a1LL/W
mhJQxNqWQJMaidiPmsvQDAh8GF2ZnGv+n/9ajuyydnAIG3I1gBXe5OSRWeuYJlakTrVbtBaTIIlX
O30zRLvz8ORMdvbReGykbZ3/zpP+gjwEBuBzTN37dCz2ltM8wkbYjNklorTPqG+DZKgherCXXfLM
SxjxATMvvcMinkVyF7vafTe9jSJ7lblLmY46mnr4AvZpnYTlfVJ0H3nIYEcb+nc9IH0Y1IHv2qgH
u6iajnoAta+XyU/UaI9mNr7HIliXw20g1sh6GcQ4hAesJjFySCw5EUSx+9WXW5seyiJozzq5Mdtb
36zLs9bjSu9eqZusF6Omv6X9vC2NYNXk8VWU5sXNtU/LMH+SQpzssn7sqhu1ivlpq9P/Mrkr5nRr
zXDWHHE3s0vNTsdNN4r0fOvGLVHzdh//kYYqP0rNL8m76s7jp6m756jQT4Ft3Ss7OjXpd9mGD6Cf
ZnQ8PqKzab5hJRxD7AuYmEaoBuOiHsJwrYC4+VW2mXJviVS1rlzFdlAjhBNPYZjeXDJ6jpn8dhyB
epI/Innox/65IXPExa49FUO/Kji6T93DmBCPVfU+D7MVtLbYnxFdyQkBCqi6VxvnNMlxICkK4xhs
SYkMcdRVCvAu1zZMpyK0EO3UifYbQ4g/cRdoi2zvFe7adsKnxJwuK066l7Qvj3Eo1rkMP+CFLgbX
3QXutenblzRixlmF4As0J3hJ4DRVmfitbhwMmTMZtfr6CdQ/4ZVrYbPf58WnOXtsDtSNjcAnsCjB
f7Zx0oRctNWpPEFfuYtm/RHkyGvTinuvM099eg20/BC23UGVdASlTJtjXT0m7Ei2zZbZMeyeZnzk
3IifPQT8rFBfKWOURcDfiu1Eosbk5zyZCeGK9FeN1dZ26m0acLQVwavXJXdDGxxyxusaDe4zApoh
aR+JtNNEZMnIsjs+uhyj5XNMGiGxtOOcJL/OOKKnfjK0+BEdpN/89nKgYLNEWqdCYwnpUzoMjdWU
saWBziKi3qjfcsu+/gp35pV+l/3U65uhHZCKp9WtjCmxzxhm9pnx00bRzsqbg6cnj5IJq4LqaAbq
VChyYdyaaMJGra8AIZUlS19bqt/bREW6+VcNrwTkFYcqGlfWVtN2oELI58KTPMrkq9coVUrKj96U
d9E43N6Dj5pQaAnsasThoNsaLdegOXGX1WigWXloB3pMEpCAoWh+LUd7nQmvZJVaK7BDgC6eEBrO
YJOvgKpFnR+7VH+NQ1RLTZNvXnQPd/h1bOwHo+ufATWVi8wWcCKDvWP0lAlSS4kRlyffU012KuLv
qr31NrXldKRzLCFPHK2LNAtgZtRk2oX8LayaUNikNl7jNM/Y4X76AO+6RqDrWA3duqzL8j1xZmbs
P+wHTPlqE4M5pZgIyMN40JgOrTmst7AKqhjhME05t1vJZR4IgGcjHDQ9OjM9qNZa/hn1obZNhoGp
tuNwDwIhVKb5RblBvVV0+VYlvkvR6M29jlLuh6AxufYPTdRsmhjMUZb3xiqQ28TksfF0bAE8sPs/
P+R5ZvzjZ3rnZasywDjV6GOzZzeo92PImbPjW/GF18z+mPNp58SoHKJKWMlVvTS1SDsYtx/wNgSH
lr3Ql1Nq+1jS+kOj0uHw52fom2DqDHoslcrYYsrO2ZvvJrCaQ1vdFL7QSKY1wZQP3WAZEp629igC
JnPh1IdwqOpDkGUE6f/56xo60dKNoAO1ujrZk3WKYkDg2XB0+/Rh1INXAWoHO/diYNyG8biF7FzO
zkKmm7Il+zAnI7VMMwuVjS1LJBis9BR/sON8j1p4pKroKs28B/zrpP7UT/i35+7BgmJOTgaXkIdX
C8mqix4CSD+WTNMDAiPhZhvTIn1efpmlwVp49TFV4jUMow+ysiixjXjpDe/F6YBFedYTHqwM6xBR
XUMUrzlIR4bOBCUN7+b1jvS7pP0MAEwsvSZOudfZPxSJ4ZUUW5y4KZIAyFR4Zm5qf1oazaUltsRF
Uv+SpxGrMZePhTs/CSipsQ7nqYeDUui+2Zm7VE/a5ZSYKxDro+9o1nqau5q4Bx9ac9a+sdR98uC0
HF3KNZ6RfttFFfCOQUcyGm7H9gp2m8PssZD2/cxWwsnuEw/8E5T5t1FCXYRu9W7TZZZN/YXcNQbt
UUCdKtgIMw+D1K0ATXFVS3Ts84wekY/iHSPAr7buT27HCEmOqvdXne0eBFaECOwqpJDHmloVpsg3
lobjQza/Vi2f2xu7Jm4B1fEteYWBlFSIM7ZmymWanSHDTwjc2dLWkEBn/D/ky4NDoLylTUh7/ed9
1UVP5tbNjnpVPJXpjKywh5nhQgiBUdJF35EnbmhQbVvj059lsw40bqIwRHG8Gsir7AXmNB0rd9ky
m2lU/YqKfm/Wd1pgOSTk9WPN5kmuiLMNcU/8lbcBoeOurCC8qFYNC90J9sJSL4AX60XSIhLG3kvR
2pdqHK96FjwDbMlWhlZuoo6Xb+45A0oF5Bs1F6GK8XSEIqIF/XsT/rgzVEPdS17rtqA0S2G1HTkZ
LuLehk0F+oiR047cKspcZFwzSb0hqznvROEHsB+WWtO8ZYJ/HJ2Fen/N0gkMaHKIygqtoO1+S21M
lvog1p1Rc4jM54ooXXhXlcRHjIUDz241et7IQVVbom12S6f6SeAActMmcFLlvJao9nGgr0yEcy5r
bIt1HW97pBFfkK4giBgSPuo4RwvtLojmk108JxH4uVnR14nhLM0qguy8Cks2+Hwp4OPg3xvWXUfx
rZvBGKqC5qsK09VYhwdgSPY+rVdcXF+TceD6C9YXE1C6w8Z30TEy0RC2Vgmz1ZTINuyfbZIR9DLJ
eZQ2wxQR5GvTSBJqteS0AJ+NpIoreFdG0dE1kwOp56c2h5EOSQE+tOD+5mRM5mKH4SueIYouF4VX
XrFv3rL7wZID2lfldV9u1SMw1gXEJ3VgJKjBbEL6cR1zmxjlbiSXBaaTOTy6eMdE+zYFYOEmC4OV
gQyV/CJqrxj1Ab2KtBaLi/Lm9dCJNYIJNQ6WRwKjLRq0gDttKmDAYKq8Yr/wbanHz7K/Eulut/Pt
BI8NapMoOI9RBm0LDWgFXDjdG9785ZSJWCeqmH0z56pk4soYFu0kw7XbngDnMJ1OMtMvOWosNdwy
HJpzUDDYJjyqU3yMTu1aYeRdpEVtrHEnhPdoe1iynJDaBK/E3B1CNpT9vDHiOdk5WvTczqV5lyWC
7KeQBwxqrJ+5vcnJmaxUTfGDeWOAKES21dT/ES9coIy09Orh9KlF6XCdym3TFpDZGMvK8tbhS//C
VksndcutvNBNnPsJNZUH6Pf6oSyK94kR78G+VSAmNY5YjTvd4OC6DrezQ/9ubxgkSd0g3Hiyr+Ef
sKmy68llJajrEnGfcerWi1s/TnFXJUaOIppjBL390h4TfWl39uPfbv1C/1F/0r9XOn4pc/73f7eN
f6n//lXig4zDqPsf/5WKmATtSP/vIqbz+FF80xP3gzmlm3bff/8bBXD/u49cir9cCuo8T3jCcmzd
oUVm/Gk7/pD7l2vZjkvZuGVYt4L5/1PBpOl/CSJvlNq5kt925e33IGV30d//phl/UemkAxVzbdOz
POrM/6MSJmFb9NT8s8fG1W/fnARz63iO7d6+FX7/6+McF2H797/p/83i4O7ppvMUpPQq1DdbNCUt
9473ySiScEU8k78Cv0cqmS4vaxypQiE84QVPLlP3xOoIvDdc/OvyNfCqxm8ECKgGEI0aGA54kUlZ
h9ucol42fhjmzfYfek9vHF0P/9kYJ9dW427QcClVjNtTr7N8YEawZoOuxY85rrwoBac2fFmIkOsA
CTm1i3pTuGHL5cczjrjQ1iA7DmaFNknzq4BDMWZXE7nACPYMZnAhUAQREaT3OwZsIU17hDDppzE0
ZxkpZ2kJQHImKKaxjS7KQdNTQ2as07Z8hnv91FXdk95IVs3xUvY2rBW3/RHGs6YxT+wlMXe9/Rp1
bimeQvLuoH4kXYjE5DA8Fk1t+04YHErwpLrZnKMITKeETU9byWfrYDUKaFtp6bbwEdp2dW09umxI
tAbTaTrRISRjNjaFS3OZhIjtUxtnj5WCfhCNJdIMk4cw7x5TGAXVJH/cAbHcNoFhNsDds1mLyMFg
Q8yB49CSEoMdVPWhwJ4V2MSEQGlsGqxMyKt4y8sE+7ZWkr9EfgOey95OOirGpEoeG4EEDnTkXask
4MJPVxixiZbNOn03TRM8IqPSlUd8Hndo4RuzymHicIkj2QeeU0c99ab+ZKX5x9hYxOsk+O1yOjg5
SlOPWOnbFlwEIAduVdtonMmuuJ3QuKdO/tjkyy68Ce5W0+w0bF+r8HNsMnHgXB/7Oo/hNNPTTuvE
Osjt6S67waw1xhfKdselMJvN2GAK73s9Wk5bk3D/KbtFb6KgOcpxM+nJEz6GtcXUpQIQYjU4tZK+
qk4BEz/Q6cTC8VSv7Rtpn9vS0gOWvLFoSNE0a1xO3HeXPQ6xxrk9ItHG1hM8gGXGkAm3J4+XK4w7
8gePYEWR3QqZHYu5B+dIMHPlUh3r61Z6sFwTKkZBxDGW4z725DYewnaju84b7vr5Tm+ZE6NIEr7y
s/4NEoGxEZU+bHDQ9JDDwEJilP918HlsEzoc8AIOPh6rqECRn017YVr6L2gz3DYDrp46fovc+c0s
smVoG/NqaLUX02HmVUyD7wj3gSFA68gMDTV7aBWJ3EA8u3POSSMNL8YE3n3mbCbGYIu2Ei2ExywK
O/CGXoQVas9E3dD4mCYM3rijbvQeXLxuTvd17QDpcVp7RzHRyso+KGHoouG+x2RGCMivUjPFHQKI
ZfaKYt82iDthQ+OBRikkWO2VXU2FX3PiXoqIY52p5j19kO9A4ECngX9fth73xVzbzRlGbADrMfYk
96c22j2dK8bBmcuL4XTt0h6oDVB1/lQPP2Uifwkbw9blSyBAmm8qal+GATshyafPvCmedCcCSdt0
v3ImggpP8miwdiVW+mbh/8CBQ9Kuaa1dn4X1kz5QsDAj62rJexFW2y681RFgr9OhumDkewq6ayUT
2KhEZnKj1zhmEzUzIvuOo31nZS/w/24mJ9Y5s6VwHJRrSPtOuRHhCMG+TJJVR36S4RRtFOVbQmEQ
b3L+7AzWBvvfxpVT7zemwj3pfNflqB1LZiO3PMcqBnDHVZfjXArFrGicQxd0Bc559zU2XQg2tEPt
DJLweIdPozceC6E4wQTDa5wKMFKpXW49OhroDXCPIsMWpSvwqq9jxA22Mj9GhoZHYTCzogukXidN
qnB9c8MFw5Xv89QxXqKEJybMXjgKv2uhiyCYUmTE4kgK1wiZANd3bmrsmqZc5kV/lrb+GgXcOy2c
YRpW9DbEP2HpWEdMOR69rwzJAu8P4Qnliuciop0g5PFFjN696woLSTox/iPrHdTaZnDBrnE2XREZ
+kykxX2w3U+Y+TaI75tWIxiszcT+09j1Feb1FQlrYJD17Fs4i1Z1hTEICRrh4wZZ0FI/FvQXl4RO
tExfB+H42CWVdWdH0xeNBESFVEXUeH6agFP4uZWCb3N6MGbFxnDESUT1ue3tYI1HtbYRLIWj4NLI
+q4JQNJG7Yj1XSI2W6azTWLPeJ1AoKy1kYc3a7t5a0LB9juSc0cco0ysPCDGHFRXZsVyWEn62NQc
0qNXtA9jYO0IgDBbxv58yFLrNRhBv0c9vO7G7gR+nXsnAGcrrRzzM0I0dVJd6tuUDm0T2bS7JIG6
kLjjvqSmgXiIcQ8f5No3jr7prNFe9rl1Jud5hW9BpNMaNppEoq3on5rMueSD3hxIOWKbCtVrbiDA
FVh615lOc4HtACL0DoXZpsgEzWsPjA+PLmnL2UqVrzt7Ky80Mru532rFTx+pFlRjcAPoO49jGgPi
sZy1qR6rnpHrDb27qaKHTEtAcnjFG3xjjXWzK5Yz+VpkAgxSTt9AAYQX7dKrbdjlhSTReR7u9Yos
b8LwmJCQhZzG71rrzCHK4kyUVJZFQqOF3qvFGAES0Jl05cVxjh/CUj4lrceFqbqP8VmSI1nkQfYU
co6K2OTYZ8XbFE8/xDw2rpk9xG5xCga8Nykok0iEABsJNS7C9NNhUEkGBDxJ7S4NgTGTtNY3p7UI
y3RjY3gtKOEem8cgBOAHffo17CkTZ9Jzyq3xK860awDLiVmyh+WTCCsQVcYOKbsRfQqQ2+gps9Qs
MPWwrtIds7cYSvOVcBD1HKEoWZqPNaCxhWjdn5hTVhmUb6n1PCptndfexAXFoERNWQR4CYPOcOzw
zPewE/mg0jinta58I4V0Clp4wVRz3ZVtkCxDp/6k+qFUpoPDfTjXRdeTmnf9IcrPVJl1CyBYEDoi
BpeNRq3JdK6o80D/dmK/yPuv2p5sBptM+FqqAUh2J59I55/jsHNk9T1yqlt4Yr7zXE5eWTZzP3S1
Z1mXX5xwg6Y/ZLNBDYgwfhvkTw80/kp2H+OA57Q0SpMNCYCQkSYXK0jBJJJQj+Q2nfIPvgvdjxsE
goKZnnXJapbKhFsZZAF3N/XQQIWQW071n95k05MsD15aXh0TFBZ6T6zZKJSx9VI3xesA5ZqQvP3F
/CtGu3DLtTP10WoYkx/NnY8coZqdHSNA9A5kqTTukbKYzrHkWEuswatO1+JThsNZL+LubM4XRZ38
SlC1Non4Sv+Guy80sRdpAuOpBrmU9PF5dOnpTgtxxb69HyIjf9anCCBdXxoHJeH3Flzp5fwzSnU3
Tk8alHanze7xGESLiOT7SoWN7Rf1+Db0ULU4zQKMPxsQIeFUscvn6Bo6jXSbOu+8VQPe0PbSvVfe
mOWA7BaDNEhmDulH1Dg3iBaSJiTjeT06akkmylt2Y7XvYjJYg5P9apGHxa1E0aD1xfRpRfbzoV7H
E1ZmBMrbHrCcgRv4hkmZ122pX7sUsmy8qudcRIh54WoPVsNrFBl8XYzSDo1pG89MOFPY0XauYuWb
jNF9WPnxgx1z4SlKvHM9w2Ta2rJhL6eazKKZ3ijUHh+AOu1ZSy2ciWNHbhcKVNgGv0lbQduwtV3g
iJcYFNAj0a0dq05gRt1rUccsnUECwSupEXdGY6lXo+PnooOuoVcVxAej2lUBnLgx75gB87DXGsnM
QZXXZrT2ZTNbtKj238l8xftTTNl7k+tnsmoHN6po5Jh7D54PpguokoWLfTmkgm4tevNGqFGocAN9
DV50p6NrLIiqxUQJGDOSbbPJqNDtrdJohFgLl96MZ04/FMPc5faAA7JvaMqUxcGQerptZYMkOEid
Ke1NDDcQ/LwBP2ikwZCKRblq6vFuYoChC5e4WaHRAThl3qIJzJ8WzXQX8CTTqFB/zaUKd5XJEx2l
kY6uRtqa76wjxEjeBxbrjhgXM66gHfZdFlNY1Vr5K7XlckVOuNsMtoAr2nuvcEy40dR+67UF2ETJ
9EGSRtD0Fk9UDnNDiuAsNXUFkaWWrK3ZMpuL6sjM2ABeSB0GK13H3DSvyqOnV/kmPw3ExFat6XwN
GcdhuFucS3varUXKzzxojmReiMyHlrJ3FGoBnV7GpfFkN/qnkWGpxh4SbcNJvdKMbjni0Qk7dtze
TZlfkeYHNNUHns2UZYPTVF0cfteTycYZeD8Cd6abLAdZOrL7ddiVV3bOjHOYj9xa0X6DmDVXfEHo
NgiULdrkNk2dSnqM0NISHW86B69VNdI+JSlwW2jesIjYuAO7eMhJrW40J8I6m8KOHFVzHnpKEizA
JbJ7Z6eB0nA7SAShVETEDhJs5bIqipFiGyzl/FWADU+Di+siicpxa4f5o6QMkNNkbK94YF/5Zg2s
/hpW23S0KB3hDcseg0neYbAGaBocUbNvSXkcTkYCXA/cp2er6Sxq7jGFt4K15D08mbT1+JFKXqJu
dGByMOk1OlLdA8pgl903gYgXFgjPxdxxgypQ2nh4KI4x2c6QGMuuuifTiIKvkKjH8qxXXEOaoNu3
ZD/XXs+Zx6MrM+chWAUpd114nYNj4oYP7mhEwkpbbwKPO+40p8/jUEUMPhrCQvlvkI6GH9lnBvqL
NuuNtUSuTQfH5dHNR9BU2hapM1+YEKiVgDbHv1bUGJUTetrQGN3LzI4HT8lwSO3CFCZlfrBaWF5Z
7qy4ynKt0blqS+x5xWAYp0E4h1lZ8hDo88doDD+M5W2WOnwSqm/xT7fOxmhwPsx2cZo5nWg29z0a
lC+Wce+wwpCPrz/aWD2BscBKEE2bsWBTQVR/aG91aKwhyu/SA5QZjt8BzBXdzU38jx3R2lStwES/
M+xlDuc8jIOP0UxS7JYDjPVnFa5L+WHH4YOrB2y8usSBraf3Q5m9pxzLnJa5SsfyoFts1c5U+RkB
xg00qbcmhcKDCfM/1yn/DQXy35My/yvplP/fvvgFXfH/WhTPH/9HT7xEieQj5blojkK3bAOJ8B8i
pfjLcUzanDzXNSzhSMNEv/xfRfE6HfJ0x5uewVDZYkn5p0hp/2VIqXtCWJ5tU/JuGf+JRmkQNf0X
jdJBnTQtyV8pECkth+/zXzXKJA+iBtoNIdVwOtBrAs+BKJ5Pc958bwbtNWHv3bYilfecMox7rt+L
JHe3g5l4O9MxLuza864gNUmPcJPVnN49tbCU+WwD+b+zipBJco1fFtPlnRKteQwg8c6hd/fnh5Yx
rrRtFJtAeHA6543GT/aTGMP7PJh/0tQr4VIzcLYcKt1acJmhUVlHdxzeQhVhxrn96s9/h+uBO9E1
oRbQHXFocuvqGbqOd0W3DyagqiWvwdvojvfjDB2wJWbpFXpQLwaOOyuUl3Z1i8lEcwrYEVsqZWs6
Z1qPgbmVNgB7oJK6pDOXQ9Y5hySIewBxpLQaAFQHwSjr0HferqW1bcvSGh+cIbxSTN5ugtxI7iJR
lftITzcQRJK7MQBxTd6Xpoh25lRc0ophgfbjhAB3OdfZkhs1P84Op32XPu8Vo41s2aUfU2XFe5k7
++rPKXNXdus49yJMT6M6JobYa5N57hBfF13ecyuyjo2k6soc0hMd4bkPJ8vbEz5/LekQhs2qct6Z
ILjUbbi+jXSXaIAUK7pJtAw4KbmU7mZ58FRmyQ8e0HoP+CLOEod7J5pxQarEDeAU8g6CdrtVmFdo
254hfUcLsS6jf6KM/gLo2JYM2NZwsmi2AWoQ825oikB0NbQPg6WP13kC06mH32lt/5bl+DgVFij1
4ismxr9Kas6MWYG5GSImPFQXkjaKdu2zeBLahPzvKtMDcImFcKaOjSo4wK/0ZuiGzA91X477wf6f
7J3HcuNa2mVfpaPnqDgHHoOekCAJOlnKThApKRPeezx9L2RVROvq5n8V3f+0J4qoyipBBGE+s/fa
4IogK61Cv+LdN5XdgSXpi1CnS43bcw1LPN1HVbbXKx9XVXqTIGR0nRLiZGrUXjEm57AMo51h30Ya
uKVIgZcXyHtrIvqIcLoDmkVtN6XhuTGbswGAOFNbfBBMc9PQBhOTWEDvSFEB4mAMLSoTq1XRxqTH
yhgVT+3B82BlPf/+oTjOi4pxfY3rX7DDE/hgjhjR/UXTfg0uBvucijHJcd5p5+UW+eyzGrLcFcuP
Yh7vGgCUqHfa4lD6DTl0oEywKS4G0Sp/NHWwomkZfBhI8rlQsjdG1rLBmEpVwe62msyDFYBzDjp8
42VRbsCKYtHUCF5O7UPEDHQ9a55GCsG6APa4Il4DEUIeTGyep7UYmF0G3UarjIc8xsaRl/pWEr4R
EULn0i9VaN+ppshvMgTgidgYhItMjbrPCM9jbqC5FuKQB0F8UgUU/kQr0UnkpKfC2qkI+84bNzTr
Aay6+QFZxtoIAyVZxOhule3COedmUkPmcyWo3DFF0Ij8B7o3/82oX1ijMYNPkLhFFmsXCaxStKp/
QrcI+qABZdM7mUvCKSopiqt5zM1N4yyYQfqTVoIhqSs6bWDZ4LFAXWfIcPA8YFmMpzw8zZeuZFOP
fQXedNdd6xT5LiuUhDVuszEWvr2RX1A4HLBmqdtK+NgGX0SUH4gQYI4ryp3pTB4uEgzeVgBEh6gp
IAjlureUwp2hXzFw4ZsUJT4sNKs3OFL8FXrJFMRz/jLo8g7wGKYTq3htmScRWqniqPWxJ2Yw52pl
GRrGWbmeQaOIMuyxTBNWbS+q/Dh2tvYCT22kxSw0XBDIVK8VCCdvbqJ90ZQMUnIGiWnLNsaiq1lX
UwAaT003grSUJebj16jXCDN0jtgX1nMFaAduLgLwTO1XacCH0BY6Aj4oiimUKwWMj9xICGFquD+B
kolNNKkgqCsdvax64itKvFFWe0v3b8MhP8uI6b5ql88Z8UW05UyBBnnTF2R55f7OT8Jxh8hdW6OI
T1y0lW+miZSAxtM8gHMDATJW87BJtOy+L6CidARQlYuBl6QU6fDniKuUzhMlhelsHIxJImINAoiI
9r6H1AZHcNWjzl4niG67TJaoFZPnREMClxYBKbMGZPpsvMYPo5OIOIYurGrKSUmjX8FC3Fq9tiZp
4DWoNbLKSMHqoY+vkWgzN2uzN3Q0axBXIAVzu1wDKwP9gzDd5KlI0k3U/+rS+UgGBzJQ+IdRMmI5
EQgHEmOmU9bu7YkRZIi4ZjSQeqRtezD88RTm/qMOnwRL33xfrGJeR36Wb+MilPeNNHcwYHCGjVhC
6MHzFecaNkn3ZtMprSAE3xU6tiPTDO7Atecr00H3WVF7i5IISxWln4ygvfGSStCKJWz+GUdjCgzn
NfFk4C3T4ApKsYdnAwfnVMBEGmBsM5Thgmd+JPM1L1OWPSYNIxyOOiZNgjGludI6tBJRZvIIV+Lt
oCfa1mx619RGEsumqOLk3pSAs0gEqNCLynwf6v2dxgQUpqaWrDu9Eyd9AQ2XerMbhoUJQeTaNJBD
ScIA3UxSXcdW9VFYbPK0YQEqvfst7UhpNT2TdeNkdYJrZjb41qbxbIzqblCBNsVacqrG8i4JWQPF
6Zh7eV/Fbk8QGKKn4aLbsmfIb7XYQZL0yQhQpDfEY4fZh2hJTJ4gQblOjIHS0HtclGqlbUwDUmq1
ANWBv+5i1UR2g2ULs8d2CmYfLZO2bwV+ItkitYBT/9hbkbqNs+tSHZHIdOIqULjqZwf5KpmVyTWK
DhJ6Zvs2fM+KNt9mojNX2H/y3Tyw6mqa+BTINgFdsaBGrHcAJPQ0w7zCCzaR2o3fGoq479h4VFLE
EwSg3WXDUoy9Z9Bot0zn36OgNPeRD4iwgIihWD8sNe3cPjfzo1leEaP1wyiDc4zxb+Nb88QmsGdY
i4eU8U+YAjJEXdFSvVkNhP1RjW9BE04LC/OhS9qbsIWHqMa2tWU/8lBafLM0Tk+i4dWgzprOxUjn
g26j2iTxT03FRY1LjKXfADaSd51bJzUuqyDaSuTFwoG+UjTgbaM59XR/jjc865jNS0Y7DnqhcurM
9ayn6Q4WF97SUKT7Zrqm+jGw6wjQo058OxMeiq3e7LeTTfxSicssxJG80TU/wlEa0pvj0rfY7Q9d
k25iGKK8k/JLm3TcrfGws0m1SsR01KVgAcAcZzXV85sz1w/kbrPWTIwXkFnJVh8qgqaU4lb3NfuM
Qddah4Z4LLLhPvNFsMt8/a3IZAB3Z8RVGg6s2DD09BMCKBVrMDSWQw3LYQc7i466BDNM57GJYNZw
RXsM3+E329VtFcrbuoqe9ITVOJiosuH9XwCuX1nGxqx06Y1J+YorGpnvwOgSzzIbSPaGhXZVq9Qz
4F0Oehvdj51RrU3SKH2/c9y+GhSECMyWwRrQG/ThJWztq8pG4qyj8VzPZTzvnSJHIFTPJ1XNR+pQ
phNKNas7rcpRQHRvcq6pjVkOkVjAlDkObmUc8f8YmKQB81nLgcqDiZY7lAF5RzNuYBqFYu4iL2HM
0jbbAL3oZokq2ViCd4/Wn9EmzqTXTg8RD99bvKc3xGfd8OxRr/2uvSoCMCOl37IRq/SfkMEdGvME
q12s3/o1kqWBMQDpmjqaqRYDLPdmxwXgUkWZt1qFvFGxeYe0XXAOrQRbCowiqgvXSGz2UeE5w9c/
F/CsjS28MfUWxf+BgcO0Be3Ps6B+ZI0tbwk0gdfR3mKj+ohVC7DiYkufurdwGRaq4b6JC+0AaaA4
ZkHI9LKqHtKIgWKSnRTapo1WWxjV7OgO5goJ8z2BC4kVQSRVB/xrmu/hHwxWds8/hrbC62CM7E09
Ev8+zTtcL9QUef4+d4O913yjXQO/rWbSMHVMBTlVpcuN/rMZ9JuhrGuaEm3tMMNamfwxu1Sv34i4
TA8KA+SkI7+PKRHSA3ZBnTO5OgOxlYjm2TVxF41hBqbPH+ONNVv7yCQYFZjRvoONehzHd7vDTEJW
Hk1cBnslUZ8iez4rKq5QpaY5AGfx3FhobENY9JRGIPrQMScWDkmYrwST+Ea5ycJ9j4tiNTYZGYlk
fKHgvMGkWWx9LOmNgNnSDHiceBp2fVnfO/n80BrK9IHXjXijdYLG/z12fFALS7HQwHN3YEAi6ATb
iMaY5LN4STK1U5zXtklmi1qe46CrH/ywzFaTmjevVZATwJTLM5ZZMONCmXc1TevVRHt1WsJKgzH9
VTZZ71ECmFdhb5lX8e8f7YxYFdA38cTTS2dr6dXvH1MosQUparGh2Z2uwnxWt3oWsLpdz/jsvBpz
D9m0ZXxLvqcHVOGOLzrCHmdJGhhsnl2GpHeKq1NuDk8kde/Kst0UDT6lvsX2PhqvmCNQ/ybp7GUK
Qnsr8m8QwtIbxzgiFIOuzBzeADsG0N12fS0vcYTtnpmWDnOlKJD+y9Bgx1S1ACfIswtRaK2tuEBe
WVrPphhL9qcBmwb9iCDUPNp+w/3ckXRIjVCxZdo1PQRfLoO4j5DRd+AdwmxrDv4lSnp04ANkDNjl
O5Aasi2NWwBmI081xskGa24+f+I7uJwlcttyyPM14IXJHYqRknjcmmipXfZfe4kKh8jFA7mE53FC
rGKqyt6se33dGPAX8XKg3sj8Zp+qa2GXzOoCCtokMxGPTuxYZjKB6iUzWupulTmeWkhj7WRV4TUI
HsDtX1tLSK2OBdBQ64ehpWwaCTXVQv2RiY96BxIGlWnaHGygxupiOmAuTtgiUBX2lO1G4Vmd8/x6
UgRv9+00VR24rKmk8YX72DbvOIkDqGY+yaaatTKCFzvn9mE3jVfRaJ41/9aMzmZTHqu822b49dvR
ZkHWk/II6XZbhoRLQTXRNi0us3ZouMRRbo5tgAXdwEqIGuyVWM4EX1LXZdUuCig1GgUdmq3Fbjg5
41Em8YKgTLbQmX16A1LfHDLIZUc6rrQAHoy5cgLfzOgcW5A7OpgSSvzea/bfyg6TRbPupXjLjQK5
tQ9En+wnFdHaUJMP7tQbsxvAg5viAxlsBji8Do6TST+C/y5ZpcNHI5mLOj7hr1BHdDQonlXpQAjG
q16QJGISp7OeGnFMmEA4VfKwuCy5c9jtNMBj921vXXWIWvZ+PaebJpXDhs3glZ3kziqFjsvCi6DF
/q5Ph+F2tBjdi4Fey68WPd/UEOyp88uvEAgcbMrQrGAqgbo4s+MHeCAChcjijQbRb9SckK5NrqdC
vKRl0e4dCo+NaGhtwrzZ8hc5iA0QdrGoa9lCWUersV5LNrbekhkFT/TewWU2EI0Q8T+tSh64dpm6
U4/pX41RnaUqaEcUj1tF8v2SJwDHbN4mBamtIemXWq3+imX4Otu8s4u3JlpKC1kPbvxWEm+80lRy
/wZE6/juTklMDJWcXgzpYyiu79RsPOA8R/YNDH4V27o3T+/kM6F66PdBwq9Hi4hJsUMtvIQ3EVcb
K+t84Xc1wIwHvzqiqa08pCjrOAjlCUzr6CYdWaaWkZyntDP3ioP1wxaKs1M4s6dMxws2svfURUDT
OM9I4Y3euk3m6MbMzhgDZwCMFHYzezDiXykVTAdd/dxgjkCohsiseiw1Nt9KRfUdA3cpFsjWpHWH
oWabR6h5fDewWKYwhUfmjweN6gTUwrCHbfnAFaKoP4pJF66ltQ85+nBEDfKqTzw80GgM5vg2n7Ci
Sph4cEzz+8n3Ga9AXsj0e6IeGQSuUdIs5m9WxjCnUJNotrEaGKvN+qmr49uxgHTGBeQXENWc8acx
RmzuJ54DXLoG2HixwEO0uD8uf0Lft+8kEtUlCh9fl+NOVYbW9W1syvOMh6Qkrsy+gddyNxFolvbB
U2Uwjqk6g0CJ9BwkxS+UbMsZqN+wO9ynSbHpxunGwakWalp5JOUWWQ8ZXcoA6WAYx2NEH1fZ8ory
Awcvcz4VmH9Y/dRKTcOvU6MRa8VPf9DQgqAhIOwZO2qFcyhvck+bYm1L00BgumjA+zUHM7R2yOy9
OH+fauORV8JOBzjiDVp9N4zmfTbivikH9jsQY68DvamvfaWqt4WemFdFfctQccDZQm0tg1sxWTcM
Kc6Q5QnZ0xWwRqPVuHUkb4KClAGyr0guy0Ea03g/+6HeXlkT4WFTKbUH0+ibtQJir8+cAt+G8qQL
rCim6MTWxIC5LQayGQpWdFmcPs38UvbAvYZkDg6Fn3Qs4NQHVJ/s8n0SmDVzKr2UWTNGgMlDPHhw
ghf8OIwjqvI4Ob+SkLdiXOinKXpPRaVdG0T5MY/9MecCum/t3wE2l50aHeowvSJ0jC685Z6UgBsp
apwaUaLQ+jun8t0Kl8AOnMndyDgXwjkVzjIbcgYyf5Yw1HT4lfgQEBAZjqV8VUseq4ETXRRymey8
eQLasvfl0sLYDCP8QB4Nylm/lXeyVV8j9qUrdUrOlmPQQkLXEVeQIlllImvUcgcLsWbfdzOl8pLC
ZhTMY8bQPw2WbXpO3b5k9r7SDcBPc3uXxfiJkdOukwGXZ+IQuJVJjxUDy/4gP0/APRzwCg6BResm
xUhR1+U5VWdCqlPGAmHnyZ7Be5O2d1bhM8xQRjZnERLpfNkm0mvHtnHfTSTRDgRnzmi9hs7mYcSb
pz9mY8zQ7meQ9IfGz66kDlowyVxggrgcC/WuAA8D56hDkxwwr5JdTkhLLXGyZOnWaCosL2MEBSSy
PoRxV1YkRHGnXSvAPJncAEfWJz6nJVHDTU6+jsr4geCSd9OGLj9GYL/lL7QDB5a49wxkNwFfSKxK
okTt6RVLxUMmRgxZpGGB2To4jW642qT2ALbPNO2kV47Dti0wtKlD9WHLB/piSl3zR1zjCGFlGxnm
PTEDPApRBltdYawSeDr0AFvVoa0qWWgbRFxZVfAEov45x/yLu3UXW7DFMCfbSGbt9C3SSdEyM3E0
jfFMbLf9rCWPOkRONGzh3ew7LFjS4jypPFsTnpCLO4Ig1Gh6EyTrliabZuMjYAMjA5qVWIdQw9dx
amp105TMkETaX1loCoIWB1ytIs8T/s2Ma2Z51rsA/9kIYzKvH9CZDUdfZepdxMVm0EmB9pU1SpYP
yBLPkx17UTw8+KSvoFSFcxiDoedN1/r9sYvrY9DiE6S3447UlPvan16VrIYPmWqbsBsPydzdxZOl
0kXl4RozLwGWqK5Sm6ocE2A+4MoNEmeHaQySC/m3K6s9zc1waMrF5QnTcjeL7Ai090nOIcVE7V8D
bfQaxhV4l3g0TBGbWtwjydx81MIhnCvby1F7UgjBiRXnFh756FoG+p1WVy9p7AU9Y5FIQa7kjOPN
nOkuS97cQwEA9RpInK0X5ByHGIk09bXrpnsSC1A12QXPSoWLKAFbCxE4Z7EEOSB/s21o6ew1UF0H
v/McoWgE7e1gKOu+c+6lz5YoNo+zzrR1puvKIjPaKsb4ELX6Bisugqw2jlZq0spDNQx7NMwHrQ/2
uHFzhCJDss06blgdWD5yhV3G8CjREQQkPPQJI78Dp+fqVQ2woLXuCagkoMk07msSnX6DjTqNJXuH
qbEehRcrmpsZBhpd6De4FknrQoJ+z0Drbib8tSPCDg0vb/8+ilA5LSyI4KOKbQy0zeQWSfec63Dz
OWHqOhgxr/s14sMula7BMnU/ZvXGIoXLlWEHb9VsdkgtX02AL3TQysokJDFLuCHKIHyVmI+B5mPl
9p30UDijJ9UfrYSnUeB52lSm/a7OXFaRQm8Bj2/WR2clpqRH5P00dMugPTRPmSRMrhno7mMwayPp
d4QFpi1a47lkYYA48ANJAUpftysVhJ2KayWpvO579YE5ZDsgIo6F2d7MDruLZkLJ0DIdcIYo4B2S
KuvIlAz2xk5ZOXF2HCISopVAoj4U7S1chFDX3ts8a/ekQhGj1XJrBi1zGQhbfc5U2vKPascdn6jR
L3Ugd122IGHqUZJZlP+YoZ5vehrNDYTOvT7xJlRDFGmhBAsLlgEx8oaCm4FLzB9QB3KgKM5ea1yI
WOjzHCYEAU9okmbu0fQldQZCjMqEaE7WD8fF7d/X46G5IT9EJ3YKaoROjLYLwo9GhsUA6hs0N23T
YjQQzJE74pZwMKN0hJ8ar3rlduhMJPdV/hCWdnzqgqTbRZ1Brao3JzLXTppFoVXOiHt8hR2ciHya
2gm6dkxfya9DKE053lROfIWXcSYOYOoYuC/4MlYMd3FAw64JuvygzX7FXXBH/IVXwnK4aRdgjoUf
h4RMtjlWXjQ0qigz4E9tuwZAhhGRC9IlNStzQ+EmxmhJL23v1CVAgC/wmt05fwhpNdssQ6gSO/m5
CslYL5g+Gz1TsQZGO695kjlm9D4FQl5pS67Ovq09yHf6NowtiGZ29zTYE4H1IysvTP8P9QJQyMrU
P1MbBBtc0paHXTR+npvkLOyUSnDuylup8EBsdH3Ntrg6SviANDcsxbU0tl19+JBooK9UoASrauA3
d2o1HpvWBzcO9LzNmQSDsj0WtsJfKdPnRs0IcnQsgseC4SNUnXPfQtsTcxPvyG25QQZpsB/lR0G6
cJfHiPcDUgq6kFywwGH2r6a2cbCg3e50xzqjaC0PoV30LvZW4LMIyc+NZVDWRr3YzHZBe4t+0FZZ
w0XUBgiWYdhbIQ2ghnS4YGPcl73CV1bm28ppOzdUSNLNE+2+LHHmdgTl4WR5yBWGSjNqZoNBf2gn
0wZb5LEadJ1nKMsY3vivdokm1JIF2SQ+20lfIUPWgGQLM2scaF9InQhgSKl6xAQAK7te12tW80jG
g/QyorLcJCMJoQ7ysDKdrrQ8qF06CoOrAvZLMwE8mIVNYu/M/ZL52zk35k1JrvxKLxaEmEDvvCi/
urJ6m1IuT7xfPmKNlpDQgg64NmqdbWbCq2vQcE8FNoNzKp5yHptTWZN876gTM2Hk5ENdlWA/NPqs
cviRYeisU+KNlyevVaLtLk3jHJnXbLe7y5CO91OvsKg1buVI3x35zEOBvzbrWLJrSlVlW7XmW1Ux
mB0GDQB7BCt9nrhkIhw59CDsrJgs1gm76tpqNhnSAp7PNeltpUT9kFsWJXbLMLCY2h2+rpMGy+vg
1Ghdwd4YG1UkR2Ksc9olBGIRUguCV/VrQvXiY2Vat5Uphi2R5eXWVNN7Az3GoUwAPaswZVYkyjRe
VQo28qxPQ2A5rnyYFLDm6N6dfYorp/VZKSXQItnQPvmkEDAant7qualPRXpZjEjsNsZNp9j+ihXr
UXbaS5+mlE7IGI25UrZ4KRI3T+EP4IQNh8BYzYoabCwaO6WI2L84GutJ61fUqEtrHYV8Vn1bO+Z0
iHMTIQvKxDYfSf4I483ACAigWkkDRxjwgeEqajy/gKPvp/EM1wf1c89z3yTSwh3kLNnWVtwEjBZc
pYHpFxZwd2kJhw2d0xuxu8Xh9486SlVPSvwhNvndmsWOLlJleMwGhbnQjEcmLv1VY2bhmunEVRs2
Nglc/FDbnsUZIvdJNs9lzrSzNdi2BHm2JeQmPupkSB8hHzIr+P2fs86r1C4mCHZk2zlKfddSjyB+
14kYGhBpxCX758GCrpCIHIGMxmsDTSu/knhhpC9I8UcVGJ8/Gp7WwbWzWWlB38E6CeegI+NPoPvl
7rtp5/EhxaCyLdPiJfLPqnJOEtSp1aSmpB8kDeroQtjcPiNx331lHCoxYo8P9J1sQqTHyw8i5rt/
/0DuSgWwb0Q/eUQQzwdfnIh2yA9CZvkB8jrTQzERJMj4fcf0lPbWZBhANjPTd50rZpNKu6NP9Ekl
I+49N5gu6ZH5qNTyPp3M0zwsx0PKiA0EkQ/oZCQFSFk1ZqPl2MW3VSlPZodXy5Fwahb975iJm7Im
KsGgCUHQkp1CtlGinm5qPdrONs+oFs0BGHed/WB9C+MetEPaXAYdzcpsm4+WCVqCmC5OfrWomSyW
+VNxUDWs6YALiBgic4Jsj5piXJT424qR97xT4XCo34AojivcK3dsYzypTPdS4y2k+NNx1ph6xSPM
cn2K7sra3kG9IV9tMn8IAgqBqpW2hkhKe0yJr6xaZcvDFMRKBlSjCyC66z8dhY6eVRasSIJrfal+
2Ei8wRvMN6KIbyRkKy3UGB+xcZiy4rpb1MrA5jBjKu/AJvep1VYYCpwX8jsJPNajdhtM4mzZ2oet
sFAyRPIwdvaTw97fVt4GpKTcjcauKmyssiMrD+UgleQHGaT7ZOR8WgTealS9WeLcUjU+iLFA5xb4
7RITuYxo/H1hlY9+BAcTxxov2Qx8pTPfKLK8zsmGgvLawaQMd4Dh0L+xOWEENW4CdUNCq9cFEAPa
hMo39X0vGuQ1Bn8g3ivRWO9jgnoG8h6zxCiu17pGSTjNN5qWIJ9JH7LSC7PkVqNKWmmN+SgU4k7z
kCsk526Y4/pgw3NCjo0iNs89qxueW2k+Do64N6KIzRfK//BXkZdezZ3DCG6fd2hqcBq3ufODHLcJ
F4t9rPCaGcDuoEIVyJ8NStaN6tC9hNZzVhmIazHfe7qSvF3NZXlMErRaps0CqOClNBXXhE3cWfFk
EEUUQnHgM+MH6pGSFFnUe1W0Ib8Zep8BJYkYErcc0b5O9lISp8i0xnQfd9qjtTCTxkADSkdOztBN
qKvPkT0g2r4Xvf4rRtc+ldxlNroNdDwzVQ8biQqjwTICevXtgEpV8fWdP92YvU/MoB1cYiI68fSF
dyA/jQ2craOla3uNzQ+nneTJli9HmhqfJeYWA7vlphWDl2JoXNxoyer/a2h/+/MvU/nzf/3PdxL6
2nq6+xkg5/qLdd9AWvpfe/3vf2TFX63+y//+3ypa+KXyX5rDrFrl7c1ExEHF+m8ZLf+EbV/oQpoS
KK0tF4Xtf2S0itT+pWsO4xWM+LpNSiv/1vzH7C/1fwkLrbZjoxxd5Ln/NzraRST7f4z+piOYfbHR
MwywAmAw5Bejf5plxYCSfLww7nkCPn1vzMm2q3svruRZJKyc61ZF1arK9adzdPPvQ/yPvMtuigiz
BNCAv8p3/37k5d8/IQZGDbPTLI3x4jRebL2I2NhgxzvmylYRRDlDyC7Vh5jGKRe8ffTuOemXN37v
ffN3yG/OwIJC+PR3dESXqNGgjxftetiom5RAhhWrNFffCm+y/n0LQbEIfhZ/+tTL+fzL+SbGGuOl
JfCp6KpjL3/Np6NFtciruJ+nS7y3D9IlR/O+9ZQzYa6rbFuem+8+3d/O8pfjIdX+fLymDDsuTY5n
8Omk6xzlqthNL/o7wpUV4/qr6vjP5xOB9z9+wC8XlB33dodPfb40gM9tPMuxcq+C9rSG3T8f6Pel
+U+n8ssFhPdxAHXVT5dhDdFwRTPBRGevr4zd5GJpfZL7/+YBv1wpPDbKLJo5oHnuT/197KJKXpkr
4xc3yTpw4+/ukO9O5fLvn66VSjid7rBZ51pp94SDbAh73vl702WBfS3X2kb3GDN+c1RNfHeJWn89
7GSPBBTo3JjgDN/pJLV7lkynqtLXgdWw9MAUxfa/3YDova+t+aVCqbSOJ5uFObtAs76mFPaSHhKW
OpKakJG46FcW2uGBkZC4SQf7oVDV3Sj7yi10aGZxZR9nQI0ABsxVFad3NtFspmxfnb6+nczFIYJ4
a92qxJnhxPboVX4QbSNXsgrRMaSv7YR1SsTP7MDttZIPd2PbPSpUS3vgnRu7Ig2oL/LXXhgQkkgE
w8MKHpYGbGM0VukZIOPPSs8iH/jblS/Rmw36WRb5dhLpGwFwx0AEePtw7OgzSWqzdBNTOY2m8chY
7LkMlF9UuRRSecISSD7ZVvahNfEHmPNx1SfFK9EmwaotEa0wnYJRTa4281j1Gv0CQkSdWRs1xS8l
Jzmh9RsMw0QvotjYminNb4LpZkuN/K7QlG2tcezWZhbc2AZUTSaOAx7EJd84hwNO9jvixhl1I/XH
a1ShV1e6Z9q3HfZNkq5Q/4+afmTevw3GmVjMeTjrlX6DtvcWv1jplU1/aW0k6HnNX9aV4ds4i2mr
9Q0p0SAqskTZgOJ2HTAcna14ppFs29b6mU5sfQgpR6fFcmRCPkAeRx6sNEgiKxFgx6V58qa4uYuy
/ko3C6gBxc8pep39I4Ho3dztE1tjrmwek7a+46vDXgfUDkLOTpt81ubKg8jnU1jRshkzZw7lscnu
qgpAQpKbinqEt0M1jz8TGTI5q8xgNwbjq1VQezu9RDZKgMYDf/Nez8v+o8XB4OIEQ96VWJDi5hZx
G6NoxRbletRqoP9WhM9RaixAuBqoo8mNFstalJ6TIjTpcYelmXmoc9QzRlUiRiNoi74rOKZptgc/
6KFCemGCRhRV3x5VszqZWvFoS+vkJ+0e0tnFCNEQxAZwN5hRB6EQFACm8WluHHrcCSOzAy2jDpf0
cbT3SScOtdCxHzjPIgp2VmyBdV3mKYmmnNqZ0Z1I9H6XsdQaR93Dbbc22d56PhQV4tuwYTkHo5TI
wC3zvjFqUlEG4O1+g6fUEa+yJX597tF8Taa4ojN6DVVUjVNmfpigp1NafUxgJNwiDFwDOqlXyMFI
k55PeUwqqVp7tALoz+sFhIubkXM2EK8u5lPGHdOFiEtyQYWtBgwoTLg8hLxCFAOdvKAoqx+F2nuM
TH8gk9lWmjgRQcZKf4a0leHm1cEyNkaDDBILyspYoryakb2WHU+P7UApjXi+XRWVlbt5Xz8ayHEQ
oIK4EOxFiJ0ERib96yGYH6M2uji4Kry6Zw1FM0czqhu6h2rpVc7OrW/gdxtnteVOR4NS+s/QurKt
lZkeUHE4JKYHXB4QjoOKwGQH5EbzQJaYg4TGVFLxQALlLpqy9Pmb989373K8Wp/fB4WTos9Sl/fB
qXeZnj9Va2UNrfy+2tdEyjr78JtX7B8PiPhKg0MD+0JfisdPL6BSkHfnD8N4ESUdUNs3V5jR229K
or9VoEuForHHNBzdMbF0/fUgDjFm3Iw1r5t6OuARBHqJZl08l625KyrMlLm1yxm8f3MyBb/2b9XD
p8N+qR54P4lRtlLwcgXTvZJe7QFI2Yij5X5zpD++Tz8d6UvZIO0JfZ/MBHUKYSLONrpFTbHKmYyv
iVg7lDv7m1e4/FtJ++WUfikc4HeLgSCi5YiogNbNejz6nrPLN/lO2X7z6ZYC8p/O45dqoUsSxrBK
JC4EdG+HXXBgkrJ1duzWKYm+K06WU/W3g1mqaVkA0kzalr9eK8TJaxpu2vFSRz86k8RlZsPR9Tef
6I/fFyA1VRoabYb+pURHjpuJZpzGi76jIViXW39fbzC/UqLzzHe7767EP51BU7NMAhAsejrty4dq
47D2B6Z8F2PVu1CK1sGGOsJ1dgVMKu27IvZPt9vno325Nth0gzn8fbRrvAiH+EV/tDxgTp68qxyq
WVaS24EowxWhkbvv7gX1T3fd56N/uVpMooomO3XGS3oyD4SjbKyr9KW+yFW1Dl3zYt0u+rDVcC2O
iM3I+D3/83e7PCG/Xj+mTtSE0AzNdH7fOJ8eaP3gT75VpZKBAGz/xvypMtGn/kw2aT8g0vCF1yr6
6z8f9E9P0c8HXb7/TwdtHIJeABnIiyCk0uHh1kx3/70jfHmExhWsmqKpposVssaoB2edOfZ/pj//
dev6p5vv8+f48sRkwdxPuOLkZdzKrb4paYCQ1nBnaLQ/4SH1lP13LddyOfzt+6LIYsyBnECoXy6X
VidorVXa6dIv22diU3W8FkadQux7CCrl/+W5aX463JcXbKghwk+iRHJ19idU7UeU1xe4/KvI/e5O
+OOV+OlQX16tfqfawH8ieYFOncPhNSt8CMqwg0mydgYrY6QNs6lV1O6bB7a63OD/cE615Rb9dDmG
qS/qMpzEhR1Kvo5ZMa1wCLjmLXS2dXEgS8ZNXTCCYhXs+019ZezmndjqW3xem+/Owh/fVJ/OuPbl
WTtNpIgyApsv4qBtUan9JJZj5xywCnj61T/fJPKbU659uQ+JpNSNOdVo31NXCVx7BxSC4p6PCTDF
pcR3Kx5AjH34uou3/83cee7IbbV5/lb2BviCOQCL/VDFylWdpZb6C9FKzDnz6vfHlt8ZFaumuPZg
gAVs2UZLPuThCU/4h5nBrx4C//m9lckW9Sw1M1qUfl+q7/2y/gxPZ+HANV2I94AB1sPJXQvHmSFn
No8y2a9FBVnXwB+BeyX/TKSL5bjtr3CnKVb5LvklLVGFWYXPFEoebo/8wby/XGIqxDtZtThsJyMj
22EGVUpsVa6KXWIH6+aBwXf6u3uHRsYystMThCxgEjwI9ECOrKfirnp3l+Ga+3Ufv+avM08kXT28
tP98pMkl2zS9OXTKIL0MRvPZEyQdTJa4A5yKvBBbECGqCuklBDSRuUnSPahoDdxcFu0I7WHwdsAf
KiC1ECl6+ulD9kMchDskhL+YeXfqPW+fDSnAfHr07kB7ytW1jSboSKx1xr3vhJ/oz6cH5Hst2rIU
5lXIkzS5pR8FyfAuyXXErsXwq4Tv7Gi4XkIeEFyQCbSUEWF7QE6hOQ4daXhRZxpc3hwcJOaOPzsL
gkMXy3dOpe6bmiTf6ckD85qcEgq4fuhdzfhcV6SLeqQ0D1lebT2h3jRtX9kFqZNHu3IkR8kr3YI7
TqrunqQGgodL+3kXeqOwnid+8mXhsSHNAx0V6KMe5iPy0wgKMWG22GMvg/Uvs9OPhKGCPaXWEspx
jvfWI1ZlA1Xvd05boY9d59hY0ee0Q1CCOzfQuhX9jWqDCaO3CLPykzNEgBU1xLl7Q8DarJFeOQ+/
UmI/wurwV5qYQt1rSRkV4CYubtMNtLZlN6jmAYP6A/JTjy1wVpxDWlo/sgxfzsObMM4BPSG1r9J9
8lmB1SDbiTd8z1t/77fByXRR4e5yVbG7QWjsBiOSTIzfyqpEnqash1Pig4hrnOLR0BoQNlH5GQE0
3NXNNAYi6HUwvpFwcnNYIHXzHc8t2QZ5gnSA6SFK3VilHefhsy4Xz6GfYuOgumus/7674C4WVYWL
iTeKwya+T1NZ+hIoOQoL+QHYtLHOpRBg0WAm96prrCK0N5a+IKZLIQUbYz2UNQLbuaLBM8mh+qiy
7ZQasoddfi9r4QBFmZmqZMCCuoPqErAyjCA7Q/o+hH2/yGqonYMS99RDkMrNvVBeJSqM8aRkESEe
W2zbEneONjSKZelpygoWO6RL5Nl8yKrPWLzBV1IqqkMD3q/Q21BmiGMLEYXkp9OnlEYdT1/R1X4D
2Yn23mh17JQj29BqPjexYechixeD1rGXrf0skCiVEu0FGNwrtY+NOeSfI63ZtlkS2IEDX9lRko2a
5OsE1C9It/YuSXSOt4LiXz5CT26fHVfrzPofR8ckYpaHoq2EjgsTgf61Yg9bKpb4YSyl5Rig51vn
/faA164KQ9QVGQg9ylXW5KiqnAxbNieXsR8WFxrBnGm93B5BGq+6yQFN8wGYgkQapaEUex4DmDBc
5FTXBhJERIRtvvpy2Oq7dq2v1YMxl3JcGw18hWIpmkaXy5y8EBYnrZgAnmACSUdXwxZuMyki9PQF
MOLfQdz/gCD5ffYzwTr358/q9J5NdcnH8f5DmLz8D0F0+716P/uP1UcD8bH+OTYOyzqq/s///h1R
j7/z//WHf8mEz7QhPxqE/3Ubcv+e/K/Te//zrHX58Wf+akUa/7JoFiLzaVL1UzVTJNj6qxVpjR1F
ybTGZqMki5LEgvirFUn/UtJFyzRMTUWn8EOS/K9OpIGOOTwRSyUbh3pL/ebvdCIV4/yO/vjfq2gK
IemD5rhuKpONlnR5VdB4H2xFy38IgjrYwwhYsYrghBh/a9cWJ3CJPm1B23wZ6iDOnYpwom9fcYBe
J7J6AijQLorOeTHL+M3JyGHrnKNRus+RkNz67rAyUWYDoAQxIDEoZqtPDuSMRZkVoOdhNQ/9XRwh
JDZ4v0IrenBcsLb5JnICLpXwDvTWi+x2T4FQ7R0t/IV3+V1coKqgATPRjZLicL1vHO+XY0FjCE3w
eK4AahMHOqDPA+u9hb6KusmXNP8OoqeyXlBUezKB1g9IxAGfSY9qjW6QpW5VWGja6O4hoEUkrlyl
fqJcQTygas0Sqf8nIZCfO6c6xdTUNthNB9glDeGuiRtY0oro2qmkRxuAtkAwuUmlyECkxYFnnY66
ZWieZCeTlhbOWW6EkINn2albaSh+GaPCb/+KrexK7PR4ZZjdFyNTAcJCSKRTqq951VNVIt6RZDx1
q4bfPPcnXT4bmYVfTdG+hhq5rpYmaEvSOdHqjdClvL2sm8sh9kChJfHnRGo1pDD9jeyZHXGWWsA2
68WNr3SftM7pj7IlYgVbPGWDJY24iY0OJHtF+R/6pQeyCg02cYFlk7Ak3hzjtuTQOlKy1ar40xCh
OG0Fw5dU0X7IiHUsM0XGrDjEoiLqPVs1w21QCcO2sgBOONYyb9QfMjNh5138Jhd1Dn7mWZAG7JaB
jqUVv6D82SxGPGkPjhD4rSanQJu0LYC3F5I3exhEcSnjab8Kuteo6nPbyz0M0IHG5Ca4qjqpn3zf
h6cPFtWr0Xs8Na7+qjYCsHzT/Y7b79EawOsP1kJBwQaoy2czxlfU/YGm+1Zpm1c5lEUM8jQCHsA6
g6HS2dJCdElQFqCLZUuQSUEtJrI9FMhmN1108MsAdQrffao6zOJjFStaHaS0HRnOOgAEt5BTbYu0
hh3S/yiAkHht/51wTls2IpoBkgNrTMW5Gjl/LEhi9D9G8dNGutMt5Opzpfncp6y9OJX9VV+rJ2hK
4hokKl5CQgFOygQcF/bFqvWQ43QksVwckUEO6A7ozxgaUcmGmgPmsi3WRhrTGENWYJACYwtAaq27
4hO+ncYuUrsddfli24v4t2vOa9qgOTeIJWT0IPuMDc7RH6yXQGZp54HVr1wnfyx1fk+WfEdC/N7g
QJAtXUbFoigR3w38DZ2PVRZJXwQlfgvGrllcZT6MG3ef0RNyvHdH4s+HVijbQZuuQLvKiwqNE0CV
9ZPrCZi9jVkCf3e+IqzrwXlQEO4FkVwFa1DnT2qT4TekDEdw8/K+TR8bFQcso+ixJQjMLVLbsI7F
mqaq5h6U0K9QOYzf6sr9ZTjJCnnIe02NHtTa/W4NvFeMJRwBgfksGHjo5LGaLenToV2F/LU9iOpD
kose2F/sQZFxAtlv7goMplCAHLpRGTteOTpNeafx3vNSI4rG4660kHiw3htkQRaKUjRLEtWXlkgb
Jl6HkxlC1FVR0MQjCcgFOJGdNio+qPWRfQyRyEU/KxN+Jq26xSEbFLt0gAlpSp0GWQr/lSBw3i23
GyUVmS9YkM++ary7vrrosYJY9LjV2ZkRr5CNxt4e34FFmslQbQKAeWGESEG3l8IoRUzTgXUFZnvB
DbGPgZapjmO38ieVkBmBc96jIN7skvewAObbVwMn5bjXaA+TfYCtSrAn8ZIvQoyMvZMpn2o/+wpw
0/wdLv4PxB//HTnC/x/Dk7Ea/1+HJ6f36Iff/Cz/BFaBz/83UMpQ/kUFXPodR3yEBr9DEzBSOmEL
RiSiJhsEkVR1/h2Z/EsS9dHzRDQMxZI1gx/9GyMl/ssQJY3KkSZrqiYhRvi31Aal87q1oTK+yvA8
ikz0ZOiT0ARtPBLy2BdtxRw2VfqYlLVdp89BxnnoQH5OEYEFSBDNVeuk82rd74EVAjKQYDQ9jI8H
+6NaR3e6y5MGLbVa/WJ13koU46PmwY8DMwvoEu8OwQb+vqxMH0l40KHQZCUDg/pOtHFx2YTW/o+v
9vA7STjDbV2bCkVUdaJCjjZxnPU/64eJKJIRoYUGREtf0CVdJhbVLE/ZJ/TFzVaw5RiNis7bx3Nl
pasjU1IiPKWHIH1UNv+YCwtySoZHughyU9qE8r6OjW0Hj0Hu0/cRVeIIv0xJO0muenKNho60utf1
aAsp8gDg/Yuh4iMWofKW2VVnEw3bt2fmvLPy+1NB8hAB62HQQ3fqfGIE0tnEg/Zlm8CDUVXFaA9b
Cfw9BO6/5Aj/eTVYxVx2em1SNJHvoWsscsQ1z0fNQgP3AIdRQ5PAOPYwvWzgCz1E6pcUnqNnNetS
21hON4Pzurol/hhYHx/sj6+hW4IFqQX5gawZNgPU3AVO0PcRshgaxho+OjNZdyeq5gtW4KvbM32x
KWhGM8kAJ2UOBX3aFpAD/BZFTxhsXw2WMpzcKgVni0Bymc71N+eGmqx2vcplapkMVVTaInX9lRxS
KCmENZIEM5/yPP1h/fBW7BlZJwnSxxPnfEKbTBw60fdEXH3gvUHOR9/QjvCEuT15k5r7xTjm5MOZ
TY3+s+aK0P9c1Ce4ozX0uIf6QLaFISb49qgmPSiA5fQLVbWeb49/sU3G15QVVVUNVA7JOs9fU1Mh
ERigZmxT2lD8WOIQvwAfhTlxZydoC3GILmNkGW6POil5/PXWfww7mV2vofQFbZ3DYx9hSyIYg42A
nqgtCvBglYggF+6XqqQuMzTM6rnNMr7UfxZc/hodqB1JoIhmrTaZcz1QhFajkErV+YvroZslK9uq
7+6wJVi5krDK9L0jJO8mgehPV6+oOA44tZQ7g+2rGrTWpPpQuXNH+dVPoRrALiCXatB0zj8FWb2Y
+TjQ2GX5rQGXXkW0eAR1i+8JmobDPu920IvrhQBBZRjCLWWFfQ2HcIiwLtcQRDe1E8LhvnSIlU8z
3+vqs3GDK1zgNPun5xqwR0QPPG7c8UspX+P0FUccW8/6jVxrENTpA2YbBzU3wUSOBFnGwaF8ijKP
xZT5UEt6AxrhjwIa+e0nk8/LWb+/pWwCltYILizUkc9nDVumDrrGKG8KOLlDtV00+k0zfHaRe0nN
+gC746gp5guL+int+5OL0UACzqiA76rbbqxt0VM6chx8kg991dwPQ3SM/+5dxCZTAGUDYbA07vvJ
M5q5M6ATH6NOGgkrAyRdaFJ8t9xVAVBtnCUjlE+KOregzkuXv6dGJRiTVNH8CMDOpwY6Zu/2PlND
XX5XdlwHowRvW6+oMcNjSEjpm5VbevvaKHfAv+/QnjgpFj7ac2v72vLR0aYWRZSqoTmNT/rn7dRq
jpY2WLngw7mlcbLxTZiwTnXwTem777+j/SIw7u2lcXknMu26pXAzAfZHwn9cOn+MGotKWFhDNdiS
gLIorZPMebE4VWNuRvx/0BrwFhKq515ZzaFWrq1KQzQIAhQw/QgSnQ/dRI1Ae9EabHXw8OGgTNG/
DIG3MntOF8PaNTRv9HKn58lqfAKY0TP74uoJa0hoY5iyPEbLk4M910PTMTxnsM0ElRcTsbq43wiy
/6Tqww6jErk7FBJaSoyOeJAlfJmZ/GuLz5A5zlCRJFD+IBz8MfkRumRZbDL+0Mfbatd//hAgBT7Y
oQNsxN2dZXb3DkK+XVKDB8brQajBzRZzX2LcW9Oz3qCJQjVV4uyaLj3UXxspQCnHVjHqVGpvD5V6
awzCkbL+E8olxzKKEEyLj13hzs3B2Ea+GNtUJPY8/QPZmOz7zBBbDU09Ts2UZgikbQfipNrYEAYP
YdbbllPsNKNeyQZq6RKgVAxJOmFmJVzbe4alAOjTOeeU6VI04wyWQ8qHCCDbt/TsMlPe+5TW0JbZ
SDwJdRQV9ujt73/e7v599pAKykB7VEsyVe18A4iJ1rUWJGe6tcghE5PKGA8WKMeNuUgr+Ovbw006
yn+Nx1YnLZTIRrTJcvdQoJIjQSEIRZ7Ap9upxlujwsbVWcNKe2m8tSlqm0Tatkm25H47yq71IoTp
g5LNPcqIkph+dVMz4X5JuIeiWX7+6vgellpqSYPdqbhKQn3z44cyk09m6T7FWXmPrcJdHb6EdXLs
nWA3MxHX1pzJgpe5cPh19CX989CTcJPsIEwONnwB22v8jaKrOzPGyyV+zOWODmd4dIoe6uZwFE3h
vQ+ab0I98/WvHb1sfZNMH7SqSvfg/CkCxOaRzlRpteZ2oOPuZNFjymPw/smilCOwwNpS7DGcoz05
MwHjC06m/2zoydELMbwvQUl3o6EFEnLaEmnilafXG915oKR1wu193yTuyZfQROq+ZVX9Uln9JvOV
UxFYz6o0WzW4sgOZClkkxJYMypKTeyg0Ad+LLZaHHwlSh7ORFW6LguIsnwnBJMyi9ZNuuXsjrJCT
LUex1W2pYqTah0uHcr06SoJJPFtDbk9tb2bGrhyRqonGKHuHx0TEevKxBChQsTFaMuYtOrQaenIR
ennUoC3vl+6u9ObBl9u1U89eEldHpmulKwrlJu7K85FdPKPdpEhYrIX3pCO3FlbOGsDFIRyl460S
md9q+asryu+3X/la1AhZh/4aqZ2owf06H1j2kKhRI7Ufy92jdsmy8Jp1m7VrdyzmB/pW0IJHjftb
w5G1pKzqNvdl3yK1hFqQOCbxv3CavRPk6tuAQoSyGWrs2UgLbj/ntVtcow7HZlYorvFv588pWC0Z
b+30TBBCezjbJSOFPJfeUE35Gg6Gj10Lg0vQrlCcVw30Hru59Xtl+WqiYsimjFfceJWeP8NQZlhZ
qIRRFT1ATYxR8PWBnzhbp6+3yIagJivvE9OfC1/HbzDZyOj2jwMCEZUvbm4JZEWc4SU06hrQldLX
4nspqfvIkikkqctK6RFV0pYoKKD15Sy7ZDaKu3KWUlIbw8fR4ePi/lbKEitGL2OTFu46r6NtC4Ha
yoVj1EZb2gYyshgsLgStlG1CnoGqF2yZeuZIl68+hkXkrBgjJlmdHOlyOkgeUGUuFNzV1DxY6JK2
CqRi1JjRuqU59J+MHJrkaBwYuO8ltgqRgW9R1hxMKXirXRe1gnrlI3KegQwVrR9CUlGDl4UUEWAU
TfKZkOPabTyWeyVKxRRL5Wnwp1GcRSVFZLko7nOON2lJt0mrcow6WvgrYX8Shk9BCCep83z0KaON
h6dsqMaHQLmLBH05s42u3AmaBPVapN0ukYRM7gTcX+HKWywlKWmWLTQeU4/vozDED1ZCArWC74Iv
40FKlFNs0aswu+TN63tbj8heIxWGOxKjfvlPVjirS2WDY999cVdDRiJldF1CM59erqzSksYzZzuY
5hqNkbWZs+srHnJws0f0QRamG25dMf41MztjLDbdaAAROIPxg6XyMImdwhSnjbxnmXt5vM2V+Ggq
2YORWC+606yj52BQsa0SmrvGyt6D0MQ7czhaoYKMj/uFbvLMmTeONn0aSLAmuQOuRur0Nopq35Et
RIJtwy8e9KBZxYP5Y7QhkJFLGI+bPBW/356Ba0Mq5MhjMZtq8XRIQGVGG0LLtVv6taWBNANVW3RN
2GQbtUc0hgPu9ojXyn6AcED7YOlEnPzx8z/SoyKzMqV2Oy4gyfjieeKKHt3WrbxNmZGnu+hT5sKj
K8Fwa5n90nTntui45KfTDIfI0kboCcTzCeiIVtsgVQUPUOIOAYPOfe1yHDfHbDkUjoinblXdf0xV
j/YiimtpvamxVhF16bH7ensurt0vtIVMQFYUXC82Z5pKMn4IQo8EzjLLLDsXm0Ni4Jhi3mFg0olo
8FIuuT3m1fmn4ImGMonZ+NWZnj/mX/blXqDn3ts+8Rc6TvdSpe7Q+VsoufHLRCMK4BRt1lEqu9vM
jH3tNEJu7CMdw33rIjW3Kr/SB+TmAhMKy69WM5/TqgHJ0B4aQwMRqm0NOiV0TIjEEOar8nuvUrcp
lM9OMQ+Z8DDzQFcyFoBnGr5dlIvIESc3vAtNOGktiVJ6E+yhFD8NcnmP//qmi4p7PSjvE8yUsz7e
JXK4lfxhBgt+uQBIE+kkjU1DyETmJBgLghbpbneU38vrpcs6GKK95jrPeJd8fQ9FB3ea7cwbX8YW
DAmPjnPXMhFbmLwxPqdm2geYo1dp+S7Tx1yULpp3+qHoFRI1iJnuWjYFlN+VA1XhI4jbL//gEfA8
JWUlV6NjOq6SP1agSQmodqIIAXtH2Y4nr9K9jtaiY5ksSik4M++dGq4RhVyqaNq20VySdhlXjDkJ
1CqTFiqX0ORWHFylQOqZOgTVuM0Y7Bpttftd1w23Y4aGN/V22CfZjxw4cazj0YqG8O1puKwT4FVM
h5m2kcFBNK3RJaIBTsdKO7uJ421YYCrugmYGBVRmEAE5hm8Pd7n1QPzQlqOMbY0N7nEp/jHpddhi
OaqQHI6va3bgi8puk7f6QqI88d8aSp0ssUZMXa/IGEoO+IADl0n2gObdUtTaucPs2ocE94ckOcEW
6cxkqFRRY62UGUpyapZt8Wj2xropFCglObcHJRFxKZYZwo70QrHzAIymvQWFfie4ztvtt762l7HH
1hAvYW1T+TmfYKoJMXEhVsEJ4LnEKncFXpqeKZ+ApzRvhuuuxHC2xndlNxM8iVR5SeaoeU4OkDIt
jQ6gemeXPsq2DQtJcVdKKRxztVkNtbMuKn/bCK8QbRC6RQmudz7dfu3xtc5vU44SmiM6LW3OUXGy
rlKydKmK8a6tV3qH4Q4xoxd+aeXXiuvL7Gff+MoXx/gWgz0CbH6dUi/VMi98PIs728EaOjG8PSrG
z2pApe0n+ohbQVXWvZGsQ8t8KXQTcHfyJOdz3e4r35q3Jh/hhWmlTVsvRtnoSpsKrW3kwkpU3Cdo
ewfkyIHSeUhiNuAw/a/01mZog1eOjBGVCgJWx4mXf5wvsSSvK9hYeQtwVF8q9AnzTFsWSr1CG3yh
V+7MCXXtLamLcEcw47oxLRU0qeX0pdWB2jNRvCPhNDzcpnSUFxGcTOJDSs9WysO5G+ryTkajCBgw
97JiUUqc7GncjylRBHjVIta3qrsX1DeXQ4DvY4bkIX5Z3gIwXuJTyC//wSEpk/eKpkXZARDeZDtZ
RoxGbKq2tu4TbcvgxDGiHW3rVS+caX9fm1x4WNaIHSA/m/YVE7m01D52UBbA4TtVoIKxc0TR35VD
h6cYhl+tvq29bibi+KibTPcrFEaY2ZLFW067AoWVBGhxGq1tqT8dMJhyGa7zPF95Xvrm0wxIjXfF
RzfUcDdebD23EngWyXz5+4cGiInxzKIxcRGEDHnpu2oqt5CHvA2yi4tGU1ApqxBIAExpCbh/zRVV
rs63CqRh3LHjnj3fO3Kg5h3Gx60N9xbJhGadaWC368dAdW0NBLaBkXRUz9yEV4JtWeaChziqfLjU
ThZUq3tKSyMe32ULJ4kGsokrlVtHrlEv3YRjbT6En+5ax6ghAvDlcvf3J1onwiTmY4nB5Dh/67ox
Sj2UmejeQdRimXEtYbG4TirX1g9dq8zs3WsHFHVF5BNksBUX5+KgaGWFtRMHVO6tcgwkw0A+GeIn
L6YoQ8Pl9stdqbUzuxpzq3P10fSfBJK65plirYls167fmLmxzX9Kg/5ODbfusXvDhja3Hltdnrnp
L648a9yvVOjI0kUE0KaTipm64aQgjgpJWua+jr5qS65YHXR3hAABbBfnAtbxzDvbtR9DmqPMGlUT
Esbz76i1rl8rOcwkYBEgpeNiI6TdARPLu5geQ2bqRycfCjDjaJL03RxUZqRdXAzPaUjePoKDuHvO
hxdzX/T0lvIAvjnLVg6+5neWhS9HzmW8zPT4V9+V3/BpfsDKLYyFV0cMf6i5hDpLJFOi1HC96F5l
cPq3F8BHsjKdFvBmfHvKCXCVJs9VCnrYco6A4ZGtH14kPEMp7Otqq8GgX6pCYeKFV/W25Gf6wjLT
pRRgoxbcJ4ZuLl7RSraiz1ET4YXsPQLy/26IGIzkUnVC0H/r08JzRG66Ab2jRRmqe/xRNp5j7JPY
XXFfzvVvrk0ySup8ZOow8GMmJ1Ttgj3HaxIUTNAifg1qJB7sZBRlEuEqZu3c2XR9PGOsvo3h1DQN
q9RC70UR9Z2gUk950a794T31nsdu+dgkTaRypzTdXRK9RH6w6kxr1QIdKMoIMXb3RdfNz5EuzUQ4
l/VTFjqxMzoviF4QeIzH+B9piusjUlJ3TEIoviCEIFprsP5Hnv7gI04tt5vKrdcqorG6o5ySdtXl
9UoCY7m8vbIur8nxORQa+CTnQBqn2RkqXH0FaxJUoS8dpRYZkTI+OU75jcN05eT48+rNwdL8r2Vt
foL5edQi0cb8+PZjjNKLFxsPDINoUiYAzTHd90pVN62kjVhOJTqYWLrlaXDU8LgTXTyKJPdT3bpP
vlXsMZNdxZnwiNgsFWXcSJAiqzr6NCQgdQaj0bCeUNW2O1F/at3+9B4MzqdCo43SmDORjTyGoZNd
OWIfuGOZvkv0idbFWSb4zB11hIPLGlpovvbJU/3XosR3OA8TFNwUGn40adEQA/QXWGiFq+XOI6av
BGABnXlUsvhN44dFWn+L6g5rWMFYFQPaZE4kPMD58GhMzBwol10noAImSvBcmNTMOe8my0/JMlON
aAiqJr7EufnVkDDVzk5aBS2hCr+mibzLMPuyunjpIzZTqLPYnfHMOp89QwS+O0IHKE+QYJw/Qp+H
lmak5lifEz7JFRd23C2cutjFbfutRH+/Do+tcoQ9fKD1EeIrfXvNXd6qnKQjXJ3jFE7dRfdJb2SI
KAodQr9Xn6EnWUNy1Jz2LmxfTRG7h5RYFa5moP+4PfDltcq4bH4CNGlc7JM7rvKMUhUbXtyDQFdW
dCI94Rjq3yocXcfqt9LPQlAvr1WGBJRFCVaB6DqFqVRtmDeJijh45cnfK7k7mrn4qDrJg9enXzNx
mQ7tfYskV69L3sxSuzx9DZkxdY2KPwo/U3CK2mlJ40c92uXkb87gr6oa8+pA22NRsPCBpd2e3Csr
m1flNVnd3DHa9Ap33MzpgSIOtuw6PyquSlUsl2mOBXykAxIDJ13XENO98FFpubSr6ge59/vMQ1yd
b0JhDgaDlTVd23kQ1q0ZY12Z4Q2iO8Yqd6JjX1lP2snxMCVCjy49YHPxdHvcceVMtxR3KlgctG4t
wLOTLSVIgqY4Rm/XBYc2XcwKn8PYeAd5sL490tXNA/QFvCOpFeNNYsO+c3LEEkkxWgfsqlECN8Hp
4lui3o8KgFg++g1GM6n3la//9fbYV1aUiJytohAjsrKmhX2cBGHWYUVjuxomdgot+4ooRvolAoGT
cn17e7TxIr6YU4vgAZATF/U0j8S00hJUixtFBUw1sh9yKuRxWR+szjmOnUMiyVM9h2m7dkZwPNJC
YAlfJo4K0g+DNHBGoNtIq1f6nqDBie8Wx/rnzJHsMlsHbfnF66KtDo3Q7ZxV1YJ+6xriuUdZKu/h
sAzLWrT+/nam7atTSmbmJcwAzpdYKJRogoctcAX6GW1b3betvI3yO41wva7nqmDXJh8QB3erTq2C
oPx8NK9Rer9LaNsZabsDaERWcMqcbJ1awhZs1CIUvV0OzOb2J792htBDJgGRR8Q8HYTzYTtWsygK
rDBdDfaDX+2E1LNRKEOLURu5JuZrFzhbtOSpTA35A85ttA/8mc18bYsBmCE6IyYad9rk5WNagrlT
QRCtCu9Zi92fhfsm9d5j3AdrQ1mLiYeLtd4sKl3+PjMBV+adoqPG6UXjQLkot/YBdaEyCFj0GOW2
eNopXbfBHQgR+jvXUraR3n0LI+d1hNY7cfSW5tXP0aBUryy+EbqhZbBzW+2odw8jG2jm6S4KZyPm
gFoSaAnJUshNzz8PYrbGkFisQfBmWyivbRP+xBCrx7iluu+MbB/7yHfomL1pSQ+YxvLt209w5QQC
LKKQk9PbAwI5ucHFQsbDIK3prMbiXWyYPzC46oVhzbW+CgdhZiFcOdUJFKirgDJFn3waq+WN06Fk
R/PMVfVPmlbtorC7EwLs+QJprmomM3WT045uFbWj8XiFqDBZ+R546raUGKuSHlCIOY64TheF+yym
b6MDph5MW4nwKCk+gfI0w7mg7NrCg35nca7DNQSrdv5pg8xP49IllS1zCK5U1btC3cAtR2YHfmrZ
3VXpWqGtcft7XhlVBkFPpZDiFXjWyU7rMKHBoQj+WBeX95pkt9qzghyQ5baHTv7q1CFyN9ZM9nBt
e39Q62ii8NfFIhJceO1lXne2F7hYaTlHGM4vQtOeinhfSdgsPukR0MrETxb/4G1hC1Dp5vy+kETX
k7ZpCo9ekoJb8FB/6bL9gNdy56rbDElvD9LEPwtBqXbDxoHHQbg/DRgctVYGQeHLIsErhMPOKb2X
pkbmUS124a5wXmvsmeAy7G6/7JWLVKaOBMiMBc0lMtmqrVRUSpakHOVtsPcUBUOXZpUN5rM01Asr
DBeCqs3M7/UvC+DCHLk0owDI+SKWdCw/iq7BkUUOMIhxN4z34ifKUgF6WFQQ9wJ1rfg/QsV7/Adv
+8fIk7ftFDEWMp2TMSABDYZXkw4dZpNlpG0Q1FmkzhzI5MpJSCOBVQRHlA7v9LzoXCN2dAQe6NS0
VFHqvYbHmTYU60DnplBm4uorJyEERGwYTEAVo17P+cT6fSH5IsoINmCzZdqB2APT2QkPTllvbk/k
x3KcHISUAU2YgSZSLFSWJ0N1npbgN8VBKPob0cOmC67bsFKDYNMVfmuLiOdiRzPS57qjZnQoEcv7
XMOq2cPMQaqzX102LLQsNVdhn5l2OvztJhlBKYhB0G7kVuRXk6O60aQw0XomI5CVPQHxBvT5Bv2U
BdzgNVzRf5AuoyU0UqM1UMTG9JBsgsGPohFO5Abu2tdGN7LkLWiTN6lAmp3GrLcuh89DR1J1+1tc
28J0m7kMSKVkgLLnn0I249xIPZ+QE6GUsQzdcWz4A2AGPV/5AsaJ8KxuD3ntQtCYX6CYKuURa7LQ
GkyTWozge2TW2gWOtlsp2xgJfdj+resyCiYY3EPWvD3otffUoZ1D1USQhxV+/p4usvm9BmjFVkZT
bBNNf3yZIwXVQNlZmnV3Z/CBbw959agagUpUgZCCviBQFXlV4EjO/q1CUNF4hBrUWYSaYkz3Krnl
ogug2hm4JmfmzNDXphhwFrhf6uwkOpOvOiR14KqD1XFMhRu9Aqeqje0xFb2dYdHgQ4gouKPNdDSu
HSD0UODLIStAsXEyxR16+0bgM2iT+fux8Eu4swhTxf4HLVaWD6kD1NMP0uK07tENdVBHCkO1Kdhm
EFXY9aHfh2BN6cyc+lenkoHI+KFIgjg8XzhR0bZB17NBRqiACG80q9vDmBr22Mkw+Xw990uvzMWl
19IkmSzwP8adnJEInIhDJJAlKMERdzVBr7BRMzEdv+9Vtk0MtDQ59NB94/uRf3h76V7dLSi2ES2i
snXBPsMGUAxMkQJ13sRHK2hXZWWN5vNH3LVkxOprOq23R7y+WQB/jEyzK7CEpgmdoam5XZseVmcm
+RshdNGkKO6j1t15hrKDob8qneRNyf5RuEjxepQNIw/gVDr/yENYyijnF6NcEBzqYJ16+iZLhk24
i7HOqrN2EZwgms7kWpc0inEZ060BOAzP6aJQrAhRg6MuCDLknBZmQzbaD8awQhLQVvKT4Ah01mv5
pMXyd41uhevVuy6K7bFz0SOTuCh7B/HL6NR2nm226BaRvBTLzEADDKmjtVrPMXGvrQt4SaOuGqVl
ZEzO58nLR2c/iEe2YQybzBUxYIztZmg3fpFgvGHL8hwR8+qIdA1HXLUxtsHPR3RBs1tWLXe2WLtr
lP5WCWz6ikhAa95UBscnYaY8dC3qomJu8WFMGg/TjLBUuhKJx5KzE+alWoh3UomtaW+8eL60dWYX
wdUXRJBFBPUFinDaIzJRUmtbtaUW7mv7uqp3OC8ccUq7R3M1CVeuns/EeVffjx3GWLTG4O+cz2hR
DZaBQWFnF9apQCtMjuvlKM6QDPfRMAeSvHZ6ElCibzKq3lxA9KkmB1CBWDCeB39RqnY4Ly4C/b0s
ZaA492JsIDk1d/FeG3RcnGOjmwbS9HZwnCoK3LrgC2rQ0mX3ySt8G/uvBfJfqzTBgqOQHwVoSLeP
sKvDUr7jK9L24BA7n1isT/uy9BgWedyVn4eP/5ez81iOXEfa9hUxgt5sWSwr35LaaMM4fXSa3nte
/fdAM/8/KlaFGDO9ULRCCxAgmEhkvkYC8oL+2F6w5PMkfYNYYmb+Sqi+elAAZSOU0Guhybc4ducp
DoxEYdioQ9+/wQj3dzo/K2htO7DUIS/S9ehTy0VGdtOO/0Na5ZBQ6cgpivv9Ys55lSdxLnMQl38P
s7Eb9IBQ4FA0BjuZDJt8XGPlX1tkB1AIrXpauxf9ZrTHdLXVfWYL6LaWyDXiA8Wdu0rWTpn0OiaI
mRr/U3pObUjmVsS+MpfZI/ANeNABsExlao+xCsUFlHFWQAENU8TKumOcpm+K/U+Ge/PXm+pKD5lM
+dPQ4nP+1MtOsqaVpp4VnuEDJZPb8KlOE9Lq/ja1Et62udXRySEP0oJjIgXbGOrdyjOIHGd5X6MR
AdqLto9xIRhlG/iLBKHG9OWZYbST4WdHrtvWWyIYFmS29Ws7B4/SKvv6alpARVzQj4RU1TKpnHQc
+3RoWl5h3SdFh7rJ+L3u5B8VrlIAMk45kGCncHqX8PljZdrikncxbTD1dBO1a8igUiExmAOgH5P/
nE/5o2AXidQvkP1XpfxBP/chDje+9j7OGCjL5vsUNfAR6pU9cOWIIFIL7NVHDW2ZnUzoFCd+OwKF
NmgLNHRKsvw2D/xDhXJeRI++rNYwWFdyeYYkJRLNLqiT4pE+7TrZUasK7AoJNvnGmPi3Tpe77X2M
WPLKIovjZrHIVCOhkIgWEKYIi5HSoHOcrKZSJ1tQRf2Uy//s6o2EHmSwDaRyr46VZyJukHarnnTa
1bHBiYhGEEW7xS0/cjCp1UuFWeo+EoTGCeiZO7anoZT/GUf7xZneiyg4pnb4DbTUU9tjn2L//noB
rq40RRCBihIaJ4vv2zFjTKQdNnijhD8R1HHSu6JP7nVJ+/P1QFd3kWiaoquhczYuzok2sxVpNIlh
hY6dlURBVu4dfHsm/M/bmBIL1sOaCYDw62GX6QaZhuhMQxlQ6XlcyPL0cq4GvTp0CLiizuBz6f3Z
IDmXPdTZGvZpOUMxFNoDREvKRRQ0FqVBJFl8aJ5Oy1nvbKzxHRlwtx0k1+4OUVZxdZpX5nZtQDrC
ZO70TKBgL5a0GDS1mRMGHJM3O3gYzV9B6AXmQeQ48fev1/EiEorZ0bVkWtx7eYuLi6jmzDrJv43S
ffvzrfafnO49a08JwFsq6J2Xd7++HnB50n6MRytIcO6pmmiLjRnC79INHJ49vXqPxm9dgLsf+wXe
cl65WBk3/sp16MpOgUVoCFQ60lLEg/OYExt9iwdd0HsYKm+i3HfjsXGnzt9r8zGZv309u4tzlekJ
vpyAqIAiuKi4VRMG8mWd9GjnTYIWvs/NyI27+mCi8eHEO39sNkLkdTbsmyzq7se7Xn/8X56B4MMV
BqTTRVGqzbBzU4O498Lo29De9qMPXFreW5G/N1CHnp1khyP4Tp6Sm9oF9qsmK7dusUE/B1+xCOjb
4FUG+4KzfbGBdYmqVB3HnYfcsFulv9vye1h9m4e1SHvt1ZK0kT6AHAGStNi7uV5rCipOnZeCpgya
7Fhrr5ie77K82BXN88qyXtm5or8mANokiBe3VB9U02hkWudVNbTXBlIcrEsfheHmyawes1njIvAL
cNSmDn4Z+hvSUtsBFKBq/63yBobD4PzS1bW25gWK+2OtbUBJSJsIx6bFvSsZjLxLuPB7o/GuFMO3
ybF2iCHbiXXjO6NwLkCzroas+X1Sov8yg1iOvVh/sHpNqUwE4TTH51Ju9xbuG6n6qrTlbqzrtyBd
Mxq4EhrZUWA34FXpyE+Ko/dTAuFbc1l1ft3hjzG6Qi/F0TRs5oet098aDX31VXjz9RGBcct0FUTu
cj6iVut279Cs8PRw2POC5+6VzsK+l1Csih2+53++3mZXd5n9n/HE83ya4RTHdWPWWCfO2L8ApthQ
UHAdcCGyEm+L9zDpdgj4fj3mtUMAZA5FVu4g+KQska2t06VzXUyEe5U7pfY7K7Wj7Ccbo/5b0rTd
YG4NGTf2SD2sDCzOzmWkIFQIqA5lSdCk57PN6962cjXvuHA9OHWwGSSyNeUNR9q0OGbj3s97KI7h
Ru1/ClW2vZbcT9px5SGuLTnTFxwEvqEL5u+QaLGMbXHnWeNjrSoIFaGWDMnY/J6oPjcE7FvKb6a5
DUllcIYSD+Rmo+Lm4GfMg93VblAVbjat7IRrURQoCYU8no3+2WJtUsq0AT4XLWDLlzSL4Svgaguq
P8jWVDWvBhF0g9EaEIoeoBzPX4MSSkHepz4Gr8Xf0R/wO26lPsQJ7qpeXMSI1LdeJn8bh5evV/4j
QF+8fo5JSnA6jVdFvJlPm92BVBKNAQdF2G+Q9DdmvicvNQ7qcMzNU/er+9vAfKXYS/Lb1N8X0Y6j
23lxso0un0LTWzOF/ACBXDwP1X9KdCI/WSazdZQYZq5HHTD3U95jnhw8UrR0Jell8L836u2ED1Oq
/ZrjQ9++zsMbJq1d9dMv7qhbdvJT2T1974sMQ6Odme3lEtX86F7HQOnrZbtodIq4K8z5aDpRoiHX
OF82CfFQQAdBh4zwzQhFSHY74NelEt6muXyIrEcVXb3G+W06865vUZq1bxpE2n0qJ9LWKXdg1Fae
SIx4sXBC7BiUmU2uvNhAbcEJhcUwJ34VbBogwOZY3Y5EMC67DY702VGW7wPlFctkymfYCUrZKU1T
15ydlTPpagbGFib34FqAJ8ciYDehaqZk8SwOmmNj0Hh4oJ+i/FsSZm5eNDgHIYAiJRub06NTEPA5
lcHKl3uRl9DgoO7K8QRcGanHRQynDZ3NQza1HgUuHJ4YF4xGpie4iVndSq51OV8xGB1WGrwECygB
55thCtomqIQ5cx6i60U18ofT/FP5J2dCwWXbRF4DzJOOGZRjrBe+fu8fp9/Ze18MvjiP1WgMAwzU
mKly6qKnFwvoFs3e2hvC59m6mzEawImjZrWlHeSESL4bbPwEsIZ6krG5QOUzpgT/q4VVYgWupXLn
8DcSncX8t5og8WHHW3orB6ApmAU8lvND1b4kzlOHx0end2CE0YopXmQNDRK8nuhtbfIw3WhzuVGm
JyXbCiso+5feyW5F9mm0vTdobsAN3A1tUL7hrpZPQf8etaprJPg0+odkdrv4VNANyB6aJFlZsIuj
hvUixgoIrkGcWZYl0ObPpChvW6+NX23KS2khbXMge46+QWJlYxHnMnP79Uu6KOUKkiw3c4EMREzm
QlYrlaQujqWh8RwlcOHHugICaEHJLa3U0zu3SN5iJNGn4FdorNxFrswXJQFmLKQETPK2882ZZ4kz
OYXdCMqMgq1eY77ozh8JoxBrM4bHLlnpslxmMmKunwZcbEg5r7nLRhiJFWQSkcyJiV0L0RJt2XgT
SNhS8FnQ6YSqs/JqP8o6i29BlR2yRFSDyCLkRQx00iDnHGWuJUIlVnCTFQgYIFRm2BksL3RL1D8p
i29gragMuSsUNutxwB3k+PX7vrrmn55jkZXXyHY4hcZz+HPuldQ2BSCiHPrtJBtuAz0imZB8XQl5
C9dauncsvIJkjgh6HJ7LmDc1mlzlkYlSRvWrbZ5r59AmL366gach2Xu7+6eP8CHDxKSNPGPf+PjP
o66zS6r9gDx+/pe8ylm7PM3FI6HyKky82PhL+r/qYIozpDwS57FSHyzr4Ew3Zr2zlZ/lAQYdnc0E
NwBsArsjEh+afQ/hrMCt7keh3Rp7a9ikxaZ6N4aN43/T0pXX9HEzW+6XT4/3sZU/JT9FrWsA7amE
xKFXzVsj2yWZWz/G6aZ+qPEH4Q5VbWOb7/I2u5WBvTU6X+zNXBzm/HibN26iuWPvtfI2VLy52BwU
9cYZnhRrJX7YYsNcPCixCuaNBj1bXhxnWRyn/qywjsqkb21WLaQ876TR9znJ3uNgQLhrzI6OHG5n
S/Fqu96Og3rE4b3YDEP9MwkqN1cit/P/1FDl5/JHkjTbqifTN6SHxPyDet3PBINl2GDmXRlVG62H
0o/3y1BgF4EQuZ+AksqzTac6u9zPDyBcjpbxRA6wkdS3tp8RB/xZp3815WtS6Y+RLO8quuxUfPGA
OrSS8he1YFfOX1Qesf0eJ141mTdh9xrncAUhlpDGGXd6th8C8OnSbShV204OXF9+DOQ/nfYYsZGd
3kvoMKZiItWp4GJSWPNrWCS7VKuPWppuchOU0RqSyrxIrcQupvAo8JeQrpbnu+H4wTgWKkeGeMpd
81dwUz2hVlKW3sTpeBN3hznc95oXqAfF3Oea103bYdzAHR8CPKtI5U9Ks3G6x6OhnuQ4cUOldef8
nQ2+NQyYlTsEb/n6tCflrn3LdlNLbNo6HM9/oO7eStI9hd0Y4wRsITuP+odq7Mv4BkUs396Z0ib9
ptxXO+cxRG/c7HA68vp4/3VIM8UWu9iCcHPIbFFvvaAw6JU0BFqlt97UFdv8Z5c/4t1c/A4epF8N
X0lHkd/8y6fYgomP8ZTZN0p9VPStnh6qmjTv3mqPhvk9LH6mzq6KWrf0N6At9RHzxmgbVnsp306B
ukH0ct+394p+dMIH1dyi8eeRz8z6TkJtS1W+h8bOalDciTbBM6A548GK34fhJu+A2G+y16z8pTrD
JlEwVAvukdfehAkh0HcbnEYeNB8cYoliGkov3Ts0N7yFipVM/NpCCfAsvUMIchc3mElWC99W8RPN
jQyEVMcnGWzRqQ+wqnyTuEF+/WKuDUfVmFwbuTQuTWLzfophSaYpsWTlVHPDccvhXnTmQSi5J9Yf
Lab5n6grAxpXNgIWm6L5b/B9G4vs3umTUBrktPXKGV57+eYMwbbFl/Praa2Nsoh4I9jZqpgZRQ2J
PrqDr+zbpKwxZS6Ma8SZSWYEx48u3mXhIQOYEpRpSGehey3TGOYm8YkwOlKtVZLxJptfnOChh8cu
WpTKFGx7aLNlG2z1moscapFfT/tapkiJkwwR5hSN0SXg25mCIQZD2+B3mRJcBtU+SZiw5fbvNP4Z
9ri1Or8DqEyVo2z89mlldJEgLT5yRkcF40P+lVh3vpl8kmYzjDVqDvjMi9ytRRF/mjFJ8//4IKjS
cPaEtmhRP3898pWMifoPUHOYlnTslpuqG5ysj2Nql3YklP8DV4XVnmj5xtSqTfHueEbXry31tckK
Mi2NUOBHF0udTF1GHhU3XlOjPxG+IvvhOgFvmVxVivBSodzFJ4ATWbuyua+9ZQFXhY0DEFlAAc/X
OYKrLWcZQ9vJj9J4TyV3al7FOlvxi9w+2IAPcgn7XyR0pGRNLuLK3ZiKFi1//lHyW6JozMkwR2rW
tRc6Pg4u6H1SZaowfOzfDKtam+qVVQZHwuEJyQ7q4VJZpZxayU5iBy9fANdWnR3UCmQQoqb5g29J
uwadMTIwnIL1/+H98lJtUk8Q0DQQF1k4JorO0DlW7WlFvzH7t74xMJRIuY2Dt37TS8lLlbcAeZmv
t/K1l3s2rnr+crF2VjtZsbmBO6k31O+tjkTA3jHeOoXNJPx/WPcIKQkwnkG6pul6JXDCfSPrBqrL
EXRRB4K7MeDvUQtfzWM7wU4ZfvljtDZJsUMXkYKgiXuHoguDkY+M9dOxkydRThRpiRT696n7ZlAR
RWMXGkzu9ToIpZgCXOdqavuAW7KbB8GuHW3XlL+tLLZ28RwKrSfKXlDLcJTQly9ZAr+kTGYJU0Wj
phVtdIx5jPpHQbZuN0+i6NaD/HSw6LO5hxmSN1gra3EZu3gEhFdAZUNsYz3O37fhF4WV2nqJ/Mno
auB3hVJqhTZBH5H34enZAZue0xX21eVXfD7qosOXmEqdRBUTx07i0MxCkteLUMME43lblfnjyjpf
fsaC9AQRXWhR0vpZrLNiJ1kWJn7l+VG4sSKuSbWy6RvVFZoDMTrhjcCfw4MivVoZ+sorFgw+geIV
/DpbrP+nrWZ0Y0O0ooM2OyfToAFvUKLKvE7NbnPEea26xySi2+pswRhBVAf6iQmA9OunuEyzSHn/
8xDLzyopozKMjbD2ZCxrK4jyPZaqckhKOocQ9CW4I2tb+/JLhsBIix4sJSprZFvn8676qs01BQZf
pRTbJMi8wUSNRWuPQlZO1XO3RFiolAyXNM0tVMnrhvyxTdNDCHlKi1cW4Mpdnsdh9Xn9/Ieb0Pnj
kPcMCQbyldcb2HcW+DD1sfc7zfm6MwJZgywm1+MAbVaj35loZolztOcoN612W6HSnWUPQ2luOjPn
toqxh6ltVOOhAHUPOzjMc4860dcv7cNi7TxK8agaFVnwfUSpZVclG2x7AtlXYaUXw0IyXeRivJnC
Q8EbdPBwbjEXq01kD+xuG8xgkeRHi3tGdMy7v/T5vuPIsNuXscd7vDvFQbJJ0LcQ1Zs6DE/IC20D
tTpK9pqC4GU7CNNzSo70gmBdIDQjwu+nPV91Ta32VlKRv7/5ZPPmqLsDoihd9Cb8kcxmP88xHGNR
tPzvC3iAtqB50EegmHZBjFDasTMlDWfTijgmkkBhTJHMeBOD2cI1MUZEEiLKzmxWQtqVQvr5yIst
ZvVzR4ezrtAWsdhRZIFIhArukhgde1+Mx1qHLJTfoqbfqRHMm/evt8yVlad7wndHR5STDfzY+cp3
plZLbd2Xnjbg0iWuAzE73Bl2RZccZIqJOrX0Npn2ie5vjZeV0S/DLKMLOTiheyd07c9H75MiL6xY
JapLJsSwg/EozYorsvA4uev8g00dBjfi3dfDXga381EXuy1t5jgyJ6Wkh8Bb7u6af/hEFKM5pgV+
0NYKnehKgnQ+3GKJh0gdNYgRpTeroQuCxJ3CnTxEmwk/iV7H267c5wEOXAmvGRkioDxfT/f6O/5I
W8Aam4CFzle5ivNZ4hMovYC7axO/qMFOTnAxTLER0HYhAhm2UB2EXSxTNV4ZXCzmeUxi9p8GX9yx
2miKfURl2GB0WxQABtFe2K84Pr3tTKJKQjQXrzmQtFPawOfO1JNdo/VVrYXHK6V6HgWEFPLWoGqQ
6ThfByuIkqhvp9IL52SjYtM6vxZzjyBAfhhwdwzalzBrCIVrqKGLvrqgJQolAN2Gi0FV83xcEfig
hebYQQfVvp7/mUMHSQjHNbXp+PVqX9nZXO3EdVoDvE++ej5SaBVF28Vt4dXW5KpRvZkqHbkkul7l
nsLmKZl/fz3gtb0lbjtChVZorWiLvWWWVlCV6VjAOBrh9GZeZsr7sb8fEQoyJziBOISbNNLDXdHb
r18PfmW2CE8I+q1QeuDUO59tVvtKBmgBkpEfHNCrvAt9mEOb0JndoYjwi/nn6/GubGUhkw18BHgf
wo7L8XQ1DbTMzj2Z7FeeDK/Fj/PrIT7e0OJzAUEHVB50OoC6Zb9u4EiI7bwuPElHtBHdmjY27sLc
uLPKYjelP1oNWWNlQKjafm2nwTUz+zkaUdcpit+O3r9XSYA7jGTqnp/ga+hYz719H9i4xBitm3Xz
bgqdF3/of3dGlmyaKj5AR65dWw9ySJb2LoqlYBOp6lMf/v311K60qyAdCDqLZVC3uxDsDaU476wh
y70oNNHV77dYpZQlZXxOdeqmIn9qsIyES03dPYX+8Aj4zR3Uv1ae48rniGuzuM6JZgiwyfNtg5xX
72R4fnkSpuhzmx1CP3iuq+iEMf1NnT5MQ+/aSreRxuy2CwxcV/utME9pTCyLuedYarPy1q8uDZgU
m/iAWwqlzfNHiuHogZkrC29CX0F4r6YjGf+EDcFANoBZVoLsuzzTTYtzV8SqkKpUNqn7QE7WAvaV
M5nG7X+eZXH18fVQDZWyKDxxyS1HEkcEmpqapCxMb4VZY0B0juCN2MEqLOjaF8aFyySSCN1HffFq
SJ9hkKRR8cE0nrJgp+fDbugb8v6D6FwXurTVfxWBQbaNWj5HRT6Wu1kO1l6I+JSXnyGNRSG9Jgxx
jUXILkbL1udpykFotZvMuKHVSgkfhPlo0GIia0BSZzbxaclk5NTJ7sfDyi699gTEVB3vSIHpWDLp
gzlV5rEpcm+QHyxqCkIzV6gjT0buSpRR/KTfGWMAeSbYqwdDWqvrX/tKICghAA2mFlCjeFWfUnIl
g4iiJQZRIaSJrU1u1RmHmDtLG5fe13O9HIoSDvAVXedbxy97EVeHWipb2a9yz1flo2WHe6cYdloT
cIqtvNfL2gXWtVRONHo6eMUuy81zKcdWG+t4Vemym072PfSCO8d6T/2bJstdWYsfhz777wEzjCqE
gKD/wERZKgFxXNNua5UMTOzoOfq4n8PqhiZSJuGWHp2cvMauvd/Hebb12+hOk4xj1A0rU79S++ct
gkrHbYbKAszQ8xdaJIGV97hwoleoeF3+HjfGkeuQp9GMzOH6wCwopembraRHbU626E5Lirzv7Nm1
0/lQRNmPr9/6lXQMlRd2NoIgNJDAD5w/UI6kgoRxfeY5TXciyfCquEC7TP+oSDe1zq7LqUgP7jzJ
+6/HvrbjhEMANw7d5ARYxDg0QgqrnFVgEhw4g0KW4jxaQksgiB6/HunyTk7CIFTUFe62wKWWV9u8
qbtEmsoYA9T6dgrHp8mXbuohT+ijp/Z2LudHW63sXVXLf+mB86CBu9QMN0mTXVeMB0crv2khOUeO
guK2mqyn0KoilE/x7JULdV83xff61INmir10cDU4dF9P4DzJEnVkDe9YsO6IUYqPZvGWinyapqqV
Ii8CgP4cSc8dKDoFOWOi5saOrZVYYGhnkfdyvEWSjqGcUY62H3lD1tAEnl+F5O0QlLU7ktep6LvN
6nwjzygeOT7llrzov5kl0A4fWAea7V4gB98won/SKq3cjM0+Dl4HVLhGEJ+z7W+FDWUXkjgh31+g
3oYjrzX3cNVxSSuNk4X+ZTarHPL2czD+mKz6hzmGv+L7FhneToIhHqS/Br1FarpVPBwnEqq8/UsP
88pVIlhHTV7/1VEs62pzA7QKmbHqpm942r5bo9LoF+9G2B4I5TtEsBS+IbHNP8XoGSAe6AmUy5zc
2ZVVuLMQnaEkBoR4k1sPLNR2nHuwB/VNGSq3oabfv7RElm4oHwbZAiVhda+GPLlOlj2NQQ/+AP5Y
TDEixIdMMZ/LYHqIIYlGtavvLOAVnSIo+dlmGv9gF2dk0k0o5XdhW98ofn6n4V+Nk9xNS+FQqdBu
Lq19VRx7q9jRZzsMk7Kb1MOoTSux7fxzZs/AXYL39hFJiKVL7pk+xnrnSOyZYOa6E8CLmJ4y+d3u
3r/+FhZCB/8aiNNYcAnxqqRYdb7gmt3rPTaRfMwNZdCTriByNoB2zBtEiKNvznQ7qfZDi19NbTvP
ppS8ObT/30b7XsJFIEs3Q6SdKt/W3EIDPjgoJJfJ09cPuUgm/99D0uqDOQJAanncVEmrm/OYxF5I
5USO2x9mUz1n6RxCCZxcHQvgwkxdvbtHC6/jop0nO18u732pWimtLdDW/34SdLW48kKhuOj71YWa
UdbKY8zFfLfrhrssr59nqf5RxcPdAO1Y7azTGDgnyS4f+6H6Zijqg6Yi86I9hz032EHdyX6OeEV5
F+vqrYqcnKJQjV9ZsfOU99/PKRSx0LTjgrfULjAN1JQTvYgpdd5F+kmxf9f1qbKOnfFPR1rgh8DF
X74ecyFmfTmmiIOfvl2tDKSxE2PKeexWUXmfF8be+Tstip0s9XdUCMzyVKr5TUpIj9JKKC/fh/O3
WbkbJ1K+NERERNnh2rdXojsI8ljF/jESFfLN+EjB9OvHta4sEQBD7kxo4MHx+vj758dtcGgtfF5l
VY2Pkl7tGgVz1PJ50Mt/Mtm4KR39Xs+Do0X9bpq0D3df2it7bbCPWafdde1bOn8vhhq0j3WvTcqP
qdp0k7pR0APr9RZMu3oD7mNT1y3wlw50buIBeJcL45eqdY9yguhAkG200aE8GuztYDqoaPzpUerO
PSsoeYX9qx42jURbWZG2RqefyqQ8GRM2w/zOZWGrZN8lW9rOobJVh9izkKysSwD1nadAOCg1+ghN
8iTX9beqq55Ef2cerF/q3D8GeJAFU/pcxMCWtOHN6VcqN4ti8Md+QFkJ0RYcD0GbLC/+tp5gx2yy
H6phduPw1pE2Mxe+odtq1W0EGKGYH2MEFv0XuQDGuqbxfpEZo/It1Dv4KayElu2OtFZU25/U3pMi
eS/Eu3wTWfe03+pWAqY+3k+0DmQURL7eV5fF0Y9x6bNRlSMjv2hZyEZn67GMGXobbQNhB03DLagi
V6/Q+TcbKlgv0r5pSmSg201I22XlAfSzfAMYKQ9AWRCkB84kl/lZLQ/YfvYAAM0Mt6LivghG6BcR
DXsQVPGLecyrhHyHHgAl00mhzZo+mSQJXz/G+Un+76fgCShi8fIvlOTqSFYlO8ITvjKHrcQ1L0UB
oZabY9MMR6UydhXCYl8PeZl/i5lT0CJ3oOcCiPg8Ag1a3DhFbfdenEQncb2cAC4nwQ26pZtUPtjx
K++Fb2mt/H5tq1EJQqWN+gvIgMV1jzwYUVyVFR/xadfoJ84tgkia4lq+f28PKEJrzREpoJUQdp4k
/HuJqaixyblMIEGwmK5fBbmFIYmn1sbJCLG3zpuHtvkdduqaaufF3Z2VpTcvqLDcZy8UxNQ4KrQq
nQZv5IrhKDCAu3KPq/iLjaNqob4Xg3yTJd0N2IkHbWhuk2pVmvA8Xv9rth++1gp7WwCszmcrtUld
a9MwePl7kAwHMXCtIiqiyC9q96yWZuMW+p0Wfl/ZVOfp+7/HRYGP2K6BIDUWKSnbVI/yGtObAKRz
DL54SCuEYdNbuYXF5OwhZW1ktd0Y6DWbopWdqhvkb1a+6mtbDOGj//8U1vnsE9Xuw1hthg/P6A+z
LuC5RTIcCwJsgAR4U0g74QyxMvurq476FoVwmDYXCXmCpXGpjfXgieiZ4LOidniSjRQ4zXZXZMkN
Eq5uKI17Oc1XNt2VKWsCTgYJCX/5C+kvuZSaITHwJDGAZdTtKfejDQhk7eCYLwYnGbocK3UNsYhn
NTLUjVEixKaAQ4vC7uJmOFsNqAwjHEDu0Vme9Tt4udnE8Wo5WyATK+Hq6mgK+mKktKDYljkaYCJN
8kvuN3VruOMA9kanMZzfVvL30lnzZr26mPTRBeAH84WlhmgXqWUYBITGTu2OQqGnAgI5WvTs8IQf
IbIofvXT5r799f4RJZiLFYW2grAjGlMXNHalAIdqVFwVhAFNohjHplB4cWsY2muRH71wLgeALg2K
IItSUCwpUKhks/f0JNh9uI7Rlaus6JTE6C4ZOBEY7aaWJKYsrbzGqytLVVNHoxp43DIu+VM8F2UC
tF0Ef797S1CNS4vsFkvGjMkmNjZZkbT7el2vnK4UGDnlqWcicrEs+0lOIPV4WwyegCphu3tqoxfL
7I7Y9glrGOd/yiogyPESGZTup7a4KGYm7DC/TriNa/1WoEeCVjtUUfEYj7etvuc2vldRDo046a2k
I8GqkM4+5JW1Ish6deafnmNxDIx2GCVI3f3LFCzPf2rj91AJdnH7faSyTKv/64VeZLEf4R/tC3Hm
0SC7lLmL8xodGpOv1IjHGyFz16OLLZyKkg0t6MdCCjdtmO1jHduUpHj06/Q1Mdcg29eSSooAyCpT
FxHIAhGmP11W+nIIjM4gqWzjaJ8bVHdsgPG5uVULyZspoPuxtI2AvQLhq/DZ64KVdbi2yykv2oj9
AWlC7ej8AUhpwYdSK+CKIUhgA811tKWajaz8iEBEpvS+c3stelwbVDhFcTkT7cNlm98uA73K5673
NIWiJnpHIYI49p7LWK9keOPcJcO8klNdEoM5A+BxQ/QTN3wyyfOJzmrVyHHPqYP67uNUIDVUH6pY
BVA8ACR+GetnWoKbtNxaqXUUHT7ZHPclJi+hZbtBfSc6/Xjwrez6y660eCzKYmTTuLxQqTl/LDvL
sP2IDCRYOnyz7CPk8i6+0fveLUucWbnRyG8CbUwtZyXzuPbBfRp5afcrFzAuzYjkVnDghIdzFfzj
R79D9S0Qpfd69f5yJeXgBQiZGe6M6BMttloI0SmJBmhZZqQftOFGoJe6gesTEhVt+M2ffmTUTbts
zR302nmMmg69C1DVwgzvfIn1NIiGOuvRfOkwKKoGakho5pFS1X77TUn8lRB+dThK9RqnI2H84tzo
4lEdRui0EZ+yJsHE1emlqE9GniI5sib3eHU0HG0N7EtI5Ze30iSoM7UrmFwWh3uphZADk2nGGV0A
ZUZlDft47csVexW6qvixfIfWVBXqRFvay3sgXhSmhVTn1P6iO+dK2IIFhr8tyzV5yatfiQAzE6YI
ksSN81cYg7qTjEGBomzsAu3FDzdy+O6EBtdcacupNKbFXtb3Y+Os9BSuJiAGOSpeckgWwUU5H7nz
nVpXAE7S3ERWUtEPsd8cRbVhjv1b7W1sak9vASHaax7ZVz5P0nKacFRYwOMsoTjkN3AgG6mDu0ZT
3aDH1YSnRq7Q7xa4M/00gFv5+ky8spd4p6KHyoYCeSRuTJ8OI7tqIxo8uMgaChUvjPHUOt6G7W0i
mbQh186+K1sJaBMnL+xrPFmWATkP9LFpcwMKjYTGbAhiU6QXsblRyv5G26MFSw0/XZni1UFN+F9C
DZ+TdzFFq0uyycHMwLuzAL+qEcWSdAZtJnk1/fJYqnbvX6/ptQ0E5/lDqpPGMZWE80WtwU6OZDY9
kvnH3vwt+OUhR4kWAlvQXmL5BaTJHjOD/2VYvAxA2eNrdRFs/UDvtTHgi5F7IhAiz0Kz2x/S2zH+
IaU3aLG6QlnXMv9r6UrKVDrdN+AhQnfqgsXixHYrtTYRSVEBY9cFKg+eOvTUV5Fhj29tB52SX21f
7dtkzdzqWpwQmB08ijnlURlbJJGTmttzLvN6iwqyAclsnxhcS344Ural9UmnaBRc1xiTDDVdy92v
fT4CEUXHGozqBfNCarVRrXVAkVmdbBUtP3HC3kTRX70KAj+Z1zC5V45TgfkQxE8BvFgeayAR4XLQ
OEEKL/XKwAHlgkMQhn/KjD7NO4AsJZr287Bq3yt27OLuJwSpLXHigNzWFyHRmNBXwcKWNhE4F8HL
ElXuBIcGlLtdw8IHkIYnqB8RpKxudfir8wbpwuUaBhHR8fyDomYxmlJds7M1Az0McxMNGBqQwBvh
DyTUYbtAQ4iDLV6gK2WEa3cG0GD/GXqRwag5DdYSxxUvB5keUv537F9DV7gGNI+5rU6jfDQxkbCL
XUeGo3U3OpaUKx+2yFYuVt8AfqIBTxNaKufTn5yuqnQ9Y5epOgh+kEZSvu+jnZ62D3oUIVvvhdlJ
CKibsXkyK/u1K/yjXazpEF+LpDD0uB8LHAyVyvPnULAb7Eu9QOAs7p8Kq9/Z3BvH6WA788bBkDyq
2o0vrQFwroZTgcMWeh1U7ZYX5FHTkjR32g5aDYztDxmLdPxTNLmnO4gl8NnLYXuck7UwLiLHYtnZ
6hT/BS6Fvtti18FiSACnoz0WAy4S0MYaf9TKfA4Qn4wit2XP/0WjnTZ+esjktYrwtWmfDb/YeVpb
IJdhIrU2JcZJLvH+wbYMxH0v1ztneBDd0aBrXNgcawfJlf3GyMi7YWPLDeWSX+NY5dBQMIvQ1S5z
vEw5KGegyNXWMvGABdw1SNIOT4ZtVL4Mz5n0JM1rpsdiMy1XX/R6KIYj/MmuP99sadRHcx37KPnF
f9n2nxBUGSzNzXp0Eet4MZBK35BiISnJcnvZ0YCSKe1OT+I125QIfT86NUXgqRZceT4qg89s5Yu+
trUUzPkAMlIJAO55Pjkpr2UyEjQpnTLcGgDozJGpqfr/cXamu3EjzZq+ImK4L4OD84PFKpVKuyzL
tv4Q7Y37vvPqz5P6MNMuskac7m40YEMNJZnMjIyMeJdjP9kvw9dxZ8HTz6GZxPGR/O3TxvAX4il4
H2hM4s4Ctmmxke0kmcw0ZSMn0rDP64dgcp6LosHAtyqRJIETVPMHcHW7wdwc/EIUQb+dbAHUEdfy
5X2iTqGSJz2DV334NYQ60knxtzHKn6zKeRYEkzbJ9/3su7KUP/pOe5Nlzq0CLTiYFcrVxm4q2pvQ
0eud1j0XXLo2Jmd9plODA4UHAVrc6FbroQr0oa/9xjP5DLa+A5i2S5rwyreD5y6k66obn/o2f/N9
vNxM+1My5fzsR5nO920gvYrwS4tl41KyXqSkzeTOokWEqNjyCJBxMs5GhHC9uvjWEQSGcDh040uQ
valWcoqzTaDtxQGxRgHoLYqSSwewYWKNOsr4LlUUKd9AakO/EsYdRv7Uq7t8yETy4c0uVlIuEsdA
wITeMdIY0bEDrKNzPm58mHVYEleHvx9psWoV1Jojf0C4qWx0TGhNV1c77r7Q/iqYYVa/z5rqmqv/
M2AA1/waI0shNLtTMztuPMl6/6BWBbEXkTGKGqggn2/fIJmVEoRV7RklHMgMdbmy28Ww7+xm2BdR
fyiL8rrxoz1B9LAx9joVE2NDRORWTCq0LN62+WxKbavWqIw+GPJj199iuI0gWB0p5AaTK4e3efRL
crZckNfb1gDwywmMC4LA/S5mP5jgwqCrVnuOE7uCl1cXVMdq3r9/EOxpISFVDk8bb7tehoxKu47j
iLYDIJjFTLeFqTR6VqNFYLozrTmhblHiejRoh0Q7Gv7sWnr0vgr+j6eWoOZpTrOze8J5hc9WEO61
dut4ulDGpTwgXJohdkMKXWJOdFmCLuoHaMmSfFYZxWRwe60Mt7kPTuLiI7jWYlyrSI7vXRrr28bk
rDcEFxgEhd+p/Ou+PGx+Y1IjB1NZXAuiFhuxExqsavEmHiXD1b1XknetLaAx73mScC6Q8mRrO4gb
9PkJCkUR5LIITCTnS8EIJ6nboak0ZAVQCYqbF7SHoCTQYEXC2t+NeeAKpuCnONnrzjdWz8fTsI7X
jE5E5KYNAGhtriZ3SC0mUPxDE98ECpvNX+pY31vgcyOgEh8PtsCviR4Co5lQiTi56F6/X0f/KJik
QH3KKYoaln79bjcmUP/CdgzMz5X4/I5yku7Qbi3jepcI5oiV3iqpuhUMxXZbzDnemwKkQFGOHuei
xmAbk14UE/aab2EyP0rYyAoabW2h1AfArxnbB4EiEPxrkcJYcY+an7TvU5pZnfd7Y1JELrZ6GFE/
EtoOAHIXmbKNuk6CKlWFHFIFKolPcA9z1c3SVzv4ZZXwf6rKTbktltcBQgR156puXG5FxnVSZTAX
fz/FIlYMvcT5O3H/aLrbKU0woHnrp2dW5qc6Psn5U23jZCIZkJdiL4O28fEkXIiPAuoJgEOju0TJ
+zxSTbmvzL1iIX7Q1jtR8tHD6b2NlkXGTm35NmN/8NXP/2JUhH8MU8H7Bybf+ajZFMR50RqwBqOr
dOz34uPnUNHf5fTw75Sg5tTmRjf/wqWYcguFLQYUfawlbNwuewl8ArHPtr5Wx+B7lECbOjmAIuEJ
7dri51SiHPmcoCPSKdbGRF/agqDBKEVwHmG0u7yecP4Y8DFLTl9oWljtTeMLAuMiERD3wamhe1dm
HlZAA434yYx2MvU+i0vbx1N/cRZY62B7icLrE2CAxxlpcVq/A2lEE6/tdzmncImyOEnulQCJiQNS
NPLsKvPKknJjvVUoX+BY3yMSgjmikaRzIpEcnC+B2Elz0xmRZCgUWAkOsMx2h09P/ljGDxbm0aZ/
tIYfRSK5Bt8ir17Rm4Oedd++oVY2aBb4zhdIkgBftr6U2HCLsEAqLSQqMLUhSC3qFqOepZKNQzAk
Lchh85t6NduAG4s30tZa2SKyvgOpl8ORIBIOqZSQJy6iEC10aSiVovKGvnpInJn2hIw0X1pb39VJ
/yEAi4H6nzNa5AgZJ1Gj5lw3xr2UWLdZMZFU+VRNQD5vLJULCaO4T3ClRhYMIMzi0XK7LeVsVCuv
1uarYeh2Yo+KwrfQNhK6DHp71Q+9O6DHsDH0hdgsmqBgwlEBllms58tD6SprHtW5orKPzt1LXOBP
WXISUKWd0HUSF89Rh9yIe6ZDRUMs1hh9Njb4dV4+bzzMhXkQZVqRJwB2WJFiR2cCaQl2GCrhuB/S
T3MzuqkCp1qf7gWbUQJ9FFX5rWls+aEu0PHv20R0HHBHoVJNh3sxD+i5Nwh3E59VZF5RsEdA/JTm
bhMGuKVQG57inQxOt6JdJ8A7FLp3VgGuZnzWzGRvkmRaI83L71JgelkKF7MaXKpHW0HlwrlORBG2
f6SUDgof55+L9LZR8YEsPQcvN3pcrtYMbhiACLAf207aTzqaNvDp5Oi+N+tr0MwnbkV7A6WdmI7R
pGtbFdALWebZE4mD74+Mx4zGPssmWxDToVtS+5GKnZ2ecufN5PbTGrStCXhirtjWk/nWkHwqxb9Z
x8jcgRcEz8W1e7mOaznOND/idG/rr3P5JLVe0r+pqCg3RJKxb3diJYuvJqC4lZQeBXimCSljKFuJ
xqVvRFUKXjfrGKjSYinJg58lsRyiZKInnLrO55qkN07z+6J7yFXnWh6jL+JJph69oehN4GhsHwIf
IvrCUjTYrI+LEL+IfBAhOYsJtGSnS5HvyYiGcC5QKFHDnY7CeWZj0paqPn2Qq1r3n0sMRgvzd286
kVsGu3TjlnYhzlMi53ZG6OUasqxmdaTfCsqy5TsFVIhGBCi1VTiZxXq11xPNCzdtAC8dvhwsQsyW
xYA0i7iT/LEqG+SfpFnTSi/SCVzWX1bQ7ARqa0C3ooTdZJcpFuK3Q1ggcFtdM5uA97fEMy68uEM8
I6SwVdextc/melBjp/BKIfMdX4UdCHl3Qg3GAX6HAGSNgRxNgV1ikpbp3V4AiIWFuR/ntGp+4rJw
rfjt1mlzYcfyWMJQDfIgNg6LGNLQ24SzHbBj8/a6tT5TbTxVg+lJCqehQ3WPKkVbRuiXfu519d3V
T0hibgfdS19J4G5YlAJB4Cwt/eomaEcpqRH3mKKd1rY7ycqumqupTo6F3u7L7rkEapNPwz5x1FNE
r93Zuihd2Bs8Au1JFgu0qKXqhDoXI8l+Wnq62rt1nh1Fpjb7gHtxqaiwUDQjaNuOdIjq7j4H6Vbi
0/XxsXchXlDmxGSUPF30E8TP/1irTkG5s8wjZBmgDvuI+ITI6YxSs1OnLYzbpRX551CLRAN1Pcu3
UoZyui91ENwJwE0VdjshDCqkApr5yz99N1OmJyjgPUAKqYmdv1sCSQqPHaXwRBlMuJyqinQotPS4
udvWsyhGEvFf9EAB2pyPFPW6nPWWgZ5uxkfs3kT/DzPjnRRvbaCLI1EXFz0uJDiXiAFVKpMEqZLC
ywkioaqephncP9V5fdgqXlzo8vBWooJEfwslt6VgXaqXetrkqAQPSKuSjzUj9CEjPZXA0XwODdHQ
pZePurLkfvzlNodeLEtzjMZJ7obCa5r63aB2Lii+1+Dj5L8MNK4aLXULxdkFhIyNocUyPD+weGth
BYHWBuIo7zzbP3ZEVRqx0ldISrAFm4OQCskgfGYjcOYbK3ZwObgf2quk7u8N9CYErsmOsmOGtllc
hPuN4+tCKY9+poBtc4YBUTdFCv3H08gS+KZBRgIHsEY7VruhzW6l6KobtKO4Ub6rUxqTJ+Qpxyp3
8812kCjWLKeDYrJAqkEnYDudPwA6Zq3tdz6baPzkULyuJnYsJ0icvEAhAwpLcwhB1JJoNXSbktqX
BocHyVEqluESlGOEOm4/jo0sT8IORsqu4Z5KNdGV2WAb312cyssXBbVO4iTA8rTzFy+ahM6ggsb0
fAEWYNVLzUnwmRr1ZqIqIxJJP6BioRCt7J3CjWiMNwzwVpsbxjvtXEAUVKu4ni7CyMQRAKkKKE7S
B/uQSRaFA1r4CheAj992dfMSIwlNJe5dINqXJTozhZOsxWbuNQY0yDZ71IP2GkupjQR9VXhiGLQA
TVAhwvlkebGRR5p1Y8Yw40ivMsyvI9PepVr41MvOrQDFVLmCv/0W5vG9AXv2LcW41IGEsJJweliE
j6EJyrBqrNzLJP2EOHiJjyAmDpEJnZHUW6LsrsrSvkLJWVGD0xB2N2Tw+1Dtbpppq1u+OvfEw2AK
bYnqI0f9ohwqhdDITFTJvTx4dGCJ5QTrIP+rwGgme/r/SLEufds/x1sce33GRSVwfF6+eRYGUcK9
hNPEq/zpSk54a7aq1bRw11Hn4V4rGmMhlofJXis2ltk6yeLdKX+DjoA/wCpYnPmVVhRJOxLHjVh3
tRJT6JzRtTZ+UoSMcdeiCjSlRwS8SW565XHqw5tUFjLasbMR2C9tLqGfRCGWdc/KON/fdVznlKM4
OWNurE0e7Rmc7N/Y9YW+8dobQy1h9GBfJr2r+4KlLe2FKF9HA0rUuuPNfGCtTiJmGLQ2r0R9e9Wu
r3K7G+MG3SsVZf06k/YdC6sVNh0Tft96/ilKqmcCiydl2itunvbO/5pM09cMdP8cSjvLDDfS2tUB
Kp7I4Qylvkbxd6mMGCq+Y8w5R5aMpq2AJnVd/G3qrJ8zXGsr2KqeXF5jdD1EpZMSt7E4obqwyeOu
jzkkVGEXGu3Ltr0uyuCAZfe+4uAYCqrcrD3H+ZR3KLObg6tuwUfXBzVvbcqAoLhtAQVbhroIAo7p
m6QNkvQmmFZ+fWjG2RVR3K6g7Mngj6DEB8atMSIMoXz6OKCvMyaVGVC58JPEg19Y1vibJCoMa0Cc
a1K661Jpr8fG8t1ZeMLBDtX9h44mWO1jPhHOrx+PvS7zgqtU+YfpB+e4Yu+ptFGkokdrt6l/CHX0
98wetAQi9QdV6g+x4ArJ3SGFpCQYUhRjgN7vBZUx7zvQYHSD2IhUv4599ZYFplsMvz5+xjUW8/0Z
kfAHPi0WpriY/pFIJRSox1xGrE2UOP052ssOTEPwJBIXnknSdwgjHwRvVzdQb+22QsKl9YHQjEot
Hvir2B/n46dzUdlNyxyN0Wfh7CSKnEK2NJ67QwK7QX0XygLU7YdXsv0k1dnh4xm4cCzQF4FTiwI2
Wkq6dv4AbZhMSWlYPABS+fQkn3TZdzU13WrAiONlcfaejbOYaHWKArkV41BjENYPmiDVoPwVD6h9
oTLYOLGAqOFKs3svNyhb5+3FTy1KH7RAEVgkLp6/qQbiIQxLxKoS2nvVvkj3nXYQcritTTpHMTnM
fg7mjATglqj6hcBPpwuKNERSITQufv7HIqtaQ++NipGrUDnIQ3hME8QOyUPyesu590JWQX8dWX5D
psGygr3qqoHFoWYQ1yP5QZTsAyon3NDY7hz3lDOifCOZWzcx2EJI/doC+oZKprr4srM/T1ZYIQOk
VsWux/9RyIFavXbKLD4v0FeV0qroM+vKzCnrUziJTgJSDupZQCEjlHDbLfn+Cynm2UMtov+sh0Vq
TCw3nypSM6JCPL281zAyDh6OXNMJDs6Wue2laHs26uJDa0mZGbOYikLGJwzbMFHTm78o2CP5+GBS
uEe5FUnof4yyFp+ATFLmpBeKZIvcLskTpQtGJAcq+S1XjHfJQ0EX0AfjaNGY8PXX3g7hvGxhSi7G
ePguwv1VaA9oi3k2a70zA4mRZ3roQnMZB/c0IpSSSwu3upAg3qIkZU3hvpW5TNQKinfXJpSq92sT
POA+1I8G0Icm6ncF8oCicfFxjFNFEFsGnz+fcvFdVL2NE12T8LOx/qKrV8hHdVSpEvSugQi0TRPJ
N1SvvVYnbGATmZ7n6y5AvFmsVmEzAXh1lH4X2Y1Ys4KnPMcb2dGlhI3gJKRKqBHTI15Ep3KC9tgZ
EYZvNcJaTOYMWtZGAMqcpb24TkcgVdAK8wRQKESXSyCYppGdpbHzaBDlkbRx7/x/TBt1epSPeLjl
fSnTszAs7CT37M+YG17pJm0LoJcYMQoklXhAsbVlrT/gaoviINbRAJtkjmszvBJCxIKjF1Tmrjbu
KyP51toUKwfZ36vtP87icXvldgPQi6LtimYgl1plJaaGV2Z9S3nZ0/XioGs/dWeLmrOOrwxk6XS7
VIysVnqylZSPo+HMkWelMm4FnScj7BfG6XGqaRrMu8Hf0li8sDKosim0jyi18HZL8qURm3ZHpyTy
gAXeRcD2ItX0ejyvgmrCks/yX+NSv7ej7lNS508O5ZA2H9AaD3fSy5Qr+3reovNdCPmi8IdIMUUR
VGaW9h1q3oRjmGQ8kkUzb5L3SRleTXP5iqDXUzoKL/HkmIb5LdXAScHlQan/8sPgE/JqPwLV9SdK
dPZWrn3h01BOEKrnNDGhGS6CYIXkTjFo+NNqeNWFPjZvcrZTxue2atFe3evS1oAXvwwVV3GJ5fOA
PT8/17veGru4jyOP4ALjb3YzWw5F3S/ej2YMmij2KXHg7QbOqbWMvS7Ko6bR/wRBTuEj0A5KcGcN
/Vautc7pLCpyBkk3HT+hFb54Lq4SkmpIIbIZ5Ulu9C+xIv/oqy9tkO+LuH2JquogZ8Wp4eIxDb/A
435zhPvI0P8opn8e2KAZySLfQhJHPM/5w4AEajQEVkP0dlmZYX2fSc0VCxr55J0+h+VOL23ORZxa
TeXLZzQrr2c1llHmpduAUOMVF8ctYOiFwMYzIRJOAcaghvjuhflHQtbRYRmQsQzhn/bXqdy6U+3s
g0r9UicIubRJwN7OakCjreqG063ez191B7vhQsn3eLBdD7X/0OjXjWa/mlynaxkwtaRxr4b9QM0z
UUE7bwHwLyxv8Bhc6VXusoAWF/PY9/Io94HNM5fabedM3Inmz5PinwYVQHqk/UDM8qRk2m9HD5/S
Kj1qT2Gk3LR1TjN++tk2dborJtT1at+4+vh8vVBYg/2JAgVlQ9oPlFPOv3HUtW2WII7g9b5yW0Tq
3XMlq/dJMH6GpPJFc6A+oQYVYeOkjvoVdgHfMv16kKtfvfXPmX3U94QkkSP4AhrotvNnwQQ9jaRm
HFHbcj5HTfiMCtqroQvppwer1m7lGDsKzKQM2X8WUKuNqRC//jzVYHhBN+LeDwlkyTtTjdSR8zIe
PQ0lVkSJkESKd70a3pY0D5Pot4VyToTxi6zEh0l4bTvJbW233zsj3GLti7vj6lGoIloG9w4uIIuA
SHEVBkkbjO+qCT5sp95urxszfI7n/FHWKQE44b0dUnnLJ+l1Yx7EL18N7tAjEhhXEojFvTIASiXT
oRjf5aGsgcIDiNNGRSE86Q5kYmGlc2a+RAaGl9rGR7iwVUB9462OGALn1HIJyFUUm1Jm9fCBudUF
6e1cYMaR9/skxllTeHiBOdx431VDhGUHQEioJFHT1Zd1RKrcpVxEEhpVFA2ELkqST1fRiDxWgNaz
A4/VOohqBqvymEkbL3yhjMDoAJREkosY+/Ju2+nYBHSGPMDO0TiB/LKG5WBhoNNlR71DGjDtTE+P
cLVS5OovORNiETn9/2kjEqyvXaKOoVBGFRZxKOKcb76+iUfJyMzBs/3iEajL0yDMEf18H9j1SaX6
BswTwL9Rb5wya6wU00/jgnaCgLhwxT0fmAqOVsuSPbwDnYQurZoU+zK7S6jqBpqGf3z8uwmjT2pH
Vmo6z+08QwOleRO2v/JS3UkB9q+NGrEV+iupiF+rtP9uaOO9ENX6eKlcWp2OUIqj4CPkghaBXJGq
brYlZ/CUmjsR0WGI4lOPoERqskijnRFvSZiuS69Mzh8jLvIUro5aDewCGS0dgC+VN0wRdoH5wwYU
LtLxf/x+nJ0AOSinCeH7xWhma0ojOu5gaTA7KlQdL3bnuce8vu+uUHW+1YnFH494afm/I8vpaHNZ
AdJz/vXbOJsHpZ1HL2i+a4gh9YnC0R5B7+xP2ZsSkHal6gOWDze9XjzTN/v98QOIV1oEO2DctIZR
bUF5WxYf4I98wpbgc6u5wplTRCdys5vAALxjlccUqd6Ph7qwergkgpyC8QWmeNnpz6q8mdNJJagX
KFuDnytwC8ZxyUvq6rEe2PZbqOELd3wItPibkrtRJSTXPX87WR3nsB+ZXQfGUkpLyKqu88TOd32A
pmOhnZTAOBaY+SZJS4ohvY5Is+EB3bmscHek2juXeO1G+LN4Sef6mW7s6yJo3cD+9c8nB8EeEhFR
Ul01+MJ86kqUXQbP6kZMgPWj0mt3FaWHoElOFrX2zFG2kskLm4vzHk4DUq6WumoQB8L8QjKJPKU+
X3Flvq1alFLHxE389BDq+tapLsLDcq2hMSLUC8hcQRaef41QbsdWznsSDO01j61DrrbXg9oeNJSh
iqm/j66N4bOZ7Ypc3qUzwtGS7E4RF28Y6BtR90JJFeMfiNVUzoXo59JUoS1tOcdKY/SmKT5lUnGf
aq9NkD6N9rXa+KBT1X2lW1eO1H5P4Jp9/LEvbTqkAdH/fy92LotefV8bQWGRYRRKfBKyHLOEAXl9
rTdbRIl3LcvlnOMhA1AQLS6S70WTsBz7qGhackoryR+darypTR1J6vqzKHZIuAaqTvwcK9FRG8Nr
tejvsPh9MDhh9eRQpMWL1fj3DQS0Nv5ZyukGpu/SAvzj4ZZmJ0A7cb/zh9FrBqyw7e7gRxGoWgnE
fOZZebyxAC+tP2EuRn0ZUt+K14mTCXWqCq2ZTMI9A7yob+k7SOcbxadLX5dyB5gLRGShDC1Celyn
ZdWMSAZSdZssnV4M9nX0pVvas/98Hf050uLjIt8QZnFLtii4ooIF5pjdXjWinWpsTN2l2P3HSMsG
cBJwJxhKRuoL+Ogoig0KorxaD5iDyhqc/Anl1o9f7kIbFCC5KFSJ6ze8u0Xw1rOSzmSCdpvAr4gK
XoFTl6F0h1h1rio4BPbvcXrXl8wnQDSczdWWzMvFFUN9REjxUt5c6iJh2KYoTowck4jAAZD0Eb9N
iSbAx696aR9AFvi/wyxWTNcVeZtpiMSJunMX/uqSV/BQ1FAP0WYz6UKeK7RFoJaiTgqgepHn1lkQ
9q2FXo7ocQgwvkXTKK3w8dTuWlThhcKU8y/0UEGKkDSiXaPAp11xp5wOjYGxR7Umyvob3aQtKAD+
U3ejRfmbFLWeE+Q7qddPam+/fDy7l2p+QMeJfwAl+HeZBUCB92s/MnllISoBl4AmpaC49mldut1n
dJKe4/J3naRPjTN8ySy9g6aDudL4S5KmGypSr6GefA1Ve+Puc+FTkGZSXRJQOIc07Pw8ROfaqvKR
C3dKgy13pidbuk2RXahi4yUZvlixjz31lvv3ekkL8DQpNb5gWK4siTuJ31GFiRGhUp3+oFuvKrF+
yv9535C+Gmw17oUw1tAxOX81I5ZHX9L1Drjjczc8Oy2yg/KXRN/o4K03DsOAhGU9ifvrssw/SRpo
X1XpPBAJbiPVbln8oBVbjncVhqsby2hdlBBlQGKOKa6pgNrO36mwlXKw5wqV7Cm+l1NsSILudnR8
RA1/dhaFs8Jx2+hVBbjx8cjrA4WBqdwjDkCpFsWy84FzzapGv0cQqCt915SAWWEZqKeHdLO8eCEt
Qv5NbFIhbSUQOOdD6SmgQQl9KU9l8ck0H8dSBrT9Ox2o12OShigNpeIIdSfL8+G8fvyi61NGjC5u
IiLerrrNapM2OM+J0cvYNdPXXPkcOl8AwLTpfaxt9TxX249UgEs3BzVlVMisiyJTg8o/kgU0nKOw
ueZi+yW3pt9o33hd00tua9nRfpiLLQToutO6GHZx31cocsqJaOZnCW3cQC9PmZrcD3aduMhAeL3T
3CKgeDPYiHJL4+HjGV7HwvfRWU8i+RT6QucfODbUWDVqGm9le1215XU2Fd/zaDxIfv4Do42jgetU
fJeo4TcFai1O2zd1Ud/OJl4Oblq+dUX2/PETrb65eCDaQ5TaqHii0bJ4oLSplSmiDRuO9UmZbpyO
Om8KrQWv+F4u8FozNrbTxe/+x4ji539ceYuhMcyqpMWtVvfAfF4kK32V6h+Dz4pP47ug/lRX1peP
3/LyV/970CVappuUNCtmXrMxvYh7TZRNV1MSeAUOHpJV7vooOrRxeGc7wcbrXv7kLHSU09hX3DjO
37dPEsPy+5D+bDpemUW2H5r2tsrmvRHZELbMU5Llh1Std01ZoC5hu5Y1eVr56nTFT2TI7rER/aQV
W0jad3DF2c2ED0+tWaQi9DXVpfOWbYyJL/kEy9GQboOoD90EKq9vPgalU+7KvMmv5oh+WAFMGVx6
VDnXlX9bByFin4E318GXKDDRqfKLFj/Z4nMzdya0vPSats3POZZ2k9o8RN0WYEFskPVji7wesRYB
pz+fTbvCHkbKg8Jz/NYb7c9l5yKtG6DPaWX9zhy+l2N7byk0328SVApiYAJp6HzfWE6rmu375P39
FIvUIUzagpwCCK4Jz4Tv5X5tnny0HptkcnNAQlY075FWvpeDeCuCrE4jMTTWwSRU9EwA5p1PQGKN
dloVYLorTDLqqzQwfnfyFLhWUDwEXXo9aM5hkO29HDS4CI9ffNk5hFjENJ8VQnibb8SPiztLIEdQ
EBLYzFWvQMmbqImAJNUpajUMliaw8tQsvKoCopdTvqS18zh0duhqRrhx11slIEwGmRRuLVxSiKiL
6DXpkWOGHd6IAfKltS1Lrl42p9loD07S3Gt2EW5kIZfCJZ8dVWPqFsTLxWZW5cHSalvLvX7UHmBc
Hgqz++Qbxh3k76M0Tc+4LF1/vNguv+PfQy5aZLDVNGuCqwBQhr0Xh4cO2y8cNPaUpA6UrzemdF0S
FXNKT0CowisQgxZHFIqHY9k4So6prnENOtOdQWLJvXIT4nDp5igBJU3hQvP5XaNVk0xp7IbhUG9M
9Ls+82Kji2acIDGz0ldyky2eGZkKBcUzAC+kWndlSfFdXzT40ZnRMdUg2ncZRonpa9dGx7gMv01a
9wU5E4QAYFmEkvKjkmH2RCRufq1XXlKlDWLf86uVVgdLa20A4tHX2Pg6qsbBKrtDPw1fc0wj3DGz
B8pP021p6dmV1YQvaRpru6bJA68a69s41q/SbNhpZXpEFekReNrofvzR120JjfxdIEt5dSACy8uJ
D617GMZUePSGb3fRbL3acXZlNg5YVtnusGipVNeevsV9e6MEwzHp1H2vBtdNmM4u89rs4ueyzajm
kVX5CN4esyE4yuNw9fGDru4z5MVUc4hHgDnWN40eaFoVVaCaNPVVRygz7FpXKpr9x6Oso4wYBhUo
KvSCW/j+8z+ShgZ1ZHTEy8SbrOaUtC0cscYbJzzw0v45F7rFaifgg3eNonzaGHsVcQVtC6tp0RIm
0ixrlXXYylU2xYkXaiidxNNNrCanMbW+RrnyYBjZnc1FCxfLG2TXd5KZeoqW3FVj/4C76DG0fIRB
wk1bmdU5yEPJNPNxVuGJVjqZfjSXqpQosTdp01UjN3Rlkuc51B7SvK5cTW6+5t8lpcJtK/kdTNV3
Uwv+mqAqztEWOWYVEsWTUFngNKaDga7G+YEUpV2r2xhTedbg4JfRXbea+gCu0JW7alfNyanx/X96
7xRD2kCpLMr1QHIXx6/q+2Hf5xht+mPg4YvqF/Uh69tDYsdH09la4pdeEK0NjhgdWAA2JOcvGKuI
7ka9jCmd8paZghfXuur86rQP/V9D++vfrDZAkXQGYDuQnZ2PpvZZUKOFnSA8mp6i5n5CpELugZV0
9j72jaM6Y5fhV7eT7rgOhgapA8F5Gh9TGV9Bayp3zrjlXbG+loodQP2Iueayxnl7/kxWk6UhjCOk
hGRsScz6VlLHK1trX8LQfJzD4cryZcj4CgDs+YZWwpZC3zrI4N9B64pbMX0kzt/z8fNSMbgqYt06
woos5nIv+Y/GIG8EmfU+h9oF4wGrKES7AcaejzJOjlGqKFV6cvnalc+lzS10voPZdNj4xKtKBgA4
JLOJwtBhkVRbZC1yLekh7eUIzjry0VT3M+m1HnzXhlNSu367tx5bP9wYdb2KGVSg3AzOdEFJPH+7
Quljo5CtCHHfCVZ8I+AMrixlR1o8N5luuTiOfvyeYr7OTnDxmpRMqJig0r1iSEy5FslFgEcnyJVr
IXYpqeWT6s+HzIzust7fODIvnBGUg8k7/gPmXDFmGprShZH6sQcqhisJkGETd69BfqwGaz+xhVqn
2js61rCFarx+/K7rrImXBRQj0MyEJE7s8+mdgRF0SW1iatX4NDjQgvDlBzlBybOab0NbfVDNBmDp
fBOpiTtXqCqrXbJRx17drMUzUF7Evo61taoeyVGfB7nMM4RT5dZE3snuPtmpeW9F9h7a1vfEGZ+S
eiNhvDSqDfIYYUA6p6vSclrzA7kmGFMk9EoUeqtR/QKr91Mb2l4Zyo9ZNr/2/u+PJ/ziqIJ6I2T4
1moLRadqITFDOJr+Nvx6H+Xjq6KOT3FmI9wyPqNrcx9aGxHi0h6iXExoIBER+kbnHzk0tcqwfSa4
q+2Dkjre2M+vNhfRTOLD6t1nK/7+8WuuuzBkHgKOBEfCVIUUwGJIJyHtrrTYgx1ySjrnDoBeLBKK
EXHWa63tXya5uRqcYxskv3uZw1AJh6e8/hdnAMBYhZdHCBKbimXlCkxCFraxyhkgPCHl8amezZ9m
kdxJ2vAU9jKaNPo9i/3zqMR/jc4W2/LCGcT4wtqAQj3yC8sqrGo3HNADacaclDvDmNG/P+a+fejd
yvevyhLpAHBiJjRPOC5boWWdbSG2qAnhB6Q50Uhf3IkydNjqUiHLTUg/h2R8KpNbBzZ/ZKZ3SqA9
KJF9yNTQaztrz768k33EqmvrIIWR9y8WBDhB4KeoKIgK//mCMPB6tcJiIvGTpyPN47wMj5Sd7lVQ
YzV+jUkn78R+D/PqNiic1xlabMlt8ePHWEM7WJfY25EL0F+AnLmYkSYEBhyEArg513stnR7hO3sl
zW0hupJE07HJ5k+Jb37T8A5xm7461OZNae+0KvD0Ar6E/MNI5TddzYFcG9ou4Vd087wRmy4+Jrg6
el7cJEW6fD5bqhSm9QgvxGui4SSV/m+QXju9yb72mVnvjWF660Bfq6N5qu3s0PojrljmPgNcHLTd
UfynJSiGpZVqolut35YlpLMCqteWHZsmNvLitFTJZxEuE+wAzunzJ52qKKNdiMOxWTkPVWQ8Rdnw
2KjmfR+M92GjusmgBm4ahp6RKzLaEAZKalYbu4VT/7Ab2dXr4ob7C9ISZfPQS+X9EJXPcZbf5U4D
dTTYTyPr8sFp/WdJKX7pnW9hEJzdKCYCYbbZuVmov5hkB3upS+5zlW6uVcDgiJwtFveFMErsBOoq
aMZrPSOFCjCSwqDf0xIpzyHbVQEW5tAo6/rgj6jNK1udjQupCJAnun00INGOXHJkAkDqeW5TO+iK
X1ORPJnE0KqOn7nQPg6ztVGxWcP7xeYQzoE0qijWLYN2qg9JAicTrkegPfVp85fljBgzdsdCwyGZ
DbWLO/2qhZYewJoupvxlbNWKGquS4s4NXZQ9VEPP+HjPXjgyqe/zNA59R8ARi9MrKvwiti0YKIki
sX7ekqw8SVm9F7bLRV/jzVYe6vjq40E1scOW65qKpRA+QcgZhcTzdT3kbRNSOIy8frqXreHRhhnl
xH698ydFvtHSNyqYn/Hmae7aytfcsXY+TxbIhtqQw33nOKMbSACCktKznJdx7sJ92Em+hz4a/48M
H7SwktmNtKEVpl6n3BaIBcD0ia9lJ2eOY9dp559WNh2mXD0W1ZeP3+/SWkYV2xG4MVrc8iIcV1FS
K4DcWFm8W8jR4BnJ/EXPstekK26koeGwHMzDx4NeSnUBZPw96uJKig5XpTUFYtj0f2FJPoIgPknY
OI7lbhAGNFD0rXIjll46A/8ccxFKY2mOYXvBkkFK8S5KJEoJwUYCeykGsku5a5PGkvEsDhWAwU1l
B0LjmzZ8oCpvRZsJOblnv63/c4D9rx/j/w5+FY//WYHNf/8Xf/9RlFON8nW7+Ot/30U/6qIpfrf/
9T/Mncly3Ei6pV+lLPfIxjwsshdABGJicJBIidIGRokU4IDD3eEAfHr6e0KZVSnxlqSu7l5cszRa
ikECjADgw/+f853Lr/3rx77/pf+9e+HXT+PL/NMfuucj/nv9I98dFmf/66/bPC1P3/1jyxay2Lv1
Rdo3L/NKl69/At7H5Sf/T1/8x8vXo9xb8fLHb5/5ypbL0VrC2W9/vXR4/uM3aOq/udcux//rxct7
/OO3d08L+fzE/gHojf1vv/byNC9//BaEv19qknBJoJ8F4eJldNMv/3wlxuVD+hQsDNiF/PYPxuXS
/fFbHPx+QeYhnBYrWOisL6Ksma//egkuH/w8MDWXsvpv/3z3313Fv6/qP9g63nKCgQMHfrW3hpAW
RTrI2bGNR0IdRDbfDzeL8MJWG2RYFzBUyfWOxHfN8tQ0Eyw52Cvsrb/LzFs/Lftif1OP4k1BbsII
RtcuhKAKPeBR1BGAAR6aw7m8B0IWrbjEPnT6wXfX3XS7LtOm3xVgI/Vo5zWVze9S/jnPrltzlTVv
kr/Kj//Rjfrv767v7tn/t3v5f+CNiiSUn92opyf3NHTz8vTd3f31l/68TfPsd2gZUDeKoTS8RM5i
MPnzNo3T35Hv97XpDXwLXsfN+Nd9miS/Q4iAyfGyiUdL6zKz//M+9X+/fB8LsxR7AGyv4//oPv1u
VvRwXjwNYNW+mi5kGiqtm26t0e9BDGk89VOKfE7B7r/5MP56Lr57Dv798V9bPifWdEvnK1fHjW47
2OAuhIgmRK3hF8Wd72eDf72B17WrUXcYi5H+XHMX6NM0ReSETsb4i+3F97Pq30fHLfCtNsA6Fa2G
4uhYjYvKz4mp6DhjuW3Sbef8F52Raeev7D8TGv59vlejhVqGaCHW+nUDE+gdzg7S6rx0hzQW5u7n
V+RyqL/XQX+fIvn+LY3h7PUWlbd6NIvYFk28b1WMyoE0N1P6K2Ppj67K5fvftEdssMR936C0xix9
JgFUhmWRrYX8xT748vH/u/fwam8iIhDrYuG7Go/G/GmchgCu7MY7+dHa78JCtscib9Uv7rDLB/Pv
TvZqnYGAPRtF8+JqqYFZHK0JruaYP+pCBL9wRv7oDK9WT/Oc2iYFpr7O5kKMlYxiEWzh3UY7HYs8
1GR/fuV/dFFePevaTXHaUp/V4WzXzxlPW6RPYzM2/t8d/7VxrBmaHvFBitXCa/I72KLtzeRB3PWL
w//gU3qto/YQmtR3C3bF4cD4noul2ytUOKsVxo3655/Qj07x6nFvdNYFQ+jG2iTrskG3ldfUgwDJ
zsOvdAo/GFFet4oSMykPhRtTB+twE5UTA7AqG6IbiO+yLaXzdapuf/5mfnSmy5v85hmUxDNpUyhT
u2xFaBPsbPWS+tO99hA9PVDnv+kINr1oWSdk+/NT/uAOe92q7xuPgbLQmXpRjd/DnzubY29m/+PP
D/+jy/Pqscd1H+kIFEyNrjrfmaWPN1j9OcQewZT181P86B2E339ohsSFBF1O15D6GSAeGhHfhGr4
VXblj67Jqye9yBtvbFs67ljQ2UhgK4Zn8WMkRjZBqRHaLzRERAhkx1osMBgOHL7an7+xHwz7r4Ui
STEB/8Gytc4dAOzQdCHN6dxGEnUYTgmXVYaAoekXW7QfXKivLpRvbr0i0bj87TrUc5axMisG68EZ
UMA5LUXe/QIS8INL9TorDLE37TxbMdZ5TKEZBxoKzqxEtb8iW/1gknnd5MtpniptgqEGySmRH8zU
WSD+wr4dD4o16qX3AR+wkZmSX0wDP7g5vlZxvvnUHICWEZKzofJ3CNMs/TGW2RvVN1jki36FWmIc
4eU8wnebq7dRLz397uf3xo8u1+X735w4UHAcSidpveRG5XuxYM1Zc3bhKAYDSMa/eLZ+dJrLhfzm
NAP4OhlqVEMNFPr4FuIo9Yyc8OHLarQf/eIcP7opXg0RBlUPEcYtFmWkJW05Uem2he69X01CWGDj
r/03y4Gvjbdv3gWa4ZhI4c7YrR3qS5VmK9RsMCR7a50gTS/dNsGIR4tpHmdnLxiRYenZGDs4JQ2b
d6gy9HA3RKBgV27CKuZuVvPKt5AELQCJGB0Gy3kp8o4e0MTWYJoXSdOWLQVl/hAmq3LnToAB9wGU
nBgBWNhJ8vcXPl1sSjOPw/SRGW+cnpjgg5VbPQJR8kzQRYEscmkpKFUdZBN8qlgWjs9N0QhaAhWu
+R3sjTLdLwUn2dsUGdTzLW0oKXYu5UlwF8Yzccdkde0lUF6E26QA7lrDi4ca4qdhdi0Bn0WbeJN7
drisLoGyfVli0jRvXBah43i3NoZjRzsodfFSLwJZ5lvTwXX/CWlVQf42EqYtTrD38/DZ0LWdzxkT
kz3zftJBOQaFQxtR+1yhbqzYvLxl+WRykJopCZ96NcO52GlqWVfSmASZLPWUW4mMmnQgXilmeZay
I7C0yF5FtHa9yIQPNSbE16URa8yCkg0THz6NcdP6D2oY/fypR+x5/pk3SWCeEZ/t558oysErraSO
JWROOag2bcVyz2uLbW8k4VAdpEoFj9mC+Hla4aMd9RY1cPISICwLAdiehHMcTaLw0QMHWsBV7Hx8
LimWtcgaDzqwyd6ms0MvDTuOxsmnfCJzcjehm748SNSx/Ts2BkqcIx0lGC0KItW94zNFttMMrw50
j4YJFgM9AsyG2iw5a12xUeDFIgw743Y4KljQ233eAZhyNrTJxhpS+xkHMzHJuF+iHE6AaFcI28g+
ZYJA+luEqwzqTMm8f2A+3PnPDcO4fkzRt+draTVuxfPoFdycPIWOUAgwREGxagZNY4hKlwHXfxuv
suNnowIWPihvStO3HgsFICU5GXRrNwkZZvjVslaO6AyMbSbPLBALGkrzkFeOdZiZxeQT93bxgHEb
gbDq+nQEjDJtbN2T9hIhg/Zrjw5cNuYyrkYOiVpl47jVKaZzYPshIIzhXH8pSCuyoWKL54A5Scd5
9qGjQY4uPjgkGnTE4ehmcpgxQZC/KmLKVVvbLtZaVW1M9fqRXTxy7xp/UssxIwqrEJE64m/aYpL6
0UdbASameJ6K93gke3I7zJEcjkGEsiytDcm68SARstSn5biAvP52Fsza66hVNH+bx1zNL2kki+ZL
HI6FWpBQk2OJjbsbRjRSpWuYC4DLh7wjn/K08/s3hRUdS1G3t2AGrHIYckBBZx3kW8QyDmQ/cg+Z
xaUvsmkdLr0bRw4mC6cUKVIFbR4yBKwM9eJHKAVQ4NF1XCZDIopHbeEVRfoHEm3Oazt5CFhq2gy1
bLMsC0DhU0bEaZA6EDvX+TrccHSJ/UOMuWrZ5iTOWVGayHrdcQoSErwf2Dr014voXHCPSEWsuPsU
lhZopwGx7TBIxkwA3LvobsvBDHdX4+LL+LazXSQb7MH6FXkeM5ZHbA/lc3DsQjBt/IaAdMsarpLH
zCjNtrklvUSDuM3ZjVXrbMssiGJwHLq8GG912iHGW8LRPWzVyDGPE93YdD8VcPPsdTdB84LYS6Mf
cmX7fKxCnwaqCoYID8u252szn0kQ99NBtMuEd2jRPWzGMl17WtgS7t00ers4y/o3iAYj7VD6mYon
pJhKHgsEZPotB+UqWoKDgB/sXapM/imTa073fkDWBJzRiXYKgk/myIuOwtEDco6MMR2BJNfInwvi
GSy1Bvwyf5e0aG7tu3TMEL+Y0mgsStjUAHMHvKTIHpIhHO2Jp96UX6mB5AGucI5E1w1f3NJcLXSO
8MTOQF+BcmHnYjuOedhygBxsitp+5QUdH4uTHmfcLydrLEX+B1CXzuUVqOpa3xdQmmT5dc/9LoSu
T2Ne63bM2d4zpW2CNbuXbURcJdDEnZ+9YgWvV4cFsZsF+vEFdwDR3kdG4K8EsjhZkG4eksC5fWhn
U7ywVuYocsYB7VGpyHQ7sXtquiY8ptbvnjqgBLje9gUBxK1p0UeagUYMdHfQCgaBHXyFoTuM0Sy9
R4vasD6BGRIJEKJFkj0RYXJzylrfW85rkSPOsTHGLpVreYd7XYsEM7TImgaqV8ogczYx6rOrR2J5
BbEtzRH2Jl1XpYWd0WpHMGTY7KAV6cNtkUMV8IFNOWbCMp3jOQAeA1We/aAnAU5qOHmTmUu0rsP+
hmsZjlsrwoDUGaF+vImbZOFnPvrqsQiLaTjJOTIpLRl0nByy606kW+y6DYiDiTcjoFWbqRVvqJ0m
917lkY02DY+b4ZFyjJdX+VKo4RZaPZrVPUY+dd27uJdXnXSIijTWpCCy48RQr7LAcnOMlmJBM1cG
CZsuAVWsP0R27NNTqNLJB0Eh8zwkd0kX1spBlftOFgua6VWzjsZB/J+45oqyxaUPdBEDrzBcB+Yz
5Isq/9jCecZvswBKhQpxZVG7U3rNgo1ckxapCEMy6ZdhxegADIZv6V1OnS5ukgh+nB0SFy2vdOJN
7AtJBy7fzMGkipvZ+b13Jpx0zX7EXq5FjvQQztPD2kkevqwMhf93S+BWeVIN62JRJrFFkna++pO4
0gXQKRQwZYxCUWnHma1HtBBz9znB9BxgKhhNB73WIBEFRTSj6tEtK0nGCp0/BmEBieGV9bhuvaNl
UoG2a4DBqtVg3Zs5WtH1a6UNgdNwok1ESVZglbHeb+diQwOZJqVMo0Y/p+uU4zxTJqU+pRNEapiT
l861997ac76baZSz58s44ttnjLddupuHTrmbNlua6LoQdAxAzUtkOlcgRiMex8XLgFJMi0EkvjZp
QBMQrJYk3kUdKG932aCkAvSDjxkS7mmaffJ8HtK7YcTt+6IVQc12m8R9lu0QopIXezsW7VnP0Nk9
rAqk/aKKAynkySQC+oUkFvLehTESQ9o1YgCx6xCa5Y2/qhSIGCU8u7EkcuZN4tpRv3PKTe0pMqpp
QNzJF8YRDxBZdWx6EmaPQjex2BiOJ6bK3IjV4Fzwke4SMnvBocu6hdaKBJiRh6AV8n1mrPbrVjCv
OUVdZMm2zxViIFnkAR46GT+VbxuB+/qcWUQG36ts7B0wbjqkfLtAwTLdTkuIGEtLue67UuUpya66
IRnjE7ZgIzw8qAxsWFOE05vYYYrcR3Qd9T38NbN8w62gKB8Bx444WIw+4v1CvKR7mCGKXx6QLhLq
RzHpPDyF8zJbHO1yiQ+zAnXphrUTzL7D0uRf0lkZft2j8ez2BJ9ygxKkaczZSbbYj9McOlMnyvHk
RESQeVXSTM7sQYIb6EF6YTrBpYcVt6uH2R+XUzLj1Du3LnzZek4mmHR9MUaHIG4ycZP2XixOve9F
8V51YirizdjwNN9SacnyEUI6agPAt/XlfuAQfN23K5nlfhWgFVaRQ2mmq5Qfr+G1KrDUn8s4FssK
kMjsr7D8WDpmVT7JwX+btQGg1Dtfj5k5cgGF28dssqm7mnDHRs+CxlPilX5hdB5cgZoHetFWRRMF
VzziZoBOtUVJ9q1ui4jeOQDwxo/jkIfqAF5WgGcxH3mQnDopmbcXeTEvELU6Aoxv4q3N+wwz8tIj
tY3G5pNWQ06OadEzutfRrPW+xUTotoMTidpjizDaz1gfGHodMYodSdQlcrhB0mEW11QtZtxK0gyy
6iPjh3caSwNIeki2xqcVRapkF2LbBi+hdvGIIOKlKwaMruhZIrJB++lzPk/IkCxJlkO2iAVNY8ad
QGHeLw1KQ8mJ+2vGHsLI5aReIbXCjOTWvntcfSUpniM8u3V4WXN+kZx5wbL3O2Zmr+Rt7k17ponG
oN1NuGpbzoGzur6IvAlyCSLaDYjLpYCbYUtFYnsOYwk+qvVoYkDahbu6apgT88ch7QaxJ3ZKAlnS
EU8NssYjRewLBhRxCT3LsE9CKQvSA1oh49UE73TSeylqyw10XmxEgEIJAxlt75peWQ6wmOkLewVp
T9Ts5on59GChOjZXENkXcQnZkTPXPEz76IosiVdsAjwTCVbejKZ3PWy6yDWei2LdDASyQOTbNuC2
iM4O3c5bbAiJNMtcWDUmyfWRZHG3YrPnwdZzCVe08i5BRR9wKuGg0WtWGUpaDnal/tuxcG169EIE
23+E1aUrrl282uKt7Xy3PBUhRrsDNHlRcLX2FwXN0PhEb7wcavyN0s4pxM5B1tPWzZLY4OAT2vdf
ugVb6XOILO0YnSLMsneC+s36IS+IUJVoJHsmGFanoyHR2NRzHBMQzjDqRIup3MhUAT9BT/VUeU0w
6BEMxFXJOlZhvB6TWCqyVMOMWLHPjqjEgI3dd6k/Q6OfZ5CWkZQHePgc4iFAeOUevxuAvRWHCAg/
rHJaa71Da0Pg1UrbcY9EVRdMPuhqHJzlx6AHcaJmma/ZWKWXqJruhqsIPitszVbYcdOQqOYUs3n2
atpFuju2UqrlPdFEDl0F3SZiA7FXDu0S7k3BhQg2/kCH9rOvPAa4WxZrk5Oz76E+GOOeiBr2WHRT
lF0lmjusmROlvHzGXr7N8w04Z2l+ZbxoXGQ5gThfPChWCKjFjSaepFtLM1Vcj60PhF2NRW0cIS8R
ZNnlA9y2HjsGvId9SpKwIzc2zdpwLz34+AGZxRLlKVBdow4CgOUFTDWMtd2ukWjMoMSsIiVuvWWK
yUMhCEAVMGbEnigXmixDV2Ik8rFDSFQ/w5Mx5Zg5pyTr6gK7OGRQ5NjGbbiEK2wpu0ARcZbEn1H1
nwWGuGIGgecEEYGXHGKKnd4ZEiyRfwhGMxQVQWan5hVxcTpsWEg9iijleUgAas0SwHQjVHSnZwuV
Ax5M/AEo6MZkwgoRAST2g/NX3IQMWTLNW7IGAOoi/xTwvV3TEIsbGSYntVtF1+RPRdEO8ymcJhrN
pUuBdnFILOyt3fcdMARmt8BKEb8tpPKx/YSvaxjuVqwVm3IJZdPeqBQsiW00TYF8QAc8N6bMaBc4
ggF5iTr4izFz7oNJhH7JG7PQUzSQRp0hoA36WzoTf9ljGR0HOzHbIClF4TfLmeCJCO9kxEL/JpKE
DHU0UxKdG0jLfWDX+4afTOYj6RYg36Q4zbEN8/5CX/CGs00EXmgKTs3J6CmB8BJxT5kwMFlnCotc
rwu6yat4MPhNUGoJUAUuZuPC8AV1hhyYv7nPMZe1hd8P73qSc3e7emtY5Sg+IW55DdwD9hSgV+eR
BwN5i0Ki+JSDb4ISEXaugf/caqyOqyRsiuA+6WkzfTZrmyZv2lUDudE28YoVd2Z43lZrylC+3CRd
M3OsGROWyW3K/bRBkWbFohr1JwPwbTYLRM3niBaEOwMSBJocExqz9APpMNl+AKjKKr1duzCQj4kb
CnXfY+kyoRKGZx8M5RV+yhBcQaDA4AHoxjUCP6KhjfcmTgKWPqEYhidvg9Lz6N0XcLSKGKj3gKCC
wpzv5/MxGcdUfGgjLNeQaxO1LCR3bJ0MpSf88VYu+zlIbJLBqGiylT1gWNYtVHG46GEtEqgMq4b2
A9v2UOtPO0KQYKeBVjfjmuX7ockNrj/rPNHqow9Rgte87fq5jaan1SUYDUtqkQt3yTvP0+GODqRX
eM6Bc3ryli6iu6YrIOtbhsxNdeuyDgPNaNJBAhI4j+jreGKh9joEqlwgM9IXWFQtCUmWa2xEC/sl
THHDbmzTNu0zHeNgevCgMqBIlV4dOVqOmvxcpQlt1/mSFcZBSE5yPNxHm3lufUmzcZw/NLFuyV4q
oP7uQmrdfMIM2wWf+ITV/T4euOCsjos1X45iGNf5SCKWYHxPFXgjITYUU5DeQEyrvIMLVNK9D1dR
cBCOWhcFe9OjoLPB5NbKfaKn1K8AJ5Sclg1N+7yemhx36Vtd8BZO3Rj4ci2BhFqgxr5ORiGi8BBR
M0jzkfIm8uCTwKfd1BnlzGxXDK/jsNHrqpu2Tkem15M3N2CBVC5cqe3LqMeuvqt6BH4Qs5umtPcP
ngBoCLRQzwSs26UkdmNwXLIeltm0GVR25SAGyadDAg6MuG2YjKENzijUByg0ZlMxnjFwIvKX5YUd
Sx5bHwk3JhmxiPUw5d0QDMr6zexnouFHN7fr9P5r++P/t7LpR/q7/4mapQtK7n/9U77238R156dV
EiiWyNO30jrY2vDPr9I6L/4dYJsUdikIkC5A1gsU5U/Rkhdkv8PZBKM7Ji8IkaKLgPwv1VKY/Y5p
AwwjyE8BUgkuiWB/qZaC+HeYBEAuBGQSiPvLS//8827/7K78KYr8gboOp/+mCQPiNQzhKSw3yCO6
hDa/li+1sR5Z1vmPizRRxQeaYKKI34zheDWHWXeN213dsClAYofXyKcuaJ/bPkAjzSdhWE66n0+e
lzTXY9EVV8PiqszL2p3FVInqRvgAZ8N159LhNreNVwNoMNSxPHDtvyM56k5QF5b9uDYnjVH1DNRE
CJFwKI7TeuQAVn8QGrvcHFvXTQSf0tFHSe6YE/uUFtCRNMkNUyOrZj3Mm28u4l+f0ndaq6/yxe8/
l4uVD6LVCC4dEItfR7Lx0GsRGdJdp0zcmjB7DiNbD5BEH7ADekAFwyKvN8WgNaVtiYjtclxFv0ty
hRAloPcMWhqYWMITJNQwhy0wt/NWPrZiPvfZQK5Zrh7gCkjLAKZ2nqeHQeTmuIQIS8n1c5ySCYvQ
91MY+VUuEaPSz6b2E8avw2a+SwGCuu1GfATTQLrKjK47pygTYjkXCjRBuhU0W8QURbAHlmmGwVoa
sVQMGq8y825c0N9nc+SfO6NPAaOYAzqYPbM0rkcP1eA0n87Ob3Zd7+hJN5whDEfNZR/YFSwz1YHg
ucJjkb3PJEd0jiGfkKsCk0xjoFewFbZM8FWr4cl09B1avkD83669QaxzK842Xd5RHcRb1jGFmiac
hKwH2IKjFo1taZmZZ5fm70b4HEJX3KmcAXMVy3yrVhCMl15UeJkeUmTnAJ60VrQzx4BlOAr2VKjY
gLIkll0bora9RHofkKKrssCGJcqr10Dho8PnAnNgCgYrhDeiRRPUU0RDUFOxm1tzhLCFDMGhWgII
zx1qrVaFXxB44fa57T76DXz6fdKYGg1HVom8GXeDLQokJJdMrvLG9tTcoPc41jEKtmWI+TLkzTkX
CH6ZfbrtlQ73azifXS8RsYT9TS3C9BJ7g7rVxR1s82KbY69Ucu0+DX27R+H62Bb5vOOB85ElY9tK
pcl+XetV8wGeQFGNaIVEnUB6yshQskKn53IToFg27tqbfMDaB605XRpzHWbrvEMvDNxjhfdLrej3
NL1aEfmN/WWhgWhzn6TO38CRuE/pLKopRbaFicaoLNROTv1YO5PRconhyAot0JJDnUCpD7IVBBAD
w7Q6B+FDqGS7ISCWlVDZf1wX2+29iF2JDpuilJ9WM7t6glkC/BCdH5HmRXeosF7nClMxBtJqTNu6
D4J3o0fcAQWyrMK2IihVM6H7lxUIC0CdFdnl3lJijwuuuBpQhSSoA9BINRU8bN4mcFBLhhF4zsKG
V8SK9gHE4ZIHdkRIx+DtVNN9LjS5ioZrrkP/EdlX2Xb1xy+BaZftLOa6Hzqxh4CUXa1uhZ12Jh9X
+KbrtvPhTs+afAMbX1Bm0/JSiBaNx7HPbjBI7WDXXTctS9tzfmkKeGREamQ/11ymCDWP2S1riycZ
TeppgO2zLDQqiv1wnU0cqJOiO6EHu+5HidTjDor8dgq8w6qxHfYWeZyXtMaO+24hxT5EzaO+NEt2
s7dGMCys2QH1SXvukT6EWrN3WnIoOaEl4lvFvTco1ZzWgiEYV7FjEaAbAZXWfYiK5rZZb2H+siXW
URbLhbWKqMARQbYrpyl7hxXeUVugKtH4APeoWTyMBQj5dQPOEyGTupeq5Cg74abuwh3AhXecJI9z
zuL7QGJmQXy4NU2/RT+JX06PbamnLIbG/KBMo090LN5NM0YkxZKrqYPJwtrB3YRj+wDH6U3jW1vH
bYKcCoa43ZyhtBzBVzToN9MI7YPnD6eJDRt/odlWFKOE0RsV4TF2x1EgYyjKy9n3ApCFbHvFpY0r
HZF67LBUi+esnBAqZyAGSGz3ZdUYMaEiApO4iCrwfG8uCag2EDcG7agDzONYExis2ZHVZwvk0Wfp
VAWOB9s1AMh4juXjiH38hmNDX8AuHNA822HhzbakC1YIlj5OXJKdD+xKg9bupoVUcYIttkxbiFWp
F9Iaw+VSAknny8/9qNGrsf2hm7Dj7TDIo6RXi8U3yHzJ33f+hISVNLjzMrPrPfmULSbYFPh2pdA+
2OjhUaBhBsmLnwPxOZ+Ia1BXauCvXZpn8L8XME/UUTMSIgttS5WdsIr+yIvG3wRdOlTg5BGMrIoc
nEivge7UIEYpbx+p8TMwVze2yL9YzKI1g8G2XEsEt+cw8CDLUzdkeDup1e5UHGAeK7DdHrL1Okm8
8HrKckRf2vmazDTY5Q09N3OCkW+aj2xy87EHGg9KagmMnL8eQ3NDUAXcxhnixIRZXWX8nm+RHeud
VhZtp9E7Jja0JbJm4u2y9LbiCJWrTSNvPTXqw0DWnd8LszehliAUh1PVDLbDZmY021zIiqE3XWqW
2D0PxBOMbmzHjZ/tZ8yMHOOW5plftp0dj+Hodn3kp8gmZPduutdYeJcoFH0JHTRavSj9Zb4MpJSW
OfbGRzcm/jFIjBtLChrafp3QfJii9BCRjxaPxIXLb9CUaz8W1nSnxqTdafZNWnumuQ+95LLYITVq
9eGxVY3ejTSCqm6xn8KmD7AewBdQd4PrOLFb541zSQ1z22Dqw2tOivxqRpxWj4dv9q+RhQHT4bJA
6Y3hYcoDDlNEyHdJDOL9rMLhFErxMkYyf1JYoKD42D12rUJReT1kKtFfWjXtqUTXBcKdsUQ3Zjjq
yHvuTJGUkaki0ibnMQNOcW6zbTbhc7UYXK5DLtk1B+ermrzCq5yJh1NCJK8QHYDpbGg22M5Hh7wH
QRhPC8OeJ6QOTrqBowe0vpthO0FKZJagn+lnH2Tc4qJ40T29TD4C2TWq5cfo8n/jMrwfrci3X78F
/WF4IBIUF7Jimu/OE0o+BZQL+NsBMj+6Z4piBdqYud3K5YLFvpzx6xc1L/w4gY/hF2rdQ9k1u+rr
C+byQk5QtI9jBGjiH/4w3tO4RXvZB+mtCZDG1bpjVHB3HFBFvowK6Hfp6D3ELFMdXd7f16N//T9/
DR4ZcCrbONq55A5m/AH9TpgGTRE9dl4C+k7WbOEXR38UMbnl0Ib4Cy9f/vxDRItZJTPvWJ68H0KD
NHRf30XEo3xP+qXfS5ec170G1HODUYdXsUzYfkULEi2vd4jhWOoF/b/j1y96XB9oT6IyAWSujNFN
SL3GoLQVqePXLwA8PrQ0pXURBuA/sHeMAar/9UtTXFpNUWFAnc4+hYyJY+awy5yUxYMQZUgP7uk6
o3SPagf6fYdMQitEl/HyHb6NYfSrPZacv34o0EgwxGdZx44UyS5bO6WPf1+avz/Br98LB5VspOQo
62ZJh3OV4HvwY9ul2MrrIsNyYILsEHtk/Ludr+Uq5Oa/KDuvJUmVLks/kZuhxW0AoVPrusHqVFah
tXJ4+vkgqzt/O9Y9NnNRbkBEZkRSgG9fewm8K3QMKQdKxfngykQ5bqezL2p9p9HkIOoTAW6wnW3N
nPlFQ2H7225Oe/PQ6dVl7mF8kFbMKUgy893JRzcgU+fvCVE1Wi5uW/6Ouybet7nzu7Dk6xwh5BAq
fi7O0EmPhkPp2cVET2P7HyjqdvGrATSUSKKTy6WkY1YfqW77NeRN0X1taUZ/ZZH44rrtg6aomafa
Y43VL+aXkf4j7C3TL3QHdKAkTC8GG2/WIa0W5LkJ1c22p6XtudDjjnpgG3NF5dsVyVUY4S7k6uM2
ylC3DpFyoL671lURnkEX3R33LJgsj6nzNoRtDTjbYJXHNawcRDGP+W4RMc9xEp39op5nJMBTex4a
sz1vW3J9tVOFRo9shjUks/6SWN1H2lP7zek0nK3CNPKdMbDGaAiB3p4G2//4143DcwEb69CjwL2p
1ylD7Y0XkLKGk1Zdtg8vf43VQvumnt+1aX4xRG7f5iamW62zxj5GOB92TM5+FTr67Rw5rrYrdSCs
Jdwl8ZTuaBrHx2J9cRv0YdYxIgwPUO1SVCzKoexL8Hc8XtK50m63IYuXv1t1gkWJWn4dDvOIro0+
t7h/8YZYyDFAPTB52667uLdNCLHJKPTpNra66TbPsx9CGczjUlmsobYX3FQzbsz8+v2u7a2oVeUt
LQuVPA/Kse9XHZqIKGqh4nRqZx8gOFK7qglPnD77zI2svjejpXpcwNq3ww28mIMJe+vrXUptvbpj
3jwQoFk8tKXytr0L/tm8ryarOsAbyt/1mOT7fSOq8tqiI4IAoNRXeuj1f+xux+CM/H2ViumTOAN9
v/3A9t7tHf/6+e2YAvkSOAzenBmeQodUFvJFe4+a0K/d/qRTBB2tycwPVm/8hOhpXPECbZS43tVp
/uku4qQN6TXVo2NKixAG2PotmK+SXaFAmsr0WvWm4nXsm8nLW125lqKJsAhw7kIK4bwf0nPbHaQg
KSopop9Jb9w3ds20WiRBoc2Pc2caGJiHzbmXoOCpeNGTiux4VqmkG4VBk4hzmrQ3RWgGEbSAk9nD
Va3DTN1B8E73BhYvsCHCR/qe4SFM0+JKamf+H0OziNcUpshBxbGuJmH5WGoyUMPi0Zm6DtE1LZ6i
hjWxkw4IuKZXeIKbuyTpP01LQCfDRnLMJh53Tb8vivtGlqwihsjXJXN2T69EU5LrPE33BFbp/a7p
syQA2D6wyPuN39yejI4fK2YZ1C1MISfaOaMxEtV5hUySnalafK2x4S9K6pQ5Bjnq5eKewtUXdWHd
H6eE/RmY8JnOTiv72qfBXHvJ4B7D1PgJrBsHJa5FRN3HUwBzyWzlJ4AD1IEIuROAbFBz6Rz1srnU
qT5c23Xg1Mdn25BBZ7mLb7t0bPFlO9Jfa06ps2h0nepnKfI6MDH4ALzi8lwmUVzpn5bXSHR+TOfu
3FBdslIYaFIYJIDW9nRMKvdkpMl7AbPT6xslPXbjcmvHhn6Fo7uj1rExbe6ICGqTh9gW8rgI4un4
wr2PvKa7bkPdr5EzNRcER3S9OmL6aAThLB/1CUMdJ02bQF06WnAzFwYEhOjcLtKfJu0ZlpVzyOKh
vXbCaq5LsaT7EP4RbV2Pb5lAeZCeVI3nZimyXYo5qVe5mt8J2z193TJDVl+U4lepil9KHNVBW5eB
kmT1SbXCE+5Bzi4r+W6sCQhsJAYLkwyAIki4kzSJR1o/GmZXe23WL++QEQDwZXvUb/ejFE/rvwzO
xdGmyTwNbnc0h2lt1ZCsM9buM5T/3bbTrud1KdvfhryZkxEbiy7s92LpALIryJiL1SLVkv2Nnevn
UrBMs6nvr1bfZNeUB2bw9VswodVUqlA7zlXQmSwQOeWJbfNfLktMLYX7Y3aKaA/jiqaVSeBiWRva
btFANtR1wLoFlwhZnc31qZSJugvo1Fi7PCmp3kcyaOt276pL6cF4B1cU6Z/RKViow3px3JHGhzp/
mlF06Kqk3ddp5DXGmEKLyZQrfRvocylnJ3lYQmDSpUQP4mQAeNSSgC56hnCv87tWt4JyPc/KNMM1
tffLMLQ7vHbfolZnNTiMf9zMC7vQulj6FMHyJP08HV9o/H2ulyP8imdTo3+UKpT3Vdyknk5w8qID
vgyVhUPSkOPjywc4QgkWZfJgKHdXuQ4K5nOHRUteM8vEKCPn6RE5xxTvqUO2PnmUpPT0SHf9rk+e
XMibxxoALdbFW7wuKESTPWmRdUe9E5Dd99lNc4aFw/JP+Kr1ij+22tGVVUaJUNV+muIVF4qacEtJ
p3KSx2pwPkSIt6phhF5ooP8X5fhSy9o64MrpXllLudehz8KvrchZIvj+TehtL5gVq+uozH869fxL
hXt3/R6wSp2ujrX8PbaslTIEpdP3O4A3LjSqs1NDe+gQJc6b0RauTzXQedMPA+5tgAwEhLaGHq/3
b0VVqdjRcV9lbRiMjQ4OYqFNTePksMw4fCRG+lqQbbSXSr4mBbcgUHMKAKnDeR8BfvPmtne6d41Q
1qNWz5dFtWdvqBvsKwpsWkSUXWv6NoGr96RLOs05doR+MDhz47Byaceo8WqDJ4BpJfehlqVXqk7T
i8My9bV+2NEizi/l2ALyRlaSeYtq0WdbT4S6TNPVVpKdWPjVcsG0OB3FE8wcn0i46ZoSQ3oliHo4
owILHFld2ji0/Ihn0oR/3U6H3x/wWDAVwQTZVkeZ6z+6ZMBCpFvtRLTRG/B58bJsAZ8Ml4RA15AA
P80YlTP/+E2z5XX0J716ismcrKMnw35LNVFftpm9cLr+XPB1tKzRfUspSeJWqktcNUlQGquLax7I
cZRnKyqjfRsaDfErUw9sWP5BRaPvrc7qr/qEwNMwlQ5wp5S7ruRy3p7Odp4qviGTT+i9h6Iu+2uY
K9216DJ9Lywm/JknuzLIO8PoRdDprNSUcALYNm1/qiOCk+LkZBS9hYmNygzkHlXN3amRYlC2VvVu
Xk3njCw2MUgiLC4vQAx6ifkQ3+3aNkrr6Yb9O2I6V7P+qdOYWUaw2KBREPK50Y/eAi6Xi4Wob8qP
0LFPcazLa9IaxbATEZvbflZQpagu14KZlpfCUYnOAB535x6PmXXyUqnlzjOd+2RWfuR27gIJ2Ty2
QlEFpZr8hBh+MFom3kmNF+KV+f8oh/ypUOmuwESFULkmNqfqGBSjGV1NO4mvmrky3I0182EEl2nS
kxxpbHdgVFaSE9SISszTXe72ctCTG9HBgRcp/yWATMMuzhBzW4tpeFVlnXrYhwR44xeurkWVNs/n
waIZ3UN39axy+EnwgtjXYYHrAqieR2CovG5/v1ST2K8rLMpbJ/kx0wZjdRjfyoE6pbZFEWiKfGTl
diwk009nTrd1NvyB5oPtoVVVXuMs83WEp+yNuUh3iB+eEwVoQrXjA3rAdlcO9gEh0Xi0EutGuNzY
9cB/5SSaJzkyLc9aTwyf7XpcD9BPwTRpifWYki6Y6mBle2F1cp8NwvRw5ps8l8VGDra66zFJDVgm
FTt1Ct+cheJlBD013Owx6bXlGDay8pz+uY7FvqwV019m85oZ0j1GOeiVEX6OKBi9aQnPJKgE2G83
fpLDhtaXzyFmjeQ2eDma64QzpMp7bBPl2LXZQzwkyi5ESOG1cXqTL2Z0AsfwoqI1zqOMikNcNL/W
qdG0fmjcGaAlGk+G/iYzmoPg0gCy1qbgVIThi1ZLGTTheMljzdjVE7PM3mgEj5weJgDniKxx3Ky4
HkgxcLMPu2KBPAkKcr2xFx/Ixye2uvNToDSfRp1fq43lx/ZEylsSBRpa2nPVAyqYIFLnHJ4LoaR3
8yDbg+hgYKsCaI9eqm85F2zF0ZOsp7GtIWIJ/Z+xiX+6+tr16+l4jG7yqMyZdlTTNr3pF5YSXF2/
oLK8K9FsBk0e+pM9A3/G8Rk2wEcDNMOdvVyJgiRRPXxbQgM4jBOHhUmJUBSX03RqmfQiDUsCt9iZ
lcOsYFcXzZml1wHp+NGy/DL0LmTxM+E9ZNV/tqsWoiz+R4itdgoffu3nthx2Q42CHobyKV5vWZLA
6SGsw7Zrl1Gxx/MNa6j12KgyEada/JIIPbzWVFT7pVD4v4Fre4FZ7V5ymzWn7V62RzyNUzWIa4qL
r8f+Oid+1f/bvPe1ub0k4+KYKfV02n6uTGFb7L7mxnWqGNy1f+Lmgw6UyWNhm007FEJ+lLojbTMh
L2HKbVDM9jEdcwsSaC/dQ+i65f4bjvnGsv517Hutvr3l+9V/ATj/6/u2F76X/d+/4F/Hvn/99pu3
9/3/H/t//bTvX//9af/Tsf/7N9h+4n89EdKaETRp5UKfrj3QFkrLHY+6QLTK69CCKZaWrIKsoKeJ
CEhvRXOeoqo9tyvGUqjaB0wtKk26MvP4adY6Kb/mfCOAHp+MKrsXqIY+osLSgh6M5dgvWvhSCj2o
F19UtfyQWD8A8LfFPm5M5bKmUHsQlW4yfSwfpy67ybqaMtVeUrrClv1h5dL1RlPVL6lJmw0c8RRb
80SfpGi9eJlHdDQ1D8h6UfczZobx+kMAZ16it+VbWqnledCE4csBd0GhOK8Ig+vHeR7DG13p0D2t
x4t5cncDzmBH3XCfXLdgydE29pmKa4fPQ/8RJV13TJWONbd4LGX8NgmnfXRVwCW6la9QbZnn2nHw
mtBy3i0szT0zaRB0KJn6GnbGTkmY1bOueR90lIjdgrhAixVAlV68C0mwXRUVr5omO2Z7UXvbcSzt
B69I1PTawxV8dcCzjfX9zjTyLLag0SXcUbse5saHqJwXCWXr0W3y6XYypULGq2wf5yZ6XFBJBjOC
x91AepbniMz9cDC4bS1be5NkIhBZTWwPgq5Vzmo8MxW768XRXjMlpzJX88cy9Le/TCmj+hwvRve1
u4gsaLP5YV6cO3iOyqFzxak30/m2m+0nc5BBptEvQddJKa9nLgLt3EFihLZ+zFM1cC3Y4sMkXohD
f4zMNnkcqrm91xrnV6ab2vucdiJoCyc8iLEEs56aMz0zuOV9aN3CWWiIkFoWEOaUMInx99BzwmrL
iM+JO5dHpW3TvehxZ1Los8FJPYqyzEnivZhSLMgn6f2mAqdhE0e2jzLXbHA7hZRTzb6nZwXPWsPx
H3O93i3poFBiHPiKP6RjU46NafGuG/nP2Lbq+3bJ+yfHNU/NUGN7gip7V8MP8GD09UFiT+YRFZh2
qkPyWvClB+yojjPaibOll5XXlol+jeoZgoZRue/pZGse4sPpUnWG8mbbD9up12iFnvKlU3w77Z33
sWHyQ9ox3465qTyN/FWzmU38dVlHB8ui9gHqD5o4+YB3r0PpzM9OkY4f+kxXWBoivoWGmJ/Wmcnr
bes3DfJDSmV5nmphvxfwbCbjXfSpCcUPGG47OjuJvatQ8XtJ1zeBoiz6a+p+mHpYvJNu2F0UXUpv
212sjgA+U0q0Xe0Ru+783XFhsjWt8+xYRYIVfoKqdj0+OcQpcMFkhx7d2S4cuDdlMf4jmyq5b2PX
ejLb6Ehhnb4vZaGdZE8HfOVNnDDBnTC4hHiPGbgbRKu6GKmU9dYkA0CKUr3oeSXv1NT6REwxvrGi
QgeirEsiemzAa2+KzV+UZpV63Xaz6RmD3PGV/N/Oz1lH+UiUIKAb3E+K3VnXNsFI1mrVKOD2Tt/Q
V/bU0kZ26gZ9vAfif1JQIrAQj9XbJTKTt378bdg2GjtYkFd3KOo7kep/tg+rawnpcm3uo892QVGE
8QYGwdN5NLSrPkvjLUtfDeimr72cikuSyhMyAx6MCjduF4ftAZpetIcwTgOolCY4C8Hz87obVT8d
bU3pHYtnfJHyu9Zw/gzFor4lBlnoKlZYwbZbxTXxmob+M1FporpmQ/AbNIdWSuJfpj664h6v36E6
/uUUrfMGk2Y5KHYPsXkExVMS+y0iom6XlFN0Y/HEflPGwCzC4m2p8vDGcjTEc3HEqiqLnUsaAe+a
mWbttxOQak3Ner4vb9tWYcE/ntC00eeyDeHryCZ3S86dFqoC0WfF8m7Wu3M7pel+abTXKpb6mah0
/SwKsoERW7h0HJPIr40W6THPdoVOL9KUqs2O5EiX52IpaYbIlZ/QZ1V40MJyn0KGoxLMbTCwr+3t
9e3929b/tIvjZHn+11sK7GL//vJ//dz27v94uYBTebDU8hA2a0NcoVGybaFEAOhdh/G/t5Dbx4q3
HYyaCSmEkZlg48p4L9Y/AzOD8hxFDZ/MevXGHWntssqvzv06ZCTPfG1tx1z4+KRyMhnhEFCdW/Cc
M+wK2xcqXRo45HwPoTDRAyYcid3eRYpKFc8TvD1vA+DP361EZu+tvthBsr5odfwd/dr1sSUL+UoF
sZuSoTk7bm74EUUqwcDsQroGktC15vy9m3RZcZ7urdoi3NaxH/Ae1s4EEdECHhrjzokLe49KZz47
UUKLbWQ5b0XLfNarhmPSHQ5uGF7hOhb4J3R1kK6fYSwtM08X/bN94vfHfu9uX4/VeEmT/LR9/9ao
+V52DzV/22wbFOYscfBDS+PmbK7dr+9hO9aNOV46i7yHqVPkkA1PzugYJ7OTdAO3LzJpCLTEkOCa
/19//zB3eyLDxUHbmmrrYCvINzI5YP4QtYsS6GuH0x2b5dBmzBNrx9Fa+53bVr72ZxXgIB7+YOmI
tmmEjfFNMrpQQlaOwzbMhUVnMYWyxDJXaXwjiRwPk17yKCZHKY5mX+nHNZ7dLWRxnk0T99N163sQ
SVicmXtfS3Q8q21GeY6hnJ/tiArPU1epSMRqf1dgROIpLXfq2CVr+5mh/++tyrXFCcFCyMyBpGn9
iHgYnBndY8yDrF9Cf/vV1nZvfn/KoNLi1KPs53YRb0OJRATsbL2ot8EhIwqlYn6q1yt5u6ZdU9F2
VT3GPrx29GjbRS2m8Fe4jPe1WQx0DmeuczD/v4OIq+rUFoQSRWtbsEZRiia2/9qyCcXMd1Z8rWJb
OTmkBehI7hWL5WUiPi1rLJWANivUgLKRKkLbXktPHTAv7en+6/c41IhfW9sxcH8YgNvBf73HWT9a
1mC7KtM1FiR4yWzDPAx/t7ZdbIl7T0pW4hhvjGe1oylcrWKjr63tmJMqB8VwmHUz9Mxfj5lONic3
/aPnOTLtrrCtM11nC/IIHZ2p045LbDWt3BtFBeCmaLDe8+S4rKSu0GqpHOf2rUQOsjMRRp2pO9z9
jEh/tuRy/R4aN0VGLxZage6gXoqQjonbVYFqZtFFahoi0qV7qNTIgCnY1Vel2LyFhepjsa3142Ub
6loLUawV1bucKmdfFsK6dJBkLosl7a+tbRdmmxI467fTqxbcRaQXdX1Hktv2JVqHbWt7UU/ym8ZR
tAMMdch0PXYo4aTuxBgFBd4oMn+o9N9Iqhs08Yr+QE19n/TR59RPxSFRzNyf3HQ6Crqm/lLEEYbI
fXY1EyU8JklHF26MTEhl+Aro1acc0aDRWXFOyTiYh2yMxD0seoc7xTM6alhZpyIw2ge3FNE/EeI7
f5pRErMUax8WE2tnU51oSkJ/PaYdLNxqTLKbCa/bvV4YqAfmizU17dGG9+PLRLZPGAh/lrgSXAHi
RihqmkYclwUp38BaJ7Kls992t2E2h9ulzwRsN7gqbZ+2x7Acx7ttUCux3EIhhUXNFLoYzDVGrvgo
LtCGg3t6SoyXvESyj+jGBAyzVLvxyR58GeZ4OmK+e6cD6R8tFf+Q3VTPEghb1kHcuNlV1P81NEaR
X1GZ/oKEDYC6HlfCFP5THfvfbwWOmbwoWrUOPNeuYkVct60OecGhBVIv1yaS0cknKMnTwWQpB+mQ
wTFKe9Mrs4wDN56XDJd2VaXn2ipWh1pmkJ5Ros5S5q64fh0MYSFdNOFrK2aZr+glmC9O87TUkGon
e2zOEZA3dBQL+y5CjXVq3MRT2+4Db442AGc5ayuoYneacyE1FJwrAQcdyNkha6c9zSOcKXBAEsa4
zUJBvBhfKb62VRejpFQ/u151fFjDx3ztXIwKYF2s9nAJVMhNaRX9qLLmw2wH/fo15AlNDrodMLYx
NUgKYfsk+5Bqu+I+66x7jfrkQVKaK07OjJm5+AWsw1DuyWVKz9YAtqZDvd+xdqvO4+LsAUGHnaJV
uoczkjiryFwPteWc6yQdvgalTyLVy6WCf4ck4c0U/Qc8Os4vAPqZ7jF12rrlVNpVGY34sD2DjRbb
Fgkq5W8lhlB4CH9XHNuxScPvv9R7+6viEE33n2XHtptq1RC4mfmr3CglW8nxtWm3ZXtA8QaDhGnc
HYxw8bZpnU4sbKL4vl6Pb/N3lDGdb/P3trUNsaF5ZtYuR2ZiGKxoKj5ak0esWzrP268x1hJHqv29
PZhyH2dDogbbTxZGj+sFdwpgraotrAupE7apnaQDTx2X4qRDsfUBNKFL1HGyW6RJKzqH86rWbebB
saS9TcwKBgPyXFhqgcao+iFLmDSR3f2e3QSXvvW1bavsJ9o3yXKABs2EiqE3d8222aGAOJqt4S84
UOBMvE7f1aQWMLzXqVdEe7zUzdP3FOuuFeQ2pW/HsMo6whabDrmRFlzy66tb3Uhz5kecDwtUX4pK
CGcsiEivjCDMpVJDI6REvoLWCO+QdSLe6koNkj/yuxjgYzFIDooaC9rUOmzzh7bO7ma//NRky+la
B3U9I9uLWYOSMozxOWoUMlAzPT71K7VnXIekXOk/W9VDBWOdEuu41TvKWgdVK1Vn29qObbtq3vq1
QEOqhVbcHsuxf+zitt+XbY8rkEGQG812NnVbbXajzPa0OaC9x+sMuB7PdabybWs71hTqQGBGXXGp
8sI2dD1Td7MO2y72mgDUM/ytpqfLFxgy76H02T6MJCxXo+ZuK1+2s7md4BS6e5Zk11zVHktXkV48
xPW9Wiu3M90UUAAs2ytWd1GUjrfWor9PrlRx+HB4OMHm6YTzONB094yhsz3ALlTaFqJgjHzd0svF
/Fw74y7U9fBDJfIvTnnyTLTKTp0jaZVFvUNTKs5vtkF1i6ttNGjJHaRmSdTo93XdAvyx5ECnzCJq
5RhuW4rLx+HRrdEn7IzbqYG7hWKeUzvSJ2+M6bjoxjvJkdyzejIenaaIb2BWv82unR+7YamuKerU
gfXlmwNbY1jcYAqna5g21X7KWuecQSzd6cYoCdxtJvrlhGZC2qaONVcDbXyrnJbS2cH1AFLsn9Ka
jmMC+gyfOr7XUvi8MFfcM1YuuI2pYaA44p0gD/XopE1xUBW120H/TO7Gqc8eKyN7QfrcfEAIIxwx
n59UB0+YHg+QxoeO6lxbkf0dNL34YVhVENF228lkAoRUFrD2YX7ImGU6iNVvA+J1uqG0tdxSe24L
s31v5xrxv+W2Hv4Brad0AvgSFd98wMZofJKd+3OO0+G67WXTEB76gl6bE0WelS32u9a5KGRV2zhj
t2C/e1yM04PmTpaviGpnpgmPvlpVjhq5CZ0NPTif3/IoFK9lTQAQwQj2ddtFjHAgFMB+5EJLn9Oi
9g19Eq9Gt/iuEC2tEkM7NFpfHpJhlg+9SyNo7Otj49gRoW1p7K1uRjdFqaoPWSz+EbH5I8LD4omo
WQjBmT2+mGZcBBQ+9k0+WO6pUh4pN+u7L2lXodCoryyC3/k9DwuaI5ZyiVeOi1t7MjfhKszqETFu
esnnIrviCHHbx8ljvtbaWQ7h2zUUuZelIu/snEbthOb7R0oc+66al9cso4Vl4rTzmrv5tYjV4gGJ
WPMaoUpfYm14RtJ+GltzuCnrJdpXMc+qSvTavWok2r029OkVk+ebSjy3qgFiTfxHgMGcChUzQxmC
1wZC9memRP1lhItFdYS+Ez+uZV9bpXZpFte5uFwxezwVd9IqXxv8mPbLOLivfFdTa9X7eXJOZtOK
m20IF0i5qaRvFuIqN5MwfjeZ7kKN7IQQWQfUGU4O95yn8OMYxY+wsEN/kS3etAN3HgF1OLQJ49SM
44xjlivfCXylv1kXvR/Wo8uaZWwfaCayCNKQbCtM1uNjNi78NYtZ3aKmmU4yN1SNqCh9OKLXs28c
ljQ383OVV8+R1TZPCF4xoHO64oKrT0F3FEZ6UVf7Sk3zf1ztnKRL8YslODTrQilvO7S/VxkSr9Fr
/fScZPGT40Bisw1AaVdGL5FqPo+uMt9ue0yhMJeMDurr+mJfEIfSDbC39b54AnCv4bFhhKWpBsD+
fBggk3nGOKuHcTTRrui3qaZVj1+X14J6KYhaIX2lcczLhIUW1f3DiMeFV6PCuJHzfQZUeJMbuORs
A9YSv63McM9N+hOBhNjhV5OcwrqNn1rSXE+5LQ5lDOOxVJ34H7WL3iaLnAm9V16M2XpyMDJ7cqxO
4LUwRT7tUYQYUOnbeSp9XRlmT4eKJXf4rfXnTkMrhz7ltQz5YuPsQLuf5K2d0dQXYeS8Y1uu+rjI
CHjpVLUW/+v6oAicGeqDkgn3ycZyso97+aJ1tERMhB1Uyi9VGcmXccSaeiielfSuLkbtxPvTK7L1
/jCUc0Ks3Fx6BcYJSe6Ih21IFxY4AHLDbN7jizG92JlFMlU3PVpdIl/UsjzSHhketteKDHvtYRUc
l/NlzOvkLprD+I5EJDojNr6V225kLn9fKERsAF4oN9txkGD0HgOCs3HWi5ttaO1IrESu9W5pV0Bb
Ra1EMR9i7kL9ZRWPsn2Bz9E/GevQL8w3sb0gsZrs7qnqpQm1YXzf9oDxtACTrN6LDZTonmsN4TkN
LatEONFkuIO43mDoHOsIdpgzuRoMTZVPvqJyNYxpuUpr4f/QPdpRNl0EDkghbodsVkU/YUDGlmJb
40WdtD96CYsnDu28BvmpIcUtqX3qKuNrjz4Gdj3r8dgkoSSzlNlL0wESxOx0841GWXojW/01xzT7
yHpqvokqLCx7vTrhoifvraQv/apveNSsu0uRzPfxWGlnI0zetkO5apUhQuzhaKWFuAK9srv9GOZ6
f39Mw7TOVyst2ue4BrI8SGLUQn3/RLRldJujcg019rZDuAAWOxuy5GU7pnILnriCIm97dTsGW5Ra
KhzvlznunxaNCiEuexCG9ZeMwFj3mWYE24sY6r1GMSVMYsRwxFiiFyZBZ4ZrP3VpvvgdxmR7sqqN
kzsQwuZA9b7oDZDV9paq1Zwn9OTe4ozTw3YIV1WNCS+sjviPOE9aDme1iyzgaWfnWKl7Q+ehgWNQ
QpcUxBzvsnT2saObTsgHRxrwqC9I4cZ4JZk9N8vqvcxFcS9RMO3jpEVSJxGmlZptn2joay+KCHeo
rJe9ruDSU5Fme2unk3PLmp8ldVWMgVYgO4zs8lKFRnSWth7f4joVt0iUJKgojlaBayLwQDdB4tm5
lIUW1Pr8aYdVw72TgX2fkz9jSiSdzjz2nqsqWGfakAjcla+prT+Ycn7v1dLZYTPDxYCkZsh/pxTp
nrksj25OqPFipo+oAI18vlALCtQt2XmZzFc3NVJvEBAMpxbq4sy5xCvv2dLy2zGEuRoWcIl0AWHK
VjAmjcjquUSP+Gz9gqJoeonaYKB3djL7dcIG18thAuIW2e1q49MsMIko4L4rw5A8ZbXh4YYazCUX
51Lav8wFP6zWkfUucuQvQ0buEVZK52PWdXAmc7zTF6SyU49QNKETG8IhhCp2mSd1AAq0Kr+v5adD
0bmyLMM97jE5xik4odtTPiBDzPZOYhhA/ejwBOt1nrrDRQ2tlTRbtb7joMYr6lu8ueinWYXEyCrC
Rt35VPEdwp1TJ/N2XB4yDT1zt+Bxq+vxLrVKz1GGN70EHCmaxoOQtTet+ISxQuJleG3somW6obf2
a26YBVxhHyNhHUwnf8pm0z0krXlXJzEg9nIExQsh1Rkvk17DIm+0AMu5X3GqPY1i1Pw6wn7MddfH
dknjfHbo21RQyxMT2UgDsTd8M0eTaNBav9T4gegodfRWWY5jS0hzn9QnmE2VbyHKHjjZhyETv6ZL
HPXxjhXGoTDlyXCndm/pIjl2qW7uHHXlXCC96Oc/eJaf1s6bOhXNHWy2n9I26P2q6q/FbpKrHlIB
9ViHQtPQb43evKtC5Hqg8i3rOSzqWmGPfq1V+//D3Zk1x6lsWfgXcYMhgeS1KGpQSSpJ1mD5hZAs
G0jmefj1/aG+0X0ku+3oiH7ql3PPcM8pqoDMnXuv9a1pQbNX4cuO5vZnMgAwtsAx7sPCPqW5h3F4
USyPTBtG+gqOgysy0d0qqE3zbI8tKW7FUuCVuU8yr9qPff0yJS5tNtsZ/RQRShqW7nWf59eFA+nN
jcTdBDNjM8XxOS+6x9Htkys8jwK6zIyxv6qRHA8gAip1i6IFveV54Kvuy6x6rSK5H6SBG4yn4d0M
MkSA9wrL47w/+0h+90WbXuHK6YEtEzTXVvJ+ZNS9KVAeHXq7va0c/V6VPdAiMw6kclAh0sJW+vUI
zmRSxZG7qHzX1F/DmuOj0o1yq8rxTo31ldM48cae5XChte42HDAKFyXviStwatdokrj/5gToC0Xo
lonmddZEX3PQAUdroiTohXfSQGnSGhpoWLb1vrRTDPhuENtWHiSL4rUr+AaTuYu1GAG5TJ9w/bY7
L4xOvV4crCk+F7qlBV7FMaGXsLey6Esqpwe1OKsLm/LbPOsts9redvDkdDSBJjXid2oLHdCKscdT
fBhtqLTGhBmK3Ai6g1p4XZk/B2glt5GA829WWbHvbAYmRvcoXSBeDu7HzaJ6ue0pcN1Gi5gbzBcz
NsFtHT0nxYhDtaOpjKcV/ok+IXDoJEIp2lN+Gn8FWOuL5V6mgbR59Ck+wCYZP6rM/RaV8ruGsI3e
i3oAYLVJWywaboYeYel+JhOvPJ60r0XeRYcmwZGjD/BVBwevs4mSG34cnFfd2toNuaxWeZdZ3vxl
So1Ti37RvDa0wvAHKld6hd1D7V2XudZSnejlTTYkL1Tpg1zYPcPkJLhTtFFHpogDSxKgtYAPPM+5
NqHepIByp3TzRoUWb9xhIkzZ0Rb+7Tr1G7bXld9HLxKcn9V6d3XcPecY3S9hAbyUrX02O+vnopkA
IbTitpLN95B6ctTpdKCYq5xuCpw5T5D8L0+uw3Vx/IpzzdqaWp5dK2zbXqIl+7qX3gby8VEt1k1u
2EHfW2lglkQ7d523yTOgbJxhbWJZtTAJ30DOkgUEx0pr8q8LGMNiVFfWXO6iWuxru0U1J7aJlOXW
Jka+mtwHUkzJ4XCOuUF92QB5Wu/mcUTSxWS4ZUN0YKylL1Gix9skVa9uJDd6bD/BAkTCbopv0ADv
9RCn75yJs1jK9RQU7ZFbIPc0lxdRCAk3F71OZAbAi54Kiqp5KC/rcDnb9LGXuuLhaU3E0212Bmyd
mextldMrv+5dbZM6BqDIMJ+2Xt4Zm0xzj6HJsT3jKR90XVtlarsoyXm7I1JLbEXX10yy20Zd5rrB
Uy4t3wnpUHgaMz/ydVXPO2+eRtTSUEJ4oD3w/1jWmxMdc3SLyj0V6YhWyTzQjniyy4mleRZPjcUo
AGHgTw9PAN4shKptQp+Ae5EtA2DNyHk0x8vRbfZZZrCZzEzWBO7y1kEf3XUN0x9SYjajq5eHuA+f
81IZftRAk7PiQzIl95Zr4p5BIh5qw703NSnWZsFbbZD6CrJrgy8lpOL2ddXvC8+1tm5cz3T3vQ7V
7+JdPtYGBSfSXA4tZbbVzbzaLPos8XBDJmlrlvQW0eGWtlC0QUB6TR9o583RKYkjzj4poLUIODhe
4eh7OuCFRJbBJmbd0Wcb/XAMV51LfKLl8AXRJZq/rLYRYy+vkWffR2Ar0V0fkzEa7qPmS2LKxAfp
dpmW7EWetrGpRLSlbBBCI23va7qO6fim7FdRD2fXwPtPn0ls5gULR9uwq6M66kdyD5FhlgQ/oq3R
dHECS8hEZrR+MmgsN3PhLPtJVKzcZfWTluxukWN6TEq0/fALlujN8OZrezEx5Ai0FKnWbOntNjeT
hTZBs2m/t8gPANqCx7DkzkJLQzEidrRmQZGAVd20Nq9L1A3f565RGz2jYc6Bc2PhgcwtarbC81FV
HCat3le9PHEEXwIYGifIdIhdaOPG9bohqXbaj6bzpmX5ISMuftfqLGWGA+8xAVcMQn1YOSW+bJvX
YRLG5ZQzmi7KdRgq0xMUrCLQXGwvRRo1DKmTo+6lRPDmDRmiiuegsIrHUCTf9JhlS9JRC+lYghsP
aSyY9lYu1fcZ1RfGxLOONG1FvN+IZXrIHetRVI6fQZTctJ330zLjb0vKNUeyVVgtefK6sB5AGoxI
0CuLG1I8zjYLWhvnVwW+ByzSyfU4jGJL3ulFaZtnEPD9ccCvFGS6+8Z2f9PW4VsSeYbfEPaIyKPT
/LikKQAZnWE46piNLEwJa/XFjDnZtXho/FQOS7ACHCzPNHbDom5ry9hr3mwh0ktv69TeRibi5dqA
VY9vEtQnaeF+k1qPlqNeofQ+LjPtR2bBCRkNm1wl3W0H0nMzDWI1YbAj2tDpIbVNO5N/jcZvGkQ6
0UTmgtAaSeB2LOsfTV2cbDV+R8lkMCckeD316p2XUNaWWj2zlXd72SUjSqDugL6w8ftQo3rToFrU
SIX3eU5ohtKKoJnjl0Tg+1iYnPa8YnTWl6uIfLINWN3zSF9wbxvlE2KiLfz7XV72264RByxgjKwI
FwrS4tzXUL9qx7qoq56MhMzAPmhAq0xbBGGTyVMj4mfGG7teQ3RsKv1yTlLg3va8nebweZw3cdky
rh5RCxnqZzM5NA0Vyh01fCvbL5oz9KglC53DijHdaveE6s6BPYw4iGqKpRbg4qaI2HfIjtjagzOd
ii7cTcp8kLbBF0GtxskoAqltywuRchBtJ6yY8DqDUBRnTaR3OcCmr1ZE93Cw9qjCQp9J5eTnjsC3
NmCILSmxN+YBk1JOVVcV22FgktqDgrYW7BmcLR4mMy7gkP6oG0wQLvjmAChQgUzPEGBLE7kBAJEw
RJXqSkO9vHFEERiavK3J1vDNvvgp+wEr2vgSuuN9tkRPugEXZuis75o3EQcwF8sNygFn7wgNR6OD
Tqev8y7giSi4yDTx+7i4T8KjMbjI9NrQ3gLgfFpc59Ib9RGeQ/fNiDjiKewaKRzaStbnyKGv0kxX
U/wzxETwRV+fywqi8c5YK58JLoO96Pm1YdfPjM+Vny+Q+TkEkiDhPPKL+ksM2D4qUKAB3M0fFhXj
WkjC637Sr4ZCbPGU7cPFflT0f2JMAZuJQVdZJYwiPQW0kfCZJJmvqnY+F968kyOwPQq8eotI9ljz
9FgzPSlnWqXp4V7P9XmThO5DX6n0yKm+okVj2wx8nJOnW99iJBvV2lFPKZ8Gp1SnpGm/DaH0dfRQ
tWadcGu2A+JA3bqzwDRtK8CVmp47u54Ujo2dKbTjQHPIgqCLVvZIPRPs8Yye+gmbVh7SuK7WQhJv
GqDaPcMGli7b3SRpGDI0walhlksXxHrlZxH/ndqWlFTZRS1k6Stf71ZlYpJ+zwDQ++xOyd6L2yUQ
4yC2ukTmPyRFvZtKEQdtdk/8bYnCwC6A8MW3Zp7ogYpgV3ntndESujCqkn6ecr1tqqjJRw8dxCyP
lqK2YnE6apzJ83D6KUr0e1RQO3eUr2Dt3QMUFUV2/TnSSpivtv7WjZnAhcLS3bTzVxipwdSgV3j/
28n0nVbIQlc31TZjNr5EbaH5ygaiLhsxH+Hg+2brsGHPS7JJqwt29xGXRfGKQgmYN+fEIpHzrpgm
ceDA/L0Pt7CJun1qduZ2ibkPFI/JpqhmvF3S3lOOlXtd9/ZKhs+uka4EguzLuDhX87g2VRsJvsti
qsJkKoLo6GcM+g6R0EM0YWyHWlZHgTexGYKDZZMqw+slCa2dZIE7Im3G2jBohDcw0Ok9ltZhHHBo
6S7+96wwr6T4FutTBoHae0nbFup54QRitmlb6Q5P2FUPrOVmSiLUDAYWMbtSF2VZD/hq8f26HCfQ
drxiue3uZjBZFVc0wDb/knlxvEkIe90CRG52RiNfq3iaMe2yZnkGMFrL3bUjiWcscmzX47h1objv
lkZq5yqln2g5ix8nyjyYfftltufmFkaQP0RoRac8uhmI1NjqlgUcGYTdNCreY3kVhYZE0EsBGK7z
djPrO0qrovAJfcgOygQUPtTPMKi5gYsFZqV+GgznHgLW+ITI+4pkil2eOtMTOrz+NKq+4kiGkdYz
X9+Zdv/XbMb/f6mzHsjD/5ngePNSvOQf6Y3rv/BveqPr/stwITGSDws627BXsOO/6Y3S+pcOCMUC
Emi7punY/01v9P6FH9oWvEOmQD2Lvua/6I389zzXXMGNEAuRof0vM2c/Bp3ZNvkbDGfXPzieaTk2
l/fPQLDCdr1WeJMIhMOBBoQFbi0bC6iJwqH2cLOPkfNTaK2+XxaHESmTFfo5Gv3i1uLQJc9AIYGd
jM6PobfUqRnQQio72nleOGKRFBeaXT07RGCsfJEsSLXQ3LVO3O/VXIXw+/D6OlH5VGMpYx4O3IxZ
l68QyAQajbIJPb14lVPNlBr+G62aRG0AsWjbRZpH6PEErJBk5ZdMZOCN4Pmi9ocRJ4RGE8G5x7Q/
/oXsSM7NR+Dl+pNJw3RBHgPkXH+0jz+ZkWk23w6qTGRh6sw9jCYJvbSis597NLYSEA2a8mstUVST
7F1QpcK4JiiE1D8wayvTrhs585mjtR5NwTyyNPp2cVS02YFC1ii3l2rEZSIw3l/kvQEXHJoctb28
QT4GCNL6EenGfSnz6TBbxiPN/x8mVDWeqX3q3JTaACIv17dKVreQk9Ag5Vbpa3KsoKyTPAloUe2B
YHyvHfeLoSj4aYEzvSwjOjij038TNm3yMqo65LrJtmai3tYTPdO42CtCshXadb8apL7NGucHxvfX
NtHUPkESoQO2IADNZAU/lFN/sjhd+F1i0WFS5lOYTmqboPbaWB66ei9Mg3GTwoZGd59zhtKAB2iv
9mPh9zp1nNsxU2g8gV1IUgJo93oNJjGiLzEO9Z0+5MkhzGLcevW93ahu104SmuXc/XD0G+XE1yUw
uzYL4tx24O/GL6nReL797zRuorR/T0A1P4bpre+QaQE3dHThep4pPz8QNkr0ss9SHgjs/Vu8Jogt
o/hWclL2q4LG+pylT068fNHc6uR5txMtMX/WsniLZVHRZeRw2lC+0RZbEzZSoA8S6OXUgxcjtWK7
suDtApPJoG5EavSXIX/jH0vWb3il5vqe/3eU3vodHNYnDBS24ziup6/rxD8i9QpOdLz7CEklKRk8
bmDIBkfQ4q9fvNK6gwZ9gF5ib7tsmbdqjG7pjTJcqenCiYijwq1doWJLSRryMzbh2bIZxBRtUBY/
wnF4Gqlu/nzF7yF/H6+YhYukGGmRO4+W6FPMIJaGLh0m2QVg/naho3/T1PKzXVk6mFQ3TKdfHY0W
J4CHDR29oC6hj3oxs8k/X8evN5+4BuHpYl3AdXqWH3+4AWx739UuEVuESXAykV/zmiAcAgn+8kHv
/6VPX1iyf7jSsTkaedL7+ElFNUSFvTgdsVcEBmqEHBCcRn1YN99iO7kaOQUxKaI0k0DQk1Ks1Isu
8VszPs4WKYb0+LcpiOw1jJGGeEPp9eefwvh1ZXTxPxEgadn8HIBvP14h/cw2qqq+C2iDIut5jkt8
13kFczNNIHWIFIjfCnbL9IYXdiGXobhrjeWxsOYfWvKX4FNjzVL+/Ht53BwiO/ndfrkz7RqkFg5N
R/c0CfqaiUpYvky1Q1wQ3dTZCQ9sSB12iUqV7O//VQH85nX6dVdlJdBp8MH9dV3789tEhgyThR5x
X2pxBEk6rOU8wggHI1rog4erakGlRzfl6s+fa0B1/vSdGfNQGBimtD2D/fzjHegn0baF6+E1N9sD
WT37oUcSU5Q0zaodVfg5Rs40ot/PzpbT3v/l09ed7+Mvzqc7grrFEZ5kTfz46a4zjmnd2uhkVXlG
QHBfjfKybqMAxuONFOKNQD9mgcUj1K6r0bzMnfBGxdVjrYwrF4TKUtZ/uaT3wOtPl2SawrMlBZXk
R/m0rrWAMFwe1yaYDP1Odsi2WiuwBFbrqfnm6t03K+oPcZdfmsl0drSeUZ266s1bj9Cz9Smm79Er
TvpDdW8lZEKYRw+hX9z1rzPiCZzq50ybXmlVMjRqYe3SvZX1X5a6X5cY+eE7fHqtujaPhzDiO5AJ
c2EW3o0nulfu9OEvt+9jyu66B/A5rm7qpsV6ymbw8fY5Wi5pzEDJ9KLmUZbzHWFfF6bfie4wGsWj
XXsXVBtvAuXfZnA5yQB7BUfa0YYxhtdsQYQX6X97on97UexH1FyOsEx3feL/sTHBIOyYyU2gOz2k
/FO/XzTripa1n/J6deZ0p9L+kMUF9F33RgzwQ+L+fh74Z1WzpxM5T8WNNlRf//xb/eZJN02PmhnE
t6nzvH+8Kr1UGRbDoQkWpd9h3MXxa1y1Q3lupjb480f97p2myPQkrRL2Z/fzRqeII9FruwetklZ0
4pr2nqQAuakyjDIQa3RUkXQM6oEcyjqywC7GjF8kVedfruPX9VSalmuxqtmWIwz90+PhNQbGCwXi
xfLCG4MUtfgQTfceHSU53yG7fe2Ei0PPevvz55q//1xMoi7QcVO4n1aVWnOwl89Ng/PTfnOr4ltO
Wh/eWf0q7+uvdEjOmA/OY8iQZbu46EGE+saqzPzHxDJHEIzBFCpewFerny1cM6NtHs2JaMc/X+d7
ovbnpcaSnPEsIYUurU+vKRJPTa+7ugnCyENlOGD6qL5W5RFwF3mZbWP4sW6+9YZzE+m05cNRf2h0
Ldo6WhQsHZqDySQdLd1bnntjpP1rMjTa365xvUefr1G8b4c626LufSqaUi8qa1qhTTCH5UPRbC1L
v5sN82o2YIsYFZZYnpteK781JMWFicuoOv7LMmP9bjkjSZV1l5IZ6/+n+8nqkcO6iHij9fJ7Q4jb
BgsJyCfCUZy6vR0Ho95Kq078smhPnV3sgKecIzMC5Zmjf16GW8y3RNPog70ZFPh1AxKXgKc2acZP
cNGlPygcNky9Z47fG1GFZ62kpaqBsNKrven36AeINiNepIlcH2q6P5l08gY7tLZ/fiZ+XbzIYNAx
sXOw1nXD+vTK0DJ048XWjaAaxQMIm+lYRjOqC7l35YzYZtDGv9Vg6x38eIfZeZ31TO8K3pnPcQwt
cyO0rZkRdCVqmZiUaPwoLxHhA1rBVC3p5oiBxXibmzbYvbz1dtKML5eq1pjd1/s/f3/713vNusUF
6Q4+etswP62TSoVMx1McXISoXrol+C6yC1KSAzfJUzFH13PRclIDKTMAJuPWbmhCXqfXOSRoEyH0
JtGTr1D8bvNJnu3hR7w260qFEhwB8ZMTUc03bg/BwGKkEO27tnllzmjDYbZ8ugwmjG4/zePv+bAc
ZdJ9jfvpZkC4W6RABCEriWm46yLWBn1BAeR43kMcnel2R/TgmfXjohyAv6aP8WimUGdnELrN1ZqI
1bsdQ9DmqHL1SDfz5s8/m/H5Jro6ezBFHFXreq78vOkt6FwtCG0LCYyMvTOCeI1Jf4x6cNo2XvBc
k/gOGBFsnDR6y53aPuhadlv12MqH0fvfbkD/eTWSFCOdRpV8b4j8YwuO804NOmDZIMJ64dPpemHI
Qqu0BO1DbNDFaHTYA4gU2hATUm6XER36ILsff/5R1krtnw/2ehXCMKQEuGSuxyD++T+uYs0Tp8Oe
A6QK0UstVfzqCvIJpnrvWeUjqcN2Uy9/eX+N33yoRaPHcSlmLQ7G6wv+jw+d4JAxp0rnwMiKB7cZ
eEjAC1jTiu+Uj2E34vHG+Ou430HW3nHPeIm+G528tyYvYwhnI0OstHs3svAMMOT+809i/uY5WY9a
1nrOEB77zsfLI0WvAxMhpyDPZ4IawiDxIoTjX9yG8O2UlsKoA5qdtUYxSrW2KVONfO52mMn2ePF9
mIFnBVBik9WvzpK/aHr31JVoFU0D/YwScEoq6/jna153wU+3kRMsy74rdCjozqd6bqKP0ZIjPAdt
qjEeTjGLTZE4yoWxhiefZHJO2wnLduz9pYr+pY7gAZK2/n5Q9wxhuZ8WY6TsfZdpyRR0NrRyCBLg
Ks38a/WmrPwWRhGsRZk2B2cxXjqvRpc/7fIueSV66asYiClbu+oto2witEA/lfKaLBvaYfPhzz/Q
L+f89+s03fUaJXX4+zP5j2eur0Vso58A/mxxDmmHMz6rnRqT26jnAF1aJy3RL4ir3Vo1XngcqEE2
WVdtxUhCc46c+2FIEp+KjAAs3J+vzRS/3D0MMxymHZuNbT3Zfnzg6EgzEUc1Fsxt+nOadeO6dwYM
jUJ/RMMiLsZe1YQDpDvHCF/YD5FkhUQVlMBu9yxT6lAhzcCEBjrQ2g9txIuVw8/V4qy6FXQ/laGi
k+1U5xCBZI5h6W8/rvXrG00RSS7gmljExvT5KYAcgG4DzWzQBn07kALTIicYmLfshFsle9NKf2ar
VwS7p9pLLCLbZGmujKY27oln28G4z4LFsthfkqo56OQ1UIejHY/7rQCDs8VlOx5sL75NAI22TYUM
rMn7rW6cC3a1I2q2tyKevCMGpCcnnd39gvhkk6UaSK5opFCo4yCZDIQq2XRJpgA2orTS/KZBxFFO
7jbJ6Zvr9WyxyfEzqqyUOCD0GwK4ySbxRnxYCexzN/L0fWIBV1O0AqBmosHpMeVv5jG5rAsTpCPs
dlxHCZO48EBz9SLD4bVxGvtOt+EyuXOHoFakz3pnXBFGjXkm/mlr5ePiIXmws+LNtm9KV+J/NPOd
a6pXwwgUc7kd8Mn7OCxvXXf4mpOvaSm0bh3ZiP6iMnrhve/044j8gmeCDJIb5KWIWu0S3J9rbkm4
HbdLhmhwisc8iCrv2sNH64+dWBAQFFu6fiSjTyQGWqPwNYupomdN5IKE+qsF3m8SOf8uLn22yomw
ElMjvCO+yE15XQ08q05q6oC5y+Zsk/FaUUhszIgua6gbExj5mMtLnYEAx67emW18jGrAJrYyIe3m
5PXS/Cj93ikTzMDzC/42uQ1nUZ7en56un9G+DBF886RBU0EKiT8Y9t4DNUh4VdF//fP7+MvZ0NV5
kDl00NlAVf/LBgDldFZ2741BVFj3diQepsZ9Ld3qm43DcHLEW9ssdy5YS44S0ax9/8vHfz5O8PEk
fnmO5KNNxxOfjjxLrSTGz2aAqNuTzzQBoihmu8ZZwQT5Jlc6osnYLk+IdqExdxW5I4Zo4Ia45z9f
yXsf5+O2wpVI3WGYBheH+uDjwpQDyZKxgy/e9uYEDV6gR9UxHAYgS2ul3UY6yaVLw7ioUBBsx28g
oApLkrw88/9Pcx4r7WiHTXqH4gtVG49XPzbtueySXV212KeatN7U3ohKZyLqRBLljhZDc7auXWlB
YqW2H+raj9ZZR0Hv/2E5dddm/xyLydy/v6tj3rE0WzGSURDoe6IO+jTrL8fYRtW+ODuiW2+Kweqv
HWIFoqT2+2jYJyNBLYzUWfkBLwea0x+XCXiBt+psRwlPoPaAAVT1PnJ5fwWQr78U8b/ZkAQLu4nG
de1q4nP7+NtSxIDTGMcBPkgdBqLpUIrb1+Qw8fjbeaBM+dNTcXqwys5XmGZ0uhiB6EmJTRdiJwgA
yqSYjtqIUqYY+/EvjV6Lhv8v2xLVDxnVEI34E4rUj1dIPnVHIg0NoVqrrX3Yjii/wsxcq7ACgyp0
S825rbIxBnV38IicvegAw+6HeR4fUIftkq7Xz2a4OjQopkQzZVfTAiNaGene7OuVtbXkpwg0Dwdo
SgRqQGOqvfux0/AvWfDdVSQb1DNsCaXd7RwP6K1ONYEIVFgEtacvCdnEe5qPeMP7Ehoe/2vk89Fs
EUW3JMnAUYeP3hkeyWaYdUMPYhNnmtd5ueCUM3txf91WdHzGkKB1kBL5Ri3NIe8RCrxvwUOvEAio
3gvUDD6VjBmv7W/wPO0rxA9X5kRZl8fZTPRnEe7CdOGhIeTKhe547TgEssRWfOMsAqClVmmMMYXZ
+Yi3d9l6Dw1t2kAMcAPwLEjaSuqj0SP8fURMBNb7ELkWshDCYsjJZqybEcfE18kbMsJI5qyvyhLZ
cTWdzA7pTTgAIu8r+Rg7VGPpXPZgq3Ogv9UAtS0x35Z2S1a1cVnk8m0OJyCxMDAWRBmH3EQIrn+v
Gy8HZp0VX7yBiV/qbWEoG9etZ1/hyxCIhclOiPLyoVr33Jzzp9tAOepjOSFCbexjiyQcCRC84MhU
nQ8DGOuMiPLjHIZEVKFXe/84yM4CH4j+FtuNto873djPUfK8xM9das+3mgmloG1ndCB4NUgpM3xI
dYMPdELifNfbA8MxztxR6wViPSSVtVquI6GejKR+pVFXPGSDs9Oz9ibW5+5bWqU3A9RklqJ8hWwX
sU7cH4Zsv0mAc+cluCYBoTae39DitG8juTALlmdS58YTzPrv7qDEDhLXaZFivMkhDaIqHjEELpx1
HZI8pIvcNRFRcdtxGiFXclUXZY8GMYM5sA7LabZtAw+f9fRlXsvNdrTsF6B5A1pkBesaVzHwtdi8
NGpcY6oLT3A6PNDq2zZxMClkcxAxI/WVyb3k0MQTGMenxfYeR4ayEH61Y6w3MUVT7aKVCb1HonTm
0bl0MudOlViS8YQEitwTGDur5pFxRZAD+N0Tn2JYgmTC1E7u81H2JwIl7vBW3Jb23D0XS83nedfS
SficUo53NLOpL1D7op2819JI3KZldhVHGJN0Yr4vNYL6sMEhKQ/rcLpvKrXFPzihVHWdq7DPp1Oz
rq0ysiseHwfMOxbObSEbMgANPT+lNW4Bh/i+VHteZHgDv4Ub5bQVYwCsDU4/PxsLsWFNry2HGLXH
2am1CzyLzoUOLYuyKL6sS/Nu9BLxzDtuIhAjNDbNj7E117gJVXwsnAFpXzUfbBJxTlPb7hdKktBy
coi+6H6KYUditH1bz9POWE9u3KX4ViMLHg6Hdm2PzPm1FIE1aoDZG2CIl8tXBvfmXY8CVglxD1h4
OI5hfh6WFovQaB5jRJsHjrOXcQYNJ9aNSzGiAW75GlunnL31/NQcbS3/z78y2vypVbNxYbV0Xkog
FGFEwLVLe8Ubmf+BzNcCXhA/XebsBgPYpmQ1vkMScJQ552VDjifFSWITMqY/6iYrVA7+M3aRpmGG
AKVCiVW1XrwBBgcRDWxjTgIW5Kvm0FlrUuE8X2cAYGrYYOgNysN7KTZz8B0VpaAUtcSsAerGEoNx
MIv9LExOIzGgiMiKvzVaTIsFTMQEoDTC1Y8ggVR1kF8NmJq4PrtW/iCKDk4SX0RfCEbqYFTuwAJF
275/8QgDu+x04sghGW5dzmSX9voHkYSXAyq3Q1wb9slyvd0C+I6MRZkfjCJyrjiAYphQpn31RqEB
1Apxr9tN1yGOj+uIkcBFmOpXgMHMTYQJ/1izYHxxUsO6nPPlsQlzNNkeAopBz+6iahWeZ2O/e//L
Xu8icOM5/kcXqRoy8Oq5KSef/K7j2Hr9NfUkwsKp1XeC/Y20FiiZbXfqcL/B+/LRiKv9UlFidCNM
F92b2FaAAAAMmfwxRC4EkJ4+IiDrrQprb8fdWWkn+7SYbvJlGQnoax0aatVt7UaP0kZJmTVKHDVN
GzHZodah8qn8Xip3Fy9oRwShZ9vBbPRrs9Je2Mf2EyfMxSntYJSdj74CXKQ6uQ5nIZl4ZPKMQ7nj
XP4cypHRMkCFGgLsvpoIsKlVpG8QKupmM+w0BZq5QB+fMUSixflsd2A6RF1clMYDZGJg1IPMiHin
zMfk94UdSmxLBpXKUhOuAGYIhlVMRxL14g2Jx2/SMY7vBxRzGG5JZONI03jDGSrTQ2nv348nmaph
JRXGln6MOFYdXcl82HcOv2CHwH3T6s5tVs97aVGtQZ2F1QkhkqhApC1zjKkhMsgxSYF1kd6DCydM
S2SI4WnqtHEr6Knu24WCpicZxC7TS29ILk2vvuvc1tiNdoiU33ir8+hkNAUrgU3An5yNL4kt8s2w
9N0+G02LExXp8KGSDhqcZOysO29ID/PA6aqpQrGu0CjsXWPvJf0ANjGNtwx3eqIpxks9Jq2ubc1t
lAtf1PapCh0MAQ2YdMXA2zLbY1cuhypx3iqrY2Ou8nRjeo22G2syk/SEk9vSLuGOYEKMIoQBmFl1
VeXFYxfNL26WQ1KfStcXGFeGtHADu6ig+Aqik5QNj52/7MmQxCo3SxHCXMGYOBkLkCekQVoOZnPR
k8tpQKjcYEEdBr2+bETzlGGWiwGm0hO+lQZaFTSp0PZz0EqDt2ClbS/R4XMegH+yq0pz50HzIf6d
mIuGmqhJ3UCJJyIQ2vP7WVLukrSjKMobVG1iWXZSvPW5saGKJr/GrX+YC1gAtLfDjvqDAVb/EsN2
OJkupaQ+GSyaAHtbu51PazpRG3cioB2NjB0eVlagdkJo1u/TBFwY2VHqqNRyOWSub3uuuoul+dRg
Vd+g8S/8ui7lIUcRuhn16GvUtsZNBYVzj2t2ChpjwjoMICtNG/d6DJ/BTCH25VS+760HBz/I6UtB
f/meCC6SdVLK0WrOeXKX5iwsJM05iQfCfG1BPSJZO1B+sH23aOa1pBhuQ8a0O5XpV7iwyi9Eut/H
BCZsy1TwfdKcTMRZ/ACJkB/NFCS+tiCIt8fe8qGZs/iupy0XqicWF9Pzp8ab+LNk2Mi12M7rdPFR
RV9CMWJmVNxmBa+V/jjaWhXMDhSIinIQHW+o7b1S/AdhZ7IbOdJm2SciQOPMrdOdPmlWKKTQhpBC
khln4zw8fR1GVS/+bqBrkUBmIjIy5E6afcO95woW0qfcSJubf2+iBQlth0IPv8N1GdMjfhEmxTY4
bAPGKD/gJg1RMAacVzwXgK5qdfk3i/B7fk1dTv2+nYanWa7PtSKrthLFfZOkFSe/FVuWiKpQrze+
xC88BK1xnuFWXwPMZTnikwuxCcd+XDSTVpaySNPH2O7DNy9JSuYgXXYzADo+WwWWWxMD6Q3rNzac
w3Q/15p+qfR25Kp5D9YycHNXatnBjV/IY+rC29FLw5um1fdukNpX4Rvf8Iv4+Ur0Zm2KTkA7G28X
7FCAhv1kszFuZQ5rDkFDgrLcTOwT92+wD7MFYpL7R5OegS/EbeNJAaFOp/CPMeUYqVqnfAi898YZ
wAKb+GjXUF6GfLhakAAJaVELh179ezYdebMai78jEwwdYjCYeCExgvJCHqD4JztqQkYBjZGcwqD9
U6VY1nnb6Do0iQWEmN/XRnFqyurAZ+fdoA8NbsMu/UMEdBYpyE7HzHefFBuuszGy6aCV5BowGBS3
DMmxeXtLvK4pcbotSUTkjj/9ewIapzoREPfbM/pPUoDeq1S1sb3N+grHe7ahUY8cEZD+ZrglGamB
MsClJ13gvN4DvR9SbYfI3rD8lLb0HhcnsHc2fYvQyYpCNf9tE0h7LfVJhWb4rJwMOOU03HtoNuK1
s85iTl4aHCcYUEeHvFnOV7J+gYU11le+8glW+PDPvmuffuu0c2+VjTEzXZiaTD0vh5FpicySuzPY
3Dv2WhJ22RxXbBjnxQOBDvcIV946QAe313gEAHIEcPYqDdZn3phkkQA8HJOfWEZFNrZECPtHTOy7
jnIO3YaLRCh7NgSfpZI2YTtmdfGBRl8BCaUnue9x7V70UA7XENgPWSZjzLqDc9JQ1mHuzThZJv1W
EPCRtDcTG5q9C9AxQsL2uyj9q8qC8BHG+ZkoKHEAJpjiusdAHkz+bcao5rFqq9vVoG3YEAQ7wKKU
6aQfP3YVMg98NfvJTmi7a3XirTIfpSndS2Akbwsekz0gm9+IWakiicM+NzWj7zGGLOxeDC2BHNAf
Wa1dUvdkktUr8RRj2FzRbH0kZPDgY54+HPAxu7nt8tgPfH56l4GkkQVHJr/2PnDvRhdSUEdkBebS
6pdhrddfQRaQ4hSWKlrJIG9LeeugdeqLsI7XSr+PcI6nXWV2RyvYSuYwfWbw84lHQ0W4V27Lznr3
7HvTqYuzKAGSQSwF4zDlf6EczHAjefQqoCxFjT3Bk5P/2E3qzDNIaHhiMwSdZ/8JW7ctrEulqFd9
T+xU5f2wS+wvrCq7eOwrXDZyjg0OWt9ysP665bQ3SG4d7A/c72iD7eVhHCwnSlLzLgn7p3ZtqTiz
sokC/d2w9IOr9TbkIjuHafcUtI1i0CD9uCl6jKO4+XUGmbReZ3yjATqLfkund7pD39khXN7flaXh
kCTsCJ0Vuoe8cDWYW/woKBWTgLusGCPIjlY0r892FWLW8lFoLrU57ZtlJAVX4KjvUT0BEV2OtjWc
BNyPXc/yP5qVdfYNk57bS78AIH04alFHi7VJJET/TOfa7WyxwRdcyWVrvgdV7jN4ce/CjYlfKCDl
cJTewas8as8TF2HmCK0xNQJtN07B4DyOoetBmKcQGnR9N2/wJDl/lln3TKSliLM/6VK7O0RJ1Pye
Txpw0T+OKbeMwPu5qxtx9DPjxJf0WfQBn0pZnjLmBxTO2R9PYW2BfmxHoSCrBk38Tjf8NFyjoOOX
B8auU0ygUbsLAbag8gx/Lw3eKqsIhqhtiM8Fy0w50uEEC7G5+doYzgHZt0Bg5l3jF168FsNbtWQz
hbgNpcAsXqxgAHKPjGbw/vTD/BbUQ/WQxcRrYs6Ww3D0h/aja8RyyGmoI8Sc4Rmq6Us5T7HGlg9Q
I133AYSsVZvpVeEFx8VeH9iaQygxcesz8NzVFgbpwW3FPuvbP36CDR5+kkFOWV5g95rPedb96Wsa
HNmlJDwBIJ/AXgDlswDkMbTbzUZ7sMaCMxB7lE3Q5sGo8cZmYNlrYntHh3q8tb2ong5ZygBndE7c
uVXcMpCMPW3tuRCf7FH0R1syxiKc6ZKoBdPeN1rx9LG38j1osD3vZx0jRuUsSrioA4RBaG5NnmPk
y8TzeeQhuQP6coNhRRbuq57Qm9TWsC8IszD85Wkd2mOqnCfa4XesxTcu7V/bq7tmNk/mphUAUVSb
9VGL/N5tg1v6/PvCCm4KO32xRkkmjMeATSPut7sprmd2E1bocp6P0+/KyZ6kxdoWCS1vUdMzcE4l
qe/tH6N3YQ+n+t0rbPJrwqOoJ/Y9eYEt2+VUSNi5Of2X4fRXtXIS4mwk+W/xf+NZvfIxlpGFGIMB
5MT4lvlGsuR53KbNw6T68FBPiA06Awj9aHvfibOZk68u7oPHunTeipxnqUvmSxKs/kNCYe6FOXrB
RgUH7P8YO+FpArWkUGVjBqybTCsO7AS0Xwtf2TYjq/eQYEBtqbpyb6M6ee1nIhe86dfSrOLUNlQN
RpMQqMAVfy5ntEC1s8wPOasdrq6VcE5yLkrG7KdGWHeGziWpI2FkLQaF9qDzfedJqDTzxRfJ1Sx9
0h9YNotj5zXqXFq4R+uiZYC6XtykNiNsoNZxhLg3+eZwdAxj7wB83rfC+HJk8u2IatxDPg0jYuG/
wO/bu8zPnxcQbADMzEC+FdC3owIP4kG09Y+jxHuXPJCbDto7BByUQ/qe+w7LuffOaAY2zZC/9Ilz
csKeWXFJoBdZ3vzNUuwDu16O1pKfnJZbQfW4Ai1p//U7cnvcznrsPXqQcitkvdz8PGcz/74e7vOG
iazqspPHNhkPxXRcJ6obP9e/C3ujkiT17TAIurkcrUItwjDGkB5XNUq1op5+rwnAUjber8y4wnul
i+/ZG8Yo7LmMeuFwhCRBe+BmDI4yH3z0oAQYQgLM7525jGkT9c5tQ/Uy5vin22b6hlwSXn3fXGLl
YA1fcUaLlCUIK5rXLNfjniwXxvBG+pN46XHQC4Y4nB+5X/+Qtc6LdSxGOq3egWFpFFaxZ/pJ+mgC
uVdLdZe5AtiB1K+0qY8F4Su7ylhYp1TrsW688c7Fj1OlR7GYnxAwAA0oKii/qJ3rOH0xma+vOAMt
UBOi4wYerdKIxo2xEQ7GiVBRvJls/1xCMZPeRyfQ+sGBFeW6K2vjGDga6q2Y/vzbaBshM6hQrSSN
N4A0topcM3U/MrfCjpQndyGN6qUcMzM2venddqDNh+o1sZjeqxJ2CnAnjS0zz3eqdR/DZYWKQBZK
xRciphruczkc3YKQDEOfy4qTb2xI0tMMIjxFj1wj1t3ZATsI9RT6MZRPolLSgs93KiFwgEnnqGqU
ZOuEDpptLqD7dCK4kEkU5v7tdngPtGz3KyklfssmQgP7Q6slXwSZhpVDl1oD84zajWAAQwD8zhy3
w3PW9sYeST+0jVQ8qNr5ksysLeTcBG/ZG/8PhZYf+bbH/pN0kp3MG3AFC+ORxP3Ao1DSmE9/LBJc
axPKQ7EgRqnmgMq5OGa5vC/x0BQKmTYYh3bX98TgKE+/OEhNLraJdrMc8l/cFg9tZm585pylA+wb
Tuz5gBKPTrKHgJTM3nFszS3B/tpjwgxk/1N1DZ9gWzJKT+tr7mItLTF2shYw4yHPwZgz72PB7p0o
OXxmA8EOiVvH1Ur4JDthFFhiS5ZdtsEuo+QixV479O9GCwRUmS5fSD0YXFz+p7A7/yDlrzypytgN
xwnUgnt18NPHhUvBYw4YVezWVoeCcCP0aTeeeWyIwkFYndV5F1edi6OtgKO64stTA1SUAp5JuVE3
YQ2xt3Yop8fxOKr5zUu7+UBEwVPpw2tak6yIO44RgZzt3PnqxUM8R2SbU1yH+lfXNvUtMiq//1hc
y7ip0/zqTON4sZyHwo3H7CzbvntpZ0qGIVWXBsP6lBAVDp4KHSYZ5GMBbmYE9Lijv9XnFfKcX/RM
/yqK1YBzbbCMeNsPkwkkrmDY3gWI9RNSz49slSWbAlbrtnr208w82+4Q9bZczu3QkglHzOEAobnX
9k0AXX0vp+CrnNKFzhKqYeDX7ofl2vlpWqU6+PVbk08OVxyDHSMtKJrqxGI3Su6h6EaEPvJ3QiJL
XiVePFPwCgnHz5gChA9Zy1Y6tM/e+mD4aNtkXWwZqLU8uWp9mW02GyjzRTSMPbCSwTrJGuBMjp1u
zw3+VUwtlSlH3ERnyuy8hTfV36m6xBbO0GARdnCzireBgXqcFx5HiBj8GwtIRhf09XX8MSeuDTSQ
z2XNuxTq2YGLbVu3boeMpnHkl8OfO2vrq2caJ4sbDM58Y+36tLSRX/P7OPUqD6K2f+lwYHUyoYG2
+YiawVFx6ydFnHbveZhfpesRMjVxSWOvhOr8LPqpiYBBiciHvmHzVARoMlqAxpHRM83SXvZieYhi
SrxE1JfRWn4N6Qy8u0cXdSPNUJ/Wvr4rQNAshv8FyP9nNrGA9XS8JTlgw7zFYzGl3vn1OeAc3i/N
VMW2qp/qIqNTByMzDMln3/I6kQY/7WW3MJNmg3QOH8ts29Kk9XhrWalFDWGyihJo68FLYP0vKsbC
XVIe85nSmwlERw1cIUZi38fkMJ12ZTpUZxDZNAzWzEUr+GIrrHWkQ4Y4xrH0Rdr3pzOIf/wfhBVG
efjhEOz3qKw8HrQZnnvDp1wFRVZv4F0r7YHYZ4ymwqA2iK0EQtO5wiHMRWjYK9CAwhqklElNJjVc
ZhOGtMot+bDRKfzODq6ekRz0mBpXpCq3biIOuNxfi4Y/QDtjq3UzvF1V6zcHFaBmbgYjPY4zyVbk
XVVJPcOhqX/rUBmXGXXAllY9HMosRwRteCdztcxfljX+psMHnO8+QsiPk1LwANaM45Nmyg+hWhJs
A0l/CqG8HcwycyLLtFvycSgROb+gYTGPAjdpheRvJhhwVWVSLDgEWMqUqyhNnUOmkbLgybhqquVg
mtUdCZZk1ggHSiwZAQspa3XbVRGeV86atHhmH5/dBEtKVj0rFcdUz40r//w7LQqLcDA/CfJoC1Ax
ffyusvzTdX77LEv3xhDhuWj1/JAqdHBzQIypB9k9gvoBmMR248lXFrtLyXKcVRCjLDLVJVKIzq9j
U5TwU7KO7gWvIj/yR6iD4pJ2wwlAi3M/tOpgVDXG2hC75nH1eCL/6TSKwZXRyqNTNUWBTsnvY3PJ
HkfzY3Rivbg2U0TJwtWfT5ZbhUdVq9c+W3+rcIsZEc2HIyZFyS/OeknQYOMYjphH31Zjpc5+mxFN
Idp+mz3GhUj9h2UpX/hGvVvpDnTcFne0mf/RGfFW5DJhxLUEkbd4qIlIrft9txjgzLMiuyb/PUKD
b1iNyrlHkNZz4/cuBMm5OBveu+YKvLelpMl2G/fOkCmsJM5tepzlC+ryT77Q8diNed/POrh1A8Fr
BU7DGkLyL7d+QLVT5M+9upqV8xE4MjIyGCCiovDpOnQKEJzEvoIRXkjqKKjXRnSfW1Nzcrz1rZu5
831rZ8yduMMdlh6r3n/sFx4OoWBUcIsegUBnCNiIi85a5ybXQJ/CLHipmModgVquu6Rj/GcnYBvo
bunGvd7niCKdutzK0LnKdiJbYAflMk7tAZXhYjLB5lqSQN76o+lV/cZyOLKdgCejM57eSt8NyQj6
k/Ri28i/qwadVjClr0naPvlqfF56QP5szv8UXfqQgzpnJ2ig0msZHidD9tro/LV33OtSBdZ+ttI4
HWcs3OSxeUuuYiUbcfBS9rPwc9Y0/4UvqQGj5v3M2oPRMVQXu81epNO8N25HUZW+mkwBuUDxrZeS
havHj9tJIi9qh8pGbt4W6XyM2nlzGv92buzPviiuq0afng2T2vBiN3Mm6O20goXquQS3FDZYaftZ
+6sbq7L7yz2NLCRXPB2Neazclt0pVBFa92sCJrws3Z/WB4WjgErnrrpB/Hw3jCxmC8QiPT3JwdDt
fe1TGTLLFiTHcO+Ge+V257waHEBiuC0M6zyV4knL/LmauFHNyv/qWXtXIzJLy4cZWeTICHpEFiuk
Zduje9KIy3cSKicKSnVqSMK1fdInKZt+SeEc+tn/aTz1arb82hHOIb9MDwTAzryhPN8m39XkdUc7
kfN+7cp7RVj1znGLz0B3N6GF2UB1V5Ps6wuJMh0f0bb1Km5xhT2lA8TIFZjA0Wvf7KHwbvuKLrRX
Yj/nCKO9sBhiU4fmHlnUcaa0sdnF7dAFg6EN2GUyxbo3kOQQ0d46kZdKxGXLURZpZBOUQBOX3XdW
+KTSGnw3y4nS5rssswG8x8ZtrQijTPtmLxyUKVpnREvD9P/nnidhRzMWIp2ORQc7C9b9jL7uZ/dF
9SSMgAUbWWSY19RgX1RgxGtsXlIilIWDDnxd0lNYLWQ97wPCmIeiQgUigJpSek8Z1l+7Rc2jgBGI
sbnoEau/UTO4koy4Bev8CLIhuQ5TOe9J74uwF28UgnIC8tVyitsd+x/NSKogeAYrQt4ckqF4HVrq
1NBixsT/jwZ4HyZDchgG3lQzQQ0FRfRtovLqPGh9rsJiIUelOE6gj8qAn3INNtYPi1/Sg3ZUMWI/
JPyp2TS4u8zGkZFHi/2LWZLPKIv9T+YQ9KdIUklp2A2l6aGZ7TjzOkTguQHArKRAjD3cpGkkdNmY
+rOwqqdWOIi7KjnyBhhkLcKKISQ78u8ICViIgBfIUX67tuCkk0gavJ+0NZ4arBpIOhfmx1v+QVt8
h7bt7ewnoEk+K43izcCUu6O/QGog+zvpUWvJXtoxDBnartho6z+VIPnBtQFnAVHLjrkcDl26WrEZ
YsrVV8FWXRfmd2phsECDDTeuqfF5l+NTunrf/jwwd6hOo/DbnRd0fz1LRVN71nTiTKk4UmeXk2NF
VOQUDdMjL4MG4UWOZt81btDn6QVj1rOrmrsK8xnpb8jM+iW9bT3iRMalglFXWwdiUh5S6NZoqCam
xNukZl0ffNryXcBUXDjvS59FSGh11t+1g77LMGDtvZIWKaENE2uOO1SdVKlvq438OfJVBUvt79da
3QbuOpxnhpFZI2itXVY5fsVhFrzVA8oswKdHp6Dtshh5DMB4UtYY9T3oqg6En2o46adLthS3cC5J
XNQ2ECCiUocMx4ONIF9jkPdYgomMdO7VtAiFdglVzruTUTi8MhWPelGNX51+CUr2W5BM0pOfmg6K
Afi1xWBWkbWq5axy3OFI5EJjMrBOrHe5MJJ9SqW3jPTMXD/I4HV3gKtwhz4yP4Ft3V5iQETpkD5b
VHmHrgQKUEBfjZy0inOLIh3/oM+IddkJglOWlp+hzTg92aBG1GLvRUf0CQcOF/XUvpXN+PGvftCs
a2v2do2JajssMPnUsGN4eeHg2r1nnVxN55PDsj5bPTu41F+mL6LlWeXkj+jRKCXs5tszhP3md1Ay
3F6NvzD3rfuCmOsHjSXQ7ihP2jmE2uY3mKrq5k/V+HpTguu4zfs7VwGPT9fbqqNtSVBJRWhTUC24
lP3WZCACdv4GHiCzwPmkrW+jwh0jZyFJZlrohv2Bl4wlZ59kn0UtiVCFU0BQ78GX7G30gK6avfCJ
s+TJnOZT4HW/+jyjWBV8rKMHlZCwnI6v12cLPU2a0FrnncTuUz+v13BoTlYwX2RCJoIRug+krJ40
uvCtg4eSO5hUn5rRWPoBbfKvsrlgQqRUJpzRXecTaIC095hIk4TVFmic1SFq1OWxchpGKwksYD6G
QzD0rxb0G+2LfZJ3F8mbixiHRXH2Pubh49RsORAAmMy3DkZTu23/pdM92SHSKHAyZPlYJbcCenE8
/Al4vOWGpMPnYQMzdpD1i9J7nLr2th1c7grJKlknn44Exein+7Hk5BwoyPTCKcK9tidg5CUz6RXX
xrwzrNw7zSxAkeqjx2H1ezG6AvWONbyUTvXQGMsbdLXYU3HG57gLDP1VOyZtnvdhMCycljB2xyDd
8DQsVrV1m5QJaOIpJ9WJC0vp+cyiXvXJx1z2J0JH94t+Fg08Wbt/V514gdn4Wy/GbbWytV3smzXr
8lMQylPZYQ2gcaGj7+6a3hlu+LSiLLCzfVGYN9oEPmx36ARn64do4+5gT3awRk4pEkx4Ia4KpoA9
SJvT2Fssm/wt98iriv/zt5T61f/8M2O/GhZHAZZxKbN4Rlmys2oBTUcgPiMF0dMUXILwBAkFIvfq
b3vF7tAGYb+hI18t0GV7pwJ9quytMp2+kGQ3f8ZZoZdIDZozdQqRbjzRGUPH8+nTRTneVwwE2Y8Z
wSVg1+KmaFdcBONj0JYXYwSpMlLYk5HslVcbHKyv+z5aZQNYWwxh1Jr1pw2rI+w518JlMKKOcXfQ
rI9hwu3btg11k4NS0aeTCYQLR3rsxqO7uYBSBTa9mgDnZ6p4LB3JAt5GByMUohHh0DL9+3f8hzap
JPtS9+NNth4qEVo7nBsL08+Zr6snPQKVL3nuUCOTwmt2PiIKak8DMl7A1Jx8KQSYPXf/WPKPM1JM
CyN4XYd3vVEDPrPca2YhmiBU4MjKmAyzh1n+LHPHsLMH9l0tub4tjrVj79Z+TMAD5X/9EuXoxn2H
FniT1EApu2BN99agXtEz51AT0xkeIw2M6xMD2BWERhFTt0sRlEdkkRxMEFXEK1NDoB+BMTT/asTM
Q5eC7mNgbdbdFE1duBDGJR5s/W2hMsVEQgZNh1nJu6bDmsUFbEP0X2SKxuhmfim0bTekTCOsUaMZ
WwihVwBwkd+uSJHbT9XChNe+uladvOCS+5NLqhWNGA07pEl4AmYYQmeQb3dnu3YoeVxc1eR+f9uu
SO7bkNAQW+PQTfLmFzvrl2GqjQOaFIx4c/LEwII2a6j/qrz9yebl04fiXxFRdDR5O6MybElWCMB0
azTVY4e5vCMn5BEj4D/K8veYeYxiAbTXvH2Oq2NZLcFdtb55XbKSr5S+KQIfm3l297nLfi5d3V2+
Wg1emfSHXnzc2C3JAfSuxRsYXlxnYnmL2XRCCotpq3iDislDGegRAKMZ3NaaWw0Bw2WarIdmDMNT
p6Zlj22E5FF2NnsSTqd4dMQXTyA5VJvcZ2B0fnTYTDDZulgr4GEmGwgdE1ZTBnjWnTUCb/Bd+NrE
Arp7mEk79oTYtbEbIYCQBKUO+qhwmvWMacY58+iriuGwjiJarEJcTFCnIEMPir3E0TbZU4f9vAVC
lcwn5G1Ze97eaN271BXWCQTo92JV645TKN2XDMAd/vAZwHxKgYkPHkKy79674W0KvPNu1BYz6upq
FZTTrqp58iitrkRAsHcGB0UVVDwyn3Fp3kRhnZfM+aVZ0OlprJ4zDI+PM+FIyUStSlXuxVmX/Vi6
ys/ukJY7wqCXS6P4XPvfKAKXvc7Q9pdu8UOIIYnW5hqboK/cXVHz4BJzfdDt8jfx9afVBfAUgWAr
ImzQZ6H6rVxU40GHKrIICZ8FpcY3gLlQj+5Hh2AkTUG9omkO0HViwFvN5dZLB7kbUenuQK9+2LJ6
L3TyZAlcawAbwWwnbfbchpyOc299CKiVh6VxEMs5SxFlvvpGs20dylU9ChPI1UDZO3TdaVzDnm1j
37PIZ5GVylbFjtHGLqYe9CnwGTlcfEhK1UwQOKa7prfJsREc3quzgZObz8XlxzJyNxboyA6b1N72
nvTUftXJVDBOpphNmbi1rD/m8SqpQ6Msx9Vfs1ye3OB3PsJkbVszQKc93Aw2qusqZeDYU3hC1d6P
mW6I8iETy5w/WIUzla4pLBfBMCjz/k58ysLmy55ccWQF0rNDwIaeDwMqN+IxbKk2/fovlLP5ofb7
AcDl/KTcGDcknc4KapYZU7ao9uhbfCNuUWeM3rHNTJ3HPeNYUdoPRPV4GY4i9LHa4ZcuSk2XZRXL
UY3s/xmH4PibCns/+yZDKbSw69YPpa61xnPzihIC9Z4ddxgozLW6c6X+65sNMgzn2ntTdhgEhHMS
827zteKlwUAyzT4xRNZ0WzDa3tdrgdEVjGodyhf2fLssU9mu5guZZXOuq21gVvrfQcdztmktey50
Jqo5nE/R3I21le/SJmNMLtuPZFAXTHTFwSn4/zD8pd4E0XAwu/A4UzRpeWhjczXSQ9Eb98uAeEDW
8tCUBaIdt3vg58Sx6F7LnBrQhE5HOT4wK5odphAsQA/5LL/MMKTtCsa9Z6Y/ntBnl4/Vp3TGWLP2
u6mbWMo44UfPfI0ZOeYE5lXNhAtBDmziTC//HgJP76sSYGkxrUgIm4cld9lWl7I4TNN83yXLX127
BnGgteAuR4iSuaYTt9lIFI0Kdj7iJZ8daSST5cUgf/c2mJo0ZtxbXNvJ5+6V02Vy54esxmDiyPZm
WL+UrMedWbuSO7+jvnHzmylfUBGUZPDkiTCx1tMCigroPRv4RPpgC6qJJ59p6TksOfcW2nJGvevR
bfh9S5V2FD/tjzv6134exQUl8mFppflskDtBSAE7qA2lq9xwfmo90K89IRSPQ4dTV65Alqul7uIO
JOA/oVqaJNMzcW9kE/PpcGqkupK35AruSBQb7pcW/3gCmM5JuzFGXvwnw4Mf2wm66aX4GpGVRzkT
WiQeCg/l0D9axL6FLeqenvCYnWUi7RejdTdKEuIMsrNmBwlwUn2l4zOrGsCFoHV6Bnc7BbsYym8o
SNjtDt1SfNrdfC5Ygxg3Hfltlv+MDu2Vqd64V6V4NZxtau51KMEcl28G28Kmkfyn23aWEb3lfBUB
sDgmiy24OpZ4iF1gNOJdWCwnPxv15h6Cvt1y5XYYpLzMfpyqTS5cdDfjwNCF/iXqpGHCc3aRyvDe
Z/lPZzQnt2XtrBKUFAo8/sBy02/KP6WQl5WKNZm+Qt+8ny6QyG9zr8VO2oyPc0jOQUqhQ5bDZ5rN
5KepK27J315gvObYcUArSdPDBTASveLGhhS/WqP93usGY9HUrF81t2XUXUEstrFRNkz/5u5zplVy
8h8ZrN2ODRLcW8FwzJ2QuKCU64xfQ/gnVc2nL/q/i2z/mjPJ0EJFjj3zbIgafBvMgJGs83S0jq6F
TesfK6NEGreuzH7GlC/Sqw1iFTlMA7FDU3YcC/M6EiKMhib/61gJYtfhG87FIc/wU1gsvWRxkdP6
y3L6NyCorHTYH9WOjgPLKSNzs/9SR9DSLWrZu+5D4H6lDIP8Ur+YlgYyPzmPQvp8MOYnOBHOBt2+
zan75DB66Ndg3Svuwr0SeIA6xoF3IUN12p3UK4/KzqbdUDbZ0eexZ040r5E7j09rAaNu+/SNkYtF
8k3jSsnAE2fusSI/twHtAwmj31st42Icb2lceVxH1CwnagnZUp9LVIlH4kt/w4y4a7K0PdkEC0Ye
qv8N354epyK7X83Bubrt9JQDjb2bO/LULfQPKSHqY2t9le2oYnfS7NLsmkJ9mqHWuyyxXLRKpSTN
d+ZpDQLviYsHf1IVPDfQvU+qYFil+u7esoeGVYtGrbx2x3/mDSPboJm1+9xVgXfGwMXsryWnkHhA
f2+UIPn6uX92pB2dMidIGTD1mgn2k0gYYv4T4MxG+C0aYwRL3SXYspBe4JU7zFMlua8Ysmyrjmzk
RwxYQNaiE6cqJ7+E3bcBxsVUxxeRquDUb0p+gj34xQtRQBYyvzgMpHMwwvTTYl4XdVmScZgU2W5e
GaE4NfrvOWHxEVjp06LVeKrqlTGkGUJGJmM7ZHa114hN9w0m+X9HzaSD9eTxXe4Gl0Y/pW26Ui9a
VHapFV9ci6VE1pJo4Q8GzhVj6ngWgrgx/CjN6YeWhlCLIg6y8iMxQI70kkrCnFfj0DFWJ4uUK3tw
0ukMZh8beku4SxsuvOU5c5lcckGqkHTUyrEO/WT/gixNZMGQkqfEC3HQxszOCpub5Q/20Qf1H+Ix
5HTuXhKbGR608ukgZlIHJNKZ/79R2vl/CQ4bQgx5i+d75gaB+k+rLFHcGHlMqzlMXjYynrcu9lQ/
F1zPu8mX78kI2MX1b4BSP5dlpfall37PpYMttcXFyITwJSvyO8Ym8fZXYnCaFOurNlrvtp0QbMqR
ri1Nnhg5nVvF3BzB+2HszG1OmX4OrcbmU+cG7hPauN6T3oH5h7fthhwnHXn/H9BQuDvQSS8CgPqF
qB5oPGlFBBaHN7+TG8FgyP8XOMg/ONd/+seJYsL3xsTWxmol/q+PxUGlnUz2pmUbA+NU1BV52SHB
RGV97JA9lNr8Wd1J7l3UAOFa3jH0pv4t+zIe/eJVA7UHasSovwbT65G1kZJmGZVEwxTpY+tb75NR
wypGdMcME8YX0guAfuC10HXblV8zjvd+cu38dVzCcIOsoD/7CjbuQYXN0qi76krGJ4PH9n8xd28A
m/9i7sx629aybf1XDuqdBZKLLXCqHiSql2VZtmXHL4QdJ2wX+/7Xn4/Z+1Ylzr7JLZyXCwRGEieW
xGZxzTnH+MbHzw1BFSUCaaq69g1q9h1sRKhZGUzYF1atYZ20KWfm6wSvbepgrkLBtChr3sOvL0Ec
+T+/KDQhENazX99yrJnR8d2L2iZpR2RglKugvciq+NKRHbgdy0dW9X5J9G8EaYEQrO5S+XpGY1g/
pCmbliEjlG6QmAxoCihAiBeG7rA0ysgju53Jp9x3aoNQSfXIFvyilFbt2Vl8A8EJZ4NBNkKldkd2
ixM9dnEbpcEqJRB+3dhiuBCct2kmlmC1REMYJG8BQZymy4yY3TFo/vEZz9QnnViy9cjObqHa+hzt
Q0WtNo2koVuVoH/xuvuVhoFo0AbPbPwrMXzHwXHlMSjJTyrtRemIe3iCmKncNTSriUCmsGWEX1yY
NbmLJDkmmbgrHfvQwilbVk/oY8jCcNE0jQNND7YgIRfEe8wMFzcKtmvcVuxIm8ALB+WFbkCsFwwo
c3ojln9bSnFwY5AhtFO6FeavW7tXTrPUClRrssv1wUROYtnHkz/Z7tWqbhgptPhq6mBd5/FWRhoV
TJ59UshO8rJWdQ6K8TSkRHBrNC9dZ7CWYcqBN0aYLmPzioC0fqyq46+vmZ8YyzbBAogyDFdjTIo7
8cMl4445EMi+zHlMIKMfMoMozeTJ6eucCV9IgpeOGSwitU43xjt6OcmO3bIOA6d8HGMvtgSiDn/Y
xhVqHVnjL0rr5pOdiM9dJFdTPxg7EuiCZahM6XKchpVahPlvOFo/kWeA5ui6qwOS0pkvOR8+Qsd3
iogu98qcyxQVJWNplIe+YHuEQfveVEroHWH+B2/pP6L2/++Q/ICwP+fFWEVB2PzzIZf8+u/55f/9
lz/+sf7ntz8Dz/Zem9cf/rDKGgBzd+2Xarx8qdu0+ed/84P+/Jf/r9/8ry/ffsrDWHz5x98+o1Jv
5p+GWi+Duv/tW7v3f/xtxj/9C9k7v5E/v3d6lfy3xZdKtu9QfX/8D39C+y1j5u8LyxWOYVsm1M1/
Qfv5FgMyAxgpCyYTwPlbKGWb8B9/E/rfYbbNpDsVuiGYTCgUdd7++S3AlZxzA0YF5Cvw2//nk5//
WI05aH8ciT///F9ZK895lDX1P/5mfVy0hWqrmm1ZGqQ/DbTgB9wFA0bFKoamWg9asguZlxWMXXsi
TgymhjoxGeZFty2ck+MpcJKtJutNON/nbGvdULtBwbzJFear4xUuCzJYNNuDi1jJXcqm3vpsnB1F
2RNh6bni3WheiNxbDGW7hWj+VCTVY9sCZSwtJGjxVqsQozBnitncIPtqUHwqPoPFuIGXED4x/fAG
qAKgfRezV8WPqOEtsYkHcUx2MemMldXLOYNq6UZw90yJtEnP4gdUns++y648DDd9pKwStzlY5kaQ
ftRgjkRXhES2+s3uaMYRfv80/HhgP+wC4Mt0FmZQYL5lvi+AUvbW2WjjVVeav9lwfNyGfXyl+fvf
PQJhYifhUHAKXf2s6J867TdQFOPnj4KQ5xsPBw4kF+SHFyjZVtZ6TEKoE9xEKtlAzv2UrBOGTgzb
EvUh0GFSU2OQUXgqwoPIJeNJy4vjW+wqy4pHmigQhaXYITF5W91TK6ByaNeBCyfM554zLS3+f9yQ
bMDPakqeBiAALZzntrhTEBa1OS1UAoV81MYjuuI6rgm6pONDksOkJGzjk4Wg6Z1FB0Hc7Xf381/c
JD/ByIXKAdCI3pjvY1v/iJ6krrB9+q3VurIoi6hLiMnBP+K2T23ebROaKmSLGVSwVUr+OgcFXOza
5+39+n385Xn47m3M9/J3J5r5r7DGgPMQuyQ306gahUuSD0GMpv6ba4ql58PV++Mn/vCAyZlAuGEw
sCzgEtM1deGbgJrV332in0B6fxxZEMAuRESTKuLHjwREv0hpDyE01JmVmLuYqMEUZQjRORslfKrc
owXrvCG7Sm0vk3IC/rKqpyfdjWjkcqwLOib+yvff/K5e/PpofwQBfXxrH+iC0I+Gro5beoq2SfPF
9pIQ5yyeEra5DI/hoVvMqbvg8uuX/euT/O8j8mFBpss7sj3nJDPp90xGbrnOFL3o1qlf/+a6/nnh
mE/yv1/qwxKVocEswL1Ua8DWOO6zRSBffv1hfvcKH1aOEAl2gp4BH/D4UtkPdfubpemvD5brmCaf
gsn3/P3v7ghLFU4R2yyyrXbbjJ9bm6sDnq/rf/715/jL20EIwljgVfPM/XA7RHbjDrLmdUqGwW63
KdqrOt3/+jWgbP7VTQd6yjZhk0Jr/HB/1ybSZFVyxUkyOGvUhcXIky5ydvqk0kRlAEPl4kzEc8l+
HVmHmgJvCph42uI60H0m/fCrbka3yMsXDgyaRasMj12D4dsiHY0JM//UQTpLlAECFvMocX4m6pZ+
+jrUsFGhT1bS2sMPgYsA5EXxHjT9Wm1x4SFZaezPaokXjP9vF5hi1b0WnsBdLBxQpSYqSuIOyZFX
xHttPNLtm6pdY9LbNhKvnNzdbIXKbO7ukrtGcRkCZ2tibNa9ZM47AVgbUDOp5B1H2OSna6kANOji
baq2W9CoRaGu8jo96dkXdR9p+VtU2V9No7ta5nTv+AO8ik2jn/pouGtT+yvsKi8EiNxpGJNi9R4D
Nfa98NBw4GDyHIDse8Yc0dW6C0MyDQbjYfXnCmOH0r9UCKEVQ4CkMjd5QYXH9DgJTijHVlwiZ9kk
cIf1Y1K+t2whpi06VJo808bn2Th/hD4z174Gd0K5tPlrZn0OppfWeKoSd1/mr2Ykzz7xmtaISHEg
0K2fQNASPcg8pXHd1ThY676Ob6bBObRYnfrwsS/LdUkeveVudNRMKj05dYrBOfVrvcmP8+WiRO9l
xHPXScjsUO44Pdj8sALzpJAjeZW5eRxD/d1ph7Xh+Pf9ALc0Uu0a0UByFLp+kxuGtVCC/iS6/r4o
+21r15uhvPfR3LjjQeo17WEIB7Q5ddU6SCbE5BOy29qqVNj9/HiIONtDRYccJpmOctivvAFhmNm8
KTIGRsI6TkeqfB/4R5FEpkLKiPPWuMoKazK8Wbg0jbGzg0POXWbaIYiKV0EZrPXqmmMO48brmhtD
/WNHkFrLWGnhAwKkJedGh/kgC7HC/uA1nfuAkAJSIjNRbx6I1Gz7mpam4KrCqOHqpxy8jXpWjRC9
Cwl3dXjJIWvAi/OGQnqK6J5RyfL0w84/cJdB9cuZZFZBttZBI/mty3qs37hh55Wpvjbz9FTZxmui
xi+RMd1mVn5CK3+pCa2YHQyq8VnzmXwj3bHZhDbt55a8KZlVV6FArbUfuxK6GW2eIH9rxi+9ES5V
cJfGEG/niYXVzCEr9f0cPhO06jJ1Eb+f2wjcW/yu4SueBR8T0MyIt2839IiDjdFbHIdio1nspN3o
NChAMdGbkg1NErwXawrmrOlYpMm20psD2kBkFwVzuewFNfmy1fWVk9/musI7AF5HcGvQ3NKw5TgQ
bUrCqGUxp1HI5wFbbVI7lHLbKpIL0lwnxYs/Fme/FavQQsvPBL8KiiXxCzeOc9/r+cpnvKWoNqYE
xtomZiQFEeLsWKmXVkCKsjR3fd/CLhA7vOermYCZWsrSVP2rMKDmxWi4uPond1xkeDjR6hvlcHRH
+zZVGEnhDjfxny0K5DidrHeuPS2UUULAsZYVfdb5EyZOc2+RjtvpL10frOLs3kwXCScHrXKdZ+dI
Rrswky+gOO6iptoPtX/UwbKh1dsMylGx9CUgAlgRLzE+YMFZMFmum7HCUNUvuceaAk81L6QVBd6X
fmfgoSHqeit8NIuRyy3M9I6uO7oLWFp039UzG01QvBO1wkR8oE6odbyF78Ak6SickgwwY+MnkBCq
4IlQt42SNEcJJJHU7Fo9h24Ll4SODoKbMTiaCIhtvTuJ8sXUg0vVMuLrbgoH2C8TLAVpPiqFdYUt
Qc12OOwXeUpgAMtdHw8nJY7BQpFGqYUHvJy3ZNbeTElCtr2+9M1opSvpLqrvq6Db/vop+BMmW1DU
2vwiAMkBEOx8eKTXrP9omnE5kbm+j3WqAOYdpj4HWbnoz1JAZZSEQGeHkfjHNmFS664MJzwknXoz
sFeqnO6shNcqtn7z1n56PH94Zx8ez3YCNYMNWbW2QIGJyr9VfaQ42ArM+koU99qt5bppUu/XB+Sn
rceHV/2w9RBtTM+iJtFGQbDsGtcGEYGBEO3Xr/KtV/9DuTq/DEJvFmbdQTA4f/jvdlKhXWu0tBM+
HDJNq7W2psJuu23OrYphV7G9nAm51vfE6Paow+oVk82FO7WHrnSeA05FKlYFQ8xuhjDBc2nI90Sq
NtfoJPwsAGctjNZ4NEpi0Q3MZpQVecCYRX1HCspdY+1669pcmuihwXk8uMEyqQk9xtiEeZIYBvSn
frU0Q2SPebLSjOfCJ3uH3UkAfLkwkERxAoTAmz2eKtGcDWLoHPElSoJzqNTn+Z6ztO5qBvJZqRP4
rZipGEKQA3Hjdxnkux6EJJFlbn9XF/pLFkyMZi4IKiVED+jd43RfI+8Ou3abjf517K3ntAkuE6UJ
aDDMkPoypRor7PjrMGMLWgegVYnmgw4wfryIB4kg/GfE0vrrM/dtnPCLM/etxPruzLEE+tWoYkS3
5EllTQyre0NZz20cZ3KOhOuU07XdYxzcsPb67m92xj/1jzR9jkOiGUXAgMGXH6+bunQGszJ49Zzp
RtSui114irBbNcTqfvug/1H38a9bhj80EP93DcofmpH/n3QfBSXg/739+JAH+Q+9x/mf/9F81P5O
l4nmostqapi0Gv/VelT/TtdY4F5mSqXN9YzJ/f5n71HT/j6PcODzUoWoVOZ868/eo/V3jRQQOCAs
0Kaj0j7/T3qPmmvw1r5rM9jEHgnTgURh0M92wF1/vHqqRCuE/MqWBJTShTSzkCadXPYKZC83AeNd
kYvswS522EC42c6dUDdqqJ+9ViurC9xF5h1h0m1tJUjWbkpxoymWcYuzND3RV1iIvhO3iNpNhiVJ
tqlRIt7mk0DZZJubqAxhlMoU3OHYqTsNE/UCOwSyq7Tcy7RK931i7g2wJksdNdeadMp1ZRQEhVSt
J0s92scTfNMuhRgXQi6hrTW755K1PhJkleUmmprw6CLpoOsXXxSjwGAaxWR3R91S+ueWbc7mmyba
TeMXy0Gb6eQulL2ZYmJXSJMK3912PiZoKjt5jZ0eju7NABkci6UwV21O/YEifyMM84ooNN3JJt0w
5FqWAwqbUs282CBhK06wtkXQzWTUbeWMKOzIVsy3VhA6S4fYBtiE/aWcbkUuWvZAlGA1NBzFKQ8v
+DnfYpFb26w0oVmH9rNwJV6XIVshZxiY8ZV4oexrdNJUHyIeIos2c1/VGDFny+45oPST07kfy20b
fg3Bn1hRtB5c9Z74omvnjM8jieHO2Bwc5hikgBf7MaO7l4dEDIatv4B7ejWVng2RxH5QzHOXx0mR
j9GonrnCvLLJGPRHErFNAp5ZjfzP2LRGF5HqON3Cx9+2iZF7hLKhBedDw5qKR5hbOk6ryMkRCgFO
FElP+leFalQnMMCdzjqKNFO4rOQ6hXdhF9eh9HeydRC4QiJCQECtqOvZYxvZd3Yp8NzHX1PS0tfk
o+6GIXudjgzRKBlyuPaJSyWJzInJ/eewKBap7T9pjnyEgEyajCPew1G9QZOPXipX40Whu58kIkXG
aeEulMrnRkKGtEGxRoheIrSEI8rPBQmcS0emc5DnmWRNbNmN+T6CIrSlAoW5x/fsZ19zQcXjTxXo
hTL6itRwjV71Me7NK85ulBw0vxHBjNarOpQlugdnY47RJRm6bKlIJM/xpB50wTNNV0YYycqmn7oL
UFB+eN2+hfrZSCMwlAbmHAToJbmVySW3YcM86dQ6bIrzvcvu38PJiRcijA406GE2ONbViNC4jlX7
kA6c+SBq7lQCWRcVlTE+T8zIDrHW1XiOogYqlyOPqUluukY9ReV4xlWMrh5pB5tBe1UV2rEcWoDs
IuHjUCCZxWDhDkMc28OZzrKy2xeFc2SmCqnNusYWeSEN4wzUbi49XKddM5YkGSzLxR41k76P5t/9
+4+5P1SQQKyDmnfZfpy/aLNX4NvvTAzGQpv2jdqN3FbabrbeDb6FmbkOQSHMX6AjGRtG5Nu2nMw9
sWqNZyfg+qa8qLBW86UMXJQi0o6WfnEqccSr5aeiJAQwdKbHRGrnmDMy67cVr9KhFZQLdwgORkun
A5KOuUWsjLEaxnZoDOjJSlAGAlyeR753dMgHQJ1JUUPP7PMMHQSmUy5uyoBBMzYwilnX9Dbe+5gW
ce4c6kEmh2+/6weVOOb57/o5iYDQskWZ5apHyMNzj0TFw4N5lEJCIu6t9KTa8L3yeVCcCTZCAz3M
SPPDQ+zS0awdPGg0lLlj01krXeT7b1+GwXrru4Y2QG5W+6BpdJShToxemfMGj1NbWIAuvTgMoEaq
gv5VPHlkMnNJOVGB4CmJmQbBbdobGCK8QXPVRYkHdZUZZMBgxAd6aB1r1xr36OjXqQ5yrUxB+qgV
PR/H7VZlUTDLJaxGVXQy5XOaQHUQnbjUVvCpYWgOg7KuIClu7D57ilrnU9E1h06hJ0dWBd2FgF1X
+lBzER0ddXxT/NBfmW311EOy3WN16XmmeOxT3R1T/3ivP0Yw+jyLyL/lOMJGtcx6K6GbLTAslitX
rVqAALhiyGhl8KDS8oN/h3grPhipdRt3TrnhKOO/qqF665k8gCQ0V34lZge91u/bWBzBADUbU6UK
zW37CXsJ+2fSqvZ0txeZByGgJk8Vs2SHS3IxCx6gN+2CUtcXBt6pAJQPGB7u5aqx3jhhClMfXN72
CIUImfRKH8gHrXT7blSC/UBakJHp7UNs3ZaWeeMUpr2WsSI8COnhJkuWadG/hoMYvKEqi6sj1RZa
K4e3ot9RTkN9ZNu8sIAmrgm07rd5AkEUvLoxJ+4Sl2GiTsQvxyMh5THVFeVbP+RPEwLgpYlmYlH2
WI7xrU4r3EbrgT0++g0aTNCLj+lcKvaKZnoFRhsvK9LxZLrZbTo0NyPgxxUki4deH8FfGdjNpuEM
YofwoLRMcYYH62Ea+q2FDBJMpEJ8FdHGN2i3XAZfkpNYly84qKmcBOa/VgkOmoVy1cJYo2oQjJV5
mDo9xlHYkN1Bm2DKEnEfKe6icpvWs0JwFlVhKxdDTVZDW2prxYbkQ8XpjSNNM0eHUDi1bbcXbrHK
U01dNTY6FWFNw43EkzE/yTqyc5xiD8+VR0mebkD0W+xgrAxVcRd4IMxAGmYxYDqp4glQkRYFWn2O
1DTe9I3ZbCLdvbGD/r1x7XFmyOBmyePnAnPXgaqxOLQZSIQOmUTT+MCOSqjmPdnEQiLLxaJYndrw
PTbQ4Ur0VTwH6AkGE7oEoMTQIRTlfpra4k5z0vGi1gnY0SF+VuPe3kIoDlacEv+mVjEtNGH42Az8
5MEZ5b7HoIJyBX5OPBrrsmsq3HnwWfC48UzqJh3nFQpltzgwcUVxl/fFqmKanLjZDSofe5EY7bg2
ScpbDFFwK7JRsqdwN0A84wWuFagySSVOVlQgv67N4U31w/VU9s1GMVv4hz6SHfRbldcqmO7KMDHO
GCK3SRtcwkZ+NVQExkCx8VFxFi9FxqWJBIKQp2JW+8E1PWUJ9tFO9Pukbejppw7SHKOhCw5fDekS
BnN7TvXN02PRQ+4hd/5RyqrduHqaHMGmPQKktRaaeYdEEPV87DhsBtRkWc44y8LoYR7bdQKybKTZ
quJTMVQheLaYOKkamM/1xZXqsK8IQK8URt8FLjzp9qiP1OiTCH0C5FM0QWHRZhsRKsZWIbURYjAc
lZgfGZpF4eXZipCICjhF+Mm34vqSQxmgSZvsSoIIEC6lOqCd8hWql3YzZOqyZTa3xoD6VcJpXOht
ohxiScOJJjG207QB1WJrQ75oMwkQxxA0SNemrjR3pSJojw09EjdcMT1vwFJsY1VE9GnNJsP5MuoA
9FWiX7q9wUMNt3pLiGfpuix5tedriJhInyB0kqyYrWreGZ2yKhwolA4DKaId23ov9CinEdHxRLTh
pnIMQC+HnBk9rTKUecbAnaOzYU7onfvGg5VDNneC8rbrULFykNV9DDuTzkhucffPEzpIm+OkbszW
fIYdbJ8csznEVt2c4qG4OLG+xg6AG1f0N2Zio6iSwAsix2a31wT6VsoAMKN5DlIikfA84s/A5TbS
wQ/ZEGYPceFoZ/DJ1yl97Awb8F6Q7dDYZadgDHOafIR7uAReaRZZlF0mUPvh7kRXi8Gjs7SlI7IO
hGTxVuShevr2RbFiBE9FuZvcYaksEwTON0TB8ETyUUJVJlYPKN4Y3sNTpZd4tkRprHTYtkMFWhO/
d+2hiA22diUv+oi6DbfZJ1rytwnuX/wSIM+tzDrpHeeSDAnEccirUUuloO97TTuNVpkdOo0ZhiPf
qjxGvF4Mn3Ma4zQm0akBNlmStMZNmuTNphigs00B20JbNmKhVj1EAuAFzoD01+x77JiJXMdR8R4K
ZOSOYj0PgYXla2BhkPChccDfSaiZZVJ/NdJmOQfhrcuW9JSkTi951eHu4/5aFkkMaKzt906QXA0V
6zs6sdFLrWBbt9gvHNhYtQZ+rXKi/eRTEIQWnzdTwe6puLuwtOOQx0y8VFEMepDzgcJUxt6evxQR
aPCMPaIZ9ccsw4PmwEYYQCpKR56Z2ymIZVWs7et6Uq9h0BGWECP0h9gsF9FY0EHm1gBT5OBZJLtS
li4bAOa4q8pyDsL212nzufPV7OT7BKJLvds2RFKiJ81SRazToLjoHVMIBhN4T/DQLUPjAaL9Nk6Z
x+VsPxUJoztwYTXY7Zek7J+MQjxHVkq/WlUfs0F71uJ+XxFyEs5+WMiGNLvNXqfQCetlglxt4WTD
fUUDjFoDhG+V3WPQdig6iyZ/JBCswvFZtUuZ2MYuSzEYTsx41Jge46hkzyg8GOTEOv6KNvKwkb6x
jyF3oHFgNZXpKnSDcgGM5gGI7U6rYmXju9TMMih4uElnHQhg7wGrAhxfczUgwKY3PyyiKnohxaO8
VJnfLM0OGNbIjyQhrGDcqFJqOb2Fe+kYOj6corx+bM3iTehdtItvzLSFttfOJXWiNKu+moYNViLg
Jpn9TFjaVangheQNOQzmypLzjdk720w3njN33DZj/NlGd7TMWy30lP5B0BxVocpxzRB8PMblG9nL
92nPp/CdT2Rn35qakkBawHWbktORjjHSfnFbKfXG9RlhKV87cryBCrJg+VJ5rUhKxtoCLa/XIRFM
y2+PhzB8jc1qK0u4P8Aeuh4Ro53qS2njC4o648gOkw0689khl/Jo2eETbMKjDAhwEAoklEROt3ZI
1RZAGsSSkLNJY5s1TcUWO/WL6Iut1uNci8lHmOkGIii30whpALRv39nQ/+rqZZLGWUzVHR69lV4x
PZilMq3aLaNQOcon+z5iXLooesGEm0QIgMjsLedJyhhVt6GBxd2F0lkpWExgpW21luu06H3Pz9WL
mffBUo4UkXbxSJRn6/X0nGGufYZCq8+exk2WpneBSEGoVoW+b9jZhcCjx4Kt10iWXsxeFAHNDD4h
4wxSbGMRsMemZBnMDycfjrsyRUeROvaKpjR5Y1P9BPwV48NJJ/IVxTlG0pBIiLi9dSz9tsnDjmo6
kCtziBxvoqPiATInGxBGrFDr986qqHhY5P0hx8tmDw5Wq+zSg5qCscqUtEfHLA4hRpoK14ulMmGP
0RWue0Nb6IMc1p2l3uMAeHKE3JraMC7UrSvNFS4Acnc7LZ23k76HZ1xhtlmTPpfwZIVkuicG1lNc
A8RTChGfjciNokVrFeimLyxE6vNQTwjXA9nNFUm6Usqug/H0wiEgddSjY0uHp8snxkX0C7adHZzV
7E4JjVPckrRH7I+9oACAOmnQlTf7x9gHAaZNEWQO+LMlaublhMh/6KajEaY7ltxZAnCP8/deLaxz
04/vCdx2K8Mc6NfKjq5c4UV6+KS007OuldqC7dWWwoq1AHe2G2srNUSxkDchibbcmZkz3ue+WIvo
XUj1JcdOi6Go54Q71S2wJzGgC5R5/cUwO4zTqUXU+ydDChqG2adG97HbSbKmovJzoJv3asRKHvXd
OSrszzaoXEaKh7gvBq+v7IS4p6OfstkepPpmTAZ6/5CVs+D61ksIUlkCNZG08HM2e2Uz/VGysmxE
O+0BJ+3nW6OCrLFIGv/BAvkeBP7VmaqzKDWKcxeMbDsLqskie0v97k5ve2cTzTyNCfKhrp0RsXqd
0r7kgSDk0BRnN+lekjR5sQWxcZ077q3ocWI9mErci2ESnocB93laGfc9Gwi6LBT8MtjISfgY9a0c
G0VwnnRFW5Lb8haa6nMXmJ+ZIi4w4pEailGaMS1hhX2f7APHvC+z8d6o822EAHrR5OJNpu05dZ2b
tpmDu6LpnYwlQiMbdw2wPX7MKwJ7EnuOPA4Cl/hmRGz2+JC4yuNkVmh4COlcgH1bQ8vc9xHIUaE0
e5XDto4rZ5vSNgUcjSO6a1iv8R1lbAWKbV/F8FXp7K60LvTCFhdlP5JH4DxBN2aL4mPctVlqmoJt
AsRui53rwtxlSV14pbg10K17ik4LxZHxAYNzU9ESG0ZnI3Vsy1mVzMTb+8kyeDRFj8WINV/1UdJE
of/u9wU3WdZuCSU1ScQimshEpR9TXW1ytfFCP3mOSm2ZDsCC3bAQgGXiDe66ZD2M7S39hekoNIOM
2gj1y9Dg6EsELd02eLR4YGYIM6g8i6/ob7wUUN4CQ15KuQTYXON69Mfh1bbDnuUgBv2G4yIIYEb7
DEflft62Q7m0AaErVr2y2xBrE0iHbWXMUT00hKesOhIHQjhgN7Qb2bmnquYW5ujD/5C7Vg3urQD/
g3pQB79YDam4TkD3/TQyTp2OobrSiElOWuNSlNeio8jS2gZP9Y5CETVMfVOhoD+KMHjV825YZ6PY
SNP1l6OGbCAipZsDOhyzFhAq1M3GK13OTOArRNZl1WvjjsE5t4pPSR/uu1G8z5vpFTa0oypvgnCk
/K6wkLV0Xxy0NmUar/tILIGVXRWm2SnH0N8OY3TP/XlP/fwSZdh0uzFYCaVdmfVAsB8CBSdJ74U/
x2PU/QUqcrSJ+5hwIQubhUZh07pAfhFKCI3d2eRgm4119RjV0VOdmVet1LNFod5BVDpTUB7KKW68
NlEpR7D5xcb4xvFFFz0NA6Qv2va9feThUNJkt2ZqCQeTOr9XnFUUag8ihIGKCR6tlm/BiXHVWxih
DBD2eIMPNAqBGzK0eHMz+Qxd/xl7HatYieFLVC0sFwc/csqlQsAX2VuJXDlDpW+jHIsZb25b6qaP
erIFfCXlK6E4n5AO72yM89wdk3btGP53FngWkm5e5GD3S4WFfFEoGmkhBe1yKw1fnbxxUZAk7x2X
tN9b4EqCAB70lcwX2BKZCWdVmAv/zvLdO0Bcn5py2IW9iZYbd5buzI+TCwGY6apK85MV1uWeaJdu
Xfedh6CIpEIf5kAQvyqO3d62CKdxSJM3kOOuGzV/FygVD3+XGji1sQv7gMbYYF2JJ5tD2xE4cJsd
KY64LqiNR9VTzaFZDQYBVJUonkfmUMfG7Q8BOAjN9K80+ncjMXBFCeoIgFrt9ey/IZaEJbiu4Xl+
Xk8t1PBU6xZtT/91akz0vhDXBsO4C6O03FlQkPxolIAfAR+LuwbKX8lFvlKqOVVDpQOU1iUqBuxE
XUdESEgAt5fQJpooXLAwEi7hWjJZF113qAIDvWkcLoPAIU6wVLZU/raMeImaO1ujcwScKdsZVu9v
ED7Yy9yNntDHPvSALWqle5pgTsK20+8wkDoNz7DGytrlVGtnTcQu+tq62xZ6/1VG6abrCJ0a8C4Q
ViK0DaDYbaFhjBut7j2r8kfDLdmlyxKUiIOFnEs/lpanjQNWTY3VUooQjJiW3nCzxrXr3vQICU6B
mDcfBLovOp9eoVR4BBdiTqaoXm0d4VRCqlajtM+K1JTtZKgx0QwDxoN8JsYDf+wjc2WI8k3JdIlQ
iDC4qHtwfIiDOBI/J1GXMMTpDqSj0szRcgRaLI6qw/pAUji5BwnhvM5EZRXnj4PWPEzZ9Cpszlk7
OTc2zWWINBA6LBoVJhRGNoDJPsE3vU/6ADCJD+vIKhtrz/MOFgXVkO7PDIViJCyO0UM/QDvAyehV
Vc1TUcI9819turbtHMeHc6/azIm1nj3hgSRGjOc9fAQ77p3T5LPUp2H7aCrO5wKZQWaX899i0OrA
HOINZ0G2dCBnjrUHDsIgx09eYhz1ADXaYqF9CZIt2SANYr38riewJW4QVSiRfqWR/lqEBOdixbiU
JpeqFaC/Y+M7Lhs7P1bwj42201ZU677X4keeGyCTTgujTXKgjlK9yQ82O31iwMfGc8sajDQzR5lT
aE8VPlQq4HipJ+1XaTX5mgXjtUcKuRX2rJwsIupuKxmxxhbmvhUdD3+DDnwSmnsU5QY3ermGNs1N
WhsRj7qo2U3gf9dVUNeIm1D7m920kzbFZl8huUsz5GGF4iObnJjl5spwtFyE9XTwBmH3K6JFiCux
u3Djdpx2mmf3VZP4R60fLl3CrZxm7ZsolFNCRYJ+2sFbknGpxdyaA+ELq6yZBGphjCaTnWCia5NX
vHqAI6b8BZbbAsmMuiEsC9ewHXIfsTTVlttsJKpqUHLBVm94bmXA/bIRlzzsAzZldFJJw/S3k90f
9Vp8EaP2Qo+MChJswZI3T4VMrs06LamoRBpQ9JvDs51RF6jFy+giA5MZkdW1TsMycw+5ox7Tmb7m
b/+HvfPojRzL2vRf+TB7FujNYjZ04aWQImQ3hJRK0XsX5K//HmZXd2WqsiX0DAaYxbdJNKo6iwzy
8t5z3vMatcpeK1HHtdPgwM7rVSWnd3NJ3xJV46qc1Vt6tttLO0P0iB25bm+RPbti+ZhicCxBtCxT
BmYVNjyuGLWPSpPeZpTD/owDpF1M4jm69Ds1bxdTN8x71AWnYrJiQ+pplPAo9Lm2ZslvVQ4RbEUu
rYsnnhQqlD1JOHm5rD9Yl/IuKRg15WyKQDiYQZDLg4Y8OOV89Eahu0Uyop9U+MMwKgVzjjWjsRu8
MZgfsQlQbpV+NXMACnGy0tVMc1EPv+eCa0ZZ6s3v0Z2Ij6zXRRPjcAH4HIKDFxfsemLeuIPe4fqn
AvzibiErBk9bZaCIPJm1pA4ELWE0z0vHkU2tof+mIo9lIvdmHqkoK5GPycAPN0s31UzG1AXtcW2o
R7UgwyXq81Uo1NhHCNkLRuehYw7pqwG+74y8cocwFMvB2rTCsmaBmWsNOKn7bsTqhVsCI7jgC3CZ
gaVSJkPuqCsMR3PiJvDZ21YdKSqopWbbvSR58QqydUjb8fslCcS1rvbFLg/ZbSINfp/RAugGJY4e
FYynnSJ3OjFHKEGbbvaUxbqzuaiRpyt14cnztOm74Yx/Q6W3k2MuCsZ0SL+ldXxuxPaeuhzOedqx
nGqquqqlIrUATOwBNyivMOjBUV0TLmTlNG8zc1dFzg+gstM6xhG+tuI3YyQYfMDltNCs77JF8os6
tcSrKRsFl7RTHlTpP6j//0MH+kqMuMgEP6EDNQRSvL28/ddL8fZf5/L15QM7aPnb/5Qmin+ggTUU
1InaImrSoFqO39vuf/8vQZf+sBSRPkIU/6U//IseBMldUy20guiuLRFOz5/0IEn8Q1RRScHqERGC
W7r0n9CDPtItLXSFGiwkBXMvYr4/MsskjNBQt6IU0E2MWJoapgoEFF2JCQPLn8USzHWATYuX1lfK
nx9Ci58pdculUXopsr6IMw3xAxkSM5sWbZpCUku7biLhFBtouyQG7IzVT8JgnIsFB8vS6T5Tsd0J
RwnZtJ4xzWwcww+rYcP8BtPF/vjTq/yNEA1C5i+EKQRSCnwtU9Uh3CH7kz8Sppo6MbLaYr9ve3z5
EmG6CYHgfUubMkAg0ZNiILYSXggGAPjNCMaj1ssvc8gYGQjAhaFFrkdcmo6aMnmgKMVUYXgfUyuk
SMT3LDHYi3DksNc1VuhLfkG/2NL5kczO2lSHUtkkOWRiiYBXNfMjYsURYS2NeZddx1Go21qP7+q3
TrvUbkZTZKAZJAmBXiimAlbiq95iHFRpkOrLGtp1JswbgiSJuGb2aDVXSqlB+Ay2QZ28SlZ5uiBL
KimQEF89Xi7ivWHJN0FKZxsn1qr3rMU1QxTTV+BGnNFV9U7ODHw8mMbU83Rt1uzVQA6zQ5fq6kLx
jWoHzkvRHepKv1EhOaW5iRJhZBZo4KmjgLZFAgwKBaZ5MEzgWSZx8zK2/62yHy84GJjdJcKOoVgr
WrDttRjQTMqoFqRvlbSwwfDVsxT5JkrUm0Gb13lApRw2/OcDmG0WW61NjRWCTOSVJlCqIVxh4o1R
DehHO0RXVqfsuiTWbTUh5lMnMT6hKwqJBnSKkFCyXIN8Rvknt+E7pFzKzdc6q9+oBq6DBqxhnhXB
Dip+uB50JCA1nexFoQWUASa6zjFa7yOG+DQMB2AmsCZUHQa8WJvxHONE3TobwY8itmfYwDGe6BFh
e/G261laUQrw1eE50ijtSq0aRx9AQJpQ8OS2Sa/C+8vIMuOgt5xWRoFkYoHghUoVrHqRKksUhbsk
MRmVRosVBQ0jIdKumWLXROAaQQWCetMRcVSk3QtWX+9WXJ5QJpCbFEKZg29kBwPEk6El6rJkjNe3
Q7NGg3eQBwQ55hgccky5Vil7nt3hB+uyw8Qu5glUy5rCe8eHcdK6k9aV2zwxZIZeHs0LRd2uUuX1
qE/3bdMSW2BG7xpvv2+ya4xfAWvLorYBPmqvEuZzJqmgmTUtnEoOTW4iPhr1gQoKENwoq/BGt0gr
xaGNa1egSlPcXiUyQLEOS5A3mgHQV9O2QQMzXRoif7ITE5RViFmgA4eRpHUje86C71J3+Ya34n4a
p9sq5DdnEIrSmTKlyKbKxVD8ZBVQ+zSzoiyeniq9mL2mhSwj6mHLgI0/6NuuYH3na3BobJ7tkG7G
Nif6QDFWDs0sXBea7mOk9K2brxKwBm45xbiaLqxaSCEMIhfaVv68LOiwrkiSZgaN726daTc4LLf4
dsOzZpoGTF1S3KibMJiLVRbPeGp3GiZXsUDNpd21efPYxUiOkszwKyXcwfd0uwp2tCBJpZu3OEtH
uvEIkst/tAYkCRPmXwNsShzBq2OTzpqNqumN7E+E2/JNmWCLRTnOhLAjcT56yvVEdJRUYqlIbMkM
Z0+h2vEjaQWwd78Xqau1UXgMGj6HSuHeTWW0h6Tb4f+HjSNCYzHmjhnHn8hNwN6p32gcEhDymG2R
mMcsFUG6KB7DQbhJrfyo4QuGHitnXECvTbxRIXTnRlOuJEO6wd0KPoryTlF17tTFtgm6o1Njb5zo
cC8EVE5kqZ7plQk+rBWf2CSbbeksaBoEGP4v5rI2o2K8AlbyaSVugiF5pvkUaXWGo14EBPGW0PcC
b4gHCuIiZ+LKzpFn4VGzYn/AaMdVoqxycLBmNlc+4u59P1UMZRdKbDKxMXBWZHHyFosVnZC2xSen
8yaN8+5iPBVitcOjkiylLnxNVHmLmdZ9h12SK0TmXdeSfJRHDPraXrudq5AonO9myoGod/zOWPwm
Kca2kJpHgugjOsNbLZlj8B22tLJTrvN42nO2eDHOxsyWt0Mcg6xel1L8gH0eI7uRIz5U9Ksp168u
8g35hRVZgnDVNDGzDUIiTXPeEsh0HacFLI5ZOxoykQwWhvCtaJwh6gAnN1xHJCyStYBO/tmQk9cp
q122Kw8MADUn22pt3qXdXWCQz53CYTEDTsLwEr3CNKAHNPeT0cKMmvGaKyrpOYuKPRmQeDSZAbGN
dYJTylaTiucfVwZeJiy3Dvgc0JElZPXGF6VdJ8QVwCwaaEqSZ0kDvurL9toK9RIqKbIEPJ0vCFsk
A7e2zNEb0vvoWDJ77pWrC9MErYSJrEOEJNneF4P8eNH00dPkM6cK8oKQptUc4ruLwZE+dOWqBn+C
dTxhCBxkrzHDJ7PXJ+K/OZ7mOn/+cdpXGo0QVJVCiN6HiMeFHOssyzQuMpMoJXVM1bozhx4tYrah
1DmnFd/WrNW4uc685y6tmNMVpov+Lm2St4SHF4wz0Jwg+GqRVE4ix691XzzXsXYzJubVlFAi4Ofe
OHEIWpp266E+TN1ijXcVXpJrnWzooiyPeYR6no7wPcgxAsCbjIisi3AejOgttUpS/5bg5volyfC+
Rb5GSNUAijOp4XuuDa0bJVctXnbuuPzFcQkEkcpjO7BLDr20lZntxNYN6IfpytCbbOJnVlIF90ue
I8VDaPREKm/pYjMO2XDYz0yhgqpHuybHTkQGitOazb7tZT9RyqMgZft4jhbn+eRU5hK2exEgidHI
W0JVdhU7tDeRbuE8lRmWTjhWVQ4hIZzvnCK6xCRUEvI95CGvMwX8IsPojbbrvdL7AyCjR0S7nyrC
N2iOfNghXLdLY76W+M7lspfq6QIlQ8PE6XDZBdlL4+kM8eFAIsEhnlml+sQeZxT5SgCIYfnxRIw2
ew5oNhVNuv9RA9TFjVqtjUK6DvX2BWG9NgTtqimrK1mA06Rz4sxGVJE6Hq/0eFgxvGD3AEDJKmEi
H+R67JQOlquKYVeyn9viVEoAlw1pkhOOOG6UsgclgwoDB5Ej1m65k1RbqxPekkvqGv0se1wQx1UD
qA+jOM0prPSYdIo3jNltmBV3mPnxKMaDXBfPQBwL+5BB9JRhywP5Nd1HvZI7hPqoMKjLGqSgPZvV
vMHGzdyME7ifGU8rdoZtnAQqgxU/GoUtFeh9KoOQ16Ls9HOo2BEcQ5tENwBSMf4G8HPILKv3pGC4
CvOq3VErXmT+wEa3cvqLTlsgWC99aF0R2sGraePTdnGU1CbpJpOhCg0UY5kWvOWbNmM+bbZ6QeAy
XpNZg19l1XLSsffZnUYt2Of4UI1Hq8fQO+n4GtVyA0ZLvRMAOafR6FojLXY1qK8grbzZC6VS3hjP
tPnnzzuNjy2QLqqGJmuKYcgKeICoflBmyEFrSFZPBE/ATyWxS78itRJAUeFba7RreYZljWxxKRml
OjsaF+qjtqlWqdZtb5hJJTat5zkKmD1+fmc/tPY/NWd/3hm9D24cooTs/1fFEUYSDYM9fM2T4aEp
xwdC2d6YI+IqB+ZPIrWXUrIz0Tz3UfKepP0jzqMhUEv4wlzbkTEZ91VYkXw2xb4yGP6ZfUv+GOd4
TBVBwMizhkrNbpfCpC3zCuIQ7q1jBfSOVf7/wY9BUaPhkK5Li/Du1x8jYIKlSRmtC/Jlfx4pBCrR
3Ejs6W7TU77yzc+BdtJj7VoiO70gqbFuImw11R283B0KRNwSc6ToHJXphVNKA7LVIPPVCLYXUujj
JbjqVULHSHVDy6dswrnYDwpq3M9/ifTBiO3Ha1FR8xjojaAq/zA3+EmGNg5TLA7zIj64KGD7lng/
Sxz0Axh6pt8YiyBdmrldi2GOpQhPn1/+b30xy5WGnFkp4AOoxgeVpBm3MC37SIDdh0KcxqwSlKvP
L7Gs+I/rzlAoWWRjgTasD/LPqa8mTOVCSIgXbcUY/WrAbpwA5+irBa580NQtj5JL4KGHRIvHaX5w
HplyCeOgJAHUbeiZpwsWoNpdOV2eUgS8c0YCEmbgas85jfUzWzpBjNTLi9XSYu5QWzkkO9YDYdGO
HuWonkjFYCAp3esRNKOpXvEFUc420RsxGzeVxEIvS20XQQ9YrqBT/UYTVX9NMoKhRw6ZwjjwGOl7
1l73onaMev3K6JaQ6TFB6h4wNedUT1RgAL0hL7qnr+FAeoyN2LLjdpRB15EtGPDYIH5vRGvAHE1b
6ylT14ruyg0U6V04LZrwpbpZWn9dTO6l4gBj7KQHEUOSy8LECRkPlUN+3fYmzUOxV8Sa/FwsacPo
vZgYiWXBvsAGNg3MTfp9NAfiIwBqFG2+7yiMODCCs6EsPF8lo6ib7lL66bh/jJh5VhbtLUQ83+SQ
qCNI9n19CgPaglTYQotZ5QojJqUK33VSLbF0RWWP8QXErwHTXXDysX5uzeqojeYGoHQvjPpVpfJo
u6g8tT1N5dKkaBmqnjRKj3Ogr0x1QX5xFodLEOIXUJ+schbtyAR67c3BU/qOodS2RlM8jsxXSBQd
FZUAscE8pzk1MAcGA7GwuW4vj1avE3yKoahxPybpefkGOp2zXkcQG5vpztIodoOcH1nExSnAXAB3
9aQu9lCdYWXlYmwTczmmpg1VGn14qd5MauZhovUeYAAY9TBAraB+DOv+EFXC9+JC4kQXTnd4bdqm
1B9kNdkNuCMi9tssEXbVHL9FAmKEznCz2LxSlfA1oIwfYn2jdJwLlonKT8Grt29fkGKpwUPes9Bg
8x4g/1DwYX1ud+0+rIpjGtMCJMmeAGjY07MlOtGAirgDhYh645wO5eOcSDc4hrwWS5KdVFMaREtD
FRM9NEf1Vqk5sYswO2ZC8o7v7Bn32nXWAXyFIQeItpIXpn6jG+eETHCbSQNMspwdlRS8Q0Prmi9W
vhYqRPgw8RsErtAsnnuxe47z5r6B64ldf42aqNyQWYzTbW1cTWHyKl/GFUnn9D9l+taIFaBBdCWk
yl0G0bWWGbn/2Kb+Bxf/Ahe3PjXpW8WvzUvWvTQ/S2WXv/InFq79oShIWi1DFUmXABTnAPkTC+df
6bqCQZWms/djl0fB8U+bPgSxmgYSq5gKWLmx7NR/YuEK/0pkRCtyuC96evU/w8KVZc//+fThVMMZ
YblBzlZZX1D3n/X5AfG0iVaV7xIDz828qc75rfTYETwEq52iwdW9t3QL6ceZ99K6r+1yNa7StbGz
dtN3bT+8kRF5bK+KM1mO19kbriGuts7OM5m330Zs0u36pfVw39uAT3jWmkTTDcEJnrWbN8NbRP+A
b7QTbjO3vqm3+kt0VN/J/z5oe/nFIpYBTtJgy/fNudu3W8FvPeu6czO/cCMn26T38k21H73gJtko
fnkrO7KXHZH93MDHKamJz7kXr8mDtPzimpH23Xgh3cZub+a9ubrs+/tuU98K18o3eas6kT+uur2+
Sq80v14FbrdOPXFr+JGjvxNQtuUur5SdsQ7u81s4ntY3853iJzRR7jvhmhwWzspaB/l2zW29Dbho
ZzfXlq+txbvwck1+nXV87Q/xlh19G15Fx2lrXU/3PMI9v+Fd9rAr3KBF3eoO+Rm74tqwDbvySSY9
y5tyxQ06rXPOHcPLvWovbpU9QzlH9KMr8xxsye3ySkd1aeNX4/ciIADbix61dbmVfMvHombN3nfT
cNAIu+DZWDPIPOHve7nBhKeDVOPHeNnCo3Zi3SUOvuD/Hx2QwYSvmbRjdDfutE3vkNvhXyCDc7gC
HTr0RU/daSpcRXUgXWmPcHzX8U21q1cpqO8Gk3kXLx1+V2eTHL9NNkSL+vm6XIU7eVuc22fhKj+Y
R67wYPnET4hetCGvz+Sx41C+guZwq6xrcL03aH04zO+Ga/a89+nQdPbwYN2G9uVB2TGbhyFrS8Sj
MlmGs8qNarawFq9iHx6nW616R/L7F3M7bbvCIfPFQ9J2LZxYnwtbGJgnXxu+ZJcH/r7LeNsOfX2X
kbrgG7yRVeZWTzCn7PoGxibGWZ2tXPHQck5q97KOeiBvVzpfAj8qYLn7hH1X+8EfHTL28ldiYVwY
uC5ZdOHhmDu26pS3iT/bmW+ssze/O8PR0e/lAk3MAUt5c/tcepCNTY/Ibqf1ZI/wI5IzVvUzTim7
wscsh6OFw5r/xBvsvK3oXDYXCLLStU4yX1rsU/zi7ab3Jf2xJ4PP6t4FhtaT9Z4FO2KZdM25KOuL
cujs4zdcg53LxSvWtau6AQEP4Jx3w8100u7Qdy8Nab7jn9EdZpNTZk77rXdhntxlnik566b05gtZ
BKD1JDbvtAk03NYUISK48Ci9CC2WTI5CUEgWkyIOUIzN+lF8HHVUTisl2QQynGBbfDKlUw8FQpR2
1kv4VAbYKvlze024McJmn/oi8TDeQSlyDeEaBAyddHyX0CLKUJcJj0qdTvgeuvjmVjM+SaIHxsvc
GO1X89AbnnaLf1Ef77DC2QvevNPRsfrB5VhMTvE6ck/62iC8KoY8sCOksH1CimLnHsp1B7cNCd7z
TpHWFqQ9UDtoYXh6EUAkPUw53XP5jHcITo3p6GbBN3xJfGjCp54BDcxYCYB6C5xyT3Kh9KTuDPlQ
3NX5Jn9AegbqXIW2ua4Qlzc2CT6HxtSdZ0NfGbHd3hPSquv3HfYD4gNOPuUa63KRAL6YhHUXBf78
iBmZNq+wHko3k/WC1dh0QklmrsfTeDLueScONKTLVXcLFtRWeJrazba7Sd2TsZE0B9ZhgfkNVtFv
kbkPIdUJ7vjQPog3YCWDL6K7EnxKsRUt8XpRStwJR/O2Xb8hjUcgIrqMN6qDoL4YB1Honf6xvobt
Y7e+BpwihbcEaV/3IWmPNghmf4e3nB3XxkrWSWXEJgCrS2daFbw929jEbubwTm9JK/R0mjnjgMCF
DNcz/51H4olvIgOq1uj39kUCI942eLMcUBXqr8jj7NjF/hRJfbThs7PDjlCNBwXQF+NpffCkGhqG
TfKDSSoIBAQUIvAcBle4h4aeP1kQbhh65Yf4USwepeuGcMBwY2CeH+7bd6XDRb36pjV31rWW7vpt
bu1VceXCyLLjayZmw8W5Gzxv/EbkB1MCGx8nfGht9SGc34aDhIVDVckufuGRVx0G02FvdLBGwvYR
TIN/cdP7XSLjmg5yQDLXkQ0fX65vLfJts0DJrvq0Mw+CG40HwmfTU4BsCOHP4BUrAWfTbb8ZXXC/
V/PWvGLyGrtMIJHsLdM7/ugO2XbaB9c0QC6qVujJXIqXynjDy/b0TW3DTlltdDZn9Tna9K8Ar+MO
ctNxXBMAAfdpsC9gGsdybyLiJybsKK2hdbnEgeKf5ijEIl1W/A+CIsU1gTdBxEIr/SJas1armJhj
m/gzzfQw9K2rTRJvA4LXy3WnPdAehG/9ZnFzQx0LPptv2RDSi18aq220ZZGxmocDjQmCz34duy/m
OgIYK33d9Ed9G3RHsWR04Fw6901sHFFd/T8peVffy8Wxuf3VYvofptL/MqD+/8Pz5Yfpyr8neRxe
mjZ6ybL/AjSE59H+XNT++Kt/+r8Y8h8S9s7YRxsqkJD4L4KHpIt/MI3A0xY1MIXtT9bTEobVQBw6
FA+AogXO+VdNq/4BT8T8+e/9J/wOSf0VtDFFA8dXCUs9EA4Va82P4Bc0g16vS1jmrTeQkrsZ0x1p
0LuogAy7mgUnRETrsLTdCuBxX35PkGq4UvmkUEVh7Q/akzs1I0pG+0NBAYktHF4YR1F7EKCFjtNT
kb30zZXxgNArTu+zhtG77MvyriIzYtoyHcOc/qhh+xbOW3FQmbi7jUUgllMecieaPNwvoXilKyFw
MPKLw9NcEgR3I+HEOEL/AxSZtgnbfSBsdMMzUCcxVuakH/BTw6vOBrrHKb8hRe67/NKuUqqsAGo+
FYwMIQKUnbHORhl8nE5KdOF2Z+v25FJqM3lZVO6cpnl7YnhgM3x1YfNKgg2jvgngMHLml0R4rS3l
NI7fteHp0jeb2NxqlwMEbXRO+sOSFVuMHjETdX5Avj4SY4qiM+tVgoPupXnVk63oKPTcYnKNbKHt
r7pxQzZjIT6q6I/RtaBwwrnrx+eKCxPu679hsUhLr/JXL/Pne8diTCSbSJKZtvzayyRGn/d5IoUn
jgEPMB6XSBvDQrveqGsOaWXzxfVo0D693gdLOaa4U8xgJjzhDuQTy+vOr+YT1ZcjrAifJVHJ/fyC
yq9Q4d9/4AeoECMJcxKI0DllGygT5ADvJOtG4SxdiwDLiMVqTj31cpgVN7bPUuASRtEVj/LgEQ41
OKOrildk2UBeD79dEKGk8x4WtkYrwruKxpvKujdU96vb/oD5//O2se/QFuN57YdH3E8QrtUSZiV2
cnjqxt1MkCDEjDX4N0fhZUslP3mQ2UVzhWq2dlMY+T5m7V88uQXv/vvS+OsWli3jp1voTak2Wosn
d/Ezik7Ijg74GlGpMFb0hA9jZ8p+6KXkrpLPvkcmOASHy+SLTkJgPDA6DuLeuHQHqXWdcmJ5RYga
bJ36yuDBRCd1uqF1ckuCO9r5tvzzKPr3a/tX7Pbvz/DD2rZmi8DrSQtP6k15P3nDGWcLBxscCyWJ
LWbO7Mz3DD+RrCFX/eLp/TDp++zpfVjoZMk2gpqo4an2Bnd2DV/+rmAO4GavwTrfR+vct4jftsV9
7hL0++X6Mb/68R/WfSoMQispLCDcXw2M+jM/qa5nVws20nSa5JXiQmMQ7FL1DKQG8AUkG2MVRV1j
oQFAasDcBvazNigGy5U4rKEwxPLuor5U5hZSkPaCFSj/TCTFvD5HG623q42KwtvGTVCKvem+ueZh
u0d0kygwrFtZt5Fr2OcucMV73LVmev3ECTbtBa2MLR6i0mFUwtAVEXjlzw8w+PTJDtmbfaNE5GcX
ZH6yoh66b9I1uWXNZumTJ/wJbZhVer8eEYDeJN/i2NFOHTGFtnFqdyPxrsfoO35MOAuIr4GT78gS
dZPHGM5TReCoLUk0LsUruli7RfAORAy06oAz3Bhv/KhgRWz6Tt3iR/stI/Eut5GWz9/k5BwCrNcr
mb3gqbijzrZqqluSs3xpaWolsmShyZsQEj1DPbDEZ+muyXdEcbHXc35sYuM1rw/kTEGt3sLfqfVN
DyyTH2UTfuNGkx5TYgXljZ77IRpA46Gd7ouVFe8wIsDYBvPa74vQaTzO2oMxPX7+8X8gN/792/kw
xMmFojQnUVk+fn1LuFP0GNNVx3v128WbNlLqxv7Xa/aLDWfZkH7acLIKF92AYCSEA6teWsmDm23U
GQgFEMrkzOcoZwNPt4gBUPLKjNS2SeUnq89/uv75l/M3H/xoCnQDGya2DVxYVrLTqls43KzEGNs5
wifZ1eTLSuuO1U64xa9r2Kkb6ca6EbakRtP0uKV3ecw2ZNocte8XjFFH7Cbt4huMpgCE6qjvRs3D
XM8T9+3eVDzltjsroD641ibuYEM0JxHK7ZzyWl6bfnkm9sgNT+atjN09U4UNBgOf/2L5852eSe6H
B9+kJDaiRzzN1wNmMbQRbp+vh3JT6g/LD1w3kzN4wor6y40AqDDJDrfoZcuzsB2vaffm5+YFfoKd
+ubt5/cm/f78/ucp9DewtZNbRC1EXZ/km9YTrgFbGaiyb6AzBZeEIGCPp+T5y0WwrO9/v33D9f31
kSjkYKg5MoGT/tx7xMQaaPf59gfEik6N8DJlccJc6t2mQx++AFzz2Sjtgp0rgseLt5aHuKdS/dEd
2epjJ/FCFVOwa+pJFc+4YEv1aw9gLqtFsbiZ8Dh7YW5/KVYJpFVpjXwZfZnTuPW9DMTq4nVaOOEj
+661HvE+tFMSZ7eR5HcWUh0nwdjO73d/Gn3++zP09/XaX4//QxGQY9EdJsvHgCSUwdC6XjF09ZYt
DDqqm7Lhff6+fxScHx88XGpdg9lON/RxtJsMNTZekh6ekk3vyVC4q428LhwTrKPhgMlc4WrBcDMX
XJeGZOYksIOd4H4VNPIhOu4fO+DPN/JhB4zzS14Wyy83D0z+GXttFcrTGfm2o9ymK+rkqbsWn7rt
EQ9AzFRw35HdZps9h758FQcgzsaj8FStMgdwTV7Va/ioT+kpuUuJmvsiR0taqonPntqHrbNUWhXD
KUqd+l3jC8YLuXYw60F0x3aFSTHK/zXcVuLS7kJf/WIa/9sm4q9HZYgLH+GnjTs3Kr2ZlndW7JvN
eAg2KoiJyBplj3b1L6/2uzUpSywPuBrE2n7crpK2F2KtMnkz7T4QPFB+yMum8G5eyCY6inCLNez6
9nO0mgovSm570jbbgzGsWgcvzxDt7gaGrHGn2xbJm47wLE++fg3NkH94WYcAlOe6cZVyNyB7Aw4v
ffAnu94rmp+4uIZgiw7/Hks0CMiYH2FghnGI25QuNdTwXkMWekXpnU8McRhvANKTnhptLZBHhu4O
JHlTsQn79WaGxBkVhpqu43wh0FOmsa1BuJr2Oromd+k/EyTJe3GDtA0XvdAzchs4maCehRxcrJCl
XTBd9IB8wn0RTjY6XWTiEp3irdL5/MuycgeVrNdqC0QHPqQra33GEO8dl7huPPfdVRCdRfGLz1j6
3TsyRUhr8JVUCe/PX5eEEMZqLLXBUv6iDbwqt1geu/FechobxCt0v9yofneG/XRB5cMaxCcpDcvM
4pwY3PEdKbwXnaoHIISihAfuPeyNVel2dzdAqVLnNMkXP1j+4gf/GBr+9A1IQ0+s+fjjB/P51RcX
KxQCkfB/KEwbqkPgUglP18lLNNsycXYbw5WfZckJ28MCQdavn++jH7zb/7F9/fw8lsb/p/tpq9CM
tJD7Kd+xaMLDfvAFldIXltoWawbJwbcLbb3uLo03WOnh8+v/tqYwefFs4YTBMLD/9fqiCudgRit4
Erd9f1u0vBCySGPSqkUHi5GMP8Dh0bBhK47R027yS9WZ7wQX6WkauGGLKtwpVkv4rmvQiVf25zf4
28Li5xv88IAsqSILMC+jE9IFj7mI4ccMb1+naxT2e7L7yCQH2EU5+Pl1f7dQUDFZoqgbFow540Nj
VgLFCSaZrKdoPvZejpwZXllIPwblHirmIoLA6G7XIuxmQOdkNbpUW0TvXm0InjZJF3FNy/n8pn73
uf5yUx8OO4nw+KwY2FKZkvqYTx1YrMGeY8OhiFlBW0u+uuLyeD+cWL9c8cMGIQ1Jos8xV0SzuxEe
K/+y7ux4U2+GGwbhX6BAv2tnfr6a+WF3GPsgmy8SD33aLjDXdNBerVvY147kjCf91dr83/6+j8Qx
0gng1E9cEaOVfnbKhtIlcrGw77Agcy8Fs4wvT8bfdC6//MoPS7qAZi0kHdekJhTf66t2NeyUZyac
ic+U9IQX1WN9TDz8K/v15wtI+erSy/b403YzEUiRi8vPxSZndvIrQr1nRn6eemyeiBFdiyf9KXqs
HctghMYobTWBHSFjfbw44dN4irxAOxCoboVrzGNwadYZx245KRpmK6iu8BTcfH7Hv9sgf3lYHyrb
MYJc9uM7zN9FZ9kX6SrO/T2abGkNFR7kD62Ldp/zrC5PX1z7N+XaL9demp6fnpac6lmFan7prjWU
e08kqqTY/mnPyzfH+O0+WzfkIftf/uhlnX/86iRRXiTXbD/GRyrxmCRdj99idAoOVGp3JpXa7LTH
3G+/WBC/AzAR5P91pQ/4l4GXtGTAyDw1TMBxUpHwagEHK9z8MCCZzHAVoCLNLq644JdE836xz/72
k//5Bj7ss6Ku5amZ8VNHDUWDPeG2AqWCQUGguOneWqECrDkXv/4Ulpf32TP+sJeOEXL5qM+iE0aq
Xe8glpV8vBMCeDRYhwbtt6B6LwyaV8VfELJRWJG9NBMrDaKksOqg5PqL4Rk6UiwwfawCMdK0X4qM
BxUj1NA3ubpOmIR+9cp+5TX9KBl+eWUftuRualODkAxORO/idpvM5zR8VP1mZbnz8fMv4Len4E9v
R/uwIStDXlTjJYroryenwZK28835LDHQ6f3ovdyEUNudC0ZYjOHR4NiU8PBjYIaE63g8BtAxvlgv
X97Rh4IFwtllhGgYnYSL36KhxEWGAdIqd6Tn4h0yp+w3TiDaFvpHuw1sZbtspvLaeJrWXx1Xv91N
JXEhcBsqI8Mfx/VP+8OMpru3lo1cfE7vU4Quld2dsuvoVNCBIKnF+zbxhMqb61XTOpF8hzL7Otya
IEh+86AderfdhBgnA8hk+NnN7mgRhIAp4DYdjhlj+i8e3gdK3D+Xzl83/GEzxRoyTE2oxyfij+CU
3UNtHWNOvPpOlfzawBDPRR3TDjem5rR+717u9TVS1mGDXbhfhWtcoxJ2vu+YBscuwU5A8lCoPl9z
v2uSWd9/3eSHXdfMK8Kjcco7NW6AHxOt1ztI81oCsYH9Mzjp7I8bDT7FWvA/v7T8+09r4cQbEvmI
H6uBLsP35b9JO6/ltrVt234RqpDDK5GYFajoF5QkywRA5Ax8/WnQrjqWaV7z1L4vXru8Vy2CIDDn
mGP03vqgc0KG56g9aAt6qrcwv1vwdVgrfwSOvJrW2KPwnKiz7oQ3XX0LCKuNr1RCl+Zh3ITfV3JW
I4BjaSJ9vhLVb1bjjsxsrBqSelPloNDvoMYZyY6RZ2cTh7FN3CFcZzYjV1gpLu9eCA3mRpl5K4Af
uVc2PNlUWvfv5SH8gWf4Sqbkpc7CH1d7VlYUkqoAcOMnU/3jcjzND1GzoNfu514pu/Bxrx3jrv1Q
Zw8ypPmCt5Lb031M3jFzejBpTtfux1fpB2f5caHQycsYUw4fmEJPDpt0KHvmtUd1Xmr/3kN+/0pn
j2oMOUc4AtU6JHhKPcmJ3OC4hMPOxBGjasegxG7Qni/mc0r8oy2wmqv7rHyM9PW/n1z1csXw+0rO
9vFam6xcwrFzEFMXaA9q1NvWn4y7ilaYGIO2/aXw8vYwW07F0Uknmp3jVrAxp0UmHRY5tTHd01Jh
qPR4Io4FNLO8G2iOA//nK8FkarpXC1XA0D1Y5pNMykVaPuMOMpUbK7r2814qvCQkGJpIFg/pyWdb
XA+HvgSlNW9x8NOi0xr6zuj2KHQFVzytJCeR7xMdS4k/yUs1cqr4OdfvU0LW0P8ws1QgQaNPwMV4
8q62Pudn668f/ffFne+JRmKexKjl4jqoRTCNne6jQzvqEd0QI9pDRYjJnWxKe7rH3HtoQ0B1rkWb
CRFb5VdMFq89hldul3a2J4IgFBU154rEu9FGbYUszxX2+opjDCaTPYjJH9nu2qfKFx+5b/fhbIki
JUMCX86nNh5uZGkXIZfWNzD8VJshlIvyf1pF8sJ84XWM9Y2ECJci5doI4OKZ+Nuzop2tPVndqb0i
zD+HJ1SraRshc5yluQ/057FRNF5z/TMvHaO+f+bZ8tNVRM6Y8yMg0fU4edAdSvqElM52+ZnauYwL
Zn2UgXr59P8SBG3H5OXfL/zFc5EkEULPLgB25auw/1Z7xDDBifYrwsNED7P2pFdpxaZugt+w50N6
JCwhsjbudFoW94wmPePhygXMP+/fr8HvCzirnw04GnWhcw9UH2OpyvhZdyA7PMCHZyaSXHnGL9da
377v2ZKgETfXFn3N0wZ+eBkGj3pwOFW3BsJVM9kb9a590+oVSSEEqUTrnoDDk6twPVTt9lju0vbF
kFaVtMTpGi6PihMElSsBI0xWQeuX8xKdOpmt7sdsf90Hd3mDlCHziJgf5oAxbua3Xysk8gL8DI1/
eSeug7vklhgCsZkF1URSMAvPj7tsZa7F3WnN0Ts5jDu4jfFHjD2TkzcDAVAaP4OH+JeECjm0eadX
yrCob2VEj9t50LtQ3GofpWhoaWQ6gx09Hld5/EjAC2eXFpP+Xfes37bKQttDwOp3OWJNY1csgZ0f
cj+y+5eP5p12u0q0ArUffzqK35SUF8WmWdKYyO34kADFF1aKspoxf4UvomuNb1Nj7gz2nATy6LZH
WQ1SFYdC7o2mC5YPnRba4/xT6m77fhl66mpiXruoYEGiNyCSIEAoTIyv5FrZUirwZiAACUHY2d0y
iPb814jP1eM91XOu0uiLN3HkxQR7IsVWEHeSej6qzwX0lFP+NiQvab7tg18lqSha+cwgECxhtaEM
Hwowk8NHE5B6uRJU/2Qial3UWIj5z6MX8lMerNyplGVR+ojO9cgfYFfD4QAFUfghSmyudmSiDMXN
Jtc0Bpnjmk62UW9EKsFhfYo3AzywwM5qm+zFbglsQr/tAsd8zTbE5qBJU38qR9AjD2J028ZuP750
DOre9J9cwHEVY8Qg+GuB/i3w6g/BskkDYqKQUGTu1ZA2GJ+3Bd6pdM4JrmAE+YzfmHvuWhhX8Q0W
O7DdizY52pJKiEHwUXeHEMygfkRzK6K9BrT6ERcfiYqvq2Z3KtLVDDTBpn/TFR8lzDosj/1Lh6Ij
8SL1HsRww0QdCqPfKXhCyp2ivcDextGNHJpMYqm61/TX0fzkLdO4UYaNKMUEN44qn8Ss8KbGHQC4
opres/a2Dn/OxZE4QdltbwVSqfS4ICXoKYhHX7MeuDeG5PaaYg/m0TsOd3V7g53QCl9DNcd9WS0m
q+XAHTO1WZenp2DweSiZ1S5KP6ntdnZxGJ2dTxwZaMkyg4xcpC7kHHzWj8D1ScSwowewkcUS39ko
LDUQ6S7zc6cYyN30dOJTw7WMol9gniNaD+ABbeO4RPqXD9gx+128RlMhEkXwczA5mhDnkd8b5WMN
vbkiCKFW3+R3Q95Mp31v3WkleM76cCoYwCrhQd7I0DsIwoavczRBrL/lGDkV5aCoz41wn0qgIr2O
Oz2gl0kBzm7q5i0b9llfgKDZReO9UCeO9SBiUxF6fk13NGDqeB1WCmTggfSqEF3ZomeRYsE1qsGv
ieHTVQ7DPWZNHP2V+pFgYx7B8hJaDIp/09ShUxZMPS04KksEHeKe0in2lZ9WzvEn3ejEirYp2Eg7
HW7mmBBDX+Xw0uVVYX3GQe6o95g2441yW2hkD7MO1QVjG6dHbBl3qxyg5YmqKGo4x3BB9JCzbX66
K2J3AkIQOBOq0PDkJ9anSrZGy1sm456qVbo+8F4oO+v38G4a10f+lwgk414a1lbwWZ/uWvmxRS3d
RS1vFs8/1Xap7ar8jawwv9Bu44jVDCFe6Qb3Q+xMwSfZ0Ai7cVa8SWboZd0ORCTtJeG+U581gRp4
UWs/2u6JWT+sn2FY59WhQUSq0vZZ5O8G3Jtu7n6C5KqipzD4BNPXpW+EhmRJ7eLy//cO+1Xl/rXD
kphnglzUgOacnS5G0azEMR7m5gs6+s4prKUExGWBzC9mwyKpryHGFxmSc9KdHk0UMBgUIHAwCTB1
JWULV95EuZRC6XTVt5KQB4sINBQRPsyUpPUwg9CvYeF2IuU2BeNR3ggjHp/aU2jFSb+IbY6SLYs1
KixHuFJAyBcLCG3unKBnVihi/twTs6TrwKpP4SE17SJhdfUYXwRvOBPw6GETwSDjVBLYRxu4RYwk
h4dPWmf0vEgkWFqOcq3ZdfFQ+e2Czqq6Me1OlpJLIc3xzsGjN2FraJEx29GbiLxJHVYY0Qj3KV16
JilCEXxyvsxa8mleOQBdru50UBK6bKAo/6qGvtULwrGLyq7Q5gOQ5OXdNp/Ly9l6R/RGuT66YLFd
4Q6FgvZgtgcszdcmBZd/HYMKU6Y5PPdj/vx14MCf1Mm05pvRw7HGudJXXgk5bnA0c2Ge9pDZcjeV
PgX9FV7oIl72xHUwPmUoPuL09bSf/34dLjavFMlEAy1hLbXOZ9Up/Bw9H4T5nhSrkcug2mFIC6V1
JNV80XiT19GVSVz9uKIbYJ7ccub02Jlks1kr8hLejC+5OgJ5hvDyKpXuTyxyp6vStDPexn/abN+u
9HzI3be1ViaY8BF1blosWQgSjXka2OIV1J3OQW6gM+V5YnlLKzuLCT644cHKacCBEBDWlo4kgbrw
J56oaVvnL/+HUdv8dp0vLiRTaDJkBtlgwPnn73sqjEEOtTQ6RE8qJlGaBUsqwh/pKl4mLuK4Ky0i
ZX55/vV5Z8cFaSq1Hsh3dMASZgc+IizGbfT3ePl7CzLiAjZ6R9on0J0PySGrpxEcsgzFd5NkVYrJ
jHP9WkXvAS8NVp9D+omQPLM2+SENpmsv4Gxe/vty9Vlsj7lZFc87gS0jeTjdPP6dl2d+QK7XkmRY
r30NXqVswayOviQU3NDuHwOHrScnt1TuXiviOfpdWPrIW4rjTrIJLasVJ/UUvrbwInQkkC278GfR
L0WgE+SFPF7rSsuXDqfKt0s/O5dD+sravjhGh6cd0UoJZTkao5HTQutEP5oWXuQ6kg/dtBPZOU+P
Rr7nBXHQci7TiGCrXTLnVQ2+cPv/fWVnK74h6aTTBNxUoDLravKIUqyBrwzk94H3c0gjGRFr4vHy
zRgrY5Y/pStD2mnKWsp8yXTAFdPNzFxzc12ZcknRhuUHnzg6GGzp5wP/MOmOQ5XI8/JSraqD+hiR
nISok6A/J6N6iVbcGkLdQ1cCisBzNypkT3IgsSd0xPQbyQap7bG90pNWLjV3vl/X2YsDaTuXp5yt
wJBtM/nMLYeGnQ9H8xEKSORklmONu4hUXbJRi+dj50Qnp+zdelybKIzws0nFrYhbHUnsfMYFNILM
lTg7ArMIKw6hUGCRDT2pvbKHXVwFv1/42ZmXGIhWF6yvPYx0AFRTFCK4kQLlTo2RrJJz7EnaMlS4
bbP+BmCGp+O81F/KV/xyEjTOLlkL0k5GZMUVO9dmnxd7pt8u0DwbbiU5qCL5xC9euvUTYIDK2inV
qjAfu8aRYuI/3KZeB4HbPhmJPbrtnR6+DBwIqCjp8CK41Z1c8JR4mcOlJiA6WXRPHU6U0E3oSBNl
YO2hmebVyrobtzN23b26TF1aVb9/hfPOn6ZlGSCskAm1qW9q8ceIYj07FITNzSJM4prGgs3a6+g+
Vj6v2GYWqt3I9ACinwJZnKqEHA7w3H2wBUvF66VjoNJ31mtD6sY1udlXSXe+CahwegzITfCOzgdm
amyh8BipaCe0mcWeyEz1jpJWNxaELqDTbxdWgtZfvcnjZmE6Y7lCd1SS/GLXq3gNPidSV3q2qgoP
U+8J6RZTVguNbbHAyWtSIgqlPWG+j66IGS8Ohr5f+FlpGOT0GZqKC68+ZptIaBfMwrHY8Tjnfu2D
IaDTmmsuqsEkc0+gYghocZBEVKrz7zLoYisJ7x9IY6BHsDLONu7OkspB0GiE1bOj2Ma9jR7jy5ml
brCCEXd55QMvLkDfPvBsAaqOiVkS5xYelHahVuhGMPG7A3Nnwa2dUnPThuihRbuarTLSlZr8oj5h
/pp433S4Xl8/zLdC2CC+MiN3KTzk5YfpQ3vEYLIPnbFffNQq0aqLI9Rcu8icyh6XMAT//d0vTpu/
f/zZXpq3ejiHHPPxyFcRBTmSF1UcAF2ZAnfyCrTlmF1Mfn4ZQi2JIay5IrE9j7PjfgGTP7flazvC
xdL8+0WdbaPs7aKak4d2mCOV3sIAYBR3hQAUyJxec7DIFOS0QiLKExlUS1X3oxe6F2Wzkzf98uot
ulQpqYaiyejkZEU9b22ODFKBfvY0Zul5TzyNO8nrpSWpP1VMplDkaQYCLivzIxUTDeXulw+OqxKz
G3UF1r9eyTcWEtmGiKIFteCVn/DSMVNFYmlBWRfFv6yTmV6KISGY4SFKFsqNujaT5THxE9DXz0fZ
oxnYG6vRkYS9gWfeO84diT5eBp84CFnT+ytvk3Ltcua37dsDPUlwmUW9mwWXbIayG7mhk4CJPD2R
j00WwI0+vSAxhAPCn0iv8tPck+VP/qb9xEq+1HzSmjdYTmVEF0eVgz5MkP4htpWHf9+6i9qc77fu
bKkBWycKx2L+aZ3T3vykmQJZo3bwSvxs/MxO7KsD+Iv72bcf62ytIbZNJnOKT0yA6QQ6GOYHmoTt
j+C4Gkl9ol2qFW43ItLdqng9GlfPwUY5SnvTBE8GyeyRsTbwdJz21w7Ec7VytnWZwPrwGemSrmvn
p8+mJsWhGLPZ8FCtMq9btp7gz0Xzv++5fuEOfP+c87MjPcPIqs10FlzOzlsmaQ0k30fpfczt7jl6
TGlAME97FiyHHJOJtHfb2IPk6gCpg61zT48h/cbPoCDbmyPHouIAM/ryK535rOH5AgDE8wSbmXDW
aF0dZmdo7bTk3S2RyKPoW2brkxe6LfFp6t7skND0NOg5ji21ZIKT/NLRGumMr8fu6mJy4ezyx7c/
q2ekyUorMeIuz99eR+sHBscAN7aa2tsS5IwInAzGnx89quDKnysUN7ozAsM5eWlyB4naMYRPWdsN
MUD4/2Ln/ePizjaDsMzSVE+4uFnlUNs1Jz/u93ayZ/EVo/B/PwmXlnlT1TH5o8/XRPk8UmEMG4GE
VU24V9R7qfXJL4dPtca/kKof6NAwQlTkBHgInpDiigblvStW3hGSpObADblyOdKlrZgMBRF4N6pE
jRy9P1euknzLo9YlR05vsziXIQeeUc0XWNIROTzCFpCVxTwiejBg6pDn0txojHhSIPDvx8f4HaQM
HXywPBC37eQZi2WpL6V91Lll8yoZoDBsADjU1SQnQTPJqk3fukrhF6KfEVu1qiXv6M99QJe48cUc
DScM961mq9a93j70RK8hPZv1mRIIHEQfW80n3tVLdmLoWa/JXQRaZeaGiM9lA+reyZA8VRvpMHxM
EoByV0C8rt6XWFg/qP5Fy+kUTKXGyT6CbcQHO2jETdlAFXuY4TuUkA2OQTQmWyJfpUXw2Hjps3nX
UoF69dpyQjc/YMwk/4rYp2GEzmP9+vcTcmn0/ccvcl4ITLWYiwG/SPREPB+C8JM/3c+mL9WL1/0y
vbKVXio9//i8ee36tncx3WxEhTALnoCBKpi2PptXsKTgcSPvvxEV/fFpZx1ICfi1RELtrAMzfd1G
gAvlHx0s+Grf4r2/cl61LuzMpiZCoFPpL2qwPP78duQJtVMXBMJ9JGxPTE06w2+Lj5zHUl7ncMpS
aPW3Fuyf2IkTO+qxJdvofjKVgbGjZw5ykJxcJOWBwOp+tFXFt+ob84dcedqL7M4j1+MjmUM6g8u5
Xk/Kp2lc5qZvwIQ+LRmg6YKPrBKWxonSrXdCoKR43+ttJFBD7csZ7BMtzXJVGK+V6tcW6F6H0Dtx
8I7SFi0h6mxGXM0eyiOSK4Bti6rGdnnKIJHOJ34GKNpPgO3BHbldJxuYdeSPhFT2RHYuw9hn1sGM
45pO5FIV8cd9PasidDMNNDnivgLhQbEqu2A9GMr5ht24iAU+0sM1hf0lTAofOcNSsG9Q8p21HupG
ETtOlcI9JEvOa9VOjexhK2x0GE0LBDL903FzujPux1t5uuUnAFdkvoS/KonOvsid6p3yYZZtCF60
7zrXfLdey6W4jpZMX7rD7NOno4bPdHADov4YVl3Zar5EK+fVxrcvoJ+1JjJFxCWgmaz9h+RB2koH
6C6OsYQVLDUL8VO/Y0dO31tb9UXGnoiWF4qTHRrJjnz5oAO3Mg/5SoLK5Na31i5+poF/o3us0+Zr
5fKFFjjSduI7vaMt0yvSnFEqG41NM4scZB6Ify9Ul1qS338PUo7+WDiMhOQ+bbB4BPLFaCfKdnSP
YLyhU9CWvDNerE3shY5BGhhz9+2RqSjwvrsOo888sFXsxoeORBD9VX/LJfuoqamaptHws1TkGX9e
2SRUudXGsnDPe9GgFBoYiS4lx2JIkNtMUS134mQS4vsJPcQTi9MbiMSAAixYnO5lFxYar/LpCBbQ
0yO00LhHsb2mx/dA/9nMVs4CpezVvfhSmfT9qs+WKrVWR2kIROFejFZh4mkqVJ4NYXIuFAaiwIH7
7UYLaAGZwkgp6Ptc+T3Vi2slZz2Td4zMJ+Ns5ymORSBUUyXclymCkxxsF+C6BBScCY6isCx7FID2
6i8S5Pi+e2uI9PvQWlsRbyU1XGiEsENWVJFnYsg97k4i0L7tKXNMcpmRkT8GlDfqXNn/TEZ808Vd
HL1F0u7LFndC0kKrSlpb5H3KT/XkDZY799rpvAHPQCbwEUL3GtrIrvJfdfmQj97oZITY1fzE0h0E
vTvRWMU1XvAvj39FjIz8dAx2SbRKRhe6Erx4UGdc39I0d1XM2rgknJDwaoXkGLlfFMFGDD8AhpFr
x0RwCRraKA967IPuniLCfMytPs++C7vBQRP7x8IzmIdH8BATPV2Qry4OazO7T/RdorwJxl1e/jDK
Z2F8F1AmmaHBgvzcie+SugIcKAOdHj6UcXs6/sr6zyKQ7WYaF1a9CXsUpoGJWwKBD6mvJmoHgC39
09DKC8V66Ee/YFJyAmgS8YU6r7Jete42HDw08zgL8/ymbBw5fYu0W52gF+lkgel/SLQdNGdSKlLO
CXAsoCNvThr2DOXHvP/qHtxJo8WXeHvSf5h4FqWAeKuNGrwSA2Gar4V8EKf3E8OajEJN4lSG8Mls
ZPAft3RqUi8FvmredcrhlN4J+VteHwbaf4pKtAY8P3KiupNfmFvl+BnjVBLuY/HFJEQmHX6dinWJ
dAI5en2Ii61UI8CwhXjT9j+t4OccNtE2v4boQ48fcjRTfUQ6w4+q5+d7EMQXlNGGuj9K76b1oKo3
Dcb89H1K3hPZI2iAMCY92WUYnm6k+GMGOk1EMrW3veaThLM4SoSzXzntGfPycr7O6yw9IqEBJMed
z8BH1Yo7o8+F+349efg+l6r1qzA9Odob2rqMnTz3GuNOfu3YwJv5rFf35FodxMy22idFehskOOb6
GgnFrL6aCHB8LQnVpF3OREJQdkK2FjC6k8lTfxmVU4Ag1um9V5YiebtgtXB1kN0kIJta1+jYIVMC
konnvsfIE12FtkGF+5C0D7L4mCl7PV3xqIA5pJSI9hTRVrukTw4BIfaLjpRUx8oeJX2rPRhXvPPq
hem8qbNQizJ9JqIMzvaQairIJW/nrpexgv1IQxgU65Fo7pkquzQoK47PdGULY62hStHso74lAfsU
unL4aEkPmMFVC1m4vMgej+2tJADvph0UbFocbWBMLVsb0S/OXm6SmUuUnIQaSVcl45c6yQgA5xBN
k+WTOdOfG44e5lqrEZRA+/ZETbeRGL3RxWSQPSsobzmjjM8TjXEulYNVuSjuE0r5a+PYi0eH75dx
1miRglZo4xj30/GtWuE1f9W1LUb73dzTMFaQ1+srLfRLRt4/vvhZTWboQz6ZAl+8D+1MduBqioZT
75WlxRl6Vqpae8mVPiPnqmB7Lpb+esl+3/IvIfO3Ywtc/rEXsvg/uo6ZLhZo+wHFgnED/AjVKhAE
pwlXfYCQd4GZqQNlc71Peu0qzp7ffqiiLpu44+L6RHeGApI5tuFEOl2eAiAFsvEIZQKFe1kVYIh2
MkGrrzwBwdu/d+9L4pLvv8T5Qb5pAus41twPAlDfyCV6NJ6DV/2nsKND263/w9PDLcVgrllce42v
PQZfHfdvP0ZEFkwvkWDAbYiW2rRtbqcv6mbzVOyDTQKYQ4/+K5ujSd+ChiUBEQRwnpV5SSVqJ10O
w0OrLcCxMRoLvfrkWPeWO3qqh/yv5B8Mxa7iki6puP746LNarcxiq9ODiJkXEwLJl2B8K09TsNPy
V1V/CZJDF90LJv2jjRbuw37TzWbCjUTkVb1E8XPk5YfJAKx4GGqX1l+ierJ6TwLWkH0maCFO1ZK/
iocfZbUyVG9CEkgG7k5C9ahu5cipbyIwDpCFd5Rn2oGWx78fJ+1SLfj93p6taIqQyJ1FStGh+9CG
Z3FaEt12KB8ny4MSzsj5LkYvhKYVTvI+fWHbRQtzkA9VAXDRGY3HEpgxGKkb47EgdOiFQiPFxlHa
KTzHNzipWGlyBEWITgkbQF1aeqSdvXCKnqSn4oV8SmBkSCzeSbcQ7//93b6Whr+WDtZpna6XqDG2
/HO1ttohlwPFOh7SeqvAzRQACXOGjUYcBgDS623YvbXFokLe28FeQif3n4rfgHL770u5pAOAis/T
yy4Iq+OvBrQ1BJE0j+FmSVjbbUX5TjytuxL+/OAojrRMWbbMLQJaqhYnlnbSaVk2q17eAoE+QVAc
o4+6fKTbe2SfU9zEIrFiq4mbUH0GTAgoOe6WJ/nKYiPPPaG/7uDvyz7vZx9rgQC1nHlHXi1G0w4y
N+ns4meH0BRos+AoHfiTTyigosKreOr8VqmIoaCmXeneMfaYsxZuEGroMf1/39HLS9G3Szv7cWXt
lNeqwR1tHFLpJHPVyWgpZ1s5I6sWocK2X/1floSv09H5Pfka3YqAskR+zz+fquCUDKqWV4yk6NsN
ibqIqp/YGdJgrxDCKq5ycYnejt6StTKfNXkXHZ0aPmHsVqpbpfkiEpemfCedtqa0szRXSsFC/4qK
X6m0AruVr2MnYC9BTw7qKDY5Ui3jxlMnj5jaRUrXw3wP2+1kOJXmJWgviYZHJM8MHb595mqmz/Zs
1aux3NTjrmGa4BOyZGQbobnXjjsLd8L4rCgPJgdeYZDtmFhuqOFSjprWTa513eV5ffzXzTpbP4Mh
VSwxwWeCQz3KXNHN67c5qiSz2DMZZnDaRt1LfYzBdh0f78Z2jfwC+QaAb9nLkNQT/pSDcHXC8KoF
+OIzRDdc1VRJhMqrnS1+gTiOSUfg3jxdzNixYf24CREL/cdIQwMY3QPxonQFrik/Lnbjv3/wWQEn
SGZiKMjkD6d4RQMQzKjb3aQDfF95Zdkhk5PSJri2QmN2vN6AmM/3f/0o3772WTFXp10pDCV2Q31e
fRgGoNhayDNd3p1+JHeZfQ0cdEmeZX77vucdsVGb6qSt+L76I+xjZ5AZLTuNcHMDvJFntDE9IDlS
SiPG7mUHYufRTwt0Q8kPciGJyfs1oeTOvStLyKW97/tVnS0hqpSYI2oMDNXekXgFDnAw+e96p/oP
Zc/998ddfhd+33Z9vpxvxVNJPGtfDtz2WaFMxjR3odY86FRIkUMIrbb8GLlWbH+EvwZ7Epeh6JLj
q26Cl2bmxDN/AT937VG85FX+46c5awaVghm0moYLtnYDHzxinWHL7492UNKVzBsvAOtJP613E3Yd
XtlA30Z2Gt5HAJZCN3NzbdXPilw/JDbXwZ2h22jxEwE5L54hL3Ku9a8uUV/pXMl0rsRZV3+O7Y0m
RWs7HWaudHQr6zESbnmiOp/cLu2mh7qvovwio9EnQVkWnNJaqduZfnH1FHZpc/x+HfP//+33zOJW
1HMZlOacJFOgj0Dymn5W8Lkdy7QVpiqsYtfqf3VeGv56eb99+7PtZ5ByWR+V8XiwylU/j1SzGqeE
5Ks6YKP4McJRKOjvhbif62TYDrQhejsy3RyCJPAfRBN2rHpNsx15Bh/k2s+Sg2z4grzqAneyBcMJ
jFWjelHjHpsHeutKeDOoN2m/seKVNtdydlTCF+6LdZ7elcnuWn/0a9X96xuiEMdbYGlUbmdPJJlg
0XGUmy/OAQljtixCnqveg4wWbblqHNEm+/eY8aps+5O8mFQ3Tm1kiEOxGFDR6C7RooGrEO4Wr6xw
g97MdKuXnn/rR8OBCawgvD4SEohZXaE5QafxEk2YrFFxEzn7nowAOmfG+d2U7we3rO9S7Ym030Xi
tpXfK9hp4MrNYpNry+Tl/ejbNz97oqKkJvlUqfGBrzWv/+zEGfAjuC3nAjrWLyJcMdGJDtfO2BeH
PAYSG0lhRK5of8nJeyJEi7Zg3ik5jRPeyrbwHnqdTSnfhfbMSRWvb77z5vr3z/z7Q8/2wEQoytTM
S4CGYFhOnjSD09JszXng2cSXS3l5ewQZb6O9jHEH3Vzl9Fxc/r9967NtUDWyTNWFnHXkA9S3Ax0I
MMaXIGDaCQ5Dyivr/5Uv/KVo/bZeEIyrGoPOXYZaGB/9KPTSfq5dW04AvFaMukDco5QFP2ZPe+Mx
EVeD2/+c3kSLNiHvXUHyBdi7h+s+7EsCf4IO/vfH+Orffbu2ri31YQgr2F2pn7b3Uer0oztKa4Wk
3hM+qZsuu9FnfuLI0cQhWyjvmR6Xw3o4vTACNVUcj4dEeTiZK9laTPDUfgjx8iTsTNlRY3YB3pZr
QJSL3bjvF322oY7TUZRCFUmHBIrrtBzIQTw0CvoGfJ+3NYtA7pFRtQ3Gg5C6VJZhRn/wxIt7bclC
/3rhYbZkItFkC30FIvQ/9wIzz8xu6GOMgPF6jA9l4ObGAiWyTJ7u7lR5Ifz7zgmgReqPKTDadCVo
1JfDaZH2W/TpK0LMjgRkFV5AuU4S7WKqZjctlf/wMFNxj8om01as0RO3Xl1UibRXeDcLFSlZoTja
QP8vKb00wzSp18tTny0SmqaARIybMrozmmXtN8sB4lY2EJBT3ijSSj/uK4Z6bkDYfXWbJSuSGw1m
dhhtjl6DA3LByov4UNG9RFtYmZsiH6udKHLR7GqNFxOcTbo1EsaeYXeElDJc6LS5A8AUBVzGSOXk
MTwa6eFI/OTkZTVPb7OSg/eyI0D8htShWPF1zitkm8mOoXl56BPmEIq+eXqzgJUzzA2QaW8asi4w
pT4P8L/JoLonISgk24V8JF4IE6BXvJOo4SfjKa6und0vFuuWogDENWUO8OcaSS1VSQqYapyG3nGp
bTWcNhZbu5f7FtPY0VEsty8ckb/mLHi13DEvlRnfPt46myYL4ZhFksHHqz4pzoBijjadtwFQuPQi
hstiNhZs9GpiaHaoO6cxborXkOCi1/TexKe9rUU3rtYjOPihC5+a8EeNH46sEMXVKIoSkgYcAs+f
BawQnYemwCOI4cSCb6Z8myRan5DH9F5l7KMEp/tTI64r7U6YfGtYGtNbG5ETDBpCXVvCXrZWWNgF
8Mq5q3KesnzASDcTjubktsACSVRHcd9ADdWcIn8DmYSctCs8HTsGaXD9MtKWCufVq5zhiw3z7/fw
rNKXxCw1phqfLrHza+ulICTJtdhX1ZdZwxDf/TdcC/P7B54vTcc6FdSMESsGPHcmS/1EC2gztITE
FxDSdbWOv/oVz6qmqpHg3dU8JrP4rruNSwxP5MCxe8PQsXgyrzZH/x8fCX4U9TDvxvnxuY/GSDaV
fn4yddOeIRLIrVZzBlO4jDfXJ9dXP/CsZIBcX2pFPQj3AwEAAvUu6C3PQsguEO3isnTJKCH+vWtf
rMks5feXPKsSjsaAFybgS5JO4AVP9Z2ypMW7Z+JEG655ZNYE0cC+8qGX7Dc8P//7qecH5rqspSFR
+KazWrEt3icBQZuTfHQ3nKMXivTB0jo9xLorPgJLn2oUnhgUb6kgIGeIn9mhBWA8IDs+wJ9QSeVi
dTLWcbsZp/UYrkIDoR6vapOBH9CTRZoGyKJeo/pXkz3I+gF0RRt/ljEh28pLMf/LAzFDwK6jpRDc
jcj2iSPSfdYUTONVuUzZbtIRZPJWKCHbf7Q7JtosJ/1jnvh5shGndZzcsFcZz0B6jwh1Gldys7sG
0geqmOrxpLx3DTGYQueZQb0QioTEwAchozNktJ6V5MwMEeWf2BObVT5vnYRSvNFkFrfD3powyy9U
mo3cJWrFun+Remahx4WR3B5r3whJvl9ndcZyxySZ+UxBXPEqHHbCaZNF62bqnZotLRIeGkQQpdtM
vjGttWSPKOtKFwDQzN+lgjXr1JAjEzyDL+XPUkHI2tYyIwbjs5dyHmjJBVFrXg94RdmUj0fSkUsg
Iin/vDNv88/jHT9eBbhSRjwReTLR1nRMEJodLcYhA+Eerql4KUHOuFBlyxWx04uuMXmCcGNJt+3w
FsvsA/p9JuzS4rYwCZWcNgTADUtpKbvpXkjsE3kEqasgj9bvMKgrqHcJHSHuEhvPW77X/QKD1Uol
paP+BJAXOAg2s8kZwGPQrvwpSofwSVO9VLHVG8NPx40hom6tUY8A/WjW5rApyr3ewNt9CjMdBsbW
lO+r04it8SBUjymG4Ax5ZwY7pC9dTXNK9dEU74XoZ1e8NdgtTxSTiMO769TaCx3K2ZRs4l+UoFWd
V27iKEftEISzLpgOcjsu4OEcqbaXyiZYjZot3tB7pAxL0TFdM7GZ86J8dgb648PPFrQkjgtzEqO5
hdCFMHrNO30nGjaK1BR9zPA/nJ3XbuPYtq6fiABzuBUpUdlBzjeEyy4z58ynPx9r4+xtq4TSwgIa
jQa6ukmRk3OO8Y8/3HQf5AMa/Q6HiHpbCQtrbck2w39j7x1GmgcMDcgmlTaawr+qwscCLlG0lk5k
jNI4rsw7b840xY3+UWIDwILBnKnm8W+MTCJSX76y6hcDHOWo3fsws5GeDO6EbwoTp+Emso7qqdni
TjLcyzdFfos/hVcvW8wan5qjSs21Ypjz2WRu/jDus6X0+JjgN3htA75EP+MZYdLIB4Ox3x+23bfW
JOw9KWos6GfDXBRv6rnGHxatvCUoyXwXJFJVHQwGIbkvRh/5OBAzwS5u2WyZpRWTrdl6uSySpcy3
tlTr3TU86pK0/ccNnnXtY6sWWQU9aPZlNNSlbxZELW0iFULFsmRcVi8wIshuBRLArRVCQpHxyL3k
2b6xxL2FvJrBnpH5eEOvSzyuvIZ21YrONDjJ3VWFgv73kmMcpkmaKmok1OHQ+nP78XwtluXYI7Gx
XNVENuVPRXnw403WbmXZraRjZsDBf9VLDBtoulVb/90fULMgdE8PAsMp/ATQGzgdM/gbc4N8Y2uw
WetLvEbGB+UJvE3sFhlP2i5P+FukN8VBXXu7kHxT8VhOK9PcSMKt5T0LWL9kEkGXL3H+0ItPPtG2
kv4a6YCMxhOTOycR6QHGztYr/DGao5y9Bxj+WNIjzJulZ0Fu0fvVkAKfdxuMhqT+sxI4lNvbHJaN
sRexE9HlFXZCbqYduoowPQCiwXwYA0ZE2Go0pnY7Cr/DFs5Qv0iwpim9gFqWZE8o8ApxkF19kv2v
Ov4YPfbQ6jlpdiGeTsFWUDdmvym0m6Q+idg8WcmB+ABZ2Pj5oxLdxcqzos1TMeIIsq8JeX6+CL6U
bJv2hGQ6ZO0FqM+Vhcg7x+xLWOfWE3Ml28B/UdDeQvGlw59G0vy9WenrCapYg8f+kL7o0U7013iS
yippCGtceLxPlUzimTe0s5QN/7cC7pTcPbTDts7e+U3We6wuRf4Uqgp7uKvMk3iyopf8RRVWDG2r
0WG+PtOOoCdBvan7Rf3af8DjtIzZEyjHN6ZESjveFiNPbRFGS1lf6w/aQf4YP9TSAZ1uyAfRH/ln
WGAgs+RPP5bDCcMPa4KTtdWHZ8+6kdVZYamZNib0CgENEIiZCOGBlS/EQrFNi2HxUiKAtHcU0R3L
Fz99bbtdpG17qPsxIdFKzOFubbPssx9v9XKjabs+2ufGuoQvZZ7C8FHrSCBuGPB276k8eyc51mMn
r9nG3tD4CYY9+k4jr3MJUCk7Jnglmd6HrzrBsE9f4vFYYqHMvIGQZAE2JM1Bc9OXb1KwirSDwOLR
u7U09OsCAYuO1t2jwxLhFPrFYx6Oq0GcIA2Seez/9oSvFOpe0RLgMmCUlRhzBJc0wJ8c8rUngRHX
ZLlGn8Tu2FWDFIhuvopvEhp8THJtK4UYliDJEPHAlDmBTtb4mZXbcSTrykjWRYKuTEDugEyv4O1P
oDPgu4TuKmhICmfEUbOgqtllutvmNI1rAXgLd02bTZuv2edGHT1HP7et4xuZ/xLF9mNR7sLSmTRH
rtxWIEtjh3mzVz3DeeLTtFUUbwx95V1TZY46fXBWG/IqbXdV9ivQn5v46GcvVuDR1+1qdXYZD0J2
FfzBXlK4rLX3QLrjQ1HY5q8ZZDAgcO/DyVyG2O4bt6PxpnsPcXwTrjrxRUPvmB5k+NFjd5sFX2Y3
ubFxwB1YGh/EcstdFElO5vBDmW+w1YfxuFExs1TrlCLwqLKyk+kl1FzcgmT1kEcPvXFXYoQrryws
krxgiSjKVF04gl1/5w17yXpSjL2/6rsVKuW+fC6NO0vcDZABmvBWZVvOtpb/lLaPQ7fL6y/JGNyE
VDLyaysDpzdyzNr3wn+XcNjq4sguu0ercT3zFERvlQ9kg+Xu2DnyhLmWI4dsFE8TopfJPKQKMht1
26e70bodrWcx24mAn8o2835Fgdv7d1W9aThdxoYszHelvLOsdxM4POwehXIz+csR6zw/u61ICc3G
W1Xd5f2+SG8a5SNUNkW/KM1jHG50/dWjiFeyR4QQUnuounXB5lNsp5axdERMMqfTxCh5N5F1opHm
ss7iYxFsQywLNDc03tQRrXB3TMEGFB8bnTVvlcTNoVXnMGVYoNXRK3FrY9c6hcOTQmRiToI6BlX0
BhjNyAU5Y/eicrBM7Bg2tXnM45MYbQ1U2Mm93xwznw1aQ38R31kcE2tBWEcs+B5coFlIhPuuh2A2
p26G17jdWVgLD+tEgfgHbOE77Ai21+wmqleB6NE9EFIDkxlHTWGXwwedELcSiQcqhbKXNFMG5zh/
YDkaoVZT+Ni837n6JsnPQvOK3H1RyRqSbEfG/pkDCJovnnkCxpTLKX/MuocJ24E8lpyakiqD4Y68
yG6Y4vbamw88088CYhPRI1IqgIDoOHUilFR9IRj7Wtil1N4ab23B+JlTDSsxCW9gyLoFIdHHevho
jTuP5E6jXZQ5QxsEpnL5bHQbVB+BtKuEz9FcwfOC7Uy2h7CB5pkar2JTw5WmWg9v5Z6x3CnhV1qh
ayi3ERa35snk17d3iWZbwZuR31XE7CizEkoWrzWxf2Oic6WhErgLW1JmsPCz0qhlFdCpC5ITKepM
yBAj4tXIVuSgdn43JgKpodfD03SuNM/XrntWj8mt2oiQI5OTepA5ZJfJJ/TZYYGOjBgizhf6G2DE
q037hUnqz997VllNYoCcRQ25rjsuLbhGxxr9CcYUrvBCrUr9hzFc8qqIjg7FPr2F952dPGNZHrSd
uVFc/1VIFpFoG91exqMbvxTrt473BwM9NtLt1ef0dyP6837PuBkBsbpmM78f1BPt0l8XNyAqfBIj
KBWTsTW6oytv5u9e6+cVz1ByMRp72dJ8mtsRCjRTcNmGBmxJ8B74viTXRwglok9Gu/Nw5dJ/j01/
Xvqs01InPUwyhR8r644KmQnzH0PbeOZyCgG3XZRYaBUIEYLxDlvtJUqwaFz9F2qqn3dx1vv7iqHH
ichdNFRkSE9JbeUYot+D9tWvxHodjQQQiOP+Wt1/YWjOlVE+m9T8FrKPs9+vtGIfeHqUnBgGH4kS
faiX2YY85nX8SDqzufQ2c1pWKa7K2/9gvPSH3/2z0f15+bMf3iQ9QbdFzF7wET5TnWz9++izYCPQ
l5V8i3fbIs7hb4mnSnoOC0p5b2a4U29xoFS3bfvhy8pSpScZqldNewpBJWoUJgEiOZhfkbfFaZPg
nrU6rT1tpQS905A+0WPx2FHpjWDWmHrm3qkQtiMD89w7evGEZaPB7OJRtI5jZ9hZ5fgAIBi0EqKh
2Ir85GnY1/kHDI5E/9Dz1obT2NybmI328us4AJC398p0NN2gRTqC0uHY0HJWhxraUNQ7pt9wWBBi
YOzk8tioe20GYuq7QNfteHysy991scNG0oYJNj5FBtNWzpHOq+7llnoexUui/m6Lz4axfkw06Zta
QIsKPFuS91qPWbir1/eR8auK9qJ5UsZbRV+LUr6Qw2etO4XZMQ+shaXty+Cmx8wT6iPV7SzE7KUd
bX2h7UqUAgbnNSUlBzqQoF09Y49DSFP4u4RoCEaXLgR32MqbhiTmU7NLfrWv0x3uvbKT74kKHVnI
YJIr8WaaNvKpBpaj/P9deU6xzp4i/P4AGRbRL5qC6lfwq/9AYdN8teOqYb4orGKDqFxbUbuFLD9F
0BnMkfGihjrYe/a4I2tcpJ/la4AncrugNuDd4RsATciqVqrpWvFWNDeGtii+5p3DGhx60QpJXX6j
Ro/1yEFe2aX3mMDTbrfIc/LbwVUp33GAStb9nmTDyAM5SLaduO6m5QC15VV6NJHa7eJXQ1gyShum
ZUvD8h5gmPqEgSGJNXHodBY5hUiWLVsMHBkmT42aYt8GeM2uBWpWb2HxX6tfVnHL7Fb2Xf5MgOGs
vujeZbJHZVzQXeI948DNmpWWOuZ0zMP7MN5LSKrQ97yTZ1kdk3xn5bcGhSXcQK9aF/nOzyICWted
dCeqS6hiwH42rqektz6G5q8q32XBobYexZIZHUIj3PSjDR1tl5xyYasba4RtcghJc9fpi4JyV2aJ
LKiWo2f5FUMxJOC3w331FZAHkjoVQkkxXwDHQoeLP8Vmbu77ep0l23E4BSJ+RR1N7KfgHRvhpFRP
aP6KeOPh3d5sCpIX6o1Ur+BQaPUKWLBqUTNVjqRsp2wJxWlKtjCH/Nn6PQDVGhYyiPKDOp00DHNN
J5ZvayoV3/gSCHZRyKT1rLUCKh2xNZTiU8rAsS1SPE73uudW/BkGmxrul7K3mJUQ/z5D/pB0f25i
gISIUnXFAjohGvFnQWMNfqsFZZOeEBTJqSMuGbdVGiHDthauzO6uy7bZtG61Zd65IkxxfYVR1w1O
eHYd2OHgAAYRLKbgnxasksROK7RlVwUT0t+H7M+7PBs9TVIuSq1Yp6d6JPBpoaxiDTzKZR6Oarey
p3RZ6NAqAJn09KD9B7Hq127grO5T8rQa+6hLT+1oT9g7rErE1BSwKxDj2ch4xIMNPzj6S8FJwfuv
1J3y/Br+9ZrO6r9+rEuxz9uUo46YrGpjBpsaiSzZNy9znYE+R6ycRlt5xrozYQQUjLvpBLcV3d/z
lSVz7V7OasJQLFV9HFgyCrhttFZKp10mnHk6Um9bIRabQEvsXVGNOHyBo2PM3cGOcw+3D4iP/76b
C5NsY04LxMILhgL2kWdvJkrLIpODLD0J62wvfIR8cmtpRzDKp3gjY+MzbvLVVC6s2/TXv698gV/y
88pn7yQn8DkM6pQr7/wn0lPNQyCskHNow6p7Cd/9++Cz2fi7BkkPOWabBKgOADxZgSfJw1E8FQZb
w97fEHh6lNeEPkdH/R4h/79v88Kw7+dtnr2uaQzVrtF4QDNNv/scf5MGYVuH7N0iXmMWA2MSeI31
hZfRhQX7/bWcFeKTlyeTn+TpKdR2k/gUWAfVah3/f3KtCETnuMe1ovLdCVihMDe96FJIiGq7zLE4
79UX6h+BkHvTNsdNQEeZ16sQK7jOe7eCe7FnujZDEiqctlsT90PJ8xgcpfjJwKhT9kmHg7ObxDVB
M8/IdcuUHAK1naGAdTKKrjjAKgg/JvRW01rwHzURnRsHr7RtsyPBzdlyDJicIJ6AkpjjWlPWWEaN
q8RaP5UYVsMxNlYSm9104zX3bXxS8LtqGTK0GnmVKFdzlKu6lS285jSM4gphAz7Oaecz+3uonAI2
Ua2qnJ46ZkqAz+a60SRby29yDsNiNrVmsm5uBrzdafRyNDSpinXbZy/ciiOsQLis2efs0S85KjfZ
KV+GhDhduOFdL1IlXg4GhsUJdpvTm0zmtN/eR+1WifdReO/xuOTuvQve5fwYUOwYyu8qfYuK2g4J
KQ6DBxgZGp6HBIYVbm3nw0PTHUMf53fmJGnr5p2KIJlJZCMvRDxwCCnTZ29rlBMTBithvkcx6nkr
iLc+GUHFrWE95/nC9AFB7fazlsAW1ylGLd6T0B3wz+6hfIoOs8lwFTwae4WQN4i74ntJ+OFsFL7z
xZtIvE0lV/SWumEnwiY0Vzrop9EfMkLes3WMzVze/66JiIOnVCzbEN9TSmndbuWl1UAXSJ5M684K
voLOUQgEqshtMd06wYsi3qfKXObk0KlkN0q2jbiZjF1AO9/eT9Mb4yBjWleDU32F4nE019a0HkaI
pfxottpi7+v3PpWwXSVuLbVrNUFvD78HawlqFuVJEw8pyzLVsaeRX/Uej0tcJf2lZ26inEz61jUN
hN1uuZ/ggII9urJ3aHBv7Cmd6+bFj+47lP/UFZKbq78pSoPMnfAiZa46yqcYSErEB5bZtCDwQcQz
8PTbr19i8rSokzRQcN8dK0DOrUFLYdZOOpSw02eeOq7yCkaBFkjpUkmdvFqOocjKZYmgCJd2jcA0
+VXon/T+IMa3XfKAM2e2xr2CWAsY7dp9b20lK1+k8aegbxusO6WTxYcwqrBmIOWSRVceVAyRl5G2
iMpdJK0LJtJi41bWKZpueuUrFBr87YG675GNjTO9LqrxshI08FjHR8YU2Ky25n9MIsgmS22mAZiP
kW6noevH4tRWA0cxT+hBvOIgNdRrxLv4h9Q7GLh4pq6a3TTywwy1e9mDaLqvaWIP3Fwr25gI2TrS
hH6VWsliwGZlHHXbrPgfjr/4HDD2o24j7xNn30cwtQFbZBypxpMUuzL5B8bqyn49HxvnR/33nfMM
UBB8WHIVUnf2a3YG8ylb+dBsaBXDPQmPM2jCsN9Y/vuqfxhXf11VkU0J4/M/IUc/68AOWyEpDML0
NJQvPVtgnSxa0FgtNClhFafMP9tpw8Rc6k8+duiNsJIjysIX9tKgXqpsiCTzJrywAyeh+KViiLDH
dHBb7Dy4WA6sVxpVoiAIp78bX/gn1doKj0p+2xL8xg+MFwGDnC11fL4YvtT+FEXPtE3zmykMDNcW
yRd6JKiOqV08TW72i6CS7XAUtv2ePCYwy2QVPU2GHWKVq0MpxbBmKH+FCqLq0smC1SgwT3JwpbUI
ncKiavaGFNp1La99T3b+/TAv6Fk5chVdZrCr4PGnnb1CU5gsK204/AZW+XzsapwllR1OGKWTH0Ks
NAYdw1JUGbb8McfiKPt9tbSfr/L3K/2/uziDRwojymtJKlPwB0drXQRccbEEO24hJKxJqCC8Iie9
WGVmEmy7As/dNZL+DD8FvPR8zDrGcdejN5gJgN1SzNZXntK1+zvDT/qmsoR0LhHqJVKVAaCuZ33Y
PvMy5oqMziip9YX9CGhIGLlYXSmMLlhp/nhL+hkJsa05+ySd62et3ULU7idymmRgSSacME0dk0D2
ykaSRvejkSyI3zzGJSlUJc3GZZ4g7n8/kAuE2583dNaLCVbYToZcpX/ENFFnj83KDzZyQO52J+EG
tmqYIo1Eni4BBLJlYe6iZCcYSx+wn362QoO0mmdXnOPXUL4L5K2f93bWgeVhWbZSyWKal3NoLJJg
r5W4u3QMdoOPOkMA+lxlrkpBJ9xOS7XA8S2xtXSPFwO2Gyg9mYDblXUPjVirlkF3rZGdb+Afq/0P
R+AbpULLB9kKclpEHxPLfAlDQe0dCQNUhxKiZLCDaLdf5qpToPZXVxnkvmTlLeZ00NmdUbjeNF7s
raF44NguI6k0zkU9Sj4amSzQIGAwoHNigxKBEeU3ClzGxIHjpqp4obDS8siFMlEUpyFBOOiQmiRh
mgN8tJSC32nuwLT2sw3f7dx3/3vRXQBRebHfbvKsiwGQanXUKXNnGc9OcYN0pOya0yXJk5n97vEG
w8lGYsqD7aHTsnnKSw1zpmur/1Jb+f1GzvqUZIq1SFWCFDEn9XV55ATGSeNg1DaBpSXmi2S2Ee/D
roBqwGXm1yGBYTZ4vaW81Ox/v5Oz3qUXlQCuYsydIFbcFFgjFByAxFZBMAtgZOMam77Kf6aEZn6V
HH1B4v3zjZydHlOvpynCihSnf4BPTZ7F3RI8QSYK+mfOiraZqTAmT1/FdflLyWniPGJK/r0uLiIO
c9IAPrqiKZrW2V1YwpR6sigkJ81HYZ7rbCvMV3EqEA/SAoQOSn9nrPBMzDcecjTsDT/GZodPjmEs
r7WTl3efbzdzdpQJrT/mouZzoH6ETxlapWFnLdR3nsps7rQKKTxopmbRbZlB56HWJTLGoIkDjbnx
VyYDKLI2mGKud36z+PeTuoRAyLNIYo7ZwEL8z5P8tvM0YqNViQWUTqubeYeuhoEol2DG+2hORsnT
G8yflIfeRP1+QJDs1tqVsM0/IMfZ5vfjFs5256m0FN9XgUNlmiNvCyTDPN5Md5npmrDE7vInkQRG
HXrFYz8wiHayEjCC1LUC679iO0Az620IM7BdjMLGyM87gZWCe/rWmgpMGReSq++9VW/dN8VcjPsd
cYqz82G0FboNOoY2uoGHFsc2ka7PUHuuIWDq/Pn/9RMtRbN07IlmjfzPAtX3CGpQ0zbhAIKgQvDz
76RY0zjo3SEK3a5za4gEJNR5A2Gve3F67DRIxvfxcFCHuzyAHOjhFp7vGVculDsT6VG6GienFOlG
mY8gsZEI+26eM/2kaeTKR4w5IUthQJslu9DRcRQXxyt73gXyt4GN6v/+KOWsBNG6bkDnyHsj6q0F
UwjY67YoUzfNUnREhH1AM1fKrj/Ct388SOWsypCaPOryqZkfZIhKPmwgxhJhLyGiLIW3BL/UJt15
jEaM7rdSQYlclo64YnY4Hz/4NNXmK6X6zHWOlvq4953CKYoHueUsJXOiZ2y/rqx95ibF25UPbYby
zu9cwjdbVMmgUv8avjPu0sMs4GkNKw/mxiLkUbW9CweDt2muxbWkXPMImk+/f13y7HQMPBmJRcwl
Z50M9akE5YhcgJrmH4rTVsSVxw+uHMkX39D333l2EuLN0uutyUWZa1YrPASImMbNMzjSdCzq8TWt
jn3yBD1Ik+6H9KBD4yMm23iyxEepJHz4dVgm9WdWfGFBH7P9lT1GvMmLKj/28qOqvgvFvhOXs/2C
bfUP19jgF9S8hiwBxqIz1SR4Eme3P8pjqHnTlJymD2nVfEIJkHapbbYby8O10BuZsqByuJnkpaC7
lXZTaW73Ky43KSit3ehO7eiKrc0Z5AYsnwJfhaVYLvPkLaEpjauNtp3DNyxAkH2Jq4G81uOD3hzX
dXuMjKWXObHCq7ryUi7Yhvz8VWdFgZkLidqEA1vsQUGj/RFEjzl65AxdKRYYi/GDDdNn5PNFCFVM
47wdN4BfRIJ/EjK5vSZxVy+Uuz8e8tnxPErZ1FrimJwippA05aQdDtAK93V4aKad2jyJQWVb8lqS
w4MkQDOcAHhM362rZfM27kyYoItko4cbydybENyGg9/h0G3ctO2WmliSNlHmMPXKNJAbWldGGobh
9nTw1Spqu2tn6MWfY+qkBJGl9XeyXGEI/SRjzMdGCPXqoZ8pNTPCMy27t6pcXCVgX7oenm3GLGzE
hv/PafPtzDaqugyjeY02tJv0LI6lEl22rO2E+pYWcNX3iyncQDoSV7CPrGmLskuQwH9tcVEcrt3P
JcRA/n4/Z6tLK6fETBNx/uRTIF66lqDHTUQhr2OO6HYBNLqY7JENs1/WviNtRuXm39vrBedRnGm/
PZOzJVUKepKWyrykNuGah1BiNdq5hrqetGCBenYc9licEyyzDssdTRWowaQdzMwGy5NSh7ExakoK
gHHPWFkVDorRM08H34FgaxyiI3TYHUC5sK6jh2YA7dGufKPmhcKdX2BolkU6CDL7s6MtSyUpMsw/
v2CwXOSzFTN4+FiO/tS+1W9Bg52Zre0Uh03khjajMW8KLPi6kzCslOwVIKvGj6ZdZdhJk/+jLfJo
bdyER8xdFGAQ0dYCZygfZLYhxvigj1DBlZXUHa3w1cqd7Ll+6VubqfIkLAcdzhp7l218JUfzZobu
ujuTaW/leIHTm/j4tNtosmsCfmAZKPeIF+qVNiyFx7QFemHUuhC+LH8lxA40P5mR9raAzA7uhQ8f
pnRXHt7FMlZWOHdwxpCIcjkrsHQV2hQfJ3VBtmN8Z0vdFuzfrtqjYMOVVv5nI9BourRj4vrP/159
l/pQGRNC/NA0ib+ZZ6uvyibFNH15PmlFm76Hgc38GcyaVJlgFxe7Ukp8ZOV22tiegINNWF97BJdO
++/3cNZmKIZRdkOgzF9hjvY6XcGbWcnSatR+aS7Wr0vYjJ6tXkshutTxEWoo0WypOCVI5zPMAL8y
IWvU5EThXpkMlTaMsDLtqZy25bwB9MDc/rKFQr5Jul+ZiKDCJYLZ+Q+8seefeF7wfL+Vs4Knaz3J
qkU9wUfnUC+VisN0K7f7GmjMQhsxuIO27TAUNpkmJdAnZp/Sq7vhxe/42/M4qyBKaHyWVnATJArB
fJpWYrrulZVlbHM3GfaeeZNvdHyFFh6s8rBYG9nqymq8dgfzv/92PmSd4cW6pyUn3PUhegaHVN1m
iPxEZTH7ooMBIMHR1g0qYffa2X5BTcdGrKqz/7OuG9of4PLbxfu0CJJ8JpbpB/QcG8Y5trYUDqOT
wi64+t1fXPS4mBLqCaUVuPjnT40m2aoKPZ2PXqjE2La+TevZ+RH810GUxPDt5r/7hd+uefZ4pS6t
Y1HhmiwxxkkLJIKu4WLfRQG1tG6tK1atl/e2b9c721xyo5CyrIQpmGyKjbBAyPdbJfZ5I99i8Y1F
rzM9qc9qyghzDVf832vpgtiL1/nt4ue7iqaRMGZBkLQaO9nktBB1vs9rBjv5b8vWATHkrSl84N4s
04t2SyHcUISFIJjyQsYt2dh2w0akOmb3SfsVCiHn33d48fHMgwqLWZ8B1HP2eAyznvTMN2HNJvil
7eGwcn55buY0aBtIPa8dbKhDcyPgyOOmyYOcr69OKy7Af/L3ezh7SnEqT6MRGnQNN9MqhSeWriKo
5na9tD7A4cZlhaUiDR+5zUq8hcqYzt4X1xlRF0ux7zdydg52vhR4Uc2NQCG2dEy2t4NTp1sEQ3bq
DsHqQ1+E2qeu/okKgNJ57W1c7DS+3cB5CmCjhLFZpvhw5szCdEzEdWgLOyG7iwkf2abqsUDdhJNY
bJubmEa8eULWaql0g2t1n+MEQlqq1f4X+Pr393NeW0VJqcOBsuazsZVcjZq522a+kybuoK5RbVna
NuZDgiPWxo8pgmbmexjRr4D7PQy3tql1bdVe2ri+P6e5xv+2TTaNOClywKpNNnAJXxMMoFB8YHff
OulDteiRzxTL6fPf38oF91Tjx3NQfl41i1UpDwquitCjmtmcfzBR/0ZZ9906DNYNqC3pWY3TEFN/
NHbTHnlrYCxJIo5siVyOwJZW1W0Mjw2+wGombQO2T+nBcxT1rafacWQIZtkOBmH9CdxuKKuwJm5g
LUI181cIP5GuXN8E5EtHnmJhfKArM5PqvCWqEzgKnccgQId3Occ3SA/BbQ+rP6f33lkeBrVWRbaA
ThypTy1WMoaHVgAFlUpEJoW2X9whKYmHa5u3dvFFf7uzs9Mi0GWj0gKg6OIjRuwNKUKP1363r81d
0e5atIuDjWxoWsXBXS5OhM69jwSNdPCBZWUrZnMnkJdHT3mNptOIm2X6nLQvpNR3Tl7edtA/dKgq
pHBMfPJi+dTi9J+QI5Pd5pAvn7xsF2L/0byovDqgdx3aatzcl8FBDO042Rr6Ep118kbunb+e/ckC
caEkd82f8AhsCFZqBAOUMh9h3gKHss5W4rUlbfv8xojWiMgz89ht5eQtNpY9tSaq0zuihXXr8DoV
R7PayGhMUqBYF10wTFXLTYedSN4YPumPFMJI6KM1Hr255uCZOds2C/NUqf0K9b1p7BvrwRy2urDp
APnw8mce5gbxRlqK6yJyTe0R2RjU05jBGFZhblLtUcxZZNIB/UJtFR1fgu1zQ8w1CiNV3YQEFPkP
WcwkpnpSYawZO+jE/QmXJ/JMWJ3DbeC9aMVXtiynffYYoa0sT//+Ci+fWN+WxNmJZQ4h1WfIYm1e
yGEiH5fZPl27cZ9a5CTIqwbHFUKn2H2uXHj+vM/r4+9fydkxZca93xYJUyrZlRkh2nzHt9a7+oFJ
P58B5tiBe+WK11b/2Xk0VWEsST0/tUTE8uIRPBStxnwlvM8Gag027QterXClaLmITH/7ndoZMp20
vVLi7jhXaDPFPnEE8FYXswNwz+YxerwWrnSJTSlD3yT7W0EQb/zpD7/t5nIy6CFJe+mJhdUyA82d
qnKSwI2sdSscfTKqdwGnCuStbkuSOrb1QEQC4jNIIixS+PSkhMcOlKzIWgZNuIjMF8TXMM6VxLXE
G8C4/2B6evnl/O9d/+nsvt31OPS+Lokz00Oabbyxi+lQHaC2DYHbpCVprOmiRU547fVcu+4Z0lHD
RU4Kf+ZOIHaWF8PD+Ji7oVvBw2H1K8vuP0lcu9infntH5z7tfuPVYqoUMwkAFiKkFlJOoThuCACJ
YEYIsKsWf8p4dW0yI/qqPiR8A56Rq/xX34SlWKYMePdX9IISV1lbd1CQGRTDnnwAsTuldj7P/sB9
sOBdWA7ax39f9RI/gyX6f1eVfx791Mil2gf//6oeBtZPKF81XjSy9lUOfYTRLI2yt5lcEbNQjEML
t8OBtrhHF03OxevVWvHyof1/t3RWjXRBISeKCesBqa5QL4kbqd8GzbWoArXlxKyLsGWcVxyIbFKC
1UFnE/2c7HFejV9yXLZwAIHJWqwEvAfsfz+uS6R9WRVxSyLDXKGfPdu4qsbv4zRgjK7NKFuxmcOA
9NvpiBvBevYknJ7K1bgLf1257Nyvnu/Q3y57vnNpiSZmecxlk81AQ7nEd2Rgdk/auGMxKCEDF4mV
9nqNSPEnje3v61KLiEBILMmzIwn8LE1978/HgR+7AVUuv5GnpTyskbhXyU1EUFvldC0QKs4wnySz
w0pVB7sEzknJDwmFhYbC17G6p2aur+Chou8JFLceiVwI73X5Vmv3g+ym1TYNXOiHWskuR1bhLoSV
Od6F8Y2ePKB+uapxNP7abkwVSqJJ8qMMN0E/JwPEbW2ZXljG/3sahOFnDj4W98tJu8lxyWCRyTb+
PoW8bPuNYiCx8uz2d6O7GpNEUNVoqUYQSCCjkeCy1qWV7G+r7osULSjAKFcLR+q/CLxzszRaCzgB
lOU7XbMb1+CQqn4kdN5uGhzlx9ckeZX9m3ZiFnH0C2Pdp1uUc6myjbETlyk73rUb/8k6dZTXX4m3
6Cc76F5K9QHV3Z3cOkjB2KKT57FgbOPhFITVKgHZ0TsaqFR9Ii9bKtnBHV1FO7qc9NVU7HQNUbX+
mQ24NwVuwhUJyZgW4QsSZrtU11gNtDdIdFBfjPzRYXiM1NcO3Wk2vBt8Zq2mL7UaODW0vfoBx9UB
6b9lIAZ0Y85z8Z6cWLnYVsABGXSfEvebOLqp1OPkr61o141bqXtt611iPanYgEx5u+i73x71zmvc
P0WqtsiSX45fLs3+d2KSQutgf5UKO0CN9NdssAjR8Zd+bH8V8bHWbpp+WUDgYG0i2IXumjvC60TG
CPB45BJlFLwNDOne4N1T1uuibX0Gv0mavbJFaH81/fO6IsRAFfkL7cbZNyN1eh3Hvopefgu33Epu
jIAPwnpRhHfN/1UhbK4mdvJq7XXEb276JYHyuncUBnLPQCgcwdbbjV/c9Yr0/zg7r93GtXVLPxEB
5nArkVS2JMv5hnAoM4o5P31/dHef7ZLdpdMH2FjYWKhVmqIm5/zD+L8x6+ubyNto1SHW3kvvkZDb
9pJ70ahAd7oIyfPbAfEOc7CyF+FMdQtC7ty7NQQixNChcj8mD030LGarRrRhWAZXsUxXv+1F7Jgy
VW4FsRiTQrcYzRj+IbXCWZJCMWRJ5xaTx+NYL0PfrRipI9zXb5kOlc9rDvLqNbjrOdWZbtj6y9QF
AIF9xS4dZsa4imunY9OJpC8evRp/fCxUDpQ5Ao6iWYuaw64szU0vLUdeGrogOeN9TgO4I1A4+qff
+N+HsPz7D2tNBhWSSlH/oqjYZmbXeV47HRjGk5g4kbcqLHEG+QEeDJs02uCZpi5gaQtYIeJjjhoW
Cfkwz07XUaZfBdO/juavbfaf1VwkkCEc00Y2gb6ih+GktXMPcYsyrerNzxxlytnTfK1CKLAVf+fh
PoAi1HszNSBx+avkbdGZkdpevSF/O1YVSUEAYmpEvZed8rTAiCvpBJ4S0niq2QvBnAF/Kt/aeUi/
aXSR5idOt9THK7/Pz7uZJ/L9ky+eiKJItEBrM+aS5HQ0mQBNYfSsksIp0yWiGkTC1Lfy8ShKb0xj
XL1Rpq1++Yt8//yLF7/o0ZkoghGfMmd0NVd+bY7UOE7xJK6wDdT4tj+PnPDULDX731vzZ6Jx8dUv
3kI9yq0i9fjqWD+O9do3GHw+CmTOKdXuNkEKLHFgiMgugBxY98XkiY5SdDW0R0ZswW/HSxHoU/0k
hUw+y8eyeTszNirt4vD2PD5q8xEPq0ly9u91c9v+8syYcMN/WUePJ18GGBYbSWvqJDoNR2WGXMtY
9P6tHgRPlkfNYQee5APUTYDdDs4PpTSLPzkt8sE1Xxj6AJXCtTJU2/Y9lbYAfDUdeGm1NsVj321E
6Tm19tQ3RKl0y+KuwSGxYPazIqc/nOstgwgcSSJ+9OU8EI5GviQF69uD2O2geafc1nq3ipMDXc3a
mJXs5oj1TeRn/hzU/WnQt8BOFiEH1LDupkmcnCkGW3mS51zpOwECzia+rzss9mZwRR7PS05GnNT4
J1Zwr5PdLvm9nbyBpRkhFz0aNwh6QTpa8qyQF4o8bWAdF2gcBxtmPRyFKzl3e65Gy0Vpm8AeMyfT
eoWJkv5OmyxKhc+iwaxhxDAXeBGMHIdRkEahugsiyYYdpWM4VcwytiTW79O/t4fYkWTHH481fxma
oxCPiWHtwaoMwBhpMLA+23wlMpGElgViGEZHx32Ur1pkiTIatESnFgVGCEw7OPA7o3WL7Lbw/zTR
oolgX9kaHMNyU0awklasgA6bAljnjoeKa15J+NozlLupJ53YPEe19a4H0+HOrLnE0NinsGYE1twU
+2wPVHeu70w8OB8YzeCAUdjYB0RLKGa9+eQcKjeu/6no21zfNiAvvcHu2yWOKYHOyNUikDe9vIGV
YyknwV/GJxpdt8zjyNK8nawJp9ZETRUQP0UMSIdVfkPWSSnK1m8bY61j/BrPISXq6qoS3yvZKYkn
rK1BgurQKUfmb5tzoQFINU/mxYYSlA0xM7ejfslfzw0YkZwwcVPRv5dm9b110PDw2DDljgoDAeif
5GWAnhM5NOrr51BbMXpKQ1AKlsOyeRS2BRnqXFmlO9QjDHTNiVeBZG14macmEyZU2Ay75jBxi8wb
/6H01+n8bCNtgKEyHAWXACqIYbbN+MTCnKniO1Kqag9Calk43QZhXk4bHMRDuvsirxirk+KAuwSg
3z5FtGiGpfpoboDrY+29U/Ah+RMjCO2x/+iVDbXpnBxMrYnf1U17tD6ZAxvIIhcIFO+Kg7yslr0r
vGsnYdsti1O+wOIwX2RutxJHtyUocOMVVEMqjQB/GWZJln3tUn/ip6V3zWzAVnCDP8mffC27+efA
IG6wVg7ebbzHw7Z/ASiqxSuzZTWZ6yVbhGKT5Gea/heHjYjPhDrPGIKPtpQWgZhAJaT5ma29B8wY
5+LBg8R7U61SJ0ZTycrJQ3ih6FyvIHIdec2ZMtta/GUFXZNwQQ0mmAdLpvxs+TZZ5It+Ua10ixbG
csQ8VToCxH7JsZuchEp8EPlCuse1lNYc3kvpa/0qMXUJ3yB4qY+86rb8FLyC277plwVn9kaiC3MP
R+vE0Ei80u1i4dnvPSJ6fneKl+vWKR1/5S/aN9biTwNhMdOlJCvabEq1DmqxxO7Psfq5kj7E3jaB
MmwCGmiLtwmGPcIO3Xp2dc9k9Sr6rOpFf14wFY/HFqINH02HNGEamULSmdYnnILXVsy+XOep+crl
Ej2YCF4+w/P4fMDiwrVSu3gP0g2FdNAXHRrKh+YOTkCp2/57vkgWwhVPtJ9NJW49w5RkGc85xvwv
I+2eycAsk+oIeQXYjnYt3isoGakl7hn1UylYCDuyYzVwytvmA6HKm+jZtE94C3dYpV65y740ppfX
//fVXNzB5Zj06ehX0YmbacThCkUneLg7fD7NezRmlOL72iEsVP+oBQQPpKjwT6AiMgWGvW8AD6L4
ytoSN7xLMBrzbcRuq8a68tR+lpkvntpFCYMoCXhXxlNTfIbIbIxj9XWqzIpx0cnuRBLGJQ6xJdc9
+0dZiI/XpBBfXZd/PKlLgwXQJ40v9zypEgOWBRCZE5xvG1dCtkj8mr8nta08G3c1Wb892u2H2q9o
iJx5yWGkzgElo8/St6APIyd7AgdUFnM83JkeYkhSJhYHDmIPb1zHHMiazSz1lZ/6//EITQk16FQH
0i8eYVR4ntyUWUQmAALtE/8f6GXHFmx/cEPDZN6+cMLMo/W1J/dz7v3rt/uvDzYuKthCEvrdWTtH
hLiAAs1Zs5M2gqPaypEqHaSUcu6N9nC+Fln/Ftka2Kj+n+9rXFRmz61S5F6VTlFa/DoRALRttpaW
xQLg9U22VT6HLVFDvROe5dt/R4i/Jl3fP1r+uz4ZqlKfyjKPOt1mr+lB2/LyxDAa995zvtSO0W1z
Z/2JnOYxOqqb8P2/gd/6NUT99uWVv1egBqOU5CPPHEwFxmPHqadG4W2GxINZZfMw3nJaEp7CqMF6
wSpmRCM74UrDUJ++58935j8/wZR2fSvK45soZgqmDWy50S1SorINlcAuWSv0ajv7DLxTWovD0nv1
v4B5HHXWoXmjVIIEtj9oq/4d5zQR5ZEy0TbAFcflJvu09v0qNV+IJuMerOdy+kbdjEPJuNdeCGwk
poWYcE/oXYAhxnI8R7ZQL2pqFYS9Rf9YmZxUG168MHU56eGhJS/N5lpW+WuC830bXOTeIrMyY5my
Aydbofxj0rD5oBWGu+5luG/+FDuZ+kc0w7mzqpxM2QoM3cL/eWp3wYu20ncdzhz7/pnHAb9Azhfp
1rDFq4hh9bfk9/syL1LQxjCDYQTW/jXtKD7g350f0IvTWjjKw9x/EFvbYoIGd+RopxzSrYk96/Sz
fNX7E0fN4DRNJuMFNwT+0MzxIUfLZi0ddbLmEKviucyh+anXTqE7cJLU5X/D3ui3vWaqwIcZSjFw
5bx42L0/GP6g5eHXt5js4KVH4l6GolIn3VVX7qOfqm/OtEklbcHsMUQ+9u+dfa4kE/NPUsBoRYF5
rNmes+LV+8wMRkVS3MVBWQ7UhaHYLxNhC4YYi2mhdEUb6AJO51Pwb+J6NtlpSwg5PFuLbCqN+LNP
e7/W5sBz1HGbkfIC3M0dABppNifIv3Y8/3pYff8qFz+/nv/frzLy0Qzw8/647V299x6sbNbcGm8B
xfDHYd9/ErFr2WJsthGBt+jPrpyav/6C357pRSki68w2DiueaeuqgBSp0DoqKu/YjkAJaQtdWA7h
A436tnK9dgF+U8tcLTx01eYManYC6rXP/17Sz+brxc98ER6leRGYSsqS0ica8u28W2A7Ok82IxZs
c2kXONcEeb9WyL7/Ghe3tOfLnSI0fGLv9igfCGJh+WCQR1IMEQSUSemEUNEI620mf+Z42jCKj+HJ
XGlRQeyF7qrdyE85+t8P4fL+Zg66MuSBJU3VUrkF6GkTsvpORJgDotUEeBvtdX+VkaL2H3r7rKo3
2bAIM8JGIqQKhvLbiJ/opGM8A0Zi2v1OElbl8BQKmzBbKf7a6O60XJjlZOZN/2fUgB5fNUD72TS9
+B4XAYFyLspikPgeowXozubxxgwUYKUKBpN2DzwA9Q6cXJztsX7AvW42Zd04dznx47+31e+vnCFq
bHaKsvJlUTbKUoiz2dcT7TAkcM4D99masf+wW5mAuDeCuCgQdjlS4pQLhJHq4pyuCmGDsURmuv9e
za8lSPPbai4OgC4KKitOWE2yKpm8eB1t7BmUzAa7iwZ/zWW69h6njHq4Wn38LUxB7kopTTNNTbuM
SbVQlHtNiqet1TkSPJfaiSSMK7GC7Adbitedv2D2ZXLzmKrRhDJBs8/VK5XIn8LQaWf8ZxmXO9wI
0t6s/a/fQwQOQTrsxpgMjUjCUhPEr2vkjgyelyL+fIJaELdb8/hDQ/0PA7xb1FSNJODIC4DWV8/n
367n74u72LagQCq9kXlGlVNvKZep5hNKsE67aUmrEbhhV/AcyM/m5Ic0nQXJPGpXRmQH2DJ6d1R7
/htqi99i6+9rmo7yb4FdHcZKKQqsKQArEKFKZTTZX1mS4/vrWHBpF8VQmFKKUFm2RkECqDgDUrD4
985Vpp15GV9+X8ZFlNtU/jktwWHzaIxo65sbk0nY2Tm/DdKnIr1tursBGKX64vWHZLjNW+jYrijs
A4hR4W7ScEcUafQY4diyLGwTu5twk3jEk8coJDgsoCc4AWGke1UuMMUHP1aOqhyrBPoNxqXQt5Lb
Jo81IQRfrLxr7vnYCmtJtsFbzZmzx/wOTr5t4hhANdD1Fw3/H6vmWZ3NRyR21+EDvz7Jb+u5uOjO
0De0KgmmJ4nkkISfYX9gFnYpzjzs1OcMmnnnOfi2rxF361pu+use//bxF7eeH6VpjQo/nAb9iaRS
TMMYcKb7Af+S7hr1vOrx2iz7z0EX3nqLfic7yEDB9nX5f9vEiZR7jZUa4QlmBwVrcnWmCjZp5xbC
H4Yb3oXENqjvfiZrfBu8atOg80v81TWflp8GmRfrmB7Ot3WkZc92wDIbtHP1mlJd472ZiyuVuvCX
Myc1R1qKVwZqf70Nv3/7iwg2bIdxEvSEJCfnV71yg96dFItVvYcBpbrg5OllhlSDwXpNps0F9b9u
TpH+3+/wTzbHxbe/uH1a3fcrqWYdU3SB0W0wR3zRdU7NnHdY70X5lJkPPgqBwly0mpuSTzg6S+Qd
iMVF1VL2Ll7qeBFFG4bi6mmmPxGWwTWzcel/t3Uu3lkeGHoSE09jWbrcL2OYClHfJ2QY7aY0Vkrv
Biuwb9YJJmj1ibupr20aSLTCLNia4NEYnEpBXheIoER6JAmvFsmRGa5K3+kPxqEMlsEu/PTClSL/
QT2VAtaC5SXuBm0Gs97cZa917fCX66rbZDehOT8TFkcTq7ckallm4kx90cqlatDBCfJ5NLgoE8/S
sUs+Mz4wEF68ASDEYSSxNJGwx9ZJM1YRFgIjhDEfn+Uu+RM39/HIyC8aP2MpZg9R0NjSaL5Y0oOQ
3WnS1s8pFovPUrFKgns/+YOz6TSaRysygXhT/9GDRzX+LKU/eTKv5Q9YdIvSW5vnhXwO0CY7yZNy
8BkmwHcouvNfz8Oeh5N9evlcIrkVNsk2Ku3mE/1cjK7yVONyAmbM3A9gwYrVdPGjoYUIBozEaY6m
DlhOZeLaW4e1Qpf9KZaw8pqhrDhbk23uPBgPfKp3VDDfZRJ42PMb+YI2E4onrwBvZKzE6LGhr4mr
bxKqs0yBCtGAgiQ3r9NnDVJVU23NivlnAWkvfnqfSrYLTHga9+K4a3ESMW8a6U4z9z0Z0XiQyw1J
Oh2XBvj9vCBqQ6qJAhIbBtE6uwp8h9FYmesc5yPqDvPyFOfYJ3t2YSc3+Js0+c6iEN+sKttbnhfD
vdjP8GEsuAYw1aDsuxo/fQYMqA/nG4GuOIX3wqERfkMNJ7HsJp1blqPbJIkcGvoKSgtBJJ3b5lA7
8kl4GQ4ZZgtLxOwOBqUnefbauUCsoVLHQH8lNDy3CqEwF/dY3ha2Xy5TbVZsJR3cQISBUEZk7oD8
Gp4AwFGtTyOo0wudbwCVDZcmtNJ7+a4SN+0azxOyJJwKEttib7r6CYouMAuAfXfhwfpsbwjxtc/8
IXkonkhukozfBozinOlUJXvQt/KBoQUmFWbjUl1puD/1xQ1u7elRfSPbA8OWuHG1KoVH5juH9+q9
79GYvpIVsfOIGMt59WwyTZ/e+HAOQ3T6s8huFtOTpPxDuy6KcBUab1V9Sf06tWy9np8RZNMSSLwD
RA6cqJt7c3++M47trJ9Z9axd8qzyz9aRbSCdJ+ChyeyZwynDw4aXjtHa9LmsbnuPI8uGIozTfDsu
fW5LzGg4w0BmP/dv+oEjjN6DVb9q1bazZoF0tPJiaQk0KLocZy2sTZmnBN9SLll7Euyt9mUqHQBb
XsX9U6XN0zfpZiQcibHdHg5VgVSQgMcotyP5Q/gYY7sAw/zoSdvCADU+q+n7PGumO+K+edPL/Upr
7pPXrHbOdCmtm65cAW4MoxchfIQTjj6HTzelWQdKpnKoSrGr+LUTza2gRZZPMW2hB9q+UmYrNCSq
qdSTD3RYV51kizR8ZDT2c2jY1Hz6YYZlzTl6ARY/qyTxTudJBvl7MC5RvRswmASH601k0BfDkeY1
SdjyKIuoQLjZU/4JFlpU5olh1w9xZQe3VPWq9DnRDCc2Mf876ls6ZOZW3JefElN5/Ua3jQVoc9e/
Y9zDwpGXJwzDFO8eHzZJn25yGrDlE7BHSVwo1ZZXZwASWjHlW70b1rwZDuwVj2DjdqrS81pSwuL3
6g2Aegif3EYC/42f4TPeSlnv6vWuzRem/+4rN0y2g70zHLEXlwE3QE9tT8CtFkJOfMzTlaicQsD/
R38nvJ7RFXJqY2ornm8p/tF4whOpiOyUuVoBJ6vWAZ4TMiegIdXs31uepFB1yxEIGig72I10IBkT
cBLaMPyvvtGieud7NBfUgwJ1kgG2UHm0lL3YL4QUa5Ndaz77IR48KLJLsivTm/giiaNZOPopjzq3
a3c0O8bAPdR3qyJaWNxEMQZEKUd3+yCfbxX9KIhOre4M/cgWE7s1tkchBi8QMguvPRgtB9H4RpcG
7xEErpk9RLbGzA9f0/QIXhquj5OaIpoEFgF9h5eDDqMZ3ujhoVLBadBLUR+j/BGGpV55c1mZfm+8
CBdNv+AJKu1H167CQGbCpLH1CuuwXUDHURrfGGCHqkmZBJxYnjvis9X8MVMQWYzpNS7/rdnQiFnI
PGHuS/yMork4TihLguwW1zRtnfXrlN4wf8/AxBb9q8BteNjWJjJdnkmt7qnTGudVJM3zajM2xIfL
JD4mj+JKOQqtzRGcWZ/8cJXhRM1B//DaeUEBr5xnHWimGRQ9jLKycNPUtlFuOB3zcI+fF3GNpEI5
3fHVOuVU4omTTH4vTzwuc3jywo0prIrwndTF85ZRv8XzsOdZ0KqEYCssdcuyk+ZQtDte8AhIA0g1
6HT54ox6wEmYj85nXWQz4O9L7lm1+eNC4yrhvmmXhYCTri3rjinfNPpWM+6K+G3M1iUP9UwNyTzW
aTr3tRu+Ou9FMkxN095nRB9tHuoSxB3PHlkfxgcFeLJujoJ0iB7k6FBHe+38JIm3fb2RRtv8SB69
D1O1maviF/T4z2nsaqtCvTGiOy977ab5z7RdG1hSV1wEXYV/g3ay9BKqvHxQKSxb6FHbg9LeILSf
hQwVVItuXAfiFiZ7HMBuT5/81Jhn42LE/CQhLzZra4k3tV4eDHXbBouz+mzmmwqgqdAuWummrpcK
DM0YJMusDxa94gjM71hu3NhgRjk604RRv7mHa4ewrgRuI1pVcGD1tJqfOeS0YOdXmJ2ZKEsC2C3N
XKB6Kk1DQXo1M5WHWDq0/pMs3sQ5crp6NQj3AeQnLiRgssqcf2JpXSANEmyjset+aQTLMVj23crX
dwAAGJ2yVc8O0WHoc19n2iy6U/ttgQ0QlarzLOO0kLzbIj6SmxQgjn3rWcJprMEEYF4PC9N0MSQe
hVudrZfEN6KwGYd1g1IEcyKJ447xnPxF9W+4fqb5PIQDbbCui2Y12S118V2q2VF5nwbLAqu4vkuw
81qWEGNA7wjerYTSn0UG/h+z+cTESMvvp+XWMbhlJC4LQZgUIyl/YN6PT3kLRSDayyyzAkJTkFPG
OIhicOS1HxZxsZ+vrX5hRFhRvmfpqhpuFW2uFtQVZxUinDpi1H+eywCcYV21x6QmhNyUzdnNu2Mh
vuWmU71J7RGFh5HejmQpJfEEgrbUFVJa/Fudg0XGDw/5XuynDnoMwiN6jvqaPyzVts5F+YZweHib
Ko/aLqTgRARTdjMVZbF4Hwn0j4i+GB5Eriw/xulSPa8GX+Nk+1ODBBFwcwt2XY/wI9oE0eSbhLh5
S6Uq95dDhkH2R28M2AbOom7JZ4zdrNarBXs8HGq7SBlTaD9a3DS8fBEUTLpzOjaZTd2f/0ThuFUP
xvk2ztZRtEiMbdQQPgJnIOJCCxcfz8pS07dF/SlsE+bK/GozGMfSytYGkyDR/EyhKDwkPkIsR24f
iuSpTd7Oo21xnjIN6eUOlXSFM0KRnNJ8KFtA22/UGU21c2vV1oGKAZPvZrLoaM2dsEWqdOa0DKwH
8zYbb3VsWQ1HbR/GBmRZCIf7JpQn4XOOpIW+US25Sm1r7apVbdkg+ehw5+CgwgSPwzFyYtZKcGSR
XTP9ByQa7Hh43hn5PUhNpV+UmRuBPb2Jqr1lPOTt8pwt6ReyMwbIs9VeiXincurj3LTeJisWYbEQ
0U5gQzDYXbgvcsejWSUaz42yGvtFZDq01LLGHfJTotwwJ5nw8WfTtDWRJqAmKHaNrXhRIDlR9iqb
RkR7WEc3jEGzaO880zTMZz/qM4co3ktneJBy/OQn+MdRolySI/d8Xw5f+nflRq4+5Wj376xZ+aVX
ApuDGECkfqT+aObXdc1ZKH7VDIA143u2IlWflx5o9K2Cpa/e7ExFdhDDYIqJFSAibEbkqHgppMts
UgcSZmMguLYrdSEr+9p8CPL7HP9Hal9XqjvqL8UlTIkVlYmyiSp0We6WirIKS1MKTy3lHVyC9WHP
owHeJFVrcmE6Cks846Yit+eYmDbX2NnYWTDv4xcLHoz33rsjAGKc6af+qQWbHEG5iEqv5Kg9mOKD
FriLiOhFvdUtDJdXhnVzNsDQgyBuSF5tpFZRjjeoW7Uf//4hfuvXTF/J0kRJBzyoXlSuUvVMWZtP
OSn7xgERKeBReXYEGN9MEM8FqLUzuUPRinfOhvBCtcd4ybi87hIjhc/+yCjqlcf9W2XHgh5EWVHF
5BuKzN/1JF8UxKqX0/AESxylep7Cy6XAdab6yWhk7FBewVh10v+Vph3f4Xw9z/Y+deMrj+YX6bkF
BMgwoFlDINMvCteCFMpKlJ3DU2zYmgBaHahpkmyz2vXCOf6RSbQP60Us7IQceZ5xSBUX2ZjKiMBw
Vb7zW5Pjr8VcVKxbWPtlo7OY6XaYMNBc6hh0tdQ557WF894azJYaUN/0kY7hS3le/ftxfDURLstH
iqFB8WSsksn1i/bmOcxbJqb5WVhBusFTcczJMH2sGJ+CHpuuidVIFKcQgdFraHP+VfMQE2QP2KnQ
FlkQ4CLCY5pALfeGfscVFt3zFixS7M1wbW32RLYvPi3myGH+bgOf9AkC5lEztkF6yzywx4k+b/Wl
2T4woqLgyYZGV1kyVYxW1KLpM1P1o4T9jKotYlCD7cIvdz41YAeMJ7XzkvuYPM/WQvvfj+a3Sqyl
mIz0yZIIduerX/atAnrOhK5NLH4cDFvEHaBgpqCdNGeT2mFpY9GAidBg+x1LIPbhQiPmIiS/sgz5
t3Pq+zIu9kjPCtNq2rARivtmqnVSkWJuCgOmGVdl4NsMimFJDgSIiui7gkM6aOCZD4pGcAqgsOgG
6bYYH3Q8/v2EvgY6LzePjm7QZDZBNn8QjPtSlGgD+eFJoHqB1417NjdGYJf+poPQX69H2LS2qB+y
9DaX1mr/GA+ngd7lJy4YqCl977m6tib9lyaQ9X1N6t/nTFZXnQWrntmAwaljFxvd0s4eiNXxegFb
mj1r3qv0URr4gK6zYJeNewGteY1NGOyyeeHv9PTTF5HLz8XeSVWa3Ydz6fLsOg4KAqBWZHoPay2q
0q2yjEmSooOeunq3DplaNDlWlrJwVKkc4dZrCIfU3EyDYt29UpEyb+OSgGxTvjIorTmM+BNxaHZf
HrD1UihRojAnw0Wm+//9S4HH5ejVDNFQcBW/uBAiLbBG07KyU4p2eSH4iNRBmseO/wK0GH2rmcy9
Dzivpi2om/Pq/KEidYboRoaetM6/F/PLqffXYi4bm8GYZlmpsZjKO6CkTx1fx848J0jXcQ7e1L2N
8wwMkaVFY1m7ipI2lR9trr8//+IK0MLxXASBkZ0IOqhtJ8Zt5++9Cvs93i8/z3ZK1p9kU3Douoxo
sPEzle9b4ygg7b6JnayY5gM9RMrkEuSuFbWEIHQRed1qTrPzVrN3xMcomh+UG7S+kJCDV4u6Z3yf
TyZgi/NHR7d4SgqKDe64sWcb/lpsPwky84J5cMvtTuEzEzYdVAcVklT+0tzpgZ1+ToZv8CLOO4V0
SCWVTwUcVYc/6ZlzYEApfMbWrqQrguq8X03DWzb+rFdbVNMr9Pdrz/ObhkwUUWUS/1IsLPqY+J5J
Bk6Gn891yuO2NMO2nAniZmIAWHgLEsztrpsq/nIW/v3Jlw3BHO1L3E87x7Ei0tz+MbL2MUYAk7up
cde6sXI3OH21sywMhGFeOkPSojH87PWdAD2jKI9JwlXSYYazuAZ/0K89l4uXbEzAcol+kJ+Yxmwo
9Hg7wsriFd9DqV0M0lIPjl34xMyeRhHvoUtWAQzTpUmUHK6bYqRtcHN+8VbMsWwmVWA3UyYLWS5U
W7plpoTxjmDmYfbOATPzF6WTP6DcB+9tHdKXMt74DGgBokQHoGiUy9dyekwotnhMRoSYiVNEROsS
2DRNm1XGdexf94P99c2yTJ1elDZNnV8EeVEtnDU5ivITTWpCzHHVIPP8ZDYoeiYt9Q3XeEQWyWiy
08Cg9m3DwrYE2hUVCvxTqi9IBkjDLZmwyTigQfF51j3ieq99/PsM+n0nfVvpRYMvT+swyeWvlWI6
1dbrSl4zqBJ8xEsG/jYWjZMXZXCis41orpNm41paG2vtT+Faa/KUZbDFB+fKmn7dP9/WdBGLlWHV
B2bPmtonEX0LE38wgkqbuajp2InseDEuAgrL0Vp8Hz+9JxKNJQ8oeKF2IR2MKzrZn1R1pg6hn/7X
j3nxstF0VNMsZzlkx0I5FRn0e2L2Il6e8XkcZvWqW1T3+rNxm1ENnQX7eqNv2xKPUpjaG/ohQOhl
vF2xfbjSJv5SSV+eQJpIDiNyn4FpvdhnVTV6XTw9qaF0a9faDozU3B21U07Ft2WfbarXs+7qMCm3
wy6N3PKEezpycmPW3VutSy+bBgD1tZwJg7uqn/PvMt4Q12opC+NPpe7Tt3QjWztZfGjFtVLdhN08
3naqo56Gj17dTSoAwLfMdpE6OQ2zErjMh88qvmF9d5Tl1wKzK/TVFSZTdUeJw65RBFNZe2fkn+Hh
awo97WeUqClA+qbpPxNQ29d04LdgNbMaQzi35/wkYssDiH8s71TaPlQc03rnhfxa+Uor1nWMuB8M
1kbjFjIX0WuEBI7Y5l5hqB6HZh+H4pJQjq6oy9h7upUZuMFtSzu1H7CLmOKjlYXPAljFGQGov9WG
9Xl8GNmYVKbWGpVCasgV0dPQ1gCsNhY1irn31jHWb//7dflJYmN/fvvK1oWC/+x1UPdjvjLZOWl7
b8cgZrn8KDjY3nb4KHzcbheq623oelZzWrTXaghXl3ARSfRqZNVVnORkT7EABwsWHD3SxO7fJBjo
s9ADxcCEkEwlZo5oNqPyfCWyU37ms38/hYv0wKhMIw+bmJ1Mn/2FMQ/ytyycd7oL6kofFnG+jc2t
hkGWMbEppcwBoE3eQuMON7Hd+XQ21n598jaSg0Mrrsz+XN5cU5N8eS3/eGEJFRAlM+jB//k7Kke2
IIxtkeXTQK9kD/TMU9hSbvIxoFBe5/tqV4FxVu/TeE9oPT6SYD6aqTveai8mxQJqF0wozrFJIip9
s+KbDCNrbO13GQXybmfpc5QGoSu4/95i2m8nMt6RX2QLfYLJXCxbU/XEGHBeKW10E9wPtWwbg5sn
rqY6MeSHYGG+DvfJvlv4t9I7+NnKFobPgK45RWXKCctGxuru1tcOwSlbmLVNEl2Ls3gnrga32VKI
Bg5u+I8wepKFNr72HXY9C4HKGJcfo/imSweDNygnChZW19IC5bf7WrNMRZFFEZNX7eLGsYouseD9
56cnkDAUZgZxGmcYuRDpCdldexuSBqWgFIDoyNVM2UozwId3Vj/LnmhiNpiKosKyVuGZUh7WW7Ps
Tna1++s24r9uc3RpCOlNKlqqdbFS1ZS6smy6KfJjQJ8BTSZM/5QYZN9bb2CwU+XeaNgewmcNio5u
yXRACwvwThixyDldKXeAOpQcy251Lh8z+lID053KMtPXqrr497b5qgxc7vZJgG+ScEkUVS6uJ7EX
rLavKOROuvlmnloLPNEauuDU0Bnx5AC+1++UF6QT8J+PQ4tIZHn2VvIyZfLwygHxS5Kuge38z2Iu
Ip3IMuOxkcf8FNLNRkx1ngvvOH5tlEd4bc/iR/BJQjNZouLyAcy9Sva4/mGd+D85rr+v4+IXlIxY
7ZOoz09aQ79hLq+ZxJjH6/AI3X/BWbkSnyYvESaQ/0fS0OkhUMqBNqTBkL44f6ribCR1qXE9rsuV
yrB4yPynt8EheBJhtHP9XfjkztpQa26S3bXb+ZdS0t8fP50z327nZIijQI0Vjr9hkv/wSvklmZMD
MJyur86VQe77HKJbic5rhUmVAo0M8hIjvbYbpkvx59b8z4O42Jq13Cdeq0rEmG50NzIs2TIhQtcZ
uca2WKcnSFC6fV6Jw6m8MRiHpvR4TSD7tf3/tYaLHRm0XRDFEJxPgrXrxHnN0IIrKmsDbCETDKKr
4k68CNQtI1bIwOcZqcDAnNUdxDdtvBHPjiLs4tsh25j+cfJ9RfzCztVvpdpJw0WRbHx6hGCPQmRv
7Y3QHIRyLp8CEzvirYFx292g3FhNv/Wb5wL5wcCECyeeuKdYpqEQ8vcafDgruLMkZWaKEQ7Or0w3
0OQUnAjHN5SuaXSwaGl1KAQC9XEknIKsyL1FpiZ8ht5zCFuokXss6/H7julU7tvMMayncXwVxjsB
F6SDdO2n/f2INFUAeWTnVOT+F2nntdy2lnXrJ0IVcrglEpNEicq6QVmyDIDIOTz9/8EntEyzzFN9
Lrp6d7u2ASIszDXnGN84e8Fg4xCEZOrlAhIevXqTv5Xal5hth9vpa/zohlUMhsCeUoyyro7v572X
fOUWdQ3a3TvFLQ6sqi8tOsHfDVhGvcnLv9fFi1UAG0Nz6b+LqOvP3kI1SOPoVHKGst8h6e9PR8i1
KvDcI8MtCEm6PdNmHX+e8NrcKccmdHW4ZaqHkgW7daR7+Q9RcvpfNJxxI7NumqCQPHFtda4RgKu8
nWEnKP1GOvnVtXNfPvXnD+33cz97hRNgrrLYc+7RBui4pOxPvb1okWnUo0TWawedI/+j8xXVnm61
XXVjvmm3zUJlILuVWbxyT4KS5A9MWaY1s7r5LcQpQyWNoLp0oGhfedUvKHghJoFW0/gMqczVzopT
Pe20NjXVpTjtnR7+HfGXaPDoI6Bj4p1L6AsPxLVfcaH9Vpz+daUMUVJEHQHzX/GWg2E1raSw2IU1
6ZGg7+qf2gvWCfyTAyMyjw7+1bHOBR8xP/bbQc82q7JUl1PT8GOJHM83UL4Sy4k+f/uiSAEjdciN
kQ9ZvrpfvAiGeKVSvGAn/vP4Z5XiKReiqJHk35/8gqB1vyAEAcRE7wWLpDG0nkJqcEgMfgLXSN78
+826dnj9bC9kjEMtTgU/H+maRuudLBe2IQpd5s4p5TUREkP5JrMVD9WDlP24cvSL78Z/Lv75TM0k
f34yc+746HUVrnJPtdlf67SXXfKiMlwDnW0B7UT+8ou8OuwpmkAq2H91DxhAs/oxX5TP7Y9tGFqT
3lDpMCChUEeiMvu0Jioslx3WNNSGP8Z3bM2CT1P/35dAWb6b5w+9pUgosBkom8r50lb1hIuMU1Pw
XR3c6bkwvNzwp9kfy3XNBRDDB52PA828u+mV+OJRRtZiI8ekGzf0fhU72hcRouBO2uQuUNYV1su7
2jMAU7zAV5ODhcFWX+vEWxfOmhwF+gUAwKlQzqvqZG6aUSlbttA3xKLoxZ017OLwptNKm2uYGKtm
F5PtxV6NL8ro1I/AjRDfJA6YG2On5k68NjOnY2vEBxhYEpCMV2UZTLWH9JABKWzsynDjJ0VNbQnh
a5vdZNAKS/SnWEk3KungCmGF2ev4Yb4p7e1cOMHj7JOrg6iQCZu4Lxz9owUTGogr5Uvdm4sgRo49
ZaKV4agv9f3crPR1+6TGHqSUeC1kz8j7pB5S0EF6Iuk83TaHpnNl0TFo/Iov2Wf4Cp4m2gpXvXyX
tlN/XM6zRSgxgqIyU7ZT3WTTwdM+1V8jbDYgoBT+7xWmJ9NDrye/FZ/da2Os0W6Z9X3L2sQ3w4Na
t2RHUl9gGpVJzrmtcXfFXoba7+3fj+uFEYxO72RJbly2f/LvX/KtIC2CGUFjXI9H+YZ+Ub0npmql
7Ji9fDC4u+GhxN3iDbtrDRMGcX+9J9gLqVDI3xHV/21n+HbgqKwLfQin/lhD3slD9zUyN6V0V7Un
tteQdxCfJtK7mlEkS8nzQHa3iJZtkm70zMnAOKrcf3GColj+KtR7s0voGlhO272UwadIt7sAN59n
mh3K76P1aQS1W98pdfCo5O8i2LZU5aEqd/FEbPCHhY8ntgjp4WgasKjUlJyib9ca/1ZDvo5usTMT
MjsyZSLQG1fXSbZWR9aWu057kxmXRZWyHcEG5gays+QoyaPXNAxEZHhODbIlTbJRqDKdNmiBTWQz
wVqKrV3W/pQLdMn6mz7/iPXHOXwixLPQH0UYCPNuqu9S/H5j9CH0r4L+lQ0pwKcAfZ4K928Nk3At
CZ2PeoUItNHvx9wG9ZsAqyCqwZuthS+KLc8kF0R9loR5lSp3U7ozgrdcdFLtR9lEG+yDgYLKz0Oh
QqajNrkosLX5Zgnuq230eML4RnFiTVuZT5g7kde3z0SnHG0DFQzdvNlWIQ+lPhMz+vaOPn+2zare
6i+niimMo/fbjDJNPR2H4BDgDzA3crMm0KgNPYvYhmCF2eP0XN0YHhohhhmZ9jVSKsFqjj+Z/IP4
gajJB6xK3+lBVujR70SsCrfZBgCfr36MgBvMl6k1ESzexahopST31MbVCH9oXQOFAYQ4y6m4DpuW
IDaU1b+iG157CCfjU1PhjXhScsg/IqKX4tAfxx8y4cU2y+xN8AHHnSJJ+zErWwbqGsaDTU//I72d
x1X4czn70Lb0VS4zLl7NjVcyOJ1Y7tBXN0Az2y3Faj0+lWQu9Kse8KlENHzK1MOFFoUNsnxiPh+e
POsLKKjRelIKNBQNmqvJu/ZeeJfxjJBlVG/FVe4XL9kDaKjyfvwlOlMAoPa2EyPsLuuhdUt0sMC+
CFS3DXPXyY47BCt13UEzMF/aH6OLSL2A2yPcTror9qzUeDCgQRV3ueGMz8BNWyRY1QfSxR/j5Kbo
cR5wGmdfEoc+9If05xJs06/0g2KwV0z3bbZO8dziwmIm2WHKSwmKW+Px5B+70zEMPmf1vgOhWHTr
xai8i5IdkE6cMiOf5Okph7i2t2oXtWFOih/3tNzxU4Tq1yklSofmNMEMjvEjf24XMlN/TPu9gRU6
pYZ1GCmgqsaA2JGHCSmsfZKEkklbuchjyXDlafhZHdBiPbHGxxFfBJsPRP9DXPVPXCmN7C0XxYZu
UpSvDOq0VasJq2LeRYj84e4S41HccDQmhm4SeMzdsIebmER15FqOJN2IxGrgMZiZ6WLMg7ObrsXG
ETNbaT3yl9Da8vlpCQGEikc2T++jtsXGIwYrGqsZxDgEYEAEZQrw5HUks+09vIO38NQ9RBkoq7hh
y81+lxMJH3n4kRZA5ETD7bPzVMydFK8DwQ5OR5GVwXhBMjBrDjdct9ZVv+UNDIPNCeo1/pasxT7q
1eGST16nPsWXKdAHd2CbkBSE/QvfCnsADfCeueXsM96ynncG4Q6PCeHzvejWTKirA32AdsYttEva
ddLhwbAFgiygQvzGXuqENy5S5O2JxxCQKO934uC6UD/56wzgfskeS3LlEEGQEcOq/UyjV52vY6U+
I78q34ToZiZnthVuC3P56zkyIQcF+5U79L9wdpPMy0feFuFGwhIWutOnpXrDsENYN5ct0vnXsvsK
ExKfiRIf4damGZGlYrzp+WeBJDpFMVa9eljMA6MF8AbxcXAXIa/trIX/d9IOeXojY24AWBewR5n0
FZs4BaSCTMBBuOl7T5Y2+riK3YR9lFA4gIRPuCG7txrpZcR0sGXSc9+LH+LpeYCgcUIMqB3De21h
0C5ZSVwgy+ajh4gMwV9seTJCXzCrUILBoU07VObapgfFG72Nwhc60xQwjYiwCJ5w5SrqSxriA2Ft
ihCgV08RWAKB/MUY+9VXNGxO4QOaKQuAm/IjEl8Jpp2sx3Ta5qcTmu3bmOdtkcEKwdfQe0ZFfpuE
Kjl+NqsHkz1D91x2MAsTG+UyDD+sZ8DtpuS+QSOs8Zf4XblNTztD37coS6+UIn/32MGN0a6g/6wg
KjgvRcaqj/RTrPfHRWAzkHaxOj3EPhafZQEE6PLC1ORq4tMyFfmzXP/zoGe7+bKutaA3tf64BErq
dko0RLDuXd1bEmnGK5uDCztxjrakPIlwXFXlXGoaq2Ne11I8HDXGaz2dts4fwagii19CnEoEP9cK
rQub8D8PedZjq0q1i+U8GY7RpntW9ottz7ANv/2BoREO4NXjXarrvv/E5c+/1XWpOWammvETF2YC
VY66NXVGcUz7xwcWS1yFvRtJBxwx9rVsKOnvnuafv/Ws7Da1GTF+yG8Vt/mdsmvXKK8deX9df3Kh
j/vnkc52+YWYtP1JjobjtKQ+rZJtwoqhr/C7MaSP+m3p9WtqtN+4ZdbOyO2Y+Ln/fmF+K2X/enap
28k4limwz136eTObtdH1/TFHMU9RyOedHimXvYtp6iD8PuSnQ6que+0A5rQ+eUsXpIy8Itz2JUJk
R3UahabfQNSLg2K9chHka3eGBvrtlQKvJsgwtguwUAxyYRL4zVIqsCFj647VyZvvil+9gyFehS79
ltyxzC9Ayn//ygsdDV0xWRPQXrIv/UtKEmWFnlV4zI6Nmz7iPx9bQLCVb5L/S03znHwKhBR413rT
6tKCPL+4JnQ2dvEI2P/axzfVlGq9LC2Hndy53XTpmhbzQNZnscZLc0CPGpFUShFFp1hyBMVG0h33
TkCTDVMEm9EQUvKqzxcaDi7L2R6fIxxSfDDUjYgY0SXXkzlfssk+2y/QBdUHdXsLKPdKS+jvngzX
79sPOVvhmlOpFHEwDUfVL25zAMWKX94ufNJ/3ydFurSUfj/Q2UQh1rJMjEm+OBaBSx6heNcjXJkP
DRO6VKxsjZI8BdyovRbdD3O+Cdp0VQQPjfAiyRj61a8RdU1Q3oXlV6y84VNWiG4qBlJOYxdwlt+i
pJRTPG/1fSgwVOdCj2O16mMI98km6I5Fi4vRfO0sWvB17gsldRZebQwrfltRG44vVrCdqO80/K2D
vshkwQNVqT027SbpssNAbnSa9KtJIP6iMZiDdmBsc94OtGwF4bSQGMJx8iUSCjoUEoLylZVfWoP/
V7qzXkU5X/WETgExtAfZD8LXqsBsy3lObFhqHGoyQQwSAhGzeQa8xvwPt1KY0B+hMaXd4M+dc3eu
sXq7IsmVCy1FVDd1eTTFT6Ge8Qyaq3rcmOwzrfCR9Ke4fiNHQki3efRKX7xIUGlQ2FJE5dNTdsJr
xI4021qFr7evbDMVN+IvcFLlfkJL3iyOa7i5ZoX8yoFWavg40Io9Dyf6Muy6SeJ3T/Iv5QEDNqX/
QpbqAcnP7d4Q9sIS9OygajCnu/KZdaT/UHZ41kGFlo7lkrEyL6bX8A1g75eKjZQ8ZDoaHKDdnuju
iE5ifgzyc5V4GWRPw5EKrH58neLFCl1Fjt5huVrsuGnFt0O8F+N3qzkuGbjGpmI+Vns9f1C1wAFx
ifH/CwK84QLhdfAyCoObFG8t1ubiNkPDJUEneKPuTxjb525nwgAgwtkJ4icash0Nq/Y1NFHNvVfR
j3B6yUn2SijypBUmOASYaXCrNJ4k+VNyNMnPjil8F/udDBJXeBBoB8iys7TyJhcgz7RLRfdU3uoK
N6L5SE6kOOLVMjdmeMyhIRjFVy/d9wTS8fiz72o0F50UdhCJXUo0Ymu7yTmg5MtMv7KtGvrBaZ8Q
oNaw5RWgOEdHjoVmWAy2NSwbwSvbY9Q/EWfF1rR/AuTGXz6ZJO55ZfxY48LLj5J66Iw98RXxU6H8
ita67sdc+nAfIlRaiSXbROo7mWIWH/o2GrdBceV7dbEUMWWCg1UJEB4S5D9Lg0gO6lN6MoejhI+0
8dTagyr1LrNgaksJxPPMAO7qSn6x6DKRDCzidFQDxtmwKcoJK9a1rj8mz/VjtgYBZLNB3C5Bqegp
bEz2V37ob93rX9+Ob0c8W3IVs4rzU8aHGbWcXnsToAY6o6vGnteW8VgrgLRw2ay0djfhJu0foxMy
sw6oSbSDHVJuq4eTLz1ggzrhOINN3LEuuj8HDFHgwGWv4rSHTfXx7wVcvVS5mbomypJJgYo458/b
UwtjmKs91ynA6VKBlNknYEK29duEGDnxG2Kjik2a3kNUa5C6YYatom2nPujJzkTJeeKtZSdMGo3N
kJssoSR4LmGh87yuWKXYW47jjYyQOr1LhLcRJVo5vRXqj2h4C5uXSbvpT76moQJ/TZNPSX25qjtY
vj9/35X//L4zgRQGWWOyEu7KMgZryYIKEWRjnLMXktgMSgYTluWMV+LSL9cv3y7r2eM3TydgSsvj
h+nuU9Z25Sb3cCTz2NPkxsfiTQDeUCAi7Pn3DdUvlcOmISHPpiCndjp73wxt6uoo5cgnfW2Nt2q+
GwhNdSD/40VbdcltBa9du+VLFM37snZTImnugvk1Gd+I4sgaDzG5rSEs/20NgMOCMzb+6ub7SPAB
lU4+yY6kGNgMwM1uJaKG2jTtemTqAxucdC3kQM2bSjANLcR2LFY54+7454kZIHJ2vzG84FhHNy2v
v2M46rVR2AW9C4XPt59/thuYsrjV0577nc0w0De9ozKnFWIvZ8Z8iPmcZcJGUG+wHNj0eOVwhxMF
WH3Ml8gzry1+F0S0f57N2Y5hTptT1OacTcKC0HgVAQf0fjy+MDZdCTa7QeIr4U63C39SkeAwKKk2
tIpKy5aeJGzRmK7FDd1JsuuuArYuIOb+ODtzeZS+7dpEPR3yIebszPeETpfb3hUkLuFL/LloZBZJ
0GyHP3NxfUJ8foA/eOh2jII+mds8L3OK6ko1eXnRRh+w+BZV+a/kNqkK8jYMOKEciXxGcGPmhqAO
bSQK+En7FdOB3xD9f78yF9SzXIdvhz1bI5RTEFrxOPRHNHDx5AI/ghQUP0s/O3d4rlqvzPa17g4S
1sCfYnZbMh3ZlbSkDE82HYOeOeiIJZFl1d8198V7/1G+BGvjvvwRNasTHVWKMDjHiAgZJBAW8qn9
ShUaextLfcPgp4POUfddXv5ujj/TK7NKr4C5giDvhLzuygKhLW/AXyuiCefRWMTCfyWvKaMyG1k6
9keD1m9xyycL2MvTZOwkwhSJQnIoyPRxK8t00tX3xI7kxZ6PpZjWbIq4BeGFntsiIQPlkUiYILnN
+ztj/lQCavJS8EmCtUNaiCTd7lKAFI5SpKtYeyI3xQo3aUbfMaIF1/8q0w4P+BrukA+oXAqeo2mA
rA962yBqi4yrWXrlQ0iDxHSd/GqI5aUtkiUC5VUoEMS/1I9xWluzNjOLwuwvpbZozw5JayoheTa0
RfPedAZP0zxD9jV0hMA/WSGuNU4ueKZ1hZ08Hl2uJ+lwZ9untOu0IW3m5fNkHRRP2beyrf4QPsz7
ZRlu/Jr5lG4jVDM3iAX94mc4ekaxk+nlkEkAhKgg7wLGFSYPCeiQU1wTEF4+Q4iApG6SOo+6/M9F
4gSUpJagk/Alg7TKxSnKfXPyc2EXFHtL+TEKu264SdV0pYJkWiODcsUYp7QbjQ5TmpooaLdgehLj
Ow63RGmJzGgWWImjSZ7089+vMjfu76dbZeFQ4YwbuoHc78/TBZlphok5j8fgCRUW3hM+fPG6y7Zj
+6iAGFL3OqKyiSE2+1ZXpIgX1cIXy18DaY1qjyjSZBfAfybpvWyhyaBmENUVDKGWacVBT25DgkKG
e6XYznQi4oPJpN68L8x9AtAFkhEMCw3ZrpQ9UNcbXwunkYoK8Ak8FB2XwTqlCDJRYYsrXDtx6EQC
GnGi1dnHknOA/ZwWfIB+rdxIGRMpxWW/K6AcV8jpmVaDdV8wLvPzwE42/ysIifQP05YsUtBJy1kn
L9YA8SAEHYLnJttXsKyi8FGpfrFb0drPZpRAzpRrVf/FjC2o3yLt3qLzSbgKuZiteEUPdKlfpYqW
ZBAPiPRL+83a+/aR6cyxCAJBGXnCl9zVN9I4S6d+Cd8Ncnyk/aLafxS38UuB/97uDpEr3AV28D6P
u5k9yi3OY3Pyyc9Q2KwQ5ZCmryVb1Kk+JOamCP0MRPkvOOr9etqQdgOPixXXMJ/pdKejP0yfYv9l
SV7c3Vr9fS38ygk+oLF+pfi/IEDSVXpVkqiKEklt521sqZzGxoqWX2nYuj/Wj6XiQISBN9UIm6Y4
zDQrwF54GsG0FGMgQvrnctheefovFPN/nMXZFiQbhlluW3mkfcUIeCSkxkvxBWxhaETxhsYU3mBi
61lSR+Vh6G7/vy/D2dsnd4FqiT0nIG6ndJvx+uskqIn5zOT8MEGwJYg6clRGxC7LFrczzO6vafUu
tWn/uArnzW9Z1axc4STURXhdU8uMiwBO0tYnbR27p+qhT7aCvDUDXzOdaDsGv2oN2fE1p+Sl+gqR
A6GY2KhkwzzfW0l5ifJakJZHn3yQIVmPvZ8rVNzckgC0VKi6ubbFZMZ8iIHpW/zW66jy8AAX1Kyn
24D2UEmNrQLggbisN6t/Py+XiuU/TvCs8FH7vJ3H5QRHr5WZ6dqwzUNOz7YoRJvTbVqPq7zz8GCE
PdHOFKFADosfamQw+n2znPrkzg9XzunSAv79op3tnLpSabQi5+6RRUP2AL11G7lyxOR6D9YC59Zj
1fqy5IzKPdKkZNX3a2V+Ldpb5fRsRldEZdbyxpwVS39cobM3qpbSDi0rV2g+EPYQxnC6bITFGRjx
0BYrmJhUysLpMCNkIlthZVLeFEvil05Bj2Z1iYKp+7uIe2gAFMIPNogpfctkHSd3gB70gWw/eH7E
rujDo9wRDaD5CMWAfwGTo3PKa/OqvzJ9Ti24OL5AesF9/QX1xQKnFf3MWtQn8LUAYq0Z05HfeeJL
NHzJp0dgNyR05j6qg/oLk3Lfu9VOvNU21t30wo0MSUxK7jJy2k68koFsx+JRkXcmZ7P8rve20dcd
4W3msilpHhTxVQieC4xz4UPQ8Wz6ADTv/pubrygEyfK6kEV0tn4EYQGgM/796vaoFqBgzV7UraeF
PJkNj3Fx7NNXQ3mX4WlGfqxvhoplZISvRZO2v7vm6b20IWHMAt5AwgwpY2r9s5oY+y4UhFOzLKgB
Eo2nvvEZnVqYqFSPQXh3l9bH/4dB0/LenT913w979tSJYmEhNKyXww5uz1geQx6j5MEb3bFw/9sD
Mu6wFKw0lnL+kc6DTg8IqlsWApbMSNtDqXIrRi1xcmz96wPDi0sjNeX/OaBytvXUu0HWeoMDDnam
v0bt64DthPZtuSv1TVz4HRK+7BFCykou0H/4QbQfDGKBVKQD+FJXerDRkpeRFjuz7ekeHHH3y8IH
/u/nUbn0+n8/zbPuWF+LfV1Z3AgqlPVwM37U1mY5gyUKAqbasm9fclQG3EYmza8Fn2r5JZIrgnUB
Gy2TSA2rKAFrs5sXvkBTjHHvVV/H7/firweGzE7Tkiw0iOdNn3gsZzMUuJyFBj92ZR0mV5i9pPox
IXid9ioqIJ3M7xOLdnLfdYcEPYGALCAlVDggP2EdAr9gJmKfCnRXgQ9Ru0Tqwo6uRbLspUSC2MpP
UhYU1t3bOvwSeOlkEmAC1BR4IGBhNcVGUwFzXoXNX/yeq7BYRE1UIAid+6mGLDjBQCnHY6V6i+OX
Mg8lCSEc0KVYrCIEFjioEuvwWzNlMwG6/sBKlwZd7JX/cxZnVYU6dkXSpe3yTo5ACleKcTOFD4bF
WHB8ppsWQl4Ipdd+Qv5abTP9Vo62BRmbJhMDiXJ8Iqo6TH6KGOVElQhXtgAnlCBhOq1PWLC6/EOn
WxZW+wxsoNwfepHtdrE55czLjol10zM5K5N1MN1pvYOWERIp9EuEKMfeem5SREvlUyZ9sCA2tJmM
00/IEBNFcIT3M17PEgzv+mkc1uZLrjtD/joCHnDgU6EIAE/PiGBvmICdeS7CLVyWhETqCR3ozL/f
jb+E8pgwuMrgdI2bxLhR9UNMTaDpL2qqwpC+HUY+bY/BBySME6o0G8a/QgRf4kDyiwgC5+2mj7zs
UmMovx1/08JGa4lIQggK49O7Zje5WNwwcFj6SKbI/uNs7dY1VVCCbOCxmW9O0GhIbfWn1GUmaT2q
dCCq4TGUdrmx0kYBAsxN071qdoRoMLW+MvVGOgGCEzb/XlDkZcE4f1G/n9TZym7kzSkVdJ6iZbVb
dtM0VMn9zB8HmqvICVjkU9AhHd+X2g+xty7Znwflynf24sP8/TTOvrOTaA1Vb3IaiwBGtaVVfF/v
mH/6qQtq6lpP+vKtsEQRN6Sokqpx1kMoJ6VR+6xjU37a0oXP7FwjlWFVwjhOXZlMIrZ68IBpPZm+
/Dq7ACv0jJ4LjdkwuMdFpVxZ2C8poNkF/N8zss6+P2QMGnq03IfTJl4ztaC4VW+F06OVr+GAoYJF
CQQiVbsZYU9d2xhcLCu+H/3ss5LVs64IGkc337PoRoT4uViJ2CQh1lTsGDmhi8wwZdByrcN6ofn3
x+8+q/gDNasaNeZOqO86bFoWUJrikSP/zCen85ZY9OJtfk5dgXcVSNt/8/RTY6jmsh2Sz2eBYakY
YjZxdCYh9Uo3nFZz+fWNBS16LwPWWIjnrmLauqdVCyeBdUgAak57pFuLVx0jl9rzXI3/nM9ytb71
JmpNGboq6sej8WC9xtkD3CqNmFhW5tCJJXFlgf4PvAJCxCeU9oFknsQGdSMaNp226m42tXXUgw9U
mnVQJ14cf0nqWi5/TBbdmCVhkf/OqJvt7DV+ZOJuwvhdyAAguPHm2DLgMKoBiYN6GhNKmqlwLVM7
+0Dh4iTJAb97tEVi+nhij+HOMgvu+DicPHaIKPyE/tD0t8pT9wgG5os9gPkxYnJAukknB5qUTQdZ
SSjlPTShy8Kmkq+IlnUlPiyZo5+L2YCpNXP229OxnVbpUaUZC4YyOGpwUHj/YlYegw/8O2JRmcG3
F4vSCtXpgOGbWEZrbwEv/xGty3ibI9FubJRDVYaiGhGuY1x7aX9XoeeLp6FKkqUt5fhf44GqDfvE
ECZul+DhDi1Nf5B8lPl9x/gxJWNZvzO1l1J+6kTit1bWe4o3lJ/BLlYovTLcoIv0eogudblD4bFY
jeOXK4/4snD86xzPXrBCKOo6tzhHoIvASHKWMcFltyo6PRyVfCO4PeHNSFLQwz4y6LHV/q5rd8A5
42vN5QvQRV39fr3OvoCiejLNqKIXyiWqHTYwCCsXUGXRvSFTm2guBjzt2aI0t+vSC70S1XzndPKV
Ved39+tfF+XsqzervZTWBReFQAqN7xu610cVF+dDvSmaJ62SeDPYLQvQ6mx8CRnbHhJxoTz5yIEN
4hCYmWPWLzZ6cjCBtShs/Jfd3ynkWRvWcMLZp/77Rv5uzvx9zipuFUk2aBmdfSGa3khPYaCwVm3p
WyrmZo4c4bWUbgfLjgYGOaRhEXduqzkheHCJVzWdZujBqsvwo9qrXgpMxjG25REx2Fp4zHYD1CnY
yskngxQ8EvNNdaDXma0oP6LR//fpXxoDc+//c/pnn5jU6lOSZNhJV9qqtla4/5nCVM+6aWtIAXFo
ya6MJZqx3+hUos2CJ63HJSt5UQbiEV1h0Knt2cWjhDincao9QZa+4oo7VmIY+36wmj6rT8tvbfrh
HxCmvJ7IVonx2SdSngVv0abrYZNul/lEdO3nLQXKX3eHZUBUMPxZ6DvOVu4qnTKrE8djmDzQ+h4I
Bdgzj2PnmKSbTHsLjwmdEnwkKdod6zXX9g35WF7CaAslITMKY5s5pd9+KT9ED5VVSux0/jKqbzVb
zNWA8Pux/pHsK7r5yBz98ZayvTjQ/dAfMFsotoLY8j46arb5on0leyxrNFQWs4GquTIblCPrNzoz
99939WLhYGhsQ2DsAtk69xkWWtIGQqCOiGlWgBSq5yVU8nQw2JKtaOPXK8lV19e0hJfEDKqhkzKD
a1unL3FWvklxm5WpxKug+tq4s8QHWEAE8AT2NOwmcxPe4dqR7Wr5Iq2v1Y4XO+vfDn5eqcnpPIrm
iZ88kIlFCwAmqLd4UqaTP4pbPfWi2NbjVeEAEg9uITpfO4NLEpnvP986e5UCWSvnpOEMOh4K6wAg
iWiJat+RZw7XoybUc5RsnSCDwhkNu2bz9QzZrfAkjD5f8B1TpsBsq8o7bOCTQtLmQgUZeSd/yDA5
fgE0IATgDfca3yy+zmzsQH+nXi77y/eBkRRBZtF/IVD540edfafGiNeK/sx4xLru6umqUe+T0h8S
P+zpVNxK83vCKsV+ewR3CFb7yvJ67Zk6353hR22NqeH4DIEp+qXNlPqLUrwDY13hfsphkZSrJL8J
MVBfe42W1eGv1cNcIqfNZfp6bnyVWRjnpuSOplCvyETxY2OXpQxsTKcbtqZC40Zn0rZpqaHgSl1V
p13cBhpI0zALSwrs1LNHqozDudZ7bXmjCnHd8WRDy18zDgRR7n02SyfGmlxkfrSV9R38XzANtOKv
kkEv9la+n8jZY1AIRpcpBldC1R1aGVHvG+1mUpAIbgIANYBZZKdLPUC39viVkZM97c3pmY/F6co9
udhq+34mZ8VKmRXqkKlcEmE9c3hUliu2iKeMF2A1lM/Q3CSnYmZIBowcfdFwKWHhAt40wGC6k/k0
q36wV1GsIFtAkbZCbGfuVfNeEH6ZccVs8CphYbk2fz9F/7mJZ1VNn8uGXilcu+CmfOTj7wcbGmDY
mhDvYan799J/cQ/9/fosX8TvexVpjksgryz9+cEKaUdD9M/VpybZierLFG4rfQ+XuJwPLB3lUWRk
HJ12JZRR8WMONyfyIp1/n9HVZ+esI9YVRdiVBWe0+FpwpA7VrTY/m9lHMpDLUT0YqGLuJYLRIH13
u7E/CE5NrsqJ8IQrp3K50v32Pp2VA/EwAvDXlotjbKR6HQk3jNqIz4jdqV/r9LkoxhFxdD4f7/DN
GBzKf2YxkYsNrLqWIKpdejDgMi8UFpmP9W9J7Ldb1adJTqyDvoywGPoF6Va3hbbzJ/haaoalq3lS
i4+TUxV74UtmkYPaMN2W9e9TxLwZjTjGbfKXdPGjTj8FAAo5dQjrcdi+nGRfdsIRe3LpIBuAQywu
SVjVhoZJRi1crYn7aqCisP0iCaxljxOwZ73ytl684N9/4tmzH1ZBUPS6yVZMWrXBDQmlij+fPGCL
Grxs1SH3hc6aAguPVrkXoI9GATlth+nnkpn67wfx4r7w+8mcvRrdoOI/kg3s7M2ezDrF2nJFQ0AL
xJ1h546deOY7mt0X3UHRtt1pfzJZz8JuR5QtzFRghihWtBCE7d2gODKDpeZFFN6WK/fvM70Q0a3D
YlHANKKloft09pymeo1AuA3G43RvvhsHUCX2iITdDjhrfJ4saJ/KC7lMdbOLSOj7meNkMJz0Oe5X
tas+onMPHhHTgjU4oYQTnfGGvT64oxvzmBLOQoDBgNHBxsyTfVwbzl3IXP7z5M+6JWpopJNWcfKj
N7mWp/6YCt945YKHaw/nLHVQhzHxNO+hSBnNjoRsdbD5GSEVjeTnxa6SnequQETYkQJiuGN/I5CK
qLPCe+Rr0FNIDgU3oy6umsQu7kC/X/izEraZayWNdIuvC8ETjGOa9QwbHeGPSMaUcRNEW8jepc5O
xdgaJGv2wDiYQLkDGDyfOcn9tM779SncyqYnMONVoK6nNEtrX4juVSgfM1uiayvs5bfsP4/L7z//
tpCozVxVesJZ03EKAaZhiJW3IhYWt8fT7jEbMKDRYxzZDMYHDhNzvdhHQvkqYPRiFf7t+v0uaL6f
SRxlYQuHn4LFwEUC93RToa5YwvbqV4XagTXLp8pdeip5/T53VxacSzfQpJthWoYqan8TAKcIrrm1
qPUaQiPsYq0uLR8nIEqquzsNzzBZVoiEJp8UuJaxuhM9z3bz2B51efWkWHYW+MbCWUOIVUQHvobI
BuBGKVQyxvO/X/LfErOzusCEpiiivzbYoP42Cny7VqXV5FM+IrBc0GTEgtBbHgnKPiL71ypSHjd9
/aAO22SwKe4OqpcxqHOLGAqAG4TvcbgX+kejvZlFT8+vdGKMZSn817mdvcMNTIVa6JG6xg29f3Qx
eP2JnCRpYkaf7hAH5bJ6i8LX0OFlVx6CJcUsPuTmYxcbtgIZt79rtUMnviqYfQTwVh1ytpqlFDQ+
VsOkolnjQIM8NOKvGqsVhIZTsZu1XWjuc2VDIpmg/iiHZwlgsCsXB235fDGm/NCmxyF4K+VdIn6c
iqN0+h/Ozmu3dS3btl9EgDm8Mihnx+UXwsvLJsUg5iB+/W30vahjy4J1bgH1UrtqwxTDnGOO0Xvr
uybmUHfkoDu0k6b7R9HXLbp0eaLQkV8FyqxoGdF7OK+a6L6NdiQ0dWz1qbBM9VvCqnF5uLhtwKwI
VKHbwDRJvKjXI5QKqZIHo52uQTgu7OkCQ/QhsyrwqCZYN3Cuvffo69kDAR6bpzEj62bFOe6qv13G
RbUeCrFRpaGAdJdPcCJ6zZRIVf8fPrJpchj1OeHLLUvkNf/Ot59+UZdH/jnrMt6ZQ4EIHOzayRsl
L7TfnBQaHyDxEAjL9MYnNN7P337oRXmhmBVWkdpqqaAa2qehHZ34YsdIoZ4muRtLE1TX2kRM6Zs7
4kwCukCN1bgVgpuZdQOFfa3rYmGlAJcDwVL5kRVU5KJ0NkffL2CfHKA8ZVc/Y0dGRkdQJxUu7a9b
pcLV+860TNJNOt06lT+36MsqkuV1EaZaM1pRR2ly5VRjdE9tBzvk56jHb9J5bv7Fi3o+qvRMrOp2
/IvHAz1JJ5qYc3VO53Deb1ie/vz+kK/e1q+/8KIYioIhNrL+8xdqz/iHvBYqwg5EhVNhg8wd6oBb
+uBrpSKcLhKfxkkkAUAXf7NojOFkldhVCTmEKOFWL/mfUlggeqkMm9IaVyXCTSfwNMkjLDCcIP0a
LcforjSdK1oBuIiKyB5FwoFb1HRDf78rn8qXy1dfhWk+9p0R6F+WiJUcqEe/SMbJJC/4cWEGMCO8
jsRBkfbIm741Prp7k8zIMEctYEPSb1SvLRwMs2iDFKIQ3EF5UqtdHyyEbhr269tAVXl8FX5cJDdS
1S0sRsgyvr+cArPlriircX4cVTOQc08gBgAOZS4Hc5ZGJHvhBPnzlIB477QmRDCh5c35BVsLCt9/
eWT/ftuuTbQtOlb/uaKLja3IyjDKMq4ICAienxzL83Gq2taUAcFNV5l66/dflJOmFuqSOuql0Lk+
nk9PSFFQeBBLB8eq3pSEHNuN9pdcWqpMcpImpktiUg35mRXDmI7zloSGChS0zDlNOciRolQ7w4lm
VKADwnTHkDhzchbtD2hPQoRT022Tqd/+L3IrrrU3v9459WLQ4aemnCgaGiec7QTQ0PgaGxlE4ZI5
kMjeoC86IhQd8197ttX7AvP1PcCMZke8awpcBJIuLWdUFH+b6ShSo3JGLGfLtg4gi6BM1CxCNv7W
Tlsn7RrZovCpJA2ZVG4h4ok3zljXemvffs/FXn3W+sSKe55NOwlm2lLomK4HIVimPXTQeEEUy3w0
lTR/G8ZGCQ9iBgPhSCl9qykx7oyXH4kGXm9sM0pA9i52zqE1j40W1LySlt3m9ogUUB+7DWd2GKz2
mZhfeZYISzzpyZGP5TwZmVURHgNzEnyq1298IldqP6Cr/3M9F5sqR1JOygk3Rp2aCx14TDQ5zjD3
BDisxDdWE0di5jG5ObS4/ncNTBm6bGk/HCRqdSrrTuMU0znHAdgvaESmyESQTvuzO4yZb7iu05qg
dsCqNx7CNaEHP/o/f/zTL/JlG02bso3TkoOLuBCrSdx7A6l33O1Qe07r6ZhlIK/EER4rHDfwBn6/
5VcXc6jl2tgJwuJjXryL/klualFHujbmie5kaBKmiw5vYF/lQOdU56lco6KekWQcmB9jF89YIQ9I
Jno8Ue/PAKoi5GUOhrCm3aiooKN4p5fLnNbs71d69av5eqUXpWWgnYyyy4rxPoXiptUPcQzFHtyd
XG4kjlaEvtE40apXEErGVB2eygyzKNJQUX5Nj/e/X406rtY/Pp0v9+3i00miuOyzgDUJEfjrWPxI
MIGlJflzXW/3sXPU3bqb0kMjHDdNpm3d2/cZIxn9zgC3KfkTZWQwgabSvYFJ7DA7nTxNnJk18qZV
hGr8yNgTMkKhxrauzoJJ3c7jaBEAByA0qFyy/uILZcgJUuvv77/tCgZZtzTaguPgwTTI4f6+d8pm
FZ6yCtHJKVpZkOsKKIZ6/2qMuAR1L81CErDOZCGHGbKs4ImWmj8nWBvH0DO76Mj86v4KMB6Qvrl9
hUiw2kVeUXghL/iyKu6Ee+R7lb5A2W2Is4pAFFa7mzPBcYf/+YRMcEYUKzqml++/QjMtITAs3uxu
od3p6ZRY5HwyaFvYFw5hwpgamuPh7PYWSiqRsiC69WFfvQBQr3jWZfTil6PQU88AWI8QN4zdZ7ar
XHWsgc/E1eJPLnPpyZMoWgAcLJWFepNQc03BbGlf/v7FapoHfl8Q2TO+oiR/tOB9i6gmSmahYfsv
xQmXgaqsZS5L+X6aVW7+2p/uNLbScqo126GfB6eHoHtW8F1lp0kJWkeSJr+/a5/l7PenBJdX5sQq
Syy9P04uTY8X2si78iAWUFPZhwPr7gw8zyCcql41qWeyEerLMmQkjr1k/MfDy2Agyqb4zgHLfXDq
CkCHSc7AqKV71EGGd1OwKeFpmQ67dpiBVy6x/5dzLdusjmQdOJBbAwu0nhHsCWSGNgSbr3STYF2p
VAXB1PC9ULdzaTqYTqC4pjWhk0DtY46OrSH6a6o3ju9XdF50jHhWo3yYvfjzVPBlE5CL9hgnnO0O
/TMNGfMje6U1Uz1q1bznKKWfPOy4o+FZWYfu+QFwipvNDX3SIeQo90ZzCOr5UR9Zi7d7fFdCRr5d
26USPjICJA61Lx60rTngCiFRsOTeAfvYtUevOFQY5JIVn9cRpHUBzhnn/YyFkBWxepcRz8KfY0Hs
Z0B1mUDLd+fn8BDWj4F4N5Ilh2mE8MjAwrs6P/fERh2fyzXWCgq6p07xiMgQPsAq+s9tOKfHIr/o
y9tOKKwbP5YLfiUbILugSlPsshbypbT2CzUUD0E0s6wFC0awIUdlyLZ9vLLiB71Z6fUb8QRY4Im9
siL7RHikUUSI5LCkIK2bRYJ7zpx2xDmDEiQefAKwFbkgOfDBeWJFc9zW9cZ/inM3VedY7vDQg/wA
7E+fUhOeWnEtVWMIRuv0+n2LG047z6Nhbr2gzFPSpaYuA8MrhKPNmjLNdj3C93CqomWZhpyhikm1
0uWx4XMmzSXdn3tbeuIA1gljE/YUrzVIk+e5UNkNYarSJBHtQaQxQ07UlEnylLiYD5RBxks3jvo5
wIk7ZqwNiENk466ibLs/YBtPH0D6B81Wj66yVxbiypoWbr1U3XhehJ4KSoZVxCtpnxGnjBzR7i33
1CDR5jdIsMaBCpL+ljsAG+E2gN2MvBaeJDzIqUXzQJkC9Ds0/ER64CxTnHnZwefym0SoKPFWgZfR
RXUC4sf9WYfm/1A8K3vOu8Jrd9x0IboYYFLho1oaiwZ2p+4W0UuLHERHMgRCl+4EUsHy9Tw5rooO
NuIrC6B8VzQEFALT5VBEUtI0OG7ELU1c7r4dbSTD0Qyn0GdoWHpj8pnaN5J2umdf96Sziw6bG5K8
IqMg8m5rK+XynJPXOzH2vgB/1yEVPfed0iS7eaOQ+JRNyvdiGy7N53EgqtlRtM8Ad7XkZkP5yxmY
QIU0g39IMcNsYZ1nbTTPgV0zNwG0Lcx8aVIpT760TJSHc0THRSTtSiCPYB4V7Cqxp0vPZvLYaw/y
oGHVe83SXWB5bUwk7DQLnEq1OSUd308zaX96NJ/7abgnDUuen/YdOCUMS7bwMYRzi2NRMD+DIXlp
g0k/ld47zseWA0fopC6QHN2JK00gtxn4Qr7hdYYTjuKtiw6810fYBHiTgw2i+yclX7VkqkaPKSaM
ZisjRwE1jYy0A33xBngjWVvqLq5ZUXZ5v1DN+151g3qT1rshW0fw1WLxj17BK2Bwe9z4oidZhwgi
ZBrBGd12PJ8OW0l4XMXRrDM30BlPG0UkXJ0miduEW5MXkbyt7DG31qp4X1Q7SVrV0ocQPshEBRM9
MKzN+iGSHrWCbHd2jIms2XgPROXoivEzcezkOJqRc3roHwoSYhIvpqtJ7/n0egJcJ+D9mJf11uoW
MkRWdHQ0YnU3MO6zatOcZ3K65L/WwjSNZkW1ao88mnWXPcrJu14m0DcXJ/FD0FZp96Ye73t620JN
mGtMFUWDuyrvzpaMKRzxg1vXSAwfB38mHwx5Y9ZEUVc3s/5+9g8gXiJh1aBeQka6VFSVrekXSleJ
B/GM+kXXbfW9gT/7D2l8wxFFm8vdWmxnZJgJTH4QQLgaw13kdVQzjmZ6Atb7FhDvve8RXPp70fDZ
YfpeNHBaGS2r4PfM0bP9vbSD1k5WDjzLQ5C62rPonY2d9lQuay+7V4cJKT3CYsSRKCMbjeDj3/+6
9vO0+P2vj7fuy16tqQN48nSQD5U2vlM6zCyEy2zHJOLgF8C8jyj7uea/DsOdjIsXNaNaTZITMwLv
jIkehripLPGNZ9MOLMILbSmvd1BFxMWfo/YeonVaye6QgZ1IlySzWeVmgOiaEcyUFX9AKKOMRYJe
Uv4w+7PI8E1t6d0SPGjNxOLebBOY116Gr/f7opk2+NnxGBeKTCWJJDMAaFfEc12cBwK6zH869Gft
/UxoaKRgRRi74aQ4vZTmLA2oTQZM8Hs938W9qzSQtR+HZ+25AkqH7KBR9lYsOid0O0H5TxZfzuKL
oIV2a0AkkeZxhb+WgdpGVPe1bLmy/GIkxZSeYyOKtom6fFiI8FG79QmX9juSoGP8OIR/CJU4IR3+
J+orVsfG/4ii+6A42cXx0fJ7p5ImAsI4QQZZfD5oUmKf478dIgetXPaMVtkq2gxJiGJnxqMlb+Xm
no1J24vNnKmYaL0fNQvxLypUnmZfUpySze7S57Tw+7JjtWeHJ1SeMbKzdEyAEKEADIjcOC9Nc86n
HZN1Cvzt3epmUbdV5ImCLOgl66bQpk0Z89g2H1C6OSIQ3FXBVuqF1jwWZ4VERzeeVdk/3/cIZE9N
B3HacFz17M+cgVN+waIN3NS8i1B0sy83swJCM8tR78/E7ElHseEJIJKDWd1PsSSn/cpvHunrNeUy
Ud0omgb4n6SHoJiy4h2TtXGfMn+ObFWZ59mklyYKg9TW/+iojVq6V+28OlLaLBMG65U6z9FCmcX0
zIhreBMZldfysmEnFk52By05Or5X0R9T34LG6+5B3kmvonk4Q1J0/HaaAVUWa8WpQg/UcmQuVWsq
7LOV5pm7eCS2+G7+d5jpbu/4b6cD7mF0nfi3ZvImX4R8IXDmhBdp09OwGTt4f3Iv2goeR+pduxn/
f3QqyScmycwXoIUvYaCbqWgba0qA7AE09AcwC/49Fo18mg1PQTtFHzRIOpDHg5qB8fMNaux9eOIz
Fh1leMn7h448OiaI0qzzoSG/Ac4kWXTwmh2SavyIyfx8CBe31qBr5wWNeFFFJkvkCkRE8M1Gkxg9
jhwigjF7MjsZeQGlZ2kBLj3shW7Xnx+reJpbE2vD67uXjVkDSyT0gIHXhE8gBtapIVjOSTZK1w1m
khtNkiutLZOrhDYh6kCFfxjcjLBoAyUpJJpLMow5ZaWzNBNYPdFdk3Gscq+c7dOBgw4uqttwg58t
mu9//eL8K2fsbL5SStgP7eNjPWyqEp1ozVe0llQYcC4gASzv0TPkdtTkfynbXUmcK8ndkCxAibev
VvLUxAdA5fSRwIeVN3YS6YoOi0tEwI/cBs6RpF9030JuneVjWcG8j/4dl3uQb6S342PYcqGeQMo3
RhxMl400xR8hYXuX6sUYCR6/aP6iP0NhmkLyS4y/Ieotje67wldg4qOHLwmLMaIk0WyDG2DYkE9j
diJfhPAXv1T16N9n3wZxFkoTxk52irS3HDshocfNSi2YtniNZHGtYIMjwawPX00B0PeS0MXGdEHq
yaR1CsE0arxiUTj98vSkbkXFUf3tOZjWIq74KWqwUp4CD+B0h2pV/dNYfFSLDolGVz+L0UPTTAXU
QLm8GBy4NLl8PwqyCCU8eULqpdkfn6PUaeB9XXfaG3aeqpqP/fvwoPI7rZIlUuNf5z4Z+U4iHYQN
kZSCvQJgH96hnUUrHwRuKC+K7I9sTnPfw++ElK1wEmxc1jqRZ2G079705051zDyzJdLv2umRCUHp
6sUaSI20z5cGNBsm+hvmaqxPIDJjdPQKxIO1eSd5kZdMS6rqG2yaKwrG7y/IRdOztTI5PsWDNKrY
hmceoZTZaJ/d0RJHHiJdz9M20SYWh7fzLEX0QnaA93u9c6XVyTXwIo4MKF7IT+HL13pHj6Sh7WL5
UL+JVPhIwbBkGsHoYzCOr4W4Nax5lseuCQ8iDOAzd89y70at5FqVO1QFw3gzspVsVgKTFKbFnwGQ
I1CceFYjrbD2PjOp4LxUy/XQHCD0W3hm9HkhvTWKe0TbrJCSVK9T/aEy1p3uRftb/f8rehh+ocmQ
EP0OjPdL8UQWx4JlHQuZ/j9ZwuS1hdM4XYbJYdCIM7hL86lo7Kh0kcP4wgTarR2VB79YtCdgv8XS
LwhKXAi7W4XXpyn+ss7FhcmAXaE39qM5xgpPCo5fcuex8LeEc3Fcxv10SHSPXNrUciwMMa74Dj5G
f1WGydny6LcgTutX6UO55VzDcdFR7kkQp/jSPqACpHRrWvZZVW6A094BvIecwpeSIvDmcJHbWrCL
KoBiE9X09JEWfrbsSJxntCtS4Lyy7hniVAuJmCCFZZpYy2D4SMpVctwrxpMZrLpgFb81rGjnfWAt
PgEYkk2PFyHGcSHwlkj0ASyvTh91xDi3Zzk/hRk8SxADsqjoJq2ci1o1jo26M4peputqbeHnLMNt
i/8++HO7w3pFj/D9b12MdBtJSynz+Vs0D7EvEiyFIoEuhneuZiIU1//FXPtnU/n7n7zoapep1Ih+
fpYPY0UMssxrg2m5CugI8mFij29sgw7hCyGz7XLXOuLESLCPY0n565Mbk07qR3UiMoG/ZdiWx4HH
5bs6OnAMOK18S5dDg6M2DKZqskqc3nhbRxMXRDU+Ge3Eqdcl5A+eGZNZBPstxRkTVnOm5jNUrcSp
ZLda7+PW/uNiZIm3V9IwBH0eIL8sWUlzrqy0TscP2p/qLEBtMQ2Y+hOCOI6268YFXIg6//eVUr52
TtK//NmL96E9FmLLxyUfYokASYFOhXtCiGOuZNqimZvGbk+AkO6I/X06hVrE4ENTgax5eefVvQMD
3AImGTtddqu/PO4TP2+INhYZioJI8eLEbIZZnvalLx1qwl28Rpxr1awroKqilVL+RiaPpXDVN7F0
LUjW2FZdqkS5mor18nZl9jmw/3k1vA6iRKMVq+z3EzTSVEXuzEQ++C3rwRSGPQVsg26LBqt5p08L
C3YJOfD0CyNe5MjRWUIUG0t+46T9HWpKHYUvj7KfijNyp+6G/EHuVpU/jztMgeQGAU61uaOCO+CD
Jpotv/GolWvLDN6Y//yEi+JyOArCIBmfbxiwDYhZlrGPEVudnrIeabctL7J0Fp3WfIjgyvWZhJtc
GLvCjfp4ogHJnMypDwMvgDw56Ts9nQf947lfGTd1qddWjK9XevHoE01o47aKWKTexoij6E/ZTaoX
rKHiOliaC+O5LPfE1+JjYdduUycwd2MaR6ztUkLxwM2jtzAZANnNW4LGC43MEfa4K4MULVCEbs6n
5048lO3s94/pymQaBKglKnhUCDr4ESPRyNGpYLImHSyYveF4xMkoMI75RzzAQRy2PTkacEEWCFTo
nC+6booFvCFfPqThOryExaYcENtOyNWEQ/JAkUhnv288lI/N+caCc/11sOCoIR+gafa5U3xZcMqi
L05h23KxgUt9HgGxCwgG8mgshoQI00zwsk1/187Jtf5rKdBOEJdPZLAevnPUANVQjLsMnzDQH5tn
GQnf+sisDmr8jSu9enJEIkrWtGSxQF5Wc0IZdEYQifJhEIiHd/V4gVSRtDEC7lRgLSw+n0+4M6fQ
Vdg88hOrEw1ulAETshYRNhPbAZl9RkDVyLolkPf3B69d+7QoN4nIpAFJzMXFoSg4C0afA6Y70PGs
3UDZ19UsAfxBC3dQHgth131ITOxSItSUf+lpyZRaI+sAjy19G1f/gIKAuJXZQNJsajwq/kSzdioG
NYIFFslGt/5G6sIaFqb6mOqHvj5ghzU8Y0/anpXvMEkPDqfkI+al11Hmxxa1+/0Xfh7rLta/0Sil
At6TeRCXq7HBG28F4lE9xB8pP4j8JHLdYO+W+VZPFoyoqJAiWz4/DOqq/HdSkP4RguceYcPENlyj
Gviesj1HY4tKrp1gLSlzgkcEm5ApoyWTkewsEH6EVjs9XdkUY7FT1xOiiPN5u+8JCjNdjewupoeI
ahBwFDiNEECdTbrwLMS2PrgYH2LBCYoxX+/U4MAmHdfpbrVylZ9bJkpHclQ0gzIXEP7FViDEjS5l
eYLePLaVwk0Jvir2LfQJOhrPlsI4B76E8VI/iXOeTIURs+FTWQ6EpIl88aQub9JdPSWxOCJowpFl
TwfxKtkdgRfvsuT5yjaUlkG9Awz1+1M0xiX++1P8funj//7lmz/XYRXpwqm8GwLXMrclaSslWSLE
3JHxTUoj72vHWiTob7RKTQAqmO/PLD57DZO2hAVAAopXPVnAmdTXhC5MsBckWl3KgRAJQIJnMpAX
EjsxWdiU3HtyHrRFcgB3ZMvPcDvH2dohfxq7XUSh+da+Gh79HBTNVOB5pu2i0b2TND/1D3K5lq05
J1erXuXSugAGonoMCyfq7Hjnl3cyqFzojUUJ3MQW/v/PsON9ArGKEgOhmXnxPUtxNEihUZR3erWq
ipJRnJ3cNwMfKXujc/pbuMf6WUo/DOkPnKx/2YTQxluOtytHvO8XMRZIXx5W7svFUDRleScuOMIa
b/Ewl8RdIa6HwuUQR4fVqV4Ej9Y88qGBUW3x1pPQhqAQXZxLixi1jY6k8Mbh+krZPF6XwTgDpPgo
wfp+Xec0VaM8PZZ3hbWrXeTr2GbcjviFFM+CTUUBbbH13VPL2BUVHDlu46xFaP+WjhFPSww3Vfv4
+4t9RfaMIxB9r4xwxjTkS/OxwqipTjEk3THdIDzT4uCQTxT0O66qr7oJcNSaQE70smSR/f6nr/Qa
vv/pywra8jW9MMTyjn6HELhq9FQCKCttAQU0SZ6DbWmeL097knGW+nv2crojjvS9eak4Uhwn5O9k
2YoE27hfxIYXRY7y4mOgwTSyMvan12ZeTPp3k2BfCpY1UyopZ5D6Nzq9BfFEXp4Yo8ub33/RZy17
uUpgkGJ1YyvDcXNxHo2S+pTmGR9ZP0m0f/kIggkslwNbHk4NOlvIcoz+LpWnCbGYwbbI7rriX6Us
fPJDfQZ9ZP9oj/V5GZ2cpJrX2HhHDavh0Y5WH5lrO9TKiRNRp/UNoagPWV6R2bepwADmf3RzdiSD
Xljk5LXQ+Y1wizGDkbzxbHqrtLjiHRyhjxapVMgoeacv1vI6EmEViZA4VRbmp/Q0tUhdll0JKxtC
QVSCfi87HWE2HHqMooXnN8uIyqyLLXVlsqEdwKSfgadTBAQRebFSOD797VK9V+Ozlyt7v1hL3cOx
3JNLU1WzYz1T/XWjHxSMpbfP2lcIJfweA3HLWCexVV8sXKqVGBFk1epuFHCFBCXpON1JH5WnxNhW
ESKYYFf0Lr+yyhjFxXOQXZRMq0HcHMUt8BOCt+iyFlsGdQOfDO79o9PjCwmn5/y9SZ/anCkWhXi4
52FPpA2z8f7omASV+oz9jJisg2Bzru5zRHSn6hFUrxtKfAP+ptTAinIFx+gQAjEZJnn5mPp/o3wp
0pbE5HbbxIq6/8qGpxqjb0wzjJ8z4ToVyUHslOquWZzmNI56qhNiTUsGdueeEhFQnqY+koPQzwZa
Re2KkIJmRLn0yzbf5pBYRlb5oL12wsbPNwLHCRmllX9ICHIND2d/UzQkQ9WLOJ3nlXcCLqvXpMsY
tOwBD7PBn3y7pZfYgV0bxIqEWYhF7S6L35I6dcGbNwBGOtDVjM6NB9jjf9BllPG6pqDZJTlYJXHb
KY9p9ayWzwZCkhC1L5irDGHI+Z62pEYK16dJWT4UgCKP6l+UYyOa+k4zd722Z8bTzU+00LJgqXU8
29NTKe8N8pkTCZIt+D5/ipwBthYHvX8FTkOG48OSMprANbQkQbs4JfOyfw3a51xH7S3N2v1/lS3E
m2siJBtVnOIPKuw5C6QiP8bjm9vB4F+SAjGKui02OkQtZrCUCJehNfj7Wndl3vP9z15URCW7Ce8H
f3aMsinyj4SWJKMwQu5jhx9ruEbMg53owVKe3XRkXXs7cXUonBjxYKKo/r6T1qKKeTmyqrv4Y5iQ
ivAETVEu7d7VVvU2Gm3od70znAnn3TYy7QHIGRbnGc49v9+FKxwEi0mPJLGpA6agwP9+IbJUZ5SF
XAgEldEYhXRP4Txi5zvUYSJOYke+wzMNX8tg4jQa1KBgEluIVcG/UaNe8eeO16LqfMz8h07Y92sx
/ErqBZ9rITmJoXX7HFQ25yMyEl6sg3KIg2mGweBRWlT3KPNmsQmV4taw8mo98fUiLmqvNAw76h8u
wiB/A6ZkOsM05JKgOjgN2buRZx5uAQyvaJi///CLh9AVlaEOKn+TetPIwXaxXLLWzrvYsNF9nYtZ
eX47tZsmdktSRuQ5t8Qx/6Dc+ke3u5JXBu4mhzjKzEklh+lGPLgMu5VslbYkkowrLLpGP9lzrtSE
2a299PPcc1k2gJAbD+l0QIxLznQsm2chEbh+rG7JgmbqVIDpHCFcJdvbYTZ2c/u+0sPgln35k+NR
7UuJPETHuCtTf9y+BQMohNsNDu6ggVgA0/OxDtHHhJvQoAXwUPxoZ1cFbjwRV+MZuchmbeuSsCwv
WTgDzPc1B7BsSzvkRo14xQjw/TovPvSKTkumlVxn7Vqqd3y1JFtqHKQi3csI3D09IbZoaQYwTB0H
D/R/QJ+xId4yQJrjO/TjGTHg5p6xI2Li+H7DMs2SVYVP7A67PZyyvJla1CL9sh6etHoBMq6wLSLA
i4VIgldJjFq8xbyfa1PZ8FRtl5MWanBjN7q+OqF+HOZIh0xYGriuJEdEVBfNGm0pjjJn6R7l7RSF
sp5vUi/ZppR9HCf5v4mbFDUe2/3E8tAsP0ayM4KxtYWRLiRxllBrfbbbxWKdFfvkA/lnANYvEyeK
5p6mMAM0vwAUT3A5IwQpmtYC3Uv5QX0iCaUCQXKGXEcw900/x9X1+svdu9gsDMswe9/i7uWE7BD8
Acdskr32K7hzhOHlo8IJtE/NR+vxnnESBhwW4o7332+s1z+Vv7xPXy5E+/4YtaESykLlQiQ+6GE9
BFPSPg1ipphB22oHnHhiHMItOqxXTuV14VS+rT3CFo4+RpZP4lnzCpGF6qbb6EH5d+Pqrt4mQC0j
1YxaVLt427s8xWMrjis4iU/yWncUfSqevL50h9ZuCW1L39GmHm1qfhQe5UBfbqY5RuMy+2Z3+y/I
VNytL9dzcUJrZBUgtMH1YKy8b3S7hRG8NmbjdDRn5EbbAnKJypgD9fffW1vJ1eOyQZfIpPzEnXKp
kxe1qK6Phl/cteXMQAKA+MkNyaz1TOWOKSp+/yUyLCpzZDxds+vk2tYw7BvTNlsqToFf5aY8Trv2
/hAQjlVXVRj+6Bfvj1lUbXU2zWLUXPEu56GrlK74eN5075K5zylxh+MfraQ5qUhIk2mqt7J9Vu9q
EomqKbxy+tH2cVOu/Gl/n+2zB30XZq5aO/2ZYKkxgB1OIeZZWK5nwVUCwDs08DyyecqQA9SiS+6N
/DVOCY95bIEjQuIqoAq6DZq4dme2+D5QuXT7pPXq8C24NWy7WmPgPtcJRdNoYly2C8RE0IKWRYSq
7/8So9O+ngx952ghp1q6lEq8LlzZXzNswrocgpWlCOzMvY+PyFKU2870a9+MpakMlxAtAOW4rHpE
4yxUJ6W8S1b61JgU03I2LMYoohH+cfOdHBeqi21AFnW6/pbEzPnHsLHzoyQQDFo4pBqBwhkmRbYs
q+fyfKdNOmVSvET4vGr61avhtOjHDZxjgJxOenGuJuPmOQkq5/dV41rJJYvkfowsAOnnhO3od1Hv
j22lIf1zmhsTpX8P3YJAX2M+rllWOFeJx8DQcWNzvvmHL1b1uihbtsSgZHk4YXSmY5FsOca7mRTY
o5cx1b10UiA3U+b/zU/GV2vK48GHttX3ZTw663FVyLyG6KxB/qDbwh6s5Z+qjQRRqmM93v749WsP
XxIZeasctkzUeN//alIJWXXM+avqNJixNKsgHgKCiheVevaOwOrrZnmK/4hnjYPvLKozV+/nKToN
+LaCI79bhGjRUuOfJV6okXDCFvyKpQk1hzFTsPdzZnPQMX8w0uT06aMUpmuCGzVdIU3z84gJ8n1B
vPJZdTBpkZ3biateWfrpfji+d3XtnTo0WkfP0jo7eVFIqspdmGJg7rVdsr5Vd19boMmY+p/7cVFE
Rq1g5GfBYjFkDWQOxupG65umFQSiv13riSXScBxomEYSMineCVtSnO5fKro+7ioiXHE//P5iXDsK
yDK75zhxIR7usv8cVJoilIIx1rXGs6B5ifoohPgUkM5wDlFsi7grWveO9jIMbi4Qm+6JjMV9WsHj
lnbMtmiJUXhEcxk9ajkZsEESztndA6YWzckpm3Q53uAIRe+NQZF87e36eunjQvelJJflXAjL1KTC
rFaNx36RCgRITwkhMQLPegOMA58fTpiLzQfUC9mEaDmR1snshKAZOVrlUK9vfOPXCnAZ1owlWjqU
ChJSvl9VW7eqXPbc0HHBP6kOadn7iEBdQriZKD3EyKQGxwd4GnnqcdI/3FYQGONndbnmfr2Ei2Xm
nAp930hcwtiaq+cqOdqz0xaxBRGAPZ2NFx/P4Cc1o/dt8xFOkdew/eBNGcYglO5FwPwkM61BL9fN
086DIxDp6yDe1DWzo1c+1yOOjzFkb/xZaXjAzyRS0hNLbT0hNhw+IFrQml+UkVO4rZdv/CV0neDt
9NKpqLp5y2yOjFmyzpJnVVHsgqZDdF7kjQtLSQF82M0K7hTUb929LYO6dpj79owu1qXcaP7fMyo8
nDrzbM9Lfi80NiCHmK7cR7gL/5iveBCKtbFBc2HZ8T2HJVIRxWezngaEM9nFBKr7HPmEeqMpfq1k
IHXMEBFosWzyDn1/g+q8T7LM0nmvP9Ad+Ond4G+rIyeo0eQYYX1wQZx2Aq6jdQojD8WlrUW7Nt7B
nLi5f49/7Me79OViLt+lY192x5B3qfrAGGCXgIJBqMSrNQ0krkjOnHCii0vyB7AO+Fu1nxx3MGCz
eX5MiOm2bg0Wr9gtyNokTAY0I4dLrMvf745W1aMDmwsKV8eN9dxwYwiFSycW3qd/krkQigXhrmOX
OBvBXUqwOt2BWTLzlU7uIF1nakSUWE6uv6AwkDZMSYdDGi0x+So468Stlu2OxgwTdP+BZ+18r+Yo
LDiA4pe/p5csVnP9+TyR56Bey7/6/NCQAVZByJgZTFRoyuYMyWwDcZnowqheV8pMg1FRPoXvgQhg
yqnxF46hLzLNWwHIvFcrTwlTHOP8nHf3irY7J5ZtIbomPsDCt+a7+q037Mpc+ds9vFg5/bxJoibl
HrYTxMy4MY5uLq7I6CJJ00aom21HxfFT9C+fCMjjdbt+VPCkAfVp482Y2IYV8MZGdMViSpksKpqo
Q6nGkH7x1kttHPZka1Z3mAom5f8h7byWXLeuNPxEqEIOtwTAzE7seG5QfUIj54ynnw/tqVE3yTlU
zZRtWZaswibC3mv96w/YkIjrTnMDkm3wZv1AxzLNMmbfZapvaAtwnnfMHksGXr/0cuNhuUC45Fy9
Nat2LZUb85r3mjz3kqdfwtcFnnwJim9K4SCywCxcJLIjU7iRMZu+ZMv8qVszNkWL3a7m/ITydnzy
3WYhS3sDT287fQtc31EIzXXqkWiea/y1S98opbWCjl4kB/msoq9DywwTRjFy4tD/YtpD5SxvFeCd
wYWvSuCm5wwD+lCcmXvZSf271gjZ7R6gV5HkmEWrwPrz98LiApWG5/llUSfvmOQXEklXLKp2dQbF
dtfYWfyUNNRyHMjLtr0VUIcU9W4Mn+FNWfERhr3o6DusdcSgXQjpUbPJ0GbOGeKKiU1Z1b514ZX5
+8XN9usyT167eBzlXg54qt2S+XJKksL0goa4f0i3YIpvqGpT0Cq6TJKrCFaZ8ClzpGF7Nc3kgj3n
fL+ozSmTsV84HYWKg1yKg9nVRx+8DE9vlehRUtwX4o9io7oBoNb0YB5lZZEe5sGmt9eZdYbqQo12
Yoe+/Y65eAMRv0Udl/0gD0IN3sZinSqLFtLxa+hYVynYF1ho39d8AndIZu2p07zmOV9Pau4tkKrk
Fifu+LlB2NUTvlOrL2W+7EDPvW1hHQXpEc6GA7XCCdkS5WWi76H7EB7xJ9eMRQSiBN+ifbl6js3H
wunXazByQEsClx1i5fdjg6wXuUuzal4qXr7zCIZpK54NJqlejoCkl5CEUHPb8cZP2bnx4hLXmuGm
7VK5Zncszbflb2s52UmmohtFFKRzfZabVIkIfwISa9wwWE/kAs9zj8rpK3Rw7kwiqxrwgWumeJd2
s6/346QEGupJEsWxmd97hfN8GWnrgZiIFT953ztx6MjVgTld9AkOq+Xxyu4wu1Kd3QIF5RPeFgbW
fCf9qFUHYRQkn7egdZPGBbSDsU9bhrtGvUtx98zu/PHYw3zdl4zH8dkSE3wSBPtawS5dvBP/LOXU
YqiUh7LgP3PBLi2nxlXZEm1V2cEMcHE4Igit2ce148/pYn6+Ca6Bhhe/IgM1Mdao9IbS6ZfvSWKn
pklRHz/jtSiwAjQJhDRopB/nTyGBAwm+nCk7YKCu1GZlZLsCM4s2fhpb/DrQ49neTdFuMB21gl2p
TvPMpZSfmuhnkPwfaNwWdi0SDBh871nwCeQaDJ6hxGPEMdgSqr3SivvRTm+MpfTT2xvw4GaXtFRF
skvBFC20D4vQHHoeH93UnNkDuR7auX3ldZq/mLPX6cuiTjYiLcblMstZlPenJkedmTQ9ahusG/nn
7LGNyQNThdgu5h3ewfLEvDVbm0wf3PXIGyEgQM+uddYXT5avN+rkFY/lKTUtMaFQRfGL7S1ussiT
Fkz4XEFb9d0B5QUc2EXKt8Ycno5Qr/9Fs3MRdIKQgN4DUNgEHP6+88l+YuatxzpqeIBMfGW3EEkz
dsOGnATU6iEGJf9iYnaxEf563VOww0ryuspSdpiiWHiwoW8B/25UN19pxO++edC4sDzcUrchZZtc
E3dMyxWp/VZXp9/zrT5/PUxeWlPCjPN0FqWMgFBjGtTHOS6uXmHqexdvsyWQUgkiDWl00f1U6Vqy
PZkDt5QlcfVo3s6x7v1aFd+bZg6xkKCCAts6f391L9Bd+Z50pgbYWsq8wif9TGH1hddM/rw2jBjp
r1eYpRbmoZDw83kMY7wqSbghYemg6VsDD7EEVSpbFXFvhmxr2hYDaaRuabgoMetpOdTc3rptDEfT
djFsERprJl/iD9j1eKZk+UfC0F+8JXOMz5BGyTrKxS81PmrSRwStBKeNUXTDaoe9MvmJSoRChjg/
Y2HVt8WIb6V600e3hONcfUgXTujPHZAqCJmMdXojSjks9bqFCTkDJyY0Imwn9VVdPuXdWyjv8IRO
meHNA5S03WnkyluY1bsiGbNF9+g3V/qRS3SNb8s5qV+NnCaRV6Y6ttXSx091Oc/A+2ilZOvCpYZp
gGoZABob7Zqm8LPBP3ldyf0SVQVlG5F6n3TNL8AWvvxpXogVthZ2mBzl8LZwiM5Rlr75ovc/PX+p
FI4Ga9VNlhp6fgVx+toku1ZeNsqKWUjebKyKsOFcvjP9O09ECJ6lOxH+/B3C9r+/v5c+cwbwmFPJ
oqac2wNWIypEmf71mPluh9gadsm85RKYbTkGan53nhP+HmyGXqmdUFYxDyfs7lr/eGmb+7qO02Pc
V7IibQa9OuaJ01iLz9GGnf8JV3Mhyk4Dq+86wn0J0f121ZOvtwRNKGD1guhbtyUwQ7aBm4qv8/AM
PVx1zDkp/tNVky9zsivhxpI2Ybs1ExuzE8fahPWV3v7ye/vP8/jkqX15ecLOkCqs1SoKO3/d4ZHH
a0u2BN8wuKNvkyU4j/uVfjH9/v+9Cads9bZIZCOUNdjqfLXPQ/IQo7EMbsUCj5T/iHIVkVwcRwNl
HBa+QG1Hkpfnra7v+JJ4ocbmwZhUKRSYjJ1OyhQM76dQjobqWPM2YlfTPEjxXsCWAWkwh3Fge4f4
xpw8JwmdpHUhJlrjLi0mt+9RygQpFLobMmzAwlXs4epNJhxEiOrCXYWkEA+LInDTEn5pdptGL/lH
wNFuLOR74SiPi0JzCa5Yp/eEMKvxqsfZq1pV6YH4MkmpcIJeEpcq+EscMUpjwwYWN/i3wZ+DkLBt
8GmwLBdHK3yb5OypCB8p+zwPhfnszJfhggnjYXKD6k+VbOhTaub/nOHNUl/G0FlF3cc9Ioy6lV8f
RoFM+x6Tmqp2RuG9nV4SaT02a1O1lWHT6ysJQED6WZogsLvmiWmI9qZiVCaB6cHIINACPq1yLT3q
k212tsHp0hwGIHIon/J30qSJZClV4XUrIv5tz+jV5hCrPLTDdcq8Oj4Y+VbclL+MadHfBc/GvbWq
cbL7Hd20S24LZ98z+vN2iQ0SgskNjiY3DBrW+pN5LSrlHCu2RHApKMqAjiYTkpMyrum6CP94o6Rx
TJHxy5jsExt6NO84hPN35bF4nY34pQ4aW2VC9Vx5gGPhnUFMHRQbK1sZeMtP9/NpmwgLdN9SfwX/
Od/6vi/xdOsz6lFrrYIlmkRL29WmWOYwGFHA01uDFWzaxxQHtmV17cKfIYrfnuPJhU92P4H5S1Bm
ChcmcSMYjnWoAg8fgrhbDEUPAYzaCow/3YEB8dhmBXWc4hFjLkKd6Gwsz5ZRs8YbxbbCZeTIw8oS
+RQxcoBD5ppwAu6T5KXJXAS0jsCISdmHwsGUP5rso4d0k4p3ofkzSVW7hcBTv5I5OTrKOwi9U6hX
CrVz0tnJjz0pCMYs6TPRksqjfggfunluu/Ee+QHPoMaKO2JC6/59Q6WbOq1b50tK6B548fiT000M
U2xB7auhPIIIJzma9hs8H2kkCEgqk60ovISpulbwkci7hTmmC/ynvI/w4TWQHfXDQMSqectZBd/a
leY25lqXDvhUSXttX3YO0XcZ6kqkYwvL7ZdUlRsV+QTCqNbOZcd7hWOEe4KP9HE8WtJqMJxcXpRG
6vjIA2CiHyBTmIzuees3kHhH0BNMTJrtGDjveL+M5loy7bhyoHNK4SZvN13+kou7iHRmvOSkfFsl
bFBA5a2jL7MfzX0wOo28adM91mWid69nfDXBD4qFBuc639t13hwlnb+UDW4sxhVE5HycON9s/oUM
xzDQRZ986EmuVEVfwwownyzEG+pSU+xijoBdtqsMfYe6zo4x+Ro4/vLmYRpg2kayVmk2R0eGYLaJ
PzAEu6YBO5dNf1/W5zf45TwfxpHNshfKo1S9Dvq69Ghs1eXgTIiQnRRTCbxiBKcDDh+2FX6F/oLD
IHWih4zxurSWaxjY2wDm/OyarT/8/RU9B8VPVneyA0QypAIFLOtooe4CfK83oPW28KA4vIvFMjAX
qriLTZeTvyM+a2Gt0KZJuAgZTvZAAM/M7miEtY9c8hrN43yicLK2kw/WqrsC42rYFjnHNXZxxkYk
9kZwxTxYSJi2eLdRSC98LJFUgQFmm0xZg68S6QUeHe5VyekJ8Bs4zt+89nVsXzvIyQtmlNdaH2lu
wc/20X9evdP+NK41oxklnjGmlt5WnCkBFLEvzSLud3Fiq79mXT6mXoa3/vvzO4ciP++RRUCFrkko
zk/KpCKv8skz41mm9yB1u9Yt4MOE2zq6CaqViKjgV/ehfRjPTWhXIiGxV9G3z8/q/Lf/s4IT6Kaa
hjSrRTSOoYejOozK7tc4sbH4h2aQFrp37DEm8uU3Jfnh8eCmEJV+y55CKmf6o+MDNY1diUakg625
EsajItyOKHz8e7H55ZFcppYfPnp5jDuaw9BupWYjam+Stvb1pcBI17C92C2f/PthtowsEXOXaAaz
g+T/KPLXxrrPD/hE1cMWruUx+lnj83gPKtnIt1SyFv+siW/UnAuAz7Mj/RjskkxmyjXstp8JP7T9
RwyxcATB9lPuXzTvhZOSmMF3vhU7uNfwlEe59egTvha9tCvfneL7X8aPeZCl7wK3pJgYwt9B3Cyo
ljLxdWhv9RdIb6JTrQyndHFgDWLHk5+mYq+Jr6QPZdnPMX+N7tWbVsBwkrG7ivSiRqmcOxZ174RG
psV3EsVOZTok0ixy/QFrIHNaWgbOpmwoPzzKxrC4nR2CcVTFQJJ/NtheZypcrlwUC7dCzVAU+BLf
samkUoe6kOh05UPjFKkdm854mPMWtNlZiOhz/LCve1+dwUHzS//lqjOa+GVLzRpBLKqIqxa/PsOH
DQx1Z+Pnj0GFI3mglqs+WRMBDMrNtOsWeNrW3sHaWv59SFhtORwZpkG/Hdb4x1XS67/gzZ2NaE/W
eILaZYHvG/HEGudRBfDPam6rh7UXO+WW9xbKkqsuGjKh8SSwOaKQ27iMm+lItvwX78aVjWLeCM4+
0y/37ATNq1EU1er8pJif7NGtFeF7Xd4hG5j7S1xzthi7aZju1ZvafPiM9Pn7As7nYyc35GSnqgVF
leORBairQdgiKhLBuea5QYx7pLku07X20pn3UnuXSD9zAiN63uypW4nDqoLnVtlDSCava9kVylUT
Xwy3nk0BDwHnkhw/Gt1GTO5FdSNIuzm7MfDuZM8JAXiu3cn5nf7bnTzZ8LpY83QBqS93EjME0jgc
fPBt7ZCVfPRzBtTVPfasF55vHQDwHGNAcX3Kkg41sYz1DNoZMnLjVsWQR1+BAz9RtGSYBzhIeG2r
tDHSxwqHyn3x90d3DpLM14cDqhDXK55zYHWhb1ILji/y4j5zoZA3yRKFXDEt68GpUaohno06Uh16
jlyk255rCG5U3LVQLbIFxviSm3WPf1/UOch2sqiTx1DUVRnU/BHclVIlV7eGsAVt84gDa/b0ePME
AbGBRWZasxNIekl7ImngGQ67SASdBckXflCw2j7m0qm0KIZ7VT8Q/ulF6Mpw8yHI8eoU8+LO9eVO
ntSoIv41skZsGx+B/MEBN442Acja78nxI7u2A72C27Lyt3BSZtgLUeawJHVSIgo+gg39SKQoGfAA
hwj1BnyuIL6SiaRce+AXN6//Wabx2dd82WDbQQ2yQGWZn5EhsbiJdXaGJU0IM+0Qc64bYfFJm4AP
Q6PX1muc8IRoXZNYjee5jXl7TGPyL+RnFz++Lys7qVebYfL6LuKpg7gY64ZAcmE7OZXipOhz/P0E
eBLpq3QVebDzHgZ916RuVjyXmxwlvElXSqhxYl+d/l+u8r+s66RWTYeISIt5d8OPGW4iRDN03OaT
6B1hCQe2QVbGTJPuqqXhH0prY0Xbqn2iFCV92k6CTVYySl54VxO31AuPklcK9q6FIQol6sk5pPdm
JbQdN2w2THU05TkBTKOcSZa+vAoZQ8LuZGhrub6wNMRDWW0IFWgrx/s11UtYgOmfNAQE2/QZvgVO
Ua/HeknXQu//gv0mgR3FY+Xfq9itQIrU4/2sRqqpYlaNfqd6joWf95W2+nPJJxvwt590cpQp8x6p
M5s6pnw71qLWd1q7kqk3ddQ+WwQHg5NY3PRAWyeeU+FI3q507SFlk8LkzVMZDK8wFa7sfsb/rx0P
6vnx8G11J+ecl/ndaNXzDV+qWx/B8/N8wpKMSFIT8pZF6oTL7pqtzDmKP3sJzRRt5mMMHU69NhNR
C8RK5qqZNOOjRQU9gp0ZJgxCmtiNjv6TZeMWMKRuCa8Pm0h8U+xoZmzKV3e5C7XGt8WcfAy4EHft
qLGYeRKEdgzqlwRn13c4OvguzImwOYxeBH0LYpTsmtGOkbr1SOaXown27jSrTF7W0mya8pQQOvD2
97PjfLR7crdOy9Yo9zpTZIEEIQyaW91RawShUy+Ul2C5kn+DvsVrTjLwFLzl4UdjkJp1V97jcxT1
ZBXzm/Rll4Uz4MsI7CoKCcP42dT3ANTk4pBgEGy9iHlD4eBmpYvFIiJRR93AAQuWY8ZRf8Q1v4+X
OukC3sygF1xfhmayV5cR/+ScQXyPQb2MzDHe+EqDryOG1K7YX4FcLpX/CrgWbCdz9rA6VSWMapdW
Vdz850GjpmTfA7t8wpUaPeVGJ7iXAey1BJ9Le+3Xq37yMb7ct9GYrCz0uarVfNKAmFLlzRNpyFay
tNpV9QiIaQdHErZ+wBJQ0K4L+k4h70SH2I4X0bIJto3qyM01QvvFvfaf2/EJRX9ZmBrpvlqoPNAE
TFmq7g3jIW8f1Ari8UHDLQKzG1v7SWSpG+PvJr9V8ZFxqHRT4/xAQMHKwM8Lc6Tna9L1S7XStzt2
8kGagRVLUsAd0xaliU2aNu66GIDk0IaHDFXAtMi7g0pYkMi4uLO9plwwpmAurT0Ea0J8optJcyg7
Ak6peg6GDMy9lotOMNpSvxmZgPCXr20j5/aw8/fx5XaefKVmqaZ5LHA7G8wV8ejdlfIh8HeqG98H
TsjngR39XoGuTogYu/lQPlXj9iq2c+G4kbAbYMRv4bopMtr+/plOnOudOuniURwPjXUw1F9S8dg0
WxF9KX1LsWuaTeP9ivqbOCU8rKQ8ou0Qxuc+ChdyNC6E6U8HE1F79KOD+i5nR2h2pUy41dKonLK0
+aOs3Nfw9wuaU0n/hf8bdhFJ9DAKRwbpk3QjB5uuPVbmdpJ++XTW/O8GW8PZDypDivTCTtCkC7Ek
CGWde++zYXACYD9i9q2FiF+RCXhbmdOHlKBS+GHUe5DhAA9jzYUSLUyUIC8F2Gw8oG07CMW+Mvdd
5PS4rcDmjInlsBv9ZWx3obAaCEFAqlkdkHhhPIwfVzKi0piHWx1suHyRwKWd2M9XZb/qkl1mAFb8
GMxdlb0IyUumbGX4YsFKjN9TZCi68IRgqyqXlr/BmStPX9vqWCnHUN8qdWFD3yCtMhu2SoiF+svf
D4LzYaslmYaBmwu5RJh/nMJnVVQqmTCq2bGZi6KG5wUAj9d68Xt8Sjkx402Kxqjbp8urCV7nm8X3
S5/0L20/ymM8KRn4GCoPuX0QAlcDiADAga2yCDeiv7KUe3LewPkZWV45fS7+dBNXJhR0hIieCTub
xLfKarSyo0pEC2Lbei3b1nIuVCVjUY3IP0yc44ANbRKy6vXfb/yFllLCK+ufq5/UcHqSyuI0GtnR
J3LBv5frX1J5q2kbKVzKyWqKbyEjLHqgcVdYRYY9MFBiCBeka953M7WHH6ztSuV2LqXiZSAXxJIk
SSGs6nSqqYeNRaJMhdxAg55eIQuYbkpePowEjaUmLhDPIAPO+GvWsms+iNCuw7sWmzOAxUxAO6Db
en2bEO/oNXbU3JVzuzl9EBGPA0u8QuNhOSPOiRmBympMNkZzNwqvSmcsY2Drv99g9bwMnX8M77Yi
8u8zXZiqoN3TrTw7iivpNV5POxFJ80uFWJJxly4d/fA5DH/p3oMs9wxu44XqWKt5GzVzDEZtpVwo
mWPRBUNmFeftfXqbqsQR70183BZRs+rHg5qu45+lyNuB8K53AnFH3p+wEJZ//y3GfDx9L/i//5aT
40sTO6tRtCyjUJKW2JosqxAYIjlI8ru5aZjyE3xbeSSZyW6sRo5SbPGpPQjBmyf8GSiHTEEjL4LC
+78dSfToNjQXBvNfcJM3FXOHqVyhO56exmMOa/epvG0Lh3wgHEOSe+kJ/npxn/1glJC1GtFFzBfW
WnMr/O5x1HioXusP61aM17gZreJs4nF/BP5Ww3dH7v6sLX8dYL7BWCdUHOHxGv/swlhTnj3WwGWA
h+jvTvqNXkqCXE2y/OhBjQOPovCn6s8Q0C97LAf5rL1/kZt24XDmsmj2ZRXHJOms4YiAfkclr3Mw
IYEiS7xR7TRcZ+paF9ZEhpBCKGy18RbmveIC+5PBMeyL/J0Eob+/HOemajDNgKXEOdqU0/lUoN30
bS/FZVUeQ3WZ0YYauKDgho9kAS9o3O5gVyj2+By9iqRyqMgSFl6xWMh3042fLAVggl/WQQZJrJxu
m2c20yOzdEZpEbRLCQ4FtSxCW1gfwjsIwlJkgho6/W/OxDHfCJ07Rc9VtMpUrEJXf/9lF7oUWZpl
3pKk47ShiSete5IWfgQ1i1/2IW/JATrQclOYKTdt5Mq/kzmVyGaKvO5fpt6WM26+M15Zw8XH/HUN
J/u0KeatlWppefSFfaH8yYw1SicVqMq/Nx3F2/fdyyjcW+Kqc9GlMKJcRRgOms//p1uBD4GCDl3F
eOSkBkuMXOnjCBKH0CNLuOsIS0O8SsfzoboEVKV0AGTKLOOe7VjG170s7yf5IK5F3GivDd0+9Tjf
96P5wfyzmpPGraLmbIciKI9VSELYMrUwv97mQPgt5v4DMxmn1HceAnicck0D9N9P1+3KMJdUUTME
RF4Ecy7MOEQe4viaiSvc49gsiKe5S9p0gS+ChiMom3Ep/4xpg8tqlTI2uDpJuUCO4Zego+ftAiIi
oPH7fdViaRy0xiiO4XPymNxN/t0IkEq1M+5E6WAmC4MI5/ypjVYlxJjZZ8BaheTYJPCnbOEAfXNv
Kj+NHP91+nby5Zg52uHL35++fg76fV/lSalkWomOHEUrjtmrqC2E/kWc1rl4GFM3JqPdtJtuYb0q
jvZSt06uo1RaCNYsrdHytYQ5hLbpEKODzL/mhArsQL5+pIcQjXYoLzCR7b13K78xiSNJlphshBtr
WiAQem33mb4Mf2OcqyQLN9ipO6r6uy66E6KdmhxMPkM7re1U2NU/rd/hz2t97mfxefaafXk4J2Bx
2WZTbGQ8HI49yuv32XKeeaIUWWSdOgzAeWkkgAuDr460IrkJrhQRl3egf1bwaXX+paHNCiWI9IkV
9HDWsL/AmYUUxBmoXpadO/PdhlssdQlvoQML9VsJpaFNpOfVJmx+wn+5FacKOdLeCfVVrOJIAB5k
bhRdXDNwJGcm9X56syTiQdTXw4e+HHD+uapQ+DxGz1dAJBvgIsPu081Y7ZVoFJq+OBLTbjWY1WwJ
pYkCiM6PnkzzBs+7+ZlopED5q7D6pQYHI7UlmeS9VYT8H8pgvYPh0UHua9kD6A+RKtvxhGZ7Wd0Y
AxGAoDoLMoN6mN6+eCcLqj1WmyhBViMvcN3TgkNj7Pq95CZ0udKt9ssn3oKMUdyqjvpDGCD9bG6q
yBkf/v79XSCJyJifiOJ/7C/PtFdBgFfk0MrFUVV3ee8UmyZ0mm5Vk7alvhfNDdsEs3/L7tWbanxW
xHFRh8+mccs+lslvk6t6G904xARmeX1PdUCqTeTGV17Wi5+LhvoUOIoK/ozol4hCalVTWxzzDwiT
BLMsEqR+OOxj/x/pO7DseTxH0C17MGna1yyfLjRU8136n+ufsvjSrkoaT63mz3WkqVlPwx17pz2+
IZy3nkj8mWf+PUm+HfL5K73LBSSOi6PHtESmhPh1nNQKWjiLb+u4oJ+68YU7HxN513fNjcXl0oWh
U9xDAeAlvdZGnk+05gsTR6ibgDX4uX0/QSqzDYJSG3k37r378qYmjgJxhl3txE24UdGnzIGgybZf
12v/yrlwoYnEkUiCZU+FAg/1tHvvCuSLQdzTwq5iIuVtqFRV9VLqd/5wb0Z3UvyY5w9hd8Aql8rN
KUlywlAofJOiZ3X6NX8wjbhrgyvtygU2EMvCEZqsEB7HWe5VprVTzvBsLo31D7ncoQST3/k6cCHA
HYd3cJzYvLaKwCF25SO4WJrgjDMrYtHJQOj//jj6tjAaxWyyY+65MVBf7dbxOn2QHtHI1MIfM1qJ
5ZPmvWVoSrtbPdiOPv5kdqG4wk+0ak9EY8lEZjNd/BQwBhKkvw+S6kZvEb6aP83J6UwXloLQrYfi
aZSfCn8dZ+t8uPY5Xzx7MAiUFZrYOefk5PRLNDFqw6zHMdgWbSIcSovY6oMYN7AmDun4CmECsgdC
chKVqtWUU9d7u0re4TRJDOCVHfBCBULKOVsLzv3U4qefV6Z0YN3kch6DDVx47Os9/zCEbsYQbReH
uxbfxVmhfes1K1xXq+fZjCmzDWkpW8tyhE8P22dzZU3y+ZkIIIknkEpojkm+8/dHLcq5YCkhayoG
aKC/LPWjU/d1tp2m/UzF3ULGNqkLSF3GSh0eTLbLN3q6hGhEfGmmHj1bvUa2vtQufF2TNhNivxQM
k1FZbZaxpohczFcd39y8BGd8ENxpXIfDjmJKzt7mKOVwYcH6Hrd99yHACl9011gLlz6Fb2s5wW1l
Y8iibh4TqKsx3/Ugj/4uVrYDykxEjnJv8+rD/9LIdbzLnHRVIV+GqMNMdragnnOkd60Ha2zRkLfi
oL0j7xCpjs0baFZ2QM5adFNYLuezhgLv+bpn5aUT7dsvmN+AL3ezKxtFDCN+Qe1Ww250e0Ya5H34
mCRG2K4+cJAVz0b+B8RG5Wh9vlp2iecokixz7Cu6bmLtoJkn/YGcK1JgdsWnY7kqIXvhSrNlp4i0
3Xgloi/mz/unsrgjaoO+e2RrUJpVorokFAMSVciJpJeh3+rVbhpfLfxQx1VR/4AiHvlHX3wo7GQt
PU+HArMmZTEtSUYoK3umtnQ/pZ3oytuBXmM/MGe+gS/rGa81ByltU7wxxR/JG0Mzmr3YUcylcWPc
oKXzfoMGJVjD4R5fjsixTXeMVuqbFCyz6QFByVS4Yn2bAXJ6nyoNa6EyRKbKB6ZA9kOZkLklPsxl
vA/DB1OHpUsYQRmhffHQghLoGD8R8he07KDb/je2e0Kx9G+v8Zkvf0vYjau6biCBOZ3cF0j5iBEy
IY9jYlutOwj0iBDA15iojhwixZPu/dF1d/aeG97Vdls3j41h4xyAj96Vc+V/WYyO/xhEpPOwy0br
lLSqYXmmI5GzjEJus+AB607zD/QnY5vo2zbfG/Vd1uzlpcGcBkkqDlI9KYlXlnLuQIx/jKj/s5ST
7lvIoymOZSivZNSKH6a6nMpNRaLwHAyGOA2NDlOY2E2IFHfwiYoEN1G2ebBqf4MqO/m1MdWF+ZBM
6THbpIJOQNA6qYCyXArTXixmk7TaY17zmGgPbYErC9mP1qNfEG6Nkm8TOXpvp/62rNYN4YDF3eQO
0m0grzOTwVbnJD+ufb4XSAGYiYCxM92YMaRTbzDdBxybSlCTSXouGoutt140xS0+rOU8ZFjoR4OA
nPwmSKVVoy3Ejb4oN21jt9rG4zi1/35gXcDXWY4BP5/CxMJM8mQzabLCz7CUmwvkOkVz0/TQMo7C
i2ft1epG9o/pLD4nzwDJfvnLg6xMmF7vhMp+4kBlK85WwM3AIq1dervIy5hMlYsmf8AGLNKOCXN6
QoVWCp0+lFo3y678gEsV/rcfcIJDUKoMuWfyA+JnjyBOR9FvjReku7YhQubUGL35Nzn0jjR4064l
XV1gw893T4PeocG0Bev9fhi0mpVCK/GKWb7CeJvkVMlR74k3umuwuzjKfwA3yfm981fwdsYFhKyM
2ncukRKoOzhRz+nZntsBh2dXuo9zn0A+SZWikxDceYh26v0zafKYDB04QYlJqrQY630PBbyOoZwM
t4aO8UFxoHf0SD5V2byjYbuj/0r24XtMKmtKk4z3U/ArE4EUnVRe6mxy/lpkL1YjkK+nJl9bw770
iHMlLoiCcJPjm/DRvhVrNdsjRumXxjbYVeFhwI/cIieV4Wc6vmAohKXdiPbWcOrqHh41KdWd8jhu
wlspIg/FDn8GV7k4F1oiWRMJlsfcGrn+GStCFkslFtXiKAAYSXvxXnww9jg/bL1taCzlp/7QPhmE
vy2nnypeUnv6pF90pxNPNd1CA8Di8FADohyuNvKXjvMvKztlTiR9aExqxMp4fbAr90fX4thtbf3D
+zCQ52DkvsQguVprByXFzRBipC18aDyjbcjQZ5utrhlbXlDt4ORGz/qJ4JwTl6KuV6Sm6AqG/Jq5
ElNK5WXrhuWdgtq4dgIU1AgKyYiJbGj3+W7q3mXc7mukM/TzmUJs17VB4MW66+uaTuquslTLyDNY
E/ylnoPFIrEsWmbkOLtl5JJykd/U8d7HT8RQnaDb5Ne8qvQZVj9Bm77dlZMzRTKkzi9lsAxhba5U
W1vnkx3m2Fw+AWHKmlNi6+d/NN1z3WLCHytOxzlbpfcNKVEihiOzIamS3SAg7KsfYUNIqN9sh/il
cSPMMxLI035ij/Kezq5U+P/c0/LhfKWzyVIVMcrTl7OnRGQHe/MhTN0c0LoqnaouF15M5CbZHBOx
28azgpd0HT0yrM+C30L32Ah/hAiNF5tvFBK6ZtxfPW/nu396b8jcJgsBcbBFit73jTBN6PXoc+en
IxARrBQ2LkvFRrdHzSnGZy9jhF1Yb8jpi0dt2w1YMe0T3fG8J0RCTnvtWLt4KugQd0WZUAqdVX1f
TxGJcd2LeXEcsGquUcKGZHYR8bsKmaEe8G7wbhCL9A8KdpJ/rr2rnwj92d34cvWTAY2SJFEkRSnH
ggGJwymHJ9VAqJUQdZUVTEjejXA/RhtMivD763Zh8QAiZpDMs4oUkkcckDG92mb1TRihzdya/U5X
YH84qbFiEm7C5p5SYkkAmxvbm7X/V8lJcx/2t19wUhYEoaD0mRXNO0Be/C5g9W6CX2iIV9IAvm+r
Pq4R1LjacAtsijEcsmFop4vZJ07BJsCDZxxy6gKcjuwSbn7FYeyzSjpZ32y8a+G2TCV1lnGkBd4c
RaKBMmGGbr3Hwb0x7OTup6Hdqv1aSm0SwpEgDffLWrspOKm0Va69TFjCWpSmQKS3RrA0pWVuuDiA
TOPe79a1zKhqo2RQYciRXoiR4xMtra1SKOuPUbmSFdeolrgWVSkhDTeVvvPDB7WcjSOz8iUx7nm3
Og0u0i0OR1A4X83lAL+UsYfpygKCJkF3BHW0B8QAabWLI3Zv5obaj8x7Bn3KrWUz3lsUnvWh/j1m
pGbgPO81bBrCH8u/+pZSoJ8/ZMvAQhqRGtOmM6N3va0N3RMH6AgFI1a7TjFMxodPMVft6BKPI6TQ
zg6suII1Lixnlpq5Amo3fEcLn8z4aEbrxH+X670nrqyBgKI1brCCsVIl4pa6F+iSFtuegeB/wZCS
8a/F39bZuFAxO7h0eVCJ6ocYl5gqf5R471UXxk/7nr3F92q/qEh/FBdEbE03MZlc3lKm0CAVItz1
aNShoGJdCKhDolH2X5yd527jWJeur4gAc/jLoCzLlhzrD+FyuZgp5nT152HNwXy2SlMaDBpodKEb
zS1y77VXeIOTz4LP4Lht9Tz/XSbuuWnwliMUqNpZsTBoLErJg4n7YEehvjp/iC1Zywl9fVzvrCUZ
Wecm/aJEvGDY4ESf+XNrdkYaNMdz5J6Fp2ly1FeVjFayz5VbJC+SNs+mJKhBaP4w91KcKYRz4mMh
0C9ImA5QwRzAe0O1YL4wHHPY6gxpLNs8ROvsddqgVcDxgXWDRDawVpjA02Z4jqq9bgJDV2sSQ5Iv
HNFmzaxzdjSxsH+t37rRjUV7RNGVpr2y1qIDPzpWV1m4KZOtNu6kAbUd8GLZQzQ45F8Yfj3BtKQq
O2aWfd7Nuh3yKn3CUnMFEv5Y3Mk7/0VKPFkEoobwqc3/8iV4RfVZe4912N/YOcJHTtxNfa89Kem9
1e9VxP3ObolJCfJ5jNx86BLIdexVySuaw3gGmKFhc3ILpHQlkUPaDDCQheTQ3Gr+HtkzkoCzHHcz
7oRN+ss8O/Wnke6TffHSIE0NPxegK5GIpBYMjLnHGsTNTson7OM76b7HrWppvN26/65QPvEf+7Kq
i+xkSrowDWtW1TtwrDf687gfx+X5h/kGTqp3ITNDuZGB+bkypPvHfxdx1+Am355+kZnkfhjpQ1zn
Jw4qJALZUZ2ZSsCB9MbFrFbR2UAGtVvdvGvF47fnXlT9fjkaidm2+ck4kQs1tBftkEoVBZJo0fwE
taFMdpOvoieuwUU36yiiTdIsrXW7aRJU6FNHXvJ9FiVb1xEW/hHfP0wvzk6LJB3zgVttimtpwbcF
X6QFmKdPcABZcPI8a3ZZ2PjaxlFc+3SZHP9jdgaKmZ3SOH6/8Ynm//PlhfV1g1ykBLnRJ1Wl8eTg
Ob7vDrQK/V84jXHbhM84za7QH9gYb7ry48ZzrySt337xxUXeloqV5CbPBSSWMiUECs5stqNB5Dua
px605X8pckntjYOKE8GNn3xRmRutYgSJyNjDmneH+aMJIKI58mTLlSMhT42RTrwjn92UKxllpciO
VvjTuFTM6/BdXGPCrezbV8hMdAnDn03h5O2iXVgPreoZT8rdfNRFG6bmTtoYG/mgHJEIRseLaEdo
T3u3xnTJ8FqBxFdAqtgehbX8ZmoOoDs5WOn3BdN5EJVzMGRWwYgWkEew6YF5IqbAeHJvmTvm5tMZ
oywX0y7NPOSvRjsPzU7aW/hgueIyfUR+1hPQBLLzD+sxfVKPfuohQTz9osW5vTXZu9Zno92HyAvd
Gh1s8EWerfeRnlYzHLJbYDz8LNkaiiTF0xRitGtb6rLFs/G3AeLNMYEDuZqwpDRA4iHK1xYsqBtt
vyuKQBiiYH8ATldDV4tU4ns0zidDElQ9wxRzvDcNZ8a69SfRvze1185cVv6GuWeiiza2p62496cV
sdGRsRI5aQmEk7mrT+nmZBwBHKa0mWDXqItq9ORXn0ryWXhSf3XYzQbEkg2aF2gcEVOSXUsFBnXF
AarP3OegH6B6bpufmA575uv4AcBbdSGv9Op9dXZb5RRihhJ3CA30v+lpTdbCHJcGrceNFaMNSkdm
aW77dUyFVdwZ+ja/ax+VBBfLlkH1Xd16DZo5u+K93M2EYJDk6raYHhLuSaab3SEpXB+worKSoi0y
P0LwkYnv55EJ3PHGcb5SZ3173xdhJIhgg8o+75s0ckEXvEL8hXV60U5YBtH/RvTpagD58oUvAshk
imGkzU+kUZovS3FVm7PNVI1zNwMbjvRsIt7SbjNdy/ToZt1o8CnXFmCJqkpdOY+zL7XJBS2EWiJa
GV3uAxBT9UEHtol1sauCsSEtHL3xvQOi/8F0deQPnuLCOnHCapGii2suh9RuH5lCOOOrRLtC/jir
npahXcbs3btV+plzULuM819Xe5EIWKkqh4mKvjx9nPNvywQujgkA2ta2RHdwV7z6n7m/mfrTNA32
cH4kczZHfMMdocWc88HotvK4z6IXfpyaLsGYUcj3/lZq9iNI+ExD0mPHJAcJYduw9lG8DtrEGzEM
MDiA8ar37zQgYAiuOmlJn59/jUbVsiE/BZckvKTYXSJSABUhS3b5+V6pcAJZIGFA5/JRVo5DsN+F
6msYPRriu8nsIttKPUVMvqnrjZ4souq1y3/VRmLLyEr4FoZfGyn/5Yc7AeCWtewoAEt10f2xxjZv
6qReu1IsEW4AA1YgDpfhz6qKLIxFIzsZwVHJD0Wzccfm2CcvsbWW3PJHt1WWyJfH6cpUflnn+2q0
U7qMw8sc5G83pa6G4y/rMS5Gq8mENhvlC6raM4cHNq7sJCsU8wXnXCxSRoG4FnuRubKkTe+W9/6L
sG7exHABJyXvbwRj7VqKgYe9omMAKf9tbN6p1oQ0apudwOP181zSNB2AeDMWU3D0rlsU4085e8/7
3RkRMr9/HZq7LlxUBLuWTvC9NuwE/aHmROvoMGKJgK6slbfoR7sqhF2kLiNXNHNbbj9Rn4rybUY4
H7js1nV0gP4eOvmeaEq6qS51uF/ATXB4tNxS2gydZ+q3aUB/dPf+Om1ffvJFAprG4qiMJj/ZUn+G
uwaifcvosTCerOyQlq9y8y42T52+A4bcpMdKOebSKSnYvGhtdmpMsQNtR9yk9aFufynRfTygTDPe
5exvoVrVwotMSnsuR8bNAPTLXwnc3BE/PPqy2i8dxZD2aKmfYvFpoFA4FG+1eAj7jSS70XbmFosn
yM5qvaqVnVE+p3gRayH3kPwgYJqmeXrnWL+j7Ec6HRhfBow3sXsJlTdTQaoG8CoyLB/5eYkdjMas
MzhO/Q9jeoqk59FYWtUxi56kcR8Rzer3s/Khm3AK9XUtnZQC89XhmNWbVrFFxctGqltmhHG2NuRV
AaG5WMJa1KM76YjmUglOGtwGyr1LccIrxFXkLSYT+dO/764rMzkFDBiTa82A0fFX7tKGgySWaZVR
uaXloyjsQP8rC6hu/e903DXtfWk9B9KCKj1GVaUAv75CAQtV826hk6b5z01zMIdfOg3Qm+OBv5vw
39Z2eZCzsc2a5Fxm3HLSolMdHfTAY9l79Bd8RGLTfZU8itlRDu8arwP4TdG71VVUJ+FTO1V8b2B1
WmmO1q7//dKMvw/13MTEUgxdcRMg/cX1O4wSvLFMbE+WuUdJoTN/Zsgay4zFe1W1X6v+xVwG23Y5
/OyRiLLFpwHNNKc07nTs0vMAGsbr4MatTaIQPwar1GXIQZ9KfAe9qmDOQsuCZjpWGysNeG5zQCpH
Cx/96FmPl3F3161oGGTYcsA1KT7D+oMcLVKeFWlj1bukf2nZdJnhNWgNI0O9sJQXDeH5ftxVOMCU
q3aG7DP8eW7716DdnkUVxZAtdjn/fktX2Kd/Wr2zEy+Qs79YQrGBWUMV6u2poQOZMzTZBOOPxlxm
/RMCWoRCBhYD7TT6JgpIqkfMWGtM0qIl/ZZwn5a/o3aVzJyacGMm+38v7sqY/vviLnI2MPKTWJVK
exppAKfyTlJ/o81cema3NuqtLi4oQ0RMZwwQJLVNojA4o+JVy8R8y+KHfy/mzzTpe8T8vpiL/cS0
99wOpdaepminlwvaegzrc5QgJy+vGeFgl02YSiHrL9puBaTZmmlWG02C5biRHB0fhFlxHHucXjiw
bjxdVulthucVGOH3dV4Uj3mgBUpR8dKC+lhmn0HuMcOUhR0t2yOanZxML2zvo85D7E4Nnnv1CJ4A
EojgDp07VktUmm5sMuVKjJjnCf+9yS5qr7ZJxwBzUzaZO5922VYntAw2w/BCl1Mr3T+OHGz4g5g7
w0yS3KLW2w4L9DZpVk50Ih2sCdG5ozzFPlMiYWDB3RJOEguO5cWEqtst8OH1o6HMfswMJHQcLL9X
aJE5KYUiWe2py9+EepU1u3TEq20JZaSR7qpyZfzkyowXllNbmwGdVAj/4GLjyCmFDYqFiARKxw4P
3mgRQXe/8VL/djTBblH8z/K0iwxKCMz+rLZGewLuEM+G6+37tEC2FD33fI26rOqE5QqXNJOGhTcN
P6f6iCKShKBE5aHEV2iLke2ov8DRbtw+3QeF9+8Tc/34flnhRcOx95OzXqvElqnflsy1ErpsSAWG
9X7ABcZjQBDX2/NwJxFW+0UFqElHX6uGAVf1N97WFc7497d1UV2IelEMsWK2J0mWbbmm9kep6VmB
GxLcq/SRITfn9Cikp9DfqpVHpTMBAWvc8PAxONCkKoK04qrVA7TgI/dIP7nQe0tjWU66jdzJ1D+g
XfPvF3gF8fJ90cr3HRiafSZLAp+49nqa4fCsDea2D0wEYDkjU5pxxwYruJqD53cnPzzq4GCWYbEL
rIf/A0BzXowpqvgsGKBvLuJfYObJIIZCy0U/4m0sPRaUrwjoFG+p669HBhS1sZOse+tp1vFP6sck
uAvgcpjqYeJ+v3G9X5m0f1/ORZiDEBoK1ujjTLEOpVkGma/BJcEEAMy2HONi34/3KA3JzVIfFwjv
1WtZdsINcQLuHl5ypXST43899hIpJIvhGlO0iw8mVoPYnBXekZjfi+SNkBn0etGajt5DZMwVG3X0
0M3ipSA9DQy0zQM+dQGas+VRQ2TILVSi3OpWs+nmsi6S/T4KgryVwu4kiG5SHxuiheK/D67qQSUq
EWxbju3abFdGdKD2OanlHjm5BHN1ZqSMRGZkgHtja8/B86/b9MubmrO3L2DQxtCL0RiD7kT4b4rH
iX1t1+/wxqdwOVUPkupY3QKTIQuKho0Z2mAu+KKLAevufpYF+MPNOTfbId53ATEMXuotwNn1+PVl
jRfph5/p7VkdeW3Dh1WtwGnhKG0xm5+5CJ09/lIjV+cyZUjujuuEnnzy88ZbuprDmrIhweY3/naX
M7J2SHst6rg4e69kdJ1CxxncPxPwWcMcD0TE7lCbVu58dHTx0/BE3cOmykCPhrIFLxZshc/Fy411
zWf9r6/3ZV0X0XRAAzap5KQ7SQfkec6jJ0nPYIP8emeONpIRYk1q4fjjskNyASAy1mkEVSpg8zSA
3VtEr7T/fIlazc3SuS11C256RZ+P8PBlhRcnURAUQR6btDvRdnFfQWS1z5PynCE7SXT60Md1jCm1
vmqfIcfrzDn3pLfYQxawSwxHk89/CkKQWPHSj5fGnXqo3puHVsN/g66QG+AZ1S2MN+UescobkU2Z
X96/Xu7laa2mIjFrXm4OH5TmfqjxegHIOjnntXyIsJkGwbNGouSUvli0jhHnLNdheDgnsyp7/pxV
e7HZ+K2DGiEzPOVejFeK7Mjt4t/bQL21DS4OcXKWEvR44u6k2OGjFHpKuoiQygNoNfzoZoj30IH1
9YBF4vvtT0tTuOvI1mW3p/OEOuRKNaD+doXDryi0LTJAdfWqnoCZHGCNjSGenwiI2Gj09if9p48L
Mupe1i4oCg9Ge0Xel3jh53n17591hSD2fe9cnPs4p28yJuydeAfpJCo/ps6Cmrg5vye1PZzCj/IJ
UEoE0jpZBOOitZCxXpgVzTOk7ezWWvaqIz6CeQsLCNxeduP0XWFHzevDpIV7WJL+4pK0o58a6LwS
FZQjZeh875VOpy3l+kA7Qt/O9MUGfuNNKtD8w//emf/94MtaPxHK0bTCrGMUB9KuWGc0yLhks7mT
3qwwEALD1iU2kIxbsfh/2Gr/efRFLilnVRj2GY+Oi8dz/ulPa3M6zGOvnkIm+ZkU0AX1Fb6ftOOY
8k8o9z7Fr0bwbEIxtDYGQghZuK+fJ5dbWJMcaaBnVLwHwz52zWira7skdNvoSKf3jHVz8yANKL9s
zpLd0hUnXXVHda10+3rYZeLTjQ33N5zk2wf9oxjx5TKUe7kVdI0fBzOCnEpaasNJqdaBbidH2ZOT
bS8t2PLxk98uo2SH52fI/nMt9yYu99beMi7ipppoQp2F7C3QKkpKS0d9xjoCETGAaWlq66/VplhK
sf3vN3D9qgVyCyCYJuxfnMxMbQXD76vuVI7rboHknTpw4lbKiGtIvRQ8Odudzztsz6Dld/iu/SyW
IUQ478Yy5l301wb/soyL0NtYwmBEddmddBy58T4atv29/qo558NtTV3l1sMuomfcmGeLUNaBtA9W
EDlKr4hcVVwpELJCsD6IqSsMaWwGqOqDuaEtfggPjI6oXSRsFKg72nIVSXf+dLKStRi5Y8KgF8jU
jZdyNVX78lIuwmEfls0k6E13Ms3ThJ+OOKxRmZNcJuHqqkhfGUfWr1Z7BL1CcrZvYg/hquT/1kRA
m9lSIfBoqnoRATLBMpImmeYtYvtLxVV+tojnSMszHgTIexGLMHnGgqh1DM4QPSr5raAyOf84W2je
vAhPOVDt9oh6RkamfS5cpVvjdTv6tObt25/3en3+Zb0XOZLC+K2zxp66rDomAmJIS0naKdhODgva
7PoyWk2gvLH9lU5GvqnyFYNBOMia7EndYuArZ+sztqgQqRO6tpmbL7Ob7/TvmRuB58saL057r0ZZ
mkpdd4oARMndE6RvnLodllE7kI66im73tu1/wkunp4mDufjcsiNrqmNHYECCIyP6YJjLwt+SSDW9
/o0WDYMzV1IWvfShyzGClu9ds7BC4NY54uRR8/nv/fk/nKP/bIyLQ5umgS/7+sCP0BYyXrxQ9FB8
0+GAPM+mpCpm73L16Yv7foJ21L8DmCF3IqH60bSfQXzXANOaG9OJb9jJea8pi0w81dOvfqU9/nup
Vwsxmqx4zMC6tP5yV5smJUrp5NOFOCgfESgs1ygOMT1gAhti2ks8m2tpoRm2ylhBcTK3CVe6cUQg
Xe+WNGhvZDpX1O5R6AXXP9s8XmFhdGYZKOVUzg0Gf9kiyqLmeBFs8uqQWNtQvhOsVaJuesjQz90J
XBqyRIW+EaNt/XaOcO14Mdke/gpipJU8VD6pqD1odl17Mbyz3sUJhUSQ5o7/ptfbihYJBkYVZUqf
vSrBaCNIJKkuaM2uX7fndc5wD+MV58ZLv5alwjWBRKxJGJjrF3E2lIu4ESWpg8CcTV7R0bJxAmmp
7uvYAYeyFg5GC9DrvyA++wQUwufZXEb6qvhNWq0shWRt/FZXt17+1Q7G13VdxNW2S4tSmQhoVeDK
OJIkm6laqdMehUWaZE65FJxRXMThQimXgDSFnLR6oVXYhy3rCDPvBsrhzV7ttVkTKkj/eVvz2/yS
ixS6MkxTLHenEYnNZqfptd0zBhCrZz+EefVTLnO7k0Xbr10gmT62hLGx6Cn4ZG0FjMEodgaCMHbL
1aCe4nFzq3NwBdXAnv2ywIvGjx6NwnkMlPlzTgT63AMnPo4H4/zQyXequAxpaAyynSkPjJQhd699
87kZdphYhYzw0/qYWnf4V+U+/25TumXlWg/De+aeD7Ls+dZj1R5iFIyd7FZD+YqI2feVzxftl1er
6mpdp6U4p3nRXa7uZH2Lh05erXBQAeKLzAM4X3I7U7aHbtMpHnAfxbB7DhWMrGiJavz4Jj+qdJQr
nKZsuNnoHqqH+A6tan+RxUgDz5qHcnrQi3Vdrs64La/r3azUcCshv4LbnMW9aQXSC2Ry/qfh+uXH
pH0W6smgdlh1YMrwAsKlj1/MTQOsxutWheVOAwNweZNkC8UJSR4fIjd8unG0r91fXxdxEfqbUCvF
QGcRjdvg2KJHa2NcZNOaPADI0ljexzkF48MAmHgeKt8Ln8EsZeok4bOUfdKsh3eF7Ee5E4W3ovh5
21DkajH/dYUXwacZoiBSFXYrMsIeV7+F49ZHCMr2bIMqTKGOZ6fCX9K0ZxrU3DFPGH9wrpRq2+Qb
lRrYLY5cvCwVwPT5FwoG5HqyLSTbistt+e/3eXVm+nW1FyGpD00ln0p97nhFR4tTnLtSuzF8WwUN
jeymRgYuzoTlUaMp99QStXKKkwf/fF8MW4yT82Z1hhZdKo9+cS/ov5TqMckpU7BB9KJh1YBOxRlN
2gIvNOR1bm0tJDXiHyg4D3RLxTVUHFXCY3SPD2vxHN1Lzxbtd91TIqe4A37D7RI/EwPxdQo6R+42
LdqEEQZIxWvJmDdaqmDHQWmG6xg4RYxe+kr0l8J5ieTX7Vg5p0eX5cLX13URK9vYajND0LpT/wAy
MuXiW4hQvOKXvNl04PEYdKEuxCTQUctV2a6z8AjnC6HSWTajlL1b3+/qlOPrgi5iYzTlfje07LZ4
XTzSFoDqVYxbyVxFKQIXBz07NSgflQ4yrTE+xF59x9TNjfb9B1IPU+rq1apHT3XJfxQ8D+VCNxFc
Pekcn5sQlKvjNfRwoRSqom4aysXLC9qqEM6DxfX30bh1dhLANKPzMgPlRH0Roq1Na0Ni54NUBZ8B
BQxRtMKEE7tWF8lHni5Va3H7o/6ZY/z1Ub+s6+IdDmYrW1PIujQbq0Gz+NXhuIIw43p26kWmSrPh
FrT5QRQOQfu/KByu1sJfX8zFNSFhyK5n84vJx9kfsufWGr2cdoWJKEyKG80s+/e7E+6HeK04w12N
rCOdsVsl+bVmz5dlqJfzRb1qstic34N6xMjPq6oD3pWLs3+cDTr6ZqUNK3K74kfg3pxtXmuBfn32
Ra03BEGSNiMzreBZpQMXAGRekruVzxQmy2Lc+XQEUTJ9mA14i2Mv7spiLX0mb7edZtTrr0EFOszs
i9HXRQDPY3wIikyYL+2z4FkiDT6CVX/qwbor5ipD/5foUm4Dk2+BRM/w0Ewor0+/9OHRN72pcXJ9
n4RrvJR8aqaZgwb+1h/vA+XTkh/CkiFZ7GUT+ae8ntVpH6wpduLyeD7V+kHP934Bje2u0IP/DQzv
WucJxBvliCwrlAAXBeCY+IWUSEF/SkDboYLBbMVCEcaualCBKIushM9mPBTVUW0AG0togyTFulRv
zlq0a82Qrwu5uMmrItZGYWAhqP3LrmXt9e7HID2XwmmA5ansQhxRm1VJjIrjt3Z4O2OY5sy0P/Eh
Hn8yQDaHjVy+ByN5c/cChzrD2C11k/DdyD5HlKSfLbBi1YrJ5KNCo0J4a8tlBYks3ffCVm9CJ1Ce
QjQefPQ/Lf2uUbb9qrsFt7nChFVIm+a/wBv+zQ+O8jbGC4qfqSieYu2D5tjyylun/T2ALZ0cMDcd
Vq7Fvcp4Xt6kCuaDK9SgEEN1pFXwaaLyivrrY48XFQJ6QOcwj0sfCpUEqNmGGe5gdwWatlDq+sdS
2lbdr05ZCzXTqlZyZz5NiO3WKVZUV9S8xPpZ6OitpbrtVw/CeTuDxZ/yh9CrEXx0RLR1K+i3Zb4e
tR+telBRn5WGZRG7/847rvVKKIpFi/6fgY70n0H412TSGKdhiFUkKBX6Dku1+jXVezNYGNIxFV0o
iJl+30BEVO8S+Mn6bohXGY33gKAAo9MrdBdl7i69O4vHVnkSUIY6ox9yp960M5634cXloEMhYBiH
D6b6lzBZIJ+ttutakcuhxfQBJeVppc4sthn8qTnTJxJ6N+pX89YzL5Ky0IzqKpif6e/ZGzlYBNlW
IlsD5Kjbwmvswwm0udcNxlpO+IgNhbKBBT99cKa7M83C5fm9RCt97iWhia1Om5RR76p/ap/Oe/Ct
O4C+aMZAIIhazQ790/gaQ0lVvAb31uJFtmhG5asO7yMIdBs/8KT8TmK28wwzyzM9yPfCo/yCZ6KG
WHG3ltUlmnDnDnjUup19Ut223jbGDmxrNrkGdg5vbY28tG28Yddxzu1xO+FQ8XRLZ/naRf7tW10k
GG0wtKLe896QWHQjjIbF1ewGiVjmTC3MgiU8CTBjnwxqELe6ddSv9XqQAUBJBRAiZr2XBZLViRC8
tJjHL1L2rD0sxGW+noiq5T57ykVbLeyOyY21CdadR2B1e6SYQBL/Esdb5+sKYVX5tph5j305YHmT
KoOqpCLgjSpCwM8B44iwYczhJ4EOXWSJFMk+a9A87K7dT71NQhFjdcKfcD30pNTJqERRGULi/kmR
dqV5h9J7DWcgmBk+4a58Gd4EwTVT7FS9AkPxci2V64TRAd6u2papJZvL/DGGjojNQrPHBbNH/ZTs
jhsV2ulyRrXUG6gKLQxeRff4zyYLqP57Ga8FWtuBcp5FkEsfRjqOE07FTNRwtla0EwdPqTZmtlIa
p4xX9IeROTf4Xcgn6Y9auNUhqELBrYDo8qEPU7mfrEPBRFoaX3Rwyp2y4x73BU/FcBs414NCJ72B
CPQjGzfS+CEo6xAM5E74FA/FaKNHgg2tdv7NP/TDgsZM139E2DUiDZjuS+EooWJGY5etLjoAicPy
p0/Dpnf0+546FLHICF03B56u/sgzafWFzPSxbDbdurCN4EF7ZlzVHUPkWIyl9hxv4+rOp9ehwOC1
UUEhTMMbmd6pBitj6+PcVq+ibNHlNIbsAJeESn60/Hup3g3SJuaN+vsaXmy1Bq5AayuFw2GSb7v0
cVU0EFSDHpddAi6e1jBmuSgkbVtJOCMTYVYl9MKcMsItKsMedFdHgnr0yp2JnL0iQlW1R9Lg4ZBO
exTuuXkNzEEZWSDoTE91ISj2mDziyhOcb+3qK6kZVHXoDBAagCVdchqm5NyowcT4IxzvwNAPru4Y
L6PuDs0ejJ4GgdrRaS9y/J34Xa4grvik07jxYKT+mcIbXKkvQnwT26Jf6Uqgk6hqMgreEmbJF0lV
nQmln1TKdJJ/tBXCcH9OWuawL6XFsOtwDZ0Fp0HV6uZOiRa9iuHFPURk+NZpzmEI7YZLDJInl7uM
w1dU0PY7he3doKysYxZvAwkOvBui0VA4cWXzJQpQRhJAD5pC6VpqFrU+26nDwbPibZntc3T9yAr8
Y5+vFTQ/SraBjfFJsQ9KT8HU8+3sFYFb13d56sDIS9raBlNpqpshuCWF+Kewu7hDTQQ2UXTURUDt
1kVcbpKiH+q0HYnL6M5yfmdHSU06Dt2dFnpYBul0G58MA36ytE7EQ68wo/WrHxysc8VGd1AcTVe+
nUTLsCpcWcGzpVl33bFx+q3yS0Z0RfnRUrHGrjF2N25jac73/1o9CnLwCGVZ4xd8j6SdKlXFuRhR
vAbBwnk5L2d33Kx/UMTlTJ+meYdf9CggmDjcIqpcUU0Cyv7l4RczpbMuRxSnHQ/HD8sL0KKdfhTF
j5GJzTpaKaXi4ibQ3ifgyvOVHmx0zWGyDYJCgbku5o/FMgFQMmpPISPyfk1fpFr+X+aFpqzSUUeL
G/euy2MZDH6uVZE0ngoEDz64ORoMv9fVPTP5DOGO2DN/fSCWGO4VSB3raKH1eNj9O6H8Iwz611cy
VLCKsjL3ii9q6CDJhiFo4olygsFG5dATTAYEluOF4Om1fJcA2UeTI2Te4qoLU3SF59lMKaPrhNiy
/sQ/ILrloJGTnsRykSdEiQbTPVVZ3WpoX72bmcCgxCnx3uiHfN9RcSjqQ5lG0ymI1wb0RIbBb/pT
h6TY7KKIiAZTNphFgJVYqpIu0R7wbryuK2UgtCeTHBzjK2ZBF0fSjKSyaMpgPEVgDix5J0ubAKAz
0zIEy2jte/l5PeJ9FWwG8W2i2vKFD8t8hFwzHAHPwqd0Mh2Ll13xw9LxSnAQM2kf4KLnt0qFa010
RKiQoZrNGv7mak1CKJadJAzweBHKqRZw81F8WhoLaSvcUc/RdH4R2vvKejPbN4OKIrYIgg+J+Xyu
VFs8P5WuuNCANGLbHCGk7rtaQOX40nBzyVz6GnaAoXofPfe/zb3/hAB8DJwuhnp/czB1peZFKkox
RNOczR4uD0o4KYpg9YSS4YzfcA/9sjD22dJCF8ROga2NntGRsOKwZf0pvkeNTHx5y7zmChVMMXVR
nYcqMtPgy48f+PUglfIwniRzr2PsO2KUTi6xmce4RQHD+1ab8trs4NsTL1psgVkEyqgRxthn5H5h
CaUdsUy3flC1O25Bw6vdeodQaVfiV1c4t7DMV4P41598ER6EWs9NJsbjqfTSR/VdiBfjE3plyI5U
nrIJGJtoq+YpvMVnuVLJff3d5kVLreRzB8r8u4UtdFRMX1xtJ4HfFnHcYRTRUHjfii7XqqBvz7y4
r5iHZl2qcNuqS9TFDJss30FvePmBQIrD542Z0KkASxPaUjdaiNdGdd+efXFd1TUf2WeHnzSfGkj0
DH894KBJOJndVNFlcdF2cojFsYvE5Wi8zN1oDB5x5QJLBt8PjbbRxeTWRWF+7plba/3JhD1z+xDM
OdnlhfFlR5gXOVs3qf8/KTHxfYAKnRP6PH/d389GoPEIjv3ml7mWSXx95EVNForNeAaXPZ4s4Pwo
4UYgsqfH2V5TfUztRPO4lpKbcnBXrxudyxmTLIBWmN18v26m3jirklCPJ0iOnrJIttJKfxvNe7Ay
s6XQeId5n+1rq9jzQexums+bx/9a3v51BRc/fAg0S4gaVtAtlAWXc+IJXmguQvzf3Fzbzn3GDtPu
On3N1BtH8E8n6a/v/OXXX1y2mYYSnlI183HAVD35FaKjQJ8D5/K1nO4YrP1OPZQguPkbKJb+cyUc
b334q52Br7//oqHT6kWo6yK/H8koNUNNhazEUUHmY6/iYKHM5kO5cFj19w1Rocrd8RVFGmN5ew9e
GxgBJP3PZri4+Js2VTA243VQzCcSESJLSYwYoGFAiLZTT3bkitnzHK9MMFdadwdIxUKNRgJltfcZ
UKRMI+ewlTwH0OFuz/uvfzFYnNyRFjmKeBGrk1IsdPV8ZrcIC9QKZCeg75Dc++dnS31WnQrollsh
58RQl5timVe7rjvgqxP5KAffnExcy5RMZIPnK1MxoeN+Pz0hMTyXYz3HDzfNZhkuOiclgn2P7V3o
zCmIDrzUd+S1ttRKR2zWya/m/yKWjmSIQc6ISKtiMj/+vgqtwHlC0NVZWoI0wXwV0kV/vvfjtbao
l9FSoccEBZFrzEUwVYx/IJLVASGjC4Tk3a085loC8W01F+fZKgKZIYI2vxMVUM822KAStpOcdp3j
8nPLMPlPWnRxhL897uITDH2tan3I46rXGpUCGR9Z/NHpe9iR4fRH7MLiX3qyijGAO29nsu5HcbaD
9yL02ucYM5KVhK5SQezJ7E9U7BBz/0mjYPbLWtNeyXUbb1UGMb/91kaDQIHhdJT9JWopoIDg86ge
Ug+4gwPDIP/tzi60DPEg7IUHFNVQjjGd+EEsNwht1D8jc2FEW5xqU2H975T9Gk7n21u4CCLghpo8
qnkL6F0wQMAOD9RI68SZUzya6HmrEADnAY6yLOSl1VO93HtWibBCapuLcQXhHzXx5u3fq9KuhPZv
q7qMJ5EyWLnCxkx+M7aU1F2pPDC6OQNfmA6ogmO154FqVRCvSVwNLVJMY4h2MqJVNtyLtvaSYDlL
1yFYX0CUtYcX45jgYq/Yna3tpbtYWwx6Z4vWoc4XmE/9P9Leazdybcu2/SIC9OY16MKHvHshlFKK
3gft15/GLNy6mSFhxcW5QGFX7aq9SgyaOecYo/fWk2wLGnuEqMbRbXoZHKFePKEyWjTzdjBfh+6m
zW6D8bPmcRbjynKEKy69P4PQb+8jjaiFsWJAlr84YRGk0Ep9wJPAHNS5oksBoQ7uVLqtxvDqodM9
qdu1tTcGjyOqnVx46pQdmR4kpZ9/jxUE1gqiJaexOXNr5bFKfTo2JNTieVbpCFdOIdMVnLYQMB1r
PEgmiqdNMl5Vf/z8HUMkomMNIU67VNiaBj1+oTHBTuF637Rv6e8zrT4bx+2CfBE2huL89+vy06h7
San83794cUAsknMcZya5mbjmwV78WhjorrFO7mNf/tBP4Q3T9tZ4jI4IArbXYL3mD/XXP3/9YhU1
k0KNCpW/PvAS+graB5ZwSIKgeAN8/jTTuJ7BTY+jwxyO4jH6KrOdnjojOI/f9Z3+fr4XQvQcjlje
ZeZtU7lnJIVM6hOy6L1cc1pMUMKqA6fUrZOMPiXAcnKRcUYdE0K/Mjskn9TXkdVTczSATvpVk60T
lqDcZUpcNKtqN3nJGt8x5K/CMy1Xa06z4GvFviGzJNkN6UPe3VjajVXuZ9kT0mPaPidvRfYhpif6
f9fCxs0fv3CamjhAoQohqvx364nbsG/rgA2QsAuOj90dEJB9fGwegmw967970F36rsIIxDFmgsvp
QbaiVca0XCpsWo2WsFASIUhuIywyfvapvpe3E2ir8o5W4xzsgsRVAkQ0x3oE5LrTJFcEkV3YvWiX
/LPSuzE5GMPrD1H7UJtNcge7R3SKfMVBCcRo29uFSM0ILvtWXYdO5DNiqrUNylZrtpErJ6NTMOku
TyNDlwpN7dSS7N0fJgLthE0YEcNsQ6243hf74byPMfT/vXMXL3t4Tsei73jdJtDZYopSb1VkwBcV
P1qfMZio4D5LT1OvbtA/KaSJ72HcrJKw8j1bJeyjtigintlg47+3Ghq9iARXmuyUX2G7AmzewdNc
QEAzim/9ECQ3Vf8UcUSm72Q9Du3m3Hhh5FbiW/cprjvTgwyjQayH17u6djz+Y5K9XE//utpLY3sk
DU0WjKynGUYy2V8kVJL0a0Qj7UJOD/p1k7/I0xY+EzlQuMZ86QCVShZu2REi+Z2Bi1zsQdU1lhN0
2M6JK90k5KlK3kfWLA59mHcEoIjp4Zz9OveHwfSUVdJulWA9oLynD9T13iwfh+JJKx8zY5+Bfk6D
12t1kLxsht9+qEz8Gl+SpFh/sER/DeXUoNfUIJaLhaxOBRi54nv3Hq/pv5SIPbpTMGwx7yNRTjiM
B8067X0rtqX6z9hVnjaF+WQXxR1Ek6sNkuXI9l+XdnG6iKpzL5spl4baydG/VLuc/ZC6QPODlyL0
SKd8vnZ2kH5aWeS/bsfF2UE1BmHKBv5m71kfdCoImpqdrudE4GpIxpd2BYd8J0Z644mVf2UruvYw
LnpS7OKhlQT8dfXA9rcgdn0cN6l9lhYV9ll8rRfYbbKjcWibin/O369cwLVbflHniNFctGKzXICf
IvkEhMSs+jGlQa1tG/yrC4brmrbgp/qPsIP/fQX1i45UKxIMOkac15b+42A6HeEG4w1kBMHYRNMO
Ne/MiQVHiF+hQFc2cf0WwERKzbWZPCoEqT/G3Yte38ITpqVqobexE2ENAantfp8NV8yvHHuVZZG8
fDEVka6VQqMcGMHFXRIsuetbQ1zukvBhJF5X30SxyxqmeGPsNQy57FyzLZL9qOKVU5o8jRk2QNyB
Dmwo0YlfxHVaYWE4qd1NL+ApFyoKiHXWEaHgXysXf4LGWH9d7uValk88UtWcl9Io8OPkcEp3sYvr
NUzdQfYy65XIeAv7riML/ipjEiyne/MM6TVFi24rn9KGvHuVYAeiSPvf4lU9yw+jSiLALEIxRXU5
wF4cgSZNDozGAmQdIRSxZ1z/Ifs03GU/4ivkzGrLxjr8XEr8lEgw8qqT3bWC7ueb9NdFXNSPSoOv
VOH155m2OrXBtvgsvAY0SI+V3Y2e8uTY1244rgVeMzRqy8A5EjcpiTSMeRcp7a+Oyq+1i/wOKHhc
pcxwrPX/xff59626KDuN8HxOE5lbtXwq3V0TgX5JD5adTSv9g7nfOtri8frvP/pT8+Of53OxDps5
vDVpnop72TdRxtpZs41an9ZknB5nistiPRVejtW6uRWd9p6mGaRug3OigHDjdG1U8OOOxbyCECdG
FgaLw7+Hv6LWSjk3hwJ9ce8o+JbIBxgBDkCkJWhMcjUyZOnmATJe1S8qQrqIbIaROKziNwicmRST
2Rn5T6bH+vn/5k6ZIlpGUxIJ2L14PKYqTEUscWnRBhEZp0He2dd6G5Efrm5g15OkO53hlK9Gcwnp
egwHDjE3TbStDtd2z5/GtBZq0f+9lounhqtHGMuJa9EfIcj0gATb4dVon0N29moPzKjbRE8QmKTO
UxfLuIibJ6TpRtoPlcM9ZxKrfDf6g165RYo46VrH5ocOpMoaCnt2USjwPJfN8K+TxzinjTpk54W+
uCSsczyP7s3c2jQTHr/xNoehkvgm8FbpFZP94i9v/alyJHlyzQwvfPIkgQQm7Kl3//sxGt9rMq4M
D7AO6u4HLG6ehUWatty61o3IItiIPqIjhri3UrtJFDz/8PY9qd6y9OfRhozg7BTfGuDhBZsmYNUf
69/kwqwm6yntHMXIqSgePDOKWDD4pdUILf5OjD+V1j7XLvnuZ7JYIFlHnnGgXwQvo5Ns8ZfWuxZd
RRlyP9RCbBoMqRRSEo5BTJo6TVAsNYcQBmB/LIuX3HibF+dTvlJSQqfvu44ion3O+hPv1pWS+YcN
cLlBliFKBukN6Mv+fXSKOA/ZELAMJUz8iYpT+0MDxCVdWYjLfkUIo9IBgThnGILjurODcwyJj3Xs
PFjAsFIx7cLtX6ccLNTNpIDTxLypAwzXxtsq/dCvR5z8cMjgkg2e6J+lQ77s4EZsMLOYsoglm+mp
gLE+bIzzLuEYPqyDaj8Mm5JZCy4Rj2Q6DE/RiccT3CxDT/ZIt6AlshNNmst+Lt7NRD0q6z7aDvKv
0LnqRP9z//49YGBHIGcMQyTvn6JfLHFxj5yg1eEZitMmM/3py/hAOUDCl7nN3RpxNtyKjdid9Jo6
QXga0pTNHOtCdpSMQ4ybpSDSE4AstLIO1vHnSHW8a9/iLUlEbBacY6X3CQaWl1THovWU4JhhQa6E
e3CWKgV7Ts9Aj9/n+jNM7orxPSpdmCOzbkfGzSDexZYnCeuw+APyHby2OFQ0tahPQLqdV+KdXDJH
I3PibTDsAJavuEN3Jak3V0N9fujdcKO4UwbnG8QLl081bPU01tohR7Ew8aM8yktd2ij164BDiNps
wMLM6E5eyepTZ9yZ9asyHjK/vHbG+sFHuVyIZomWiPflm3ghKOTBsgIFAmWy1X0L+KfGYDfo0TQ/
1dY+O9vh9qP9KKpjM6+FdGvymW7O9jnbnSXEjfOunH6HV22nP5QzXJahE7SAY5398uJFolNoKJVk
5vd18lwbO/PsNeBMFh/aeYsaFDW6cCoYfgUkbKyv+89/iBhQReLp4D4v52Tx8miXB4nWhuFyXkk9
jiyFS0hJhWbP8qzKGQCneFkJvlTAByk8Q3c467cs+kgq0jWCYESNquKY2DtLL7oNAEG5ED9Ch1I1
VilDfZJyK3w75TYgBOxa8uoPO+i/F39xJIykYNLlgiWDAA9n3DCUGl5ja6+giKvD+75y6/42ENbA
s/NNjdLqNnunT7TW4icpXJf9TQdYcAzJJfRk00uGjSg/XluJf9xEkRgtbRVERvLlYaiNUlPolkiE
8kvypsIx6i3B6DjbKJ4dXUKIdqqVzwZTW+HKsO9ztDVIVSOBAuRes5DxDyQB2ddoX+r3Eol799d1
XfSZsqkV4qkn02KZ+MsMJe6HeuXF0aZLUXyurNIx7tQHVJ7TZ31+VeQNsk2RKRac3vN2egmJVEGL
gO5DuNFuxGMmOUZMTKtrWralOHHlGuBvRx/nhAEg6Wqw4g9nXq5/mfQhjVny6S8+nJgvvWmCcukD
TPmuZ5zVAuVuKUNvxPRoOsIjl6q8EyDP4mJti5jac+EcXbuRP8hU/r2QixspypU8xlJT4NYfuAJR
XfUihPSx9mfkrsnz4FiCW98bqLYC4whb7Xp99r0p8O8lXOz2aV2KVpHXS9ER+OqiNZQXpkHJB+2A
6+4Ahkg2Wb36lXPYDyf9f//wxQc4dKFeBj0PQU+2wtkHY40fxM08CAUQRRcHfbtKkF7dWr9G2S1t
i8NP58W2amxIjoygZGMiKQ9JzTFtdbVz9n0K++/VXRz2dUtUmsmolvYUWDZoMbYaM/Zz4OQY8QPv
+EINDxXGS1u4jQ7JiE10EyW+fi0r8sd3BMyYYpEHpQFkunhAZaGWpmUUFGi3tLtLca0rXqiBKF3N
z4ziXNlLULAwpqaZY22Gz+uY/x8EHepCOvvfS7h4VKbVdcMkkzPAWlmuIpqEit22DCftjkQl6a39
ED8inhZPCGnJXsUIvR5217bhH8hB/17GxTNpSqEnV5Y7AazSjeCR5qs/SgIbYwyN990SV3dVUbXc
3svT2t+//aLSUvKuEegcLJ1t8uheLXNV+wj4ndGNC7t6u146/SAd+/dnXpROFkzTKAz4iw0CzeoG
I47F0JgSYdVzKuXHNpiRN9dtQD8eTP/+qRcNynSYOOgU/GHQ1MxWC8pKWyRmTbpr5V1bYhl0lyrg
7Pa9Hb2QziEnv86Vi8skesanvZFz70yXpLPbR7VeyRYpbwikDfhWTJt8k7QOUsy7G2H5tB0YWGK1
xOoVMoEATqb56qbfLgA2V5YdM9kTcFU9LZEeDM5Wyf5MZIws+kLgEdynB/twPgTDSQoINF3jAGpK
b+T8qw1rubXpTVzbi388bJlswlSzi4xWutgzptqqpG5MuDkGDP69OdMOWpVvoWu5+R5oFEV/q+Fv
WJFuhSP7Spvmxy337z9/sVNYAhLerubPGwScTLSOpdYJmOuqNmska3bJTOqelPE5fQvOd7Citd5n
HU88yWTNXOLPiLH0EgVH4m215Jr1tZ1RdYy7wDwsyPB5TQKuaK0VtJnumNAM2wfnY5K68TVKxQ9T
UV7wv27lxYrWj1WQy13Ed7w17pu9wd+L0YMBloOLj+Tdnvm8FGLTHRFTmbyKTdxDbxRNvC4s9XjN
g6MQHPRyJwjbKjwCEwpKe3jk+UNT7IbbxHpIeDpUFbyFyo1SM94P7iblWZY8OZAOhUlskJ0yz1x4
rhzm7S5ydWUv5PeZcL84YLD+hvZ53oZxaPcUHyp3uZR/1flt9DbAGDC6U3qSqCzPu1a8M6VfpgBG
lPpLuyErcNQZ966G57zdqeqpKJglaj780O7XtT6LdPXFuFibS1GUi6GNl9I3l/1pfgsltCN7uLBR
cyjP+0C4qc97VbqVhAyqB9+vRHdRLlysLLpP1J+vt29C8lDU7lR73e+4f60xeIDAc4LCn4VDZa07
Pw83gj2YX4oviWsh+6zD44jnzFh3KBL4jHdC6Y7GrRYs33vyoiiL3xRL3EaCfZPbZnd3btfeWUGI
JgvIXyyqKH8K2EvuinTTo9zI3eZ95oXOtsStMsYefxmcvT7M8NAaO562+CTg/2sdpXqdHZaXpcwx
EHfS0WZ6WOTbGhwpOZzW6AzGhxAeBv1xMDZWvO6xUJaOlt5aKCEImRFWLFox/9QWDHgy/8o6L+X8
wW0xN5BvrBrPXg43aNlO5ORB5HNRYeYaTCJT5X3W6lUjvigj9ih8NLFF6aJbrhWs53Hbiy/dKrh2
BPhmXgV/Qow1tlXWHXyhl5KwIGqSDFKreG8YGzLkZnCcJHl84XjDbnYmDpqcpgfqLYp+OxUILttB
bJXpotUAOklzyz/TV6iJ5nlJbLg+4rksBy4v72KL7As1VVSTy1N9sfAhoUrBaixWIg7qBXmom2wU
vkiO9kPypZ/qTbYuT80jqUwAkqX6sZR+peF+UB/j07Bud9Jr8tiPZAhdPT8s1/H3Vv7nOjU0/Qbi
R3ovF+tOMp2nSB0nccEexJAPFV9rDmiDPMEOxd0yG9Gkg1Q4kUWU71Wt8jc9Fc1aUSdaHkXu4tr6
41r6qyUqJqSG5aps3ksgfffgOp5NF69hC7mGRlvL9LM5H3VG3pWL7MtgtXtCKqZ78Yf6ayI5cXfN
v/rNRvY/V0RbA7EhGXGX5IHQKsIpjnvzXjkVe+lkFESM18fhqSA567PSNhw5wnGJMcNORlXPcGQa
gQ1sUNRW+UMz3DQNyDm0LHbT2l2NL+/ZiL1Zg5DkIiUqSLskNU7D6bgijjpvlylrdox2GnS8M5na
X2W4ryHDrcbH5E1/DlgP3jrWGXpU9yR4DMTn3nfiSlPvrX4D81MSVhNXF2BIm+96jMHXtLuXxdCf
G0JHhf/SfmjxhxUd96lOrfviZZpsazrGaBF4LXCpn8LbCbvlMdtZFfZjJ0XGzMLwUgcrOQdyTyAp
qhMr3vXX0JXGtau6+L6GvgrqsY8sZB3ZJqXjBaZjk7GMnuoB0YHPmVwlkiXjgErAVCr7QUQ2bPwV
0lSZweHZBeFf5Ox2oImxz3KSdCoMucwBybYeH2tIal5GlN+qImrqzCJrm5ozC3YEwnyr7ciMtrOd
dDvekedwNhYV3VA7cHJi4pM7v0Q5M6MKDRgp3EzBu1i+ytHdOV2fUac63X1dLeCr1C7v03uWyitl
5J9Bwr8f9f80wf6fR3ZxWm71Jp1KObTuO2EfK7cGjQVzje5kZDX8hHUpS361SXc6bWkCE/Dywcx1
hd+y4CUYQNa1iQa/2mmwaVZqcIhqGzAEw7/ghlhbaXA4JmmCm77mXncmKW8lfAp7MsO0aqUf21/h
PcmhO0jTwiZ/7phk2sQZzpw+R1+5Inz8Vv0scmBRo1mBhwbK3B9Ry1/LRxqkkln1IgAQl1gZ7PW0
hfxmPZ3afbKG20Xi291/j0rADVyumBd/8/JwUQ2yIsQG+Tq+cZ+2aDtLMheZzuxRfEJHGl2L3DHr
mLGgj/fm+KbfQg4Xc6eNbeEjfYcPAAcvJrBq3LWMnlG3Np1PRnGHCY3/FD1vC5K9zwcGCCoqFnGc
CNXvazxpw0pE5piuKlJxk000H8Pzvm8cqvGYjHkL5PdqNglN+iJ7DZArGVhG9VAUJ/zfebrO+0ep
Wfedrwy7FpCBbN0r881s+lpIrdGuInODZrcioAnSldeVN+dmo2SIb8ubMF1P6VYKtkZml/IW0qix
yr9gTqM5G+TbAH+2EN1FZ4SDX81LskkQosnlTcm5wbSL6bmbT1DA9WQjETyl67s59KMbwVq0s2H4
End7XXmAigKi0NEgujSbql1LoT9EB2gvSewE0WGcdrmQs6reGnBQe2zcmLBrW/+KVLsKfdVwAGGP
/HpgPSa6taNmbUAaScEma32TMzte7+53c5+NtFM8rT0Mtde+Z5+dz6Sm3MLd0nYknZHDKKx8ioOw
Oijnz15kQ1zBB/HzU/SY0jhcI1JboygNO/9/xuGKgeW62ZI8AlAx45grOKlwK2Wb2lob/V2CuiMw
f1nytooOTfMh4ckHrlL4i3qj9PrHfPDOfInb9jT0di8fQISElq9zozfR2nqqmbalsORER6qfOMDI
LQb6hdpVo+t9T56Mx+ml3YwHKqzeN1+YcZCS6qr9WrtrXxV84vv+FlEr3tN+XmEZjANfa5lh+73I
nfFieGMf0FDcyakd7bikEXfxanZRZNZEqTDphycQufEGytdrqK6CBw5WzJeD3MsoJ6xV/5SsSy4/
WwvUBBGx1tj4Ub2T1zI42cyvmCeK8wfRqz/TB/Rs2q3hj08WEaqRbQJSqYhMIVHDaa2VcGCKSPza
Hc0kn0gQr9wgMhNDFy0QSVbjNlgnBlQVGqfxw/w0v8vgNTQyTTxgICxfsgRNwRY9cQ/k9T0C4dTv
2pfmK34oxHWWMcXnAbsVW0G34rvrAvwKq5QnHxPhqiaPbblS3gYEop2fDY8FUDjNy/m8p7Vyq340
kN1D3yCPIHd1jgGEEtKEeJ/fw5uJhe4jBBLyRM9HCG+z4yR41VP+0N6kNzm1u7znVrE/5Po63VRP
1kF6SzcTV/9qjs9qTSVV38oZc1BHO/CQhYZAbi5PfoEtIH0R8ckbZyXP1rxJ+NZk6wTkz5pO+/7L
SJ/LcScA2dhPzvl2fjSo0nzdS1w4IIsVIPp9bRG0LgUsl+vuRddJlQV9rnnQDwwHn7J0zzd7bqCK
+MbI6tFsOI2b7X7pvKPLj99jQMkQaucISi3Kmoj/Tl0GeIfNqbVEW4cLKvnn9C1hFKm1Lzi8k85n
V6fPU33WW2l9Tm/leMdXjmNIXy/vhfgB7RQNVEXN/oRd3Ws3JtR+2c/eMz5/pCLZVp08jH+rs+Y1
WGUiN3rnrSRW/PxVvOPd75/q/K2CrRExkSqRyM8uoSWdALbhF8Uv6aod6v4v/WPoV2XkpOUpIPDd
3ND7lknD84wv3nhGNZiW9WpbMkv9/O/NRv5WRbDXSJzMGSSpks68jb3or/1NMUvFzJo+ezh79ZO1
wAtX0QfdjGRlOuEh+lKXVzH5ItQE8TLTA4Innqf0YFxTCX7Dxi0PXDIVjZwe04KrctHp6TUhDCKx
yx709KvxWPzVt2zf7INtuqvucRGk9ngnSqvZsCkuU5ak/JRuZjdzrU3PquEbgz9fuTnfqvw/14Ti
A9ALQEyyX/69OVNoSOfE4Jo4vkBu18nn29XaSj0U1gnfQ1nCUBtXZftR6ZsEDwMh5/F9IbzCBMP+
qihvFriFHAVDeFhIMEXv9DAq6qxiC7xN24NmuZW1H7K9hiYSiwO4694fGhfPpvWaC7trfQvzsq16
+YMunnaVF3EOkil7GMTtaJ3m/lkSPWGHfFi8aQdofJFuW7LgKIrmVLFrDrETDr/S+ndY8tkAdYl4
Xy3jNmft150MbcKxt56b4LkgSl6EWie0stOebwGgJda9uQpInS5tcXXP1jFlB2HYFtad/IvBWR7e
TfL+T1fV6aEGmMQauNoSSUNmbfcp4N/RdnK7Zb0UfBAo8k6l7E9WiZvRdKsex/cC8LODixhpB52h
bGmtWc1T29yCmnIxWBR89O///bV8M93+z/0z4ENgql9SRf99IRQtM7RmkLh/9pjsaQAgSeogbOxi
xUsIDNOX+Oyy91MOD4sWmTPrf1/BN83F5RVcnA0lzYq1zpqzh6k4Di59nszyIUGpTGOa2TNxHsbn
2M7lLYe2KrfLZYYCHMdEPYYLM196GMdyxpGOZoOSBInNMw/rLB6Y7mgQSOX/D47Yb0LAy4u++I6w
hBpV2Ih/bhvXsE1LP4weQhqimhejleDRCtYjU2FF2cu1Te2ncj+dJCYbqKZdKT+IoV/pntJ+isQ2
Zj2hDlib299JuquNK7f4jxLkn9qGlYh1yDQ0VFQyLdN/H3IrjFWaFhgwII0GxVHltID/Sv3dzEfL
WDfijam/TLYGY6e6QctECt88eaJwI0HjYVrUOPN5gF/sm1tlP9XECNvNWsjBZDvxQ4eIwTcOA6yd
L9g1wTarSTW2LevIvhtD80BIUpLmPbHfmhUtrzUf1Fgdq9mu2S8Kf8TnlXMKQDa9Le5g3jxes8/8
MQr/8/txehmqzr+K6k/x0pIwa4oixXf6odiUxwV0SiwkGUS2RAZj6FzL9NG/rUrLH9QgFcIVscxv
DZE4UaMqOhvxXbaxXmLR7R+69/wJ8xulgDQf0Y4CqhbkVSmtkbEa0sd5vGmDfcyaNAvCyVKbVVhs
Z+Yn5NJEmO5ZdpMFupPSI97I0loJvBJa1WP41jxXO/lePZknzpEjRboa+RrN6DEDFAiGgeZoNtyJ
4U0afEzzropfNIBCRnOjzpQC/CNwZ+WbGBub3jqVdBqPzVV6+7dBuXlxPy5W6UgPemWuuB/KybzF
HQT1SsXyx9nkS3VjFFV64QHUbeBxERH4RBCla+6uZzl/G75cXsdFkT/MRSVqEdch4wDmNUTg2GOf
bjb9CRdqsQeaKh7MFSkAqXdt9PJ9qV1uwnIggR64kHEullqiJedISqIEWtbaOm9TYEEdKiS3sLwc
Y6QnE4pEOt4qhQ3WuX31i+AmeAf/vdx+GwP/uQV/XcXFWjBq+ZyG5zi56+uNCJfS1fjjDvo21BbS
EbrWpBLdy3QQqhgFVMrMXrlGnPs2mry8iIvlM+yyshF0bgVoNM69+Nf0pz99ZzqDTMKwcK84mJ6h
jdnXBnDIiljtvq0GBs1K09R/UGGllZXPVZvFdxx84vT+TO8j3dYzppX3HMb6aM7rszQ7kSzYs54f
EokYBn3DtBAAVDJ5QfKsS1vsYnLBsBgrQRMxBdq3VeW15aeGvBg+XM1rTACaQOLPllC9qF3Dg2rl
Lel6eZ2wCBOGRr8rD45ldyfMJDt8aIXomhRYLx22sVzcRJm5KuI7c6wcPXg2Sw4PwdmDRNFwDaqn
sjGC/GkooQOKBkVanUNCUe3mI0ELOG/O5UmkZ1A/xNJh7utVCRBtCpC/8T9r6m/TzO3R4jwv3YT9
L3l8zCIfoNU5dkrRRvo/4ddBZs/YilEteQqFdqqex1utvBmErdSiDl4RDp9Lq1jnrzloUefSq6DI
pr4wuFa2oUKgOp53WrVTlG2EhSwGGRbO973y2gOkiw6meDNQJ9QPWXDstLuZ9k92n5SfpA1u5kP7
IEwAt/d5DTZ1RYCd+RA/Qn1wiqPi0zfsgR7fJuKhelfTPRWpUD0FwVbldoQMqJJyJ+oQSGmZVJ8p
/4su81R5HwNILvyItkLxxbkv4Gnzfzpvk6P2NVpYSFCUjfnSLoDdLI/PnbHm/zGJVS+G9oJ+izoq
uqV9ZYqraltHvsIwhIaeG8cOpmpSL0fkn75AUjwtm2h4z03klYg6Hik1gw+SvynVUa1Rly5kN2bc
Dse8KfMwfDQTeVyrmF4SpSoGYBLMzyxSSBICl0YiDkxslkbmjF/VsX8juJ3YJ4HOKNWe4AbmtFLy
r1b7yDdh8ljK+wCPcY149bHKfQYqn+edkNN1jm1w5aK3yJDi+8Y2PfyIx+BEVwGar2VzmkINOm4n
j6hg3alJo+xx+tr8e9qaL/ppzBxV3/xJqKmDg3LbaIsgK/kypoOgvNA8SEmW/aJDYRyqp5RWwUPT
rOINGWkMDks33cPtTqnJTjEcJpljgZa5wdq4LRFfhi4TshwzTOmogl/0n6aAA/W5Kx/H0sFfmR6G
0qNH09MvVmqfgXRf07PeNghus4MCrS7LbiXmtWPgpDSX02GtZIclVKVG5WkgKYmUx0HrPZHxH+Bm
G/1qkLr5m4Qc+152jZJEWgK2bZhf2XHYK08ZWFHLLl9Zi0YXAiijPbhp0mNT79PGbaKNPngLWxoR
HU1EXOTWEYyhKTnmCxBEVbWn+pRXKyG2I3U31vv2TJj2SqXDGji18t4zCRz4Xc29YD6JxVoy3Ehd
pfdKDbt2tcQvPwufAwNmZTMt/aXz6xSMLJYPOsi9hijyoMDcZLNHEBU6dQS77fqzk00vNI8HTpPx
8b/3ju9H9WUHMyXGGgbpV9+EolEcWUrXsHLm1VPCYEsYVW9R5TdsV/U2RLat9lhoIbndGPRR6P/f
VC5f5ehyN6p1ySqq8K36A41nIPxMaZVbS30Qg1tCy7KDxRjA+/95yctm8Fc3oBziOY3VPL5rnKh+
qDbnwU/D50J3h8IHOhs7meDgHRsfMuHQ8L7SPQaObdPLT+xAcgIEy3+oFDkLF/T52FXgXStggawH
qkvKv/++3p+3Z8vE4sSI7ztfuG8amMNqktxBKFWJIXTxEVQVVPxjmvhnVmT0+psh88hlsPEKn/Fe
2oF8xbv2TdT6Z3/+6you7to0zqOhalxFT6pZiE4m/1XO7jnzBNPHkTuljPT81rDpLeuVN5aYkdem
E+UbLEYc7zXtYdA+o2Ir1q4gvrTWrVlsRJLZr6hZfrxbJm4wHeg5Akzj4jyXx5MWqhDp7liwFTuW
TlbknMVj5VnCjlsXMqqmZWzQN9P2SbOvgF5k1wKbteXwenme+PsiLuROZhKogBVStmrL1TnVOmV9
U7LW5c8iBWFDd5fK1DxO6ZpvwiluVGJ/8R6ZwD55w7rxOHSHrA9XcrlXh9scZKmq3kf0OUmePNdb
LPwt8qDcFh6XxTO+Owtu29nsM5nwnNXHqX1gJ0tPpXU7gT819ZwctoRaErOE/F5yI0BqZofo6u9e
Tor/9bsvDI5Nr+palPNpVS+0d2WH2HvmGZSJg/qg4nS2Nq205sQR0kYGhzU6suzl+a/hfLImBwc0
r7LmKvZAnT8Ca3dK49CDVy7tUHDy82ZG+1e+KtYzdALYG/FNoR20akPp1jkziQt2cWRrtpAKPFjj
pvmD+G973PwTmpu1ejVScjmTfvu5OKANHNCyLl6KfWc1MwpZ510Dm8NEAX3J4JSYkJbUDHeGPlcd
Fc5h6Uq8Cl78sW7Bjk/1Kpogmv+UFn+tYmFf6JMZc6uVEz/P+Og3Ep4+hY3yZok46Dba0/ktub32
fX1vc7Dg//13L17teTKls2Hwm3mDv3SszcXurLrJfvZmh/CcZzgIId6eevW7+KUjwv/UX1Un0jyd
kQpF/Q084AWabbhQ3K811PHK/fRE/rorFy9gFERCUKTclfyrI8yXIfSh0Gx1Swzm7yhw5uzQY8jv
vT54zdMbXKwjNja52pOzgxyxyE69tqnHQ929pQZzm3it7TLilpRfgMcVczvyuwDSrUfZVn5BbLxT
DiZN+PGZpgXnuUZf0cAp+IyNXZlTjq/mpWo/MT5SraWKMrbzuyD7Wu5w2GECwkgHGXivL1OUgV4W
bniRkEg6V5CRatds79NTR9x3oXM0elQYc3F0mcr1ZDaO2ROUCuFZL7268bPDONhMXoi+U+9LgVxA
pu3DgYPp+Nq8yJGdPkmn9BeQiAB4DsSpm2vJs8rSvP72NSyJShimiHa9lBIJnZiYSVfF7BDRDaCh
dag6ucTmKWJ+hdgrPg/Rughil6w13FK4BqH1ekPjF5A2j2O5Jxcoax75YGH74NwQbkxXVa7sD99b
8Ly//4ez81pyVMvS8BMRgTe3QoC8S583RJpKPALhefr5qImZqVJmlCa6++acU6ebLczea/3rN5bI
GqlacAC5NvDtikSeGBrRqbOZ7raZ20MgGMSzIzKGC1fC5U4+dO36fFmM3Tw01hJPyY6wEmMYGBxC
fScFdxotByJNO304r/992P/WXVzfxD+Xd/V5Ze0Qp5g7Tp9Xj797IGJqRvYSEFuWPfXWu+bv08sy
a94a0asnEm81H8sVPCP1lSjfdtgYPRHDW4kps50W62xYB+TXQ2dEdny+bH39l1A9xpjz+fEpKDGM
DYAaxo9W22mxM9yCFpTv1AJLhmA2OY6pmjThHLw0f2xTVlwobROayanEG7TEimMZyCvcrUZhBZWE
XbPo1m3DXm73oxtrGo7du5B5rP+uG8MisHz3NTQk2xS7ndgrs4whq1IuGiBcNeAfj40dSuE81qe4
oA79HeIK/M9bn+KXjciK3wVxd6nurfgkpRvRqe/lLzgu7aa/t56UmshEO/LMT/FTOY5f9HjJvfYl
g/7j4Vi5lYYKf9G9qJe9Zuzkdh03D3mlzysizyLoBJGxHAAsaV46TAQ41VBtITKiG3SMYcZ2V5zq
Y0YtjHIsUvZlRU87gxpg1qfxg7/MINeKKP5nOePfD9i3OepwRJ8xGekM/mbSndHgBzXTXzusP/xt
YXqXDxVzKepQay4wazE3FKP8djnDa3qmtcts2AhEOmhz0SJ8jyH+rkAHz6iAib+41+U559HveSiy
GUwGertkfAtc+6ZFKyJcKuTQxPfhsC/PZeshCr3wYsvV3FJWNSJuPprxSWeERzI2o3A89Wl5lC1u
1/wsx8o+ys6DJNm3J/74bHhl7kaR14zrxviM1aPGwI/5RrkQ+d+3m5TKBwxAg4iNC/rCQGiUoyiG
qXmB+eRrX4WI4Q3dVtV6F7ABHODDk0K6+Xj+GOuHjpOmi4BDhzlqZPSX/icTm156aKP9EHt9c8gl
OxqfdWOjwR4kUvXsJrpdspWWMzjhRHIEjQahvDoiLuuSmfROMg8bvI9f4QPe6zDNsm6rPSmxC+VQ
ITWw3eIBXRdM6A9JYY/dzmgus9zcShrx9YtBYXy+78yDACfkTa5cAToLyZd3LFTmEBS2dGwklrTF
+oKsQdxV+GSYJ8jo8eWXJOxG6dUA6xuWUfQuYuimbSzfhDg1zqG+V7I9MjhS1lEx0dANdc5rUo4n
1VdcEX8rssjJNxBmhcj/+V6sf2lmaSfksBJ7k9tDQWDLl5K9qVDIxPg5eB/aj7Dg9B6gwtm64VrN
MrjVaRnX820LKRdW2pohwSya4iT+/vgHv07NYBSS0+W5/GK+cIGOXbPLrPxspY4P4tlT8VbjFgpu
zQiMr4CxAMEOwiwNTow7LRmho92sksIpPoy7Ul4JH+IbOS6ksPfL8DmVbfS3RLHHlECXpsPWDrEM
PovliPfwGC6i5P3cE7X1pfoL7LLBiEycSLDuPg4uHI/FcJce08RrdVvolr78npnQalD5J16G71Jk
oMnBPnkttVtfclKCwi8BJzbyZDMcbKXeBxEFBG+HHTz9+xxQrjuI61t3hclaUpDKsRylJ+VO+6hg
z6nlFCXVHKN2fsnxt59BihxZpB26BVoI0sRWhQOWVM7P9nkVzj+SpUkqz6HUNnX9qAXMcmYUE0/n
9+zWmfWt6uLA0izm2VhxqhJ5aFebvJZKYShq4niS2nUtuEbtpWA+6icBYCQAddTlELpo7Wt4PQ5g
ogxpXids3S5/RSvLQLo3r317+Lw4THwmHGpuzGGMYoOJt0C8eBvtifKx0ZJVQOtUbs/LBg0sTdDC
2iePxgZ76yPBuYytFiYZrW8QYwb7nLoDwSCvCukA1QFJqDC8j+fVIGhzHwa+xobsf6XlU8u708WO
UO2wQDsDtCjK0pxr9ZchvVVIIvHwUWcMWuonfh+hTNEUX9AbMxGXiveJ0LgcPbU4csUumJ8bvLrc
EfLaiGif0Z8tv4hLK3XCd/muv7jDAW/7SHJHgLZ8JsR30HEhq8DXUNsCmscvo/60SnigPsEkq8Za
zcJo6TM5PApfdYp40RZbKGJ4xOAxQo6Jl9SEECxzusoodMbMSXkv85Wkbov4Xug3o7CW5XWd7ONy
lSTeefBwoTLoB4NwZRQOlOCKDQGNzBmd16HQV+kZPlX8IfjIurNnVKopWahnAgqYToNL5sG8lR9q
EST3A5xNiu6Hlu18K0nwjX8JoUsnNiS7OnL1aXq+GkscVydzDZXxDntWWMxiEfuzqLGlbCZITlK4
+vlU1q+NOguCO73jWQDTTR6KXCXqMAJt7dGM5tFrARkJc8Seh4tMxgYHxWKuDmZYIDTtC4NE+b6E
B5e5sPXjnXlXuaJ7dnO8fc4nMM6ZD5ZYpdtAN12jmAXv5cVV7ox71bfPLEtjn8iXYYLefIKxOcb0
1uazkcM1HNNxflb3lThLaUsF4Eh6COfSAvK6MUcKbC91GwB566ueLZhoCLz4CpKmlwJCLk4eeOvQ
lrCHdnlDE1uHLQEHoZ6r8gJar5kcQyzB9O2ozoN8mRJS1S4nY6941hqOie6nJxViAeyHu1vd2SYg
hvxgnhcRwqfxWREWXMkgtxQkMWi/OgzmBGF23jeHmsl46NTy1jKBKmc6GLXpnBNbzI5S4uhAOSSJ
q3MdFQs+5p3kcKV6eNaaraBvcjh8uCrXa59NcRc9mQg8wgcmVQEqIPHiNlQVjo7VgfqR4vnFKLNF
6U+RkmS/rArAUtrU8if0C6E/lPKiFh8Df53GDsTLJvtsaEKk7E0RCL4Qntu6YrKwg3XAS6HNrHv5
fIEG47TFA1imeZI47PJnE2v8eH1uvqr2UQQK6WK6bnV7nqQJQASTQ1/p82XPTfHhpmnpt46bXU4X
ZYLmNExHdPEbeafpzKEy1fE0wKqvl3Izv4gTYwdOyyp07kxHwSSUnevfJ4F03dL+vqwi6iImFHh0
XnP701yIynPFZcGWpz7WwwzKkxCSwBi+6bb3DT67vtpV/2GZg4FumKsphHz3+MGmGzIoPMQ3zpQS
FtkDL7KTO1N41o0f+v3I4/5O1CiMinQZu+S/q4VE0lMzK8fxhO9H440S/uqDUxGgapN+nC07l9nU
lH3QjbdRw2vgavrZkooKVTVMTAavkZxEUWgMa+qpKXLDMKlCVlq2hFZHtc48x6+Yeeqq12g3wF34
1Vdd8/WVr3BVtQsE2ALFSD+K8g4n5pLRAGwWc9mfFOJzyhnmP5q6zEH/2mwLwLJV7weYawfi9NLx
49zAqLMxl8xpSvBHrA7srvfETe7DfsagAsYQ8AP7JU6z7PIXJ1rJdA7aFnM6Pfg8xwwIDlb7KfK/
G3HD2A8vDca78X2g7jj7WEJrTcddsJw2V/yZMX0dcCSr5/p9QOfznL8Jpt25ADqA9fGOmDv8wfjr
RmGYthoLT9Q3Y33ok60GxofM2XBinJXyg69gGepMLoej5FSdHT6BXJDptRUPWN9giGacxAMzPeuo
fAnHmOxwCj+28ZczLiqafWE7tIctQ/r5+HUhEQy650P+zs1QYns0ZsmDoHkR0ziiMYRZ4I0Y0dk8
zxgnDafD3bnjfIZpEXnWp8UI01YnszyGEk5EX8iI5QtS9tnJt2Vtjw8cl4fgSz9xBpQLMjFRD34M
K3mbvFvKLFUh+OMvcFc9SflGbdzYwiZ32SSMmo5lv+F0YN8T3OS8SttFbmyS5NjUhzzaFb0bsZPq
2NPNi+GZYW3SNjOcCoRmgU2gKDpYoQg0u4Wtv1ISIVTkPDlrU8gZRxfhLriKzoPkmBN1GJ5d2Zss
/pp+IzXbhC31vAku/VygurrEu7rCBODW4F65BkGvX+CrIj8xcymSRz4dmHMg3eNcMWf3kmBjeKTC
IrCtwDN/IdgK3Y9lRHi4sMowWNV2+ks7sW1gbwfPQDCQ0327JMGi2xJuwkmqivZ/sMH8+ZFf1dSV
LuR627LSybq/XwrvFPSYJEI1IUvgCKZzQp3H6Ux9kN8aOt26S9Of/4GDaG2rBmd2N+g/ETRce/gV
PvsrmFUQqPh4xFmGHa06vazGznfhaDvFrrsf8NYsZ9W+PEQH6/U8bb2T7esUS8bEOXIb8f3meXNr
K5y26T9WmilafrEsVtrZ+OIwmAgGtCCtrc+yA+Is21qeyxug3Dfyx/U7dDW0EepRkhNzejIfo5vf
R4vJJ8KcZ88EabwJXoporrrRtXwjBf++Jrg5jFdCDi3l6r3tLauXwiwZTxheyQivy900Vjni7l2q
+Ky5I0jMTt1HAXaG0JPb3eVVHjY5yUraPrgrFzdezulyfwJ/18u5ejkFQcr9tEinl5P5WmxLs8Cp
oh17N83EY0EiV5M8//ua38Sf19e8einPpXyWIZiNJ/EIBI4DyKzvXJFCcNe9YaeoaE7d2tY7fhgv
8ZN5Z6rOINF9HsxyrsA/J8P1Y+L6+uhyhUUYPd5Y3k9vomrATiTaCSOg61FeZw1ZXurx9CaGmDv2
88tn9Uor3PLFEldKwuNnbc3VO97M+8BWHBTIIfMkrBQbVGgLYykt/72iH2sxBi4GXGlZM0l8/fvb
qGV/6FDMjqCzmmsQRGcj1d1NDIALzI11/vHv632zQZoe0J/Xu/oWx0or5SbjepMbDnlKKbQwH8BS
O1z0N3Vketh/mg/pUrXRTVYery7W2o4fwzmGs8tZH5K+y1xMd0tSws7uaDwlrkV5/CYALANZ1bOu
ufHYvk2Irhd99TFfsI0Sw5hFt8NudEUnyJjQ4VSnbofuiJ7JnEdvl6W2KVnvsIf3GPJ5ybGLWNUO
F80dFR5KNHEDFfTGPiP/VGz9eT+vqltRZEA5lCxNS1zd441PnSllbUCxPmWVJTYwsI3RWY5xueR0
nTv8Z/vrn2u4Akvy0sr8c8oaJn9FqV+rtKy7fpE3v1okNxpRoe8kHt7yKcVj9ocNBn2yZskIvRmQ
X5XXtaxpzTniuvXz1L5UnnXCP1AbT1a1bq37hKzGoUIT0ZHEuCnEU8XEOAsXpZcnezF5ZEwyVwcm
YKtCpUkeN1m6rvqFahz8juAUvOwUAcyjq0F3tpo4NwvXTx6z6iFB1VebKzFYysHSL9zislLPNvMJ
y00QNowbdTgWMqmk7VzqoLGBYt4jNfOjL1GkNNQdPftQh/MsihbBhK1WblguLCxflWZdFEtj3IzS
acSdDPA10AH43P6z6DwmTvxdiryy3Fja0oC6Vmf30vA10s7WZxW8xDhVlYV3BU6MsGMiIHeiKre1
78GmLVobVLsjnhn6inuxljK267mjDW5X/CIRItWIguhJlD3Frcff1KDiGdQxVyLcGHL+Ukb9tycV
J9Qd/JAJRSPaA7zuvDVzqNI+0aj8mXQPfiGL6xwlWub41vZ8WfrlPP1q4erMwB88aFJAxpfIPmMI
hL8ZSa8w1CB5QY/mH0IFlr3gM86nfwb50CS1HTw/O0QtfzgzfEc41m+4pzw0xoeSkY8n7sceJ1Hc
ZwGjfVSQ9A5zSBkDE/Zso8oHkxz1VMVroNsJw1FIHPX83FVe+aI+4T/RlI5kHLCVPOteH382CcEP
j6OyrqOvEARARJx1h9xN6cBogPUKDoluHL0uKLdBumcXyvCCLuLkqwo3AdMfPAeh5e0zKKW/5HrB
0DXS3obYFYlmjQ1MBjGGgdBWJQBHwZOkMxyi6kdFrqJ+KMWPRHjpy7ecQUawkS+elnhj/h5VnqQ/
6ZVNRjPRAt1apGGKjFXrP4aQ6ZFYV1KCY4WnCCf9PJfBl1X+jT5+zNTl+enWUO+bzmvaEcnWELHU
Y/KI9OfvY0O2kjQp01Y8qVvmEdmc1JAoQwA9HbWewV9mO0Ty7iX0wNgwLGnw1oBJIC7VECnbS87L
jy59i1DIwzplFX5muwjg10elupBzj3AYNAZTgE6MjHXZWrNgR0QybgmXQ7M15bXGJMOR5kg56vv2
XlucPWUnPGa1B7s6U0/WZZMWd4r6bDQPmfKZiQe/vBcz95ItWtFhSgGdERIDSFqD4qRfMXhLX6Xe
zsJN/gr2B7SKQFXYm2ROLBnFEC8uzfUP3sOKYG86pYf+gboaZFG8NWL4Nl+8urXWlQc4iZTVuSkw
SiE5Fc4wxtM4kGBkilMPdIP+afINTXv8S5zGOP77dP5Gifrva2OFCGlYh4twVQ2Ug9zIo5Gy+0iw
pefE9hoJ5LeJ0jMOnzAL+4ynxABGW01eIqOPSdFcQ1PYiAxeDQ0Q8ZiXM1H3IhKympmseaCG/17k
7yLpuq6cLMUkpDxYZV87UxTR6BcFwMuJTOkQ1FVwESFHXznK3DflQxWXuX66oEjp5uRhJ28izkqB
E+EYoT4W9ymjy030JG+br/xeHB3k1/mhO1X9zHwLrGdc/8MX9Q3PbSy7rIzJVAmsCwEVYfu82iKS
tSdTDoE3vnY0rFnMdmFWz1WVkaO3GUID16B7OH/RsJaUe4lifydtm7t0cdlVB3Odvorv4+UV2+US
zMGaDzc7QnE68L/fHQUVDHoYqPhXh2JY59IlOofSqVsBbPqvTFsNCd0x2dtrAz5itTQQribiUmo8
iNqlBFtseNIiSFXnXSe/1P1aMhZh4JXBdpBWQ+aF4YljizDv2COf+6lZM7AtOoyVJh+pgIRkHCg+
wGbX8YbBA8neVooHnBbNiPKOtYcWEzC23PhD0ld5gm/CsJEDQPA7P3lPEMkyQrTOjn5nHQWgZKKh
JpbpHHw8VJZBtL4YdwGR1+06zD3dWKSyh+VQDBv0IyNRbPAkXjd/aYTHqN4SQZxYH3qw7vM5GIcJ
/EEzvO61exHid7C+oEXC+mFWO/6978p74Vjs+L8SF+WNVuybWcj0IRmQ9RSRFE/rWyyxKY112FSS
eCKSrFsxFu+fxS/1ayQPuKJZ3vQBA+C5GAIJm8sSrgy77YSo1x/5BgqBD//JLVd5u4PfDUhUftTj
FjFnBhQdzruBOZDLZqRwfH9ZOTQPpN8WTDwQBzd8hHDHHGV4FuuV8Kq9Kh6J5ovkWeWABZQwB2q0
1YVulGwk2J1E/pb7aA/YTxlRvt/qMORrc8D/vhUGlC5VFskJuCqek9YUG/0yiHQYl3s5ezTwI8df
WABobu3m+bzsltJD/loA+TXr4OK0D9HtXvSnxgtW2/8u4qpMNqUgKHKRRQAceint3szv70PXsBms
eT68JJaxvgU8aNNPu/4WCaaefCgUFGnX/KFM8tNMzGuuanhiOi9QfWQvUc+xbsve6OpfuD0xKkJt
CrnRS5uV+ijT8eHWXrgxlp+xi1VXcVc+iBHwaHeGcW8nv5oXCcYl8ckmHaSr6TOYO8Aq2X54j1cQ
PE6wPuJkYWBL1T2lb+FCecijlWoy37P5VgNxjhcB3Kr+5d8b84+9CKJbsGadiQKbD7fjD5xliIwg
E2RMoYNJurgUY2wyOdJl0F8s8vF9bwQEdlA0YmmLaCElcdW59CAh7Ie3NLPfWFHTa4c/35SchRaQ
8Ou/FxMwemh80olBH0xaNDTfdtNCaMHZpNW85OziyjDitUqijpc0z7EP911hBgFiIpFXUGOjh114
c8QV9t+36Sd8HGGOPIUFQi/HGfbvlfWKKophwGz5MuU5N2gpwy22Hg3yRPi0UGc8TDAIAWK+PHmB
t47IwJaRH7T7LSw6I3BxNmBn/J1Podpm5yrBMXbIj28W/17qT0/0z6VqV7XIRfUtVIXDNETA2yuc
9Pg13q86DjEbhuBgWjhm2zgvpLgAzXRhpdN01svMhat308b/h41kyg+fLK75z7eTTT0ro6mdMTNS
9gQdFGsRIU2yufjLiZ3KoDY4uxUBiy6in7FEpjNXKrfR8PC65Y31w22xJg4INFUdrYBxXYH4pk9O
Wsu7NRy1j7IHZnIrc54yx8bOLVsFjs5QfYZTwKjPMKJoLveKM7k23yrDf0AZ/17I1UteGtllrMRA
PEHJxjUhrReD5pIqKS1k0HRbEbej7CHbtrCgn9+8Dd8fyN9Xv6oWE7p+rS2ECcvpzl9htVWqpeI/
aMWe2NJ4znRcxduGPvBONtngqmV2uY/PXo6wAKOAG6/qj4uZpm1Yj0s6//37q+qKWL1IWiQCrWF2
Qz+LXw7GCKrNVDVwOCuBAm32wNAbH7Vh1r9NyK/weWMV01X+3vG5JX+s4mr2VWpVBj+dVUz04RzK
0w41N26NzVv/me7pqAGdQ31Gd8s2jWZgSQUQvt46eH6Yef69jCskOOvjbAyKmPbMi4LnKllGmEXX
jkX/Yodz9RNfFytZNhS3gO+2+HRrAT8gZn8v4OrFFPqssWo9nZ4G/h+SW0fpRJbszmvGJ+mmYhzo
z7uDHK4gWNijSl4q3uaV75FhG05AR+3g7dyuQYnxRbWciT/z70f1mxb7r0d19fYqatLEQpuLDGf9
Y7xE6XPJbdh3Bf465JgS/Yd0qnqUwEcw1xhdUtFlj489ZzgfFaAfxgedAUbjQNud5Qz6rkvJwH3L
6Hhq5WHA3iUjy2jckBCjNevEPATlySQ6ISMZVbtLmn2cz5Jf5BPiqXjBNQlR2AyC7trfR+jdTFtY
RR8giIPXDqtLv4xpA0n8Snc6Let2muiFs2R8VPol1vmVuUKuV8pOS/yOcD9QjAM8DNryEq2yEVb7
Isrvx9Qrw3WueFZ+JwY70qIwrDZQVjf8O65G4b4KwDtuz+Dl6XH/615fob6ZmGRpKSbTvY4xsVj4
wXOKOwQ/8z6UdoTvRStoB3A0Ibna45cUbmtzbqqPme+ZRHz5zq2q9Icue3pBDeKUNQWe1zVpeiiD
JI9LsMJ4yV5R1E4eTTnPc4Exr2vpz6M+parBLr/x2v1uob/fiv+78FUlmuXtcJZiBbB0K1+gH3lD
99aCXaLpQTGI/9dGXSIWhMZ875/38RvvguhOW6Z2b6rerSGNMm1I/1rOVTHS1dlwiSN9PPk6qBHj
u8pW9TVNdDt5Ex0DDLhAVICQEfHNlIWvECNRyqQJi2wn3Cask+pN8pl8WsgKm1WPgZxGN+Mi7Avc
8fDvb1b+YcTFY+PgleFeK5KsX320Qz3ZVqYN8538sddx4SUfiywvy6lzl0QZlR8xscugkqBVIcP2
GQV+gy+NdXfOJUeAT06wlvAEvsQXTYuKMXYGdaywq1P6Ijz3SPigHvKZvTK3D/IXUV/o/kpK7rDo
wrVKOQabYmFRXqOgJNFDXyCWQPLQUI/MzLtJznQPeOrINa4HdnLXe9qXRgM+2ChEJR37jhXy0WIR
7o0FRi1dP89W9QI9rHm+1/fhot+KT2m3yPAsqr/MOzhlsuJA0cNBZ4BdQGJJ+YFh5EJ0Lw4MO+Et
Ps8rhQE6rEB4BeJda8zgDQ+RZyA0mEEbwIIHduGq21XwCtKn4dC5EO2SebxmsRq2F7izONkzBKsc
0iWCF5LQYG6phEu8iIR5hUSgt0sD8gRDU63fJPWef5yeFyH13uEcTwLIltprmz0oBAQg9hTPb3hn
wLAbCXoqHe28EDuqE0i5VkZC9KoznQsb/HHCUlonzlB7EWdw3x5hAzd3GbDmBxk6JSZh6J2W5ji3
Yk9VFtDL8BHOyTsPkFz0MAtduEnmb+PLrHVBnfTYHs74PGPsETtmBBej+5Qx9MGOdtCLJdpTIcJZ
9UPBT63fmOE+770OtHo0HwvNxov+Ux1nRbWHvn7jtZ22t28fGXHKmJmaOv6hV8cxQep+ZeKMcLLC
mb81nouDuD0f4W0PZ45BcHnfaTMnP5UkKnEes2vPi6W0QaM+SxGyM4i4BaJpP373fyzp6oC2BA2a
jsqSJPIyhLv6/KIppDIBEI2oWZHDC6j2nAiddhHNTLrzWVQc9HF5Ub6iHE9z+ODkUKHUTVbWSd9g
eebne7yh9dprq5RWwM0Q9OxJrYTAo8yM8040H1o1cTPeW/mCN8esN+aTY3ng6iOTFtot1z8Zy1t7
xs87PUCYpasI2r6R3JSuEnH4o22wFulSmIohGcaQOa/IYtoFdrf/f1hwTLvm9wf+f9e8KgN5+eK2
iqypVaF+wEQaN8alsa6mg+6yqJ4JcunvoP7bKFRAUw/hjbHg76DIbwvAlIV+ScQI67dZzB+teNKd
i3EQSvKZ9u2z9mGQ/cYoAzHXC8HJDSNl3j0QXMyPOHV0OElelsxi9uzBU9biQ7llezsFnvAAynlk
XL8yHkuo2dYxXxmrckOCywKnnJ21VBfNEm8bIGknXnXrizIzyZ0Unxoi1yVgxnlTzOEmJ3udYdwt
W6UfCIyWJBO9pU6dPolWV4iD2I1xMMQALCrY4BSqk8/5WVCqoCbDc51Hqs1Ia0ojmfC/G5/1zatf
HeWGnCuaYFyAGD4w1DQxD3hoHkJ4heFj/yXZMVy352ie3wwd+yapwoT4r599dWhXUdhEVcqIoIIJ
OxlId5AFtL2ZzBvOJtR9/tGvX/HI6zBEFqc0YW3SesdOUvaTzLmLFeZPa7QjcjwZuv/WW5fCHgxS
NmdN/1hrohPp28B49ZEJXPQdAo0Wk+K2f2nGz24hnv69Q/7YsPzxIM2pu/vjfe3PvpjHPbdS3wpQ
3Dm/Yfzicjbz58pOncriBZu5P+N4KO+Cm2jRb3Oo6++FaoPsIG4swv+ruqL1m7OV+9xRxoZfDD99
zU1M5n2TTubs1Qu8IzRY/cGvkm8HJdUv45Q+jbv8C+b6C5NaEun8dbWniansC3RrYxWztXS/anNz
a+T/Lenr99NXZB3OhioT13719P2uqi5B1IAtM7QYbIbM5qI+1HeljSrRbjDags4bYn4IuZXbpeNV
Mlnw/vuJqT+V9IAx/7OK6zHVqIS1GVR8epVTLPNP0+tda0HmnfZltLPwuUD/vKnRxIerVjrpwVK6
eFRNo2/nkCo/mg9oQDJ+kIBYDhxuu8HsoZypGcM9NhIRdrqx1fFb8R+DYJPonsaY/eH2p/QjlPPn
z7iCDQBupTGcHny4DHbqMNNA5Rn2rIMjPg5zfY85JGgrcR2u7qJxRfS5xcNh8++b+WN/BDxOaA3V
gc5Q6+/XX8+DrO98xqnhZa6T2WvrD8xl/F8qLq0MOssHHAerk44KbCZ++q50vDwajyRqOpgD31I4
/gDYs7v8sZir0qBoQkWMSt6v87hoq4WaPm0hzc2yFZyXT95tFfBxhmFLi1zBwluSubkF2nSjUfrx
3P5zGVefZNeZVdIrLEN+7anFp7AlljB1ypZhc+RgrXs0SVO8gXn+wIj6++df9aqKIEm5NHLddDMI
DmMYb6oVNI3R0QXO9C2g+kcM78/feXWGdWkgl6nCs+/zfWfMFTcjC44CvndCiclNea8xtIkg4//7
nbt53avTq0wisbxcuG4JL+GyZHQnzbn0nikzeEIKboOLcHPfPpRPN678UzmsIAeTSTieQPqrzb5T
CiscpokQPafVk9NwQuDaaQgB2piQFleT71GbBrZprqRuiXr6Zs72TzDdnyu4+uqDhKmBNvZT3cAY
VFZXweUgGR9qQfjg1hA3o76XrGMDgUhDhtZtI1599WRWK2FYylhpERqpYFLT237hZNr+0u5j7B2C
PpuLlBmIWG9t+sZP8CZRlySxThaWlDx/7xCCzLlVlBU8LyJiyx2CzO5BJhr2mCqO9ZQc/dYxcf2R
MmumvZOh3VBzZYOr1OvCbXbo7Kpj698LNEq6hy+AtqlOmbQQZu8AgjhgytJceBWOIEHJ6CbDXfaJ
J/Q54PFQNXqVdDLVB6khFwTW+0FVl6JxAeJ2S0ILEFTJbiG7g7bF7udCdweQ86TvULIE77lXo6Nh
nvLvV+gHMaElTb0Ukx0weOn3tv5HvZDJZo11Sz2egpgs7/h+nGfWug4dcSp/yLky7iX1YeSPFJcx
mDNA/GVSot5hJ2Ur53hG1CegYwuVQrA21IdQzdtFZbHLweorZ7deOHX6mK7rCxXOwpTwiyTjeoMv
TCmPyq4HbiLZD6vhD40ZrdOT9Atf/65/BmGJduYRX9JgZzyjenbiu8t7WK3Jt1CDX2N6tJBIYeFD
u+qBJRRfTQM7alFtBmZBLVJzp7u3sHJAc4bUS3IFXCi7mXUoflkvieTcPLF++kHIIqGJaISOmr85
9H88gDYJfHUY+IZJpk8vx0vribAgO3h1uyY+9NGLGQJTaq+1dahyKJHwIcnVsRUD14hUmpX9Z5Jt
A3XSjl1WCdpIu0EDfOsMmb6K69v+5yqv9vLmnBhFbLJK1ePlgI2UELIzT10xhqCG5d+6GyebMNcI
VhJUPntUbpRJP8J9f67g6rtV5LLKz/HI7u62wgofTFmEo7pJxzUvKtKRdkEM6DhnYqEvNNUNjEW5
bHNgAKWZI9wocXuPPgJX/U8K7j/XdbX7YxdR5mPEuvwUZQZsNhd3/GW3C1btBXEO7QzGH+zBIEW/
SJo00BLe5KpMJ/j10zEQ11J1KzgpGFdVT3W2CkHvWEMwOWypXwj83awm/mInOEgkbRwCg3mQ3t+a
JGo/HUCGhfKMjtHAgOrqwmJRjX2VERidZF6e2qZhl6YdyR78yIbiL9ids5lEnhGT6s7N0HMKC0VZ
oMrUi9nw0gHRfqIiIuZawtcn6RyFB4g5SWyLL9Jr9wGDRd9rr+g1Nx0e+9gjA9m3GCqryxQIC9v1
d2uJYBODNNME/UBEutLCr7RzEC+m9q3kmt9nw/V9Jg7JIBWJX8vo9O+zQz4bce4bnHZGC6R4kp3u
IXQpJQt1KbfLhHgaTx13fuBhagVXyhXD/b+3659WgMxQNwFtZRy3rgGwtoYuqAylxHcoYOxIuW8i
jpwBuroT7o3ydiKbLSFvEjK+unV4/lRK/nX5q4o29QtzkCyi+cJoGuwIzQy1E/vAPPO6g5KhPYTW
l65ujc9/6mrxCsHLiFBmBbrkVZkxKudLg0hGokciNwaS7tx4lu1sIa3bGcP9Wf2laJgTXrzqZlzR
TxjBX9eW/37oZ7noY3Oi8lV4ImAjac2k7uky7GB2BZAhqGxlbDLt5pWsQm46LjsY+0DaAMjDlBSW
H5h/gTB3bpKe8Kx4eA32qwLpHWWhORWHugJjArku26fp21A4xNDVmhtVqvzDDv7Xz7j6VKO+bNq8
i6WTj0PnF5kx7UeLSQxbxVw4TZp16yS+jIvstV2gaV8Kr6gDMXEDRQ3miWQD9N5skKQfVCbQN/ii
YJ7zRmvXH5SmG4Icx4N0AhbFBEI05plIYpCNt56lTeRoE/8jJJ5EglzYUkq3HR8zQoPEcBkLHvPC
AnIadI10bfBOMnZU69ciUR2rumtwDBo+FUwcwnIeyZAc3ls0ws0hZJ5NYJ9EQiQsGn+BWLA4zwd9
M00exMdBOeiybWb7OPsVXZa5QZzxXG6wypjsOFXyV6yVvsj2ZEQtTBvP5Rg6nzKTV+V/MXYey41j
yxb9IkTAmykcvQzlNUFIJRW8JfzXv4Xqwa2iFOKbVMTtut0kYc7Jk7n32m+kyzyOioNI2kANdTND
CLXs2jM6r5F8aVNOTg1VU7mysC0lV0b9ir2mID4wnvZpdjsQSLmu8vc+/aWYe5L9RPBk+iEiMQRh
F5w38B69dpfUe7F8prqq90q46aYPKd1ZpieEm3ZcW/rTSEcfXAzdemWVceiKPSRNRbSJjRV+sWy0
jZf46cKq9M3+AxcJtBMwHwNS7tnrKee1HAlxjtqVRbfdEiWP8RHYBPQYkGeAk++4Kv4k0tL8+ZPV
b6p5Tj8UTti0UAeeTx8NOVK0qlMXOVrvRi9QP4BvOcQIwxlt2XnBAtV+Odr6Z/SCyKZeEC0BLmml
tZP6zoCznTnG5M3xoZ79Mt1noY9LofqDmag1UtT120CHRbqXIIl2a7lCoHGhtvrTZjrbVQy2UJRV
i8bxSwVIyILIrGWgZXcrZtBzG2cM3q3gISHOOmlsy+dkoR8sWOQDM+WJzF2mYq3kqIXmh4ueLSFq
czh0p9coihgxYnG1/GqAEO2KM3I1r0QCT9xL9hyRG1PYoE+xMZOeHX2WKVHCjPjoCtiBZEuoJbfK
WxSvB7rOtDTh4zIKL9tdmPj14Nfdru5HW+mvdVp1okbX6VEXA/rg7321b7Qn+AHMzZfW58f4NnQr
knFWw5N2H0hbcVU/JbI/96RdPVjqU07xPXW6r+pbVr3YupdK2Lz3yeulIsX4pkixIGljb5EWD/n5
qFMR23IYsn48kp2uhR7rjPCLiSVlNmLjxNqmGEuCoV2LrS8zRbzpII8BfCsQl9gcFsL22vyoDPq8
vvWm6QQPG9gzfkNipLOgys4JLgW+ZfOFMMpU8sGhoFogDuNh+ggUT+wWS3PN00h24rO4h9cjxIRH
kcqT3fQpE6nsV6hfmx0nUe7xsZO8Ivg0Yx22+U5JYR5sejTggRNxFK6x7QprjcWk9JtwqxRHRbHD
i2/zlyMJSzG6dQswj0kv9xzMVUSldBKCUobOqHha+NiYb71yVKyDzIk5uKmsbTwfQshIDaAZk3i2
uFPgkL8H+jNdCHWFOboBPiZCXA6WuC1Ci083RnCricNuho+U32isuBaIj1BisEqVWmPy7V9VEUoW
Ezrcc+a4alhMcvIGyEdwjKWsmEko3xm0VMifzl3JGw/5BrYIm2gwRM5pwUfIqgMH2jhAE6PDVMz3
ERgKAjSUz0X7MCPBn16U8Dkdd0jfHV1xoskj12jp1q9nQhk0p6fbrD7SjBabzdAcYtQrbBfR23z8
U8dPxUs1zLbaPDcqDBKF7Ck2BRm+Iv+NkHGv2+erMdjxpoEMRrfNYDLypdDmOClsw1fS7EyKU78f
95W6ToZoOybXQv0UBTsr2JsT+abMKB3hlgnMA1LwO119q1qGMbLXlkcV1lS8xsKiyWhNblrhc+hu
kMXPdxpw8FuBOmSjyh6c7chjbN7oWENURsCuQmR0e51IfM9+8/MS/HV48+dpsQjXlUBfaMZZF73U
1VQMzZanxRvd9nTfw8HFy7ckXPKyFDcG2JCHZXLUaxeaF/JSs/yzci4fbVgGQjGOH1/3naBsK+Iv
5aMRPYQnP7sHChW7ywwHKMNV9Q74k2UKySXgMaJX7wIQAo/yOln1DwP79oUL8WUXPPs2Z4ViE8id
JiSzfBxxAhDutUfR5AnFGj0ARrGtKNs6RwQnOTDB//mj5T9Dgi9XginlYoZlHzkHZJRWU4lBociL
Nry6xlaXX+EzI2fYUX5Zz4u8dO5plphYhyjr0BAingB9FqJtYpBMHhwE7mifqe/L/wgTuOPsCylm
KEYJOqP1OWdjIqbDzzai095g9Ut4y7IrrbUjKE0anSx1Wcymz7FvvVR5ljqi5sKnztyXWGykyldI
18pek/B9zvfM13TLCcjije/0whPApr1XN2p8mMDRKdsGzLj+GPDU9O06S99C9VapllrikBirdLhm
V1dA4omoxnLgbFUD5vTN7PadJYK6UFyx2/euTAkU5T7hp944STYLUcOfqtvoqwiPvEGXonuXCPUL
oQGW6r0IZhZ3niyr8LVXtAXx+8n466hJqw9rsV5g6ZPd7i3cdSTIhX63shio9V4X7oz5dZgQojnV
TOoZgw2d172+1oIrPJMg6Ai4+1BgPUUHuRvXTY5pGbR10dxUVXWVhlAoquu69d60FL+59d7wl11L
YJrS2W2K3kVh+sm8Z1kPP0Vy0Wow4X3PvL9fFQ2i9xqu1i+JjBBYbxluYBLdhumzQfKiN/Q3B7bs
4g7FgEYJu5kEvG+FWw3WW9k8Lw0lq3kb9KPobtPaLZy697HKdbA4s7UYu6k/vENf4Glo/BLZp90+
0IKylyAUmf6oH80r/COi6CZHaUWIHAUAexatCMCT060ue1bpqLV3Kg5ptIo/xPv2aiQ8OfQInnNw
81mj13uS18vP1UpzZfK10u2UudPTYGxR9/viLzQuTvGKnDy3qXhr1H+usImCvSWu8S3hBJ4c4Y68
6T8BA/1RWC38r8HuX07XJGbgZ1v06BTMq1FYHCqIi5htO4mFZHPa9YNDqb/6+X38OvpYloK/Xsez
pUAoR6lROl7HBZRAWfoyPPTrBnLDzJxndWnS8nXoKtH5IUuXEtKyRBbif4+owtjpnaXVCl2BOL9r
UFwpICE1Qq4fsmnXmpu0O6YEKVgPo3hDUOmJjUliSo380mlrD7bXUG+glMmASyLvFFwrZuXIze1A
locovGUEmwb/mYWq1aXWovlNtQFr1ZQsfgR/nnegT2U0WXkhKlyrwRPF14Z1kpkABHERYUw0YTb6
HOor/Bwqi3gX3irttui2eGsJHDKHh1r3a8zCxXNAgQTUsjio4KVT7RZ7rtbeDtNbqmGntct0leib
2XqlrDOAvSWYmadtW20nyYc3A0lN9oGxAXskA/QIcWQYos1M7NdwzGq/TSkfEKFu576ApLgtCBA7
fYaFH4Vki7v1R4drunamZsu4QyN4ApN9tI+S59EoV/Vi6VT3cXtb0RkzmDkq25w2unTF27rYTWlW
zfGFh/Br3csF1dmXVaKc8Eecn406sdK7OExUNuboJolWTcDOp3BOml39TXiHat+2nExvNGqr7kmh
3E/g20LyiHbh8c8ZLhIHMJlbS72ucGTTR0Xd1XhYEXEdYQJZNY76Tm81mUF7kjCBN3irY+t/Nsn5
4P+WHvDmEasN5G/puSfr9nZC8VAarnxbVutFDxPSEHXM64VJFKLhQbdVcq5uj+2j5gijM04XXxbV
+Fo04LVF+IGcB3D+lxZaN6plVA8qElrCZFp/Crxyx/jXFuONfIwgsbnYYzUKv8izZAybi4xxXimr
9p0TZfNC2nx3WxtPNL0czTPoeYX9Nswf8tzXHpKjiKtRRPtousYt9AekI7JDuOXNzyvMV4MpN5d8
KnhYBn3AL2IsbShVKVOK5VekNJiErZK/GhiA4gOba60/gX1kyXYSuKVRAk79qZx8Y16X+asMYt3l
JIZK4HTdQJbHpQN3mZNyj9XU/vl7fp0vLd9TsxSZ5o5lfNFYSGpLz5rpE99TdPpNLAGkENSHgEl0
pG2QrVcgBmIGZ50f3jAYfhX7m3HaUsKe0mvMZBLCtsVl9UAy1ewEdumSrIv90a2vL4+Q9S9HRYnB
Ep2oZele3A9ntawySKdTPBfyUaiBLNodWQYrzWfxiKrNkDyWUIFgfwnKtdodgnJP60hV7oR3hunJ
vWLe9+a98FSuUke+gzVFShUlVtDl/pzem+YjP5Ooi5njN88T+UDldtFt6r7Z2mrvEApjQB5ws+Rm
lv0exux4O7U3olQ6mfgcqFSN71HyKzfvZ/XJQn174uynIh4kDqW5e+xUeAB+IF5osFjfFLWU1ppB
g9+SmZeeXRFTmAq9FFL5WBkbdgfKejqE5i1S1nzhupAR3HmFavpy50Wk1hgI6knnwGip3oUMC9eG
N/l9uRoQ07xP9QPB1zlYMW3FYclyYsHvlTcDMLFDJYX4TdkpKhOb+GWmOzDPAIyHdVftM4GeDLgq
Am9WGD6iZXxQg4Sl8DwxnXPDwC66pct1vSiccGLcohZzYuM+WzwPe5hYdFcC9a2xJqfKVnKUL/nk
obYS2zVaFFcB14gqqdJuaM0NMUTcWHZ72iozszcNV2A03JYIXC3NcqOOEmhpLalXRnQzFhcULNo3
ZxoUeERugcZVONosf//XPFCoAqWsAi64aF6p6jMOwAVBUjMTh0FC1E+JgAaltchkBd6lLj5bykPd
QrYwbysIcemurMHOiycnXxmNow8H2hwvuh38ih5F1jgO658tb5Lk9FcM2clF7P0svJOA12b0D0vY
HYCoyVdQDIkT7b4vj0n9MPSP8/isX0oO+TPcPDu2/PNjz+YJ/VjLp1xO/js7muI1u9SkbrXTOk9Z
J7TCbonAwzCvQT5Iig3JOzkKvMwt5JUa2NqnNHh67XVQKoCQcvfUG7W9avgRBnDUg4LMhZNwtuou
rGp/WkZfvvcS1rdAAWFELW/NXzdJk7ImmZqMm7TV/FrxT/MWBgmL2/Q6vXHpkWDg2EIgatzIysoE
UXIybqI78DGP9ckTs6MA9k0ASVmdPDN/7+q9fKIOrzzyZUwe0qaAe5JyygHdc6hPD1bsA/ABsgjb
qOYcdTXQomTuI857hiJz6kmau7QFiuG2154CKONpUrEJrwpaDebeKI4BxOI+eUwRqytkfSQoMoqI
euDn5f5rQ58FFC2KTMAKVHf1zzDlrwuTJ03VlHK9FL7I6fZVd1cqqxBmt6SSCl3cmuBTOC9pXmZc
A+CjqUqqFe5rw3rOtBeltZzIutF4zDPMNaY7lM+Ca11ouFpL9X1+90zSfpc3jC97vqYJhXqaunBY
nrrJ01Q0G5ucRqTDpCEvUkBXiBvK5zZ8bMNdXb5n1jbL97V8kOFC02vatOpetri8sANVB94I6sp0
hdBHoaMjXWFRr0gHwHPuYyYUOZ2g8Kpo3Oz0HOWbqR9ONXjxHWlp8KKhL+3RxRGgNyOZQPTRMiK1
CXmHnbWSq6MAEK6mUYV2xqz3JfQfl1yfkHwit5I86XTDqWL2eoUjZmyP85teq36U/EbQxkQpOeTi
VQBt+L4amUsrMysYUt51ILyI0VWbUvZc6sh/15PhlZAQNIjYtamy/n01pD45yZMiLxcXcg/BLAEp
5iuo3m20G3siu7bgK/EPtvXNyFRCWJX5Xiid5rOEi1BspzVX9sJD+d2S+vdXOltlhKgLT30mLV8p
k4lvZGNCQE5pDqJ9Ke4wjC1DoCd9L4L38+hwwzNhSY0b9rStkXjcsJ+/kvJlbrG8JwaUMJnlQzP/
GN7/ek/MHF/hmKbqkfS/CjlD+x4Ob2p5A+7/0bgGiXTIXIwhNhRMygZT28vG5kQuW/OI5bteRt1m
YJsSnUuinVbWTXqJnqJ+c9HQ+MMGWSIxGEGcLXFGmmRzUkTKsRL8pWVurAz5UTht8VO45PQtK9X8
TpTNLZQu66HjCfXiNZsznoBoQwsditN9Zm5jAzI9lBg/mR/RfhUQfVcdh01mi1rrS2zQxptI9HdT
+aAyL8mFvmrzeMNh6zCsN01Z+4KZD/UyLeWePu3inaRX7+TZVX278ArYEqHPsICGfnT4+e7+kT2c
LTDMqFGFSKZIM+5cTV8NYZjmerZ8qgjIg+KWXHt5VZzWAi+mYSvapi83QFqr/qqFi3R6SguY0w95
dKfgBlqGiFPMgQrm5OcCd9Aih+oDg1A9rwKNV38uSVK4kVpbTDnEuM09gRmDh+QW4orNZnECzmV5
GqIiAg0Eho7HHnaGq5nO2DwqnPB9s3pGjxZkREOqb9m81acP6EoByXCLUAakj3iijdLeSeY+Zq2K
tlB6gE7/fKG0b6pLk7VgkZ9RZCJp+HexCCpLGwotVY74feyOA/9HnW8JfJU96b0gsER9JQLbEp6G
bjMad0CjCo5S6ic2EG2tohBX452GtYtQ2CXdiJS8TxXqCim9k2FDoZ28KKEbeBV4GGeMzUAVIRq/
9D0Q0YACcmvo25KoYlfGosicNfQVSVyHgJas6pXT8s8/9ruiAYWOoSCzU5YUnLOVsWqtqlLERGFW
OXgzoglFf22YEqj6TTIzffYJLFDhq7E2GltamfOuXfIG8KBeJ+l1U7IA3ME3lJMdR/WT4dX9nfVg
XuvPMqbs2aGhgB27HR6C5/rldIeLlaCC1OIMcpVpkj0yaI5UUkSAlT+B6Uy7m5oRAeExtCyfxHfs
CQtR3Gn29QmtNCOYfJMTPJhU/MOfr8RXLcKy7/51Jc4W5Fo6DXIhcyWmbUmkx/7kGXxkQfCMLYNT
QWtv/jkSjB6d6RSGNoPJENFwCCWMe2ObzMwZYl6oC76Ka86+1tmSF0pQLiadr4Xh6jbYzhsOfryk
loc81UZcx4uIjCtb4XAWLpT9+jc1CWsUR2SdU7KqnHfBTCwbWZPy2VFI4Mp+0HYloDeLuDcvql9k
fRlXcoGIGeGoxHRSOgTtlvutk60N4dh4LbSZ+cK7GZPQeqsmH0m4x3/Y5Le9/F5nZEnHL23Ten03
AlxE/QhO13AFaRX2pqMKWxz0qUgm5MrMDzMpEqXX/U5PuxrmiDf1v6f4WqsetLFza/FdCdfkTU0j
YcjmPg92VXyB+vNdd8NULBO8p2mh8jyvr4UxCnsjCZdXJZBepKVt1XkL/oR9O/TMYM3AMZ589d5M
3ArLJdTA0KsNEpnpEZQ28JEK5H1Aygmt4LlfX5z1LE/o+Qr/9xc800P2gRHrTRAsda7ozC7MuWG9
aO0GN/0ovOTWNGz1+PNbs6yFP33k0tf6q2TIAAE0cygsI55wjVnQ+2NAXV0q4b+ydpa34K9rfyZo
nMZTG2s5G38qARGwpcW3cdsjoEADtMmy++Yu8glofSVJmJRZP/etBOshrlJI6Mxim8kTFdDdB5CP
dUi6sS21V7nqjgFBPCekehSuWBY95a0AkbiZ8RSTWNQlbnMXegZTAezSlg+sQFKeGmOfJDtFwcKf
II4i05fmSa8MdnkJtv5V2cavpjygU6rIqqKdv39WkDMSEpYbukVIAlFQsu+7z3Q1LNm23oQ54/qS
qk3+ptvEA057lrk0A/fzp7xohV60UlM+NsgD3MrEVkk83mpRBJEsdo9sRVFXqWDPgTfswZ9EUBxC
V7GZo3COmB6xhv8/LJffrUR/f6uzR1sZGuMkBRY9sHX6aLIbG8pmuu5c3ZfX4LcvwY6+avuWK//X
VTh7rquTISttzpXH4okUwoa5Kdunt0VdHLjBWknXCLPwfs9eRmlpX3rev7/zf33+2fNeFk0xCRHv
FePQ9YmmNVNj6ZXes0dRsBDTRSd4+/lV/nanURc5ii5ZyN7OGStmXea5GnPne1/+TZqBFzk0lPE0
g/JAa+TEhQPL20LLfaHi+ras//uTl7v/1ypixqdZVnJD/tOPXQpi6gqpuQuGe7V8Y4SMXPqqpShB
18suDFWcLBoqv/ipkFX4CXRodVe1fNU4hPKNMayhFnabZtgG9V0p46Iq26uU6GuKDDhHhE8hsesf
UYzo8rqMr2Mk+5fW4m/rKm1hUMhoQzXtvGlb9OjS9Vpj7g4Yu/oF7XEAwIfdS8Odawfbesughl9E
KADMLHlDOHaEIQtBEmiqlinQq9q+pOPWUq4TIP/3tWtBBohvmkfy7ZHtECTqBaIfkxSwn53KLjx8
mxDAb5JkJV9F+9NvxiUAHNAbEyP0UJMk9TRx2F9w/DVIk4RDD2gEqnWpsiPhwh39dq/86+cby1Hz
rzs6q1rcdyd1uaMLlJ1oox5lCuaFEwJE0/C6/lCajd1Z23FLr8VDUPQCuu5UrE9kK7R2CN8gCTex
ukkcQXRxogSnnaReGFh8exJjWV2ceRq4p/MzUZ0lWV2nizriusG5TW1Tbwoc5KjlXRHZZbNZhrRQ
9S4Um8oy/DzfN//+4LP3W0pHAXQcp/+UjTPwls9kjY2vewicLdlpShYjYFrVBJrL1WG5wcug8Lb6
bdqLrTxbVcW+zHG+QKxxFBhxLyI5HGZoXsjL/orkWASAKJx5gpHUfxk+CMGQKmElqpSfIxAqOwEB
Zu1xf5rDJqMeT4AvUfuB+SfCbXAWiXvyQco2x9jL28A3jxU5mBZzEPi0KmPZs2K4GVOpb0CsHcXX
ySk4iZ4Ig7R1tPc4LCCNM7UkqiuxBW0rEtcarEeE/+6SA8A97HtXYwZQrrXSAZrFIB8s5qWV+9sL
htxUsxbdKeLws9NjLjeGEBbqMuA0FBIP1wTsgtAdyA+k/2oPL+SeSIse3lUCJMF250q4LFNhiXO3
YYZOFw4QyrJV/fuoqSAoMFEpTEp08xxIJ3LFdD011KOcuZK816fN3K4UcwPXWgj3ChmO3NOivDXK
jSjv5vyZ2yppq05FDoP/obofYb+uVEQUzedsesTLzeLzwICe5Qht84SYdvDH+PfcflSKH/qXaJt/
qpwffoB2tpYkWm+qeaOr7IUVFGtEIfThaYfV0KXKeNWAs6gHjh8QS/EaWclOrLZhvW1HLqd8/HmT
/PYJtNAUqxZjTt7gs8JgauPSkAdTPY4WR1kPZoap7046Bw+6dqqwlvv1hNKkpz1n54sMM+wIcYEn
g9Z1Vbpp4nenp6Faq+9N5k3qmnfm0t7zZ1j89YL97zueLS5pEMLkLK1lvBkWq6S6htou5lsJOA3+
wBjTpeGl/Z2SbAWJyHtbLVaqVwKVidstmlsZqhc0b/NZcUrZiRGBJrKjmfsKLdXIxIskxwvbxTfl
Fs+ooSGDlRnsfTlaMRAP0kzgGwvrDi3sVsmcYsMEwwm3AwPF1kEOYTiLYTVA7UWmeHLhLfn+vprM
FBUJtYr25+//2rDKchaKQMYGqk8ObX9lr4zkREd21m4iPIWbwdp3C1O07T96DC7c/4jzgCPfLAUI
Rmnk2ROEHBUKzWcyAOSr7aryocz//Px9IxTgSv3ve/7p4f71Pbtw0pTREtQ/s4zymA4PqLvk4vfk
YW9UMLbj9iCXqHtGP42FqSAfQ3PJsyGe7l41HZkuPaIpZzjywI7vGq6V6BpVXDZdi5KbXE0AKDkv
QvUvDmbiZJDPQJgFp6dlnJVca5uff843G/C/P+dMJBSYfXEqcn4OOs3QHf1St1v2Ok/wtGLb+Sfa
Rw7equTz0kty8ZPlfyuUSimlSm5DjZdk8JDCcE70J+bEsKSNw7LLdnc0Ei6pooCXfLccmwiiyHWW
vwpgxFiI8n6MtCO82IHAo+sYrSzAoPrxhMiw9STZVdlppU3hkq+jYuU4rdPZnnkUUyert7n83Gl3
TXo9RIyc+4MorBM8GUxihLXeb0YRmc8gI1d2ktlRoHsxXC1clWFt5OqbZRTdZusiXRfzxuKYixgR
2TnMaAVYaegO3YserNsSgs6ECgMmFbAO4Fj4JUymnUCYvVO0VThmE7e4mTs/Aw/tBKhjAoaez6Fw
RGSs3mNtZa8jjI8Dk7qaNIcpTxjfjBwOs0fp1TRAOjvDr3hGFvg8C97Afx9ob2jnuyL6aF4rBzF5
n3pEQqnlGik6bZ2+3xvZOhy2ShXaY8DjnW4YHBKjNf9G7X+TuhBdUSiUntrtxLUe2sjQkw0zAnGm
NWSfoB3Vs0ASEQeaeGOCLCz25DaZOBng24O8xqwq0lkiooW3ZXiqpP1QbIWdFIEdf6A0Hbt1mT7D
1iXg6mT4RCoS3yJa9wJzatC7DOwzUqz1+zRjqRq3o0c/alcX65/fmW9O6Ms7878n6Gx5PxF3NOlN
rLEESKpXCzdC5wCdnvAsXiv+ou9lun5stAUtcWjXyWOneWa71WsuGaIiuoXF5T3na0H775c6K3ss
gkirOeex5nrH8tacr+t0U92cHFDQRmufjpETmSgnAM+48rSNVSZ9B6O4YvYv30NbR2nSOprmCktO
tMSYvxm5m3ehL10KAPtGG/6frVyHME9NdF5EmlCMayVDpQQLEsmKhJzWE3iCKh8+EpeOAS8jrN7c
KfpiW7608ny31WBrpxhjFgk+/Nwt3jZiEuVmox6N8tBGldOPO0X7pVqZa0w+MHG8GrRDtwsYpCo2
grypJ+JeRmwy0DH6ciumPslwihMUzNXvKBwJ7OTo1N1c/KbLk3RWSPBNzeUESyTyl47AwGbdlLG8
FBJ1hjPNa3KfqdGiSCZ6ZPYjYuYdtaNF7sof8rAziPVwkuwJUS0ThB1pPTnGpRN+51a9w4l74RT1
FawicSdNqjBdVUUFwtC/a3iNxZmjN2JCojxhA7vKeDerC/RfkG1cInG4SbLDzMl/8l/2EVZssIEP
ZcSz9ZLrvBP25ReBmIIvF03jrspItqj+maOeVYhyZQgzEmoaaMHWnJw82UTqh5WRE1xecR5Xk3VU
Qrp7VVHzKWRfiAaidJ7/gxAcZFrJFbC2+l5tj1lSOeO4K8Y7vAwcX8CNukW4G9r3PiHXC9fOuhh2
8ePgwf9iKDAhfSrIpmZ05yXg3iSguDGW2+fccNu8d5KNUa9T8shHg5TBV5Oibxk0W61PQHluPCSC
V0GGiDek7BKmSEvFWGunPa14qfhtGYS4S3thujb5t7vGTULVCRDxgoPkLnvMw6YcRJ9AtmzozQVd
QMUZ2m1f/gbqr/VvXXDQ42OePOAK8Dthm0irCMFIWW8UCniiYPrcNQTkqGRh5QtEEDaUtuT0Asd+
jErB6ZGVYT3qire+JlAYJNO0QiDY+eW9ASH7xBB6RfZlaWceyQ5T7LfDmhamwpRpyS8Bh5UIx5oT
s/nY4MX254ZmzKojd9mOg10zkjbp0HzQ0R1fauR+cyj895k4W7K1zuh7Q8S81KnE0M5ugyIXY0hP
FL0fEodLKCQxuSiLvIDDIrQ1PT90w28kbEYAQdEnT+LnTUT/eiqk1GUbWYYZCHGts/U6OAUV9AEM
qglnp1lGr09aj0WcBArtyro2g9CJ4uPsx+pLiY1xupLiBx44yz5d6c5yVhAmh7OhFQ3wQx4H+VM7
ZNnvNHybFILa7yoQmYnbDQuwSs2PubARPvvxeupsqfGF3tXRNhd+y8SP2OWrOtyqiTtflZvxqj8I
rvYyokEEIGsMSJsPcbPrg/WHrG0JE9ZYbvDUh2szuf35mmhfS7Ol/FdYSBb37xdPnjroZS4l8TI/
SSJettzcjcOGOGhUv3QXkieFACK93rUGyP5NUVwLTYLfBOrDfPLK0z4Xbpg+qU4mX2HoUE67ud2Z
/Kwu2BoLc7HYLecLwhDn+lcJd1S8VYfdYL5N0mOX9pTlZLZOvnAi6WvoiIa7l/3SjQV3WFfI0J1Q
vq3N24sDxq/j7n9/9VlrfY7UMRkjns2TR0dFpLPtCfxKMCNYbAz2ZFsZH7Bcr4yL+Iyv+8u/H322
VJZllY9FkS+KtXie4dntcOlRaJEWEdJ/c9TV3CAMz4ZVmH4gHvaY3ag2SEVWC6q5lJBuRaD9qWqe
XK1PytvFtNBvGvF8RXaWJS3ekr9Imom7G9VcDBaTPyQI7GO04ie3lhjXA7CgXNE+Cunu5wfxG33y
vx96djYx037oIoMPrfNVozmj5E4a/GfhSSRXaapvMDGOwoEHzWdLhnX7msCLCZp1Sm8wg/KM/3Zg
Yls+nsar9jdpVsxJpnUw27Fo01xtGNU6EFYT9cIp+ptD1b9fXPl3Q8474tjbOVyeJTAEBTnTHxGJ
nItMMCaIIT4u14wo5guFwDdOMz7X0hhSMyfTvziuBQKrBFlQWc02y9yzhlrmjFyxcq8iuRVszE0Z
fA+MA7VtiIig93KF0Ad5bobmtPLK6KMl830g38ZLObwPj/p4ctrIcOPuOkMuo5HpsxA1r4fT6yIB
1pCrDiQTgeHHWoGLDb5Edd1Gh2V+jWKqxnXlTKc1BGUzck+ARUz7hIZi2gbZAa9syS4z7vvg91DS
qNqW3BfrZai2HXZ02vIIKtrfaoIVxuVQhLvbaCEbw2NFQtL3m/llvInRCzVbXpK682tOMczBrE9T
B3VkPra8wMefn8nvX4S/LvHZFtZr5hTXrb5APkISggDKRG4U+agQfhWeuIMK+loNF7odX2GI5DBg
lYRChBMHF/rZ8yTHU9sNqcaH0nMhu/1uyu96fcNIJVqzQgfIkGYnvbEoUdj4KTsHk5ruEo9KWzbD
f+vgf7/GsnH81XRR+jSy2l6WjiNyV6SMxnpGBzfPNwFVkaZ6+mQXH4ARh1fKtbUq/y6IXioeiENN
69cJxCWBPWmXuSdjT9CzSbqxKHxIxFg3jhnvDBouVIdu9tlL/hDaZNo37bUl7USkMA/AJk/Db+ul
zp6rcE2md+hXh/Yzvq6aV0hQWrhOumtaNQOIt65DKnjpHiyLzZcfDwlyoeuaTAPOKoWu0oNuwebx
TgerZe8fWhbh/5aUZHW6dOj4dhdW//d50lm7d4rCMiLhSjpO1GoNMAlXkuz/BiTW1RA91sOtLBxP
GLSbu07nZR8qR0UQVh4HnRy10Z4014KGE78MM+Rw7VrGui7cntyk+ZXIhwjckXqLDcps72bdySGG
4ZYwH0fSrJmG6XDOmMRws/L5mJq4J0tf44z63k6rsnLhOqAavuqE3SWNqrY8y1+uswK0iFmUxoU+
m20YSiInVkw2JF13o3mWAUA0bqF5swIk0+5oSdzh284PzZNywMbUeubkUzXgSUjxFeL4HgW6OOrK
4sDY301Ec7boEjgYvmicDLTdspH/Lv3CMV4CiT8YBNJeSYt1DLihOKbvdfch06fhLVaY0V2lwq5+
Z8Owuvufl5JvlFaoD7ELEyK06BDPD8BpG+mxWY/AUdqtSuMyf6k2bK1Yl6rpvS3WYncY6Bog+vql
buLeg/m7esC4jkVOsEvGFJW3xI0Hu6K9sIF901vhTM7YVhHZRXTpvA2sVlbMebJRjhm5c7zcWX2r
JKC6wzWOXbjn6HI/GYzQHoyfBc2f6ab2GcXzVbuGC2N3GzLT3IuFkvTNs/H31zrv+iaJHJmNclI4
iAvX01u3Gnc8t6saplL6S7iYnnHx884P1rQoMnVs0dn+iq/i9VitmatpVxLtrb71Cbw9OZee/z8q
/LPn/5/fuKxDfy2yaqoJmR4P+EWLq4Dflq8UNLq/y/I3+LyQnbV9JqCoj980fv5pLSu3Ub/qkFYB
m7rPXwVPukIlesJEPk4gEBfHz8doIc7kgBp09EvmV0GiEbiS6t3YfGDbHDGP09y+UIx8t1MilxMV
4DOmrnC++veHnKp2LmLMCEtVu+5WJScpV72H9r8oFRbiGtOLS7SbP02r86tnSsuygfUO1erZ9hxo
eW3Gw6IpRnkdHnt3qB16nVcy9uVoQy1POhl5bH11Jbr6yUXAWbwIrd8zNSugOFBvR9Pzz+/51/QJ
EEoInMFZGrTZoMn8eyFMcRgDktPkBWVsqZ7k9yQG48acGFj7TbUdWIvyXZIj7+vs5VBoX70M2BFI
g16ElZw4Klw/9v9xdl69jXPZtv1FBJjDK6OSLVvOfiHsCswUgxh//R2s8/CVZaHUuI0GutB9zlcU
yb259lpzjqlkAf6EnpBMsjvjZ/N0e61+vLjs6SPRrUH3gtv37CBShJaSNiVqjVRZvudSuEl1nUrx
ThDvyH7yEUDzQTA9cdz0xNnX/gR25nUkfvX5qOzE9r5B+Wb5qM859F75AH/HCUGSABSDABN9KufT
s4urFYnm37GXGMFPHkW/q6Nt21RAGNMg1fbJ0ZHD31b0NqjuxKdORH3sSwTAi4HFayDR03foF8ru
CUSzq6ku8EgqypCvhagGHKpzuKzoakFcrThfHw1iQe6ya+aCC13Xr7/i7AWVjCE9ScPApq+vOiTB
O1QhmA69DnZZi7IZH/qCPBagdrplU11ZlBdMXV//+rNFWVnqXFgGN3GpYsyPxAvvkuKzSfdTf0Nm
JSdJZDaoLWYs1AVQBFbGwg9Fev4Z8+XvGdtu9XJFWkN8Uwk2lVr+K9eW26lgrNbvj9cITBc8K7oo
U3CrS9yVSYvm6+oRMawk5RGOyCLA0/pbc7gXT3uS0BQOMLyM6OQ/hNztvdofVtI6rd8L6218k6wD
kJ502lzboJWlyv26xZA5SoGyWLeRYZy/h0reSXKcnBZN2mnNJ6GHxtAGuUv+Z2X6qugP3WPEuOmY
YT4n9s6bIFMou1h6ywEsFNCOyZmm8VaiCOL+0pfDUaXeJd1v9fgyaLiRGFqJ1pVPuvG9fiWYQ1Ek
zDaSRvre2X0EbBEPxcBhGmMNiXyQNrRDrPxmxByJPHo/OoH+2CgsEqJKc7K/G7cWPDldi9YtqDTV
fJBes2wtitCFHiSfP1okfa0w2e9j0W5ecDJwqmTcKj6wMaTSxrSIxyt+jUUMesQxFQREAKTMW4mO
GShakAZFs07goGQqRmzrw5jXU0db0gHJKbv1Q55xxveGFz4T2ZShR3VHxQ4r+mzknuxDeaUCpdC9
5Nobd+kBg91FtIK5RgGBd1aB9kI2naZJFw+n471Vv44qLQ/LN7O78qGON2LlT8O6xNW6dEGc1g0x
hKCKFwJgy3Y10noWnyIsN1hTF1fgAtSeiptWpOBG6rUcceWPmb3myldmOQ+cvZYQJsDvSiINzW+w
4ONcLHLtDNznTCmb02DEPcE4m8qMjtYiJKDPTY4to55ueMznXbucWrY0/xsf5SgjO/gbzZtormE/
b0bhlp6b28VvVxtty+fu+4UuhE4Rphp6R/73vwociHBdFo/GkppW61tybjhBw595n6VgxFB+vS1y
QQiiS38+v7Dnze+Grj4qtYaXbDmzV8LNqVmN5loyn4rqOW49Rfol5x6f5hPuM41g9uytzB4rdY8u
WiQda/TH+LEid8PNThh3UnT/K0eSwKutQrSI+I+hnFx5lpduEScCwCGc+jkHLf/7X7coTttT19TC
Qp2r3OKl8evhvYpclJDds1r7c40amQhEFx3GdGCAeFL2nBemn90PFN7KhvVU77JdyCJrbOLBNyeA
MFe/x8tzOn+Of1/ksk/+dZEjHdwSYR40mWmfSW9h8yN2TH3ARNiIBA+xrvPVLLuCnYNHc7FSKcR6
an5DuPS0NRRIHAec2v0BLhiZF7X1VDNPY34LmY5J2R+s2hpiSm961rAemRG4IM6ya2XqxZeDnXEZ
n1lATs5JHIs24Sj2k3hgdsQMVPhB9CfRF2nhDPOqo/NVO9x0LxvfYnfQ7qaU8eTEzrQqGSRtBt0T
0p+Rz1So2OLJyNRVrN7XPzkbvIjXgA3fAdtL5uNf13pWPNRN1IzYAcli8euPHP2qliBO2Fr6jRk+
p+1LPT7qvMlTAppAQ48onQ7yyRkdNad0c7UiqAd8+hZJKPixiCemr91PGM7BTtTcXc5sTCXYKkyD
Oeqtmu/RHpTIKd+MmYWB5FmiDdunHq26E0TG1ZBcYehesP8un3kkISozTcq8szd/bGfFFJpRPJRg
soig9/sHs4PStCcrGEwyn/zRbmlsxD7yRjbR4/CgSR7mXgn7IEQNzzh6mE90w2uFn1G0bvlqaAFG
B4huceiW5oyUj+Fsd9s04Di9YXywqL/MU3A6bs2TVyxOR0776Vat740iWFxbELZOnDNFjJGSc4T9
sIqKGz6bamH3+sqSX9ojg8QRevxH23hI71yhxKJ3NyjrLn2lD9nG+6j3B909/cIpoDyJeF4ma3uc
XSG1p5eR1CSEmzASIKT96ADUba5tuuqFr/+X+3q2WPVjFXWNwH1tvSzfKAIfcVvatRg9/8SY+zIv
Cx5+jG1q8IOkrkUUN60G6DuEM9gKiC0nfljSC8HCKDZp0iFBR0/HAjJqRdyh4gvr8KmtHZo2eufj
inX+vSX+iUs43204PC3jbX1BDZ9V/+3caeZoAVcueZf5N7LuRR+AfGbeLJoeRfr4g04ogAUF5J/W
ha+u/oe59lIm/es6zpeg2OVG3ncU0BOzqJwymsMtDEVQoBTTLoQzZb5JnwvyLGT0wKjs16Bv/30z
/pzDvl0EzcHF/6vBOTirUIZEI1giL2nE+hOR97CBuBVIEDDppkES6Og2kIy1ANlA+ylX51XLvT7/
6+HGqGw1tIg4an/d+UndyqNo4GVSl3z3yeu6H0OxUaH7H71CfputoDdXQnpoYTzZsV/jnznZwJXz
TWO+DsKmUW56jUrjx9AG1dPVHf1CJQRpTyUKDVYHrtCzu9MUcnkcjp3IuHVnFkE+3WFMO64yOiAB
NWuMqj3/JTyMj5TZjIjGlhfb0O5hpmRgPGZNBBENdg5nI4YXz8weJXLEruamX2gu6V8u82zgqAGR
6CyJaJLlKCZB7d8uMgRSDrwi8bqfbBJXyopLm+uXv/HsueWTdpJmizQjGaE6eQxZ7ai3ok1TBPRh
4gq+eH98xth8eky2hZfcxw/Vy3hv3Mew9IRljX0Kn/PJkeBg5Hetss3mTa5RMy1Ba/XI9Ke4Kbih
wKgG9TYj2RAHATGQJ6c4UiLfpZVrtI5Ve9Z2fJRWagghlVQR8lH7n8J4GMLV8TRR20M9au2w8eb5
Bu0/GerV6Gqjm06rug2a/E7SbvN41cjbKd2zE2vpliGBadxTV4OOsFUl8pNS3aVYLVKed6lKNuCG
o7KKjV0+OHp7pTNhXHjhFtQlmxNyJv3bEVUylDnqEjhutOCjD/75ykMK2aF1rR/qZnwVds1N+c5C
tAnxRFmwxm3+SA1xKh1Eq+1kt0eXRKRmAT+yn9U2Zwgd3dPyOjBsc0RXBn823sp+wkGJEgUFPUzR
p/ZtIAdFd49IXaDxnaCWO61lW4caX7lXu6Nn+qcnedWSO/OoOQNstCzAd/lyZTe6ABbBxP/f7z9P
yWrLrNXKtuD3p6sBGJvO2F7unoT+IUzWgJpJ/7H74SEfthpn4nGfaduim215uqmrIEVmLdhS5ynw
bJniAl3hnwJsfPaM0E5Tv8BuaPqtsKpWR+1OV130TH1x2or107AsX7tZRbvy6PafLGN0QwUdAUfs
Ao36bGJhL1wawtsj8uWjDRbmjJk+XoS35B4MmFPT/mEYSwLl8Ghx8CyZTx6dofGEhr/LURBXtmtx
3OoSvE1Qm9ueRWIGw7CVw001ebm0kUcfknA8puwy/lHaZrRS8LkvBBFOvp7ZrIbIrSzXqv023GBv
wttEzw/RsfYpibZ8B6bfOcKXdxlIDAkVCKniQW368/RaM1rEXTm/ScVO6VZzB/WW5Ua9BwQDe5f3
72epXPi8AUfU6bOxvyvfFOjTHObGMYy6g2Ynt/DADtVrqNmSZevveYAXCczEfnbLyiZ/dLWAGtLD
HDuQlplJAtWXbHHf/VhodaQ+/JyDfjHE3EwMYA5MLrfXEvUuNYe+XO7ZHjoVjRFLlDaH8Ob/JJ+n
h4iO6Z7O8q+cBGsari+4YcaXcGUFoDkSPyLxTLQHQteufZUvCBpZBn/du7PtdcqMrIT53R0motBN
mA+xA6V1/MmQrLCHezNI4WRSSKV+tMmmzY9Rd5On8M14QuwNS7oMwDpu+himwpWN/4KxcLky3C9Q
gE3p+6QpWfRPXd0dmh8W8ZV+uZNaT1CWuMxT4cizg6m2aJzyp/pEtQ3qIKHHS7WP2XK2u5zxwCq6
0d8MJyr+lMBVYM7+sC+PzrECuD+8gK6XyLeBJlraydsiBXpRr1iwLswTvv6IsxI2MqN4wKfW4UVl
dyWzDTn4AgCMbuRHumwhPSPigK4yCf/4as6qnS8376ycIDKxyGRjuXlQ8srZJ1bZAFkbgO5UrIB0
iQquKtQ4BCUgjhEXY4HISBr14t5nsn16qd44qbvKATeWInmIvY6coMDc5MjOGb64ZhTkNVu0CDCm
XNcwJ2t8nyNYEYeIQIU4jxUcwOoXaAPSLeVrp8pL/a4vP/BsEcXD3GVRzQ+sXq29kMBXslPNG6L7
Pva6A3w9HzVwtyI/xaudfpWdAgZGAX2tjSrbNdGchN3bxQ/5pfvkPUg5I2DyIWfo31uTvCyffz2H
s+WVz+MUo73gKwOVQnhFyp726OPtInEqVNP79il0JRbaHYkeKZXbM2lR63L0psSTV8twsN1ct+Jd
kPp8fSvPzgNqKuunOMu7P87/eoPuU/QQS/Pprl8Xdq424Eg9XmEwaBd6L18e2Vkzd86LSq3FCnIs
RHPVix8n2NL0stoltJgUllpcwcnE7KSZdvZev0fvvIyVaRfKNsw8K3SzXxyelYMpvxjt0iViA+p+
4CFAfV3yR0zeP6kXMLxgfbIgQod2m3g1k2lQ3WByFmFzCrX9pDlN5E7pY2L6/37cV5Y7oouvh4yT
WmTHpuJxn1w204LDBPQRdw5OXvWRH2Q786/Vx5c3cEvmYIP3iqPNWWcymQjyk3r+yiU5JMjsGGb5
dIsvxMr9nARzZoRtQA8Vng35nhCeGsMNYUQdt63MKJwB4lOGLmJYRywJvoFpEF6rNS84Znnf/rrG
5aD/V9dN6pNEnZdrpF1Fq8Z4ALY9xei+2cunkSmMp7CpcJmdnXiog1VYrR/Qr/XIU1uvAPYGuxdC
2bYhuR2dtGZ6OWyop2sdhwuzxK8XetbJUel/J5bOhVYKV1epjgVUd3KUyRdbP17S0F0RyDF1F/4U
nAYS9ESbhL5E84R8o0GVnn9lEdYZe5T9aL4yDvlzRP62m1gL2pjJ9Pe2n3hs434uSl4vaxOOXqj6
RrprJy9VPaQ29DRiEKKLoATRnNvlIHAkbTcDvDvZUAM7oqBlj1oU8DoUGgO2s+RbyX0mBMahozO1
YKE0fZsa27R0FdNtRi/P0KJ/mK98Q9vHlPEeENN/r5lL0z1ejv9+1NlmNFjzAISabWFw5E1+p+3K
3mkq+9i75uDxjeJ9GN5MWpcvBi4Awx5BuGB5LBziIx6Kx2FNIWx6ANaojwBK9VTX6JFTcmltxEfJ
i3wNjn/pEPzlis82smLk7KRkXDE3/PG0bvbRpnCmn7mtbXCvgtdb/fsWXZAX4Ummx4iQi/kdTd+v
66dvjZOYD+HpoIqPKWOuY+OLuft6eu3dEE6gvegm55V8x5+Yk/ntYEP3asERMzvQN+D0R1xmCPWN
zZTdHnNo9eyX1vicHte9nRPvkq46duGKcAOBhgPj05zpy50INcr0tMwdMsSLm3jTGRsdyxTOYett
7h+vwmFl8fv30gDjJOKwE2XkBeet1CqXoExHVfRgJqtCxNfMVPJ3O98omWj34aZFLKcSSNwef0ZF
C2mqo39k2lNG/rT2Wg0PyokMxpWou+XwUlo3SvxUzMi83ZPOkV5xT8l73d5GWBXAGE/5by30I1W0
tQRaH7k2bXvbCsADa6AFq4xOA4mTdKA/SmlrYdhC+5cdV3H9XglBbwQp5Wjmh+VWaZagvhBViqL/
TNLeI7rIprMkKhsdX6CwFyjudfIh+a9744BLkPjaqr2nOgS6+RHmW4KN5dqRdcwZThUT8SdvlWmH
VK5ieH3CAbJE2KWCg2NPdxdctgY0XILUr+5UlrWcHbL4TuWEmP2w+k9JWxQh/CONGdFbgkVg05J1
j2VdJ25lmbI1ZIYjOsvTtzJZj+kqTx8SKhSQWZMbPTFz0ldjsZ0tRGnEqha7UL7tSRIA9wptPN2c
ZODEt61EFMPtZB1GMci75zl5NGkNq/E2bDf8TSrBpYWXF0HV+cqL4PwoensWb+ZyO8OiMp6A7ueB
0WBXJnZ65tCDz6yAVcMoAGpCSLQUb3ZxClTh3ZDuCSnoXNHXH44Cs2onIySlehT1XSb81PtHkzb/
xOwyFHD4ejJ4V69JX0/TSlJfyYYtFthrgsbUbWi7QhxWbALUZjceVqH2Lib7GYty9hlhLBoXRgre
5e4OVe6/l/GFnY6XW1VYwHD8kKmdFeVD2NVRNxrRg7LXg8nr1wRFQKS3Th78hwla8Tb9cRJdyfIX
pDMcRo6gD9Oz7gBue7HQjIl+9qP4mW6xnwOzsslIoMypdCIVrpYV33vvX6/1rL6ewmJu4yGMHsj4
DWaZy3maH8UnPbf1j1Lkg+d2RBXSPkMAS0NDBUOg3cfy6vqlXDCYf72Usxpa0ytjKGUrekjXGNhG
7EtvFqhFiMJYWZmuo2Pu4bqdah+Er5IHIMeudBguyHi4BE1FWAga/buOVhyz0RqEKH7AEIvlKL5f
wH+baAAdzQAW24j5uyO6r75T+KPpCrMvFH4JOM1Nkg2o+0T2jfZWfaTrkjJOh9/iC0HyQ2CGnRCK
QFttulmqfiIuzDvJIrjv2gO9cGD68hPOpbkVM6qjoKQxd3GqHe0VVWRhd/f5j5r5FGcljs27llyv
935fvmV4uOzhplTsOg/yh6hGQPhn2+GUVJg3EdYEulC1yw3/Hy71+0FhuVSm7Jz7IVYbZxWBmhsh
DyOPH5j76DRag+Mt6cGvJS3cemdV+KR91XIQpBUYMDNUncMbGYjkfv5xgDNI86PikZVhHD9b4qLj
1hZM1si1t0K7uEb+us6zOqDsRkVpizJmjRDPw6mOiQojKvmX8tmq0JBtYmsy+p7044eb6XZPcE3Z
uv1PRXASPUL86CWwwwEqbxlN2tmNQibCwoMngXLyZdeofDX1w9pTUWLoQaP4p+IZpJ/tZITrjKuY
SY1wH9WrpF6Rdvo/nBPFpd79WnAaBo4MimIZTYl8/tIok6JM09HEeycGIEhKlPMy/u5hi8dKwKZ4
zCnHvWT4yCNYHo9H4U5ne5dcGjb5fKs16yb3SWeIdLs8ecduFwoeN4g3rjw5NV6Xe+uQv8zBPK8o
SHJ0FLqd3NEAjau7/ndBDCYuZL6sHAOA7M63Bd0MhCt0NWnWex1WTCQODDU7PhYTji4fNHTk4fyo
rK1MDQ5WUSRwbtGMuHwc5Qd6n/yXsOForHY9K89Wk+eoxnjRbhPh15jdxy/KPUGITr6B32nWRNtU
u1i/UwxvKFen9JYKuxh3ib5Jj7s5ITTr15xuRyJjyhUt0Obq2Gr5Jpw/AXrx8jIZMuVv34wpTooq
t3SBsRXNdvm3+R59NDsVxMezsuXuqzaOz/TlTw/hiFJ2o/vwXdTQbTnMY8G+1tH4Myf7dkFkCkLw
hyz5TZJV9HOziFiFQw/WFeFuFLSF29ePebUP709razuAzphpEorrhUdyp+961c80etb+eNB/LMqi
YYUq77O5mdYR8KvbnNT2OxwxOCaARz3NAYQVhoGKB1ZgvmmCDG02uebMKT9XhFEO+xHW8oZO392/
v88XdLiGIf33087f9mpO9b6u+WnthpiFgMwjLBPZNpkCdXCU20V5C73vNiHui69eA7fLUm2wCuQn
tc4I2T+/xuK6MALnkiyO8IwGJZkgia+Vv1FQy1knLomcztwvJkamdLpqSl/GqNUrwX1u4mF3MpTc
ViNgEBHbIRl4uYGCxUkNV2psFpWBCyrbAJVYoH/MNd5PN+In7L2wXG3V7Eb6efycy4NGDFZ5pSVy
+ab+9QvOOqBZ3AnDMeIFbhER4+XlqG9rhPXVgYp9lMS+X1DtoYjl7+12WgmPuEOnF0mwQ2O5q4A6
H//9lIkwurCkkHCDyVt8gd8mwW1rZUXXi7zBp2BKSSrwRjMAHUMlLxnQgD0DbmRnaxLwA+cY0z92
YRoo5Fax9T2Y78d0zdFAsOyB1ANrbZEbNG9bIrUMP5TWZAMNc9COq2JcqcjuEWIoK/Z05BzzRghI
HTlGt8O8LUBlJKKb05YcaCF4yHpxb0T74x54uYJQ3yJOcDdjU2z8noEMJzymEW68Gn8htljVu3ny
jqpzpIzfHBvXmtep/JgjMgZg8SxJm+lVbcgyBN0B+9VpVZeF6uI5GXztPYpdeT/cGSMRmzY6e+al
OaUkfDnEEhLKmtgjCvJIxIVhc25Jo9WxApdkT6MnHN+vPI/la36+ofz9OM6+9rVJnz9uZ4HTNNFW
SKTbW4X/TGk/M45ahKfju7jCbIsA5cpffe1NOPuAnxQjYuDKX43MxQwWjFueQLvzzF30uEiau8zp
2JJOV1oe2lI8n/1kSxcBNWq4uL+DqDQ9HiJDlefFqSLh5c8fYG4U01OsnzgNrJWePj0GavQYOdJS
3UCsQxc7WQI7MnyLdf3OlCMuV0MPMGEXE7sR8X+qimtcufbUGA9m+m7a1kwPWUE6SaZjp2C92E/l
q6Q+FMqTCl0ILdCqIWf0tC/k1ZhAVPGj4+0U7xNxdoz5lQrjiNCmEz9PpM98/vvWX2hlgSaGTCEC
8MNtoZ61NKQhHSQ9MeaDsQDz/IHMJH4hCXROmAUNSVK1xJiYGNOdaGwta1UxgILQi3vEiYc77fSA
7d1snzLkK2G4qqdbXvWxosnPbif7obYerZ04YXYENpaA4D4QK7rquu0U7QBRkjOlBTmQ/itP9oJS
/uvPWkrGvzqdRaeMk9Bq86GLnTEKVN1tBM60bvlo+Ph+5JWUvEjD04J9Jvkl+PdNvdC+XHjPy0eZ
uRnnlLMDZpenE30Ga2bqk4hrtbqNGZQBCvpYBKsMf+ws3PSE6LCMS5wINpY5oPVUorJXOUPoCuBl
gv6aE/QCQeHrZZ2dJaGDFp2ehTMrHDtuHC4bJ02oPvSzYWVBFzo6dB9qya3X/X3/RENGSd0SzRxY
UNlrxes2n0sL8O8bdXakTIX4NFUmN2oBSAmyK2cb9AjrBAhymjPj9wcZDTTw+oiYxH8/pD8trPPF
b/AvyTBJDKGw+/qK6LV80krzz90YsIRMN+1tfFeJd7LptLfzo9RtOXtJ7VIMtT9oWVAOC7zEL9wl
1PrmumeOhVYdWQW01I7XmSKlCa6rxi59uRd0OK1OYwE2nkvKx4SId/0kzny5F4X9ukVMRyq0tI2q
j0L4rYa/JlphBpklOEqVBNimrr+L+qaE5n3a99ptYoHAOFjFQcBa8++7ePlVt2gQwreB6fenTP1r
oeVNJ3RxFS2CbBS6yHFad44RUditk4O8Hd5AOJCaQz6n6ebgoUmchMJ69FO5c9t5R2k5au4cPnOU
ufKAodhc2N6Ja4C8jhaUY9PZMkyVEkJzHqPF5+063WUcZOsnYo69FicSSg44gxFEPJ1o7d4W018d
jdQaTJr8qWde3m3b6U2saG+U91IY9GtTDoaSyHqPNySkTAni0pGJOiUTyLiVux8kjNmlDPNCOlbO
kqxIgxz7lWsWox3JawMeXvQsJYcKtIV4q4SbrNsxyzhRObgkIi1z3v7oonrDCl2jrIWZH6iar8i2
xeTcFtJ96GqiA4TFxDw8euTyafP7NCDWVcgSLV765q4o33P0PAJ0WyN55QD/Ic613YuesvQ467Wc
VXY3PZf6w1x/JJUFBVzYdMOdat7PyssRMnJd3GTW/ZQRs3z1iVx+IBo6MkQii2T665IbiznOY4k3
OW/cajmDC60jZrdJtKKwB+O7CP0QKwUAh2eCSYEOv/z/KC1w9y3HaFJDdJBHZ2+F2o6mIHcI2Vqv
xXzGptPh/hJXqBpMvF4VaUbOMi13tH3zfwA54ZCPO5V2MkgTB6BP29DxXPJwbUXqbJIAr/c0kEJe
enmVJUGD1gtpO2db44AiROhKdJJJ6HWe8MOcPcnuyVuNfMJ+6U2LDodzX3TQ8u+13bgffeH1iJTr
hhwqBU6hm5O2276ZRu+0hAYTAkzT8FjKTqfQ+X1qSW9Mm/0xsoiSvp8mlU4eR3XEyuXaBCUM3CKo
s10jrmSeUIAFdImkOVIHnRDYYbTI/VHfKqofQYUo0vdU81XK2rAj8skFGdXPh7K46RH2tOZWju+b
9nES9wizrNqFUAi/B/h37Kr5WuFoSV7E4lEmj4Cbj6rYqyI/eiyeBHh9rAt0odKb1N5aoofuuoph
Mrpq9o4Qp7k1io0YBZl4JwH52JNyAMLkAN2kZA21BQpF64HjbfaTSF3oWTqRoZbdca5IiANRmNQq
K3ixDAvkcVeGh/Qmnl8T2BOGvktMYnqPO7m7i7t9pDwpsJeFgtlM+56FjycCv/hTjD1cUCHCZX5N
dOHoEMJ1qm1CawUQOJHTcf6/WyAnyl1oweVcidfmYBc/EJD9NR1rFrb3bx7Rpm2KauKYAAByQY9+
iHIw7mKCQak5vfqAmHAIUh/e0Hs/Ayj1cF2rvpVvjt0rznesOtdW+gWzwZJeyQBJUjjaIcj/utJh
M+dmqVci5Z4ztyug3Yu+G8WQbGuvZDUZnVP2gV7/CqP7UAMgN9+CqGZetLzqvNG+gjz/6E2lJwse
bFXLAhCE05V9EA+Fl/7usOR6WbcZ5U050AxPn+RSRLRgcq6+1zsyWgtSs95Na73Egl/56F3cxzQF
q5RMjUfEzddfZ6nxGMshImGLPrK1HtCMSqvpyAL14WxKjikj3rIVnN6d4jX3rFhnclT4TCh2OIBu
san8ST25WtRcULov1uX/ruzsEJeQ3Jb1BlfWetord2zCODfbxOa2xB0iH4tdzaB94feeQROCLOtN
SzLl/TVEp7LU1+fF1d/XcVZcxZPUxxVnukOzTA4D/HdqZsub0yOJ9/FqSrdttFaHdTre8TgrOpeA
0dwjsntM6aQUixsFlaW+OjV+lW00ItfcpVBPkafSsQQf9e8HekETz23TGepK0iLCM89e10zsMI+M
fBMGDrxIEYOKMp1Bt+ikkO+UAx9Ed7FdVqnX0TS9SnP4/kLRAcE3yFGURfPtwCCpY5OZ+Shgd2cT
j/jpTp761B6GARrUcMbNtKdAP6Z2vj15y7WYL9qv8SkTlml7d3TnhzTgiFxcZZx9f5BcmcwnG0gf
rObzKjlBk22YdbdQ3zA327nmSZ0T3epoPqRf+T26ra2y7l9xCg6e5Grb5B2k6jGjE7kRetBKoY9T
nbRhQ7tBRTTgbJVxCd2r3V5QnrTyNTLuCLSZqg/mrJyElspmaTUQxJw1Hkl+w+kxUj/z4rafN1q8
YfxdDp55dKP5wAFp+Ixre2KlD5ujdaW0vTDv+vLT/2j7/i5tq7pM65Cfnu/QmWetbcj2dBOO9xF8
W30fH1KOtVhKPMJoml/5zbVFdCH/gAswDTxbAC6/7+vjEJqp1EbhoZbulWbdN0Bu383S49/TO5AW
xi6fKvoWrOe4kk5ON220xM8ip542OdN4aUtPqUsYbQDXsG5oP27MFUE/rzpDr5Pba7Zl+DUTW2Md
107zIfe2RpJlFcwjXjn75Ih2Hox4ik8olXztDblPOa5nxiUmvmM6/vehCRo5qI0N796xdRQi2Wl4
Xuu+XlBRfr0RS//orydhZKc5LGvBOoi9i7yK0R/xjKg3s5v4s7iB7KmMzxzLpN6XQiQ1RFLbyk3+
nD02k03Q5E27S5zspujc6JeeuJHk4k5vGFFiaF3Ea2kZ/MmW9zt7Iga9vEf03gvcnOeIZItmG4er
Sn7595ZzgU/29TedlaFZtiz4NLQO9Der3WJGOm5QFuCz/Un/fqc6QzCZXlT5NGkbaLuEVJyCpfyn
W9vaaePLr3Lskom02ILdGNUwEamUzMaEDqFYR6B2r/WQL3TBuWZLwaxgqZJM5+zsOUyqaDaTaR2a
0YcP6hTPI84hJms3kB6qh/CEULU3mEYhUXgsog2puiPqe+uZaGCDWRraoAfUAfMHMlWCxsWX1CEh
R9g2v6pN5qtAuAg7LtayshbZ466BaS6MXr9c/re5wlin5Tzo1mGAKiK+SXfmDTN1V31KNtrh+NSz
7/4EPvXQHrRteKc/nhoYfq5SgPmHnhM5fZDcKWRqOS1apyYY8LNc23OWO/j1u/n1Es8+RFJ7bMK+
5RLnhyUXS/Wi+8yLtmRorPpVVSFgxLwSQEyQX+h4P/77nby84y19QN3C88zE9+vzlTutlJsiC1Gx
OAqYwHC3hGMk3BLYDsyOImSCkYfrc3FbY/H2jSu//w+Q4fvv/+8KzuoXMTHTsadHxZhNgbWNkEpx
K8XtwyA6aHvplYFbvjQYVygPcma4lJZsawhM3yW+g7/ae7X0atHTs+B4nyX0P6gM7Wp7RC7Tu621
ScOtTl5rv65e4Kp6mhPyd4jVuk798ql+gfKyTz6S3xA9kFHnJF9BDHc1OtHIgzN7fiZJfs0hEEr1
IV8Nr5hF6legIl70qPrje4TeGWhv6hBlp5+YkFmEPK+REv06qXYM/efoQK/L75e4kSuPbtkC/3Xj
zpZmJ4haPUxpeBANJ/nAZeEenxg2yD/Z5bH9LI1Ogjuya7yDy1vzf6+Meaa0HfuipOhOwgNixxHr
DB6kjxOWNGudo7PviTN0hoF0Vs8cNw0k8opBiM3Rkg2M9Kf2JtyUj7SKXLzfnWILXDwcKA0OhBbw
/38LkU59VX3iYz8BbQ3aTaus5NhvkdVxUM+2xUCCgNu+4AL69w29cKgyZfRvOJMYfFDjn+3PvTbE
c9VwIhyc7EPNOLfAYywDMV2jbEdpAs5GPNL8pz4rt6dkPQAQru/m5EbWFpCv8ntxBl1vW17QjH+9
rrMmLrV/M8tdER7Mm6pzUvrZ8+ccOjrB6e7iBRpvNd0R1tdK5AsV/de/92xvmPqh6uWY+1HjNRMD
hnHqu34bP+neQEmGX9+29guQpoWrxU6aPvcbaXXawhEQjacBLM5GIwAFPaNT/qJoM67kLP7RXp4t
AFlUSRURNfgb36hjQx1n8oj96I/TIkKW0rrte/1EquIdeDdkDX3OEMKVMXp7ixuJUSJ+v+7z2tHX
/N64obuEr5aCmVGxfN4R7Xq9nmeIPAcrfzuieOM7xvyyxx5v7hvlBweiuHpUiJ7O/FO4isqfECRE
jkg7WuwOji31xvoQSdbp/Djep79FEWQI8j9af0/x6TZliKmsEUy0ScBnqQlfhjcWFbxoXffycDGx
taB1msPImpLpjzhmf99U0hKgQtYG5wn+afqjcj/tm8LOIFHY1BDRW166kL3Dyp1zT9ZWqeFAjRJp
vGcOJE1K7JB4zNnWBKKWEF5/ps3Kwu6m3pze/r3wLr7goOOwkNEl5Hh99qKVk9QYQjxah+k++kgO
7S1Wl8zlCMEglve7TxwgFnTsoisrXpIv7KGIXRVIWyrQIOu85daJ5tSCQrEOnUFj93luN233YQkQ
D4rfUvUozXdob5QTdJZADr34/5F2XruNa9u2/SICzOFVYlCwLFtyKr8QtqvMHMX89bfRG7i7SvK1
cM4FFhZWwuIUwwxj9N66shTaBd2ykkRRirRdIy2yEa38QvqlJwvpA81UAYDwF6W5j8klTj5ZZKuy
3lVf9Of8/RSsumab/Enfq48TaFLg/YJ9kjC8rmCWUrPC+oZjfo0wWKk8fd269af1VvNMHhuRYsqj
ljpxTCdyU/UgUMz9l5dGfEkzRxBuRvgx1uywwfHps5Wfpekw/8xbVJ8o5RGiivUaAHBPSz3c99K2
Nu7LfOV3y3RbZ46sOHm9TaN9r9ya7P8fEJ1q7AYqXF2QYZ1CWpz2KKMqRgpb53lsXZ09wbjICOjF
wgNSyQeL/oD74yUsHn9+R76+ofOPXZEpIfOCKJyYzybn4RQZWpt11iEc70gAaA2XZa95KdeGKz8h
AEPclB+h181cr8cCee5G9tisAettN5QFZcxfEG2G1Sl2VP7onBiJAwKoElEe6xjoBprsyOyZp5z+
QyLED5U/8NTInrmR0jJcpaSdQEiHkvI27KbW1kAvVp5Yej//0m9MiqiN/vqlZ9O9PqaS3jct4t4v
MwH1PX+jrdKazvTcnAIoHrpzYKq+IiwWU96TAYxmN8f10VhZ4o/trqVbSt+UBP4Z0tkHeirHZmia
3jo07n+QolgAIGtSHw5Xpddfs5h9bSEuHjbQKW4EJsSLFnVlTPNJuLIOKng787YVPfQ300seOEDW
E/+OZw1SLJiLI3OfFcztGFMOuNWMNXqCsFhMLvvnG20VrOjgZIv6BUHzdANs4V1V7ZTEdWERV06L
tfdQQunZ55QtggPajSneyLzqxcJ6rGs3Om1ETjbErrgdAvLNSHi6tjUHt+O4EPB5uWZld+gm8mWi
HMN3w79LD/GWMwOY/viZvSKFrA3BzYjXFck9sRt6DvaBeGUe+6YlZ85lSfT75EAhVTp7PlVhyqOm
UiuLb2DRA9WYzRE59dKVVNp4hqEukLfNMe0FkG6zwYc024/KyZNaO4FA1TnT7+hdzq6M65uGK+Oi
1UqTUAYldl6mbvJ6Evwpmmt4Txi7OcqvAuTfT/TWbjiSbwpg+C5zzdh7rfE0kEueKM9ljQ4dj8C+
/oRRTlTsIk6xRwfE0Byq9g/bbQ0ZmHqX9R8/f3lfG7zz1+7v4c6rxV9Fh0xMSy0eBPNQkC1o7rvo
RtEdq82XdbbvwrtO8Mx6W1k2ByXA0lhBJld0UpJjmEsbsrV/V4ObKc9t4SoY8uO7lL5ju24rmxZH
K6z6+IlV2e89ANCSbnOoomrtB14RemrI7EOI7p8O1Oz/QgXw72M4mzs7zLyy0YXWQdjiDi22/T3u
lHXz23pPNEifN8EjS0IBF5fEP3FhDJ7VL8kcElfC75/vsDFf6eIOKwQi4iwGZ3FedU1bn/Nub5gH
g120Rrt1FWgvWrUKhfVYEEXxpImI69mx4fS3fJdiO8su366fe/rkdKKbVrMexdK8UHbEu+xm+iyl
NfvvRlzjnR8yRzS8Or9VsZgm5S5F28gJeiQu3u2A/ZzuooC06S5jl/QcW/eTumrw54HGF7ZducHG
bIazkWdMMZ7Nfb9cJEzzE/6ogmM1dqLKqdJdKLuj5pnFCkMz53KjezAapilXAgms02a6hs7SL4ER
ICypFtNw1wkjPP+MZE0NTtKgmAd93GndUdDX5KJUySq8m+sE8UOy6LflJs4W6UZYm84csK24FAhn
YzsLGdPPq5Yt4sLO+kUOqQOTlrE4QRWwFr7ppUSOk01Ssl0mdcGgiqTthIJseipqrP/8R+PLPNF3
CKQBmP9hu1NjCDEJdQP5CZXSzq850L8R8/z7i8++xF6vfEFOZPPgP86ctZPHutxs9bVIK3+2yYor
HyDRtSO19s06p0ANYrbSFFBkFz2sQO6bppTMg7SvJK/NONRMd9ATvjJfEBMWSLqy8m3qP/UA3MtG
UtaVcBigj0MP6BbxJ29NQ8rKOOdnGhsj3VTxjfCYrP2PTvZSa0m+XRZxSkx6fOEbi5AO64FWl7Dy
WzcAqM+9pClqIb+z1cI5YRrimVz5CL87Nym8R9DLqPKjoTgrHJziRFCszjTniovbWasT1RO6lsNS
4FBJu0NCW+1IqS1/NPii6XS1TEzixOPv78fKA3f186zw3S787wGdA0GqKZ2yrmVApsgMuwhfUNoJ
o417Tik3qCNKKna/hcdhGpZtvZqbBeaKZSv8A2/V7z7aeEPVZrzWZL3sx7N2ARUHkKbovBHntbFw
jEc1aaP6YNVOaayLrLHTnKesfmqpQMFpLZ0eUIpYoLVDCIhbedhopacanjEir93I9LWVIxrx/sMM
YCl6v/J0M9arMrUHeaX520GPlrkA/8Px+85TKY4EpPgUtnlDbf9WmWvx9yHSUHRSpjP1q2bApT0u
C8LJEJ1Lww7RWJDfT+0eyejkf0r0XMvigFy7kB+n7E2Rjj8/qMvPUlbluQgswq5hNT/nfE+4q0Ld
16q5IkDqljyt6OIOts7JcQnDQMJQ78ikp+lu1EAIunbQvux1fl1fRdkjIslGBP/vAo2b31T7sa2p
0ES3KV40zbVOzujohUf1K7nNllr7uwNEBgnZqG6yyoZOm9Pic3++EV89sH/Wsa+BICVTaCJiTjpb
UcWsyyu172sqlLXyRMrX9GHm24LvHZvUf7zLFRGEHtVII723TNc3HFwydbE5Fa5RebHl1tYDfQvp
oO1ybLRPzSYfD/7vk2t54g1iKYoFYGCpfaLpZ+8T6Z4gb0N6MQZ8tT/1TrizBqRGC83++addHj/m
n0berYZcBqrL+UGrL6TCjHOxPiS+M9eCtQb9sROGt6NCk15LHjSqAJHX2qa5joTNQESV66vrxHfr
9E7d0o6Inn4e0mXFkSHReSf5je8QV+lZibyPxMjqUrmGYzg6BsqntH22ultDBw22MtqXsb5t/Hf8
X8ltiqDFv9fVo2ZsRFFwCiRO3UNKgTZTfwdYlbPOmcFv89EboYpo9yZ9CEwORXvrIw/J43fRR5+7
r1XS2dDFyI/B6QhRMqW+zNSuVY8UhqOAjksFA/DKe3Wp15Sh6BDFIlKLh8p6LvwTC0vW/YYPLIuf
W2cM7iV06q5WOplJoNf0XvnhQhV5uVkFze6F+k05Ee/0ALBKjXeTfjMOB1DGP9//y1752ajOTqTx
2BfqUKjVIZG8KVu2cCFXubIPxs1sEncAV3ncTW1dC6sMBELkTrFzZQjzgn/2wf1zY86+/MGU/CBI
GAJFvPCu9eAiH2S4KAudKgo4O31p2cH7lYte9Oh52dimAoYzNL7xc8ADQc6K2Ml85YJ4E5IqMboz
3RP8Dbeg8BL1dmwQZdX7E5swerRuMywD1xq75c/juCxMy0hBGQoweFjrkjbXH/86l4gjQtE4qesD
kXSRzjnICQqvq+02WSMMI0YZP6G0Inu09z4S7eCDoAh9wMmr0dWeIBxWXhX8ClUEbj8PTJ8f/NlT
gSsCIlflpSUz8GwnoRtNR1TeqT4Un2zSB7t/0zJCB+5Z2KQHaCKrqeJ7pYuS7Kv2VdZvc/TYcNQP
IdHIzSIaaBm4YHACgNytE4fb4l56nviGDXoB4+lGRnqVBcdUBcy5latXUi0SSp0AW/KtDmQqtCvd
EbGhFu+qCMW2XKvJfhRB4p2edVBDI0UCzVj08b7Sd5Z+J2IaDSciiiiqYD2Lg+ehdFlfoW9ctTRd
uTfGWZtkEiVxNPF7s1YB3qBzCuXoa31IhR3qeJJpYzeeDlL4PCf/Lf1FLWLQQnstFG+j7kmYyDEW
Kv3Vp3YZD8SBAVY1tbSv2ObzaoFsjX6EzRMJdkBxHJpguJSoggTMn0zebt5sIT4HgMexLNX1DQZI
eYDTWTrXBNnfrDWMRGaRAVMLxfV8h6WSoqb0aTbLdUk/1aO1xMtxjyIHxkJ4R0sLFxCHrWFDCANn
FVZQ8vPyaBk9yHa8ya7n0JuXT20eEQpMHBLf6PgHvRgtaUJALHvGvji5hbivgvtQvC3H42nai8Iz
3gIFHZpwi+2uqH5LdnPMJhgvC3auLCD+Jii9yKFSxUYuurP85Um/qyNX7FZoFGoYg8JSIwY4fQgS
WODYJJcagHwELc/GltNtU64CCLyCYc/zfB/PuL6WorNk+8fgd4myq77L4QaSJ45/KZjlkHxgGJc6
/bYOjwNqzxMYKZIVBI0ErZeWfObSjlRIe4sR7+S4qdH8BzfVftyGjwgWZU78/Sqyr3l0v1k1uJUU
Mmnt0p65MNA1bdDqZpKIoI78DRzexMK7vpgQkqCwX81o2OqO6NoaVw1K1der178s5+gSxllQzYQT
Iqo5X0yFWIk6w6/G+w6ufuYV0iZG+YqMIqjpUGF1GLYmtUtUaClRZivaRPm6jEihv9e7e/Il0aS1
QF7KX0b/SBLw6YQ9bT4Ri4otoh5xyAStPigN0p5ALNStYaM/jXseWe9mtFtyCF/gnaQFZxfo1sv+
LnooP6kutsVjwJG6JmB+Dk/TsMSgcQyXI33H2FGMpRrd1vTa5eNUzBTBsd+E6U79gihQ2Y88yhoI
qBtqKAqZnlJIL0DZp8WmEx+xLVILvZ2SXWm6yMLpBaunva5gNstvRyBOpMGxr3nUMVUSwgDFxP+d
xV7VePmWnDRkZojA6R+3xzDdovVRmzs4gvr4PsI16bqVLrHsEJdWGQpazBAZMN/lSV6oDCY0Iq+P
l0aP75dNKrXogFVZJ2NJrvuVTEWJoOKxcJN016QHI7zr1V2thq5aPkfGAzAa/m/YickturKnvWww
fb0J5gwCpjh6sYDWo2QlYdOO93NptF5J/g7uuY1JoVnV5i3Ff6ih5K4ex5USeT+vkZeex7Nrzzub
vxbvXs8CsUUyfD+Ye8HfiIDc1kp2H7t16GaAlsK3uHBi1I4ygKwr176Yzc6ufXZMESKh962Ka58c
5LRdvZZcGeDAslHXtEtDpDgb5S1NkXWwzlwrW12uM/PV+fh1rL20R8+1/+gsqqTz65Fq4zSnRbev
IDew2YdohkoyK0msdUQ3N22ox5x7CUW/Edyf78BlaeFsDGd3P9YTq56MZr4DhfzrNLzGpJIB1jtt
fG2LtArN+XSfDTvFtztxtq2biVu0tMWAnowGXVCyN5LmGP+5uvZd1JoYGWrpeWdpfqUP/fteqCx+
jZok88hUelC4T4CZepiOlLWBjFJdDZZrUi/vULHtKkIDd0K2CdqtjEvE75986S2pr4lir41pfp/+
ele1PjZCNWdM/uv42ayllbDMVyBPJ4diw1Xp8uUKcXYLzjb1p0KQjKz8ugXRgdTwneEvi/g3cxex
NoWdaGuMB7TKKw8uzNVJYd6c/rN5na9Od0lD/gv46LwMlup500g9r2fnqsAMTDu01tCAasVpke7M
8J+atAfv1HlZ61BPpgym01Sf/hdljX9Hcl7/UqKTmuUKCxWNSoQD+Jsl4FCIaCe29eVW3KNYzD/j
d5zAC9EVfU+rFkDff//8rXw7U/11Q86TNjJitIey4YY0dvYm0pkgPn1ZPn80jhg6uJwKqoP/34/B
mt/Jv965SMvMsEy5Kic78z7UKLIvo9Miv4tWnL1fjVt/pR8BO1toayidIthcXdsqXLIizx7A+QGr
jfoxFHgA5XgrLo0XgkAHNOfLUXdnGNA+uQdV+ov2E+4K9sS4fglTozXQYtnO7gq3f0+khU/w6HBF
43Kpzzsb2dn8pRSV2JgxIyOcvOOE1fw20H/+xsXj6TbtjhQjPG4TS+fkWaz0w5VX4so3Yp0tIEPZ
6lk/Xx4HDVpwFhH9s+XnO8G4HN+STfBIeD1NEvG0gsKXuYErelf7V9/PE//9Uq2zaaloR10wGkah
en26GcgSUBcq6FC7eW+HBepYkL3gIsimdLAW+sb91TiBucJ0OVdAwhU1NrUXvsIiFeskM8vxXibV
G4HFaV0BOkNjUd6wn7ecQPqMkxUpPstExObkAhYgpT0H5sPpj1Du+srJ+//xXvx3QGe3JFdOptIZ
DIiGXr6GFNxwisaiGvzJBJeiCIRotJK3+AJxg9jEcFx5Meb//8UNgeSg46NFe3W+tgcFIXaBzvVj
BKIj8j5YDYtuX93/hyJpx0T1dB4aRBdC4NWpe37tfrr62VcR6m3bn8b5q0C1enImje8AcIFeLKcV
wDTwaBSniVyqbsx8ja775x9/Sb2eP0p1TvTizzpm03+nrLxqqy4LsAXgMpW8tPNqbCxLmHXFGu69
SNG2fzrlb4NvB+AyhRuxf+ibfYrL23oIbTwb6AJGB8MaPFzcbvdwK3XLTdGJ6ksj/KiVY9Q96fEc
0vpx2gqxQ4Tazz/h+7n+vz/hvDohGbmUiYEw3ON9UT8lW/yjFKthQa96PpjVB7Ssur5Rr0CZL5Gp
3DlSioh3FHW4qedHMrZCdBUEc7g3U+jI8rKsbHQYJ1ofxIlEbHU47UbC+mSsAmHXFjvCkgBg2T71
IVtzcxpRqPvQwrc2CbQldXENAHEZbRv1CpHm282rrqHmw9A2x9qf1Zwli4dsdfpwXwJigNuarGrg
mGSpqju0V/B1KPppr/83zvzXROKM7OZX3dbzq3z+qs8baNwg1EjIf/33XRtHM8/UVhruo+IWsf2w
lT+pRqSne7lemESZKO89ruH8IHSf5fSReAAlldO7VHKT+hup34lARcabE0e1K2/QRXFU52hPnZp5
2TAk3EL/Dkw0MhXpOus2mtTeMcq9+pja9TvTobBEfSZ5Qejg1kzWtRfhFkG19nxlBJe3Zi4uYFDC
wIWj/+v8/9fOQcwqSZH9r+0jDiVFotiykMFSrKXZeeBPx5OCh4xq9NXZ73L++ffKZ7OvlOpxrohc
WTrqKFe2bBUC3T79KZ9x3rbLqH2RFyXOx+01H+I3S6FMRup8cKBDzaHqbMvsBxbphk047wfSbpFJ
RENM9rhrUb3K67mMkDtttsQgQnnn2pHlctIAPEVjiG9YxTh3kSNTtmrTN5KcHmWPSU5LHjUZpDqI
MLtDMjVLzuf15to58jIv4uyyZ3fbDIJcLwolPer36mvwBFaT5YaqnJS6oD673yTaABpHdbzrjnXk
5LiHdRsWnXibw8/HFWpA4Qy2yS91ddWwdbEOfo2NLtkMl5yrC/9+BWomWUJzAsYGNVUD9ttSBy80
boTFIrAs2sdU8JTo8dQciE1UOU3QJ0g2NBPqwBmnVdp6fXEr0TgdjpW4C5WbToOkTUjPttUXA4Wm
J+FjDrH/NGp75pomKN4W5p3vii+a5I3Ni9Q/9tUuzEE3G+86EtneNUOYuPxVpfxGMrkIpruaYkwJ
3CManomXGIfnEBJq+3Da41ke34t3pcRPd63wcbF35NYwgc7We2AzF3P9OExqWA0QdsQNlAhSuVFl
9k/j6DDxP4Uv45/A0Zz8LZvcXDiG8KWvkhcvv5avIegyyRQqFK/zxolfVNLYK0l27JdavYrMZQFc
gRvptOSBG0sR4Z9hkyuULZv76Hoe9Pd34L+XP9umdIXmd4IopMfT5kssn91KxCy9Ts/BIzXDG74Y
FOrTk7QrjuKzf3utPWNcu/7Z7r2t2s6qVELxoOT6GxMDeAUzC52C05lei1EOBVq2ksJHsrFIKFAa
dq3i7iTfT67SbEoa+R0im+XEkecOv7teuv2hPkazmCh7VMRFibIQYKs6E87bfmmKrpE6KmBe641M
MDxh1rAwDpFODhxOGMqK1EG77UTOQbAY76g/asPNqb+3Wnc60Nj09+lhegtRfVQ3cXZrEouWpk8C
LMbhTsKLRUN8X+LPLd/hdOqnnVItcgJqfl5VLl16Z+/M2WwzppXejac0O2affeaMmyTZEA6dLfTm
MTWcid4UG4Kn4aHcS88D9VmBXhsH1g0RrifcrIj46hn4WxKr+UCF2Mi3lgfvZxk6iMrWpuVc82l8
/5bLqCxlONXEfJ2txEXQn6JC4i0vX1RPXIqOqQK3JV2LJUG7B8kEyP8XT+WgrcVrG7qLlXC+W39d
++z0PlmsgmPK3Wo4Gj4mz/KudcRPK4Jviuu7oLsmP0qYLhAqgC3twUgsihtIxzPhRzJvVCa0RFxc
2xqo87T7z67pbFhn03JbnoSsErklqgdBLcNDsQD0SyK6+Ulm5+zbV5e6cBQ/xRqyo/9ZGTP8qmK4
6t5U7xq8r+VSkDYidCuAmpbddb87YHmqm7mcp6ITnK+9lhYOqvecTI+kWPfW/fDnuvvnUvww/xSy
0zQyDSyawGcfMd3QUyz3IXMYboI4elRPh3HcB7WL6bZGOkRBGf/Bx2BXIKuXcbzglravcGV9BZg8
Pzj+Vb1WZDIEIItWAvZff2WoG2HWlrlCuCwXJtmVMK1hfKCjLLdSju3jNriTCD1HXt4Drl6UGCWR
sqh2+Eda//zBfbu8w7Tkl3G8Zncxz2J/beNGLS6HJPHTY6stZFrrNJJv8l9ysBSKldFAslkkdMH4
tAR2ckhmFwFGFGM5LdubFGdkUDkFJ+CAqlBuOK1l+28/D/BSFUj7n4AHi/47gblYw/4dYK8ofTdI
cXrMb/onATlM/Ccc3KF5qJBWlwae4mA/Ft7JAln40oKWScBTjOWtFL7pDc1vkKfvp/rOL45N+qv1
X1gNE6dbtdhfl6250hGb6+I6qR8q8RaKXD6uI+MzEe55Lxyd3MoTj0i025rOncJjeK7zTSU9S8hx
sie1tMPXcPfzL76smhsGh41ZAWRwIiPd/d9fHBeJPI11GB9z9vYaJOK5uZmEL1ay1J+mF31TbBJq
pJMtiI70Sh4RACrKUvUf2DraY3Y8vZOIcGVM80zy7yc9j8mkowefTyNt/t8xTaFhjn6Zxyxms4U3
t6VteMxNyj+BR10O6Gx2097MAMX2WVmP99qD8ZtEgiujuNzv/TuKs/kuO02pZdVA2/FDQ94lUqZH
e/bAHaqeOI6qf2gcQAs0nNGNV8UDX48V7ugimC/iS8Y24w0KiHftVKDMv/2ne3P2vAKR0/bUl/Gx
YoGyST5/M45sRCU3WnXH3PXXIukMwPZvQ4xF973poT1Pi+20sR4nalaxswl3euVi5MEuivPryk27
3IcYusRDk3TmMMTfZx+QmGa5DqslPoowk5fZZ6R6QkTuqhMkqwmjxuiiZKHQSvgWHUP6mDgcUYLK
n02yUUlIqReLGraguqx1W363flVXqiHqfGo6v38UrKCG6Tq633ObuBW1qqHlEElNTHDGyg92Prbi
xhaGrTEeodM6KtWd6UimAF1squJkytKbGdiqINoY16GJqG/L5kfG9jetO6DKJ7fMNsKAruVGK+eo
WLnat9V+Cu7r7GiA+28OyV2whDlqd8LvKF8LA+uPw61BU/3z/f+SLf/0884+nTDLrKjye+5/tK56
O8MciVjGXKrJihdYfwOG3yaOCE1ZXdd4Np3iLdoaz5DT7NIZR3f8wDsyDq5pPKpHBQqr023aYqG/
wF1ifiuWogA7gUQqf4YohPj2rkmglAsJPDMSxCwO9DonLWwu/379deyXljFKMGOPjbHONJeqAzWk
4YUvLyfd59MIbGvPThWpAQBTihBPIHhR4TbkydeIcX93m2lpbYZbdD/mre78fIsvlaln45urJX8t
Ylrca2M1yPFx3uQ6RW+L0BTjtfDS7/w7+e7ujkydFq6hhVgM8qxN5tl1L71yUZM5G8X5h2YJgRKb
3KV0Hd4pRHPt4UFpw5Et6/Qh31vUHReBi5MUEwA4LTaq++pWWyWPIDyr8LEPHBIHDZGCzUqDx4aj
ydpNEOKCmXpdOsR1mTDEr3Qdv11t/nq254byVGiDWs+4d41kDwBn8DhXu/4zUDYBwhqbtXIrr2Vj
3WRex6vLwqrbpPiu+5tyU3vpDnLElaf53Xz694jOPpi4HedEGEYUr6snf4enQ6ruJXPNxsTNdoGX
QSnnJEn1JbObJ+kJUeZXZNj/5zDOFhtD7y0DkHJ89HewYB5IDo6W6uf4ZJEIGEEkhswWtBuw7DZm
rp1+ENbX+ufflHz47gxFVdHewgI6l97qlKL0XONO0HrR3GRywBSR76YuShILecHqxelBXRnrn385
Fr/LGZmiJ+s9fVmSJc9VyEotxMCRpOg41M4g3cj1oTTfMOJGhS3NKlcHuKs/LXzEQxRcDvpTB4ju
Kd03W1zQ6F5KfxlWz1F3zwSd89KgfyGLp/R40VGS6SRhoSR+HSX6qlbjIsQZMnLQPQQyRCKnSBNv
8Oey3eQfKIdKWMB8AFHwm//whGj7lckwshY15Pnm1jQJYIFttA4Grys2uoFix3qKORu/F/4G7VZ2
E79JhF7CT/FU0VYSG0VWmNgCiZy9Ry5nOWxKw8nEB6N1Tta2yW9abdOWz6bBgm3jKiL61edA3APP
tNn2W/Vez+1B8CxGLHiTcmU2+24/8c/dPzsDK3LXJKeTFh0blwkE1W+tkeQw3Z6UDQeMUCLBiFwX
Y+M/cTiWlmQ/Il8CQIk6T8vsmNA4YHqIcomFq0UnrFxO9JxCfRjLd9eqHJfq2Jno+tercrY0jKbY
FHFrRMeTSTj7ciDD56khzzU6UBltb4bQA4vok7GToyJdCK+wvU/Vr3ZyZfHWH93JsAWPXc9K9K9M
bNo3m8V/Rna2KPj5MBqRrETHvuQlBHgBJ3ShCg4a6gB3T/ORicsAgRYcrWdKItLp2BaHsFhbEo6Q
ZfBHvut/JbtiR1589UclNPlRXuefIMS7TzBGdQRuHM5R7oqTq3feGG5D8nHLZbYvaZpwVksWDRzS
wE5gJC5EYBr9k1hipVxZaBv+512x+TlgmgKeMdOCzlFBVpdIU3YyoyOxvK0+w3xqkq1ssr0t69ES
b3vhtjM5ZNKxRvtKv7xfJTSbCLh6S20cfy3RzDj+VSQOMAsV8wUbPoLY13hcJqddkMwL1kNsLeMt
MtVf1+o+35yzDUMWiQA3dXaAF9gzc1Q7MT7V0bFDsaeDr3XNcZWmbqzclKlbNxtSbU3dtqydz9HZ
sCt4zcT4dfg2bekBrEnnkJgY/VFZXikv5rek20o1YiKPwD+5XqeEcTxIACqVuUUQw7DBc8zrqrkT
ZabgYHx1S+OdpRyF3+Gwwbb886R6aVrhAf31C7/uwF97lLyMmyoW2uiICq5UcKTe+OpWRfGnr/ht
her22stIp63bUvAaJCQxS5JTg9xOmBuLuc7XxMvOIr/R0W9K3+nLXRmvtNQbgw8t3wjya2Tug3w/
tK7mzGJCfG645dWF/0wWSI34T1jxd2OxNoTFLLy8Rqv6bheGqpmOFLJ9hdi2s6lg8rVErfs8IlIL
YeMd1DCKcsthZbJsD95J3FJJ+GjtycncLnHi0hXQHIoLc7pyq6XL+hO3+q+BnH/5J0Mv0rxkTsKd
pC457IDbXp7s2XYCKpTv75pE4eolz/Z+paIHkjlfknBBKHVu4cED2EQPM2WcuNur1eVL0/n8Ov33
N349jL9ep4YY77DUiujIU6XbsukBTj4Hr6YtvE2ryYYRRicw//QVJ56j8ZQlEZdsU0hyMWKcUEv9
Si1SuXLTzysE6uSLUxFn0TGmFkFviHlDBZnbLuftb43q1UFTZb1rZFfBHiaUs7nNmr0CCnY4wGYn
4gZMJgXK6kOESMybqjxasisDzNS9IEYQdj2P4FKZenYTz7Z4opXjfIp4av0yX9d34QeIu2W3HD5V
l7nPw+d1VW72/ZtCbQeUKeLMC1tL2kyhmZgFYnFXcZXIHh+n1eziwXH5x5gbptf0Gpf6qvlX/nXF
s19ZZ5qohHEZUrvxPXWJYj5w027Z/AbGXbMSiHtat5a50J/GnfQM1RXjBuUxt9sREJ1oNaZZtNb7
4GpvEbXfNxtN7GUilrfZ9XbeX48EIYdm3s7hXInuho2Dx4bUGZQFIZuVaqXtQfVR+pUiMj9ygrqp
q96XkaOJzwNcTvxx7OtocljLim1nBUwRbppMAI8TAfrP7D4kQWqR0CadHktrVSiekbk9Iq5WR5i/
DeZ/55D2N6k3qf9eHcw/dFgS6OHbCd2OuvLHjf9LXQdralwiZ0jNqcVXDRJZ8zBFy1R0RuMwZJta
d1lPhnQzJascST2bXFQmTfuokMCIPuelWk9Pw65K9gYpNDHabg0KYuWO0odKqINxR95VZnhV7rbT
th7fegYZ3KXNU2Nui2qvmyvztDJDEmG963TdS9LU/H7AvMRpOx/zz2vcYuPnTZkb4TE1PYVVhXPo
Zyxzy5YVUv16Gd+ImxzSi4Zcm9/loMOYnqHuNuJCfTi9CPf9rAByrKnl9L0jKXHOOgJYvfx5Bf0C
hZ8VUjACy5DvCc5gsGd1tnJsYY1MIu/xyxA4DVrEzfSCu6c8rWL1iadthU4uPEbbej+9F+ILiDP5
Tnk17jUiiQmMTG4wL4ZElf2amKKnmU5VlsjiqR66/Uq4SVr35xF/uzmWqa7z+fEBquLZl6dn9SjI
5IUd9R07eQOAEdEYk1Nt0j39ITbukLXlj/ggy4v6ydzrtLfutU1hM/vFwzLD0sBG9P3nQX3TYmM8
JqU2uLsmevyz22iNslQlehQdlSOVEp0iDcUkycvk+/EzeoKOz2GuaICNO+wOwZp2IED2xu24Z+ME
rQBDgZZuAO2RgRd1y8Jad6fFiY1Y4IWmXb79J+Ljf26M5SXl9RQVUgihjZ0fhc1OO8m+pUZw9CFO
LJQP66PCGbjIErsmBhZe1ip8Uz6rxpneinXG5wr9slyKq+AYSVdOaJdcTgajUlDFqqsAKzgP6hOz
aDBCQ4yO48bc1L9yNOGItCnmWcsRg0f73oorEXvgk/rY7rLHmm5Dic0Y39lbfquEy0na1BSmX8bx
Nka88rv5lAEbrrEUD+sam/2JRGrHRIp+J2GYnY0p176lb2qu5AzKeAc1fK4oGf+tmJnaoJ+aZIyO
+mvxlN1WhMr8YV7NI29E9oy/K9jyNYmPwX2zlR9yEiitRRivOZb7tIDQmxIJRTsoXaov1sZ09ec8
8QhBHfCgZi/pnwp/T74crsjCLqV/8323KLvoszOUONF/Ry11Xaarcc+mZyCAIbBjAsvQZBBHjEDX
WkR0R4yX4tDtT6/pHoNybrl9wn56G5GtU24U0w3b2ybe63fmg/g7JvzkrXWjekeM9UhCgr5QJWbj
5yFNFp36nMX3Vz69byqEBtkChIvMnmrz/JAmyFImqKoQHoHqWkeZ6Kp2VgIohJPD+9jnISzNdX7H
loCog2YRYowmvCd3wQpX0Z2sLaXD3eTxBGBPJdmr2C0EfRGwv3pMShtgDBRMeZUWoAEWP4/8686e
z72GpSHIo81NE+hsb9/hzm6buomOtDZOjIxllz2ezplsMd4mm+RxvMNrBY9pniRI9E1dw7BbvMov
5s3MUCWhSNqyh/tSRjn1lYn2uxYCGjQoTKLIK41S7+zFKLWhFCQrPH4l7QjGOga5LhEFboe8HLHd
5TfZVvbym+SW2slkIzDPyzVC5gkQ7sCb7Ua948eOFSKG+D+UnVdz2wq6Zf9K13lHX+QwdburBoGZ
lEQqv6BkWULOkfj1s+DT021TnsM7D6er3JJNkET4wt5r55+h74lMjmgU36wzpZFTm273vTvJT4QF
aR9G5RS+PTH2I1GJIeiwulazfUXncqZbhGYg4WHs9+X6HKpiEH2pCk/iMjFcUja1E/A7BlCwNppN
9LjvPrO3rlgO7ULQb7rBU9QbQdu0m/CRgJw0WVXNOmrXVeTJcBnZzoHMRrPtzY3X/toG57e1/89H
eyG18UcxMbSKow04mbt5j3we3BxMGVFiryUef3IGkBq8npVTzXSFOF/LFtQFom1uf5woRCOYER3p
fIsc3+KtuNUD1ppHTVzIhBKQGHVN2an/bjpEvclHDGWELLKLWwmO7qYUDTJMifvIMq8mQSdJVgNc
njTeDc1xRJTzqiIf8TeF6ZCgIHqAgVnT2MW+xo9L9o+yyGpnFoo1e3F0G9OFi6sJoJjdUF2F2nKA
ws77uSueWY+WXA4EPVFq6tuJXB7gDsCBWAjI7sC4jAR4ZqABOmpKXBpG0mwQcFcH9Di4SwNtpSBr
J1v1aHHXXcSesC6u1AVf8SI/Trl/fyI/lkA/dZTNNJ3Nssvm9Fl/WQdbYzW3kOnW2he75FZ7ND4I
n1xq14bN85Pm1zsLeCw0Ygi5yYj+QilLznUU9JoA9X2tE5L13VhRLrnmjZHhTKuX1nVhmPjlJc1Z
CM0TxMRQANHwYsGQJaUwVlOtH7NZ1KF8yiixkPCFMtFbzSKWbtNuUwgnST/K/gnXhaoz5PPEZkE6
kAwQ09XLo1DPqd4W6oh1AKy2XlsUQ2WielPOly28TLjZJJzmA4irgv9ElEDBOhRehNKtTNLnuCSJ
JdxHDzyVetvgCqEFlBGzuGgqIjhrmFqSZuk/JeIOoo0LdBxSN6bitaGdQk4DJXoex3USLePhpgUN
aDKTPqjarmY4raAzmfck1pI6XmQmTMJh+jQ3mUOxT+HEWs9htJ+GB0Veoqa15Qj/6ciMrH8OpNva
3BrRRhxuK3+dwpzNbuPoe35N5P1VJjR/DQbbcQpj0/wi5A/GqupNcdKPMMm79BQuuXmTLOJI28Sj
HY22AKfPh+xOHuAVV864M6Vlby3TF0bId4GyiF7bb5K8Mu5I1gm4XCGnDnaYrc6natH4y6p3+jv/
2xAu8Y5d1xd+nS/Ph48cmLErDfSXEzeLwtIYfE6SwRER+rCdBoRDFlfYO/4+VT0r2k3YM4h8g44v
umNPhCvZNZX+JGX7iZnwOO38cK1VG+yPSfwIvD3FFfmcH8B/bSnPH9q9OnEfWIzJEsBLXy6ifN+Y
m364iaf7Wn4m/AY2kdbfGNNS95epuvH1ZVauQx57sGavBj+rX9r1H2+ZwoVnE5yaS0KXkRmBIfk6
b3ljoE3hgqgcJgnlWr+To7UZOhkdOTfB3C5zWy2cLHWR5pTEGMHKZIYQ2PRbIExYEU/kAS24Q9ae
sFS3Yvck96T0wYWA/+KUr+dTfzy7PhXmoj6KQBKXV0MDvyy5Lt7MRXMWpVE2YA7Vj43HdgdKGAnC
OrWYOxU3bG/zfGHo+MywAq464nwO1mfR3p0xkNebIV6EBloDG4fE8q8rLUw8lzdEk74CiwbTPTg0
X0bhZxMRU1oU2o/LwmsE4LILSVho1FbowA7dEwjYeB+IdmtALlwEPEYCt+nfYu1owpNQFwqB0eUB
sW3q7+O8d7qISTnETibN0422Nl6se/8B/Yfo38Y8ijLw6v4+O7+qTC5EfZuH4C9cs3N72TOSOedi
gptwAt3aq7Qxdvj2UiYrsV7R7IfCUwue9tZHxIaDH6LW2S4127wBVIRVv2PBh1SheoffOR2qtei2
dwRInT2rXuy4eYLqYkNHNMYEX3yRrNV3YcCk7rFkEQNcnwQjUhHAGokfwZSb5iwYHiWyQMRTUth5
soLcTMwkCTvPpu5NdxrrnPdurY02jlGm/TxfIe6G5gnd2nm2r9gSgAgbWEm/5DNbydsicSyUsC/y
lXGo9qXU//VbvBz313kU95OQake0x+doPT6zTedxAHikiRxm+2VHsLlTgQ4ObeUe4O9Scadd8TbH
O6BOexHlJzF7OysHRC1MCcAJj2z4YHi27nsZLkq4bFsgeW55ULfgG2aRp6cpLvKPXJ1htGewxe/d
9wT12gqdXOcW4YzWTySnvCbLMn7zPAVMZuoK8h3la7CwdPaNBlSbdgTDPMtC+ErfyJgSWApzlvUP
qM4V44Gt1BkHK1JCmJecCcUCAgrzYT/e8BAl3cKP4TMvR4MN8LKVv3es7fiiGB2bjtgu1PyEB2h4
jU8EfA18r+6E+udzQqSEhztwlWpBepHi70aRmNeV8Bh+dppzvuEMD/nEUakEy4iA4zlf6FSEsGnw
ogNsNvFOPk3afWluCa8CYIbtyT9ea12lr5am+YRAzcdKHcrpF8+e1UyiUQu6egw+GbsEEpLliuDh
1yZ+6lUgDdKLxUnrI2cKoRFswAUUyaYCm3mqq70Kv6ZkC9zIL0r41qvO1DraNx7lW4v5VrGGFVPs
GDaCi5RP3Qs1J9GyKJ656dK7S9myIypAcokGSsDoIfPkI0ObcifMBQqQCPi7kGodUyP7CA2ujeg0
n5xpcppmFTEHiG4DckSU8Z1qGtZUv5i2pnqQjV3bLc50WPUp0B1ZIVaMDRv5itETKF8JpaS18WFS
cS6cbW6XpHMVOs+DRyO+bUNuIBtDeypbplA1CTiwvDW7fZEN22huwnCF31tQbaSNdJPdc/rIHIrh
nSM95B8tSQvlMvlGJBGtv9Bda9S/jEf4sviW0FeYusmY5KJCzM2+SDq2rUdst/Bmk8fgGGzje85H
rd7odwNRIbKH7Ud3NG3PJ9Ekt0lwqs878I2grHXFC4BUYSNPVr226El+C5fclSY0zObCgp6nHhIJ
U7u+Ka/xZr8KZi+O/eK5plt5UtSkgx95YvA0Y6AXcF+eFpm6MRoCbAjZ3qJSho+XtyeCO6oRjmCM
KG3RELn4Fj62n+mRb9v6lEx3+hwHt1nrTyRfFZXHN6YCMj1hBB9gcxvbhMTNx6mypYcEhZpsN+ty
w8zNFXYNSVo8N6p1c22V+hVcNL9DmQkmjbFIzzCXKT91KpZfj7qOwQVwUWgtE2kV430AAfQ4PWUO
KoNIdc/RroccWzszXMOJ6mUBt/Yx58836pVbvfRjtfVLCzMfD4PUGaHPgPJSYVnluo7TxdKP5IcB
oE3pBrJ8S2SpVe2N6XAmK+hMxf9MMZdtetAncA5yEKRLrVkp8k4obgxicB0rOVKD0Ktrrkze6ApS
3gaLSt6Al3Qb7VSLu15keV8+hzK3WjeVYpuBONLs2lZhdU3s6kU6cHXMFllleKSuaOWcf4crAvKx
uAindUvi+pg8B4PHJ6XeStJbYGWrLNrhZq8qZaXkiOtPkqPAvMPOJtglZfW8pAX6vTQd43bYntnS
EJccO8z7NZa6fTiHNlbVkxYfxPNOyI8V8jHxDPwrs9vyAXacncnk9FUPGn7p2PT62ANT1wog6743
dFaqgiJIIDoLEyxlxEi0lDk+Fn3KGYnoLb1X/XuN4jbYDrrqSY/cLq/LeL8u5uZvkWhinTkzyJQf
T7mfzyqzLa1JMOd60F8iY1zIKgprFBEIRzxuNv1CuYa8ledr8cuZ89NrXgxOhEAPFLnizDkvZ2ow
5jmoQvn6LA0EHdiEAGme+G4dE8rk0SML10ugpxv3EkUFyqUrlefvbnosK2SSz1Db8zD/9bLK5md7
JfIBDI60kNwYpDJKp7nkG2dAGuHh6X7kkBS3HTfZFbkOcVa/+SzYQVFxc1lbX66iVKnaSktEnUEA
0xRaJtvUXDoIRXoXR1v60U9/1yIKoeYkxTdxd0hxgeTIC8jpI2bRoVKapDdi+2Lf7cLvZvDdLB4y
67HQbkX4UP1nM6yZ8SWqmxheGt+DZgrE7YCakJDOHu83pPGl2bxMwJYyylaiGeT7Ol6z+CNictE+
FKF3Vr6fi3u1P4X5QZQPavmqIwErl6a5lBjglLi3khNJjLaEU1CtYy+jEcfKUpFK9MODZKfMVRRt
YYovE0FqFRqPM1E+eXknV9+qOHFbCm2/eYv4QW7BpF0QAaIDh48jeqjq2Z/uYoIVDE8cUI1GZK8N
qiOcnw3yuyXlSWD7NW50fbLTqbQtUibOG2yGzW2D6kmxw94tJjQJ1kKXvLxzG2Oj+q4xvExQZIPV
UHn5sNKujO2/4hK4sniIgpC0DFGXLjdOUtx0sW5kzFsyWoudcf9njAFJAMj5OL1gIbFYMJ99EjXm
wvyah/W3l/bPB3BxmRlSoSemxAHId70braoluW9wwkw2lTEBOdfUTD9GZZeXNWp2CRUM7CWqvV+v
pHCcerEQGDC1qZMIt5P2ngrZPtJLJ8Qw3Dh0xk5dbwX6nEQ1HfM+gOS9iG5NLbADJozGjfU4vQFY
LAPSN4VNdUvExEK68r18DXqgZEdzBezUVIHNXqIIhSZJozHRtaOis2jYxYDIW2FBh+tNkMullRwv
hcmtSGsf8VBopF/vWpF0LkazjlGv0vsuWUVxPYuU8sqtql1XLs79PvddYHvoPE66ufTRzr4Rkq7K
Nm8klJdnlWbA4aKlO6SrKYxVBeEb/fiDdVceGAPTnQU+jli3oToXlsTw+AvlbkQDHVEYLgz4myge
qRSP8jbB0BbaBoDm/ciEjhWuDf+yOYzyye++G0Ztt2Qe///fJ2fLPTvdGQfKB/jrt9vxGMmn7qwS
HopF06Ks9sQ3VIIkq4JIfAyQQM4FNDHixI99XLUHzSfPxclFrTE70IkBY9VxseuwhkpTBH9Uj2O1
imiG9a0pHCjuGoA5TgcdgVUd+rDeqVSPrInxbcrdSHRRIJK47FrdlQHu1+E//n+4biotj4zT5fLq
ZlVP7vvE8YjL8yZ4GxkiHuvblqFbI63peMlNWZUQpLzWQzSJ+p7kLhXPNWv3l3506o/me3KPV1yB
lSrhTexuESpVdnEtWvV3HdgvB3pxF+jPwlClMgcqv8LdYJ3SPYYOiRjnYB1pT/Q+M2RPo8JfSByK
jO2LusVT24PV3Pz1KfR1vcNnZjAzBH2Fb/SLcV02zg2e9k6jgiWa7fmceEa3ycxnU1z7qmp3wq0U
ImdwS86vU+f0P7YP1Uf/xPfLIOXZgEEJ/ZmpGJccYKYi8qTJK2pPk7cmoVRXTvlLk4AEcpwCF0+a
Qiqt8WVxyenuT0YppUdl9jRQ27Xv5Tr210z6DNkrlup98Y620A23selqDoSsLN3JO7TWW21dXFm/
X97O/3U0Ko4hin+qhYsrQG71urVigbCXdXZkqMgUPxht/cVwjCUEhol5+bVb+v/jNdFwAJ6ZlVsX
PUett1oR6H7KRR9mi+4gVnbvu8hNhYdinXu1dsr318hY0qWA5M93Cn4YkuesfLg0P9ZqkxM9V2ZH
8U7eMEXZaUDqCH9DYg8P5XtETABedlIUrUVcYVJ08nbFaAOJb+RlD0zVuKXPM4F7LSRQ/cAeauSB
tJ+Q6dR34Zt6L/hbYoJL2aOKZ0hdosxGl0Ir4OS+nUy2GCxCxZuCnfkRjCtdc8/VIuhdMG3xYKuP
9Ppc6nixCTtr8Y4smLJlMrUH2FT6cmGnZB5TQTr8AMkrCavCMvS3DQUm8bDFQ0giHIvXkHIEVett
1Xv8WkC0lxfdEzOxzXhUsqBVV3W4ylVyVxHEQOR3SmEl9eumPuX5ESQcyT61wuF0txQ28R2MdjLh
cwfDbDl73oUPCTV3sw3YqAj1q6U8dcgtCH8e6O6n4a7t18W1nEb9Yv735zfHEJfNoiohFbkopvWg
rdopT1PgzPiljGaVI2mTpf3UbiZwaskurV4iZTMxqG+1D7N5L/UPmX1y1zxKU+UmnNaCTtzOrRAx
O+1tICdJWts9nsuqdprsIDe2jONydHkwG5Mrxu9Rd6OTr5SvFMwSyBkUcPc2kQUpZhFa+M4ZMdEi
9mMg5KgoEGRiA+R3rT8a7WJ6NcLnCQ2dQe5YxzWeZ9VG5Ymb6aHdZwMPkwTf3QfQrVV0LYLiMr3+
x4c1KyLZplAi6pfKLgVjZzBlWnqsPHOJWF0HKY+m29xWxgKHp5xtFCQp/TzrQU0qKDsoaBnIQBHO
DIwiF09Ept8S342uNMg56dZgprMRKJT2DbQkJ72MpvR8SsyNrN1E0D+T74n6LbEaO+GZnRmfkvx6
7v8H4rrLreqfbw1Yzw9DE2j5i2kMA6a8bGM9PUqMoOMV4u/mc1qUt9a38dvc1inZp3XHam9x1cVz
0Vv++cpUCPN2dc7xurhjRWlXWmpmpMfoM3gr11yIN+lTCB7roK+SxTUWy+XT9cvLXVRFhiSEjVGZ
Ke1zeDs7c+fPFgWAV8lbSbQFh5n0QvEk3TGJX6gWiba6rnXV5mf4T8XRv44CeRBPLAatl0185we9
2IxWSliB9JyAtZxW4oAvILhrHopX61tnefCHmUzH38lLnaVCaeVOoC5I9UTSaN7KL/jb30hyBPOC
rIswEPD6y5xbylPAaWPTInFzEV6i0B5MCBmHHnJ36XYWwd52csNdqtWd69jwy0nBn2/MVBRF/jO8
6eJ+0rdi3Mktzx91aW4yAgBmvRkLa6kif8OBZp3B+XCSXY81X3HYnI+U6FzK2vq8vVYOXOrfLg/m
0rEr+0Vv9W1PJm/g1fIOVGtorlLtQ+YEY7wleo3o9PqygDvceyMzdiBs+xCh5SAvQhfiMTcanGIp
/j3Kdwo/o90F1jfhM1XvuFX14o0a2okLHFvvPhXVzQzSlUzPrx3/raue4qvumQuD6483hKkdXg7z
XgCDFxWFUOnWWA1Nekw+Gb2vQQmN31r8xb2b0R5Ki2pYi8G6SQ8T4dkkOi2HhW/HK4lcpI6t7YF3
4ZubILuPHyYFBJGtKvvyGvjqckIyH6XGfxh9uJxZDV6cAyZ8MsMSzIRqgLyTGfivhPMJoDGie+23
pKantPa0XCsmDrXpYFMSPqkJHPR67BB5+BNaS47StdHNj+/74qr7+cAupSNaNQqt1oQZWbAk5DDd
tFaJdANqeSaiJCvMCEyIj8kOokWzIFebJfB+KG3/e4UOIh+/j9lekr7BN7DalaCQLv90zlwE2CWo
hkZFBLMJUq8vSfpbkr3Q3iZeso8czvDu2L1b2kaVtsfavNODmRvsO9PseWtOKtNGmYs0CNFJfdBa
F4limzKjYlfLnksUBgXXiFPTSkKgZctxM7a3QXuT9Xsz10gZ4xXGT2EZb2riWXUApCnft2+5pnpD
MMxEX5w/V0q/lpDgNc2TWupOL2IMTWUnUh8ksbSz4XNqXwkIDnyO97wZz+CfC2IYuE0En3m4OsuJ
LZv2dZ/Bpar7x8nCqAV2BpGdLOcubv86RpyuzaPsOAKrX8jemYtRc6nx5GCB/E3tUPDdkaKh5vOe
lucCn4MqQEo3U8xDerMygFk6YG2I8hWGO7NwC3MhfK9IgUGbdU2PdSkt+PNwFUol1ED63Bf92lRb
bV3KekZNf+4eppqAqQgtDllqRBpN+yzYC9ZbmOxw7s/nUoi/aFGFcz/J/CCEYE1BRzZFXT61zVbt
1kM++6K8WPB6+S5NGb7pok2laEW3hciodRT2cerk1s7UlgkPJRbf9rwHLnbX7pXSDzXR5cUh/fTO
LtpOS5BUP+r4IiBDrAxjk/t3Yrj269tC3g8WJ+sWsdWkPZqfEpM5ceOnh0rd8uw0RBdKzkyRGbl5
OiQbEeAx9DfDPpuWk3VnoSM35+9sDikYl8RzWP6OzjDrbQXVSbqRZWSjNgrGWlsE5wV8fEplerTa
P+C71IVFVt6lFZF8jTdI9plBKFK8EeXpJ6vVgSg0Cid9UZyMj9RwMvI8tbU1kjqzgmm1ie8IFHnG
Ukhc4Tisqslt46WsLSNhK/SrHp9XzDzrlWWvnuItPFT6nGkMIw/ofjzeKcNLj6qsWODDHVtXuhZi
97vWieiB/5xQF+e/2OiB0AJwOYr0ytCH0GxmXrkuF+ECDWKt3sRQdP17Nh9n75wiFoee91Kr9COL
xLSByMlk/rKHvBamc9n7fznTLwql3C/UtlHMmBJlnvjHix5Jgo7gG0RpJSSOGL2LzU1qELsIatfj
7PYFO39KdvHRwK8CrXRyJzJDWav41UlFFhCcv82bU/JQz57PwqSsEae+sWX566nF1Wv04inZiRLZ
dWGQHAkjLzNQV9Y3Fp9wm/IfCvyekyZeGhI8JnY4doXG02BMYUsaec1rLk+iXA0cncSzeekTEv32
cejtCm3r3cykihYYHrjD6gVbKoYaWL5uMZxHyk0nPRD/RkDeqrGuTDYuR7V/fhuqJDJJm6cJl5Js
9mRDnGh6fKQyJxLcMRbFXVqsFeslHB7bAm3Wtm0PHQeqHDMVoYFnIN1MbfHe912fEMJuzwVRxlvV
fImRNGi3suVKtEnylTnb7yrAWX8tEo1CDtWX/ZQydKOuEIx1nAki62ClmARWb3za/YTnXoLJJVaX
KmtEQgtn1I3mTOPKGNZduclYS/KBSuF8Q712XBfqjx+f4M/HdXF/M7U+yUuiW4/TzfTMtnl2fpcL
45sgbBmrjTpCwtnqIsFytes30BtnOEaU2rjM9HzNJv9axOIPtfflHZfwwJmbYNB6X6rBg6Q16qjh
CvNfB686KCuu/d5DRqgcWg/Z8QYdCuvN8xO95OKvr5HfPnYx1igIYkgNxVrx63MsHiQzTOUiOwr4
9N972vvz8CaLwCs01VHcvl2l7yERovqS/DnFvG+6Fz1aVsHKR/8DTxmtuZ1qFEWr0JTsdAR/wenU
wTdfmMDvq9kpcOWQ5zvh5cf18yFf2GX1Zu444io7Ro+YEVgzJYf6O75qPYciuBJQzqBiZi6PIRw5
ueVJ5Yqst7Be+m4tr4T8UI2nOtlM0zoRb0t5GfNXBR5Xdt7dhMWPqgkIbj8QZnrl6r2kl/04934+
9IuKOIiHXJCtNDv+wOZLe0slrK2A8KWxvMR+fD4Me1LCMdGcEztP98Xz+VnRbbg53OlNcdc1d4n2
Qdijv47KNYD7a6MNopR+9+li/yLkXlNQK1wUNm0ln8XYHyja1cXI08bayOrzRMQ5M3NbLG71aa8F
b2rmUfVOeowcb8AcfqvMuiVhlgEJMIcZ1lX3iX9QWJ5oRxiwWr3OspOGbg+ZDnNiGVdhQT4fynvU
A565sYqXCg3WMLK470QS6GG0d0f8kGW9T61vBZaCPsXK+Cqpj8XkoVEdCXJrXESdxJFmbKIboP+O
gTQZ2Yc3HTvInc36kE52oLh66A3qzjCeNZBsx8AZl+VjfQQVJd70HoP0O8WJ2GOt008wJXm51ZBI
Z6E7POsym3VxZeAyyrtvSoMRGVnzbMxO6/e2fs+l/RC+AfiXBXoZieR39NW34RGxoHA3yWiWIEL3
oDPF6TYYtqaxDs9074Zr1Ee1Wgftpt2qNySF46XDZJDQAfkevDrk9zgyzy+m4jUs4pxoKRQHuiR4
7WAA2g1OFltzhLs+dy1yC1uQ2BF63ciL1fuc9VvzKHP+3EbEcJyHKzEDl3qWP8/in06RiztoPVr9
JGlcgP5r7wowyjNi2TBFoL30whdtB9WMyEP2vbO1420QbtBctvAnSkcHavZgudfuYr8b5mj6T0d0
UTwNpuLHQ8NdLF7X62GpbMdvRuwEm/wkQE63yWmeCWskDpDo07l1vMSW8td3pd/exHUoyywcfoct
axX93HU+h6DhR0UYt6xv+xPNq6Ov29qeCQ6fOufWZt6qXwVK/WZ6y/v/94sb80X9kxaktSotTBLu
K+qeJjJ7Gw5xZ8e0dYkbq2uZ0isNXoYKfpqT+o54Uu6EO32hPoUsPphs+1sxuin7PSGhEzVBvMye
/vrTUX9/V/nPAV5smNVmlCMpy7Ijeh83Okyu4moIJoqdrJzC6T0ojzXtsul12GB7LwQlRroUYGpj
Hg2QhIvsEdtmFLkMZYqXCZELV/mAf88+M12OaavutPK1949G5LWaE/YrJhp//R5+/6j86UO+GI36
mTUF4ZjTodJ/WjcDmTcNA1vCnZV+IQ7rKtzI4SbQngZzdwY06B8F/7kZF1TPVI3g/t4VONgAV/CL
x/ptHN+qWM9I49XbQ58dO5qrvz7i356TlBUGlpE5OOiysEjDtv0BNj2W75wWBvgu9M+kktPNb62H
qHbxdg6Eu+GEpK2hyvjr15fn4uHyST1rzFCHA3/4QmE8h4Pl+1acHU0GkWgQQyfZlAK2h3Uibzv1
IGrA4NYBbLza0VBPF/ahfQyc/I7/81QGFKsvZ1Sa524xnK89iudH7Zdj0+YdMJU044aLwkdowkYL
W9rclrQA85MpqxyuxmrTqw+T7GnZ3ig9iXjzGHWKV54dtLedOptc6sBJg7UBc4XO8SXWngpkYMVi
HJc1reGVzevvv0IqaCRec6705eO4NrKUTERqQwv61L3ksm3FgcsQr1pqypq5n8NGwfMLd0q2irS4
yoG5ZE78uNlbPx3Axc1ei43YNGL6UoUCkTUVxnpCAinncXq9VesKZZANpCRwrxkerr7yxU1dMquE
JBVeebhDP5YdxnXz4WsOuY4M5TwMzK/Vqdxf85Vd6gPmN6zPQgmeJ7P253JqOShq0QlxnR7BO3bF
bafB43GM4n6InxTWkwmZqglFDLKYeKHPJcK4aDSnElZEcyup106rqtoTDNaeXUYc6dkRNLsW12H5
2QYLKNSBe82T9rsHMoeM09jCmMaa+fJcrnslqpIpnVstrbyPx1Ms8syR3Ygp3jp14xPJZGhLPo3z
a5t/DPkNFCG98RRHX7EqSB3o81cu/d88kX45pIsi3bcG0xwakW0Ok1Flh9lDPb8mLUuVjknBRD+Y
M1oHgS+RrOf4/ntFNodFNYMHHh0l4Vq6F6ZLuLV+S32z0igonoT7vz7K311dvxzlRT1eq4Hicx7M
W4qA78+Vp4dJcEid84m860gqziKv1HHsb4Tz5n8QUf6bnddPr4+37NfndhV3YdW2vD6KUsCUZ/p0
r3o9gxqa81VIgVzMIByk5yMTP9TKz0xr31TyN5HS/vVHcUlx+/O0pwNkWG/O2MyLut+sx6rzzx0i
hfxF4WkV+zfm8NB0uyTF0rfqiq3Y7sS3bh+62qHCSK968JumA7hrWT507VKfbrP4Abh3Hu2xxib1
hmDayA2uJi3/brIA/llVkXgwVviyNFMTBsgQouNjpdlN+ZiPW7JXsQ7gt4if0TFiZxVjvLlbBDIB
6iwoKCORgeBI1umZLAU2sva/BBf/9T7+r+CjuP3zydH887/583tRzibPsL344z/30XtdNMVn+9/z
X/v3r/36l/55U37kp7b++Gj3b+Xlb/7yF/n3//X67lv79ssfIL5G5BB2H/X5+NF0afvjRTjS+Tf/
pz/828ePf+X+XH7844/3osuJazt+BFGR//GvH62//+MPbib/9fO//q8fHd4y/tb/rrOPPHq7+P2P
t6b9xx+q/nf0eiLhJ4ZoQe+weHQMHz9+ovydhAUc4xrwLctEq/PH3/KibkP+kvR3RltwPub1FhTg
mVXRFN38I8X8O1EmGrdnGa42OkX5j/97XL98P//5vv6G2uS2iPK2+ccfF704ObOSbEGslmlyNY5B
vrj2TIgSnRLSyCaVtEoyiBJSXjyKxfS9bMNkMYQNeenICe60cJmnWrQNJnPZipngwUuADyuoM4Kh
vdOKprWRCDOTZp3TifHC7xNOM5HQb2l2dGnZwHKN/0mbYUINoaYOIahXCgVQHvMg9j8VzRycO18S
jHFIH1dNkmx/vZmEw9joUtnFXlRoz0mRPesAsJd+27F4INmXLVYj1NayHmmeh6JaKYm5CmURs4dc
L0batDwth4XQWY3XZM12HIPRkyQdyjDgkKD/Lo4WODLQAsJIJYSaFIPa1JzGEE9IlwkStDtpn8hd
t+2n5NU6nz+SIcRgmQ2hKwSCspXV4rZNgn1TWGSf56JPvHf8Gso67X5711VmtiqGxB3UlLg0s1ec
0EyRcp9Dqvw22g9F6FDRfmj1mLlNys7MGmgs6+C71EdPdcAjr9GsDnVJRQIvjHRxo09EIQ3NrVoX
D8KUv0bhp4AWJZ4tAGbtnBvsX03FzhRv/XoIQ7vqMLbiPsgMkWYpuNFqtmxsBpSC6ArpNW9csWM9
ENTvcthiIh2eFUKAy4HEBiy0bRyxt4+zeJWwkPJTdHBBvM0V9agkxWfUwumcaMJQldhBpowoqcNX
IEEYCUCmSpFky7V8FIvupjuHR4WWQkhzfMJg98/TcujU7bk+78NixItoHcqVcC53ZUK6HwBUJxOQ
ENTa0oDNVIGRyvGA5gyDiVSu8mlvNuE9opQkXMtKsLSEcusH0s2oJC+ZGRxCpI9Z2q1NYsWsSL3X
5VNamIcyru7EKXWNUFtZZegWWboSmd3I01unNI7YKEtFjvZRax31uH2qpvRG8ynsozV6dPB5PcKs
GtTkPijLdXNGXqEhFxaT8jC/GdmAChBs9NbYGFa6LPxgdUaCVZrFndmYu3Iq9yM3bl8q8dRV1doU
s5faQkjAvkBCzpVLYC8UY5EnN2JELHKrvAtR+qJp04uf9acO/n1dqN4AIr9V4dP0wqGT+m2rq5AI
+0UsYF1XWP1Urhmix43J4y4rhUG09Gy0IQIQbfzuKwhlCzFZ1OVdYgrbKlT2ySRsNDl60vPy1mww
GvWjuQOSRo/N+Z/4u0axbuVE+JYo467KQuKijTc5IhVdbgXEUT6U1sh/qQTjVSFIOsv2WcTcMmMs
X47bQDmvSincadxI0kxYtxXa5ASacNDf9p0jZucHwTfe8LrgEsytyh4w8PRN/S03xft2CHfm2L4n
plXb0YTBqRcZH2ZEfzeRdVf0w84oypMkPxpdjB+Bs79+iIfMlUfLs0gYGEkmKrTwRTWNdz+ND2ER
eGEnu7oyHqKseQy4idtaq3xiZ2KvKRn7hRWOf55Prbaff8WU0YKNdXaE8Ulet7gXA+koG93zkKt3
sQ8mr1hVmfZanZOVWbMzDKe3Ro3fYAScyK5tZOwKxJ/7/aksmJDW1mHq8v00huuIHqgM6p1UseNF
8PUwNWSdKjFJ65m1Clv8Nkb5f5g7k93ImTTLvlBagaOR3Po8SXLNCm2IiJBEGufZjHz6Pp5Z6Ebm
otG1ayA3uQj9cjlp9g33nnuoEm/bu/VTUsP7dUv93UBOaxb6XI3cWo8zgcbYdMbJfE+c+nHS/VHj
+NHIU8Q+Yuy/Qsv8TTJs8TjqFuR45kqUApEKsf/jy+Y+tYZTOfOwDCV7WNsmVqsFZZi0H2PkvA9A
VE2WP/Sh9z221rU3IYet81JEhb/RCr5Mg7AurP7MxXy2R1TppjwkdflpmuylqAATxcMzsbrbGFRc
KOTdzNtCWXanTMM03ux9r320jcM2tnhsIlJjHOppGzZ+oW5VG6EWNr5hk+LtK6PHVEDr40+IJvPT
WT6nImfRZWG7Tl3n0PiE5oQVp6H6HQ3Ds+v6F2eZMJwuJzchQtjk9zIrHwdRbbX7ILvwrR3ClzQO
PxIxPzWEi1dRtQ+W+blPxgdhEC/xRfh5/uzwzzkD3nvx1PQawDofzs8e0gbXRqxXkxK0T7ZmUIjw
x2ClzDzvGDDMJafxIY7cfRk5d1YfvBSATiwfpUJao2+S2Xvai4fCpJc0yA6J3IW1YttYmHNfFneJ
J85lM52riTgFVijtWJ5NBx3JbubL7QAbYJeE+jhb+V2loh/PUL16WLU7umksqFYS3UVD9YBAZNO7
zn3lx+0q5JwMY3Fond045U9j5n0If3mfQraYJCT0w5CuIwvHMhYb083zylfgedtasKsOT1l+lEVy
h2nzamqP0zl5G2PxXC/iUHXqwGOxcXIw6swZjP3SK3Wx7+c5PlXT+EvU8tH2y3Mcv6lpefbH8era
6tXfiWlmlt7eofJlSeMGmGReVWwdIjazduy+Cd/GngPSgYOr0cF9Z8cfzKIRef+uL6GuP2IRH7Ms
2w1hcCmn6XYh+m7x2uXd1inyO2t8Kfr6EC3DfV5ERxPog65Gs4pNggscx0IyfPSyfQszTr0+8Dih
5hk2tUMqRN0F62GrTVuDhM3mTZPaj7peSLwp2WKpgOg5o9/lzLxFA6vWgn+tY/IwBvekxM7punu3
yn/Fmfq2ZPoHgcqTp5DIlnAjKr7bOa4PbnLbiYwPXZs+ZX356QfNeyu5MqriJ5rSF9/U+9T91Km1
IdDr09T0lr6ncSgnF0KbrdzbRzJD0WseJi94mgp2CkV4XmwcEsBoue8TG29APv+Nm5pxz6jPgQvi
ij/RLHjR+HFhXf0p02mivAuoJiyE8Tp+TZHXrEOAOI5YrmlFOEZgps2iRnYB4+tUBd9R0HUruVRv
bUWYFrmWxXxBwX0tVPoUlYiA5vqpQx2Seu37d8YZN/3rl4e02YAD43V2Jx9/RHLKLRbodr0v+Sk+
F7SN1YxvYSnz/RhW+9q3X+QI3GXJyjtTJWcjxyfpAXQpltfO6bl7/MOLa/WfilrFE/6+3sdZyI6H
RFHIWdcRL3VQq89sQj+TJA+VT8HkWoeysj7HQsHqDep2LRzqj7qmTPED5NcWHEhLyPrBU+dcFqc4
Gue7wW/jx8r2BceF/K6DdBtw998nIRu7JgHcLPPplEb6WbTwMLPuRJXHvmjQj7PdpFfTVwBKFmyx
rnfK58rbp5yvObGRQ2XbxznYxkPfHQKRXD0Bg9Xy9Jubt+slwFrgyHzgDaR0tWKV7X0hs4dq+tJG
e4c2qK4Dy8qzW9vHzFIZP4OW0UrNa27n2Fl7MBYmTDBNs/hJ/eY51/Mr7Q7V3kLcnkeI89znv/Ok
wEsSuYciFMsuF+lnP0TvYk7IG7Ljvzrv213lcQsFc/7h96gyw4VRmtMBll3QRVPRuaumBu3J1+Ge
o4RCd1RyW488wO2EaKat1X00oYZznLcuZmEYWrGPbJ6NmUmfvMWutyIfpn2F/qLinYwlHIoOwoGl
y4cogrA7JX9V016aKdvErRB3JizyrRmXH4qTl6UnpEc5JWtnfq8MCbVXzgphzfyRdnfSeNhiWg+b
1Rz8dmkkYMXAZ3caBEpe+RYSWiPGwb09jaw+dE3TjRGl7NmtD6pnucqGzqmeezP6QDpsdHIoIysT
/6jCui/T/Ecsab3VJRde6hNkbqo/lK8wgabissDqQjBUTYfBgQ/dBpBzdspCReJRFa3KJH9rmOWy
/nJQ8CC5KBb4kCEsBrqwdZllz7rqErBHPcS5Cru/Me5vP4X22xmzsfSJQkNxCqmrFzHlbROkRGkr
011ZTb8mVlUJm9eAUz3vYtjUbjgB+46ear20+yGEHYZOaKM6dZGp1W/ztEPGMATZg2vsXZ/m5pTO
PFKCq+whNG7wEIcz138e/unbQYFebPWqQwCznaWntmlgV9upKO2dl8IYivv2zr3pkn261KgYakjp
FQE8ndPc55yn67iC6CXjvDqko0Vt2OJbWjr3p4aAvyni8jigYIcMsxymGjN16ZNEC4PZ3gp8sZ69
6FeNnY8Cubs2kgWm8K2vvkmhLlsgbRdscGF4y3wp8JB8EuWJ6TLI5Naxpv2IZQvt/anlXQlj57Hd
F3ET3BdzcBQeU87FwmDRYJtdq4DhVTJ36NiyOli188SefpEvjh+f0gIjVdC295NPExn6bPI5ZlZZ
bypyCzCC+gEKjTFOn+wyyldSFY/hkNjvszfv2ua+aqT10CUQYcxi7grXp5rqfxeBP50L9CQZVlxf
LE9mCJ+SfpDngf904WviGHrCnkI94RugVlg3jm9dOiduthiKZmRmeud3yn236uhRQt7CBarQD01x
9hJRjsfD06w7tU+MrDfDhFCscTDX6JDbQNsa0A6WEgi1+8DXh0l0G23362KgVtWmfsp98+7AVcSi
MJzFEKCXUxGbAzvkO7mmrT3sHMkXBQwMIdxwcF16G5PKg5s6j+GYHhxykKuGNXcd1dU6QjWJDKm8
Vy3PRl3/TlscJ9atqe3Md1MUgFyLFKZ2F3KOh8VjHBZbM/xUS7Sf3XwfJr5/mnqrPNpR9ezznbtx
c/X76lPI6Y/n/3Knyb5IeBnchdCYVVjC9ulB1rhc2BWxKlp8KAQ3ZP7AIIJRxxMXE9M3FhBBMytC
pxEenUqDYJzZIZiguK/d9mrfBGFpqAFl9XEA+93GoWSDVFKCNsdXHXNpT39kyV0jdEjlhuU3T/mb
JPWnydtTBKlpgYI2eyDHqq4/gEfmDiGHjy1b0YrfM82E9ujgzYdsX9NFWZfWoOWxCUfNYlbskUM6
RTQ0a8/q2BF30cav5EOW13hwBkr7CoQkwGbg0lKOZ9+H/WPe5Pzh18B8msF1dh0BRrCRSJvyw8+i
G65eiOdD7JVqPQYCBLtxGp7x0YptVfoeu4MoAwNTnGsS4FNwWJgUX5JoeYpMCMcIPVlm28giYu9l
kAmiD9HD4GtmQkRcfivPeM9JPLovXd6/l0W5z+hwylzhJUUelDZiXNdd/Utn85NbB1925+x7UdEJ
xtCR2IANFxknQAJShXiPS6FL9SZashjCQv/tjc27SJxdLZdvFy2Z6oG0TP5nUU5foRE/GljcnmUf
KGIR/hRY79ZlTbngUxgpG5x/CUt/OyTtLm4NBhav/eqD8dorb4Vv17uPu/Jg3UpkAV8raXDN8mch
QtRtRhrm4jQZyz1UQX01EcliIQTDWOtr3PlXb/T6Xdhz4KSKC69bUECWLeOsVmZvYIyPiVTfxmEX
lgzsiCkmdnXJZ6/0T5ZJ2GzS+lspPEJpNd5gFuoyZzBUE178IJqHXTx7P9q2fnVR/tjlDQF7A4i5
KMYDertcLeSMIWCSIqEsQ/8vVlNQbgNFaxCM5I22AF7XGRd0WvTByqrvdFydeFfwjnp0GuiORkds
xzS/jln2JFqXG7bsHtLJ8/fzqFPInuFAAT3YoJ3c1wSXVJL5F9sblp2t2W6nLJLqEHfuxWhavKZz
7kQA4tz66HP7Luinbz1yXjRW30IOIa+1TQYC0G0VsD/nzUmgDTftgCRc8L74caA3od0+kd1MMiD7
dNlQKSYY86wCvWsSPmSRqRhqRMM2Kz0miGH/YjvzQ9DsBcNDUm7eZ4mhObZVz8rCrCe3Hi5z95Az
HKfjxyTvFOTHBR2+S9q4zkr6zdR7xzI1xyUCbUTr/yTy5W1yRp+H53Z8V3iks+k9ccyXJ6q9UdA/
FLIFjjcwNOLLSKPWkz1DI+jg78iJvFKD62Kw0vumBhyWlmcmwWY98DY2CfTKcIrWaBMBsYuHREpO
Cst9AIH3GBbLsZhifDTpfQlSc1VL59GzMrPhiHyhId3XVvGVx5J4wIoRev6a1eI0G1gXjYcNoHLd
DMrp9Nf+LJIgW+lCEPAegS8M+pLIn4quWg/WoYnr/ZgzL1nsW+Uy8Zh4nsEQW4sSoTNXtwvsXaTu
8lLocdf2QKqFiKfjYuxxC1btp+UXiwizNLH6Kn3ME1Hq/zEBv4zOiX0037ldvtp0PKsl2tQmCu46
B0K/JrI5jCMki/HVTiYbHxBXaRomr0HjPg1+vFWxf2cH5M+PJVjsOoIInb+OFr0LaBXapkMQFue+
6qtNay0PBQGAVZP/iRqe+WoGapag3tSpOGu/faNXOGQQoPopuod982T6st75dslVQBsTkyBSY+ms
7eHZc79xhwKJcCgvxn+2jeSsxpJXU1tlvuXKdE51Uz8NFvPALumgX7nTSuXQWPwgXptyiQ/DQjFW
Bukx0y35SybEsdFbp0vFRbvFuWx2wkE8wvTnFzci8UeQNrxW1EiUiB0anfulhwLYqobwvUFbJ4sy
MZtdf5Olt3qD6mAFb0RskjK6mEXfsquwgRgr63ZJTKs/2OWJMq1+Qz13NJPGcd0Q15Y+Df0u7gZk
XLYDVHEmv1Eo/xSD98edYQOGzV5pOhiJORXeBKe4VGMc7XsZXJMiBULPllnZFpVTzwdUeAxvjJlt
NYMmDOtI7LXD1yx9VN5jiuw76xnLhvE+wcwRlvB9a414nt60O9VVTjdI4RQNbbpxQaYbMS6ow1Jr
reLy9xCV/rYZRLxRTrBvlvE7WeDuDZP7no1v8PVPkWyuS9fcIaBm/CDwF3VgRInsKeB4lFTzQp8y
P/roCraSfh2h19HNetHyHhjOYzJxWXURsyjW4lgfk6X4nkvOt8R4+34kHKchFnRAoTctNEMe9UZQ
9H8TTgH0/ONHX1ndLi+mr8WriSIaKbnDgPemoh7HefyHBo3nME0+RKSfyon/k1gLJ383fXndCD+Y
XzfX4sTykKVE2UPBba9ipDTXLqFHee0MOz0SrF5ogUEGTOHU1iMMSPPQgbwmIpB5w5zkn62LJa0k
OK0O2gGH4HL1hsBam8br1gmB5ZxDmH61hco0R+nqd3z87BSkkgDEll9kEQ4K7XJ4aQNpra3Gc6GW
rIe+LO8rV30Xyi7egoC+wrFzZ+/UtJSRWvPH/5YieCgcp96pL5krTEouGKNE+++ieKvyCaDM8k37
Y/f1eZLusU/tl7haPquWrIfK+WoUVjtv0V+5ZU49j9emrj+DsotxV+s/uVM128BU7JQju96kxmF7
EH6Oefod9PGXGVpvP8y2XJWh2QzNV2unfIwBtkY0ovN3p/LS6eLJB2aVSCqGgnDVheR6IttjZDB2
FzcYi0gRzhZkm0vgM4Ar8DNFbsbOQyIU9UAikVR80ROZSdoGsNeB4w7mB1+eRjc+FWXx3AyjtQq6
HNjx3P7YbfQYV1AjrFHtIoItojAn4G3smwOuoZWqYnfl2/Wd29w0Bl4V76hJ7kw9nEy9rqW6x3Jz
XRCVl5YAE+awPkrF31Jyyzs8vrIg2cV4/AX3UWbjXW7pxNSAz8sfedYIuLAnvqcydM9yYtAk4NMu
HCzuiLzL2ohpwSRVWRRw7nxO9TKspPdT2QLT8zTdiLw0zcGb42hD3clfVoMSSYWzCynFGntQ75bg
CXLHstzMvRr2hb7r7JvxKo4IcK4QuHkBiTL9WQ72b9/7JYPhI6xJFdHdL5m7P3OuP/Pe4ffGhOxP
mqhOGmWK8jSb7kYgtDX8g+RDJpCQ3C0VRsMOah6tdz1ycnQOPU33C+2rQvm+TCFtYjbsA5KtRXr2
W+5xhwniaAdHSzhbdRt2ltMRpOy2727KVRuk17oLwj+lykZmeHK31EW29S0ONjZ13rEhUhod1oaD
/RA0LQhr0sV4G1dzYO4FcY53lY0pkWszIIEcynyqfldT8BN0Zb1pSONjmzNvrLpdAezJ9xXK0tlp
Am7QGJYIkD+mVjeu0to2gABtlXPvIwvUt4FoaL7y1A55Jclc7fPpy5lBmSE/9i3EKSnwjDomZj5X
VDBes5NlozamrsB6CoCqEzE3EhiZS56JlUenKRTswuyT7WNPK5P2dczy34lH4UDVeApu930QkWOk
xo0jrJQZfn9uPKaAnYGBELsfds3Cy3ks+xa18Mjw1guQVUycffJJYpJKLXq1YeW3FGP9JPQ+7fVL
6ogZhQUSPe2hYO3thm4lKYpNJSCrZTrTmyIkh8ErkGOFUc2dU1bbsvOB3A/VrsoAMCezdZ9GkG8k
GBrH1le3Mv3aHQN7JfX3MMzWBneO3OfR9OzU4a9Blo8J2TsMC3aCseU6GeTRsbKM33hwVrqHhSrt
zMdLKJ7SQct1t9zS7ZsIr5LKNk0OSLE0HFj7dGCjo5eDjNqDXFS2dhREXek/9vYyXmJFpxu67S9b
WUfQ7B4L5IUJRWpure/UnsLKwdc82uAjG1LYdZbhJgEgNdYnnk87ZKM2td7H6GODknMwXbB4/O0b
QkgBb8QboSwWId2jdGpWkIwfy1ZOL3Nvr1WPPWHwkrWcxnJPqO8ht4p6H06kVTdDba99ggqK2fvo
Z3YVS9PkW93zU53sbZ4XVo3hcUwgJfVqOk3L8BD7y3oqnxemCOsAdhf+8kdpWsrFkENWCZDsGUNn
luAfVQZbtcsiJks+l4J2LJDZL04avJmblypL3/ql63bhwPwRa+2lJ34tMRkuUOY6ftc8aBa36y5V
0bYGDxVnD/wdrHWNYrxTfJWTV5BbRje6jqI3kwLV6xuMyHWfb4XS9JbU93dpT/Zft1QXaAYojTqC
7pXteHtwz9e8FPIs5/zRZsa14/NPJ2+am0OMPnjs+XAqTxM4f064o7tXiN2YB8Y92FQqrKds0uZX
qx2QmPF8Fzq0TXVEJGQyb/0Zvek8l3sropSngG+3LHCg38LWY22TDqscBciuafqKTbb094JIzeCf
31KTuY+a410+cL4s+3DwE4aBQNRcguX4/PmqySt9uk0KOx7SQ+jFP2nAlMQvG/cW+JErlpIFvtqs
m+2D54s3Lp6vru1eHSHxU9TRPi2idiNGIu+d0MKLSm66jqZ7FCREtthEfkXTwxC2Fp8HQqgx2V9j
AYCieAVyIn/A0hHkMNbEnvb3aG02jltYZ+a9VP+Va+3dxZtPXUm7WQXxVgQOVqP0K5bDQeNKfnac
15pJeFrnT11mbWbjYS+DIwE2Te3D3mVGqB6zfvjwxyR7b/357MVSb6EaepspFQxx5HhVHiCeEnH0
UvHScS/Pl6oOnzrV1uekvvZijg+KKilqAOLcqrUdxVFzNhXuUklmTpGU5UmCBPUa8RHTAZ9U1gAw
n9KKuWq9cQdHw3YUz73ldJB8lp4j6NjJ+FWoKaTei4N7Vrauh77P0z7YtpRxl9h47NfP4+0S1G5S
oniDc+zE7E+sJd7KCKpJ7xJ3GQoKBjf4mZjr36Wlc0b3OF2cEJZI0b0xqy2ec5Jb0iwAat0nZl2I
5pNvGHipS2Hl/zSWxWoyGdXFDeN5Rfs1722Lrz/Fr6RlWZ9LXsxUt+OlaV7zeMKtavnRMYmBzdmt
ss+kf1Aw5KvACrtzortkVy4+I5UpvbY1zbZrxIsbEryae+0fv+zYkhsZ7KYO14ivnBeDA5v6rPbK
M1SvuySTLYaVu8YiG7nEgJenF7eddylLu5YByuz0zzIKFfuAEJj3ct9QS8YJsDfSxPrWOUTWfHKZ
/JhhfgqL4Yg+9eB561p3h8bE4MDVoy2KhzBUHzq5Bf2KdZD/9ZYJUXV5rdSEHKA3P6WbvLlBupN1
cJcX9m/ZsYfrCiaDOkdLNwHDchsHm4ZeicbXGM3zl4C9NQvtqUw+4WZ9OKp8b+38F88Cm42XNCdY
NqOSbFhwmugrjOOfbLKv7S/hzK9VwjAugbeMMEpcAqs/lHm+APhN73pRvBZT9TUl7rboMrYgUfyq
q+wgeNT2TLVQfpSPlRr+dB42BWTc6Toz1ZfF8udWiJibu8ZwNfP3eSA6qDyHtbjOuT3uCtSmdaLz
i41OavMPsDYi72oy2eKFy9wdf3mmgXVKUHAa/y0LJkmmLN9sbyQUVv4OhLwvgAKJSTNl93/9I7MK
UJs56xkj0UIqsU+skDw0f3gMugxoj0WEhqyXfAvOhmp8RehptnXS8D2X8RfKlMIkFasQlp1xTq7w
TEJVU3rYfGn/F5fZbBLEf0TmQIWs5E9FxZY0t+mtTk/2rIJtLqO9Aio0+uO6LdjgBuVj3be/sjj5
+Mc8diZw+glDVmLQHkj/JAomJ3beKnpykV0nxEFQ2rejD6Evc8ODbCDnLjiQAlfB33YvbIZOicib
taAP38YznCajE7mpu7YhvSp7SHp9Rq8V0y3LYd3WZNAIIhJ2CWsXwuj0tQwlNuRs+pdK/3+kqnyp
S/73n0LJfxNY/r8JL/ff9U202P/nj/r/UHNpI5X8v4gux37o/l10efsH/1Jd2sF/2dIBrYGhE7Wk
lP9bdRn9lw/y14qI5v5vQeb/UV1G/wWZjyPupnkPEAGjHfxv1SUqTgLDSB1hdhIA8yCd5H+gukQy
8u+a5wAOIV0lYDuU9Yh43f8kJ1AaDmlIebeOE6JiLasqdw16nEUgxqnj0iA8RKzlvzvGWg/xPB+T
Gea8b87xZLOLkvJA3EC7D1pfMl50N3PCLrtM0e407C6KsDqFY7YKApKdmuDmWyQwE8CAf/SSGICq
fBpGFW5q33kb/eLFgtc9pMxe0lRaWz3gP0TqsEuYvo8a+XzkqsfJKx/NMqNkRpW5ztV4mRP9Ow6H
Ye3oikCdKf8MBWTj/jaSOpM+7V/Lki4vCIFUjOQ1Gi4nNo7cryZHvjWQ/ZjcRkLje1FinOym6CdE
A7nJUFYchxosz7AuZWXfhxHL2CSOjr5icBa5LCqiBu3bzLYSUvJNGW6xDo6iU2qP6N2S155+MlRP
2pvgsT6kZdvtGtifjA45Rb2W+mFo7/pmeSqs+U7K9N745VtZgX1FRPRhp2xD3eHDkzeDFTmnWM1J
+/ALRks2aAdbSALIYHP51rNJ/GUTzF21z5N2U8bxH1syoQk7ffGbIERlTb7WYI2QO+hpuDVZlnVD
R64qXYKvZbSRmvu2qmS/8ZyF3TRp1s5wm/pSg9ijqg4UqpssAhdWNgWInlAnl4FQSW8u9Mpys5xd
K1EdSHEeJ6u08d4vF5WiRC2Hr6qYm7U/iB93wXNmm7FkD5H7m26O9Eq6tXMJVA6fY4AAuCTVX6Uy
uZ7zkv14am/QkYJ6jHOQVx0in0L0hEybE/jbirxBktAiZb26JUjaXLEFjmv7YPc3CDn+sXU4zNFq
ksmyn2iNDoCfDh3wss5nZr0g0/TmrMRtdKwH3DzhRCGGx0YwP4CEIcfI3Ntp9mLo/MsheApSJvcs
8XLJUhvvOmELyyFxvFU0BT5kOYngdQ761ZQEj6FDgpy7EAHlusmBOQJFtSDQ3hoigpgL9l5llTJL
opUNZf4dO9EMDKYFEZUiHhF2DWNdNethQC845JW3E3z6VTfAhHe97mq5Ru+0k7OnZDqHVjD6LAuf
Oeo42K8skt7ToJ9ZW7Ngji7eUgUMaXq2uS45YMZ06S62veI4g9MzQXKT1yH5aZVDhpAzkaFd8Hiy
TmOSIupNrguQBjeZGIKrjZfX4gmtwcz4aCnWfpfXFGSICJqW1s9twk2bgWgKJ+o0ZMpE1bBzD2cb
rH2oN63PJq41uNOxqKcZaoEq6F9mSUCrg+54vMGQyXoebAJ8WPv+dZzK5z80HVxJ5NfSWuxB8K5S
WsO4MyjOtSA/JGZSXBcdCDwFytKKKdQGHdOhDt6K2pGpo+SeFwu+Rs0mwEENumPnz7CWqUfcPJml
S9+lxXaBr28jy1vmn6UeZcdW2h2oGKKFMTnKjzXf1X0CVdAkARLV0e/2Iry1x1VYb+PJ3efL6Kyz
HDBMzTEo/cTZzAFM5zaEo9Aq19+ykP3oqffSiDzUzC2/CuUBwR1IhTEZNcAYCWfjRqcsEv3WiWOb
yHFkOKFMdga61dy1T1Mb4jtPaYPzIL5rs/fOZZTaZdmxcdIvV6bnCYIgPTKPa9kyv/CnhqSX7MUR
Y7NqOBrAf7iM7EJ5b5eeBS6DPdQAN7eKcnWQKnvzajfmVuA1CkPCJuY8+x1nA1wY3Hd2vkMr0dwr
h8yHLBbnepp3fEh9dHr7ITO7yEXIawSiE7uLAkbfU7PnWngvchyEU+6uYzj8m8o1v8c4jNYxtgXm
6sl7my4ne2L71Vspzs6ayAk7USQdrWMflmPWUPhgAkexuFnG7hY6wASlbokgRvdeMQEanZOJu7MV
imFlcUiHYReuhia7+q0u90GFzrxQbkbsY3qSKaIr9i6CE8i+i1nHrHoveLfrgCoaJQ7vWkv53QAE
9MVaIfhAuncoWlSbrBbuSkrjTVhMGGzKh062SPHDKl8zqt0zPzmFhDXurbgP18pixOIX/ZuS7z6C
M69gEOtabXWchnyvimjYDXNyaZHVb5zMQ68HqmfEql9P7Y/Vpt2G9QFzvQKEv4fYtkR5uxjxp/Yj
VisFRynjQbvxbwoFlkRVBAR3/OeTVZws1z85Vj2vq25+EBXX5q2ClGTztrM+xGK5p9z1n/VwCfNs
PA3ZzOPqQAz3A7MdBhaLS1NE66i67VJIWYobdo5B0aH4cF2IPci2eysgHmGFduuTone+6ZKSY9Qn
rPLc8oHXIdyb2P0ZvKKBTWD/SnMi3vH1UXE3j6pbtiTKTqwSMsKbZo3JLNgDsBxYlbrhply4uf1+
qTnoP5TygFtOHewL5SMBEXgE4sxl/ZKWx1u4L0lYG0oRimLEc/9EF6TNLz2a41AgyasFFjKLk2EM
CYYb3XEzLqzVhwzNY1G/Wja5CqriKUiVekrrCtSHmFq2Zyk5M2o/lGxOF4Weg4fV7sKtKu3+0dGr
CK0tiSjJNYFItvZrAmXHV6+Jxc5N870M0j+uz1g6bqt6nSdMsNOpLXde493WGuY0E7sWRMErVVYu
2ObGEewAvoGUOqKxbLFF2E1l5v9mrMI6LB5/M5tBch1eTAga1HgC9Hpw7BB2FO6wjVX7e0qdC5vP
+hr06YXJ2fvMbIusL/AcFer1ZhroY5hIuDWJsoz2Ga7bZ7o7vWFdztWISConz4+xDdIM4xX1muUw
8jrzYHCUkC1MyCvatZxzcDPXRXIYGOBOWl7zdgpvqhS03jOR1CkNLd+EszPejUqC2d/YxXZMblDR
0VFHMQVoCTrYW4nMDnEQvlnvoSzUYdI6PESyXFZ5S6OIWsRPiHFUOkFxR1OZlUW81fH8ixomW/W0
S6ThkBtDDdQnGPfS+Na72vziqmezMlY/TP6fk0TrnePOr1bfd1ttJRaMh6vKICKMDpuJ3NIfC5O8
rZvf1rttM9zNmv1fUeJa82xU3AsP2OwMyylRZHazcIU8nfFeam+0LuX/Yu88dlxX1vZ8RfWDmayp
JCqr8+o0ITqsxZxZLJJX74c4gA3bMAzPPdijffaBWiKrvu+NU4YuyCRvrLKyS1dgfvOWiB7spNnn
MTGo1kIU1pzArgvhjIcCIiSeSgvsoE4INuy93bjqUdGForwnhkJTAedZuGyTxuQIiW35FNGogQRj
2DhV/DpUxp/BeDXKOD5PPsGDVbbPIMDR6vQQ40NzmswM+b9JFXPFKmr2MRqBunmpeyb4pgskc6SI
9oE06drkDN4VqBYb3zgIT77KWP+KKb462TTuE0qeESGUp8TDsNQslX3J0B9sEPoudzRrE4479PfC
KA9V2e/LQ8SPc99HlCSImbjcFh1sv0tjUv161f2Nm+Da1Q2ItUEFb+Z9lYMRHaG7nq1EUyc/58Cv
3nFedZVZ58LHpGgyVfWAjczZug08mb0sazMrjGFxXNzira4icvBkRNRMR8uMgypOxtPel/V47ywt
Jd5DfluyrZ2i/AoWjlq7RxckzITusInwESVNjreynMAp03lv2JeKy52iJx8KiZMjElz+ZtxTtmkQ
o5kTTMxMZpsG7kpn4nTMOvq4M45HLW2YzDWxMvC7n9wh8lYsi76vWBVSz8cXyb8qddwei75oDlly
QQyxDsTCJhTK5izx6jNIXUZIx1l1OkaurYjSaYgb9B3OvYEvLZkC6JMyC3lT4CHG5L02Tl4ZVFBg
9Qi62f3LMMOBdEz5yQ8qSQ6/9Q8lAKHbawTK0OXoyDj6ckXGmZpRiMW82RWyJzvH8TD687tBdi9y
JSLBVX2PrlMdUroD46pH/6KJvErn7Dys34JM0rOZRjT6OPUhRnimW/tnEO5LaQUU8ZV8XujzNycb
vvOW21CbR7sl980uo3/rnN211AZVAunJykW68PG7OoHR8eURAhJ4w7Gq/eq7X4YmOlqaTjKBFShx
gler1VCCZGn5uOI2bTOysZnPc4r8qXTQ4KAEfsjFP+yWn1MbnzL2A8/nNLcb+84vL+08zYegvBb1
mB+nZLjyddaXoKoOiJb4lmznS7Ahg4cGJz+LnX2Pis0q4yfbZ54du2Jr9vorkMu/IJoO4GRk53W1
t0H9YsKIMIFXdQOuzv+wtZkHU4M7C1GGTaEBrXrtbHNJLJ8FKKTpiCKclQnnyhCuKT8aEXMesoa3
rAPM7Z08HHRGAO0NuX22qzokIoNvh3KEcqvs9qln9KHjraH/CmAJicKxpjnjPu8UhQkfdunxaWx4
gTHlV0589++kUdAj5uQ7N7W/t7Q/77DxmQw9xKOUczKcxrKhh7IxnpQp9cVlrY17Ne4rogKjslpw
QmW/nUFntK/XuFawZbrzxHtAZniRKY7SzuEqyvl/G5EUxsNjZw/qGAXONa+9u1j66r6wO3xlhtg2
HBj0WXAayl2FpYT+S1qAgrwTYR6bsORuQISh/hNNpET1feVtKw97jdV1QHczW3E2GjR2e64TWmr6
nZOuPnijdWcObo4VBSnniG8L61t/344vZrzKnTLxonmgQgcNB8Gr04/ygztBlXeP1NjF7URdDY0J
/KxxDUbpryqrSD/ZwsDWWP/YHS0q2MahvzjOovEojCUNER88dwUvT1AGP7XfMRUUWB7xh4he0bHM
+4B4XG/cJEC24ONKItkaYnry1ws+OOmMUDyxTPeqFsTzG9EhcOyvVSdsW1SsJM0xc0yxiQyyfsg0
qMqFvCoIe+UKf0ebFFeiW5xto242VoU9tI6j7GLFh2Vx2KzKiDZBh91VuP15Qn5wjp2Kjm0kB1hn
UaV1tqUOzG3PXiQH7LErvWKLsANoppGyIRQuWZPZX4R27CNWEQhK6ofNkjIYmyqoocjPPafEUUz9
OTEa85ZMV38qMRncMr/h41RIf41GXrHhNVvd+eY+PS/RQB6+Mzy26WLehtnbNwGLY5yuDtg8v7Up
POzCbw56RBnkb5xE6R5D52wlkODwwF4iMvp+oJUdVwPWrz+KlwZ03RZg+UPFDB/kJUqMgt7GFHw1
0c3NaLqLPSA0rSGAYTvf8rkFTfYJnZ7rZN7HEimE42dmqKcEAgCYFScJQ7F9dfC42Jn1KmcmqRnI
plPM4mPrsR1k8soucur5BfaeiI8B/ywoIghboP87rYmvIzzis/HiEKYgPislEbo76PTwCSDXxtNi
seFRBENw+xQRMIJE2dDd+zKh5mkm3BHBuC2guk5TsBeucxQyusVe/68Xw80xYKvHWLO+1cPB8UuU
4OPNTSnEHKe7Uq+nvrMolqA1dDaL3uOUnziNKB0b9XyyfaOiA11cCk9+qULdEEH1W3SkZ1XwkQVr
O3AnpHX3Vp7qSPicZcHfnODiJo2b0GHR29Zkbo2lg9ahMalnQZPVuHK89OZEw1KdnQOT2A6/SuMt
HsMj6/0ftdyxLx77oISaWpAUGKP/6KUoZjiudkUmyv3StfeaAXg7G0zCPsa70I0RCkIn71uJnEUm
/GkRl7lIupEmWfMJTxWAXFF95zlp90lKdkmem8/VY2bzONV+9ilpQU+E8VhXAb5aB/leFQUfY1zN
e8UdF82dDlkS+12FbQUSuLhoDOkRKS3o/Lwv1z1pW32uUvCqUn881hAmtfSc4WLxEZCkS7NxZKl3
queN1VzxuUmVDxJitkP7t2SRYjdJFxQkFtKZzqAPJpvOfLx9hv19MzoBW/H0Hcwa3oEcDnfA+pPw
LLFobSKBNLcaOXkT0rzQKd2EgCly3Pye51WSc3+oPYVfTygL+TFlIX3yb/aGkpaQ4reM0jdltOrs
Bu4/4fhnAfw2ZWSfSwI3iyXCwy2oxJskvP3UBJTyycjdO2q4lMWybMr0EjRYLOMRz0BCZGfrVBQj
eX0CZdT5JKuVlPOSnzrn+ZOP3mwzLOQz5eCFsmnGe4jG7TJV+1gU3dZ07RbJA/NJhjzLH+ggVD5G
J2xtCGbdcdWjY1NMDNrEgoh5HHonLrALBMZXNlFBySMDMBFt+25m/LNefNEiB605AFaTfzJUzFuB
hQdbIQacA4JjXAqUl/TijvKxqCfz7Ej9kz9YRVW9o2jYeti+gaN2TYc5vk3KZzVIRI1lfiIn+tXR
nAwWgmdR4ZiMAzRv0kBB2cfNElb96hMn9d3MHj2JZk4HARIX18PXDt7MRVdeSEFn/Kxrbq0CjbIr
PxV5X+6ifoy2f8XDEJ3FtlJge625vp4e9eZ+9TyK5dtRxJ4jreYVS84qeW090rEjbE+tiDa2S1kA
E/7NkP+mAudSLKz3BtVoXQia4XysiPHAsxcQaWlBR6lJhA4P1dUHahUZx5zv43QPMho8kga7yqAo
ABS635Tdibe4Y+ENPvg43YEff2fheqsjBnU7liFFPyc7935lySvYGxtDmGB/CvlNRfwEM4ImBoTP
Z5sBmuqs3BktT3NeNz9LzYGUWsSFpZqL05x/83hZiUH7yYw9h65CFLgl06S2kF2nvnvAKXM2Jpw/
JuQ3KUDEYsfUWRhtBjfoipdksW+xn1+GpjAZ8eTvDLk5BmNxaDVWwTaajmnOIeAnhn4sus4685aX
m7J23gPghTs501CaOojkTDpOpSRuCmiwd5HAlIo+5cGjnLeuHstcf0xd++mB0YvXVm2l0PrQZ6I6
9hUdGimc35ByUkV3JDf9iUtg1CJCCsqHAAN/jxFpJKi1/Hb+QFPCapBHf3LvdRyQ96fGGlvkptdy
IM1A2S2Z1DRaS1ndKoE9EDh3O9DUhSNK8bZq67tr/uInBl0Z4ArQ163IyU65yZ9MoUu1dO5so+5D
JZbaLshc4rIHnLYp6IhHTY9raT42g/HbgteXjmVuzIrU6+wwCIpxRuMp6aL9FGEldogIG1VubBcv
xi5jYpvu4lND8EuLW4yxwyW0sYPxGSp9cfg2XgiSoHjDLcgMAJMavZeCT1mo2d/3GTnSU9J/lpPL
/uBjLqqJNNaleda2XC6zjs5cp5wMpGqgGknzfW7ujLl7G42KsHpscoZppY+i8h7xO5+iav19KVfh
8JvuACiWbbBQBmghBZ3S5Jbb4skqS64KjpOtC3g05XWYKfcxeJ5qujZA174CYbKnzJ9uNl9KDh03
R6dG/LSsMBRL+azxHrWL/VCY+thYbP9MorZyDjnQTU2g7qb22rs+2eE//rueP0v7r6jJjtalCzHB
QgrucnLN7mJxZ1EGd1/n1rcnlhdtdOVuxHg08Y/brwmGqUd2wJ2uOR7y8iDmsX4eqn5G/B9T6hzf
FclRFyXIC+WXqVH+KwKsNeAJ1xSp4IZNs7imAX+qRoTTlAaV78FHNMoAEauBTLG3+2PG/WGBpjxX
BH8vIGsHew6Fxzcv7JnI9CGXp1nSEaP0Lsk8tXdq8mtUDT4VM9y0AL+bcYOWuLr0HQUDI7P6lC0B
QOb8QIcf+a1DSwoIxUKR4T8FlfPUuXEcFtbw0AKSnxFLo+ApSelPqD2VZeIDrPsfljGpG3qBQ+cm
t6pCV1gGECJjn33oIfRa98DBEuPcrW10JPxMxvzS+YinIxcgBCUZ7ad8Gb0yjp5OniP89lvZufgn
4nCpLeeqHIWpVXmhtPpw6Ns8JFswO8QfIP6EtNR0HEHZbVQ+fWMDxs2HjlP107GM9FvQ9bTV2X+D
atzLAEOjas2YatPkLs4K6rUXEjCt3MQ3OXz4fXPLNXrPIp4+lyC6Lr5mUBHNvZWVRzAN2nZjWLsO
OTP42nwMEqKwBwRqfQ9QU7r60JjVGJYZlgEg05epkslDM3HEoBPEmUaWh0G5lgOg+9RiZ8LgR6wj
QeSE0cUsbRCwngxVTkNsjzMS/060gxt1AgDwokCnUkgHdW9gctWv9Kp91AaKLtH9cQoMXFAepir/
EndxwjqGt2/rIOtMDriM9aa0mama4l2c7LaNw1yhU1kCBX47EnXW8ryOsF3fzxYFYReBjn1f25oo
yTYcKpR3TUNuAOZzyT1JM4VgpNRcbzsuo4eR7kq+s9r+yNTVV3HoJqp8bEpN2enEfxtD/NqFp7du
kNz82XsqFN6Deoi5uIcGeW1LdHQ+gEua4l+l6i/UO9bRGxc8YbUEvsvbq4PtnpXK+RMZA0JrnQVH
p0xpWE/onbY968duBbVSxWwdxOoHNvypvzdRx9rIJ2kiMYNQmoqJre91CIQcjl0z7IzNVPApGwxr
qPHb8WS7+ZdkfjdLTIymnMIJUF6N6dfoeikYTLuyDNmbBbSOFQvpXUDxA+eKv7Fi42eusQdkJnrT
zibNqHavrZtWPPkuHsCsvpV8iycntY+DSxBJJ/lLuKvEDhMLcAJRvwHJYUltOkcHol4pf9+2UXoX
BcEpDaIXyhXe3Li9mt0qd7Gye/gzhEIxmYwuxuCO0wQRzJkzv9sFo+nugGu/Kk+7V8+pbrWT3Jf8
pmFqdhlUcvzerhrBFpl2JMXJceM7ZC+A6aK/sl6mpzQGAlGG+6Gxb2w6hQ8pwuVNyuAX746PGZcr
RZs2ZeT1r1O3Fs9qRaD+/VCvlhnL6s6VWnjDvatM+hFfM7lB/mesS1AqG4oAg/lqNLPCoE05mFDQ
bCszfUanQU4oMSk7rWjMQnfBzeP3Jxd/WOUaJaL/6ZAVT9AVb3Kw6LKcgNz8JcZaAfq4a03MS4jF
WXYqwNqkrHH+wiaxITMmcUuTgdLlVggTvXYmt0dSDa9WP/WPZZL8lY9dci/jkTJw9gsjzz55F8bt
6KfPghga7Caoiyb3UbiC/YVn1DYxnBvWzMU1GsRcBOmunwBDY9gDKkok20NdwLD33iNjiKkrc49x
931O6A9neZ9obV/2DNX+vSetd7hEGQ6mQdt7+qTcDBmSMoCXLArXq9k4ATGStW3HBUtr00IwRvaD
RCUcTLQbUJrHetJWuMcN9Nt98miAYD+keJ9h6cqZ0GZ8/oQ6pXr5HHBD70kC/vSsUl09XzDcxdQK
qMUNl6mDNVpQSoCI9CfNJTnx9cZL+7MguyOGY7ymKN6om8HNmDT2u+TJ6J3iNelYRFOpW/IX/D6M
U6fg/N0JB4187isCJlCgdcKAj67SaZMl8Yddn1QAVNETHRrc9ykay6FBKpvMWItF+4uQCh2W06L3
d7ImrMcaSC+Z5n3kVXQyiZaLLomuFnfXMtK0iCtoY0BNo+FPLgFTjHT6KMSPTh/EbOJDWCamLupD
fIopnIzF00ewGxQfee4bJwoz0OvmzXMXCejtSpP/S+Nm3rB7JmBmm7aPom1izS825tMtn68sECvK
+qeL1UuVMMky6dQ7fgtq2CoiWxdpPPceUzbqsnBMazDcrsAnleE5yUvwPMN1y3Pg1eSjTXDgxSCo
SAF2bLUXTnPhwcHj90efAsixsaPhF8fYRissfQTGcnq1UxrmZVfv2gHYHfE9uFFAuKqVFacob7yD
NcGqu3hUiPZW2WAgKSGirFXLwaMmnmXQOnIVumjijA55vOPEl9l9VEOpj12Xc+VUfboVw+JsGeTo
JkmSZWNJZeyLOMZ0Kftz0QnzMK3+jagkaEtXP9MkNOvuLLexQwBVr7CnJYimjbkSZHHIfF8HyGzs
YlVGIFrnj2S5rqrmR5apu0uc0QMbQlA0zj14srM3kSxsenPu98PKPeYJeRIOE7Bf8nwGjBse+1yM
EiFyzDdN3MWmQY+wTycMX75L3r3I/w6eqc8mccjwe9/RwjM51ctjDcWDlcI1byTrPMoBu/J4Sabi
wgiMgCD1nlJp/x0jBKp9bJ6t4VwtWbPNCkKAl1WHMJQt6zoq4Pug8n8R9Ez7KnpLBZFTCKPPQUNC
ZjUPzr5VhFv3wXmwgIztEblpHssGBc3k8afF97MVJae2VOHcMRVNCeONWps+BPg/Es+d5YM3KJyd
zUqQx41P/eq47UufM6edvyUK/MQs5ptYh5JCT9elEj9LVVuhj7KXv5pVCYKfrVLc8RO0F+PUODxp
MuG7X8blPOduxWTLmVyZxEK10Ve6YNYd9E1DlO3kCDmbl/N3HE1voz/QukC9PClFKqwzzN2TZajQ
miaLwiGbGsTBbDYweYr+50dkqRP4XX1eXKTZU7FqRkaEOk3mW0S+c0zRa89ztB9nolZhh2Iarfu3
hNtgh2MBlhMf6WN5q7czGTjP7gIAnMcTOAf48sRTQOv3MMBi2mkhgOG997iE5SyaDg3Akh0zl6Wm
qVDOYBlON5P6kjA3O+KOZp7OrjzJmLmqJ0tvlumwxaBHT6YFpv2Etbl/rts/UyOuyZJcHZUtYYOe
LG7u56B0D0qof2BWLaUtDWiwzaCdZ9Y+m6PfsqMZuZP6T540IEUoPlCDbpD+M7oEsOdZPvPj5KwQ
SfJueW538QtufOz0rgFIM7hrylq1DJdWlOE8vpoFOS6sw0MYTDzimZm6J/QRZ5pRF4NxLF54SEkb
AcMPnnqvI4Y4vWR4RLaKuxXv5a4HCcTFW+AVEMcu64hwWpufPLRVSdw86qGBoDJBetgUQFjq7EFG
Yt6b0H1kU8AK2rCQoqYppRUNOdWOIpVHxkTT4ABCN7EDLe52XZgiqnjKaDx3Dce8WdQR+fDlhD1k
MXko/MwI/Q6pbz2OKarsgWuOm4SMLw4gs24vuVpucWeXW8K8/LNLmgxsBw2Sluvtgnb5Si1E6km1
mozKazJp9w6NoVNVeqsL41krqa/wqCd0lYjqqb/YDjZoTJctt8US+EFjHJw+B98smKujQYf9YKBO
HxD8Mz6gqFhpShL5AgKiNj37lV8Knor1FXJMEDXh5kgyk/Qb+/1rhMuFJoKAuUUQ/Brjxmvif0T3
5tu6HK0wM/FeRQoVCT8s8R/6E5XWjxDdl9PyJRuVzVWZk6OI0O4LzftpcqhlteIGZaD7t7dz8i5q
q6cip3jsoyo9dDxEOfc9SL5z86d/2N0ILJ+w6OA7hEmtEct3WU7Dk0dK+JJIMrfI6ibo6T4q8MJ7
AT9+Vh+LmW6NccTDVOwLnX0TXWNyR6UvmEnOAfMqjSXRuLO98dy6yWua9xE5hXfG6DD2euiXCzPa
W5nn3FnQKjiV8QJog+j5vh9dSmetT7ecdjC42JLXFEttAyxH5NsMHm1wnMb0QKcV5j8Snwuv+UMK
F0GFJcl2nTr6q1sccSZ0rK1lmJvIXJTq6OHbe7Kp7sbIQ+PJCnFIhB/2li3pneU3CPBfXnKSYorG
s8+Z8dil/JpQ0GBEWN0PiddfWksge+ND4pXVC7W38HKI1nsUEbC6oPbxPkuJWHMYVjNcPRfF7Tc6
iOkICMWWmqA+zyYcxBOBjyAsRmgwQu5cx3B29fA1avNOumD8SWUfLW+Mw9ED2nM0XubSif9UtQ49
7+xGdXPA6I5+SBklGromFMFiXjNCQZQ3jWEX8F+lKfbxgnw1ldm7JkBLbw72h9cWZxcNMNKvn9kw
RGiU08GonOjcMLz51BXEh9YbnoFuqzfLBEdGZdkHcX/qc5T7KVxbEJWIm7w3noB+m+TLr0ynBz9W
v61P9F+BhYAsswvWx+zGciYonzW0f0QlYzAf6FvW+Dz1CVuiBVFnOgvpGmX5plPvzF8BUx44hICw
AKZDfg1o+2MmIDM6sO+FBb9mOum1DyBbAgU4Tq8tBo7vbBm3QKPOoapnpnO8pRv8mswylL82vjyl
GuBzktz3VYJjf2DPQPlfmztc6lNIChudmFnGqAqX5HVTT2k28mQ/IAB6qotHC4nZksztyceZNfM+
HM1g5vjA9jvYd2PD6o1uYyW1/C88EMxgC3oFSF526dL49hiURJXsDLHUGFPTLwBSfUm6pwLc2e0T
bz8sSUBJoX+MTccOBRUXjCkxOj8vkxi4LsQZuRu/DB78xrrN7cSzbTrtdRFZOLu3qFgeWgwWh8Uz
baS07NXIGRSpX8m5T2y1Fcv8pwh0F47MaGuaSk62+yqVSP2vJh/WjKvxrMG9D3bUuiyVlt71hBDx
vtEdMTvk2rQ42hSm7Hj6GNOF3FIxHlwTubeY+40p9LjH737M2MYOvkmQEuJarHBldFtpVr/ucQzy
wC+M3dN6nZE1pV6alY10pdxoM+t2jH+PLvf3zgCChnpIL5FMxF2Fam9NYzv6bvE95OtI6k3DdpLE
giWMcVvL8RdIqGHZEe7Ky4lSrmPOkZVxFN34WEr/3/oviiybCB9XZJisSUl1YJ0TS7/KBXUIGRi7
ocrtw1JwYTQ5Uibe712Qc2kEVKjW9l+ktMuhmiYEM8SCmowI4NUUVVUuIjqnGPA2owoKEnkHPr4t
crx/UWSjrYd69Lqt1S0H20vHdzMjPYrzBqv4jFk9Mq99PZuboXSwKJL7uCJl5IXO9g1TW2cHEBlV
sRO4MaGFemrdUUsT1WS8ptNEzBPOf1rOq5M9469Bbe/sR4u3JW3iWxH0q+vbeYnIsdssMSXavWNd
QNdrFKGWDbbg7nPGZubL/q7Bg7pD6RFx45/zaW0u857xi4fV4t3Nwxpvk7UYcHx1ShCXHtF+8MeV
VrOv6cXYtSI4MDj7qCiL39Q8FFaXn4bJ2Tuug7x2wbAeVEcd0K2dS7LpMVUIoivM41SNuPWy4cWL
8ICC8R8pRmbljBX5lRXcBHM5B0RL773RX2ZTWUe/dYlFyODMGUA3SSdJEIGLmqRVkBU0PLvT3Gxm
9P972535TXAG1C1tNP04vqHBOsYscEtfcUTMa+efuYPbNMVPXnkULVjxK6l73SMmz8Ed+50ARd5a
uQGVF8gvKzKsXSNGLgGz7M99ZIfYxqc1+zXdD9ZdTXH0lcf3sVq7jZzE83buLPc1aQHHRsEgwy38
RBIskl1cbjvPa2+Ms0ghMgwS2s6pMchgZyTLxuAFMU3Wzm5Aat3CyPxk/pMzlp9EXFkHN65g8sWj
4hfcIftctiwv84533fKCY1qw2fp9sZXBWIexLB2uzQjlSHki3o/QOv9URmNzp0ri7mB6k0NMJFXC
p99Lrx5Yx4onLrGCWP4xnOPm5C3NOfGjzTBl7x2uZkQ7AVdZO8PMA+0Sxmrg5CyG1yFlKUEZMXOX
TPsa1qRWiMga13o0nRoLwvhKKoB4U2imfKlu9gyFug7SQO/em1rlAUt3mqS6OiNBP45tWUf4inLT
9YYOIwPuRdvccF77wZ7xaxRNc2p9lLKG9SeqIKHTcsqRoKwpCrTWMzzi6uyQaZsOWSRBuXjbXtbz
UcfIBycDWTEL5FU3MFFwd+JMKiaBA658rkRXbpv2xF5n8pE0QU8SQZgKzTkANAUSqvp6bxFR+2Lk
+qJt96EhwbXwAXdn68VGP0P4wmTe+YRM4XBEHz15HYmzy4B4aZX46CB/6FAeb62Cd8kD8SjJcIgH
ZJdxpj+HvOMstVFwofPdCKi2yBbOQ9a01mmyXFCAiCIMVfXPRqXeOvcnTxLgi3gSZEV85diWwS3a
Q5P311TK7kycHzBWPN/MKf42jfwa1Ukesil8l0HD4yPUyeun/ABD1AIxFeQU5mA1S861WXcGHgwL
VXhuchSUnvWhRtSyEZJ4r7ZdzpJPsu+g0nAaoN5DcEuCDBF8QYSOdFdnXruzQfz3zWBduuWPsjGU
iCjpgKLv9EDYGU6PO1pUEaxXwd9Mq+QQWKzRy4IMJqHMbTeI7uJpqC8I+GFn179irioWPmIEXABD
0NzForeoI7KgcMhymqL72babI9SQ2/WvTEvWkTOQVKwAcT3Xs931JAWYNOXwUrKrEwwYI8lU5vJi
qdVvZONfLLXV0F08/gBiuWGR4JoxKSts6+4L/ttAzf9VLIX3qKvyFIwL8Skp0K5S+fci8MTCt3y4
06ORONYJ8BtbDJctV8qFJ6y5Bzx99Wzv3bKs+zRoP9KyzZ+xIeJU5R079OTba/Mt1liwopQ1KcID
3uDxTVPZ7XWGflzOsB5Rr6cbi0PC2pqm3s2PjGAry7I9TGlNRBUXd+SWpxaUYVfHpKYjEp90z1Od
+1XoglPuhkUmR/azai9ZhkDVKx7IZiAzgoHMNGa0aAF502Vk00poT+QmmT6G+Rg6zhx7ixeeXMPC
49utNAjygvQd18h06FeIg4BbOsFmwn/YT3iqCgthn0MFM70CC+bSnhgpoQigoOWpcLxQ0E+80Qkk
WSvxX1G6NJxIe7rhhMe07jjsiq3LMjpRby4584x2+Y0622Sp7OFopXEwh+LeKYj6mFKjuy36HCfz
wk2K12eOwpISOyda34+gW0MZqua4QImXwoov9oRvqTJVvddzjTTp2yI84tCrFDTAJerCzUq1dRrg
ZNus7uKohp7I0Ukp/0q8aH2xM0jcMaLxNG4PY8lyn6y+XUt28qT1vIfX5G2axiJ0m+xfINAjjsrN
r+7SRheHR1Wn/v3Q+W+tRTNS67XpXsXrZtfz4JAl/BrFeKNI6SLuCSgkQ70/EI+G6cYuw6lKQDM9
koFpGbd61V7sexOAabsaf3TZlMduxZSc+jlogwVFQvnr8pC6wZpwQRHqZrqfZ7N4iEkzqCILQZmZ
7aw0ffAN7bLPyE/sxHdSJoR/WS5siXo1ve5hKoz+HPtr0LvR/DgpphKS/54jQQi/l2ehoYl2kosk
EDES2DRibnUnQJ47G+6vwe2tNUjB3HK9OEbJN0YiNpA+iQ/+r+M2+26gmbqAgjkwjteLE924xpZa
qnPkIDIs5nb1WiDkNYyrbKFiWeJaDg3CqDz6URqZnHOTVR2ZKGJjmQOrKxqcWnf6sIMCL1ELrko6
rNoN82TSWC92ZCzKcyV+DYFsNR7hov18rJ60yVWtMIqr3MVfIMcHZRO1Us0U1KI4IqPIejGWU1f4
j6WdiF2Ue9tM6FMW8RNbsg6JF8eiD3sQjkgdj0NGNFKfUTwZTTXxPCN8YCUnA6uiAZmv5rA1lOAC
btuLKbI9xCr3VU/0qsJidpQR7T55eQQSGa4F7OzRmiNC1b0teilIVXv6jVvb21SLRpproxb3iDUL
dYeq3vDjak+U3F3tLy6k2DjeOreId0UBa2OOWLkIX7hZ5nRjAP8Td+lD06C6NUCpqKfwVx9JAnxM
dRMZazdnCFAFeFWGisEnYum5zIx5N3vi4iEVw8S15lEja5g6mRCSMDOhxtTKDI1D+5NRH7mk2v90
I/1/U/P/pUhmbW38P5uaN/WAbLn6n6pk1v/iP65mS/4XOWUE+XjEK9u4hjEo/6dLxpT/JVGqeoHn
oxL04Bb+u6tZ4IX2/cCy8DNL33M963/Ymhk2/0savmFLz7Fs25aB8//ka/7fKihdlz6bwLZZ6iiw
8dz/peGwF75WmULhkfdEGoOT6wVUFvFp92HYo03zSzm3HnSIxH4dPIzDSH4YEakooLAf62KnyLvK
72w7mMyTq0w6EOssMoOL4yXauzg8qpCbqB/yP0FlOP+NujPbjVtZs/QLNQtkkBFB3iqTOUrWLFm6
ITxynmc+fX90VTds2S2hGuiLxtk4GzjDdg7MiH9Y61vOuTIC0is0WwRxLtIo/zlnQxM9I1Fk5YLL
98FsMwDrib3i8/q45OdhYPx/8HAQ6qu8dSH6uJYdM3pg/hsfCvZnNaUfA66zaIuFgzqDXbFz3MHh
0hlGKBEJ8De0JB3rSwSBcXk785mvXt2S+3pxwgUxsRd04B5i0h98JVC/7swy7YHQhvXwfRB9/q2v
XeNzYzoe7Xk6xj0baDNK0L/NaP5JGy9Nf2k6J/Ar6czWnp4n/W6MclZXCZKadBPZ6N2Zo6WRZGtS
kGy4jLG3+EYNOQdx6br9AMqU3ItYGjER06bUe6ZKoAqKNqGe55N2n8ashUOPaLS9lCLVLDQ6euQL
1WIk3KUVegSk8mnx4g1x7SJNM5JlO1Z8jOdknOPqFaWwzr6ACGuzy1GSif5lpK1tT3Uwu8UPWVcK
zAmIEFgZdGkorZ5Sb+Q45r5J5uyhcJFDH6coY5Zij4EdHPPCc6p5Z/c14SQmKFbnprKc0XrJnUgL
ltYTDCcYv3W0K0ZpkRyyFPV0QHrNqjUwbKyYqySt654yolC/mWzy+ap6hXYtK3jmWBrVTDytqDsE
U02puFSwWLHyRiVicd2M5J3lC8crk3HTuqLSSsN9Ly026HiZ70fiQZDoRTp8DltHfTf0kv9Ywtqi
bONRIKtejWV2HayWZ9S5gg04Xb/GqZOy60BgVyLGc9iRblyRzCNdU92yCnB09UC1mbdgxi1W3LXu
wtwvLQYOn9AUO7ibFWf4zsXx/mCGw+x9nmprcO6xOlNmeJ5Rzs+54xhgHCdDsROuF2sknqiwXdRU
yTQ3Ow2LY9gHgYryU28r6T6BCkSiwGY5y89pKKPPoNti/c1mfhqdyjAvCDKTBB4f86bui/OUh/OP
fmSGBW1EQBgL8NEZaXAo8rGpfiZhFSefWscuyTL2jKxFkFjBLSvkLB+XWUDHLyen/mIwCETOvgAK
X/rZhhUguw7l2yytKtvP8wQRz2gxZO3pkMv+MGf91MIXbFtQv1mPA75qAAtBr6w6gixSj1H+HiEz
qhiPFSL5CP1cjPdqwYt5qBdHxed2aKvy4OpEY1S2GN7AGAgCNCpRLt3l2HtBNLw62Cbyo2lXxszv
P1sk2uey/Q5wPsq+5bLLzRvt0c+44PiKPLkdoPw254ApKzt8/mnLCx2pQeMi45lApaEH0MXqyEkx
5xax7b6wQCgi6yLJWchQSoVk3dzmQGCwO8o4vnWwCPWHJVfVazXKMT8lhEOBdgVkjfqB6Tsz5oxq
IpjT1eMCUN1lpsTIwM2OGUKFlk5uAsesxyFkA5skdUFXwKb7ZLYx2w4CN7jhk3GsKj8NIrO8rxkF
sz60m+Hew0Vt3AwIQglr6CbwB20aYyhj7YyDKVau86xYxbo7BA4i2I+tKI3LBgSnx2fFDxZpYYDB
ysPxml843ZxHaH7ngMoD+kPmM1hV6aFXrMl3vde7ZN10cxWMJ6nx2gbfMLYmCe2XLYrUdA8stvGt
38txmB3Lt7x56RYkOm2Aotrx+pnQ6rR0+seCnWBz2XQjUnJWPwHvwGoacj1iXPFgt6i5YUPGKX1e
yq8BeU7JOqpaiRvazJA0UWnhpscsZdxlo57uM8MBxVlEM7KgcKah2WSzLeCSIR3PryIUzmpbL5oZ
a14PkEoNM+7o0xucci2TPNNh1WY0OJo3mQhr72RZLqocgXmYiVcMHxFheM4iOqhTTEjIuwQ2xZSj
dR39OHqnTUnOGCwfTvc9+R4LQTaj5uBug3ks9iN9fnQ1LlmpUOCR5PP/pib7/wkhY5Kc938utzZN
+aV7w5BZ/x//BZHx/sMRCj4LkW2OlOaawvdf5RbRfa5rCs/RHql5jqJE+1/RfQrADMJfD7CBwuVt
EVDHMfUr1U/8hw011/UoTCzXI1n+v1Nsrf+g35PuhAWbeq2zXOVYmrLuTXQfqItpGfTEUdJyVwxr
8riL7aVc2AQmxcivscJCX9T49id0apC4xgq3D367pIs/wxAckJthabKL8Rbnl/VBQLrFp/Pn64N+
7hG8ZJJi6Ej3bYQstROUZIOgSSzHcgPmg3yt6Moyk7W11ceSDfBRe9ay4Y18XTB8+Uh/QzS8zPsC
nNA4SIBTl+lr1tZ7Mq4wvoXDB4GBf3+IvEjqTYcXqEzyNN+Exg5ln4ak6+DpmnGPrckxbTVfkPzw
DfQ1CgfS41hRzljMuiL0+yz6mgkafBuToPLGrYOLuCTvblAfRMda5pq6+luQocB34Vjk70qHh48c
w7dB20KaxEewVEW4sxCFiswYsGSyiRf6bzAGXnEE6v2IBOcRy6uHdRgHARFv142hnTvMBeGx9lY2
eJt+n8alfA7TgCArkzCBnPV9p5AT6gB+coZ8wOwlNNM4N/DpFtFpii1g16C3KE2s5lDCFNwKg81y
SyYfB7E0b6ftjwX12C6LW061pI/9yS7CYwthGJmmppIxhz1GcL1dbDu7GSfuLPZwu7zW01WvDS5T
V2F5In5R9sguQCJAqQZ6XkDtIIdgCXbQESOKRxZNEhIdz9ghRAV5ZrcPy0Kwl2RxrZi046Tup0pc
Y+6qyfXZ4dxE5Y+36qK2ys5PW3yPNORn20Cl5VblKdfYWqLBaD5V/E+phspNAgz3UEOmPrbhMiJL
6udd1xEYbNjiUg3dVgcN3nIvyXexMw4XcMKaw5A3Jy81kW+YJRAK2nMwNQnvWjTHQiGZC0ePKPTU
27uem5yEW33tczu7spz5h5vpYJ+ly7QLHWbHcw3ZOLOKp0iWlykEvrPuM7n77XC7+c+H5/e0T7JB
/36mhFK2KW2T+eyvNNBvX+7iIiQb1PofzdRDbFBmuIGsIIqhuQRc4+x7HEiEvS771d/Jh4DaYyhR
nxnB9J2IF5gELL4/v/9S7H+9FPpY4eCwNPnrTadItKnOGfUaF9HSHWGLoLTOPYySPdsYyzpn2r5g
X2Dv6CC7HQ/+kxEXznaED7JFTIKhwmOeDLXF2bJbW80GL+6gw1OetWpn9fqnQUoARuHOj+aq9fMy
eaiXccC1DeWPDZVvznW7LceIAWxi38cqQWI8Nuf33+UKIHv7I5YmtDGuA8HfnPWM/O0D54BszGZC
pOWFXnbV93l9Nu4QXTGujJzJZ+fXRUfVnVOtD4Oos30ksnBX9ExYO9zeH7ya9TB7c6RIhvSC+0qu
Q4I36ca6HCeH4sgAMfTVsqzvdqTt297OrjnHMwRUqt0HZQi4J0NDN8RsQs21oF3QAmXVY1uX0amK
cMj21eBweHzw8jjA/vH6iMO1LY5kTj53PRJ/+7SKMurd1KjgY4zPCCfJ1extlw3hghiGTKwlAX5A
na1sTH/kTyHoruxgu2DG8kdOjZfEkt/6IG+vHSrdeTYIMuuBWixzEV3zbIPo7dlogLDYTOVYPvH7
+NaTLnKq3ORqGhi1GkEbYMuQN0hbWNWRHREa59qZypfvFWkahN+EZ3bQ4dM0ubeS/zoty+yzq6Pb
WDBhbyjQLsIo+zm7yM/m3t6tFP4rtRzAy3aXNBIWYDCoswiYW2ACBx3jZod1RUFIFiwmslOd9AiL
luqlhD/luwEo1glJM/f7FB6qafhqTTHmzuWePyo9lZhm/XKW03GKwdBQRfcXCavmk2OiQhQhshnR
KZhiITmCxKYek0rdJMPwLbGK8MTzhpOAo34rgpHCQWIUNO0Yqoloz/TsD4xtmofAg8QIEKBq8isT
dzjCFwf+7kKGQxwOpyTKnoOws055Gw00hM3CwwwhPhn4Mde9n1TSfBpFrNnA08szwmBuLcRjStmx
1Yh7UgWVseqH1m8cPW8cezYhiU3VLo/JxQyyHthczSC1HoOXbCSLZmj2DJf1wWNga1vM7Qt2iJ2u
uuM8jcfOuEfCDJy2Wb5mfOq7zPSuyUCwNoWID8FSfXP70XhUGmP2gnbOCKvnkYcJQUo/HRarOkge
r3tOwceuIPPQhNDSB85VWnX8ucKBuw63Bf+P2ldrplPewvMUSwX/DRL94jeJHficrYQ91IE6cguu
6TJfnAqUDvDrHPl7bl3EstbcLwx/x+g7vJX2cSrtu5IyYHXBElNn1jgz83q6acKBJILptl0/NLeW
z45FQIhsUxQi5YVo9I8sMNtjWHVsBZu2u4JfdjNZY4ntYAG4xeqQJCqOE2GZaHLGEIjuhAUnRVBG
ZBtkQCuZcbCMP+zcO0apYe4MG3KGWFCrO+gN7Dg68bs8E264IySemIAohG2ix5+hKfx8JuFZ5Ayc
VRj/sOsAiLpeuB8nl0CCwQhPIZsk0OI9viy2BMd5pDJlOgVpY8A1WHbxvAWDwlIq0IAKMqy7KZzt
o64NOv2lw0YTNs19xBvmo7Xuhqb2oNqSBCUDZNguQPSc3nNfN/XPtI2OzZRBai2HOxah3cbQ7jE1
+ulmKHBEeAnQWFIbEqLh4uGHdD7JILou8qljIPu/u4h/XbT/qH0VJyhDVUKPlHDWe+G3k2xoiBTg
t4+5pjXtXTklVMHRhCPWikAex3DQKzYUduCN3FHgidgm7TXqmpXicpMj0dzW7rhvLLhGdoSVyLRf
g2QePjhx/1UPSJf7SdI/mNRb6yX928sMVDAVYHWMi5AVjsdebEPgR4XsPb4RXmg/Kj7+RquHNOmI
yZhZf4Qx0B43Yqv7/icm1vv+zd1EH2Nr1/XoZf4qTSSD2Hi0cwAuOcJ8HN75JhSYwpWNtCbaFsq+
srhkrzGUGkeTsQtwjEfhNMvnPBQPEBApuZruR5n11Yb5SP9Cox2wcHWGQ41cIBmr+fjBS/7Xl0wn
J7TS642q33x6DYjLrovRa+V50x9JYeCqXHC7N30PigfgNJr7mnmNqXaDF37piJvOa2oRp0A0FpZg
3eAJGYzbDrmpr381ZIpn0S9wPlGeOmAZUP+Qoay3mtDyLR8H/lR2NYNbXHVO3VxSOv7ffA/KXN+T
tDTx6m8qllyVWLMdtq+licSqmnDr9pm4ShCx+d6o2x2qOpzKAlMKJN3Wz1xiymvrB9LSLab40Df4
Z7NmbvWerSzBIbr+EjJY2tSBZe8CMtwAOPRf3/8q/vUgU9baipPCtdZ//fkgKxk17VTbNEvVuIIi
A2DRM0CG+pJF7YzphIS/VKYGlCrYAlZkH/nlE0fkhtnN+y9F/6OIoeU1TcYGK2fWetNRIoE3Zs1w
aSOYVe7TqXGBMO6HYa4JeqkXf5hpcvsurs547mBfFGN1EzeRZD4Z26ipJZbtrLs3W/cb12b3EHvT
MxOf8KIQTXIfSXAzksRzawz2ZcwZIUXniy5pjx0zziQOFt8lsQsZF+FiY52ey7zDJp96h7K3kN65
DgtRntkK/sKXKQqNi7gOnU+FQUTP6C4/yUa2drNT7JSFg7APp6OpvOaTyrRfeB1JZngFwnWlPZV9
cOqJdIAnhXp34X8JbrWD85yLXdRllyUS2hxA2TnMq2+Q0hokqqW8badLWETojrwqfSTIEnja9NAw
fLmc0BNuLHv+UgmmrO9/LTZLrrfni+takqaadt9y1ZsnJB+r0hbtwj53vVBt9Kb9ZDFXHrA44RSa
fQ5sAkGgADa6ZbRHbpqzlH7ptfZFJhY/D0FILL0skRIJv11TeHKpEejkvlDcsYHzonvAMYKImlQt
nd/ZIAbcsePJz6kLUCK6yMTmCgXgmaXDxho7vR3Sqrjq06DiLjA++Cnb6yXz5kglUZm/CLp0XJ7I
P38UASQ0NDCgPvTg4tEHXbP6GW8IIrttaMyuEchidB0IfBpYEvqT04P/ilR6lVLZllxL6HBWT7+w
glMiqBSH15A4+/s0mg4EjLJIKm0kKPhOywjpB+16eUomDHDzALdlwISzYWzj+KMsoiNOFrRIhfls
sK4nE+GpDUV99f6XLP9ucBxbuaarOSGZqDhvGghPVwZKPZb2CHvgtqf4q5u8uYNjd7KHKr5p8h+F
C6oqGXDGuCvUZl2UrSLZ7ClE+930y0ttRd5NZOTmOWZ9uh1X+uIY29EZ2NaDsVqjsgG47NgqwiAX
Od3MA8UNFCyxT3tzXDNVyLCrAh4NMh3KPDBvZsqBK8ASvhgXZrmxTW6I6tiIVY113Tkh0hhIOS70
wrIVwQlFYtXE96FtKDC1cM2aAD4ocye/y7tzYEEH6MsQv7PpHo0mu/Swol6muEZJVPbYQ2EpwIlt
ftTLrtfZn48TG2fTcphcclNbvz7834oFN4rSrI5h7tBbIE22qBThyaG/kKq/cOgdDbhEPmVqyqWG
z8cAIMU7bu/tmUf//W/aWlvVv16M4EtmkqHpF9dn/7cXk6PQE03NNz2XYXxbu9FOYzjKKixto0Ei
OnSwgyXEp07Sa1dYDSPKxX1m/Mi9sP9g0rku0P9+MTx0LieMycx3ndT+9mJ6Yxm6rI+o8dbidG7Z
QSKex0i3ngNF1AanpfUwT0X4o8WE4WbAKDgULBxVsdyb1tpKGUHIc9if8oneXyIV3JmJBRl8qpH+
12Qq4Z/6UrRBSICHom1JiFtM6Q7f/1zFP35B62yaoYxev+hfF+1vb8Uj57Eve5PEuJWggAQGCMll
qFDjMiS/kWNVv0i8k52Zw31Cx4b64DJZ51al4m4IdlWZdKS9Msz1mvXZsKVxqiPW+KSg3+L8Ek8D
x5DRFWJnWJBDTKMBluLaL6CaP3grf83HpbNOyC3XZi0HOOpNJSOAA6bDzFvJGuLXZtMbd8D55Tmz
0xfufmJIQ2Jz6yePBRtqwm4b9v3wMCrg0DFFpHQKg1iR6Am7sXeqLGO+aKJk3yBFPSXoZ1DhhXJH
le/tsmJVGhbjdaqxrXVBpD84yi3xjzfDhB8Nh8uw3ybe6c9HTJG1lY89c+p4QowqsrLcIAZ/ckDP
bXWSA8+Z492qxd+VMaEbsYtiC9U+OMQJH/MKE0mn75rcVauvX4WY92USWtxRpGVZJnoN6j6/S++K
9AGe+uCbyBUoEwBqI+m++aFQ78ksaD/jYiATYnRY8qkwB5RnyjuheGK9xA4/TR30p3Iirneehz24
AJszWKhHBAiYeJJrAs0UujPOhkViHecEx9jaw6Qs6uVlSNkoBl0F9Uq8Iotu7uHi3M9h6TejV99r
RHtbKhwkE8UntUzD5dQAO9ALTe7kzKSyC/pPZtEAgS4L1pv7PgIJ1WbmC6IUoFhDjOS6MXc1dnLy
qI62gWWCJX++r/fBfZRUOK4JGlWGCa+jxNnlkLmtwcI0IZ40RC8RLiz6c1X0YrfodNmRIEMcIJl4
jsNQV9Yd/uB1aIb7y/1Ecuy0MWCiwlaiRBZLn7+uEtOscNxj0JXJsYu/s/DwtkRaj9fU4jv2AOSJ
186r0mwl5zQfd0XLlDOO0Pnjta5v1khhvwgbEsSjqtuv1+ncS/OlTSf4L1n92JudPMfsVHKCly6R
dz66K1R2wiL2Qffj/uPQAxphuhDwUBXx159PJG4XNeKgo7pY2WIuGsyt0fTyrJ0EP3KqLxKPiQsK
lduuXXCTIsSuFsMFuIR/IK1n/H6u+eAsPMAZutUdVNijo5nGaLJ2R3cNa87j6ijspmFy1qHLwO8y
evNrXNj7yDLFXZiazD1KlLcTZNAwG/DDm7l3xgngbkj8XfY1usNdNU0/Qwj3t1aNMy3p3e6c45HU
UXB0Jp4MM7f3DsKeDUEsJMBMNbZ5cdIdNNiMacJ1iDgEL0IPS9Ysviq7YU6OGb1CoH+DWgaFUETY
FskmOPkGw0BX0p1YED33pddcSQXvBLjf4MNoe4ADaN/V/fp5Ld3JiVrjZarBm0nMkvsGmSVy7so5
iZilexLrlSfwsgSR3xA++qqsABljgL066tgqB2jAz5NciLLOrUubtcF///xU0qR2dJGcWaZ+c6tx
bSVFKwTT2GrGf0uqKcgbyAdlzDaoH9YHu9UvNUaiUUfneMiMaxwwIMbLQPkg8UEwZFLvmrkEf8d8
QZRaIlXFUJjYEoT+irUn8bLa2lxmKNTP6fhDoCPAX2X2H9xr/xgtO8qln/Vs22KbJtbi5rd7DWXG
NOSszrAwZrGfdMlVrLrnIik/o7HCLmIny/otyE1QNzHDPn5sS4vHpc2C19k2olvZYv5BROt7ad6e
hafL68YjiN0Qx3b9doZM0/tKKBrW4O3mjiAcMVXjvuwjotcmmtKmeBk6+6vgLi2ENR+8JQZz1+vP
Bq7VY+FytqwazGBMizt7yHHvSHefBm1Jj7HIhygEtleQoFB0E+5DaV4yU8xXylmzpTI5NoQI+mWb
jf77z4H919Wj1xmHDXSKYmtdOf/50VUZ6d9dgyKCCuums5GxhuvqZezCSyNsmDoysFlzqfY9JOtd
FwXUPBh0N7FtFztSxW+NETn0MDcXGbfxzqLtZS6HHCRIc+KdpmMYs/NYYptp7xIdVDm+jIXzsHjB
sIv7BkiF09/X6P8beyyuld3tBhuMtNHiK3GWvLs2xbjPotn9oJuw/urkeeOuZqJg8jOQSBv/fOOq
nZ2EoRl5KkaAw4PE2v1S1Ri6SMo9xCaz/iVimc0Cdfar0Ws3gwyKDx5cJJj8KX9UulpivUCD4JBo
w0zhzc8QKZU5qhCFcNuknm+FHBJBHXDjOubjQnijH+DezkD0TI353A3LUyNoR7tp+oE886n0SJAg
KPjbJEBGxNHzwtNVc8+NcVEeJbp22ICiOcC/gefOwpOGEeSEUVjAqECmivKLWtpNqh2GUCO/WIc5
z8JF6GfVckA5ZpM3iZ3EaL1z4xRYk6BZojIa6A6Hn2OYNb4TwWpQotoXDuCAybNDP8HRZqT4iRV6
wmyMrZ1FYPc8j0c7sHdTb5IBhiZuK4kZu5CexcimHvwEQuAuYcEHbsJ6zOKXOQzxbRvMedPEJZbc
c55d0rVHAAIwWoEUiDXXBmUBaGPjy/ollsw6gC/g+Flymu4yNF+bGcn3otlyhiQdRNNdyC6JaXZ/
HBfzutdYl6l0E1BL3C+JPDSkIOJCWRWh4LlKU3DFYQqtxKMJ53fmDfj5KtDqczyjBYgavwD/NAxw
R7IZ6J6pv9Stk5AZin098kYCGxmicMPZjAc8H3flg6XAZJh2dIjXRSDCN3ZSc7jriNMhk6e6DOv4
UrfxXW5xjMBdJx7EXD7Dab7X9QSoS0E64JzbTl0LzoruHRKLZtG6al0XpPJABxSOsIvERRYi8q9g
1G4ER08qIEcFoBtw9emJR2FgC2mo0yKKm6RxZ1x1UHAX9cVsqHXCgfhFjVCgKZ4cE3sMqTjBNOKr
sNckLYKDSF/gzxWYK4kggbc1+MOiXytc5FsT9uJGyuQeCxbyA6G+1nixajDgm9aI8h2u/gkfIoOc
eU+1XQGzmC46l4n6RErOxSDrGdoV4tmR7vOuBL2CJz8iZV53BG5TRV04onOvy+RRNlW+z7ENYcKO
fWjky4EMDdptr1zubEQWd66DYn/GgHpySD+Yo+ihkLY+VNUIGsAwA2zlfJ9TtVRkPA6gLoJgOumA
yJYOTMgSDt7ZE9r4JER0jdO9PFbKy6+I0cuvhuQ2qYQ+8dCb5660WYxYNonwKuXx7Mix8wlx7bcZ
2QxYC4UATCfCT17EY5861efEIl1xLEkp6SWxZPG9F7Y4ZWfFtzo8hCRAHZwKw00cwI6aou4ajCSY
OIJOr6tYEnw06PuybdQxIOdlE01kLJip+mIHWXtNkAwy/3oumDc7xTkOnQfbGqNrgYh6mHP36GZY
ucOuAEi1CWUyRBs5i09pH4FON5hQdzIq9pY1kGIwJ0SWWgyzC4aO9FV7qQJqvoI5JEytqzlbo6xD
Ve9cC/qNaw/f6aYx4hRiIuqcxt3tfwwgFZBoO1xnTqvQuk7hF6ugl0CZpQZgIPNwxsO9sWq339bE
5vhWnDg33Ol3rRsBW4rUpRAwgaxIg1zIxevYS0iUbvhojJl7QixIzBt5BxfEZDXHhNVTNR1RWa2P
ApOKbpih9FHHXrDWCxEfFK8YAmm+4VZfKEEDT/B6fFM0rFyD2LYuVXPhShiSA5vcvcrzn2Ai4WsR
w7hxg+4GkqzzKbJE5bPvfzApaM9YeyFCjNPwkpQ7TaR5FgzzTRUokjcSgjXsrEvO8dhhNe5rbGlu
yF7TKO+x6PZNkl1xOzwusLpv2nq5W7S74UTsjkZJbqQx4NAwQsKVevz/V8SQvnSohzbshbOtNsN7
2MivS7nuJOxX26gwnyvMilNUbYtE8YUhoOZOaOj4B6Ii9KzFRZVXJ1GlmNeqFS/AJHOqy8HX4AY4
j8vnriaHI6zACjU8voUiKCKZpglwti42Pcnax7gkx6rmPwRdKvPtUnKtmIOT7PFK6/2g4LAEOome
Y2Q6WsbZxpxs79BWQ7YZCBu4KFTyXCjYfUateaK1uSOCs2fxIGBCi5G8hJG1flG7+UO97ooqavD3
q5+/5iHr7Ws7JoY/BEmIxf6sAcbOnVGbDMkmLMQKISXhj9t73M140w5OHUBKpgR6/8+0/96FSYzO
qwqCchWQypvWqlOmngeXwa1E9BbXsOxc6R49FZOzjW+e6SJEXkBgNfsmJ8UWmGfXRbTcEbiKdALH
bZmmD90ss09ZCEc1Zmd0RGY6UzNw55DSnR97+WqtYalu5zyxDw92yNe5Rq1oHzmAyxtvBn8qgvrK
nj4PzCU+6B6tv7tHSdOIVEA7Umn1q7v8rR6PI3b62BB4iyzKNuPYXiWtfAmNJSVoJn2gGj0ZYSL2
gwE/Qca3ICEIgHb6CXAbFXGOKPiDedE/Roq8JGSK7Aiwy+i36pNoiAasy10Ikih6aqDyRBXqk2Yc
2aTHxiasYP2EY0piq4ePZTAiVuweDJApq3hho/roKfir7gZLjJgexSh7ZAaLb0Y+Q2DIEG42mzgL
EQEvuN1wE4xPUCOi9HMRQOs1wGr6vBs4h0mEthhFQEu25UVaAF3Gv/sta5nrdy7nE7J7TMrL3cQW
/bax1BHjMIsNhip1Tkh5GOQsKhqXOaNhI0bAqF3gnx0KfKggS46JoK6JyGdLZHHbieb218MxzuP9
+8/+P1SjvGuF6BG7krmO8f/8wSEgKeIyqwl1DvSrqdExzGq8XmPCYMczciaa4IqcZxj+NQOWZql+
eDZqpV8dlVGS0ITuOuH57Xt/UMsRAofsCRB5/1WK9Wf/R1FON0AuiymozOko3/ZEbVOr0BtY8mVy
eGTns49MmR1TsVCcQ70Ef7wx45idLo9pQYNx0c8T93XyZK26RYb3e6Mk4SxNsMdABu62BSYNv9e3
San1Hlw21adnfGaEcHr/lf/jKccqQqfm2GsvjDjtz8/XDPXiVYqnfF6W8KjjBbpvHHn7lrzTjWro
sPJIXrlL7lysult+Eo6PCRrta3myo8b+4Cn/hwCX1+OaapV7rpmbb5qsPKa9NHEOkb4GuZzoaSqF
kbQEZGzbhYCYSyNCxDoa+iGD2skESLzGGgnQr8H4L22ltyCM0tnu19btg09rHQv8+T1rXp7AIGcK
hyp0bRF/O6YswxlzTEro90ZQIBHMRi+DbYNy8SVgE7VnvhxsMQPAWs08iIc7uw4f8c0+vP86fol9
37wOl1sNzTnvm7+96cHVbCZyLBlfYIx6CfDqErMZjZ/msVkORu4VezDA7NqlC/h+iJKdgoBIPAZz
73EZkRuZlu23ssMhu4psGJfvK9zqPRljvkxpGRZDelhp1uYWodHetJ4I9WW4iuuHIcYF6nhwHrVs
uAHJxqV+fjYMg3W+nOx9k9mXlRtCyGp1i3yjXXZL7nnHInfuB5HezuusFA7opwLizhY8Ggm7Qc9W
vKgeAMqbXKi685OABEgo9xgsDHwteWsbpyFYxO79T/IfikztspeHdbLq9923EliEzkEc5fQRYCaL
o/sUaGpQGWyblgU1i20ijJp1dlGc8EU7m2QsbwJmvH7dRsEZN0/zwQ/glxTozVfLQg33JisKHnX7
7Q+gxF0zYvclg3BA5ZVuEY4QBOv1Nq8EfYcWRE1mYQqUyVwv83QuD8B9822CVwnvSh+/sny7A2iI
m7gYj0zLw1t7gZxiOOmZiGy11UzCkVHipZ6KHMzlMDWH1FA3DWdp2qcnq1vJvCUVuba7FpXzXSFH
93aO6HSdxFjzwwGpGDp6BA9aUKaWXxxvRba2FXhV1PUr0J4akiwEsLjR/MH2w/v7V8h3JTybKZRY
xaFvnv4knqw5aapoMxcSCjIW83NnQcAzJWaui7zizOAiXge/+f2CFWxfjA532NQfs5qoVQMQ45Gt
3UWrqzvyUcCTrwymemnwJhYwCcQX6PTAqbxR0f+5P1ltWkczc7/aBRgidJHmrZlQbUXrjKpJ+5e+
moBnpTq58mqLrrddNyDxhMgy0+KKni1qnO5q0u0ZmT0oxXTIz0Gckz1gzowkyK3cxk0u7gbFn5iw
I73ukuVpYaG312R1bSN3/t46y74X/U3b2moXgsGxHdjwNH/BVlkd0RJd95J2fpWhzOigvV5USPHO
luieKmiPVaoumOwaF8nG8EA81aq61XEFpyt8WoR0TjVLNwSJCM4ZBPmeSuNdEslpD5MGDOW9IDMn
YBd4ZuWHMtmtD/CmmpNIP4fLVwY+3F1lU+6AsmPq//VvsI3f/6n+Y+flmvhrFI4Zzj3nrQOidKrE
qwSG3yG8MyN0NG7x3S6N63iw6o0s4FJlo3Fe4EI3TUeJEheXJLzEJ5dJrQumR8b9jGWYNr0mQ7Kd
7mOCfKJeBLd5Ce4pnKvjr4Wtm8f9hStaUi7c/7JUEbwd/ihv/vN3/Ifkfr1P//x5r6oTYXHlUs/g
/PnzBkksfLW1DKjiIsiIbLsG+APtXk8CYsbBXFwmCe5dPxt+0CXTJ0R4pHgJCjl5BWZ3uuRlwrVh
x76ZlvIFF0h+WSTut/c/6n/op1DEKMSKdB0eSvU391zUchq2PY8L1I6V6Tw9hjP667p3JbGvIVHL
MYq7YCGVNGOTvieG6m4iaZGUAURX77+Y9RN584mpddeJsUl6EmvOn5+Yqp1s9qo8pOw2NrXX7iSd
8vt/hPW3HIijxFyv1FXRYDu/jpzfLvbazVIM2TpiIGb2pPsiuTpQaUyXdVxOdLeQQRhnO2fcrHC3
/idh57EkO64l2y+CGUlQToMMhspIrSe0FCepJai/vhfrzfoNenKt6tS5KYIgsLG3+/LB5sVkLKUB
VGnTYhkCPSr+PKyLN7mMo5sOq/SpNIozgj+sfknVGMde6gePIo5cN17Vm/gwUubc2Mv826SogHoC
KdlpG6wvMjKY3U7LD+szveBXQDoytS18NmiHVTF5F432Gam7zXggg46rUIb6g5bf8LoshOaijyDX
4UlF+XCzzH0aOpWadtMkPyGu0FrtqaaqjfjqFV82sYk7r+MHSM2edNc8nAoWm1ko/WRDi+o1+3VO
Ier/d/lf8QIBKw+SiXbo0k7fstV0ur73EiFjYFqZeZ1pcEp0iCEbWrS3KNOJokrOlEnQWhLCQBSy
bWTqQeEZrwpMR5BEpROkVm+cBqE9WgWz4bKLrz02YsjRJLN6i1HeF9760HbmFS1sfEOI6nWpEJ0O
fV5AreIHLyzsxwNC+jF3r2M1iQBzdL7vcvRcZMqxf6d18hjbZ1RfzQla3QjZ73Ys0aqIMXoSM2Qe
c87uRlTmhCkpcXWwEu9aLaJjnZv6JU0VA52Uz5PA1MgJLWiAN7wU9lGs1RXBlX5xiGwD2EZ0JMys
cyIa7WK0kDZMGZPoyWjwLCmazh0bcOya4gAWKuY5TuX/9fr+L+6Cw/bCyQiUTedZozx0/5fWYR7n
ahqcOPHpK3zJJU7JXhzfOygSJ65YQHp+ejtdzmMGRA/eXOoXTiVuigVTcZuvPK5ss22RC3Qm8GnZ
3BQ0CwxnRi8JbW+t1Q2SvAyXquWeWTDKpzGCF9etflRDM4jWgdsTaWNmoB2mpnNwave3Sd6o227M
Lvb67mFNx9vnI5z41PsyOTmEFB1NmGypk2pHY+5up8hjVuRZBIbXwCctUt9kf62WLfsaE7NVx+ek
/IfYBBiQPTdI5zVwvElj6XcR6Ec3iQhvzIdLkrOFcixXMB+FcYcRWt7NXmYiSrzNOpIaUkzMt7rT
1ber0XwDl76dmcsiO5/B81jtQyHXL02RTxibGVCfglfb2vLYdUsdOJV34GvSEDQCaTIefXbCDS0K
52q28IMgOe+hB0K/OEUjM31DbYPSFqxPgdg6yL11PKY6A5GpvkITZuAL1lNaZP158VIyN0R0gJx9
gz+YE9JKCF90LcggaZxH3a3xwkmCm0oqH8ayU2A1HkVdZ0enCfFe0urWpeHyeIEAEGN0uRSTXSK6
jUlmbePq/2jiwAr4/zpVjtx2aNomEmKH9r/vJQ6GewKqWU/MxaJd1p30gXB5gm+VUY7hoBzfXpef
RCFod7WGYY0d5zCEuauYAHZx2UHaJ2UFXsZwkhPRxWJqCXdIvo2alkuT6j+OBL9TiPirjggzpNtI
xlnCBEmJdZ/XiBBJIQs8o9b8rG/vyaF6ogz9raL5IYnil6bCw7gO9xxkB8G4Vk3jvG8iKCDdupIB
nrzZKV8x+qCbAxCxIHqdWJPQ9lj66LIYZ6niIBaeQjx3wl9ggDTFFhEziV+lEGPYK5uGjc6/gBmh
aRWCtIwhp6nUEdRcEg7J2O0a23qgvt0oYUdXlU+TUw1BnPDD9zYd7UnkgMye68j7ZyzQusDxEm8b
IcTPbOvHgdO29LSt8ZlS/RPukEsmn5C/vmUTDKzK3ajx8TDmATcpA2Rj5CsqXL5N/TSX414UTAt1
J0oYsuGFL4T21fQM8AYFFEMk/cV9ThHmh4Aaxt2w5o/ceRasF6Rhzk1CJRnhHe4gknf0uBJpfqgS
3rTezidrgw3pcgZjrDLG3drnAjcBtNa601pR71vrqWNxMFJaiPbsXEJBkz2CeZwYzI8qBIJ7slI1
XB/QthfntnWyM15FOK9dTrRQFn/iIrnRE3EVLsBjs+HDQa3s7dA/XVCOnYcJCdq40IgrYiJmsbRO
FVO6lSMf0LV4Zwf6WEqmROY2ICKRNaht/i1fHIpCgAOZbd8hubzNzHrYRxkTXQFBi+ATupCp7Pxa
JHeJIb6QiV2iygiGhC/DXU7trGYGeVdHvudgkBxVQm4kqN9qOJWK0rspieAkJu0jZgKzNvnZhFUm
EuOeEaBkU03/5d6fqfIHFsmH5/LbRnrYeZT+WZnDDHPkC9g4aMxlSWhx3P5OyiNAm+2O8PQgG5nb
SdvDTlW8bXPCrCT6VDBT25N6aviDfe/22RcZm9d24ldlTmZwxR//wXY+5jM3GTvmT/TiKjOP5KJG
AT2Q9APTOP+bupoP2KxeMt1XTnw1Mv4rGSkw6yDvB0kS35Gu9uWt9VMalXAkR+QsiscuFcuBT36E
o/IwpybfhZLFn13el3yOzhF4MdLmXBx9q/w1GosRT3cZoObj42Rm7UwGSMY6uySKgGCt+0zW6mbt
mQ45RXSfS+vxv6hL273kWlujF2JAIJSVh4Le5W4FHJo5EHEMeuNtCZ/YItTJp1NydCbre5V8HVxI
iKnA0ZbewBXpbmVP3GRIRbB6NA2r6GMl6szXmFPAmIHo1pWofev0c9bpuS7p83+vK08w2bdMX5wk
wxduWzdRwptUwcJhgjL+eRG0YqfjE+9Jvdcdk/ogejTa/pmX55ZFSEaFapiPm0MoYtivqcnDIIrv
Lm77rwazEHHd/7AuI7/XqdYwff+sE9Nq7GrNfd27v5asIKjbibOPXb64LAcoSYDtejaizso/YADx
WMpHG58MTV3vS/BSevw+FpUayCKedP5gLQPxosTau4n2l8PGZLstPsqEbzunK+CyHksQcV9V7KWH
EU5cVOUPUksh9TQIk/EnkRyy/lPDSg4Z6FiuwDGhH3Nu8stE85eh+BQ1o35z7BJ2TPc1I4rapfKN
PImvQZGySVVOwTj+xg07ljKWWyKJ94SEIm3MyTTFm39wR/OfRUSqJUYfsQEbZpw/aQ28typ58or4
Cdy+6ReKXd6dub9lHhmNovklyvGxdNRrtTJzdgWt7ZWaFifZjaGlNy24QubwfOrZyj0xAimkdCLk
GmnhV6H33bjiwWgcsEJst+XilMG1qQULV3NXvhRqhlZn6JqxxGme7gYcBSYWEx4pEYpZXoFSprtW
INTW0VAKZEY+hi8iXfugLushMEt2+NDxZgR/dYwMauDxRml9MPP4wc7vRT1BcxAAIaFXPjVK3K8W
cc1NG7UQb+8ESMIAFIgJ06H6TrKl2tEz9IKlc/a1O/80eQemt8UDOwLhWgcWm56198SH/HXkMEfa
BkYxkWhM8bkyyywglrHzM2d6IgrouWPDh5HYIH5tEMX1tNnpDf2knnPB4h/ONtTw1RLFIXXfmgE8
tAOUjns1XMGhZ1S1yKeqMt4hEAALx+DKfG66NICeUK2Hi4e6wE5YM51NVp4bg6Rs5BSMI6p1dybn
cQwbI24hLfLrwVmydwvq4XyjWMZtTMyj+SY6Rb/OyH/Leca6mLKZkhM8aSO+dUOBaCZv/vzf//C9
DEXw3bpSomweIMPDBkiS2CaefqaS/rHdFuweBbMf61BscLMSd2H9jE0M92EqbtZExpshcUF7yowZ
qz7ZwgOR7/qwNwm82fW190cb7Dxp0XPisph6hBWWYC8oNB4qPK1bnSSeae2C2VKYDZM7AKAfHehC
9kkI+mK0PmjC0Tkl454mIXHEXfPG/OGdQGHCr/QlQiXtbmqWA2y1r7pKMn9G20Ncu5qI0GFx9zVV
Dm2nXLNRm3k0dNH93FlGy3rW48onTBPmq7fr+3VLNs0ezYInnL4h3wFk/uqWyGBmFqMeJxNfxPgA
r82DVF2Qu82XST9J1OB2yQbBKqLe6wjLAhqcc2HOWxhf6RNWAuS7x4M8tPKtL5dPj5jgoFzi96mL
n5eFw9+soB8NvNhaxCg1K2ceFy2kSdeaYweVaieymM4cw+7VQaHCXYJmGLyjaoFJ0JHIuf7BiyQb
C/2H0XBptAklzOwM+Y4N62E12sucE1HeW/AhVDrcEaVk77IZPwLlEL4f3u5sJZxuoURYpPfbNe2H
5s19GEX3ysWBXawJl2crviOykWoOWh5JDI/l2EV7rhK/BYC2HTZVUt4RA3HIXJxRWQcKvqd8kNiX
u6914pwsivodkBBrQ2nWzkjdF0hVlFrs1Xy+X+6UkDNoWVUoUfZNiGFzmJepfTek8ZMiVS3fIErJ
NCVBbDLrZBYaGj01XG1nTz2aW78c/jVohG5HL/k1lhvga1v9QK6twW7GEnizo5a9zcJoK1jCORpL
PdEI+3b0A6okbDkF6VZLieGAdZrq3lvsid1gbaqjhWfIdfaVluu1Ksgh9lC/lqXmogej7vGa7tR7
+J5bo/iaEOUJ9Bj+WBLivQH9mYcA0F04JIgpIsaBn40rehMRaWFD3Pa6KNkxxccfRxt6JWhBn23d
T0udYyrNTsPaoafLskddFR+O5Ax1F/Fcldo+aSviFKgqd1bsxMwsl+kQN7+xmLC7yfxRH415760/
Ztv+yTrVQrDXfk4+3862KotXOc4RpEu/0hhnrJVC7DDP7O0g/Jcm8MzFCqY+oX5pnPg0T6QAVzRw
QidlR2ND39FIoVlcm58lhoaEYdHZcDvlR2lHxLVWQZuOB19fPDoA+kPeNuiFGJXsbcs6K3rqqD4K
4Kb1eBjNUjsRR0Aq9FHSUTc04N65NHYg2ZpQzX+6RhB23Nhhh1Gb3CcMoeX02TQDqdqoMkJSKMNy
ROKNpTdDh/vTxgm6o6ZFkkfoBdYfzC5zXgWtbVp+j4O3hePMQHi81IZxngZ3ui7zNxqCODQrhFKY
lUNdN7KjmJ3AixxkgXl8Hbml7gwCIXZTi2HaNuFqrUWxwxZa+2pdjvoqk//njoqMB4bGb57NbS4q
MlRyRGPqmfZKV+1s68ToDfFKI8fpfWQw70tWnrWOZgTSxh1k2ORgpPlP2bLo6dvvPD7p3aD9TBGE
3UVWZmjU1nM1p799ltDqXb0bcwtpS9UNwVpU7HAgqXygY63NLzehuyY3FPvMljBLvOgOeeA7fxFZ
XE5yylA8R0Ws7RQIAd9uWRE1KIElat/nMiLNtrce7DiJoU8LAF1Oc+1jhV6fR+2U3S53vCdBCA1C
ODaI1r4kCWigYVLUIwu6e4NO4lDC0J8Qonhxz0huYcfiDr1pcxBOauoXnAXRoFSV+4qOIbsZlO/R
RoFW8bI/QwHr/Lh2PucM2ybkyrhE6GQZyTVipAOv3QSnXXJGjPbJLRHSrVY88pY0J9FOy7GBHoYX
9Gv0bAsVQPnZaTkV0XaFS2D8I/DUfHDzfmnpf1lCN7OAPkaXi+12XE40tcJIZ14IlO1P9TAlcy0n
ZqE7aqw3vQBJDVGO3aB8q6YpgLDRh45rc8pFC5G5wNhb2D3RCE/da96LjoD41iowkbjVPYHuuLIW
rwxH0/zsSwjU3UThsur69+DQonIWIHUojUkqA1zA+Bytqj7/ajNQoqInoXtABjq2G6CBzQhPBtT6
Jf4HMZ20idEFBLkCuSuzjzbPjraVowAciEPrHmdLotT1SE6wFsCTBlLPSZvFTRY7mCyYgsQd7I4k
6V64TNrphPMZgnllz+VRM1AntxAkEShdnUrPSeSIrhskshk4f3NFhDknLoLHYgebPQvjocdKu9MX
669zVmIKG7KWrUlecnIG6CC51mFs5sMyEo6U4lWz1u4h1/k5xogGk2CV5hH26rZrJupMQSLitVgz
zR91rzqXRmy+Np73b2Bp7WynGzlAJb/XBhvm2aVMgScaUSuS1U5ahwYjHOoDJJgax0ELBJK5ZoF1
z70Vje5dTZP0ua7U6By/wRDhacvMubV0wVP5r11R17fDvLPmYQ5nsK27RPPKQwKzRsDM7hdd7Ae6
2JDjIdHVQrzEBiBkDFHPgL5mP7KW7yxX97FaSdXOikOP2wjJNGZAyPIEPhvOrUP5RYubId24rLxw
VnQdSoOz3UXI1znglqfyyVNaQFnu29t/BK5aVB0aU/tREAhP+OEdA8MaCLzSL+3S33rPuuRmZEwY
LGmEHyezVWHbDi9xzaQuls4lXVZ/LHoHbD5tzoSXtm3ACiXAK45G2QfJkEP2Skus0+tTiTsvWPTl
Ky/Y97QY9Ubi5X7Rlt9ExaVBgm9a6HQjxSjPrjnDvM/Sx7bhK48me8icHzI5TIeEcEVcBn+DmRDT
0XYFZoI+8KYaEqvZXKeWi7i5COD9Ecc+PmpyDDA8xfEPOU9AwCeLjIUmXi7S+RoR/55zEX0qbp+n
iLGNKdhl5xpG69QNDxyYn9HWksitOuWyYXFJNLsDbcvnvnK/m+prVRTLlbd+Tk30QGXf75DznzuE
AeGQPjPnPMBqnHZyHREPFESZT5RaLn3i6KuSLXj8fNoVZp373aCoc4YDTFM6ko7td0JeuVS9VNoy
cb6QbsEdZMelMv4PhsrlEplq4pDHsRrcSKVxcVKRhjG8ap8kxKvq9QcaZ692jC+GZYL7OnHObJAw
e2K6gSRiYcn+NYlqHTEeIXbFfb2m9m2jEXfalHdNpH+X0GT6Pv71akYfZv9gasQZuMRlJFyvyHeY
bNVCCt+NyfRZA8Hz+feFXkG3zbn2LgYOPTfvpVgf6HkOYVnHX2BMloNRRaeqEndz6dw3OsI/EmgL
PJD1zVSnHW0YH8zEVmYHa8WjXue9GzvuXo+y7ylt7EBl8bUjE0cyXuKcvu9nE7LpaF6ZzF1Xbhc4
9/ITDPT8HAtydKP4Ws0O+VhrYHVRd5BadFt5Yg2Ui9FNRiQX1MaOeqjg5zxkw7brqLtOq8YjpyRj
XMedMblkJ9dc0kMRv7O+CgT2q84tvoVe1qr2pdLnjTTRZlSAxa/rtb+plbJ6dfZ8VNcIayoIIEpl
JCM4j+xh321B+Mv8jER2C00nozsbO6r2avjNiunqlGinS3LZk8S4Nc38O8rHb/rX2tGrGM7Y+BNw
weUU2FXl6zN3f6ujfGwirfWp1ivyeu7lWn6gauMKIkJ3HX64eE6hYY6faMk7yDdxc/mP519QbiKU
M855Y634QjYynPbXbX9b64d/LRlxoWolj7RDWKI1PlNaOEl9+jkUrXO1YInuGtk5mPor8rfK+aYc
xee0of2kA6lJ9H2LpRnLQVZnrxaCMqcs18CWvLuCoq3CHHYAscKcvHORXb6JPCZyPjLTPZlDJGOp
cGjaL0PrSMhYXSNsbUnHG5Gy18LZEpKXsuFsM8DgGumN3tIHm+3hpTdyGmIbfjodHQ0I0C03LSK3
5i1gt/fiwLZIPJZplRNAVxCRlY7TrpmNh3FwxCWri4wUA44zGVnyCLeXLJVsOOYdHeMs8So/Tpit
4q9s2MFnrlFefzWWgmM1odYVxhyaLRB6LnX0f7Un+uCt2OzunUofiU0PTNt5MUVMUK2fTO64h1du
MxIlIJV8WLSlU3+I6YIJtFM3Vq9uUtxua8lmgKIE3E+G+J9IhOxhqTBjabFAcMOoqSs/PaDM/BCC
M9Vtg8IRH+RITPjOsm+qbO1sTd1MMKTS+mCaedN0iwAXs70ttKo/ZBoKhRpCOnG+M65k+hRcDB2y
Xc0rv7R7BlfsnA2j/Z3trAh7UUKrwJvvM3KllULEAKEagx3alvFtFSTDEcNG+XrwDO2Ro+JmXRg+
4hVsXfthMNOHNMG/7CJRqhBL0OcLUPhUdDqYrfbNeu5075Cl3vII0frk6OzEcl7KfavTKVtgNu0B
+XK5i8Stk9OuzggKHcwiFJrVhklX0Ies6uzTrEiua5ziJd/EQH2u3oUfiZLMe6FjOJSUgJYXpq51
xRd5smbnZ7CjsCZfxCdd+Bsn7OPcE4uztac4RLobCU2A6vlRrwmrnuOLwcmR9mb9rx8nxjj7vBg/
YWGVRJIzsWPUKG/YIfeu1RFtDmlEfBpxvYGvFfMTzI10r83Nx9cdSUm6KMmFaJhsc5/0e2W0GHlS
C47clsFEq7NOTGYlPcI5p7TP9prcFXhFVqoRJiAkDblud5b9uH3IdMiser6FQP1PLsOHl1KpkQRh
+0JbjrTeX1MWz63RpW9NYX9yQNgBA8S7UnJUdIpXzCZ0Tkj6uq5lDoT/OXS+lIeTFnt20pLju6z2
a1qMVyQmwMdGs9p37TUlnzNqMRzVOXuBTeNkEPcAx18K5ycytZ2HA5N5OEo3pzTxPltUEDBT6Ben
4Ccj70ab7twsItDVqsQhy7SjGUMGqzpEXZ0jHppR1f4I4ZeiPfmpl+52lK04uBoDjErhFEa6RVSh
rJiFDeWfkJjMNZF9xRod7groJK/BfWFXJYJoc9r3k/aWm8kS2qX7rWD+Uctw019TvssMc9OnwPrH
xPbZNoRxQanDyZSrvXJMHMbLR7uQ07jmnLIt5/hIeCxMxN6g0Nlw3Q792uISdd6T1Y83vXtuzJES
mO9tCJD2EPEpCU2ANXq5dxFSdYPzQpAZawJieZu/tHb/VOebcCSyQDjpsJGmKXXZOZHRMcFjFOqZ
nzHSqn09EYuuzHNnDeIV7TnEMcgweIu6ljQhrOxwuymR4147TqCvfW0Y2pPVIPpvRu7LaYG33cJ/
uO8pOXe1CXs7gj+gTKMKEimKoDHEy0LRHgNMB75YF3syu5l5N5xr+drszZl2Cbs3toexjGmOtHRy
OdXGySZcPVoPOpvM4MJtpzewuGD0Zi0OdJtZmLWRpmQPx7uzY2R5gAbmQV083GqRipH1TmPP/DX1
u2SKTvTF78xEv2rSeE+robkkArtaYzmPomvvC2WOYS2cgqlMpoXZtHK0OUR6a43YswefRv2axezK
erxAa+PERLd7Fd76VnYLXfvp0xJedpMu1kFbvDhsTaY52aR9d7QFj/rsZjQnsTcPyXBmi/uK4zw9
qNS60Z0pmLdZRVRvEvd5/nTN8X5oly+SSVuQmqBxUYDt7NKMbjGs0o0ip6zus3AcvLdZ4wCQ8nNQ
QuwYtGoXpvRHm5yEYw0txmnXYwvj87z07g9R7c+Gey35c5vrKrkHWJMcblJGc0pJm0MOekIO3RKX
LC99j7It7w86MycoZfSY6RqFDGOTvRlpj/TYsZZ5GKuP5krlWc3uxbaX5Cqm9Zm88pu+dMRhkqnF
KV3RQU7/Wb1e4zrAcJbZBN05620exR9z1wUE/cEBdnhlwYiQFivdvzYh6FQz+ekY3tE3MzhOXHSy
RzSQ2qFL7Ad4+mExiymk0cWEwdYkwqGMC/hyx/UA5B2t60AtIg/VNG1ZlsNBB60JisRbQ7x2MAOs
4dXDWf3oFOLGm5eT6jTrlrbocdDp0eDRfDPcYqEiJJ9Ocj4rooxDNFrnVMxI95ripSHY7pAX+ku/
tvplpDsrasW9e61/zVxe0roBo7eRG/L5c9Uk6bYDZSNcOViYH0kxj0eTttOugiJlD8QOErL+lS9b
BGrcNMz0TiXIP0ZoRwMTDuh6mzlGNT3nrrgRWbf3Zve5IrUNEYigtUXvAbAva9qjDELQj4miTW54
v9hyMob4s2vkIT7QF3gIuMXtTzQSNCHG/GlOuKoULBY+GAzTFE16/c81yld4j5g401qS9zbcc3gy
VE6YpreRe2sPDagm/LGCGkpkLvFeBLo37nCqy3zwC0lL1cgZn9qJHVhzsU/rPxeNxyEhr4dr7PBj
Z3kLxt0EOdvz2RnZNtLhzrm+zHlvHok2li4DbnPLgZNSYABxw96kwwCm4nFAZIPfVt4NTf8J/+Ee
DQw8EQ13bLXMjMK4JneJ+6uBItedz8Kh4wuOIMQL9st4jGkuvCy9k++ehrWJ9uNfYrUEJeXpkRqI
zqMBUsIyXNyyxcmZpbVvNlrrzGDYhoHrj2Zj+xWRPSPjVg7iluReruK55oUcINckLosQqCjnXm7f
U3BdZoM3l0AgCB1sIEwomAPiehz4IvRtHZ3bCxZ0ik13JdyatDtGZ6BIEzN7hhIFOaa/QzpJF+g/
8J39UFXbSJpJ5T4u12VftNNLRsGQmvBA17R6b0yk3Ho9zH5j0PnqvKNGEU0wOTgDc6YZBaZiX+iN
eSpw8jqM/X06+AH6ldAd5W+aCYPVZvg4dp9SZn6AP1p/rbejLpkDV6TEwM0LbgEpHlPlHXX3nHL0
g4sjTTlh5sjN7+iW1ofFCw1+MmE+rg4uvSXE3puD2pfuZy8ZoURbIIgsrrSzPvh/w4/uxJ9a64wM
6+rozatf87YvunVwxnhgfp7SySAXUzO5h+LJ3suZsnrpkIIMBX9c2S+8dYdBI6mOARhupjkPpXxX
iXrWBhrRGXpR8r4YG5WF8xG1Cldi8lfV7fyBLfkEBeq5bxfzHMXGV6/ic58zpCnq+auVcLyd/DS3
15V2zSYYyuCh0hRiUkVwxGdBjDEzgVr6iTKJH30shXpDoPZb8+9+UR4U06kj8bUJajWdURScAnY2
OoILLmae+nicm+ajQAhwkmlT70pKuO1rmKmXH+JYHGxjvHF0gevO/NbN6ZDR9lOdRS73WsdB1PP3
kyz/bU1YD0OUcLaqp8676PxTT3g7u/wzwcO976mL0rUD4Tv31pxogdDolCfOku5GR+IDXOWwk3rx
0Ik4GOhy+pa0Kt9ZubUkrkRSNKpfDrFvlGMmst+th8e0wfpEBrQrMzLjIXXvLUMcUqvrw2l6m+0F
xq3OzWxYi0PXf8uJ91pv1CWVTDOh28R7evZPjPARxLuB1o3qBmZrnWYQGjQzwUVKZLG3Pi+l9hNV
mwNDd0lRn7RHrxQXtirqvTR7Vat4z1z1A46iOqj6CiH1jQixh3ygXaQh6cVwLf0VfylpPnwS5vbC
lR0mXXcgmayl1cUgojuAllKBJn+YP+l0XaJtKsI1GV8lSe5FSXeFOSfcuyxgPnDiFsuVp9u4MSRp
+6TtnPIkqfbYv3mPJhOmcXfKNTLVBiabttL2A+rFnT02+UEjv96gE2KS/A7mS75nyXpB0T/tapEz
wLTdB2eijsbHQM9yYnrokeVuo29i7pfs+TrMuCWPuDHnAZ8B9uQyIURYLD/IPXorR+8W5aTkwpfK
3OFoqhJvw4K+N3dpSMUzKI5h4a7L/uIVMOScxWC7pvWYbj1CZtxnnJEYwa0afky3tOelzJ8LfbQY
SRD9bkb2QzzrgTUMNNBcqShpSA127RtgNShmJ5LPp5kHmKw/dlmHqJ1pCaAACqTeW0HrrfwtiU1Y
o8s5mSB/UjUeeBBaqDJyH6O++AAY7bK+AKj3cDxlZfHKtAWjWcVxqqGp7VUBiNGFOumgc+MKTRVt
kK2m5S8To3D6WPon9yPRp5xXNi/gNBRnD2nRfu6YG6WV9lqmURty+u+Wmb267RjFAAYtQW3kd1ok
X9l/D70OQzevls9Gejl6rNUJUAA2LE/288lCC2toNHuLyn0cZb0cIhQj3EwVIq/KRlgw1BmDRJp0
iOGtxyFxuOeuLK3GvaU065kXFF6ovPlK2DyU5o6KbfJesHEBpEvbYO1hJcnXVhFqIlKC65eCO9FG
OrmoZnLP7fRe4g7yWVe8yXRHdo1mX0W0avvY0ZL9LPTtm9EcVx+STL99A16jJt8ZTUMZgD6ukCQh
KBz1lO3AXXw1rXTvFZNru+MvN28MV+ND1zHZWJiOF+2r7tV1SCGHAW8lar3okFN1dn5Ej8qiN9BT
VjZnSS9oQJko4TrM7wcczbfeTPgAlyw9IINwjyQba7rRF348SzrFpN70ERbPkj5hZCP5sS1uSVFP
RvTEs42H6p8U8dsk3X9lxJVI7xlPtVn9rBDLBCh+P2zmC7NGQyV1RWhn8t3cElzypdtPoLmYwGuR
X7vox4gzTfcpc3DOLBlDJqp3hevqflLw+cVmDYaS3EQeRj+GVjWiSrQrrsnzREgtyz8RyG+J+Dqm
Bu9g5LLNjEtOVVPfFclQ+szDLHoJzWNh1PR7eGsTwHXoMxirdmN021ftuxOj2Ihzg6FBg4KNa2CG
4IOleWLytuwIrqHAYCq502Vr7qFa81NbTrpvJnnsJjqJBnPfiIFw8N9W6aYT772X7caGlJIksf5N
mTqOMmeyrhRep/WNVotOqvWXU9BQm8ZqO2VTnnKTN/syd8KRFOiKWSf8d1ueZ7bHWjK6gbcLTSQl
thQ8B+Oi6c7g+kVwoqTdwI2frZvK33Lak0SfwSWNiLVooHG5YXcSTt4Ly5xCj+b8zkZohZq3anZW
X9+XaX7TJ9Zy6QSIjzJG4yDRZFW1CEhya3d5x2QMvYvAK0/ecGSRBG4Y64GGG9KztC9OlV5v9SxK
7P6AYj7xvQ5tHDePkOF/doM2uvTyC2KG6Ahj6ckePAOmGwKZCfZxNYK6GFXa3XHKb3lRcIURqMAI
LLhKW3AzcorqsJJDFBoxLSh7ygOcblzGZfsm0K7y+dO9qA31C3/gEz7USELHogUx2joLGgQJWeA1
dmBCNITgJEvbcX1N5kwnyBuhQm+QpDojJtjrg3G3RNcpghOeJiOGIS0jnh5cbeig6UCpoI44J1RQ
AWsoEGGVAruoPnCHpV31bkiSaQm9moNia6S4zKQylwRgve2CGLABLA8arb1uMPVAqkYsleLgrGGg
I5MOXDV3Z0toD53Ku6vpgbtPCG2ODWb+SNPfDajmtQtgRneVOuGE5122PleHaHeh0Zm2m/m5Tbl0
OAa/WebM9+ZIiOiM1Anwfc81RB7R0z8aW+B8ykF6sFU+ciZQhsMGheE4D/m29byVLhfDRe+fvIkg
+s773vjSQ77XJgSHsyanEAUrnuO1CcaoCLWUTkVSdfSD6vEshDdSIw89oSYe1dX/MHdmu41jaZd9
lUbdM5s85OEA/FUXkqhZ8iQP4RvCdjg4zzOfvheV2T8iXFmZ3UBfNJCVyKhwOGSJ5PmGvdfWmLIO
Hd8PUhg9BdXCpR+cY8LzX7TKZWL3KNuejQSYsxjKo513W5XUbxJq1IT2g54EHa7JFnsRxyjQULo/
xnX83AC0WmKyUFdxRkZiY2dnBbqxLx02GsyhKXSDjWJ5QBbsnea33+UcJC3nga9MZumRln830+nO
9wbIpXHp9jnm5MkgNXrAu3AtbzwHpB7s+2YZZeWFy3GCFMgoJycVhuPKRFRRvVv1+M32bhqTvqtK
cS9l001W+Q6TQPa6eUIcQeGDTgku+DuIoi9ZAyR0FkGgMVAJlQawKW8rKG0aS36V4ONIxmbcZDkw
wMRRmXSHQ7COrZYaxmMRnXqlgswtPShK8Y0s4Y1v0rYyLKcC5CBlNZXwMzCuyfpHpQ63BhWoS+a9
RbyA0ewLkxi0ijW20lUoEhw9W4U79JQGNB//YayZBCnTo2Um0apGVlvimONEF2vZFJIoAvKCck1v
3GTgXDFj0MWIgO5qCzlHqpCFN6UhlW66SboyXZVYTLd6lXPv6OknQmtIdXH4wRzuYiPQbxHrnSyl
uCkH64U27wcJDyh5WPwtRTthMhwK1Q3j1mUAij1AKR/TQLs0AcLP1iCXIEnlnR1GrFmj+oRaLFxq
YFdodhj5ioHhk2RYK/R64yATn/Mb2iVvYEd4cHsfshbakqHyljjyu2WKZZDJQxn37xnhvivBipoG
AXsOxJQV4ug3Xny1H9ChL2jtUUQICXVV+1EVbXBMwvTV9Bg/Wijb0I0N061KwHB1YPZh3xRJeBt0
TM5sEtS4HOMXb0RJ3KUp8VDKm+6RLtI4nGVRMq9r4+w2iKS8mAGRzmP6IxRMZySW0LfO5giUwKQz
xM9ur/T7SSmcjS9RIjVVeCb79nGY1HLXUtz2pvI9qLV0iV8f3IgRMREgwrKHUHNgGs34VbVvAKxJ
gkQtxGiDuTWMHYD8Ds0jq8pOdN3Br7ONOgVAqxn3wswC+QeEFVvwfSgJneeGjzaoY3iCQJRbF5F5
A+4As/3sge6IM7jR2+amR4C0won02GBqYOOPwkqdYz3QSrg8taI1uLXL9RsI2Z6ZzTsrcITjIah4
GSwH15an9zusxIU7NeSxBLjOXIXidrI98zxDCPKkRihn2+FKSLazaaggb2qY8mZth52Jl5aXnLb1
YJzjuBZ3jid2XdrGG8EScj2IMV5P5jPULwjmmgKbyFJmlT9aDpspm4dKyyQQIBxS+th5BmTVm1Hm
lotaY9XVGdOUgngxnx4ps9V6l+o8SdMqM8mXYUxk6c/+KKSLJQkNHT0bW8TKResf4ZeYplURepsr
17xQ0mhp8a0ooznbB5iYS0+NjVUVUjcLLQy2zJuZiMUPMlUNN4FPuxw7HTlDkx+B7h8bfVAu+ZuC
KNhFBeTtr0DvuDzHQWJvx6B/CJiibMRkWWuzArkShqrYoRI9RaqnUoZNMAfKJsKajpAGVrvFdpdT
yCkrKvl6QMiYDVReRCX5Kk622MKcFKERK0J1J+YgKMB2KK8aHnJeFqD9HxwHkH65ChN2fvgXFrN0
bCHx9uw8bVBdq204E2EgIoMEF18Iiv9gikKiOxNmJYaWrom3hycZdcdcVVq2LAzzitpkk1AoW9mb
PCHyfnINEWWXwCEsXLslI5F7u3Zew1gjeSPyn5ys0nEEa9+6sVPXdlk8teQfnXEpM/2xrduY8Txy
xVMfjsMDZm+GpxBmfUqMJzIdH67xSaW0f4BvyJbEm777TOSPrRCYGsHFdIPNM8HnY9V8DDVNxUAp
8r/H9L/nKacsEC2XS1MVpuv1SPNHzeM0p5x9IYJnl2jVeRxIoUBgSgk90XPEmsH6MKii1zBJT5ky
V+RTaR9sH7mIoxfbRNfM574OlozsvE8jHl6UiE7S1O8MHVmJio16MVaauHFE9pnO2ShMTZH/D2l7
rrAnhLMNm4m/3FqpvG9C4upKJvgalcHemqWPnGHaDXomiWojcNyimY6k3KRPvDL1zKxvIwTM6cm2
XypWtFTqC/Z97LWQ4RzynCKwi/WnrLWM5RALn5uMD5FipzlbNd4FcUvIWn1LOiRRa61Xk01qN66Z
Nt6CiWF+yHx/jUi1YDLYC/b5xsXsjW5J0kGNTKw9KuTn3sa9ss7sgKlfa0eunt/jUOieqCDhFxNi
jB4oO/aCxXSJINwoGAq1jwBOjBu1S4l/o1v0B+OlbNmcFjDPF0VqOSva7/RpqiXRuV5+HyKBq4NC
3ZQiTDak9CpPQSpWDtFbU4SGwFPZOeKHYcvHAEfZ4qm3H6aYrp7AYWogC3AX6hjjoCFSGOkEP8Cy
kccZpGyNavXcOGl4E+ToTbqcw6Hvc39Lcjk7rxYMmsdaxvUn5R4OYndS8O9t/CFMVk52jC1E4B5n
7JGoZ6qJkk6492Tn5n6Gwl0R6Uro5b01ieepjs9aVibrbijngGfuUgf7860WoYPrfyQMsX2n1Q6+
9mnDPD/UqPmmFt2jRUr7KpE48Hh0VbsQHgGjyW+6k+t7U1fdpGvslxRVdqGx0VSJkl57qfFZZEN5
azVQrXrLUNyhh5NodHK4byMq6e7QO8xNi0SNbhnC4BSPF1rlRXumUcNWkkvnqWZ0jxDkqDlNv6Ah
UcGldpdRNw4xncxmqNiYQuNdCl/RnnB6tdsEwIFhQshCJL1VrxwV4gwN1ipoOtLJ9cbxrUTAfsIf
n2/VLpRuELHI7yr1W2hg+Z+niVJ28V2cW2IhAjU9Ws2U0FoA+bRjP94JiKPUQSAvacCgM0Zhd3Jo
xQrFUTasgGhODRZXtdodOhtlaUPnowllSwZysBWI5KvaXNmFjDaEcAlXn5Xs3HprzA0I6Ui3PV75
6ZWM2rVtwhWroEmuYuJ+qamK4AgfaQeT71vWPREUG976aXduNVBXaGHQqVI+g07onrkZ4gpuRspm
pg9n+PJ8cUVhjfAq97SHWAnWYG/2UVMWB+6+rVm11a422A1Iz1FuBzaAxLKN/o3T8gTJjOGbHnc3
BCDs6YsImWqIxVEaaXMTndBJ1duckeSBAfwr8dtcBWFqIE2YrWfxa0VENeturid8K8x/nfzdUrVH
8L/crmnyUo213BOOxAjOPJla2Z9QjQxA0ubpW4MinEeLfquQyK0KTvKRqJjjxJm9lWPob6KmOzP9
i4+ZPebr0BH70SitY5YjALeYLbZBWB2UHqw88s18CQuEIEkzfIijZNyVPQA/f8iyG/XdnIASMsMb
j/7AhoiRFGs2BQdHIbrgoarYMOthf0fgdLy34DDtU8mWS6+ZN5J1qyAMwDgVeSWDxK6jwmiP3YSM
IRh6/9RCddg4LY5Xiu8FIJuW8Kgs6p114DG2d9TXMk7ZaJTxcBt59i7DZv+UxdgocQDMxx6umq6I
HlMdeuI1IK5O2PfoM8CSWCecTmPXnBg5BMs0KI4Bu4CFycCD2PNkE9c9BUJuZttJn4pDlNofA0XT
iuAPTC1O5Kx6h0hAwhaKFVJ7YqhM2jhyJT6aDlcjJBi3Vtv4rY+eAJHO4fShtiRM4r3WAQS2gWe4
I0NYdCcB1bke3RGxiU2R3o5bCQCJXzdPuM4X7QAHkyv+Vjr1cG5nBloR5CjxKNYt+tp2GiOWv/aA
AoXpqz0yoidPtdunj22SK5+5Eu7DKvrhOKKlIFEQmaZN/00Zucy8ZB/bsFLa+rkuk4FMSlYesGM+
VWwVbEksyo4x9VcKvj3uCkrhcUSanj9YiiLvQnNgRiJ4h9iR4kXquMXtV9EQdaLFYBYNGzW4UzGZ
C6OLNIbuxuAnMMvuhk/v4lcMirSmRfaoA1/X5Lniqb4AIvOOEm41Ysh8NTiwa998Z8utPSpj/R5w
1uINew6wLzwPQ3zpAKHuJQI03AUte3TLfmFZvxpTNEUkC00v/fxfY6HRenheu/cTj/gsc1Kx+vGH
kLTyOFUo2lSMHN8V+ptuwr2b9XZ89uvuPUwmCuNRcdyWcefByEkvgWmyUqxQvCLC2SVKvh+SfnyB
iOYywJ0YBUUxzIaHQDgo82Vc73KH9W1ebH2vSI+qYCqvWWDJQp8AhKKTp5zB5d3E+u2ogpYxGdS0
DBL9jI3hPGg0OXFbsFcVeFwE4tSB0/CRKLFEtMnuVCnmcaF09oUSBru0w7IS7okk4JSsYc5NFHeL
QCOOSTTtC814gCpWh/43lsUOnPeLlyXxHl9PvinrOl+jeDvS5fNTzwxZQXzWwrIK5u8saZTsKZSF
T7gqDxn2AzjBguY58iftqJHvElLZ5Eme0kkatPtFGbsTyaEqo4lWsXdR2TsHnQAZTCUEGQb+fV5L
80La+BmxFmBgkY0ABJzpwL36liqmtY+QTMOoVXgL81PqdQ+N58Hl97hjm7YnCM7IXicts138sRVx
565EcDtWqbJXyCxFbWpZvAt1cU7GjUHBcpdqfByWAQUzIrInYyyzDTMGrH6knoaJpQMfpbXS4wpt
mybfM0H0N/FQ2DsYfKpajp08tDHtWvFFKZmZ03uiDyxeHHIwNwGHtRqSGaCAvF+nNksuHLroBYN9
FusfXBfscxn7R8IYV02duTIOrGXdPtsG7lLATUwZeCWkisOTsNvgh00hoVaePJvddwFkYhlpxLoD
2wUPFBKQ69RIkHUb2cuQX1pQfZvUHB9p15S1xLS16tmgLMnawedLxNB67GfBS13OxZR2bP0A4Ch6
d3guqMONsz7CAJ5y8UrCBfYX4dxyvDCGsat24zdcboM2WMjj4/Jg1d8sHHdnW4wMZtNxHyJHnKvg
aFlKBUkDdRKYyLWqqiHqEoCCVjB+m7G09jirLZqBHRmD1NRA1pH6pqubabJvOOzUagLu1ZOAcz3S
E4uFaKuCQ2m87aReWybKQpQCT3bPReRbWcRFxsJFNZmUBRqXa894ZDOm9Xtvg5dgvrm3tfyie+Tq
qh0ZAszjmaSr/rNp007Bc0svNhUKk7yZ71KPwtuGqV4f2qIW92qOeqNtcDgH6B1oqXlG5WxRwrE2
jqOMGJViEBjoFlZDBAcHOMD1Y6talc0JRNYy5zbh1o3pjAkJMiOFWxr51CGP+rVOtNH9qPLeqQPB
GyHCKLxvSz1qs2XFB7+sbHV6UMIRP2GwZgzVIRo8D+poHKMCfQTS1OCM7o5VhUoMXj8Fihto9g2Z
m7OMzqoeS6kvrNh7DKrqzHPIMRBv1yFNfkAXsyxMBUGr9EyGxV2KoAJU0wLLu0Pb5OiHIiEGDPlq
NKCe0qPcHRuprDyEXBs51eaxTuJdRy6iUnb6XUWK6rIY96MZWR8dajBZvbIdHL+nuKtnUgU4Jkpd
aqeGjDMPfkgQpEctVrp1WT2HZdqcPLL7tn0JFp7DlHGejgorjyvzPp8DL0bRgJXCSDZiYry3Ygyh
xCmGRxgWjvbSNU12qxZBvE0GrZrlmLctsVwPvQWRcBrQLJVMKU9VeLD1yS2J9HpP5zpGmHuS4LR3
u2f5pPAXovVT7pr58RGpWnkuo75+thBHwbMc5W0XcKEoDYEFor6PQ5/VMkCypRek/q3ip3slSl6y
PsneQ0/sqwQYjjr4d1rG0KSQQNkZf3hzo/LXlKIri+4XEhJyds1SCeET9MzaNUP5J0gR2tLQsjBw
LtnkMfxh3+9nDsVS4AIwy/e0ovGGNC0eBAgcCuwbXo4poRr7baOZ24CgXbdznsdJpYpEd1kIe1O1
cCb9cNTYvRlnizCORT/ne3F+rRoq72OBCMNt6pqTtkz7v/mJ7D9D6qumbgs4NI6jWl9hdyC7tShn
LDmq1cMgrBvFwUnCotMA+LGMB4vhKcf3TiG1N1GyNY/qcMOPVjoyApKllmeH3DUvc8UQGSctQhPq
hQwZwpYZfl2TcpJN+iMaFn2P2A7KiDIoGz8V8sbvujnbO38maaXGRMG/FIP1u57yFBgjIzuSzL23
d43U87s6hQWf6lwHRPalB/Zwrzbiyj2dCRuYEpxK1zgMbsn98UfzpkrxD+tIzlapZfinQBlgparg
YMpUfe+MZECvikQ0AeG4DXmVezGKw/VLTf21Tux6V8/cdpajd1U8Dmekzmytc8e8nfCbSET8x9RH
faUR8kHynNvQjRxSmWsnq55sF95ZuCRuTb2R7KfWtpGRAmyLXTlCFRxblMTX6/J//gI1q//1X/z6
Iy9Gpl5B8+WX/7rkKf/81/xn/vtrfv0T/9p85ue39LP+yy86hR9VXuc/mq9f9ct35m//49Wt3pq3
X37hZk3YjHftZzXeAxtImuurAM42f+X/6W/+j8/rd7mMxec///GRt1kzfzc/zLN//PFbu+///Af4
wZ9u4Pn7//Gb84/5z38s2+rt4y3/tz/x+VY3//wHq9ffTI4dRzMcDUSImBlO/efvv+X8poFfEwQe
6Rak5CyvmoBAdvGb7uiwRy1V14m2NKDv1Hl7/S3tN4CRtuYYhrBgLQKo/d8/9x9Qut8/sD+H1BEj
8QtzbQYN6/DQTP7HyzDUr6mf2UAegAkKc+UEzQuSRc7F6Z6hKTjx0Q0bH/+Ddw/VCmdqZkFn5tpO
yw1yoVP0DakOqVjNi5hD7MbBx8BrhPeDitNk9pRM9TIgte84wPCFdVsAN/TfitarTqaF/9FJ2KiT
8rycGqQOY8zEzJuZfVbWsSizE8aG45zmjX4jRnU72PZFjcxzY85fM8TfRd2/Ml2ou3XSqj/y6tmQ
w9MQgbUd1GhdaYWzxh9cuM0zTXkC0HUdmqyAQnRXKKZAkHiPSUVLI3V1wG7aAhQjwpqthuKmHo5J
NBmI2+BwQ8Z5nYKcZrl1ltz1xSLUzGIJHi1dh8O+xcXOsG0449MQ82nLrZfVbo5sBNEFz4fQyYuN
NGcOfeGqHc9bzryiZl/FO5nG5UtRogAAxsyJldgMjiSy4NbB9WHoNVCgbGwW2gEYZbcRaktSkTOZ
oKiiH5IGQRnwGNPRQHNGk4C8u3gtlOjBb5pg0Visbwa1bA65Ly5SvFXaqWqqbmc67GnrPF+RfWDC
OplPw65/HQ0N7SVlkZZ5H9NET26NgF8xwCyJVUSfEahPiBju0gqzvTVUGI9EQRJLA+IqO9c0cWtm
keNSMeSJUPBkUZgtY6bpqRaxgRiAD31ALzPg1DVB5nrR99IyIO8XDwUcjdRjcGqPFbOG+aoTNsec
gmohm+ll8jWPk6New3Zm/cLuf31aFlXEheJgC8k9LPxBcKCNg9kt7hQe6gkV87KWTMAJScSiWr90
bWhB0COFp0jy27Ynz1tcHImIXBqFwZSlFcQdQMWx/KMdZrTYJlUeYCGLbOJcuViaOHs4jVZ48reZ
k72qjutpzls/G3SAwXEpGe1pJLF+mVsfnN6HoqteSsQg22r2cgQGPOPG4kJrLHOvhu17VHuXIebb
iwB1C1f6E2jN21J1LlHQvjDZv0RoLEFcy7PdJO+TgWS9nNU2XTEgrEy3PD2YU6tPouxOY22t88xc
kB9/p9doA/XYvsC7waMFirBj1Fz18XdL8RB/CO4u29JQluJWk6O582VyJOiDje2pIf2PJVsKUnO6
cwaGAmgQLk4zVTvCa18phIaVZ0x7xyd6CAOkK5vS3qRNqa7CQXnLQ6Q/YdysEOU8xPgx4C35h6hO
X0Gt3YV28DCGAiVSqJOxhGSXKNRy0Q/Wp2Lmr6y0R9hT4iMPkrUnJjIRjCMQ1buulWw26aUybz3G
1os0nC0tlZsX8SsqMiS70lyHCLsJepmQZ5fjQrf7Xd6aL5FSPug9l68Vlg/4oBluRy51OeCQ5zGh
o/vp0f9n3M9fK53fn6iGRjaNwcPVkF9jgPXOAB1NzOGqKfWlqvn7abRjshb8z2FEW2t5l1pjUFeQ
7sTa5/eszv/XJ/R/PHx/OdX/41f9f3hEmxyR/x3U/m8n9OozS9+q+OcTev4Dvx/QnLa2ygnMuWoJ
oc1H4O/Hs/2bihTeuSafCoqtGZ76xwktrd8sSdYXpnFYooYhKRD+OKGl8ZsEi6dR5TqmaUGx/b85
oe1fD2jqBVtyMXEtabwOgLj8RT+DyHUj9gzDGGYlwjTuy7x56lmOb1EZgCDLOm1bKtNblyV4Cjxt
H/XEBgjtkvm1ta0aZdVAH9w3an5TQ35bjmRkY6xujyChu7VhxYeWbGce+kxth7Y8ybAIXLNEmL5I
MeyDdRq37Qx8EuUm694DR5fLMrb3nZPhQMohgnv+s06W6bpuUaSMU+h21JXQ0cMPPXtiQWhyFq6h
CBNV7VTZsnPyQ5wCk61rU6zAZbJ5mkN14wpqR1ih9qPsmVY8ejdXzrvUsmonBktDE1jv2daN69Jq
u8/W06NFUdA+RM1LbLfM8sazM4ezwD47OxiOEFYjo53IgHK7yPgY26y/jafbzHkSMbIMnVBYEkDg
qoc0sOM08yIi71P0+i4kIHJ13Q3JAekawBJpNd6tShSrbcYEyTXi9qeL8U+eGcYXzvXMOGbsz6LI
pjUiguJLd6TU1YiJB1tGy1TSrzjX2xSpvmERbmiCqtWi6NzAx3JbE/EaITZEkyxGJ/a3Ui1mgzSE
DX0oD9pYRm7foRnyPURO4ai/Rpn3UuopTXOTIWVIBMlDtXffFiSvRHZzp00A9pw5fR4M0dFUsx92
1xhHp1Bem4BYEcOTtybTAUSktXmKbBaENQNQEAZ5bsHwTMB/JNXvjQZPlz+vS79mqXM7UttaCLfR
rTMD/YoCbmZHTqImJdUgEzTyh9FGKXOQXM88eU67UPTu0/YoBVlqyeU4AnW9koonz16VdhOuUDwy
SGsgYI2TIsCPwjuzUGz0ErF8NwhkiC1aVvp/J/Nhict21dpUKLrGAv7K2Wqd5CgNLAr2pc9znTgm
/mWknME9kn6UC4T5qtbz1OeOK3siIUiCpjgwxvQogQT28z153Rb2JkIig6X+MjaAIto4duZ84Lab
6o0e8KES4zoxgHMZITNnn1mUE0kzRmkcc0eNN/Wge6sxL7+3sV49BKjiEOJSZvUV1GKoo4gJ8PgD
vqx9C5T9vLhhnYe3vazKzV9fqV/zL64fjOaQ+zD7P0lM+RJKh/eX1xdQ/l6DUHss/G5TXgI0uli/
oSKQAqDtjSEJDoVe72QLSN+iBrAkSRN+gMgho4/3nb5ltOyfelXfl5ri3Ro5iEZhIyfyptlT5xsV
VzUDib9++V9xudeXLwBMS8u0DFN+xV0LE0jAhIqZ1Q2fjvDZDvU1oRNDBlaAM6J2S49C53opMeca
cGOto5xooiZAMzd66W3J5pumI97haNo0kYFZmGJ7Z6rd30BW5XzT/zQE4rVKVZI84WiWZDtuzQ+N
n4ZAUa23g912BeuynrsfRajdomdj9KsuwM0/9VKbJT018kFz3u7YW0uQEVGgd2TUcvEC/LWdOq2x
JpEjh0kOuTZParSBKwa96UqXARLzzI6IY4OKgPQvWGFBRaqWrnISchG3uwNrVnYs3SY00fGYtoG1
Ch2uQojJBpWtOsJGI8OAsTgqZDRiDrPA92ZMX/3SNNeBU9wzWWMxpGcPHXBB4GtM4HVYAaoMmqNi
W0/mvGfLhAmFO8++KwhPlI4UUA005qpEOvx35dkMRP7yruoWobVCV1Uilb9eAfYkp9b3woaGlRd2
VStFCA5HGQPMM9tqXwd7L7AXySJJiR7UY0wasT69snyDscxrvcqzbGs6TI7iCnQAf3OJ/snHroO/
N+ZHnyD78cuBHxrm4BujBWJqVlKVXpDzzMIt5KF+JXR7wfCqXXUYctcexXIA24p1vS72BEnyiPOo
b+vKuVh29pmk4bcCF9zf3ETi62nFhckbyGWpGwZSBOMLM960Q69Oew/sVV6ekPQx4c/smtZ2dnNZ
koqkd0u1xjuCWSkkVWPh6BErWzbYywRs2LaAKr4QaXQmX0rZ4B9AHYUaC4X8ox+0h04nKkfI6elv
3tkvuUrzDWXB05gfXLZmi6/pWl1ft7xawuAaoHPLsY5/9HGIbChkf9zexTq8QBMBHgEhIDXtqY/X
ct64FAnZ67ry6anB6FoDhmbRj393WX7hKc+vzRYYmCgXNS5P9Qv7vmErVXsVdnXLLBSsWw4BHCRK
9A6W0xbVMsWOICzSU4qt7rQ/8EKhNPrr9+drBPz1NRhccRpLR8ZCJgOpnx84JTz4omsrztT8MkiI
P1bL8wLg0cWTaYhWXuyb9qx0WnUsc31T2HJNLDOS4AHOEmJqQMF2Acg2CV6spBluLav39vPFCJRA
25eEYmhGW1KjHq7LoEYn35IJEZSqv/lJnH9/NymXbYMPmndU2F+jVSbN6pss4ZO2I20XZIya/Tn9
A831uW/zD6rNnQkSYFM26LgJL93geeXVS4Hwav7/u9jzcLvK274NXkh7LzAO8WzLW/md5XmxqOaq
WhRMj7QZ02bPSvioAFBkgDeqypRs9Y51lmJslAEFAf3DQoVXA8jIYioKZLXOeSgmtnFUlQBrdXNz
pQ1dC5TELz8Mtnk4HaO1NSAk6ci23ozldAG25UO31vBQDDVayLz4bA2TXhpDRQj/fiUylWQdHgGm
pyyAo8YzHR1D1wi0Pxp5cIez1UJBSL4sRDGtU4YzHp5WYGFiqRv+tL7qVZOCWF6PHVqn5He5wklp
ydkInVpL5FQorj35mnW6dk/guPet9r1NbpQRsRUc8onkU408tndtK8uN0px+F/MMAdbciR/W0as7
WDmSvw/M319fwvNg9MvTfR6m8rjTuc1ZnHx5ePLWR5GoyJzWY9kt1VTJQas4B4X26ph++uSJlCx/
zuBJ3mVvBHsxwCVsyRbVwY/inG5c0BNIneC9ZOp0AY08ITfHF9nwviF5upOa8xLNF0uKxwevA8x/
xWcZNarftY4VHgmcp9GoOFlYGSzBnDOsEROyCHP0EDx6i2k+MrsCwoJN05U7hIl2nq2tihFZ0F+/
G39S7ZgGYxzBk4VhsT5PsX++oR0Eq2zac9T483Khra3UlXp5Js1jcb3ghx5dR9X7b9jM29+ntuZg
kfc8pu/4ZiOEs/IFbTKe2rl+C1Nro0B3Vsh5/LtTb34pvxzL0Fl474jqdmi0bWc+c34qdoBKsm8t
kT+paorbXT3bBGtoeHVvWco5bmKAMqw8waU1TsW2UFmrBrp3UeD+kPhS/T5G+Y/9h0aJ8icvyBSC
OlEjf4h/fn1BmsUqLFKngZaMvXFRNhKRsd7sFTaMiJjICZVNiHwcoGQpWRcHjBLer1XlUJPNEdgI
etCDOQCuULD1AbvoCsFaXXLb2ak4JZp3o9fWS65ltKk+f0QiuaSFDdyop6DTSqNZ1EWs76pBwTk6
e6a8d1/tge2G6NVI8FkhAXdwqE/qDVzsndCyT2Ss4UYxe55jfePtNSx+a4udFuusenN9BkZ5hlSI
g3lsyptCLz2YVoQH6qWzyZQWXzOOqIUWkAIHq87GPuTTiHAL1Xn8FstAPSAShnMoMuUyOtZj4WTm
YZy8bnvdrGZB/y1P+2Z/LV5aAcBTq8EjjHMfHgF0juQ9LXv7iN/uO7bcDKlHlB9MTW/XtWbtr+8d
B1+GD18rlr5ZGPv60/ET9nV6372Itn4ir5B5RQIBmlOHXuSU9MMPLAzryrAYdePiWLdKCjZ3ljZU
klRmPP9HgPjZEZ/nbpSTgokJzUk3Wf6t4Wv3eQkdJm/jbdY45M6x5ZMZm7ysIneuy31Ir3lnrmCu
fxj1R2U7yany6Sfh2kQHG60mBViDrx02ypbe+YdiqPFJ9mIjw7nwNtH3GyNa9bKqbwg8cXWtC86V
OWKFUDCTd4GzapA9ssM3nFWJvHZ/fWBPWaW4EqFA2bTDmYeMaOxxf32aqpWubXV7J0ksC9BzDAIp
IoqYGWEQ9S7tMUaX3fXoFQQr92nu7c2eINtZrcffzJpnglxuShLvW+RtPfw8d4CysGijDuD2/GVR
EO0mmeI7SJVLp6ffgppZ8LXtu44gejSWSMPzU9/gA8/DdGPY1W6oxuDQmcrREF24ipsuwF3K4N7t
cIlnDXx3ZjP8DSTRLjrj+/XI9WW5yHPsDK1K1jBQjnwR0q0gv6yfSxr0dphBCIrTHMRTnJYaio2a
o8ybG5H5UtcDSkxCBeyNbifOpsqUE4qfj0pDb4jRfVMRLYKBJ8eIFwLKmgLEhEoJvpr2iuF2/wSb
BmRgUiKp4Bsrk2MQZdvveR4hxQvEcUYmxI701ldDANtffhrM6XA/pltf3TvAKzeksHyTuWluSwZp
C5iszdCpH2XfEFwubqVZRGdZlLeI5dW9FmTKMlQQ1Jj4MiESIYKaptOEGmXDRk7OAJRLKXLIHoZ/
i2noWNV5uSqaWBB26Bvrtiq3vQRcbPay2sGv2nYt/aHv69m28+oYMwmHPvd+KEDLlb65chJhsigz
vkUGYCTZJejDFOz6U9sSd2oFN/CoPlL9DPeF+TmYojWebVYxTqKw/mRnYlXjrtYF6bvks2AwUXap
MqBGDu51wOmrkZWZZ5rhIVL8x3nuVxn9Dt8qT72+/bhGoLWk5xhtuMt7BZdVcgpCa8OMY0D6DqYq
nfwHRZb9bv70ZzUOwkB9p1F3SBxUTSIfOPSfSQgJbnJjDmVNlNXIkedCo50eSk0jkAnOlF3P3NjI
YBljjT5yee+5sqv4JmqIbaa3CHNPp48fSN+iaoN1p2ywC8ckq2eHRPj+XUdyzx52zBqvGKgaLXrs
wXEfkS4/qROULM1zmw4YgVUgCTVSbTx07TsHAo/8WVHUebzrVx0Q9GgwYHOBdH14N0X/3rU6fMow
frrexGVRfk5T8aqnhIy3WUacTBEerz1m6ckPVWHoVuXS3myzCVa5Hadv17lRaWGroDhdjbGR72Fq
uSFcWC2f9qOmEtChIAAjpzpeWCwXV9eZ0mDPtZ9mXxg1H/O+sLcSJ6uatso6MVWsGi6+62GjEh/Q
tl27M/wGxlADgNhOsIuW3dGz2XCKQeyGzn9sGwrlVm+x/fE5LIPofxF2HktuI9kafiJEwCTclgQ9
y1eppNogJJUa3ns8/f0yOYtu9Y3WYjYz02qKBDLP+S2NLAiyySHklnL9ZYsOqab8g/3Vm6g2pV13
N4oogOLepz4LdTsz9uiZe3Kc1Ti2mtZuOnkqlYFtTSB2Dhp79fdo5P9x6MW807Gi0haT3uckxVJV
x5+tUBoM1QcS5tJdXNIjOTa/CKjCZ1xyGhQph0NqOiB7nIAnZJIf1ObOZDc194OfGuixyY7yeLNS
h6xwWhP9w1DPV2p3fjVphpoz/RxwrNL6HiOCjO6KxevOPZMu4qTxGFf6fkoG/6CRCL1FcXtRa1Lk
C4Y8vdj0fhukfYoVXe4VCmJNYpn6HYXE1wBRpuPwTS0Rjb/ckQ4ckWLPORzNw0tm9rSJRTSKdyZy
VrUBkK1SPIyI6QgJW0nhJPd9nxKhiVaOr0shjRr+LJRP16X2aMCVZyO+v+xMTKp7B/VB4OqQPNCg
fCiJ8sVWSVQyKCQzBDDiRlV7mWj5Vgdjlt2V32QmMZJYdI4AyCdPboNaWoltUsksbS/5XFk/dv1a
kxBYexCMZfpj0TNy9czxsmIrfM7ojtJ4yznyGdjzfe3jgiEjGUtGYV0YO/0DmZWPumYllzzFJptY
zWnRR1CBMCfDDMh3TedwO7tuflDjqsghexuRnvoJb24Nzx0MgrwJaso5/kkoHIa/0jF8JTFlpYcI
AllEYTANGG1rbdmrZwYDbEh6PRnCTnEa3Vd6o2p2vuqzyKKBL6PWoFmZLDGpdDsqmt5s8V2fR3c3
rDFawXavZp2i6B18mUtzKa2fbTMXj+LJf1l1zbg2HQkRpbm+GmnoH9RvrC7OvIFvtNAMXpYkPdSd
3u7nab3UZtthJ4lLmpyLd6sxC+p30SF5D3biDXe2Nz8wlExng75oNn+nOBhLG6GRovvZ7uc9TXHL
xqjT/IxpjDKNnNKCuDvKgSPoIrj10Mvfu9ooueOdgXyP/khqHZlDDT4i3Wqe9KlCz1pSmlyeGh0R
NQkfHjqo7kfGfxpsJI96WN7nXGvtGpl7+F1C/vz0G24sLDGSPUjDMz+ufSwmMhzn6ZQLvoIZrneT
YojftGEpP8awcmXoDxOdKXyZu8TljOz7+VdZk2YvN6q+chhOMO8FrqjS0xSlmKSR3dGx+Dp2jFJT
DQSxiM+hMMxDBI65bQwveR5ZbaSifsFqeQCgulA0iBNcmnXAq5C5azQORH68B4pa92XqOjtu7L3y
sHcTbHnhMZRFdnImj/hV/XMDT955wfZ4Ajy9S0LPPMZleFRjZRwhvO5dUWzXXMhqRDxmbU4jXq9T
WMJ46u+ILcRfUuPEdDFx4A1Jn9CsMjk09MzBuuzTOk7uqNbxDrhNvkdoMdgXe5ZuO/f2mZ1yu7sR
SaNyGHPGZGPqU7H1Q805EiybYCEgkPSYkBWNkK5uwSMk0ipwUOROtzDqAN/q6PpjWXpmRaSZzlgL
ao/N061SxrI+PlQ9f/YsceSBZ9byAg4hdDAawzopvOY2OdmV9j9mJRuJhZgNLVDnil9DzK1hc0jC
hQxUrnNjhI9Xr5cJvPcx99VR3WVRux7QaVu7Lo93wMLjJhXs2WPLxrF4q9ggVsBfrNPbcqoaBtW+
IQQKwfOIREgmDEB0JvHc3V7dfuAUwXF0p95mjjSvR8gqEiLLqOnFZePRJIFZVI6bk2/DR+aMdG5H
7bmX2ltha3uFYLd4nMkSxBQ8Ox9rhBibh7c/dKK4U/9718tQN6xZ0ghPScNUBU7nRIepIFdwxOZL
HLd/lp4+vODWjaxMRPkUg/M8iu6B6Iv+gPeTbG1bfHSx2Z5D7cQkwB6Y01zh4gK9V7NURcYqYlWs
RfGL4O3s+eh3ESrXmTSzQCyEHqGLns3tZEyHoUL4WNKmeNVGBLOOyGn4ogWJPaHa07UUf0n9mfKc
nmE7zsNDKMI79V55eAGDETk2gSH8M6WUK8ISREcywd4bOZapn1U05KfMOXp/Az8TKHrNPNsS4K2d
8nkgwAv1knog54XHbiz8+eq2OspINKXOFGEhbfxpV4jmex/FyVmLsw0RZOFTBsU1D6T/NInxKdbC
fgQMZeh3u3dlLsEcyI/j55999rKQontRt38kCI0th+Y5GZ3h2lJkFfQL9Iz6BA3XxYEmqBXUjFWt
4iXx/MdGuFeFvxgFOQnCD+/GJnrupKPHW+z3NpexnabenqzBg9sEwrasswK9Zg0vqDY1L1M9z6ek
nu8R//qB7sTf06Q/pvpyIMpTv8duCNsBJraWDr6pLs2PKWEW6snnmvJAGf0dFXH3Mdwdv3X6AjSa
XzJj3lu2DE0arCdiSt670IyZT+FVIn9pUBIRjdsl5fNSD7LakwM2sTEvNLrNioADWGZyx3gZVpre
kLluCauhR8fxmjOIBIbDXcmtuB+dtN+32EZ7s5nvsUC9zhTdXQabhX6uxpOh1ZRPZfZ8AlGxNpkM
lUqy+M2ZGR1mYdSHsHcp7xOk4/br5BPbgF0fjbNFBUA80W9sA4RI+hJEozquPlYXu6tYBuKJT2AT
il3PIugI9ejxpGwoLHM34D1WkAyEzBVcPaJey8BvyVdUd2JsRg66sYYnVsuKw5QDo8AvHVsSIWUu
6bWR6diiDfKGn8200BgYLvKamG5WfMrjJ4ls8EpQu+pc0SNxRzEENrxcYxvlBe8EjdpgA5cljNfz
lBfvWhWTvrAsdzV2y7OaMUuPrZv4ayBc7q3RXR9zGkOAWqBX4NJfF0HHmhGGFwX+IWInz7z60sh/
fliGlwQBIFnTSRUUWp0e6ZD7ZOV7K1q+o97gKLch3oMJuzSpSrZxzKfmmTZCFtXJvB0Dzix9l4ye
90UIkpylXLOZVzgHg0aizZOc+w5xhMi/6OnAGxLwQ4eX27dLjgFkHwc08Q+E6Y3bDqknEG0kjk4Y
OhtjovLMCON+T9AaNmwyHDIWddMgPLWWjrUMaeTaza9+alqHkj0I4LbdqqGlH6x8H8u3vBxYwaez
enXilG2nTBHOrcnPKmR5XChv0116NVmv/kCDKqDtd2TQhXAWpoFQVTd/Y5tyFIlU9ejchqgqXUrL
Cyv+aRhGv8ugTM6k3cJ47tXlr6BqizI9Ln6HKEmYUCvxvxFJhI0Jkr5Mv5BnEB0d7mNqNnQk5Jv4
TG3It6TgbtSj0dnFcI5bYhXYsVZY/s4M621vt/T3FdlV6NafMFoFSf/+94OmEEJHYISq97e/n0Ch
Y0y2OW9RxX+NRirERb6e9Ml7TQ22NghCUiL1jptuRQ9h6ZSg5rrAZWa1p9TnVDfDDn8U2VjlmImz
5jH3uK32MLkpMYGi28990T+ROxwFEdE1VYu0jrQAp3fPzrgcYkwgpyWGO2iS6BZcgOf2qeCCkv8O
/IGFd9XbS2KbIcYknnC57EihgdkUz2CPxqkvShoTELTFnkRJ2Xj01nUDouzoiXCc+1UMb9Wg8yPN
CXnMxE2czMecKIv7YUnLnabp6TZFXZMXZKQ2o1RJ0i5xyUpkTnRXnDDtMB5PDVe86lPv8ms5U18G
gMcd5AzZ09xpmKfJ+sqMfjuC05Nv77xqi380Izs++lFDhYNFxJLa0b2Z2MPQI+5k+FA8QRbz9YsW
b4Q+duF1hmBLHrrrVPjT81TFb6UXtgGFq8s+yqqrGU/ZzpLTDpXKd7VJTi0xxQQGt6uOfCQkwKhM
6Gz0lrt4IgjWdir7voaU3laEwx4Hz/4xuKzf6pHN0/oENqORDQuWV7pUNi/GoFJIuPXEwbTq6iiY
O/cjtOoh5ax0MedDtjJwRyJ8oeIVsfFk3YDBRFIw/XKeqDHAITN/pWnoT83m/+Z/JTPteBYPrcXj
p7wef8PqRcExlICbbtUVAvRcALGtMtmNsI9WyL5RfNdK8pFJcRdJ8e1J/W0NEZ06CZ1Wet8inukg
QAbjiiHpkFMrxmpFp0Cf+p85q0LQzWvzB2aQ6Id/4foeLAPrAlIrrCjOb0Qr93/Jto+FugK4fYzd
gRyKZWSm9pf7LqdQgayFl0Iw3QxYMTdcIPOWbXq/Vj0QE6FzaqHiQdMulM9T9jZHn9qa04lsU5JE
mvepFsv8SD7xKCVZ7j4ym+cwTd1j7J4UP+B1yFwGL3F23URahyXmTWl0vErrOanredckpInpdYvk
Xn5xk5N/aCvbLdsDPklHf+ilkboTauyC2yHxk7tWOy40mF+p2DG1+tGLCmT5GCDNJnpDS42LZQC1
l8QVNgNZG0HvFc/6Iat9A0WXUeBg3CZ/OQyqAdT/C0GARCk3j43fEAfEDyUziOQ4XpcOIT1dhJuQ
KtdoypyNWJwciPxL5VB+Javpwtb5VYcrCO7yfdXINdMaBB/ZO5ZR1p6T6+M9viG/xPQi7EbkDgq9
72taYjX3ySH9AGM0ELTUQ1n1e86bTGEkrYhUQZs+U5DPJwEt7Xf4zMmHK+kGGhGc3IawhsCw0CKG
ssvmbdqXV0DczW2gTIz2VKWQtFNvMY1ISlRBkLUNxG5FhA36HD+Y0sEOiBrcrL32aU1kEVVUy9BP
8KuK3G9pFJ5GkrNQDObz/craYEQ01ihwPTMhbRd7OQq7fY8zGDc1V9sk/WGYB6rKMjBUSdhO+H9o
tk2eBwn6pOZEqi1lxsbkuhubqiyeDhmnOuEnUF/8Ur4BTiVncgEDsPVkB3sRBxhElgvhzyR2LN7e
ip2nAUnZUS2wnbU3TSyftzWqphwbt20bjzz2stkJGjTU4S4WtvesSM3dSoP9uJofXjq1BENhLHAr
ml/krw5rCuLUjq9xfS57/gR4a8qJdYf8DN3fTBMhvXF9gIICWKHnHYEgQXx9khjsB6jocHziZTnb
hImdGu7ATTjzDNQtPhHo9ScLUmXnt/lztAJvKUWoNnAeOlbxBPve77SOnPLM3/MC3SkVaArWw/hB
TUXXgjJy3N9Edal8blyj4eJSr6HnnqIemeRa04LgMLcQeZAF+jCT+UksEuM7DGhPoRnd8N+iFeo8
a7pw2+ouKU9hS0x1a8T3zTogovRfRxveXj1koeHh4uxtqs8jabJMQC8dEV8wuo973MqvBQ9n7+Ti
tqiqh0BBnDpUbFDnA6FGkifUAbgrkThB0sg/MAS1sSPUghIxE3qIYz/s78OeUz108CNnmv84R4l+
MN1pPHZW8dyQiPG8luGbHrEadrkz7zv6kqLers9wObgeRzJkqu6HRrYqhWFuSrv0AqDvGRxmI6jQ
40qUCK0wOhYHInXjds4und3eJLA+aWibAdfCfRx13yi1SG5Te504WCEN87m0y7cuXCnnLho/cBbC
k1uL+ilymKKA+MppZ49gnRFtd23nDQ9r4WCtTqs+cBs0BQWRDVEZn6q5tV9QfZKcJcHHWoR7D/bw
T9OW6iX/57SljFUCSZRAXqdL2vdvd9damxPuJJ5Xihmx0kj4NsP3cm/oRROMQ09qwuB3e4yDxrVO
14+4sYpXRwaD6+l0nhqWqigBuLK59aPejV4NHMRaF8+7FYM9+02qXzJL/CQ2a8f+Xp27zBh4S823
qhRH6jbaE3HcqCBEEgZ2CvbsTXpMYQprpOYMBBaX9pumfURJYgeACS6G7zglyS5cDjXGlLIu7kd0
jQ9YAQ3iTt1zX7G1uItnHJMMAZNEvDKsJnutxalcR4PYpRhrFDKi/kcx8uNLy/+5HopnUrE9UqZ4
7gkYrCfKXRVIZ9r5OddAP7uYcHU/JkFjSqt3gpdYqiVGQDNukWukW8DkbYlKok2JFy8PdaJ6BOpu
+xm2ed35UoxS5zadXk0L7hQtBMRwnkwFa7wC8Qczk+b0h45VeJsmUiJOMWdKgXxkM943xHPg4ui2
1kJIgdKEY+nHPO7nQVFRMLEm96YNlqnOd6vsigvhLbRQVsObn9bjxQ1/DsZbk3F5JPZoHWjmGueA
YFxg7OahlEOdoA+NTBTuRnLjEcYAu/QgdW1HKEU0NlujrX1cwiTyDzeSR8kpUC4Nl0XET4p+VAyq
Vo8kVGrZyRf+jzptyBtuiH8oCDk8iDC/sxdQ/QG2fKMIo0VG5JmdjS3K6ts9KXJ2ZPe7klSlMitw
6YuWd2+AlVUQXTSFqA+H6WRy1N+HTr3SqhISZK1Xe8rVHuF/gR4TgF+AfW+TJDIXTip/iDICirWs
a6NjunGlCrqbx8+5TWzaCQ0EHaP3czVnZ2utLamwScyHSWS1aNZ8Ah/DRMiAlskaaJwt9ithr8eQ
Nr0tWb3+sa2d7PoH4YoUV/zjLdUdJHCoH30HzR7m7n++pUNW9UsTEQEZVTAdBUUcJlQAYkzuGA0Y
LLQd71rq1SeIV7TLbQQ/A3r2LKIy8L8/CvW6//4syB2JbQIANHCH/KaKy1HWiHBmUFn7YQk4tBsA
VvAP35vAaWAGYhE9rFp4NOAZL+lECoPvYqKuV/DNdHjIo/L7TWYqko6qv+Kzy48Kq7UwHZ6m9c7h
ZTzAKtOnphECJtzl56yRJzyv8F6kGJD/JdwdqfluYGRvBIehG9J0Yivm6EUxQ2tRx4dJXz8jm/NF
kdgGiGJbigct6etjRsNo4Kw7p+uP6tahEuS74/X1YVkclysiPgs6ayKU7BTXRC7CqWUfEndADO+G
kl/dLcvAgS41O4hy2wbh77zpSbeANJAg4Bcsp5Mx4D9U6IgekWbdxot2F2Xih0viD81S5sM0zcaV
eCI5Zs1unlyRkbcHbfJ2ushPPWKfq1PwPC3FdE8Qs2/4oF9t+SM18+GcZE4wemFHRPA8BqHEZkhH
LFipQvucd1jNtMYOViefDoQw8Gpzm2ZwhJVB/xfV8D/iFO2u0sOMucioTtQ+YA3FRbOIuNVGtJ8d
VY27jPwqWhr+Mjp7DrJ6XiCZu+dYjglTmn7X8uynCVyut6NzIDFk2a85GceUcPU7IJZ31OFvxHI0
LPN46+2kbXfLZLwpXs+SnevCKwcaxvqjOt1i6kNAREWAXCO6OP1Cym2ov+oCO0okemA09GNK0Fea
2nggkKWVdI4yPsxr3JEHuQXkxoI+zl+SJNqNZopNs66Q5aY3Qk8b8YbmlfiqAHdTDs4Klq8yT9/1
PYWpMzFMMU0+1Hrih0EAu1f0bNYzd0XUe/pD60IT88grJFkrNXg3v3xUZ4sbiqemR0K4dklFDhIh
1UWSkmGehhdjQrrc5OaNklaswm2SlcJ+4gO3vdGKg5KWtZLlJEvfJeiRPEjT3nrkBMV8AjXqw9Az
TCWfajw0MtxQHq5bBdx1wnnW8zFICGjm6GSgZ0n7MeRcy22JVKhw2DHZ9PwOJO/Gpej0A6Gw5V/Y
sgdGus5USENA2pRXtgn91JDYtG8H6Dj1KnkECyAOzraWM9UP9dxRtOV+GLVBMo+Waicsqzu1CQ/w
mYFWo4cCsybap7feYMyvaUU+B3CnTgz12j2XGEYemsI6NJP3gJqjeLblopUSArREV8wJuCGE3pAG
JIu2/Graoliy9874FC1gv/zFCXizsq+FBCq9lUDLcTCOs2BpbG0CYGi2PwxlHO3jhLR3xZnORsce
ZVAKbPbjRYu59wBWWF9qnm7KCMYFUdLyoG5Xd87Lgx8SUR9Gk3ENW1qvvM74sUh1kBpjCw/1W5rg
u1V3rjb2MUGgjOPqsXTDJgpownQ2ZkazlOZ7FBqQiEWfbvxKzBLVWHW9N2YU7bO0l3Mo8u9bqPWm
wncJhtnGmYDDRw4d9EjLYaGIGQTiGjIqZM7KQ0JLIpQYJS3uka7h3JUyRpUutobvFIF4Owq177LQ
fFQEi7prw4HX364mIjPK9cld189hMQWTB3MeViltZ82I/CLG7JBaXXrm+AFjXvR0QNTRWutw8AWX
dxIMEm1UGMBkANSPlg6WFn+KBUUNgAOP8Nj9QJ0MDlvx/xTahbyWvQKa6QE/D2vtnv2a/URxCGNB
/AO7H8IwV6PSvYie3Lrd2FpdgmmjQpGUJUV661FfMB6pzFnEFHSIhNum84qjGg/GymCbr7rrMvhi
N/skyoKoct7nenul5PHFGowzc8TWaNoXNQS68gMiEoOqXPqgHv323vLwzumABHLpZmQhOSyhabcy
+bbN5WMtoNZ6Kavok/DZnysSxUf3GNXrNz0GV+/b2dg6ejQHfgPWbGjdL690nxMQDvBNxKMe2B9L
pbEPh+I9cRLyL8ROHWdV590JEz2Puj2S1ThFprFfhOPtFBenjoD/bVgP5Rp7Fwbvmnx++srUG12C
tWhTRxUTAZQBGd307+rFT0UvKGZodjnJQL7Tgy/3Ns3MjR9di2prpq1vhiBUh506HOuRzktYUhIL
xgc16JmFTYVmbn3N4/KuapALDh53g2QcDBvzeR7ez7QuBMo5pE4MBUq05URUGkyN8mNEKL4gMDpU
jrLmpvJ+KmmQnsWvhYQxCRd/1XseOHWSNPQm7twQvV1Fs8BOTdwNs+nU1MMuTN0Dr/sQFESbqZ02
l0vv4I5fZmesbqft7QeWChB1Zo5mu9drAwhSnpC9jnRPn8U+7oHKpalFHc4KHEUOSe8byfCSgWpQ
9p8yoohIsY7Jnj2nfpwSHgyBs2jdZfZy2t307EN9yUq0qEs9/EwPODfv/NEPgbo4FJkwL9ZDp0/Z
oYCD4V8915gG9KOnYbnQU0KZzbjBZijpLwiGZqsR+7yppZLCIucBbVfSpeUZMYGziYhUokveddBV
Dy0Ocwr+8uou95s9ZZbFlfiuK2ez+2j26CRHkC1bwLnwnamvEuvPwqFGJ6NDYthkFjQ+UEXryvzH
W2xU0yU31+PYN2KP8qX6k+BZ4oy/jbjSUuwZNu7efwueszzsXc8nUF0Lc/O1doyvOMDgufh5BidG
4NZEHfIqhKlRQWg5POI3DUnmNvEIjZ5sWFY30v7kkJFcw+8fyrMwLRv4dOTH++fcHXdWOPijxNDx
JG5pH7fgSel9iBLEo/SCU+G5Gl9I02sxICeEp5E689/z9r/BZTn6k3rE3I8J1FJ+6L8t6BRL2nZa
COpkRtwjaR5eZnf5iwaup2mhY2olxlGZetV5wDkxH9fxS1/znNIrRUNor/01APqssO2RGL70Pr6D
ckXvR838uZ2clCDY4et/f2jj36YyxyPbxTNcHGWuI93gf0cVusWbFrFMktygnYibhQq3bPR3pVfq
G6ew421X683WoQ491EJUwqBb11avr8WQ3CWQWndego6vQLcR5ZT+Fenobcglef7vz+n+P3sVAcEE
shPty0tj/rbLVOAP0LA0fhnunBzWlnu/rRoo0ry72TTgki78Oi8aYYac1noVTOMo5cRht9cJeD9M
LqC4CpxTJ90cI21zZy7pgbQDk8bePaGc/d5ZndtR0zXku4f29Kyks+Rs/GycS90y6CaR1+/Ukdd4
NjXUmbFTPpraSXYWARU7wDCcgUO8FeQ/7f2Kdz+rzI1Veq91YWbBOnow5l04HGj5O7t54FagWmv0
ddUQZoVLbJ2n1boI9hJKgiDsfURCHcVQTtZ+UddpUmds9MhnKTiuAq2N4E1oVB9te6OUljXQjVGT
lWqQWzLK9UX91yBiJc6PP1hrjf/nRPBsQd4AFjXbsHzJXPztyaeiJCljnx9HyaupIB9vJKxFcUrg
MBAiU4HVO83Fj94eLsbA2aBgB4LcP8w0efzvh8WQD8NvhwHngMF+a4LIit8XX5zXRYb9b9yu80r0
dTVrAZvTaWU72KOw6zfUZJE8MPTHIfHQkre/OnTLd2CFO8qp7yZB90ATI8n778/1/1iQ8cghlcAa
a0sS57dDqnGdZqbzgcKmuqNNib6wKKrERjGM+J6I2qtQG8gFUBd1c4j87LtXkb8SdTR9QIvDy0TW
GxBJL/+Ece+92/Ku81v6hpOFxp7Oz9wLTOylqLm9//vTY0b619fq4W3HPk2GkwU+IM+Sv/3M1K3W
M9H4PZZ0hCRU/wWL3KE94+A1YGRaZX1VRg2ABtBfS3xP5gqHVp4+T1Iy1TliOBll/zFZWY+IvAzq
Ol/uwoX+lmIkCzi3ChrPGB1QFlbvmcVOx7/gG3pGXUqYHGQddIiX6bKfssp5J08OTS3yCkNOH0om
tNrtXwOOqe0NEIjaZxSF78Q10fEjPW9jUoBXL21K+vZ6JC3huaCIuy7RiTodu3XRkDcoB0WpP6ya
t0qKTRXNoBYGUyuTgxDvhm294fgxrqVJ8LXQq1eS7n6tRmTR5TqRDdUw1dpaz2sgbSwiaZD8FuvV
o4LzJuMjN/0qaMPaVx76noLpdjuV61v+Sy2qc5hqB4sQPc9KHpvKdHfCmbyr687Hympv/Q1kPlj7
yKi/JXW3V1OMIXp0GD1Lc6Zp3pm95mu7ZM900hQPHktIQLred7iAYY/d+bORgrOGCq1yXAl5zYiI
Luln/MMz46rQmH++i65FRpeFCIIAMVPB2n97aHAPMEB6ZrMtK/2LAdriM1fBvuXYUjxvuLJYzlsi
9rFk+/2PRO+yAA6pv/+ij8Zw7yYfekjndAZ/QchAfzQNI33oO/em5bJ0gaS2CHyHDUPyMsonnurp
h77Suaajox8mB2tc05+SDFO0ygvheaMHpd6py6Bt74y1YAGoLgpgquFyHXRzpUlu6ZAeYQO5oGUX
RqmtWuDX2IUlNKkU46B2J4R33mHqs3NaYoK1qFSbAehPU2v8VYUNXQmUdO6kMFvtTtZIs1EEi85G
FD2WEQiKmjPracj2aTQ9j/76oG6TUpiX1Yuo4R1mnD28/Fy9XD48E4HZRc+9+aaMEq2r3yc074Je
wM2prUIQlAgM0aTX2cxOUzpMdKb31Acv0MK1eW8maHvYjv2EtPO0N775lfmtcEt0CW5EWZRETOqU
/a8z8t0wED0+Arl4bonJDaAiUF+AmnJWcgVmRt7NOuFaJFSJXhO/fe9a4zgl/R2SLm1PPuudy5Jz
nVxEx5r/lMY2onrjpv3UVwoj6iIMFCiTO0jkVzlWW/EDY7JBaC92pboJidqmPLzOmPsVYD/5xEmv
5pWVqdgrSWW2EGpGwmthkSZJbkn3rj6nsOvLbIGzVvFawy1wxPoRXjU/oVUymqdkpyBNs9Ha3TDV
SOD9Ch2KXVP0Rj2q3dhU/Nj5vDUERe9KbYYwdEAqQeyZZbgfowAlqToSgquIanjbX/Z8jRM9P+ae
cg9k11NYXojo5OIncqTu7hOowRTHEQINtEfhJQcBrorxrEQgbYdCpYSMiiwCO002vG0E3UnfByub
NyLXUIJ8T5vBYWilaAyy9XtCHBw969FOGvcY+sxT4o3ly0qybm0dzUnozybZkC8TTSxNDyhDZ9NR
oQ9GPNYbQtvWfN9aAKWJGDmFtYEE4ta7YP/yr3SiHFczrWluoKKLHDaK0ukSxEEY2M6C2qH0afHk
IrJHjXAX1ODbWm+zbTbpLnwgnIs2oJkbUAIXo+yV8zvj5LTMw4nSALdzz11WIUJQbyRUFgk5Jn7s
rKG0z2KK8TT7ZSGdn0zs7SgJGOUSi2pipmu73+rTRNqqEsnLHUy6x0q/zrYM1y45r81KCZ/PJSPR
GG0Z9v1Cul5SYE1xfdoRMiBHGg6AYiK0VTTJcR2oIX3FkUAZRpC3yTf1eOpe+TVzkQkp5sTt7P24
YhQCLjlmImXn9dnIzbLd5yMRa5b5iCYQi5xJFn1CJm9mVbRI1QK9lpSgkkYLZdRyleKS7mVCEDj8
0WhxOYieTz4J8qbNYbrHXml3dfc0Vme+tm4zQdpvEyk8WNPwCZzKIBDHwAFCIOlAU4G9wvpVNTo5
BXuZTgEdNVJZTdPbzvVCwKqR0TLVbIq2dR/MIe2ZkFbtBDx9kyJQzNESKK/+eeVwk1a3Vo8Dxr9y
67nJRYE1Ve0tl6T9QSFof7VLbyvkRG3TOEB/HAZ7ACpx8MlKsXypTywfFY6tsLG0qBBoIPE6rqgG
zRSv6Ui6r8oNQKSKs9lJ8z1zt0+WNZqW4q9hdgSxazqwbLlQQwerkDUTiWygfNsuoY5Dff9DRvEe
amcS8iDf6dpdd1S85UDv3ruDLRXS0yj3YzwQ2+vowEvYV9TloQ7iRprcVdsRcdRvlTUSkt5W7kFP
SuJa5bYWL/f2Iko6D9zXtIl+2iusaCv16I6JsCRDOCy7BLgUXSJxuk1UoNpAmcvu5L1muou1xQFx
oo5nQ/p0VxGYnuk/8gIrUdbF7nkdWKfDqECSLMemOhyeocGc/QR8HcQpgm/pbdStTDZbOMHC2kGJ
pnN2zKSGZvFkLhCMnNk/GAW5wmkVrrsSEzLLCCr7qc9fqgJsXkliDNPB0YifV0opBHFh0LDxfYgx
S/okMs/81oFy3268eG6SE9L6Dn3CltZgqaFJuK2xKDprWD3SuBu6j0v22VO2tykWBy2R2z1H4fSW
DRQRF+QFB1RUlVsVPYDm+zwWRn3fUIDm6DSrSCXCGALoVuNnmc/xETOOdXH8DiuNdOHWnOTmhCa0
l2BZmjQVLMtGpxAwuR/MPgFbcgt+VDnpKfq2M3BIWmZ1Q8PV0d1DK239kd4OnzVbkiO1s067WidA
WqBqqG30ip1Msm+ktSWNE8rk5S+VhFv1c2g0VneEn57cJHtsl69pHvn8oJFUNK9XK7XObt1zHi7l
zSI6actr1NRvqawtULezHafTtnNkJmADi468DF2nm705Gv9VNeAe0EmjuBNefDeVVbktR/1MMB/u
Ij/HWZ7KRuvazFl7uTStpbsgP7m96M5Y/rU4Jrn8EvI0BmamIiZbxQythRyQoJ5oJ6Z5oH0a/L/G
UueZiJhQltn/2oTmfScV6qmfItg2Z0wI0hDYennREucJvgSX9iRy/2tGq9LZrN4UiaH8G+qvVc+U
iqNemzb2apW7ogKIpX3ZDlINcZqaoMZ5rk9lzxbaOJ22NzrsllofPYa4gA6Wi/YiXGhHJOsLYUos
dI3z+X+WPMfMP/iNMWe5B8Oqpp1HyQluHmO3pmSopfQHOgzb92NuvJMYTqg3kyIGVpeAH/kWxclU
HPsIwKDhjnOAxkP81ZXXu0hO8ZwaJUkuSNVaiV9SExdQwxge1XmiRF/qtGNxgYsHl4Gs5uthClSj
g1oFbuKAHN9GaOFaTwnPPbRH9Zb5Dy0BUYcqzYoNuazfXPdNmzvn5zxhgCI8dkUNlTvg5gppUOuz
YjBqXMebceLQbB0Lp73+y0bcuJkJf0L/oU3bG+2x/FhcOoH6CoR1EfwIc2uNB50Piw0MOMo22JGs
IjylshNlJSOzdWBEFLOr1/ArtkUq1lD5F902uoVhL3yNy0RO7JXHxDF+HYcx27kuwJoooIDUX9qh
bdJLS+c0L+E34lfiHaolrFWS5auUMMDEgt7KqiX54NM6Ybvm95gXSwLGnof3iPH1SJL0/9rdiCD7
XsXaz6SkD6LDvb+tJaExFAmR4FN8zKwBTdPS7835oXGw1qj3XGt5hQGFC+o72udGH6Ybx10h59mt
X4VT/ZDyHjpeOG7UAR/jcWkS1wmi0dADdpeD+QWprX8FMYYcopkvDkKpNPCK+AmilZ7eqgAUHvNH
IIV5iyOd4BX+NEVjJZX/aJmUxKu3oei0g/t/3J3Zkp1KtmV/pX6ANHDAcV5330Xs6BXSC6bu0Pc9
X38HqKxKishS1E2rp0qzDDuplI7YG3BfvtacY3amQW6kZWx8L/vZMCpociQuGeMK0jflUz8aGJ5i
m4Nk/iRJ7QhnUfqEboXgzjlW75e5lBSYvIe3EB46YiZWLTgn/D90Vtwq/+GEHaKkX3eRgYzeP0dE
Nq7jeeSDNYXboBVPcf5PHQNdKGYMymCM/7TBiAvWZiN39P5HRromMQIILApmouusKR6NIbqNSbk8
BJriQiY+pPKZaUj8ojWMgbLhuZoPP3HSXkkZHA7DPElaWmG/TjHEtazsvrxFQbKt54qmJ7wib8TK
MaA+zdbXpXKKZ8zyvJIWsWp2y593p/bcKEQ6iyfPd7pvpTS+Lsdupwbv4tg6loxudjUNIQtcjJeR
BK7DsvZEsfvDTuvP0eyPYS01NpVofy6vJHb9b47Ef1b0k7+qWon/pKtpRsQrjnb+jZcOJ9oy7Dys
GvtG9dvOiHdpU9SfTJcK327F80jlv0hNlp4+oLF4JUW2sxgGY/yeyAFhuV1WCLw5l5Iu3ok1uduM
U/TL8RMHBJ0orYs2We7lkNqg3S6FxtjEQA0x/gXQVZcSM5xrh6UYLRijnjEGoCL5EtFrUVp8WGxv
dQiIrvDr07iyjWZclw7GcDl+0knEodkQv+APJM6u6n8sR0LpFFcvpMqza+Wd3KCDv1NjXPHJ+rAZ
g3j0k7Z56E70gGctAY+MmvlHIKYfEjDx20jSYZiYCbVe+UrIaLEWaPIZ4OBrlkzRh3kqHqbNusBl
XxikTC9TrrDYJsiDUIPS4rDqYBdOUPRj4H/HZZazCLuSqSIUtmnO/qIYzppZ95ofK0fssOoD0vdM
okVqQj8nURUgnVrMx6K+hkn+vVa0dc1e2wxhWIP4bbe+BvhYVoa588r+0fH8mmM/YpZB3owpShAU
l9wy3XsURtHhsXGfw5ZWLBTlPX7u/pxnIDD4A1o/7AEcNOdQQIqGXgmod1WyXR0s7nQboGOxjTDf
wYlaB1Y2B6zwLzZSTkR+OKiNAR5sY3Y0DRaxcBtinhYV1W3d+s9qhNO0aNUwc4b4htH0tZ1erCMz
el3ekSnGfOppxvNSKBVa+z2MzO6ouoMgGoUtcz6TZFF0KOP08ddJxa4njt/Nvduzjnjz9Mwe09us
7659y/lQBCH7gDIerCZaywkHASD5vaZS4+Lv3Rww20qn2CIVNl7rpYZDwc0ldsVcq3B8a5fch3to
2pq1ipzGudELXrFRIjPdTjxC29xkAzJoJG06OWjbaUrI7WwpH0aNqNlEFfd1ZyuEAZDJh0REZxvr
LGyfpxDyAlsyZBktwE7oDQz3G/qiQsGAUS0B2OUImyiqJl6DWTYQQUm9+HZ3iNtqOMYsfjlws7vl
a+5EQzVbye+kZc3PGENWCC5UqHw8YAvd01I35kX6iFbCZxhDypDpITslZ+GU9NaTZYXFp1y5DQrB
dFtOxKiO3TDnIZOsVhLVvFuOL4UYuZ0s25sqVhmgzwRZXDoY/EXINoClAt9j1rLvfKVtZE66W1uC
JspJ3uxUHO5RqDZJVrFlcFrsZ8vq5AXRxkCHvPJUZhBHGZnb1sLsQc8CAR89nxe7Ck+wNYOHyK4w
hOvtjRyhSVCUr5IuLPcIMtWVKLavdhfRV04168Z2+P/TKLhzJqNeOUTnruJe1BdU672v1DHPpx91
E+0xiWAr4YnY6XFpIPlUAjF7JM8BsO4KapbXJd1pSgXhnaN/wMhocOQNf8rSibG/oEouycfcBxN6
ddwRx+Y4EuK2IZALok+MEt/M+RXYD70HP9tUyPJIPnO3fjdeVWbXux40eZ7E3/oZTGhEjXV0GaCO
4/gUGyX8VKA/J8wMLOM3plHFu1719iHzXE4CKc+zVWf01LK8v2p1t0X2Oq2sqs/P3GBsl1B8HZvk
VnPSknNKF2EwXcC4UseSQCwLJ/5+0xnsV0bAQ6wpyAp11tz3VkW3r6p67sbsUY+zdpeSNIYMrT86
o1u9FFUIV00GW+FNYCk4d41OYn9i6JTGnxI3bl6nksjXZWMUc1rU6GQ7VwDHbzQdoUk77BssFFtD
Y5ZDy/OgaSU5uUX2RczUYWQh23YMUsYlmqLUow1lQaLc61F+IXfm1WMMf08GMIGvafXsGPc2yJWt
mMjT9L1mepzDfGBDXmLK+pvAa9LnpkTd5tjaOYl1/5C2k/U0ZWd/ijjQV1V4XFglOOIDgl5BwcvO
+UqYdXDfKZYC5BSKdJkmvOuNjVWDTkz0ycfgw2JMWl5IN6FNmcl13jlzze8gBOKd32XRudMZowUd
8dE9CuQ5ozLGe1wTC4Nij+6gHIK9qgLtKTFw0iqTv35qkrsxz8h+zvKL39XVPsk8PHtm2u0LOrek
tNq8d2IsDxhdqZGnSM2UkQkNAl4XGTzkgvF0F/c3UYtGudWT5qFH1+VER1MPwktquNFGl95nnVWf
zEbSWcZcO4isCa6JN+mrmTy6MTpL2/U1MfZWHA0HPW/S44DR03L6GjBorzPQstauQkjDpENeCrPw
tvEoRozAg8QU1jrI7poD3Yp61xgFuQB589nBPYHG3tH3RYnbAqJWsPadaTxjA7kkmjSvI02j61R4
F3AtM7u0JfwAP+xL3wUXP0zU3YwQC2nMjUXuXro+0tapF+oMaaWxz2PquLlJDqYyrndt4MLHqGLn
tPyQebkTVdQdklg4SJQFGIaYuWg4ROFZ06d43UV1ghp68s5TBEYH4F6yZ8rBYlITTVzSTVxu1gSw
6JD4pFrjOkiPpub0KLyDh3qCK9rzPOwy/LePcQI7WBuc7pBOlJtEKE9HSZ75HeOaeQNIYPRLce9N
Fhb4+dnprPJLJQbEhT4ZvFWj/6hdDQKMjpiBmbTcpY5hrDTf7gkWiIbbpCX7cBEGSb8l9ZpnoLWE
dqdqgkAm3Z1uIxIJOAF7j2mk9NeCGZ8bIw+KvNS4nargri+lTyaSOjPvnUUuXHpgYTlSbWMfVDjJ
+dE41mFU39E8empG7onvR+LBxDo9iq8Tko7rojtsqyI8lBWEEeU53ksMFnMdpY8RgNBHTE+cTHoj
2k+yYW2cZiBRkpI7JVVwTjih0KUjjFtX4nmIchvewHDwcd1BsiNHM/eKXe7jI0STD/FolsPg0T7R
FycglKIcp/pOhaDD/EbzbgZHPzauN/NbKu2u00M0ZtV3esQmPExjrY9OeCNz7RECzc8givKbscvk
PfMjWojtjdN5002adYRQFCUmiBapx6R4H0pLPztZLE60A2y8H5jF/AwrQu1ha2R6cFn+iRRTvHRJ
EJMgOEtTkAHT1dPR5qqyNm5s8tZuRPqEvbI6R7ZML9gH641GViwvfwlVIQj8Cbe8wdrNeeDCkXqH
IoBBuyTC16WFcdbKisMAMpxDV1GLR2GwAjJC9iYdOvhCx7FovK2cvttMW2/bWGuOmY+Noa2si4F4
YxeofuX67ddCn6Jr0jkCvmEKvINIhFsDX/LGqkpn7bQevlEM77yCznBhdtmr+oEyoHmYinjjaFt9
StrHYUB4pPnjEQXMbIZBtVznqXMDzJUgGKVibONFD+ihz3e95s+iuyHcVrbX7TlgxFee6rXlED9H
8m92SOkD3yKk8G7N2e0QxPlwLKdm08gyuTOGBuIZoaxnS2Pa3uU2yW2YmDHj5Z+IYfuW2orWJ4xK
JtwQ8VwP/9DMuO8H+OBhz8OpGzflgHEiC4b4thH0WmIO+VVHWCIKVk6GflUdl2oKQFJHcOEZTwHZ
36uoSJvNYt1NDTqhoSQocJDEvYxUxHiEu3XIyHjDaNXOLtnMo5Qd5fBSnS4DWgaBT2S/2DfW2NxO
Ll0zVGIa4BD92xAV5qce6rsWb8NSFw+BdGY1v2q3Gi35LT2/Sz773NwyvnM4ydSg/n6wM9OT2OoV
iqJyFqkuHbuiGL9aqlOXpCRnamlVtCzw68q9WrOVLcZ+u5oFb0xBNYJ7quKzZWUWuaohEzoOqPno
HRuRZl8ZUwb4MFdVnaoTIQT4110DBhXuf3KBKdnr7OBq+pHtoOT8RvdgOduO+gw+pXeyKorylTEV
pvwIWE+IVk6bUOwaxGARnXpoZ09x5g8+CAJCgueh26TJp3qYp9WuXh/iYrzLh9JbZ+rOvPcaQ7u2
4qetHs38OcpxJEXNQFGFi220PO+JxOKt6PpjC6vhFCRM8zjUoScoaG01o6UQEkKoqTvtE7rXEmM9
7nzLngE0U3D1FcOlGTBTaHy2xM5JAR55bO0CNJ+OGA20dAsZSg7wnFmCj2n8hPxkr8B5m4PIbkj8
2nLuGPbAXm4Gle0Naq37Gckz42W8bd7pauXmvn/RLLxC5Khhdy+OZh1fSyKE97re/YwngzzswMI6
wByGqd8aW45xHpDPraDzeeug6KI1LcLXVMVkFLU4GdsgHPaGlpE23oaX5YetsQ8aA+eGLmbMhixz
12qIfivDSm9jD3B6lehnX5r6GU40dWhh/+QI25xa2i8aESynwWmzrdMgF/dq3GhNa7woI/HvRIbL
lc50uW0HUt7SbMRQBdNn5Wu9dqdROifPcZPGW+GW2eGDWbp87+dgmdMt7CWG+28EZpGg1UaQFOfs
uaNj9CSM+mmLeX4Gytn60fPy24rfdVfH5o2T58Wax+JBC62QxvOEndCL8G0mPVqiLkDf0HUo5ag1
2duzJ6OCrWpmVvVggrc7TkmcrZdzpFd1UBaG4nFZSQBsfU1U9zkb2K1CyAAHw6gRUAfEkuYMqVdp
RZwOvp1/Ko8AYIRszQmPcLAC+kI/MMb4lBhIxMIuPBChVV+19pVyBcHmRIUnVT7RcTS1fZxnBGwE
xueK1PQTTYNLwqxl5Rc0bIuKyVZqGMlxabotfgSKeNFJ8YwYvKuNLwYRtZtFEgKPnHoxs+/IeD3i
bQD27hTm/eckuMFbAvrJVGezsBMWHhiGiVbQ/UjDl0AlzPAxtoxVNTdNAz4tYcsb5FotWR1xz+Ie
OMiyOkETEQjoPhTd5wo3xorSrt9KS9JvYfJYWz6bP2ARC0vl1clqhqBVckKYHPEP9Ho8qsAduDSi
oa0hcM+LqrVW4meYjK/L/3Cr6RXX18+lkZ1F3tPiu521gggL0d2Af9ksBYg3o3IQQqOvqn4NWfyY
1otsCa2O5paAzD/bpXsXj1Vw6AvtYAzOM/sx5meAcqvYHBkwBRXDec4Fkk5+VrTmumZbXUzNIRne
tjHSs5/7C4p7eYpzY6NMY9jSCHxc6BolEEwgXMGnLjIe+pHIJccT3/0I+u4ipeic4pVhyo42y2lZ
8zQNnSOORgqk4Ta2sydYtb+mxiKztINj1T9sbbA+eJvMd4JRKU0lTHPWPuoOgXV/iplkIJsgsIKJ
jNPqZJjhsEvjmTmSEe1aOFilgPN+golAKFvsPwoHmujsCKTV7B2SSK/2uWntltvDXduCTPwRdHi4
bKrjtXIR3eOn77WTgcoMCQX99kXMTx1CDxCbXGdb/Mus6WkZZ/99pfh34BFdmGAOSHZmuXgr6iwD
BjAh0XcEgnU3RRGMHJiG8D6Mox+e0NqDbn5ZNsZlvLG0hZZtOqRdtMa2fQkxO2PQkHg2jO8mCurI
qf4htvrbQgkqcjq+vn0V5Hit2rkBXBRfE4K+88mo6HPTo04q6o3K7bxVYYjiA7mhmGVyf0iKpKOb
DvcO/bEp1aJT+01SlDOAMYK6YYhWjC9xKfONqHqQrcPk760C57A92+cbe780lpYW8qLhctLZXOhX
/jGem2exH8OgWPWg2PdmSle7cfBJoBxeJ1Pw/e+35L1Ekmu2HIxfyPQh1TtvJJJ1mrrsZUj/As0+
xN50bKf8CbOEtdbcpDoUk4dhgtHjaNI+1TD3bntrzM+J1rL7BPQlOu1/Qrb/Xydu/X+XiTlnFP2f
A7d2YZZ8zX78Hrg1/4FfgVum8S+bQzQSSF06UkgXieSvxC3D/RdgDmHqgkBMG3knN3imUJKJ6ej/
Ik9Ln6fnDsFM6D7/d+KW+y9k9I6p4JK45HHB/PhvZGK+073qAhY5SVvScAwg8m8jMeGVMcGxLJaj
KrKOpa3uLBsOONHGcLLt8dPcg4AnxTOnl8+RBgjYG/OCozbIubAlB9yzBnYPehAfoJCMt/JtXfAB
eWMt12a51d+uSGHhW1knXazJnLQOQTVeFgN7ZlT2eVmFFg3MQBv53DskvPtSu3dUGN6OjAp2v93P
u18Lxf/I2vQuD7OmJpP07fqxXIzpcKN4D01bzHLm39YPFeZUjkxjtwgZhjsL9+wZ+3J256YVBHNg
fGTWDzetvcajax2jgFlgoxGx+PfLeOcXQI2OVUHOFR3SdvU2OCMw0yGPwpmqjej2pCust9pUImJr
LJpb6WQDP0Ba75Thq1/BwhHBwAyNRJcLS8Y+rqvgiuCO018U3REkPXcOcpFt41ArdjqF4jnWwuhc
p932P7hwhwa2ku68xbzdOnWj9qj+mPj6BbAkdhamOr5718gmuvo5OgNyhX8Id4ogmGKGazalISB9
UZuvaEvvoVinz7VQD4gxjyqerloayH07f8N+lT8mNxwn/Ovfr3nJnvl9z0BsDTyHSA1Yy8KwrTfS
674bbHPQEXu5+oADKwx0cyMCTzFtqowVh37jgFk6W6c1UyZ9cAt8GGYCJ0k2By8ENO63pv7BRvaO
6KNLYbmEOjGUn7cy582DaOW6EzSeEJuc+urYlGTUozgGJABP9JyFMT71rM+PMN+cxzLzzkDAbyYX
MjK/8s1vBmqSQEt3TEIorVtVfXSjWef+2Gh5UbjFOop1gzOHo78BfLVDEgcw/IMtT9PJbvoBYkB/
TTUwkXW1WV6cwYx2jOheWtvNvxgokSKvcY4aS48euNrJ5PL6cgAl4ocH/Gb/OJ3u3eSmg6BrGJpf
khq9rcH1z1+8MKuL7vgMsWfWy98fAfOt1WV+7Q106wYrrjCdt/AnBlNtV+l5uFUFdVlttRfiK7ap
rT3rdkGt55BOJevgbiLlkkMr+UXrlKPVYxp6CNlwGRdzg/J/dbgXjY3GeeQKGyq/l2714DVe9eJa
9Pegy+Z3VrtPqReRmtUwagv53I+XzELCjnYTCnrXIwdxC3Hk1MMJqvUZMQbAqFjVOD1TtlF5jskH
Kn7rz1RG7qHkVeBYizWCfcx4K+IPOaKOOLndjQmvH/JoRdwKakg5S8UNpiYHnR7VBoGRybjdQqI1
/+h16+sy3y7GfDwC4vFvrAHBSmERj4twWOwSJyRdvHY/eV4Xn6fREMcSzaw5GNa1j6ful8GZWQMQ
v45UEWnVxa5TKOM4dsEckAwa0badabTfCg2806gb7ibWsc0E4wkwUH2zpNh1VpS84FK4oeEI2lZL
72TPpTJ/MrdW0j1VfeDeKVwGFFqQhv7+CP27VYQsi7mqnk/iRB79uXMkus3n1BABuVq8qUf3e0qO
+dbpyTwKW2YQfusBRPfgd7rSzh6jCJVBh0JLafL2P9pWJXeSlA8kSARaMcX683o4DUel3ZZyEyst
egDDt+90BozQgGbjo1WdFLH223FCmz3qjnsohP4qJ788uWaa/rf3eC6GU4s+O8kEpc6b1Ux3ojbS
KkNuyhQVUVfl9CdIqt9Vld0yu+nIXDRqwnq6RYmunAONEhfKbRAfmcl+FJe2JCX9seILtlQJjJUn
nVPQ21OCZweDOeRlvLWcItx7EbMvINjDGqFostO7/kLvbjwiRNnKoTCZ7HYHrc+eOPvdJV0VPzBd
jR40I0TjayJHnML9CJT1bGhdu3KSYdiTiR3nIBclae+oyaicZNd8CaT2tXEGuamSNgK9BxNrVLN+
NKq+k808neMJIx/pyCz6+vQMxfQOrvTj3x9U8fZ0y4xWp97kc7Pn8ai+seqYBU0kFhk+/IztZRbQ
nxwrO+pdmj5WXB3Ufjt+qVS/09NB0dHz7UOfmzSz9e7Uuug3abf1Kw/6+C20TrkWomhA59QX4SsS
PUu3+mgzNN9sNkIalk15LMBCmiTcvXmWu9CceRK+PncR8br7CComd5YZEPMXa4W/xVT7oy9CXBFO
/qw08boUZaXV2VhLaT1/8BW+3S64HmxadK4ppck2e8tbyulcikJv9G0IEW/V8zvQuDi4A64CU+lu
cGj8hGRwr+kUFeibnHElzTZ4NE0HbbcRnfNu+Baywx6qCN2VmJfb1iIgNXWN0zBCLCsLPT8WYbgh
+OUbXhgLyYg9POTS8fZShxjCSz18UHUuB83fX4v5YwHrnH1xNtlB1ps9PfV8rdSbDFD6WJ+GVuL6
1IERl8nLQNJ06GNPjMcCHcNQa7R2ZHf0Y2e4i12x81HYeK3mfgUOA+c19+xzO4YG5DdRTiSjmXea
mwFxL31Qp3n8bOSzVIgDAZqtLH/2SUhAw0tDOJUjgn0NIO86xx30QOd6rbuEtQdpCP1fb91rrrW7
RZ9VO+COxwkqRDXZ5u2cezy3CZuVHSHpX+yoWmn8EzUdGuqSGWWmAT7KegjG3iRPEYBix8jda0lE
8dUJ7JPw4vQkMBetlaDS0H0G+2qAc2w7xYFWcH+uJ+uzAUtoVSC7eXbgtxhy+GEgkODDZZ/hX6M0
8rxkl4/4eKAqc1kpaHutGVgIGnDt0OSweqe0jj94KN8dXbh37Dsk7bni3yxqiLtMp+odC4TguLFL
0llN0/821TI7F4hCVibYmYelaPTshuGMhYGngmwSZC0wQtk/Ipaxz/oQqSseIobPSXiY4kqD1KB2
KZDoJ81qvv79ov9tmUsBaUKJdZX1LtMOM0DgGATCIKtMNsuyOkFJNvPyJQyadJ0qe9USwnFqAGlt
aN7/YxX6cFsjNy3SakfXbUPw8TB/3PD275cm5g3797eBCpyTObsVl0XL7O2xAIVmObaDJTYIB+PL
oiBmnvBVkBR1aNxhm5bFJ+w0+jdtQNTNdA0RdSW7VWInzWPq6FdfmwVZoqd2TJLgSx75N8oxp5NV
Eg/zGQP8eCH/g8mZ5cZPbux9EUZZPIB6/uBQq94un5wmMStwgsGCy8PxdrvDTBEx/MbXRGtC3/mj
C562K4Kd1AuJ0qf7KeMBgYoWv5DpN8J3QpOZnKUzxRcTk/+G8zJdYneOOBjUJzFO6ioHcV7gwfpM
NYmFZjzVafIqRiAI7uiKk24QvsdFTSsHscXBjMjHId0oIbhHZeMtUVccYyy6awRHrsw+t/ae8Ke7
gaJSpXeRORCZg4xAS8jUG5DSxWnnHXm7or1m/iS8zSahprXPOL7ZAmYPcULzYoWdZuRZdSCfgRjc
O3gcXKsr9rWRy01SgNyK6rheGXZ938x/z2SZpEvxZZwNADOJpse/Ztedj5+CYOINIkeir7rqDFgn
F9J+NSsqOHA2+4Tn4xLmyTbme9ojEbMvcp4fBWo4o0YK4RpFfOQF00Nk0HCx0DZ8VLG/u7M2fSXs
1eT+uniHl3bob+0Kt84R/Xn9tBGD6VwqMy9I0/QbpCDtw2iOhzgYFb7Enn7BEA0cPQJxM2sm+iq+
78bmpiDDktDIFiuUljsH15baPuChPITCjp4mI/7h6+SEToNGZHhTN6e+CZwVsD21r20ZPrYw4BBj
MO/1hbmJKkCYQoORqbQxuKlbUW57YX/ORqokNp41VTiOASfr1CYLRusgeM+bTP4D395+dj5KCjTf
rYg896jedWi+XPm7LgpLYAtMWPe3AJB8/HhZxmDXwEhAr3cAF76xe6IUC4bG49iclpvm4OzUx6m5
0r8LEc5N+X6yDObVVfjA5Ld+rnLrEtUDhgN2aVeQVgW6VNzniNJEEWRbUl6Ktc5Rg3nUVP7Tr2Qi
5ugYozhXrf3l72uUORc+f6xRfEJbNySvtyFJW3+zY5d63k663wTwgxBir4zJaZghl9md6L6Rfkko
RWczGXcwkrkAneAyl7CAIWflzcEx5sgETTVHdF28pgVc/mWrnFt1KA5Iq5si83EJPZ2a0cf0F5gc
u5IZm8tgX4Xi3k51QEZd+gSFIL6iQUTIGWvTwR7jbN/X5bAyfA3ifdo8/f2TW++efJpLHCSoCC06
N3N39I9GHbqhEpePHm/t+iSitCf47rVRNRKRaEy2ys+ZCmYSNThRQI+AimBjHf0R8TEzOAd5QfIk
GZ1FACsfeKR/DjO0hVg27YbMMt5k92enev+K5ttHG3DIB8PG1faYqTx9mtC79CQQX5A7FwfQ0Oq2
zIj76MOI02rukUJS+9tRAVZMfQRqWEYuQcoaKCp5caRsTgMrsAIT+xFh8P0B3rCk5OwJe5bHwZ2/
tN+WAyb8wqrN2N7EVCV3YiJIwsFW3TahdQy77EXOzctp3OQsTIquhT+1+sEt9ddgjp2D7TF+idAo
tkVD3QYFRUe+uDaaVH10Hnz33EoavgaLK3U0e//bTkOua5Gl6YO58StiXWdzDrt521K1wY1XlyJm
lg9gzIR9p73mNUuQW6CPqoWx1qDFnmBbaTsTHeD674/VOwyDLqnBORvOx3hJSfKmF5ilaGXhdQOe
mjvdaN3xDSIH5xdfg5yRb8ftXde10eDxZRXLnYisJ9e5LYH5JAjtjpoaXoyQSbFAh3JobBxofmlf
UEKvwF+tTNW6O0R/90Ghug8u/n3zmlM2XyYvA305m8bxn7ffRhXL/MFCZDfbmkTfhhSl3NhIE855
jnEwZvZNYkT9PnSyB10fgp0jo/sPvsN3y+58GSxJNLC5w+ZbGHnZkvXChNDeVOgQWIJedBu5svSS
6FEbHoNqMvduVBq3fkwecBSrYjtkdbAu8rZf6a15MlyP45ObQlG2dRfONWtPl/ruk5ETTJPK/rvt
peEHZ8z3LXfa/Tr/oQYSczdwbnj+9u4MigeMKSjogWpEa93PQU6WBUtOEs0qUsJh0Yxi+Iza6bk2
NP02mLRXwy3TmyF0frpuWx8m4GaXQEOCKezKu9SSyqOREMpcvC9HI/BPYe8faiC3nz74yt+++Oxy
bAJQFCRNd9t6++JXGQfnOumzbTBmHNqUD8084+J/fVtVNx7KIjot3Q5jDC91VN5aQdA8pwX9D7Rv
NJIz/74Y9f5qVwZ4iwCKzwgHXvVqT7bxcNDM+8HDjkkEtkFN5VPszkfUJNEvRhAZ+6ooneP/xSjk
HSSCNYKDmxAz2Icbs5BMf7svueDwOI5+tRU9so15Xc+C1j+r6lJPtn12aSU5tZA/rCpDVitrTtqw
oWfY4HoJXqot+7NqHazAZqPheI9e/v7dv8MkzReokN0AlGC8Z4n53vx2gVomaAJXSCPguQNBKHvv
GGAG3hWTZqxBYsMsMe2nEqH/KfLK+BqyKSGv8rSnsiFx0RuLL/kYfhlrRORzgFEsUEP9/RqXN/9t
ncCUzWUEyH/JHfnzGsFi0hzBVgo8zwkActOQCiM32NOsLzeNG94Fc/vNG7x2q5+yws3vx6a6ZggF
OSnUWFeD9DLpqbddvnN2d/fUWRi5GcpUJMaiV0AAt2WrJkqtZ8YEyJwUIoXpYxQ5yN0yhYXsj08o
mh8b1XwbW0eDkZYAe8Zzd1DNrBaZc2H1dIdHS67haQXHwoO6jOlUHORcUCf0mfZ5aG1TrfmIYLO0
Q//4hphlCJMGCNpL0pH1N3exLFw7NSeFqjPMUB8DCdrq2Og3nKoOdq+8c9q8LG2NoHPUjo7MK0nK
YLanUqFFuumTHqmlA5a4QlNp9ZjGSqETyF4Edw10pqXDy8rIHMuor2mQ/aRlYX8Q8GzOC/wfH0KS
E64YX7D2OlS8b/pkY0pQlQwjsSGgMdlIRcIj+MeS7A+Uhjq75wYBUrSNmja/gxhBuTIUXc5CnK9x
/rOd9YOk768RNVAbJ9j69lmL8NEozTxNNhaLPMiPJY77yGfsZROwQl68hbR//izYeDlXUpJt9I7l
fOgbYx+4zp3X2qCxmwwXqOM8/P3Bfqf3mPdrJZTpMrejcSXeNDMjppyVZB66mehw5L3XHsY2ukSZ
ja1TRQjgvLpeeRF2nzCkFZf1KbAMwu9GvUC223A8RbCj1rXQHlDm+jea3+zDyAqOGfwQ16tT6rQp
+PyfXDVHZ5YzfrybFXSDaPWm6LhqlO9b+L4WZQY4cH9Jnyiq6RgZ8LmquL+ta+LZZF1caJI89Aqe
+zjCwGiRuCCUhTUkT/Ah5VYYmOez9qbMVH8T1oT2fXDNb9vGLG8weii6+aY5dC4Utt+WOTTYwkIW
5W74bSQqJADWcgT9Efom0tomTdyWTfpQ+G5+NFV/dkfbRGgeuxfXss9NQZ7KatKqdiOJqd8DozL3
zP3CC9vNoYBRfIiH6Obvl/x+qkfbmND1WcE1l3Jvp3pGlox6l5MJYi/nzr5htDZh3rmwEBx6ziS6
0g5B28SvhHTRsnOHT1PjFXs/yIZDY10z2Y571STB5zJwD45m1E9V5Bk3YdfYKzn/OiYJbd0gJZ0z
03dZQDQt4UT2JRzkVy2S7pYfEA5K9O8O/vqQbIVdNRIaVAHvw9Km4kcfylTGWsEUJpTXLA7lB+0f
W7xbFZhz8JpQiaFgf8fxi0NVDHGiiM7xXHXBuV8+SF09LtVAqdbzrOAYjVgJikLCtXJG0a4JIjaP
zNO+wqvt9ssfVJCAGdgMwSpM6FE5c6NVm0abkI6a9DL2b+b93YvpV+oyDx8uglH0xRxVuapJbdmF
YSO2o1ezExc01PgmX3undHclQVFnXBN3nhc9eH5ZH9LQVhd/qrAMthgmZaE9N9OEdTGeNiF9Bn/y
vjtmU5+FI+qzlxg/kSdTfo0mzu+WREcZzrjMWejy9yfq3yw3pHU5vABoAx2q5TcLbB8ko2Fyyto0
MVE/ue0312hIJhCx/NWt51b3+DPmWGAmkUVkXWK3sw/wCbBQss/zPTQZZIkYQ5xmAsGBh3NjxqAC
wrI4L2+u02IjhTbz9+t+V6PMagLOW7SGXYgqPN5/7v9N59EpMOhnSZoyazN5zWqrPysIZOsRp8Dr
w6gQ/hdKmvdIHcWGDgCcwQj2DAFhGsztFAOgio3b0KvVqUhEfqv4eH+/Sr7Kd08qhR4r4ix5cBmj
vrlMLUVlncZSZ41bNSjOH0ji7ujZkIaDiNpaR+SEfYmA1jI1nh583IVLd2L5UP9F2Hn1No6l0fYX
EWAOrxKDcnCQXX4hyhWYczrkr7+L6gtczMzFzGBQcFejumxJPOcLe68tLXFyEbhOLU6ps2So0VZp
cHiyeJ6vkx6UDK6ewzglHzemk1c7o5S193QYB3cs24NZm3g1hwWCjCjrj5qJ6b43mWWRL5Q/npIk
lslJmTrXMLO/y1LMpOxa8ZYVoo7cZU2rqWPshZik99EasCHI4x1CxMARAbsXZWyU7T/IDNoHLmZS
hpgY2hFBqbkB5AajBkbzgqyZ3JwbnyqMEjfuvkgmsPYDxYSPxBvcm1gSOiGWMkSJderG6fs95Mhw
b8dJd7JT0OYmEpteEj/qGms5QGg7iIlb50Ev5KAELBLM0/LRZKBLeocU8N42b0tl7UtGhwohc4Ha
ZGdNy/OLxADVF4Od7ZvCzTOsRUjEe3+uYQwRE3UsFkilSkObU8c1+sUilolEKs99NuZUHkO+axyD
TakVWv7A7z/HS8Q1M9i3Rk7KQT6FmXSVbP3SjLTTIM1IK2WNp6v1h9oqj3a9zbSGGNona6TtUED+
82UD7sqL9aXFBJh0TH2QWReKFeDOG7D5o7fupeIitZmzc0psmWW7fHeY9nDtG3qD+j3vrmkmCSwx
TrYxsjE7IchxdkaihWQJWox5IssgnhFUHChg8CeBk0UqZySSTFXA/1zMoTgM3ZwERK/4ZQfIK5o1
nNNjZpA6xChMUxy4qUaSfA/t8kBEc30ao8wpbnw89d11kPKdHQus4BSTPHRYjNE/u3gCv5++HeQq
jtcRmrKRGigNx2nAHGUs8jWhCa26GPteoirHmFSarS3UVYDeD9QN4mH3wOvUZmwPrFUP6jzoF3XJ
jX0kgSdJp+KPOVXipSd1/JisC+c8fNGZaoMb6rwWTh3JNuUNshBK9SnUVmy0fUQrnm0Vob5PPePN
RBtoxXT1nx1IF2ofcpRYQeUszun5VT/2fyd9pe7892Pi2fH9W5XLwogQNESWT8fDvx5mhiggIbNc
5PUVqF9XfyCA3WE/jwbGPhMwQ8QDrEqxdHz+y3mUeA8n+4djtLtZ1vIfivHyT0nQGQ2mq8JwDnPd
uuPqBY3M+Zc8zCTBGFO3q2vOEazP/dvzsxu967jk8USZ+lFkoLxza9bdQRbJriRv1UcHTvcnxhKe
oyU2hTEDUVhVVH4qF9oLIUyUbqnQv5difkhzZLyhTKp3diheWbfaW6ef5R/Et2xDYwY9UlTA0yim
Ijr4DfW09NDUGWgYOUJ5EaqnfGgxAVrL/5qc///ui1UNhZRaRjSKKO5fX2JzilS7EDn3xaQTkLy+
LqMU/+2fD1BtlvsUA9JXhLlAH9P5piLzI8Cm/mH2MgCzTt4vy8Qbb0cU2LCr5ZMY+2mDiJ4h9X//
NPxH47bWpQgank0AVYX5b41bpEpFNFTEh40lUD0nyfOgasStageGeIbzLprR2fLjAMPXutWLTfpC
CFLqeXNIbB2NSGEvupSpL83gz+ocC1taqR9ZKcyjWgp3zpZbWofpLu/U6pyqHf7d1qr+xw/yH6vQ
5w+COpf2fMVn/3uB3WtcAG1DOO9zEZHZDmGdafJTW+THU/4n66U7jVoLY6dUz5VVsJuJm3eGL8wN
TFhHDUAdS0JC5rC6+O+v8n8MEPjm+K54qQ2L/5n/Lh82pamX4hFOw3MuGmFQ7CsoADVAvN2sVfeu
abtrPOn+HGN+shXpzVmfS5DXtesgcN8P3fA7K+M3WwzJ8dlsKoIwPWud/daEXOROF5/LxdJPImY8
ueig8JHj+9xQ1rm313UfS99mLUvx4TaHKJI8i0jgbchO3M+j0dWLxnztmHAS4UZCNR4YWvAmuU/g
c4MoivUzNY/DdBHtEZyY/9F7r/PNf6te1teIlbGGMJJFPO3ovz40RP51WSuvFSuUf98M6YmHaU72
jRYVZMsMXLFSU1SnxrLLf34pK/NVbgHhJk5pH7I+PfDBMoLnP0Xrbz2/Ii7+W1vC9LBk0HPENL6O
clcfdeKLCJ+/yEra3ROzuuh0/0djGPrb0NUfVp/MsMH4raeUWRrNL8xTg4sqUUa4IMAnMQe5PQNU
CGcVgT43JMYLFakriWwzY6vn4Q2q+vnmtpKxkKw8t1gneK8VYni38hiaQS8jkohM+YU6IvOGFcTV
4584pITrJZ3G9q0gc8/CtVnNsXyadBFtKS/TS+KQ99suLGl0hDw7u9bEsZq+uK3JgUiz4WKXkfm2
0DgqDQjDf9S5WmuFLNnq+Sgp83wE70ek0PMbtUP7GOnFl+Rg1sLVip53WTAkkWq2LwcrUBVwMv+8
FxMBgkgV5+lQ63R67aidw1Q2Dk2mBFKS6RcJC5bbdQUKwwwah1FI2m0UBLdQYvdvGvQSJ8+zN3Zv
886c+uSdk33aYcfuX2Ildflk1/clkqqzgVErYuv01huO8Cdca7tJqbqVxBQF0OJ/E7g1f43KYv/f
by3TlcrTMPFtY+A4GIcRfOoEqF7lqAm6TJFf0Ap/Ax0xvMLeIg8v3nrm0m7HIIT5fq+BPMiSD8Po
XxupMF6dxniwovd0bsyHSsKGqxKquCV8j+Rc1K7vYEewaccvMznZZ3zp8ouw4b8CQhpQL74muhy/
SstCkL3lWnp/JL26OPRtU52bNEpOLFMtX+p17cNCo8r8FRI9mAYtmwwA+4S8OU6EqqcJgUg6IJUY
RGJ8Lxof+VDsFhMnl4yTClyOkIkrlOL7TCp3LGZ0ttICNVIdOAVaE1SHEJnDQt4c2UnKbmsqxVUe
o/IajSBvcty0DIJ1xEZJ+dGTijuuTn51IrV+zU96Hjnr7M9Dl6ocn780kxQ8H45hHtVAkZXYW4Pm
2zYqzrH13ve6fLJGZPdtrGb0AXRrjT7dDVmT92U2hhjxKWWFZh4TYkp9S5sedln/mJz8KDtzf8/L
8vJcxWQ5qDpFZlrWKO0xbvJqqyDhxkI6vNOOCPIQU+XUDRzeeoxAUlcmcZKRTnMeeynhrY86JJV1
YmnmP4eQz/+q/ZSrRw5NQa+NyT5TVbofs5Q2lk4xPZo1GI1eZD60u7CQoNyKPkPFUCo7Rg3RFkJR
fdDEYt3iFjK0xorFi6xKp0ay6KZDUIkRjJjftFE7Uyyfz1QuB6A90ej32KzM3Sw1KRepnvnaolr4
LhNxbBPs/FEB0+kZ+oFPz5vpN+BRx+oFDvjiJ+tXk4myhjTnZJvHKtBlvbLOujTUwbg+8PEcM5bs
KEjtTDpNpaD7x2zhsU/8JfCnn4vl/BxFs4gxz+PaeK/233/6CxlohRY6FlDo5G9hKrCahZ3sE1Wm
SIRKsFygX4SXKmrnQ8HwwXMQbWDYZzwIm9txIDXoZjvu4xR0yfM4oKr7NDl4aaYK4UlmaRzwz48I
U7rxLZ9wE9cL++A5uRI1p1+1Wfuypq4+dAtndakhCEjK0I0Kp/4xT2dyxfMLMBJ2zeNJzZrqIsHH
BN5x6fucGezc3p+Y6Ke46NnylKk9ekJb2s2z8WOnEB26wgjvQjZk3tuS60XYYtP0k7HNs6B2xuV3
aCOQFonQX7BtB3NSJ15nFB2jllpHesMIS4R2s6uppn0zHt8YQlChAfd4/pJ3Ofjyngw33U4goNXZ
7BV9wYLWmYtAQRESRCzEGWHGpnir1KbcItxEbJJ9kSgj/2Hb8Ee3AFYyUhzpEdd9TQ84T4vJQl5P
D5GH1Rm3KdFrz+mczHEXkEg0aYt2w+tSb57PX22N1sZeFSz/FJ8L9/2xgXfmLp35Osn0vBUgvOfh
0hWwEJ9JgK3ZULaKcuJgYA0LZE9zJYmQ9FLFRISoY90E+hNJq3uUA5GwWCqUeb4XWtF9DBkcV+i3
XZt8E1OWuG1X3lD7hzfc80BFI2c+dqoJxaACGw55FVrKNAcDKndz7cElZ5T8aolMpE8EoipV+Eeq
35+zhyqRAZE0CTv5pzpy1MvgKZlv+9YEtjkodBSwfcyi8bSoQkym8Hc/m7Ell+zdkqjbyQQsTxuO
KWl9WcJR8Z86Q4Ttra9K2tvzJco1/W+WtODu1zzvZbF8QrGk4/Pzk5jhyKJ6aq+1CX3YfhMLxa9Z
Ni+k2BmvPewoUOfP54yYBpQzzkAA9CzvUqIZT1OTZe7zv9PZoZ9A4l8q9bsdMHJnWEe3a6UPwoc9
rkVWgqXG8k53YrB4Cixf4tj1rdqSbziHyynPu62EueLQRgnG+hFJqMnnwyRDQJ/rg9qTfh5G5MO1
uZ+0AzbbctPnzYbRJfLOA4RJ8FBbScfHDCDzXLdvKEK3NS2SIZhLmtcY/HET/17Aq9njWyx+xd+r
kYb/Ig9D60uN66JiRjm8DhhYzv8x71r5gzMKGfLGZh4EhBA9tJCpD1rVTeSl3+jia7QL3bWa6DeX
Y3yVQaenoOvfTJWgosRIQImrwNPymYuINJmtZkTfXZP+yOzlZ8a8eyojv26gsIaUGpE602Uohzh0
BdFoCyFRTabZ3sIw6TaL7tIKPOMkU4CH0RFmGGVY7ycntALyESPXtMrUI1BCOtiIfAbrsiA/457f
w2oa/dJJP/UuvzRJmAXt3OLbH+fAIOmecN8UdK2NTksfKaPh7YgNdBfmL/i2cmMh4nG85QnCPyua
P8pw1gLBOJBgH+av1Aegt5NufgglPhkxRX7NpIjvJzUR/hTlaUbAm4HO3aqZRpS7LE0B7G75IdTi
Hcjyo89H38IIn4GcLGtzi7NCCowEbmQTcw3yrkdIz6f6ImrgY/liHlM8M3MS36jPug3TXzjluScI
G1UUaNI6ItXWMG8gRT3yL5RV3nO2O+uvYY6nSQYbOip/ZQCvVgvZAPRDrbZ3jI/vRbfCsJLkFhni
7sCNIvQDCUcNd7xy5t/NEnE7OdMIG4ntvwUBQnKKi4YAdKnnk7aUXjI28lvWa8UWWxOYHVhQV20i
lDTKHdsNe3hUkJN7ylGfZAuyJy3dZ97zCn35rUqt9+cHBWceY8kOknrSy6HL+WUfHJR50EDCbWQ3
+S6OAqVKb5Jd7dKy8tsKDJPx1zGmN0dY9zb6NgZw8Urjc5cCdVSvKnw0BlXeMjLZ1aEGThKOGrXY
4rmQUaAjqkBjsaiduPK266ki43M3YIsjxCTIjZdFU38jbGBsGY+KW7TOd5Ys38wjz9U8vEyy+m6p
Ka6mljGGAvciHPbM0ZTzlMjVkSw+CFwkPna4b4wNfeWn0QOcEhX5PEZjm3epH6SgURBwwgMAStBW
XTCqSpRsIY59SJnsQWFwtoOjeamsofK8OuZVr/6WkBHt8tvMjEMySKy/4i/R5PQYqn52VqjAUHtU
jmgYx53e/JnrbCPPd2QxMApPENRvKV52Sf3bM1BzWLzlgVaWx4X4tE2ZZy+mxkVv91MgOp0FD1fe
MEBACEkXKNTa2hvgtJalOQ8kcexm1f5AF2d4LWsmeMrznqAgzG5rJ5WLIxI7oFNL9dthz26jK9fG
R0SyNAKzS4RYCCaDyow2tORtn6PfG/HnDokbphwQ1OU8nhvd+eyzwnlEyuw7UiHewdpJx6gh4V4u
iumHGjIsn6IZQQpXutSM/U2Lu7eUOIQf2WitEBIUtmbeFYeyZemAAeWEqjsj28ggLXmBeU8zexcd
HrXCIUWjsB5AP/g+dDArekCy4DEEqTsaPKxRuwnxfrSfDZHIBg25BvGqDXvSh01vcjghRzcH0AXd
+XUe+HEN8igVd0o/UK+At+lVx0Pwn65xFtcBUUFnczGpcflG4dnvQ6uW3bBpYa7Df594EbkhykAk
EuxpR99DXMk2c2SlPD/2Qa5CmAQdeCQryont2Il2ufdtzwUzM5qVePFK03kkoE+c2Na80ch/z5Nx
ZZqFFg99fA9k2bB2YUWS91zuGGb4hGtu9DUO2oF81FAQ9b+ZBfkGfNgJurg1kt0ghrXw823tjYgV
eSq+4vQdh2n+kjR4q4b2NMpY9Szraif679HE79QMu++0lFwjITU37IHwFWlAVoF+T5Q56HJTfndk
gneFYnqK8zMrMEvaM+nN0XYdXtKIQnPtgJFGc3sYa5l812gJGjn90wy03Muurow3ciHC80B2Mj81
IqBOHTfxCJypfeUDQ9wlH2QL78Rs+gIR0b7s4a3Q16WHyC5LT09KYHdoWlNVb+99SDbjsPBhi2gW
YxNcfW+/KwiMlJrjprI2sYkmW2XW3o+JfTIqPh0GNS0rlpVDPGhTYLbt1soL8j9mNWPGX9zzlJCn
OlP9ijSMDfl+0l2rWgKcq/g4eEZ6sppxbQJRnz7Vwy/paFMXlG/pYAIXPTPfW/R4m4O+NqsYQ4O9
BYLl8xFwez6DEmdcTcx8BLRfThd48Q5MtIONgxQCkVs6QEsJHaGGnqxNo+QNQcwc2rO9tF6lkeei
inL0yQrgreFaLyTZN1IVMUtJ/cun1sMpkop2G5N3OlbJu2Pld1yYTPwZw/q5onU7B2clwkUVChfW
pI7N0JfCUt3jlV3Nf7a6WX+/XH9yK47OCZNe0BSUS8n8KMVIeEUY/elMlaWDyGo36qPBR4l2hmpK
DkKrvrTxGsX9If8dp7+KfQf9t4nEdw4RW57hThkK83pq9JAtAHnh3VlmzfxGyPhWiW3ScB7F8KuS
ui2upZDH04jzAx30RusalpkZNSCz7dJKjz3p62rkqJuyGxs/0+SKXA+z3FhhmzL4Hjz2J9nDqgyV
WTtnwjmXQfjlI4swQWTrMls/pxLQv8lMIG1Yd7fuJJ+X8Jw65lFbHaZVdwW1tK20cjeaFZC4VLsb
IkZIVEc+eORZIeaIb8sW2gepCqn40GrUhEjQhJswWrtTCgQlA9CjPFP1TyiO/ELr0FDQypQafPhR
iN9mm33LNkznpYfOqVJC2l3G4rXbqBZ4fToerbuk7P+Z6eqtDAg6hv5mQALhyFRgrDmIo+8z4QN9
zLE3vvfWa5M+0vJ3WnxqsW5REaiJV4hpuKVS/ADHZmxn3OyHpZ7GD/iL57Iug6EPxaUxU/U1q7HV
8czLPdUXd352QFt2tlNzoN2EDtjZsvpB1OhNl06dmh8J+cPSFH21HXNNYv/eE2sT0d4TxDNZbpUU
RzND9BKXekrnU2CTWpZd13FBrBZ1OSn2c+6qRU/cRA9qb3ZzjIeRq+FYkWdPSIeMCqXwpsmteSsF
GTYFVaCpHUnUc/k+UMM084ZM6G10b9aVKsV93FlofGLFV9XIzS20YCX7SgcAlqfZcvuOAgmidT1Y
vyXzV81T+deutDe6Qjpj9WMkRkcvEOjRdILV8ybsYvPBRGOb4hMrmF3wHYx/rMQ3Cy8sMYYehHYz
iz2hDJby2pMWoimvcv43kij98edTujCNWDfEx1LyOV0nK/OmGsrXJW0/p/A2aoxVuLnUZRepgUTq
bu7Pw7tWvUUFUL4H0Ktc8mfhJZNrEejDvQGKL48LYssQK4waIWu/tBEfPeC2sP1jmehRuXmU62x/
zgwVS+OnOhFk4wsjsDNP6/eTdRyiz+i4sAFmg4fRygy4BrtHiK/GdnkCrfaDwYRub5PqWFcYx14n
jlwwV7zcDjS3hcwgCzq+43D4y5pE4aQj2R/8oYgy+O1gzwduSMBtROvZpf1ZG+JcJrXuKVZhelUe
dV6O42Iogszqeb8qOq5S5aiB4svAOG0VJZiJDBgzR3ertFAfer/8JvfUCVoDMcgSFTWhI37oSNWf
vF9fv7wg1YhlcB/nzp5aB1PirE9XQacSNM3WySH06nj4aqy0wnZuHaMowKUQWTcjwSOgSJlOLuo3
a8nU7+sejkZLXOtkQF0FJ3EQZBQGmoj16yI6VOrEpUzD8NqGOjbOxLHODva/gKgUGnQOnO1ADMVL
qIMZgM6cbwWgTjAoQEXn+qwNyl5WKZNzIsjZ+vbYvssh9OaBHXg1egtBKlb+Kcwc/QpDaeY+mqeM
g78kCJcrhQyEmV7hrUbbGOYf2CLJpCKehVM2p9tpC9fS9sUIIx40x1z6QzVA2JM3/PENzzaZP/Wu
SkO/ifMjxQoZ6W2X3jFOiE0ManHXI6lkXQvED2QUsAZBova+eZFRAiycCV1gDSDNmB/AVwKcAM22
WgKV56U3MJrq75zrdoqbFFURem48pg3Rm8z4ICR4hpYQbDnkNOyQFSlEbeWA0w6KFzEQy1j6JjTj
MG083ntQ/tm5dbp9qS24qRBiNowehA0ruawYEnB/RbtBHX0N6RxeexfO/WEaDQI+BSGzr1UYBvGg
B3MoudnaxqaxO3Brr68zywevylTXGPn8MZ5CC3Aa1vfEqV20oVv8G8yCI7xJoWeh5SdcinmgauPR
KN8LwkLUF0VtUajwBDi5R3iCV3LM92FBw18GkJ3cUKNLENBESEdWUzKuCE7Cv7YVCw+xDQyZVnIa
SE8m4JddpCjvzGw90nBOYqNVMV1g785tEzS1fuCm8qIp3WIiY2B95v9J8ZXMr5WKhHCNFy0Xdxpk
JhKvBQLaoqOsROfGqmnA5zpOW8OKcIMRrzbVG0kDDjIMbCkUDCDFSlk/UTQwPMSiBaNO24Xdl5ly
R9Mc4ZPjKe0Cu5RdY3pQu3MT6UGdZmSpXsWQR4csKdt7sf7SldZHHx7RJqp+huggBsbPjGJouE9I
vbYjpqQ/GXU45cjJk0jsmacdfL/lLDmpQpc2bxm4EbsMx182smOXa1upnKF4IkqxCmgMNO38RDlm
5TwlrqatmXHLDB4iPoTW3ummXTn2rkliubrIXuH87kp/YRO0jBG+Lka4k7O1aeuEZbsLhVgcWlvN
0vyBz0gc/dCStwxrfRvrW0zRm6JESloWUL47qlALrigKdiAg2Sx7jkmIGVnRQ3+N4x9d+WI4iUfn
vi0t4Rbm2+qxT+WKGTKGUDVHNmxsuuKbQykxb3wOrL0Z6bE/idkzEsl2Zck4lVqL4SteMm8u2nPM
N3ler/qC8tkfFPWXNPE7Eg/OVhMZCR0px1pjSZA0zaK/NNWA7qzOOTv5p3xYFLYMo91dkFEZARme
KcTNRuevm/qtaTqsBayNPP7INJanqVITNEBsxH5FqaKhbM9FhrNgWvKILozrQ1ga8PYo+sN26jZb
MwVsPh9DNLRrjEhBKFTV9Lu55L0dRus1qbILTz24aOJiIRS1A7Fa5WXU5FPZxgeb2dnQJaeKEaVA
2sjGh4nzmL2FLc1MRdiaWzQqnZT1pJsRBtE13bs5sYVRu/YoGn2+DPPwaSmV8jY6b/CIwk0rv7Yf
xlBepaw/tot+saL+GEq/J0LdNa0IEM4FbHOPEiFacvxLS+j2MMYtle1p0ERK2dlqKAnLScE1bl4w
FJyY9nPevLap6ZXD6LbUZcyo2OBc5+Z3lMa4kcDookIqqeynO6ZuSneOVEJI6GI8wScgHO/MYugN
9oXkFZOLtaRmFo6Z6aecBfSslKMkQzmQ1YdlUTdDtENTk1y7MHwQRwCglWbGc0TnbBrAWJCn8kOj
15+2lXZ7HRIfhAMEiWpnUEvb8z0Zqu9ikGQgFVF1NUelJOy+qa4pafeerSuZ+/y9uoLizh9ctoYo
94AT9EMX9smlZkcWsT49in4AWBxZ3c2Zl5riXm9vXcV2tgUjwdWWf2DGIPmkd+qXrhmGHd4vSoHf
dgOlP6w7xXNi/pzUdeauSduvmIXBdWS58FCrWy4s852/tDh2dX4DC0sox9glVwfy8pZw0GNThfqZ
zzAQjuVS2kvtAhUqb0MFYSGfGzfSoZbas0MplL1HjBqOy1B2a+MceWPRJ36nAs3WoKgaiNI/RWW/
R/Euic19FKs/Rkb251DvKsY6yGbDKW+CSj3aRty6qtpJL3lRlb4S4Y2yHTwAsYP2ijWueSzt/C+B
3POxVi1xfH6FApQYO1m6mTcF7LrZcvfrDSzBYWwEGUnwhlVszIPl5UZmMDk1dMaX10FOycti/F2z
2juWVr3wEqg6rZHBtKwJkLvJpU9X12TVzzItKcETg0Zv/QVJYRAqw7jRU4I19SwvT7EMb5gRLA25
qflzNbUeBGMSiATpIhEO2btsSbdeW6Om9H7YD9KuZm/2MkhEBoQZKdD6Auy3jAusD4OT4KhOf8aI
WVlsjlpgApEFDgBlB9xRF+jmKa7hskk9jmr2LPS9QOa3ljNsMGxQeJVMqhbeiZp0vbDzmnrqd7Ko
b6lvMFONY8S2jbp8WsMll3p+4vZtok89i8zYa9GwXOsGiv6SOfAYFHFGijZsp+SjVoq7OSSIj2K8
7p1GO9rYpLronWxueZ4JYxxQedcK1eNggjRpGJokKbOqVMsOXDUVvDQWQnpiZx9L3tzGfjOPP6a+
/xPXS3aJ08hxmzqazyDaZczIUnay19GOMPWHyXXsMqY5R4p1NKf5Z8J4iKqxIn+7zzOi7JrfiMnD
QyTlJfkXZANCp2b1lfrtoGpMP7SwP6CHgCkV+12Sm17Sz39B/JveOOfHSjJtqlO1wi6gMCVKwuLw
/Or//aIlVsvRkQ6+SSWThFZzZZQ4Gq3LUMU3lLS8IPdNNJwylnPnOUi39AShO1jiW5UzZIcZ4am4
pIGn6lBSo0XPA8lspY9IpXOX+p3RkptptyyMmNBdY4W+p1PwXwj0mnjfd1MsmY/c3tEgdm9KKD+Y
FaleOwqN99lRLuOgBrkMfWsJ9ZQMD7W/1BavP1uC29x+R7HNwYfpaRfN4QvxGWVgGTYLlVyuD8+v
TCXFsLg44eYpGGlMLXULQa6mpE8rXnvZ55Pm7LpZsd8nWXTbPSAqHyVHgPHQwyih15AjVHMD1WE7
zF9VTpYsXK9HLRkUT44r5R5qJrdjZETYrJcKSGZ94y88GYSpp8O9EglxS6oV77kao8+aXYBui/aL
83D2z0oTEaWRx/vF6eu7lX2ywNhqofZmKaXja21jnplNLoATEaGq/ckcAYoSGFN5o06qXSQPvZ/l
WnNCZRRt6s5ZYF3YRPk45REpynjAU/LHmuCgcr1gPW0kThNeT7uSHBb0WgynOHsobacf59K6WHVS
3AuEuvzMNNcmS/gPJsgI3OuHw0jhuFoZ0btu7MlEYEG0tFO8Fe1QbZitOkGukM6rdOa3DvR9M+QF
3Ua17BPLX0aDuMzC1nxUeJUXLVekd+uI731SlK9op6iJxTCVuLyGt5Txo7kf53p5NFXkTwWM8kS5
F3I8XKK4J528Ys8Wk7L7SJT6BWDOXdVF7pK7uexyBHrbRkOGI2qakLwjvEFLSGCfZGt+dSZFvax1
ZxIVB97DWxom+Q+O1oDQQaaQDgTCuIrpKuadTSXhE/uybZjFyXl9qRqruuRMPbxxpQsjnE0ZBK6/
yd9u7J1Ru/adsavb/Nc8xheiIQ5qqzEvWv/w85dORiFBVAulkI5spD+Nv8q2eJQkEbNlzbdkGWCf
/NSr7qu2pM4r0reCoz/Uio0+IC3wdAqt0cJlsNjEEmul5dUDgbNwaBA7jM3HHNnvIodkZExN7nOL
k51sOZWrImvCpLfJiWnT4pjFnceAUt6QPtsCsReXuGimLUGOf+Y8dAkb2wKGflWpBjEmBu3QRMFo
Xie2avxR2vpejQ8ijf4QQ7DTcIOoWO03UUreRP40CNfBwO5fJZ3LgE2xSAz/zBIwGKkaBEJkxMPV
M8O7WJHDDXiMydVrhwhS+PaNYbHic871sEx+59Q2mtZfqMKuRavI7xoFR91hSQir9p5Qj7cGYoGW
IBEJO7hZx+PGEhkGDfGL3Dv6KZkpdGN4oZ0jMgIDopMMhMOZgCaCEMMSCn2Ubo2+RVhMG15l1R1j
nLGle6o2EnPe3EGNUFvESJeI7dLJh0kX1tJDrjo2XMXYUSoSHJA5LOL1miFJis3QVXQmHFWhPLS0
INRqiQ+zZvnTyMooLy4FbrG6TNQ3rhyWsgNkflbYJ9NA3DKmFYdNV36yJ1PYjbPuQ92FyTJeXAOK
Da+ztcvsMbzW4/BD0IVrufa3KAv97siLJ0ZtcFuBJNXymrmQ/JbY7EdLtrrasjWReBsXdu+0OJUq
ewpvQaR8hmsikPlLZz9gap+D0+1QXnqdpm/UuXZN/WYBuqeXjfOzjPyZ4UaEe95iEZ52FlNzFuIS
bkvViA8Gy4s2TP70Fe+LnEsP7JjFsZfT6JLdSYs0iWBYlQj911B8J2IBOcnzaYbxMb2aMO5ZHoXm
jYPg6uR2/h6BVE4nG6NxmdDWs/k56KlVBU4jneaFQFisywsTxwXnXUfYYgZ8bl9Aj9rg040+cGwS
HTUtxr5paZ4rAz1WW9dQzaVUemNhdmNkbY1/iJ/7wYiHDBqdPxivkV3kGyJbsmm7NJ4L+VY0L6WJ
WLr+ntHESwXB8ynvvcq/KJmSPcywd+Xkl8WLEWcGkcIvs+FgQ3x2gkupI7n46iKG+Anu+hAPqGBX
kcfDfWQxlSGDM7gFNqqO3u8lrnNmMxKFcS0l67qRk+r/sHVmy4kz0ZZ+IkVoHm5BzGBs7PJQNwq7
ytY8Zkop6en7E3VO/B0dfVEKwODCIGXuvfYasLCtqnXWaofaERuTDIjYCXvOw75AKw4wwoXkFm9Y
Ua+ku2m7h8AgF6z+FL61J7xoXc3YQsHQKeyDVVQkYQy699hlY3Apd57NphMkcf7ZcU758XhLx6S8
QPqCAFITBZa7VvIZRwTquX7wC6eP/jDnBmWQ9MKSwMrfht+vpA1fInFyZG6wGBJ7pdGNJFjFlCQW
5iA6cc6g8zHK38iKH25au/PjYxQ45LVzortXJgfD9NoV3oudRVbYlYhfW0f/yVlfM6sgMFWFnRN/
QPA7tPEP/o2QGQhHywCMjS9OWG36OzOprtMVycckjpNplWJUwqZZdtGW+Bg7NANShxmdEc9FmA1u
/dLbyXLU1rPbipsWvRSVqJ5MQN+LRoiJ3WbZNj2hOZy4oKJt2evPUk9/DVZVAJEh1xnmQXzZsx1q
HZ7ZFJBp8xjDQsDr388OvWtg6YQBMZBROn4Mk/+dQD5+bGQbXc2cEdb98TRBmaCYXW/b4llT7WVY
BqF4AmOBq6sPCWdml7VE+9zvcvEfYY32L8bgWnjh4NN+f3xyYZH0ggXfaMhFIqL2sYwGRMk+I4ko
wFBXy62nPBmfFrnzkAaIFzECenIWH/9ey4bfjDjEOusncODuoQtyhhwNI/1X+uRVx/4GNG/DF5VM
XurRYmOBIE4sVo4vDmwfV6wcC6MD/MB0nJWwUln78QsJefSg78H06k+/vCwiRocFmH+dQRfI6QO3
nuCNtQuPwrb1kK9kXelnx7sYDIobErsNxYwme4N8sNZ9IukCRa1Pc7Akc9RUhjWEQuhZwbljIqcx
LjZoQQYJNIH2plJ4mQbh2I1bK4G+14Y1GJzzd5HL2j1zMwnS2ExkSQLAMCSLAYU0ggKn+rGOfyxr
RAH3e0Hge1IxY4ioBuNoBUsPICkIgCHVvE6/SZ5cGzjf1wss0zOcKIptm+rh7FwTUnnbmatD60F/
LtL7gqgVtlN8rKIh9HjSqaPE6FL21HdWycx4YLa/EtqrA+7lU24JlFJkLa06pg1994xeiXcerbBX
ALb+qblKsvZd1p99oDGkkmucAwxBwiFdi3CvEJS2E1mGM7tMRB6OydihsSDGmvjAu/+2wNILVgaX
kyCVbpwhoMrdEkEG25UzLgt7Fvll3sg2EToM5uhIQ2HhW6deYLBUzO9z0YPAQ0g3njRk8FJ+gOwy
sq4B2w5cCOu8BVEns3QBYu02DUfnhnnqqrffHBfPyIPmcZ7m5T6I4ZXEz577EufDSpFPZ7TPfJIE
T9Yro+mwIG7WM2qw2OesZ9XUIyzq7N/wzfkKe/QMDUZ5ZBqTOYh/Y34cOLeN/mjU1tqFgKBajCv1
m004JvZWZMCEeRYwGRXrmlLOzX8i6eIao7ARAkkRzEmCvwl/ujYCuSzXE4M69enav634T9FtRpxc
x1+9ZMyqPfjFwYLhKe5lwo9Hb83vEeQq+xaU1O4RxvzKbT7b6uj4xdaAcUQxuiJwLDQpqDv/K8PK
YcSzL2/+dgSQQckg2LEKNeMbNwc4M344Jr8GAnu02V2hLUSHpvFpYv3V8p/gCiaSEdoJnmDBV+S+
+z6BGvwvdmehuyL8UWzdgjM+VTDJvjvjJx8ZYThlSNQ0lbhJihB2VeQVZkQh1viL0X2ThLaeLTKo
+R94k9jWEgbCwMzh5LEqCg2Ckfzb5CrQTAZ4NQxd8o0A4RmolLCvtqQMJPvKT8qtUwUPlS7FL5P4
yj3prGrrpZH/ETWvTGktyPA37E5gZrcDzZD5bc7BYWbs8oLKQL3MaR+OrTrAgx9/mbNpbUpQhh2Z
hdjtjsZvgu3zx7S3uxffcja9k33hkRQ/am00HLuR4WLv9pfOtvfk5GkHFuMHmQT5Tc9zm3GtOOnt
mN+yttSfgiCE1NxiaIInEJN+iJvkxzXgBZ63U3gf3SATpjcIiwczjuH1FVW7ae05uTWzqT9oerIj
FjW53Q8DFZgrmWHEudAvrkhJbyfvmNHoGLwQN8NWxab8TQFMjelGX4VCUMi1RxWqj/3eAPjZO6Pp
Pya+2fDVSfUlYp4xuCjr1L6ra+PoVNbPLHGz9/qOlLPEQS2AmumiI1YPTWYnHcK6X206ogOcor/S
za6q50RlSl/sYqW7l/8OjR5BM062+Oy1/x6+P/LfE+xFC4VB0Lj+7wfs7bBdAMZBhC37opbDPBb7
WDXz8f5QJvqUM2f5wVil4Lpm/n5/Wo8cCUz/T6S6mkFmrF8sz1ETK5H/Pk7kB6XKnC/3H7Rzq1+w
u/9qk6hdY7lTQn1DDAeT973OR33n2l63NZxEe2/69EU01p90jPOT4YB1BWTo7lxDQW3q3OyD8BYn
rL3cWzvMbxajtuZjXmUll5mppyzaUrTHKRl+eAsfTqt5b9V1GL/LJvqOBxJK2UDtfXHVpnl+NCrx
Y3tCfshh3kF2wGsMp5QPk91fdd3N7u2veiIUcZxUux19jY93Amc326fSim7KhloLniaOmQZIgcSz
ueYusKerGYTHAV/mZAh9Clfg22ZoqyEBcZ6zAI9qtPw7KIHq3QwUgWP1UdSwK7KhYfDSiCuscm/X
krYFA8K86UHefma6vUn0hApxFNYl11AombnxWBFLxKw5cIBS5T6pxfco+uGGkSHBNxjt7GORzWcY
EfM5iUHUV2Ic4j1qPlPdtBI/WN2HB1CZziomiOSochPkzArS5jigFtnh1r83NGvd9U3OfLglyLKj
v+KZ2extkPAk+1EhZlxcL3Df0KwH19t0JcZudlg41sXuB1J6msjeyUb4l/sByRSIhtmKtYKye4eD
7gctSkFn/PkMVoqUKnIEa26XO/tI4jRuLrARmi7pr+a8Klc5Ztbw/0GW7i92ClAQDMLOc1CwVt9/
V1HwHw2e0TD44Xlk0UL7rDJt11WaC4hge1uoYT6rBhFcOaBxmF+8VpSPsIo52erepOzVTnbdGU8e
YVB6SXvryeGxRicRilIaG2Y7dag1cBYM/+/Y8dmZQ2QQ45kdJjn8VC6D8U56SL3Tpzzzii0WSWRN
jzi0+dqy2c/VT7zcuz8Uy1sgd2CG1s0kwvTFzZrvmlHyWagSymPZjnuEMWmIdqzaF2livXRFjZOb
zFCuLHfdHI5t5zHivd9NOS+vU2CcmsZBONRgIZ2AqD773TbpSEMVqsPaENWs6QD+kxVZfkxGi08o
ETVHw5cnR4jummESv9Yb9aBVsBQn+k3plTAPUzxmysl7i8tZQ5iyKgbA66kX8MxGbws/U6Nf1b2L
NZiE3ic2VudVlm4mU9m3hAytNXYrbMBBDVnCV8O7yGyAob6fP90aknFVKTak+Dvz3RDNI4BTXVgX
z0YqTymFGqpz5ZIpbT4QXm1d7j9FkgcxYug58wLCr8iBJc/v/3rd/eb9xZzYj3arqsP9of8O99+l
eZZ2hMi8/f++dDCCchOLpln/9x/fn9iZ07WJi2RXy3jne/bvOoeZi6Q98TZKEyAzDKNw0SCihA+P
wb1qrwvF6zoL+6Fj7Tre79UeQXVDZGp7ZhAGGZPNU5wE7qNdnVNvdp7qyCj2TgMsgGLeurm9z2i+
nbJ9L51bhWvgb6LgjbBlJVt1VkIlW8/l02CoRfb+PRdB8JC0gYTGxeWPE+RfOklxNAoQJWeWAlvn
HGOo4LewtenY9xcCbhPcoCyXkT4MDRZ6OLht8aezKeod3dx55vzQL67EhgR4awyhbYO877AaB7Uw
TTs0FlADkFORnWFDfIolLNLcWlt69MfN8oUVINuzaNNyFczNsOmQ6h17DfTFmdo4dIB6tn4/uis3
tt7hUpK6m3hnOLp/cGWJdkhEfNRz8pcZIay1BideB1SGVtSHkLDMg2+Qz54mXbM3u/YS5V13TRc3
Vn3u5lXdYRE1dUD84+hcR7tuLrXZ7SNoYbu4gRWWxgKyuglrp6nfJUv01gswHvMaklCD9MO34DFa
eZYc8M+Pmm44ozSwz7ao8jW0Klgl9shmk4qHuCsDaonsMau5mvsBen5Tx9gHOnFHseOUl4gIm7qO
UkiLCyNBySxMhKSC8+C2soFpUH+SkfUGO7HUp68TkuK38/9YI/wQxwX8Zqx9hEgVFIw7DOHBgU+D
U0GWMV4QGqyO+mtytRZQUlOEhop6XxXeYRhoMqqihZQaP7cwI1bsUj9mZb1A9K221Ug9D01sRTb5
KimxGvSwx8uQhu9bpzWOouMXmtFwTggqfnBQJbSSLwt1P+Wxle5SYxYE0OoMk6UR9laG6xkyErYZ
fTqLip0x05ao0uWuO0bAAMst6UkK/v/uI9XVQ/Vslhm5lvrsbHR7+KUC6EhUWgTfznB1tCH7bKU5
r1mlu5WNG3aYmVWATD6FYdJol2ZCLtkpZV/N3t4EngA+RJ03Tm71NNJiPxiCwVHzNATJeLWAp/BL
1E4ERbcrijZzQLYP6s46/1KJPoEWhNQqS3J1MfL5ayShdlcPjAtHt0MZSBG9wmeY0FsxbgvNyR91
rftsGOYfbOMHSnR7zptAXkwUhL1PTEQb5f25BLg4wExDKlu9mLbDBzMy8hIFsgPV5zS1dX+dyfyy
RaljPKi/t8t+6VnJAyLzFTYhv6OG/WvU4B2owa5PFT0x4TsgFOm1sJNnfQiKvUpjZrNVth/ddmVg
ZHPFAVnz+Hs6BgO8XRpr20Gz4ipSxjamG9e3JjJxXuiRrsFS3BeLUVw3MoKzWKy2uR49xjZeS4lG
IIb0Eb20QsxQuL3pnLns+CtGIvt0ENpDMKf7QViQjSP5mlKNrqYA1oHLFreK6abxbll2gu7kj/QQ
XeHsS2cAUVJtuYG+rNGuKtmJ00eL4ce61biOs6bKN3mE4XxnAM66I6KnETlKB4ruSe/HjUr9Aj2+
Zvpu5P03M/SSSdEcp9qGVDtwwFkjmTKx/5YqK45MT7ZJTvwP5sqnuofI5RdGik+ASEMzrtu1pBvy
ox4VXIT9N1QrSCRgqWl/rib3FrWWT1g9oYH0qTWcsmTtDOhyxgoXDKy4je0M87hvDXM3DlhuwrQK
NpWRwzeiK4kBZ3QDz7lg8TdsW4e+eU63aDYIraniAwSfS+Hh0EREdwZHGRfrVJAY0gb926DUxmhZ
xRPvucS3f4xY1lE+HuTnOEz6RUzWjYq3eiNgFcy8FO3D/W5lvHu1Pyy25Qatk7UpiCwpx0A+EdXt
XHIXktZsvQy1cl5V54K8pLW2CyrzyJQNNA5lZpgSDWGilFyLIP6AQIS22p/erSwAezUMj4RLvnE9
UVvT++U3s7NKuuKC6SAXtDliRd7ZCEvAMiQkuUZxMutZQA76rJ/LGMd/iX3kMsMFok+Fu/aTnH2k
LB/JoxXrYPRfK0WDzaDV3iiggjJJ1hI4jSwG/+DQC4amJMfSxIQFQQ/Ky8R9yWOvBHRQX1Nc/XL6
hiCS6nPIOsbpgLMrOITrIu0EtG0MmPU85txJor9WiTOPvUyjC/8Zv3ARejOxtf0UJtC64b9HICo1
PXL1MBICfBqH4Il0vG2vfbYsgQSNO+Z6xlpsVeGeNlWugRB2vLrCch8ry9v4GQKrzAYFGRTAyygN
M2RhGA2xqqROxLO2q0FLPQwu1thKH5DuX1VqFDvVJc+GO3+liQEZNvC7EN5SlpnTnut5L1MxHuCx
3YzuLxZhBdkNwBQ47qN9tunR1ZKlMCYmzhHoH+vWWImp9wkJYXSBUxrp9PZobASIxdXo/DdE8v6R
HWU8Cm3+pQUxNFxExz2S+tkJBrSs04PRlmgw9QrudIeDr5pzvLd/2+VkhT1Yh15/uFXgnZJsejE7
QIPJBi9KW4yM66b/sc1qfrSIUyOydmXknTrmpWy2dseMALO2aD/0OYWFN3PtBNbFnFLvSctYULXo
VJft4o0UeY951vqPTTv++GkbHdLl3v3xGTFwCV2iG9qzF2QF1GwW5kICRsrsfw7NcstF3TagKQEp
zmrFoqrjy3c358uSGE7kcrg/dr/lEhhxMI2CQfRYHkWme+tJGdO6DMSLlhr9hizrz6Ap/CeL9gT3
muIqNRgVlpgO2Mn0oT80wyk3SOOh8QNWV8YeHyTInuRu77myidB9yBO9OJkl5FEGK9wsI6wFHYaf
UOUXVUiKsQT2LAO6VaCIRDHRdZK2vNS9jQbK5EOuWH6PbhzfqhEnjnLo61PngZQJhQd7IjRxqaUh
LvdbfrvsrZJT0bfkO8KD7I11f0+UToBLLngOtIE6VK2TvRpcNTbXk8Xw97vk/VMERF8Duhs5nmbf
m05lhqv+hN9PRTDTWAwCuu3yOILj+d8z9EB1Rz2jo1h2GFj2+dU1VrMBEQtEtrj+93AdtI+F44vj
//M49icOsB4OF/dXT6NX4JroQI/pzTd7IW1m3Ruqx2XMCTp2f9hFsLyLcIbbFpHhrg0Nx3I6Pv14
PwRagkoj0nUQWL5TgIL78f5wLiokAW0OpjhHycN/h3LOM7A79qQyCCoi3/EC0VcQl/JDN6vn+xMj
p+SrExW5YZ1xnvuOVXf54H1cWU9lq4X3h+6HzGkxJMxhiCFusVe+6+P9w0abgJxnIwzgEWuoRmt2
dUXqmwMVBOap/avMGu3cu+zHFc57767Ko/VkzfFpAqd6l1+odMeLFTCsjKeXKNLEK9Wn2Bpa9GXm
gzpBhKnJ+TamN9/2RsZAgYstIndnl3EByljvIcJw5FUhF5qqCRqysi6TDyH137MQy8GtYsbT9I++
SRAgoQQzZHrSVIwGIZalJlRALX6W+NXDr6nletBwZq6mqNhlc2z8QoFKYU5RbdMhxNRV1zyjvgvg
dH8IeCTr0S3RGw0Y9CduvL0/PoPz7IKAWJMc/diHUctNzsDmxavfdNRWZz/t/u+DlDglpIkDnyMj
Dun+U2PS//cpeNEXYWmZDONplmiVefH913R1dbUlEgcJO7KXtgfkkRN3HjlIsr1ahTn15bmsxh2K
ZKjiUZXsJq+cntRyiMD/YNLn28F1SFIOpPMUKHQjniueXId5PiFiB6VXt8Bf1EXz0K9qOdabog3A
yoHbQiefBN+mPfyJxVva9tFnVo7XQRXXvsVXZiZN4cksRLQp34Tb1aepjogOnwxopL7ePAGEgBc7
MDayEaEB+Tfew/1AE9PtfA3Fkt9PfMHL4b+f1rCa9TlTyMj/9wX/bvXJECYRi9h/PyApaXgIitAj
kebGMpDcZlncHM1T5365B9rRPcpCANtz7/6sTGfXltCigFyGNzuHtlQM/bMTjTWIDeIK1yAWJ+iD
HJVCk4cZCsYQZmJ7SIJ+eycQ3Q9AXwJd6DiutcbTD8y118rb4qEqr3iT//LbOrs4KdWTlw09DAs8
EubAOfNXlwRCm3LnFtSvfrfQ/EEhtGHAvHowi71rQ+FuOxxYM7hDZH+24eAx+ZkDn9NbZQ5D9Upt
VTcTOa9gNhVpxgg7GF5n3Vw4jCQNeWGicnk2Cy5dyKTeZcgeR+2bxlLfwdIo1kGuvgpp/e7AG7Ya
hrCkCpp4PwWVewqgnDgZ54Cc6EcJ0Qyq3D8qgRSyhbzkjxJBMO4Il5iUnCIu/KOdc5U1evWUUZjB
wqRgZ6B6hLv+JDUsJWp35ArpxmUY1iPBttnocrONT92S0WBLTodSgWb49M8rnAXSI6reDyvBtoWG
fucTbYKYDVy1kd9M+fO9nV7zfEC2QYu+aX2vDhO+3LWvC6z/AeXOcfAWK1ffJ9QT7tKSgJ98kmsR
42BhxSFGfSYnjbMxrci4DQnjir7N/6YiHl58RkaZm3SI+RHM6ZM0zzbasFOFJMpM/GlfT1+tlx0i
PeiO2fDcWlZ9ck0kYNLwKJ+LfN1nYuvrJWQp4e8GQZpf3fhAa0GmH42sfPboiTd84WpP/6YM53Vx
kaUzHshA9uv6Z0wEo/zZYIjSyjedVjf1g4WJrTuYrY7EKjQkYGVWZR+x+VqTe+qfsPUH3KiwjVCj
XZyMGIZBT/gZG9AyfYDEciQYd63G9ugJx99NPatmrBK5qzpQsqG8sTi0u7hmd9eM3vlV2+LQx+0X
JjT1qmjw5YqofpknaRRrZv5HWu5MY48M3lUQ2/LsOcdY/miqFAYYKyTEOkRo04SiQczxNspYKDCC
K1aDF2xxnOBZI2TUkgW9ZjaxUzbhNHXB1NBP91MBDUta0Wly3WFP/mlHGTW+w93ImYVb+rYxFPrD
fNqDezUr3MsgRrcT6dsVXsLMdeFBedkOpzbnUus2xhVIQDIQjQm+4xbjZsg6uvCuZNTgjuIZ2UY3
fDSrFHBr+EHOg0jQx/S45GxQznWPZG1DWkXOvnUwxkIly9tE6WI/TIppFNy8lSQ7axup6jhTmetY
xW+aZUfLPNC4qiIlU/b9BkZiu+a9tHtLFWdavGI9DLq2JQdxO6a4eglqE1Ci3MITKxHsSI5ZVfBS
oycy6RwsG9pfcz+hpDJnm48VxuwkgT69S+lW+qOY8q+uUPW6F/BDKuiqXGu7fCzIRynQnNEJ7RPM
gi+u68YbwDGSEgIWDS+nN3M8RhsaajStcYjRzQO1q3rqGgv+oJbhGwKQBX9QFv5a6+T0IJiIZ96s
sSBgG0n7tZ9VBFE2EbAdQcEfMb6t1p0p612f+PTvk/HcuEyWaS8i4MdsiRKEhJ9jaDvaFrZAunZx
3Hw8BwOtQKpQH8O8fNQIEoHhayx56qw8UH3wDmLiDHfjaazFH7sNPmo5E5/2qzQgxzsoQFYuHhF2
8JI0qP/yPPAvWSXf6gp3GC9Jy0vsxZ8qNd9tkdc7E+HEZWZxNeiRbp5atEoCxlrVEWQgiyI4gZaU
h0wvzq0jsPnS4x0740pQA39gWvwbtdEvWtj0Yi+Hmlob+1t/bThgaZaJpcsMaNE1E+HmNoIm/HK2
ZpnIA07q5cbJj3jDMNivYuQZit+I5+gem1HcWvW4vNo4D+iSEOQg9jAqV1ZoT95fp9W/syyIme2l
ayfI3zSnrR99hbdHkpASOr+NPowjaeKDBIJ/C+I9EszmSCVJZ+8Tz+FBvt6LFhhM1FoNu3V+ZBr7
x8AjCFBIP6cTdg+TjvakmePHZMKguXcF77wX4BGR0A5J+TV6Z5kY7UPsCvTFeAoF6mMwWiimGLzG
pMAFXZVhWQ8du6sz5A9vnjlJaNXxwiiDTFXHAqVjBF02sMxtMpfGvpT+b2ee3GMz7SujHukWl3E+
kK7tYC2cLU5CdfuS+zk0eRihAlqY0k/zAGmmX/glxKmtW3xc+D7RKugamIPgfNXxlNnreR22LjO/
mLnXqrMFQc2quRBcO9K6SGstA2TBVdIpJMtAz4vnRVpQskcdg0ryh48o+oNjY1EI69puBEx9iBh+
21zxDw0aKqM6j21kHiYHQkgVJ1moKds8ucOfpLSaS6sLMhGEykObzSxEvmSu/MS7JHj5HiXpVHvC
uBLo8e2GaBo79PXqLXI7qM/T9NErASKToHsdMOJBIdXA28fmzetzmAhF+hc+07C1Kb3ZIPKGSfxU
bnS6U0CqbFzsCRI86+WuES6xxX7yI01Twv/tahQnqIITDT+93BerdEp/yjjzt008/qYzEIcF81bG
4ofp9oynCu2pRhq16yWKp2EIhnWMqVMojPRJOvpvG4Ef5LHmpUAeflaq2sFT+ZPq4yd+GTuthuiL
TaIZdujZYVgfislTu2QYGppu0AryifDXqA+iABM1YJ9vqsRwdmKuLTD/CuP3Cl5fM/I3BXBWGTtq
n5qWWHstdZ23RveeGydDy1JrGGcMhjzYujvvhmW2LWE2bcvYj66G5SFvFhj5ysmY9kLOr7hyPxpQ
g4fYlptR5azzUi4elCSw4Xq7AYFm3A+oG8qGWN8hC9OE7BYETE+tFM+uUuqwp8PGsEERaFcYWIV5
fN/sCDtMo/IN1AZdH/60BfT/GBSb5ullPYjYPnmFwLPP2OB75z04mv/XL2d71UjMFNtWaetc91+j
Fg5A2mgYFcNpVoAst6HCu79OPvJJDQ8jamjguXmNqsQ4Ud35W/hooYtvNCBP96IjBsJbZUK1OD0a
ZdZtPVWi3UYm6Y9vQZW1YZkbjJ+wDvEY/6w6c/5UcTytIvE2Z9Di3DzH5aLmcxuc3xMKpS0REN3a
ViZa/9zE0EdZmznpbzNjOgZsbr+exDKQVZa1coL2J0NktDLc5rupWQZ0Cb24+7QsJufQ3cXWJBMI
WI/TMLPlWauzYWW5DSS5NPEOVrcVhoVBvJs8MF38gpI4bySVoJX3yTnK/IM5YifclX6zcjQKwfvB
jr3iMYj178Yk8bLrAGyb5rXWxm+8NrS1XWfj1hfmziT1nPUDRLw3NVildbqPHJZlq0wZZmQDcgbn
NVWCP4YCDHZxvZ3j79SV/WW0NIpQnXfo5HynUFp3BVxdsxy0U8FEBdcjAthmFu/ir62iXd0YlFFJ
9WkP5idVSLrJEKgzGqvUaaiZzfTph6Pm4drRYZAoHG9tzRanoE/PeLMbkOOoqIZYkQ1YP6iJDKO8
c4YXIE4mxfG09Zwp2lQ4YrzqhQPvWPQ/ZtbnYWlfqq4dLpoG255+gawuDU3fnF4Qrc8hLKoMiQK5
JVBFQqMofdgozp+M7QF8DA8fn8/OaoF9jNHdz2aDG01W4SEmD3GAFSNU0CnUY3LAtBb6p1ajO6w6
PpGYlhyVbRgJRDxBa9y6IDE3DOT3qo0j/LzxXLAy7RJ5bO+YoDHHWnKv0i+y+WYG8hSJngMAjKkm
MilBm8ASv/L89pm9AB9FknAZmNfPRmQTa5cR0pLXzPW55Gt6KTiqtKI6E1Ufk7kKWxtRG4g9RWQw
Oxz2NIwMD0rwWJN1p3MpaoWaiG50g7fGHOS21uYChy/rkPQIKyD+YIibfEUpoYOubJe4a4VYTU7y
pszA33jTsAtKkqVhpvaXNijhjGMa5lWS+f5yYKz52zULZ6cyztTFfYLlW3/Oa6jhycxilWMTV2t+
yzMFa63oclQH4Pv5WJrrzsF7D7EHutnZcXDZCIJd4zX+zrHQ6vXeLR5i/flujPbP7Tt3mNzacbUl
CdHZucqAfzeBettJ/tfFpXvnBepQx0x8i4XVXCvbOBJLcJsKa/qfHC2PfnJolbW1YZXnlrsesHnG
atRNL2WF9GcaDJwjYHr3gcpCNxu1q1ewQ+aNVbzG7Z8Rm+rn2Be4EkWY12GuiC+TRe2ObMBdVaXl
hqke+E9xARAyLNFdBn3uTnrQ+kwlribBtMWQ7OzF5ditGNKMTlJeuwIzV0xHruxgJbBilTySLvYb
t74rNvLOUdGbL6Szu8OlJ/U6tBCvXAmp/JZdMLD5iuc2LiquBSGe789yknncwi+KThWi3y7QaCfz
HOPjsaHu0rLr3fZt8rWHu0uha5lHg3kEtE2tu9w/9LvveWAKCHz4dBE9WGs4LAXjY5UAVi9Js35v
6bsgxcclaqIn1ljFrCfeVIUFg8nTTl2epzgXMPBpG2a6btM+SBG7F8DnJQQAJdmSk3E3UgeqWdsa
HhGtE9Xr1mzaNdZqsE96COFLBeqiTnX469asnLTHSzBARxq0Eq190pr0GitnPgo6z74hL0ezsuxC
t1ofIqQSmd1nxpos0WLTjpq+V41nHlwjQmuSCudf+KllO2e70xhH4Tu9qtPo1aib+TzDVtoZgf/W
ZXI6po4L/JfbxGg0cvznUakCAnmQF4LEseue77eiBPVH5zbl0yi9TWx6wwtPv59EEZnIqOao4u6H
noWiqrNVi0vR1RT+La/IjQ5AH1bzQDNLllHGCZwIppJeE0YaBFmpEXtKzfJkIDZiUOPqz4hBkJsZ
SRk2Jc1nCRJ/mqVx9HRYpzOq08PcBZg+IZvyWU2R7NzawNJf7Xk6jKgi5WK7mWq8tZgJwYQUYXWP
PsapcNrqEhZIacJ7lhB3IWAnE46/S3qClvU4OuaLwZY3GdvRRlrfBnGJkJVdJR0Jkox1qNRx9uef
n6dp/csBuIcBpHlgQIWd5EGHQ0SOEzIS287COPY1tnfKbn9IP1BkXzVLg7bGNXhZ7o19FkOIZrY7
ZRMGo9AZ27FznsXkvwT4Tj8I6kRUnM6pQTzEkLkJ+x6oBHHsSIM4wX7SEHfYJS4xOunVj7D4Q84E
6BtLGGY283LHytKvJiV+snG2RgRTptQy7983nqRJQCNEPpbOPhFkefUQN5H+NcYFSwhEvfWsEuwk
7OCnqdEFU5JHJ42s7XQymJAWApJna+D3OCXxsJ1JAQSRqcsQIzV/7yMWeaXiASYdyU5eVY1VwW/N
pp2mV/MubdRLL/QjoZy8bwvm5qj0eJsxu73QDHT7VG8PUvSEXqjoGyu1dRSs7slWURLjsK9y/wKJ
atqY+kgdTG7207+Ek0GCvfrE+d4PujVheU8kxmoM8DYq9PSBmpXieopv7CS4t0az9X+oO6/eyNE0
S/+VQl0Pa+jNYLqBjWAwvJUUkvKGkKX3nr9+H4aqpzOzeqpmsdiLBQoJqSQFI2g+877nPIcJ04rX
X+9f8OKrqF4KWiOsLRFoWV6w0uC/2n6NSRaNAFexqlmX+WG86kkuIeRaOqG3jh3YCuUi7QaGkVJA
UVfWKz0d3XMHrCnBg6yNlvTCuEFTYFSG5WhqH02tCA8U9YEATecLKnNM0Zh7WJbvrCAzzhFhLX7s
rWWiR2aYyQrk3fjZLV9dKEGM0Iie/YG+/mmawde1BxqLIOijIsiYz11BY/mafxSWiruc2/h0O91G
1lar2+OOV5im41TK0ZjJc/pDC1em7Yw0wqDen+ClQz2am+bDaN25Q+PbUmdWxFIBRfqKT6biBfy/
Eozl19zmImDJ5riyT+yufeIHkZ1XsmosItJ2nUjDSZPT2GJvrRcrgR+vkB0DLoFlNW9yVM3RqC2t
GF/kTBLCdyzPiQOIxe7Zio/IaUszppbQVOMyQVV8nwA5Xg9TfhKIXHBdomi3mJvQ5CcncQokSaWS
GLAp+eIr9fo2SGPDUjadmTvEy8uHW1KYVeJj6w1ZmyuFRoJ64a6UshZsIahae8QWfbQq6YOjQ1vl
PIgUeQAuuL2n2+OQSfeAHagml0p7jrJs43XSo07B9Cw0iEIyqXvpO9/fJFQWauPxC5KsTmurMUit
fVcTco4h18IDjDxBprLjADc2TmWNiD0UEjSVAo1JSxceIKzndqerKyaZ1whx9eM4UMfGukHMDEIq
MKzT6F3KCDgJv3rI6JTUExx9xM1KS52lM+5nomcVLWMlVwTZLgrH4c0UhFkzyCHy5FcPDNoxbdD4
Nb1n7NyqR13dTJwwt9pFBnniquKhyIQHBecW2hUax8LkQOGDnMEL4c8G0Qlwj6wyn2azx7Zaaar+
fBs78QXRZQhD0IKKgJFnpB0LcOGUTlOyHIS1nQba4hb82gcAofxUc77uNbnBdZ2o6jd9IjPnjQLt
JqnxodT0QEdtwCAmWN2qT+VvTdCFC5gXhC4kzQZPHYsMDyeXOCrqxlfQf+Tkks4UgcpSGATvnGjl
UVQltmeFtpUg6uTUfNaCrDUrUUwx00cqWHtienzMiansyuc0JUaxksvs3K5SkQQWgbbEgqBAlAaN
OlPGmhqDoqUYEUVh5bbslLNOQNrCtnOXkxgCQ4/nolfF1u4U8CBGW84RMfQH3Sy2VbuMe7k+knEQ
zosgMEFXs1JK8MvcztZtKKQgKr7Gqhza1jQyuFKCBUHXmg3BZR+qESaLfOJSUFdp0beO8punAGvt
7Bu7mMvOXSdbPmre3j/Upgx5rMU/ezttEa6yhaGs1KHPj6bI7rvxlEUaVtLKuI1UJTE8BR1rp5Dx
5pgTU7bNDTjImkd+gGmtRFIHWaC/DnUQ2EkoPd+OKsmatVSlmCL8FEiF6LfZy4VMWDRPbS5J5ZrA
JcJnBvPNq9V7pTGbi97yGASuT48XsTOr8b464k2doBnlQW6HtZyn+lLtteh1qBA5BmmEP7XLpYXX
xPlpSBEcBWKjHZrWfRZgar72cInRMojdUuJmmHVlnzgA74HLTA9Pz5YJYwBe0rDw5n7WxZcoJ9Nz
QKWValV5rlo6gFKiX0xpAKo5VYZLH7OrmXq7Bn3vARr5qyBazToHUEaRuxVfmxyyyWD45OsRvB6R
nU4FjaW30jJpdywWbdmYrDlktZ9up4YWJQqs0duXUyc+E8VmFWFk3XoRS6HQU4VVIocZdgYWXBZb
ga2gZXu/gJ7aV9UxBX8NBIw3S5zIZGvYY2awG7iOcy1UinUigTwtQzj2seEqhxF3L74LaJmxwUtE
CQoXlSDAtSdDymjTGHcsIvNZIRkvgCKNu1pjUJBTf+pXEsmlVxIDC7SYTZH5OgaJQkWFl1u0s2H3
DlaqAllBOnYLve8qfZyZZhHs6gS3niwlV22o+pfbCEDzKt/2OH4XTcGTMah5a4stAuhaZvivwp5s
S4w4ePz0+JAnfsuSmrEr7krk44oybgApMSbLKPZI1elbtBU6IgUM6jHu4zRNdkEdjDA2BpSsXnfK
JxNfijvNlsycl7AEqE1dQRh2hB/Jz8p+H37WDKZ69GyUQ3OwgtSYp5GWrMDtY5BmWp1ZWIcvqlbs
LQQBSp9JBxX91zzF1+PwFqUVdevZUHQL32Bbezvjpa9mWPvxvt9St9Bi6M6YiqxKx07fU9vEsCei
OTSpzyzysszXWTm8U7Xx5pnUlsuxf4cOjJaxJW1AA/FTmoK1cA10V3TnC4xSKVZ+r2K2cMkaQt35
VJeduOz7oMXTSYCkCKMLoQE3VHcZidO7iJjOnKyV+9PX2UpbwjpvmwGlaLDKAAlAKNSq3AcR4Nit
weALS3xF6b9nTQDtJFfTFQwFbxuZKkuhae4VGWjtiqX74jYf45/iRXBWiqsGOSuPHntLDVl2/eKL
FGn9aTkuajUm10pAOJrrWCx7QkEHbs061u6CQkN3NWi8dwkd9TTmAfwuxUNQu+2+LNCUW7AAbpEE
o8rWeiRybOUCFZmB+aHzwmZBlbMjFTLLLi1MpQK/sVCkzgcvPVG6RHfn5YZ/zOpupdbCGcxrSPer
hU8SIH7BNURZFcBtLiTqXUgUN6ajkmAcP2nmtw1n64dH02+qnVcVyPQQZK1vm9SsUhCvesFdNxxv
93pq4trtuhzuT9gfqZIa29sWFSg1UjCdtM8ppJYnTbIpEpckWADm7wyBCXFyit2SpOiGqguhxpxg
4aU5Zp1v171xr/AYXdQ20PaYAS6lKDXrVpF21GrzeYPgbjNCgEO/KFTbRvOuhZcucm3A4p026s6U
tefM6LkjpiWUQlgRxmxpC62h3FZEelY4zjyVaiSIEXY+og/vtO03aWWeNGAqJLIN4hw7H1erFXag
F4M9bD8KCYj/0ctpmF1kPKRBKakHxPAtKtFIWBPeog6NtvPjorC/KgQ0wQwwaIewlq7BkABFbOPq
kNLf3ZfuFFr/zM2YMaVZwtEfVcwUyniVW7TrKDhA7OoNYrPCq7GRnrwSw76JK8GLZbs1YSyg8HK3
HQpV1OTxdGVDgc0yn5hch1OddeYC24yKEKtbDGA7tDIWTrGscllM3ZoHvVY93ob2sa6vfZKsydqW
jj1Cv3ki4SrNx2xda5pyyRs4U7rLsmekhLMRPeHNzMTHMRD9V82k5Zs2gHpQ19yjDShq5Dc6LOyj
WBQPbKz6nZq0xdIl3AGqH2WiIQTiIoltt5YrdTZUuLCHBGLn1wJXyIJngWf0MS3McRZElb6nBgo6
dMifCzHuDmPZGEiUfeTzyoNBLvq+HhL/hFHRWMgxtbFmNLxTsU12t+mjMyHlfA3+kT66S2VqzZl1
Fe9vX1UNLtMWR+bK9Vv1JJTZYyPKwVOFhtTou2OkIt8kxxh+IcB83rTAcYlgznqNyh/8+o7dvsNv
OBoLxklrG2zxF66oDWWrBs7OtvcFf8vuh4AHVC6ttO7HMriwFwivZG+S2i5ejURfBWDfFFOvx5lM
ddUjCWo+RFK/67QBeUPv9ejX6vvKlCC1dMUdhhT6CHhNoVl43ZUSDBbnsluHLsCZ230ie9jY697W
iyglTCEGBN6S/RxF3tttK6UG5WuQPt+OhHZJuktVhsSuufPDUbYY4vpwj856SXFJsgOJxnsk0HBI
Pchgapr0e8pm/f5WQKCzC4SDm22WkNm4I5bxs5BoxXlyHR6GIL9te9h4mBIEPqOH9cj4d9ciXVrE
kdA6Uj+2l6+B2dfnsoKz+HZzCfBJYxT7XYGDH32v4q2lmtUDoqbkHuu0ygK3Yzc6WKM8Z0ni7dPm
gd7azOtc9rax9M2vQZ9rff6uT49hhIhpSTKBwkzb+HcwMAhrJlWeFRYQrpYp2y/WvYYrLym0x9hz
hetgsrDwuZpoDyLraLAUhR8ne29jeJWJ4Xkfa4YQsY7SizlEbEvJpVzdBkeRhOtHwguvetbH59zX
hTPAsXOVddVTWNBmxwLmORJWi6fA7BGSCWIATqpj34iIbJrD0SXvQ0BYw22DNv2TATgZ0Gysb9tA
USa/KE6Vbi/4Aygnq7iaeEFu08wYwrtW1aYUZlFGDMFX3IepioRU5rBe3HphxQH6sSHOHK2iKcQG
cnELvYjrUttkfXUnezf/gyjh8cJw1+bF9p//5AmJBSKNri1K0COqFJk6hR/tSC6TlpGeMjgPAGeB
iNqmS+PyNjGWA5nGrMbLVaJY8jyhl/dBfBfAsqEEN16Ruuf5sBNN2uo7MVMDGst+uQwtLhk+mG4j
i9P+qkJVm1kBHX1qXGyf1GxujCGqCCrTxhY2mLVU6nrT+oEAiZKMt5Q1xGIUU9pWOeaEQMyjZapS
g8gyFv/uVFYNOy2jPNWcYlOXl63Fq+mo6GayntcnylvZUSwb3l7vBd/SETKZ0KJDpMjMeKPUl7As
92U3jkdg3YB5Y3zjASqpDd1M9Z55x7UtBclxY2nUVVgy3LY++livvClvUxeHaqVDM6EgglUk8/R+
VXVYPvK4rbfNaPr2ZOfEVNtDnk7JS0AX91pmQjNvdcqk3GvRQxNvrFt8EVZOoD2hAUUoVzHbQJ71
WmFc51mXf83wQooUttYrnKKy9HG7mSodAlzY8vxpYlue0zZ8i9mi2gpFOAYE5TFyfbhGnFpmVjtU
RP9pADblK8MT49nK18pw7kWidqd4430MhmBD+a68Q0Pqbm43X6KDtSpyMlZlTYaujlZPEixtWYbI
rFAKE8f6rkfxCiYEhsZ+P5UKvzoSeGbhPGaev65KVbLdlpVwEI31gYTis6lk0VryWoM53vT2qgn+
BtCtpYFNa4m8nOuYLABvKNUsCatkr7pIeiDf7IMu89a3y1AKCL61XtrRQaMvbSqsDsoO2gxVu0BS
3aXYJe78FtGWByzQKCHcw4cyljgg/LlO/jRdEiwtqiGuRHwhvk9qdzXSpwoy8ezpqf4u6uWhUUCl
1BTgbNadc3Zq8ollqLHOMha5Iftcr4+E+5wm/SztEVfATt1HuXkqlJYSY0AJ7FZLhXHopye16v3F
kLbvQKwmjGZNDJOPIwoZVYfcmmi2JG7PXcauHfhfhMxMlB/c2A0dPiRpJNNrmOK8U9xF5bbKA3uQ
9yihiowEfgS3wcZcDAQqu1bj7W77ua/KQvEtI9HtUqpkBU02diGRt7eiq8ICeCp+Gp02eX3STwqb
DSp0xdoPHfkBt5vstiq6jY6C6oE3k9Fu3f5fZBRUXGL9PBbGYz9V8tXYK9ZmhF0SBLDDZuBKM9rk
JCrGgTIceIwSSvjtWzkwiZ5JRHFiIj5H8AgfGzaluCmHDdK9LQbc9KQTHXOSmOxvxxtNkLxBqBa2
m4rdSRe1AGkSgQaAzQm9b0jh0cMhuARpftJlH1NhYnG1qkmVK1a2qAf1whvabIn6opsRGvGEVB43
08A8f3uitULbFwrZYcJ4kKRGf3fd5Iz5umHSL0xqiNvcaJVH4t4vWIBh3XZGS48EHFgY1ejYw7RY
a0P4GtVZspbgyRxqF40Ts8ca3yloW5HqB/GCtqfVnyIVuYuJ23BWRYpEQg2VqNslvB1La4kscNld
7HxDbHe3r1QdV91XxVNHz41dpjoSkYw+S6b8W6TSPWwVd5+xtGNcouVw+w0NCV4Uw80wPXb+Aflv
iK5wigb1SEQvenSg5cHB48FdkgCAYmoa0PQ4ehnRYd3ipEbiF4oqIrsPifCTgW5pyvRgDymn1er2
lhMaQKtO34hqMDpfj6c3cfBL+Kt50kbz2/COoiknB90rtvEtABUJproLso/S8M1nEQ+xkyOUl4mU
AS0UOV0oh5s26e+Sqr+qLClv25g0HsZDK6AsLx2vKdiDir2y89tsZBvD14lMvzR6jMEy7xEFvXYK
mtOvZUpukW0rW0F3SkWeF71OnyIZKbsesG8UQtiEt+Urpl6LJYHROnV8pwiEUxQTxuv2xKVsh/HF
U6YfynNLQ2A7qMNbgGn7hI3JOCXxGKwrVYJ7HPUvuRjvQa3QV5CI0+BWlahw8o+Gk/yQNT37Xmsm
t7r8MJri6Wu2V015p8CSadnsHqpULc86d8pcNonSuBXN1RjteMdEGSTmtmGRQ+UGtgfhrfrxz8NO
FfGnIE9RV1RDkUVN1ikaipL8Y5AnaqnRayBb2qpUfFZ9oWxYSsdQ4FgZNJK+68Kp5S7QQlE6rQVc
HBQLWktPSZHc6ZpL1DJqeUlUxS3QcpvMCO51HUJxH0ZXYYTkSx9c2gIswxUAClwTWhFMLyvSKgKt
EgjhLnDVbH3b32qhrP1FVKnyx5h1RYdboFJhN7DT3z7/2wvjg1f97Vfp34YsSxvmf9SPQWMtb/Mk
KlfPHkip2NF1vSN1e47uob8nb3tz291bNMwOaIlmt02Yq8d3bmqJ+HtEHxAafixJF+X7tksWJpy3
J0P0NqKvtzSNtWZ3W0SYoRkefKn0DqpK5FRFPkfkW84tu8+vsIa4lkzrBob2FlwuaQh0OyUpdhd/
fnEN6Y8Xl4vKZCorksos91NecBqnlJ4qjQ8/LW0oJbYLCfeST/ZdD9UPJ8/MFTzfyXwrY4tLAdNT
MKaWkicuRS1/YORp6hnmQAz/08xDocd0EM+iNJJE2g4I0Raa5D77Mr33bAjbnVkIpOLcHn0N3Ww4
hdg7UTJFa9EAoOogrxKpv7stjlUaZdiJWihMaYEAoRueobZtM3fiNWdDtk7z/DmcVAGkvoo2sLTQ
mSiOBzRpx1sFMzMEuAix+0QUFPqZnKBQVyQYgqjN0mZzLNpYjtSDOPSvSasexamT6NaA84juLbqt
qUYmczpF+94qgrlu6uJOTmvz6ueITyVlp0EY2YxeicZGNUfbK+FSyV27+fPL9C8SqBVTtXiCVd4B
Cgvlx2dwkksMUj4adp4O5loAs7fGn7SOSFOf05bA+mjKxJb7QbnRGzwog6afMmhKZZQbM0sE8TDL
wix0BgvGTkKz8KlnlfRdAvW/v/X/4X2As4oHL0urv/8n379lORgfUJo/ffv3ffBGOlX2Wf/n9Gf/
9Ws//tHflx/Z4SX5qP70l+4hUmTJz7/yw8ty9N/fnf1Sv/zwzSKtodmem49yuHxUTVzf3gKfY/rN
/+kPf/m4vcr9kH/87de3rKE2wKt5QZb++vuP1u8MFBqP1r9///q//3D6jH/7df/y9pL9cve/Ln/4
m4+XqubPJeU3XVQUEYa7xHirM0p1H//4icbSCKGjKFKNUDhOmpW1/7dfZfk3WVJFg0A7BjCT+s+v
v1RZ8/uPJJFluSgpCvpty5J//cd7++Ea/vOa/pI2yQkyTj2NetP99XWpp892O4CmT3eebpqiDHz1
p/sv6lEJW0W7xaywcK1DlCkPvbLvgJPOupOLdaJzH0HPdds63UWW8vzdufr9/Xx/fGWaY/5wfD4j
Z4HHAF3bj8cXfRWQWZW1W8ii7E9i6U7sskPqPRDksxILeX7U6vLFJYtCpy1aGf2KGEVw5A399HoV
8wsiChh9/BBFSEIx4UVDDoft2BHx1KkoHBndzOiZYliUettGBUPUv/75Z/j5GZ4ukk6ypqVJfAZF
/vkzyAMkss43m610FDfuRr+O62LpH6O9vjOP2iY+iDt9JT+aB+X+//LI09n9boYL+1JRSTJptumu
uRaH8tTfZd/8O29JnO6hPMBiuUsX5d48ZH8xt/6c4v6Hz/zTuNXrEtJ2kyMLd/HJ3RQbaeUflYO2
hxZ96A/pJt1Lp+Svjird1iQ/3S+6KRMWpOjW9Nj8FD7exl0j9ZLWbJVjgYMerBx9fyQ/j9Yh2PRr
fRPfo/YBA5tch420LlYkxjvRSnPUDfjjDf/Poea9rjbpznpTnHaHceyYA3lMT4y4WuzErHndPblB
/aTtskcqZjbOWRXHOQXVCedDigTVCkopICLm0ATwGBHmCadfRhs2a16ldN6dA1jt8gyEGrMbRMBw
IS2AnxislOe7Q+acjQpVudMMa43u6VO+k7E4z4p+V7dn0MJi4eT1UtNXUrXxUNuTgrEDkWQoM1JB
h8+Bliwf+0p29PDZT3A/yHcz/VOHVU3QxDI5i3tAcvSJzZfiUhys7X21hCFMq1uT5lixo33NtmWG
lr55glk7nIj2BG+JsohSLYdcc4DjCP5jZi1AbbA30ghOtAWwROoswYhXrxoPlPOySDZN8WFhjMny
T+spqihQPNfKVYZJJK5LY0Xgef8GsXkrPEcCbULQuDYmT2T/xK2Is/JDfA33yjr4rLSZGtvlm/c6
PmOKQHUNbATrwUk8X4MpwmzbR9+w2FFcArUp6Cu+oAeHzdyNV6I+fUFuDTdE9WmA+X8LDsMiWIEX
uSrFGVcVpmllzkUC9r0dtlE66x71i3gRz/Hav1eemgU5n47PbRvvKRLPSx6o2n6Hm2vrDkDho3Xi
7Evdht0gQAGvmLfcKzL5oDOL1J21YgPCXKYrbV8u8AnMiVY9AzLD6LUAOrGIgEfPUU/uAGU6NKM+
/dOWENFZOQ9sLtSs4/Doo9bxE6bEY3MlrocrLFHTmUEi2HsLc20sSKGdmRs+Yr6mFozmmpvfxiAC
AvFxOEoH71sVLWs4AZAOh2vFc+Ddp4QqZCjCIdoP6av4YW2LS/5cPnMTFPwXLdRwiSq4rFYmIsMF
tycZj/iR5t4nunhCPx9IchJw/8BJSpf1vQYp2T9KxTDLHkjo4U95AR2dDTXSizjcgTZUzmx2OqIr
L5rpKBfiH8/lS3jQzsWTdB6O5k5YhE6yUHbyopjTAbdZbdvj7B6+xyq7CE+Go+2mkynMET1tvtVr
i98OCVukZuiggt6Do5w9S3Pdae51p15Sc1kVznM/f+sXpjPsonc07MFz/RKc4oN71zyhgaCfikZa
P+HC8WbTq6kzaTNucLjb/hwtsvoSKcs6sMMUBAaONcTBC+mVfUBqiwuKRqo+BcIj8KAvpvB4zlUA
MTINkAv3XT9c/MmHxVQ0s2aWkzrtlqdNfSf7LHsSLQBzW5McQaa5OeE68xw4tIMUFVGaTUxtxCNr
g2PY8SQiQdol1EMgOUY7hFYHD+XhNftGLuFuqowTgpXY3Sd16BzSATc+LZp2WSkOmqpAcXrLkc2F
Vs2jb0TUrdSN4uBemOtr6VF6RHixQHeszUzK3GvJaQ4QJw7FQd8kV2E7nrpz+4Zgoi9XlT+fmPZI
nga0yo5M1FQ7Q6aY28kZFj5JsUgtcSFTNGGtSk4oUDgSMQNrZ0bbBj9XY6PM0ZQVfJWxPsGNBWRX
4OautRnSAXlE23Ygq2Zc4gDr+k3+mN4hQtjWuyraZPlVlp5z45WIbV14NJ68MXquRGNV1DOX9tac
un917w2fyB7JBA4f4nPc04VJ41cjzRbkx2cmGL9ppOxW4R7ZORJztHq6SUA7hLEZFED/XXhq79uT
9djGOWroghKaXOE9dPRcRqkmE5hmceHJW/hIPsxn4yKfxNNwTEZIkhnZzDP3rX7xnutLe/aeiu5E
TvVS1NuFTKAnvRRfmg1ag27vjlYHeg+iXTzvhcorXnwc+eyNZojM2/hQXlLgsvWd+VG/kwxg4Yso
51G7aw7Zhh70Vkw26pUpxgFqaQcI+QBgz2SUezN3Vy+IxFgEcxdSFKxXYzEe8LPIe+lqHnlo3xPe
zlW07PDdDZa4iNMLzpjsXRe3bboiSC6/M69i+xpV73hzhKfkWj+pZ5FbsUUUA49lAGFjzq1XrNhE
JBER1/Hswzqf8pNwITeOyztEUseesswkh1hxIEIz6kL9Rlz30VNoPlfN3mxADq1VmuD5fPBgR87N
5t4V1oCEGSTccFY/kjG9R0FElBXEQYJWmYSKgAiDS0LdzN0q9amgdqQcidFl5VduiT8Bvq7v1FV0
LO5cBwasf9X8eQPKnkhWjF0DeHm7xThNAy5cDNA1SWnSEc8u1HZLIT4lClAFlv4wJtyEwVx8ZgLk
Q3IqbevsvnnvUBI1FG3XPD0NybMusilsHOD9wrBuVZylgBDsyF9QXyOyV5VmlLJVCA4fAHF8wiMk
Kohnrd5Ch+JTwr0KP9thFp3kXX0euD3z1c0RQ6UMWNOrRUOYBa62rswNa1epfAiIsM5xiyA9i+o5
m7yEcnQ/R9Gj0dwhmzJ+lXygsFMuDKEaKSEo0TUBvqL374F7z8xqsMapHeE4XBk+z0Y9Q5OrCVul
OWjNITqri+ASvWjH/EnJvsVPLR69x+AuOyoPyINmUn0Noc+uwURcpG8nhq0FYKOHAEfeIi8Edu6Y
nnuexBXEJIh+4NJIzRwq2EIrk0CoqcJNKP0gPTZhuvUkiWiodi7CZpmPy3ERneDhxMNqePWys3wH
PnQqIvoZcIP0nmYnr4ac71Hai/cF8r1ZPhK1uUBOg3aE+JX+3L0ppNYBpMVRFBBNhDd3DgsJOP88
essW2i5E9fRo3JtOdYq1Od5E10YKgBkpuqu/mZN0ixyDpZXTILgv820ApakE98NDRr8wXKE3fgWU
HD8YTODb5i49xx9IUClc+qCHEU7hf51lr8EnuQDPPpZhdaY/+Lvo0T3AP8Zm32NL9FYWwqn34tFi
2Ua2RD6tfWR5VSAJU+YFMzwPjiNeuMxTBVCc/1uAl5a07KjdBi5CGoHxSmyUlW6GZ+FJn6sPPlwW
VJIfOuo8gtrEQ1jtBQyg7qYkrLGqrsRCU3fLnU5AQQJqgOR3EUVaTstRFZ6l4qWJY8hGCZXfYYGo
25KeurJc9Nnnn+9MFHmqL/1hoa5TXJxqUNQAf9qakN3TJiEhpdsoWPcsUrTXOPgmkZE9UGGEqto7
Rf6WSp9Gf2jfJJ3Yb3vsTiKX1+oP1nDqcJwZ8UF4ZvSGvIwmLhuxI+0kebevhQ0lSCN6iBgwS0Ln
qFy6hEOjIvEW/Sb7VnxG6mBPUQ/rbFWt0n36jQ8bzlRHtIkAWA4rd6HZuV1Ny0J7tLmjdwgbZt6C
lRYTpjAPbdrqR2H2CuFnVi1Y4Pq7cEfEAMoYQlE0S2X+hxNxbzLl7oyr8sEzxzHHu8ywG32rwDv7
HF6GvfiguQ+k2Dy4FxbWK9oIzKLk5mLqFGwWDFOIkVGBS58hrN8VL1a5oDTHegIagOfUysrT54wi
nj5DJUllnh7ui0U9apkBYmq2Re40DyWVcbadMqi6zjERDZIspPOqnK+ZxBChFu/jK0BJ8QKB4b4j
Qhoppbgm/tzN3BltR2XXPPnVW5FelCfzbAwnlNGlC5AJy/2az95Ur5O8+5AAOnVgytclrqpKn+eu
E5Ybtdh1yUGtr7Ctsfso2krKV7oPvnjVt6eiOQL6l4ql2K6V9l3PBltGF9yukgxFlROBMtBYQHUs
pOFbRLNkBaY2fwXV8FApSy26+ONe28fs4NDpLuATaJfJnpfN8GRCuL4KKmBlXBqw5sqjVeJFdlAj
VFgkkRYSJRU8W8q9kG0vGkjMF+uczsS3hswA8omRLejkNVYh1jdmB1bNpExeelaFNEJx2ehvmXs0
X1U/fk6X1aQwB1UOQu8ueEJH65BN/tjx3IneoXKXQ3VfJcV8lFKobfSwcP5E3GHCHiyWlG2TCZkT
vOhcEW9eLkl44GT5ix4LHXEROrMP+RorxdiSBaBcR/6xmLucxB60NVzfhvxFJTro+qa2rlXrFA7O
1EW1BrK2iR8w5m80x3I0R4SKoLtzER7Aaxocbk/1/4MS4OGFbIXP7P+D8p7JwPTfV/ec8iN983+Z
KlnpRxW8fF/km/7yq8YnUNj7TdWQGYuWKlORNSljfRX54J6ovxmyruiqpGiGKksMlL9X+QTjN1ND
YmAZFqOkLNOG+a8ynyAbv1nUN6YKHWYjibSq/5M634+tkKm2Z2hks8vTkVRRnd7f94UiVTVzN6Oc
dhZ1HawTqxnm66BOVpL5F42HWwXmnwP/Hw/108APnRSdnJDJZ3ff0YXfMGXb9YpdMRM3RMslsOOT
YX93Uf5FGVH7YbL54zF/qkYVpermbVHL53Dy9HWg7gqwjMX8z4/yU9HrH4exDAnkq2FSt//xLBaw
mfS8jeUzWS9zaccW0Y5t5oy9fEQpME+c+sOz3b84qvkvPht3AnmHkiVq1s8V2ipDgZYbnn4eRLqo
+lLBxx+Zn5WY03+pHVP7q5bEjzP316f8/oA/XcDIk7TYa03tDNdu3b+Tpx06wgHu9EmYe+t2kV4I
Betm6qPw3M30v7p9fmxK/vHoP13KPk5SVB2GdkbRjYOxc4IIvzIxohA0VzkbKQu7dJMJTs9k/OfX
91/dRd9/8J9qixPNJbY8znRAXnSCBhRQxcIjRfXPDyNb02f4+RH5/kDTG/mubEsr30sF0sfOSDED
6lfxyiWqsSG7B8t27F0m75/oPZlFdQqQImPsIkqFKHs9PidGuwGh6KjiPqhUzDYC4AU89iHpfiRq
GhBx8nGVjvseaQ7Bm9TLgoXsBnewc2w3KzYW/KBBwkGXezg5WtaRQPoVZW6wjC91sk6wlISyXbMC
h/d0rEQ8QqxVqedNZDPfmqXFVtEDmOARhvDoDsR5Om87fwk+H1n4hwsL1uyMTc6qF//wumOhCWrZ
7isML/FriTIqjJ47y7XLvLFjieFguCOSFuWYh/OtkB/0/BG7iUeIJwTArTlIiDaUB5NilG6xV45Y
OEf6Y0oJ1iDuw5cOxNyw5YsXntadfE2eybyWSFa1JJYrmSKcFR4NSXoKEfsRRCqRXJM/sShG/449
Da+AKNueLlwVyj1yWRDElp8hV25qQFaG9urzyujNZrVwpEdNb8FWG1Z8OYol5Mqo3fYeBDZyDOiw
szcewfpRJJBhmvdzfigAb+xlpErCS1roF6U8aC2xrfqbHJ+z8Qm7cE6c+5jua5ZRRQi2wwhXRvsJ
im+R6pxWliV4ZGdVSasy5Hqx/EpR/tMicnSyJCfffNBqJ5E9qcIjAzicfQaAdaVejX0276wXnVRo
w9SIdONlGxoCypIQW6rR1FKkjqWY/iA1n5JGIVEljbPANG2Q22SZCWBMos0lYAB9ufGqfq7k6c6T
KQtjZcbox/3H+bLYb6TtRWQJ5xnvfnNt/jdp57XkNtKk0SdCBLy5JQiCZBu2k1qtG4SkkeC9x9Pv
gXZ3xEbzJ3ZnInTXESpWoSorK835oqca1ZB+JCWJ45bL1CF2nmtEAJL9r0kl2GQ8aWmC6UEDigdB
G/c9Ckeq6dElU+xxlsZpdqLm3dGPsBnSEGcbxHOc29EkfIWVtjHgv9L1wvTxpoKfGdS/Pojwn7L7
VuVtaJqbMVOoZXiBE1n0xAQmcduMuPad+LXugtdxxqEQCsqi4aYIBKdTAbmkmdty3kuBHSHhKwto
4aXdrc+iDRE1d3qHkCazFlO7bB+6iQ89/qBxANyQcZjMX5nQ3EmkDLIMdkzuNiYeeQW5Pho/Z2gJ
1f1UE4RXHi2KIEDlQlgCcdV7yMfhq6r9a0BnjFaCDAq6/aBiGsZPyVRtqBYgaj/RFJFtNQK6Rv+t
ipCvFEsnzWkMjm+0+BP2ZDsNPgiSYsUuznbvg7mixViXycdIorwwV5lm9IMSSdoj2NCdHA43Rhnv
r9vEi6ZXUhXLhOWHS7QwvZUHPcbnDnyMVGpzvxXtU+WvPEkvOibW2RiLaZQd/fUNJSuPvU206iHb
+Y8CwbPB9h/kDTIZxiZwr89qka36n8vsbMjZLTsz9LRaRNSDjdojyZvR0e1oV3wnzL5pPmdO5uav
14e74OTpIh9JVS1dxFEw3o8mReCIc6J3jwSbnQYQVoz460SsunCuD3RhQzAQCqi4piqe6WIl9aBO
EspYtUeJpGsknozwx/UB5tT3csu9G2GxcErnj+lUMoJ5px4RmdoOr61rHlInv0u+13feG3jxbQjx
KLJDt95KNtYtt5tP6g09c92n4LHdq0/CDut2/Ydd2KfvftdiiUu99aWg4CgA2MJwIk6p/0IbYWUU
6cP0eStQt0RxFodOE82Fo1mVBoqQEJ4ex+BVG3V7ChI4GcQzLTpKJBhPWbSNLHErRIqjqcLK570w
vEphgqQgCiBRfWYtZhnMhbpqJiqPqps+gTDc85w9Kba8CZy1RLL8YdNSeHM+1uz+nh0RsQjzKNNz
5ZEM6L3p0tnteodkR8GjndtcezvCjFt9n21+QNPZEOI5IqnoUoi2YoHWfsdiyXH8ODUacyYEh5oV
PI3vpdTYitKtWNMP7vW7CQM1eD/hsIKfSP8LWTJu6ZCqedXwbSX94pOgiBtzL1UPMMTc6/v249Nl
MeriAYjslaEOcaQ8cp/MLYjJcaAXOQ1/UXtmB6nwY5CBhXXjNomDbdHXD8Xg3RXCjNca0SWKb3ql
317/TR/O0uInLd4ZkSQYfmqw4oaK8mX6XVd+jf2v62N8NPqLQWZX/Gx7Gb4MGkPolEcCQjta3m5o
aX4gVTKnHd1kn7nKw78ccXGVGXEoq37EtKJb0+Vejx1U5mxo/F+CJ9+Od/5OW1nI1Y+7sMeGVQdG
lXGGws+jQ8vS3tvyZOOe0Y500R8SR9gm9trJvX5gqEl6v7IV6NvUUAblUSJYRrnjkBWu7yOARK/P
9SU15p3wzgFZfMSFPdLypAqKrmJ+Wis4I7p/QfwGDYuWf5FQII3heq0+pxYRunCilEks31D2+doa
c2DUlN+6EE8NuGJF76fyEiJB7OewAVMgOtLM4Qtb5ZtF3XGe9y85fd4T6e2M9HqVPQdU32n1uJe8
yJboKlTL8YuRFmh5jAWinApShOjCKaCvoD3cBfCGa/mHEAawi551MaGkKiGI2/GcQ81qgAKofjd7
GrTR5UN1SxhGt8O5C8DsVxGlpMUeqbRPaDGf0hRqFC02KKkF9syY58lIdzRKPrJk0iBvvUYE+9WJ
4pP0e1tF90aycgmvnc+FZe7DQbayko3cIH2iW7UTh6PTg+u8/nXXhlkY3poqx4YuQOVRS8VNSshZ
78oNne0rw/z2fq5sImlpd0UPrUxxns42eJFNuNBbvh7dJI7hCHc0fqrUu3ymIGNHinLF5q/M8feF
e2aFZA++k+Jjhczme9h87cfXqvl6fRlXLu3/rpw6G8MCMqkPNB8SdxtIaCRbtK1v+p2+i47Rym2y
Np2FUW06ujvqium0xGP0hNcvcCWT7oKVKc3/z8dPRrRSUU1VV/X5d5xNaQBEOnZ0seGxkyCjHIQ3
sEe5iOaCjYgpzEpWvtN/2CR/RlwYtd7zoJ9aMoFEjLe0tV5prJzjXj8o2wAmaTd2RSJHOyCvdX2u
8oe4128b92fkhY0TulCScsjKXFTBQwuRdCM6NQaVXFTyqzI2t9SXkQ0IHgu+66O/tf66/gMuf9M/
4y9Ou1SbfdZmlvwYUtlb0/FqIr3b1M6/G2Vx2GFC8uZmgR9LVDBBTtmxSdVdsXIW5iv2yr4xFkcd
YcdKSmeeSik98vbeFaG/Mo+1ERbuVEHhpakPKvH0ngqtbIQEZOyuL9WiNJfH4/sd8ftWPNv9/ZCV
cZIL8+6fc5TJtr4DxWNuUTl2ZwlRSstWRlyb1eJcR56Q+VnIiPHn1jF24RHWGOgk9aHd4S7ZXXA0
0NJ8+Zejzr/qbJ4R3d6F3/C1aqf8Np/yaIegLLwNm3jaEXl1CuVWzvl8mK5tkPkwnA3Zja1UKxVD
jogG1GMKjh3UHLgbi8/ZNO3awl72lf4+XMbCrAQDgdOxYWFLh3ik52bbonKHm4E6R3tw5K30qbnL
BbvdK4friztP5NpEF1bF8FRQmBID58qRPtyfVd5QXtN+uj7K6lZdGI8+UenVyH5v1Wmn27HTTVuK
GO76nUq2PUDI+r8zke96Ec7rxtcWdGFH5GZEI4jG5cc++VVYxEsHyuYonpKb7fWprSyguTAlXqwh
oiRgsCSDhjeD8nH5IUH+5foo/+GZ8vcGWebnhFYQ2wjBk8dul95TmBdAC912JJVciq9AP5D7dYOv
a2/e//Bw+DOs/P4cVCL4DVVmdvOlU99rN1yw5c+Bvh8eD+1W3HpIrgwbizrq6xNeOYDmwtJYQpmB
TuAAdllHEIci/1t/+iJqnyLl+fpI0toX/GBe4h5CD0urDu03BWJrPwk/K/22QrF6KKhsBb9jtQ4x
FwjOHckD/RVsxB2iSraStysfeu2aX4bOJEhl+mTNE9/pDuo6buuG8c2L95be6Q/NBlLflnLBR7W9
f6bqe8XsrX7vhR1qhSlVRZO1ANd5j6CHY7zq/YE+eLtzoNwlrnpT3XnOWlJvPv5XrJC5sEJJCMso
hSn2mCTdrpaLLe9+qp8Q8Er7LYBm16r+3wHl95enubBIouBNpl/jTiHI5fVvSAM5sVasWNd563yY
l6oRFFdFXdL0hRUKk06Gx8m7VAkpy0GzPfbWNszHEPI8kT9jLH0Zki1J5JklUZLT7JHGAAltdRse
+tvsCJdu1RLNv/nKnIyFZ5Pr4dzIOWLwKM4x63YjqyVKj+aDn4nbKqEOSY+1J8+vjh1EgI2f9htZ
G1/pt3GzlN4JdXyYEukTorGHKeF1a6lfrh/oy0fobEUWRgvAODIrE5+2t7dEWMBcusqudbvv5ImP
3b6zw1ucdVJLG+8VrY+VC+HiXj4bfWG5gkmJtSaT5Ee9+wZTCbbZk+mhXk1tqRQezL5eGW91Ayzs
l5GTkm6AqRAg7R1K5t1uPz7Qzs/Fqj2s+QsrO9qYjemZY0SdaxQMOoMlFKzBhugRRlj5fB9j2+83
9MIGhTqwGpEz9VhtiV/gK8iO6dLQ9Zjs8jtaye1+exvs2wegZI/hdi1WtjbBhSmyzBwVU0HExU2I
x0xQ9ZWVD7Y2wsLyoJ6jaNSpy+CNDwmJxKhJd9eX8OLlebYFF2bHVH3oJhkHAL6SrSTCpvAO01ym
gfcj1qJzfbSL9+ef0ZYeEACYDgS4IT+2xnMlxajdoh8oeCvbQr0wqbk8ySCBZdINuHzrj/0QBxnY
vcdSEx9SMt8bSbJoIVdoKE9a2dwoyKc4ANojO9EI/aWNselNFYLI5MPOmYMQcaTBIAnuZUpPSRDP
6ftAR/waxteg83IZFPUhRgpDHo+pMW5LSd8Y8UvZEuXP/2pl2bE8T0KKZy67BbRkZnQxC7R1SFV5
0soBri9SqXlczI1YUrvxC5R0Ebmi90Fq7lqwWFu59bItOlpINUbVSxvl//+99W6RFmfHTNXBYz7C
Iy342gaU630hiCtYAHm2n4sb4N0giyMCZqwuJRlIHRIyLzgJdv/Tuq/vlZvwRlc3uQtS9vejBd4H
6iMwLKM7VEXWYkyXXGJdVfBGLEkxNVOfz9mZKbJSCOW9nyenYYd5H++K59hFnON2ktCtJ98XOe0N
hZvXN/vvKOBy8uejLgyg5fVdgBRicgKlOCs6iftZg3YESpjH6S4Mg5Nh6LcS2jNG8HB97As3y7sJ
Lz4ugIciTvosOcVGe6gCrq/KcAwT4Cr6LiaSjbpSreynS5fLuzEX35p9nBLkZUzphBIH2rmOtx1P
k03lxEiuYu3ypGjx4946X96FcdTyPErjPEhOPSXvySQAo98XKpRIa1+IEwTRzo7y9k0ykkee5bsg
bwEz++OrKo3GBokDehUVE7FT6w2AjDMhOtKn6q+W6BkYz+SYSeJPIbrxPDDt/k2koJcrRihESSBS
hPs2K76NyXOtG8jG01BGw0aDJBygno0WdVTPgA/Up88d9CAsHL8g7X5A+ILsEe89KfuqmuE9bNcf
0HQczmBllLSzUD+TgPiM0RmH7iWXbEwr2yN7+G8/1cLqd01GwjjkU/VH0x0O09681cmIKk5lC6tF
hx8T8BIB1z+nb+l2ypUl+2PN6cO5OZXDm6E3O8Q2tj4m0KuoMlPrXWWp27ppbS1wtYTWKvaPRTGP
hWjR1Iw2zN1NT91+xFcrYcxMXbDtph+5n9oeeXstPYzwUXQrcE2/+Vo0J+gzuZqtXJYX/Nl3E1n4
s14nNxYnGmU15J10oXZmkfdklqxpNTTqf0rxCFAp2V8/y5dene+GnY3smfVSucVMARn0UzdD1Tw/
dAJNhUVEMzH9NbE52oDg8SRp2qAVtVd3Sf4gV2+z7rn8D27wd79l4bJWKL4bKTytU9lXW+TONzKM
IiCoa7bz0sVxvmcWFju3lAK5x3mH2j3hQzCpG8FujvlhcPt9vrbCa6MtLHURIvEpg749VXxYQccT
ahBxoDbNA1jWYDbj7kddvEzEsqsMvY20ca9/4wU/53eA9t26Lgy2EZZ1FJScEVQiyUUea/pYq9fm
edprjpG68km5Myh3LtzGFQhhtsjNPitfrFNB3qLaCI+SE+/Wrs217b4w6GVTlQVAZG5Ni76McVPR
9dzIw6aXvhQWTbkjcUCzXYuxzDvo462pKjJyZ8Aq5MWoMsqFBXBN4XeipqC0ijZdvATDDfaVax3W
wreX4his/J/xFtdIJ5SiWRqmN2f16W1WXoqAmKrvCHa9TXRKuQCnH5FSuAuctVTef7gy/4y9sMNR
19VIKLHvmm3v0MjiRtuUXY5cD9UE0uH6Hpu7A66t7JJhROVuI3og+E7qV1E6DsMziALRSbbeYTzR
4AIhPZPcXHVSmuOc/gXhsv3apb32ExYWtAOprDQxi13VR9TV0HILoGCiOqiUjgfbXSSD3vmv1yc+
24orO+o3N+TMfua9p6lez7yHxrTx1ilk++v6CAtsx/8e378/pLIwV7qWIzNdMK+5mt/L3OlA762/
T1Ey2YV33VHcGbI7HqhDFobt+kldm+HCfpmxpo2+PM+Qxt8ilMGNO9dnOJ+6a2u4sE/d2IUJhFTs
Pq3+IY3vZXfoZoSCcArFp+tjrW2ShQUQB7k3ILF4j0U0OobU7qQsdn1qXjtg/BFtoz4SUqm68laZ
Z3Bthgs7oJYBMpF6kpxGnzunpzIaObNWoL52Jd+w9rHm6Z9vRzWJhwGv/5QitefX9AH3a/fZhbjI
uU1TF5mGokVtJBSZi0o4y7jxjwPaK864rU/9PmsP1z/XpYzNu9EWh7rudOI882jmoLtC9Von39pO
opw42dQhzAup2sgA07tI3cblUVZ++dOwsj3/w1vr7wOozjf82aKavlELo8xvaI/FId37x+wmP0Q3
697spdqId7NdeEDeVKeJJPD5gtvs0DyUNpIJ94bbPqzHB//Du/XPrBZmhbK6wgvo6TjJg1NTPrdJ
aSTeNQBTtgQIkh1qhjZ9f2uB24uHXVWRIwA2BYVosUMtIRD1Ae3BUzZo+04HJaHSA03lfUEf1FSs
xaUvnvc/wy3vpcBrPXnIGU4yTjSx2Lp/9NQfkxg5MQrf1KxSQN/8k0N4NuZizwrQzuVMpY2jMgjv
Kry+aJJeORfzKftgUc7GWOxJrTI6KJjMay4St26GPVzng/l/udkv+kwmvX2ibiFL/fuEnu1+oy3a
2BPy7KRkodtV0wF2+nNJaMOS2p8lTQSCZG4SmiKAe24FT3RSRdsOXbK9PuOL+8aiYNwkg6F8KBov
mgY4cBjT6yx99umCHcQBMaJ4Xw3y04hAz/XRLvozVNGKqqoR2PlQOh5amt74ep8CHoDqkyDwUm0t
OsIfAl4LqVvCGDpSTKSgy/4CXNSmyM79lz9hcS2KRPBy0PrZqew+oXsKfzJFvzm0UUJxWt5fRtSg
OQbD8bsMSKIF+0KbtwFxYgqm2wT9Q7V51mlBnnJh5afNV/5y850vzvytzraEjpQKMEIWx/eGT7Fh
bkpF/VSC47i+Apcus/NhFrcmCnKJ3BRJhu3ft4G6LaR/Ursy90dSwmLQdmotrVEvkd7NDTU9IVR8
lJ3QiV3zViKZLTmkLQ5r1/OCNvDblzsfb2mOoJL7hZT202mAsA/yG4cUDcuov8tbcD65uJ8kNAO0
b30Hxd1ED0IEmuChZRj8HPSfHZ3naKht8Sc2E+Ja5fhJDe6z7CvCaxsEVDaWKrjAI+8lQzx5KVzM
ibKY6x/l0o38bgoL6xb4+NNjoKUnXOvkUCGIZaPV6KhbtHoHh8qv1VTW72fZYr+9G3Jh7KQ88mWh
ltNT7sAPOFoH9H9elY08f7GjSIvnRj+BRd/pL+j67K37Yj/u5kdr/Zp9Cr+vzH/e3Nd+zOKODnzY
lmrZTSfk3UDF02YvjZ8K3fqUSOOmE9/mxjeh9m7he9qq933qejumYlSfygdpGmwM3D6hBer6r1LW
ftXiNu/Q7pkbUdJTrYtbOeiBN00HHW2OCoirQu7TfPAU/+iPxQOV/QAEkN0GzhU8GNSKZGCTJ6tz
cjW/L8tmV0Pe6gU36nWkpQcc/k+pGR7HdPgR6KWTV+VGBzmcDtNO8inSH6v7LskfKe7dZ0lxUzS6
axrmygzXJrh4htCHIiqDx7aLaWxDvsetpe4ph09jnoJiLbx+wV83TW4Zbb7zNHnZWALBtUL2K01P
ouyjs925o06FNsoWjRb8A3/63VgLK5f1+qiFcjWdKtP8OVS1a80FQlZz09U1DKZ8E9EjboiE227H
9uf1bSNfuNzfDb7wxvAO06IJiuyEYjy9qagYiYjWoTxcy8ghKfVeoPlUV4pNYkrE+Cn5EHW3EpV7
zzsFQ3uAA5FmxaYS7jujhhfS7AtNAyeIpqK8sgEuhSrPfiv+yPtbp49bVc9jbGdhNHdT3z2OHKNx
ym2J3ssMcS8z2KvJU9PQHpt/GXuJBmHjiAKnXXYrKZBLwZV3v2VhBMNG62cebnZqdgjkOLGDA/ZA
Hy0hNFo11h5Bs337YHL+3o7KklGTy1IsSRy301BnrmGoO0Rjj5ERH5p+l/s1sMZdhfSBMFj7Vg+/
etJaddn184Dn/n7p4emTXc2ZrgeyTyYyW5nPVkNPXbdyGi646+/WdWHGvMJKcG2G9JQcGuCk+gGN
6J24X2t4vODAvBtmYUzkhgZPK2crgSneV8KnXJEfRqlZ8V/WRlk4cNIk+m0O2PvkxeVJAOZYm7eW
uFJDfCk89G4us+E8c8bUrgqqRCkzmK4TkEBhB6TTkfZ0/m5RctiSmnMJrdIusBZhtGbLdG1bLixX
jWZ3Jk9Vdqr84Kapvk4QeIiwbjqTYlXKv1UDOlCEkpDFjRgWdmmqe6uip/6BaPSGDBVCkbqj4/Gk
uuTqBR3wwVd9MpCv0EiinURESaobybqrCoFmcMTsm9M4uz5N5KTtmz8CwvEs3qrpkykxv4QUcP6q
aTVMnL0SZ3YJOVEst1YsPOdKsS9IxbX1nK3zN2TxN3mGUCGXNLg0q/vW8XvSFClLvyT/AQeuuh0G
lOmLAvHPz+NExyZgQJSoJzV+y9pwq+t0aAg/h+GbHke2TndlM0zw1iXoQMEhRUq2j9/CWnOTWHzO
hmYr93eDCtpNExx9fDB9wA3pQZ7KHS2WjlHS3hulsNtaRKBNOoekx6igEYfFk8J6I3jSTQ0s9foF
sHawF/YfsUhFMAQxPQVe5zRTzW8FqIfI8Hy5Xx/q8l0D650cuaTRNLiwmW2sZGNuVekp62SXfvsH
zaIKCUzxU6LznpLDlz7uH+U+scl2bhRJfirF5guyMCWVW9NertRNVU5AM/O3MIHfCINpGGtSKsHW
iqKtFq91jl00Rmc/eDbL5ycrDvV4bAIuRxcglhu7czVTdFwrZ7+UnzHNs3EW1jVCyqJPgnQ6NRJC
xCq66kLleFP4PRuMu977lWfVronHB0Bpx8G07lKr0VyhDb5oCdSvAsqrPoKh4oUatr3d9GlHzQcN
tzF9oTQvPocjiXLigUH+PQcuRavoZmhOHsypXsrt61/5ok04m8vCgMdD0aP0lU0nFAzQ9MmOufhl
QLi97/OjAkjBsDL3+ojz//jBCp2NuLDlnhY3agCu9CQku84U7wUvWIne/kbXXBtiYci7PIiTZGwm
mt1cQNZHKs82QkSxJtnZERUObJFE0zMBpVayTiZQPy0wNmX/TRxMFzdpY4xIb1reWznKf6UEgzwO
9r9bhcUtIBbKVI1qmGIgvc0U01P/dn2Ai5fZ2TIvjP0URMjxZvl0iqdPbTQc8uSWRP8aOPuiP3o2
ysIepbrX5onHSqt3vC0P9FhvNafe6Ztxm/8fXpaXAq7nR2/ZbKe36mBKiLYQRhNt6gBaN3XbXfWt
fQhXi0ouxZHfDbYwgKbZwU2ct9FsT0Zgyd1mOqq77NE4/Ktv9dt7PTNcYp5K1SiGXMzxraGBeW7Q
w02yNYf8QgyS+YD2J0ZmmsayBFfvjFwtVT05+UVEiysRQCt6RnAOReZDosM76GAYB4iirZGJYJNd
PPR/hl6Y5hipon4aeO5qnbY1pW+qAZxESL+OypsZ63aP6NckWlClRbdPSbcnld23za4FH03fLHE/
t41/elawzSzXHJpdJZxyqNbyvUZXq7e3kpdWGLe0Ctt6FzqR3O6t5q2Lszs/ASps8Brsh/SY+cJm
qKOHJK+/aRB/K1X9Febykz4kN6FcH8QgcdQc/GlU7SJRorU3egBv9mx5QHLJWFj8zQw0Z4plN6rf
Bu0p8qYby6TLQbW+V91nn8JJvTRdntx2AT4pgjCqdQnKYuVBMON9D610VFH8MGj20JywgwcAFbuI
yLHiJPVWuw+rkUlygKzxXhTzQzh8CYppq6df2xQxHD16EoYOdUXPnUTEmNvB1T0PPjlk9vCvSppc
hGc2YaDtmjA7pEhIZkJ41NA6KeLSiSLtJOatm4eyi46joynP6GnDzcx2ZlM8C6p85/uG3Saf5R7k
vkJDtCjz5+hQoNBEgOvQhzpCRdQmpRRHCnY3WLaYNW6tzqqg3yPlBhFosQfqZOyU9C8sx8Zo6PCa
kn3evg7Rq1gcWup1RDircZg5fi9vhB6NRiz04FkoAnYngEFOJWefh/HFJ9nXJtWr1wbH0Sw+D6G3
K1Ncyuvn72KMzBJRq2AnQaZYEk6iLuo0qzLIrbjmMdtS8A1AnKLALXUGkNTXHJXV8RbGWSrEKFRL
AmTapttOt9l22gPmtjU32pen9ba0S17j+fQWVjqYOPgCahKnRL3lfk/M2ImapzHPbq+v46USeriC
f6/j77+fGbKpFlW9GqzkNHHSwjA8+eYA3EmsEAAyo/6vXvurEU2ImrHw3ZqObUgMNCofivhHAn6r
yIPZjxYfIstTtplYbETUNtDxWPvcs7VZ+gfnP3Nh2NMUWlUVmpT4sCRN6MNz5jE5pBSUeZTej0jA
xlTVjGXuDoLq1GmOwLWarUWtLiUt3i3XwiqOowcPMGMbADsfyMFsxG/WTfspBeSzH6hXr1+qJ+uX
8q045s/x82rC4pKLYMEpkCnLpVZx2TPUt75VWv6UsuuR9g7qPeoJD7FDoag7i78dKALJOyIka9fd
pVQmSRoCdqAHdZW67PeOehSl3ihnrH+g2B3V+iC2P3V7rzoOtGaKt8gibNW1YrXLi/1nUGsRjjKm
MTMR7E5OIvAfjD8FC+U3irCB84Zu/wAfX97kRA2/hA8RQJrg7vrZuLjYZ8Mv9lwEeidAt400PAgx
iwZYwkFBIq+48xejC2dLi4rPuzdQNkgDHfQsLftX59+vGZPpHbR74v2PTM96tAgyAN22zafW/0cH
62ySi5eR0HmK2Le/7ajq0o5KvZb4Ft4Kbnb0d9JKUG9tRRdPFy03BUkPWFG9+l76px6gd1R9u/7V
Lvkt58s5/4Yzg9aHshY0FhMCRNLQLV+skp8u3wVna7Z8rDSN7ysZ05jrvqZt7ybbYDtT+CV7uguO
woqNvhiWPZ/S4uUxlWLeNDo7BBFU4zSHoELY1Brg31PwTdyR2LfXb6C1b7W48LJQLZSKYOGpbr6P
5aeBXoc6Wnn2rY2xsCqiqMr0c/CtuvqLmD/lJqm15+vb4fLHgrVriKTkZF1bLl44Aufr1LlYunUU
FDm8LTTRhxadjcr1HGvtY13cf2fjLdatmTwCcTVzig4UZ/+YX1i5jYrxboZQH+RtuFsT+Lu8P86G
XCxjWlmT2UXaXC8kfEEi7rnPbOOucxRI+AWaewgurJmNS69IuHL/u6r6wjTLAe6zFjJL7WQg0zLt
Y7twzJO8I661tbZrAZy1KeoLW4zosTrRG0mR0p2ubVpuAWotXZhzxX6i4LKlWCg+aSvm6lJxqXk+
y4VpFrno+7ri+UX7D/i5GcQB5fcYugaOn/xMkett4/rbtYqaS7etRV7MYMfCkqYp+70Ni5Wpz3kS
8uz7PGybgxRsyjsgmg/6KX5B1fkxcMbVQtoLZ/HdmIu5gu6PklLjnJh3wqnVURWyXoc9b4UfRA1v
2wf1xt+V/yAY8W7Qxe3TjkOmND6DCnscqv3c0Wje5l+I2VIrnb7Wa0DjeVsu3Mh34y0uIM+ojEHz
WNimfhSTCpRrEhzkGsoQ8hgwowQ5+ySq/m1grRKj19Z3/vvZvSTwoBpik6nODwgVcu1pBM8F7B++
vhO/+DZiGdS7OSvmb23Y5V0l5mRdNIWtNDqFZuuFjRjZjNYoXcERrSPVRnPgJ9yu1QrPdu7aUi/s
Lu+KVGt7LIQoot4FibTwC6dSEXTRD0VGxMSv9itzvWCU3n3dhekVfcUUMom59sf+l7aT9oI9Pkhu
9A2xhz0k/Kfr481m9doMF2a3ooxQ10WGy6xhW+bBXZNVTq3IuzppKRBI76xB3JWIEl8fVrnwNiQg
RGHfLNqr6ktfXAdmpsRd2D8Z0dc2ekAEbzOazc4qPTqm9H3c5U4dPkIN4zWmGS9RnH3KTHTNauMt
RRtBDipAg21KZ2O+qwfhzhxalHrS6mvTUMM95t5LkeS2WKmf4+K59LsfNETe8ACzxfg49W9t9pcW
/SiLuyl+GCt/5SNeuD7PJ7f0+TUv4AHi+f1TJNGqUEsbPfn/u/XvRlgYV9236iQfg/5J6ROnMh5b
tPCU/Pv1j2R8nIcmipKJ/Z41O8UlID4oBavzSzN56mvDbijCrKpyB5L1S9xFf1mDn22MKZI3qgUX
UEWlXW/FrRr8pU+pXavRj0TMvsko3ZsJYOmi2ythvB98ZG59khHylN/EoummovQWle23ti9qdJpm
YZ94I5Kw0eHj0dTjK/d9KqM39ZJ01clM7scMmkjyQGXULhKKm7yuP1H+FDteGN6KSnkPmCHeqs30
SGpfQmtHRiEmYnWkyPaH8piM8V3eqYewA3GNsIdRqT8tGnDl7i+56lEcr9xQgX5clE8cxJckzHZ9
Uz1W0WsioEoeBLtaLFuqPZrJ9ifT1kJzO/qKrYTNimP5uyX07GyCx9dkCWcPXVTyPpK4tLbBCFoD
mPkprmS781LEv8LPZdLbiaqcqjA/yjICUVM+6o4R0zpHZjKpI7vUXkP/qSZ3mkEzkOrQbtEWw/lA
JUG04enG/VuQVyiQoiqeweFC0i2HC0pEREnIKo0/pPKh0r6NlTP6SN+hEpRtkuL7oKAHJ3Z3Gnpy
hVa8GLpEJnSwS4GWr+jeqw9q/5ZRNWQNh0H+5Htg6OR7XEmXvNzOQPWpHf173UCFpSfQNVE9p32p
Am8fBpA76nRjyWulgcvm3/9eQkMXMTHIzzKT9xdWPjZ5qQ2yclJG2qIRiaDoyPfifaOId54vbzV+
WT4kmyRPdpJsK32+NTpX9eKXfCRNo/w00rlGqr4fSVYj6vLDgioeZ4frB21ZJ7L8mcv8glZJSqD7
/Eyhu8kOCIw/Wg4we5WUEM/mwl2715YJjQ8DLuxHEzUofLeNcuoN6y5CK9EMbjoz38RBbnsB3Yzl
L724DZLXoF4LP/22fh+29Z9vskw7JE3mS2FSK6fMkL8ghYCy2a3SB1sjhooXxsehRPAnqPo3U4r3
qpZXm3ageqWoxR/y+GL2U0b9jkHTtjCGW5S6U2yEQRxThIcaU8uYti9gA47j+OyLHkTjl1Ssdl1R
fc/Lp0BInKK8TcfczqWexklx2kSJiYif1O8FwxXR7I2ojdXy6RZr0Ce3RR/fRf6TOD0nivEsRLjr
NUI7qpS+jL2MxhrEt0k4GP33BCk9Jfuc9z+H+qErs52qP3bj1yBHI6d7MarbKP1MkD4LXpL2bs6+
jih7RuoXje7JBmvUWACBzXbTqN1G8zC2E8eOU9Nza0WNbGct/BFF/FJWSJ367e2gITUUwE2TqaxC
BFKietBLVy7qxRXwPxsFLWBRM2dbtHBHoPv0agwW9TQXC86IfEP68o82/58hFmc09ltJGIt5CNd0
kbHbJzcz8ARhTidZRVcun9LLCZmLR59n9CiJWoyGaNlkbYqDihyhvkWqz7oT7tRdc7cW8FxZwuVD
KJvQc+mzUTmR27ELkSir9e8+0qzkc+6WF1ltZh0UjZPfpk4lflKASax8pIVb+mHZFo+cSZCEyVd7
BXyBGR1mv9Ry+l32WVcQ00uc9Wre+at/tBJ/7wpzXtWzp0YbArMSI+Y0v6mkfej+30q8Zg/+2jCL
O1bU5FoSRLZDpgu7rLop5RfDPIoGMoq0yq8s4vwdrg22eMeEVitrtcwiNltJsbVd7Zpbnm8mfAJ0
Kle73uezeW24xeulVXj4+z1L6DXFNkQCM58eG/r/xnqn5BUNxmu1lwun/sMmWRiLXhTkwJPZ6alE
GYlB006TO7n1I4p+/MuVXNiMVDf8Smv4bM1O+vFfpF3Xct26svwiVpEEwfDKtJKkpWBJll9YsgJz
ADP59bepE0xhsxb23efNVXYZC+BgZjDT072gbhYAgPy20DoWOxHPGA9J4vfF5/Nt2QZyrmO1PLPn
n9YDjV3IylYHKCC4+QdyycMAFdVPZJEVtO6eqqdon7uoZ55FWDq+qPKXX8LF7RozKDMDVvWcSoPX
G/e6FtgSnV2iD25Gag+ECrbJfsr5nkEtoU8hHp+C+C6QXi9/gOVa8KaF4RoCehtM+4DUH3+/up1l
rBuxacKSm+rGQjtlIjpYnYUkx1sGtV6GuzDZ3MeGFmK7DXQNLeqhL9ciPfOCQ2ujNzZ7ITqLaDG7
k3BMeMtrr5fmLk/ZTGhfokd8LiCu3S6hOBXMf21dz/UK3G2ZYgCewgm3pYf8AYQGMWXmjZTdy7V8
qiDJEkNe9PJX2wx+6yW5awN8gxV1ixen55ldQ4sQsgSBC21kdh3dU0fbC3tuW/51tSI/yZJGJpjH
MbWPsq413wCgGIR+9bBQ9IFCHjzczaE23SVDclC/8QdhRVBgQV/EICtDtSqGp/HicgcHTCdP0NJB
2YruQy913jQLiHQo2Wd3YIJ1Lx+14IIQLiRPYC5o9Qgfl4BtPAMli6WDjiUVPXAEVkq4sAwY94DT
X6y0Km2Gt7VcCcqNohWWv18dYNKOVp8qWMGowIAxa24tvf9vR8X5EmDmkjKiWKGF6joer1ZjoJYh
enaI9sG5kp6xgRkFDBFE8G6OSZs5FuI5Fu97wSt+Td+szkotp562EBc6x2z2Oh2C6vH9NN3NGphj
9Pu4xqxsh6kxlpwq9/IZ8qCxr8Cgqnjnoq1uAPDEGcJg5mpFO6hKG2fU2u3SCa9bL9pnRyHJ6uaN
Xq3EGYSKKbkkho4vPheErEa5AH4IwgQZeSsAfqU9FKNOdVM5REJZmJyCEEl8e20GUBrLaaOBtEby
LaSNlw9A27pw0IWEWJCqaZCn5FyblWuqziagzGlxBiGbgzkndwhTV4HgmtoAtl+5ZnFfswOlNcaY
Dz3bm7QA9vqU1pDmnZ4M4zxFkiOH2X7ujzma1i2kh3sPGjlenbz0OtonxfRS98OzPiv+JGP2uYH2
etPYhg7h9iI4Dkx15Ek54oF4bST0BDWvGpq0FahX8d515gS6zsEA9C5Uu/aX98934L8MYLV/yr1r
zLhvulppMX/LeqdMPqooPLftj7Iob+JodJUBGvCqsk8hDB1ZsZ+2pd+WULvuJzwb+3I/561Pxhcy
7C7/ML7S+5cfxqcso1nEqdEU0AHHrIY5HkwDmrDtGBSHsgH/O2PvkTnsAgYp3BLEoyV6wkEhPWRa
fGqB9VLIdR2huRF2J6kzbZh4VDxk5k0y5QfWYHyVQPIWlCFkMOyOqHtIUlQD6PbKGYWb+LZaar5y
ceqKOxqBeAwUO6K0fiOQE0hZgsDPNAlG1jgHFlm1TqXKVDFaQdAf1V3zKQHvkeovSil0N10VhqM/
Y0STvgL7CyZKge1vmP639TnXlrRZjyoXVc86BkOTl6a9A4Dv8lcUbZHLhjLd6BjGqdXzkIYeLa7l
5L6QgB9PamjbA0CE8arLC26462974pKjcgQFGVUM9Tyn98XwFE2m4KuRxSFwzvrbCpzDgHxsYlkY
bDhbsERLhsgyvVH7ARqAmKXDTGzdvCRZc1DifleU2Gr+0g3MTmBlsflMEn+cfoXzQ6de99CWj3WA
iZDdtFN6bNTaz6WrDlTvbZZeKaMMNmbrGCnVfZ1Hv8Dt4fXNhxZJbg+gaZ/AT6pDDOAmlJbV6O7y
OW69GNbb5N8uYZ8C6FFJKlJo7ajlLni/Fwkf3VWOPTSpbtkt2kre5UU1gblY3J0PNdStOy1Qz50m
3+nhsGOptk9Ql5e0u2LU7XpKbKIWEG6C0H0B0B0qnVmjOJjjCfobFdM6uZFhfPMtSBGoTajQlq+T
RJxMAfAhOi7qjBZFHcUvlENGfifRndQ8mOwuljHkYbVuk1ieiXquQU/S9A6snSel91li7BkCc2vJ
Ti3fjcVbgBlABbGrmioiMK+NKPnt2Ln8r6NVCF4LHHseNJiS+dG1mPpVan8yPvLu8/Jxi9biYr8c
hFHKelzOpDmAxdjN0O6uz3VJwMT2dHmprTDzbV989JejupFjfNkFNtQCtofSKOTkIdBkLnwgoFh2
Mdu97wAnFbm5xY1duLAW52atxiwhgwSXkECMc2a6Y1V4jmuYrtIMgffZ9KgY9Icy8kIlwafVEVQx
M6kf1XMFhtgBo6oZgC8ZBskun+ZWe4JAiPK/63CnWUxzHaWkhFvNytJfFG9RCw6VG6ruk+SDMmi7
QvImOaZQkAjq3Kkb9XFu3qcucFCNA8IVhAepDaUqWmIeFxyqbSdoNG49Gb/9RO7UjbDJiNYhuDRe
9qMNdhnxlFMKkULVH+SH2onuRPXSbZe1OhUunilVGyex3qrn8jOESz2MPxZZasuZ/KDbQR8VQDGR
bW2Gm9WSXHwbNehkmSE+eFQnTh3cZmhhXv7WIpPiAlpgdCnCGVaYkf7OsV2a6D/2oq8l2gcX1Coa
Yg5OwtEtJGA9ZA9QTofy8UPnTu50KM+SK3oPbN7KPyfH8zxNEGAmtNMU1J4rxU5KsAGpCsD0BVLN
TnCGfEN6ySXXxqhxcaWKSTPqGf7/uh1+pFpQ+4FUkeM4YQKj7sEvGxvV0agppv5lZzC7U9gAH0Oz
FDOB6WurAPHfY8xk7NHyNFryqLP8MWx/6uE7CRnS5VMXvKoN1HuhrRW7eMLb+Wg8GJiVYEmDKG3c
h4X+OvW4DbXu943+wopwDwjoez2M72gDg/xlwFRrUniSfK+N53CAwDhGNwKk/q4x9buuTPwE+sn6
FJzQP/LM2PDrPtX33SQfFalEcoEZI+ju9rQ6ZiY5hFpiz8AtDvq5Vx6lBHK+CcihQX8mmyOSFeiF
IBuRbxrt3sIb0CbskWbRrhw/Ltvv1gvz29lzEW2IWM2gJQP3i5nrZcxRAR1iYsdCixLYsMaFsyBV
wZYHmaxzN11n5DAV/19mz7+YEed2+7FJR4rKyRnq3Ysq/IKnNN87P36HdwGeUnByi1X+JXCtrgjn
QhGisn5qcfXN6+ow7MDc68e3YARy4dQFN0R0dpzr7IxY0eIe9hlKnTu2sU2l58u7UUVLcK6S9kES
zq2knLvKmY7mMTxRFDpAMii/Jz7ZT78SFwM6GCNgjRs3EF0BftPJrsUV2q2u+TeL5Fwq6So9kaRY
/UKjlffKvgfUb6F0ARGS8GS3M5/VV+RcK+umZDDjRj1rxUcx3GbhQ9G1hy6QMT8OYVfFbVFQUkjp
YMbAmePBzmoQr/cY3kuPckncIL3uQhH2UBBV+Ff/hHTIMlv4e3N8renNkD4o4RM4C+zRuEeRxY5a
BFDIH2DYJCtuC+OhIqYtYaDtslGIQjblHHPctiBMleAcGkjV20t7ELHHHe9acP0oS3fwRVTZFZgh
5dxRjKIyhLwn7ByucK7vp14XZGdfLcYL95ZyjqgpsrJgePefM7W7M1rjNS0R4mj90o7vFQVLdvzW
mb0XA1g+PpbaM2neco3ZldreNyZ7QoPEk2OIqcdnpbqdetmeFl+OETQNtE0MQBIJL8WxOE7Na8ie
EiWzu4GCJ+eHjnm8wvBA3IYqZYZmP8pM0PDrbkgHPrXqnXXXfQ21XXovTZ+t8sLyN5aB+0DBKIKq
uoOJP9PAH1LZNUM0ZqzrFPAVmqgQFu0erLF7DNQnFVAqo4EOwQtjp6FBzTJx2Vj5OQHhT4M5ufI3
6VvbyG8la/YiJTtZ1W2Y/U5BJw7omWMUkLSI+ilA+k+BWLDQ7xuI4g0lE8X9LbjK+qZ/zXmuCqsA
4Sh6UTKkZ2Hv913iBUUA3AbyXWnyCsjed8F7yUynNk+JLmy6bb5m/9x8yvlvPR+kdmqpgh5CcKcA
M3A1u/U7PqGDJg3qH3aEHwBdq362xVAd0Q3nPLrV/ydWGcbvYABvv36vzonA1HloOh8R+QGDbKpy
ZCYzstPz8Cn91NFccwN3NuzstEyEGbHTpnZ8FnVJBMnjF7/+6rvOk1oy2VoiIzhWotAOok9VWoy+
FsTFTQuCODWhi66RpfKsEgTgmlzKFQTGoLehr+GYzAJkhuza6SWMU8z0otJj2jEBWFAEm976hOu1
OVdVobIz01lWz8XCWwJyJOSTKYA+Ah/M4cK/vuF6Gd5ddYSYTUSwRVaDAHh0y+inibdrqkBkuJIx
jfs2zo1DZZGmz5YrVqCYDI13SwFjOnc/yFAxIy3xig2Kz7T+SYaDYGfLAfGOeL0AdwcgECPrYGBU
72cU4Y04cMC1eqgyFRVVy/BUTBtPFfjL5mM7vo6zcaytUXC4Wy5AgSyWRSHbig4Ld7ZlDbAjQUfn
fmzLq6ENrhTrLtKB/KygaDpmNxTw1n+06T9LLqe+uhs5pCsxUN4pX73vhTwP1XoLhOCQTfWj0Yke
L6+3VURa75D7iAbTjairTfVeUmbfnEDpxWJnAssxA+xeyHnET6X8y1hXB8p9UsuQwoyAff2+bFqg
RyOnzNvjgPHuqMWgT1I0fpPLLstfWPxaRz8tq/ez3tozFc9mUoRHQxOhc7at+M95c3mtlbGy7DSc
N4nuGUCqA8Czl494s5ayPmMuYYUGPS2bEUssigIEEqjoSIE7DxkSaOUluyz3wti1fXX+7IrLWiuj
atFhwZK1q0DKMvagMN4iWi1LZo/zy+Udbnq6P1+VB9eVeTYTucdqco/ybb8fyw9m3l1eQ3SKPJ4u
GdU6asxKOU935i9zV/mJr96WP8FxdiDetJf8y+t9Eadz3ge3HoSyKAZSExN43y9iV2uyPFFsikFZ
NTFfBuT5kPLZVab2LIVGfRiS8Ba8Z16BLshoPej6ObauM4q3iMLsJpLuejW6jrTOHeivsDxZEFmR
x84fWOVrI0i+IxPjNEPjGPVRCR4lWDZ6cWlp3Ed6Rn0jma80Mv+4vKutC/htV5wtSoNejqGMXS2j
PKrTAAkigRLiQbopfi/gGg1uRlJOooi/4Ui/LcvZ41golZTmRIEg0X2aP2l5ZIdaDyKcbN/lP1jf
iO7cxuN7vSDPDdBIJsbQln2mNvTmln0+hjtjV3jVtagU9mUJFyzliyBo5bLb3hh7VJ3+db81rAW2
LKodZtlOPyRv3inH2VP3NGnt6EMU/rdAat82uniC1eJdMFssghLwV7yQoARfqB70tq3iQNiCMwT3
OmhGgLFRvR6RxE1t5WcH3AtmA/5BFeLbT+GiZczwxABEQIEWQGZP1VlXXi9b74af+bYAFxvDdFRT
DKwgWFEQi8YvVnidCt31RkD4tggXEYEACHWtQmWzzFNQxT0P9exe3sZi7JfshQuCXSHRXlpCzugv
JbUFUbtMeQkL6qI7wHkwMKoB1G6s7BJBtPKsXeZBDElQkhB9Gs6vBNIst5WGC64YrV0ucdR8L+VU
cHJb1ZhvH4fzI531n2stH+N9M3jp6PT9Vw8KKsNO0NpMtvFakn/XxwjGrhwuf7mvt/9fPp2xjEZB
WMoy+QeTRPKqGKJWOlPJ+lT08DfrrTe9/FTC3ibjmc0qmr9Q7FM0CPmB8qgBUY2F5yvOYw5AxBMA
17ADKUoTvY7yY4OigEVrZxqfNUnFYABxE7XcZ8z0JcyORYbiBVl8rBTNi3PJjvrXQDpKmm/VP9Lo
HlfNDuuPDuMAHbpwIHoAFbJd9MzVi+mYaZDCHS23JbmtEgVitZiKSFCaSIePLOwFcDF1sdlLB8N9
f9BAlJjjxijqkB5zsJ4xdk+Swu+t2S0Hy520EHC/3m9bgG4w8AHSUieFxo0CujNqVnZfv5XqdVcG
tipFdjOOPrrmanBMKHgj1J2iVnvBl9yMSKsvyVlSEcdUw5CHdE5ycNN2knpdMkwMy7IDmuz3uuxS
p83i8i5Si5+yMpe+RmcMDhUy86YxS474bjspJm4oj6mdyeqxj0w/71D5lIadlTwNOXQowLM3sO4x
ivoj68F1UFsYgQ4KJ6reUl05lDq+IKaswhIIuOk3NLptZU7ALYknMYQJYNrpvqkSP1qG1eXKSQyr
3semioFJqfrJDAW8v0x/TxY6Gwlsf3JPHLlJT5GZ3umQR8mhImuiV4e+RFCCB4Q1nuAUL391fpRe
CjDWFRq4DkkFSeTRACH0qR13lxf5QhVfsC1+gD4JJdAXWTlsSy1v5CH56ONuP2lval54jbRX8lu5
BwR8vLIwnNd1hkcpBHRzMEXGppNIISq1nwpJbbRbALLF8BsQAgwUVKj6Ty/SILgKm57wj2HpfEDu
g16TLJxJ2iq7KtedaI59AmzD5VNZnPelQ+GCrUy6pggIlsnGYFd1H+NUuXKm+E1BD+moCb7BVqWI
aqtdLVFzlWbQIRnT8ut+O8Y5+cFe8Uxcqv94h7/1BZgvF3UwYWa1/K+XNsnF4g4sqHEsldKZWKBP
l+oftCIuDa6Q8bgN2mkVgXZf2jqTTl1ag5sU0MSyp3t1igTPga3jRhHJ1BQFVHZ4x37fv1YFfY6G
uHTudR0Sqrfh9Nii5ZdN0J0JEsG12mq60fVqXIZQ6llrNjNWI2Xvz8iO1SHxiJx5dAYf3JR4UYOR
FbQUo+H2slnpi93wR75eejmI1YdGqUcydXmSznpY+IkWPMTy/ApRIleLnyA3AUDzazvdy8Xg0m72
pxgk+7q8C+IEXZ/QhSKDZwKVR0PV66TPInruIVAvSeDQK4ujUoUn/MsjJjLdQKmA5oA0bYVBv75R
bdJI13NsHNVM/qASuwlY4er0jmkvgfpaY6ov/tH2t6in7dj4O88gSdz1kzN26WPSlGCmHe+sgfyO
xpl4mKp080r3deVFUq51404zgOSaGEZUj1FwDqyd1ZyLMLqpaSJ6pooMhQuETVhYw6gugdCJfkTv
gIGH+8jJ0Gq0nMFPD+wQATf2Iv+TyYVvNsMFtCBswnKseums9aXDVAbtU4Fn23QCK9v4MtuVbYB+
gsyhtVwCvzpk7T48LRpEQAM7RnsV2KYPRMr/V8x7KRmt9/VV4l0tiu6GrikSFo1n4kP0w1dEExmb
j+L1vjiX3VDo21jLvoqr9Eb/1B3lNB8WQbzKC2+TEc3Mhd+CCplothL09bqcD8fDLe2SFp9skGOv
DB7T4jlQr7RpcvQshqBJ7CkpJu81CyV5UXV6q56Cc7VUuDOMeap8bRNJrEmqGgGk8YpDiD4RpC7R
w/UWqSCkiqmY62fLm69X5GJIixFdCa1U6TyqUJSom3MY6X6e3Fjycxqciuk5YJ1dSQoKgWl1JxPL
b+rYUQMhan7z3FVUdahsqJQYnI/L+8QK66rCuSvSIgBol+xdzn+3efOcAW8haTbVq2ermD2dtc5l
B7vVMwUo98/inIMYNfBYp0kBey6nc2t1yNowA9/KXgjxBK1EMSY4pHP6BHASEpfCadsJWi4Aq9lD
pQt+DK+d8q/LBbEtVQFXIjG+4PWryyVZ+tCSKpHOplraYdPupxyffgQ/emkHAE2a8NBEV9y6gmkM
43URV+44DY9qEe/1+iOvS6dKz3XSnKgVXHU1e9D79JqRBqohBUJ04ekRpnsqOXhX+8/LJ7mVaOmg
ElIUjCiDbWj5yqvfPqaSljUmtKzrElYbFk7DDiTLBQ/brYfNehXON5iJMTVRlUbnOS/tIc3dXP5p
AmqUym+Xt7OFa0CT6s9+OG8QQA86r9M6QuQA2/C+eIDQh5Mf4FUhhylkpdq6A+vVuMuYU8mouziL
zuCBsYM+9Wkw+ZIZIHiaXj95KlSVppMZ3krG0+WNik6UT6VUNSE12DfP09x4Upl5BiW+0oCHkYrg
uMIzXX7LykYiyajUYcbXW4TQoFCJF+les2dH+mzvxLxBIovk/MqYhGOZLLZSTqOTpOFO7ytHaVtB
jraVYqw/HedB5HGaWdbg0w3NVTiZfj9dyZkM6Y9nVopC/mLefDq4XovLKjJIByVojUagQgJtuJL7
OnmOMwtFb2DKEwKK4AD8H8qJgm+/zMwdSqH2ZXMR7JZyEy4VBBzoYJrhOcjIyzQS1ORSdKhQ0VWS
X3JeupeX2yyornbMY1qgdz13jOAjLhXy6GVmZwUX8cSOiS+BbBzKsb/K3lGu0eqongAr35n3GBkX
Y1M3y8rrH8J5HvC1BnqbBZjnAWnpUlZOI3BV2JblsqWZ03uym3ghqJoOsX4UVbpEp845o46YMR7V
cK4RXh0V2KmzOXTTBpUSto+iWBCHNpOR9V45bxQnDWDzShGdCXAApvFLxjAghLHtroFjko91EqMw
lLsF9k+mKxacJy0SmLrALfFwD3UoQHUww9Il6VHP79JyR7rwDB0pAb/PZha93ivnk+JAl+a0jaIz
uueYPhmuNIshhEKGuUuPYABFhYh5FvROaKXsFQmvXWiWgPkNVEwUoG9LBFEWferl71c+kkXl0Mdq
An/cQ1Iqf5vHyR7awR5AoRRSkbiO0Kw575XkdFZUZfFezuhSXwOVEWSviW1JbnHOd72DAS7TzeNd
F53EesVb2Pt1lKWcQ6tMCprwxUcvzVg9s0Fa9C4/djflDZrtuOGLLk5/o2BMWXXrY+U0v/8RuGf9
G/iyWTYSQwmDJfZKjSMDIqyMV+BgEhi06FLxdTOVShQU5l8nPXiybkvaVQMFA/Cpu53mlMEhO3b7
y95TFxgTX/2aB2UEPwBuUSnTo5w8ASnn9kmwZ1O/hxTRvpIi9GxuG4scGAG1TIRZhuk4T+C9pnfB
kO16ZMO9Qj19PKq6hjYSoA+o5lECsR4Qkc6lt7iIPPvNcmj8DeygxTVY/Cs30o+oIkfgset0UEpP
OxVVh7K+YVWJQSyo1ofFLswAqyOa05IUQGqr9PskdKoC/V2SOYaEJIHWbqHHjzJ5qNPbBrxQqgEm
qCpFy1b1UhMIfppavVNgOmkhN3sD7v6KhM9V0zCHWQPyGADD5j4UkAYIvyXnj4O0pFD7RNK0DODo
r+VdfMx3QGr4xFMlyDeJcJaCVOaLpGzlFAboB5Aaxd0zqYmTUhMipxrEBf5Jy3DlC3UuF0zHjIG/
DGFmHphL84UnQHByoo1w3laOTLRQQni3eQD3aV8DddJfgWRGkKWIMs2vi7E6sDKc5BmkVREazr0r
PwFQuWuPJpRJmgfJ/V+/DudDoxxtiKLE16kDdIfesmiw434UZEKik+M8pd6mKQVkfsnT9z3BbB4r
fTEGcYnsFxJMg0vvjDxqiD7DSWX1NauS3ZiUAp8k2IfBvRO1wTCjts+jszqVXgeoXwfUWB0kguMS
eD6DS9f6umgyneKGRnhnGPUppdmBlB+N9YJqgHfZzYq2xHkDKQpoGwF4fgaAxQaPJ2rDEFHLOv/y
Mpu1CnD5QmEMYhUUcKLvqYESBzSUshp050cDBN7ECLwI4IJyqiDqYR0owYB/5tcYuSwzwHFka0cT
zLqLssPt1Oy/P4MvATJdVhRmIKgsfDD6U3gCvmDR4qm8gjmjB7NEJozatLCDvpzjX43zz8LcN1Xl
dphGCQsvb4HZRYGssHsbZHMgKtP31osIJrM1nYzM4M+C3IdNI63Vks5Azo+Z3SoIYieZbzX20YW6
bS0604O6y2Igc6Nb2mtgywzJSxbnaDY7OuJhAtJ4iEGj0fzcpQZIcxCkINtpjC7ea3ZrDHbDZNdS
qaeCxVNrVI8hjhGGck0QSbCgyp1U2YuDx15Kn1FRhtJaRr0pf9VFHeMtaO63rXIpfxSCqKpczjY5
6EfNSY/1acFBoMbkiNwlL6z8VeYyCDU0QlHp1Pi2fZVlHVNYFZ5DCwDnuXKX1J423bQfQoxxt3o2
XStGmtg5IdHJko0IZcHBV9MeDdZojx7G77gz7oMclKbB2N6EOSRGxtE2dUP1q7rXoW9DAjdM9FPI
pjuoLh4r1Tq0cuDEUuWneS9wAJv5wHpHXASoh6EnvQqnNjj0LfuxjF6kGL/JoOX2RSomOsItj7Ne
j/MELTgwZqIup1bmDiaBMSUX27Xa7wQeZ7lR/I1brcOnxvNA1aEuG3gcJ9glmC3AzMO+h3TqnB8j
dZ/6wkKYaEUuPDRyOptxihUbLwAdBTT2zkhVPeBt+2PZYUWhV9kKees9cl4l6RQN9HPtsscRGDwF
AyG/S/CyL8MEFEwR052YFI4sBnHpYDnPkqkAG9Qg0YXy9wxgAcYWhg8LhYQ4kLwkeNbrW2W4sjAq
Ck8Tk1MEhNXYfUxdBoKDymXVpyG/MQhDZ9N9V4KA6z6Xz8N4k4MaiBnaiRgdnm1gD813OSgwKqAX
FIX4oV4+QAbpIc9AKMrk6DlVHoZSBNMWGCefrBpZKEtBPYTnzPoNjtODlmL8phOBHbai0PqzcZmk
RqHdzTp8NjVS7WamyCEKDAMFTikpoust2hH3Jlejrqv1vA/Pxc/Ok73yCP4s8IRC8/Z2MU04cTM8
1TuhaYr2yLkVJg1Bnms4SW1HfJbtmhlzY1AWG/1AB+265U2+7FLjmQzT3xHcE91FzstISTHWWf3v
uyjpn8O1eWjcr8v/967iVtK2+qZ89jnO6TDFoEv8yiwg/Gp+yo8JNMh8zP/7s4eh98c8sa3yb7yw
NruO67U5xxMNswoGh3+vnSk3U/xTqz+XCrWMFtwimqudlD7FmBEo0kSZhmjjnA+q6mnuinwK0ebP
d1IS3Hbs2hhfjAAT1YWw4baVR623yjmfBBpMeazDnCuq3zJMJUb9vRFFIOtgbspeq+pEc0zQgSxD
USe7JmAYByW1ILSIfgSXcJC2q8zCwP2Vj/2V5hjVPgEDbOuhywVal8e/oYUhWnG55as3oVwXNc1G
BM3lNlmVixxZAgPd7GCIcF8W12LNBMH9NTgfVUH6pkNfJzyzBmjuNPWI2tpT3NldJwLIi5biXJQU
J1OhBzBfi4LEGFR3MxyU1jAPUqYCd0i23aGlLImxDlZ67iAhsQrBQKmB2M4ANo5MM17LtjlpaE2V
erOLggagIDCQReGjUkq/FB0Frjnb6dIvLdDtBpg+yWj2jQENxkVzy2R4L5W7ugAOsfcsSQYAM3NU
lKKUIgPO5cbUI1vVQXAGcj2mHlL9Eawu1zkz7hOpfrxslqKtcV8MjVVKNbLUJxoKEqsYTBsvxBAo
+3zB3f8a/f8cIPexomBGY4YqiCcadZPpCTMLN0kukWOSDD4Jo52RTCdp1N/moUK7sc1AaCpBtiVM
HAt8A3o3O4WVuE3glXnkjBNdptmcyyfx1Wy+9CO54AMsVWp0cQ+VPIud8hj08vk+AJcpJBy6KXBJ
BBECqFX0zzGJ/bx8BIO2C3CDGxRXA1WcMbmbQCmZgwt1AD2Kici8fGLLAoGhBn4KbVdBuBtkv2l9
Jam6U0B6N0GmD7p9T47anQZ+mRQF2QBPI6MLnbCLrxr9ahgzDxoAezD6gD0iT/0wNQpHp+zH5e2L
DIGLfdNcAAaVwxDMKnatXkI5sfegRfDP3OB/TYGn5pzjdOikDC+H4JdaA5zUgdNh3g3++Dl6i8ST
KNJsZruapZkGsUzZ+nqbrZxgprGQhUsBLtKrXQJOpqnd/4OT+7MCvyNdz+ZRHWHcWpcc0UTZRaQ7
UFX2Ly+z6fBWy3Dxum5QnlYnNCKp9jYktdvFOgRhFcgyFIKapWglLjjrcTOzwuogEEoNkBC+diEQ
jcTtaxF15RdNy1+u3GpPXGCO1LBuO6OAYyVXyiRdTQ0IT6AkdJVKluxNQXm/8ADZZtr+aJroTRvn
MzUayDdC3dCGW74letfZtVW4JIfc9Qy2q+HZ0hM/16vXiKEmo7ftTg21fQwyH+3cmpjeGtvfqlLd
hQl7NCe1cboJNNjdtR6Mn1oWeQsxfmLGH9Ssb2Kp+JVKIsLqzau22jWXCST1rNFiMcmvKot+kKHV
ooW/L5vLZkXYWK2y/IqV4ad0CJqpQpF2if5N78bHEL0X2Ms+6f8G7fd2SWC1HhdJ8m6wTCuB+2xd
s83sf/GboBoHjjVo2XqlW2CK9iDY5GaKs1qUCyyVirkPbcImoyvIODimcs5Q+V54QKL8iJGE7JcI
FCy6HFyUMFjz79dzH6B7FyS+ktGTIRu+bAholbaj5mpznEtWStnSGEWZtSczXj3I3vrbQlOWdCGz
26KJPEXJvIQ0h7IwYztW6lPVjh4LljFlpbNzST+pJD2SQf9RRcQe2YehPV/+AoLj+LrhKytjedNO
ioYP0NZ7OUITKnkzVOhbiwaTBW6cR1s1dGrmKYN1GV1xyiz07HQBrEVwKzXO60V5O4SFBryDYbZu
RyenCXKMskQikxWdGOfz6nooyolCwzPXMB831TszVK/HuQN1ixxfa/Jwz0YF2LXbTs93avsBkYXT
GCqnIIF2RKmyq0ZIFbD9FvxjaRrnkcxenSDHgrdJ4yl+8DSEjgJK1NSFFnfqQH9nV7q6fJ8Ofizk
QBMdO+emxkbPwijGk2F5ejXtrlYPFuZJLlvpZrV35Qw1zjnJqoRpWgUhLa7yQzncJfLzjFCTU9kd
8NRL2ts6+9QhZyQV4+PltRcXdCHGaZyLygOQbkUV7CqFznCCkRCrf0SdyomgatK+XF5L5IS/KDJX
1zEex64uZuwT8ulTZi+YgiW9aqDK9MoOLeoI/2N+xTMgy8YYtk0mLZ1aKIgTNLuj98ubElgIj8Ci
ZjnGdYqrb/aVO2tPAwRNkurz8iKb/gWdMJUA/IAskftKM2o/Bchfs/Okg17K0naZJkByblFYAduB
ByQekYYq843AalLKPmEj5HX7/EmXq2dQvDBbQeJ6VUzlUW/lOyUHGb+WXGHaBfK7UhC4kRID9zlG
Lk1Gr9bTp6lQbwoUF2VdcaQyfq9k/aaupiP+9Wkg8pU6dPeXj2YLkqYTcFBQGWLnywTK90yisiQz
t6I4P4dJ6PfgP20CajiBHN0XevIDr0fUTcr2xFrzLm+yXTy+FLqyC1PlMY5BjfF/pH1Zb+NKk+wv
IlAki1XkKzetluTd7hfCbXdz31ncfv0E/QHTEq0r3pnBeTpQw8nasrIyIyNovY0kVYIYUrOOjIlL
JjyBaw7pRPSiIfBpE0tL5ZfbH33tNYeP1nWdUU39KQRqgJYE6hlNeiw7Ddjmbt/L7DHO0xUnuhMS
uhsK+gF2lh2aMI41BDRZ+sVH5UVt44+yFVujgkiPQQ8kK1/IpNMlk22sHULmm1zaI4C0h3hYjdJo
1gwGhvJvghd0DL0iplNbdIpZKgX8Otj8xi59k9D9XKqQkwj8Xei3q8EY3L5Gs6VETlJL3yQdGEes
/O1ZuHLXMJRNZYMCXM0BOL9cuSGgvtERgUkwgJusdbB1Eqi24dugH3Xb1De77qWfY0zBNgF7qSLr
dM5eyoRCfD/OxJEM8SsZDXB/ySWS+cPwkAjohvRKQUwoltJtUB5jXvxRfbLzU+aBSzvZDEb9QCVK
zErjObqro2EAWbqP9syaHRWR20NVr0gbboOkUYEHNySnV/V4qxnRCs1hpZ3E2p+S9hDuTeutksVf
euRBxZFxJ+72pVodJI6tp47g7+3coATyv4A2oO4dFZJuwHcEfrIRCJvHqJOf8nsGkjdTHU+jLFwC
cZ6Kr1I/fajzTDEJUoaq/DCm7d7j0ZZnrbTjaHhhkXbvZ60Tg+8nLJLAhRJh91FmUgH5x9L0sgpU
yzQ7NnG4G/JWd1Jaj2ZKCbxa6L+EA0BfQXVIoxjFyNx47KqJzgJUX0mlvdWZfkTDxisVYWXKse/W
umzJlXDaajz4cgxQZg1aaAh43V7Wn7fX5arOIoNA1ToaNlhVLUEzE0qOyP2P+efU7pdFS4nan54e
xtDXrKgg01fRGXG5XeMUhDuqn4sjz98jdjckv5Ju4bF+dTxnJmbhezQGWhZxjAfg5UAFK32fATjw
GrZIzEULt/EUn/84EWe2pt/PLuOYR5BDpBhOUxk2hLJQzO2f/DI+GZGyaqX+WBQABOHILNhdmMZ5
TC6aQOt1fZpG5W+jHY3GVbTn29viCjTjYqnm8XisZbwGWZA4KvcZnl416EetiS0X7XRgZh/2zbPn
LKURl8Y1i9A7BYV01cC4DD6YXvp7UgFtu4VX10+XeTmwWXge6X3XRkEhjhWY3eKaOzkic5/8lZaE
NpdGMztZBRVKpjCMZgSTpZzeFf1o5vTj9jotGZl+P9uCo+KVeI7BSIEyWi8fUri1rn76vxmZpvTM
CKfRGCs59sJgREid3OvwE7W2gFv+GaBdrsvMN1Qjw0mafAPrnsF9KPHX24NY+vszx5AgNgtrD39f
U9B2FyE68Z9vW1hai5k7yPiIBhsF05QNSOD2YHweoEq7JGy4sH/n0XIZNsEQTuMop3b+HMqi6t2I
GkM9jgs3vnzVvxnQPkHsoyrqnHiG8zyKhFL0xxQ6YHlQ7LqOR+aAaIfl7UdpjF9FW54MrXytWPGi
F9nDkITPST28c798DQdp3QflOgephqnk0m/dEAt75vsL5h5YB/GeMt0qGpnrPZfygKqJQrOT2hqu
LCQwOOqGTQZemkDMnDiCMa+derc/k3Jf6iNoEI718CeHQIj6KFXcznzIaw51+grQHthdC76qgqVb
70q7NWMGSN5UAvYYIs9VdPo+84sqY9kp9RpXb/XtIEao1uordE5a/pA+c6I5ZSEfatBV/M/3JCJ7
aIgQjvTcvBWxF7VXgL8wPwUGShZBYGK2zL5bkr24QpyCIZ7ZmZ+uZAwiY5Tzk6z9NvTabYRhS9Sw
IMFpKiCyVQHySLuPbvhNmY/OB8jeRtljVf8B6NhVk8zNRgpmlcWi7LXTcv5dszMZU9SRdDQfnjqS
/8YDZtuJ7DGOk4cy6yFil5sBSaFw3239sjXbQXnO0I3uja7sV6sRUg50KYy+eqjOvkifAVIbLyVp
FA75aUj9PUWXeq/SVRiEzqil5pBhU0TeW2isowSiWB3opcYHSHHt0E5nDmCHJSWS2YS4jeS5aqAs
HPkrsjqMy5wwEB+qMsN/l64+0wjQg21SnOJKdUK/uNNFAr5hxftKB0gHq8O4ySqQ/EQS5HOwZHXv
UVNiNdr15dyiIHsN2+4FiHxXxHQfDZ3jpdBSoAazB17ZavirSaSnQOGW1v/iHYhgtRCFQWorNLrr
KqdpoFcSRqBZV8RWSoCrHyFzk4PD7va5uJIwmgZKZUIokKdIDFwOlNd+QistK0697q8rj/2uKHNI
EQCs8KaM+j4o+MYnqIj0dbAaq2EhCrm2DTheURQyEAoDZ/IsDBH5gM5sOS5ONNyUFNhSKTRbEa6Q
3HXq4G+qPHtV4Ro9YhTUaIzKYmzTyqqDxrxDRTVI+skQ6340FlVfv8GKlz4Vza5cQSpD0SE7NAfl
AsE8BfC1OLFec2q88AT1fbPtswdNI+9gOQcIV35XQIuRFNVDGOg7vM+CTUGb1s6yzAkMYbeoiWtJ
ZAYo7hqxZza5gEz6iGJv55TVaxOqLgmfcgM9bik3U+MkIgjYKsTyFSAMmRJC27h58hXDjILE8gYJ
LHJQrAZwI26NbdMWm0yhto+uYShdWJVReOBC4muZqc9KOPWwoXDUrBg6ir34vR7RO9izhzYvntPx
b8uzl2Bcgmf/DC8wa7qChzh6nRVIb1zuJ4iIDL1mVOLkUfVAiboztMeFLTuFvz8W5szELAxLvFor
Mg8mADYFtEW2++SOUX1HSLCX0EbHcUAjnpp6VT1nQjgVJn/hE36608tRzoK0MlA8FW8agdYVO9I3
kmGO4JsMXI5q9kqXIYuGAhRaXqClscREtzTBsxtG5n0y8grbMuwMdM/Jd4Av3R7dkoWZS5AGvdEC
6J2dMrRwQADRrvx4wb8umJjTBg5hHrEgwPwR/z4AiRL/dXsIV4qCFws0D9myESwWXggDI3WqjVhJ
DrXZo//Et8Qmi13eS8OZPdgQeKUDJZgxSHjbHLjncEkh7EpS9XJAMz9JctnPUQETJ5esDPDVmE30
wI2VeCFO84WtB9oTYAZDU4WYBVFMtM4O6DsLtglQ3kt3xmTrxgH8/tazd5AggvO4mYZbdAdSCICw
T0MZnEiUOnn4PGqnouZPIVD1VQ0mG/9l0BY+YeH8zYFKsde1nijwBX7+p5fYtho/vYw8cD92FjbS
z8fM5bzPnM0goAY0+rAEhVOo4LEHEMt+E+EBIKWldpm4/js6NR4XK75Le2rmYrQkV4o8ww72hvX4
lW24Wz5XO+nO4yC6pG5sA7+/Whjsz4fO5WBnvqUFOkmlIQbbfmaaE02kz5bxxlad5LTttwqFbqPj
vnYFYAzFgSFHuMivc+UtM30EWDIMxAUy6KVnN4iepKqGpoHT1AySQ1sRjBlAl42O0ZoVuOEZ8i8I
EQsnefDJQS6t6mEIbZQXF5b+Sjng8kNmp7qWcqJ006munfjgr9vAATwLjSGpE7mGlb2od+U+Wif3
AEFvk4MQWzDP/a8d/r/5mJ38AmpvKg4Z4pAYenmBB9Knhefj9a32z8L0+9l5xoOp9sLvgTboD+4g
zekvicJcP0b/TEy/n5nw5EgkGuQRToMRHFjyqXD9oejub+/f69v3n5HZWS30Rg4M1sDpA78W9b+G
qlmHXryPtHfISxPxsZj5vNJlfblHZqdUeEY3NApMtnUJDWsO1a5tzPX7LuJWnMmoAUmbcHitqwS9
MIpVqdIqL4aDAvpiHoJ0R+6P4Kxzb8/DlYf25VfNznE0Rp4RxPiq2mn3/+HiyMxyo6yXQCJXwvdL
S7NYAURYEKCWsK6d1dr+Tl5D4tXp7qbrSD+ifAl+I1BVWbm73Gpxha/wwvZce7Fr87SQA4yyTL9K
vqMltDLQ1t8b7qD69qDv+ajueX3Xs9bkBC9tP7AC9kdrfTMij7x79iHIoDcPksdtP5DNNtn5/M2r
H2tPXVqRaev9vDL/e2vOJRsTrVLHMsUh7raanW1kRIvVCQKRlgFWL7T9/kd3bamb6Are4XKKZi4s
RJisNwOWh67w5HckM7OBsX9O/0xoh3yTOMMrEMWLu+JagMBUOG/2Ldw6Z/Hj6N2KS5LgVCAj71K0
3iDjEmOkkMqVtrm7XJ2/dvTPLc6OfhLEXtTUUnMa9EfDS8FTx6xa3/ihasmBYtNcsn0pXbghru7+
c6uz0+8lssGUMp/OWY9nK7XGys7RaX+IgUEbrcHuPcDetY+yXjNXBT+8vYRKWBr37KRrwBQmUoBx
05W/nmTDpt6+5YaVJTOzYz6CRwF0XVjQ3q2+1cn+/8xcDdvPJvTbsZ1dE+CD8VMpwH71D96q3+Sg
vfvsLf1tulmXIqxrt965rVmcIUGJdhjQsXhCGQnF1L9ptXCtTqs/P/PnBmaHL9CgaGEQH4PRKHJq
f9Oys7PhSx3R06MvbYTvh/Uta/MwwUhCWinTk4pbICW3J149+qQd8BD+Dxk1hN5CeylkvObXzsc4
Cx0a6IbwvoLVaBTbodsGAnznPh7FQO7dvtSuhmPnpmYhRBxLEilGrznVgtmaFB5GRfpIEg05GfRj
mJkBWrcQbX4gpkz00UpzANs1RIcN1MrjypbQPlH0G7/x1mJs1l1ZvAdj/5mX4ZOSRE7vL6n+XN9f
XGMKigZoqJgtCKh0czkOAnFK4sDVwDNTgAjj9pwsmZjNfhr7vdFy7DBeF+g+7u2irv6PJmazDjma
sQReQ5yKCJTf/qMB4rrbg7gC/0SiVf03UTPfnRolWpa0EOckaew0eom5byclqFS60pWLwJXRChuI
xqIRsYOcolX7k8ieqUb3PnS3CNvnwW+/h2QcaNzqhZDy+v7+920zD69G7ci6djrDugIirq0ujgKo
QT9ZKlD8P1zfP0szTw427KQhOmYh2tBt4eYraGQ72hYR1PTSs27P+c9OHyhuKEi6QsGHIL3JZg5d
HXmckD4Yjnji3GcDupcKrv+SJYJne+qbgyhQIgFLrODx3cjTXR8Yf4OAggVa8wJASpDt7iOtRT5R
tpQaHNygYhVWw+XILEP5KZDLtd+VX1WovkKC5o4roE6PPd32uxG9nGxXKdK7miPFy3wnzAy0v0d2
C+H6vl86I99gigvHiKFqsqISZD01w5iDLQBGamkb9ikEL8GJA1B9P0bOKKG5pPKr10TtVv0QHuu+
+/IrBQzSlZursd2AfMvv0KgRjY6vvOkMvCkeoDIyQDlS+buRo2cxKveVf5/3b3LyNUjAIZNTiJQt
UtqWDInyoo0tQ4YGtk7uWzVC8IOWn5jtelX7e3s5f/iBaYgItigEXGX1B3+Ersu5lyltAY3VrQdf
p4ZLj+GfD51LE/ObWUoMZehBSHGU1nTb8oe6OqmaU7gZCDGc78ZxBkKxL4kcp7t6ke9ofpXOrM/u
armOaFBDR/wYhdJpFF9Fp4JqHW1j1evtmZzc2Y/N8m8mv0/pWQBSqCmjzOsKSMuGkJ56yUGin7KF
oseSkZnbRhmLZb6M5erCzopV8Gvze7mj69tD+RGzzeZs5rmDXAB2E2IoUfScsdIi3UdFn4n0S0mE
LakCXBTZglv5GRDPbM5cuaqCYU4UsNltR1cyNqBfzcFzIW+yArgZqMvbnU2qu5FCXtjSGyf17WXa
r8lT3lrDmc9OW5ZzzrFZPAoOrsxzSvqlsZXoS3RXf0TSn9vz/A0BumVv5rm7DESNCYZ91CfgeFNA
tXfgL2jvXfe0YHuoba+VVr9v0eIACb4SApVUpNCLlFftWLlxHz20NIcy12D7sXdnZDH0UBR9QwL6
ZLRKYnrDl1RVm4CUK5/kW7ADhiD/RpU+GiFo7BfrIcGssvEYap7pSeAhKeUNOvlWTU0ciFmAq2s1
pOBt7f5Cy3QBefnziTlb8tlNYrDKIC1UxdCwFJl9Qd08epYr8LZIGRjF0nWcoN2vX8W0cGSgFsf4
XquhbWyc5EBzi3CJ72Rh188rCyjMclmtsPgqA0U6uhrDoDQZqNwz4CEawHqHci38wrm9B36m579n
Ad13skY0UNfP9hywI62aoMh/RH0QlA+DZfitVee9VauQKkHoTUpuazEI9p+7SrwGjLkA4m4bBlxA
MXSvGXSpe96A0hc4AchY+BQl10TNsmfwzzuRVtsSlxZlG6cXyM+d+++rZzsXsinMa3AtoasofAjX
I7I3rdX/nZIReCosOIef2iUMCF2VcM4MhTHceviaM98KgjiidXKdHsNgdMrQc9KK7AOt23RdvpOT
ysElZ3dSf8h8EA8Fhv8kR+WfgesfPIhXYZMc5RDPCjTIOYaXACEfrWr0JaWSd9cCY2uFFGyKalsx
EyVWbEBZW2D6U6/MFxo6NYpXDeDWxhwVoOpqavRqRY55zS2mrMcId5//mBaPXedvfaijS0GyrUP5
FGH3NZn6i8sSM9G7hdu/zVJHaKoF9EVlqn7/FnmoSUnduguyAxm6TzkAuauukDtBxxe1qkG/16DC
MPg7Zohn7g9osBXGXlGDhSD359MKK6OqzAAUVWNo+57tXiU3UL7ptO5Y8GBfy66G9ty0PgoCgkgG
kZZtqf/W4EEShgJT11iFom6KkLgxT1weG1uoukSqsq9DnHGIiw6suDeqE42Xg+TpS2Y79uJLZzs2
S2grKULtjp4iNthHv2W6L6AjZLZx/ZQ12avcZq9+USdmkkZ3SGw/pgBro/7u/VZCBlh+9NVX3DOh
NiVM+OrKbmXlL6jBnw0l3LXcc9NKPqB9cp1p8RPhAkV0T7f6OFsz/p7t6z624wB9/rxZiwBL6xO3
BmKCQnhnxPNFk37HUNHU0sFJovcE2XqjWQedLXonUNceikZ68qCB4rqptq33OnorvX2My9EirDNp
5o4g4ygHG1Bs4gVrHy30TUyfcym1dGClojI6ZZrueK0C1Rw8E0ae2MKoAFWOPiE4Z9cdxCRGWTYH
A0j/sHypdHg/rbhr0EqO5vq3uKpHsyfRRlexluig+aNBrVUbKLZzDW5Q31K0l4R86h11w/KIHe1B
z8GvkaSEzRQgMV0awECMxd0zCPbJBBUD1OD4scsHm4XhRm7uiXaKEsUMQfSUg8lb6C8qMJ9R35mD
3tu62luVtPMDz4KsqRlmso12FC879cNTrEXgsRG7opfeb3voKy8eWTY42lKAM1EpQuJL7wNy48Ag
NJePSPnYyZBty0JYbR6ekgz6Cumpmp4toID35ZehPIKU3qpBdcDxCgM1ZivAxtwdS1XdE/rI+gwX
8GNbB1ZsFKYKoH2fwHFmd7Hxt0Pnhy4VDmMe6OaLvagNYalQqrH0oX0tFkVMfgaTl+OafNaZV2W5
3xQkxLhCDhSX9xRyhtVfmL2fD4xLI7NcRllGWc7KDGJtg7C9gNhTh+LtBfp5cV+amAXFcKtZXlQp
1P3AsdexrTeueK2a0vgbBFF1sqXG022DVyKXS4uzABlCiZEGYUkZMhuqW7xHzZ26jlefnQ2Rb73f
4SiswdEeWcpC+H99MtGsgiYsjpadaSbOVozqZVTVjEXHYnyhYpPH2kJG5fqW+G8Dc2hsOLI6AnNq
hIs2DU3dl3G6/C9k6xdm8Kcznibwn53ZkSKs90gowc4AvjYti/dhuIs63S5SsjE8zb69Xur05y59
/6W52U73IuiiZymJjmKMVqpHVyl8uJI1a8bSvSbESq67Hc/hampfZHaSJA/ovkK9ugoC1xAQhGO/
ogbRFEenZ5hYqQZyDqQB4rpcVxQBRC4CNI4XMUr9aFU1uGqxIVyNQBlVKfnDs9xRsmAhKvqZ92GX
o5odLdWgyCX0jByD1FUQMHLNQFYltMPBs0jWmyrV1hH5HIIG4YACxUn4ltsT+7OZcvYJ04Y925A6
g7AZVH/jI9UPiNCedGC2YwYwScpiu6tA15ucsuGRSnYR7r3YA6KqXZqGaZi3Fnd2GLnngXu+5uQ4
0r9o8rZo2Jkc/DC4lm2e3HMgEjlfgSjTMop9TE4BIwvTsLSbZ2/XLJJ10ZRSdKQJfxFyiu2gIWfD
91Emu30nFsz91Diczfos6PIiTiStgU/tq+gwIvmGC773BjOLSjcpj4EITLl5y9UBxGedM6CMCmiu
jHxSAPa1QDO9OrCbyL+TlWelOOQ6c6tatvPCdzUU3UKarWnbPMb+H4WiGFWTZ8Pr7tnAwf201ovY
Rr4YUI53T7yH/lEaPmMJFxcvzGr4Wwm39FCqU1qzjCtToXzn1fWu9tt7inqq5rGVrqRPXSBUkxX9
knbLtNa39sIsyBsarU76CisB3O8uVRqrBr+M3/5P++Bn8z9zw7kmkMjT5QhklQS4bGU1etGqCv+n
YLpLK3OixRzY2wBvnQjP4989R2GyWsrQ/6Ran5mYueGekHHwQ7jhibO6TV20poKOCTFxs5ftIdj4
HMLUkyoWSpFgValOYF8iZqHZSLMvHONpZW6s3JyWXAIvzUCEER3T9iPFXA4l2ZR1fCzKYNXHn17z
57brWjizc0bCSAjRdlyJjl3LIJwzunj+uaN/7wWRLRtLWk7XQ5T/vu/mLNqQU+k0gfTrETyIZpaA
NbPkbJM1dxqcFUHyhY+MW1UvFm6+yf/emtWZZwr8Dm3HJcdOrQEZqaVdXCzRd/9sXJhtopk3iuu8
9SGCER/ZoB27poQq/VpDe4Infhu4MwPIxadtaKm8Qu6mcJNwXA8k24Rl9MRCQBJRs2nlwSkisbm9
xEuTPnMGEme9lAvEhclGc7UdKndusFZ2i9Xgq9GFbkCqCvKDOl7CWISzSzBgw8iGQCHHNEXY6Smo
UxTtthfqgxSC20XKy94sOwMstWpWro0sQBDRQmucD7pnaY3+Eo0fUfHRq4GVkz8yA9dv8tV69Wvs
39WQT5GrTV/uldFYlXg6Vtkv5TsfOOCNrerBV051YeEh/q6zXdr7gGFxFJviL5C/7boEvQ+iOxV6
9K6EtXt7gq9f/2cjn13/bQxuoSSJZRDoNJugscYdhyCV3YKWsVipX4iJjIWk4dUNfWZxugDO5rpk
Q9a3oG45VvV7g0rTKC943elE/DgxZwZmJ6b0SpKlDQywKjIrYH/Q4wCysak1cAnwfvWyOjM1OzhK
0BSpOo2l7Io/coHu0AAtKilbOAbXXytndmbnoMs7NWwYVolspX5HLbEa14YD5YY3pCG82CVu6cZH
39aX4qKfLbCTazizPJ3Qs9XS+qFWchkjBF2dNfLtQIEQlFGUhESlcfCy9xCyj4xulaY0Ka/N0ij3
krrgA38KZl5+xfwi7eN6kKXpK2ijuhF0mHLQnFW6G+mPtCuPotlr2ZoU2SmrX3XVcxO93UZZ8th7
/TFrIK6gvxA/3AloYtYMMj8C9yMvd23N0FqE1FYh7DrI8c9KK2xCW5Ukk8ARgIHMqhUwLuXEruDp
1dxqPdUMKgNKOcJBf8GdH3UQScrBeSK9Eq9eQ0kVvUC9+JWAlMjs+WeEUDpI6WgqUcnNMPGeQ/VB
ycPEzKrxqweoWOTcDUn40gayw4oMQaCSf3S40lGLulP6cQlMce3MA5ZAuKqj90ZHRvZyTfMsHocg
UclRSxO70ZPajJAhCmRmav1aFpE19iBFbaFkvc7qXyragYxq4ZV67co5/4Y5KWwtYpELFKmPmthS
plhlQS0vhjpIoQx4aaDlKfmUM2IifuDqpze+jEZjZjzeCc9HcuYPlAy77u+CM7zimqB3YigylYEy
JvOuH0iHj2FJGnJobPBVAv7crmInXQlX7Jm/i9YVFCoXifevPH7Ojc6Lq7XE/ILyb6OdQ0enO0S2
Z4ORAZ2tFkG+dbUIF7p2ni5szqJGqe1Bs1fV5KCkuZV0b1AHMbl0F3X3ubJJi96UjVUEJOcoVh0e
X0bcO6k37npiuJ2AkngIx+r9lvr7fHjutI+Gr3x48mYUUGJN0zfwStxJhryh0DJrC6iuG1D8Mls2
1isGGYSVVijBOqAjeLj71tgJWrwBR6uaukrRDMfQCdkQaESOXgnoN5dePK9tt3quK3dSrBsmau+f
jeoDaND8BrzhRIT2orJ2pYe9qxkZDmOZPtLWWwPj8wRqMTS3jrqbiRRFf1BLBtIvEUQulBi3ZfUZ
ceqS2LNToRzKGHuMQQRs3DayZo243L34pe2EKWsq0r0gpq9RVRxeFQCG0hywG0mF+KKPHsW/JUAC
UUxfUBsvUX30HmRPd3PY1cbPlr9glc0CKf4BCC3edhtPzuymiuyRSXsVSWxbjRWLgCPKkvzHOB3X
yK4cCiZ+tRCkCohmxiQyiQw9WA1REPATNLvrQrEfuKWW2e8WnDwm1UqAFHyxSSDrOxQ9RM9b1Dwz
Ettek+1DPbFoQfcZa10IRJm1HB78ULkHLTC67ZR1kvJX1oJWrfO2UG63Q1gjTQqNLPZqxLVTxmLf
xPk9QVKg1rIGFOayKxS+x3N8jRe5xLWVEoJpvWoPWSjFTpekUN0sSydg/EUHd4nJs+BBDmS8tl5A
8oj2x9CdslT12K9vH+UrMcDFBp+liyAz0OVoUCEHRvjfBu8DX4o3bfWSeS//N0OzyJEEcYUtB0NN
YDjxiHsDQZRGGrRN8NVtU9eyRReDmsVqutcOGVEqcoA0HXLn63Kl2zJqUSaojt1hzcYlJz0V5WaR
1IXBWahWkxp7IRXkUMmoPZC7KHsqSmVXhxDlRhIhGDa1dOq899vjvFJpQzrynxv+jobOYg6VhCTo
BngnosYO1yuQ6UJUI43Xiv8QFLXZQ5zK4Pd5fp8WhSn0T4/YXp+tZLSPgnx4Y1Tw2eWKSoch2Bdk
VwpIYGevnf7KM39VcUT44zHJNYtV7y3cDpflNVU69/Ywrl6z58OYB4daVoWZBMdOtmqI/npT6c3Q
kRx1FZ8I1A3xf4uQ4EWjs0gRVECdrrUtOYRpuW8bcOz5HxA+Fv6dlMGPg0KnT9EXkaGM86opbwHK
kbeHfaWeeLl6s+jCp0XK0mn1QHBnBGaxQcuMbTzU0BqLTqZkNc7UGmBQjF6syRZtzyOz9NRcvFiv
BOfn22iOBgDDqiT66TavHYySZo5BkVlcTwJ0wu1TQNJWbe9owMMslruXTM/uV88b/KziWAUPd1kk
ojWV+gBUy+PCHlsIWL6zQ2cnpQQuwKt7zLUGFEFf3iOH/Hp7Oaf9csMFfK/2mQUD+gg9ieHfNLXa
ez6IRyHxVStfraqgPPwh+s/b9vi0PW4ZnDm5YJCHoJ3CIQqt3K6JwYud2WX8RlRXSNpLpTYminZm
lEMbVdJtomWrFNUcN1CeZPHkcVTRa+Qxc22L0hFD+5y6YsqTpNy3ESqS0PAJx9TpIQWddNzOR0QM
mmK3xWjx+JOi0l495cB3FvkR9+crunOa4NNA5TYsAzMa66+yt+tcdxJD3AmE/QTM3t4uarmpiV0y
fDKt2muNtNGhxQy9vWIS35af/BAYnC8DrSZk/KWP+6q+F2wzIFqqu8YE4ZwVJOIxpM96khx9BT13
uW53hWTplQDjlv5B+VPe1zslFTsDnGO3p3zpXpk3VHYQp1SB44abtwdHtoGqsIb3eIPKx6reSQuv
8+vWAFjUiDwBD+ZomSEf87QcphuzzPeixGvL792MtE4eQcgtOgb5+LuKdrL/hEK4oS3s58np/the
Z9Zn/jFnkKOQCKyj6w0pZmUzsnsp/Bsk2oeey/b/ZmbPrM18IaE+iB0rWAMkNgCqK1R2+figjQaK
tcqTht3dEpCkg2csHb6ebxtfGOkccaOWgwJ+a9jOGjRuqP1dF/9pcsOish0EycK0XoGIwuv/G+m8
wu63RRW2Dazx1DiIBkqP8TuHcvmYCzvX7pLuwOqjBGI5A5RgYQaekXDf98+gRLGQVjXHYXV79FfQ
iJcfNIsAJQEgkTTig4b4Eb20d3JPHQLCSYUyM/J/Nyoe4GVt8lpYgVGD+gQq67pm6fQthSxPHW9T
wDMiAxpVS192NTY9m6p5yOjjhg6nA6Ay7T1D8kaDOtC40eIecvBvqkRPZfLmQwpSmrj3vYc8b+wQ
8hKqCj3NZJGr/kru82LlZg4X7aV1nE0nIpDk33HxUDW+EyXIVGobvWOrYGx3o2Y32oNIFjKBV2/J
s4mYfj+7W4JUNiJ1moiRxZuQeuC/UfBuyRfMXI+JzuxMC3JmJ6yDCgle2BHZ+DpAU0tLcPwdybjP
QLZDwdBPCT/KYq9M0EwQMzbRktO7equdfcJ0WM8+gULGm4cUn5D3v8KG/JHy/lAZj6qxlcFI0POv
sFj7vWSCpEkZ70jqg0FqXTePHHhZf7TyVFobylL/ztL8z3zhAFGMulPxUVpnPCMpbVTyr8Vu/Z+9
SezyIM58oD6MaVoxwB9jiA0BQXcUQnUV1NfjSFg6er3NuKF3fqY9jQrbgLet7CQrjdHp3g6g8cz+
i7QrWY4b15ZfxAgSBKctx6qSVKV58IYhSzbneebXv4TufW02XLfg6N70wo72KYBA4uAgT6YIk9lU
XzgB+M7RcAK7X2brXcITBsF7v7VmTqNX9zG02xUJtzglvh7xZ8NsgbJbw54k/VRGzWmWXayPuzUc
d0QTgMJXMnrpV3EZYyrlcl6nyBiXg+zAl5DZ9U33luVHXvsCqVV3fFaeSeZAJWcHLBA3UZ5N9H6t
UIvDSyspGwoJI/mYqvKbjjWnxlAhCid/qj67/FtGBUQY0WfgULAvImhSs4tznMGWABmdicMB7il7
CU5/0SRwezi71EHxAneTKBr9LcVJ5DzUKW6y+fLSTDfG8q2u7i+fOAwnf/uCmxAcyvQDzeWChZir
xm6LByvJBIna+avVJgSHInCsmOuWJeN1SfwIkqpmsW/wujpkrdOS/DmhsFCR3i0i26VpPiRl6cz5
voVeamiqdgXDgihMmCB3Kj0QCyzf6YqsD8UkzCjPwt3mh3LIAuHdOZwyNhc+OlOnU+JlP3SoR9Q2
+tQGBeWKOoiDxTE+sKQjobHyuVcLCEr9+twc5jQkmbuiwEQplXGX9Fdx9K72pbN0Nznu4fpcQ5G2
eCIQJzEfpOaWKnCyTuXd5QVx9pz/9SNUjvJsgVpAJgVbuu6KnTSlt6E+uzAdechMkeIN2ywX1t4X
e2pzvEzd1MUdK9SwTnzqxA4xvdhP4IKlOqS0y8oR1ZAFX/irhrOJqMjQ4CqLBhuqfTOhsTSn6W4k
AEk4fzf1bQnSs7bKIpQUTSkHGnVlESZdiqiz8jLDYFEdHy2ULuPiBJNwcFpRolW1W0X3rf6qjmJ3
hrdbDja+Vob2AGELmJN5YUaRBR6b5kaBKCMkCHe5ob+lWQwHpPJKpYWwjnYW6zYrgUuxDMmauibG
z4bPtxkMR9QCIN+Ddny462qt3fRoEwezFtT7QFyLOH8AW3jsgbUX5IZ55UU1TqdW0xB9cgbDjY0P
LQ6Yjq2Envwsux6ju7RH27hYrep84rWJzI3bSmIlJBG2oWavr2iP1/wOJUtU0HMfAmYOvOm8y1vu
7CG2CchllKYyjEqSIqCVlnctxONz826BiBXRKjjj9A6aZQSY/LuGHktvNiE52J+GPDUsdvEpcKFY
/XHPZDDAJATtmzqF0Nj0/EH262NyR8DcV5NE2AgJxatE/jqgP3aCrvPleTz34Py3UXEArkFs0Git
rzWj+KiZuT30u1eXdfuZNiQ90EAW6B5qwNWLIPL5Y/TXADnoVhZIhDcsPVPgIF5V064ld5D9R/v2
j6o9ZEn3I84DNOVCLLAGMeMx7O7ySBOso/NFir++qilz2L2GZq8r7OK+QihXwfNEqf2Ap+xeIpNd
AHpgxjSN676PUI2Km0COMsHh8WVi8Tuk//88mDKXECphDxG/fsYtUYVbU+FWRX+Y02+zWV910Fg3
ckgGUjfuMmehw1U79nj5uR4WX5E/9fjT1H82a3Nl9ZUjp5rdwhlKGVuXQE5xBsM5tYiXSbk744bZ
TNBQUe6y5j5FV4AOgxJijk/NfC2jESTRoGMBnd0+7WA/Do33VnJaDBx+XHBdvl216wb8GCvqD/AU
DXQkHILlcP5k+zUN5O8XJy3SjXyuMA3r2PjoJN5V0ds8FO6CAUZoqWX9KZMfgiQZyaW3oIchRfPm
5R9xeUmaMnfqGFJvzSnKoEe0VAZw1kA7hnr370JwSEnHSdNgzIeqp/Sga7fMJvtygP+REv2aSA4a
Fb2E6QPDYpYi9I/lGOjvzQ0c/270jxA34r1YREs0bxw0wop4qQmrgke5btP1NWxHwajOH6y/BsWh
4VqXcrkymMKHv+sK+H/F8a4rvxmz7g7Ls2AK2Vq7tCU5UEyMjuST9AWKE+qkjRN966+YVXDlG5Mt
apkTYhCHhIOkEHnQ2ZoI6M/lZmVvJ/bqhOgf+oPD+vLRafI0BEjNmsbKBgd+lm2G6fdkAnGeQmxX
Gr2RHiTc1gXzefksg1jn3/f2ENKyJTGWZEu9ogDlQoO+Q4/MpL6CY2y2D4dAdpkCguhpSLBsvmZ+
k7zOVp4mPVuYVbLYkmqgyxaiZB8dlERAVL08yvOJ8l9L9CtH2sSaukRDBgbwgLCdByuNgMknKOly
Iiue5bX0UEwm5MFFSqGiIXKAso60iNsaYdsxvW3Qkkuk6M2CCqb1QmRBgU2wz78S0M0QS9h2pPKM
hVq1Pyx6oLhiXZ5D0drkgKRv4iSHMyTOwvU2NpurdmhgXLZ8W4yTpH5G5ePlcKLxcKjSpmidWWaE
S2sIbKoUKvkCKBGtfA5J5prkq7Xg68AvFh2vs7Ms1auGtpTLAxEk4OZXkXzzZbS6n3p1QpxQaf1+
hNQYtbxx/hgm8C7x9ERHw7Uokob0FtAWyEPsD/k/mE0IkSkQXld0E//9+y6v+7ZHXRW/oe/B94Eo
mEUEy+MsmWwbgptOKVV6Y1DYdKK2oKoVujEXh5olE3GII+JYaFyLlLuoXmN7mLWbskF7XkfuadY4
ZFjf2lLyaq31c6r+ky+w/WkciLdq1CRFjp82xQ4EmlvFTl1zbzjjT8N0+nvI6nwXodvZo/5XTItP
XtsxKkr037Kjnp1TidfD+Bs2fB5YXG4Z72h+k94Ij6tzQLeNyqP5oHZJJWOkmQ5fCYiz93CBK3Mv
KndSfKcnMRqqoKIexg8luk7N5TYJ74qlcUql8nqopkTW4OURmtBzwWZj6MAf29sfxo71zSboBrmd
dfbD1Ck91sMtbT/1tcFdMNkLtpsokvr3SFOjLXGYIBKcy5xUdXvIdUPMB1+79XUUK/Dc9yP0lrs/
uGqfo+psB8kwbTPIsK5UKEDgm9dSjja2zkkbvGuWXrtehbCfmF4VKE7OYyEY8jmo3Iblsko0aA0D
euaQo0StQ9dby4zdy5N67iDbRmBzvhlYb1VyHDGoXOnHOM9B2tRODv8GWixHq+q8y9HOXnxhZKoT
DfVDCMBzA4paicZ1LjMKKNy89qxOAl29CvIlo5M9gvboyLItIdsLBIHPHQkmmg+gc/BlQ8fBJLBJ
Vhpp6k5fyrf3a+Jq38FIdgZfcVobW0qH7rsvKpicTTK3YTnoVOJUKa1Y7k6tO7uQuC+8cfeVZb7O
N2IZiLO1qG04Dg6LVM8hfbF2JwZN8urR3qcNIFFyOqjDtC0KNm48e4kvBMVz62gTmaeQ9zhujcn6
iox+sl0MEvGJbc3wQUGRdL5ZoTf4o51tsd7W2TW1Dc0hY04KNZmIxuZ48eAbOz5EHh7AIRECWVKf
kYp1r9xnJ+GaYv8wj3zbwBzyrelAMrXEx03RPtOe4i+f08ntj/Ku2V1ev6pofjnsWyy4uWWSgkFW
MZ6zZ7e0HihoikN0VUxv2YryMIpwTEgiXC2X5plnQj5BIjsClYAwfdKK1q5zdDDkwVB8Q9uG0+Mi
UmkvUg32jfG5jDdRDoVNLT2OEwqmsJmP+m9Jd6os6FKsCbhmPZ7x6n2GXnIBBtFz6LqdSA5dB0Uf
4kkdu5Nq3A9p4oAx8xyR6NMcH/NUc0j6g1T1bkqrXbskvl5DCTj1KpLs1FkPEgueJngMysFvMetH
6Kc5o/moWDjqirskvg9b1MobX1ueo+WhyyCUWqVeAh5j3FB/laQAd3evU2e7Wg8ymvvC9DlsYKwE
1pMIhM6d4dtxcujXJZYqN2T+z/ZEHbxzmh/oAzNzW7JBDgggx2mnO8icgZ+v+ngvFWl9iX4Ah/at
uS4kkobuZIGmsVLUolbzkKE1o9aa0wS+NFmfYVRzee2eTZO3w+awl04Me+F6AGfgPvbgxw7pUcPr
f9aYbFvfJb4pSAuNc+fmNiIHu6S3okwbKXZLBhqqFjlz97wsYA63VwoqjcuzVP3Q0Qk2lgc4iYK9
+rqqz+3wIOsxegJgOzPas459EVn4ONg11nsIYNFQZ8mrY5zigTjyFDAdEkV2lHL1egpVZvIGe8mh
D3Kkv30G0NMaD/IjXjWWgamC1j/66fKU9E9wG3AG/bYwYmeVwbdP4GCa5U42odMRWnY9RABzir6j
YIrvc+t7beWOqmCWqAQbk94z8wSKm43XdnBUHq8mo/XCpvQrvdynJgXLI743y1fZ6mGVCWGfpc9N
xyDjneCrCk5Uvs1F0ZMMPD8gEjtrwMBVUbEpnMTBXeCQONW+9ODEKVrAogOVb2wZmRnQkADsWQ8J
CEbMfmLw++fQNl8SV7SQzj4/bBYS77draJNWagbp0L+HQ+21ckAc9Ntj9xAJSa2ibWJwx0mV1QXe
tg12nBT3it3Z8BYNgGl27yAnEpqdCMfGHSnwhIoheAgwKK/RXArLe7TwOc0eUq5CPWDh2DiER9N5
A0t0dnwh76vfFAguoNpW7E2/fcLJIxwc+V3BHA9H2y/HYS0taSuTDqPLU3TJJNfGHB7COnQlmLfl
q7nDa7GKx8ywvclC5LtIWndzVPyEgyLelfIMdOZJkSHW2f8YNbSnVtF4Y8SVbkMEc7nt6PwZQ4ZS
TtL3RJlHVzYhjZWGBHZE8GFywqR8KyIzuSrSAWdYX+u7LKR5YHYw7CQTVGTSj3qFTEZnoIEldfuy
daw2RDfPo4YLdWHsVOkZL9x2E360kuXo8+SQENsbk6dqQb1IQJNPo5Gg+lPitqdCpK6KHL2HsTA6
3LK0s6GE6MrzR2a1QQkf2UwG8zSsHSV7hlS6s+aTY8J1awxDp5yPy2Qe+zbG8zlgSPX6+i4NccUq
EBwSx3gJ0uo73TxIMFOKQLOPpc/KuFfy+2yE51JT+SYskLs5KEEyy7TaLtGtZDWGF2eSp0GMjMIV
L6WtV8YSVB8qtMbcpfTNWKBOBOeHzDi06g+ifbbNk5XLdg6YlZe9DoPTPjbsbiQ2TaxgWoedOSAv
qWenaAt0A43foA7oKFrpRiTfVeMVdqtrzc5IYtuUa6/U7rRYemaSUPFa2HN/iKMffYlOnrK1c/a+
VQx2A6GTytrBIquUB3tcDcjYdc+kCKTiYEJ2PGtXd8jI7JToXuqj5I2MmLrsAX1Z09y8pJLl6lZf
O5Wm3qQxZnR+gC0TiN32nB9h6du4RUcj34o+W/nWNMDQRLfRCL3IvPWj4dVMyS5pwISqGifs7jNc
YqV8tCG+ZmdR6pnaVVwF6pi71XsI5loLyq7pFMuAXsKnGm+iq3Uj1UeStt6oIc+fH5JhP6DDjEKb
ujPKBpL9n1AOfF2K7kGN8td8PjYx5AyrY0b7Y5UeJBxjIXRW4zE8xnrlQSLjGvaKsNvO3am6AX3I
LdbkCY63jpV/DvmPvpFPEu0f/91xYnCpiZlGY5NbVncqoAnTWchsSewU6XsK3+YMBSSlrrEvQ6fH
Hmuk9zp6IoXhk+l2WYlALumc6sPfsINLWKC8vZTlgoRl0dxu/mbKaC/tbyH9+GgYBwkVy2R1Gx3Z
Y/i9TuqrIYvhXfKsNtSJoCwXzldxfZ2jOSNbFWgkHi0QYgSzxc6CC1cPg0twqmLJqywEutFAGQL4
1wSFQx4ZjS0kdhuEniCeIKH6aivYlAnwakwkdUFC1XmKP3YuM75A3yb8kNzCTfzp4Q86NwVXnt8Y
1tBphNXHV0zVLypPiY8NM5uyJ7cZAybEny5QWbGJSzpH5LMgyG54wnVbV0u0hKgXLPA9bfuHUmLr
X0Q5E918TO7MX5U6gUSQ2Z0y5U4HWTJXQztaLChePErFg578jIrQkazKqcbYl1PJKYFE07Sb0VdF
49WVFQq0Br61L2EFyMkeFeWmIidwv/N1QhEa4ux65kyL5KoQHMrj5EYZksOitd6cW96QV7ZEcepj
l68mRDfaUXIT5KWNRIWsNcEaMrl8Q4c/XmlIX7WQyeuN+/iVJYwowaBVCIGvy4O4OEDP1Qw3aYDJ
JR7omdVjWiPxAL00B73PJyluO/31hGSaToccQFOFnbtEIAcPPsUUSLUCkTm/7l9qOXThDuRUUNej
cHBcYEqtvgzS9976FjZA8fwVzSr2FP+Uca3s4xUi7j+V4iWt9uhOdSrWbao8SjCs0wkkYqGtFENS
EJcvErtqeogUxVboiZpPg9S6lzesaPly2U+ty3I+VUCwNH2vsucugi1tKGJdM5C5AEImB9lawxRO
E8xt72bv5Dnz5l22uIr0RX5aD+isj+Ba7+CCRRn/SVhzEoCgycF0DL1fdUmwR9kNZH4cYNEBsUpP
CjrAkagAL1pIHOKOQ51aSoXByuP3Tr/PINNIbiWRpJEoKefdhnVIM4XoAGZzOrv6c+lnQbZvHksU
tUUjEhQDeKY2rcoSzQkYUbrv90yeb/I70BSEVzZBmYz35zGQwHajBRzP9+Ut+0gfiy8FLOsXjUhU
/+RZ1oW66tqoYPZeC3v1wwNa0XYwOWn2stsHYnQR3UZ57l8paYnUVLgesqpy+BP1nGDcQb7f6z4h
BPYvD2GLwzJLhThAN/fsEA5BMSxPOQHLcMTwkDXqLwt6PNFbcxlIRDc3i0MSig6SKqWYUuVBD4gH
wTw3CdJnqKq6ufcHp75otXCgshbDWEo1TgkaWK//uZWiA/uV7sSXxLMPm5vDgX87NZYR1MIJp2/v
jm5z369+/BpD0KtwDGdyu/383MPszIZa3B+0Ep9FLx2+51C9V2SNFzzW44KkEjRdgF4wF/lkGRWu
+0jGbWRULrkXfEdROPb3mwzOhMBE00dRj3mtUJrxoMXnGneTa/00wRYXJYy/Ow2y6/dmdNxhnw1S
EqtTwsJN4UOPijJx4+YNIluqW54qJwrKZ9qCYe+Q9kYzrjLlNnL+xI7j/B7d/BJu1xR6HpdDlfZf
exQy8TUmurdxkV/w2lQ7uqAV4mxn3Hbk3IbRrG6A4R9Gnu4Vgsq0M8JE2R50sCnt+o11qOOPPLVx
1hUd8m4nY/pF9PHzu3YzaG4XRaqxZlmCH8EWF96d/jKqe8TXhgC5sFAmWl7cWdwOud4tMgLOvvRh
oZiEZNTpn9HkCttG4fDOHsab4XGHMbh24ZCXiDb66D3PnnVWyXaYe+W4a1xWV4XIeQfanZ0f/tmz
zyY498gGdZbBopAGhlpU+witdEhFMcsulnSIaEZsrfyWYf0KxVc7i5CoFVzL+1OTP1Rl+B1MUnCo
YlGBnm2BS2EYJm+wAa9HSVlHWX8yrA71KHM3TrerPDgy0Y5d36GPWpfhH1/i1l1DCVPfaYkMve/l
au0nQeIq2q58FbSvxlo1GXCk+zCAvd2uCMDBxfyON//0AN9MMAdTYY2XghA0468UUtaxT+bdiL4O
yG9DZNvV9pdR+OvOemmmOXBAF8wsoSEVOZepe+s4OklX+VqlQe+u9mPrcypPiXWQpf0QveaGS+GA
PkSguWvUC5k7LVq4oQYYm50n4eYhUyhrLnCNiYarRo1Qa4Pygrw4kaY45fQadaDrRhBPr+q9NmfB
UsU7lOfcSZ59yG17MigaqRRIePTQoE8jF147ZI4JmbE0RcGO/SKC3yBBDMys3HZQdi2kyXTrxpQJ
fCdurDE/qgRal1rhUdxTSwpChg4zqdtM87RUdYyZKQjEjpTex5XkmdZ1mRg71O6gqNMbEOsBSy9x
wrlxcxM6oWt+Irl80631Z6rSxrMSEf+AnM15N9+bw8UOVjdRA+XAUwvaJfQ79eqU6W8dZsCUAR5r
4tfSKUmfmgEqlBY02E3fzGcbXRZeRkLHmAz44pSQ5Rl2RV64OWTKeigMFZbXoLkljb8XBujgXX7T
z6YdgS4r2h5sQV5aQBzOpqmud1KLBcsIFHg7/H9gH5/R+/IiiYFdBEEc1C76AAsJPP4i6az35AAh
dPKDEZtHB7anhTPjLST2hAAvQiQOY0lVAul67JN8X8Dd6jg+Nng0tBx4VMj+EtrjPfp6vcub8zyR
4Nfi4AtOURQ2y6JjcaR7WMPMq1+jqy8A1TmoUKiACL2XKigieH8w3rNZ7yY0h8CUhgpJZ4yXmTMu
kChjTS6rM7+Tneg+dv5lZBOLywTHSYJuRMwOlRGPF4O99vWuK6ZTpq52T2V3QUGIKs3eyN4zDdJa
zQPUx3YTOjXa8dZqDX8y9oPxo05Rph+VYLbupmi8RheUW8jonV3N2Bd8GMFq4CtHKoEESTiiNgwv
UHfA4yIqLcG8g031uwJuyTRCxU2UwZ6l+W3yOL5yVGlZ1MwdFj6728FpBs4WLHlr3NkLkc4iWf2D
NEqATyZ3Pujo7FSNCd+mh5Otjj6Md/qDrXyWsOqvkEkMlMJlrV2V/wcFFQG48AWdWp81UD0x5MmR
8ULNRJWqu3DPiird6IAh9QcrXxSTAzRpKVWN1vi2LKb8TEoQKpmIU/jar3ab4RAWVQnOGArhbmIQ
KM9QuFVYX4fEJt1ZplXrRih+npJnvUW9zwbRwsO70ic8e2x5PWl+7oeY8tJ02vzFKDxp3TWPg7Fb
XDD+fggTSjbE3zD91+/hO1kNwxxg6oNpx9UMj4h4SV93sOEM2p1uK47m5Ifc24lp+udX+CYuBzoz
naCMGCKu1OAwWd3CyyB6hqeWAG+HzR5LXEiIO1sy3ITksCfqlZVEEda3ZIxva39ljOSpLKDZ15gO
HRaIJQr64M9uqE1ALsEb01BvchPferKg+R/D16B2E+1Wm9Ed2dL7ghyp/P0yXJ1Fq01I9veb5aWq
o6FlOkIOag174vIKrlbu5RDn73ebGBxOTOEYQlEaMUY/1qAECLk61vsJlt98JbsEdAFRtfVsd/xm
16hc6pRDeXWK5q+Q0zMSJgNeiBAzspzseiU28Qq0RNce9HnxDJaa8KIufLZmxb9ENL8cYlQaSdKi
wBoadeyQ6qZGqnh5ekWrlMt5hhR+Op2KCHL5ARVuW9PfxukF/OZbpSL3M4TXL8c7f+nZfE4u3Rmk
NEoXtmRGP9G/pAfZ+R8VoE7+iSgqWx0XAOfrVWqzQiuThplGEa5Mpmc5We/U9XFa7wWDOsvq+zWo
L2+/TRRLKnSjZVG6NvJno3I75Nxl/qQZvjWCWGVeR7J5L+mjoF/mq5fq0vA4kEnqCq9q9AtP9cOA
iqwSNHtW6xEJmwvAhXLggvePhRTss8EE1ZPVaD9a4y4fvBYGT+hFp5oXQdj08rSKvh2HLmlYJFNp
IeZAzReSHFqNPBd5KdgBgiOJsl+x+XZqXVSD3GAHGKT1ull1NSN6qMfumBYHtZYEYxJF46CFttFc
D2wew/K4KCjaQ8FrLiEkHZqeOr1dnsCzWjAbIKMcftRLbxWWhmita3Rele/y5J5kO+bxzhqwJ3Nv
DmCcgPfiVaHd5D6KWN8SNxacTKJBcyCTNqGl0RxTrDVo3Jmu68i4NcPlNmtOoIgKZliAmbwvkqm1
w6qxIihchL9JKnlu43/2vvtrv2tcUzecV8OMGJhXzVY/VnPPJpTdExdwhGJv9eqDWFbn3CRaMEKD
OSQ1ZBgm/X2drkOR41NiXD2wZZoDdBx462peNQvUcCGPe3npaOc23yYcf0OEpyzsjwaTHCcom4DX
6k3IlCz9Z9d8VJ0U1OZUeykkBH4W6WI9GuDavlYyuElD0VuetKxoAFgq64DabGCaJjg3Eqzb+qAB
8zOtc9tM1doJW+mwpO0ujuXTaIBQZIAtq6Cb0Zp7DTkpLqWgPcOEPUuhhyANzU6Xk5sohGJwVSow
TCwkmNiZnpKNByiyuWtH7XwB13epQL3qJ2pXA5wRF+UjDBFFGa7CEi72tcU8NQMCA5Oh0/ZzfQ+v
edH8nTl3ttPHJZzRMsxZ2ljkKIOyNJR23X3Q+cflb3Tu7N7GIH9fEXSGpXnP8BF0FRTEQE01k4cI
1ovNR609NsvH5XCiFcEdAVY5GAaaDcnRZKqZ8nVE0QPXP/y7IBzmG2U2mSFLvbQ0dJrwfW0DGn+/
HONsSrmdOB7y2/i/BwsN2gI8E1vzlV0SWLUDcXHZ7R7+4A3sHCxtY3LAPxnpHM+wND1mz9kx2rGm
7+JGd5trwG+EA1t86REtDw78wcv+b/FjhloQ08fvriGIhZTOayX5NlKoc3laReuDQ/m1DJsCZnj9
KWaNwqzGK13NaIu+HOXsw/d2IjkcjDNKqxmtn8fej2+t1/U6fC7uioC9NEGeJ49suosPwoKZYHA8
gwCCFq1h5SE5Lq2NilkDc/ubxANp5gE2lM9g9YzHwkc313x7ebgC1OcZBatZUqlnt8i1I16sNG7V
qU5tkV0Ey5yhG4LL4QSrlGcVNDH6fKQCkzuHT+iFBUlUVJIQReBQJAS+d8nIIpSPMvIP9enfjYAD
EFhylt3KViGN4Oe0xtfKcvfvInDosUxLFkslIkCU9dARuLYWgjGcLc9u1rjFgUVL0/9+dbhYxG63
emrhRFelCy9GqF53eLHxI4qeWOjqiko05xL9bWgONSiVI9J/7eIGqjmD6SdT7jErBFnt8G4hQfPs
Nq5ErxVsQPw9ZhuVww6iVLlhsIRqSuAbvOCe3yrBEMkBLuICABHAosXhB2wSQ8VkJbGFNDu51AIZ
RuJh9Z6q07UUxzDjirx/sWAUme+iRoYDKeoQS94wYfaQPiX1/t8F4JINTR1kGrJvVmXpQ6jRG70R
8IQvr0iMgcs1CkuOxmrAGDovO0qv0ZW2gynOVQsiR3c9MSJH/C28F5l1sq30P5cFonJgYYaxpCks
l5/LE4nrm7bW7hg5/fL0nb1F/7X6EIbDjILgRQtukUg6ircWb4JV8mBCsjOWUPyuFU9Vqd9K1V08
WoKV8T8OM9UwKSRYLJhw/j2Fa61aKnrQR47WQ/Me4gbPKuCMTxCeqsdhDwkTYV3yjIG6QuCg/ldM
DlzyNjOWusOkjo12nbedI0OGaV1LdGqMLrHAKoyaoCysAywcafhTi64q5aFEXwOBT3cfTS4dvxMo
aE118U0dfUu3vg+6AbuTHYRHbapozO4xE1U6zh+Ev341h0t9lZK8ijFT0i46wtCmsvFQAUREe538
gUYB9YAnA5TgRO9z58+rX3E5ZOrXmlq5GqnHuCjBa4nteRLsXtHIOEDC+u4iqcTIWnRSVNFpHai7
oFexVSE4+Hp5qZ/H2b9Gw19ctTYkJWXFjhJ25b11ly7mi6oekkGQtpzfuL/icIikK5Gqmz3ixEP9
MNPusC7wZVgEi0IUhQMlFRXn1BoQpbfKn+ZC3nMtKNGYcnnO/gf2/RoMh0JtncSkYjSn+UM6RVe4
X0ZX2QGPpa+QF/oJXf5T9Zb5ooV3lh+72acah0p9RJRsMRf2XASCZ2DsogNrW5uf6U5U3RNNJAdD
BT5VO7G3uNacXlYaoOB2HycC7o1gJ2kc7oxKbtSw7VGPPexplelbHz/8yw/FYYQkRyCN1gzH8Y7J
mo6/JU+9rQXgv2kOqBio0aOXVJgynZWs334pDiMqnO5Rw7CpWWwzIE75JnudHd0ZR81DT9HjgC5Z
vNtKe927PGIBdGgcdHRROEYLOx/NtPR18ybOn7Jh2IX9Q9pS0TZg/9jvh/Ff24DXPSDNPNOeFblh
bA1P62xnRIHL2t5U50uOc9/A585f3AyugmipiC2IkIqyU9FU81TS2oLfXMOS7+VA++//ube3i51c
T67SOA3krVHCDKpPsQadADp/M6VterWPZxZZ0e9lOfUH9A2S1tzV4+Je/qxn2bqbBfXlurapSZtd
VanaiqnGI8m9Wtlo3Sgf1deO9dHHru4u4AK643AN6XM8zf+zK9qvD80BT9cvQ6azQ0JaSTD3sIZq
7gUDFCxcXhwlLCsSh6C9YC0V72hBt6iX3MdODl3Qxk0eoWeRdn61J674XVaAdToHQyvcLMxoxOjq
VXnRmvA6HXo7VN8vj1AAdjoPRTTrtJwlWZauo/9o9XIRlVEUgQOdbBn//yvhDmPJi58b/+4Q59ve
W0gUWjo7xLOkPtZo7iPaSck//tVE8bzPTKlNMrBt1eCIRXJVfTZERHARTNVvre14XJFi9jFk+HPU
PYiW5r8723gqZ2Opy9iyCCkewPMwd1WRPdzZZQsbS0iuU0Ip/6zRq2mrGhLyUIgAgqCzl8rPbhAc
oGcR/lcMPjsciEanlr3TWFHuJkswE7TdmRCYgaUNZLbS+M4whXTqs7i6CcqlilkYL502sIGh0xd2
qPDKBMqlvukWFprQnPgeFTcbCiGWW7xcXnuCOdW4/FEuzckyI4QuQNGEgQweD1a7FG2j84ncZoRc
/ijl5ZzoxX/TktWFEtSh3EG122PKx5dHJJpMDrqnKIGvdCjBgNLCva6a94OV2RRNfXMttL9gs/Nb
PrAZFpvdzSFFyyrF3Q+zl193z5DECAxvPoyeDh2iRCjEL/pUHGp3Q0+XhuXgkh7e5oPuqEX2TFIq
mL/z+cVmUBxux21qqnGBQdWvK15My0D2MjDti9cObce9HZND/64+Zz6E75zLn+7sY621Cc0BOimh
N4SSonpMW7dFOwVUwPcV1A0gaoWCX23Hz6CEWoF0QMGlcHIPrncvwt0ommcuo9RHiJDXK36EtRu8
+lF3LLr/T+dqwSgaYyC/GHA/+3557CClXV5MfHIJs1xiNuEsn8JRg9sxitBwAJ30I7RpvlkzrJKZ
P2zzs5MgoPC+ZG/1/KnDypzuaec28bWavKG1tYKmUZaCnTNFXtxEbg+/0r7o0ZyOS25u0+qmCfdQ
sUbjJlO8Ac5IsVd24XXVNY5W9NCOiZxI/VmOshNasVuvdytkAkASLerM76J+P44JXiuxhwHCeXZr
xt9IinfQ1XJCU7eJ8gIlHneAlANso9f1Zm5WuzDwf526UbGNBmLn0rU1g2FLcnTR7oZw1zfXtbqf
lNtuxD+AFo+4fVfjUzmddPKgGAo0IqBsWA7O2MWwX4ggOwmf6GLwwkr3NOgmhBYFgf0pTls7Nao3
tXgFsz5a0PWTP0o6+rvYTD01WevGuuIoxndFvi9S1Ou0U2Stu1j6bpmKV4ZPWQK/eAgr0kT3qdK5
uLbbHcoRKoQnKnCdRuLAhMJW6Y+4zRwL/Xf1AM5ePsAuF95bq74Lx/kYzqYT9lMOHaJsQTt5FFxe
KoIFyl8AFCUPDa3GGWWS5IrSyNWJ9SiV/4QXtdmMfLZPIHU6aSn2QRVB8SB6MOaTXMHW97Y1IaZh
LYLNf5aguI3HnRG0NjLJ1BBP/7b6aN3SHUaMHiEqR19XDw0a4vqC4KzQubOCNpk+WQzqimc8gcoQ
eySuUjjU+w8ls2rvaIV7c/SRHkSSA2cTsl9Qx6f/HV3NZZH/j7QvW45bV5b9IkaQBMdXDj2quzVb
8gvCkm3O84yvvwnte5ZacLuxzzrPilA1wEKhUJWVCdMdyDx1dfZcWVFNZkG4L2yrVuaJL07F96PW
EzUktafLpduzNQg3xTjB66MJFpY7HBpn8TAvMG4xFbs3QwB7tN/RKygV9tKykGxlwjVhm6mN+RTY
BfXKw4CLl7chbT/aajvjxfwv3twyg8KVUE1JaWIIDFdioYbjghk3JsmeZXspPgIWi4BuxoYJjoye
Uf9+5MrlBpDgBLTaax08TeWTbCcl/i++Cma11uicIaWgDQPh0XfGfhcavR1LK7gesi5iHs8Ot/g6
sCMaG3mN5dmn9sZeQZJ7FR8dnC0+MShDr16cyjy3JoQSe+zSIVKwLlzmRyfRfRMtjSw/TlPms+yx
j9DLS8Zg1KBktFnGb8T9YUElQCnd09RUACtO60pjYWNjpvD6RlzecdvUIUJh6VCR+ZoxNkqvOJ2K
7HRcZi+3Y69ScOeipm60MvHgyxgP/dOWcExYMc9gX8X00NxuUkQ1Pwvp1n1SfhATSPPqJ6j9t9dX
x3/9n/nwp0XhnLQdAQHlCIhAOburBtxbyuQEbR75Boh09fzlurW/ZKr/mPtIJ8/S76muhnoyYC6/
qZVdg2nGd/W5XnWH5NCGA15M5RpYSQqeZE/dyM7OX07sp3Xh1Qa+XOrS5GOakGEc69CDNjPxijsa
IHH4Dc0a3B1A9EoLgJev/0+7wpOtiotGySzY1VJlA6FiNKUiMH/8vL65Ekf9AIif7S0yUbeM+Nxr
ujRbJ/1l5roXQ/u9syXISOlX5MH3zBJta7TSIMQDYSOUwSLLw9h4d5y4vjdGBnzT9IbHJF73PvsF
9i3Ja+dyZP/cTL7ZZ8YHVvVmzM9jz6Dvpr5WpuSSlH0t4RZOrbLWIh0+auldmA+/6sn2+1l2e1x+
iH4uQwgrxDbLCCqA/UlfJwyMvKjv+NhL3SseuRCWrAb9l4fapz0htJDI7hMVA8tH487aWXdNCHKy
Q9pBLo3P83Sr8Xf3ilFQcH4eTd940/5NWe4zsokzPaVDmwFgMhQwm2nb9StX6Tat/e36CZC4hjio
U7vVpFOKPW1bPQSjWmA1ks8msyBEkHQpDGonWMZcLTeTnm3dQmJB4n1EuAizrqdN38G9M/dBG2+V
8UlbJCYuV+o/PwYRzi/Di4g5tFNRyEY3wC8DiKvc582OBi2G9opHkHWuiofyl96sZahqWQwmwvHN
WKxSe0CD0PQg9A0xHnNl7qNdvi/ARu2uqwDkeFKj/LNcueXE2Zi26ViuZDDaTUG0KVdxkPhJG6DA
HUarf4X/ONtd4WTPVIN4BsFJy/CQ7fJ1w6APSP9vQYoIx7lnoLNqUriJbYA/sAHPIPUHSF1dP1Ay
ZxSyA6LoTdGVcHd9StcZpBR7p91W7Nf/yYo47pJkOiF6CyvUmLfasi/aHgryd9eNyBxPHHeZB9Ms
awPkzuoOYrd+dcf2TpA+jB7ne4dOZOwpwGUE163yz3DF8Qzh5lcww6eUBBHJRdibwDOij/OhaHYJ
uN4V0/S7dn3d4F/qtv/EeXHmBT0qwlRQZGKZCzIrEH34E+icZrAzyJJ2ScJhCGFkUMA32lPu6DYc
fd4qRu3VAJlq1dP1RckMCTFj6KMl1kY4OyM/m/ZXoRAPmCooXV43I4uLH2R1Z6lFpXIHoZUKkpT4
Z/GjBTIXL7p6oxOvD+NN7cffQYOAGVRPTgkjOWri1MvUjJYb11ij4Ua+RlrfLn/HmYT8hoeea+4o
RI1mGdWMWBhjjzPU2FQMsqYHmo2rYlxHMkyrbEFC7ChcxcGxxqkua+BApgZvJ22/yMSXZHmN2P6h
U8KmlOdRNon9tFTX/fg8R9pKB69t0T3Nww/TAtNMcrfknQeVYM+77crVApSmaw5rswHDT/pjzJvv
El+SZAqmkCkQQ1UGZiPcVBB22JY4iOr2P2PL2o6FLqrxshRP8nHFxpCipJgI428rVVU8CjWlQmtD
t/k+9Xesf5Usj6chVzzJFNIUO9bbvG5rAPSBWkHxA8KKGy64C5JFMOMCtSLrNMjexiKyKG7anC4Z
LDa/nbWa+A3abYkPDkPDb4/6fyMOIvuEQtgxp0YpJs7lYR2I6wFBxcWE+MRUcQNGFX3FecBkF4Z0
mcLrY8r62tYWGB1zZ1u5jddoVVAmxYoo7TZL3TXtvtfAplmjgpI1yC8diJsVMh4T2dKFHAaiWO3Y
MvhSQmuMPr03Mlmsv9SO/7mnTCEUYSinTTA1g0oAqITDqYRSU7pSQv2BE7T8QJXpu5x/8M/bWNeJ
pmkYgrO4FLrwQZnaoktUU3aipPYgVOTVGcilMRGUQ86hJZOndaokg/pzI7+aFD5nPTD0UBVE3Cqe
Dm6XHzNoj/2vz+JXG8LHMvWlLJQCNuxTcm+AUnH0DHC32zsUyMHPIG23ydYkfDrdoXTpM9jrQjL4
aNqA4DvkhAj9MzjTWtC2yek9L7CifF2kcJ10OSmjhDMzUc096fpes4udxZi3aD36jM6qwWds6Ogl
WQehc+jS2usBOKdsJCHV0EwaQK1+cogVau420QKCqceC3SslOGPrFCzQjSzf/PPN8eUH//EY7WrC
lg+S6l20WQ4QUkKwYj4fuZFF/gtB46st4bIZRkw2OpyVFBrXYb+FuEzjJbtsba4tcCH9q872V4NC
XquZrkLAA8lORpeFDU4OVC08CBWur7u25MD+8RieWruuTAD4SdtA8eM9TYhfRm8MqIuoT9aVFHRz
IX3+ujDu++cpYGzFSUY/ODxBpP2QAtfO7iBxGtAI9J3XV/dnWvvVlhCOMtYWwAXyIIv2XBlDBpFC
yEBhqymRter+zA2+mhLCUFZC8mu2cXoKq4O0NJDxZG246ra244O+yKokF2YTvpoTIlIOIURL17vu
ZJW/SkfdmaqNASASaCbzzGnfYRpi0ujaSjOJw1xI4b9aFmITnsCQRBixUGPd/UB0gjgB1KPRmAQ0
h62BRdBf7Lvo1t6Zc6BuirfrX1QSGYkQpFS0CNu2SNVTVv9kVut3zPo/BnvxsQwtdhVygUiDOCcq
RvD9qca1ydYonayIE7qBrJxx4ab+sqXiw1lXnaIyCLaUV4siJ7BXHNOde5brJbc82mcP0snFP9PL
rzaF+NI5QL5lxGGg+hq3HdmjRono2UB3A+R5Pm8NjJPEdSSxRnw4D82YpbOLk5+3mAlpPQA5fMxd
BZpFAz7EnbPgurNc6LB9XaQQa6aU9FnSYmPHFUQClA9eITscYwyFWlB8l7OOypYoBJwFrcNE7+Ce
TTiES4gutvlgN2F9KjLovSSgcSShlZ0KHVqNQX4nY1eUxDvxeW3XkeKk/AqPIN1V6TcRNf2y6Q4Z
MHOSrZVcvuJrWrfGFokeTLUtWlkzFMkKHA8C/PNY+k2dBmqmrTKDBZb5a04nSSFBl5kXotBUNmpC
YiTxFOJTrFj8onK2XVZCD2NvkTtTo6uK2mHNfuagFtApKBiBrRmbJKB5tFKA4tEQuHIt92g3r1Lb
XqUM5ALXN0kSrERw5uTadWvx1JS59dop9dVkSgbwTMm1Iz7O0Vi0SG267BSlLMR8X2fRe31ydolp
BOAnHSCtooATsW3ZdjEyFeR9EH5UmV2tXQvjyVUDFQBzWSa/AvlpPREoR9te7z4QqrxmjQIy5tLB
cJOiLKB9rNKTU89pUJbzfew65DXN5/slau/j0rg1nepHXXGQv3YsFhCKJVmg0zub3jcU5W4r9wrz
pzs9V8O3yfyWa4dsgrAdxM+0OKiQ22TRJpp2hf3mlk/R8OAm9/NyN9LvbS0p7Eq+ilg3oGSqIjT4
1VM7aV4MBQ0GXsvrH172VYTgqi/geCALIl1lOp4NPT6mFWuNkJs4f85i2VnkQeVrpeBLlBMrBfOU
afHkliqgSD8V84devhrk7fqCJHFNLA3MWeagFo40EWwbUIDb5l3t9d3DCEa8GZK6MXzsukFJJPvg
ITnLEimdl7FycHSyfIm8qL2hjbrvAFVIO11iSpaRihNIk6mkfaLga9GD+zKs8Uj2GfiSlv+G70Fy
7X6c57N1QbKRlfaIAqi6hmZWWAaV7x51EAwiA14pt2R7fRtl300IkxD/G9u6gTmb3S7kIdJ2VXu0
CO9mLAF0uCQBT/bVhOwsB2BkrjS4SWrZ68w+4u4NUG7xFimQQ3KIRWAoqqxWnfFvVrJ8w+aNpZjh
9a2TWRBefFacZ7bCkzKV2I/NYNznoyx4Xz+3IpiQ1LRwkwaJpgP29+EVGlx98nx9EReKt19igzgy
FGuGnlIHDtC+L/fZgu/uaSvLZ/txnxxA8Rut6WZauXethVm0bFWuZaFQto3872cOX9pJV6g6ttHW
jBWF/prb1JJkQPY4F3GDfc1Ao8JQdeIZ+3BM3yGBHkAlKJiP04Ocfu+ylxsWV1LGhLaoeVEQsmS6
U4Il17yH/KrtYPJKv6WzK7lFLh/eTzvC1kVd6QyTCjuGYR2Wusf2TZBIA/2u5QTQHoC40SJx+o8+
7Z93yadNIYHtbLVhdYfLkZMdD9AGGJHYoYMMoQJg3vNVvLJ9FUms7VtIHArPPnpdwAu1y7fyKQNJ
eR2iBFNz3ZvNs6x0y8PHtR/HP8yZLynAbpZz2eJSgMhYAz3fuGAbFrWAVQHwDN6mnt32pWyi4S+5
5uee8Nv+zGyEouZo0Eg9xZ3mJT3zp75Y0arYusnkxRBLShHiUmJjOK32bLPfLf1N2WcA2L1pxbaA
LCExSs9S8tSfF9WL8fShzuP1g345B/j8jUKgj8uiGwCpwTGLpqfKao7G8JKwVBLf/3LSPs0IAR4M
H7MWxTDThWOQuP5H+xPTxyp4tY7jWj7ufDmT+h+DukiS0blsVFINBhOSrnNwmkVuc2yj9khj+7aU
ph3Xt1FXhaDf5qNiKVqFl3j/NrKbqMF0kaFJDtlf3vufixLSQyWqUBVVYKV9mULFQ1ctsAtUlJkP
TDfoCmqpmNtfcpxPkzwvOfNhukQTs4HSOEWDcmT2jqhLUKmpl/e6R5RjPkRrFRGmjzJfU2Q6WZfv
gE/jQiBTHdUcUoaPOKbsduz30Nm+u+7+EsfUVSFu8QFgWqqIW1wJK9rnqJcr/rvhab6zUTcyoPr1
yKyrQiCaWuiNphoCUdSnIJwAxGe6Y/muXw50OfW2LBm+gKzgt/jnBgoRyCkAOxwJHKYPlJPb++UW
44QBYwEUnIdguKlek1c5ou36PYcq1FefAXdpoSeYvzwp1asBtsSyVPzC+ZWraXD968kMCVEF03aF
Puj4eONi+YkBqEh1GCxQdvWS7vwFXOWXjfwoq54dg6xroO1uuDx+LaH1Y4RkPS97MR9wykdjlYa8
JdaE0vaB5AR8HM8zuxaheZovOAGdmq5raOw1mD8adH1N7TJYyHtVMT+n+0ZNj27K9fYKr2x+dkTK
aXP5/fGPJ31UzM5+SNkhqWgr1I0hojE889Fq59bCA98ff6CM899ITMmWLkSecU5MZ6iRAC5lt9fS
3VwYXjz/tJ17J3pKUCCqNbDrWdR347UzYaAIXOOtMjxcdzFZgPiIyWcLXyrVqWzCv0DX3/Rt7k90
CRJjPuSqG5SQVO2sG3PMwshB1ajKACC2ARtNXq7/DNlmCGGq7UcnTiNshlaRW5oqGBV7vW5BcpY+
WEvO1jmpcd3ZmIk8KcUqo+6qmvdatsbSV/83O0JIsuhYWwut8QDLu3UH6RDd0rxyyoJImSVoaNmS
hDjUK4PZJR02bVabrVEVYQVZl6pG67G019dXJQnsH0MUZ7tnajUhQLADO1mbWxXTxUPnHpjzMiTP
DM5RZe7v6wb/UqL+50B+PODOLOpF14KIERVjwkDyZANtMTwp0ZvjAOWlvKoO7mMI1Qwk98z22ekk
AfGiP+qGCwk200VjQ8h36tHqskLlECKz2WOIZzs2MsrYy62qMxtCtgMhVU0be9hocvNWTffx1JxG
qI2qBWS96x9RuRwL/Q0Afv/fbO2ZYSHyKN3UtFYCv+nC/kb9waUQh1X7DH3ZF3n7/GLmeGaM7/TZ
d6xJWurmiFWmNgNdXb6blVspJ5TscwnhoyyGJaIc442C7MFq591SNbIUn3/yPx5ZZwvhp/FsIWYD
yrNGQWW9tXQPbW9w1O4NUofa0gRudmcNyZrVybYt5luIc/2bo35mXIgqU7XMtgrY/kmNJpSuDzGU
zPqZrJJRKiDNv/61dQpRpUhUIxsi7CX0+Z45poMrjIxht/3v0FWXX5FnSxOSHJKzDnzFWBrPUCG9
GxYWQHPgNKhP6Su5+Q/uCRTO4AvFiE6ofoNygCRmX1AwQPrz+RvE9CdtoA9f865JF06h8awe8ngN
cjbwpa0yLu+zyUC6r65Q1e0wKcERuyMmsv4LuZ+Lcfbshwhxp007CNgb+CGkhma84iXdJup+Y6jW
I/m4BXxd5tUX75Azg0IQWmLbiFOMROBrQ6uBNn5+W4RcWM2CVml81ECe6qf7dv2vXgpndoUYNBhM
S5KxQMnCKYPa1daWknlOC1JamvkUj71Sxpl5+al3ZlKIRMpQaxpmGHk3mX9krmvLFcPNZ/kL4TIY
4MyWEJBcZqmRPX04lP1uORh0QLWDs+7ad8C/gv8RhREMABAPD/eVrLTIg8GVEyymOsaU1LPhZniF
6WZoV+WhNTeGpYdppAGpNM7h9ftEZk6ITfqoLCC6ymFOIdvecQJrSUOWooOo/2ysSHJWJaH+Y+fP
wrDtum5sTAhPmtNuiq5bG8bm+npkR0IISLkDBOvEcZAuEnDLvq/a1dCwXT7K6rOSq1FMcZLYQKd4
wVJ6K904auE1rrV3qiq4vh7+e6+4w0cAPtuxpEnaamYwAx6CvVI8GSrAcph/nu+0AkBEINkSGdW6
bGVCVLHjudLNAVFFqaKDbR8S0t60GJq9vjCJK4hjh2k5RKU1wYrGsXTxQ27OklRJ4gofelFnW2eU
drUM3NnaXHnQyCHX0zWZdX9MZA9QmSUhYFisZRUI06A8VWl3ZtZvEnqbTWmYybz7cmL9GZo++E7P
1oSpYl3r+WAI+FqYz8erraC6aUavBSutPP+T3Gi6EB2spZniKMVH6mLFX0jqdx3d51O2ryHoBZx6
MGvJ9rpfyDLrD/aUsyV2TpqmOu+txMRdGc5NhZc8TSMvV9Stkd/Z2m1NDtbw67pZmdMLcSMay4YU
HLSduN0xbldmre9G89t1IxCBvn6cRXRn3nSdAUYP9N8Y3mFtHZ8ix3pWKyv1jKmBCmJRge6HbPR0
SFDKRAwDyoGuzMjoASU0IFdSJ8WuLixj6yyK4jfRABYnt1r8uNRAC98uVpAUzq06AyQzsFT14xiI
iH4uUOVS0jlkVkJu8sI5FnUPC526081utUynoaxBe714mc1/F4BaUIlz+9Yv3SyMQZiLjkSgRfc2
av0kqjfmfGtGjjf3hybaK0tkg4xmNdWPsaaD2YUGVQ1aGjrsIp3tLJQcgoHq6i6jkNtTujldG3q9
t+35bR5PllOvWLVuqydWbOamf7RLsEoojl9HXHVqM/ea59DXFPwyDvIMoyxgN3nvreRXWd479UvP
mW2W3tOXtzGpDjEYBBskW45bQ1gjc7dUA/Z9SlUgZurAahVYG0cPkI7ULxJWhEmNlBWskrk3NGhj
lKz/pcXsWOftSjfAxaXWgQHojd3CLrXnsIji57Q37gZrsLFPY+GpjnJHQducnpRMVT1DSSTX2uXq
+ufBJ0JuOZtDBTlYft24nlWEow4QXx7wMa3cXEHLbgnyjbxRIQnSRLgKKn2gQNzD6qJbB63ND86c
SO4BSYgRsbp939adw+9RLVc3Ubyl5L0dwsbNVy00TTQ1ktwK0iPI13wWX5oY5AWqjUwS/rzKf9qj
5zw3BwU4Noyh7KNbFNCaQK6IKDv5wh0B5bH/j+hPCUhLo8Eb0t8A8W4KKA9IooxsS/lPOVthMvRZ
ZJi8Koh6cHd0foGthd3AaSCiHatbfZW9Q3YmGHzg3WXpq8xjhBuj0M0pq/lj3lxcbwARlGNILgjZ
6vjfz1aXVblOU1KgUd099gBd1srRLRkYGRqvYHuAo1fXt/PyzeAQLitJbEvk0FR0ZzaKCisauwHB
clhr2mGuJPCtv1zsn1aEfdNyawaIDfePgdC441yvXCpOKffERx4Re9Li/eVKwadBYRvLzOhS1gIq
O+oxoI33dvVsl/VmHHdjlfssLb0o2jJUsEmWgc0L5L6qlGxa9huES7ezEtsa+YMZBK8JhGmSnevP
OwewIXAZYBpE9mC+7Dr/rFmk3kGftzQ6dF9PRTwGlRVkmYo2tx5G7VNeAw9tK+F135F9VpF3B65T
li4P2+CZnn4k0OHkzHrjFIzlGnrH2Un6XS8fwM81CiE77zTNUTNYhAza++iu9VDbQAMqoMtK5eo7
ICyUkuhKjojNv/PZkWRFDTK3mmelJFstCig9AJkoJFXdv5QAPlcmBO4h0Zu25fPe4ypFnYPXtvqQ
TyvJO8uyTRSCdd1V1Oh5Ql9W421tjQdzNCX30OX74HM1QpCu+sJE5Rp7NhrZqSzyAx2OSvQD6a/k
OpB9HCGyKDlDEsNfxIUNnBJE2alKdh19vO7psqMlhBN3TPXG6GEla55rCJDVTrdrFmsdGfXaWJ6j
XIbKky1LiB1aVcc5VJfwfpweGGZ47cECUkaydxI/EIXhotZ2KpcTGSRuclLn+RArz9f3TbIMR8jr
hkVTNNXBvpnFcsxATaPNUUAamRSjbCFCVOgT242sHGZcdJtqN9uYcStxaJkJIQgkA9DQMWcrMk1y
YjW9If97piJe6P3nyIjS3SSZx6KZYWGpo1U0vGf1q+ZQ31p+Xf8mspXwb3YWzsg0DMh18dVzOtwk
YGtRpexgsmAmanKXLthPWYS1FMq8Vb9DhtO17vEmiuybyZr8pEThOnqplVLylSRhxxGiAYMSvB3x
BkFv6VAJzMM0x1W4oGdf3F3fxct3n2VpXMTRdO2P5vXZNvb6qI+VgjQ03dovRlihLg2tl/cIPO7/
as4bznFmjX/UM2vG0NGG5LxUwSsjxT0nj9fule+okuReFSybYn99fRe95Myg4CWZbWpmzsdSnDo/
1NYASYC36xYuI2TOTAh3BAP/DKqZ+FhjCobjLrvL2/Sh6dWbBG3VzCY7jbW7JSfQH2gfhmI6aOCI
tZp921EIUFaP13/ORdc5+zWC66iFUpd6hQXPHXlxint32rDuDQA9SS7M/88fJc8zO8JVYrROBrZ8
bidit0a+bWa88pefxWIECZ2D64u6GH/PjAnXCOQ6F5MyGMtzcrf0z5FrPHWlpAEocRWxVkytxE0b
PkbZV/PGmG3PbEzJaZNsmlgn1pySWSbHYCRD+90uD/UQgTVmSb0JNN9u/fv6rskWJFwnqA83ecYJ
QWzF2ueGu0kNyemSfJc/ysN4F3BdHXbSmyN0rXcFeWts2eyezAhf5lnMKACJ6XOO4knM+sdgF3cj
aGgcR/JpLvA9fwlNIn+A6VCI6E4aO83utskar8qzAAWqMnB0NwPx8tT4DKSgXl0/F1Xm22MbFFpz
046Nly4ASDtk1c8h7cA7OBiFb8ZJ4EIEN7beY2v00aQPInrbRMcRlPJjjoKVU0ob6LIvLoSitiaz
MfDBAaUE74LuW/6IcL5PgEenccBz8ElaS5DdIGL52Unc2mr54ZxXVFvz1xNHwI/ZRg2gBXKSjo/K
FilEHm1OnDnjkYePrKIm+B9qVr5GJ/HijSGFXEpCqkhvl5l1rZUusoB8cAPDim7TplwZuQOBMVnd
SxIgxMoz69smU3m+rDPndcluCYQOaiO9L4v0ZMleA5J1idXKJIowx1IAM2Imql+qrwkorFAR9tu4
kuQzH12cK7eFWKKsGebQVX4r0XQzhYxOfu9s+mVvLboPjtAR3dso7DfmGmVuMryx5jnSji49Dpis
dN8wrOd4cSjzJIkjiUVNV0d5eOEgnQXTa5U6vdkyzmdJ6BK5+PrJbVk+w0KlkaMWvUEB79a0Hq6H
edln5D/iPD6SFBW8BJ+RgeIRBUxw1We+2ry6ur26bkm2HP5LzixldlJaLv+KTtW+FHjaD/3r1EmW
c3lu6POyJ0IGQ+scoIUh5udbW1Fw47IVWx60wH1z1E0ZxCsXiqPZiBmHQCU3qfk4H+RsMjLfEIIM
yP8Xio4kvtwCgtARKurW+vpmyiwIOY1BwWZgqrAwOePDFI93bry5bkESTP5gE+it0cQJR2of6+80
XSsgKmx0LbDHUy6b9rrsGq6JoSTNdVTxhUwL4D4M9GzRjm5/qmydZkBtM9l5uuzqn1aEjKZLCqWx
SlgZKvdOG38rCiDo4FJmMrLRv1xqn5bIV1enQ0OSlCKpp4fiiNrjjtPuOO//Id2R0V/xT/1ndPw0
xl3l7Fw1VdP0um6yU5W8KGnmVakW4kUbxi5ZK+UcZFWFbt/Tde+QLlGIG7VbUqqVcI8unINY/yjW
FS/M13ziAI4kq3le9vfPRQrBowN1xgQoOm7RuX+hUXlrVCSQLEnmH0LoiJJUVWzODNCF2iqqMIO/
T9BWmYEGQiWyCZif4JKxgQI3dunOktU+Vcl3FILGNJlDF6kOn5WwwbwPMDluNBLWUmjX5Uaj9bmZ
QvAw9T6zDYqDML/3N1pQlwf+cO/RYLQtr7W5evvalbz4LuPYP42KiuN5bC5Nz3EGxhodK30LjY0k
/M+0Y1ygxXqQS6P95XH9z0L/UBu3SJWNOhY6+S7WiUSlv+lAD0cDKOuR36R5n4IqKKQVekk8E2XH
MdieTHEKb41AppNq5sak/c9Yl7yf/nLXfS5PCDOmwcxEYYRhQgHN7TEJsu5b225t87EARiAq1KDO
N0aSeBmJf/bK+ItmGNUYukBNzN1iJ2EzJPdOGftDWfizMa6uHyjZLgiBKYmZHmcTdr+3+rC3nJsl
V58UlUguKuk2iKHItDJ0WWGHn9s6Ccwb9SlS/aJ7tvvQxWNqQ7cjhj8d9ag5e6U5LvxUyWY8L5f7
zhxcCFFmFpGBcT3JFC0n3XjU6I1e7qaJrOv8xdF/5mPuxwZY5Zb36/ssiY2uELecXp/6hqtmtmX0
buXmY55/u26Bh54rV4wrhKaxtusi44LczPjpMHOvF1AEcrKgSpNnLc59w6b/qpzy6dpCiGpnvVZo
is1UNPo61eoTRJGur0nyvSCT/fXebB3bqjL+vfQifW/n32mTvrqgn8qT8Zaq1oNi3UZg3yLtexlt
r9u+fjI0cXrBLnU2Vlyz0UD51JvJEHt6c1JzGcHGZSDEPz6piTLnBsgOe3w9drInMO9DjSljUMBp
XZ9YQ2i5/pJM/oxyRea6XjED2Eszz0rn9QjVqQwqUHLxeOuiL9muw4X/NKI5wmlFG0wltY6qD0ZL
PCR6D4tuY7Z4wgsk7sx1TcAa2GaK7ke4prwecKUR5NU2+96CostS3jCiEOQQZ2shJdY/MRwoBtKW
3rU8Ix9Xi2WEGmJgaaU7ozSD0iQ3hGBwaoDOqAOhK5TLdKMJygF5yzy9KIvmU3Dt9KA3AnWcmx0N
CtbQqgyyuPYNQkMa2eHUfjPzB6uZg3awfbt5ivRq14KFYmpqz03ZvlOoR9JbXWtvGozDjVm1cZvW
H4fbQrut8lNjvtpq7RUlC/R+3NZDGfa5jPjhYsZ+trNCAMpb1SCqiayziYdVU1d+XNw0sRIm2DHV
It51H76cRZyZE8KOTm3bBU0dKtcvQCuRZQUeA0x3gnKsDXV0uZYALKhS4TyZ+wihqFC7yVwinNq6
Ld7a4Ylm7C5mmHgDf91935WSVcr2VIhDrJ9tDB7yjldfgdm/9gb7x2zqB224GceNZEcvhoXPHRVT
pNLKbbfmQ03pdsI8FQv/ByNCH7C7YO29jfz+YEuC0cW098yq0J6keUIXmw8AxcbPRc0fZ604EfSR
dXN9fX2y5QnvLzrUwD9y/KVi5K8Y4LozyHMayxQM+Bf54646W46QFLmzlrcVh2MMGNOa8m6blZHv
ZPBO9PhURLcclAfKeum0TTfrYPm61Wjkuz0QqGa2rusmNFrkEHMd2PngX98B2W8TMqLI6Q2l1/Db
lET5pkVPpmJtchYB8fl7NI9KTXy16CQ2JR7sCvG2NuIOj1Hs+tIh366VoMnTG5vUN10O+O236wu8
mIqcbb4QgupSQftKwQIbqp3oQnbm4khOpMxd+XrPnrtGTtt44N+3quwnK3qsifNtoD8i6cg1d8dr
jiREmpa1aaTHMBT9MN+dXQbS1OwmtTw8BwHDloHqLj+oOe85xKTQVhTJsIpuBlrVpi1os6dwfCxX
2boN1RdlnUIZ03y8/p20D8HmP1Z3Zk5wRW3uG4zxYqCcWm6IHqQfJbM3WOgxkHXSAPPaEH8xdla1
gE8x8yur8ix2m+TQjsxcYExib5m+p9O6wTSrVm+MZvBVvJlTB11LkIxj/i60k9SP9ePSlmh7fB/H
F+DMw3Y5KtNP1dT9NGGeamD0ZoY60ACWte5HrODZUoXmHPm5/maoOxI9G+NTNm0s9KD0PijqOUii
h7Q6LXHiF/phcL6p1ipOQ6PaR9WPGdJ1rfqczTeaszXSxJ/dKLT7zkdeFzs7RgJEIK/Xf6Pj6kcR
qLpZBaLBzEciGCROsp3jKtT6B3vYGm0KAUrbmw3NG+iRqTRUIUBSZq/EumnzkwrC+AI1xRn57wyF
zKTs1wyjxKN2a2hPDLiFbN/RhwmiVZ32ODgAukL2E+TZXtXSIGuXbZW0oLVLttCK80zrfZigq1XW
EC+YvVqDMGWL6af6WLEbtYYaSnuXjceke+7mMWgyzbfBdlkuEE4lzve5b71hwFgeJCSMoUQ29Wp2
d047B6Nh7fLyfgLrb48dAfEoxDNpu9adh0aH9J2lr3qz8YcWYsW67bWJezd1aglqudcUKOf/R9p1
7ditA8kvEiCJpCi9Kp40cyanF8FhrCwqUenrt+TFro91z4527wKGDcPGtJiaze7qKrM37VCkD7PS
H1sBohpusdplsXznWfgTWqG7pZ3SjPP9QPAjLFLFbho2j+jafSEzwUDiz6937lV3drFvV+4syYzC
0Jc0AlebnSh0ezZh15q8Qb0rGs392tr1rMWFuZVDY0WBa6uGuUKJnGpPvdhHNwZtgTyHI0A87YKO
YMPDXX+ZXBhdubikm1jKFk6crtn1p+YcQpMGo8VSATC5JSZ+NaC6MLZyc3mpWka6oFTmsXya428F
nq11GMT9ZCMwsCXJNoa3ZXAVUsUAS0o2YHRo6nSLFoQGMTTJtAPD+7hsn1V9t7GGVx35nxGuKdeU
GbNZLKnK8Ab5ATBBlTv0OnhYT2cbpHI1yLkwtoqmMjOLqb5smLhjt0aXO+pcv0f6940xLT/mC/e9
pmBrDQOtHhLd96H23qg/SffTEO8y2Y2l6uSIHCEWaFddaafDVhnnetx/McJVgMVBRiH5gvmJQVXT
HjSfoAvXcGdmC82FUG4PKqDtNoWr1/6F1dV9VQvLiMRSJ9bK91Y8EBzBrtMdqv74emaXn7OeWEY0
lVPTUjXCV2fPECDWFAITOxjFQWOQypbxRkR2bSiXJlYnro1TFYK//Xw2xK+QqE6GlyBrEZYqWwxg
W5ZWRy1SDCNRG9D9NMMxs45W1djW+CzAyfD1pF1NtF4M6R8gyrjvwraQyyPsrbWYF1VR6cRqMu20
vP1kJfqyKdunfdcFWUkSh1jFOeuRaVfafaE8EwTlX3/RtWvi8oNWxzDqtbDjEZYx5T+LDNqN+YmM
DyH2DvSdvzb1G9vxxZYxF/9zEZGiZac2xhlUhbXIb43CAgVOXLvToN+2IgI5jRzsPM6eQ6tws+TO
qH7yUjhEAY2medTr3Gsbdgx57Bn0R6vfkTi+zVvmzQnxJoQzpAJsINuC1l692C4naHWKi6EgQuNY
saWBRLH5kX8P3Q7aEGMQdva2ItRvnMM/Z4kyQF0NYnG6urgHJWVdKQUYSiC4Hpn1hyHu4uG2C3Wv
7+5D42DJQGpg00k/Bh0tUN5MdduAcGufV47Wo49Lpe48CFuzMqcBt18egorDUkDrGoc/Jw48x/DU
t8SvtMqN+FYi4PpR+vP5y79fLDKzzLEcK3DVQq7bUTJmj+bSNpb5dVNtbKirHpaRP7ZWPohp6aAN
C5kb6KFLxBzRoYSieQ+qAwgBoGDRGRCo2ET4a9fPzB+zK29RsCJVIh1DbKu7EewKOVrPtLu+Cqzm
nheTzZRnibxLOPs8nNBleDQg0weVZpAICpq9f32qrt2jF3Ow5ocu9UkacVPgAOcnUaJAND+F+v5r
G9d9/X8PeE2oDN0QpcJviw3TNhiI3elmo9ZVGxT4WJObjJprKu22oiKeJtgQWmLZapbv6mp0aG68
xKlxl+eP45Q6Zho6SUTvzW4hsR/fDEM/5GhF/Hq4y/r94wT++ZT1lOKJlo0dWHPOBURZK3I34H3U
a7rdKvNeVK2bd5YjwdL5tdWrB+fC6soTS52aEzohsKtiw7aQ3ijlES1BOwoSv68tbUz1WuWK8yIt
R1S9EFhyT9IR2kgbyaXfQISvpnDlNWVY0KqyclzdXHrcUDW7K1vlAG6sc66DcjEjt31TViDZnMFL
UiFfMBBpqxpemFasvjfcKOxBFyXA38C2j9FT0g736Cg/lhqD+Fi3T8BiYzeD2Tph3jrIsNpR+DpD
4zkeDrFW2U2fHExddU2xM4ba7ZC3H5V43wrimcOT2fysTAUNgNFjkUPxIc3u2rrzAOnxWlLeKREY
UcvKNUe8uufhlwglkhlm4pTgBmV4vw4lXKsktgp6vhkZ8QYycHlhR6wF/Dg/mRLiy1yeqMJPUr1X
khF7Ji0gal61gBx0N0O86JsDQWyD7Ef14Uz2uXgME8MuDPQqlY+CvGZzi0Zj7uqi9b9e/6sug0K7
iXJmEf23f7tw0cQEhfOkZyo4oR7AtulI1a+HjfDw+hn6Y2MVu+VhzCI2gPEvRVJknB90/aloBq/t
gz5Cr1IeoXP3/uthXT9Af0wun3QxLOiM8aLMcxwgILGb2JZxeFvpkReGW6AisjGDaxAzOP+ntKxi
XHL9eZLoPWaFU4Twi/25Yug/l+hdIf2+IKaf5pqtg91cPKTFN2v6MSIgNyqILkWVTU08QlKv69UD
guzU7s0OAe5HXeHj1TdCij2qEyo61kub1NpOj8p7hadBCBEGzSqXpMSGo7/25ITz/a+dsUZOo4jE
8XbAqhn6k0EGW+aHCqkmPnxIzbIbq9h6cl69Si8MrkLChtAYcm3Yigs6ZtGGyz6NnxWyz25ySsGm
u1zjvrVHlaSSG5XTq4nEy8GufBQC8TSOBGxnsnJLPOPRSuOitOYqcxHk42ub3zHtu6o95mP8RMat
qv/VoZsGcumUa0xfc1pDYCttxnaaz7LuXGuIThmE1FX9vqjeek38myN/YWw5OxdnIyqHELsHtUOw
s3hF9qNmDzMqnP/iAF4YWYVjUUMZlrMBS/cEwke51xuIItPeZtaWFtNvmr5/3C8XplbuBYSBihqb
NSav4U+5Ofu5Tpt7UwHTVKtl3/IIxVFWg5zIpOJHNtAjWsrOTVftI6UndhK33EvQGOpgk7dupUKl
OdQMR5X/pqWCXXznyifFhahHUowzosHJpn1pm9DqS8atl/L1vfzHzrqbN5k0bexHwOpx+QSVv8CU
SICL5X/XX7Scyi9mf93Ja4xWrCcRHuZjPfpjc5Oxj6oLg8y657yzWxA542w5I9dKm6p3U7vVuHWV
F+ViWvnKbaiZLHMQR6Ncz8F4H33PS0fKs8ik1zQLbceH0uAtCfj/1xv8euR/Mc0rlwEKHcMaE+zw
ciEA8cJlqh3FMRf9PBvw6ttir3mphySCL7dc5fKzv5r0Jaq7OMK4zJVY5TjCaAAIBgixot0Bkqh8
aSR7S1AG2dTE++3uvzK5XIMXJvWIITdd6Yji4iLoxE3WfBfZWe/JLUTCwBqSoYDdCadTiv0EkIAd
VpNj9N1HGpY/DFERG1Tuj5xTd1oEIlMUZov5PdFNueHdNlwpX3k3g0PwXZOYGqsRfh0Te24al6kI
oYnmCq3d2AZX4+eLXbDyc4OZKerAsQuIuY+10GZRuGHhamb7coOv/JvMW13vNJznJRW7cBfOQXS3
dJZsJ2Kvv6IvhrPyUZL0I+s0DqEwDXl69N709LOOTkn9g8efqCHazfhzUOSu06WXQ01Vlr/0Tbmp
qxHVn49YJ8ZCpmhDyXEbElAcTdW3kGQA1WxEiMusfbGf/wGfniOlmowWuZwK5a9hh6YnhG3MTiO6
S/gviWLd1w5jmbqvDOp/HyALFfacaXD/KgPtovieJuYz7YlDutyNi49UoJBl5d7XRje2p7lyUmHY
pf2YY3vK8E1pjibeIl8b+B9uG4uaBqWMGOuWDk1rUFWs+QSIKvGxIYIskH67VyFkt70/l8P7zzn8
Y2zl93pVL8GhAmPmvFea2MmS2ssiYStJtuFGrmdnLYtbFN2zJl/3RAwDnWrAqqazwvcNgLCZ1gVN
kwRR/gYaXdxl3FMtqFkm+i5TyUdthY9Rnx37/iMK2w3Q6tVVvPiWlQcwOKqLNdGncwJFVkM7dt1W
H/yViSWapXKkXDBadb2KdStppYd9fbYSFR1JjQ+VFa+fpNdDqnljx1y5vP6ytVpEHsomNdSxBkzR
OEZh75tGvG9C07Gk4ksW2kDa+k1Y+VDccOpJs/mA3VSWYuNDrszqX9+xutEmmeUyA5Xbucu5X/M7
ReRb9/SWidVlhOytNnfpXCM09VGt52/YR5C8/mGiANq4wwnltE1M7e8mstUh+Wtcqyspr4cxrQdR
n1laDb6ZFR/QBkFQ0jlJn0KitH9vcZZBxiUOVBu+K0NxChUX2923sJfRTJJNoP1/Jt2uNkGTa/ya
8rewfkvzF9N8adVQtUf5XSsfdPMXSDJdPLKpGm7M3NbErXZ8SaN+jBWsjUyH3WjlR+jwbCz/lVvm
r2laXXWaIsNcW9bGakynNz7DON5V9fPXm31jHHSVyIOsu5JH6Eo/q9J0VcVylOH/7uEvh0H1v6+V
Sh2bmGewMACgZZQgRG03xrDhG/6h5EkirUug3n5udPDKSBmQpHNlCTrUfv/1bG1ZWmbzIsakswHc
WQwvFEGJHVq+blbxg5Stb0GH8GtTG6u/rqzMWl9Sc1l98AhCj/TXDKY9EfpfG7n2NP1rcVbnv4gm
q1eFrM9paTqx9b0wUieU/VtkvIVZ7jTWvQEl5iR94Jlmt/V4IDUNQmW26+yHgrIMdDLsOgXSbthq
e71G5vvXp628RB0ZshtYAxHJacxtLc8P0kL9qIt9xIC2SBCod90+B2I4AtEVqpA+h8Dv1O4k8bRM
vBthuG9k5qubGLIrgdJfX7Y6+5DsyCO1XHY0lFZceosn/F1DTqq3uM7EAVhZl3aq7s23YZ8BVVZv
+J5rZb6/PmDlGRiFEDop8AG1NyA2JGiAGQJzP511yGIBT/K/aLq58mq5NLkuMySdmCsNzT5AsWrt
rgnRy7T0XXLPPIunzjPt4VzgYjw1wb95S/5leuWiouKPaXH7n7T5VrDAdCpnh6zfhtfdcIjrekMx
azPPlsW1ULpMwGaYbB66LROrmDcvMug75jBBzsZBOUdHoBDBGVdxNKNpnroLHXWjDW3DmawFM5Oc
MDVcnAlttF0yvgkUVskcbDiT61YocvQmVQ26boAYiqgduIk9wmwjdsgb81v0/VcoJQDc/w298Z6y
L16RUt6we31v/rG7umF6iSbTkMCuehi+qQAbPlC0g6Vu5lQg+r5R90iz6H7uAea4Rai+NeTVUsaq
OkAKCaY76Ayb2SuoxyA5sjWxywD+GTD9GeDq2qmzbGTZMrF17LQvC39oDJ36OvIWEXDwmW8oGG4N
avn3i1tujkPSA/RbnUfo4ahWfDQLFOop33JjW+u2unz4kLIp7KLFj46uDmlzY9hVOtoHqd1g75yW
hq7iFcI4RGx2HGyNcfm2izFOiZ6MSgnbRVrdFWBMbMFXYjVyI2C41sYG5/Vn6VZ3RQ6orTAgVnHu
m/QmK3U34ZMXDYlrhEtzS2l8NrKylZjZSvij5Gc9eyX6M2owggpfVgUk/hLrwdIiIHH7Zpfxf8H+
9dcHru4SyHZUYdpiIkoLzI3iLt0kzLs21bpKmc5Q49HYWgytkUJABSAl53EE06fyAt5Ym20xNF+7
ky+NrPZSl7QdqQWvUJvpT2TX70gQ77rNLtutsay2zShEZHC9qs9TltgaaYKqmcFbsVWS/v2cXZ/4
y+Gstg0RZhHiVwVaBWAb1djWol8N4UFTUr8mkDK3WkBnEKtRgaL/55A2jobCRW72HjglQsvcp8Iz
8xco33pKdSrY4LD8yPpvQ3/s2iCEWJuW7OCt7GrgeMOeMvSY14ALNJuUA9cSMBCd+7P+qx3WU1Du
h50F1fmXEeTHKHXfQaLUl/virLhbDZsb+2CtKWJUDGxzic7vaNDt22DhD6G+utvqXN/YB79Tohfu
o+iYLsysrs8VlFFKY8f676OmbjjIaxQplzP3e2YvrMQkNqdUt9S7nsV2O8+OyXWXSXPHZOdMJd2Z
VfdAU+bpTe7StjmWZeEiMeTRbt4nEi2yvLV1iy7F/uacCmDIk8LOwtc4Qp00AvVPF21887Vqx1/f
vLoR1WjS0n42qvOs1TdV23WPZmZwp7e6nWnUkDdH4c0vmmz0WYg+bavaCHWWg/7FyfmdQL6Ys0RH
yoDrWJkZyP32FRAvt6UnFVTl/yLquNjWv/NzF4YG0nEznczqXP8a7/QDPfR744Dt7SmecbIqJ4I6
ggu1mo8tjppr+fa/pnjl67QRxXYJUtDfTfd4lgWxGwUTZHDj+y1b9FqsejnKlcPDLlcnXSvJopdn
z1DJKLPim5jzt1gbA8u4wQICDoOqabKT3ULMS91BFrYFtSbW7Rl0PMbCY8bNLHFG0qccAEkCZKXd
0ea1zW6KEtmzWXuwoBPQ9qEtxhwomgMScKDJUqnTyd5VZAuK+GgQHq2f+mpEjZaE34gqz7yunqxM
O6tF9mionas+/D/XeOWG56HUk7SGG073yS7zFqhDZuO1OXxmz9S1AmOHM7QrzEMZ8KcN29eykJcz
v3Kb4dwBqV/DbeqBGaAlB74M2ZkPYNr8CrrYZMvexkqvYSKQFwBcibVLIKA4YZQe4on7fTp4UgwB
kKUAt+4jNUBI4iptexwo6mtaaidK4W2MfOtLVg8+cwbcvtZwsjqXHuan3A336Hd1eEAcSMOowLFu
sa1cS6ZfHil99YSIBPrERYF7vWhe+hbjH2cb7Cv20JRuTZkjwvbWmpMbLHWb+U2hMIQwLbZmoEXc
+Xr8prEM8AsftubQg8xCm6fKyO9AjlLaA7E8CCD4TaPcz7Wy04EfRu9QNhPo4xmvukwBukmf+NR7
tRr6PRZFHZfeEvOQFlpkZ5CX5LWGTun2tu8AODVPJsizAO4+IsViJ4UBGUO0RIXPCTBdrO8fkF5A
kxBqaboAoguaGoS4gNDbQKB4yQy+u8gza/EMqiIc5oe6P8n+pspA3nXTV5+J9mHKwpGmBllRiJci
Dyer5xoRiqSGq02aS/LQGZPCoWlj60WC0hkQ7Ogik6KzRVnd6mEEDvMzbxu7DyHSWfulUXkFbU9y
JqfBCn2liM5FlT2ZknuWKhDA3IegcJmoDkmFwbMSzQZW74FrHNIYQWzNdqqj+qybPsoFAMPVTsMb
9DS9SwJ1MXDkuRX+nkM8e9agqAQOt1Hlux6A2Fwisooh0mcAiVEjDR+HjqZTn3S104l2T5IKenSK
g64NV9HwVGmXWk8wMRaAxHEHqVw3VDQnw2LmQvGhnOvWTPiZ+ktLU78XP/tEBnzg+7Qp9w2dArQk
HY0WKK2kOVgdEXZRiJs26r1yqE9jbwRhSR7r8XkhQ2/AMdipAQZhg3jAAZgkmGj0KWRyqrUJ+Pi+
9tBJ5fVcsfHMQOgw7Jg5vWghKPm0+a4dWxB20f0s8Ynl1O41Gt62+vSZdnj4QWoDurCBolSuXu+n
FsmJFDAw/ZeeoOldBWpGPFdm4xDtFsrXRQuV3Lw1ARjp7uY0+tQMrHQcAVtWfEdFZzcokGZn2scg
8AiC5FkEuokwz59Lpn80Wn3AS2SfDoqrK/IYQnE2TCo3DjVfIpmm1AziJe3JLPWj2Y4veVLe6ugU
jSOztzMq0eWHGwFpwS68Yen7PMWAimZeOt+mw0vMv1voOsykP9DIMeIXZfilTaajTuQ7iOzfe1R1
chbuurT0SvZLDMwzozemxE9GBiy0SfaQTTtY5XSPssV3dRaY7Me+Ac6tyUNhR+P3aBzcgeG9YXRu
PFvvSRv6xFyUQUs0HibR0UwIFFdOhQgKUEPovPZJXZ7CRANizfJUjgs8ZUGR97faHNsxf8vx8CPx
iE6fzEURSgDSbJuzGghp3aRDedAs4s+0O4hZP1ktdyDntxx6N6eNM5uPcVzfz9pwE8co35SGEwHj
VAjqtvObop/BkYzoEUFhN9gaGu3QDO+3BfcyNqp2oTUGWAzbvWXe1hDHnYEeMfT5g1U/qFrHQWmo
pzoa3IaJYxynwklC5dEcgPGgo/mt4XRX5uVeJylgwdExzCqnasFFU88PKol2ehY+KfGoAfkN98J1
hw+n2gCYiY/AxPbulHC7INqe408Taot0SW7i+leV0kd7KU5K5s1RtdfRSmCozanMFT+NDPRTKABz
mLYiYjfGodEEBQ8koO5666XDp4QEW1P+ipoDR+J+AsfDBMmAeBoOGQgAMuvQk/BthPuXpXFbgydC
dpWXFKoXlpYPNjGfWeIO3A+7cb7Be9nm7LYbR5BsvFr5i9V+nwQ9mOk3dJb6NH6NxH0tf9UoYcWj
p2etXZvTfgYvWV9ETiigRKfNbpz3jozfS4n1Q8J6hrhAFz8ArnIurPCu5dSxEPBrlAShCqCwqnkd
XBRHl2lfqcbBjA5G5KVoymL2ooLD2tE28U7McXF1uLiEuR+6nZEFbDrzeFeSJ513Tm7clumeZXga
Fo6V7/PisQq771TzWftj1N5C0jgx5BzeWOYn9aOCmVV6+MGT3kK+bwYAAAV06waZXrx9wI1hx6Vr
QArJgP7RW1s5RYqzCvGfLDuWcTCTXW6Y7hxZDtOMgANm1ZXfjDLIuofE+DH1sW3NiyrRkwmSH9Wj
6iueDx8iL3EZfQCX6ub476mvc1w1zQ1ou9Ae8pLrgwdAyzkpB/B8N8ClogQx/BzSU63C+Spo8IqS
Xcs0LOJtXD+meuibWoYDSh4S5aioJaA/iq/laZDR9KmOQUJikbsB3S2BhgT6HKavo4F+2zFaQPxU
6+xMmXpw8uapA3fv51bqcABn1Uge2FzZrBJeaQK9HSYfeHns0kQ5DDHiB57v9PwZouUSHcC/ZKj+
AIXnvkH+184mcShwM05VfGjNNyu5gUiU0/PkUCq1K5Ret/MSIU8Rn2a86yuiemYC7UIBES/pZmHy
Y1Tyx0KpfPC7PiZ95vJx1xatLSfh0C7GKtZYE8DLitqhht9iG9P2vkMMNe450N9W2T0Nae1qRWCC
QhcSxnB4XpNkIa5j8jRhoQeRuKQ7ZAY7SJqeRzbZYiierBwzqPQPcze4Ywp657Z/UFhzNyvFTdPU
e8OCMJPC7vI0ux2RUcgGBb6cBxptvJrhvZrUpyxBXJMY1q5OLUcVladks2sOoR021C3y7kTVJrDy
D9zCATX6z5QMjglRw5Z8xAp6S+fSNyrQuUkNvZHmTZQAfNzrH2nVHPLBr1ViF7kRkDw/xekDacAK
OXid5G6j/WJzBPkcI0Cbsw+Vj9vcVPyRGZ4xxEHFHuJE7nl9GwMLr992CrjFwBzTTtOPqR7tIqo+
IRfnJ23kzcxw4jpy4gRMMnJpvUjdLgGZDSl3kcK9NJE3ulLumkgFpc1bE5EDqTiUthTXRLwDgpMx
0/dFb5zNYYbgDrH7ovK6dDgO2htVs9c5E16IOK0sLD9qP4qwdxK9dwZEf7T50bbSSaH42ECZ2aCQ
xZ1uaNkhxOpsZWh26Dd55GQKBA4kG6q3FAkg0K3atACnWAMvhK/Sy5NBsyBPFN8onttIdxDaRYB8
igYKQO3gmb0FWh302Bcop0JcVwMSnIvMU6LpDuGKAzFRF1F6NvWvBmN3OCA7gNrBgYO8lPkeYTca
lrSxf1ASC11GhT3ghGr1K+12Aw4OkYmvNAWmcoTkfP2igdG+GR8gFIQRHlD68wzT9M0CjDwitgsG
XpEfzQQFUTY/oSz5oifqew4BR4JNxBmz29Gya0D9WJShcV+5yQHT6NL2UPLeB3voYdBG8fvkJW3t
1LWA4K0Of0z9kUKQT91XgjitLNBhQoMaygET+H8m/TuaL54HUd732uQBGmJ3Rn42canjWey2zUK1
RGwFgRL4qAPWgnc0qU54N+DeI48zYJ29Mv6cx+ghVdGZYwLo0P2KwcRURPKUW/IUmvdJRFw91JHR
e+nSyhV8dhSa2hXeOtEsXzSeuQDY+OUAAucakJ4Op7OaoseOVAEIqh/z6Z6z4r3Lxv0kiG/SxGFF
7na65kxWvSsYOhPj0M9G8JQl1G8V/jzwwlYQOxbYdHrxKzMiuyTioUtPIFRLqz5Qldeifu6iI+2O
ojxmwnKqIQdJQYsW5Amd8pDJDQMi8UqL0RgQF+6UZwG35p2ap/Dpn6VkaBhJ7LBLbgwClrQGK1eb
rgJgPrNGryy3MEIbub+1biSQZEXWp0g0M6Nz4qn9BeRcYHTvelY+S23aW1V7V8vXr19rWwmv342k
F3mgRkUmaE6RjRnwamIqAlYEUCli/Tr/QJDtqPFL1flTs5Vpu56C5JahcYIs1loQQka9qHkIu6KC
brM52sZ07KKfG6NbMhz/fIr+sbLKgCSyZThuCr9TgyV3hzJNvDA8or/JU5xFo7osvdDW7QRN4vdb
WdYlufSV8VUKpNCjOJmtoTr3GFo7+1m9H4DPxqXUT1uMOtfww0gB/PdIrRVzHMdbZwB4j5zN9DEq
H7McAPiyBs+iqqduyx6yqnREB6hDIUEqFNrJoDgNWpwzBHUl0iO8KDwF7+48RAFeLb1p6aHqtY1m
tauIjcvPXCVHwmTuI67kyFTMUBpRvnGSBHwejo027K3wXYjEnow0aNuH2oyB4K9uTTwdWBJ0wHfF
Sb9XM7h10tSnIhTB17tlY73WDJm0oVY65WV9jsNDlNyPg4VosD+PpeZb4VY7zpaxVaK5Qv7aiucC
1WYJun2KO0PUbqHclyj6ki1WzqspKco4iGDR9Wn93jwXh1yCU8DMWzg7MT+rFQlYOv3fIZTQQv9j
YZWB6hvFzCct5nciq71EPUVavpVXunaaLiysJyyW86CmuLAbBS3hBt4NeDBV1vcKrtFU4K+MeGM/
XPeNFyaXab2YNr2P4jaqEuCl9KcorB4yCvpBBWkWjQy+qChHXyFWDgpHthVT9+vdeL3wdGF98aAX
1ivgdLIcOM1z0i/EqUUQJok3dKCyGJ7bWnWLmLhKke5aJKVzmqb2WG/Jn1+tRlALz3Gq66q+ZvGM
qAA/ocqq8xRWtlF/453pATHoFvpmNf3q7XdhauWp424kDN3/1Zn1x5i9iIWZcEjsbjCZM+rJc9ke
5GwEVZ8bDgqlu4Xms0ym2NEb3Qe+2JWDOMgcrT8FKtMl5NO/Xo6r99XF962cuabGSTcmObaf8StM
dcgTPiJlubHjrkl24Bj914QTdeXFtVZH2Duh/EQhO9GZduRVr0jYd50d3eNpkGQuRbMNEnKfoJH6
zWZYxHay7AW7MUBTAC/i5p9THSjE3soyX/VYF9+2ct0dmi8F1MBRMYre8tI61Ev6MPEHyCNvgvmv
O6w/87ByJx0QA5VZYB6iEME8ue2SrTT99Rr1xXBW/iRTJyAoWFwBxkQP4aHy5U2IMvMMJiVbQZjA
XrPRVrwe8qzEEf7w8z+VIZndu4Y3xLZ61D7VY3JGiCy/b9WBrzFT/LURVq4HfQVN2LeYAPWQ7HTp
WigwfeLVSV5ncGIgr+XGThnbWdC62CUO3U2v0iY2SgxOK1DocKPYZu9bhHBbW2DlkpqOykowWp1l
Hgdhjbp+XQjb4t1O6FXqWvVWvPD1qSPqqlZoSk1mALsASAC2xAa1G6KCiq3PN87d9ZrkxWZYBn7h
a5GYrhoIDi/4i8mjDjmKm+hU7/tge2m3hrRydKBUMMo5hU9N6/fcrPZInqhZs/v/eCuirryVzCmD
gBe2jz4Vdju0eLDWdoMUyddmtubt9w16MW9VrEM0XQ3F2fxIYkig9G+m+sZNw5XIbDcEfdPo/pTy
kSf/Jt5gFh4khOJisFYbg81tZvaRBcP0XotGP0rr/cbYFgfwj/D9wsRqTzSoRSi1bogz0m2hjEBJ
/xPCjB4r4BbCp7I7SWTIVHFMhYUiFbosin+1Ky++YLVVGLonqIZi1x1qqHBQRdD65S0e1v+u84fo
F6ZWG6aujKligOOg2xKEDtOL0qGmo9wyM9oAOFz17P9tiK5vuEaAjq9UmTgreXaq9IBRubE1lk/9
n9ftHzjO3tBB+QC+B5A55Teinc7MUkBoPbInA+laGpW7MIvnU6wMG/X2qyf7YmirS0tIkpgNJ+Lc
Ilc0Uv1c9d+VXNsY3rXG2Iulourq4hIgajZJin35X7jDAsDQyCmC2kVVkjjmMfHpbf0dN8BWELS1
eKtbaTAjOmUSu0QBcCvlg6+N5vnrY7ecqq9Wb5nkS4+StWY1FctTpchcdgpBxTSh0NMK9L/mG3Tr
W8NZORHOoYIVZ3AiMxJ7OnmlyFFvjOZrJ4Kutb+HY8y0b7K5W9JMzY9c698jS40Qr6a4LUHHgIVD
7htlwwoOGwym4ycYRR0Qldd+1Ij3Pu1PILLcieqhpHfEyt9n0BSrg+mG1tFQRWDJV92goEq/A4gE
yVuCMpTqcHqnQcPQRE+42aEx6ibKNN8w3gsxvcyWn+qRPaYgCVcyJ8kbPLjveZUcmNy3We92qLkP
+UGrS6fRW9RA42PdN/uZpJ8yrxgyU40PPrFnFBvAq6kRsIoZ2q3opxJXQPKChCip/4O061qOXEey
X8QI0AAEX+nKG3m1XhiSrpqeBL35+j3UREyX2LXF2Z3X7gihAAKJROYxFBoAIzehHUutjjXnRAsO
dRA/t37juQqFzobeevaUpKPmmVYPtxf9KsHgTzDTyCxuKkTIPahnObLoeoNOJIHMvGFCUtaWVuUK
fWYz6zZL1Z6lzTSLoF3O+irMO36O0BA00GMqgyWK60KAmd+28tiXfjw944ExKiQU8hlaH6m9sHpX
J8IUQ9VV1Ob49+penED0NDrCIcdzLhzwMRzNCR1025zKLcCnU8zgTlo4ht8ywn+d+YsRp190MaKg
cVxUeYtzCPFWYHdOKewK10zrfovwCT0A7OxycPMx3IeeeE311rfGuECLNGXvWs0EpHxhXy0aGTVx
f3jOihEyOOVOoIFhSsTH17+L0NPrfFDUY/lDTuJ1F+gU3uQQnWqa9AymTgBAerOtcDxIkttBIJt9
YLx0Kd5TMeRYUCDORGNyuTNF9Uw1lB8aCBAR3VKhxQvnAtPzpltGpa9Ui/CXGzttV5A6hCbu0k67
Dve5WK9ZjGRw7SNh0+OGExp4/quS1mZT7tTuzNBjR2kggmxu3wymkayC0XdCeS+IUxfxkqzL0laZ
BdDIg+BKM7T8XDmdU2S2l9oTwyV9ZYmluFDtK1fhoir11VNwMftZSPVVrVF4XPKzMaLtiRSzD90k
WxJrXBplFkPqKkJzIOpwmfeN1XbaZlJB91tvIcv8rq/P974mE4ZOrAEj4bnXZBmp8GQ2UuNc2/Jr
vUmdctMc0y1AMwf/bsJGQgd6E5/1O+bCe1JAahe9pM/AWXpxXi03Xf6Q2YR7VlURrTT9DFrYFvZZ
4KAENhRFXAy8aEZ0zQQEB+PPtGfRMmdRy8Y+1DFtvpJcaiKdXvnoUaIq31sitKY0d1gvJTBXr4aL
ced2lKXMqg4NMjYttzuRNpKTdCxsIABscTfsFrlu17aRJmuyQmQYAMKN+mdoGxvFGwsmJkC37K+0
dxklHQanJ+UT/o8A6J1SwCH/n7P8M+osEy1o2PlS0+Bbbtk2983EBe4ChYx2WtcQ8tBLai1XQ7im
4GUH6pRMtbkvpFQAUTUqeXSnKNFWUhI3G4d94BnbmmnPGoXvRi07nh4/kiDeelq6ZwJQW2iVoLVn
eJBkR0Eh9AVIksA5wYQ80ZSnEp4wk1Wp3ULCvDPeeG68pV2+Z0a8UcXo6OJZ9TMHNHMbtRK7Lp7K
cBOBbTn1Pqq2s6pJRL0QLmv1x6HvHrSu3qY9vkQa2mVdvXsa2/iCriByD6fVaGrhAxUlTSAwfz1C
C4AUzL19u17dD4wyGJND8wDaiz/3Awm6PutKrNPYbP2KAlmE9mnm3B7k6rNcg7QCgbYCogednS6A
5eKMEgLsTEt2KitMP3ysgpeU01NW3BEkQ2FxqPgevoexdXts41rGezE2m5UwlVCFXtEwDqcmhM+F
X0CHs9sLbdhnOfvofKWE6D1E5eUgDixGA39dCT64Uqj5mxJFP7ssxubJh+SLUxqACxIdeBL00GX8
6LaI7BLO3IBX2Dlk49sKJK+g2cjoX2l98pTz/i6gyA58AcxoGFhD5cH5KrQ0/xzDW2NMP2WCYl7K
zQrpctDvm+RXVbA7WHK4XiTvZWDU+sxYG6Kw+YTjSmJ38FFjrnZj/JWmYEqj/tr5OxKfZHCHFVFZ
rYCNoiq995M2HcBDkSesgseOBuhBH3xq8tkHYI1xZmWyvmuUp4Hfy8Mxr8GnGm1U1D9hzXhWqzeI
pdxVPFhF3m9W/VKCXTuoO0Y1y0e1UZe3I7wGGn09VGwb4kVEaG1lrbG0dabP89d99GfrfIN7L3Ix
hLBYTjzKztCM2EDmfaNNXdJ7Zb3EPbyWO0CNjqN2oyHZVGd7lI/QjKqNGCo0Q2ZVCgB4SyKFynd0
/Wsyf8aY+4X6sM7yi5HhdRTJ6Gr7hdOHFTQCNq3Ru2mb3A/AJOiAkBZdY8F4ziRRYHGATGSy551i
xq0GVybx0GjBvepLZpQadi6GU9vyvVy3p674LGpxllgH1JLYeMojF63NI2MTjLktZa9h31pe9pWC
TSr3ZgEwYuSXlg7vOVXfSkDQgJPgjmx00wY6YlG6IsBnt122M5qpEJ2vWA/YUKz/ymTAvyBXXXbM
lQSHbwO07MBlT3+r4O53wAW0HptcYtbgV1hq/5nmX0WvOz4wQKWCyxwmDm5les9i1Zd03/PEJYA6
G8CYKJABAXBpnUBPLEmpj35Csm+q9sgne6iBwN4hBZiW+4rdecNvToMNkZib1cO6rqCjp1WBnZUP
TZc4Ye+g7mH1dLKpyt0s564CIFIakbVS5G8D8G8iGO3BSNZyMTrR0Nk18LZqQy0BqQsv0KCT+cry
zvEI7oCSv6dB+KmW8d5vRiulhsNZ/tiXxqnU469RqE+IgHDQ0D6aSMDITt3TqQ/WdW+DWgCp0qMv
J20NuGEMObEk9JAoUigQejYdecl1fdV4hpvEUCetky/i8Y1uIPsJCoC6oEEzGBCdZDsj9K1IxJ+x
xH6p3kOpnZh8VlOIPfuamw4xaIcNgC6VmZSlpSncYsAuZ5L6CK9kgE0aOBm+t76bQgg/9s0AHW46
PKnkLq7eZIGCFLBNKETAAe1JB+ZI79FbgqGXPDwpzVlrYicrOrdi4QoYcyuvQoDn4xZj+ZsarBOR
bVo87rkHTC6aQBAg8oC07U6tXjzwsbCD0ofw9LhF1X5TQ9kmO6s9NLta3RFDsuJxvPEEjDskoD1l
9FTjENg5cJ+IGcbSB1BSH3qZtdDRz1a10gGrBfxMAzptAUB+2cL3msqPclMDkzPaRf45VtBpLYNN
nnW27PUvaJStsnIjS8D6gDwZvLUTiwsSKe6Yl5vEj1DX2XkJtueQO0n+2rYbvfvIAIsnHxIgvp5/
JiDtGA06G5HqZEzfidxw65y/FlrsSiB7Iu9yPe+piLd9utVDsokB2hPKBmWRtQpVYyJDTkCvXwyj
24yA+N++7a4JeqkXUWwuQKIynoUJieA4Dh+usnopx2PXvxHf25Am3GQ6bJ40LM8kL16rdhjCQqUY
TaH+36uqlCsGI1NaoelkllYw0dUN6WA4ppfKiulgpy1q7UzxeBZLfwwxZTYXF0Nc5z3Fmwjsx0NY
WP2p+61Y4Egc6AfuzTW3VWbXv+tngIE7Z9li7dqb98fws6fmGOIWjEYfgpe2qlr960RoCnE3dav+
rnZkq0cFbw2cpdQuJDTXPvGPkWfvzQptBthaVBxPhgqHFz5+dmFJTr0djaOWuJNS3H9gvXQljfox
6uw5JjxZkXnSs7PxMKnS+d8aC43dOxQtPmlZaH1pvNl1LBKlUT1UDU/Ph/YbJjWuV8xONyo+5hKw
4kqN93Ju8zoWLn2lROsY39JIwEIoXB2Q2Sa3o0IB1WT8Lz/gd7Z8sXPbAXArn/TDKdjEKcRoLAYJ
gulBlDfWOJiy1R6XJUeupDc/5jh7giV6qAmSYT1TgtZRH5sjfVyIPVd4Vj+GmD7pxbxgL4nkSscQ
Ambu6wrKcC1BP1i1Mqdbx0s6sFdeLj9Gm4WYtm9xuSTBeCoJc3jWOXK7x+tiYU5LyzaLMoanaHKi
IcpUDmwvrUmSBkkMYGuAO1QbQLOaxa2/NOQsshQECuJKj4lJI7J38p4k54VJLe33WQQRUtvxoEUE
mcADBkTKQqffyevA/kw3DQC/FtlRu9ktATaWJjYLIbUWjx6rsT/gW2D2FSqcxt3tmS3tiXnQaBOD
twwjUOPD8DtTSo4ie789xsLiKbP35GAIUHRyBIsR5b5ir1cecNVPZfWWDJV9e6irC6aqIPvrmo6m
+ezMVjzuApFDB7ChmR22KID1ZCkYXV2yizFmhxbAtYapovjXXsixxQFK/kqtz94CH9cFUDxbLe2D
pSGnaV/ECUGKENhyMGkUILLbujRz5SsGBf/24l2/Jy9mNju6bIg1QLg9vI6yfi010otetHiBRx+B
V28G70GJ/+kzBuZDsA868cIVODMF7FehLJmHLn3G2YHuizyUikQdTiPQYHE6wi1uSWRxaUlnJ7qE
o0OpQn7+FInIIlIIxzfQpdL720t6detfrOjsAOuERZGmaMOp0EAbHr/qtFhr4jUYQYWKFzLI2zP6
y3k69kMJAvHYlxVsVqPkJKMqJ8cLkXBpkFk1lJa614WejGVjAH2zo6bdh2AM3l61pUFmp1iqU7iY
VMI4eymIpQOB8FtlyeE/t0eZNtFf6fC/vw3KRj8PlepDezKppOGUo/9a8Oe0OBjlsRgWtsC1gjXl
F+PMDm8RZDEseKfv4pQuWxX38Zbb+StdgVF3WM47r+HIf4w3re5FsMiDvhdt6PMz0KSPkHq+91Q+
eX48RnJ0L6HB62V4jgYvasR/FWFeTQTsxlb4HSm0T8JDmxDZ1uVT0bZggsC8locrDezo26u/uCyz
Mw64aJWQNuXn0h3dfl9sExd8wX2DDm+/Ege6sHGvQYF/LMvswIuUBVkIzdrTUDYoSregemFq+ZpC
HXcswx3DbdGBdJOoC1fstU4J5ZoKkBOUY7mszzdAa0jwFomMaQP46Mc2b+FWrCNuoe+or3IbqkTN
Wn9cfhJcDaMXA892AoGM1ogGn34uS2qGNTTI6fr2V7z6pNSYzqcSIEN2+XOvZeWIRR0pel8efYmM
wQySfTeAu50ku6yPVmkuOeOQurdH/W6p/XV0L4adHd229aO21El4VsG9LGM8Y8sSGkPivoacR1Lv
ejD9wEHqw/upraxH7SqtjXWm1TZA0q5W5OeM9/eyfOJBAK41mFaacPKuiqAwAkNW+LN6IcTZ02LD
l1S1rwGEsRv+LNlsNyhD7KvwYQjPHoSP5Jw+0Ri04ui9HlmE2qJwSAN5jaHc1iqFmfw61mRwU895
DZiJ+s8YgmNsPPPutx9JD0kAn9lu54H7Go/bIm52QZvYak9tFDVNGEQtLPzS555tKF9kBpJ7Hp7D
tkSFzVgBOL9KgZKo48JUgmyXUQ5Ui7aUmCyNO4sV1QiFhC4mBjqbLRScUAD2rHxVnugajXr04sr3
d3Hfroxf6Jfl9u3NNs3p1l6bxY28hAxMR2P8ZXlFul9V8Amb0aUJXj+pfzbFLE+IgkrOojKdmozB
2V9PGva1Ka8gpgW8Btsth4alFZ3+/+KSGLxelLHB8CU9+OUNzIRfU14mqxKF3M64k2oP9sn6Anfo
O9O/sZZzitOoAwzept/TpC6sfpr75m16yPd3w6uKmcZ2tuLokscP0kZ5WcoqrzXIL4/e/HXQ+L2i
9gq2bweSeoq6uh7EB0+AKeitGw+icGDwmXI8mK3CrBFQQ1nw1e3d9C3kcmsJZqFLDCIxqoAbZ/Xk
3UmvwHLZgPwdmN3v6EvgSk7p0O0EAEzh5CPwbLaXajfTXrr1C2YBSAoztaOeHJ7LIXEUna7UIQSd
9VyLyK06uvIUiS0kdNdrf3+CnjELHI0hSegqelPTHrVFtLMhqRPZ4aoHyCQ9+xZZL0Pdr2cYF4PO
okbgjSXVDSU8C9U34SuwKli1H/3A8avzIDVOUcJTkwdHv+5fPZDp0skkzVed21988WfMAkgCxQ1R
ljhqdbHxi99DVZpdBV2YhG1aKj9ARVyldx1xI67ttKS67+IFQOb1d93FQsyiS8kHz4fka3g2ZOjF
t7mlZx+eti0j72HQvD1JBrhlcbs3wk0XpG4UsxVI38D8LT3P/5dU6N9xzpiFnVFF+7gPtBB/OzJj
eSOiY9llK7ifrQNJX4Oua7cSVCblCCxeAVNOYmtdg/5PAeKw4bRtuVSums7bX6eBa5RTFfZWlM4e
NOi/lrqUe+G5dZvn0VbQNPqCpbnZ2fQZ5tyhuwTTUadtd2vEWc40DECdV2EKnQ3e2ZxAqVkZIfKL
3rOiWlDCsUSJSpKE75CRdygX5WC8+7E3mtmAvarfdaO6U8NHUt9n0aOv9VaRaFY5+lDXQfuz/tCr
o/A+CfQUCZFMBp3qschWo5LsInltQAnBDli7Gqi/T/vPhb1+9bK8WM1ZdGvVrGwDtDHOXYbOllgH
eblVMrhAiDZ7q8Cwy4t0nSPT9vWVIuGfZQ/1Ekgzda2+kUGpuP17rt5yFz9nFnZ05ndRFGHjhyN/
KULIgKDtDlip2yobzU82xpQCAkd7e9SlDzyLO6qRGTSDCOSZttkj/CRUq0XdLoigRcXI79tjXY+s
F1OcRRdNEyrLUb84R5syhe+bieYUi+2yceK3eFU6o8O9CB4xdrhYdr1+n16MPYsrydCKOtKn+xRp
mWyDmA/hsqkqv9HWcDpaFOJeWthZ9Oj50LQU9yeyJOqS3qQTkWoDW1+kSRDVyMz2AH/oQ/hye42v
Jmd/pjnHw1Rq3WhpAlr/gLQhqH5l0ZKb6fW4eDHELApBx4hUSRdCj/suPGZoAP+G7oGTuUB+WrVT
ABzzCjGUcrUkr3g1F7gYdxaL0Iz0Oqj2qKeIsk+1RRt9GCy1qK0qzEyKzoTZoTN6ezkXDiWbxQgI
l8WxENr0Ff/V8yidagNQ9/r2MNf0+ym/mNssz6nyXPfbxsAx7F08/MhaRtcPUFun6XdQ/pky7MIw
R2t0UluBQMfC+Eu7ZhZ7oJsLoEAqG+deeS6ML54slRWWvt0szEByT5MgozKtY/Uev6suHLwy03+T
nOn2qo/VvtqwdXryHxafKwsHkc2CjipXhCjDdGmqkMBKW0vxOEAbkPCQNFNHpd8j8UHRx0OoPFRD
YQuYtweaeCdjvw7L8LEOwo+Fr71wj7NptS4eNIAi8UjXEvVk1KiqKIUdQf7NT/+RPcBvun7Vhsd+
vJP1Zz1XtgP8Ob3g18JPmA7pjYudzcITVEUTQXDBnoNWuos0CFYZw0qpTl4Ed4IYwEYoIA/pU9w8
tepqYeyFQzW3NKyMLon0AjGqtiHwRn4PDty8Hcgk4nVM3Nxm52lTQObwK3CW0OzXyzF/TtocIssF
iHzytBOhIWSXG2NXrCBUuJqsfNqNuvM2U6cM8m4K7M1BeVbAvIXCIlknhTnsotWSaqq+kIXMDQ9V
Sa6DDCK8p3hytlOF0wuyzsKnIf6SPX1fqckJnuTQIGibwQ1FAECWP/5qeN3bQ6NCh7qDAFOzZx05
oH9/bAOIHdK1z8QdcCKWXEeHWv+nkl7L/M1TN6DCmXBWtIxBNrkYXZUA1w4vyXxEmRFQXXiIJjHU
cQdEVY/uxgIpSPaKyhnMuTIoaj2r8TGvPmI+mpqBb5ceWkA71XcVBVF113qHLICkRnVfAcUEODbc
6VOoVgJQSLJn3j/33jYJACgYfKvxn9o+Bl/HN2vjXhoIHDsDO2HNTpWFm1UVhCkXyqpL+24WzAMj
Djsmq8aZKoBTVdDyYRAeqj1bqC7V7ovwA2wka2GzL4TWeUEVLlwsrQzkPJB1X0cR3B78F71Tzyk3
KhOalVaZxqCWlHBPDlalDsQOAJomaxtiesZifX8Kdn8fe04UWVU4M77ffxeRh0PbHCR0HPsUxi+l
0G3NCA603QypvFEgOA1DbzMWfK+2qDW0YGYBZ6b+kphmh5IEele8kbz72yt0vcrA//ym2eUjYshv
6j3ycGjeHVNJhoBMreP4dWNz4mpBoGeofOoIT6xUHEl5kbxDSdpVLaMKoem7SoHUnpc2QLi33pHR
dMd05PNMg4qk1O5TGdqTt3/x/5JL/vnFs9ssaQsNQEIEsG47ulDDWiubyp7SutKCgunSDrq+bf+M
NrvAmsHTFWgbIzeQAV1tmk0p2nOrvbd564i0/afp4trUEug+qpCJRF+8UukRjeV74em7gqNYVqnp
ToLieWuoAFXShUrZ9aKBwVXFUCgB9WD2A5XEU1pStyF6BjJQn90BCIrJowWGG4DJm2iNLSyJNqV6
f23jixFnF6gaoBgxGFgS8LLWBChFjYI01lWrMKfuUBsQ5IUWHB7lZVTvwlRsOVREkUCeixha7ik5
kJS8jSKwPWiwSiK3Oxga+4m/l/Hmm2QBT1Tb9jLk4qpGfqAR0LR52h81oMBl2v1StHdCm3sUliHo
+NDjnSZlKvC2ZB2SwU0KAzbyPQIkcONkkaa9NPfZzR1LCSmVEqst4GusNJ3bAHEPvs+vsU8g69ru
dETYskFyQcRag4FrWDPn9gHg17akgQ/NqKIA9s9nRzbtB6/o5GlLlgKKj/C2El1npqEMviYgNMNa
gAHWDapJy50+FOs8eJCEMLNmp+ue5dPKqZVx3Yg3JZSgA/U5tiqc1qEAP34BH0866IrCjKpHg0FL
UMt+oKNnpkI5GcmrSsaVUUBcswkdTXR2OL6yctzXfmxhIbYCEnZGr7scz4EQhIw+BNkG4uqNAeh3
9m7ELzI+DVMVM1UCW4HGA04N5KFHqLA9c7XFB8/MAil3TOGKQ/3tCAGovKl2JQvWQaHcF9khAaB3
ZPdlEJtJ7Lk69e1EgqMWRwhKdcvwICsYQmEUYj1JkFkUVnRhMlp5V1o1uDjeXZQDsmvsG2gL5lWz
HSA6lYdLhohXX9uXH2kWpQTPeqnqEFfJFrrRkxKZv50ITy2eMIo5Ot7uPwhW19KZy0FnsQCC95IE
o8IpFngrmG4PoJNNJdTA5vvayXpbfy/qtbLoMXG1k3w58CwkoMMWV2mHQkYIt49YK12JehCjkODh
0PVA+Y1eg4BY/uY5GIPQ74Vy71qFaHsaaXvwR0zmTSzLdICBSIvqqnAMcBxj3CZGlf8/8pDLnzo7
wYqRNYbS46fCDQninbHTqMUuFGLTVBq0aPl+mM4KhHhun9prPB30swwKephhIFDPxmUpb4wAqcYp
2/treOU40LME3ULalqulNPtKnnE51BxzWadhO2Yqphg3kFhsAmSdPtmj82YFPrgwfU7chcl9SznM
7oQfQ87KEmOXR9EI2WGA9f0BrIISrICuhFZk1J8TSd1C+vyhUgexTTzjYYz1L6NrN1GKpqQGgLxX
INNpYaLk4TVWHSB4anaAWmhZAA3G5k7kaHEU4EW8djx0QzUEKgyCtcRk6e+B8VUWZmt4D9llKpmN
JnXrhrROmnS22upH4jFTr4nVoXvv42KKEL7USDgeGAMN/5AA4K9LQEWzQzDpe0GYeFJoC0gDMXX8
SQ8sPiA+UgLWQvWNMMrZSVMeIHNowj4CXqA57p59yA+hDBkr5WxUD1SBFH58rsInkdly0SMQSZZa
Vm4pw/AzOYTGpvV+lQaxfCWyRlDk86mF5PeW5vVuKZoV9dBb8nvUHTrtIZ6w85l/oOBMelxH9E7W
Lf0HQBEIFvt4kei5GRnBidN0s/BdrwSUH591ug4vMlY8dlAbGXh4xic7RZX2HLWK046tDRVJiBbH
R86rZyULH0pfoaYW6zbnxYbWFEJFSHW6IVj4Rdfy1R+/aPaMKFlWUMFw+UmEPpdQ8eHSpjcO03bh
im5N8EfaGq6sZA6HiISiS3ZPPcuLPLdrvJ2aQfMWjw8jVVd4DNkeDb5I7KM9vcAWuFJz+fE7ZzWl
sBh5Xbd4eVQZwh/AA4HhpxaLQ0AzvY034oUB/b6lB8+VcsuPUWepAWGdVxbooJ3zoT61NHmCCrfZ
Ev++D8RC4rk01OyCS5kaAliJxwyLXrBNMphQxEcWg4wOjqx9ex8ujTW714iReIVU+NG5az7i8t0f
h4OiwXsFVJrbA10rr/5YwNlFluREC+ChHJ0r/7GCW4yn3GE+rtcXq1AihRkAS9lp1Yc/7FgRP9Rc
OYqY2JQCID1A7rkZ17d/kT5t6FuRdXZv5KSRq6KNo7NhvCtVuuN4pQ4GTD0g4pmgaEJRuUcyVUmQ
kJ+cUTXfVFO2TUZIyhHRvoWUHvL8SWb6QQ7IPmuildAALfNBp9QtKLY7lf8rRXNIKnYKJNxrdV8Y
uatDFYERedOhb2BFPdi5enlsDRi7a/ox8VUoLIzuIMibl5a/gxzsEHCP9aZ2gKNxIIfh1iNsDBkI
z+nWl429mtQHXtzzLl9JiG01xOWhTf8uJr5aAwYnIucoVXsSMFuLgq9MxBzKvS1I2wL62kb0xITx
u21BxOzTkIKNFiFAEi10aRE99WxR7Wph2edQZF2idW/UiDOTF7ssUsz/IXENNN01t4xia6R3sbt0
casL8XYu3llr+YAUDjd36r3A1Zuy1jH4FnWB3MozGA3CW2FkGR6cQ/WkGbxbNZXx3vTgiiSyI0Fb
Xep9m1QvPa3uIyo/iQYi6WNaO4yGR4njBZ8WKnyoR7OCJUPqY5+AWKbEhxwFYQn1EFbGVlafy/pZ
oW+3d/JS6P7+/4vLJAgCHchknGL9lO/EHifmVDxTN8djTTJpZeV4t9bOYHfwWtgqtvyFx0C4aLt2
TZb28ogrsxsEO66ApBh+hhwIa6zvqFeCpVivNDDMGImeozLWoIQd2pKSmlTWBuQi9ZGxTQhpkfIr
VsZdWNe7SjtBiGx1e42uPRt+/LjZtUEjZAD69ONQE4Y4nYw79Ry4hQ0lULtGuc+s7wjwPr9uD3ul
TPZj1Nm1QTWsSJgilktjvuUSOq4gxN4e4urOpnBw4wTmNVSfBdZMHyXeThMjGTjGumpm+W9axu5/
N8osWBaIKgEjGCVqgGRljRV2qpUMr7dHUa7eR38mw8nPtMgrK8RkincWBNStqEL1Q0Wlo2OG43kG
cYIyQgZH3BQVTib3B0k21h7itJJTOwPNINQefTLs+CDtairWxENqe8j8YU0r6LQPcNnh8BPKh484
oAs36cJn4LM83WN6wsmI+00G+ZfBCIDpDHJYS1adV18gFws0yxuBydelbhqGR2CUeqU1+R0pJZwg
Kcri8Gda+CDT3/vrkrwYb3am+6TTmloT5UkDEkMoyirFRRGkwiyosRbIuTJppaC1lArYLMLIBNWV
teZ3uJW+omEt13AKSIPHoclWnRBwyazsPqDOoC61b68etIvfOTveMgsGShjyM5/mqwK0afAKFhLP
q18YJRRKDUMDJ3U2RFMrATNES4+8TU2BHkFQ1+dIKheW/HqmdDHOLGaMY1NLSkABDrMHJ/sFQnnw
oDuT8xl0oxzfzrbay7L92dWTdzHq9P8Xd0ifw/ukG2N6zMfToL9EQ74eu3bdLPVMr36oi3FmGWeW
eH3mDSNOeBmcGh9sU++//E6zgNjGcSOKgmvHvpDNFNqLKT9AWuXh9slYWq9ZQMwq+FMlLKFHqdqG
DO5AyQEybmvCF3rMC7tujtfUUg+qfZGkHQUOHU3AGhy/Yq9zb89m+rV/HfM/X8WYRa+y05kYONDc
GmxN9Gzjyf1kGIV2lrSL4wSoW4CLRencHnVhDedg0NzA43GII3os+INW/ZN7EXTCHqNOWXhRaVdz
zovpzaJYTOUoFzkwb3UNIoW3z/A2LdKNr70ZZCKV7hlkQWRWHyLgbytJbNXwTdCHFiXPDq+BMU6+
ej99N1gMQeA+A0uhL2Cql2e/y1ZHqyu3qC5Q7ERcaL4gqvfc+YmDeu/BgxRCjazc01G1K6TUqZvC
HeBB1+myo8M5oJB8d4A+WsOiB6bq99BJsP+7RZ6FLZKUcdqLlB5ldi9J5SpDG6Pn5SH3FnB8Szt1
FrdgFIgLQG7oUQlHVOzlnYcKjqwUC/FxOr63tuosUMlKJ0VRHdJjBVVePRks2KXgNUnh9wXsMhFw
6hkX9uk14gojF/tnFrS8OOIJGQztmFWPeQPheNjahNRpJG9rpGfRP7ddu538zW5/uqWpziJZpIJ0
HZY1PeoxsWKDW+gNOQl9hXSBrUFaMpeize0Rl07kLKrFQc0K2fe0YwNSUqTAcyY01kN5IN34fHuk
q4nMv5dUn0vYhio61EpY0mOUnSLjU4Q9LJX4hhTbCA2I22PdnpVOZtFNk7LeCzzcqHFJnUKi8CYy
yhWMpV7ySF2INUtjKT/v0RySPG0V4F6oINtZw6qbDrDqzsq7AHK5t6d1vfJ9sYazsIZKdKKGKtbQ
V4id08ERsL2DGKsVdIFFxmOc3ys9nMPADunwhL09+u3j/pdaRpMJX40NxBU4u9tg8h3zsjw3gWrd
HmZpn8yiSp8HBlIE3BEjhCoyJULtJNm0NTxXdOFUirG6Pdzt9ATk0J+fr0Y/FB1hXISM5SbvXsry
6fYAS8s2CyVjxHmatdUUvoQtpZrLseu1sl/Y8kvLNgsdHA6pSBzAMBgL1eq6R8olqLgNVqEYZlYv
QQeWJjULG1WUD30Qd3BErKA4BPz0wNGK05f2wkIc1uf9FxRwKvR/sNfqFC+gzneaQAbgFirbSnXs
VMXNCkhRAB8Q0SU5wIUpzvUvOn1UmrrOEYvxritxrpu4WEXx5+3dsTjDWfgIYZxZcx/DqNBESnrf
SpB5BbJmaQNZdamCzEO9Y8adKBaKSNewmhd3nD7H0MhyD7Fkok9IYrRPAF86ATJ28uCofZ4oIjA0
kix0dcCFSZ6WyPXXqzN/Itk3feLi9dF4LEzSAuW51lVdKHaVzdRcdaHgZpgT/0oRNlH+A0WcheP+
/bsuxk0NSRQSn05j+6TGKiw1+fr2F72dWevfr72LEXJ/HKPCwKvR694rOUWnqrD98q2I0Y+vgjUH
FUWHHu7tQa+X4i7WcxZlGrnQ5TxCcJ4+ZnkW3RkygFTfQu7YAqPN4S8NSoLJjj7FkdlBqxEsiIXA
/T+kvdlypLrWNfpERAgBAm6BbJ3pdLq3b4hy2UXfCBDd0/8Df2evyqLYqTh73awbr6iZEtLU1NRo
rhcv5vd6uxg4J0ovDB2lRAJHYwbLPgO91la5i0wbtqMm4BKSFSxJed9zchFwGGMNtJnQuGXhsYef
r1CJa4XRuuToxtvR6/Uplgxv3sYuOHjrHFS324pUDjSr3aoAVApev1X+PPTBDThekpW0RN273KHz
HnbH4qAbTOSGxob5ajd4TBx7ZVL1hEIDJNuisHHGunKp0YF/oDg6SVdB+TH2P2MOOkJbOSOkOZXs
poy6NSTJDckXX1Kt/OMHzpJXhuePuLJ6lAJJ+ULoG2wlYSycHaFWANXf4ZiE2pqqfFUCHalEBA6i
8SpUH1JoSjtlDI5GVKxY8dlpN5n+3g8AjTLY+trkCEZp1kDztWhv/MYGcvSTwTeyr+CnaQPBSsNq
21Z4TukytVlDOdCNRf6Udf6q42yj9MkrQfcq1+kqYQzO6PiDrYExG0WuZvQeqK04G7/SsHYtuMxN
TbseGtA8vNcqa6WU7bbpt4zvUkZuUzFCzY/DP1hxbXXYDjxeCzNCcjzkdQlpawP+sMS18aJl2YA7
tCA1w2BdF5iJTtxGg7qB7eVJQMWSm9Zr346dV6s9coJuVLgVxrhxikHxTF5bbpyRaF3wcHCrFPZ6
NTQG0xRl0Djiqydj9tHCcrKBbqeRAHV5fX1LMuO8mQ+HXVCyWhzpk8YsvisE+n5cjyCplOdWjQo6
8nXu43ZD4mJb5r+yEWxU8qWGkjN1eSTQcFWh5UTJt+ruRV5ojVDnYRD1J5o/GP5d1kpwL0teElj2
vwNMP+AiQCKGzO4LBGi8Ubi1srLCbympCZWkwQAzWY+WG9ypK7I1PSz769MoG95UuFxET2F+oEPe
pz9ZLPeqAZacYyQJscRe/GOEs6oYenid1caIMR0nKvU0r9/arvDEIQbA0C2BD5U51cmGNTvBVF5k
RJsmtYTDrYFhNdHDv5u4KcNfTJzis9yH8GB/0jKAR+zHAlLS1yP8l2run5Uxpy3ZIx68dTPsYUDV
7sQGlrdrfQ13dFcGHV2uTn8Hmt1w+9FuuTl9oMh8haBnnP+ypW8BsnXO6J8TZueUZaaP0ZSvtup4
aetMCucAFUIMbsdTrAdgvZ8eoNwr6SzJ1t+crzSWREHTDJE7N991xtoQbrObtNpqj/BH4lWu/DlT
sgDZbFdb8MpUkmlf5RXk4KwaVsvn68vjW8/771bW768227pNywsDbnvdyQTM1BftlnVbvXnnAnI+
LOqf08LCC3yse3UY3OujiVz/be4Zgl+SQ4PXipRDVz4r4b61ftTDp18osAM9dfoP1sGew8yPcXLo
dFQFWn6kABfxatyGA8wfNGCICTQcqMwEbGkhqgQAG5NZRAf2+M81EkC81ORTsjXT9yo+Wfapx13i
+rwtbqvLILOdm+PoKzUDy2HIQcuARYPanyo9u69z+IwC9tr73+rl/ihTwVh8ab+MPLvo4jtpfjEN
LxXgCB/Demfrn2BNg/m1mWzuLPps4ISHizr2ROUReE3jUwGVOjzIacyLt6bfv+YvuanOBHuFsmDa
FglEXkIP+rGw/3YmvwNA3pp95YCsIrc5WNoal3Fn2SauW1Nvp0RgV+QmgN1z50u2hrrYsjdVCNrA
/cI26Lfz4EV2tupc1dsQ0lApDPvKnN6GWv3LHLLbpB46Z+hq5qllOx5UEyAMaxjaNay6qTfi+Q6q
GRFEg0OwfLrRgBqw6J1EPOJHMn9vmIfevrWzD86+RvWGw7OkAe4jj2958ViNrUOVHzpodEnUQuL+
wyCnmh2S8IbCxnmE3DKx1R8QMPaLelWo9D4dOzfUslfSCsCD9OpmqMWmH+ij0RToVUUvVXpnG29t
cUvIh263j+mQen1iuDgXgJosD3VyxkDdsMz2rfIJYgiUASC8D64Hs9RVxt/K6GfN+nUapG5TKQ7R
E5dDzjcv37XgVCbAXEJDIYgM1JrNY4SniCyBlD8QlqTEpYS8MvqsFNSJ09obO6zT9lcFJkEOaGMK
3A/Whx2ZAPUDCQmkul7sabXPErjihDCjp4CZvoQw6TYFVD7RNlKV97j4YZuoAjQU0jAY5wI9iQ4c
kfhDAUrcjzOU8anTQ+LAwC8v7joN1Pj8kOe/NB+oTvzQcHgIR9BY4si1UDMzfJ5YK1bJCLVp2jh4
WCYM9mz5T3+4qwHurE22CiLIMEcAJK60VrLWlu6NJmUaDKGmvEVmWbiumyGFBsdw0sIV50gdIeBB
eLlAh8n3JJlr6dZoMriU6MwwiTmvRblmASlLEKtf+5t+1z4ICAU4OVzpoMRMfyZ3DXQ4wnP81UFx
TXaKLuXmy+CzEy22BWT1GwRv15DzF8a6fFSdSfsEMk3A4gi8MPcQcZWpLSzWDZdxZxNcMdGYgUBc
5OZxHWybk/aC57MpcuM0K0gmDF6fe4U3MRElEz7VJPMj1gTUAq6X0KKE3O+f5xEtQ6MfNRgpgLTy
TFa51wL6+5Pv6AG3xa1UTXbCp1wLNyuRzLIbuyEdGZIGyDV68QYxNzdS7XUyfIbsRuh4dsvXevoq
GaYmiTv9/SJb2kLUYQfoC4bZf6szqXAHgyVLvwI8faOAASk7g5fOgMuJnS0m0amViEZM7OSOMulB
BasORjsoQFzodvzQpVYHS9fFy4CzVUSF7oMJQ9iJdqbDh9bJCGiO3cmWdkIXE8LFmpnddmBuUg+m
haG1a3Y2HsSKuvFP7gJLh0pq32FSkzf1mEjp6ot1zeUQZ8UTE60Fp2wMcYyfhCgcn0AlXNnYSOi0
fxxh3K6xYWXhJJIsn8XMAP1BUJ4MqtNvf6WL5cPGjhiKOrCTqUJ63ukBNIFzUbDS7v0WNDu3f54u
eebbIG38Lu7Pi8izuc6LNMJOocYpDu8BYtuZ4AKU+pGjPWOxU5miD92+GzrISkEL2X8hW8bT/v9r
w17En015T2NAoNFWww3NB1taRe1U3vyfLqRU+2ox+V/EmpWtYqgoS0SLLeMGt1GMq4y5jlbRE4md
1u3Wg1etevRmM+iEyO6HstCzulWNTc0e8g4Eixi2Hbg9xeGpgW8bWBleWjAnDWQ9g6W+t/l7sHOP
KCTjMmJoap1a/sojeCT2cD0kOPVT1A3EdlXYe5ZM0oqRrGNtlu3H3mBpJPA1w+ItBYtcQKGk71vZ
opGFmRb1xXYxSaFF4dgzfMgJS8r3CJFtRzheN4YzVTFQszdjOcBWslnmNbEfdyDNVog7SXgVaMBs
AE2HIxXozMaTvMxfzLgXn3CW4k0f2vmFhtm0w6fRuk+A/OMcwsT3kuwjG9YsswsKJXuYbQ0n/6iu
NS/YswNzplef6YiW7YTFXsLlwpxlnBYUzwByXNCn3psOatdNeCKlo70ziDPwtbIbH1D9/8sRzrJM
VxHV1yLEnPoXzY670TnaQPDPgSup1BZOtvNmaQZMXj8aU0xnvLP26vb/mk5yauIi+uByImc5xVb+
Eye3nkbcH2JcVniSrQqD4XF+hGRO6rGhu2nhoBprL9endPEx5CL63JWIGWpLFBMZLcNlwwPMfZtC
j+EjuonuYXCOUftb5Yi+K8nW4EcAKfQYSH7CYgX0e3vMXUv8NM0IHXFo2mPlaM2T2m+vj3ERCXo5
xmnjXOSZQCd1RgTG2L4ar7z3xCZe0zvofqLGQtF8EHfgJXj0PmskC/a7u3/lWPy+nV9ELqGXp0fT
7PZ2idZUDlQacNk3ZOqg/wKOHuMtnLZqJ2dQN2sjbwQhDygUR2HvetY9VoF6pjVU0qMcZttCv8kz
uus4xH8a6ru0tSWom8U1D5dVUzcoA8BuVv8arBFKlwbsFOTqqhclKGr7xB7gUhU76uR0xO8ZxD0k
32dxBVxEnSVISwyWDRb2/1Xd5ae6hp7IvvyADL3qQnwtxQEkWxKykLNc2euk7H0aT6XRvWUpTp29
BFxb8/aemMXN9OSkcjSAGsAwGmNlj0AQZGHnUWjpSgY/TelfS+Ri8LM8KrSu5b7IcRgNOHpUIK6b
Ywl0YxhCG0WnrjEAuNAeQWB2lTR39DEQAFJmq+s/Y/GMuvgVs8xK1JDnfpXgV4wPqCUh7WG6MQU5
NKWyAS+e+hehZnkV/K4wMCIBK3RI7HQM/6E4gdsbvKjjyjN4wIXIHVCWj6uLqLMsa6i1kUJNHANU
v0LceIQVrbToPhvQITHu7ZxtB7D8ke/hnhW4TSQeB3iIka6TDP9bQei/f282B+zZKeOwCYQTvN4+
wcXXs2CMJpQBAt7Y0T0FXrDUx2rf0o+8a0APhezSDUTqq+S2Fb/CMHBs8zYXJwHR+lScVCiyaOS1
7cxbq/uyh48qABMrMddpda/6b+nwpChoqNlkF0EQvCZ3bIgdH4+3dd45nMB2WD9F6q1R3JXDa2A+
QXzKYc2GKDdE0W7IAAcy9mFBRc3PS6hPWx4mhg2fUds5Orwx4SOYQ8j5V8WfGfh4TQD3Nn0DMGAj
dvm45dm5AHAuhPdYTx+VVoJQX2zcmv98VLD9/kzsZktFTlQspTDoPBI0Twa0T0UKH5/izm4/wDHf
lT4gQCgQ1GzVdZ+6ejCzfSreru+eJSVsKIH+J28yMjth2sqvKx2P1qcMnIasN9ZCG9DXTBhkouoU
purNHjo/q7RiwFKUw48+PkbQ3qjLnW0BOB1/Tl5mrQq9QUJgCvQQmw9qCutkQ9lleMJD7rWAPzA5
7B75zuT6XYvG1vUxLJ6SNp16OzpR4WwzSwF9GJMsSBQdwCXlNHowljpGe6hTTzKIlgPm3U28b8F5
zySBl1LxZdxZPtCZwru8NvQ7hUPeqPiyZWCw6R+Y77jLALOtnxYQvk4D2I1mpFiFSenEbNir7KWL
oaREdjrY9JKpnD73lYhzUAtnbVkwFVNZryb1Mr6xvOAw4M2SoA6nkl2wdGZfDG/emot5lHZpaOp3
vaa4hH/2JIVe1Qj8hXZTV2Q7hoC1mNIb/9K5dRl2moOL0gZec0HTVUy/M6xxE1Xf3075MBofBNAS
dqHpV6UP3oAm/MgUNAuLCmpkZuZEcCa/Pt2S7zuHWBhGOXSqpmECMtDFSOyq8bhRFUgy032qgrpL
iOS0XOwwXQ5+VrEEog3tITCNE7VguVLBlBVuxllpQrWfuIRB0ySm9IjdvmoVGVFxMetdBp/VLoDZ
AGSQ+8Zp1MAFfS/x2dX2MemgK4PGjgpyKIyLnRBpY0zP3ITLE60i9H88q5U95KmyVTCrXvSAd20f
6DpIVj10U1OvwXOqNxVuxKPbwIP3+7/72LMsRUSY1VaGfgiH26jOXUj4Q+ZK39UTYzNS92AoSSIu
Ijrtia8Gk2RYTMzljHSdRVQx4+mxYdrN8br5UO+h//3/SeXg7rBL3fDAb8b/oQ1zGXg2ucIYR1iO
9vqdHu3U/tcQfYj/rf68DDKb0IYGoQ75Tf2OpyV6WsVBgbd8qjeuwQK4nVb7ELgpVvOdn/g3SlWW
ONKMFYXn5vUPuySbxi5/yOwciEkXqwISO2hf+Bt73W+Bi0BThu8gr+1Jm4hLDcvLaLNDIQgE+A0a
0lenvQkBN0WmuVY6OpU6eLho7Yz81syLr8TkWw3icdfHupix4L4KgSwbViPfAloXudOqDENgus2T
ZmVeGydbRR1X8ClwaRB4dl6cU+XX9YiLj0f275Bz/hvzmxFvdq1+V0wW0kV504SwFK/ZtkhjglHj
xpM25EBsa1MKstWHbBPH1bqJU9yARlcBXs8qIB5n9Ofrv2zx+L/4YbMazqDN4GckM0+8BwZK454R
CknNvXhCXoSgfx5VdpwFkKhX+pOP6mywYbqNkYk8XgM9mEa3XHtOw931US1dci6ne8qbF1+4g74Q
eHAIGYp9Nr5aYi8aiUnW0pXtMsTsDMot09C1rDFPJu9vBMFLZKBsOmM4ME1G3FrsEl3Gmh05Hd62
c5jT63clPA9V3EAB4r8jRGvcklf7jsOWkymeVY2bBAjLXu29xIJ2bVRuUlX/MaDyBv8PvBOzetBJ
ByNxf6WIZHt9zhdRJZe/cpYvYyhWWlaKSdfZa1nxp6zFg4fW6htwUbgzBtAAaZL7se/WRjm+qv6x
tyE61Zxi7ZP3v2INtt/KG9HoHhv3Y0DLw0hNB1QcSaabMupf1eHFcpxnXLWvE9se9DsGK+FgwDkC
iUECtlZHydEQkpW4XC5chJvlVSMcjUDH0X+X7tgvuidutg32pssP3br6kW4hSrmWaXEv5/KLmLPs
GlptlCshTq62PAcDjCXZS4opNhMflj/lHhAShT4Ug7/GsHd220lm+Prus+d3bGvo62LoMMMaC10D
JBMCZ4a0yv9lmFnqSsMgZszMzROoMhu1Nl0YvEMZUFbyXE9fkGb7M5dYULpk6hDAMjGGGFsTuqpt
gcmxiWAbztAk4o99IhM0Wp5BvPWrFJQ0aszWKFzKY7sSwjyFyXvbrdXWBxpIJsIgCzJbmcxog5ok
PrqN2Zdq/ix822X98/WksDx5vwcyW4kcImSg42gMXu73WpwBSKzuosod1bOuiEPFol0zylyalzPz
PzHncFU61IkyWoydijDzbMXeGKq2YzG0x8A7vz48yRSy2RLM8iFWBr01T1n+M44eM/ESypob0zny
d7r6PZrZ8tOKUC8sinOmHhXIzjVe0shUrWSjmJ2WTOWGX6qosJPRBJXgvVa5yzMZ41n2WaaBXpzJ
rGzsYDQMfBaQO+qi2WixfwyxGPCiJCnwFgVYAE76z/5h04gvYuUVgwaEhUnTHgAEiO9KmCNFx4I7
xoveror34Rh7zVZ5tzf5SvHEVoToWbkDcWIkZBhsSgE8ssHPNnSXWTTWmxBPZyRYqSZARFxDfzt0
fauI3c4E0cJM+LORVh5uQG4L6WToTe4sq6ocAk86RwH317F4KHlxWG47XczULAnoKoysuIJvX8Ei
KhO3Q/bSW2cArNa11tdwvU3SFU6TNUGqS8sAOv3xS87xbhN0yT5kcNmC5sD1TSWbq1nOgFB0LIyi
gwoUsW7CBB7WoF4N9ugpQmIgIYlkTjioi2UCJdmwI7nOTikehNvM6/KDQF2e5bmkBP4vJ/I/C3Iu
bK8FscZMGwsStmyfGUzZuFccBoDFJlFqGVRNkjLmqvVpY2eihT7wiZp8NYJHFIh0ff0bTcvir6xk
ARnNbAugwznaMDJ7haoN3vDDBKZjLAdnO3WM7r0qcwiKDbcsCCWrYvEJwb4IOX3Mi48VRCRN9Dad
HoTZvno0tnCAcI1NBrk7zGMJq+Rasjm+0R3XRjnbtWMQxUXUICS0L+i+OUz6/NRJD9Ym2XLwINot
dI0966dYR8f2JcJ12Xeo03xhy1iej4f/yCu21yd+8UC9mIXZflV8bg11qOK5NoPeR9zcmu2vPhm9
xregNqg8sSRdh36/uR518YS4iDrbkmY9CkPEA+oR+6kfIcaaPWT/i1kvVtM/a+q763fxgdOgI10/
zXZNz4p1rocXMUi0BqYPduWDzunPoR+KLCoBbIT7JBhuqieSDqjgz7BPJ5F22a6fjv9r4WZnd0D1
hmkcI9I31S711BfbNY/xLcVqhRjs9U+0CGS4nL7ZKT4ZCw1Nj2Ci2FBDgE64y1IdOS33Guu1zl79
+r7l6ET2mWSci/nm4sNNf7/4cAXzcxiRIrKNJ/XaAqtTSFpxss3/fcu6CNFSeyj0KUQ/QLYGYq45
ukaAvH/55GUUHJKVeCGPQ9cac2dA07kK9133wDPJ+lk8MC5GOstBIu90tZ5yEJDWLogjWx+n8gjL
mkBrd9e/p2xSZ7lnoGER5jFwGWOJpkwHa55S1geTjWaWS6qGQLgyx65W4CsDfMu61F8VwPAhgC1Z
IctlxsXEzRKILdKONtPerrzqMAzv8JvbQtzjSfuAZKbhaAAtkdvuU47+Ws5cgKhDvo3BuXC2K8Yk
0WiE17YTPDRwBDsTI4BAcvn6x5JFme2ATB/GrB374WSC12q0PbgRrRfBT+TfhZmVtQa0rUAZwWAg
cg8fGQrUCmxAJd9qeeH9nrHZGg/KLMjMvgb4G6hZGE57GXm+PozlLPw7wmxpj7CTDkIKWI7dqnB6
a9xqUtM0QjdnkFuPC8lOWi6+0I/7zxqYrfMM0sBNlbaAjW6656n4avbTSR248R7Fv+QbTSv575z/
O9hspatq01oQt8dSEPg6NZiFQQwNbnCYKsUNSqSLxlwNUScJK/lqc8nJRNOGvqcNgGT8U8+eKZNd
EpeTxT/jsmZXXTsAXAEyqECLJvu0uy2ZD1WlDyhGSZafLA798zCJ8CIPr490PHV26iXFi1/2e8pO
vi7DPclmbJYZ8n4YFTsH7EkUwhVoj1bj6/V1Losw/f3i0EqNJjTLBEhplbag/YBqr8jwyZKtNH8c
MypRaEELlGQW4K0x9voKlgEZvLO6Y67JwFKy8cwyAzdyTpIQ+6iGJyMYnj4k9P/djM0yQ8saDmOW
fDg1kOq0vjIpR0CSqK1ZKjBrs2A0KsCSol/EvAt7AdSMFCgrizLLAXrva8VA8FX0DRSUS9gCOEPi
xOtkYz3wXeWIalW+y624/0sJ+M8enb8yQdWharnWxeegFz+KCEB8WFkaWu9UVHdRMT2ZZvJixb1r
WaZTDbKtKxn2XH6xRmu/t3wcTxXkJ/DGo+H1CuxHSaaTRZklCF8Nm3pgSLD5cCeiY+grjg0i8PWF
KAsySw4MztpciwETa4cQ3UrYNxmqlwf/U5/398lkzzJEUQeaZjVY7+IbaFmC7olwwAJfH40kp85N
sxutbnV457ITgWhcAY38aHQhWw96bye5MssizVIE69IUwpdIeYX+6EPARbTwMYB1HEy5JGNa/EK2
iZrSAnoZ+OI/k6tIg5Y20Cs+2cNtCqqPDlRd00thWYsJ9iLMLGH4Ie5UlU/iM9ykztorugC7FPv4
vtgkro27HEgLgRvuDVnNsphrL+LOUoiZN0lCIlRh4eS+BIVio1QAoet3UfmjtQG3A31YaW9I/2KO
ldeWT6p+A2mB/+Uw/v0r5lVFFXA17xQTkwzjcwsiwVzBL0l7B87v/+57WvTP7wmQI+0CQEBOTN0X
qvDI+GLEmiSIPn2uv6qziwHN9nVcx0bhj5ydmN+tut4wYQpjcm+sISnUwdTHV1iJpxb2Ngpb2yiq
5btZyh9qFu54EnjMt2/qrsUr0+cAT/PYbl0S5DjbdS/GCm/Ei2LbTtfl8G/kThv+NITmluZBy36S
JAdfKfeous/MW0P96pXcHePmh413Y8Ysj44WcYyiOlqaApL0YN/D/wwoUVhGCDXTHNL4sRtkRubY
hG3/hwRxMS2zPORb0KRDdw0eLuZPK2ZPqmLBvNdcFdHj9UDTsr02/9OuviiJQlawRNea+Mw7C9CW
6tgD3CpMuKoW8X5IDK/Nei+FRdD1sJJkYc3SUtLaPYd4Fy5O/NQnZ67egil/PYRuLua+i0mcZaSq
91saC6SK3AxOuTatJqveV6y5sYTvGHiRN0Z73eDOk6qhk+bmQ5nULl4wP6DK6ho68MN7eCx4LdzN
rSBft3jWrEtl08LRPG4SN+iB8hvValthBUIK7BhE+Y0V2L/Mrjx0ItnzWnMSbTj64FZodf5MerAu
KVkNFBcd/pS37aGEroLfBDs1VR9LA6+KVuwpCSgmSbhVo6dksruEloBfdDeDUq55A5KfgQJGid0+
H860vKPxRuW7IfpJBpi0+j86C16VFWjtSrAVPsQ44JY7YK37aKSvAlBW8NzuGDHdGTRw9TTbNEZ2
X0CBuOuyAx1Gl2YG3P36bV2DKqUknj8CSZfjDg1X+5Xtgy0yjOiWh/ZHrOLNBs5s8GmrIvucKfba
j3UnGt7A7/BMW72B8t96SOAHqClPetYiTxXKS6dYjggq+Kg2u8wI12mdPJldes4rOCbocLctxcto
VivmK1sIaoH7JkD074Jda91oWoIEHwCVrd00OKMbrYEZE9xvIU0KLSEHRj3wDyBHDqWSvmrcCF5M
SROuNeW1rrVNTLMtSR76KtqPxHbqNFhVHay/uwhSC4VXxxDEBTOl7WEBZ2gvQ2yuG/suo/cEgg95
9cVE6MVx6Ghl5GDnbKC97GiKvVVz0y0y3YPwxIoq25E3TjyefSxwpc/vDEh3VaG2NdM2gtdWd8i6
7FUnvRtSsi+HVnM62BdbJHN02q7GINnV0FLoYTGbg8TZ17C0OaY15FCL1Vgq2ykLjeQQNe81POng
T5tCwUtVDokVenjGG4HpyM56AJLtU1zudfMOFgfqeMOCcxQcFfKT53Qf+7ssiTd6+LPsaicKYNg1
PqbptlQwevGFK58jmueyBormJrAAGk0ND/5Xo/8QG/vGD/AG9WaTn229AknGidCuZfRsDK8JxB6A
bNUh8JWvovJYR8/RcD9Sl2i3IX/Vx71VfA32aijWit6v+v4T/ikbaLEeTfsGGAVPKep1769ye2Pp
HTRFkw3t9221iro3Y/gJeV+IM78i3/L6x8iLwxiiDNSeBPy4WnqXp+fa3xBzR6AiNDbU4clLVJ+S
DvbM+mNrjOsMwPfGgld4oe+GGGa2nQq0172lF/e6ETks/dAM+HUoiRNBLJJVqWfVnwpwUjR57pRT
CbqUAquKGAWOz0tHbx/7Dvh6Ld124ROFe0uDd8TCUtZ9CY+CvlqlynkMwlcOMQ58xYC3qMAfQFEg
NQzSsme/b8C2KFZFA4W51HJHcZ+QVzUx9nnne8UwepG2yvD/gOdKNZDUe8+vzk2Ah6o2W7GSugr8
hPOb0WDv0KJwOZ5XRRjhZts5YfgapGdz2Gl+6WqFsikTvurU8a0Nz3x4gPo7Fml+Gph6TMl7DEG2
wYgfqW9+RlCBjvXaCWs4rnT6qq8GL0IasqyvlrQ3EFbxMtuCXdCbrd2yLD9DHR8ONQCsddBEKcst
HnvRx9dAbVfuGxWSAbnhGQytHh3N73HTaJqjw3MyQG867D6aAQ3jCFqcse0x7RfcmoGPhsh+Yq+M
fJgMCq0tHva9QsAmLuFrH2/hfl7gRDQ8s+ZelFVbf2hWWljAmAgqfFXkcsPcjNAsFpq67uH4UWaV
M1gQqcy7h8FMdnGMGg6XIc/o1Q3kqPe8+zUkByX5YHAi7Vv1PRTAMOfVQejp1lfjvUDmqTjdtTw+
+rF2r4bdOaWbEQQwqn76BsWbKFJu2t3XNrJqar7VUOMc4c0c5dG50I/DqO6qPHgffGNl1v5trdA7
kRiHod22g3E2CdzwYL5agvPURiu1mCQeup9x77tqeQ7HNJ9k+jZ5+lzrOK4KBW/Q2sFnoxszJOAy
2nBuQrURfdtOCmxeOLCBCwf6hVmGaqn6rE5I9dxklUrjc/RM4Lq3Ze4kpApO+2r4yXdgt+ztN1VS
c8tizoqEYaBa1YBqd2ZFs4VqoDfACdSMnq/XCQtVwh8jm1UJiWW1aY87zalWH1V/Y6rp1qgCPNFI
4iw1A/4INLu5pFaMqyX4RueqNk8BVOVR0joCiiWlgLBf9xKOwCwCPpjH+pbKeq6yuZxdXzqgCnSo
/1inAkolyKIrnb/5vFldn8sl/PvlGI3ZA34SllQkU8ODpV79q9xlq/gBlGTqaufwnm2D0AkldI+F
C8QfEWdt0KRteKI0qXUqx94Z9YNfjk5sdBu/hPAO2/iVRO5m4R74R7zZtSikZStyjuXSQASgMSEi
NZ6vT+I3Q+WPmhyXZ5XSSebMMHT9Lz6+YjWU+HjLR94vE3qHIwVOlXl5GirTa/JXeH3DOdh6VKHE
pOrpTijU47UATgY65lr2xCC748NG3kjAibO/aqP9SupAckP56x4++5GzG0qkaYQkpI3PRCPeSPih
GH1XZ2yfG9HeQoFwfVL+mvZZuGl9X9xTIhqWnDV4KGYorUwwlexUkm3oX1ehWYhZulFqIM+phoa6
1YJqVpMPRXtVyhGssxFHarmndrUfKwruH17nIpF5pNOOwoSzRzM4Iezt1NzapJF6n4mPCF+tPSqR
gKERTsYAPlJ57UYoOfn40dqbkkGxM/h1fY7+hrbORjBLZTBjzjgJ6vhsHcUKEhKr/JRttHvdQ4d4
l67CVXoc367H/Ct7zkLOkhoBJlIbO2z4qs9XMQ5tkRJX1yOnpOvrkb7hBte2xTyFxc2Ydy2WgL5p
dqj+tykYJ+GWbP//60L+Oai5CICuKjSJprcbVPnieTykXuGWNzqUHKpbskabTuoALPt0c9a/ARu2
PuTYTvFuAAfiYK/5Ji+2zMO+hkDGeISIGB54PmRKOX9D2WdjneUzu24gYmYBv6IbBLcz4vgqXl+s
4Aixh03Rr01csMrgQ4sAzk7Dt17LQLZ/0SuKm+0HGSD4mKbv6BMRr1SLFY8l/Ym/zq3Zz5v1h/pA
jYPQrwB0AZnNgNa0moQwUdxcX1uS7KLPklmnREolWnzwmKApgPtYXNxLIixvFCh3Gya1qTXn5o5K
CFnNUQxAehtvalH9NAMDOnl8reb1xDwhd6WwdXcIGV+hyfdB+fgw5sFHW1a3JR/OQ2PCSdhvDr2R
bCn7xehnnMEW0h+9lpytgK+FYrxXtY8eVpF6sDo+M0s5D8DSU2KtfJT9YV3fgcBzSMFGrpUnjqtd
MvYeD/Fs3UyUSDNL3Xz0vS6d6nNN+WHW8clXX8bk6/ps/HVof3/V35MxW3Q9q+wxKqFI1bCfYaYc
FUo+CQnXsW3siJbdqKbM/mz5C/+OOFtHEVP8vmcU019DFrC+i3MJEmV5of4OMFtClZnq3BzaCFyl
EcKSX2bwEMokxGQx/h9pV7bkqK5sv4gIJBDDK5OHctnlmqteiBq6mBEgBsHX3+U+cU97094mbtzH
3R27ZUDKTGWu4fT3Z0lQ9sCE5CWChNKo9zGoljCfWsPewLn+df6u4maf57SXz9YZgKhpCjqMx7Zz
KtvRj9Vm2EdboaDACti22Z4UpxfWPH3yv6P7n/c3y12qMtloeOIDqbFrbOFWzW8VF7Z+vlyputuu
xEL98i9V1p8FZ5krR3OOhikWLBByfbBww3cSnBw8ebQ56ZxOruZCEoWj5+GHwgc4wY9KZ+m5f4eW
a889y2qxNRp60nf1IRY2WmaffZ9t6BgXmyK27gbb2sQ0vFX18CFu07ck1IMenVmwztsbLbQ2TZdv
htaEFSyUs+0wsJMxCNEbbCREo8J0bcNelsE0LMy5w9SPExqUQJFRzyQa2pApEG4P8QddKPe9GPwy
RSuGiF2aKq4Z5h5ANJ4Kf+JpqgKtNJ4bG4L5WbHQqNUuF17//RJznGGd13rYxoV+oBrkLoi86TNg
86rubrDQvKtfO9rggXGVMPhtxO54h7I3O7Qyg1jVL96qALfW68wMA4pXVFkfvL/XlOOAKzuD1bM1
vmvsDn4nLlTMf6jFnbFA5rLiT4N2q7IY9npzQoPY/F1r1Y+C07tGgdTthGL6+h6nC0FojnYs6yhG
lKusQ1sdO3jOt/Sp0x4tDlM8PfPH4qcav4yh9OQYe/b0paDnCINUpyjQBCwEukFoAcYfKb4nKSIH
FsBPI3Qf3WJ65taSAspCiP6N4TmLASKB6L1FhXUILbkR3VfUsnWC2bGGlrLZvmXlQnm39G5mAbpK
aZrAphXkFwgvl/Bgg8vqwus//RNXjtpvTOP5I5GSDKHEI011AYrp/cCMDRRmsLc+S5QURfdWTYoX
JnuRfVM0e5K+hyFn6sRSBkPL4JnzqpYFVKEh2tj2DjlZYYfhRoFBqH/9py4UC3N0ZQy+DIYNdXrM
GAZaClQvrANVcLkrrYXL5t9YrFOsB2GKaQbI3NAV+mesT7ouprCWQNwVkKGcJtheDLeigm1a2myz
Wg0s/QsG1y5vlMAczYe6XgIyXbxJnv2CWbZB/qKYfqAYiKFBzFXAx+MB4rUa/CGm7on+30desyee
ZRo5ppleAYN4mGJIA2Ajw+/uaCg0UMl3rb4MVX3E61+oMC/GuLOHnGUb0HpDaFtHiHHdfQu4Cam7
naI3OLvdmkHkiqvRWtrlwqp/95xmzzrLLlNNCksvs+hYmPDVpZ/WWAUhBKx4kcD6eFqxvrohyp0G
bytrvL++iRe+6zysayOD7PHpRBOcEcGcloyOiQEILC89FGMLR+a0T/863H9e8Dy21qSbqADJ+IBW
Pnwx4dvIVK+W39ef6Tcy49oypzLmLIZUyTSUhYZ2UzKtGfnswf+d4LkZ8tLRUmhfYEhFIPwzmmsK
a7xysJ0RHpIKRKswFmqnuzpJnN7+sGpUVogjSmb4zIIAormrtcjj5PWEFFfzh7F5KsDWVQ0McJK9
riuuHjdOET1YkBGCm4uG1DjR2BlN/CNN4VnGgOZ64prRV8+t18b4RMZwaxRwtvFZWclK7aHqpcs7
qyx3VLsNjd4ZGuIW9V1vPctsN3WqK8U6A1Y7BrRmzF6b9t1soKNNPpMWTXHF6bPeLcygj7ZtCdVU
iRFLDH6+ngaqboFEjuGAbmFcVd/DnxR3KIUcTS19SBPipz0FhyoEE2JcERixaomE9my3SoQOUdi2
9SJY1WnWS1qHiZNlhnv9sxF2sbw82x6z9GLJMKm0CaC8thl3rFbWeapvIUnjNOZ7lEV+CIXusIk2
mto+6KYYTj6AzhgpCProAcCKE2pATho2XmEqXqk8JkjfffbOkn6vj2ILZkpQpZBgnww/VSB3a7Yb
Y7KcusrXhZ6velY99BSMfpOWmDCyYDDemLyvbSjHK/aDUt0pihbw0vBySB6OJfU7SE6gs7JlarIa
aedbxl1h2LAr0d2swUiBF2tYFRx5IX6lcbsW08mEj7+KVLh0UNfJsK0UA5dF/isVNiSw9hMPPUKP
NVuBtONLyKNQxXDV9Ckscl8BPSiHuFfSgpKXWriBylu9RQHMy+2keUaE3IBVmhGDFRXbNWWeUB5t
DGBLeayyz2mo/MSMtkM8QKBrT5TyNoOHi65lG96Dw1c2qxA+PBl2HMw5H3qzfO6pcpt1Jhya2K1Q
4LdKrX0PvbEe47V4gr+RGmj9ix5mfs1tL65vOVJxaD8M6X1T4SYSv0/1vZ7eTsU2a/cR2xT8rsvf
S8WG7kuYO1bxeJrShgkQd6RfywYbu5COBeEX0RsQBEs+GVqWVY1W2fTGNDhxTAVoDBVGRtDOAQSC
kWYPcMpWJOk78ONbWkwLt56Lef5sV56KorNoYsEsA4cq0w8jfcsE6npKin0KBHmmLTDrFvLPvKJI
koayiU7JUQYNLE7+o97ZLN6qlqLwLJeDjVGOEa3SY8e/yxPWALPgNv65fpqX3tosgduK0ldUxvoh
MyK0nul7ruwsFP0FLFGvr3SxCD77PrOsPdGoLS2JpFJ1w8YE0kex9xqU4joZrQZVBm0pFog1l+8I
Z0vOMraAuHEKb1doZms/4dj5qYy538IbWlGlXzSYUOUREmkYKzeKNGkgMQ8sIEVT15pHUvmlmSXq
RE1Z05xFCFENLgq9TbfUgrZ5gxuEniFSTCQo6v8zluifxcZc5qvho6K0BXZznYUfYzre5BTS4u3k
EAAoNWgd1GRaa7RbOESXe6eazSzboLoBps8/TxEJuxgYE5DzR4qCDqLQTQklMzodSSHf00n1VBMx
VUJVuX9uhboSsfo1Kncs3k5kiVR9OrF/1wd/fsvsAMhIzdJsbIHM4WAWAEhBlm6Rl/vgZ4872/45
aeoUAhbJkVSjm9rjXQWJyDh9072qs25KkwHSJN1RSRYqrMttobOFZ6dBbwdhk7THs43uSVE5t3A7
d+JP4B/qk76VMwi3XYIhLr3Q2Xno1TDN2wp90wqGLSy1HeADF+7lC0vMQZV1wnNi2XiuFsdtyhyN
RAv1x9/8999H47/bYk7WqGVGFCNUQaHWMR4xdUejQKNNygPujg+2NYz4Q/E4ovdVmipsCKTHTvAL
W/FywGgrxjZD9Y27qyM7WOaRF9ltU0gextq3YVKXMEVzRp25JFncbZcLpz+/fFbw2pyIsoKSzCHe
dX60FqsK39tw7G3jLpPDyOU7w5/VZmUabr31lPWK8tstNlnnXggQ8U31Qlb/ofI2T9a+uPHql+tx
/nJ2/LPsaYec5eEusvvOIHjIdHN6xGzVYLCEkmXhBP2e3F6JDnN2iN1aSa/WmGYU1ej0RbZu06cU
wB/xAYlSAC6t5mGsuYvB4kYb1lkyrHQp/FjcUmPVaai3QwkJYmjh3jO+AyRrJfhK6Z9DI4QUAQOc
8YQkiz4tqw29lt0BpAgHohOI9vH6+/qXe+WfFzYLc6LJ8lCtgGOoaItuPe4iqAobUF8cZqIADTdW
fBjTt7600ThcVKBb2iWzCFhQQ8dxwWscYPxi/cRudxv58JvBnMxFq3AHlRFvWMer6w99uez488yz
8GeHtJYjR9w143itGN/2iCZx23j2sP7/LTQLeU0ywOIAAvnHoszdnn2bXeh3PWCQSzOLhcBnz9Aa
qqJ3TFPEeIwSIOZuouTj+oP8S3Ppv69sTkABZihFl+FEUy/5Ngsn5It63WG+xmNMiOMOKkHjmnNr
nUGjq0E7RsmWEOaLv2EWwAQUEbPcRAIJoZsNz5UqYMRVfPKe4ea5Lg7tEodkKU/OVcNrUDtsiZh+
1FcjrIHKB/5Urg0numug3Ge/0UV608XvaJqwWdE0Az7yswLIDCeM+ASUXJhG0OWGxdYInSkC5QfN
5+U3q3Zs2g8QfO120DI36bOGvvj1T315nHL2G2YRoa56ZahA+D2526zEvtjrLt+i7QH5fICr48D0
DYdviA/xQPEtpcu95fSx9B5mcSEqrMlgFX5Dat5HkHkdRL2UyP+WsD9l8rPnnEWBPAeTrILY67GX
BH6+CTCS4bakT8U4BBGx/bSEgnZveoMael2VuxG4zSKWd7RKPMbNgFpo6DROnzZOLiZ0uctHoNB3
JrzUkjIjzjQ0a02l6z5Ptg08GjmAnPa4AtzPZ716i+bOzkoAgTFzN5uaG1K0txOghwMDWaE0zRVP
JnQgDLfD9gZG1ujwosGlqBVt07SAoYzhtmWKH44PdvKU2sC/GymMIBlUF0z0vtE2gAAxmjjNNmLR
o4QMm92+6ulPVWSrPtWDNnwaAcnswG1UqgpqYutMfVdY4/bFCr99CxVYp7ZTf+hKV9PyG2M0Hmwz
CrKw81UlJo4W9ytDubea21QMN8rJhg8j2ULQrdmUSH3oYZEt1bexjq4JyFcpgKzZrsHUSuWhn2hF
IPV414jiTsp6O8jXPJuA01R9uzKcRkRABwFWxx5yogHsbG90mXq90HaJstIq3AMIVLXiws+KAsLf
zBsspI2o71c2UKdJp94ltXbbTNxDN9aNOBBURH/PSHxvAl9mUUhljXDKE/bLpORbnYn3roJqnTVu
TUW9V1r99YQEgoS+25D3Dt6YYqIPdmzdJDZbFxlydAODkJ6AgAWFa4pIaLeOXTO3OImPG53bUNAS
lfw+jNUe2k/gldvTtp6gNcAH6AYzswMNBU58OvluIqUNgGmtoHcLFn0TdbVXjOxxlNSvhjaItdCr
Izi5hNLpRXsYUlhWoN+GwRGcM4y9tCU8c/Yqg/j2raD46iqisNJ5sQm1a4C+oRMZQDfXLytjDcD+
r1rc0RovN882g3gsxJYrmVuwfGcY46+403cMsyxggLUjb/SnqeUbKG74ugLDwDp2+EidQu/WfVS9
GBPo3hrxSwvjZfkZZjTQQwi0QJjXFBLUyOSt022oFpcLJdjvIc9fJdjZ+Z0l1ySUsJisQJ1oXqE2
Xm0SP8o8aCO7KpySqFhZkwdnioWw8dsk/sqq2izTTn2RmnmiKXcylA88xCyJ2txt4+6ocuDH4YrR
ea3SHkjpAXfuQs2+8+wWvhcUePFO+mFzmohJudel5UoV27ddAvRdRgL9eTNzl6MKhGhNrdAiGrbD
D78fVicnvX5bP/U30BP20Oj2S78I1BtINOYra+EVXayuzlafpemCKx01ZBLhcmmvzemmBVG3LXYD
fbqeqC7XA2cLza4YUSdqrtdjcmTO4MdvJ0ey0Jv25gq5MnaWYAYLKem3V+/ZzcKYYB6Oo47rq2oE
NWhFdb9kqb705mbZf6xGfYA3RXS00TWNKuNZk3CGp5M7IpwsvLzTPr22j2dZ3pwiBbQRSBTKON8i
am5iofrZYN83MgvUHtkEfgu9fMpaw1lY+vRdri09S+69OURWa8UnhFy/E23AbqzNdF9sIBVcbYuH
YU3vr6948VJ4tlFmmd5WMwMeGHw8WjWSIEMHTukcBUIR0QiiYCZ9u4fLaSeW3vHSg84iFG9Zrk2n
qlxfWSggq4CvWty4jVc0AlxwABbWW9ihc7BjBDJEYg14TGHc5OQ7HZYWWDpx+gyirYwp56TH7EX4
JDgJhmcrdYNGZNCsAHlZwGEtPc4sjtg5U0lZowGXgRULrq5D8wXE+eLznD7g2ZkeOMQsNRmleJ7R
Jx4mqR7ZD8HknxTe1YVdePmqbakWJRqG4MZcHFsfu7aKGO8PvEGcAu9IU1dJvdHQ47TUB/CWWvU2
K56ibgGWY13ch38Wnt8ORZopgyTEOmjkBwIgK72OdpB4vecdeOSNNH+JtDEDC04sKATfgBm6DcPs
tQSONWg6CpO15jS1gldWSeVdmPfuSOimhqFLA+8USz5bdr6aTvbDEhOb9DtiNzzaF+zVBMuYFI+s
6x2dSJB/NkISDKvwn8ZzbpieqrxhLAV+T12+Cjw81T2o3sEnBHaA5YZq20r2q5recvtxyB4I5pTa
BOAozOVreWA6Q3XLHCP7YNFHDkVjNNEy874fKocpz6q6lsNRg8dzm4QeJj5rFU1su2e3nd38EPsp
TrZ1k8GaT+uCno63Yog3ExFvhqhWjVQ/IkaWSpaLAf7sQ8zOj8ho3wwCY3qw/ALi1ehPychBoG1u
uqDY1I88GNZF6I5LgrRLe8+eHSZYXcnRhHbhIVL6rZp/lg0UOn7ZyTZPTM+MNd/qs7VAJWMX1Lse
fS+3TM+eenbKiJX2URTJ/jDp6Vpk6aGOhUe0O5FpuAm9xSEIYlLxdDSdK4y5hQRQxwSBti82OqbN
RRZtSzs8hMOLAMMRBMdUq/ZKnkRuFgPQ309eyBtfQw18/YdfDEBnv/v092fRoedZ3sMWoD+0/G08
kb9AUru+wuUAdLbELONPnA0TzEuTE1YyWpM1yjQ40bn/CanJYYlis/REs6SfgldQj1GI5bqPE+Nl
KBZASJebB2cPNMvtaFWYsTJgn40QdUzW2g1AyFCshL0PSvQtHJsyF9ZBPuTVMweeO0azitt3a3jO
ITJ5/d2eVvqryjj7JbOkL0erbPIQXw+YKSfWPwfTdqCW72tyY9OX62stvddZou95Y/DJLnsoK0E1
koJksmQFc9oI//404C39cy9qilHDBhdPU4jPBrjkKBxhXvp1/TGWFpmFp6quMlZjrH5gk+E25hAU
ALajNLq+yt+2I6fGy3+/jDmX/eZYRGkmiii47Z4RxKN1GcQeRvaTtklcbUvcyEUPJMSQFnZe62rh
0P1WIrr2LmfxqC5LWed5aB+Mgh1DCaGRIye7uHgvddPRlNaX470xvSvil96iRJ3sda7vUv3QD+ke
DK4gAYai6uUqL8AU4m8N+VDa1FcGZBcrOYYUhHtlOKYd9ViBGQ/t3LSw920Ey2sQ6Asg4lOy16fX
oXym3XTbjnJjlTd6/pUNfFVON1N/HJWXOGtx6ea+bRxthm5jZGz79ljh1t8OP1X4ZSfwTjFA35bv
HbA8kQKdxkrqTtH/ajk2h4D4m125BlAvLIMqAV4vLIWtEl4AMWRdWbKKNHT2qls9v7WmO0E+0npX
0Oe2/c6zHCOt71r/osbjMAQCbFuGPu9UTKClhqq18EWup0XIsv9zc0+Q9yPThOPDAdUBNtiNwdSm
H3RYunpcP6fmHCIpdBISnqMCg2An2iPoUixd4ZaO0CzCaorG6z5skyNuwH5oon1DKi8ymoU3RsxT
+PprE9uEgIKiUZymWaCFHy5TxsnuUNON701UQPqCWbuRVhDfCnc8Zr8iRfmBIVq6g/HDuNJNPrll
bmvQEi56JFpZe5VdHuwTmkCnBC0CK45uDM7uJ9avu5EA3WYGk2F8Mkoc+Kd9tiHDjIvfZJSD7Yrh
jPkW6zzQMMaFCYnHC7mnZFinHeRdwH3ROujoIOJbcPIbbIKZvRKw8KHSHup+QIvUdirUepWZb4Bn
ccP2gScHOr00gPII9tNCDqcDYn3oI6fWfxLtszfW7QhaywBj7FPL8D0au4AAxDy2P1NUA7a2rqDc
Ib9pcl/TtVZRrxNYADeHSHtK8W+pOuh9jAEF9jrl9/gTt2O/xhzmc5YGPNe+JRsby8bhLo2fpQlc
XcK8xC6cDIpOSftYydwr6ufKhmxAdE+GD1v5ZRU/Q/SudsIZGXUaSNdM4QZzZ7R6TRiEZQ6Bu+1g
3xSYmdDkhdboFtPIg68XYscn0EElzO9GSCVM8ZH0N6dBX0iehHmTxrFTG/dmxvzIfsqSw6B/G9NP
BhUdU4JANn6CwuhFubrS4YxSb3pwiBTI46gpVI06mPQNRpCwbdr8auja1j9iObm6BmPKeq1jtygc
3qto2Y5IizEEA6ySuVzP/Rr6NCaE0yM4X1mRI+we0gv7LKpci61blXqKWnl2fjPpIDCQXwwqDHlu
BCnkF5v0GOr2Qhq/XCKdbfRZHk+TqSTQ0FHuShA2SbynmfHUSbpW6l1a9m40pWBmAsfNbnULJo1F
tqC7ZV7slJz9gFlyt4qUpNQUFF6M1VrGpitEfoRD3CNaeaqjltoXB3vOTSa7dW1Q8DAJINTnEi6Y
RnasqvYNluOBHfVor6THquCrXHswBvORtdGBpf2qsJQVmsQfPJe7FqBBXe4M80aiYQgqDfRV3m36
0EnTNeNfvyGponLa6S03BreAfD2rjyr0GnL9VxOvY1zOWkKDAfOKNGTQsnpP5F7E0H+JyvWUp+6p
pTQYr8V0P5Bbi+s7sFVeJzF4iV4eWCndkEeHzHprywepdh4NP8uJ38mk3nY0vTXkr+vFwMUq7c/L
nUOLm95KiZbn/QHc5te2e7BiBpbQDwUKV8cQ4fpilwE3Z6vNChyWW00LlGt/6O3eV+h0k0Qri5Tb
EmKicYGzzg9m2AfWYmfv8iTxbOXZ/Qs4gC6eMDA5qNtkzaMX9KBcYwctLq/CxvJDF7l54WFP/+SV
DPH7J51dX5LOYrGWJj2gEMnaiB/+d0nIZo2bBNAi//qCl+95Z884S+OhaTfTQFTlbuT0Hn0iBPCy
XDPRqY4AMdEMMUPMX8Kwc/Sh3Dalva7BwwohDMNBE2jHaZ0Z9S7CSIVp7SqOEletiKPSn6y1fWg2
O4qABHDyI8iSit/FBuHZLz9l9bNXFZqDbgBSjJteqTsCM5wM99B21PyhhEQGiFhG5iIKba6/sItl
z9mqs1oht0k+lhH2hFDurOZDD39SIRyeLgBGL0NxztaZlQqwxO71WtU7gCxCyFpB9crpN+NtDpk9
F8/GHR5CmHoVgSS3rJx5sSA6W3wWvpMqTPJOFckxbR4LI7xJoQ5D6yXz4cXzNQvSXYqaXiAf/KaU
1/XOgpYWDjIcXqXP3JB+giAHTZ/rH/ByV+XPw81xkr0WNkydzA4Wb9TT0YFqeQinUtTNOpToc6X3
sjxywgHOYcqLli/09S5Ws2erz6LZpBWAaeqInRPUaQblu8O98PoDLq0wi1rtJBC4xhBFZqajBHzX
raXkej1G/eVwWgOHTnscAZvE8CFXtgQUTT32FPoI6uTC0yzkmt+A3bNTHsH8vG3NAj2wBJx3/VEp
uZe3XybwpBwMhuuv7vJ48uzrzGJKrMFWLuphrIKen2sn6xBtvt+D7fIYDg+Q4AlkIf1MbmOMDWn1
BNs4x2QgCS78jtM3upIGfkfts6eGe1ea5YqKA7hRvqgfbXWvfB483A5XkbeUdJY2zCzUVIifNBFI
AR0slaxkz1HOLDzP5YCiM1hMqjDGNrR/xmp01/WRK81p6gfpZ+FB02ptuuUzOdor7o03zSq/XXqs
pTVnmW0U/TiCydAfDBvMoLYAhPswJEvKuORfMuifZ5vtmQFAPD0HMAjn7Skhn6bR+5WofBGaX9LQ
hGdNqHalhZ1ShWJyWV7sQcJwcbtSXZZoFogkNFplZHjKVVB1wDMaTQL9w72EIrPFtUAf7sryo03A
SwDromiDTj6hjdRX77J9LfQnEk6uHaMLAt2PprqHc6nTTe8dHGiKJAoUO/ejZq+EQaMAcMDvouYt
GZ4V8jwZ1K97z6g/m/G2m9BePlTjq208FNZjaX91+rq1nyyoBrbMdnj7NUa7Sb8PJca0kwD32YKy
UOGq07sO3m9mOSokxbL2gRUfWXdDq32p7ysTdhTwaGz2OTq9aXOfQCTQ1N80AjlGew1nFicJNyzJ
gnoIN5O6l9ZPBpytgG9FVXwl9CPnkatgAJE1J7HH79aoHQ7aSsE+5Pii6x9Dm5/ufpUhoBxxaPAK
6vGZ2L+sNPN4xB0x3rNaeFq4zk7MAfLWfKd4D5Z8GvufAYj1NL+7vtmX9t2sQmA2fNVsoo2gwgUg
c5Jyb8Rv15cwLtc+f/bc7MjKXu8VSBL1MKDp/RzNywQeIE3OnBE7TLNB/WHkHRxyx9L4RjE3HYGr
alw5XD/29QvhRwN+lO1njY/SnMQ3pzzgdukxFGkFbv4htFiT+lmBlXQEQIoJEFBiVGDjv8roI4Zv
WINqv+OOJX44ii1bvE5D7LTtW4N3nEBIjVSxm0NPI+P3abaDgZoDZBjk/UwX3pdrWMs4XHzFuFYX
J2b9jZAfKQQwGhOKkSg1YO/hwSDMdlkx4MLKDLRE8qAfSupaUnMjgwRZpLl99nn9tf7LVePPa53V
PSnJCsahPgoEWxpUkLlL2HOPHwZGuEsp9wz7i05doFZLU4t/KUr+rDwrhUpp6mUaUQvlnuom6/Kh
cIEyWyEeHBfN107B9u/k8t+1ft+dz5JLAaz12OVad2i9wW83ZVCsYBa57l0acIj7LYosLByIudmX
Eaa8jCizDmBOoO9gB0lXQiSQ+Qtf71J3TdOpRgC3VG17Du+GSFQ1DIq0D+gNkwQtmQRyLcknDKVB
zYAfrGUde/FaTiX0WhD2+l0H+JhCoFWIRhRkICg4k9ik05La7t9uL+idn/+wWUQYhdIpYaraB4WG
zjBNYDbG6PNmbp6pLmfw14siN1SxzyQcq4A8TPUxGIYISnGHzg490yALCZld2gPnP2kWQCA6rNuV
XtiHPvoAXG6lWtNxCBPcZ0K+tZn9YWiF15SWl8cfuAIHWTG5Vb5voLqmRQ81zuY44nwqumvU2wrG
hbgiG8cU0lwQqwYAL3fZKDyoBrly3EL9BVDtyKtUzUW3y0/DXdLlEJm8NdDHi6Xp1ZCHFqRxq47h
zO0I/Z7iBwFxgBIdy/wtgt8z+jf5zg5v7fBn1B4Lbi+8ksWvND/8yDS4T9IOEFr2SqgT3es+WaP+
gxqJNjrZXbxu77Ng6Tie3vT8NJ5/idnJH7QMe8fU6YGJbdYAl0eTXQqkpLDrDYFrwPVDcuksnq02
RxXgItej1W3Qg0S7kBkmEETTSwSBtOvLXMpP58vMbjlNSPUEbCX7kI51oLf7GrSKRMu9hGiQJzOc
REABODMXrnbsdJCuvMv5wDxK0XkHhp0ecrtaadL81Fn7Vkg1dUkdf4wQ9AvTiriiSVCwhCXMzjsI
PE82d+AbdJRGCwdgDcJN0A+Ny30GhOSEHZ7UJmixSeHENN80udg1ndhBFQWazrGvGPDc63ovshII
oe5irq1kPe2rXGwFwdhGb71OzdEYYxo62y99R2/MMYKzrAQvdnyGNcYqLt9U4JpqcHfT1Ks1KMa2
PwOTDqkNtxc/UwsSSpZuGtH5PHu9/qUuDvbOP9WsNG/Cehx5xOihTGkATxNIx2EckANRLOpnNYJU
tm7v1OqYYiicV7sm/ki6hwKcd60NSu2QqC/Zon/UQiSf+0C0elhmaYtdyijeKPMik3oTS1c9tJt7
CKT3vxZewtKxOP39WUo0xgZ0a4BzD8LvPZQtPnezLbbsLxGcBpv8IdedJVtqai+dkllesKGIVXcS
cyeZgEzWWq6eoeTo8r3eQY9GDuthslc5HN4K6COBv+aKTDgUBRWoPkfT/MitbWJuY+UpPak2qbon
oCMuR+ZRrkHKHMOCChLp6MXDDtF4aywBWE674haglxE56X+vjTALOJIRk99WFfsnBLxJQdEwJ0fj
N6lWAE4s8LcD2NnEsRC0e3j2MKtZVy0I5kpf36ea/ZA1twSmizgf7mDdZaDOxpWXqVMwQB8HYkir
boRwgcgdsy63esuCiYHeZZRHWDe6whbHGm5A1hRMyNodBPjiRr9J6DEroQ4Do1UT4keTXnjKYHrg
TjzZVXkvIwyrAF/OLDgHQK+HqEF0Ks2y7Fu0/SPXVMyurG2p634NoU7TqoNBrR9MGe8kZPYgMHhr
R6f/Pd9qrbljLXVHLbotWnFnDnLdMahtG9BA172GVa9C0W/0UB4JgyqLru41Wm/qBDcarXUKzHy0
rADEnrljpyISqCco90bH5u1DdEWm/di+ilz4ll0+MVPu4BbqVac5jVUBGzUAoQX1lQl5pme+AfVo
qry3qu3G9luSRBtQrVwjxIRiMrcWMW9Oegk8SfadBkt4reZONrz0trrJYaxlhPEhlsUtMtmqNXAX
xLVw0LN1z6cbCglfVgAETiaPY/QnoaylizeMkbPytlaylRa+KeO6ieRt1mOIMGgeEzC3SsY7bcxv
hDYgr0cH0QEHpG4tfW1H+Z0NYzc6DRtmct8q6EaFSwLAqF6eVpupSXvHsAwnTwTcfUPm6Nae14dB
OxDjxQo/w8b2EppsB4iVD43mhoIHHAVopufO0GZvhVruJg7oiaKt+24PPx8nI+DUsZs6+zJk5Eak
8q2U+gb3QR0oMe2uoVQAYuemGv+HtC9bjhtXtv0iRpAEx1eONapUmqUXhm3ZJAHOM/n1d1Hn3K0y
unYh4vRbR9huFEAgkchcQxbGEUAdSCqAeD+C4PHUwu86jrt9kTX7ZJGDaB62NDF/VVq8n1npseq+
KkfA09CqkeoglsHZsH+1he3CvWJTmbU761tTGo4qZPln409hxecGOQodf9I8fi0U8O8gmOAkNQsa
OAab/Qg99Roc8nLbWOND3iVP8Wi7WdFBRnoOGNEAFKgfGxuN7Zw+zDaOv4V9sODLou8KfoSvxe2j
Oo13hlFRCE2D+4ACtwEAYqU2kL7Q8Cms44gHsW7eq5CXUKKNbtQnXScbGHQ8JvQjKTIPhWRnWJ6U
7KFqoaBks0AZh4+YqJ8sTzYmXJEE8XS9329dxFx6GaU0Z62s9GDuu1FINpE3Qak/BOb0LOYdXYX3
Eyg7QqUTSp3kK9m9iN7pgD+qYSmNPg3EX2FLn6ML4ZsQQ9miCe4b3hxouq9Ed3G7leF/Di058i6Y
8fVY/v0buGpTXHWZURj2eoNEENsAEcmt7mfpLq9c6oEOGjvKzt6tnjyQkbm3kkMl5Ldeq+NdLgN3
ibVQmBr1GN7VKR32edHvTbhx3p7m9QTre5bcjTXMykBIj8ZA26deZmrboVD8OSmgyt8Ft4e6Wle7
nA6Xj89tCuenKSanVYXHpIOnFIfUhKpcgbe59jJ1XRgpsmfMq2AqBZtD8kbse0fpelc2PsYabyob
vq+1Bd0S6hS1vbXYcQZbn6RV0K5VJvQXaDeeb//w67nE9xqtO+ViN5Zxb1WWjp0AR3YHalcIZ39G
7cftQQTf2uCgZag5o/huVekZ+byjGrMzLw+3R7ieg/1nGgaXwidZpFukMtUvRadizBEeV0/Z/A5S
Lqv5gq80laDpJVg5Q/175aQ4TZe2wjmmQ3Gfk2KbgVGt9yIAuWjtuIyXxpKiyP36Sjjov6Aityqy
QHEQxiVQ6HD0nerJryIDK9W4/s77Xk8uQFQGEOYqk6YTRakynY/LhCL4eMqiVwKoBtIVI37rUhC2
rb7fwit1dOYG0sPwgnDKDM5x+ZR2f2xG0Py20p2Jvw+9sqLR4E9rxEB01yY0ndS4dSSIUeAt/ZDX
uLFAdMQeNzsVL+n4aYH+IXI+tcPHMxQ/huVGZgwfFEIuBjo3EuQr8wEsv7EE4pIe5wGXOl7oSp+9
67m2j8wMclv5poiAYMA7fooSP+0ZiqvlJrUrDzoK+YCqwIjKYITubzuEUzWFfS25SgtrH2PekEV3
m+6nnqYH+MWEiqyjEohkswYDLDGPcP/Qw4R0Pgxvwj6SAwneLdmSP0fS5GaUuDaMPPLyd5F+zkiL
YhkvM2j0EQVJafZLbTsoFliuXO5Ngshvlo4yPkat5E7W7LTEClSEERknf9ZhGaZEcLuKVtofqtuP
oPNtRuWH0n3kNbgESRIYc+wn9uhk9CUDqn4eYtioQLcJ+D7ImqwfxG8IZo2SdvOswQQHfEmy/JCl
0yI96IYKFao3LTsw80+dFD7StdBsbEh+hdmaOxwa6Vjon1VmQMTJdKwsTEAEf0rQzAYgC+UhlBzi
l2qZgtxAlmPMHjMVpL+wPYM5D5wx3KmCwgzdU6X0QH1F4UX3a11xbfIJGxmvNVGGtUe312qXYJeb
Ejog/SpT6mT4z4VgS0BAKgWZ0zjI8G9m+lYagMdfkWEoo0v5rmwaPLtkL9dWEWqQN8EekKSgiZ+I
XHplNHl2+tawyi0JrNA0yAmPrqmhQTW928CQzZAIlQfipuw42YdFMaDAHsxgnJPSg+Cob4Ej29gw
LGobT9F1P+qMUIWZklSesykLZzj0tAO0p+gvpsBXp4tXjS+HogqcSgM2YbHRkpPWW7A0MTxSkJCV
bzkU7vRsCKKW7UneY4qpr7YPZP5sIImux7t0qYMUhwb7FeAGy5kzwDTru1n2Zay4PqNUkPXQVpG9
snhJihR9Gvu+Kqx700K6DxcXKuFUYY2mCuYp2r2Kf5/S0bOHc02eCnYv1b9TdGDkFGU+IN9HYL0y
MEFvB2dRCOOu+mYx0kmjuGMK5Bd59gLnVsEIV1uhF9evwV31S6xk9ojK5cluYnecpq3UF3dwVoJa
9tj/7tthM9ZZ7GaGdV+mDAduDuVZOUYzwlsBFNPtCV/FQ1z+HC6jVKuIpbWC62hl/cSrFFRYvGu/
2QdMhHy4t+zaT2jH5GkortCJriUuETFaK55ovC42coe0hR5UHh+6WdBV/y+FmO8LgssbFAU68HqK
C8I6SqfZh3zg8aeeu1kguXDkQ6/Ky6C2nwb9XhKkWqLF5TsCNZ31CFI/KjoCUBbSoErsFcon++g2
qxAzunYru3AHXRGIMHuoht3+toKbke8PDL2pguUiqSclKR9K43Us3mm0IUP5Kyua7e2xrm9r3ZB1
3TaNdUP9nWPUGtj5ciYlYI/BQwJKgKHioHzgd1D5gso0RCNdEeLk6tPgYkhu/6R9p2Rxg61bwIAi
htae1VZbipg6NKajxBGcvaJDAleu21O9um0vhuX2Uwa58pJWRn9iUhlQ68nQIl/o6Xy1cUW+R+ET
UQAHdLkr0UxS9T0d2F4f+w3E5X0FtX4zWeB9q3ms0cMJYCVdI4KK7/VHwsXwXJaaoT3CNBhinbTy
ro5fpbK4N4z3oSpCFr/L8RguqYpnAYqyQKYNVN/G2dFGScJaEiigyK5iaq5V5r4OJ0S9hSThsniG
yrZ6b4SWPh0hdIDar4hkusbOfzyPL341l+jWnWoqwDT2p3RNpSS1Cc1F+zkNhwhQmtu7QDQUl+zK
vb0Ms2km50YOTCBQFUtzEvRf5z4XWPNcFYK73ArrpXXx8FkggtmYRZaek0OxlRz9wPz0twSjQbfz
Zy/zVw+7rSI60IJtbqx/fjFqDOW9GQdrOtW+faq2YPDvILK7LRC6gIBAT8+X7kVaRFffRhffj7sb
aWGOXSPp/UlrkA8mn4w+WSC92cq8zWnvQe1UMMurIfJiQD6EQAlWzhKEEOiiukNTOnYJDXB01Fi+
Z9PL7S0jWlEucEC4HgqdmpGcqyzzqklyDPmgipxFruodXOwW/s7J6nEak68URr5X0P6DJLFs7O1R
f7ZRZu7pu2wsQAE8K/bdAmVdln3oy7wb9Qqg3w/DgE8j0vbkZ0RFtu6Cj8tfR9E8EYMMqF3FyP8H
aYHkyN6czG2DV9YkSbAy1ASYwKu4A6LbGjpi4EdbvILQxJpC6zp9Pk3ySwcHu2hAb8WQgwyAcwWW
p9lEN4ANySK5y/VL/jMOfY/L7WPgIJtOa0hyBupytwqvkXDxxWYPinV9/34PxN26+mSTpivs+bSY
7Z9ZbWC1gIPTQ7iMVV5bWkEVQ3pkeEyUeE/a7mWU4XnbKsUxb+cfI1hahzh5KScg9w04thlTi1eO
DqFnaLYW+XkuzVfUdFLPLl+V7tFuJIgdTeBSpVUMq7Wcwm0ljT216n1Fkn9ITKV+Z8NtRap68KIj
+2PUh7MM/8FRhwWFYbkEfW6KZ6w0oeIK4kVaoqLX2241lh7EjMFnLV0KDo7Rj7thetcVoFhmry9/
EToHM/oKGRgaKNFslIw5WYziIwvy7r5cNbhlkGhhjYqL0uunPxVLQwKtGR1EBAXv79nUvEjqXQU1
YAKVUYq0JBqSHYuhfKDarsoepqlDExUi1Ar4Q1nt97MFl4kWQk8Pbdl7BcwmEjPoTSsANBloO8ge
93CGqjCe9Nbh2Ej2iyGfa0gcx4kN71jdlWUJ8kjo/Y346dlPVJvDSptdxqYAktCBXk0PFD2lKQZa
diaQNCLh2N2PEPOZus8Coog01l1N/60p7+UCq6v1ss0qLzVYkMCctIc7/RT7rIXwb/vcGqqrgjBG
mnF1wvWiOfK0XvKNZ9P6oVSyr5qQGwT6phiZu6wLOCf+eNbk1xUjkWYbC0Y9PQSQQGSXSRHYUecy
CEj3aekQ5HMq8WK98Mul9FMLoNHuPlkGp8Bvj6J3jU5+X+ZuEafw6P1RoBVjDFilovVNSGmT5RxD
W7o2iFdCZTmGtbiZwLenk94MDd0tGZJwEcg3jQajdVGUv56Hg25imYahEsvkLuuplGqirFU99Ioa
Z0EfAvl462RefIZ0bAKdA5jWtqBEud1vkVTK9VTqYnDu+jYB0pmjCBjNxpt9DQaT1QD8mls8znfT
3vBgWfLCtpAwu5+3jds8R3f5z/XnIT8CWkvIfb8ahS9+DXetj6hsDaWKYva4S++GN3S+7wi0HnJk
ExU0eNw0XBVxtI20FV3u6tVgdTE0FxVz5H+zXcOldRXMGD7b34mHvqS1VbcJlF2cwlFc1ZE3qJh4
JkQBIKd+/0fbpI8sQOkjvH0Xr4v+jwh98Vu4wElQNaRwJU7OQJE6LWq9XbK5PcL1DP5iCC63UNBl
S9IUwopxbd61UDFQS3ZvR9U+6pYty96i8b1kO7uxjzo0MgWDr2t5a35crqEBN54UjOFigBV0u7NC
kGJ9Fo6VI5kQX3TAO1mJ5/DOc0v/9tiCHcbrzrY06YHLQi9jmgAMHeWgZC9NEcoJ2rjjQaadID++
qi1Nvhfa4t4qY4xbEII1UHhyR5/tIX0FH8XX1O82UM7Ydjt6h/Dop57ly5vIbYDzpqEOopzgg19N
7y5+Bvf46EDcrVsTW4rFq0zaO7Xe6CjIV6/q9F3OlY9kdV4OI+4tzJXd9U6+V8M092iE3otT7/Iz
JPCCvHTSp/kgl86ARB2xGwdKzGW5ykW8/ClcXEsBmminNJlPK/Y83bBd5P1i29W50BZC6a9ncheL
y4UtzYx0mNN8zXsdrH1OQz20AqjtCQKDcCQuStnlWCmGAvAIcrdQc4tg2KMCeq9uRBeD4Ih+5XYX
D6yha5fGWFEqUgUJcwZLAejyIwFvMlvUmbk2lCbLpooM24AFK3dClL7UjCrRlDNwRXfVlkBspdkg
w1nBsPAjACjeQa8a2ELBdr36dL0cmDsTVRXPoP3XCvgJFAziGfIG5bkMNerDYnHwZW/6vbLJQvPp
dgy6Wo66HJg7J0aZjQtLmYK7Bo6hrr5Bu/q+8sGwc1QPMIFQFb011qnwEfdyRO44JBYYBN084mTG
4yZNy2M9ybtE1R1oigHBE3uWdkwN0Mv1DbMYVG9FcffalXb5A7gj0tHifz9ygmdlrHlqIaTxrKt2
a47c2RgpXgR5UimIPqhnHloXAqgPlT96kaP8Hjet6BYTrSl3S0+1bJtg0Sjn6HmVCEp3hifdMXfF
b5eP5r/drNyF3ak9sP8gWGN2E1DNLhBOLuQXgBN2Qar314zXlbagrgv2quh0cnd1rjQ5msIlODs9
tPuAktszPw/Vz5F6vwy4s8LqUkExTRhU1//vja+pc73uIutGMmW6cqYF9dJJdotm+bCp4jTytkKf
NCtBYTDG34Lprh/t1rBcMIJdTatKhCjnFSaPfDhQi4cR/SFzPkDyCtb23gxCVgesYJcFNhAQou8s
OCg6F5SYBBljgIrW2LDq/aMZOQTteF7hLDBVgLENIGgwoHAF8xYcHh5NMwLgkSlSvj5CUIiRnMKL
dxbSfxg7oQHqiG/oa4nYRUDQuYikAnqpkCnHPNUjycGyMHovJcXTYh00FX1uaNrcnuJXPeXWp+VC
ELwQx0LpEQNB7Hdyq/YT02e29Aed6pelqp/r6KmBRHwKzlGvvWXQFDbn5mg35ABhig1JZp/CaQpW
Dz1kr2a9dS3wVGimeoU5uCPKuQWKC7d/89U0/XKVuJgWJw0FYh+7wVzS+3a2f7Q5sGd6CzVZNKsd
yy4rWA8l4I8U0jEuPwDIFAQAVRDm+N5JLw9DOq8/Yc2kNDfBVAM4J6ojShA7CNhSz7xb8ERVg85t
u30DY8Vq21m+bfoivVJRTOBiYEFlU+rrFIcTxDOgI7cMmKcOPcgcGiFWchdVjU+JLliBdV/8Y98A
HELQjl4pHdy+mfXKmMdKTc4a8LND+r524Kkusqu4eh4uRuG+NGtrdCYk7M6kfEK8Rdd5dmUFlsMT
iqRwf7DfBVvr6om/GJC7vihsY0pzwgsQ4uGzo/rg9LuZUx66l7UhFgciZubVwHYxHvfx5H4iptZj
GSf20Zs/wOy4PSHRZ1o3z0XG2sC0UAMaLjkTYKRBbCoAzYei0u1BrpYJtO9Z8NdSNaEIpOvK+sTJ
fxSHdmd6WigFxrHY2hANxZ7fQt7kxMJ4C5WnaLNaaBhBs0NOKRRLFayozt1Vi4aWIlyL0OXJnmv5
TQMN7/ZsryeqF7NdY8PFmjLYkFTjOsJ6GQGUY/5MvMHBCb+3d/2pYU7qicx5BZ+Rv4iGhoLBnqM6
DUUvp2gfpeaTQJVOMLH1h9840/ztQ62mtocGm6VVCIwSZ18FjluV47AbX+1U/knJnqWvsirvMh0q
0fTl9vhXxfcutxEXU3SzhURhCiGhtSowvgBiMzwC35D0TryT3DFI7+F4f2b35KU75ydjA4tUwdUi
Wmcu3kxT3lasn5Nz0Y/wG4R9MWBwSiXS67iaT13sIC7KNAmzjKrDRGsKB0oo1A15toH8jWRCVbB+
vr2sghiqcyGmkuxBMvVYOddq4S0SaAVatakr2y9LpDHyL9hjCh6volXkgo6lj1E7EhyQsoXWkrSD
N60/m4KXhmAQvtue2j1pYWOAxEWB3xgbwdIAzbl9vb146we/cSR46KdFG1lT1/hZmW0QQzjLKmW/
t1OnrMPbIwniFo/4NM3SrBdjSs7z8C4l0PQyRbZZormsd99F3KplWVFKC59lsODZDZRemldQ/wcw
Ox1EoUSwww0ukWV6T0hOo+QM5d6ATbrf6tGdPuFpPUBAOm53o+RbY+zifi+cvCj2pO/dbqh8NOI8
dYbFjFKdhoIKPqdo06x/frEEi9X8b8FPLv7Q7lEZ0RACLPn2lxRdEDxejBWDUkczNo0WIolYvCro
jyuwRn5crdzhoPqvA9cX5PZiYjmMZTRLWjXYlMnBnQcGz8MAIsrtmV1NNb/jlsGFkphFco7JoV5q
WY4FJK6a4uEFTfLyTuqfGNzRe7MUhOSrRcuLW+FLAOBiamShTdpY2nrdDt7i4Q2GMrHu0zvQmDa2
QLSbCDYu34uXS0YqxpCQNZ7hV4cuc2HOEOTH/p1tsoAdowM5S+HoERctwtdfeJ7t4qMSZne6a8Co
K/aU7VrljR5APTtmYbn5V1+A78hP6K1GRYELagriTR9a27V824SiKqDgnJhrpnCx5iwjICxpyDcm
moNng1YTLmEV0ITbsxF9W77LlzZ5MmcZTko8emuRswytp+Q1PaAD4dEPUaFY9G25oGRlrO7YtN6E
sLIp4FuzoJNcQpYv1Z5bWbhxBRHd5ILNoBgt7PYQb7Ww9FejQskhm26T/YEhggcK31b0Erxeu/0+
nyaXvowTY02WDwno4SiE4/HS4g38qaEgpXrzJn+N7uTQEFVR14T6xhVprqt+sVe6dDRkWD2tvRzQ
Mu+UPQuNU7sFL2wj6tcIbrAvUdGLoTRmznAgxB05yYnXwQCG5Q/wgfRBkhXsTNGTxuRymIga1hzF
eHkWbyBjeonbPkvu4BpPKNPCS8iTT1bh9G/1FoIjAUof0gZd83uyrf9IG+OuE5WiRL+Hb9H1ANHP
xvp75h3oP1C3eYLi/9sC+aA6hPvws7IxAxjIu2t/oPfoxkTe6veHIt80O3UvOklX/QMvgjLfwFPb
PpvSBXGIbsFQtH99xeUdknXz5zLgib61XsZQ38AU0GUH7a2yAC1w5u0ET0vmGJvhjt2vTeNxvxyb
j8QXPauvl4i+T4LFBbAxA7F/pmvhwPglFc0Zpta+Gvtz/diV4Qx4tC2fLVhLRWDzCGKaIN+2uDSL
kkYySb2+onx2R0M1JEH/RaqZXLicu4NjH6EuglrCv3wkWlx4W7Io0ocYQdsAtcNSgHEBW0KKXgTz
W5fuxnm3uLAG6FI5sfXTT8Hs5wgygAKAzowCf4L2/yKQEBIceYsLaUMtT1YJRs45h+9QCUemWS5c
y/hhtII4dr2kd7FluDhmZnEEqjGCpxouQeTbm2qr+WWI6nYAYaGg8GCTtKk90NB9qBk5Vaj8y6ny
2VXX2S3Mt5B6QGCh1e4I2NO1ASixiFsmWlMutvV6U8VW0yzQSYdJVvMIzXCoQJEQsPfHic65X+pd
BdxWYW1M+hYVg1Oil6FaQZ1MnibXXo14m1mAnwCyS/XONWVo/uefbEWZ6q3fdFYQJ+99AvViC1rL
YBXZUA4FT3IAJabrJA9C3B5tgOKppZWXHNQAXc26splbw5U0BW1HElTm5OrxQzl9SrEEgtYYpsPz
SotvIK2itLqboIG+mormQJ5G0+eiQrAzigUpryAT+odKSDkX/VLhmUmsDMRJj5awu5sFWadoEK5m
FU8TldoEg8zkPVIgkFyD7Sa93z64gnTE5kKiEk+1BHs4hAd1nzQ/20RYGBPsK95uss+ZbbWpjGzu
x+RJjlY7oJVt1vRjLZ6uQpbw2dkK2wGiiXFxr8oVVkIjNDl3wejLOKqwbPDysF4bNYG20e9FJBHR
gFwEBFKm0SYJb4QFrERtHIKeiewdRUNwYa+DV1dTARV8TvI1AR9AVPs/0Zou7nCbC3gG0jaAApEO
0w4AQ0JATC8f6tE6l9IU0Jnc5SaYAdoEaWWQxYvsJxlNx4ZboQG/7dt7E02D27eKzQU/w6ymsqwp
Pc/mm15V4dhP2znKD8vQ7KwoA8WuDBc53yQzqo82e2up4ZaoGUC7xpVARCIQZrMmtpmrwYvMecV7
gj1phpqh7RMNBkz57C4KMu9qDifTcGva4O8/jMlG7TpQ+RoQGKMtVKaBfzTuW8N2CDwN0sbtFcsD
BdVVC1Y7pLWdZgTNOAP+Wup3DJDMZDopy73eSpuVvdf2FHLxS7EFtshJQXtW4voUMYiol8qfecw3
xML2pOgjqvoW/k3nArq59nSII3uXJfm20+IzSKohSpGOXJZQZeggWx5vJyjSV7q5T0DhM5pz3KHN
XD1Iwz7LwJHtzzX0hY3451ijPgyxYtpj+MU+GtG5rF9pBfgYNOKH4hCbzcPYJn4+Fvtc0U7FoB0i
CG1ESyjZpZ93kJdv4ORug6aQDB6F4wOldLfgMUu7kzE8d5Pk1x3gUuOukXVgWyH5i0x8tk/W9GmU
Z7uC7EX709RnRysLfKPGtyU7yAr7yCpg1TM9qMh+pORJp7GXyTJ0P2pX7RLo6kGNo2Vw3gSaMXpS
Ohi40T32nqErB5X8Mks8QhnMIPShBmMyd0sGBDRJPhWWPg9m4sHv8SHLUr+amv1SQAVyENWHrx9L
yDKZMLDVza8H2MUDhMgogKS6DpcMVFq6P70mfDRef019j8AdfCYXkIfuCCCIbcCW6tQOI9YPVX/J
ltxKlR40QL/VpN+zwd7XJvFvH8TrT+Tv4bmYgOxxZHOHmEAAsGQgXLf9jx7q6nb/ixARZen6ffE9
GHfmE6XtcwhI0zP8QD2mSH4G8TfVJgCzixq21ytX30NxKU8c6SnyjMY+wXAR1HaQfZXk11LfE1hI
RfJ91X1kqiRYy+sh7T9j8urKkpVMKdFBBo5blPWHaK/oKvapIHf4LzWU72G45CEyDRviXTCBo9si
clY52SZGNypySg/fT8zhE02LyyMmUpWdbdb2KUr+tHl5T5fntiwfb+/D/1LK+J4V94pqla4aaQ1s
eQtRTwcKiYv0P/3YFfMxs2d92cAKhlheE/YbwdiCfckLLVsNGcaSfo0NG1jplD1pfnWKfeVBcxQX
nl3pu7YpXOGj9frL6nvO68pfRBdFjajGpNbGnEd/8eBM4Q170zdD8F0/RLO8isHVlO/RuEhD7I6l
eYrt2fp268uQ9AE7IXPggWeelv+pLnpAGNHO+QXijx+/UVhBv+LhA+tH4dQFgfWr/HEx9XZctGwe
jP/xQjWDOoQTc+SlQBbJ3oxKa9jvRWOSNbz88yH7vQBc+JFmuFvTvkNMCJutCa8v2fKB4aC1Pz7D
5bh5TPTTUvvDeA8BtGN61FD0GV4Uf4JEpGP8lH82sMZNoXgAJsKHEXlW5zS/7Xcrhw6WM+7FzrSi
k8cFMR1WyyZVh+UkZTBGmmHX/TFoQhVnwRXAOwQ346yzvsYVMKlIdrREdRa1OGT2hrXlWVNrKOM9
s+R9ie6z8adO5mPd9p7OYH2YozIPtYIMzuqCEykI34SLce2s5LCxh1VuhtemFa3+Nb/b6AAu+h7m
L4dhhKxAkyQexV6JeulE2g87GYM511/l3AjUrr3rc8gjy2DwTEKxRaiq3t5KhIuJkQFrJjufl1O0
gEAbA66+6L9mdbA3+uqibJnJp1b28C+I5gWP4KkP+q5XsI/00OhqrxgOsLRsrRZaF61LWO/acg4t
DKT9BqQVVgcgoP+T5ZkUDdhMmacRHZnm4hFj8hY4j9l4+5aFDmB546sG9mH0OEQQeWCzM0FPZEiO
E723C9yuEIBu6CctDmjRBUTp3AzQd1v5VPrUr9vHpQfraUo9dXjMzcJf8HN1bfamEQazg7rTgTHU
DHsvGWjbmdXip0OQNW9F3kLtbtew1w46GcaiQRLi56pU0SBxkdMtoQViNvw202OeBEmn+pnZBKZ+
R+Ri2yywUYRiizKSgDHmUgKyYyFBiwvUABmOYi0eWTCgGWa3YPOWQkEZPlgOgZQzvvpSmu44Ilde
DnR6ZDCcidLXYfqB4vsqgdCQP3IGZ53OXVBWkOwfI1xlE4l6xkSColt8yR5PsPHYRjizuQ25Otid
CTav4Dr5qqVexjY5onoRIazTrR7AXL0ETqz3yBBIkGpyoHECqkM7fxLLr2VHVJ7/L6CK/0Q53vdZ
gdhKjxfy6hE7eM19nvkVSF2oIe9Xpv/s2S823jVglcJtvDqPr8nZ9nrB+RVEWsJdbESrDXw2pAw1
vNeiIQ6Xkh3qSfcSHTIOaCvB8U0ADxBcKIS73ZKedVYdT+lZzlW3gUMItF4Fs7pq2nFxg371Ei8+
LLTvtGGK+hV9DKDTm/FSu2hLIPfqE7/00kB9uL2TRBuJu7CmrCIRsZDERsAHRF0ejDkoj5WxbxuR
IudV/t3l3Li7Rq0HrYCF0wIV7mJLEn85jNZ+ZM7qUQ7Apw8VueUHpFHh8lSeRDyLqzJ2F6NrHM65
lBtGdekrN8l/qACXwp4rNwpPhQyxtoV6XruFkGTHDHiJwXkR9SUVaFxRQfY6OPY7ReJJGLleSUpS
jcvJzBEZWKglaGwkqzFaHf+RZCVkxjEHQihbGreDmtDqODZXeQj5Qz+n5gbQYb/CbWjr6Pn3xF3a
KLDpCwWxQoFsZkrxnoWl2e1dIsgSNO4uUojem5E0Qg/NPipPZQftPyQp/24MLju3JXNuMwU7H464
UgKBA2QFjShBE2x3bT3iF8cry+DDNCdw/oigrEnU33X1YJinJDWC25O5Kjdzudu48FT00GeW1nNV
+yawZi9kq+6gL7WnNbr7DbAGwwxHh9AI4rdx3wq4cP8FLfKfAK1xkYqYDYPBO9ZylfMxIDP+C3xe
HzzcB5RWurvpuQGcOLw9ZUGOp3HP/KSkMqCnSnrOmbFNCyjfGp8p8hMgfV0tTgQ7UvRE1bjAZSma
nKDngId+A7oEim8gaeBdAemNgPjdb9HT5soJsGTAEBVb1kEf5iGgg0qyFqpXiJPaUw9Hw2nAOxjV
6NtreC1I/TUMd9CKoZTGbMIwaPFZYXpHghpaBR71bFdzol+mEqKMrykewCLAuRKU9QVP/ytZ8V8/
gDuFFrw1oZVD7VORFOfCVnwVYYo2MK+Y0AAsy52RQMraEHzN9dhxz6a/RuWO5VRk/ZCyXj4V2egV
EXWX9LdgZa8Uwf4agjuQo7VAES/P7JPMsg28bp2m/Nlq6RbOnxCD31P6u5sPcQ+dXxFG7los+Gto
7jTamgRh4bzVEAtGX80ciLHhqzI/As0FkldPyUNjBOUnbLEaNw1qQTC49pD4a3j+YGZyXmXVakaA
F3gGXs8TNIFBKj9kDtDuAE3TneokvhE7m3ljbyuREdk16vtfP4A7qrKJmmo/WPK5pzDoMRc8N6Kg
y1A8h6R0LPd7WKH7JFo1CrM3s4DcAPpVWl17jZI7nU28JlvulIpCmdcOYBnolfNhqRNnlTcsQMkA
Gy2MmmoDhRzReRQdey5lMSkxjapJ1/IJCcygPRePtPJW1MZXA0pxNNnJfv8fuu6XC8bjUOHKlTSd
jr2qSHiXv1XVH1UkTH8lff5rCO71Ky3wn5PHAvEsU3dVq57L+a2gTdgkiwdEWNhbkmgtr9y9fw3J
xbZYrRWjHKYFMmgoAX0SjwbWdmS+hBdLuS0gj+50OgTC/u1qciGNjoUMMRys5qi8j3Do0XU3F3Vb
RXPjAlg+p3ZRjRXCZjX7EtWO5qJsupT4aCSL3n6CYMlLMiXQsc5Yg1Ii3U7kYAbZacC1pzRO8iA1
jhb0MM/8t2vIhTAoA6pdaZS4l8rfA9A5pvk2dR+3Q7RoDbk4VaAdKel6Yp9KNrpDafiyNXml9W7P
mXd7pGv50V9bkYtImMGSGBXwn9Dq98Ejd+H6O/38/8e6fGx+Qx/m9piiKMhjTiu5lxpAHoEUrLON
tsA9qiwSwyV1CimGFnosFniWcLV2k07xZQll07pazu2EChRqqVFfwzr5UaOznykpIDj3xXjsqhdJ
h6hsfEhr2Z/I3oC6AmwCBMslCII8fjWNCzmf1nDUo8GplsZmNjInjRP/9gr9l3tSB61npYDJX5z8
i+S8WuApapSdjACB5Fy+m3FYITUWBQgUXh/AE0BxJlTPC3qMiQPDGldUVPiqXPwzEfn+CVxY7PpS
z6AluEo1LoEGf66HEmLnLygz3c/MGR9gYO6tTJL2Yb2+TVcOhofUs+GpCbdguBuljv1Hh6ushccj
uF3CqseVJBsb9/v3cTG0jmpVTTT8vlmytx20yMtqk5NTDn2eSPhYuv7dvwfjAif8USZblvE9kvJd
W85zXTlqIeB1XINI/TUjLnLKCfClhg2KPj2oTdDWLoqZ94pTAt6GOjTEh3fjE5jsj3Bd00PQ9h1U
AqESJAKaXA8+33Nd1+Ji7zU1kdn/I+28diPHuWj9RAJISVS4Vapku5xD3wgOYyrnyKc/S8Y509Wa
muLBP5eNBsySRG7u+K05Hsgxn+styTEKpPfbBIMMdSILXf7FEvxea2VMB6FZEEUN6RH83wAJSnAs
pi3/C5meV77/1B1huQyTFDvqFr6yg5DQsXfHl/YF7VuPl4/cT9hyab+vbC5abMPSbBDYGyAxJyGa
0rpp27bkqkziY20X6FHNkRhK8kcdWXu/g7Q8hVINKo+u2ty38x5jog4jr2qsgzJ9oFMCiFfjdPq3
oiqOadeYVFXcAvpgUfMdI8ErFkE7+7sHnMXAWFuVPMeQQLTNct9Ut4CY7Tl4y4JCa69P5zsb+mEi
n4NBgEStZ/e9Zm9H82vGvANPNEcVt3X5ynrJW6E/9YhLr2V1Pyghnw1rjMC9HJHqw2DVfVM2OTDb
/CYty2s+zWlgmqCbFaWp3cVFAqWh8SHVosqtBVVcFNQ3WfiUivSxmmbVLcN62rQh7mhmhcDR2ACg
xbx+HZiAmPICIm957uvN0EPxaJmD6O9CJjwliZ05bY4hCf26zyw3t+lGZJ+YqLsZ0/yF4Fu42dBu
exWFTKgWo9HOnUAlq+x9QUIvGV4qjLXqSBMZxXbugJ9unCF9GSfupN9i3EMj50bVD1Y03KdkuiIR
OkByjI6V90X6S7SfaJArCxBcDUx44ciFmXLFi+8c4lZUqx2Tv+SZ6ljz/cALFATU6x5J9aydPUUJ
NybQFlwfNx1EXuuscvoaXSEaDbL4uRQozs94FiUfwFqnmwSyTxNikbRD89+AtujqwEO60bLDSMxf
EajklVLcDTma8uKWYzbYMv067SEgi94artyjrfGVNJsy3zP1IQZ/TAeNVSXmHq0bxwoz0ryvHF59
zM1ORykjVOfrcEruLehGzKHpVClzltbAAuKbfRW6Vne0jZfLR+1cwuIPQ7cKJWaedyq1OYQLHtgn
C+g2d9Eik2F6B1GfdLrzXLH7dLl1pwDp9Qxj+LaFyGXyuq+YO2DYQIUQjLziudxxF6neF04kXo7E
jP5UDk7MaNmAsWzoCHWh8lYObgj1CNq0h/D+8suU3Ew/l8rJMqDdGVpZc/s4xSM6n3LfjAeELeXm
8jLL3XPBDKylmE0ISGVdDes4KnDLjMTNR1lwLHthq+svnFtO5xiZj7F46MfMs9CAama7MjFk3pVs
pdUNR61x7FNmZnehaAJlqlGPa65zQPwN8rYokhrFM7o4M6NyKggK1hi6aihMeBJhQr4Hs6uVbJVz
iKU/dujqGsyn3qwoCoN3dmoewFL2mgah9YQerLH2QhvNnhUo/M1nkX9c/qyyN7G69HLFnmtWteQY
TrlfwZOM0P+7M7msbV+2S1e3CGCkbWUnIaYCeiD9kmNVf0XJX//tWVZWxdC6lsU2HMLUjA8pA5+q
u67LwyQTVv+XkOlvp2Vdwje6PkpjGxSDxZ7YYHEE05Zuyl33nr5h2snLXNmOPTefcrpBtJUzPnFO
OiVHA8eAqQDdzffwT+gh3IEK8ZDvE8/ytM3wjFLuDcStDmQLQsC1esMUZ3rLj7L0tmy7ruvxgHBz
HQU/62iV2W3alwcQrXb2HO3jAWkgq9mMSbKJq9bDR5cUHs8na36/+5UjbohBzfQKrQozdNNjtdqW
8ac9vysoAw2pX4eVd3lTLQfggt37R33X6MPRaDX7yOYpGKE1wXrV5Z0FXl61H/JJltGQHJR1LVfQ
sDImYmR3DBIXRlntZlt/KCJ0m2I6opjuDaBleQj1MuQJ5zEDEAYaHSQFZlZpoVImC9XPFSr/2Hgr
y2Q1Rpy2s4XOoelm8NCIepN4kOJ+UN9A9wZoYhthx4ECJWUFSE/ZyjSZUUnrqV1uHASZVo7iZL2B
VIoH98XcaP4IsXppTCl7+yszVUMIqtRTCPakzDrYM1xDQQ48kmR3zlW2/3ipK0vVQ8ZdSQWsoZHp
W6N90inCAbVW/dLOvTGFVp8ZIgSBTg6ugjzsfaiaejp/u7y1ZfHmugxsi8myElR57sC9e8+fyXf5
nN8ojh3UaE6FFEQLxb9butG9JdpMtvFn+iAthJ+vRfx9nv9RA05GHueRwFeeTddMbGfSQH6CYvGg
gUK9U7LrgTyO6D5P4+Dy48u80HUltyuHup0h43JH9qoL7Un0qSP9am4wIe9EqSOrukv2lr6yXFky
xgWoyeSok1+hfqsaX00sGXGSGeZ/1HSjcE46C35EOdMtCY+kG725vmss1W/zoIxLf0oe4jiVVMpk
6ao1riiKRF5B4wmZi123M6D8BFwLd9EB4ywsGvaO1Ez3vbzX2Ou36iyx0eeacE7P07rGOzYGh6jp
YqSQw1Sf2bZ2mxeOXGbpgidmuktHRf6lbJb1QzeC9K2sc132cVfGqk5VNKpAVPdO4+8hyTzGiq0C
WvXlLfvTy3ThNlpXeo0S7Qe0QmpGF8o+siBZL7gTJmjkLDnEFu6aOVBmcE9rjG0Nx7qGH72LQecG
ioT2t5291/C/k/qCNvglkZFFT0lTBlb2mc+hY+X2Vh0X5vQAnlVc2H4TGztCHqwOJGi2vfwssje2
soF1kZqMzYp1tKvE0yYAaRMaqGUrOeU/W+/CK1vDkxpq8YZW2BtEDNdWNu61tkp289j704zrPNOR
3u7V7goTrbDBIPKMyq6AjtgIdXcU0bXqQSmEa1B+NUbzxsiPkzWgt07Zd3jtJWw0gX5ybr6R5o4m
dwrBxAVeW9BN1j7K4kDHQG7bRBl6qfW/CnjYWo3Bx1FH7119A5mSGwy+bIq52tik2SpAm4lfjSYr
e0qM7Lpir+D7j1UJL19D63ETbeb2E8KVLaYNXfQcCfT8xFfqZ/y1SBAANGY2Tv4Ggd40kJr7xchd
+hrqn7lFgdld4EgQFLc+Q7qs2RVBFIBCahwM3Qc5C0C3jQxjKdlpa7pTpGDcKCNwJLTYcgdoNoYt
+iQimdK9zAiu+U56Z6Os3vwkzAmo8g+J6rBXKOJGUAa1XXhprxB4LZCByLbdJpbCKyWe6s8I2Eki
YO6Ixs0cKWpTlF6YgnxUJG5KkiujZ895IitRnE0IYEjHUG2mEbpuKbeitm56G67SDJitqWu7kcrC
4rMf7mSJlTfGzQyT3hqWyPnkpdAPOBSoB102Q2fjiZM1VmaoiMKyhPykelQwmlXOjdfpGOQCazPn
H9Bv8nPABy6vKHlx6+gxNNFaA4kD9WiSflvHmdf1n5dXOLsTfj/TOlgkM9pB7VG1jjX0Drim+aL6
jMFM6HPdQ/5ZYl3Ohwgny63PNE3ntgUx8thXLrQXDMMzj+UNeAleea3uNOshRnIfuT30EQayKtU5
EoFFThZfeVWs7GNVqRAYL7H4fIPCQRAG2l7zIynf5Gyu5GSp5cOeHDCkgwwxdgwlJlEfdW7d2lR8
teP3UBHJpXW+9+lkqeVknCxls5yUoRlD6LBH9liHYnQ8Ox2muEswqpsUWmnAN5ntLif7onsb6ZaB
lp0C0AnfAH0YAmLN/SO0FT/6qpFs3/OpiJPftrymk982srC1jHyJy6zyuk+S2C+KCE3WGWbYiQme
P/qP1R7SEYVjCMXV8MtbpcKMEbB6d3E/OW2UBwLN8kbPA67tYoO6VK2cZCGbhoXfQjhb0+dqx9Lw
lwLg6OXDITt+K09NlLEVGcVit1TtKkWbaBN/X15BYrZ+BmNOXhCBygiv+xrZEQv40izdoUFv05Wy
VIFsO64sVzmNU2aWCVqpUIquMNBj8SdIHWEslUtemeSB1nGiaEKTYmgrvuvUEvO7dyFgbUK8Xn5r
54Pi3/tqHQlGFJJkc0bRlbaoamOGIVBuzBsdY+agHwsn2uuy55LYyXUAiIZvoNlMbAVKUrfhs6cp
PZqtiM8oRmdrqa2SrbeyVYk+50qO7r67cT+9Al1Wo/MOisChx3zjUz+y63Rn78NDLHW7JHt+HRZG
MdgBAqLAxx6mYogCVuSby1/vfC7h5OutLFYcZf0E3b/FDo+ZQ6/aa74VO8xCYOw0MEB7xFwhZrt+
ocKZ+fVxxvwW3EtX8ivODAqd3gbrQDBpRiY4n63/q8CgZs/h6Ctj0F4v4B54t66Cd77XUXfkv7K7
EqR96bCd7LSsDEyepJnAZBRUDKAL1emB0S0KspInlX3RlWtEWGHSfPG+QmpcW5ZynVi25NRL7Iu+
si+51utCTdFVTG0Iz9KtVo9bRbv7/xj0kJyLdYjG8kGZyISH6bz4xpwOfIhdmIDxJoZEQYMWf83R
tSu933DUB7k807icu38EJb/37j/Co4plIkV65oc2rYI2rb0smSBoN2KvRHsZ/e0Hu3ZpPfXPG1Qf
LFbPtBdHUv7VKAjIwTEY423YqJkvVI5/jLXpqAmQ5Jwo3DUtgBQzlS/V2oRhumlSNt3cqZA4rkfH
jgBn5woEstrMLerejfhWn8R7rFUBhMGcqbhXMSc2zMRVkKAB17YZ6E0TP03tY9bFDrSYDCchxV/U
tl0lNQB+APdgoK0nAKewQtXAXF8NrGnp2pZ2x8brceRXtgKSAMacANTxGky96cKAZh14AbjYkzB7
IFXn10YICbXM3PRaljt1H7kCuCgga4zwteKpP9TCqcJ4P2GWLsmIE2mTq3S/BmAPVWEEBX2eUxny
WnJw1sGgDSalEFOR3GUQYea2j88uOZrn84on22n5CSf3v5G3dRImoXZUh4+0bXYKtKSV7LFUeUAa
wMwZ9ciYu4k9+poGSe9aUSSwJcnRXYeCVtI34EbqaPPU9oN1p1X8kPfQ97Mld7bE1LHld5w8aR2q
EBVZgqfeJpDyVbyqtgI9lMWBsm+2sqg8MQY+lbp1NDN0BA29qwyPly8OmfOxpviiIaNoGFUywATt
13If7pbbwt4k2yVliHYgyR6RvbiVbY3VcmYih69jal9qdW8h3Z/nko8ji8vWrdNmnvHI6hAaKRy6
EmbAXjCX6bWQJqnu6Q3QKS64QQEPZBhByedaQ31RnEuitqDWsQxbX4WSBuD1nuR7SV6gsTKhhhKH
5hhi50WlIwIVkyAL3dLGDIFtvJIACSzupcGd1IWTPdtylZzseDvCkDjrfpxU4zs9LLWw2jM35Rd0
2hzktv/jYy4/52Q5BCojUICwVszBMQ4Mt6+gvtTtF0Bq/KpvU0ASDzIvSrpxlpd/sqpW1Ayy9PDl
8gmN6GmBqV+hkpfBfEOD7psd9xiE3iOmQdL/po66xqU6pMpL9DilzTsXw0tq4HfRVPbRJX7CGvzL
1IrRUC/IkVXXDIy01nxD/blMX8vp2iq/BmIELIKYZXa0UhvIpe95MH2mokkymqijqTJBO9nvWdml
FjDl2eY6zB+HYALTvCp6r/I7VbOu1F4Wd8tM1JoODDYO6cdiiR7cwVNdw+V+uEsxC7UMDMSBJqkl
qYsLecFLWTdpZ0K1Uo3AJGo1pKmyuXkq9OIQVoA/mdVhgmxLk3ATnW/Rl4rZcp7lJvBPo9uF5b7l
k4/EO/Lixq6omJcvmqVZj/6ayLqifejhP5xCzdCFBwcWqJEahKYMzdRib+Vic/kUnS8P/b6Q103b
VZygEdFAYnapJJe2G93C7bEUPy98bJcSjClP3E+uBdmvzEGoia5lWrspQDlyMTWJr2muGjmMmTAk
HRChLOoGOfhX0zYJllFx4Y/GrvrFpUGRbOOsacOszVI+qzWQqjrUBsV7N9927CmnT1AlRBsrBM9y
zGDm35gMAY1RSRyVCMl9JzGbPx7xqUVpAPrnGjKSQwc9vuZIpv8BGnca+ZkrSwlsIm2tGoWFaJze
lSFHVay5u7yPzj8ElJMtWzUsfU3mrCZG6wFadEeGIJIpzLH7t8sr/Ivl/b3EyqHqCpSOJhXXmoZY
CD0PADFAPj7DLbOEI8Zr9m63AXMrNwYfQmJez1+pv9deWbOcjGoJjiv6n1u6b3q0uTYQ4678//iI
i9k52QrMjAGiEz/B3uDN1TcDhQPMcdiOICG/FpKh7WkOuqXzQNq3tLhV/zRpvx9x5XY1UcNsk6uL
CSXuT6DXOcPh3v4Id+qtdjdfGVt1W/2VQ1zMlW1Qydpr0mVsVr1dV8wCDgeV6Q0Y60ujwVZaYZN8
RntlYDpwDQe2bKHGGyA5JdwBeKPEAdjT8NLdrOyr2GWueEIbusTO/kAfLrzeNQJztDpC8oRkd22M
ZiWq33a6gIZtinbpKSxe6ci3IfrCvSFE/zZofNfgkLoxDhMCQV8z7deMJ0423CgoXHW5sjMgOzWl
ra8D9O2UIt0Z4qCrQCX0Ny3D5aIPjiJqEO40dk9p5olOj4FXwaSZlb1lDbTjwndmJJJz8i/29O9d
tOZwqjy2oyjH4Lx1PYFcHaHWECD6diffQGEYwqKy5gKZWbBXxi0zFSPjA74p6FH0NbVdANyiAXJ8
0xY63UerdzUQQZmjfJeBnEh2jtMA2/r7gVf+YNZjPikG4g3BUbcjYGOMDvTGEVPEYORHnnoLQtN9
GCjX4eu4g6QNOqac7g0zxR+yLXZO7fWPn7IykHNJUz1q8uTO0rRdE40vVDWoUybWYwXsYYj9k+oK
9LpjJ1Gyq9oq9oxUXg+VjKhVbpq+9sWUeZlSe+jzAhrRdFl0NPIgn1onntmHxNjJDuPKpqKHX0BJ
TcX06gMUBdCgr8NvQ2IbXps9u/XVBBTjQZ6CXP7spYO4srFja8TI3kXkqAzmJud/dcYhn2pHwUgE
5owl50H2jCujWqqWPScD8oQCMx2hQbajiglqADQvv8vLyzCyYpYMqU2UScUmNMWNUb2H/EkXusRN
uWyjMXb3591kK2VuqbOONuwBYxZheG23Lxm/RpucoyFPp4MBIIgsitBkq65i2aHNlFYNK+uYYcrO
suPDTKbn0SyhJJ8RBR4yRlltaP7cDLQ0t7o2TW7WQJET3b1hqEOcByk/c3phDRxYY4Ygl5LwX7wR
27LbReWidW9A21q37+MCIYoeOXN3l8H9zlRM39xgaCcdYyjCFJB+b8QdqfKPOSoehh7ttOZ3l1ZX
ii0rwp1PUP0/i4IZxz9ftFGOIYlqHGNkFcERjXZENM7MMydvs+Dyvrl8FhhZ2U5ClGTuS9z5s6i8
KS38puCOpd4WCG3N+fXyYssf+/eDx8jKUqodrZQuWhazbWyXDS2E5Bic4wqeWEBGVhawnAa9tEhG
jlOPqsqMcu/QYrrsOOLrczN24/wrrK9KnUAndEuRHtHqX91oemmbbEp0owy3EbHdrB+3bTM6s0U/
xjx+ZtlNasl6K/4lE/r7M6/M32QCw2MNHJEH1AQ1CHExoGybDLON/WdrP/bDtEsazRGmcqjzpwGg
lMufQ3JxMrIyhHZVtE01wGhku+FKd+vrdFs8REHs0j3Hfa06iZ9srJdEMsl5vhXo7xuTkZVNpNpg
FjhUCJG9yUOWG+0kYCRHDgtd0w0fuz3dCz/xo3QRsu2JQ2X1IdmrXw8Q20CRpwbGxXFn8+3wsEwI
gHlzs6jZ2LfsP10B7KdJ48SnD2NqzFoK3g1r82uD946lXUfoJvxvX/PnmU+WydshGnINjhdzyJ5s
rA3nziKePaIXXf9EZyM0LwJzl11LnerFBF841z8u4cnKSqaZRbwkuunR/qS5u6gkpXD5qtrFCV/G
LS4/6r+kLP4+OT/N8ScLNlbV2sOIRyX7ZjfuF42UWThQgJqfNU/A60M77Q7E/MkLj2EMWIr6wSQJ
oH9prfn9G1bGDGYzMYxaEcdCM/whxDltpn1WgFVizS7GHDGglb83ItlXNcPUWSexdLLDS1eWDtSo
PIkXrxe9gpjnfDQBaGmDRZ7Y8jrfj29DC73G0C7/nzq1f5/enx928vI1PTGUOkSSV5Bv0eyN7J3L
smvn6KinZvzHgpyswaxCq+ZCy6AoNpYB4E3o4+VkF40RJEyY0gSEcEcJb1oQKo1U27Rvhrkzq+eW
sa1Z43snxNWgB6xNyp43EM3LTC8TW2HekD656ep0n4pDEcfo/TI8Eca3RTO9Z7x1s3jeKKDFDIVx
lZTtthzLLZwPbyb3l/ew5C786XE6ecLObhQMyeLzMWa41AThbZYkZM63u//+UOvBzkjnegMxzSUw
Mfb9Ztj2gbIZNnKH+vwI6clKK89QkITMZPEiFqmpuHV0N/ZRj94vCF3U8kpvKUzLqkTnR2BOVl3M
0skrnDHPqxSL2RkrF+FCBmzawlqI3eo5rheZmyAOZNXpn2N1wdatJz2Lck4KDCf/cH40t69dXkN+
HX19HkbiJ48ZTt3uACYK5GNuZ318Zti2bmiAi6mra7NOTBAn6gmXVps4kf40Ia/eldLi0Vlr/nuZ
dQdmVWdzVgiQxSBxvkm39VP4GG6XuY/E50dZyLpYqX+8zpPFVjtnzLtI2DqqYa39UINUPhWTU/Sx
W2Qy11C20mq3DLXVRPOI3VJ1e4HoNhu/K45UdvJ5+WCfN8wnj7Ty3jM7gkBYBBJU9Zo+q/twM+yq
AKQPX4V2gLeok9XH+NhvheRGkmyP9Sweicq6Sglm8WjJQZktHIRqmGuQTGctPuGlD7a69iCGVCux
Bs+JcuYWFLhWJTumsx6MGeb8iwkaC8bu8hs9+2AG0TViUNWy7JWfzKjaF1CYGI6t2Xvq+JJOiqtq
kkXO2uOTRVa+8EC0iXdD2B8VzI3QMnGEUsr87eXL/+PdnayxOsBFGqeUKUaPK7va1ZPX3i/M1iU5
xgcXoJoUyk+XX915R/fvJQFh+dNGiqQ32qqreyTMQcq50ra2L/ZLabvZFBtZJu7yO7TXCQKjbRNd
4TZkqFFQLKebef6+/DiyBVZnuE15WdIqHo5qqrgTNLl4KZ1TOBsRn7yx1fFFsiZrSrjnRx0NnQ6E
RealeH43HaxqYUbaSDagvEwemyfIbWrO5QeULb68gJMrLaw5sg0NznBj7mpQuHmGkbsigrUHWtx6
u7zYeUt18qirs0ygpNaZpEArQuZ3+nNHfG3cLzRttCKlm0b9Tkzq5zMYH03oKPoX58+ghzt9+asX
tnv5x8g+7WK+T548KmkesaLpj71FfCgRu7kp8Yd+ilz/fvxssrIjIh9LIE8qUM/KDHl+goySZmH8
aHzoeLzJc5hNMaeQDItLdm9Qmt6qVk8dM44fteiFVTHmXZ+zHBgl1HaRM+q+VNBKxGR69hZ6ZHq6
bQJhV+hCaIXX07diQg0xS90S9baMHmnzCtUDh0fN4/IWSXfQkydhA8Q2T26rpm5LdeGgddxpp94t
LdXR1SfIUNya6MVSMaPW6C8q2nsKjulTC+KHSRttwpYfILp5PUflPWXhaw6VHTXs3CbaUbUFXgWN
HogDY2Apmu4wpdCjQu5lNK6qcfZm1J3LQsV6ka8y9nD5i0ptz8qkhrVoe8L4cOxeF8HYdqP43T57
XkJ7xZMF2dLNvDKuacwRlcAfPAJVWDc3FrVbnNai98CBzDzFsDe9Hu9nNXqrtAoztGLXWB9JfV8q
iBBTeAQosFWaa4dCcmOe98N/H7N1sqFSzClDkKIeYzJhMxRexuvrAawZWlPPzDFMWCdeYhmPbLJi
iUE5e12frL3yr0gOyE4Umv3RVPubcN6HCJJJ/5nzfdOFUFX6vPzNJad4nQnIZhElSoVHNUmNAIw4
diW5RBc7cOEQr0N/Yw6TqWeQJVSHbkP0eMsZxGbs+jDIPJ3Lbof9E/ScWCQR6h1TBW6zpIJUffqV
ZgHpqcTsnY8nTj7Qyu4NrNDiSMMFbQ7qe9oRr4SIhQ5QRF4X6LOAWdFRLuj83vqMDTMAwdRLctMh
9nOTfSXS8p3soVc2ksaib5ih9HDpIOyA27UghTMos+yxNclnXNkGfarNkKWmBTRlfpMexBY6Z6Yz
7Qefu8ThR+kUtGxnrswDamBEsAH3C5wUxzKR3R4k16nk1a3D7Q4zu8bUtT3IlwcdrVVgLnK72Vw+
YOdzp7/3y09q7GRXGjTuxgTV2yPKAf23/i288BkzlKgzorWrc9INiNN+tc97X7cgDixz8STHb81T
Gnuepr2J5TVtgeK/TDwwCjDAZHbr/BzVyXMuG+jkOeOoMdp80OAPIL03qpumf5iiDcCX5S8lD/qn
dKM+ZDdgW0cO5EggDaq59AkyGu1XDkYWqrCKB+Hd/zHpcPK7Vh7aEPfmTFMY1M5rrrQAHVLj/SL6
qKMDJWlRclpeun/5o0v27k8F+uRdQMckz3KIsBy1UA8IsGtEabzLS5xHDZ4818oOTX2H51Ip2B4x
iHNz63Yjdazh0UwATpkTL1ZGnwvuVshw2L3la9migfpeZw82twMCpT4rKf0SgVNTAMjYftitEtRZ
e28nfNvklXCbgvlUleEYz/cbnPzwlcWqdbUkioGgCmlvVCWd8Lm8Xj7H4NvfSg1ctczTkH2Nlemq
Ot7kZY47jkyqaxsVZuGDyx9DZklWtqoaZlH0RjqgURPQPBWEQ7SdRVSyylnXAOK4msU0XSfraC3O
xzlrrRFuiQpKn35fpiAsj+g/ob3TtRhPVXSJM3L2zZ2suArfpnbK7JgN6jHrt0P6GqE34X94cScL
rIxGS0qlidsZOXHlYeKZD/qx06Cl5vIq523wyTLLc56cx85OZ9ZFIOYl1EOBbtzz+0WCPP2FEDGz
Pf2h+26vMH4azIfQbSWIp7Ob42Tx5f9PFh+NQu2aemmaKN/qaRenxAlZ/h9f5MoaKGZYt21mWEcj
fVDah4FZHuOhZAMuf+QfrtzJk6xOrhnTviNo6DumAlzqCDFPNh/I3N8UViy7Ns/6GydrrQ6toQuz
yzN0EVQc7oWKkNpsw13N30frM8shQsffi/a97O6tonCz9rlm/PnyrpF9t9WhTkYMngPAZR2nCirs
7FeFqV8yfF9e5HzM9fs517HGMKY66XocsRJmXJ8yvNPCbeG/lfVzFaJGZjHAkMfnsodkGr1tlEhy
OJaP9s+PCi04HfVkVVv3RcesHc3IwnhvG6JDA6QQekPY16RxN6NS279kry4stm5dthUrq5soV49e
njYbalF3SiqHQqMsBY+s765jY9xIHpD+kCourbqKqSYVDVJW0VrH1FAOqjm47TL9VSgKKiwQ3nGo
Bthqq4rOs1mtBaFAK0k5/iTrkTYo6vy7G1OyV2IbNfcfddUIaug18KKQm0dZCx22TjyCIo2e4Nmd
E23HdNtNDLvZJUZpQIC1dkrV3Btm95dlRIY30T5gQwfeCqjIiYnmPytPX1RI4kFFVX2rDNZ4ZoIq
FiCSUN1KQkigmF19PYs83yb5ULmCQedyUsXOGnvhzEUk/K7or4pZHNKwA4mEzi99Ai/PGqALESpM
e+yjGjKDSW6gS8IyD8TQfEspUXMhyb5l88aK7A3Xd7Mx7cDnwlzrMNQbG3OZR6ai5TFp6Ecj5ofW
gE/XKfxaseG5xszPe+BpDRvPCTGKEt06+X0/VZtSSY4dJNdwHQKdrRUgN81Qg+7SMMhNyCFhVq1v
dhb40HBRpm2mc+GTyA4haJf9CofBqyZrI7pmw8mwa0m4NUIQQWu7DaGCxCzkW6jlKF110xsTJMog
JL6Z8pZ56HW+svpoXwJqPCqxH2naV5ITKFFa7bOBeYaxq5x8Qtkrc1mse0nRuxj0SAAsLq/1kG1z
EIrjtnhVsjctS2/FAD5mqzG3Uy0MAKedg/1boXw9/aKivWJW+4R0gTer4bZBINHTVnEso7iKU0im
Rw1yOQ1HWSbRtrOmOQraK0kNupENwRJPrebR5RGF4Csr/ppxG4n2OWwG/7KRUaUnYHWRm1SvW0KL
/gjpVQXjLxhXoAJipQlAJ5qYwXgciuM4jg0gfNPotBRhgl6SyqlNoNzGsq/vc3MR4psHCk/SALXe
BhTLbAY0XjEAI9qIqK5u4l6gwnrAapt6IE/1ZN6nDLN0VrobgYducUb6errXQ307Tp9hAdCzDe9f
fU7E3RS/D9NeRae2qNEAAXxpXqDRl37EmeLWBZTw2islwhgn5ZvB3ldW5FiQjA7z22jYj1CEVqLC
0xqAMwzN68MYJHHctNFjlhzn8SMvX+f5Q4EsrOCgdo2l2xWm22OOOwaQu0CsnjsTnUFxaANd3ZbJ
5FCK78E/atI6PbS6S/FM9aBtb6JYOBqAxUYCAd1q32n3bTa6vfbRmnd8BlR+ghOIRjCafE165yY0
RIZRu8pqhmQSB5Tpbswe0u4xZGFA4taDL+w2xAAQQ7zGsQGa8QAFR81v8jrzEQdz12o1TAe1+BrA
bNfhTaEldyEQCS3El+J+8CuruNNYKu6y9JeR3ve4KfvxSbX2ZazezciDdsUDLbogSWGywMoS40eP
gaNCK3yTVC5EylxI8050kXBsvDyvICCuemLa1CAHgOAN+kUD1Morx0vMv5oK8FiB70Gow/Wjjm4G
iEQSO3eVAgl3aPyAxOwaMPA69pLC7nkK6PJXqw7eWIpNn7y0Exq7oo96vDLFXk122gCBkFAEYdwD
+bHFmXJCoJ4L7dlguxTurV7vSXXbG3pgm5PTqDe5+GxDLIjpW4rcC0UcUamHqAxCJfMa/HltGYUB
K61W91P+EOvPcfFadcckuxqnECni0SMIQ/MZn1fghB5D5ZYbzxZoOXkJ+VqzcwtWO7F2rWvXMduG
WCzFt6LKBohtP8VOqdPSy/HbeHlXQeLe5hTy8hbM1v8h7bp668a57S8SoF5eVU/zKbZjO34RHCdW
712//i76uxhrOIo4yAAB8hAgPKTIzc29V4mdQa4sPkk8EC8sI0WDVEP3Q4cdMIw3O5Dceh3WNpAO
GcrJnPifA67+IfyRRvfxgOw0b20p3E343slVgQjNdjBYx8Fof134NHmlCAC/5tJWvFSl7s4yNKSE
0K04yakEtOVxjtJCdvPo2Rfg6IqnyB9lql/DU7m4L9RKjSI5QAD921D/wveyFICH/+MkqaRb51JD
r/MCaRVY5ELwyqszLnLVipvS6qt8n2oHwX/2k/yOmwRGwk9msJVukDR6kfBzojLGYoEF1qfLiHLH
nLLIc4ycTaMS8RD8/noEmOjCQS7fz2LT8G9id2e01a7qGHpI66/Or+9FJeJyPfEVHFEB1p+vRh9a
YNrzfGz5Y3gKoJldQ1py+9ut591fA1J5d14iwQka5Ihz9ppCTQ7uDYCojIxRfvMm/GsYnWq0xoou
lhC2IMQS4b1R0O/IodDio9Pwhqa1Kx9rszoN+/qVY8qyrgNhvo6gTiWkMwf336LISAlkcARbgCdG
fgFJ+wjpbqBggKNkwWDWn25fs6USgLbmMpFvyY5RRLPQe0vVOVdUnxIwS7c/329eNF9DUW/6PAwH
NW3Qjw2egvscbtiGw30jUM3WCg9/BmVcLCUVTrQh1/VxKuHn4Cmu/I3gGEGqt6pr8cDmuX+WhDeO
Ns2Z0+q0gMgOHkuVwz3g3svxlsBdhQrbMxDr8F6Pd6XkjW/tU3yPm99J71ggKrL7t34BFVz8pBm6
XEP4TKYCLhk/xgB5UvoSyTe+SBDOg0Ofd/vtT/qJRNkalIo3XSZoo5brwkXWYAbSdl6bI6apseyj
TxpPZ9xlSG3zoYP+JDQy9Cl8aMbytRvrnS+0DmAaNgwLoFOTnuVmiE0ojudmaHAPcdu6QIpYhWI8
h23yqIax05SifMm49G3SlGsSoT1rdGY/V1aaSWDcHrT6m9QxWs2MkK1TQS6JNGAkAe6+DNpLK3+L
Rxb6kzUAFdTGOYbAVYAiUCaVO0Fye+jXbn8k1r1OM/IkdILyQEORS/bGk3IM7d6EUtC+v2PrSq/X
cL9OHc3KUxqxg7882H+D9QlbVk4wrsLBEw4Cnrsm/OYZEiDriMXFiFQA6wWDA4OFKBW8widKRxP+
IzoKO84Jn6PQ4QuzeaytySyet1eVETdpclwo+kIqTIAy9eqw58ArMQLfkY3hzoC26fZQjHvvH6w4
ONGXJbrgl24EZxuWU3x185kK6IyNaFCJUYXWpD/oDUq63C3pdwEkwransd4IWnwpKkL1cd8NvILU
C2QByRojM7tHbdrTHMFTL4L3q0MNxKq85BtUq6BJou4GzkISUVzqW3YBzoARvFjLSscuv617MayR
b0qHenjS6qsxeNtTXgcMLKZMhQ9kfNrEKbiE5kawWk6GNyCAA7BVFYfiChSDqbTDmeA4EqFgZLqs
70kFlnoMBjUZcB+00A0pUNNOJZsxO3Jh/z76o/Hw93zW50qxUwcUDz6Fxc0B9EhQTowbVJssFYgB
e2KsJ/nNWwNS6VE+TaDVwrLrEvDTrpRPET/hUS+fE6309GyyfF1wNQg6bc9zeyVlnoownGRMigAv
2QsnfjQQoorm++0ByE6jpyXCCEgUJICcBTqWJF0MEZEuQSadxfCyh5ZUp7gQAzqgdW+nKLZsD7ea
iC3HIxNevEMUFMakeELrVwa3RLaINDHsk5ActefMZZEMVq+E5WhUYGlEbhpQW9XR/+0c5aX8iQsb
3DwJBveEyvJUgC7EnOLaTlkOSsUamAv7ujhjSQmVd7gTxx3k9otvEdrJbu9IDjSpkksO++ibfExv
sLlinL614LIcnwoualqGVS8AMWWIqKoAFBrC5bFQ3v7jl6TiyyDwvR7XQCqAJmnD1NL8NK3YF/vC
5q5/lFIvJ0WFFH3sShjZYVGJOUtolRcy2uxpHvRFAMP4g2P3NZpIRxelEn1ozgDAEiqZPZc7f0gd
xvKtXeLLIah4AnxTqcwJQJrQbzqoH/OpvWR3glc+CWA6hAft0FolE1u7vTVEOpzkw1Q2dRGLlzwZ
7FmHZnCsmome7hiT2z4CIs09DXhklLOKr5WfivN0bgUTNW9XisHMI2YFqD+05woEh9JKvxWQ3GOc
gNW37HJxqXM/tWnRDwMyW9QCTupBsoGcR08Ewxd7ySlR/GJKUrKmTJ360mh1GeIXJLAFO2nX7gaX
EAFZIW07XkPs9+/xs1NxvBsBO1MxAMWekDrAGzV96SAx00aMz7iaNS2XkTridQXZvEHGnEDtv063
DtVfi7ByUP+4DLZ2CM/JKQL4HJjXxOvhTqrcNAhIwokUkhTfmegrxuUh0pRPvfYjPdLgZDlYs1vd
527mEQ254DvJ7lkrvZrdL2ZPd0GLUKlHgUOKQUJOd195EKw8wEL9OxkTEJod7FJYiSojKtAsT1kI
+EiDZtBlQL6dpXelNIF8rNl9/W37iDIiwedSL+5hCfXAdMzwhkhgphBFmRUM50JhTWeVY7lcQ5LG
LYcpgkwyBuygxpmc/Luwi8FUMF5jtztDcccrnVoljFI7uhCMQ16Zf2RHv/wFVMIRSBm0qOeICJ/2
dn2VHekYvpeCWd1x5wiCOIJj3OJd/6vtbBT8hx0rFq0vtCIpGv7wCq3UhxgM4W0dsKt2gvvCuNeS
2alHFhl6rYctil+jUHliMVdakscYpTTe8tytk9id4HkMh+AnLsxsbUrQQMPzrcpY/uBrGepyZOoL
p53WVZoOb8RkAG+POLCiX7K9V1lDUJ8wVhJeC0dE81jd+zAsbFqWSvUq7ns5C+rCEJos4xOhBl/j
Vb3l+/HUeXgNeiMq2KZ019nzExGpHGNzYuTfv0lRv74cdW/gmQZLiYIQrioFlaoQDqjjfZwrpjoY
jtjOpwBQ03q8JKlsR9G3rp2A3y1ZFi6sXUpdK6k0h4MiY//0aCcOmmDOSuJywFv8ty9JXShxZcCo
vkR447rQzhtv6GNne4RVKPTyS1KJYtwGaTPrOhF/q3JcxSjHWGjuvoiuhu8oQI+AqF9ljIbEby6L
vz4jDSLJGrTYogiO9ZC9OjRv0S63IyezfPcTSXuf7v6F0QvjXNA6d2kiZ2WJlv1lOkiFCS8iC83H
p9kSLO4QH4lPOEtgi7FNaJk7tRgVNOpIMOvavWZA46FXvY7/tf0NV+clKaqqiJpO/vr7paFzXNwL
SiFfhCY9ZAPvqoAubA+xWpgUF2NQxy7ulEblMuDyA4G3YYDyEKTiR61WXmWEl1qf7H6G6qnM74TB
eOv5wNsenzVF6rz5PFBrbcOjcpj/StSHTg3/5KQt5kedNFB1RPhEYw2r+QKDwRN6towlXN0LixGo
gzaWsVxkYg7/DFuVD340oS/LkiNlLBN9qsCjH4bJJ0y2FE+FMrXqinW5rL8VvuZBn6I6VYo4VeXu
ksHiASTb0OW/ByT2W+kZUlf2dBQZdWPWrKjLetJTDWwagI31vL028jGblcf/tL3odvow5EPpg1d7
kTr4l86NKQQs/KpEtug/KkeLdSOzXKR2fFNHWSXH0a3yexh6DU7eSLccBfED10Muh/Onb5k87QVF
ucnZ8B2ipGWLIpYienku7IYuMnmolSscEpMwcQXFeBjBPqj9+0B6FJTgVAqj02iBp/LKTR2nQzE3
x2pOYbyd7bo5esqaTLUknztIcnCfJpBt42Og39QyYDyDGBtdo8JRw8+53quQvQTTxBQ1xYmCdK/U
rHoKefBvrScVkaK47It2wnmCPDwUh5r02CTFKdWe46wCFK87DP4hlB+m4efI1/vt/bL+slp8TCoe
1X2gFIkeEmsJgH14BzJqblk6lV3tUyepoOCzPeCql8Ui/mpUfBJrmKr3JHrEp9GF/44bjbsacsPA
3HA2UIjit2lGCqZChUR2q/ogfYv1az/elV7IyJ1l1kamAlkjpR24klx4K+Tural+hVO6C/Lwrp/z
QzdnD1La7CK1P6JFYSvCNQoeQgEPXLmvdkowAms8PCg+ty8mDUCalL+T9ORVAZ6rVeq7alZOalHf
Rh8V4iB+V2vuoCjiPm+bn10EbSjUAWcVDj7w7JgG6CTE6knPOekY92VnTkomHrtZugqJUZmtNMfW
BHATrJjcqevf0w7UqgjFZzNuE0aMWs+Iv3YEDUXopxae2Co+UG3rHvFDhrSXwllEAPwEVQB7fIV7
HU/YQSwjZvLp/3kQDAGGZxCO5j8NGheBJTHyTFBlJbwlWeAKoux20V3DRVBUiVwNeFA1YQmmrp/w
rxGpUKbORpLLWo/NKAUm9ANMiHyZRfOwvefXw/7XKNQBVwO1H6Kgk4E7Ux1+euHgH7c9Amse1Clu
EyWu2kQNb1NwG/XZnPXMCmsWAYM1CnV0EyUTWjnHPLjgTePvOYWYULFkAn9zLX+tFnUqk6RBnavD
N2mc9jSJXv9IZA4iK9nLL9FPWYb2ALPIzJiZTDWVEp+vBy3H+nUHGEg6SOAdIuolg/lspnAqUV3+
CE7e9kdbf7FIf81UpirBMjCs6sCDJpG+SEAVoloJIuO1/gHyX21qtx6Sp7Wn3rOUPlYN0MTFuFQa
AqbOrI0GVngE++6DK8zP3jW09tsP6ZBc2zMMx2ZA0G1iCfMvSHDrcfdr3lTlIOy5ec545MB9dN+P
4XOsAI07CN3R0AF9r/PUaXTxuWmqaxlLLhQbHuB6ABGsBqq00WvfA+gxKzAzHirG5cQ4qLSV0xQM
hdiQcIDetwnkeQk6PuObk7XdiHG0me84q1B8TWY83T5VkknzhHSji73uTjuWWcRvYvnXSlORpwQU
WPKHybiEUOMD0Tkzu9fU9u33EdBiK3fKb/DHuKgu2OuMpWSdKCoiqaketLyGeQpQhlDvODTcJlYL
cxUAtdzIVEAq1KEWRiElFyMqF9U0S6bAIY3pue+1PsDwrrhrmvmWJXf4RqYcglyhaE8whoUxj/Za
luekelOV9xTg+1TKcaNq5vbnXtX5X/5CKphVUq/2KoS/L1MsHrUKDFNfBbMljNKTHkr71odchlxb
vnxqp30SeWkL+fjHAklEFHZmAgkRMTll0JeOAHYseUgatijZ5pqO4/k8K98nDukD6ouZei/DOIDx
68mv29isChUWg6pMfaUf5AtcO23tRf3oIzRQAMS+/i8uEKXvsTfLn7IDAEp0JJXyGszhvf8+Ps1v
8g62mIwVZewrhYqZ8CwK4hmmGZeAO7fFwaie0o6RF7Lio0LFxyoQuMRPWpjGYdqtvuNRikdtUHEb
T4DVkrprHcmC/6xqDT8hL+exmpC/Scr/Ora0j1Ie8WJdpriOepf4kkQHeYB4jGpyHlrlvMk6q+s1
rK8LgTbX1QRFBOAddHqg0pH/nEM4tvfH6Xvnlk/yC/pm0F9jFc5YH5L8+yLZq2U1zgqVxFrop3bT
oS1jiLq+b+/g9SLrYmZUAGwNRY45HqMMFiotsiWYoNVcYQJmAy9yZmcSrFnRYU9OOCFWMJ6hvGch
HsPgN3DVn70Yv/YHFfdyNU3KRNZCmC5nVhdnRzXJnK7zLZSrZHHfz6JdDppTqokbBhwjsq9ilRcx
TaFiWhuAhePDnAXpQwR+iZPaIeidmKb3P7QrzGhdUKdh1V2ZyvfoefuTki+2EZNo4yUumOWsFxGT
4vbQtJKp4QxC4dX4tT0M60zQ7RuubGc+hVARgoB4SFDwPIH2ZpEZVnvJw/5B+/WPqPqLpVWpyDMm
8IMeGlIArXtIeOwrMLIY82KtH5V8Neg0QmYbj97aDh+hepheG8yLcxo7hwSBaqYgi0Crz7BZrztW
MqJSj6280IRAJreJ7OWGl9zz3UmyY5csaay41Uk5BJHTn6EYEjos2yWRcTDp0jLXdKo0VvicWeZ1
zmzjtS46cKcRnn2btHXbJ7iEfdoLVI7glGcfrKkLETFObGZ/mZFm0lZLQTL7Q6JW8iX4SPcjluIY
P+g2/Hr8Cl7OsMkB9RwKyiy+K2tYOjbNWj3PMZagzR758L4bfm5vrVX17OXupcLSMIJoOhl4v094
RYVWciDISs4artwZwg1q7BBBT94evTawyNlR78bvQ2wFFxYs/TdF/r8CJE0jBl+sKI1AhJScDQos
YEPBwT8pHswkDiwJStZlTZeq50BFAaiAnbSMPZ05/e69sZMrGJz/QrSUsYvpkjWMAKDaGaMszoPx
Ot+nxbFUr9tfkRX46FZPlXKapPoCWnXVjrxJm8LKvAjmb9FV8hAdAniNR0xllFVUv6ipuqEaqqzy
NAtFaEBwFwpevoAj+BE0ALWY9amDae97MlvRfQOpbxBhTZCmPh2dqtYpHuHNMepW/IZm/kf/BlD+
KbpTPMCM9sNDyCxdrq/M4idS0bmSJvBkxkmG4B3EQpLCg5snaL7AFEIHrjSDR+MwQtaPuZtJSP7H
lbcYlwrZfpUpShRjXGLDrom2P1vQPMc34V2uO5H+NNMbjzUkFathCg+WcjUiVuCWGN76S3Qgrq3Z
CWJy7at/ZoEl1pOKxRzJzl+kg/5sREbl43LoXcjJB0DWIkg3VlOZhtO4gWhm++bk13a3l+Cuw7oe
Vs/VYnQqTez4kNf9ecYK96IlJKEtADuRs0qrqwF4MQoVgHXI1YJChsQJrU9khr+k+Q+4fsszRAXg
LpHlictG+ZKCEKt01wpgP0Z0IP/F1l6kkr80mcus0hQJRFuIWab64PW1cqyqh8n/0cjP4fw4jMQW
AbSaufIKsbcm9ScHwlwL3+E6EC1Je4HDPeNVyNo+NN2kQ3U8CTjMnDzZuHf9Q5OtpPQ+RQPxcCoe
hafB92BOgeyCnfWvo52+vizNQIEHHjfFFeKyfIdKHlgMw9N8MlwoO+3LI/+QoUn/gRrPcBoeQ8d3
YoulP7ua1S1+ABWapCyM6pmvK2gXZnuo57l80DzX0S1mCtezRqKCUZWMch52GVzAwXi/a1JztjMn
eOUgYc2D0G+S9yJ/9P9IN2mxt2lCSp9OMRzi8IU1GAsH460OmFVg1tSoGMRLatlpgypdeA+Pm8I0
3o3Q7s4C1OVaR8g9GRJ+SI3hxMs4VYzAYFDhR0mbNk86zA0CDZ6S3mUh726fW0aAo0WQoUfRVqmA
AMf3yLGNWySWjvgnwlPLT0SFn6rkh5pLcYXzaG+r0l0JfVO50n5sT2W9PLPY61QImkXDV/QJd9N0
4C7DU36CWMlBcjuvgAaEk+z5h8kdn/Dwjt7ZxevtPSLQAPESGCa9KTFHFbbh+lhd/O4uLaVHvdwx
prl9BaMp9vcbkcjXDc2Iaeq9nf+vKWHlx+yFuwNE3GPT6La3iEBDxPWghvlXOED+NIGyUWBO8X09
PDImRa64318fAo0PjyY+V30dO3106z0/Qm3C7XpkzeOutyDeCFexzIq+R92+uLD5Eeutpb92jkDb
Fcla3okx2TnSg3qLzv2JsFB8t3uBxbHokucfK6asv4kWQ1IxJexzburbuLqke+Qz5qCAX12qF0k7
iLJZ8qd5p1lAcg+n1hohcjQfEv1Q/jJEt9NNmML+Yj0+t0ONQDsc1bKW+iqw3ZcIbsdxcjMUkRHM
mFOm0pwE1ra1oCNdHSwttVA8ncAqT90gsMh7GyKTd0jp4HeA9r5b39Lb9NzfQccDpgestE5eLWAv
Vp+KSF01x7LW4bS2dnJWAbOETJFd3MM2/uKnNsiNjdt98FaOGrZsBbswcyUDznUudHBQI3xrrMpq
d8k+PisfvtnYRrw3qnc0wQuzhNfVG6As/VOHu0G3BtGOz01hap7sqkfOZtWEWXGHCnpKNFQGZ+Bu
UufsVML9KlESaCUmth8rjGSKcUZp+HvPhbU/VDijHKDS03sjvw/6YYzu8+BjOxqwBqIiXBe0XKOO
SFpqoEFF6T2RoWzfFG4dBd/8RrW2R2M834TPh/ziiRFARafgSQbRA3ciNXtDtKvDeIys1snT3fyE
w9ggOWR9OUZc/SxRL4YVm17TpQi5oda11tTxH5MsuGEVvPzH6ZGTvxhH64xSjGJMz/+GAlfyDUgG
yLPlNmSzMENZegp8j0f6yZofY2d+Lvti3M7g59GoMb8QTdMwg3aVkTriPBznLvW258g4zp8N9cVQ
oxTJMoh9pNQynmDWvpM8qKzv/mOM/CxkLoZRNJ+XUwUrWXO944MKmRa5uz2T9dblV2T6fNAsxtBr
Lhb5EEEy3M8vBR706BPsdA+KkA8TZEdd2VZSm0e+Ob+WgAFYkS3fb/+E9Xrs4idQIaXJgHjoQkxT
9krDazLAffyDaKBHQvxoWmcEBjb3VLh9wriXVWFg3EOf67OYPwyT6hKsnuqCouQ3GTE0jFgCkazr
nhY7Noq2qrU8qRD9IWzyKEHAcN7JKLFO9hCaRnLk51PN9jMjl8pGjkOLHDfiaKRxhO5dC3+68TSC
fEJMpjkUr0zfRPcUv0B3S8s/Tyw6A2tVqcdZ0aPEHUlY1UwrajNvOWjxSKzuE+PAf97/i083iDEk
DHmcQoEUAHbQH2us2OYcCKEhh6vBcskdwvBjU+3WwYNfW/azyr8YWuQ0AHZJ86cHPswcsYjAMFi+
gzJvagKqA/uyGrI16ETdlU7vQIKNbWDGOjefWsiLH9EBd5dIIXwCwlNvmBwEDT3ZiaGYA4pYajUv
4dlADbLGCrDUA1ifl8qsBNRdtFoEH0YgAw+nSvm1HRMYhQz45fz9Eokk0BkmAAoImwHyVLYvetUB
InjJ//f2/XfIkl+7vfam/QIMsMvN/1qMg67X33+DxhVppghICzIFB1VFCMxnKx8lZ3uujHekQDtV
jYKYNBl5rgLHPjma/DFAqW3+bPMZFpT9UFlO9mP9FIpeCoxO7qVO4Hb/8chKVBIUSCg3psLnZaM7
sfLqtywpAVYclKjiUAmll2KG9S7qx4NTR079WLrjrrKbUxTZ4bFBrZyVFHxexRtBkMZyRqGsFlyg
Szip+g2QnBREw3O7R/kekaKxU/+Bt8mtxiokM47IZ5thcTjDOFLaqMNciQNBEeZWkvOMLGQdVPAV
hSTqTZfW4Dh3clXh4uyewuCcf68s0kVsYWC8KwOA9lgIDVbgk0hMXkzLKBH2lAqlYxi212a7D1AC
F73ojU/NEI+UDJdKV9vNPrbhnKmYowPw9gPrV7Ai3yczYPErmkCBcCeHx+xg9bYMkEilDniEQDBM
Q+Tn7fwWwfIhPbcJjGHYMBXGxfpp+7gcfhQqLTZ6EniBXDwEx+Q4jWby2u8iYEORqIjoGZmFPe0g
jsxiQLE2FhWVYLbSDjJ5rPjj68iPLtRFGXCr9U7i176iUaixit5eJeF2UyC8a0U7lBsHwE9VUztM
j/yOVZtgZNM0/LQaaxSdBhR8QjmzY9Tq8uGUKE9G60rRG8kfJMjibsdckVHUkqlQ5M+TMY08PqH+
2uHeJvsovsq3yRItuEbp5mwSB0Zwn/UHAN7AaHPSQ3jT9ts/g3WCZSpPmrlwCsUSQZdkhnBSM7tf
8DqFYJTqyj/YhafVjEkHoF00JF2WP8sUi43LtXmowuISDwq5eMl5OIi0E8Q5jF0BQ/HtqZHY84+4
+zUUDdlrc3Ea9BCFXqWCUqscm013KHLW+pHPtDUKdWn1alrXSYFRRjduHdGpvPrYH2YN3X08oK8s
Lvd64FnMito2Y2y07WBgPNwmwR1QR6SgBIFiGb1XH8rv1xDKv2cCV2bXRdevz8Xg9GZJwEbTus/J
Zm94qrV7Ydfvyp2X7DWvaOx/IV+zyupeDEmC0WLDlJUaC32FPL4CGzcL5Dchrxw/0iyuuIopdBnL
Ce5Foc3lPov+sRrnFkNTl1vAK3yYzaOEGD84HPrtwo/MauFqhrcLUVuAFNGP7S27GtYXI1J3W11M
XJxmOB2BKJ1j/5gTT4KQh8S+5BbNTYcg9faArClSaXSV9HE0EKgBV0gv8dAfg5S3todYjzCLSVGJ
dCCmSSu0CHTEpHy2ISkPTxHsVjw+T4Xb7ViwONa5p64nCIBHnC9ik3JCfu+nErSQhXORsFjWn5fC
xsmn4XezLsRJq/rlRdcE3hXghKr23zIheeKm6Kz3Xpn+6JIfur5rg8ARp85Wio9QV/aGHu3kWjnl
UXHupuQ0Fl6DoNu4U51CPgsC2HNjZfG4F3Rs70CChP15qlLXGLJj2FyNtN9lo+Zq0YH3Ba+uip0e
ZGaeQcYb6Og5z7x4VhhAYEbYpiGAWlimhjJin0i89lOHgoN0N/rSszj92t4snwn41qJS4Y0LFCMS
pbC6SPFwD8HrM6f94kpuF+e3UGj2XXGJITOZXwdDBlFs3Bvw4yuEW92i16xGtiTeev8DizrAV5U3
LD1+jbjAqaDtXCQ/JtgZqZIID8AEfjPnfPrZCrzFiy0rcrCWi4qTdcOFY891aIJ7XONoncV1lmoF
TutbI3SOHa6yNBRb73yH7R26Xtz9Om80uNDXIGZkRNj/M2Q/T5D/xw2Bl0Z+TE7FKYMQvNWjZ8aE
5qzmUIthqWgZyn1fDBKGbZykcY3wXql39R5tJeTh8VMzueEZyYzhw/zIJdGTfT2xVp2Knoaq1b5G
rsYkaU8pnFPjCnLeCR5ZfsyKm4xIrdKBM/KjICPZWzrAXlIAOxcV3/ouAQkBvofJfO24hwrMHCLy
DidXOxeI2PsvsFttWXvW4texKCzA5VzE3FnB28zHY1TfKVXiZeF9BheoVoPsxnjmhYvmv7QaBA0a
OA6OL7DbFKJzESeWBK0YuXnp1acYhhZKbfHl+LMXAFgP2vu6hJF2DlWiRh12cjp/2z6o66/axeem
oroUCDAqIDdH5stXLYCmzKR6TSB7TRx7QZ5fNWGvVb4lG6Ndhk9NRfxIrVLgzDa4n3RGfFovIi9+
DhX062RUhHLAtyftrRS4twntLbiCwK7FTKzOndz6DSrxHu8C+SKaEMNlvfMZVykNftRkcfTnEb8g
gMXAAK+NgAVHZI1ApZqlWs6w60BsROp3AMXkDsqudnKCtqtTewagGNXz9kdmDUgF43hKEq1J8NAz
1MaFlqWTDO72CIwjS5P0owZKOXGPXSRI8a4TZLvmpgM/CJAkZEg1sBLnT1PbRSIZVwoX1ykmE4bh
Lk4UK8uMXZgLluCXd7zfPMUSqv+oGx9kLYMprdFbMbBbRjq/wQQkPM58oVq6kjXENsbeXoZ10NbX
9qX59fgfp7rSjRLbt4ebdQTeO1oPhOjiX8oj3D/saU8sb93gmfWiYEQyjYqayoSsoSUvMnGAnbrG
W9PwHU6ajz1EopIfAg7s9lzXm+KLuVKhM5FyLup4XI4wXuyREOYuHH3gXZM4oa2dg9huILYu3FXX
9BBAdVZNoI2XW+WNXURnpaY0A1+YwH+bQ8xduZSimc6uBMUaHT8gS04G1AcTlxUlGMmpRsUpGNsA
vqqiKMfLNz/PzHgE4oGp5cS4i2niejMVPhQpMC8pSw9xHFsz1+64oX0SkrNeozzXvPsS6y3Beh3S
uOWy7JJYraD/89lVBiD5hCsYt79soiBHxBzZ1UDWRKkI1cIEKAzJlS9KHmi8TiDxUDeNbihn7xT1
NOl4b1Qj60XDiIs6ld5VQhfOhaxDgHNPijUKDEas9Ch+r9FoIeRVnBmA+bePDWtM8u+L8DWq/gg9
IHxSGHXBDXuX5uHj9gis00CL6BexEUWjjJyGyDc2lvSceOqpsWW3PoRgwfis7hlrSlTkSXIDXkH8
JF3SU/aGzpE13UUHA8QIiHIS81qOWRJnbRcq9LRRkcZchRc9kaUVjoYzuIRYzuqaM241WrVenIKw
48i3EsoU9tAgEE2PkxH8gAUDI5iykn2diifJ1ChhXeDiGKzkDPcnb7obzkQXVrabCBIVsLv/N6xM
xgxpkHHIS2JX5ZJ08TNYHXSyZtZ6Z5xTOeVsYZosuVKcsJ/vpbpFaprVz2B7uxFMljtUrs1KEe/n
ofPkpLiD9JsKv6T5rYN/kjGobyWqotbsJz/gRwqJ4kZQzGquRo9vudjjBclSM6g1wpIAj96g9Xfh
FHOg+k2QAckTqw0jR9HK11FqfqLLnXm5LEy7vJlSO/eNe64b7/uuPAt1bjew0VGHxMw7yay6q6B2
iBXcUa5aq2uztxHuYCLfXwYdnkjBsO9hJpfF9ZGTOjvj2lcecbTJXgLjrRwGx8hyGNddM63Zl02w
G9Q73T/M3AendJbeXwPBHaXjVD4i+TAj/1epPCv5dU7A8/8+ofetd7sBZkypVyQXCf35/lTUsFxq
dBSgTykXuj0AY6J4j5TMrgUYFXXZHiBnE8ylrIytcILMWqyZWgr8womb7qPoAUUBN4Pp5PSYGnCn
9zmzEFBDx+IG4FTPgZu353D25up5qGM7jVHY4m6V+sNHIQEcC8EF9YUBymdFGBocLuijYIw9Tnzj
BBBNtYa74ECYUEkPEvG/eRKSA/2PcoLBqzKvK4ah0PRh+Go1udzjusVOsSdjsBv1Oa30w5S8Zj3r
1b9aqlwMRoXoUEnlttWl8pKOIST2fwRBeYjm51i9ttBTqToIkUiXqtFZ45K8f2uS1Mu7CgGIi8nb
Jx61SyMn5ymPrZTvzR7O1ZrCY+JuBT/acST2eIy8ejV9XEyaCqmlXwlqPJMuY6tZkVB4A7pgfS54
iq7j/erGpce4plZjz2JE6uVZKT064FVP+qlS6s4nkd9N53lnQMgUiIsYGAwFDbgSch0sxv1673Ex
NBVtA06cpuYTN4ciBwT24Xtym98nlP3FX9kucny7RxHenCcHto9W1aNQ3Hqslg1jxem6Y60KQD+I
SnmpeY0AA3ZK0l19pQzMPAbGIwVwk+VrtXpTf82bLv9NHISdYY0ExgF8FKIecmUItduflTUrKpND
7YYPgEhGfqMMliTFblM+N21MRCKecx+Okikj/VjNBRZzopI4uWlgi5gL5aUTD/PAWTMPZ21YQVSg
3k7TmY8NO1ADd3uWjHhE1+aGOG75Arzty6yqhxi13aBQAHU4SOF4yyLO3h5tnfy5mCMVGQwh60KF
qMbWQ4jX7GMPdbkZ0hnTcDfjYuKQaBXd9zgllqph4GyPvo6gWYxODvIiZeWFoO56gnAHJukj77y4
N9Pr9NZeiT2M5rQOVBbAbnxCTdJP3Rr8YjaZcr1OtfgRVHyKIp/3Q6OTLtwOacmhfAS8sH2EqJFL
gH21dlSQaUZMGt16B3sxLhWl5KkCi25AlGrRn68OYI6idTRbo/NvQgLrfFJxqYvyuq8j3Dz/R9p3
bMmNA8t+Ec8hCRpwS1uuq6qdWtKGRy1DT9C7r7/B1nvT1VCpcO/MahY1ahBAIpHIjIwY5smbzS3Y
iAWGKxiBz26N7RhWZmhWpyqs/Dy9k4ryPxor39FrFlmWh5JRvTWuAVJhRzt1K/sEOXIRG5BoNpyz
UWpNybq1NDy06MaOtiSOBe7s6jv/ffv5xFY/U8Uo1y68Vt9PtWIP1Q8lFUX/17OeF6Os87w4YWRq
UjlaOoITVh3QJgzoX7dtj2NAXiHS8hZagRwSVAbJmfmSazyICpaiheQcjNzJ7dBVanVKdNOHorBt
afnpthsRrSTnRWgojUaH6+00QSYyJg1kIn1oxm9uj3I9PXixlJyfYDLSb4nZWZBrMGbgGImr/UTT
oqtB8xOEayj6sqdqF+8A6l4Eid03rOaNAI5PQ4VGlbTDirIefKCYZupAZdwDWSIkFjfsuBJjZUEU
oLCvBwn6Jz2td6xdizYNsMaLxfREtwafoyqtXA27FTi2KNpdooC9pNzH8x782Mc++jKhrETnTbh8
EvHgiC4MPm2FruO4Jg18dXowAqXd5IOjDzbRvbW7HBTWTvHUGOBzt9F6XVK3WFfg39OyvRsDn8lS
0b1nZQao0JF8nHwVLya7OeubKraLAPwuHUhzpm8EUtzQBfdFYCRBjEA551RWI83pgjOlDq90/LKw
1k+TrdFtmlAWnK3rwM+LiXJBUFbHyaTqOFxvElKQzg06ak97w0Wj+VN5LL5EDhCRX7Q75pnIbQmc
pCAEo5z7GpVyZLoEQ9NJvTd1004JHizNvQ7QP6m31CzsIVsEKRNBoMlnuSYjjnV9zcBKxXM2Jn4y
btPwmRizSyTd7tRZEAZdT4terDHnwEZJzaa8xoCdC4U8dbZXONtKIbDETnyEpO8OnJ7ubXcm8MuU
82aZrKH6DJ3sE6pFeWYGpOq3t0cQmg4X4NABLPY9xRlJQP9zXPOg9XP0syk3dKUXATNGdNK3EIyG
YPmLmEJHZDpcxCMza8pC5O9PlMifEWe5zVJ4hhE6xqgGoYIqrOUxVeSo16N3w1Hzaa9WyiGUbWLO
a289BFvHY3sXga53oxwh9zntQJke1L/BQeYWatxYmr24x15kUXwaJQe6Bdciwj15ZwH02htI/tha
iu6mt2xtkHT7GPBiwWkVHByL80vdRNVaZS1uyPhboQ1+op0Ta3Sk+rkn4N4SURpeTxa9nxtelk2a
jaaTR9SJVgD+sO1OAHk5zS9o3bxF7JZQtGx1drd2l3NHeOCm/bTGbGrQK0EY9MGKwGyJA+20A5iQ
glDgGgSn1OKiJ9rKUZZQnFKdbqKB2ZEhEvUW7Rnne8ypKJNknVJHlGMzI2GoneYxd2jdfSao9UnS
5r+5Bb69vgcKIwYEay0iAOi+uJbk5CfJI2gGpR0wXytdYIKyXn/O/Aga3F8E468zurWJnFuaq0Ve
SXMJjujit0fUoGKXoJNh5c2F9kV8h6qeG4kpvUSugXNIaWNSdFHAIa0qPxqY4BpA9/zeRa15p38x
Hm5P860j4+/TNPjm+4xZ5sRMBAmdP3qyl3kZqsPVQQHnT2rrR+vYyfaybyhKfY56Bp+t125riGer
ABO62l36nLAtmOLz4hVQiOL19tfd3gOD79eXAaaGEg78E54kZqHYytj7Ujls2li027dX3eA79adi
GbQ8gU+qrG2YqI5uoG7VoQeZmP6sARORf0rL56FED2Hb+YXcCHziG87nz33QZGDVCTEhIfnxBbb0
qFQAwICcbw/yfVMGof+yBqdo3o8YZKUKvC4b/QE0rMM0bkAI1k8/RlWxu2JXELzW6Ocqxak0Dku3
VZMHbYGgF6GOkXwzhgTsYGjDZfs8PrAqddO5deLhlxHehRr1tWYbyg+LWXhjGruzEftG1djNUNha
kQVNNzrp7FJ6J6HCXJn31oTagJ64VfGS5U9d9qsIv4zz4ERzaqfVGazfTmZYbso8GsITdfdjT1x9
NO3M6jYs0b0eNab0mNPz1FuCHPJfHl/vq7hu88U7loaaWptrHx0kfwKAxtzysUOsfac/LAG6L5FL
RQvh89gK28j+8oJ+H3m9Ey5G7vuWSfXa+dm5JMfq2iCM1HbGPeQUzgRpqsHBOidPLdric9sKGLyW
qP/zL++t92/g7p0qk41+YfiGfIjdkJrenEsbs0MFWwHlWOYa0tdRZW6rNRvaTfbts3r9DnofnLuD
qqXQNMXC0ld1G9DoUQkHwZWwer5bR4S7g5IsjbqFoveUJuHdOEWBzBIk/uCdreUUGRB5kzLorkq5
e3tm65ffGpeLgSuNLIyuW9vOaIORH6NR37Tl0+1B/hIGv68fd9+MlHTo20vWKEXxJYBY8Iyh1Bte
gJhyVdt4LTc9Sujg0AqK0DVE6Oq/vJnfx+funUmbapqhWeYUNpmdqs1mWF4T1dwBNGg1Kg5RVewt
gLrjjNpKr28HmDkD6okYcdDDUejk0DL5njRt5rCmvJuUBt1UaGi8vU7Xr4R/PpPvMEQVNotYs9r4
NPmK/NOkX2P2SRt6QYlxXe4bm873ENaA3i5Gh3EWWXHSKNzJKfjkJ3T/JqW3TM1jqAjKb9ef6+8z
43zXsliKlTQ58I36sAN32m5ovszD/WghRZOJBrte77feR+P8lV4VszQvOK7Rp/6XsdM3sX5K7kI/
2tJHbKqnvaTZUQQRE/gIvpNwilqj7EYsal8hg41KYtGKGr4Eh5VvJFQVIxyLAvNq0IYkQ3RA0+wY
Ook9OvnAMaJ4Kxyk/3dPmvfV5FxT1afQGFkwMcBevnTdS9Nnz+0c7fI5fxhSRFBgw7l9DkTOnm8c
nIiaJUOHmD8/NFuyibzBTragwAGbuKhQKNo2zjXFZjQqxmorQII5tHkyUkswG5Htc86nJVO7mBHW
T6eSD0QblSA2Vx8t5dMkTFWt5+jGyeZbApfCWMJi7Q5Ot+Z30/9Nsawj4kF/uRgpJApJ+JbATm5C
ZkaILNfMWOxIirO8hNslspcA0AtEJPlu3uc/tUisni3wYXxnIKuIHkJLDOg9Iid2T14isE9FzRdZ
arZ1r9hWJBJN+UuV7J+DwHcBptKiGsnaBaj11K1qfcugAGcszrBZqh2u6jxu7Lr5bmmfaqTDpWR+
NhnoIVXVHuSvghNyHUbx/i2rWV+EZOaQN1NbIV6oFfV56M4pnqoKMCl14xF9Rw00yXSNQ6z+s2Bg
wXnhBSlCPS8aS8YiGPcmcdrjSvQ5gQ5Zv5fuFS9Fy7vu3h5S4PU0zv/MMqsbMJsBPJHruwy0x3qB
GS7fb48isicuEOqJlE/h6r7RCnNfWYsdR9NZkvfoSQ+yudvmzfPtAf+SunnfQs7zSGOypEoDOZdx
VxyH01r8TJzwMX0oXJA+orhxezxBcME3lQ6zuczhyoWhA+palJMjD+d6fJxErKWiefEtpcxgYzsr
GEgLUKjpAbT7fUfN/uL9bwiF/lJF/mcheY2HrNUMxRhHFL98xQe5pIfXWrnXUH8Ar33ARJQBf6lE
vY/HBTNpqTY0XTnRdDB7ncPG1nRbw2B3k58dF0jcA6yd2asckDk7069J3dGT9llfNrO7UiGL0tgi
v8TjtzRLnhsrjkxE18DFf5O9VseSA20LJaL2qQuKU3UvubngVS+41ngRiBl5zlQNEVPH0XBW1HKn
DE4tt+D4B60KLR5uW6/ACejr7xf+TiHQmM1yHE9zTH2TSV4esmOVv9we5Yop0TccnLayShOVp30P
Q2sxF7VYUyUob66qToMtfVvuLZB55HciLvAr7e0fh+NcGwFvVNx1kH/It9UTunG6g7wbPdOvHplD
IRngyT6FlJmTnRVQketuejDBViA0oD+xcR8/g/N9Wh3ObdjXvxsrNKd0QX/uDx7xEj8V9CAJV5jz
ekpclRWd0aq84nDTzysc7HsPDpy1PSdqBTb652X1cWJc6JXpYxi2MTSnK+kUy1/yVHBpiGbDIz4g
/G5FWbPqdzwu/hhEO92rD6H9Jm0vRNb9eQY+zIbHfuBQZUvfdNimZjsDgJrlEJYoCtEOCayBJ3Tv
mraYCLojTzEa4yLyWe0Lz2omL+lNJ64G22hHt6bfIkOCOEItCJavlG0+TpJ8POixbpS5PCMDH31C
V+AAfe1uE27M1l5psEC66ZujLTqHAjPhu55YrsrmOLfVScmBeMofiiHcChzLn7fvx2lx/kuPDDnq
rWbF7fReDYgAEv7GWd6CPrJ3V8I2yUWUbFTC8vGV6/jjyJyPieewzKiJ26pclO9Wd+qL72nXPObS
l7mrbWnQXTUP71p1U9Gd0dRgiWSNf3v2V5QzP34D52CS3qLWUuCYTMv8lUIMEgRJQDLdpQlDQ/fo
dGgKVdJPmpnEjhx2NqNPzHqWrftUHrYLLZ122qJc4kxZ72XIhREkEvLj0n43QO9Ay3iXmVXvqDrd
yzKFHKZZao6a5pYPwUb8q0K6V8vwruk65H01SG2XW8uEAmxR2FCMD6IIfOMA4kPSC0kgxclhAouU
vuqNBckJKd/GrRAkKzpknBsc41CpFKhyg4Bb32nL+HWx1kT3rk2UfZnvkENwC/JTgtheJoe2AkF5
CsaVwjjPAALmbIE8xsHsz4PB7ihDkFMsgj0TujbOd/ZSHSpNJVUnC0DpqX20knNcUDvWt0XduFpW
biJzsSeqeH2aRTakkQUJb8GR4YEu3dCVbFnDLJK2T1PePzXa945FkGzb3DZP0UBceWKOB32JJRx/
C4jW6qHT2m2exSjK6P9xTXnUClAkU1NEOAcQNG5657eKtOXoGvq+FU+cNRc4Nr4HyyhCKo0VvA5d
tH0ou8SKBIk90dqtX3AZlwHr3Q8KrCQyw11DwHmrhCAPVZw+6wX28EYk+zG58cGL8KCUMJe7PGIw
iKVKgkFGATrPd7TU71Vt30FjfrGGnZJUW9Yy97aFXElIfRx6XYaLadIxU2dI22Ho0Xicwq99fYjC
5GxZy0adOlcvUo/q4ctkRAGEgwR3omgXOe9Z9ESPl3XwNIy37aS4y/Tt9vxEI3DeyLCynkwEIyRN
smlJhb4E7/YIonud78GSVG3MlWS9hsD5H3oUD6dgpdM2nSlE7gb6asb+33SSftg3HovSa2lMc/Tr
nYp8eY3ll6iKftSSCC0lWD4eahKHRaG0JmKWHvKoHbRYC6EM17oDN2yfx5XEVTiHGdSdT/0u/Apu
CGjOptpmJaGC0Ml2AoHkqsu5dge1oveuaOt4jMmQqZkyTdi6rjPdvFIf1ejUmX4259870DGYurUj
3csEeHA3pz8lE63J89cifr1tQaJFXn+/OIJErpUxquClTRwwSOFCz5UG/20ILkhToNaTGymGkNTX
Gv0pkdoJKi+CEJ5XbjDiSqOkruhJlauXaM0SdBYiIFngMUTDcB6DDEpupRQPOprlTm8h8ysfLRoL
6hFXEiEfTxfnNgAPn0ajhVF2KsiDqtpXJSibS7MXWmynqV806desAR2MXrx8NpxWTzZW6wK9uu8J
C/S2DOZB31mN5HfZMx0rx9T3DDKP9khUYNs7o7blfBHc9sKv5gKbsKqlqV9wKaLjAnLlfQAC5by0
+yC7T0ubgEIOORzoVykA4bBHkOvjwXEvS470JIHp4Jx0gs26bdiER6lIrdQt+ere2+xR04lD0lkw
guDmJDzWJATvVx0SpDViZMYpxNVkMtgaO7TydpQGJ5mTLYiWNjETBTy3w1zCQ0+iMM7GckSYu0pR
IUuNntvowLbLXRkwwb7ejkQILxWhN/XYdRKWMUqBOawmR69/qOiNiAR+6Eoxe7V6TaUrO59iEO6F
WhY0AjMDrL5xle+/Yapt5wJZSI7qE4gKXOLNG7WwwyMqqkrqmqI46Prpfv8AzhO2baHTEGxTpw67
qXTqFryWar/XBtVuaYNuqcE2Y0gbx/gVDW9TP7qKmriz+opaq3vbZV6ptX5cDc5nJnHSquOq7plu
ow1bVlEVFEc87fuK8ASrZ/OzlXAriaiN10P65334vgZcQKZbUqeOZQ0aBf21moFbqxE9598S3fk2
JT8Awvyv8+Rcaq/ULcnT/we0XKU5oFCxi9E4vlGC5Rc0b4Po1RRFfqKd5hysNLZqzzIFBM4JWr4z
Z5lLl82/bm+haBDOHwIvlmcRQXd8AamItpDv9Ww+Ma0WmO11N/fPjvGlyaTuTVXrQHxhhc+yecjk
H7en8Rcn9z4A/4yzgCfLZBBOdNrPyRr9zAIvPXlKmeGNUepPND2NvXk/FKLuXsEC8qXIeKJmbc4F
cOTzPiUQLKmzTS4RAa6aCEyeLz+i70NRshndZX2LHgtDbSunZb1ftiMUOgv05Rez11nNq8x+tVrq
Ghkk77PDbOpQrRgnL4ohrbbYvXqvlU7HamcZWieR602ryV5Zli4qRO5UR/sGCZY+RxaG1v0d4pTE
zma02wyLhfbzvH5R2pL4Wdt8H+UJWUD05VtPYQti/kRgMX8JPN93dDWpi5CPNVIWkyKtTnPzurTJ
p67Ecyv+0uU/1wzI0r4ay2sJNRw2HI1hL4HLoVUX77ZZvbnzG56GL3imBcAkY4PdndEHUWiNb3UD
wPyRBf7bn1OM/1R7bQQDbfKayQ2+igY1mAc1vbD7+BN+OcgIcNQexLH63rIOStduhrjxmvFIkG0z
q1+6pW+1wh8aKBqpn4YOkDoIt9PYj9JI0MsiMlXObY6RVUeqAmx+XX2vl6CCfDx7FCzYn6XpDzfC
WzLwYtcoM+coTyR6ouFoV6w5E03dZHPtVYNmL2OEO8FIP6sKuzPl8NxK6PcgI8yxw9OmMwI2v6J3
/Vs9hA8lbWJbHdOfU6WPrj5MKKhlfta32V4xO+M5bRbDAfnoHRnV0g5NlTkt0nnCVftLLuzdEDk/
XMpyMqO8Dj+M8ClY2dDlc488I4hRqiB3/u/knB9XkPPIY05DOuowuUo7yLFxqKxHKxoF/uT6za1r
urXSPhgmD7Ix9GLoFVQOISnSHFY0UR0g+F3ptIC5xakCH4afA4coOFDrRfnHeboYllvLzqKMVUVU
nRBI2UOk+VP8RMgugThrVinObWNc/9itwbiVNAEO6XIFg8X6c9/LfjM9kfg0GqdomDwiYu26GoK+
T42/4tANl6UdkaBFxkxbxgE2jO8z+TY30eb2tEQDcVddpJlSZbCQneb+m5RCZIAddf2pCun29jhX
7+yLCakfHXCuSKUFgV92WgBQjynUG8p/lxO9GIMLp1WmlnGnmeyks9kzGBLdBRjM53indE/6oDxS
uXALA21DKT3Qytz3iyp4lF+Bh+K8XXwCd8/UOtoJodTH8EqRV6poUNx4GUNiyi3SzGbwWqY93aM7
oEDHFlRCNz0aBGLTAausKNly1UFffMr6+4XztABfksoGBqtmppNS1WkM5kOEUfQiXHfuxsHgQTVJ
LdV9OpfkpKSVExuWU6LE504a2tCqT5URuTLxqPyKF52vKGniQk9AkD24Quf3cdW5iFoqlZRWlsVO
VOmeCSucKXmCLpTfjvcDAPtJ+D0fvqjlcxov+7wdvQhdl6PVO3UE+L3+o44g+96KEm3XTxaV1bVV
QVdkbv2bPIlqxSTslEGouWaoehieJFeuZYp4J67v9PtI3FU8aZZWJq0BZ6GYXmPdkzIGD6iIg/Uv
q/w+DLfKi2HVtQS2TWD3Fd9wEo8kp7x15s6NDtOOPWUpKCUi8GIq30e0M/y87UCutA6sm/w+PO/t
laUe6rkioERAhy6oQoa4rR7jGcC4AVw43fBa54+EoRYCahFb0iAvUjaeHnUnfbS8ZVy2tG+8CPFV
QVeiyVR2R6URUbdcv5Pev5K7JtBUMUKRXWUnCRD1xJkGZQtaZSfWz5UwnSqwsLdnzMUJL/Kyqlrk
v04T3RQJyOjpFqA9SQjbvV6zeF/6t98vB2rSPC8Buz+VyvdFhoaKWb8YHRRPI+rWbemOIy5d+TXP
jedepC+8Ltif7uWfBX0LqC7GljqtGmJQ8Z3i9BDLii1XYPiwWrBrPSvqKZOeB1nUJy2cL3eRIJ3I
5q4Cz8MKg6rOJfTe4Lmd6kHMqHg9B3SxttyNEYbljBY+bGLt9Z7iV+diM9/leCKgj6zRgnXcVfoX
x1kCbdhPqgW3z5XAebzFdhfrC0ntKWcWTvUEBEYS/sj0jdWI2ib+EiG+7yLnovqia0eaMYrcznKK
gxYzlb3qxAJtm/+qPo3bTqhcI5oY564kQ5cSWsBwWPi5oKZbFIchy/zbq3f9YXmxfZxXSoclNalU
rxRrszd/VdDVEXRg21eceF/7wwQ0hghF/yaFdetIcD6mDiuaKjmU0CdQQ4X1ZFv6j4j1L/qwTYo4
s4sI5EJpbc9qCaGjSDoskQyZPxSrWmYE1UJXEjtbnyWH5PGWpfpDr8+1r9QgFAGztKKP5yzqXSvu
Yx/PZgjttDEETLV/Fzn8YxRvHv/S9AiVl6qE6SP9iQuldoa9sUXrYlD4kat8ub1TAj/yFrldDCbV
Y7qkKuyc6A/g/rUbvJEl3a+hF22ekFCymakJYuurFmjpVFURhpkKj6aMsqUZ5KIETZB0MnUCyfLU
L6pO8DC5GllfjMI5kDmCUofU4sZBAcXtlTMI/QUjrDb8h71djLDO82LpxiWrIei3sFNB9/1U+DNp
bVMF7qgskfrRbDlpvNubdaUdAJf9xZCcv1BKS8ozWV5jDRkKPYXXbFunvYvdahMdsoNhxxvwiMq2
uCv9ajh7MTLnNlqml1amzGsEvzKa5y5Ng+yt0b+AYLSQOeLqHX4xHOc/0JKusQ7tiKc++txXmb+M
h4UOtrWItMNExsg5jVkhFYuKNTBZ0PWYzIGKTvt6DAU2fzX+eZ+PsaZ0LmxlqFnSszWD2aYvqfU9
oszXU8PTGcpjlXH/38yEJ8ojLJnRUKSsl6cWNIdw10L1YdiolZ3+rrytZmIyv30RUVoJltNYzehi
nmFV5bnSw0wWkjlRUh3wQK/rQpRZWSONG0fP4CKRpqq0GXU1BqqiaJN57K55zV86cBKt6SI1dcyn
2ysqmhbnTCwjbmhZTzh3QxCr+UY1oO5gCE63wGPx0GijjdM2HbBry5zuZ/nYD6JWLMGpMjj30TZU
1qMInpeov0hdHGNNtukC9nMr9m8vmMjeOXcRTkW16A3m0qKvXJk/5ciF0mmv59AbsVTBwommxTmL
pVMkZoUjzF09WUns9uaWhdu6FCL2RGbHOQtChpSUKWY1+cRfIKjnZs+aC0asCJXsMkB1SlSFu8L1
+cHj8/jnxERTVJoBMcHk+CEikpdojUu08alLVRzoaDONqJ7nuptr1UZKl3Or9Z5qPIJeelOlGyXf
12HnKAM5FFPzSqSicBT9sepEStDXM7jvHo7HTltximQKwSaspNYNWFKgDHKP5ldb3ZhnUawnOCo8
gpqVs6xGE9zM0GEFtL0cVwKbEo3AeRjERYNeUZx4nWqbFgIoiRBtJzBbHhQtpa01GQxDrGH/mjgA
WUbzKgGk7PYucZQ7dZ+DMgkZfUGEKZrb6u0unPRMWbpUMszYqlq/q/ZT2f7H1eMcjSw3aSVbiFMQ
ctthBdhv3f/HITgPgxsOBNLg9zjV07ZbOjcUHvd1GW5cMjwfXoLThX5gGNlYHFupDcwigEiFoASn
XveUFqDTugJq6LcOlovN6CwzkzMdV9kaWCkQfhgapGtcdleCbdZZjuGThi6jeI/dwlsXVK1uek89
8wQ9Cs/s3EIPRN0q11NK1vsnrfZz8Ul5Vi1oucAnrTIgq6roItuwzU7xRt2ZduauOeabFUurRnb8
U9r3uj2K0rRv2qF/rv77R3BGqo7zMjAlR8sATe05+THM+wJvk1oH7xID5FzOfYY8tqIpW4IOtGwZ
bD1DjxgIHLTpy0yYbZgRNIOzk2GYnlKCkiBKd7La+Hmt4H+j7mCCdwBgWtmqUMoe7DlK/I7Fi532
2isokbZLQT5leR4kfY4qWV98MdrIIWBwuX1XXs8CXKw3d1pyedGobHZIib4pkbQ2XMGr+YBwjdwV
4MuB5nvjhCLSmOte4H2BuQM0mFJc1yV2WevZdshewkYUbvzlTngfgruY60oiRqtiYkZ4puknhNUQ
VYjtcc4PqvEQa3rQU7BcxsxWzSBpJOf2wq5//pYJcdd1R4eqBhU+XIQ22F23uEAm+BQU/UVcgd9y
q4aVe3vE6y79nwnz/BLmGOmDnq7ycOCzGGGCjYZeiVc5MYPbA/3lJfg+Eleg0uNJNZCrh3N6oyUr
dqB1VRGPDHcm2ArW1FgIFjrq0weL2CKmnCviOWtU8j46F+abIcgmch2jQ438V4R2zIZsmu4om95Q
B7S/a16KXexDmcBtPuWb8iv4DV9HsiXgFCoAexBcBdcd9fvXcHe1FbHcCOO1mttU0DBAZ+/yqyOP
t1dcNAjnFKe+jDW08GFr469DD7RHd6/Potfo9WLCxcJyXm+aawiaDTgxHVQqVQdPG0dhLlaUQrFs
b+LB3R9UdCi2irekbv0vJAM/biznitSBKGQAvB/9kivfQOJlP+XOVU/toT2j9dy1NspJfhAloQSu
iC+Uq0ma6+q83oHlbmxGdxE3hlzFTFwsLOeKJJNIZlVgYlV5p5BfljoGTUrsud5UxnnMFzuvj1VK
RMd0Nb0bLugNcnRxlVZmG+p6jP1UA3UXBqvaeuiWr4nDtsxF6VPE4iSwUr5APuQTGGYIrLSPH0mE
Zjctd4iiCwLIq+ldU7Z0AzBNRTbeEMAX05KBL8j6jK3eZwTCdxVYMqH/USPHO8L5ZG5Y2FQXVJGv
3pOXo3LGWc9F1FRRhiO4Tc+Ft2wGspkHb5VcWGWON0a5LRaXCcqo15b0clTOcvC6jJIIlf+TGR2n
LEVJCVSMRiK4q67lYS9H4e4qlpTtJAG4gbmtcsbdRg/Whl2RYvy1aPNiGP6CInlJ4llL8XCCIM54
NtmyYfXneDxIeilqc71m+5djcVfUCImVJFIrYCjiyTaMl6H7nIRobtN/SCHqAYlnTAApZRCpMm2t
26VMtHPX3MrlB3C3VNXJOuC6OSbLEOmxc6rGm9uXwtUy1eUQ6xpcHARFz8nQDzBJLSD+moqV9fOS
Ok1+T47FIT2qICSImgCUdh3I/wavaB3RLK/eGZffwN1MsVGmEqDUFD4bj2Hg7CNUfX2AKkgLpPAA
sv/OiXpbrr3mvvrZQMVWYLuCE0K4c6m1wDKaeFWeSvpjQv6l074YwEPeXmrBAeHvCNMA7T/Iu3Az
dUFmHgv1vpGboF8eE3kFUn6el8y9PeK1YO5yXbmDL5WVgSqgxUAtXPpKh41kz1M3+lMhvCZEk+NO
vyRZaDzXV0tFYmk41cHQnyVCoBmqo261BQ3MqQqKMQGP2s50jWM2+P9xE/mbY5YlaAbpsOSOPqDL
zl+yXT3EAhcumCdPZ7TUVRoOJegCyFweTHNE2+tkJzTfor/vZ2W8hHP9kqWKsD1D4PZ4AHE3yTMw
EjnFI3s4xFsaxI71ArGeb4uzeJVnBdVOfbUQ3dy2INGN9QeimGaaVqomfSvlQaJvA5QNAnUopr7d
k0nndJqd34mU3wSOT+M8Qj6Netgw7GUOaRXJOpNY1HAuOBs8ZldfpKiZcxx5IxuDbBx9pZ03U4yE
xVz4gkVc3TQfQ12cQx5JBVlzSJn3JQMHVrLB0Sjt6Os8AtcLHt81359oAgyvcNtWc7rw6nM2KIQ2
GPE3DdwaB3eKA7rCQfESCGeDB26Tya+inIdoUTmHk/daCcmUAovaPLTT3WRWvpJtCVhPBSsqsg/O
3TQAneUygy9tvdEjLigZFJ89l6+Vtzj9FnML3VBUEbjaPXCxjTxrkaKmCvi6MbuZgNj6qS5edevB
MGYny58ZhCpTHAylGwVO/OpUFfR8qZqiUYtvrdSQk47GJAZOBopYYEd2SykTBIhXc/TmxRjccbO6
pQaSv0B/6N38AF/mqz8H1GWLr+kpPHfg4rWHfeUhN3WwNHv6CaxfJH6SXz0lFx+xXtIXNltpBjJI
bYQrJDosrLKj3EBvH5ge0m1bRh7yZIEJSHqEHPOwj6Ujyz4b9ec8xxvE6G1T6b2loUFe4dE+5ODn
PYMNV+D9r7LxXC7UegAuvnFIzVgqafLb7taMt5Q69FwzX3kZXpKgdifdlv31fZs704l8gRKwP+hO
LOIjEBkFd76T0JC10sBayYhMu8Z01DEUPZGuRr8X+8EdZjZGtJNyRNorI+ua1w3PaH5clUxXLm6G
TJggClOEy8sda7DVpAnJYYcEopRyadpWX4x+vEyQEGOqq6bDV21Mf5VpcZY0/TXrqsWP0RxqS5Ne
O0YHsuMmZrOjFx2oMsBrYEvFUntGrUHGvDG+FTIdXHUYBiTQJgDP8vFoak1hN+PkqOSgmsxtYhIY
82KPw+e4a1+nJf4+q5FLCFRTovxnKEs/hggpqfsM0F5dV0A6vYBiuE9CrA2RPs/dYtfDU1K39kL2
YDRxCnA3zIXhTYrqD+noDhXIoGtrbzKGysJOQofeIhvuCCIPAjkAiCrZCvB31hw5ZQTtJoA+o3TY
klkJ8tST4sLPE5SlmIy/WEAjb1vMCjKBo52oYDbDOvTtXrKOSPfu0ex4bvEEtot+ec6WdqvW1HRY
DmlBNaldKUq3Ndg5GnAUjIhdhnqjamiXwFTC7LEa79oEneqNsp/B31lmAUG6vDAjuzUrGy0DdqF9
LuQHI31o24dx/KXJx9IAyOxI+9EJi6c5jH6l8cq1nbih8i1ipqvoMcJ5KXaLSpRQvBoh/X9ztWS+
R3YoQx1iqqufnPbN/5D2HUuSG9uSXwQzaAS2kCkrS4vewLpaQAcQEAHx9c9RnMfGBZMZM3c2NKPR
WJEIcaQfd8bcXK532mwFJUaoZwzUCDzQtXLM35YAy21yw1FvTWmwVVDzAUoIsShwEGnhgkoQFUSu
Z0erD9smgUmOa7CgdNDA03rmdEbn1BDCpNKZWVD2mRY1TsNlCXXjoXSnqvWG1B/6hy7qghEnh+zf
zXRN8Fqv5kyrn7WYj5UpLHjVmPk0ksuUgaRncpn0opupwPldr9OsVtl4JmvohojHEr0MyzCZ7A5A
+sXRTrYdJX3o61eaPMn9q4lpqIycbUhldmO6v33Uoou18UsR02Z5AEUSJhxqJxqBNyycpP9ZY8Qr
moTi36J7tfEwZGhauc0MeBh7Os4TeEsnjCtD/Da+w8S7k6tolBNgjo3/z+PceBRtnFPDsPB85Az8
OZodMvbO4ub59l5eD0xX57lxKhbNp9lEFowqEbSxQ+luBlKUyugYd770EDn6rt8poid0dS5y/Vg3
foXHUUUpGay7zCjfQJCP26KgnYbCtGb1J4OCb9yID7yoDhzcFWkHStZJ9zsSyuX4oMVgTWVa/h0A
htmRO/NX0qj3cj0dzIz5iaoeWcLzPctL26llOXOluoBAMO+jfcKk1qkjcLC17XNU4RhjLf8x2NJ7
aUOsftLqozQVeyUxgkVY2DQyUVXuaptl9elbLLlemwQDwvDiyvja5nt14YFtHNhIEv/i1NMUy5Gq
2EuMY675Y0P8uNnr8SkldRDrIhaUqwDs9a/ZWE2lSUjbciBDhwlJUFa4cmo4AEKgnRm7s8JA/E38
PocSrTaBvO7/nT0dbcg/t2+LOTdMa9aKYSIXJmEGHwxLdvosQx3AwEj67Yt+NRNarbSxjgbILFRt
gQ/lWRNKFRKUxELtQ9rpOhfYp+t5yWqtjY2ctNhqNEaXqOmzHdKPKM39mXYeNAQxNgk2+3wKU9U+
xpHoK68yx603dGMb+3S09SRBPPy/oyMDffyrfQe6uswxo6OoyiPa2I19hHerKzUG3DEt3lDvccy5
9yaWeV0mC/ZV4OC+XtbKwU1JPsUyQTBqI4iLoFped9ALBAXJ7ZtytQJLTNnSES3AQ23XGctqork9
/pWrT37r0qdhCjEMLHXHEsWzM8Q0wvmAFnfI59YtQFsh+NKrbe71T9hYZSNXlTnXTXqpvdbXAupl
kIga7uWAgt9TNPhxzZ+uF9sYY6ksunQY8L1pWe/novB5m/plJkOQ3nBKcR5zLa9crbdFow+6ao7Q
IKSLklLkaN68M/whIO8kABxFSLX7xbC/Lfasl9uYuKRVIi1NOhSzp9q35thFCuMOxDwNiFsmau65
iul51IMsV4emRxjpI3F0ypFLckSSFaK7ZIRMSs66UErpR26S52SmPmq5vkpNl5bytxFOUoce6amM
XxTlVDd3dKz2pXqGYJ0rIW/q9dHBwH/sKraIQH6xJre+bxOO4jfztps4ucjqez38zJFHCB6E4IJs
AUV2ZVh8MHFgU5js1QP8EWSgqjPZk58q9ATQDqD+sAPf4Vy93F762pNfn93GkhK9x/Q+xBRR4YmC
MqnCiuQhnXl4e5mrUe16nY3ZpFaWmn2JL1zKV9nePGi7aJ9BzBCY+wDxlziL+KqY3jq2jd20W3vI
08qiF9l8r3QtUK3Wb6IfZtHuK8nyGvCtQaxkyPLAtvdK/SsuqMus0GCl17Y7lmie3b0wwE7GuvTs
/JCpkk/Rq5nz3p00AJzivdQ9VuO4NMU6/ak2jt3wU6NPedU45ninctDMKBX+5g/CJFexAuAtkVTa
jil5DYlEW7w8s1vfu1yytfUGi0GGNBpR+/zWyTkIMS/gJ4OqfKgX73mier25p/yJIdIVHK7oEm2M
aVvU5dhHMKYZCmn53QI/G3f1Lj1hhC+sggFlepFTFC25MamUdoZmm0CzGDZ/afPiGFnDWzzqAj+h
XnO+q3u7bb4yRqK+7vFpHN24w+yBdnp0+kcI9iQgpu7D+RPWa95JLgMAVHG7xxTyv0H3On+HWF0g
0qi7Wi5a/5yNqYVA3ZCC8RE5i9nCNuZBiiJF0VoPqsYWFbH3QtHdlKRepQ6ntPk5NJOnpHfj/KPM
BtCcwDaP1KU0+4nmseEoNPmmS9/T/GPURH1WwQlpG6tp19lgWi0AIiTCZG0k7eaq83K9EJQlRMts
ws7Z6JROY3A+ifVTTUxvrsEMq7YCCy26BhszWet9D2kgvK2cWw4fQVQKqEQex17R6YKK69WMYX3G
yxev3rGhVmDViJF9U70H2NEMVN12QG/joP/WQpNotpmnoQIRB7YsKIuLNnNjMlndqiXNNXKpIR9i
oB9c6q+ZVIi+8FrGv/7CjaWSmarQLIMzWIBwC1lYc1xYQ/JAVLP6Fx+gK8RQTc1StgSbBV5LZOpo
YECeQHWr+LkuqV9qMzi7qZNaqKzMpUtgLDG3obCjqu4yU3+xiOo0I1L0hAYd25HyjCDcsSyUS2VH
gwxGXCieAl4bUDU7HeLjvCGHND3nk+zaeHHF+GRWzGfT6Ov2k2J+TyCZ1bKmd5I2+4iYErkgL/7M
pPSiqPPPiT5QVf6v3sXfX74l+SRpoVsJZEEv09i41oTaLORlR+Tqt23/Ytr/6XT+LLMxSGrGaMFS
tKU0IIqTug9N2oekJkE+NMcCJF1Z2whs8vW3+GfJjWGJ2gakbqWuXSTjMa6bQGWxk07MbXMm4PG9
mmcS889SG+MC5oGm06hKL43UO6z77BPDl+hvDsmnQnGl8VmN3rMoFfjT66/wz6obY5NS6ARzA0eX
m5WTNKC2zQ8Jm4LbJ3e1TrL+uI2dsSytyeSU6pfKp3vrfXrt+amiHvCLIQc8S5N31EaHwechKswC
oNFVNOp68Y2l6diAeVnUJoCe4CfyOj7xLEDfooaORecoPEgAglkkXzH2y88QmCteZMBwIEodWGog
H0Vw1Kv8l+vfszFJ6MGMhEblIsJafi9tlyg7sw2I/E2KQ6ndTd9bpz2jJbjTDs2BVI48B7P8reGP
vDxEwKEn8PaityW66JuwysDkZCwrOr2Q6czlk93Rg1UfweQoMBX/kgz/uXCbYCrTJyvpOaaw9VD6
ofvjznbLkx0iWD3EnqhjLlhN3bYtSMZSqwX96cXMhqdKTS6dIocK7w7x2N0ZMTLi5mxphiPVkgvy
eoZxY8HNv72x6raTgf5XUugDeBLbGawpyk+Lo0+DLmozJpBKBTaRM6gAzr4hfWumDJKmEI1iCUbM
n6SKezzPft3+Qcv+/rsRVbeEoKxN20Y1sCNLiVg7AvgGzWOIOggMpyJ4daq8sWeabKjN0OPVEauE
iyubHzUpfxmNhYSFTnupbH4pZgpeebDfFcw8YJNyz+ql1s1s8jzZpRRMRQUSIC2FolmkvdCZ6fvU
zlXUFaFrlMzpaxQhy1F7o3XMqR+drEPaqqQ6uts835mwKiZLNaewEkygdJN1l0b5oUjmzG/NaZ+k
zctQgvkmM4IZRJI0aTy7rIKumPdyVms7BvX4oOHksyzzU0SQ9Dd5lTg1B79lTH9xpjyUFuizMrRw
49GJ7dGBJupxoFhSp0Faax6p31teejq3QpsZh1Jnd0qSAk9R7OYeahAgNFKLZqepNagAU/pIVMl0
0tnI/SmWzjLjIPpP0tmTULBCTxrE6wV0IstjGpuHRq7eRjodzdl2mwo/YC7yN27JX8Q9Ja50+2B3
01ur5l5TR34yI9VHid0eIBWba7sRs5aU1mdk5AerNQ5Vk/7GpEvEjqUZzmU4tmCbsnoHmAEno8yN
1Mkx1IPU5G6Ut8+l8lk2u2Y+dMaBAkdQQLGTM8lhOmL/8k6vPiKe3t++u/+S2f+v8VDljbei86gq
fYJ90MNlrnfcRT8NTPO6na+BGGp442BdFPnlxRrfejAb1yURhcwkgV82MH2zgN6VI8ywdw+BPY7E
a2H8rnaiZr3Iamxc1jC2Rj92lX6RGyD551NCIyftMPAzCuLjq8Ncf5wRdFb+MwMoi7yosgkRTnEa
Xqnp20fpLbd9SfVrTIkEtt/5M1gxAsP2o243v5id03+KvI8h2uSN+yFpP2h8lmGn0yacDWiWqeN7
JNu+nkI5esCa4J+Yo4g5JQJ6J4tVCzS7ZTBCJX4iw0GJ5aDMNTcZdrIB0a3+jRHouueGS3pgiQHj
iJLJm5rKneO9zDwWqQ4Uu1DJ691hqvyyUdxKh/JIlJbOWMj3SQE13hkj8Jy6ZHqLze+UxaE1o5VU
F76tpYeKxi5TiTuS+6ICKkUlflm+JIbqaybwYAsfYj8fK6btDJqD+2d4FDwG0Z5tPKkK1AFpZYQR
eti/Dr7qnp8/F35nEJYshS7AZD71o9CuL0/sxnPYdrw4zHGm94jk0Jmv0JH7qsB8gYnBW6i4bXwH
ibUn4bJLoH1r2U3s3yoDL8CdrUH1MAbTT3yQfEiv3klh5k9vIhT8VT661aPYdrLskbW9PCNIKU7W
u5y6AAL0WmC/Vd/YN0ty/3oWkXNn/Zoi0GG+jd/EyglXVOUgxPN3QqB+dYdWuTlRaZpAlAY2wHAQ
AXp9SC+LEGvhmD+yV8DFvOxge4rAcf9L2edvG/tlg1fLpqVSzlSCjV30wag3H8fMRbhSH/BEwMzl
Si/J53LSmi/tS+SttsfH0ACDWZd5ghsuumsb09sPuV6iUr3cNfY6YfzVYW7zqYPHoSNehTGSOBAG
5wLL+3Uqq88nXV1olYQsXoWLGWI3CWSQiE+nuHK5EdpoOrhG+GZ69t0yd2sd+vvxnPjp/KhimC46
6iwUGUfBO992sMyxkfO2xWXkhY44SvJsDjOomH4dWQGTP29v+rKntx7a1hKzJq1UGXuux2cNdbyZ
n7pOAKAV7fHGckWtBO3YUdYuWkEw2hn0ZbwfKvrW5IqgyCS4Qdvu1KSPkcRL7N2QjQ6TqoD2Unh7
wwS5rbqlSNKGTmoIh6+WYkzF9RCr+tkbPyoTKn6ch2OT7GWo0U5cA5FldKhs69gMP0nz3sWXSNfv
IOaqCx6O6Ks3VYuCcyWPoAh5MTH1LCtG2Jn/XZ/qbyux7SLRJpu7hEqwx7LhgsfSySUS3N5YUWjy
lWGsnmIVMZwWuilfqYrs6g/Z86IX0TqxX8IkLSilh3KP0S532OUX0Zj7cglvPITtDFtrZpEy2Rou
qUqfjQrNGgCQjXTfNGjW6PyQxuXOyEr/9kcLnt9Xj2D1zZLBMoCU4eds8qkXaGJCG6MFTun2KleB
Qivfoi42Z7VM0c2yBWI5+5LmT0p3n9tHLcZcbPRbL2wXR+tZGCFZon+ePI79UyT/Uof5oapE0sIC
S/DF2bb6HTU0HkjKVe0SVXEAoq9wkL8hNX+y7fbx9ieLNnZjcxTw9HE7xStNJ0BdwS8L2I471oJV
/gVu8Pe72PZwLKlQaGF8ZSiQLA74pzSeon16SDwItJzMAJRwiwCtGvYulR5FruJf6vl/lt+ESQkr
a0ghaXDe4wv6IB5FKaFRPsz+p2kfMN/qF5AZ1BlCXNGHC05y24KpAJhuUVlYwoYJMwNIzaT9LxNS
I+qXn2afPxXNYaXgIgtOdSsFwgZN6bsEp9pJ3xUojxhALwtciMi+a4u1Xd1RMjURyCbgQ1q/3mMc
0SUHDUjIxMkC4hkhuheaqyYOfcgOomhElPB+wSFWa2PweJzt/mtX/2L/QJ1CupMzBzNtjh40YW4I
4w1R0Ww7r2ekmsrtJQRawLcA6zmFx3emZ4UkmI4iCyBcbWuKykZWbDRp/k9+DV0Prwwt3wpVLxUa
ddF92UQ3mlln9axG2qVXMIicniZI7LazwP1eZZpcWdftVPdMs6LlCVbBuIJbPhZgQjHRyAXB+1mp
PcIwDm37SgI11WS3MKUUL2lgYNCtd1RMSJ1BZMfDXBjaCr59O8HXVFaXJAbaJ7SodzaaUHlmQfep
FVQUBMHHdoYPXdfJjCdEBlSpdtl8tpJU8CJFK6j/+SD1MY3lmiAumBpM5yXg40upYAmRHd9O5il6
MnEEZkvPQAuaD/pR+tMIbapHYA290Z081jtEXo4sZbvm/yb9E8Qf2yG9KpHSIjNgdhqoZJmj1yLM
gbJ4uCS+gweGG5fA8MiJU6Gcofn6UdTQFBm+7RCfWZLckBVUcBccje6yw1Sfcva9wRX2OscOKzDp
JI4+n5CBn0Vsd6LbuvibleWbBys3ohyWnUoA5A9AQEAHpTUF5fmrs1mrp6pvrQ8i8FhuYWCTPd0v
0vHg+jnIoExLHI5hC5cYQA0tdFuN24BUOHOsfTYdCiS8t8MTUdqtbywTs6vIKlNs9uCaYXoHhb19
45GwuR/c3h1BY0g9uBzJB8wFUtd+5u+oK5JhFrkbfRMkUa40Be8AZ14ox+xjATIKA8SQfcDANEzu
4ovIwQme8nbob1ZHlKEZwqWp+p3I7NSrqeCERf7F2IREsRkp5sgQUWd7SBnn7qjvIsjLyYEBqsET
fRHJoAkurrGxTnkqQYmyQQhmzC1g/u1JKsGEXSiCgEsQb21ZcnNbG+N6RPXP7Bsvbx+b6GMEMVwm
Gq8Vfc5ygqt3iGYd+g8K6gGZlWEwQ3VAQuHYpeBrrp+SpevIbYCfAFT3P5cpo9EwOYCYoCSd3AX6
lB70/Y+vkGMnuubLm/5HZvdnrS1cQc/tAaOmKDbbLT3T4b4vJHQ4wFebAjwhKmJd3b/VYpvrx+Oc
GOmA8KbDiAlqed1BAq/LbeMh2r2tOKk5JE1mMBhLQ/3FGtD4N/PrwPp9G5svcq0cG+W5N0DG1pg7
DZRbrkzb99s/4ep1XH3mptvHWzTZiwHnV5PPlvYBGmwQWLZRy3+7vdD1suhqpc2FjJUICi/TtCQa
xTOYhgN634alm7tojZFT5ye77ixhNPFZsO5igG/dmuWgVw+haNS+ziSg85YJXjYf2jyEPsJD78E2
uvQAvWqQy+SX4VT4FKVBX7D81XBg9dkbfzhWc5ZJYO1EOKAe1EO8I7NrVA7k6MCz3Pl55IBnlM+u
Cn2UzK18UTnkej939QM2npLpKURNC0BceRCFBnQ6dzOCgOE3l9yi9vhbt7MA/Gbo5fdwFpAWko1w
Ig+y7KBnWqm+cOzoqu9Y/aCNxwQ0MRn1pe5WREAb6RhpzdRnCZpzjNiKE0uG17fpJx/Ia0btA/RD
ALBC61Qm32WtcZX8qcWkamo+2xaqVxgNQklrR8AeIAOYEuspWFMbR7JBhzKphZNDAQuURcov3qUZ
Yp4J/6tNUuByEnQA1eHAWkGzU7jhG5PYFfXAUwUXTjcM1xhjcCzWDkMrS+6+2Zgx5Rp1U12DmDNw
LQwZ2oD5qQTVMTRqi+ENeqKOluk+6Z4VM35I6PCtxRw/JrNo/6bNQqjF7QuKifr/fB+TMer5RBb0
KiJmojtmfRrwT9NNsgBj7ocpmH3NbyB84pifU4fPEPdtFt/672/0HzKrNYbPxiRFOCHz3i0Y9aPU
9ub0h1GfO6twLAOk/JjxLDgCZ0l1Y8Y9m9S7RJG8XOYeUVDwmjEOEg/O2JYnos0leCQiJ5eZIEsS
7dbyJStrwnhVqTOBvaQtwUA1xNWiB7C3O7x4amrLnUGLnDDRQNFtI/0PhVYovRlpVMPxgSQei7Kg
ox3an9KuahMBVu+rD3jrKDZmWpb1aKhRDLukdunWOXGTBSRg/8i54ao5d2PlHsPRQVuKpOJvO1zA
TP5zZ2XVBuokA3w2GfrdbPJ9HdPANERC0tdj5b/NjyZvDHIhJwmbC0BnKzCNgGwR7zF2x1w5N/JP
gkRhZMSdLBnj7u8pVPKUwXrWG8yr80GQq17/YMtWbQVScuZXb311lfq8tRnnmJWui+dWYu40/B6B
erntf663RK0/q2ysrczKNIsnXNjleUMF1UpCULjPx9zXXyTVAa2jZ591hIboiOnFBXJlOhSbhYiu
60b/75+xJcrvQa89pR2uVZN+rxpoEapmIPjSq4jhP1+6ZcfXSUtQQsWXLiATo/UAESrMPTtHHhDf
B7avH+EB+IOcBW0UVJ2Lmo140OlqAQIHCklWYinA+m6ucZPlPZ8yc5mAX6QcWrcmTv1UAuR0gUjf
kv4vvF1WDzYtR/rIXiZRafXqC17/gs0Fl0fNspsKE3oLUqw85KHugDxsLyadu/qU1ittQotWznIq
jYCCt750gQjqMruch8krggkwJBxUR9xdv5r4r9fc3Gcix6nMpVqHsInpjvS1pu8x4CHAbxwtiMD0
7XtNH/oSJbm6OpLuYwQ4vuND79DeIK6Z2oVDm9TXS+tdy9WPeYjoAajwxpl6obDuEjxvben6t24j
gYwDmkmwP2NgvC/EhrCkTrUf/cxpAD8SufJrb2y13NfFWBmUAVxjQ9Nha+ry25D+mEoRwfjVGN5W
bMWUiQ6NN2uTLdC8bAqSzzae2DIPyc557re9l55BFAVK+Prb9Fb8MiqhbMg1U7led+OUqDGCqFFH
0lynYPxtfs9RDJLU0b9tQa7ll+tVNk+3UIzeki0EpiVNEU2igpIoYANhEANHs7J/vr3atUhivdrm
mSpD0eUGGP4uFBleV9Z+TaGfWJ6LzoJi5BvGIcMZz+j2olczzvWqmycLUTndnLK/YECe+kqDaK+F
xd1CMTAICQS/qq3/fAB/7svmsSplZuUJier7ohwPigFl3xKSdj4e6y5KR39qNd+wxrNCy9gljXpo
kXUMUFgDjUbpDqwIIxtjcxNEr+3xqOl561pMYzuL859DxX9nMQuVRgGvOnmWsu7EiXQsaXFQ2whP
P/1eYKKv7tp9nJYutIlcrVIRwHRLUZaWgTmRu1mBWiTAnykUnw3ZGdE6drs0urOlPBZs/fKtt/Zi
Ywwon/O54lp54YrpsLHGdBiGwNrPpEgdRCNp3wmu89U6MKIL3SSWaZoK2ZQwQJMJXVio1V7MNnf0
pvIn2XoaUhAe8t5nJUY+ZMVL6Leo7PeKXLgYXHyaS6Ayx3KfjlIQy9ajqdQiYOay7D82YvWzNiG0
aiGtSzAiD943wCoeKkAC8r0esKfY6wV7vryhW0tt7JUOLKaaxbAbWndoMkijUT+XPjDx6Qme1bXY
Y73VGwOVdnlfGtlYQnohBVJ5cmvcNush4d/7YQH92K7Ef8gQCr297vJnb33fxmJx2qV9nPPyMljQ
YGn8icSCqEp4iTZmypTnvimBhUb8WDynuyE0jum3/LyQynHfAFQTQiDTm3Uvoj+9yk6y3tKNpbKA
28SM0ATFbUgvZjbIK3+M2RQo8694BimIgjHGY2zJwHQAxo0sG3oL4MF5Z8aDhAg+qnJXaQ5KpQax
KbtJHjBz8LI4hvQ7esETyNPj+UElx4a8zsM7KJ2ANkVZYG6eMKmOilRrU5AIofFNMnlnlb/S6ptd
KYJsUnR+G/tYxrTNVNATXaT0O8X5cVsVnJ9ohY3VqSyE3YOC47OlC+HgUVDL8PYdvIpJWR3Utiw7
6lEBlhylhJQNqR3DIieQSLt1hgGY3A7NvPQTmGOaHnrZDmJWHaaZOQSzsVqRe5KeC+zLcudvvAl7
Y/ViSk1iaLCzrV75djUcrREkAgAZ3P5s0TIbK5bViSG3QKdcTPqzlp8ajA5iEOG/ycbXe7sxYEwG
x58RUwmxPFxZUIZKaIcLeF0E1P2S1rq1bctFWgWPtUZBrdbk9oWMlsOY7nSx5LdQdZDUxpuZ7Bbx
Zw7GCDc32K4y4n0mN4ds7B+aTBl2ppqBJdkoLIcq3MZIe9vA1cPtyHb0klTlW5yiWgcVvd8s5tOv
ZKgpuNrIWx+/0KJweJsHkf3C0+hopHkAqfP9OOXHqJGCQb6vzZNN38oWvPkl+IDtew7Jrh3N8vuY
Adtq3xNw7DpMOfdtOOW0APsbnJsu34+1etZb9T4xmtiPs6RBcp+FCf5WVNV+B6vtVjLVPNawFAV2
w5c77t2+JleHw9cnuDHRbTshpgBf7KXM9jT6sABrn4v+yMyq8buMIxJRvYZmzqCxc2JD2M0agiI6
kSnouuwop+0ug3Q4G44oyngzfSp0A/ITUI4ZNAf2P6wgnpKkheDifaHkbl2Hjdlv9I6URYmL1/3A
+NMDfYZkZOm3L5Axyn10F88gpgqTuwk99e51Ohlu6mVh8SsDjfHtDbyeZP4JF+yNHxgyw7LHDj78
rzkONEEAIEcjcCngZ8c6tD5EaCyBzbQ3VrmzlDghFazyYAalxhyLE0FccpUhaH0rNmZZ0aIyIwxL
LIlUuQzEeEoM+P8CDlrQ4aksWvFquvH3Nv5joq5MQWJh2rBX+jeMp52qA3tJUVF9wmjWfgB3pblT
d0Cz7DM/9USTnIIzVLfDdFWv6FDVhE2WwKAGezJKh2yqdjPLd4WuokCeOtaQH0b+Q5VtpFzcGy2U
R3TRiP5to/2PIbpcjVtSt4Dmd3rpTaN1oOo3C87q9pW9uoqmAmZi6bJubLvxIIKJuFl20qVJPpUe
BB/QEbVFoe3V8/yzyLYDj8KCWkrMiO6mQj5JSnKaaIk5r0c+XlSgs8eu2KUyE0QTV3OY1aIb3zq0
U4axI1ZClByqpFLiRzTztGXgDJ+ZTk/dKNKfu/oWVytu3Ozc6GU9dhPCTzU+EXsXJfn+9mldt9Cr
JTY+tkkNplJdi+6WBpn+vXW1AHyGNnEiENDEx+FbEUjokKELAnfmKN9zjAgqTntq7tSdtBcZn+sB
9+rnLDuycsS6iWyWyxg8BWAxLF9BluIrn7O+t93oyfL/Kh/Wg8/E4qzXa5erpTe+ipC4bdJMXmJ9
Legu9UfbOosGSPzCIfmjQAxRhzcCbhtlnhfRhy8e5R8eZ7X4xuNowyBPPdOju1H5mVe/C82C9BDQ
4lD1un3gV8G29mqljUcpS6NsaF/BFFpIYMpnXeYuifbdVEPFCDSzBRzqE1RInVY4RS0wDcbGtcSd
LOepuYDs3lu/25eH+FB/zo8gnQ2TIxJzr92pgnh4+Zpb+7pxNZWdy6aW9iWIfjKfDZ8mJlVz/SVT
CTikdYGBEO3tts6fl7mqRgqSgaUID6YtvtPOpqMGVVBUbivooAiMw7bir8XASbQW4Q/EtC+1dR5z
9nj7rgg2b6t7y4w2kmetKS9aiziAVaDHeRvyD3nhSlZE3NKiz9kYIruKEwShUBXoqoc0OyQmFwQB
ogWW/74yLf2YJEPew9IlmE4wpcfeFrWbvnB3N27bVuxWaqqkiGSLP0SKFBrSfOnLCcPFEC3j5vir
rvmJRUYYqcorMYbW0as8AIHorp3pOdbGJ8r0XRlBxBikcIl67OruqQb4RbWeMv5YUDBydq/ArKDH
+svKjmlTOKMWjPXz1DSHauaeyYKKDk4pw3DkBnIC9CEIcoum9zJM5HYYD11S+6AwIk/O4+eut8/l
kO9HQySTI3jpW03eDDLQadQhwlP6966wncL80NXvt2+n6Dw3hkzrpKQHLEi6VCABUdrHyRQkuVex
DCtTaW7slZHFhiKluDFdACJ5zw7IodjXzzL0p0mouxgzBA/E4hqkQwsZPi96n8958F/Nda5/xsaG
JbM+z4OWLCVDsPC/2PMpS4irxntQk2dDoH8wrzrJXtw7AEkNqKVLxp2Re+AEkYQ1xeux+x/3sZXu
jcbe1vs84g+TKYW2bfpzS/Zzqt2PNiIHCZlnnwRSRQ5GOftKPjnyxJ9RRPNuH77ggm2FedWor9BU
RUA/KsauyKEil9JALmLBFfhSUrjxoreavFnTGxDJk6O7etR9cKMDTI1i25ideV4/ZciVXIhPaU5i
gUC3rqQnWzXfkr7yrLg5Qf/mc7SNQ83pzuxSJPpyhZFu0KFF8a8KhPG8+sl0U35XapB4VI6hgEJt
nKYjp9mTMfDdJIEQeLbpg5H8zkDHRIniAVTsD+gclBGQjUT/nNu3JWoYwHpanKGA7NcTD3Sr96VW
PaH/72NCMSpTZwpz0LC9j9V5jn6X+VtCZLj++EGdTCjxpUFUan5rlG7cA0nMshPhyiHSykfZBE4A
mHHWamFTKkel+Jjb5EiLyWe6Dn4n2SmRyOe65fdzeaS5chmT4rGr6iP+tGMC2lnaY+NlkjGB4RJ4
lqrRjpzNDgSVSkV2bD11U3n0VRtNadaKXLIgsNrqEY8AtmpSjEyhkGt/NE+1Dg7DZgpUfuyMj75F
qxSd0SzPvRzFa56prtp3bjTi30GTLg/vt+/tFyL61oXaRJk6K3XJrmFTxrz3RtCG9zJ1mg66rMlB
afZQhXF63gbqAK7jTvOtAfwdNQM3IqRxE/lA0+yeAOLVRajSGnHYchk0i5cMpOPDSL418WmKwDY9
/rZmC2HdHA5QPbLpjymBZF4WObTuXJCfOsRKPFl5nNTGT7mB6c/Jk7sXuTKxOUDLyin4APqgbO8y
9rNQO6jSaoIX/DVbdWsnNiEvNQFFmQbYbx7QZ3l2QSDGDixELQrF6+Oi8VXcMW8KWg+XwysDejY8
M5x2FKMEmLMBHZp+ZIqTiEGDS1p165dtPEtCihrqCxTUXHv9QF6NXQKZCYcr7v+Q9l3LkeNMs0/E
CHqCt7Rt1EbSSBrphqFx9CTozdP/Se05Kw6W0/hiN+ZSE1ENsFAoVGVlpn58ql0CZXSoc3uB1frm
1SjsDpMEPC6NTYr/VdRnhZqFXjf0KK9RkixCSxi+xMaxKCt4ZGxnpLJpc0qAIKTieNfER9UofkHC
3SfQuKhm8L0C5tGea4CXbrvvdi1jFf6Zu0jPsyKSsja/iPfhQ3DQXsBdMlhKblVOj68EChjBUV5v
G+WkoYTB6OUNxbs3QxpKMZE8jtcEtEfKcEIP1EqRRd02JnE+Pts37OY50GLR7O+h4+WEhUO9cfdR
b1NtcuTDFjbnhVffmSy/Z5WWyqZREpqHoAvIgIKs0f4VPA10In3oD0ja+ro7VCV9FnPQ1ASgCJFL
xW9ndFEp/SH1VeV1ZWP3AZQ/8qNe+5H5/B83hEnMMRSQ11RffuBh9lCM9cejukfZWvcSVz/zOl+c
eE2YLN3oGzpki7U8kzwtazxTfqsBDMuDhPOl5cVXbxxzwoRiQZ5Qm+7xWlOi4BkzCIe4nB2lv2oS
mmInKKvt0kI6tvWE10IMYtsUMjG+UdxhtNoq+3NTvCoAxacNRm0ort+OAm/rRxFG5Bvc8A9p9K0V
ABitn80g4gRPXmpKmOBphBI6Dx01L3X6EEtPOZgTDejjBJAliAFLkc1XUfs60tHWccO1mmwZ5n2M
2N9VVwPT4dF4NTEZJAUoXKNfKxkPo9HvAPk3nLTMOcMsnLoZYcJpqMdpWOd4DMSask/CJ1pIlpgD
9hs+hMJg1yOP/3DxkVsflsnb5dIQ0z6M1EuapSDJ6e0oljlVTp4JJg6W8yTSFnzNF8H4rpiKKw2V
f/vccTJctrEYtlQLydzklxlQr6ZEK7ZS7LCo3dtmeDULtmNodlCPD3IAEoKT8D3dhYfhmlmSPb/x
YZDb8LXP24Od+DCjSGnkAbs2YRgg8MX34SkEhZoVya4O+rM9KiVOI9gLP0xtgx/6uCjunnlX6xYq
VNLAw6Xpsq5rKgvkMnWaIvPCM731JntyIzt7jEdLa+z6mLyIF+UA8ii09qktXLVX6bUuOM6zEXh+
s8/EuKGAKJ44ABmnk0dIG4Mg9bHuL2ZNra4TrdZ8hG4lJ2Bs+OtvJplYFxdzMxCi9/dhlELwD9q0
yszzpA0YyG82mJjUkVocMb+TX1J6NvUDCARto6ldWeldVUYyGU6oLh4a0HXdduGN+PKbXSa+9Bre
faGBk9LH8V6CYMBoSG6UVF8CTExQFHuKOuRs57JdTIT5zSQTYeK4b0oDsluXNh9BZZftm7o8EEHi
xICt1/ZvdpgwE0ZVGfQjJSgoggfvKcEM60IkJN7VdnJA4sm5EreSn7U9NtUKozY36oouBUxBsUHU
4+tO8zXfh7by9D8k2kvqcGMb2VxLiUDGDYjQYo7uc+BnQVaSl3angh34LuosCRT4GLywBF9Bc1W4
otdC5Bb3maO98ubruGtnEjGlVKus08CT3RLonUnjS0VlzPUHppuCYy0hz0p9FgS/Vzo/SHXQDEFh
8LYjL456azuYTKtItcIsehxSUTiH6IybqeTk4bsqqDujzjguvIVc+e1bLyFjlXiWYT+A/kJbEt2/
5M4z/RQ9EkVw26MCnW55Jyu5nwEYyfHqjRTvN8NMLKoTDHIUAb56px1NuhtV0++rhySMOXGBc0jZ
HEkFd2XT1pl56cpfQMBk9OesctoLnLDKpja1Gc2RGqrAgIudRetvYn5/2yW28Oy/bRYTaUpTMcU6
QqRBhLFH9L0IfS+Q5cniaBlq5SbB81Tv1KbnbB5vZUzkSTJjVIpU7e8bMXjrgTkra+EbZ23Librh
72yKk0jVAMAMbCw4ALGy8K4LnHDfu6UToNyaWP8CI77eTDbXmXSot4t1gpekFtmGCWTUbHL2bQs7
8psNJoyEuSmEYZjA66bsi15DGTFEyQWwhgGEvV3g98YdhtXdNn+r4p9CdJbT6VVUvkyQ9ZHb8QRF
oN0w3Uv6vTAjN9LT3k0HVDnoXR/Pj4L5k/MNOJc2KyWrSWadVClyob+Y5pVduwOc3c0OvMlHTnAz
mXADudrQKKU4x4STiSSvttSuhwhIBQKlwZLIr9vr4px9c/n7KrgFOpifwhLBnNSaqw6Nr/dHSZA4
iRzPCpPxLJzETQ6pz0sH5RRRQyGLvIKliRNkOPGSxQApZtCYKQE4bWoWlcEXpe+8FGOUZkid27vG
OfQs9scAeXOjzzgfgXLfhii0BYN32wJvLUxYwWN6ltoE7lZKftvpoDM1/AHFtTifd//FksZOdqYx
3kuEpoAoov02YcJskM4tJKghef/fDDGwkBLMg2pHIHoptMohKA27UAERy2SrgTbkbVO3/U1jabDL
ZFaFHPjOC8aancxsd9NoOsAocz4SzwyTh9RSEw5anOWXWryqAeaJhycaRpy13I4HGsuKrOSDZgLe
gkpiW8W2BCLsOgXFdT3ZCvQErGoSOWUI3qqWv69CAu7RrpBlIbuYKvVDqnmg+vYgIs+JCVuP3NUF
oLEjllpMckwCQlAw2qMvv9ciN3otHO047sK7/C7Z0dNBgHIburcy2DyyQ8zlTOJt7fL31UqzqtEm
oUaCReEqhTjYDcqKk9K6lY6pv5HwchTezjI5SmDSKdIwRn0RIbPcuGAg9ROnBLlBC5liqIdAzNhe
1OUlXsOdk7NrIhNOgGrtq0Fo0AOe8j101m2Jgk8ApJVD/CKh4SVOe5E0VhcelPmdKibHh5eF/TmB
wUzY7xsNWq6oDnuk0EvTRS6/SUDkStM3KXgUpd5RBl7+wnkPah/FnNWXBR4sAnoXOx08TTYgJn74
M01QdccbSbILt/DNbn875PC2+OPvK5My2ve52cHkX88EqK49xRiqBJGSF4QWDwfFXSETe9pIppWa
wm8VZfgWy13iqYqySO1EDijUPVK0v2Yl1DFfopyHDN92lgVLLiu7nL79x5UzGQuE3cEerw5Q7VNs
/QAgvxf6/SF5XtpRMXfKj5M4ah/vtdVGq5IE1G0DdkvZN7+PF4J2F+TY7oyL9rU8L9Z7S/IBFR/t
+r2wtFO1rx9yb9hVnItza85xHcA+/r76IcB+SZogIi2fwKQ3g79YG5919UycxqGxDf3A1A2BLfgy
J1ce3nn7QCnElGVVVAhLw9anLYZGk1K5yCPK7pOgvUnV5NIuxgQXHsOdMdhFGv+r6+7TqPz7KVYL
VZqmdgIzm3k2AYgftJ+xzsOU/+Eh92mFcexQFPUhyZFbJdrsFEaOEV0ZjTOQj5ev8vSsVqeKdDb2
hXMfbbXs8Dk/DTNuDHFisdekIAMHy8LG2NjVKX8y3N4W/MwVXs0r7wz/wZM/LTI37RxNsxqBMumi
0NPcFb7QnStNRF23oV6VXESxclOa2FXRug3wpKMIctHomjcYDJbf8mInpIgv5CrEsd1kh1zbaeFD
lr+F2WmA0vztU76dkH7+1uXvK2eP43hKwImSXabpko57FZ2CLnvrY15qvX1Hftph7mRRUFDIa5aK
YX0iSuNU2StNM85iPuoN/7yQPq0wNzFUqqMgzEvh0o2gOCAorDXKPpzCEWTwI8ZAowwFNr1WXcNQ
c09psngXhylmUVvQtA3mIVWg3Tf/0koBfC01ZAcqsMZ8D8EVAWJ3eywfot50ZPwnLfnZEAjPCgBb
Q1mqoKpNx695dE0gigsCDRsabHaRPULHFQiH2Z5yiF6roqP1id2lgNIoP0OS2GHdOFH+IKXAsiAh
SqAeRQXlWs7BvlDlcwQQiqJqfjWFFgkB0zC/JmbmzWnvBInuBsLglQNKo1AcrIafjXw/ydemvSpV
6IwFhCDENylOrbKMnGH8PsenRn4iRf4uRPMxn7szvOlbmACcuSitmE+6EXqZOTxLRXCG4KcT6IGT
DxFn6m2r4fLbeWRylkqR0yETDHjcoB2lguxzMgBeQ21dTM6dmtlGltpheERB0haighPdt3PDvz2E
Rc5HmBDrtAnRQEN5vkLVqs5Ul1atCxKhI1F4BTJeLGCJ7CgAHq2BcAqWhMkdAIttIFu/CwcXfBBg
hK3w9j8odubqL8lb4k9+gCKXFV4yv4OjgAeJEw05x5DluUsqNZkNFdlMKOf2JEPdVJPsXlDd21Fl
C72x/sgaE+1J0xM17Sk6rXedq//CFnvI0x7mFxMg9snBtIJ5AE2/C0e93jbNWyET7ptR1at8xrsX
gZfigNSyP4+8Khd3fcuvWIXNioSyXotmBpHvwZUccC7uK0AlwvuF40Pwcy98bD0deAne5cLzXyZe
S7FAw3J51neheKZK7wwhWBhK81ykma2nCee48K5tlqfGyLQsigItuwzQMA1e02m20z6zqJkDzQYa
K/WhnVO3xezf7c+4NQnxmwcxoXxCGTEN42xhgKz36IWMe+1YeMlju6ucfD85MD5c8sfMn3lVhj/k
4J8xgolQolkHhiQgRohD6NJSsYVhsgcIOkH6CoRBKNcT0QEexW4E3U7l+EVFR19WeS/pPzw9/v4d
LJxeEeUgj1IR70pMZTbRlyoqz1RLe6smwnlsHgop2Rtk9HoDEJhWealbLpvsdnn08ycwxR1Ti4x0
TgnihTJ5Rjo4JakcXTXdIg/2qlm7qi7tDfSl5Kzzb3sA5yCz6PsuB51vRBFCaGdcjER243T6Wki8
JfIi9Mds7Oooo5+lVnGHo1w235Q4tOPxHQkY2OYjH2S6gBGrXqY/ZEZpQ/oUaA3Nopof0fsmKUGL
pnuT2mAsMjGB3qR7EgDKHp/7sdKhqyzFThX5VE4fbm8NL6fVmSA3dXUcNSYYm9pJh5rvddK/EDM6
UXIypsANpF9BGLldR6wEs+tx4YClFW8WHgrnDy20T+9goqBOMgJuQQQHcNk5orvQGhIIyNsZBqQK
IOEyO37kdc94bsEEwDRockEd8bkgh+DNzZmYMQS0eVN8WwCjdfjRmXxVMoIhMAq8xBYVm4XaNPHi
pwrK9Far+yXawp0jAjJqR4CZetCwdmLM78hngUvoLHMiPovCx3w9rcCJiIdTJrhTfE+g0dwOohcN
UAkQK9vIR4g/KMegU61UftPazhWhTwkdYsQu2VHlBswCtZ0BwWrKl0lCYhfo38qsvrbKSWvfI4pJ
DCF24oznH5y3hc7EUdopgpR1eFvMRmtNEEdXk6dYfpg73hnmOSKLyhdScRkfqyFscuodtNJdwDIX
sEBvLzQVxf14GnY5Z/5oa2Bu7SIsBj+rtBwviF655OEADHMegfIrgUwg6HbH8DrR0qGq0Vho+iwd
/YaewnSa/Go+FtL7kAj7Ts8qDKq8hWUEoXn6ejtGbLqNomLWVwL7i6kyZ9MkkYL3JgV5QI8cs5wf
2u6HMGLYFw3uGFMyt60tt/E/Hl4ra8ypbCrJpIRIGXShaxQfofWUBLbRBhetBT1CDF5OM/Jum1xi
3C2TzAnV2gF0XqaMWzo7j11kkYlXOlj885YFJgXJANnXweUuAJ7R7hsf7QZPhQY1rzPIWwhzTKSm
UImcKhnmozu7xsgD5gT923vFWck/Xj1UVnVhjhdE918rwdgMdCh4K+GZYbIFQ6nHMgzwSUjQ7Tvw
uZZy4iRl7hPlsVfujewqtSLnRbOdoX66Hvukqetymvscd2FS70lUHRKAUXu0Uwa8HVs1hm5T7YSJ
fph5HF7b+dnKMvPImcdajiOSCpeKDr4whLgqUJDN6HNmnIXcPFUIuSGmTIvpvtW/jgPhfFV5MXDD
QTUmDcA8TNLEAjyHnKI7CXlqZC2Avvo67jMHJbbmJED9LXhs7vSvbeGah9YWLT6ucTthXm0EE2sU
mWqkonjS/6U9AiHcFllAC+bByaGH9PIvRj8lbWWPiTZam0J1MoWfTai2JMm+QoXl9oHhLomJLvUQ
jUGt4dsu73aM6HTgNtQfZ5R/q0twjLiiMdsJx2pNTLCJB1JqeYOZybbUY29oldrqjBrgyLbwy9lA
xQmMWUL3KFI1OpWk6BxhSl/rvvpZmiDRzia8OtvIq8YcJa4BsgtlW9/HBMgykoVWKBZ3qqL2nkbQ
JZIpt6qz+VBY/XwmiLVGCh0CA/v1EWEgwLdoFHd7cce76zkxhn0UmUSb4hA4bzT3DL/PcrsbXkFu
YTc9hAbnX0b4KiNjv+0NnNuNHTXupMIA4W6PPLczQVgdIesj3hjrVgvmqBCk6WIX7v6bSRlHf/Uq
ATmMCpKQAHdPFLyXMnCPoH0RusyWAzgfFExEVI9um+TcQ+yjQhaUvA+GPEBtaF9P30iscQwsZ+ZG
uGLHgzGsQnIdiE5Ag6AvZYJuN886SwH2eDKII6BieXtBvEPMjuEGdVXnSYmW0kJpgMI/6G5BAein
kLeqUWlTvty2x3NNJmY0sgQW8mjOLhKG7cv6XQTrYNGrdig81dNXU0JArniyRdup7+fBY58HZRQY
ppFP2WXUvlfzly5U7QizIsV0TdTqWMZftYB6U5e5kwwaWqlxUf+z+sT0s55ypkU3n2arn8LEgLAO
RHk2m+AilpKLhPDHDCBDn4/Pt7d5u4L8aYfN9jsqVW0xi9mlGOu7IjW8XDxMET0URe8UTQZuqW/R
WEDk9KnrebhAjg+zSb+UgFQxUlUBHTrFU6p5J0OHohcDRxVrX415tSjOmWTnb8eyKGmjgeBgMiu/
LKZDblCXs53bn83QFV0CwQBkCn8PNUKQZgk1RjTISmuAClyFlgHAC9mz9NC6C7OrfGxEi0cLxLO6
rHwV4IhSJUOERsAlMBs0OQbfHBRIyis+Z3VLzvnPoPO5uuV3rOzEfQYpNq3F6upTFYJmqZWtoBx8
pQiPAkFMRQgXxsCSZF/SKSeKb/eSlU/rTKaCGlHeJRH2dtHlNY7Snermh+IxclIb9bRDj7HV/fhU
vdxe9HZNa2WWiUR1HkSR3sGs0h9rc6cbxoFEplNEb3r02oVfRKnE0MnXkN4LAqSATUBOaW01velj
uNDKa6gUq+4M4n0qgQSGtBdDGmprHt4DpTiUacXLtrZP1ec2McmPYcRNSkdcsMlewlvxFeqyoY1B
8STwINsMpYzZ1RYCcwt4CD4Ofztuf1pn4paug/GuowihyzuvQOYCnAEYs3lZ6x9eKn/b+RiFXLli
PkHGbhpxP2TScyCfoom4Wr0XJJTUxfsh+tHlwZH2Oidcclb3MQ20stoFU5fEJQ6aWtdOoT+PVec3
QwLqvNQPjBMNKjuOkv8YVD5QYiurBEUraUo6OL5mpc/qQXWlXW7Le8HVzktVRpdBHcqrDXJ3mAll
wTQNaqTisJMw3gX0WY8w/AbRNyX4bhYJNOGlQ20092pR8TBgSz52I8x8pPer9UpGGatDu6zXFW3M
NOUu6uNWeWcc9KN4/Fc4kc/z/XH+V9bKSU/A74tvSobULaPLCArUXHmZy9YpizewqN2OJ5xY/UGi
tTIHUqq0HQIk9yoE1dv+nIFMcTK46hOcUP1RCV2ZodKMiXgVq1qgVt1Z2fXAYjf7+SRw22i8wMxq
2E5inApVtlx6Xxd54szTdokHfsO/VMYUN7lvU4vPSbw17oyn62cMYGKNJCo4juFHrIlHRyit9JDa
hi2BBtkfbchbOhgR20dnze5P5mty4B0RzqdkpW5V8FkMzbLH1Eh2DUbSkpzuFSjr3vaY7bzl72Uq
TCVINZtUjjoch5goO3QIbLVPH2+b4K2EeSFFeoObPcNKJqLshaI9iRh/ayr9P55sVq3WkOdebiXY
gWSPVcYvhQyVl/qYTrtUyA5RcBYgK222bta/mULBsa5wbkZWx9bMm1HKUGaGbKZ5388YscHYFQpt
biHoB7mF6CqRfCE1TkA2eEKGyS11dmTaPoYqxBjE3GuVa4eZMVKCqCSW7qKstBKwqgFrt1cg9SXo
39PBE3PAVEFBnCzkLCNEmUbFj5WnKQNLGfkOFWK5hhhTANHwUL+7/Rn/UPj4dJXlO69OPfBZdGyW
4FLkdDf3Z5qAfW/ogE3ooehjlg+teW7lt4mg/go5Ta0rbWhsemTQnUI8lODpS2IrHse7Op4sQQIK
FLipkgi2qL0nOe9NyblNFSahG9QkDQmBY0Mq547MmdPNXqK9ddHkprV+bIOf2cgjDOXZZLK5uQbq
qCmQHc3SNc5PcQAa1AFM8g9ZKSByoLwZ8GTc//DG+vwqTEaGKoM2gRUF60yVcz5919Uvpg4EHT02
+ftQUas1CqcozJ1S8cQLly28cZWyQrxVAgGKLsMWDwjBINk5mOqpk65i33PeqxxDrLZuNIv/775R
k2zX9adJ/iVOpqXxSKk5wZBFdbZqOStdjLsmr76DEc1vA4ETbjmxUGVi4QSdooLm2DIZ2O8mnnwB
mCqj49XaOY7I6uvGk1j28vLwFhCA5OpbCZDqrGnf8z7f9Xh8pwJImszCvx0hNhdnaCoQk6ph4pX6
e4DIKp0MTaKHV5XOLok6W5VbO9Pi/W0zm4tbmWH2UNcCYmKsCNX8OrWAjqsJ6Ju0aybmVjb/pFnv
LITTt21uD0usjDIJq2DqSSdRGO29+Nw9Ny40AC+KF9nzDi1nZymiV3cYIyAXyU0OwfF/0CxaTPzj
uK1+AvMQL9GXKFqDCJBILM896MVjp/Air7VGO6gdaUSpjJeEbGdfK5tMzAfZPqn1PgmvAA4IB5o8
hEdpJ0C0NzsroBjxQZPVyI7YW2Df5+Sy3C1nIniktOFQR7A9gc+lfMh3ILkx2n0F9pnm2okuKHyg
1wuQOxwuPKd7+FxxMgqXvw3cn8IEdpVomYjJDQHs1tLX2kH9pfVGhxyqN0jMfQuuxOk8Y7KKc/za
4iOM/0MizPN6Js7r4TgMio6fkO3JQTmm/uBNd/K/q9qvPvjyM1aXfKNSirn6WriY0dPC31UWghXm
B11t/DmtrQBqRZ3Ucqovm3H30yhbJ1RVLSMon6NWl/0CzPeARzAHbPiRLt84PGw5cAznvq0inN+l
vtNYxsvwLuKDvZrfRcjrZJcIBecS7HMO2YXX7NfSEMvcYdf8qO4C8Amnj7rBnSHZfmOs1s1EMqEB
bV/X4Eep/vAsPC5iTc0pRvUZMuRLU86crPxO9mq7iaz5BBJ1zhHbRkeufgAT1VqqxFRKP/y6Q05m
Wr1jeJmTEMt8n23yVXba08E4AEDDPd7bTdmVbSacxWTUI2053qrfvS+iCbGt+eU1sVJn4G71cjpu
fX4mjiWZJEyCjgaDWn2XBtnVSORLpeHRiv5E3cELBoPj09sljtX6mPAlNAvClSzha1ZcQgdPp8rz
0JtuJr4pJD2ZQfqSp5OdBhy8C+80McGqEytCJwEfVZIjqxmpPZeydfs65H48Jho1EEylYLVcuoiS
bA0nAvqL3s1ma/l8KOxzrt9tkOlqM5mwVFRTp3Qd7A327LWe8TX9VQM9NB+nwRIaq3abfXFv/uQr
2fEss0wjtZaFRhvCsuo3z/1d+wUgvY9KJ7E0G0yNaNZDvP7Eu3k54Z5lHJl0SkGnEYVX09hJ0Wtl
YKGqAuFUUj2KnXEtkn0z8KiNt/twn9vMcryRSI0NWoPLb5moWmQRjW94uNqGr3uQGQ493nfdTOxX
9pj40xlSFkMFVrjMAPnn47e4p3YH4JuolRwP4lliok2hY6gjDCvkbxDOLMTGIgF44ov3OZA4Z2M5
XjdCDcvWVradUTQ5zn2eCg/Z0IKiBRV5yLHo+uwkGs8c10GZOCPJgmz2Acoe6XPyJVGs9hLf604A
9WJMbEGqogWyzUnQuXEil0eCt93UXH1AJtaE5lT2VAN1iXgAqAeIsufCSTwtsQdgLaOzMdu5Izja
j9vhh/PQIEz0QWM/HJMOHzOcdwY5yKKX86YTeFcjYSJOplMwJuRwTdkHYfU98RUH3Hpe6MY+nlQY
iM6/aDY6UtyKJy8rYNlGJEqnlupwoEVKJd6Zj8SHImzmRE7jKb+M+4XWE7OeD72f+bGXv9ze2233
BcWWQWTJMD7ICFcJoF4n4yxLsnkJ+xLXJMhbqspqRPMQx6+p+Hjb2PZV9bcxtshJIHRIWx3GxOpX
FTwUE68i84fP+GmBeZMC86EYgH4uOg0LeVDm1CNIDwu7t8378ktzBTDYNUqPlp4EFrCEm3hsu+qn
fSbFC2Sh7YoK9qv8pxbsTXOwiuRfHYdPG0wUzQMJDAydZF5Q8XJJY7yEde9RUXq+/bH+4JifdpgY
qs16VkMR3sQsTdZboQmsVe43UO6tnOZOewbN7IFYkt36xVPqQTmKE8K3wfRQlzc0Q1Vk8lGCXblm
IRRjq3SYcYgWcORSig+c9gD6UVDs6pDF6XZA9d1e83Z0XdlkQk0gayCynvH9UME8a3fGsXpqXwhW
XO7hNX50Ku6DI8ZCHY7dxS/+cYus7DLhJ8dUA7i6q/BKBgHQssYrldma5wk15cm01dgpmx3063dy
SH6IfWiL87fbv2DzaH7+ALbmNlV1C7aQCZ0rQu1EfE+h/nPbwnaGvDLBnM2x6KtWKRclBUe0wyO4
b/Ya+LzUI082bfMQrgwtm71ynEDvIhkQYRxCk1oA1dsQOShbzhNzM2NbGWFOYZcqQjRNaXhtMVph
au9QrLGq8NgVQLmC23qaB7vredT/29j2lVXmTI4QvtBHbYaKEYamO1z59/WP8t48q6CyEA7gZPoh
eu05x9lIwUnncr7g5mWxsr5s/GpjJyLNg9p8RITkiyJbmJ+2c1v8MdoIA7Z4PAh+cky5vCE832RS
Hq0Yh0DRcCh14zgWoAIveeozPAtMXgNF1mY2ZRy/bhjOupDe0YwTTTd9Eiz7kmTg3z/EtrRJTc2B
4OqL2t2cSZY+aScoZr/d/kKbTrmywnh+0tWJKSwl2WQf76Sdvgf7CAhOeJyE21fDyg7j/HEuQ+eg
BgJfAIdKjJog0qUO4zf0mw5Q81wBjitaMbS0yU7+qnoiH1GwWPhHwFz9AuYgzGkhirIch9flohes
xi4ex49KZbkvDnFkBRzf530/xvVzSevjFiSEl2oMHCF6ylCRbVSNU0VYPPnWqhhPN6SiC/vFiip9
qQAqVZpHaS59Y/562082/X21e4y/62PbR32TBRAhTqxpCmyhTb3bJngbxtykY5bPkxosLhJ0PgAQ
btKFXgnNldtmNkPSaiXMxakYZBqGSQRNMArFSkHcAQJojb4zzK8zNV5uG9uug3xa+7jiVgGQtHOI
uS0TvIooK2J02tMLCK00d4pL/fLF+HLb3NYWQqxO0YhmAqPKoknkTkmGIID0eZyMrl4vij2XsJ7c
21a2YsbaCuNzGsRMjQLsgJeeguDYTK2sIU9xfG0lZV83z0lgAoDGK5fxlsY4oAEEajlJI9aTPy5a
AbIYWnL6b6AI66UxPhhXqT7NKYJEqIkOSF2dQf0lAm93ewM3L+W1GcYHG6HUB62kKmpG2RXtosxp
HckLd9QrbcGWH6sYEJLRxQ1JMYzII1/aOssr6+yjKp7GMgNlpXqZwuGQgglWriQeGwnHR1jYSDZG
tGjaFgRvYEpQdsSJoQ2ecIctNlP+9VqY+2seBj0tY+xk7021BS5u0DHasQt9i9KavpKvye5/6PZw
fJEFkohUiDCrWah4s8kPjTLtzLDZAeHbuGk/P4ZSZ02038dE/AXqpfdJ+NX1mNUEBUS/CFlg0Meh
1Lgb5XIvNIE3BtCQE0CDqCdg6E2pjeP1pCXQ1pz/TXd5vVuLZ6yiUdpKqjl22C3wdBqxelSG2Mna
gBPIuR9l2b+VGUmtFbBTwMGWq7ZuXS22FEhM9WhEjr9kDy24Jd+8faZ434QJSv2kDVMDxq2LpPzS
8/Rn0YcvTcHlGl6eHOx9u95BJgxFKqCQOnh2sLTeAUDfji7BTvQWxjIufRXvDDHBSNCh+DMjqC5D
D9AZHKCI7GAq7TFHexWdkL0KTZnhg2p+2vEyd16MYCLU1A4kDkLcJJ34FrSNqzQTx0s4Ftj3Y1w2
UIVX4IuSAYUpqLtVac656jezztXXYvEaRdKpSWUipUB0yJ1ZsdVDvJvOxSW8FyCCZcW2bmHMYrhL
v8+6Vb/FjubcdsvNN+z6JzABCnMx40RyNJaSfb8His4v0S9MLOrrHHJV3n4yGfZQViYQyTgAcSJF
VqVo55DwJgw+IMY33F9dfsTqZEfQBcxneTnZB+NSnvV3yTMvxvfoRwYo8DU8oOTjjBCzJbtoJzvU
Dh2eY3LOOTsNTUMFY0A1fkFn5Ic+0N2wn/daWXC8cytLXH82JpyMtCWZRuCdRKBWlZ0kUBfXs3mW
kwLgPfofrTFRRW/LcgxHLErv51NcvuBbnjMY7uer8F83kIkqXVQGFBTcuLwo+mLBbNWYTRxDXmFs
c6R1vYNMBAkigUzKsqbWgVI1UInQ/gKdlqS57fQIrUbBwiAXaPJNO0Jg+4CJqAnUW46D1tp9Azks
XstsEwqHyqCBGXpdA984c0So3EWNUte4/g71l8Lrdy3iqOCD3YfbuNqO3Z+mmIMizeqUhTFMpZn+
U9JTD0xNkOvcdbI7zOCqqn9E2r8KAJ8mmVu3adIyqAxs+DQoqC+BRuLxdizbPhOfBpgzEc9tgPsI
FYl87MCi8xb0F5KINiXvk8GhuF2c8J9x5tMUcyBMaqBz1CzFDyhlNaBeAxmcLRvfSeUpMnCinK3b
Diqf5pgzMaRJWc8d1ClGQ9tNgx8kmj8l7b/ou6/djzkR40xnrS7hEwZp3bYwbW3c3f5CW0pQ0qcJ
leWKDnMjaKTFhPm4UCS2ICYHAs0Jj31s0T3wUSU4Ix76Hp3bxFkkP82zjkIgMrIA+TIGKvUfoZ06
hc2rV9/eYZWVjs+0Jgv1Hj9MGAUHIAdPRi2SVr9ur3/7Dvz/31FlaaWzOGtA7wMrWY8unFo4gcTx
lM0O+HqHmRii5FGQpx1M4GEzos0B8dTQXXZSE/fRrrb5pX7eophQonXjKPbLoqpA3M9D7BrT+3/b
tv8j7cp248aV6BcJEKmF0qvWbm9ttx078YuQOIlE7fv29ffId+64w3SagztAMMEgQJe4FYtVp84R
PMcaj7xZapw20l1Z9ujYI/cuWzibBzmdNsF3DKOetC1k4BE3I9pLfN2fd+UO2muVA/4vudbsH94g
H1tB8CCQ9qQoq8Eb6iFdsPeTL//b8qiVIAIDqZFM9US6NwQ3ooIVZll02Ez3xhDiwtv2hun1Povu
WqfAsZI95aUmBZ8yNOZa6vr7dkQXSj269ffS+0vnz95rJnCX0mtUcpbFnBYDvQEtatjsfPD4zx6j
Tr8+Fn4FhNbsdsiFW9fz7b8f7Pv9fhJ9tvamcze9D3ZtPb46/z17s2tkO8OtAjkhxuUrT3/f1icW
40xF/aTAybAaZGayB6059NDnrdtdojxLjsjmOf585+nvS31ii3R6WTcmds8c1KMD97gBiThaJkkX
bE5ZTkH4hzzU34fk/RCdmDSUNJ7zbUIREIGU2ZsDXd1PJVqHq3Br1hyHY/cdEX3uIK2yK10Zl/Af
HmgfHyB4HpQFjETtkYzt/OaZH+t7ZLHDETKV4Fyxnd5fvBSBYPeN4r9x6chuJZmXEBmiNVDcx3P/
vpU1ze3wHgQ92ObNIT+aRU7kQAdRKssqtSr4JrquHEzksAoGuhvzarrbSOa3tyiERGIXCSC5n7gc
j+rvMIiTlWZ1ghZ3BZtLDelVYTpaYAKZXkOTCu5pxDwDoxZCgRd6XPIBn73BDB0Jad1iui7qfkQT
ScdVB/7ANEfHyq5NBCWSwyMzIbhe6H3QXCtXhvEN4HkBRYQ77vT73qlQz6JOGRJJNfesZzgZk+B4
u6gfzWZAiXGY+a6MBo8vDGS3ezKi+qIkkgaXy8P7TQNEmePCUlNYWykNs6IK6CyTsTi/K/8ekSGG
aP3Ke2PWocTZ244Nrc0RmdTc42g+8zj6fLMkhAyIHGMsG5qQIJmVrqFT2cDF4lWhzIMzLDLPKjMh
xGy5AULivnm/N4zPqg8cwRcdkNAKHQEqxBHzTzK/ct6vnczl9kUnx63JulyNtJkdICKOODwPTNQ3
f+SPCugYFBDeK1ex7RCXAgwLhmkwLQaXz8PZK/rEvuBXG5tTcENH2sFSb5vs3o57b8hXiRHZtJq/
DnLQDGQI5w45Et3eMz0Lcv5weRjbL/x2JZ4MQ3CUMYo8cZso2iHqC4BcbvsJK5Z9rVMZ37h08wv+
Y0znIbUHjGVy+8oxJ6/f58HWQsypk94lx+y+D2UESGe7RoCN/Msv/ib6obXG3JP/Gp18NM4EthVO
lpuDwwJYQgXM9urgpoUHmodghHDyX/tFhpuSbBYxnhtWO4kthoPPm+chScNObbzVbCXJ2POZ0I/R
itHbwup+Am8CXDQUUzcWrg4Q0C2qkI3nLKbvZF7FqE0pyjieIAuMxUSAGh+Lu/a7/jMuEC+Czgqk
pjwCjaGbdE5W/4M8k+z0i5Fc3JtWF23+poXOu/KGUG4LK3qUfrz0rt0Z4QpNQs3vblqnB0AUFA6X
j41sN7//+4n7qcnCWmTtMQGtQ4IEcgRPnRv729CRS5l9wG7lZbGzvWCn0y44ndmuG4N1sDoGc4B4
sii8Sdk4tXGQRpdVd3ZoJl4VyAPZ83npk70luKIkz/5KrYAVqcIYXd0HpOTVAjTuG9tCaHd8sAL2
03CXHdoAseceZHnV80+xk28QnFWSKGM8l3QreY5gh+ketgk3Xjd9meWbvPR5NqI7MSd4LDttmrbO
YC7fx0DubCxt/wQ3I3Hy70+Ik62EXl2qJwYWdemSzNFMpMik3EiXYykIGgsXSU46Iy9xWzVm7I1j
gsTQ4I5x5Ew5pIuXSnJvyfzu+246GZM5FllrbPE3imr1d+UtQbS4EfmUuVPYOB7p7guQ8YrhaECn
b6CkMYS8eHj5kEom9v0jTz6iio21hGqEDllsukuyzCuMnxIL27z9fn0yA/ozJqGWSNM2xqZVQOMd
orvW4MeDaXoWWzWIpVvxlbFWc8jzmborB6vAsOhIsnJ1hLD69KhZRu0YfTS5Sps8ZtOwLzvwcA6G
l3XInpiZazOoutLhJSktDxX4pwXvSG9JyFsCVM0EzSjL0rXAtrvFye14z1Q+PuSTlQSM9iHt5q8k
aV/rNYyiZiuWH1lJHaJR//IMnM/4Gx8zIPiFoShTs8wxyQZH4nNVrlaVHCoe+Va0Q4eA10FLRB34
nqOprlqJJK8mNS+4BAAEOW81PG/1sHwqkPKKdhYele2VHNRxttMCwOe/F1vwB4uVNkYTMxyirvDt
fjrqauQ2zabGSSavK0qvHmx3pWOYatxH1giaJ1CmoEfAXQ6jUUim/rx7+vgc4X1UtnTSaAXC9w0A
0uG234hqqbRO/Yeo4m87YmvoZCmzPQIBh0L1w9qveyVHl2beZuiiA5Q3RmdmZd0kiuqmuuQF+AeH
/2F6wwqcnGDb1qOsMUzU5+cZBJKeWgyOjcdF3Ltd+hADKNfk0V1ekWChIJZXPql5JnEi0m8QXk+m
OagTjfCuR4k+mELuW17rx7gLNuBL5MYvlw/UH0KbjzELT6lypmw1J8SKiJNvECmDuhz6cKjkgbNc
wX2XfLVD2zdCyCp4RoMoQxY0/yG2+fgC4WlFpirv7AZfoD3OgYXNBQm1640OUtdcFWkMecONdI8J
gU2haGrSzRo7FJEamGrhM3Bh4W/HZiRkfHWrrLybqtIfVxnf8/lb4mO0ggMbyzWJmwrrmy+rl9ez
Z1aS1MIfouUPE4KTUkuFKNSCk1KoS0HvFb9yZ92/M+N/HpE6fzbe5V0MLz7IYibZ6ASftZYQQSlr
rKVFHqh+1SiL5NEhMyB4oU6Naw3bBU4RVDJ1d7RyGW3nNjsX7lix/VMZp5GQGP6ntphD0OBabpSu
Q3sdr8Wuz2UsiBK3KrZ9dpw1RjrBrW5R38Zk3vubW5UFJ7JzLjZ6VoWq5HOD22RrG8DOg3qGXz0Q
4m6vUvNzerfh9/tP08umr6x8B4xA4mg253lpXgVHMzapyuYI89r5EDUitrPaTrsfkIyyNEc7RkGn
oYcgRiBfBdNNfvdPWNBlayu4mlhhVaIBQHTolgZkRF/MIvINhIUztEGXpvIuD3nzIpdGLHgZW6E1
xGox5andetUKQA3Agsssw6XLAgVRTZ5AErdJ8nLr4UUp/67rQCewQSFMRwmbG+LaP+SakLKxCT4G
7OZZU+Zbkk+dXRXaFvnqdzIsvMyTiW2fHLLC02zCnRjNrZqaNykECclnVIU9MinfiP0t7sBgwBPX
7PgejM9OArnNpHnOhjxIh1tLnXa6TiX+9awLsg1N0wnTdFtMBqQLt03aYLorVb+actXVpLw656ur
JzaEjcqSiE52pWsoKGxt2aW3ovPtf7hEWW7xbMsbO7EmbFQ+a2kLsWikN97W3C33UUh9dJ8G9D63
PZu54CPzt7xm8W0uZZmN7dj/dkhObAv3YRavMSdbP7GVLhBZzJ2JQfBPSQfHqirf7r4im/VpBi9J
QyJnjNSD1aHMkcjc8PmQ4OQ7hA3da31p8BlzgHq5W6wPUf/UoaYSVa7ZPhXZQ12FOXu+7CDO+v4T
m8Jtma1xFK2WpiGBBrVD9DUu0LeX9+rINqxwZ6IbvS4Y30pFU4E32ehM2u7yQM761Y+BiO99tNqN
S7QA2NqqCXrto9CGGNk0T05ra6HC/r/M44k9IVCP4yFrpgWpEgtaeTW3/bFUArDph9qGlOI/rOlb
2awOaSeJS5cdTPGRn6kTKgFbuLwdzPx7HWxcoqs7fi2v5HlPyf54R+SdvEdiMpbcTmP9UKY3tcJd
FXodkTpeK8v3riJXBFzhjp33Ev92/pF7MruC8wE3O8+mbVumo+ExA6w4zer2aG7koxoyzKuWMqcu
cndtiW8nb5f30tmb5cS64IyGqckJjp1+SGwbMpBXpKvC1JacPOk6Cm6nKVt7YhuaJOpif0bWONVv
2/6zpjx1MRIq4DMuLFDFQgZIi2eHzjIh++33L7g9kVAVDZyDgVcekn3Gce6vU21wE/MlAmzy8mye
f12dTKfgY/olBlKH4Gjy502XuwyKW0jWRbvB23LWZuxM0t5Aib8RCQVKOk/zamyA1AhU0UXrQfhU
MirJ9P3W8RJHy9hASwvJCPZZG6/AHq7t5uvC1ULzc73syzsFJC3owJCgxSRDE7tgdKXOKSUYWs0t
ZxlKd9Ilp+985vtjwTQhATBoVUpo/T605J660XP7PQ+sPS6lPQ8hjWw4etCHEDg3/iEdhWyMQqBe
mcwArgsQmS43nSL6amsS2OT5dO3JEAUHAzpBs1JVOFF0ZoUpm71mwgFs+lu9i3a0uR7ba4VWB838
ArreQ2tgJZvntu5d+ysaXkD/A9La1HI7DWqXS+HU7fwpyqjkTpNNg+CHqF5QoLj/2sX12PjdkkkO
p8TViYylLeSKk4whklQi2y07CoEipJgWGY3rtmMu+BqRRSFiM13nCmgNnjvIyq7B8myG6DxBAUlD
y4TpWuiMc/j91rELXPM+fe1fuRRALYuwNMETRWPd5zx+j3YUJ3ErKH1X+ybgQSPZX9sPXRqvEO/U
yboYfYNurklL3ZwuHlU8CzQcI9yR1VyB70QSxEq8kdj5kg7pShWGI5t2IDID3YjSfzeKO1PG0CCz
I4Q988p4bEzoYYhWJH/jOyW2gq69KpajxL2en0GLMZXoDMQbgqHEVhc6bh481b4v6c5sgnLPAu7b
d/HtfEyie5u/sAcQMb6n52QcQ+dP3od1wQNyyup1yiAZyFPLK+27aJU+mc9HVh8mBB+XWEVZL+28
JSM2OEfjRpNjeTHqBzQov2U3KzKPqR/ph9gznjQopUl2zPk3u/3xAYILzKI8rqIlxZapAXJMLL/p
DiPY2/T6PrM1d86veAPlQgigQxTbBeWHyY8ULZBMCy6v9Xkf9PEhgpszS7MyGEilD2wISbMGjO+t
vJX4UpmRbWOfBLIzLedZSVWIQJbGVURY0OfqDQdp8b8bi/CGI22yWogLULAtlfBmsW7ThPv/zoTg
xHjRJMnULSgRFJXTznpoGt/Xvpcsyh9uyI9VEVxYXFZVxhK4sLG/ypXr2uicgdaOpuYOs3PHqBsn
sqEmpu7L4sGOj1N+P2nKzuwf1rLx1+HTPN4M4CfgyWtKPo95J5mG89CAj/0rUlal0TyBmgbtwBtv
nOKYbnlYX5KDfVzD4mZL3YHv3Pjy/4Vff0+LLfglsKSXetJB1zOq7+eBOqDLkx3M80/ZDxOC80Fq
PidRk9mH2o5wN4Yj/T72t0t9oya616Uva5o5kD/2ag3Yk466DfoQc9a46VB7zLo2UFO/vOOkUy34
qqgdixINRwinrWsglqvymU7qo6F9Aq+0p0Cmq1cXtx743WKCHxblXC19BKZqWkYvgYLI5a85ywnP
ThZecFwjqddmiNEvazhIJG+Mgfzqif9AVTJ5Iy/20aydcrdeLV7vZgcUZDXQ/IGHJpWCgmQLJTiu
mS9ma21ZzxwyU1EbuSAnd/MFkgZ3rJXRa0scmC04sNzU16hsBwjKVtctyip19GhXsjDiD3m4j70n
+K/E6tK6b3HxbfRIq5f55Nu6etr1BlVHln72Nb+NXUrcUnfAa3R5ZWXzKXi23Ira1mRwnow49vyi
cyiVQbtkLfD2j2XliG2+fg/RPkYq+DcW162Zd4iYLOT3wNwyvWo5d6dRJpx3zg4qXSqzVNOygHL4
9eJJllEjHaSrDiZ4tOiigoptcmIT3hRX3eX5O7dFTk0JW2RCyqsvDMVCAvGeRfu4qp1O+/TvbAgb
BLnsqIWftw6m/aLE9xXCTZpJHqBn4/TTgQgbAann2Z4oTrhWdJ4ZJT4fSQDU0J6Pqdspn+rhRzXX
PivTq8ujO7cDTw0Lm0I3WtvOrBxBV39EefYRG/IWb4YH3HqeBjrqy9bORZkn1sQbjIJVnllg6D2k
ytdR7/ZGqu0vWzjrK09NCNcV2DImdUXbLKJMPOVbJ96NhybcyNQJyrIp8uuAtDsMMkyRA/4YN/+x
fql2gzQhc7aOcvohwqU25AoHwyNuawMyctbP4WHjHYCojq+jSFRDSw65IAfxprxPQbKmYofuqjes
HUbM8rKWTgRE/aACuZHZYYsnTLowyRba9qboV04HKtxObUYbtS4RVjOgn9KucRWlDvWh8kYL9N4R
2iPL8v8IOk9NCi5G1Tuqwm/jUQZ6fmOARrQBsLEpYznaNv+lkQnupUzS2VA3COoCNFCZfYWSEbRg
DvXgM90C1KzyICEouRLO5qJOxyb4G1NRGpPW5XYhkYB+Rf27dMi3Aq0tw0YBCb0HAOqeIEzgmkd9
hRCh+iqFh2zhzaWBC+6oZW0+6Wa+PdXA4+5On5JHKJ14xAXW9jbH8ZGsJ5PcGbbghgp74SBRw6CB
03DjsXW1ofZtVXvt9dhpKN/FGgHpHRtvatqgm8mMwJBQflFZFGb8TeWW4c9lA9CqBQjNTC2oigwU
TJ1gpmpq8qltoIzMeFRj+QCPIO36ZdVS4nS1+qUzMSA88V/AX3rsNcrdGACVhA4Pw4xfVFR6txYg
gTY4oLi1yhATVO21Fj1P9fCsGeWtPg04ZXao509K1IM+UondKTbnwIY8nzkBB7L0rmm+xnkdQBS0
DLRHu2mutbaEkgYaKJoruzKcPP5RNwmepGZQT/ExKc19r7Cgq1S/0I/dgGh/eVW1wUsq44o1CYR3
cYfz3STF222O6bfFJ9QguqpTJB6F2HeZFN6Vhmkd4jJzsuFumFWHldBkKND+bMeBpVLHjh5HhvdQ
MfpkHP+PhK918gGCQ1k1LGC9Ifo76Hk7fXq1TtXb5Wti+4lLYxQciAamyjVbAOqEKh6xXixD0np/
Nqw8HYPgOuqWx7FaYAxJc9ugC7GsHDRGetVxQ/G1vqmXe3owgdr88t+uRFkb7VnXdTKHghfpl3Sq
1wy1jmnKng0lD5Z58PuCeDhHvt53X01T86Y2k9wFZwOyE7OC40Ahic5jhWHnCtodW2Wvmiysalkq
RzY6wV0YLIUY+QgzOqvdaqLH1Z48cNeHXH1m5U3WfFFq2YxKtowp4Kv73GwXJa2sg91fFSDBH3/+
qy0p6vokZabGWoctWRWxk+eZm02y7jTJ6phiSLIodNYbTBuh2rWqx14Xo1XUkuz93325TYhtko0/
T7WZOJCoHrIaiSfrMEZXbfmZsUfeXrVcUo76fTl+tSKMheV6peZ0aw/RWz9vW7dXJXtZZkHwg8Uy
JJk+gTi3VFC8Q7fl0D5eXnLyLhH1qx/6dRTbN5wk6VT0mGaV0rNDo8Z7FcrDewrdbM/Wq8zt4uwr
uCgmhzPo0dVrokIcXA0znbxS2rl6l18XixUAmpsCYT6CjcmY9uCjudLI6s96+3OZk/XOIlCfnuJG
daCRCVq8nvEfg2EAZtfNWzvN7M+t2YOzIlM8E0hCR69yUOra6ABpVNo5Bh4mfpdp1NVtHlok+2yo
WmhTJGjtpQ16C+873bit7TZc0+azzqz7xND3CGOcvkj8kVdh2+0rrXeUUvFatQlJjFa9DHd1C3FZ
KIRQCAnWaZhYRxL/zKHppujo4QLIvWn2RB2ubdw3c15+Ma38gcya7kdJ9lYzO5gZ1Fz0ZN+Y5KGv
H+y2fG6t5nlkzKt7/sIji7gZo19085YtxF1meh0V7HZYhkCt55sCgAanGnm6S22Ec92af2VR7Sv2
zwgKaP5gxe6QJS7pMZIBr//B4pqXssThw+x0kL1XE+hVZssIcH73gm6hx2Rsbznlx5UYr32vr5jV
cfHieXGmEcN8rUfjvmxn4kQ5AWtDpAN1C3lBytKg5gNg5D/n5YZ1U9hm31Ml+tyQt5iDUH0Amfpy
bSWvecG9pq53alf75Rrd8Dh5Y2b6LbUqf+jJLV7cwIJ0tXt5n/7uN37dpcJtWSJtnvQxTsIwHawx
9zIWO6Vm/UsrwpWp0rpS1A4ls17/qRlQa7xV9U+XB3Lmnf3rSIRrMQIkx05TjATCHnebtjGkIJ32
Tt7H9V5HvHSyhZswYSoUORuwYduoteoq3ykqiV2NE0fNrdtIMfZsjl2SHpd8CgwQjaHRxIuN0qcz
d0ipHvJpcsu0BcNagy2ku+P0syALajONx+s3E4oaJUvCeNDdgY9eqib+TIZgGL/aaL8pm7n0+kZ7
imNu+CkBwnp8uDyXMvco3MHWMEVx24MnXmPHJnsdpCGU5B5hwoWbj+j1ZDFor6+BoAq2Zs4qjPZa
hO7frRethy9zCjxJgsvjOtMNsO0R29gIrnTEcMLA1EFXFd40IExHPM7bCa3ioFJoH+q2vKEJ4A4T
c3LOHR3aocp45KmCUm7sSb7i91e1Db5qG85Nt0yNivSYlTFGy9wU0YE+RA+6G4M7AkrcEBpR3OZ2
ayYfvA2zXEY36RpCkU1m/9yZP7Uv3Ezgs1ZRjd+WF6lkfUFe3jCCLAVfbAtVjnXA9lu0WxMvpKq6
j+35vqhSp4uosxiaE00yAOiZgPrX+RB8UDLUcUkyvEo6ZGF7BVKA+eBaoEKI6sqLEcus+n0b596a
Qq9Vv+tmiNzEeuvAP/uthm4W405r4lCySlsMIJ7y01kSfBad27hEk+iGidn6N7pbhAr6fnspo+bf
QMsHUAmJyS2Bdcmk4MIsUhasz+BYECuAOrN+3FTMlkDz+0+yjPGZiumvky44MQjrUkZNMCaMn5nm
skOPXhHiDZ8a09W9tXXUwKYh3cmUBM4gxX61KxzBqDVpZo2QRdgIQlcvcbPMKdzeYSGG+UM2zDMp
l1/MiVgCc7YTMlJjuxUy8Pt/7Z+aq60JqIEaTBNm7iZFoyuefQVpYG8jOzCPlxdVcthEik2V07at
Rhz2egQ3BAv0bPH7SJZ9lY5TiJmTcYwXpa7i+60Cr7vE4Rn6jeqgbd775Ccv3jTwIGEQB6hwoWFF
+SJFAZy7Nk5OjCiamrWxQYgCDnSg/33Vb2IH0VTiMV8LyzvjU7thnmXPRYkvFQk3h0SlfFRw61td
G/btrgRZhKm2Tt2jbrvum1VaPzy7oETTtqZRleDPr3H9kiilkfJuE0JsnuunDL3F0DSCz+6exueN
nSaGftvlPXSmfo1dfGJTWN1Kq+e+GHQL3SbQcH+mXyEmiXpW86m9JqEaVAE/aFcEbkKFplrh2Z6M
a/dd+P4313TyBZu3PHnNNFERmZY5KIfotoIHRrabhyjZ93toIyfOEVyx+fWQOhoa21THHZdwvK1d
21Ou6YOROtXL5Qk5e5GfTohwha29Voyt1StQXTfcDt12keqDWMwBg6Zndp5aPnf2m1mVTt0NTgUK
WwClJN767D7Aht76FqhmGsI+4P3Eu4xDQyvPI5eXsxsT4lT20+WRvqPJfpv4EzPC0ltlxfEsLKxD
0dWfTPMFlKd8Qp2BfEeo4wI7gQeX9VqMyp3KhtSbjOhoGaiDdOsLEPhO1KOzsl4XJ1JsUE0j1uhU
sEp0FXSFS7dnxj1nuttoHBEpS7bucl5dTapxN8/5XZ62plsZ3Y9EbW+N4lG3ry2oppZkXys/L4/z
/L1wMk5hg6lGjvK/BWb5db5WmpcC/dOGmnyabNWLzasOBQCdsYdONQMQkfg6MryXP+Cs8zqxL+wo
nL91njTkgJL1Jq6frEGq1rOt1KWVFMKcYu7rhWzlq43wFc1p7npNISeCpHBo72UprTNAZXzyyXiE
8GVqzJnw6F1YYQnNkLqQX7sqX3Jc7NMNBe2d7I13Bljxq0UheqFxnkSVhRlEq+1nNGK6yIJXoXK3
DdJATF8dxsaRd59uP3tpWoVAhnKaRKsSWQc+Qz1zAI01DXl2X6I4tjSFd3mXbLN2yZgQvSQK3EEE
jNlhTY6xqjqVjqBCeSLSd7lsNsWcpKk0NasNWMpxiMMJC4h8xXXkvc3gmhqf0b7syjkzJIdAzO+t
No9ZkWxLSJ9m3vsZGmovT6DMguDOmFbSiZpIhQ7V3drFKHU8XTYgWSFT8CNmrSgJ1bDvFaZ5mfaY
GT/ncnAXS2JHukDbSE9uREaTrFptIJuMQ/QAT2vEYf20qWzzK9MbkWPa4d2ujg7azP3LQzy/43Xg
CIluQvhIOGiGXfFhgC7FIZkfuQpxsQyS1iTFU+0TkenanKl1b6f6w5hwvPS15UhAQGIZocdPba+B
KtQE7dl0HG6VIzKZXnNTg/6sA/OZLOg4f8N+mBYOG4n7yuwITGv0R85Du7nu7c+Xp/L8KiIXsCFa
GGSkhFucRiXUfjPoVKX7+iZ6LaENDi4iT/G119ldguxpuQGxlQRRfXaPnhgVD8FIhnHucMxMo3Pt
FGLw3XUR1ztlluS534OQ3/zViSXhNFQtVROQP0AKU/tZRkAkWD+Ghbr2et/PD1Sp7iDCgcv0CvC3
unhFcy2A6xaGbT2VJbmDOkdY2Z0XFce2gg7Bra4YXp3SoNEnpzZMNxl/tOlrFR0JUZ8B2AFER0cM
hIcyAV1mfdMCgjvpX/M8GBTDTWMLLEeJWyzEYwPgdOZ0T1XrR2ICf1nOxrWF4Eab69UttWpvrl8K
lQSX1/us+zmZD+HQznUypsoyxPeloSJejf2YGC+XTZzdtScmhGveTOKSVshFHlpeu0kJWvwU0jXN
42Ur59/vJ2a2PXbifmq7N2urreN786FA6b7zrVD3K4jH8dRXCTjZiD9mUAyTZY9kwxOcj9kpywSN
Y2i8IzOSoo3k3h73l8cmWyTB5UQ8T4wFaTwAl1Bz19FFUUvOxZmePHi1k9kTXEtOc3NMUoxiI3Lc
d6GFEqOT7VUPDCxHRdIxcv618mFNbK+CQPyS5Esf39OpdUewKPXz3dQgs6t0j9MyeYkO43QI9AQS
MAS6LMu+TWWPSMmsir1WrT0qDVHa+L6uXltWhIamS9zaGbrcX2ZV7LXqVm3JxgLj7HwSGChhOEnt
cMgnbNQ+WwM9HmKZ7naAZ5n4p7B+kJNMS/anmFxVh6KoTRWJkCICSDaHfnKKV4PEjZyPrk9WVPAj
Sa6CfKDtoE1vv3RIdCg2HlYmWhxprocVCmfok3EWljkgG3IJwCkGZUGpczTMQMbyXx0XTXA4WppX
edvjWyBT6Fi8dYci9S+bwIv2XOB7MmDB3cSWtbRgWonvtUR7UMZ5l+ljaNpGOEVoppjNwps5msw7
1M7ViRRuPpj6rs4mh1XWa261IVF4wG08fNKaOxZl35W8/wISwqeCU0DAiQJYzxupyp2Jp92UXpPk
uCzgRNLMYE2+6vFNUv4oqeGUAGnGJkixitgvhjq0rGst/Q49JWdMa4dCRKprAWKJB0fTbCdv0DLZ
JZ7RE69C9YWtdykaAAewkWBX2g9RfK1Grz0wup1aABDM7ilaqCA/UOuAnN6iq65Et2oTAFbhKSiZ
pu2bAeAKyxAgzM2uUCmkCxPHROJaR9NXye+0cXCLLbAd7xle2wDIOUP/mNPbsn6sbMWxktpl5p0B
yjC1cWeyY+QHWXhA+I9lQNcqXB7AacChQkKQoDgI2JGxta6Yn5PyxoCIPE9fjPwewiEO6ZHm6+g+
qZ5aq/NV+LI0DnG2HYpcn5UcSfJmKV4DJhBqN07bZc5o/zCNnWZ8SybuQiyzHr+1jeGqvQ0thKM1
zu4w2E7SH1btScvAdB/dq8m3umOeCq6Cjt2ahLv5vKtjKFGibpKGA2aaJFe5DhUF9ZPeG1iDoJl0
f9Qah9qgWNL0oI6500yVP+kpdMC+pfjltb2nHOnI6rMSvZAZXHLtN5IBmY2EKciiSifhudvSnzrJ
d0YrlbWWuQnhGquUSmnTCBfAlobe+udSr1cd3XAnNKHeQ/LS549Mc2Yu8ZFUZli43HiiLXOnFMn9
5x4cqsZu3gHiqO2jm+qt9wuX+QMqDPpuuEbR2I+O+Wfm2ff1G/b15SN9/jssbYOCEUMX5dnHdkxX
lP3BcqJTD5wgWBvwfUS5zHNsEebvEejfdkRcsAlZ1mkcFgapWXcLUVAPfzH3qHs+geHkIE8HbDf3
JXtCQJ/iFOTpEMEztxzvv9bVlQg4otKZ1czTYzBwcfxPFCeygZ73kB8DFYL6ScuLuQFgFTuKBIoB
qfsCJWjwXo8uxW72ZfkWyQKKUODIYGS2NHT9tvQ5yQ6gD6X17vIeec+eX5pM4ZoDoAiF4IXE9w3Y
RECPfqea2VNur1d6NF+3Km39cixfW92E6iQ5ljVu/DY3H7rKCDoFT4BxUkwX4l63K5lu7QZADZvl
XglGEpK1jhFd1SxQoiyIcfbqaXRUBEVoWj7kMyTjIoigxPDGMQuXRZkdVvQ/QFo7uG3VvQFFc2W2
3Wts06tqHL/VOa6gZsYHDLSFG50eLk/FH+Ltj+XdluMk3s5WK2lV/T22iUL9a/oGNCrrnY2Lf6vQ
KdOuGP5BuL3dq5dWQLh3677SliWFuwDaOqh11R1p6zZp6qet7kiGuFXdL9kSfCJM9aoBtBLCNy0A
QWxIv0ePW3rSkrFXbU7ukiXBCVpZ3Xcl6GDvUYpGagY3eqM8JQQVjbTxlhGw+iaTPCq2j79kUoj4
i2ZeSG0hSiKj6VdoXRmsb5rVANWuOJX6TTKVlw/nb3z0OlAe+VpTvJKQenLNMkSd0+93gBMDXZB/
tX++i78ljqze+Yd8xv+26W8k9Z0yg2QDVPuH9W1GcdW+BvFQCRGD3EGx4Em9rv4RA+Dl9TREXSFd
LUD+kSPNMJP7ZuncuQM7V6Q4SsPBVvGURqnkOOqXlxO4NCz3yXGc6BBT3kHutp9oaA7jTlUeszUL
krV46cfybm6r/5B2XTtyI9nyiwiQSf9KW76qvVovhFqGTHpv8utvsAe7qsmtqZwLvQ0gTGcxzbFx
ItySIWqsG1SDn3pjKw2GQ0vwIFEFJGXvdsVex7F6XEFJ2bRvyniT6OBo+GWyxhsK7UFK2cFE4XzZ
5qBWg2K624FIITWHo5ZAoFvejCl5sLVkb5Bpx/rkpdPrjY1mmCalX/O4BddiDfBRhTDIytRdFkse
6AkEb1a0DZyBzvRR0xIpTXCrVa8HljBG3lgXMBX9QZFFk+T/kDb/vl2cEdSbIVLlGj4uhxq6vp+d
zJ3AsVT+G77W2/nq77U4y0fnKJb6HolcC7nkT3HolS+abueH3p/9yqOBSCzodhPd+L0kZwBHYzCa
1oIqQftlxBi79EYfNPjx2JdQ58Sr9Ttv8nR3PpL9tHK96AIbJXAyuszZRehTotO3imaAw8ol7nBq
n5QP5aPdENWVdsMZ97tyTVF5Yo1M/tk0Anr197eUj0MFAmRIYadR7g5sO5jkNDIzSObKsYkHS42X
MrgEmG8zNrYUVcH75lJgLT+hfVePmU6sIopdJ5fG+jKMz0v0kYribpFh/LzaV2uMTcJ0u4FhRBai
7Nqtclgp2ZDM5I70kjzSQ3dgvhgsKDrSz77n1boxo2DyMrI1LJTd+QCT/EG/0tAMzR1xjI/sSYyJ
EH4rZxyzqs1LS8W3xt/iV4Ki9iqsXr5Jj5oHmcCVmSTzxJG38FM5Y6RbmjnMRR2dWVs7lnFalupb
pkE3Vt7N86s0n43sPUMSrmI6UO88jckOK9ugzbPg/n0S2anPX3q16UrZF7RP8uSSFZ1TGj/tOU+c
PkKRoodmRTJvQEoLYVQ0KBvab43pVbC+wCx/HtDV+lUCmGFsI26ev1g7UwY96AwK3s6TA2knIxeY
w/YRnvgodP9rdnPnKfOtIXU2lL7uy/iihf12eFjVHOxjshl/xkI1N5G1/OwcXX2kAeXeTG8ruGCM
V6+T61F2YpsCQIiH/q0LgPCGY8gfarDVO+XgtY2D8ofoi0U7zdkucLbpGbVpcrGgCjIVF4MNntEC
4N6oXqGZAncruuI8M58qZ1GSF9DooMZ+8RNXfZP8cgMxWmf08cGvkOvrQyFm7n4OrfNNqoItACNl
yD3mQA0W4MFjd96rpxkEr9F+tg9iPtLbcIzfrvATkXR1uKPWFTqVYUJA3AvzQXdAZToQs3vtQ/FU
603sNrlajTNYzFRluF7kA30Rh8n8K8lQv1q6jdWCp6v/OlmgkJZMV1VU9/5LFXiez5Hjq88kaEdH
ao6HalooSo+Y2so6V19EKDXhdnKB0xgX3VhnCGbMxjN2ZcBgDjAnQbf6rvJqIQm44FV8ormuPguC
2lSWKzzNolnCLiv8Qdpa6DOiGBRKUSlw38JXsf6cq+XyyahYJSG3GoN22+VhChlj2ZuHfQOu89Xq
KRBB1OF1AlE36rOcf8fgES5iArbTyBO25qwyaMx000C5vUBoVmS94ehLX7lRNZwbIOytBvMYVr6O
hlooUPdDhVqBGjUbFSTGYdc2uYNuOwtIqu362QR7FzM+5LILy9qqMFdaJ8c+BpAKsyo/8rJ+oEZ6
YaCB9gg4pxHrrySOtYaZZdZNgSSb+6UuHv//t1UD5NCQbcXQcdv/vs+alPVrcQu9DRAbpuyxS75K
6ff7a9z0ndeLcF6cmJM2K5UEYLCaueawziVnHlO0bdsnuzEhzji2HqvG45xtxnEUWdg1rOcP9Hp5
7qVYs1Z1Q2nEl+gl3/bbComT2++V2FFA52ru8k3m0af8RY4FC9+yBNfrcumGJFUkT3MLjM/5thut
UFoqh1Wi6fZbSc31KtxLWTCi1ZrqlFz0xgwsjPt0VMA3IVqBexBqNlg5eMlBBqic6rL1oY0reO43
uM9t5fojOJ8LJZRiwUg2mqcJZtXiwutLdCrqfAxoY4R0/hbVLYi5ZzT7JXAsIdip5KNZp1stJiBY
W6eMQMCka/amKg7NCAkZzMDcv8WC0+T9NInB2i/ZQF2b+dcSK3SN5SijYBryJjbmaiN4vzwuVDPx
6cmlD6bWGb8oQfMoZ06dOCsieHalB91yMUSGN3P8F/E2uf9UeB/dpvGwZNjGc/9lQiyS7ax3aGaH
im+9iZMK8skGdedl8vS5UxZJ6Zzo8YViVMQ0P6zmjGh+I6l7O/q25GDxSdtN1lXAfrewC2kGaie1
iye3ydjPxjRqh/VDuJiLm5IG5dy2AuYmToOW9LvJVi+KljvoLnoYtXxRSIVCza+83HZpFOil5I4W
2UnmqZKITyPdK/LushTjaZ60cJAoJhDRcmuMZwwqvqgLcBDVvC0wx8Zi+5ekSag8R9mXxtJDdaVS
ziiyeMsCOyQaHhFas6MEIGZhYhJmeGorRo4dHcC01E6Ft9TsMA2p2+poTg195yb6hMbdUn5p0eMd
epL7C0lfLOuVUUxBpummAr7fm9WlhfrHcdKe7O6gTwB7juVrqmqeHakeQOS5V1eUYIoS8B8WElBH
lhhG6hl2ZkA4qUKD3KqdXAENwEOcFM4o7woN9e1ywY/X5fJjNpINxNEKFa3OcSidTkfBPd/Leews
w+LSvvCI9UxG6ssW1EiaA6l6v4tRy4hnt83kBw0S69Se3EX9Nk87Oz802ogdaH2aPysmC7TmfbFP
3bhA+Ok0Z/NWJxeqW06nAffVgRnagCxqDwnassBBP8ht7rD5qLe5G9sDeL4rN10GQKO/FB3UiGPJ
YSmSn7n2GM7B0sqvqMd2m7EyXvt1MFY5thYa5pLlT8NlqafAtDA6QNmTDCpTNda8vM9OZgJ2jrS5
FM1GbrsvjJzk+AzGBnjyQIttqHAeUsyHd0B/JpgcMvUSd8FawMHEahdqtn6Sduiz7VntLaeSTbhf
iyfp6QZCSyepRv+zf2G15aRWusmWLpyhssU0aMQDcxzTo1yql0RmX5ceda9pM0CsfTaJ36m6by+q
X+XFEWKuoUXQ/9QveV64BSgoJvtZtY/lkvhVTwKzTRoHtJOb2NzNlhSavQZY9XdZMv3ReGImUPRl
GRjNBNSQ7IMy3ox/lQWhYOZfSVgmKDxg401lO/SPxnhhauyR/Etbq+4I8YC+kb2hk9+KRcJV+WbO
j3E5p47WJlsbfBoAnpWOXlWnTymO7r3K2nAZQI84Jk4yyXsTnNg5VMWyAp1mCmEeyG9iGigfKict
NqpyIMoFcU1paU46vhGiuLoEHLn1Ec/gdm76c46pgLoBt8OIHjJxJqV1orZ3WzShbbiKJSt9I5lc
DeQfkbYrMGwmzxjjYlW7knuEY9Nt6qkQuIObFZFrS80FNUadIEccYKm1UAkm4IQxaenb/ppBxe/G
xtypLptdlOn/0Fd+toOvQmNpyophWKXjJxfTvgBOSlag1Lsyc+NddLGel7P90J6Kdw1xTfTYjscq
E5XKBV6CD2xQJ2dphKBR6Z8NKYy0/s8iJ5572yqm1o5VLMDMX/IA/Qblq0Q1788cOhfWDPowIiou
o3ME7YIkmYOMvoIqSLBXa+Ryz8VxkQ3AiayP0BY/Ey2HqMm06bKdFo9fFQSDUfo978AoMn/c/7Kb
ueHV3eTRYYghCjuLdFAkesMvusmDxDOep4D51gatN8FL+IxJ7nwiDwNLrdoY5QovYUQtAW3W1Is8
JYwCAw2iLHW+vWXH0bVDaN9hWmuWHPqH14UHiemzGueSPiaXuL5U1kW24DWED16QRfAoMF0y5wwp
GZoHaJtaNsaKkz1tOrfXRsGGCuJtlbMskpmbGJzpk0tbvevz95w9C67HerPvHRiXEClTQtvSQG9t
WfpDgoDTZapxTpcPFp1MKQXJdYTyGnM6u3QJiRypwuB0csys7J1qcWB3xOtT7VLRXgBl+Swm3vtl
nGVhchKrZRIBQrIDNDwoPXM5FCF1mQtl+H3V+LlvBP9KcEwV7AmXRo3DOmbY4BKvWIv2R39OPMQ+
MOYIYPJdLCTbFl0nzvqkoKrEaC6eKADQ7jyUX9N89CK9OTSZ4f/heXM2SAZ8TjEpbJAW2nmArt65
OUYe5rGhtll5KerH00Hd6e54FHGDCZImflbWzusM4iLI/O0+2+ZF42gppKSrP8ya+InYzkjtzpaQ
4etS5dpktBwMPnsp4kMwj7zI9HFA/7Yq2p00FNui7M59/jElrdMCyMMgsU7AOQ4om2693t950eev
6daVqx4SM0qLFJ0aJZVDEJNtraT0ItILPJngLmnr3b5aBlIOQy1lON8ia912THbJctb7IAME//73
CJwZPxqrTaDC6gZYpgXhmBWjvjUmzBma0aU5cgRwtPi1bf+sGhC93l/5JuD5yqVp61ZffeMCbTRp
WeGxkzv86k4rui57Ub6aIZbMnNgT6eSJjo6zRJMag72NmvY5M9+A6D+C1hv5v4CWSLSfnNGx6NwZ
VQHHtaRvpvwkAYhjLsSJEfAaUbHpkn02Ij+7v5WiL+Msz4RKpB1lZXLphtYtpAT0H78s4ZDp7Ttp
a7ZhgXnPsNa20tV5GW1Lsjr/b5RaBp+oEVTeSqS7T/RI3ebQO4Bz4yCtbQac4hyBdhOtlgBhv3RJ
XpC1ZMQnAK0G2evgdm/SVlhEv70Xv38l90B7VbdJrmrrrSK7z3k4Gb/pZ++AX1718UPETa5/SBx+
r8m91gic/sANzeAbReKgueY+tZz5rZUdIPXBINy79Qsl0NSEkOr9g79ZVNeU3ytzgYXRdSUkpWEm
16ZPtm+Opm+co83oQx/XRSfeS7fN2/011xv8vw7995L8s2U5qBmQpuKyoW6exttJNxzT2BZgRqrS
Jviz1bhHa9OKWYaWoX9oG1CEhAJz9RLLFwXYrCXSNvcXEx4k93pjIKSTSEZFMNka4eIDlvgAqot1
onJEwKIC9wt5AO9f3KD1Vt7bVO4FF0XeR42EzCXFbFl7hiWEqk55Wk+ReqJRE9FD5oIHDCTGiynj
IcvWJ33Kt7LYEPDXS6bAGK63785X8bDefKg1XU5RLrfRlzMikBWRP3wAn/XIK6Okl4ZMCoLnvkps
opQAnlbL0SbIq8CT5SsvirtS0oSF6OmJvo2zM8qU55WU4M3by0maTpo6Cz5N8M546O5ElK5sFvC8
lCDFl+IAp/ZLXx6W4kwlzOsLbv4tWOeVIbE5QwI2p5kSC/uYbsdtc6QhBhu9VRivEr2x22H5f+2H
zdmPsWbgNUVl54Ia+IF5COogj6VBa+mTogK09b7g0wTXneeRj5MOTHIjW5s2DqNOVbuQHvFMFxQk
2+K7soucFeqSh6LpeoEnsjljUqrpUiHGSS4UQ0aFlXpLNHqjZgos5M0xo+uj42yHBcHMCixS6IsD
YgGAogvejzfMgKu78VS7y4cITbH+vXuvmjMfakOsIctQ4teU9y4GpAFNW7PNnAVF0kr6NimCA7z/
EEx5vbpXTzwtalUrVMRtEYY/4oMxpC9ANKLo/WKO8aPgsqzP9p8/DsPTf19skZVJjSRsZnIo8RLY
HiisI3MVf01RhVdT9Gnrr7n6tDiO1VbLkTKm6GKCjKZ4qT+yn+vAtBbkPuYytyB1OqZQixJ95/3L
afLQ2Bjzb3nM0GPMD/0B5HJPBbjwNrU/eShyHsfjOHhg+hWF/KJVOStTyZVRpRViBygqHjsM8lTp
iclfp/xHVsjouKi+AioPHXkcyI9sCUqHQ48S8uzi/xT8ltuB+n/MkCmvP/Vq61G+tgrTQB5L+8eU
/WIzWNTGn0bfeJb8pstxGM1MsOQ/dM1/r8kFMxA0q2W1B/cRNTRPrRRvbLtAYWfZfu9j4NuLAzOz
RzX6URaChu99G2jKvC3KI21gI+aN7WlftyNwM6i0Lw+1mnp/+IB4a0Q7TY8NPKC/atmZb23rzezC
1AZx0IlGdO+7LZNHpSqlQSqDysDCJmGm5G5Gj8OU/oLFBVX1axK/V4bfjaVgN/+hGvvfg+SxqK1U
47zAcgVu/8VdiSSLcAS5kxS2gK+IKi4CA29+Xqurq1rP/0lpzLP2wALZ1/d0ZwOzp2M8xtX21BM9
1BsqCmv3/vcHcoYJpBVZRgfEo/JOD2TdA0eXNm01MNBnXgJtZKgFWw8LCfp9A7QzeEYyZ9DPBotA
ZrorAlJ704cIxiMwljywpag6NWYp/E4pA3ZdoriVpZt4lnfj8kK08P49vh/emZ9ncrXnBun1Ct0v
FPlNKCLGb/ZciUzwuod3XA2PP03bcSFsSmENaGm6cl0HdYdJSLNzZSj7kG4MoWS+Jam0GRR00nIy
nTKqiaIHgUn+TImuPrSwy4XFMzJI3Duvmw42AWODmhwm+lRol1qrfCVZXmP9WKGTnw1nZaKBOmBi
IxYhzO8HhiYPS23AKaGSNVtYQdArVFTB5BQKtnY4hguw9MJSwerL7x0AZ6paG9OjLWWoypfEV/La
iZLHovwwMzSPlO9F/6xXG73/sOtvf3a3uAAqYdI89CkKX5H1Jal/ZKnIPN20isS2ZNCXKmAt4Xyb
Zk9GLSdgn0sgK14HmMM+EPC/ifPWm27laiHOoTX2JM8FEC4XdIdPZQfB8Ji6eg2MXR8JRAFuO8+r
tTgXphp9ORtoViBDoY/rRw1B/wp+z3+Tjt+8ildrcTdj7DCYmGfV74bsOt1BEZZJ4erGhDnRzUd4
tR53I2SdRp06D/SyKlz32xnDxrkX++UeaEw331SQRBRlJ7d92O81+eS8kTMDeST7a03yuhxBaIMv
xOzKtyIQoZMFH8in6c2ok0yG8uzFVtqDql7kYnDVfnm9/7BEq3Bey6hbO1LiFplCXm7GcrcMT3VE
BZ7hdt36auPWy3NlMWNJy2tiEBDzHOut5rMNhOn8EeNGaxpJxbKVgkfGp+ayNJKaTusUmzehJAVI
gumMby3QMR60613UVJ/08ahv1cv93byNXLv6UM6MqPMMjS/VSi4DqDK3aDJhLtqz3fqV/gRNethD
r7PA6ytAP7sROXvRUXKWJc7sTBpaOPtGfW+MJx0ptJYLmkw3E9mr7+Msit3NzTj2Fb1QdFZsoKzm
Rwu2EpM3IAWbRbjc27Xaq+U4owKiRQZKmZJiclbbAbM+HjQwnmSu4cy/FLf5YW3ynShXvxnGXK3J
GZZKwWUtIQF8ScFPMY7fs0Ry7t+SdZP+x4n+dwXrf7LzGKqqAELQy1SCtzxiQTLAmeLGoClxGhr9
z16fxSfoRZJa8APgNStrDFnWh7SQv0eS9a2svs/jtDGHwkmB/rAJdIdL+YMtDSrFtSJIc+7vKxRv
/m4D9AnJMyM9vSB+cJoqCrq5ENzOmwnq1cZyZqbRu6afC5lemIFlIEpbRVIYm2VogfciI9HD1D0P
/RDcP85PgOa981y//Mq6qZGGKTtlghK5v1iu4k1h9wi6swVtHaC/4h3FfTV/la/D6ExP2bMR9C/l
7l/gVu/HMBafnydmrcjQZVinSDGkBNEcupVANR17ooHO++YVDG/cB49GFbekRTkLczmkXUI5Ul5p
lH1vACASbK7oTDmLMy9GDIYTWJxZU39qy9kASLWZLoO+N1Rg6WR1BCmE5Bby4JcdZiIk6wfQghDE
Gk6oTJzj1DVAZwtUIIRpH4v6NFSPcgkLbJSP+WxuMYxwXNr6qW+AN7W7bKPrydP9T7jdIrm6lpwV
I1aak6qGFaOvkw9USedC085Vwvgio0myTr4WAdSVXcGyN5Olq2U5QwbaDKONVye4AqgNqKiDwMb0
VxDJ8LRsRKSCguDI4hP8aUnLPlLxlWOwtoGq0JTRypw8TOSH0vP4fv/rBNeCT/CzocTgz7TYZ2g8
Bkm7OG2DkbyYPHTKDzo1u0bSwCYvYpK/jfL6vaefm3D11PO6LMDHpIJmU4dA/coVXRypP3xt4ObJ
ZaUQhVZa7EKT269DshfDxQUu0eJTen2S2lIpsM0t2G5NyCms18kr3+xjtyUbAlrMfzFHJtptzsJp
jUImRcEj/KtChVEuoNwit5u3WQ7yo02+n10L392bYMlOZrCie4NoRlDgNfncf5qZUcQWTrwDSGWB
7Cuxta+U/Zik6Us2+Pev103KNe3qoDkTZ2rDGEtzun5x/GhiVg896g/wMz3FmNhTQ3U3bJN9FfQx
aMlFL/d+IGfxWf1c5VOS54gPoIYG0vXBBcOLb+SClFd0ppxVipKl0fI4iS8xZrtAc79pyBYjA46U
IF6d11Zgd4G8n2BfBUbpc9+vHlA1WyBskEAjlG/r5/Kd+mufGDKboACDSIAohxIkHhY/r5LYZMrk
tUe3XtyVjgozV0nQeGoL1Ffryh+A/d3/QsHh8bMrrCdNPQA7frHnBKzhD6iSQwO9c+6vchsj+Pt+
8jMqg2VEdhWhIW0dTQfXZJUtfQV9G9tYXusvHlr/3bmiYCWhniaqKwj8Pz+xQtUOj67/zPW1nX5e
/BYMaRB+AE/pFznILlYA2PWTsPUjWpazQjolVVVWKJ3ISe8ZleH0kAqxSsMB7/GlsACrZd/qyYDe
eb6Jh9irTB+aQog1MSo9PwC/JMr2BCEtD0K3Kqm2pGb1sEG9JT4K99C92qzSF7kvoQ+Vh7onOHfR
9eLskmT2rFDXIusYYAMgc+OzvfqoHtEJvqC2DJmE/EWUWN4cI74yhjwSnRCS931JgBiAd0NA9gjO
JqgDYPSfPFj966SjSyx1uy5pn+9/7u2i+tU154wUAYGG2qowF6DhcwfbtcBY7ww+cXXiZJVf0GP5
Q/Mx8iM7mPHxjcEd++9kdPUqBDmYmMpEtP2rUb0yX32ns1lqUOQfQT+W1tl2yF4gDymIGAUXnUeu
o3u3yNOC2lY+vQ0UJYTO2NeyAmCNoBm0bt+dzIUHrUMGPGZ6B09jjVD3Ipoztg00orpQUyG2vLwk
YEi8f6KCmqTFw9Ttea7NwsCJrgSBxeMQjpvvzG2e+3DY3F9KEDDwWHUk1t2Yg7b8XBZIvLQa01u6
qxqD01jWQZ3H4P5yAn/KA9Yn055MABhgndD/6dAZ1kMtaIUj6CKXpq5X9OoKonQ9Z1oGWfUVvjNZ
Xh2MG0zzbzEzdrJ/iq+86Ls4izM1NXJ5u6aXhM4feaU/qUML9Sh5r2jxkWCUrIqARh0EPkbw0FQu
7Rtpl0tWh2qBZGx041xaJ0o+7h+YoFiHstzfdzLrMUkO+prVlrIAgoEgslqBmO0b9Ip94KJdzKez
b5WXQfilFhlyVfD0OEtSTzNJe3laS1trdpZD5Xy5rDrnKzFc9SZ0HAJfxYPQLcxDdkB5R+CbHz35
NQqHsAq7gHypDovXI0ogIoCU4Ah5PHpWRBh+ozjCWZmd0UxcKc5CGSSH949RYCy1NeK8eg8yptuq
WMK7g5SOg8a1E5lbIn/XTeEIveDIeIT5oIKIsqhRkc+35TPzzH31Ynnapxriv6IEF1hnHmg+NfLI
UnmdUKnIXquqLe0eFNp6FtjfTct2K2URWOfPM7njEHiAORvbQu1aSi8NOKdRRElm1zYfK7t61OP3
KSoPM7h0G7OBsjZD2FWd5bbYDM3wBa1ZD8xIG0vVj2OcPdVabDhTDH+sNxgtYLErpdsSMzOkozsF
XLsJQYrRAv+qnkwCeXJkHgRzpgWYRIs4cSBdF/Sm/T3pG9PpWfcoKzMieNZK+FWgKdCJIG4XVWk0
zs4tWWUQmn7WL+LH5Vv10D4bLtvoJ7BOhMYevEaTI+7yCKzrJx/f1e2tZckwChtFe7PbzdQOsjV8
eVea3JXzX/KiYxS2/zPTqnFmT5PqvG7IWiVltmcn0A7AlO0krPeKbi9n4AzbKEhT2cklJYYDpLez
dBhiSmLH0OwXne3K6Md9QyDyjPpaH73ay7wkoKguIXUEk4q6JNpMNEQVyIUuU0AQDIriYoFJ1Tng
WzFgpAgVT3ohGcLiEaq+WR/e/yZBDKNzxk0naaRlHUrL9YKaEqWuaesu9FhdpfnRqCKHuP61O6+f
l7EvJAi9yhGy5fkLandg1qxeslBCYWn8Ka5kCdyDvu7u1Wn1GIhPZgXXsO53c5YE09J4NRMRUotW
Wf/9ahVt0lleKQW6ORVEH2NU7ZAvdurL/WMS+CCdsx1VVuhFn6z1MfJusgQyy8V2tM1AASfH/ZVE
38PFRVOpd32joF9bR7spZac2fjabdnt/EVGRUedMRCznVAFp+Vr9Ur8oHkZnz8uEbj59Brze6UrQ
jSUH7fH+qqJN5AzGwGxLGlbqcJoxP28+KuJLaJBBv+X+OqJ0lpeAslTayXUFSx8dLXBGrcV4Naye
yUakRyN4vbzs06hNcaeYyHUW5KNAv2Oe9HFElGkQfSNFrSAQErgSXqrenqmp9GsCQsJ4Uwbjfgq6
rZh5UfRRa5R0/aLsFt4JMm6Xmb6QaX5YDO2rEmtbmsmhntCf9w9LcN8Nzkq02twsdomYK7ZyzwDM
aJIeDEM0HCrwVcb6K66+KZWqpGIgwz6bBgsWSd523besBE0oZZ7EMJVVipBbosPiLEY6aeWUTql9
TloVrCNvY6sAnm0780J2ALwnrlmX48GKpweQPgTm8jUfZa8E7086PUqlupl6+pjL80c7QHBArlUa
3N93UTvH4A2NlFZUNeEL1nYORNwDzMp+hkJtCOHg9/urCTypwdmb3ogh6l7AfkaG7hRQo0jTUvTq
RTu+/vvVGfdzCiTkX40TJcBcN/OKh88RysDyZkw2JJvUnzb2rwkEHUIKXJFF5ZW5EwYNqCgDvqwP
FnfxSw8ntpa+m21WI9NM/Njrdo1oklyQsZhchEJHS55T7TPJXOfIoaB2Idt11o14GFN5o4IAQvBY
P8VOrrZ4Aftn0y94rAMoaxTzB1ibgXsV1b5Fq3AGaALL+WymWKU2I0frFyePLpOqChytqFBlcpan
qRpTr6xxBSxDUPnQoZ+uhgom2sT0ooKraXLmp8rTZVJLvDWMHp6UfbtZApSOjiJ9O1HTwOSNzpL2
/VCgdFRZ0FFIjQ59tJqeJKZBJQCQaLZPmnZP5Gdt/hbHr0pnnBJJfmw7K+zSzunqXnWUBkjmP3r9
JmdqellJjEZHXT/S3jt9cpgi6qiJNpizL8Zk6tGkRbDv7GJDcgbas/6kOnKPUbdpBp3Uc6MJsCii
fNLk7M0sT1USmbimR3NwkucWiAyUeFTHGnz7OGFQjGxsANF66JgJ9lN0dS0uEdJnS8slKIqB6qA6
rfXBIShPBP01MSbyM0y/kzPwI86d0etS/p/WsB2sMn9017nlUxJAhG/+sN4VTHU7zUvcOPmHfsgl
Vy+cIZh9K0j8CESrFLrOy77HGMCwsY7DfnFAkgLpB3ApXxoYZbBNeZMLCMGxPLJjfAZIEZpXgqT4
s2F27zvI391DhwEMlUyYY9XCdpt8kdDLesl+so/ynGPADrrm6w+uHyAUtKyNhfJooDB4FqWUghjY
4mxbrEtgFW1QkNfHpwRSRYmeujk6GXMqcA2izorFmTcztbNaLhEEp1vmoc28hDT3MYRdgSftNO5m
H4QcmtM9rSNcRZC+rONccue2M5TO/7Szx6Ov4yJls7ysgTJoDDDhE4JxK1Q19Nwz6ShV7GWu2CYF
N6I74B/SMtsQG9JQfdy9SxY5pFaxM4o/BKxZnLXsuzruJ7AgX3rIu0/GZrAEJuKz13HvznGGb57K
RTUZ+qhtZ/il+j1dbI/FLzmDnptpPrdEPXbgrfcKu9pJCI/8RJVdeam8Rc/OiVnsUns6RErjxloG
+B44/FkP4kjTk6kBqhgz3+sWDUu5+J6DGMMpIuJR0hyqVjs1/lIg7QGL5J8aH87WjmmUWeBDWDlk
Jh/UWCDkGt6rLWi5IQoS/pHn4MWW5kSyDQbivguR0RKsXxsmKmKLAjce811SIOjbYlz7VVbYXvRN
E0YYNSffV7xLFkybWsg2LroXPPR7pGlNFI0klzkvQP+dgtJujAIV/93omKrPTajDKU4MukQJqXLV
p19ZZ24yuzgObHrRbMiGMeYb6o+5eNbTt2wePI38AM/LRx9Je3XoToRaH0kPyhDroZy0zQIlIXJc
jH5yJKIkgnu+XuM719zmTGues2xc5AZhYVOf5B7RLtgop/TQshwDhEJGgvXP3VuOs6FFAubivkZb
Rwsn5hI/3k01SCVWvHDhlWHxdv8Orvf53nKcIYXYKmYRmhlsoTYLzNT0zChxmmIJIl0+x4l2Lu3l
5/0lbzPF/m6L8wPhJO4gFaoj1UcTtXLW/KyBQumKi+6hf76qlWqO/EWBOHgDqJ/64/7yotCGHw9X
KmthpY0nvvauoEmQBzYQfysGjrpr5O8aFoZMcncSvcZ1L+/tNW8woS7bkHkCcFIuHXV6zdFAEHyb
6PZw5itSTT1LoMmIvLc6FX601Z6Y24JqlqILKKo73IaZqSrRMBYAYTGdi/xlbUmlvgVjAV5fEZpQ
J9FcOcMkS4XT1Npd55FgfOieCchgho26FXzsTcTw1fKci9PmMad1FKcXhaAVqOpOlJtOY0C4Dq6e
KaPT1GOQy5iqVgXx1u07dLU0d5RKbmXGRGmKfVYD5ZDEnoqyInBESMchTxms6mRPaoNtFw2x3TRH
VytzJ7zIkL/WWg2p+KSAJeK9ZorDMPrCWOyDn1sAErp5Za9W49IAO9HHiCkVlIRS1Y3a2B1yW3Bn
b8euv9fgC5plSjU5HrLkUo/WtlUUf2gCW9lp7anOtEMEWaW8kW3MmZKPUVmCZsnC2Cj9EZQAYyE5
Zr24Wa44ejoGA4mfO8aeC4n6kiWiprmdmVz9Uq4g0U99PQyMSOcBXLyZ/taaP2ZZy7dJBrQ6BK7G
GqwdmKuiu6FWiADxeLNwcLX4+vSvyhOjZUb13BKM3i2mo9B3C6YrNltX8KhuJptXy3D+p1ejIiES
llkhjgWkD1DtqcLybO9Tr3BbPz8BOyTtsP8/l70ogRBcN75emrbSTIoS0Py0+joOPxRDNOd8M0P5
P9K+bLltHVr2i1gFzuQrR02WZMuKE7+wYicB53n++tv0uWdbwVaIUzvPrjIEEGgsrNWr+2Z2DGJJ
ehH3egMG1AyF41lNYfTTWJH4oqEyu76QvM/FgFNedHGhFOpC95O9EGCfx342Pa0PwlsvBoYERYtU
ZcB6Ce1jOwWWCXnF9RE+SFT/urRuVozBm8Ts5lLvAuNUyhAzhzuFMSOKH7LJ0Sq4LuZR/6M3ulOq
iru0o9sxDZyOPpS42PW6cQwV/NEES9zPnqYMrhwKPtHbQw+nHzGFQLQc/oA0jFuCZGHASV5ElUF9
NMAHLbLcyowg4qANb8UYQBvHWSlMU0QuxcysooAcUvJ1fcU4AM3mSoUmNaMqwBYz2mtBn6uqcdXo
axcfNE3mTIazm9kEaWWWQq5D9RJOFm/V7MHx0mroF4F+WZ8RD/fYzKhC2qAeRWQXBlu35kPu/U9z
zpL4/U9vos/tpjPwExZD20rwSTo3YMB0umGXWudwprNs2ZUtzeZGs8asIyLjaELk3O63zRXOOdWD
IoB83DimDxM5BEv5aKELV+FGLbzrjk2X6khDdnOMC1zxtV9F9hEtmU9oqfTINxwKG9X+A3qcT7Gt
WsJF/skXe7ifSb1ZZAab4CJtlmZuGPgJ6deFj7r4j8FvM7Klk/YeWB+ksTPMaTlgwjl8bKrUbNQm
MArAVdFB1R9aPGiDkHlKwvdrPzezYxArJqOipxnCwq44VjMeGDlmRh/g/ehMWuWqae326Fgvytgr
iswusoK3wXgQwIBMEyoIFNIwhq44apm1W4XPYQ2PY8Npwa6eZyucbABerFr6uC19Xqb8fnbscwXY
DGpoNoTIiIHOjdF6VBkeJ+g7w/hSfqX9UzGqtqlReFNcFZg7ayGSg5C5axr0UepoeddADa71Ly05
RcV0iIdpsqQw9TPYGuTkSa3e4OjO2Re8DcmmYWHyFEfajOL5fBq9aNM8tC/wdtHOxbW1WkgbQqzY
T05qbA28vhzONW0wUZWgmCk6ZhF81m20K4PEHdTw0NYDb0twoJpNjRZz2iXlBDPDxh2d4inZRG4B
C1ILlkNgTYo2edbewseYk7vgnQU2T0qaUk20FH7ewmb0dK/ylXPrGhZcSKFuxXuacEJHNg9aE7Gn
kEk3wEgF0x3U6P9bCZ+3lAx69aohSE2O8z0K3ym4Szmkour2Kg4DZ1vyBmKjKykP5KrCPSEH1xCe
H4kOIwodhZcx4Fzk98lfNyeWwayagjCcd0CMhVdenieYSeGSXdAiEi8EUhTcj8UdkgEpNUG/bTLP
AqTIymfigsoO8YnJW3piUSGAXyznCHDAn01FUqKroEbi3isL0croHnxMzipyzjKbeARfpe5nghGI
UrkypCen0XQiYNp6/HB3IroIRVzF1E2JbUg3WhpEtRrH50i40PpVRQ/h+gB353EzAINJMVxgyjKs
4nPYFF6omHYg6H49lpx53E8O34zDxFptPlQQ1S7icxWFoMMGVlkg5BggBzTBiEkuj22pCk4roe6W
oikITiRi8QQLmkOnRp2lJ2HBmfh9TvvNL1qW/uaNmw5D3bdURLrhtPhilKgi2bDAMZ9MO4G8uRih
QVPYKsc4sgjKcJwFuZ+YvBl++TA3w1NBhicrURaQhuM8GIT9Rl8Sg7mlOO0vCVW93I9tYSMdWzAQ
/tPj92Z0BteMNJxUeCDF50JNj0pHnsSg4syQt7MYRIuCIET6CGmrDvIasZZ7ZbwdE81f37/3b52b
mbBo1kqKKI8TfFV6GAQHpS3UKANNjznMmqjq6AK0MFppH6k/u/4cCrzSF2+WDLIlxhhm2ogDagiH
Fl1HmpRtIvL0d5NkO8bh7wDXvR6QnR5MS7Fhi7c4US/JP+Bb6PJ2x/3m7c9F/Xik3WzONoS8vQCt
77N8kt8nF7zGw4BstdNeol3wrRhQebSIB822PfryH1pUOrmtvffjtJvfwCCT2A1pH2d9jAOC6lh5
mg+mFxS21OAVAwtdKLo22ev8CgV//gLcDapvxmbQSpmU1kT/bXyWYtEVCAwba90FIcQyRxFGWRzJ
rrt3/81oDBJJldyhkg2pMHNWIGCeboMMTQCZuDWRdlzfSXfDppuhGNQRRa2cmgmoE29vW694pkO8
9WPgBXXNOUw0wEsAfNVVv8i8KF+oM4ETCzVnTvdZqjeTYpEGb8xRahYt3Ca1CIntSZg2Yteg0PtN
opE1icYDVVvEUjwnhbuv+5uRGfAJi5AqylDGZ03RHNLrRxPO0lXYWWoqe/IgwzsrdNe/4P1ywM2Y
DOLM5YSqUtTFH11t+bmBZlMGZfZ5t4TaKUSVQ9AOuYJenC/KtoeXzTwpaFBZVOg1f8SFNVuRa5xx
KlzECxYYBtCnQl8xpybAORpsj/ioVgoZKmykZvgepNOWNuo2rWGbqnJeL7yBGLSBHR/IVSr2UGf0
RwFiNER/CyfhqMMqj/MBF/D4V0ro8wOyPeFD03ZErZv4TL+L3nhJkepedG/QMIxOXawh76nECzU+
nvA3aF7QIo8bU114BtERJtXGjpjo3uv36WURnhuc/ggahfilelY2KIg/6M/rM+atLQM6cSkWPeoZ
8bk1ZoduYDblRkK8WbrN/24gBnbyVuxV6FEgmG0FF4cT9jGZFWVuHHBIyZxbn23z7lNFIWmKbTnn
wkUoTEtH4GrOMWcY3qFj4AVkFilIVAyTwslRMnLYFj7RBCXr4ps2qTwY5e1LBli0Ls+SJsY11PzS
drAmhgMHdApGe5AgBDtt+V1BvI3Jdm9X0MgMZR0h4nLFxzHSvYjEYY1gQOexfUk/6pvwGfw+9bu+
dyJ0vfi8UIcHp2xj90RJ3MHSCmHqLt+msI3eCMdyM53Q/vml29a2tBec8CGYeavN+bZsd7dUmjAq
jTBu8NAfku9LkNWMVqdY+tN0os/pMdzPlSUFIAfwAIFzHtl271hO5MBQEU2qyauqtU4fSxZ0IoqB
V5e6X7T/hDq201ue296gSRqfy7K3dFl/oHLiNknyQDMKis40f5W0ULV1aiKozaurID4TuLdS8l5n
gSsROKoIiW46NEhSr1KT3kJR9Nc6aHDOMtslTge1kYUAcKzKvwJDcAWt9moYx66PwltzBpqCRJD6
EvpyqKgGjoa4TjBf1BR52SjlgCAvcGYbwuVqEuVJQUa2hketVXxvYbkgZtb46HfgSAiPops+mk62
51WIuEeJgatQ1uIO7cXLcaab9jRlG1o/LYyXhZuhQXY+tCTBUQIvO3FlrHlfkQGvBtY80M1GfLLk
PNGNakVWptmLwm/7ndqhtYkrK3n5q2/KNopLeEMDmHHd6NW3Uu52zWgeS+JW0nV9nCX+XwkY2Pbw
oFKSSoUB8LnTFEvKDQhmC9v1Ie4vn6LokgJtZFVjlq8cZQPkPTy2BPlnPaGGoR27mSdueh/y/hmE
rVbC/LXuI4JBzCx1kHay8y6xIDSYh2A6R1/WZ3T/wH0OxvAnCknW6RiBjQgTRruAxk1L812RBy7N
/lPuFq4i/3/x2JIl/KASowmWl6owOZPQuJGOtKambuSe85nuJ1Jvhlru8JtQLoBIeaJPoHUt2gTL
Rhf3mQ9vSTfc5I/80PH+zvuc2fL3m+FqvY7HuBBR82/Q0q3sxixx1j/TH9Dqc4hlZ94MQZIy6Dp0
eCE4FeFH38BkZ9EtnW0ztIvn7rmsbaq5hRO6/On9IQf4OTiDynUxFmrdLdt+07mGH+z6c/xO94vW
VufV36vAqn6gQIkMNZdQJvE26HJabiY+ZFWrBDAZOYfBzkRQl1D1ETWAjaK9yMrebMBQFNCZCHFM
KXuCvy281yJrDHo7zIqNGCiOBt9SMTf3I0zJ6yxsfbGtdoYwn1FL23Xd5EQpccvp2xQ+5enXoCZO
TMyvhqFsYHl10WWyMRNzS9I4BKkL3uVxb7VEc0olsrvwV19NFwk21IFGnKQjbl4Xh2xSt6LcWIkI
SfkusoNscudOQNVTQWpkiq5j+9Lkm6ETLmW+LxM06MSjXQ26C/48WgO/GeboVO2LMsAwPHgKYzcN
rkH0ntQeNMCsXNadzkQ/ZnuiJbVE9NIY2zJ8hnq6XSMsiATNLfFNiuQgJMemeYMsmzVPMiQqOyuF
mJbU2emswTPGh8CvpcnwGqkhfYTMgworA20fl1/lfmOQUyK9p+SMrQUDKatIW1sWUqttXxJ6COsH
aoAGBouS+kdHLTqJbjK1btm/NcpDFby05psW/0Cfqt2iLUgSczuByCHhHQwOIuvMZWrqYFMXwgKW
JzkfriaE3Kf51/rhu88PuIETBvZTqUwiXZ2hbPcdVcnz+KOPPb3ciHsYp791XxfitgR1gGv/Sp6r
83ApRys4Ct76r7gLMoaiG0Q2ZUljaRhpQjOjEiHsoM6gA88XyXhcH+DuSbsZgEExrY1iMa40zLI7
0PRLD/W+J8TAnAjvPjbfDMMgWR12UNcEXgLJBneePWj+q/txs/TD9NHD/0W0j7dyy8RvIERK+yjo
swnVoXzY6UO2NXg6wbylY0AqhKl9MJQGPUtoUxIPiUY21QR3aKX2178RbyrMdm+iRK7EXofPVKai
ytohPub1W3yoTPwrjrr5QMxuT/JZIJOOHojEhAwqCatDiiqUM5CvsfpLSS4RWG11sJOkxm4C+tBX
1UXUoeCWuB24Ym14DGsY+AioZoSmM4Qn0jSHsKN+TyM3zWEIlypR5Q9i6gx5aVVhDpnVyY6K2FLq
3leScFNKveLSEe+tTIGwuwaFCnH0cjWzBd3AU+dHG0u2lIxoXXmh+QOK6ehfmE0/H5D4HmOwB4lV
hpGr9jxuwofnyMrisDyOrkpSc5AJkjQg0iF6sehGhjWhbsuPxVbOQIrIbW5WkfPVWS4GqbphhvkW
6gyX8WvzPUQBrN+Mu3oTfwc56cBP7N9F1c8twFIw6lLJQvSQ4sJPSjtqr9PozUnmrO/lu3HuzSBM
kDZ2ygToBt6UqWIlAurCiHNHGQ7n42ns27+DT5Z20aVGEOT58uGCh1EFyUbgzWc5F2tbgwG2FrZZ
QldhhMW+T9xTX/UlBEU8DQjxPpfoZuEYPJvlWstmKQhRJC6P/QjJyuZU9gQaOM8UdBYd5ems3hO8
GAKo2+uRFdDSi00VHQG/ROQK4HThF7WXD8OZaDB5mWHUmBCv1yuQn9RdUr0Rfa+W0hHm7HYukI0o
eJSe+uFEi82sDnYbQF3V2BZK5I2ZeqpFiNamuafUzdagjdMZsaclz3PnD9loaU2OHg7iKFNn01Cz
zQAenloId+5NE1wyMfIMARlXEc0d5xnmOwr9OXaoRsayS8h1kopvQVYfNQQhynOT7EhBLLX7Maiu
quX2JJNDFhxl0LsLuhkzD3lojcKRpFSAFdhW6LTrqtESZM0ODM0y48tQ51Zb+CEqHl0d2UIVO5KW
HdL8se0jJE6uYXOR+m5fDo6s4gMqimMauaVCjyo2UFGj31Wl3IpQkernpyJsoEImO3l3nUzTE6MA
NT/lqOspEse1+jNM0Oqd1vY8TF+CqYV5UPsgC3BdTH/Ihj9QTib0Q5FobQ8yF5Ee99CR1NAcEPWg
i+AHahDXnJLJDxXdSnIld8Isnd2wm597KEMVbf6c5eOzmVQ7hWgbSvZ6FGwC2bSnWHrtcgR0DcgU
1VT7VRw6+QDcn7aldKnUwFHItyzMtjXoAEEEF6562PTyIWweKnkL2Ys03k/ic4GWiyTdEi2zJBWJ
hjqzm+FshslzRdBSRvJdTqBPVZ5HNXaqMeSkeXiHkrkwocpehzOkGiCiSDeLiOJSDZY2PI7s/fr6
zZlkLs18HimdGozTOqIXzvv2x/I6qpDR6aRz6/N0iDnTYpk7RoiYt08w3AheV4qG7EVTDHozm3WI
vv/s/JwWy98JOvhn1svyDbvBFQ+d31yLXX4a98p2tLtD+TQ/VIbVvPD6mDh3A9vhJ0RopagEPHfH
WXeSBI1+DZRR629JsRUpR+aGE7yxJq+0Q9ZUEySkmDU5soRy/pGSkxwduvayvpqca5w1kQmMekT7
L25VvXqOhudMva7/f95EmAtoJq1I1NaMzkUDL4ACLTFgBOQ1suUap/Hlfg7zZl8wV5AgTU3exmRp
Yh3c4jjj/Qk/HN2G16+beMI53tc2XzaeE5awbq5qPIzdCKGas5SBihpuJzFE283P9VXkfSUGMUAT
hivf8loQYZWO/Jg7jrwrnDcPBizqKNNVPRdRD2/VvVihNg3Fsin/q+32L89WCuSGN/mMM4QuuKzd
Jebr+krdz80YhiRqsobyBZtxnVsxyfIlGE4PIjjC8tfgarwu4qPJDtWhfGuATL5tXRHOk0tmKryG
O/27uiu8aV+8rP+WPzwrP3+L9PsjLxCCVjNnbP4FgAUr26nEEmzdNix4KF+F2OJB8H2I+hyQCV/j
cJ6MsDeTc1QN3gAhuFY9wCDdyfCAmSbOxf6HA/c52rJrb96wGnSVYb4IkEJ3Y3ylhf9hQgVagbqb
G8/MXJSmIdgLCjFP6uT+Zv0cefn7zcitUGVVI2KeNIU+eD48tuHsT+Lsrn/AP0S1n+P8K3Rp0XJY
RuG5mDW/gavJqBV2iWLfNJ7S0SfCMUllK4bf5BToTqNSaxj9oJhdwYQ4oxAL1lxPO9RmLTkH+Wky
fNmEaihUhSe7RBfq+s+9X7O72fsMTAREb9KhjFI0FKRneLdXCCorq4MBqYsmSOghJdQRpp3xBuZV
/BhdUFjhOaTwvgwDI0Mjx0NVR0io01NBf5bobAIjgzPPpQDw74jyn8/CamBOQRAFxUhBHPS13ZJ0
Ll3iBdbyzuUVXDkn6iMxcbPTOgIbRVGBmpAQXkvzpwAuUlPB0Aqa1GrCc62/D/Of82LwAg5ZEG5U
gRd6e6nntzDROZEn78iy4pdlG2qNSsDnMB6SI+pdo7sU+ebH8LtaInEvwi4CFjMzGrhKzkfjzY0B
i2ZRJtLMODyH8BScnluRl5HgDcBgQr14FpJ2mVppeKJhutUwcJZvOT9r+46JMHo96wpNBLdQ6NAR
Jr6jVLtB/w5EKM7Z/FMnzQ/ORr8fPX1uCAZ/4kavNbFDD8NifUr38H5MrMCZ/Qhajhp016sX4Sxu
OYPyFpJBEX0euwmco0U0J8MeAWVz2+80J7XQ8+ZFp8DmynYv+3ptXRnQIEYp1T2aOM+LzQbUyb1n
7XlwDov2EK+3jINPbBd53MbN0hmSIMxJbQhX7nsUCeDtwNkpf8jJ/fPlWFVMPY8ksQgQhuSFRZGZ
kOFgRN2RWuqD7lOoWlvKIfmPGkOfNwArj5mHQTrNQrhsmFSyCnTqfU+9hXAM/P9C3mHDlUJ4Cplg
jtLSHx5ln/NlIo9qjkD40wFdUFo6oCAUf+0esqsCHT7hQd0FVu5Ke6N06ytPd4V36bHN4CFYVaW5
QNrHlFHeOU6V1b8tktazW/vDXjrUX2ZYGYGg9xC9rB8WzllhNTX1TEmMoEF9v41hA9a/BDqH3Hif
IXvzRRnMmecmr0uKOo/iz5Ilb5Jr48z2oqfId13gzYaBm5mmwxxrOIeNG/i5I+4jaOqcI1wMikc2
ECyHLjMvlONAHKuKWdNQ7TI8d8+R9GxID0JQbiH32+aTv/6l/pAN+dyhDMiYqZal4bCADKQOFxtp
eKW7KVqZZDfc8cIgzkqyfAlhLMCcXN7vSjRB8MPTiMJBmPtE/8+NwXZ1a0MKu72epuf8UB3z3MtF
S94XSC8+TtOj/LZ0DKJX2BGbq0Kc7iK9KT0E3bgkPN5MmZgFDcKmpKZ4NyoPsgxhl+6xe1jcYGO0
6Fv6jqIPbs8Dcc6eYcuOY0jG3Ehw5LsQ8gyTYg/yU650Vi9xjjcvXmJ7wFUduQt5eRWnh1yy2sN4
CKAXd233ut05wTvQdHpuLiHXn5X3dGTbv/MSBjzjjJt/UR8KQRRvA0f6Jn+4reAgVnhI8p5zd6Ib
Cd11ugZbBVk0WSJRMupzGtExOceH8hCoSOKVZxmiHrrbvQeHysnh9Xk0PG3B1Ix3f9y5l28HZw+M
MoYKbZdn+9ILTa7EdGNHrnzTrhziia5YWVp/phfu9l0gjQk9fhuX4RrpRCsyk+gJxn1QPTLadHSb
a1YhzFqeTLJdtLapHiOPPzRnvVnuUYe2UVJXefqRr4q/NY8oNTUP496klm4XKHRrm/o1u4SP5jfe
AeKtNnNbK7WJQuakJOdZ/UXjFkrEX0fhaR1wpQVQ15Z2QY6bp9PQI4uZ9ST5cGodniQ4RjpQ05Bn
p7vGEOJ5aWtfVSE0t9iDyrbxAuYmfKCM2m+TvbIvOkvZRyd6CY4qL8S9AyC/fXXmrTCSuujVUvnf
01U8okcJbKweXH7ZDvcZRDsjCGK66ytyD01+G5a5y8ssqAdUfD4UzUDWsXNnuBb++Gg+yY8zRHen
3CIvWmz/h6fRb+My93piyEpsqHJyFobEzkVozxPO1Hgbinkz1FKXlWGsJWfZgE2fPvgAaMeceI9I
3ndj7nCIzNE86lIkOAwIsrWtC/oeJCBnqy/e1r8VBxfYmroBgb1eocgwxep7b7wrqgmFYEi0NIGV
RN/Wx7oXmtx+H7aW3oUQThEb3DKqZTyKiNt31IWwAXmfvzchGvR4DLZ77P3fBmQv7b4a+yAWF9ST
cGe30JyQPIiiZqPdqOgdCJ5r+NYXjgL9cNjtwR8jOfJlnDibhhU7SCmdtaDu8RabT7lyasZ9ZD5z
lnZBshUQYkvsRWeEkigA3z8Erh3ZKS+LhuCEO2W+8rUN7mUMf1vZZc43oNfIYqHREciyKOy25/6S
nyDfIL5k827Bl85B0dmwpMghcLxD92frlNt9dElfecZwd+Ky334IgzU1nVRFyXC7dMaeyBcRtpnr
S3vPEfy3ERhUyTqdStE0JOfKFd+zfQtSa7KZXN20FuOo19zL/MoBq6GBa/A7FMzhd+F23FiQN08G
eYyYitNAEGlPaffWSdqlKTglhXtv+d8myqBOWQ6mKBKAW++hXmt1PyMwBuzFDBim1hdBsLo9L+3I
ORpsLTU15MEcBRzQRu5AG1LcOiBupnFmxlk7tpIqjwPECUWsXSqRXSfHG4XwZLp5E2GQpjbyPtO0
LjknLYr91c9G1n01eOJsxeW/rJxytlw6tLkhNOPyCPGL3B26g+jA7I5sXpUZlyx1NWfyssyb4Mzl
9G7fvVEkOvmNz/feZLc7ha2mThFEjekIPuuCNooNQbNqtgb4ZyOQFXfzEckXSE63lSXvVBvSUZX4
Bsbr3wa1rHLqPOVapszoi2njAxTWEM37Jaz36HV8gppG/EV4FPx4k3UQ8OBtXE5Qy6qmpkLUx8mM
UANq97bR967WHMX6AXzm125sPILs8vq35+1hBoUqkqVROOPhUCZIxGo/K5zH9RE4QYfJIExNqjmf
J1whmfG1I/BJMaKvWV9/TxHRro/ECxBNBmmmqsnUOlf/B2kkPAegknoZX3Rqle6AqyPCbU0s8sZ/
x6+eU4kQRk2fGGbWDoGEYN3sznoPieSwfqWCw5ngaliFYZjnlqTE8NDTIsSJibCN4XtnBVJ0SsJ4
V86tI8gZKOepq2vZjqJGZYDTjWJL0G2NPNwMcgLiVrCNeMmae4/tz2OLX8WAlCaEyZALOC+DXR8g
FI+HSmYbB3TseAX0+Xkt9qtbFsMxry8ap2rWDLg4g4i6QXeJUFBcX2feCMvfb6KQNIqHsA6Ah0vN
UpzxktI5BBXefln+fjOC0tMiMSK8IPtpP1N1k7XPbSB569NYPw9YKSaI0caI6nONlIR6qQ8o9VEr
Lq3EDb2l69qAS0nmpEcI8Xnlfyj1/LYlGFhRVWVUKooVzOLaQmzu1Birl3pLUlo7SwUnLXjEplWc
wWQZnBHi0pj7CWHGHIONoMIrWC/9WO03OSzx1heWtz8YnGmkBi2bMEc4zwQaC4pqgUfB+XacDfKR
177ZIBKiJjEWENznYWaJ6imCDrHc815Oq9cNNJYYPCknLVMjTY/O5kX7FcYQ6V54z72LFnUv2pab
RTMNjhZ+YMvPf7WEH2+6m/kl3USoHAOqIeFZ1i+idvm7/8+ARCFHgyRUBqJrgieu8S5X1/UB1oMV
rB0DEnIvzTGc9tCmoj5NeuM0XWkPCvGV7LuZ1c/i0KJeVe911YDnY33qNShFwKVD6aYzLMO+z9nw
mOOVqos1zGx+xKnyKBq82/2e+NTtOfz4+80y64Vqyrgnlh7v+b35othLa7tpRwdpW4FhAX6h6Ygc
5Qre1mVQx8wrhRotPu0onmnypRaOtcL5urwhGHgpkjyN2hBDdDLM7DUJWvrjrgt4ocu96tFvy8dg
Sqgg8Ar0RePIpDsD3RG6mG6EGc/fFC17RXaG8J8vysQZFfHv7qCPut3Nl5uapIvhAZjAWWSya3ET
a7wR1h9mcL9ggpZWHAktRIhQR4bSWMZUe+gHtyq0aI9oIlOHrwkYLmVmQkpKtUoVqv3RkCRWnb83
Cc9lfoHMPz5B8FsYJKJjoBoz3k/nCaReedNuZH8xJuRdEpyN89EWdrOquA+HalZxSeRtsi3J22wK
rgxN8XVsWM9IYTYM+kSVoMONA8OE23KbQYPSOMx47yIXhGfT371XMBqDRGFMzLooPpI0mh/kfnkW
rdjR3RJ9OYHbfF2MpKYNGhVHhZsL4wV/0rLiNyuqqIVUhTBrRolH+xU/R5t5A8LcoYOwwgaW4d5/
0Ba/PZIfBMab8dpIDqSwL9KzQA492hcT1Fa70gpknsItJ55glU4yGglhsaQt0gyW67PxruWPAvWK
BK2RnO3C25UMzNCl80M18XpYqjej5javC+dA9tVdfRyPzUmurImb+eFdYB8FiJuV1LQ0LIwWMdro
iZ56GB6i12ALDt64F96S3SI0ZsB0y8k8vJk+pAu3cHT116fOWWRWB2U22rDJeshk9BAhkfSNmaMv
BaoyrRE/ro/EWWNW7USTannINBySJoejWv2lbxUny76uD8KbDvMSUgo0qU856DFjkFktPmE32FJY
bXmUH04AyuqY0MYgvQRLwLM490gx+xXhqRvzlovBlJhMsmHUiJ+aQbILOfepcoUpLgcoefNgwGMQ
zUw0oG5yRlu2jFZmBZXD9S9yj1lzixcyE420CKQrtKRhIi59Uj3FzU8dGoeg7zN55o4cjA3ZkH1w
5BFreFuBCVGAyZEgLgGorP0oWw29jYVL5nCbmTxBHd4iMughjdRoZgE58zz/1pvwYSl4Db68zcC8
d3JzMOnYItEZg+g4nsthtgpuqpMTAbCaImFRNhHciRGqxpuGPkul5hQq+pOqo6TWtolJmeGX9c3B
WTmW7E6KRoYzBdLEM1R4SlWzFTPh0AI420BhEGHqFIK+ABX5tRQtrwpFffYkthCX0gJOSuEPr31I
5UKxRCcyq36TN1SoseegAYaet4Oya1FAWYyeBLDXgstUWNU23iceDynuf7fPYZntV9WTLJcTIrfe
G2FakPmdNxxabuR2/1t9DsPswS7qZrEUpmSxIbLa+CmQZmd9N9zf5f+MwG7AaJ4jSZKRfZ4CGFY0
9bYXCm/kB4e8cZhQt51rteqHpTgBbgoYIrtoVzy0G1y3FloNfdy2w4ZHE+OsHrsN43meg15rEJAm
h9GYrXLuOUD7h6Lo5/IxMW/TY/2iCckmsuu3Xe+Qn8a0aypLSVySuGkIg8z32Q4s8lwjM1tuxqm3
6p+8rj3e4i4LcRPU9G0H7liGQ6DRx3T4IoaPpc450rwhlr/fDNGm/ThrUgFkJ/WpE3Y6ihRa3XEi
o4/cy79fRJ/ryVxcKaT621xDo1y8Hb6g6RcbhLwTr0Xdk1fmXe6itaGYu6oYh7TWYuwOiWwS6L12
YojyhnGcx31c8K6rP+QkPifGAEbQS6QcsnzZ/5Ob1bYOJ4JCgx9day313T6x4tnn15Z5+KgwCJJC
CKOAYzrUUh4WGc8W7nAwk9rLUJ0THiancNKdsM16j2dcfk9rByHIPxNm+y3UUmiNMcPyChu8z3zJ
hRnnq9h+uBIMXtYjyQb9y4t5Vs88qsKylitflu2/IJURDzRtwRGozlCF8ppE2ggVaKLquUsMxKaK
uw6if6jgf06WufCELA4qkuN0KH7yRPfSVaksGu2U9Iis7xBuUqg94Esby6TREPQqjnYRUVt7y+Cp
ftG5XC0O8rEtG4GcqnJUolqgDuHW0H9qEff9zQGED/vjG0AwC33WM5ItZSfZM6jdX8yX2DOhTTVB
7Mum7wqUFP8S0VlXwKCcg2CEvMLZjAsrJaoTlDUnouAtHYNAy5Y19ASIXrVXJZEgYxR467uFhwUq
izyyOSdQwgQW/BJOxVMDe8gBaWhrcKD65Jg7nAsuy593U6kMALVyY6TN3CfnobYMnzxCs8ZJXFFc
IiUQNhe2f7YVfOWNHMod/Kc5R4SH7CoDROJkkjokoFIvZP/iMUBCdiHUjFd+/9Ufcnz/HEe2YUMw
lCmJyhJzRVcvlKFsuDAtGeARWf5wn7/mV95xuB/xfo7IhDdNp8dKFcSo96a1lcWKM7SdNcWx3afj
l/Xtw9mgGoM1Bqw+tHRCdjuiX+sWGotQJFgfgXMzakxQo7eVUaZRlZ7r+lEPoA/RNl6UKBatclsY
eA49vPksf78BEhDSBa1YivEmTHiC8lpXP9en84fX8OfHWaDsZoRmCLOuqXAVLWKz1a78UV4gJNJv
pO2wdLdA8zV+rCFw0HJ7a3m3oMagSZbMYUoL1K4XcofuqThzw7aqrsl18eaZ3dbP2n2e7NHXa+iW
8cTTH/hDUvZz7gzWKIKe00qvl6NA7MWNq7guHrj6YkXGpSfzPiWDMbLRN4U2zcgeliDLRGglnTgJ
Le7RZmAkl6FrYDQ4aIqvepqGvq9+Q/0R7SZoM3mD5XRl8ZKvnJuOpZkHY9jm5YwllMjghJrhobnT
HmPBX9+mvGEYCKn1qOtDbSGlFe9TQxwy5W4JYtz6KPdan27jMpZBrhAqmPn/7shlQ2SvEqhpMIF+
EFzVHXeijcv8ZyaB8gRDFN4Nzpslgy2ojhu6KVeo8Pw/0q5ruZFdSX5RR7Q3r21pRJFyI/PSIWlm
2nvfX78JzcYVF4eHtTH3WRECgQYShaqsTAjsrKLkFzPi0nWg7lgCkPkmjFkTBalcEPdqNrsCQM8w
dsK9cd/5xRY2Gn57QO9+h8/oEetLnAG+CcPQzXCdZ0xQ3AmfEHkO4mMGJtfgIqn82qI2oN8TI7It
fyXcNTiM0SVRWqT66w263qi/0ME9h4+NgbyVzW51CCLdDg/1W7rcQS8OAo3Tnvqo1C/gQEZXx1GI
IgTc4i7ZNIcsKLaSJ+6pZy4F5LxIYq9H0EJNEWYz8dB48MYHZnzX+XXjaHfoQ7b7IIfpvCzaOuHK
TG0nDnaWWrF6SEOCHAPduDWA7J+n9ZmnpFRZhNg+PIc8WYVZFUMW4ao3izH6U0yRfKk7iWeOqyOy
jGvy9RSV/PoV7Jg484e3+oh0zI340mynbTl7CVxQTLsmm7+I4IKXZIuleDHyGgknHQL37STYcfm7
sUBYzexIJbiq/1Kn+8/t9w+2eJ00Qz1hqpMzo3+P9U7E7h8md/v2/3htU5PjYhmlrucxHbr8FOaw
eUIPb/3avcGKvf8QFbzzJadQ7PUdNJPXv63yfs+VIe9ZlCPngzYpERa2HwUfhTVHSX7XvUQ8j8gl
5dCmGWulm8yvJZ28cZu7VuroLmRft6zQWx4sqn+DuDFMDlzWohnnfMCJWJpbJey2YlK6i1IRRRnq
y3GhiwTXVlGdWKZVeGqybldUOuqfiC/SHtpjVHPNv5Qhvz8WhydaUq3LVCGMYXEhu4Vx1IfuLZc+
9PDHCB6AiDbM9QkGGqGwz2poqb8mytO0oX4Isbg8Z3yQLNh1THgpCe2jnK+/BH0PZzZKfIN6fPKk
cX2RhTy0ANzpti8c6aY/1rgVe3t14Pg9gxiPRmi0cxWwQ9G20wfVpkh8XF6Fq04yY7J0sJag/e+E
GZxI07eqeknWFs49kUvcx9RoXIiTAMHNnoXcaGN1ks0oe8P8OH9EuwxTZR0y8wBnC6W6jx6aj+tj
E7cHzyU3DXmehBDBh2Q8qcVzbInEMaGOP08Tb/t8MoSE0cRdCKm5ubv2EMyyvNkRgsIvs78x9j2P
V3lyeGQoVqxYeLwV1a9GPlaaREyJWjMOXyoBTG3Bwudq5VvJqv0+pfKR5PbnwGVRu7bWWLWo+m3e
dV4cKLa662wpvoE6h5cgEVJ3tnA3/hjfocFIXw3UFDm0KRU9W8cC20JNQ3fpoI+dC0Qz7vUhVJ4L
XjQJMgM5hjBjYxOr8zaSLOJDEblslSeCR4qi1gkcMmHlq+/EQ/aWPUWH5efkg3QTJG54v2yMLeX6
QOx4lSd6q1W8wl7ewI7/lHfttvSTJ/kxghyY6hd++kQRy6mF5NBD6sDzWyTk6YwGDJTR8opxIr4V
EQGqIvsNZ6FC0atlPLEtj9z8XfGuvSw/5B/WvjnU++WzFU7CXeSIdnQUbkaqqn75LJiWJkmGaaKd
jH/mDuokaTKoUyxvXLrNQYNzsLTXIRNzGFPkIhkRV90jMa6gU2p1JajJQ5L979hqZ79D/r9rYKhr
jK5Q/I7Z116YHhQM7t3iUbYx8b/LW58Nxn3UWDCHEvr/MJAaXrRq9dsp21xHfgYh/3gEno3AfVJj
htWfUiB70MGWvFCg1JoUdjZbN+WSwXBV2egF5YV5+Tl2NiYfca6W2dUmRDU7XAORm28Nn4mFzi1K
HavhZMmXfpi4QYD4dH22F6/Ys5G5ILRoNS02GjzHxubOXA1brg3PXDW7yOExMDTB9dEuPv7ORuNv
CKR/BDkHAsBF3JrLnWCA0o/i3RiWBMRdPPxnI3EXhSZWkZnGqNtU45s6Ta5giMQ+oVaOuwqmcBiz
KUeKThmfm/gZluw3Uy/Zi/gZywOBM8Rs+BJgqyxzmOoREmdVbg8T0LKoibL05bLC94rxtb61VVKl
qTEfNSjuh0DwsptmK9v1/8MUkZoOhxjq2lhSHS1ADHVyMrlwi3J7faNdjMbPJsPBxDTLs9krOMRr
c6eORzEWgqqyqBccNQoHFUi6rfkS66xzHKLO6FxK7ozeZnJ/q7N6820JK+J5sv+7qXFYIenJEIu1
mZ6UvrWRknYj0Te0+r/b3RqHC8vaC6FpMVZY/pYYMMnJ7lV5cKvZPKxmTIjHErDAl/Egm1hOhoUp
hXHkqeJWMkp7CdFv1lMSnZez+Gcbg8MFqEznidh/0Y16+OIyD6DJt6AJlrkRad/O/tmVq4Sv1FlD
AQ1WCYNpauqNs+qYDdTMy4/ZaP1c0+3REl6vbw7iZPH1uinUw7AtABSomO00ZuQok1ZK1Bhc3LGG
VZSgPZrpaMCUhrkKr/ss0O5AuLf1TXaMXIqvSuwPvlDXatA6lUew4OBENetPjSzfxurjWFUEzFK7
g6/XlZahV6EGgVyzkHeFKu1a/WgIhTeYv1vlMR4eYuiGyHn4WMAwNypX4jK+HJd/705eTU3t+0rS
ZRS55KDfQsoYCa+0tFEwrD86/+vBG23ju+ghP1BMagLKeCk1PN6jyWCAmcKlpFY/WqPcDAoBKtTO
4UClWMc1skok1mA0sE+tvZaXxAhUJKVzEUYsyRAKKfAFJ8jvLj4TKC2C/DkS7D70mpv329xzxI0e
2d1f5ZvPvh2HLIJZwWM3waUmjn2gN4bbRMT2vKz5cDYEF3LA6zrX4GzErmjFX7fWczc7j6l1tz73
CSy+fR3UdLRmso0iTQdruoNQP2pPReNNJP//6yxcATe+mNfWdTwtMeYbroLdat2KmBHuMOMCKpKo
Rm4sdS26G5dDLjTw0YKRXNN1n7UAqb5CiFJnni3rse619a0Y+taHB1dl6wXI+3WTwWtutKMKqd/5
aYrWQ12rM5oxTUeZS6jm6uqm1KWDbLW/Vz33Sm14S9T8Xcv7XwwU4EeRVvqPvrFu5jr5VZXGQUvX
cqNKo25PtX6nCz10g5dGsUdjcLsydyq9cFVBvY2SZysxvTLVYJiV2XEc2hasLdFJ5SSx6ORo1CvH
et+tSo//JAedHuF8VrEDCQRqKxOnhZeYC2UdE5PZkdxC+MIBs2QHkectS/EhRRwIk60Rt8flmvD3
BuNLmmYiFtWaQPfMeFic4nYKoHhaohy0Z6qH0ZdCErjHlEoFBbu8otw0WCaUhfAI0eD24jBXhsIJ
b9A1xmh1tJcNEbnzFc1hrUM5EgUwnacHGS+QWJ12MGYCv350Q8rDWWbn/to54eI1VBIKo1eR51OB
6Z2zPg+HcasG4q31yERbVAcKzdHd8Fp1HhpmtN2fUKTZtEG7S3ehU1NtiQTU81VORYyKAtccdHRN
gbnR3YRm74F3Q2hnUtuXQ+LRlOB81yE4XpcfnVL5silT8TeLNK4tLQe5MnoNC1FFvVZggB+1LmoB
np4giRUapya/MQV/TqOjCMsXI5yJDDG1izgwHsIRh5PVOfL4w5AyuCyj9AYWUQxuw9BVBBoQIRBf
zbRKOHLHqZKemua+7gFouWaDweGEXflyPYSkrlC+qtm3q4EqOEJ/Jrhj7aGeVDkGvFpgbgpySGin
0JSEzAcaApOa7EYkNidf1BTWos3TldX9SssRsGXaDmqWQuz9l5PkHohaZg5ybIH7pTysmOYQIH2W
Ok3AyKWlbkMYz26dOrBeG4N4v1Fox4tiLWpvjVLyv/Hz6sK768lEPxEjEqVvVKWfOIUmhz7g747D
HONpJaaJremJa4YqsTXJCXFhXTqLcQi1zD8lONGTbGZGFvqi3/hlQGodUzuEw5W6rHXFlOI/j24o
ycLYIT/GaDfU7fxW8RJ/+KBkddhRvoIzJocz/WjNFpxFUBCWTmkJ0/pxcpmFXSPZUgGdNgt+O3B/
JLYogW4mBzBGk3RyYuL1yApE2b7D3Q/XTggqVEfqWfzVjXplhnz1Mo9rQ2xgbwJS/eQpPhQE0X1Y
bftqm/f7KdtH2R7VaROqnM023/UxIqbiDjy79A2FVfOT3VnCNvJlgixymeD7HZDw5c4+l4RJhYHf
CRaHblXcatkhlB5rGIWNd1L1KCRo+mtQ9Q1D15QhEyJ3h7RCFtMYiHwihYp85VOs1rZtNFxn8faL
/vcygZiONluwgNwS8dHi9o7aOfkTJc5KID+vrgWKc91UncUIM89mnjgRPHxE4bBmVOGJOFh8yVMJ
VauDBhEen3Vqo0AYzppLdr9Qs+HwKNPbMB9iBLVL9LLOt1JcunqDzgkqnUngHl/shNT0PA4LJtMJ
ta1G+rbOqRZNCvd486EmmbserbQssos2U5C7KRgxKutN+NEGFG+K+jocBoVaocPwFXGOGM02lM4c
y3jRsxcCc5hmwzUc4DBHDfHiMCLc/dN4n7fTflGNGzGs7VHCy64uXCVSwOPPN7HZ3V8f+vrG0Piy
Zx0uxtStiEpjK5DgmyKmob/oaLOlGY3ypUlasqUahi4rpshNUi60UMxLLOWwMx7CYAhid4Q9DF4b
THGAovRd3Info/FSPBBIWzuVsbIH+bWCnm74N3Ho2f/n0nHx2IC22KJDuRwcSffm1S0ra2/E21Qe
qRrBxYvwbCy2smflTrMPw3w2v56ksuAxGlgre4wHFqEZERK6mbvYWe3hUMNwERQU0h3jYtB99gO4
sE22Vnmyuq8iRb+NYWL1Vj3pJ3m77rBrwAFPd8LJeo2fVGJ3Xjx9Z+Oyj3w28UaBYNSU4YWqV7/i
8LXONtC9s6+fgMt4cjYIh40z1GjkasZOYYlVCQ1tp8QTnGQbg9LQQC2QarW4fOufDcgFbpacyl3N
VJTSrY6mGa9PbMWHo59q9w+sy2N01Bf9obqBKPdJPa6ghRb+9Fx9yLehs6AYeX3+1BpzgV1kwEOm
hSrSaYFj06yt9iCeTI14M1KDcDA6Wr1SWwneUdFcedZo3c5p+mktj9encpnqcLayHMQIgyLFYqsy
7zETxly5WwTaver2nu5nfv4kUnESO3j/wO3v8b64Amf7M60qZMckmJ6vyEfJ6JnL60OW32ZIzWXK
aqvCvdxC1QX58076zBNCsuly3uhseA6DunlqsrHDzmWFsHJ05GJXQvKSOXiH6wNz8I7cvyLcnY3J
YdGMwHDQmH3vbL2vPbTp8o0eEhnXy/Hn2SAc3kzgGplC0zJPL81PeyThIDFRxrZ+qiHR3DsjVjre
0Mr4BNDymjxNF8kFVG8ZD5zpGenbCR1eOW10QO0bDnIMbbL++EcwHnjPhEoL2BuNXhHBrjHxxb9K
kp+tJ4c4ZZK1khXijPcDnlGG7Gjpr+tHjx3gayeBQ5FyGKSmQHnmVKvtRpZgrJtYvjnAmvgpNno/
mimT58sJvrM5cZBiSEU+Z4XEGpLNoHpuXRVFB7RFaXBDh03FSYWHAsyUMtQdUrtn1Rzrq0KMxhQc
DCV1Q2VDNQkSQQcvziO0cxsPjGXfwwao9Ic1IS4rAkd55Z1SLiVZ02VIqCEJJY7KZs4SF34K7vWv
SQEpr7sjL3K5zCo2jBxAEwB+aZE32sCVHSNJ5gHpU0MsnMKhSmJU6ZgyJGs/hchdJBRahgAWd3tF
DIzJNXbrgWa7U4NyKDOraqsIrCitoOxhKh0EIbfEOlJDsL+fXRBygvilYkD2p3utsyvmZdbbz8hk
nDI3DyiXB2qDcMhSGm3TdmuDl/uMMlAuO22YOul8R8zrYpLk+/D9Q58nypphXnDRtrhoRQ99SPv1
FlZpbnKkSqTkXuSgJdJ7IY4kqK72brlFmA3Gab8pAphtBsOxDOT763MjkEzhcCUUhGmZlBZbf2g8
UxftZo4eSzhZLrVxDNGFpQ89ER1dfISdrSYXtkDOq+4XFoFG2uANzXZQ9mGoOhBUuD41KtTlxVK0
VofWB1Q2gZkIdd3cLw4a7KCabeELrvBIjEZMi2dKRkWcKEULNGR1Uz3blCemcIdWMr9+Zs3i1m/U
9gqfyqpRG4aXTWmitRSnGE8zFhYhqK39edMjt2y+yG7q0ThymT/w/f1UDkh6oVqsMETYwF4Q+ev8
kLomMqPMSafejR7TXS+d5vn68hLQonLQskhLko4KXNiKCAYuWuIm+ev1EQgsUTksidMUxAEd2xKc
Qc/AS31WHpOeiPWoQbjQRFPy2cpDnG48ots1swtro8mUnhi1EzkIgedQlEjZhDLOku7UKPLKFTW/
NrXHWSOeU5cdgM42A4cfGvQHpwzJNWyGyVt2qIw5iFzDCcIhYKrZs+BsYRW4bhhRWHTN5/bNFO0F
2kG9U0JEBX4RCcmIupxGPftRHMIouljpamUmp/pl9c2gVOzEizzzNAy2tEse1x3rXYH7T/xL+3l9
ExHblOdQLpEOPd0BkUSHBFovop1TJWhsBGDzDEojn4d+bnHH5mPjrvC/Tn8OaN+W5Eejet9cnw2F
LRoXqOTt0A3Q/GYZ+3bbRFjGwok76IRCcvywgHkd69SQ7F9eCa15LZRF0bQFFFdWGKzEbYIyfRLg
ci8FbJ8+iHzBvz5H4kTywigQnoDoigyGiSXLyEC+C9LjRCW9vyRbr02Kw5askvWm1IAtSyB91qNd
oKixLXQ7EjctOCibbIe2+K3W+nHhimjIeNcWW/fRUOBSvVXU9uEASBk7IxwqgHdhdTvL3PUm5BRM
PJHMYjdBp7QrV2KBqectT7yM46HKReZElm5DPFrG0q5gzyMepWCBgkoIAr9feVQF73LjwjcG8AIq
spaAAKx1SI684Fq81x1pr5UopghO52rBZ/3MXOdA68nc5hjfUVkvKlnBszJTucmbsoKNFaKqQHKl
zdCjrrU6yw1zJcmdYUdBD0P1K3uMZ2UmkGsLYe+JLEJ0KPWjribo0G1gS7vrq8W9fmgu87i/V5f3
vi2XXjMaA9ZDSTIFkFLCOiqbRoWGkgonXA3v4sgtVsEpYRigpn+ninA2PIdLUa2GXYVtdcLFlm+R
zncaiAiiqP5bgKlgjCfH7OT33TGDlTGlL0FAPE/fXKtUiKaywI0nbkLrpwHvJ2JxWQB17UuyX3D2
jMrDQk1mFV+y/5x9UDT34z4KrEN4lLzUs1yK9UHFyTwtU55nvZVbzIiJnU0Q2M33KnTX8w0ahAOq
QYsAIF5iJeoNIbYqfDpzNBytfzBDwy2kws3CxC3au1yPCfyhkIBna451LvaZhBF7N7oP71o0QUe7
JlhvSjf29a18nH/n98o7xAh+WS6ZNGWAeu1jsvU4+5idNGlmLeFjSkczMPzmKdy2e+3AXAvQ9+AI
LpO3/6ty7tn54AKgVsxXcekx6BTDHEGovTqZHAti6VJBPLLYf7oyPZ6gGSZdXVodRsrBHxwO5rbY
6n66I1UQiGua5ynqmjQofYc92nj5tvJ6l6UR4+OQ2vLRuGPexfET1Qh6UXwFyviGqqiGqpn8zTUL
TTOoERLesKD1czhcbxf00FswaY99UXPajX6c38vI7t8y19qKlLDTxbbz8/G5vdMOcV6VTHpYe2Ct
H0C5A+yCYh8aYEfDWT8YMQD+Nb7+kRyFbfehEhn/S4t+Pj63jYo5VSuxKJEcmCAekO7WNSja0bsO
d5fw9GwQ/t6SOrlsl3bIT9ryu1jjxi5Ck2pjvHhfnQ/C1Q5kpv9qFgjAWtBcosjOdhbMw1V/fkMj
KvEmuoin54Nxt9NUWGWBrAorVIBTs8HVhBiWHfg5SPyOeFGSo3HPcXPW5FLNkwTi9gYqa0hOPYM7
7LL0VLwj1WsupcLO58bdTZYkWnmMet5psQqnTkpPk3aZYLhiWztLdh9rEFO1oMuu1baeasTNSG0V
LoxO5FGpzLHPT9Dz94QwaOWegLOvQjmPZ+fz4+LjfoXnUb3Cb0KRURWVzKCQZCcpTOTPV3dk5lXr
jO4hbWvCS/P6Qbj42jofm3u3y9qai0jmsNdWGDSW80eoeP3NKAPSL5o0cDFIPR+Qw5d4gByzHrNn
ya73me5S/DL9GjejY91JP6LBppNHl66L8xE5RFFDs4RCIxBNYMymKXebJ2iwbLviTprgnCeALFG+
E8t66QY+G5O/oiDwVDTwnob9vAW+4KDaMUxryxGhTZR5ctX4nZzeGtJoj+PvygjE5qHJHvX2R5PB
SjSk2owoUOdvMjT86kKtWTGKDasfj+j8tfEi7ApX86WN6aa/i62y2OYNMniwiQUzPartNqAomxez
eOerwoGUrjWVpKx497KinNycSvju/AxXjwVFzF5JMJ0W/r7IIm6oy1wj7pV/UPHnQdU1GRXiUvs0
k8++xTfJb6qqtYU2C9TwtoiK22H26unR0ra9dViXO63cV+lDpctPWhsoMFbMEvBpanOXGK1twCB+
TVH0RsFvgEdU0o4gjaS2Jd2pS+SgJGErIB90w0ebooVEq+wQ8+smJbDEMBBTGfmxeHSTJHfGqXtY
JtTTy8gRQEKK6tpb+2ST9Q3Iiv1JToyHETSvLksdpekRYQ2e2PX/3aXIdw9kk1FbDWtWyMfYExNo
DrcU0jE0uYJ0vPJZHo+xpQzI7cT65JT55M1j7klddzvq94s+wcC2B0Gvd/TxJU1UMB9NuzFMzwTP
XYlFO7VemvXj+lEl8J1vGsiLbMgWdnFOlexIyI90MgEG1M7jIBZd9fKqhbi+IqQh2wkoj7Y3hTJ5
vPjkOD9cHLAqygTPkLHC2oaHOR02qfmY9j/V+FPHrRlKL6YF04Dy2awfe3RPmfkKL8aDlC5+or2N
2iZPITfZbQSLTEuwU33to3P4qyuSoUUqIlr21BN6r4QeI/Nml9Cz9JMm/xDQyzcUVFJT9hHq4ye9
T9w8rbGDlNOqDHC5pJ48xM3CNxQUjRG3Gqvh5lt0wARZoASqj9wWdWzYp7uygnzvwCRYcBvJgV3s
xkzA6Z/36il202PmtDDw7GFyj2521AWpZzq1llycl+MVGWliBies/LeAtPZooO8EEqzG6/VDSI3D
RXgt1BCBhziEKaSQFmNxjHST1UgFiJRU2EVhk7NjwvcNpIkpaKoO4jVEjvObbte77XZ5qk27OMxo
ZNrhMr6ZHnBC2ga5eoptfbHT8Xx4thJnT3OxHGdzmpELVYPZRT18B4o9yyXlrgEjY+QJJUfyQr/a
Vm6PhsAT21HI+RBQTwUEJodJfQ2Bl5xR0tRg+oGexeE+V51ovzzFx9GeTkaQ3+uFs67eGDACvLEF
KZAEBmpbc4iVmG0kpDoQi7mVrzfKxgj3qeSMha0+JNvyFiKDO8FtPqr5RkAzIgH81OHlYGmpNFx3
AgL7VFYdY9olJTpjouIz1Yb3uTEceGrYUkt2Yl8iIp9tAL4hwVRzZBEjxL/QOUNWqAosT9opnrih
LN0uVqTOR+Lfn9KqQYYLQV/vxnCojr+0fWuoyQcY8DC42k58Ed3spaadookrj+8pGOq4KOcBk2xd
lE7bbds72YwGMrtKbXSySV4bhJ501Fc3Ct3rUEK9Tfm2gi7XkznVv8gMkq87XcDy7zB2RM5i2lPk
dXKROeTKwT3RFx3nOd3Wsj0jX6Ls21PuCo7hFYk9gXjqwBz8V/5EsUoJzORl1sYkrMKBIUlS7MZO
f2/0X8Uk231sEf2O5IpymBVVmio2KRoC0beKTVS6xVvofhqB7udv1K6ldg4HTMVSxL0p4IkwJ++o
KEjVb128v75DiIiPN94u9dDU6hAHH0pLfRfvlJSqvVEvet5wWxl6FPUTkMhYayxzbWR5H/AOXSo0
uL5cFt9cMFhxq0gstgyLBzUxnBIl4EZQ/OsrRo3CIcksCUUo4YqG6MxjOv2IIbs1QIXu+iBfDoX/
HuVYIosjz65GKx5CmAsicMu3kg+X+6DfIFfuhHeip+yXA7qJs7v42H4w2ofo1rv1Vzt78Z3yar1S
6TRqwlzck+mJJNUV4pFldXQ1Pk2leKxzKot2/QRbvMba2sISBK08OcrO8424Y2iV+iWoNMZT+S4E
+gbI/ErBxvVL1xLZ1M9WGdHxWmJm+anQoGdivGmMOpH+UIYnKfnddVSmlciCWiIHHn0HF3ShwySn
HesJZ/wk+cTo4jJ941GfjQMPRZoSBY8bVlRqEY8XQfncpfYCxVAUQLdo8PPyQ5t6akmwyy6Wm7+v
Wov32M6mvmh7HYsab/PRFr0hGDfps5rajEJX7iA6CAEL0mGMSN5ZfL+P2BtJWVeYb+sOuW346wYN
K5AdrLYak/0hPUaJ4gQSr/938xSD0olaiXmKrV1vGX80fxBTV0V124B+eYdx8zfL1b3ludlTry0i
fWR9bbWzrVvHc92LYsKKaqLDVKmEyLZuy4dF8pHSQpeOzPw4FwV5E/s6NhFZS+vrijwbWu+HoQot
TLz3w2A5pL5i2LNhR9sUUSprAmjRA0HJR7DtegUQvz7/2aCLWpRq12O++nqAXs8yFI4w34VogCAd
nS8Hw6pkWKpqqjLvVhuvtQTF/wEtkuriNlkaFEi/dN3GGrNNJaGEaCR2OanUubl8FX8Py4GDMcV5
J+pfqYHqXYjxIKqPgD8HHdZx8KfTisK/f4lmvsfkQUK0Yi1VWkZ2ZfK0JcqjrCHICEovBjssIHYO
uyr++RG/h+MeObm5CGtT9xmKiO0N27RNELrqdnSqbekVD1T9kFpR7lUjLvIsLSaSeJpSuZo2wqf6
x383I54hvyxJJ1jMOcpK3k3rFf3iU/UxCvWtls420kjIZuubKocaTrVNzH0XUxp4X9znK2vKc+cL
RS01SI2xoDvZGM/NnfQ8hq4+bvC6WZ+BCupkK8/TYd6Y2/BmDRZ/gYdL9RBn7oDej/1QQovHniBN
cNJcOTCdSHB0vIBtKo4gvsY/SPdy3f3xBakKwzGjz3Q0if11+cr7z/biHW/FVNPqNS/wnBTe5352
U3mwm4wkvxC7WGETPYOiqmIBUY63JAtoxcxlpgpQC9UC9HqUNhIUzkqZ/vwL5n5PjYtUTMsah2LC
yel9dTffJPsGN3p4o3nJY7qRe9vaUjSbf7lhvofk8KjrZ1NTWrxb1aB8XG/AJvX07Yi6n9dB9UHY
dQ9mtQGRirheLgP997AcJMWpIZoWE/RVzPxVz4rdIKhbdKT6QtHbIOYTJfZ/yYF9j8dhEtghEPDr
ALutu3jqD+ElA59ARw8KU3hEZ08U1LfxPsqZ+IFbfVzHj4s7VsU1Yyi6ZSl8B0+agvloQFYX5bi9
MJ1M9Wc9US/Wi0Hu9xg8RKllLsezDKqYHNQ3HRTmbpiHWuQZ3rgcY/DioYuIW/vY7EfFVqgc48VT
fzY691xK5GgyxxhS9kJZ2cto2rCsdK4v4uXQ72wM7rEk63Inrb0Wn6CbupgOyplQeFFtXCqQ0sht
5nNCPc0v7tKzIblH0ZCJdaT1NRrQtJ9LCf+yNQqKVLC1LoKXmUycCeoTcoiTr9046AUwvsmeo3w/
QIZkUU+gONhtDs5BTFluX06Jnk2Pg5vcGpNuVBt2qWh+/ZDY3V0HfTZX6hwohDD5OW1Xeu1sow6Y
z2CpJceuc6gbg1pkDoHMOpFzdJwiEBsWBPXjbpQDKZ/urGm/ytQD9CKqn02Zwx1VkmcL2nssTRFt
wsFdN180RrScw1fqqcocqnGEOPt854+gl2LbMWsnOAR4dVF78FJ3Wk3cEKeDGoeLgvoirqHEC+fJ
FkJkKywIYG1eWndF0LjNtt1FgiuKdmb5ZLR3Mbv7vaJ8+w84P2rdqGgZkdPRnZfYkZrFrmRY/Urp
bZ0HSXgrig9C+0ZM+GL8fjYuBzl9Dy/DwvziGxr2W3UPccjJGw5J5Yy2akvgzveHorSlwS1/bchZ
E/uIbwdqjaH50/w6ovNBcpvASo4J3oOsdKGX2/hAedYR35dvB5oMrZg0HdOdswW9H4Vtdo0t5VTT
5EUOvXS2rBwIRWY/okEHd1V4qFZnHIIFXPn+Ruh3aou0trIRvBaSjk7/ozWdtP1UFq8BRek+fKZp
LMStwvcKtUKYNsmXJ9OUeGOxOllOtHlQI3DYMy7SFCVstnJffYZ18lRpxNuB2qYc4Oha3pnTgiuk
qxJHWxe7U2U3q3rfQMdQHoV2t4AXUNxfPx0UtKtcvJNViQWdIWwX7di8g4m3vEFhY2js8NW6ZQ4z
pr12dnTqQCOt/PoNB2XaLFSHOHVl8z7LpZL/r+2bHq27IWvf4GvndH0EeyTd6+bIketiIybRoSru
2xi9SsPgtejOvb4Y7CP+4+30vaX5bqE11C0hb8GvnNbCiazxLtfGGyX/McsUc464yviuoblNtElN
2MsXtplFknhDjc7ScrCRtHZzg9Jw+Wp2vDYzLiSK21BTugp5/dwytuOoP3QTVOEq8yFDv4cx/Rzk
9TiKnpBHUGANA0jybA3PMyxnW3vSikY15Ast+E6ru1x4LtX30rytsFkq7TE3XuNGvgOOPzYZNu24
t/AGWrTZnfSfqm7eNmaMjq/XPis0O1vq0Ems5rFZU+KAXg7czz4eF4KZRi9Mbfnly4aut19S48U+
A1opt6EE6SF0t1Fpi+3hOX4iJQ4uv47ORufQ0Boby1RCRNWtC+eyDWxojsK9Etnrfa/ZLXRymFoa
Mp1VReSJCGD64nadvT4LNexLKGKCiI0arQZSdCR7108FcaHwqvDtVKbYPZhaZu4tKN/N6a8Mghh/
MwgMz+FCoxgGn3ovuqhCXQjT0EF8a+LCaybJGeSn66NcPuDfo3Aonoq5LMb5kJyGGLLlQ3VK9Me4
2iXC8Hp9oMtr9j0QB+azmNT9xIStMit1xbF2EmW2RyEhPv5lYpP6PQ6H3kZpWt3IxLVl4dlUNkum
nRZ1tLPpppZ/Dl1sW+J21t6W9kWZf07G5zC2dgKj4MYq7EL/aKdj3TwIwNnr079c+j37XVyQueZG
NiURPid7RcNpFhwOlhb5ZCcBfYNo9wS0k5Lxl1H1P6vxjxS8HlVVXUDjtxYOEkTLUBVw5q6zM+mz
KwsqU8Dixn9i6vdoXFyZ6/A1qnQjOhnRu2LqiJnzXa3oizMa8Z1lti/xbEI+Rr4Zq/FWUFSBOJf/
gnjfP4ADdX2ItCKNwEAqb6AQh8LKAv+wk7rt/BVKGep+2hg1OMNTaZfkW+wy7HyPzaGtOscQP2Gm
0BnahitZPbZ1Qpyhy3yg7030lQQ7g7ZITLSirlhhwTXvFB/qs3jEIxSId1bt5pmTwIjZWx05QcMH
aBOOCS8101szd/of0r6jSW6cC/IXMYIEAZK40pVpU+3dhdEtqem956/fZM/udA1UKnw7c9BFihAK
IJB4eC9fZu2hm1hWG5eAx1eh6+jnTDNRB6ucoxsrvSdLcBV3gw9x3o2qvZ8/PbK1FVBqonmvQSwW
WFj97K33RCaTKJuIAE7lAo+fSUEsO5svBOzctHkN+H3PZMJxp9MU33tEAKeYF309zhFay67Gz8lv
fHWv+9zvN/He2pmOGTnDbAcvhTdvuWTs08H099AC/jRoyDapOcQ3vDiEWe4SS3eaWbNpY1xXOJZZ
012imfrj/IeToP4XWh/tkFyJFQP8jAxemz+MqthqbeCqRiiZm+TzfUX0R6NAxHxIA87hYK/l9gRz
+Vyrbaa9aaZMifVLceoMxH29AY+GyiZaKlDLx07Z6DCNQz0o9VATj1N32uZOeTX+SmEePt8YNt8Q
t3uc633xWI02vylVSYBwmgLxjQZfaHH0W2LaR3G91lfJLeT/k9Iec6+zHuPFUeATPds52OoQ497l
nv680poGJ0je8mZbfaZ4znRgVoFsFEkNFmVfYz3MRz8raNvIaEsovUP8zQvn7ajdhFXrGIEEDSWg
IFYhS2bVfVQCFNJJt9GygGaffyPoph2tsIA7lKiIoCnuE8hI3tCn2Cs35jV1TXzaZmN9yIUhZHMS
gMjsjWQaVdTo43x808LoYdIkrwLZCAIE6ckyL7SE4nc+hT56o70Or5bzh/4Pb9e/sUZM2quVYWnx
xMMbY8hgOQjPBJJDfS+tuB326HfWfmk6AZ2kvexq+hJ220JBaKsmpXP+h0jQR0zsN22JzGGOmLOA
6bVC3zTrgk6JJC8qCbHE8mLHupg21YgIWs8PnC92SqotoXQTsNI1ld35KUkOl1gjRFpd5RxdIDe5
/hpBFzYKCy+hszehkf78SKdL39+bXywWgtWEskgGfYKqqqGXzl7GQXnVmmHLgszG09KZa9XWYvg3
1ZGdQUiLao/nf4Ls+wlIQkk8pTD6gmAALAArI7fNsHaUppDMVDbM+u9HgKUqgVENNQ7dEDxaNHG1
9BeZZEpxp1l+R8spYIlRQFGtZgvMRltmBw2UQ5BGmDBOkUO0q9bdpGeOTnonXO7OL+MfnuJ/n0dd
QJUsVOoSE4tvwidcDmsmslPtPvEMCM2AwOFn++IqeRuf2YNk4NOp3u+BBbBJ9JTotYlHz6pvtZL0
NNQMBrz+197P6lHWafqH1N33eEKQU9NlmYLG6g/xmqBCbuVjSgE/gYGjWE+wqoWXZQTnG3PRH3lp
7sJa3SvFgqxep3tmPr7QBt8Gnkkpg01ArDhLjR4fUrxFtSQHL/upYu6/NrQ66FNcLczmB7MEH6sE
hRG2hm5xTe6Zj/IqzF+QFS/RYqfsmtHuZRYMEiwR9cCWuguMOMZVYJFwZzb3qXld0Ne6Mn3JNpBA
pJjxj1qlN2YF5xjyyL7uooHiwCCqAqPiHibd84NxQS6i2+Ba1jOwfu4zwZqY+KdMM/QkVWPkFN+T
Jt3dtNFbqSf2de7iWXR+kpJ7VZT/0vpYX8oGIBIq94V1S0PJhjn1sQhnhqkSzTKZGOPG+WAS2LFG
sPGttsZc3vFs2I2d4YfV5J6fykkuxfFY5J+AmJRWGCSwWkHnJVoOt5HTobC/MVwD2uAG6kJgw4DD
cX7Qr8tY/FjHgwrv57iyMpqZ0TqoCowiHvzmrsyL5CXj0MXfTsTpiINEaj29Jr7h9rAawG8Jx+tl
9Jq3sLzius+yi2YTRnDrlFWtvoqN536ecBeVVT2McwCpvpXTgmd37FGHP6vo+tiuPH5ebcs9NEzd
7GKERZ0G7zHwXO6y2+C5uI19aFz48Q8LhR7mwM/uDRqom/Prd2r/HS+fcIkVoBH0Q4e2cB4zZ0aB
CxAouSdPxnXHYwhX2EzJbIU6+OMdUrpR7C6tOz4OW6h8OQFMgsfN/9AFfOoKOR5TuLsIyfnUMJgb
jfsKfsB/kVbXxqeVtCpPmMmOmXBjNVMQxgOBJbg65jYys56lmhudPXQJ/a+nTLys6j5NEi1Z6UOz
V71WPt6Ra0V91WHowG18Sx5l1KGTkcDRaooRsWb0PbGGcBVy7p/qa3ML7c7nwO+2q/ITEgLQ+yts
LrUzOsnrPh5XyAzOvObNPOKFXjTFRT1NGVIs+oCW5zsV+kt6Vjt9xV6hCNg4UW35cLeRpAhOhl/H
v0DANLKkJbr5Y6QF96tkG5q4D3DqhLqNVJx/3SJnkEKMm+k4NEwJscagE+3a63LfXsE/DnQ0569v
y1F+8Zqr+ZnvZJXur4zbubEFlArbySg01NFu1I26Zz71+Edgedl9swVfw6t0iPHZ0V5GETsZzBwv
rgA+DbSC24Is0U07F/Y0N3uTcifnoa3MLfoF5t7lBdilSbo43fpgUV+hcHDTzATK4eWuaeghS1Of
h5adZb3ToU++yeltpAUyc4FTEcHxDxUQrOxxnA0NKM5pfzlqqp1Z7S5Wuc2G97C4M7TJJqzwz0Oz
9KsIGBbOVVSM645gh/Ld2q+5f/gKePNPfbO6Q4EEv5PpDp9MhR/PVACyOs1JxabgL7YO9aDKAyPV
WIdwtAH9fUiv5T+H2+Exj+yidGBDKrnOJTiqC+CGx0YZROvw8UJcOFrS/RBFm3yU5RpOJsGO5inG
0V1vct5ZGIhs0rvuoTlU9w0q9JoT74Nov1h2cSg31EXU4qgP2Z5F22Fw6RbN9aVlz8/9BX84/7Ul
F7EYVUex2liwSYpu6jx2Gq23YY4nuYhPZiGPJy2AGfSgQq0B1QQB9eKTxSmvCyc/ZJtCsdUN3St2
4WJvJ6CVQPi282r9sh7s+XLY5Pcynp9sukLY1qLlO6p7nKiFGfeE9JdGYEqwWzbE+u9H73PTMkCR
7NH5G1iQRUmvNFlO7NT75Hg5BfjqQmWpjBSxdaPrbl5+hHVvh/PgF1W21cpKkoGThVFUAKGomEul
g/cr1PMYfF4fWgSTihdfwk5tjRP/hw5bCexRAYCieGCDwhAcjk75VL7ndzPICJvy1lTtYdv7Cyih
7/3D8pakdncrdxr9Q9iBDiBDg5GCJXq4caXt0tTgaxcFWo+G3WowmF2kV/RmcJonA1PWbyyQJySp
uT+ck7/HFdunjUlR8zwBg2jV/i3QOA96pnZBYOjVOegWdGewtFdub3qDBvpf/DW7bW6Nj+JKJkp1
ev2/f4cQ/ihKPGfQoFzDrtXWNd2sHZ65LzuLfwhyvscRcEGLrGFpOgugP281M4DjSJi4k76PynC7
ML7NS3IZDMFWN5/+Deh9DyygQJz2SmgyaP4WKkQ9+/0oBfrTIPA9ggACmdloylShgTlk8yao2baC
GMn5SZwO3L6HEGDAstp4jhmqc7x8mMHCrBeoH1aT3WelzbrSIYEuoZ6v/+Pv4dr3iAIS5FTX00qB
j5PaoPsv1A46Sbcs/zdWt4R/DyMcf0uFMdaSm+mNyX8UYXpACXmfzK3kyj9ZnT4eRgg5inhU816F
dBbd0M/2etkp5a6vL/Pb+irdpE6+iy6Wx5g49WF64zGk2MtD90t5lZ0C2WETQo/RqErdtAA2zPhA
c9o+HzjoW5XPS82rImhAlm+Kqb3+l73zW2t1bWRqVmYKZNOVxDbYfDFm2l1GYj+CtXYBzblllDUO
nN88XBVApYQUYdeaYMylIJSOwS1SADcGk6Sdzh+739qsmyJNh9JE+1Y4Hoz+lUl3jWwWAnIk8PeJ
2hnMfb3dT+y9Q74zTR/Of5yTpYzvncnF3mkSLBVk4HEPrHqH+mVWQPx9pXJCPuVqvpChveS6+61r
uqkUeLwHK4MUEgjDjhmHNWM1Ybj2ZtpAtg6dfDV4KLJ8p3RgAU+MMSmLOcDWHyE6XHsr765FA+Fq
thBu8AhD1r3YyAxBTkdP/w9duCqiy8SMIQfF8aart1H4i2ZbRWf3aMjdL8qv8x/yPEL/1jmtambY
DhzfUTWQR6snu2q5C3lXe8jibWNhTU0iuRRk+1NAkzBVFED0l1Pam86Rck0ytANM3vmJrR/mzxcB
1vKfIS7j1Vx1Ay6Cds5x38AgqYc0prFcNNHP8yPJ9ojYF53pHbHKAZ8r2o0ej+0UxgPsunkGMQwy
W8whz9k+vJepncuO4Ne/HwXxRpOTfCL/NwSqb1eB9R8gKuy7q8KRPT4l3+wrAD8ay9KISuoGz6MY
Ahdajfx1GdpD/PQfV1IISWY2aswMES/kn11paz6DtGnsRUi2mG/WYXpKLr464iRBreS4iaQrtaZZ
rsfQV8m7y4U9WnMAbvyHNhRuNVaSK12C/l976WghgyyKR6IA/bX00VJ+zl0jecnKJiNgR0PixNQW
nC6DlKXdlxDUi9RdBYkJGEtCn8TYnP9mkhiFi4SkYAF9fgnVHAg5e/3dfKXWtlHb1f0qHhLvyyuK
yoLqkovskV6Gr8Y2Hv3qUVYs+kN25m/MFKs5SgFWu9LQ/KZOntVe80J0GDEzuY7LyuXzuKVV8BiP
g1eWDCq12cbs+0NdG66KtqTqKQwgcNVYvros2/Prcz524iK9acb9XpvNnN9owYcx8Cs1w00ywnKs
HmFwYfp9hjRKTCVhsGSbiUSmMqAaJQPJV+scx0LSj8W6BGBlQwhnNR7CkIfFkt+Qdv7QtLc05hI4
+HpMnsFwkY9kmIym5jLlN6ZWeWlf4am7bIcZ3i7dVL7UqfoeldPHspDbzLLwFCXTZ5CPrW3EAYXv
rmldGS101Qo23ubqdMGjFmJ9xpzZQWTZlVoVdgbXaDDar3lIoO4JWdalt5xgMNDDWdpTFe3Q8eOE
7JBD8VvVn7LxKp/QOWMs/tC2T0vxZqaRa1qZ3xoLPBfa2oEn1EOuoqtOsbyeMr+hwQUdoKSkqpvZ
etajyqVBsqGW5VrtvE31+n3QIPdKGvI2K9FttDaUlk9zW25hy2XH5Y+Zz6BplH5TQWXoGr27lyOJ
3bTh8O2CJ6f5CO8ZW60wQumXSNNN8+gm1c9U+wntwNckZu+jmV8Vbf8UkeiaGSg/DiVc06YNmFiX
ehLtyz6SwNyXGcS5T7dez0c4R+nMUToz85s4Td0myNEIktlVOr7C+mhvjo1Psw6SdoPityqMUWZ4
hKgFHtaZMy6q3ULWVf0ZFm96mtrjpMFUbhV+NZw+/Zmwzxp/W1EsUK9e5mpvJ+i14P3NEH7E3Xtg
QktQ12wW3apktJNccXs19qpSwbxvrPihimN0BV8W802RRa6xTA9ZZjgNZeCJTJsFlqM2SJYvlCXc
0Tu0LBv9PQosl0YcPVa03STF5EQzJPpI6EBuwWlD7p7HDMltSwQMLxtrrBqOfU8r4vRozwyVxikT
mY7DH7Lo35gpPC+XwkwgB8zyG87UhzrfYqObBqSJCZQIJ6Rz29xPODomx+ZCZ8mmVYvrFs5Ohc7t
XJU1jcsmLYSF88ADcxqAJwEkqHT9qpym64Q+n1/Zk56aR+8WsVw39GHTxPA8/+oyzgeXXaBu8JI8
TG6KGnkMehk84ywXXYU/+a8o9Elg6yg1HUBxd4kbXMw7nB1Zpfmkrs/xrxIenqQI+rkrANdNHXkl
QU/PlE6bzEpfx+VlYLNLGKAon6+m1nwbisUuOkhphOZetwikrAdvDAu/0QgUZKurNpK9giRQL1Lk
RtOo21LFHabq5S7vHxhvJI0OshGEN2te5LmqmOtlMjShrSul3RqjrFYr2WG/iWgYHbrvDExDn55x
e30oNXVWLsv5LXbyOaCrHDesplFwB4W5NKZVKNmIpM1fFK3M79iGUDfekIfRV27XJi30TzWJWyWS
K3nFBRF0j0cWruQg6PoujTFyMG370bI7/RCakCDG5SmJMk9Cx/FQ61of4XuX6i2iFzgQfklYoPzG
IJv6s0HVO+htdgX9VJ/vElkn6UkezfGwwrUyzPFY1xV4T8rWhLEbIkwEBBVoT2uJP7pAIfSW3km+
56ltczymgMZKHhKEuOhNW1Pewy7YrGqx5Ua5XhNwyTbW/gfNfOlEBWiukXObzLHO0dfA3FWfdZU0
qzyyW90/mCOvaJw6gcezFOA3MbSiipYeh6N/GecXQmUaXmcHQLQjPMjLiUVFP2NGkfUeNbBubR/O
fyjZAAKIVnE5h32j5zeZMdlm19ld/PP8CCffOn8vEuYgVAMMvlAlqPDIYPfxu/qJNAnYn+EW+vkw
/ST3C6iOUElU7PySv8++9tRtVkK70draKDuAJ8+6RiymqpbJddGNq2cIFue1GXSV0Spey2vNTb3E
TyGmhWK0n/Z2d526yJZuzq/BaXg7GlhYg2mY6q62cFetjhVxDluVBiI5O+tAUH8J4XWiuKvDt8xA
4Iv1/Ru4MdWAKY+qrsD6T8SZlKUzrKDtrpMQlmNT7mkgFiuKCcH66s4YxreId/u2mw8xUUubB1N6
nWcUjWO8RyyX3mEVbTOtHRhD+B1KWE5jTrumICUYHLGz+s+0WanbJjq/VRTzVIvsQzQObHSDffZW
AUcXw2z9dIbFwPkV/arVCTOjJrqDdG5wRpBo++fMlDqOjFDvpsNgfCwxGioLM0Xe7UeRZnsjGAeo
9o77YbwHI87q0aO2gIpWNuhtan6oem9neuT0Uf9Dp3dD3fzopzpGQ0DjL3DCw9M3sGtYYE0ZlKLq
aZtMsdt15avSjp8dQ1/dnFXbbFjgGfcSMBBkzeg9UC/VHL7mhTMny01fBZ9FXN1ESwCfmbx+7CLz
ZcmGV1aom2KC7ac+Rq6SvQ9p5eRZfpHNkPcoZ5tEht/D48fMtNe5q1FCj0I4cMI0PMrvsoGBFAX2
0KbqlOee53BZ0a3npQCrRlFNJyrKPY3VXWSQGk4F/cEo2ockNOJNFvVPIJgXdl8luaNV9bKFHUTj
T61yPbTQ/GXc2KVU+1F03WWvNMRbIs1LC921oqDzrA4+6TAe2Z3/iKdK0NTE9zM1HdkwKmrEWyks
4rqUjwes1YgWbP3BVJGdtpBVNTPHHNgB3wiWF3DZgONyMlT7IGx/qVr3/59voKapq6oJ10zVElUO
KrXX1YotqC0YrbOk1TYCGipURw70HYaMNo2SW14+np/9eu3+toO/BxVFDQh4zzF+y3gg4VU93y7G
SwKlYiqBnhMX8fHUREEDI53NJBwxigYuuWb1tl7D9iOSVYFOJVb/MY6AcG00xgbq++Phy9UZ2azE
1jrbgkzBKmLdlrv6+b8t33qzHQVTbVr1Dc8wINFvg/FBVX10i+OJJQEa6cQEoOkqteiSDAtY5v2h
VZvQBSTt6wjy58bjqHzQOLroU3DGFjo5cZBesoy4/22qQgAXFQMLRqiMHMxpfekonlmg76v+MKU9
KCfCAWoCVDVGTINxJoThtK0J5Rq6z4co84jxa0Q37/m5nF7PoyGE7xZC8SepcfUchiK6SMlLOfZO
NrVuw69aFsI94bZKc7fSywWagItbN975H3AiBvjHFIXvmZQc1lFTNx7GrAUpKnbyMnTXZosI+RSj
kiV11pjzt1N+NF3h2+llVhUqbTFc/THDLr6oC6dDlte86uDNNWiStPx6oZ8bbp390anI1KlC4D3h
VOShHczJLqOwH4a0ZBNzx4SGZFkUV8ok6604iTIWcosaYSrVxURyqSRaDIdgADmEi+nSQrhqdDNp
lfYkZB4NI4AMU6ZEt8CAPxSTH3yW0OFvljdd1yV7VDYb4RQsQZ6aI8UiDkO+hWj4rplQUEn+hewp
duL3ogknodQMI+ZNPR6U8KIf7gl09//NVv8eQNjqM2npmFEsF4fWSaLeDY3TN9483HazDCZPn6rv
oYRtXs3wByMQujuwYfIZ/AssbkOHwWkLCgJg5P23iQm7XC3juLFSrBxPAwd8bjcBab3pf7Qw+I4N
TTKabNcJz8pSCfOC9+M6t3xbdm8ZV2yIwnncYpvz85JtPCFcp3NQQR27gPhHcDB1XJ8Tt7Pw5/lB
voh9v2PE399KTOdZ4ThWppWPhwBt8EPc3GpN6tT01pgWm4G1mnTxPiyrxxxtsXC3au/1ssw9UJIg
y8ZhMpM0MdJNVbAtWLNjpA92Rkl7DxbGT4W6XJXauC9VGDgifrazIYcUodJVuynrr9u0hCcYgB5F
A2Sv7sN2eUyzyyhIPiGA8qxkus3S5rMZrzo2XppNtWvq9yAvoXO02FZqaXbOB6+R7ifJuovNs2Gl
wbw9wH4aE3RzFGBGQ1y3kBFIZaMI6MWLKs0GOIQeavUtDLuN1W1NpCLPf13JQRRp/xr6qXkFG4AD
KWIbHlZ2oELLM3gM0/6qlN7mkqMhZgfTJaSpGqxHo36IpzUBOTtRjHvVlJkQnSIVUq5TyvFSYMgT
rqt7dLPhcmEwskZoUigtKLFs1wyzQ3F3w951rLwyVu6nEtkmqQHcqc92PLAAbTPP+mThCBiC8X0J
X9vwIhifzn+0L4Nc8UgejyEA2mxggHop9QNcQ98UYjTQjyB+FzzNpNgOaemmeLaVk+qPUXSwhngz
6eUt6m+RrebGrmWov5XptaLBF8kIN42S4u9DG05UVzl02urmvUQlLWi1HUU9yIJQwwSfqqXdjH3u
lyGzSxptzWjYWuDdan5mRZeQmNg1ab+zzNnXS/UqUs2LhiBrqGeHNkx3LVStSnN6zrq7oYUJUdc4
tUW7falNm7YrXaOFZ0JU3GWFerNoSHmwOXElq3Yi1jleNAGXM6Md1TFD0DEW3OFh5SXLa4z27P82
ioDJakL1js74/AxPUW38YUwXkVSr/9Q5OpqK+Ba0eNwS+DRiEGQWQBa2GUWuxXjIdZkYgWwkIeEX
s3BAygLHCPYPO9b2vlW9KhrMtKZZsnCykQS4Q/rHHOcanycKQl+rfQXVmPRQw0Ly/Ac6lfY9Rgbx
0dKEWtAnCb5QclnsetQft8hW5E6C3u7Zrq7hy7m46eDLWkVPIS3XkUZc6xWEifSeGWoL8MVK9UOe
aH6oanujYptgJJt8/oRImi+Z5enl/B5OiBbnZbJIQkP9kNHkJTXgBNfrDxV979PbqXwtZ9DHBxiy
RbvGQP9SS1VnUuAjOJguOA3ogPo33o1Y9u8fJABynndJUNBIP8z7ZvUPyYDEVmIrGjReapfApqty
Ig9s9slOoCQ0ftSSrM1pYP7+AeuKHd0I5qxOtRLH+qFcVCSNDlX/pkHg4/y6nxwEmSmIrJC1KUtA
5naiRaMuJjkUAbLWdWFH1Y8uksjFndxKR4MISIaiWDHqg0EOnBpI0DReUFd2go6oJTUdyENKTszJ
rXQ0nABppIwNwPtMDg27a6qXGh4Z2aBvTGRNzy/eKYIR5d8jiTwn0tfJ2CdYvbWFO92Ok6NaHlzV
EtAYgi99ar4Zf0KfWv2IjJv5WVaElXw98V0at3VrshqHJmgv23p22xIwXknuoZMpjeNZCki3mNpc
UY7Px2zVCT617bBdaYyaM9+nvqylTrJXRJbSYlZoJ8k0cki1B2NGgD7dju1gW/nszPK0nmSrfLW2
HJ2xYsGlPjFsFXYYUDNBPtrXnwc0l2fXbLNqu0Gt9E6GrKdjvaNtI0DLggKOZkyAlmKJXDWeN6Ay
+1lu+uB03BqV7jDL2I0m7BQWqbTWWlL7LRQ7GltAlRI6wqxD6eGg38d3E1wcjE15V9wjy++vZkGQ
LIVtz3w5eZYvd0eSLbeANmqtANMMfFyudk44mV6bsB1tasfkhQQE1vvi3DwFzGmS1NTMZP2ys+EP
ce0k0Sip6suGEHDGank45qGOpYwXO1Yv2kGRTOJUy+8xwIhvWUKHUsmIAnhubqMGVY1C8ZVRcSsV
imfkJ2+fOyvy4hhe9BP3crJpgtALDTi1cnjFazAtxWM3MlfK03tpQsNL1nW7LuOZZRaflkHaNV2F
jNmBQj9Vr2qI+hb2rOzUoLXbGBf0+PM85kogT+SdFNNSoMeAkMOgg2VXmXZbjHC1keVxJTAkvjOt
xUQFUJvWYWL0sGp2kWm2EYJbB2dSOkgmJRtt3WlHMNSF2lAGwUIOpple0mr28ym55vD8MGZ8WUOG
6JJjqAv4E5RGbKJoQg6BejUkiVcZiz1G11NaSEKYU4Xhf+xfAW0iNUsZ3O2wPdCSh86B5SLcaJv5
pfhUfWIjX/cBe/kXuSyyBOVELSaWFxkLCk4Oc1DCfixP9rz9ZGhnMONbbTU1RxovUTQ7lomHSjBB
dFMwmbUYVg94zXJjH7EHLl1T2V4RUKfXNS20akYOS7qSGrlnZa3TZAs4h5ZDdJl8keSAi53fFZRt
6zHBQZjmhIEyHPnp9DDEg2vU0FqETqo7KDL9AMkiis3dGbo4LV4AVEyzcxV+oRWBfx5FvijWv+EW
lIlMNK5ThlTmP0/cHMRV0fU1roe02Ixjuanwhp/pAv0n47IMs1uNFY7FNFtvQt+Igs+FPbcKeOob
heL5qt+yWvfHPHFwy3C74aDVrzzVQJHFmNJfKhyhso7BUcYlcFB4cN+gng5VLbU1kRvSvBw9LDNU
TAZI0hoEnSUN1CgW5jb4cUuWbZmu4UVaeX13wafLavhA3hOpTZSeEqkd1RoFnltR8W5XcqUzwoEc
QAC/inP0vAzV4GQ8c4bsKlJGb9SjHQ3y51ApvElDG/2QS67Lk3fD0UcV73wFpaE2ahE7JooTJtdh
Af5mcXd+65zGtKNRhANIk3GKwL9Zg/6/LA/DWxO1hwujslt38lYuH7uBBGwrS9WcDsS/RxYbrRdI
6I1xA1QLysWD/uN24ssumHrHGvllHN6qiQmrxQ69BPMTHa4XPZRQMk8pzFB+9AuE9EoXa/EMrg2e
VlAChY2KZv4Y6DsHmyFUtnSytqzvneuOydK+p0Pmo4GFN0jH2KIuUJo9xMNjwi1/TjTQcdBCEo63
DRrsAejbBvTGUZWRm8gXtfrMzhbJmyPVM5MUSn8Ilzhx0AH805joB1IPThJfFpbWO7MGK7uBLOhB
mAxbaQzd1+cGpkUBrrZwCvc9muRtq+GGQxkqv12EbpjFmH4peXRhUXpfJNAGVJbGTtr4MeXxD95b
+a4dohclyV/TqbdNnoVOnUbg+dJs8fN5gFcG1TcDKAFTPrpKYN4Bsw600j+yUIVtR9IdytB4YlPU
u2lq/cItf83iLHNQ4yQQegSWGYFyOenTI7Qt79IJLQOhodQ2zefaTRYL10rkUBUNMvpCXSsuBltB
StLV+JB7SRfGdoYYxTUJzjr6SXaN1d4onZ7Z1OgvydjtjC6oXJDtr9uwRVd85tFKfVaD57I1Litu
wQvxs0jjTajljmGYnta3D3oeOmGzOBHHnzZ0dN7fJn1zx5LLRTFAJGUpIj5jAxF9JzK066nrr40E
CdpxtENWXfagalnqa9sFl0FjYu113wpL6iRo0x8q8wN386ceD5ueZHfWDLm1snS07iLG/9Ka6PrQ
rtCgETpWuzRe2zOPJe1jypjTDMVOU/p9iv+0jmYH3jq7mmUx2NXxNuOdXTfRzaLAuUxLrlBGQt+r
WdxNOtnOZf42F0li90sLQduxuTajCEZn0fA4I9flVBkS1Gk+X7ZTfcXn+QK+qWX5yjTmTbnlY995
63obeuEsqDrXGZwsli63SaW4VhZB06m3UrvAjTAQ7DEOXTZ0O5SJavPqM6KpX2QgVqbFc5bXDwuz
KnvsZ2e08D4As9xBbtFdOnI3huqW0MYmieINrbZR0vF6Lh70EQxCQm9mkj8lAcwjl8nP657bBYHw
stp6vH2c6gaVEQJVoc+meK7THzALt8f2dSk5vJayhxmdwBM6dWqt8PqJbHUVL94G3GBtxF5sUbuH
JS98VzhV3cbs7uou8eBpa0fDDxr9MNRrE9FNaQXo50jtNJi8bKZuSrQAjS7tJkNLBrrndkMT2LEV
OwtUce3/BvlciM+HqYdYCUEGBGk0Gw6/ThGgn3JOnajZ56Z6iCnZ8zDDO0SB2tbjGA37PKE2DbPN
VBMnkqbtpFeBEL+w3mBKoZbkkOzwQFkNqjs7eeKbbvXQu5e2ep6Mp4/gVwhCcsSbvFXz4ZCYIfPK
ETjYq+Gble5VvQUx77Ng2p7q00WszLdqg2ZJQ3X0QnMgt4piTah4WTC75VA4VUT9Ku+AK4kzQbqa
jObTtKSbLh5ucuu1sCyvyy7Bcf2VDe1hwourjV+6iXpjwW549GgEBcrh8T7N0dwFRGKN4i/w3s0g
edIo9efMCRqVY2Vyp3j85LHSAlPTJw36D7ZSafuhWWQ9BCd5fse3ohD6MJKShMUIyTW206fGDnAl
NQ54nXaVvevtBMlw3clRNWr1X3VkOfooU4U4XSSwODV1UzUsVXyv6s2YjLBU0r6CEha5uhvuqatF
Tnu5SvhZ17G0QHCK+Yxy5feYwqlQaN/TigfaQd13O6X9P6Rd147cupb9IgKSKJHUq0Ll0Mndbb8I
bgcFKlJZXz+rfIFxWa4pzTn3yTBgmEWK3NzcewW3tjy+CXYXLnzlcVAqWyhZwjPJDS/+rhvyHLgo
hUa9H/gL5/Nm4nf1S2anIVccokUCDwYFyS3b6kLHCALXbHovoq+FObqphCYOvDJYY2yaIXOF+ZMm
jUMimPPIauHn3HwyXf2a2WHJbWsE6w/rUgfsIAjkz4BMVWzcD5xBMAbIkSLzFlZgaczZFsx7K+9a
Xehns2GRY476YzPo0M8EVTHt0l1CvzK78BItwxVvuEMTOEkAsSr7nMjY52bVeY0ucqcigNkqcyl+
3gwfVysyS8ynetI0cqn76X3ldtarFnXHJHoCItcZgFYuwaRsDEBd5L+qAl4NPMvVe7Sa4bwcog5Q
f5rGp5qphSfHzdf47wHmz2M+5NHYMN6ex455VbzLSrmxWyhNsbe+nxY21i151OsTN38Y99YwlugG
oRwIHrcouGNXmUfh98kiUF2GwB8vHDAB7EV3NNljxt8jFe618QgRf6cd+7VI+EHjvlCQiGa6m1lv
fCidAZ41UQt15L7/VuOuNWH7HcO5IOflgRKFV03S7JgZv0UUjDdVQvCIrDSg45XkjjktZdwLp9mc
5fpgnxa12SCWpdHXEnTMnAgcmYWe1O3ezdWXo39WAPIhkkPXYWtcKDxYBHM9eMThb5En0dzo/Ohj
gGx34WXnJWrf0p6Zx81egKpXYmQOdl7MO4fjajAn0y8m5peELMSGyx7/6/mCW0+zcTEwc65gI7kl
Wcp7A2HaWuWrbkPX0ORcL/mIXqLavWFmX63J+RSIvtbOCtB/EHbdCrZjSUWRFi5JSC0NNft0WQyZ
Rz402jkJPmUJCg39N4IBrWCzEFUvz9l7c5p9qUBN3BwaXTvnB8NFjgH7EbnWd+lG2yzpKV3+q3tD
za6wtuZ5JjKlnavwhYzfwn4JqXs7S7naB7NrKSE0L4iJyQxN6fOic6pUbQfqTdPZGPG0S2BuII3K
iervqpqcsNG+ySJfUBm8ufevfsTsnqLNSEkL/apzhCQ/SYRrc8QfRnAV4bUGnv79L3gzlFwNN7t4
LGkaYT6WGA7kpzjcZJDMEv+qh341yOySMXnTVZXWaWfbOJj8QYWfGyS39yeysD1+1UeuOgRGGgEF
lfbaGeQWAMdXvbWEnFlYqrlijQ7V0LgOJiwV+25Yp0T7knYLmoy/3kl3NvmvV83VLCSHqU9VoihZ
p81jlqLJKM1ymxowDICGPGj63aEOAwUjrbHxUmCGXGhluKE2PtQsBia6jJBC4vnvaHhP7pXCrSdq
vDbCETDMPqduoElE7s58jsNqH0VfgsF0DcPeWDl97OHPylpwkLTRqaz30OK7BPVSW36wrN6zInrQ
OjC7jW+DOflVRI6yRmEmavBehn5z2X8H2QnPDA21BKgH5dsx9Uu4ZxIe7mkQewYUQiVcNaXRfA+q
GpA1I9tqbX0a4wLxsPiUEnsFo7xdZBY7XY4H4DydLCj2sTZ6I9VLkJTUQ5Ho/sVKGzdCntmHPq4e
covjAmavpdQeu6Y5d2UEzndyTgUD/qcst73FnaGGgwJqHEU4gq/VOOOQ7gQr3vW4daMUNR0G/jgE
kkeQ1u7vzKV9MwvGCmnHODXYmVRsSQl+WAvRQLFwh+m/3GzubZ1ZKAZkEu7jpaGdQ2iXqUnfdlRs
8pbB7pPvbfijUCDkrEQ91ZdscoL1kg00i5l0W4NqHsnew0J4FyGQXL2L4nnMd2lROWEu3QDVBK07
T8OpjFKH2OD58WdNg+q9ua/U3mzkqhKh3yORtyCfOY3fW8UQs77RlO6rJkIdFGWJVH9kBXsyQYiL
2bthHelEPdaekh5uUHjvWlD3N7XoZAQoPrHpKwSvHI4Xu07PifgYk+8xRIJT66SjnifLp657ISir
yQS8McC8VHSi5CmCxB+USsjw3nax28exMxStkyPhbyro8PYQgd5mNd4aDVSg6WHMP3T1ZcrEllWV
T2vNJVbuo/m/MnEUihH4ghry/vxiF4q1Ks3RAmxlNSX5yUy+t/0PUr5Yw4+c/CDm94sNTg30YazD
1i8WcDTlyF34ui7HQ5t1TgS8pWuM6kkkgEmOk/bamLTyrKLlR7AwkejY7KE0w13QYqKDwV80gD33
SWs/Gnl4iqi50/LpqTJF4Rmj9XF/ky5kDHM5p7xteF3kyBgkkNwNbVcqESs7Hp0JFZv7Qy2dh9k1
iypeN+U2LvJWfRPMcmD7gbqisXDqliY0u0dbTeYsGC/3KP9Qpe6kZISLLncyvuTbc7vm//t6+5VI
XwVtg2VVgTiFJIjqh0yk7xHEzo0+dYqIbfGpNlAheQhRmiFZ7FlBsL6/nks33+x27YesEK3CFV4b
zCusb0QuISwXEuQ5iosSUjQmGbVzFiNljdL0OQUkJaDaS0fqR5HIU4oGZFUMC0FtYafM0VvZYMpc
V9gp1gRRH/NJiiMf3++v3tIYs6zc1oPMGlLkJqpHMPvaNZ/UIP75jgfjHKwozmCbYs0zh7HQo6oA
Dx48nMJT+ksgnuxFbtQtdYk/RpnNJC97O+jySjsXfgKfuHCf7aojAJnlBqx6H7wGNAR8sXDMbizf
H4POLrc4HdKkMK3pzOznQGb+iEarHvwLp+M/RpndbSaxBBc1Rkl1CFUlr0l4bKJ49Y93wh+DXKZ6
dYyFltQaOIkoVodn49IpC1/LLP0vt8Is+IUZEKaJjUFSegiQBKsGlJeE/5dfZRb8ShvdHICtprMM
0RKC+I6MuZ9r2cKK3Sqq/rFks9dDktsNk3aonaEv6hku+mHPF+sQdCrWbKVt7O0SMvBGVP9jwFms
C6AWVggtxROthKKH2gW9WIu63QEbvTS3y3GZ5VPXQ82DXp6LVHKCsKo8eWq2dD/tBcRTB99+laul
isfCMfor0hV9RriGbWFVxxT+hKV8M9lSGL/VmP9jSrMIEQhzwpviEk+dzpu82u2EE1Zw/Iohf6F5
2IbwVCry/4c0y4076o+RZ2EC8mB0oCKYzr1euj3aXVH08/7pXdqLc6QqtYciKCjCX+/mW7rK/Ax6
Z2/oFbrmSn0pj+1miZK0sBnnSns6TNmKiJsThKw/DznzwxS9L3t0J+NtYW43yix/LN/ll1yFpsSm
RqOAZThnupE5k2VspN6hpTl4yKZWA5rrXTj4mpjWk5G4UfH1/vi/9vq9szCLJwMuYsVLfL7CZ2vD
Nf1x2km8ScvztBFevmHndsskBDUOBNoqR1hfsVOxUGu6kYT8sQazWMPrWh/TrAG2A1xP1MpdcJ2d
KqOOWXxCr/7cFB9ZXi7kVkvnch5vICkclQTxJrUTh8fYSXi+VKLc3l/ghWHmKFZTjFOlJYijNhrH
IVzfgdJB0Y7794dZ2LBzLCrE4ZCJhFI7a8nk23Tyo8zaWc0XiywxDJYmNIs0LEc9Pc8Yjoa95UJ5
qn0Kcv2fp4fXO+Kvlp5dl5mtEu1cXrSsa5iN8NLleLHdX7XL5r6z+eccR1YLNhj95ZjHmZvFoV+m
74XxwMzEoQX97zbcHHmqddag8RgnLWStZ9FjEHWuJT/uz2jp68zCyQjeLx0abDdYEDl2P3lN2Hkj
cK73h7mFSfrjA83CRi0vwoEU4+Rxhzc7YIChP3HUjgziFs2W4/GvdQ60hRa+2EKomGNMRZeqMbWx
+4TerMu68bNhX1ZfocPj6KPwGGatVeFCfFo6XLNQwaUeaumEL1cNX9qydS0ILgSo2XaL/O37+3He
USu1euqJjlPMY+guBm8gJ63uf7iF/THvoiURL0cKW91zYryy6FlHIUSXS7fn0oU972KVJRL6iiDn
uSjGWIf8bPvwI3kZV9AnfU6O0ZYslNaXpjVLQgD844bRYeEG9gSdWzctf0zgD99fu6Uka+7AiXeK
ihoTd3Xtj34Qu+NXFMDcwLMmKP2Pngahgk94XYTQOLs/8sIGnBOktSlsM1vE2rlJWi/VB18GocMJ
ZPfKpWvRXNiCswBi24qaOcF7LC4Nj7A9AGkLy3j7WzFmUYsDfcxn36rKY3BUMwNBN8wcETGvDr6y
/F9owSBA/R7lMs+rvEoVVWPXejedJxjFKfuzrR1H6kvg/LJuqdNy+/P8Husy46uxCKVmUtUtigDt
G4S5hm2jHxvcJvc3we0v83uU2ZeBsXM6JbqGL5ObXkEPU7RUaV76MrOgntjpMGrhgDWbViZUfbVm
Z1pq4fMvLdYs2esbKjuW9tM5B4ozCUPQ27ENDObnob0Qt5fmM4vblhlEZmRhxRSg+qEBNAxgL/aS
QdzCKOICALn6+k0BB/ieY0IF2I+SJl6RmmB6LuUqS8PM4Md8tJhihT6dg2lTRDDZK6DktLQD/o97
/X832Vy2rW9pGdVgxZ7lCAvaSdlQ9IaKIz3Rot6GpF0zKienDGzHbJeoD0sznAUGEhuChwwzlKpw
GxtKqhCry2JrYQPeTvp+T3EWGeysqDTYyKHiFBxV8FiCuRZXoVuQz0m0BJFZXM/LnK82R1drvdGW
CEMSut9Z1romtBzqjzg56Jnp4Uj7ZAJpTM8Wks3FgWfRolYFUs2aXqJFD6n0xKvKD9r1bln9aDrY
HJPA54n0y2zhQblwvMUshsQA+KLBhXETiDYaeeFDhRe40NyxQrbwtLoVEC0bsFNLB4EbHlN/rq1Z
WWM/UjWdG4BpK6jCV+0ituwGesu6HmP22qlhKGr3dgqYQNO+1NHwEBVfxqTwIa2gWgNkVbodovHc
NXIhdt2s+V6PPDsN1Ej0gNnVdAZS9Guc0Rea5o+2NqxSGX0WJkq/LKBOpvQj8KnbQoH+XLCVlfSu
Pto+06jzz6+f698zOza5zuOspPV0jqj0zPibmamFKd86/9cjzM4KNE77rI8xgojfNQnQidwINa3u
T+PW/rweZHYuKtkUHR0wSEqZU03hOoRcKAFmvTCWCsK3As31ULOjMOi0FbrV4PrpgW63661I4KrR
g7Hehxujt5eSxMtenL9mLZsz4FiQWOlsft0Jnhqw7EIpCT19Oo5u0x5NoN0gIAocKompS/R212ja
sW8MBATdHp9x4X8U5fRe1cO4NpSCfWPbdl4JzGhTmG6EBjCFnUNr042pQA4ogsGlo/AVlEohNlMl
KYLnBOVSCJwCQHEgYnrK0eyPymg1huQgtBJd2kEeoVR7ZMi84D+/qmXoRDZ6vfDwE6AOwUzNKeEs
UCfPgSW9IN8l2gtr6/dQMDStG2PPrF6iEGa+BWn+lgQoimnNmkKILAU1Fexmd5DjQgS9vRv/dzX5
7FpPzZIPrEmQDCVkW09iHWT2qTWWxD9u78ffw8yCmCHDwa5kPJ1brkGLl67BhFnBG9CBcffCxXc7
Xv4eahbL7GowAXNHtSMDQNmCWEs7LKHGloaYBa0yapu+RwnqzDJA/+snENH9++fXWtjlfBaHhjTL
2AC24nmA/XyZps7UPPNaA2OiWo2ZAkrl2NafwBBwrUG4wMGnsCW2BVwjUwjLoekdeW2pe2lmbGEY
euQQ953wO2ETympPJKNjppZj0i+pkW+zsF2nRbCm6hEqMfsRj7vCWoU65B6fteFHGn7NS7ULJcB+
SGJ5AutfLGlNyLHS8T6Ugj7qDQy6SfpBODEh/XOp8TZN6rc6uCTWEnr0VzVxHgKYxqFYYdvcNMRs
N4mOqyZmJXLRYl9YpyCMvKCjfltpnomSsizUF1BiPiQmQ1j8GI2RM4HLNEF3oRX7gG5B/9wMhdxn
rPcLPXO6tvONJIQtSP8G7i13wDsAXrSDLQbpaxC82mIV5O+1vpBG3HxrX89ktlkHhWSpAggRimqA
+NYYzv6RBc9F3fpRXbqBek3scqXsJz0Ghcj8HmvgqefWLuAGuGHmwtV0S4zAEjq3TEgC6ZCImC3s
kJjdCOlpeoJmjFtEnTf0QJdDSljPKs/WAr+XH20Q7kMg6i1eollPXbuMXi5kGYj1uAxgFpYqL0+1
td2m0EIFPl8sCYiwy8+Yf//rnzlbtSRAGkQDSU8BCN6/rgHNWI8C7j+EP5GppW4aSD/v8y+QGUkc
tMHWtMltX0YIuhKwxx2Mg3OX8vYj0eE2RqAfocVup8NPHG6oJmm3YxECrNt4dgwtopBisXG+gsT2
JAKYlpHVWFY4Et132UB2XqTPQAyBL5mnK8029rlBcdAgsW09q65xIl1/1ezYG0CDI2Bv4sHhQ1Xh
3MjvKQx5tBKiggBUadHg5iRxhSwc3CrrIqz8gnztBFBvsn2MMnS2eNgu5Jf0VmwWBgfVmQIoJ+Zd
oLqK8LBLe3oCEtbBpvBVh1tNPMf2PoFlVRVAEzUBzupgkxzgoEOUnlXw0E17vcEOYO0+CeI3Dqxc
Z2V4sY87A0QcqUZnnFLPbHvfyh5k3tVu08crJJk72Um3MOzPaLdnThlBCyGPvaAJtonSFrKFmwfs
enKzRKi3NdZFDDvacuAtV4JONJI3DQRGOMzJtfInkIpMALLAS4N8/VJF69btej36LDcCLJuNosvp
CaxInfKjMQF8O+lLQPfLffPXebj6guLPJ0IGnbKCdDgPl7ao+GltsnW7Ch9013CwFxdtAZc2zCwD
i3igg0qZUSjtj1sTTdeWfWM6bDjtJdjErYv2av3mbaU+UrbKpMJBb2CzjctH74aF7X+LJWBdjzGL
eapJjSQIK3wjVgL01wPIN5lrwZojN5JzBPxBqiMGELoVyP5qPfAu4p+Kh6BkRCsx5GuICwp2bpY3
78L2mSuhjIONe7XBT9N24+uA0zna7hQ5lUtc4Lt3ebYRZecoR3pLUP+lhZ9lOFFFy5AViAktRyCo
y+e8/Be17OtlnyU4ETCZutZd5hay97KGWH4Q7ob0dSGPun8y5t2oGLRcIlDsPSm72mbFAKpUARbq
og/ArQf09WxmYabULTaCqE5PvfEibZSUsskbpwddPdSA5tYNx+UNJVNzIX9Y+kyz+FJpysprOOOd
jB4hFw+FpFjS0bjFQ/3jfMyCC+/LsR1NjGGuwQEE2xsWvIBIuclehyPaIh5rIbjQWXCpVJoF9dTQ
k14dqzK/CMy6dpaskyH17u+Ny+LciZrzNlQo7dwA45We4s70SFJB8tlycRfsW1g39fa/4BBcr+O8
JxXBdIRzgnVMTZA348pT48ZoFgH4C5OapUayGoxGavXla8UbuZPri8iZschluUU1+WM2swAh7E5a
bY3jO6zYrqidchVsL1AVXrmXeLTcHFqIhfOuVDnZEU0C7AuqjgPnT3bWHwj6Q/f3xMKBmregkgqv
7/bXZo9BL871Q9gGz/eHuJyXe9tuFioaYvasuqRbY59si7p2jDb14yZfM2gNBARFtgVOxtLKzYOE
Hqe1ZiMFUjx2GiuFgsDgLetMLgUKcxYokqC3+zRGrB1W8PCd9nQv17VnwF11b2z6zVJutRAo5pYn
fTiOkzFgp1MwAYYicwer3raj2MblkrvuwlBzcVs9x6fqS+y9EHXHCDCAoA/cAaILQ6FW93fHLTGg
64M1tzsJtVCQeMDBuuRy4d5+txof210Wfpgc2Y8aOnR+tDKd1gtLJ4P8TaWfmqdurX0sQfoWf8os
lsSaaZR46eGnnPk7SIyZ7cbxMaFOxSFRm607+Fyn8OD8OaA9XICc4nC+756kJ5+X7Nh+gd/unJq/
JHKh4I50C7+l8TpPT54CVDCIb4PFqtDAW+UJsiKoxYHV2Tab4RW6WTBQeqGvVN/Y5kuzyIVcuDys
efpSJ13XRIjmpB829fA4WIYn9VVAR0c2S5o8N/N7CvctCK0woc/laVptMrWwwMnqVuFGhwHd4ARe
7CYn3U+cQHfzH0uo6JvYBgxn6QIvQsHmvlupaoYWUsvmyVYoPAwQTiHZPhGSbM1KPogQ0EtqeAPh
O6EnfhOJfT+oyMtE9aKsYXP/UPyVo0MsnQrUJAzNpnA9m3tlQYwskyZHc/sCjYQng9uaTvUp+2TC
nxOKlj7x2Gnc5G5xXkqEscqzeD0fexavCSaOPgTRjmkQbiKqnHL6PqGspnSYoBh7qzgzdeDRj7ac
XBv8jDzHuYBiFyvrYw8JC8s4Gel6airHSCs3BnwUJIsqeO9JA18umGVDVIjqUE3IQKo1pN+NyaY2
PuxqI3pI+aQ1SgkRlC2qBoycN1Db9lVRPlDd9G2WgqRUQyT/C7dewf2EAM3kWijsDfJd07cajT1S
v7Vd5mhi3BvJ4Nhxdaz10tMFKop6t5VVAdXcxu+nxLM6axMVEGWBJUUF5S4zL1d9f6SwNUZVza2y
ZpPHyIzM0K1JsJ7IC4jiLuR84Nr7rZLMQYqzi1HDapPakfZhiHLHTgw3RDE9gmtY1UDTpX4N4ses
af04Bdyth/w7Ci8ASniks9Z5/WbAnZNdXHSgVW7GwqctkiX5OSxfgk5zu649NGYEMaLwjYK13plQ
hzTUgXavYNa6SmgOHYBz7Mi277hv98/TCO3IuDiU2eOlRMGiDCjX/IQWLNxVLyQX6tdR4GVatU1Z
6lGY+5VFflIouBMrg+wTWQ39a6fLFZQ63ZbWPjPGTSLESkniGSloUeMPuK+7XfDR2j/j8ZH0n/KK
+ioF7dHOIWMf+J2MNljVh1ZnO8KSVV/b0AOqfdknp0iWqNtK9Jv4IVW1o435NpHmkRbRWivUwWgh
7Wm/5XyFZN9t1M8O4vZQPdLdUEC2KeWH3A48wXqngdRQDDWqBEr2NYUoyvg91FH2MN6r4VuRHQbj
qBi80+x3DRRBSy9X8Jg96uN4zMJvEibIXWF6fEJ5mL3HJXZbX0DjiviKPee67thjuUoNht3WuRG8
5bDNVACPSgOAWj24yPlsCdX8uv+kTepspPVKZD/MENICWbwBB/gQAG9BQeMbSyh9Q/g/vTTx2Etl
lo9cxf5UfjS2dMM+98Pq3GSwDUDTpI/2cErxidRRe4y8YSIOvK2hTVV6Q7k32BlaWauOPTSxsSvh
NseCD9EH0FR67Up9reLXqtpUqsI/7rZ1M6ziiDgd150OOWuBXZwR3OjA8PXxk23ABxACS1ZXegzw
3F5lGwOHsqraHQkLCFgBOQlFhp79yOvYxTbcon6LHKDxOHOkS0pwfDJUCEP1xPXiSWidFwXGNgei
utAlHLegaD6tk/JTbz+LXqE6SlyG3nyc/Yin/CybbqUnkN2xY5fntQcm9zHWG7AY9fPUjjuwSJ06
29fa94l8Bz7QacTr/Tj71y2LWMd0gcq6rjHb1uZRP6hEwYAm0Y6IAi955rYn6Wdr0ws+gxroZZ/U
PnmrEXHbZ0ierNmT+sS3ceQsZh7zAu/sd/xq+1/hCexO2WN4+R0Xt8nILZ/VQ/8JaV75DD2vrfYc
HC48BgjPDNAXHfrtcnb51wU4/wmzslAIpfpGC/ATkoNY81W8Kz/CLfPklq3Kdb8pfPpwf/H1eUrx
nxFNqNNpJuXwE8RFdDVp6JvFQQMHblxymhvuobZjOvDjhrVB41yMbg2ngMoO5z5UxpeKYLcX/PfY
81QP2C5liF8X7H8UD5Nny+frYR2vqgWDr/kTaz7N2csRmJQYVksdDDmMQ4a+gaz/abr+awSb2/yS
LfxththQPll2garcyLNVrJ8tDWWzVnh987LwyW7NxQDAjyElQXpmz55W1sR6PWrzy3lRh8R008+V
G8KXuPGraaV50iOLIEkYxfydkMBu0rAsvBMMBm3TP/eJFmXJGFWTdlQtLFEN45AkvT+22TaLdS+f
UOHuCKQHS79qKSxTvmmAOJpD4ho19P8jBHISg34PBHGdOtRENiWs3VSozVgm6ywDwRStKGJRR5jQ
Lcm+cAElysF2IUqFxsfrSB5Et82aQ5xZflv+tAPQz8vuomcMcTTsUzI9pUjN6wrldqghDpqA8teD
EIVzsR3UphcTt4Rx0XnLv8eGDTkUBuWZNyN7RitPz6BNF3+OSzgHZI+D+TOpwf2HuBLLflrIvdKy
W+eQp4nMN4mUhlS9X5cTLh3k/zVkwkCUHkFMzKbPYRrtYtwWRMptFYHzECp3qCqoZxK/yLptxe2j
Dp6HJhGLYYWIu48YELxHRqHLQxsipdSydZg/IwpAuqB16+w5HtYl2qS4oUYC5n/3riUvEv0dgwVe
kaOPYb5cFriqJlCEIsfKtG2C2hz6iZTgbgFwLkvfp2pfcrJqUCUU1YcO6xmLo7IbfzW0ycXF4pDu
2czfCwCmdNzHakuhNNZXg9tw3TXxZxnUkNj6KaVa4w3y3tLkc9q/EcNcQaEMTUQwwxXkMnH1a7DL
Gy28FomCLtbotNLa6zUaNuFrYL1bPW6tdJOjW9NnzxP+1tPsyIefNQldK7J9VU9reyCrXsNLs/6i
NYmb4lbGZVfnu2Es3NyC2iUgrjV8F/T8MUiYU8CKFRqxsF40HqVNt6lKf9l4lEbt6xByI5cMtY/X
gTHumTI8QEfg6ocGo5Xu4eboFJfnDMD2pZk6YJa/FUgxASLxyqlwtSr3Agt5xNEcd32M1cRDKEbZ
fVJvtGWupic7UQ6QIBtWpDq3o1rVKnYyy3Kmjq5iA9Zdia9k9QBHHNc0Tx38uZJkk0PcNJq+pDE7
x3JwxQTRlOpb1iVIsTKvyz5G68dkP3T1pfz/s43VSuUvHbSSaxvvTOtEZeCrPnAICjhlC/zZdx5O
btpIJ7DCfYkGvh0lK1U3m1H8jCHNaCjdm4AYEdNzhGSts7krZe0mFHkGWtUlOA0hcolhOOpKrNn0
vW5/thlugzhfYf9uDTQKCYiDNH+ux7cqgJxR+s1MRh+1g63AO6Dvnqda9wdVPPCsX5V5vhmyn11T
uJw/jFXyMJrMVXjGl/pz0q81C+kMwBitnNaIndCeIOuE6z8pPQIP5fXJBQvZOUG874vEzUFKm/Ck
mJ5oeYrIgPJ2vK74uZePFkJHLl5ZeIgMWPKSzLXzzKnxfZmAgYYBOavphQbmA4sSP2X5L2VpUkY+
yO5bpg1rZcOiITG9io0oKJTWpiOxS5tTCK4KJGvQEO8dPfVziF1Jm+Hjbw18TOr1wWfCOsfW341W
uFn3s+vfUmg7WzpcCILPkhzN9mdPdm0XOTF8ZNUAcRz6Q/LzOJabvvFCCF82yMxzyx0KRLK88tC0
HZPGDwlgTM0uLjYqFF48qYegAbAnmXZ+rTsgMqzr7ilG9BvDx6n5PEKqNo8BOZwQSWvMzIIqOXRE
0sDXSL8eA9vXh+rcKTB+SoUX9JNe46aANBRWySrzFQ9gJmJDxc0CWe7YQ6UiaTPXKiEHErVul3O4
YpruwkV2I/f4406ZP3LzqtBNk49HVYMHB9lbqTbDRVCnhdJf33rZRd0U4iIW0CJIc+GV61QdVBgH
ayfiaMuhzRS0S80be165xEUOh2yNarjmOIPP8p83XcwJ6U1djKg56V5k1Ct4PyNSFsBniS1qqC4N
+IFkj8SMgLRSnpH8rKf3aRo8gWhv9h8heaq56fTNuKP4eVbNf/SZvU0YeyQWAhNrXU4+wVjYtZLm
+WJD3Td4VSgJZUMJXs9XGl8E5YcVNyXU19GlJtRLwocmfU8n4eqtvecSRbA02VRBXTm5He+7WPdL
Q3p9DBWO3jwI/g2NPHcy65NBOgRhcWxl5aTM8KyxdEZxFHzwqjHyB61bV+ZrLL70PWqMEC9h/b5k
EH6u4EOe7S8VAzJo6356LtrIDTPi2fVXi+9jiPAW8q2pjc+gT8BBsoPnRoAgnpZuaddrGR6VCZ0T
PHBiOq66kLtp1u10OJsB9okbVHigzCztqcvXuS7Zzb7eHFpmW2ZhJUWtHTUFtpLbAYDzXp/kTnjj
uXy1HpMTdbu1fGGr4QgD2383/CWRZhySBXODAAobWV0VpXa89K3adbFuj5k/7eUnmEA6wgFGZDdu
kB9G6JEv5dM3Ny7EbE1YEGP3zns9kidaEI9iOmLPyggIlHTbh58XzuyNwhTqgb8HmeXsZZlUQ6mn
2pGepxVfVWvbDzbZlrqJn7tL4mX6ra9JqeC6aQBpqxmzrDOs+zrBcJiSubrU4CAl1p1jv9sjb/IH
F3lLeSq26sQ2pQQ3aEmB9VbSez38LECxlEiIMk/TsUVVRvHP3fDp/nIK61YMpJZhAgF1cc+ZJ/Nm
lfCpG9R0bHLNGaEjNFEYjlNrYzeRX9p8n2hvon0l8surRb6Gk+W2HV74OP+kRRfsfyg7j+W4lWDb
fhEiUPCYwrZh0/sJghQpeO/x9Xe17uBKlOLwvcGZ6EiNbqBQlblzm0YPStnwohLob628pESGvnXh
mj0I0eF2LfwYbay8Kj8K7aEFm4b0m9bpRStxoI9xqHUP1fizRXhXNprTrXmoRPXHpA+evmiBIkFR
3VrXyDtC0E/SbAdN0b1YbVs6xFy4efsxWrMzW7FryvSKfR7UWxqslRXE0QjT1dinVXMzrtHzoNdB
m0WPnVzuR846CUAHYXJoCqhyueYRGBauOPi08rwbcFtlXLWLkUks0a1ZmW5aXc9W4qYUysqwBg1o
jCW6YDKTi2Z4aSz+ASrWWjyQfGqobdAWwGjrZ09KdpmXJ3vrAzJ9XzQQHLyPTpKuUXz/WDMGorPw
2qnZRzEBVKB7DZbAneFk048MolAWg+c0L1l1q8TvU6b6Zckmq8M1pqw5PyoTM7Gtus048qds0pBz
kP2gJS81I68iVtyWNmL0Yagx0Q7Gpvc17d5QwdQisKhChie6+ZFSO0OnBZO4i4pdHxuoL+9xEsIG
HxKWqRyVWiKp0Xah7LocXdivZsHZj3UcLkX13tlSaAMR1QpC21Hlt6c4WKsEyb/P9qVhbk5PWd9b
I/G7K7M4QsPPplGjCCZozZCm6BLU5iqCOdyMtr8mGhR8CiCb/qrePDnf/IIQ29Faw6rlwpvtTRTq
o9Z5mUpyTVN4jSGHcmR4nSW5uppjyvRUm9pO0u+HaaAIJQemUDdHUU+xsjpyh8ZzNMJ46kJ9ijil
6NjM2rPjOsxUyc1lK9AMI1xbxcHP2ZG0eperUphrz6MlQkMZYXXpbjxqO+JnnQ6HNIa0+OBTQiUv
JqMBmazhKfqcubGUsMRAJVyAlEPrziBOYxnbY4vpjzoHtTjVSs1vpUjkXJ5GrOFF9lziZD8uze3Y
fqZk6G7GiCawe+kKyxmn4QfUedDp0VVsDO+7HNYqVmuxidnmQP9Qo7MnPXyJvG2tcXePj5p2U/R0
OsZdo6hepbfe0DQOI1+ardU10TXZDcaq1xsDJvB6R1kx28oohLCE6YcXU4bbvdiemb9V000+XjVr
uUsKeZdytuLWBEDLJ+aFT49eOFUdQe8XOCWLncZtWvrLjiJxXRnBElrHvpl2TmzflzkmrLaD4sIp
FQH4GAca4SQ4zzoFYUv53OHKRGas9VRDl26xm6JFgoB5Vw3Qm4f7FX5o/1jCj5okSoPsslDjfR5/
qvJLzOfp8y3RJQc7ZSuReVNxlMcSwEvkl2Fbd3UqM7fL6Fgf1m1yJeO5H19AhvdJ1zpqWgZ29SKz
69RC9orqulsZKFhopuC578oRX7riJkkGr28O7Rk413AfjfHMA9VZLeMwIEVUs9skYZw5FM6sC5f6
3sW11RlSonaNh2KKoJluno5j2ZBclOvzGjPO0/lvGs/u+w+WcseUpY4yr6keY+U5Ifd+02nnSfvR
0LxlpeLEU+YnKu9psqA16n2kzFelLB7ycjewN9iicIylcO1a37ea7hvray7e5Lw8DH1ypUXEDJjF
TSUxz2lfVMHYZVR9u9FODc5vpCYRUsdv1oddn0/OwjVmu0Nn8KAThDz5uZlfioINvtW9flF8fXwQ
NCt2camAc0eV7BlFdpW29q5YyDHHG3rt48ulzUO1+KkNvQ91COfmA7IDFlF3UdOvZzm1UZZ5k2gP
UmS51mTtyig6SPZdVStu15ShpDRMf8HI4YNThvJPraDW7vpZOOS0uKNpXqkV7ZkBG4MpQ0v6rqif
Iq3xiyp1KR+caOFNsRIPx6eggFhRkJewziZPrYcnyXAnkbzNtJwof1nK7KJh88z64pZRnLdxskRx
6o7xB6B8OJvVqdTncyKMI0BMVNIC1OGzA3ExIrzC4/Ouxh6sKi6TmiBm6JUqN6p+NUpPQv4R18d4
OO+MNPMFLupGHxhx/djTR+fCCMs0oyK/HXmZ5XoNLCYhc8Eecd58m+ZtkZnFF9aL6FWs8z63uHUH
YSBEMR70SaE8tz/gP+BHoUGIN8Nhst026TzVSL0SMKnuTID9n6NkX+YxiVw2aoyeeJ1UCyUpxp1+
JPWjxHjNCAZe8T7bmPwnOXlziTtYDZzzBylq3DKyPWvRXQHcOKtsGctN0b7YzcZu2geoTi6MrDji
8eI2OOOIWPWS9bXg3Outwlf7m8W0w2SG7aTxnJi/6OIGMeTJli7m/rUjb1I+K5I03vGe6oKKHysz
qTBu9Nzy++rVXrVjo22nxb6TjV0nZVc5EIMmiSBrFKdSIqCD3FMk3YvY29Q19kqtOnSABwkBp5MN
lJ6QOZG9ZNNDbacsvjQoRh5Td79iP4cd07EragaYi98bP7plDGZl8NVyDVf5MhrZq8bkoes/rThj
PHep2ExKqSIsUpcIwqjjx1b5NDYjUFDMzWXjZmWYDazOXHZtcsPi9j5L90U0Opk+BgJHTYMTbEmI
aozYN+bZNyfcubbYFQruO3126NqBvrn10sa6NiuNeJyamaMIZsqnBA1s39w3xutic6pF8CXSd0Um
rai33wtaESatbkOZ1o15UMSWPytP6lYdYAhuo+bGahQWzd3SlPtJW9x4ErjYPpty5A7ZU73N+y03
kEBzQqmvWWE/aorpGtQoJKB6Sae4WaEedFN4U8cuaDxgd3AQynRUcpkQqfk+ZkRclhfGPO6AvYR6
qra3lnzsVKf1Vz76+obBpm9uoy+bMDA7T1bM2xZ/mriRArUcPuYOS4hxvF7UyKva9dAj94Bnj0Na
70tEevBHdssDwRpcssDIANb4385KM5YpTD7FJS6lafFat5VfLZObM/bU4neoAEFH5u6WkN0Mr7eT
uHfD6CT16Oc9LVxi/iqKe8JJZuklojiLBBb0y+VSP4zZrdUbNJMA4Bh4qiUT5P59xPDR/AFhHwL5
qd/Y/SQClOCTx5Pk5dQysvnSCd2r8qArzxhD7E7Lm02mgzUUuGNl/zvhzih6MP0sEjkwtGcBqBS3
GRjYjPDjuTP3w7JenJf3YD1sxXvJhDGZr8Cbg8R2zjc8j8Nxuoby58YF+QDJbca63+qJWkS4k/ax
Ct6tInKK6dQVT2mM15Ix7nXjVu9V9o8frVF7uv1zrk529jbIj7MhY3GlOhjX7nrwAQGi26PP7IZ5
nzE778zP0pKoChsSS25wfGeMI/ljTeD7OLvIYlx5+THEiCuwnDO2KCislbbddAytc7Qk8RppBfdq
/I5KSrNeuTcM4HFvBtoX3xrE/N3bEb6jAq/SKsv0eF+YW3q+WqUdj+up2Mc7wqchDSa7LvxurPeX
WldQKv5+nfP3+G3CteRWRYhkD57z6zrTDhKCm+yUneX/dzP3jxnJH1f6qlYv4rJd8WRdmaUtXvNh
7jJPcs9XA5ZUnOzme1L83y3/n1f8Mr3TOkktdCXZTlEFvCjJ+J2W/pDnwTe/7Nzo/omq/HmdL12/
miiNMNpqZTQ6ExvkaH4VxARW059h1uHUVyQludK3cMqv/v6/rvtlbKd1+SDXRnm+rgiEN+yblzaE
0hBuT5FHFhKOeapfvBYuxrGe7sq71aOACUzvv3//P5cq78sZWYGbZH6ZuNm8eC3n7gqqowfqEUg9
0ILs8C3c8Te4wm3+7TpfXokSg+NiS7mOciO75J7urOvcnQOkb2BV34Eb/xj9cjVdVRDfGLqpfh3p
VetYLEqhL6f6Z3ZvBtFp2KcHhAYelYBPFzP555yC+NuAl3+/J79d+AusYhuDiKRZWU5yaByI/LrK
XRG2iLic2av89Mryi9n57yf4V9jar13gt2t+eYQQ4tMp2dTlRLvT+luAj19IflqYBFg0H88x7Msu
DQn0CBoHc5YbSG7+vMPN+WH4/HZL+udrC90BGjlBkZDLvmxJlaXOhd4tJ3uHbTA4YeQZXvOe/kq/
1sEI4yv5Ozrfd9c8Y12/bYOGHGtlfL5m5zX76oXBD5sTU1On3k+hdJ17qfftev4b3GKF/fY7z9/p
t2tWnYobieiX0xTgVcR2SJbwRRZY3kTKN4B12O+mQPK+G/b/Azb887pfFhjRwZWJ6/zC+5reYqMe
5EexG57y15Lw9I1r97iiHyAbedUnBub/vdT+uVn89qO/rDTcATSYWtn5vBn2+eGXPVOg7L5dROdF
8nVvtGRAQwxyeYm/0hMtc52SWOc62k2ztx4zD9KQZ98Ut8qZCv+tquwvURtvkGkICkhh4yzE4ObP
h1nW2bRqk6KcgKxIBx2dKM4O2rlF0IvdaF7a5r1tvUrtOw4AzNF7RyyoXobh08QBAJTh/39P5uvY
CEZtUzHkr8SVcioFhvmqwjOOd0wbQlywgv+H8uFvksr5Z//fdb4cfZPVxwo4zPk61s+z4ICeHvNE
J+MuG9+8pMw+/n6of1zty00e4iLSoklwkxUN/kQVZCuoXC2HifpjAHTLtTvbfshka9/Y9zOV8krH
sy3P/ZRiA18723xpyA8KDLESbuSWy+CZ8HebGVCWVTFLtEWUg/qT3EbOvFmOZJZhKvNpI3M1GiKs
ewvm1CI1cahKoWqYkCUxgJOGQG0BCjpB59ocuvRN1s5phMNzVg+BwAhKZvpVVsRz9xKD9NQbFSip
6+ZYYrmR0/R9hqq6JfWhrG5FNxFzp3qmNPl2BNHAbmgw6bbT7U4i0W+oaXAokanUVTL/7AZGo3Q5
WcwYisyLxKFbrnXR+Tnq2xoseqKHzJnTbwJqgCzv5uVlVOiJG7obSfETwQJUazC4zCskaCrFK7Vn
AJ2hO2cNq5OrNDdwWVzYzldD+8MoLuUeOFbJD1KRH4dSgH7DeZaejYSAG1qspMLcNpoBZy/HCAZG
HgzVxZqdslSlG1iRq7+RYQlNVfdEsV0n1PvAjO+ZdKPYtxuKH0hvYUIAgI74T9XO3SQ82/tBhGbW
OIVyY2lPS3E10uvryw8hPWGT556TAjSpuqn05FLfsMpbN7cZ3oWU+33cedZmHbOmplJXoKKUvgWJ
RYV6WTObw9edPILnCXd1rW09jZwupXhNxLM5kjCxQYI1zFM+rJhNgCErNGOsBUW9Lphvmsb9krxq
0o8MYFdRUBKdMcaOBOMzG57bAqtVV95apm09kJFmkRG3ytAMFvr9yBcrUKwpglJawsz+IaVhQhec
qJIntZei49QhuUzpbuz+mPXXc3NT2Rdq/VirRTAsF5K9a2OZJiUO16IIrehN1TOAHbQkanNQmhls
GzEiWJy+5E5R3k3jpQQIaleX0HuSwXQAn72ou5gFWTDQberk0awUp8yu4ZICZKngvbed9jzDGV0n
pvUAgDqH8rGbF7dW37IcuAU0JU64i8nbur1LeXlM9IlRueqm9lU9brvYwN8dAyLJ1rl744VEZLbU
wIlipmO2hjNQz4hz+LNsHsyzRhlSZRGZtLd9IFWDVw4cTNbrak/+bEIuBgvqiruaPx1leOY1lGEz
283VhS7p7oqzRyM3HmDcRbIs/jorgZiBzQAoqzbo6scmit7jcfS6ujhmq3lYLdVvWvloq9hNmZ85
3nBm9KjwGET0U0SyW8APr0ESKlYV3RokrTQsl2nfrajr84ctb4JKkKdmvvTNbllNAu5ib1LVXcOz
s/rUjzRA6Kn3B5CronurawtMhxJqJbG59gQO+xkMlB7X5Fg8Fal9knsiVkoLFlIgoJ9XcCrt6V0t
Yi/NWNVF5goY33WLH0J90MrXDSS8XZ80/UFo0JrNwJ6e1jOxasAYkP2qaEa/1CwnTyqvSRSvH25l
CfSXAco0l89mEyiCMJiu220QoqIJwyhReXEnuRBe3XpmQg+Jyx5cbEmui60B98ImF7ZNQ+4ibrYu
1F2/7JddmeP6lHpq9xpVvDXS3mYNJtGDOZ+KkVjvAbClhxUkae68fTCGNxaI44WEZATTrXHzGv6G
Jr1IEBm2/Ha2V98oMBxXHCUmgXhxFNuG5f8o1vtE/Wn1T73ypkcnq2zCRfkcGjW0mbhtVvvNcfqv
ovyPk+dLfai2OEtZrKVfRFAMRiCl/dJ71PslXHfa7vuKQvlHV/nHJb+Uh2onlGjUuOTgiaB+HHlR
7rNrBB0F5WntWp4athij+7OHjwYM1GB7jN0yGD4hOUnfVqv/KJD/+DZfikYOW03qVU056QSNqap9
TOIUQPE7Reb5Pn4p2/64zJfyEAugRamjUTnZ5ntCZlSBIfR/F6B/xfn9b6X2fyXLlzZyGyVVr2ZK
I/PKcgF+HvWL/lI9Gm52j8P3zRmXOEdpEuF5nqHvpRvdrXxicP0f8OS9YgeT/732CyJfCRZ2U++7
dvpf9fkf9+ALJFOlxTi0BV8w2y8Xs1+95Ic0TGOnDQlvDvNrSFZnOKH28iD9lsv6XY31Ne58SNU0
myL5f5fdBNW42Bcf7WuzFx5FO/IRgmgh0+LzzKTj2toZRyZ8nrr/76ekfFVv/3pKUClg1NqaENaX
1T/OMYB02c8ns6zCAnqrWqLL6bcLpApOOiOrUNWrPvsok35nMr2C4uPZVhGWgPeJuDBq7pdd7xuS
oxIDjmim3v33N/xlbP3XUqW1APOgjdO/yt8mO5+FovKYtJBJzZ6RwtXmEf36prlNsD3F4bIzXW0/
MJjw870WkAkdks3gNmH1wK0LGjJav3Pj//dt++1LfdmnstpYraznSylhfnmGhQav2lfXTUA/66un
2ZM98ya+jhxr13wPJv7z7TVhHZs6pnjGV1+8dF3rftG38y45c+101x5qF8yZ8AZG6RpqsO8Up//C
L6GhadxpngDWQ19agqKqhS5RdCKagWEzMNk8B3sbVEDp7HSgt+l6pRipez7U/nsBiH/2Pr9d+su9
1uPOVpLYFqdmSzxrbf2JCUce30d4GlXpfbS8WM1NutlB3m/fqe/+uR2TUY+mzNR1+evPtphx5VPa
nhff7ENy9+KbPKw/z2ESqJDcEg2Oo3+jhvgrDezXO/nbRb/84LxXMysrkvPGFIWVRxz0rg3Lt/4W
Bmf+GvvY3fqMm33LyXbJTXkhXFhmuVudyInxdG/efUso++cu8ds3+rJL5DquV/MSK6f10O3143DU
HCg+hwHo5L8ftnI+Ff5623+70pfzbzFVCWoHVzqDNQy1pykogtLlLvj5aSLDNyyxrrEwrVEc+mxn
vsh2wwP2VbdkIje0C0/im8fx73OCyQDLX7NRBXyBt5V0VYQVpecfv7qovNwNEBjkKpBP8UFye4SY
5hveqc9p8J0W1frF8/zzfjCWUAyDCQWp4vJXJmFtwVCsSwGVj2iy5gI5aDjCNG6jItQWw0v1ATbq
5OkDFMxN10PN7l1IH8j1Zj+NcWuBDHasbLqSRXXl9J1QXK25twBOFAKuTEbVVgrls3006s2ph+EG
MpNnj8Rq98lzDXVAIDk0zFutV5+V4WamnxoW5haM1VZ6yxkis12sqD4LF0sjL1YXCFhw2SVoOB2J
E6VxsLT2gpEvAMJyXNs5GARCw6xnhIWnGxrHGblgoyJrNaLopKoZxrdMBtPIjZq3pHk1mZRiuOsq
4i2LbfznceCQi32eNL4kY2BIjyjyzJeQYWvGUwVb2kZxuWjAujM/iXY103DxVng6yrCTNcjIeuLK
veRnDImVdnI1btO8vYuy2VVW5FTm6gvEhBtD5nbDggxzxdm4JFbY73vG5e1ekC+KrNRP+3db2dyx
+lRob4fohwkVXt4Y6Cu6H6d2CEPpYcqgLVfoZivPBNfIy9lrmY+1y7bLDbj41Hk5X4ZeXlYWCDcd
/bgW1LaGYe0MOT5YYNOumRkqOqChUQflVnupnBNK91OJr7W1flhr5dCOpEVp6cHGNM1CICAZr3L/
qPBcrCEN9DwnWxBu+nynMUuTh/4Onz13yjNo3bGvV0S5leLYFyAB8eekGU5JKmA2DM8d+RJyJ9y0
HEPB9H81YbggsbRrCfY3TXjWeI1ovRpWd13KHs6Gvop7V2W3F2dvNLVc7ivC4sv6kKI5SDL7uZau
J8Pcx3W1EyZj0gfNoBaUknOwQBsO3a1MU0s1wPxwQWeY32W49yJd5dy5QVVICmPzGEPRmEaIglWM
PCSfFeCXy83eAt2+iQQJGZG1M+f1rWs6OFmGCDNhXzQTkEDZIIrQyumKe9HCU5U3jAb64TjgUhOP
qAEs07Ulyd8G6OoJ7pfayoKb8NpMILjZuy2z920Mqa4rm2NtVP7YKndtKQdVuvg6ES59dzHY5E2X
t1KyuZYA1xLwQue3GUKefIqiR9sG8IY2muB5qepva7UBUCT7iHhPK58PrZ5fD2saMkHV0o/BfkjM
z/5F31ZI0c/R8J6TgtgMrVeqvbctmd9mZ5Zi68/DY9Rd1nD6LB3dMUDJPO7j+VZLxbHANc9YI7ia
8r7GaK1Vek+roWSvs6dnt6uMUGQFs01TV0D7XOmXETm34Iv5eA/aQZv4Uit3g/KyNWdp8gavqDxO
6KVHIWEfUzgyfb026ceS+X2MFfA6jq7RIAUalXD7GAz7URc/ZkhcWY+MnzeoNt6TAeOjZgwVY9lX
LKIUHoa7ypGnTdNFQUk38uTVFFKP1VyMUeGbOJYvEemqvTcsuVesyzHnmaoyYGDCvJhs0b2Wi73R
2NC5OqCIKFwGy2mbdKeBCFc2i/FDK2gsNvaM/hgBShb5O9Fh0A/oRIwtyOdHPNLhqR0j+2aalDDV
kbpC7euTzqfsc4WJwxEUIpK6XLNZXWzVwbqM0zADVb3p7dWcFKdW64Llul5GxCbZTq5vVdx8Wtve
QVVTu3ehQ9zL+ptRwmo1Nk/W2aBxll+QqDqlNvio0PYNbqpMpufqemAQNrCIKgOwIk/80YDVwcbc
qC9RsV402yOEljuMYrxlAEygTq/ZZoyS99Pq7UvVgrBP0Gay3iSIKlSMI0Yj26XmlbnkcPO0+a6K
THQEMJTI3tSjl3GCUzgWQcPXqru3dUGyYbacFXBSASI1MywSanFEV+awryEZ6pCGW/s5zh5naOU2
EI6mPObS5mBTEkggOBPXH2DPnTc5ZfnstY9pubfPSq+z3icvXSzG3LZf4RFUzoDQomkeynFwo0gL
7G32G1HdQTE1EFDJAFl282muijdMaByrMbSQudWa5Y5rv+sB2NIk3snbq+gqQKvNEQLYb0G8YSiH
Mn6q7NjtJtTx2bHOcPgYk2C0IJIBwqTbgc1a51XQGCmXWrbTe0a+uu4mkYCVei0Ndpit/cnIpwPq
FnJtr+3oxRx+NGeJzxkqLZVdAwJrwrCjbL5WSYqbWtokrBYXFl5VJ05f157MYVaRcjoLYK6zuVT2
M52XcCliv0zAZi3pQi2Id9FtV+3j48hu2Sv28ybw3G2kuzUhfA6v+EEPal6annybpIDWWa48qWaX
WMNrFJnekGpuBsy1YlnXjp6YPmLooxEsMsWgWlI+NaD7uavRa32QF3ux2JVnYdigs5yGKkgX7bgg
2eggeSkidqQUcEqsP81kuYTu4m1yAio/XljZB9YMe5k1Was1Z6Th1/p1aWhBIbW4pxzO/mA4EG7W
i9Tn5BCnHCrXtX2Kt7dsu83mZ6V60+CtlBXuAs9USAEKV1eUT13z1MCRamxk1xYbAW2HAQpm2vHF
WVAXL7PXURemsxTI2S0naSApsOE4XvrnpTOg+MrubJZO19E9UuNMI4G5U+6bBfVDdYlX60lwag9l
41vJ/GBLM4SxjmMr8WRN/kT7mrjJKqGsex+Vzo8kBURuuVqHl2jZFS8WifaqIDfMepkl1W0Lndrh
pjcTODLPeTJ7bAww1C9qFFeFRQIyI/ViOcSydllExdWANnTWm7Drjv2ZZok2rJT10OQEUxdspYBF
o7Z1iwJMljSFc/7tmkCNFWCR/W6AQLiO8KQT5J/zQZEtZzGjvQxhPk4R9KhYhDIeqTamRYCZG+Tt
tVgPZcFxVFFIICFdeR03gWeteurtiAU/QeNsET/B/ZVnJg8zHCcdk4hnObpS4LfFbX1QV/Yw5Z1W
IL83a2glzbaXqQP66mqZr3L1tpBfh7W8WvFLpWXEeMkT51elO1Z0jomJ2QSaMq072GoNHjvtDLq3
qvicZpUvYh0krd8JffWqpXQbSFso6fzObkjC/mmsC3RlCxLjMTfflyxBuXn+xXhBDClsrwInjMZd
hvG8zjgYjJR8YPjrLO3ZFm9SH+rzQDhuhDqahGG8hVKokJr0IMcAGxQNytSBlDI56Gk2DUS9nXYo
s8IXUbKXhY0h2x0OGkGy3acaLcDK0H4Df8gqv9QjV9ma01LDaTdLeHVnI4nLin1E1+OwsX/KLWC3
NQXTBGWy5OWsbgsLMr7VHvIOEB5EcUvvySkP45SRQN4FAnlFQzW+AbdighHiXnvZRlkQSXHQDpnH
h4eK9pBtmxMZb/VSn8lbTD0uIECCeBPepRZOjFXHEGfhOlTXRf1umaMbGej+uIeFisgS1QBdD2nk
XdgwJ5pUM4QT5cvcoKoc97SriHCBx0vr2OJxrJqsHzXJ8ZRl2xDlvb7Jbm/qRxkipMnxZhg/N0Yq
k3k55MbOjAhCnlDlRlWg6BEnJ0O+bHRVu8ZE3PSVMzPs7O9g/GyLK23+xmzxHwQTTAVo3ZCDq7Jt
WV9gvq7UB50lB+dib1/0P5mG+yrdpOSnF8NxORC3frGdvh/ZqvbfKM0fF/6K8CWGXqQbAVknpa7d
sYmcuP4wkr0m7J1sKR60U0euIEwmmteh4lP0u5Ez8sw3F41B3vGDyYxriXVvWLcwafqwiweP+cp1
yolU1Ay0lie1YuzVwpdXx90khte6etxKGI/Sh6Xct23iKvHzVt7qEo0HZtTV2V63Czf1oppPI/Y1
Eb1kTuawoeC1+xAn0N4RNBfZg5Q3/qJzYs6feN06cpaHi6A+TAbsTu7nir/ISo+fc/2tQxy59d0e
UyhPzZg9oYIagAvrZUC6MTgRb67UWogJr22Itbm4kZqHsUj4IEzQSwTIUJyHRA9V9aHvSHFvoGVw
uxQalQ352AK20VFw5MdGf1zNu5TPzPOnTEoCU72ox49pZa0LmTa1vK/Vl4ICuJ5XT+nfOvOEm28N
87refiRQTAU1YazYRzv70aPxb9iS15KBBr4FLNHKfquZXSrsJFr7snBaCCikVdujfZ/dWMeuBmGt
aN7R3+yTHpl4QRch9tv0vGiSR8bNPi8+0Cz5ERTUbap21TQcVIvDjlNIRHvbJGBRTX1rmINU3g6l
oJ9U00uOU0Zv8Q7XMcQkw36CNKq3mafiKdgv2WHgWxVkonXxYywUqNjYwZjj7dpDz0qv7O1oU4Sb
k+HAc4QwjJQV6xdKeQz7meiATqrXbfW4EpAcb7M3lqNTVOzJaeOQM3VcC3i+m3qcoNaaLYOh5gc+
Ff7KQo0hfadFdsA4wU+VJzmFxGzlnHgQ1qnbZujDuhmdCvbdeGjuyj4/1mSsqPG7xh7eTws9oxo0
MkzZHJG1LgcriAGSYQbCuptVO7CBRRv2FTW+hEU0RzE5PtCviscqjzCYgVaP6L5qSpSjCdspitOB
8YFU+dpAkWRL2NDeG+YbcMVRHx7L7BQR+SAPysEuKzfRglGJwkyTva37VNoduy4se6rhnAdRj56N
zW35pE7X6oZ5XtjWxKZVr9toPm4dY4h4Q6lEAh719LztlagIpB5DXsbN8OZ5iL9OiZYJoPVL6Rij
naORTmM3MSVmq4AAErjcol3S6z5F2aWi3eTRzuJWJFMaFoCHWq/vZqKE+kz+2Rev+ZpiYfCY9Met
vF775XKee2yoNfdsVaBojwwtoCZTgPPD5/xxFB9tBIcU0KPRzKBEjdXVwm2gi1vr49l0q0He06bb
nrXpK+pDSS9hHdUWI7smDwcOfim6bsw5zFDPMQ25jOXZzbojzeZLYveHdLhByIp0O/EpeJ0e/wxz
iqHmDhAz6sCWuA3UeoXYtyPeE8bbjKggxUmropsvSCEQ9Y1sDE6nF1eKjDGTjut8f6csWCMy6uyO
qXQpq4Mzyw8DlYpZPcxM7yVMpZbGPhUSKKB6t5gcLR9QIy77MnkaUznQl9HLG/w7bKqc6XPVW9dO
PyoZaXzDlDT+WallUFv7ef5Yt8utfes3G9wMOrfBV1sq38ru9e5/mDuz5cit7Ir+SofeIWO8ABzu
jnDOI2cWhxcEySIx42Kevt4LJblFZtFFt5/8IIVKrCQykRd3OGfvtS8io2BHe6jFtzG4gMwyD2tA
VwjXf13U/KR4/nElOKkgZmVU5EWZ9tTrM3pN8U5s3SOQ8/PqC8DMz+Xqjxc6kQn5o6ppcRwh6SN6
shL7doSW4IfLLz7Pz/qgj5c5aQYE7ui2YcZlABsslNljNQ+u9e0k4dsEy6+S/36W73282Ek1PNc1
xVNLZHTddCal7pjgS2prMg+sc6P8ioz7c/3549VOKt1RELq+Ai0L+/Kz1pSzEgMrTDL+QdosIcWh
L/ribv4s1ZsuaVNh1ich3Q9z7jt9oqX3vVJHYkReHJ+lZxhB0ZEFq2mbglNtAeFirr21ZzFOpkXz
Rb39f9gd/XXx6X68u7jd2h6Yy7jn4lOsNIsCBeVH41m5MlHg6guMHuJZrrLjl2X1zwfRX1c+2Zfh
QtI9TcfDXS/KA+K5+bjhQ88n+W19VX7ZWfikjP/hNoupx/Huk6aayPXAs6bbrK1wY+45B8fHcM38
emgO3apfyoWyNb4rm24vv3guP5Etfrz4yQzgtKQY5BpPzCRdr86yhTwim3OXWJq+5bv8Nlrna/vi
yxb3F/dYnMwHQ2aLvIOLcOxXNPjbmwnRNI0nNHrqIZqFK++LqeHzCeifX6o4mRlap9CHQPjqMTP0
zVjKhZcom9y1vphRf9ZsfLydJ3NCFuSdW3VedySab63E1kLRzg1B3hCHqi+ezukWnTZg3j2dpwJX
vUShFA7uNGy6JUZYaAr1pp1T7l0Oz1/dvi+mAnHS/QpR4QVkGk6SYWc3uVEM3Chfd9k+n1L/+pZO
1B/eoESyUxgWefTo1C9UtWdu800ijmLErH99Az/R1/BdEVaFQlhVNftHt/Pdc1dS0yWTy58WC+8y
u0k34WX8ylZi4a5dmmdr7S68FehrhoPYl2vvzD64F8Xevii+mOo+G5rgG0zNduhi86+Pz7+F0UsO
g9Mda/u7Z12o6lnTfxVw+EN+fDpa3l/k5IFzAREYYtS6o3o5Taeoza8pZmMRya7Exl98qUP47Iz5
/nonz1tsIihra673x6QmL+nn3Garfg+lYFnfBSvrSj1H8YqPoAUlCR/0wd2426/6lJ9+ye/fx8kD
GQxhrpYtN3cC+LH36B6h+K3ds5D5PL2h3rXGxXechO/NYjjUc+Uhe8zXydHYQiH49YD79JbQsBea
rdpgfE9uSdJU+VAn0XhMy9uyfJaG/cXk84kgwVatyYVjQySGGnny+FhqTR3O8kcawgGSD3+HY/fe
R6j0te7i8w/z16VOlmf8n6Wp5WCALF+ZqcGrSSXy17frE8Dwx09zsg635tAZE1CcOcdY+bRcbr0d
Jctd/0xPDNb2yLpo+HOKgN3mq3b/p9uPd7fyh87m/eQgqiSyB2Ok3S92LMobe+Ptpl3PcGGt8Rzf
skjRV/9SzjI97CfPKWInV9NNG7QjmKyPk0GdjVZQq412tMLbgb6QolLnTJ1VPIqz1MMVjpwlAg7S
4nV2YveLEfTJNI9/AcOTSoPdQcLz8epx6xq2T1OVWz6ZDuvN5K76esvzySr54TInkxGdO7+hVq4d
Sx3cbLtrm7dBnVpYD18MoR/P1IfbCUfSMVVqYBghdPV0kYy00ojrsMMF0ocgfuuLGG+Cb2DyacZD
gnTCMbKN7yLTGEJsssHRzrPLMaGcS0c8rKxdhHYZxeqh6+Rc731k5R32e2lftPW4tYfowrTzeWjn
u5FDd5JbdE3q9dgbuyDnqJilnMhR0go1WtspggwDClqcPcvO3Va4TdWCxD1P2dvBeDklyNno6lX6
5V0q557iXLT0P/IMsUMpglv9B4kAekeJkiLTt85wTzbYoh57OL32t9KE4qeVz4nGaysfv366KYED
1PTFG/dV2leDK5aR4P8YMFMDh+xX57yG5eb3wGZspDsU8Ef6KFUqZ/H4llXZdey6u9Cd8uqcF1V1
NiNJW22DQbSj7xZ7lOk0AB0UI4bBnQlF34pMPXcUpIJ29k14YpVoYChGMTMAwxhZN5/s1nYf3JnO
uIiKYVUU7Wosy3ltevjgcVfk1lLp5dbyv5fR0c/Z5eOh1lpz7cGaLVRz69n9IdXCs4Yir0Z52QI+
5KfhYUQD7JMnFWEbDpx7m6BgRfOXyaDO7TFc9lTfXcCOsTphdBpcxuQEgqqZ2z5GL0udRz7F7t5a
xkVNatawCbr81ovPBbXKBt438+0iqOoby3YPok4XHiLuVpesIzVv+9fj9sfs8tOwRVljkyOuWvzH
x+dQMp7DujB7jiDDm/IyvGkHw1pm5LzQrbq3jvp3tsocgqgyZNiql196dX+aCHhuXJVETBt/uaae
Hv2MtJCmGsrpWCB2mAEpD4RYdVfdmfaMMJ+EuWO/1JbB0r+PLr/y+fzYTZ5+/PdXP1lcBmmliWpl
WC+Fc9FF+FkhuDSpcqa0OOHroLxMW3+blq8WuO10vEWXdW3TrMqs4SIrHqIaGU0AIbTja9e0RQPc
g9bzzGkehQnYg7TFiU/UFOpcIKEpexCT8qzT/IvOg1MEtSNXg4tqqLdGedZ01+4AyicFPeQ4yzQb
6RR/H+l3K265CoJqa0jzOWDU9zSaW3dVo59Qxnrdt881qxbAPHqd7lr4oGWsYV/V+hNIm13t47rR
imWBPUyx6j3l9WWY3vg4aeri8dfj6eel9OTrPFlKLaLHcfbwdTKvg8K6BKSxQqC5cPfxJXEN8/RQ
3VNLoNiv3n25lP4021vsry3h4EKjz6GfhoJYfkMiJaxJgLzyW31D6RLx/7F/pvfDKt7c2G8VYI4v
Xck/7VCmy6JFpYQB2NTWT9YyXfpyqGKjPYbYoOKp/Qll8Md9/beX/t/9V3nxx5Cs/vEf/PlF5kMZ
+kF98sd/nOev8GbL19f6+JT/x/TSf/7Vf3z8I6/88zcvnuqnD39Y0gOsh8vmtRyuXqsmqX9ck/cw
/c3/7Q//9vrjt0D+eP37by+yyerpt/mhzH7780fb73//zeFh+rf3v/7Pn509pbxs/SpLP3w6fcHr
U1X//TdT/G4bwkLcq9N2M9Xp1N69/viJ+jv3mo2LrjPSbGExBjA51QEvMn63nMkXbuoC4p+weVEl
mx8/0n5XLQvzG05fQyDI13777zf24d7/9V38LWvSCxlmdfX33/6YFf+aNmyDlreO29HUTWEy0IzT
bQXU4sxv6nKpm23qbfQw9O5JsiZNsEynp3PQGpvUA78+VB2aHtP2qsu0iIeV7ebePNS1dKUW4IIk
SmPyNVJxpeQY+pJSNIdIYPhRSZ5GdONB6xAZ3Y44aTZFzYBWBy3b6gQbzoIi09daABZu5g+huYiI
K76s1KGcF3bvLGLPROpX+dXSymO5dVJvnIuMjAYgUBmU28EmM7MO546f92ulGpSrNjeHt3QIsEgZ
ZcqbJgK800yLpN4k3NeDCy1ImfQ1uV0vKQgKeGCd+71oJOY/w2G7A6QkJY/FVldJCLzJTUvr3B2y
O5WsTSIew34eNbBKhDMRffIUbjKmC7kIIqI3U8XIIHza2lYJ6YQMelBdG5FO4yNu6qXDBVZyyJ7H
MEapAlQfYZqTb6QPdShpYe1XBc0oR2cjUMcBtnnbBmThigj2XuNeGB6Bz3qDey2ygceJKnRWHdni
S6NVMGuylwD95KlQY2R1rrU6E7MBtlNmAJZGx6MxbQ/qpWwFGs6RGxH65ktaRtHKqkV+odEEAgZC
PylE57OwPQc6nmb2+OOyR0OJz5weqnBeeZP1CibJWPcwq2pffybjNyMjt8IJbyLdzfhmF2piZqu2
GMwNkFMfkijLxBhMVxhHvGz0t6AEAUGYV2qZL3zVbJZJQVS0kjTpRiNvcsZEZS5F7RsPIDCth6xA
KWiGBXxqr3SPTmcOh9iNw3rGd68e00oMNPllSQtEIUqksaSZ7wyvgx2mtP1exqN2sBvNuWdH0m1i
X7N3bueYD32U+fhjW3Vd5ZZ86EnvMGZVlCKFl0EUrrWsHq4UONCzquy9e4jM9EwHJWA7hfhRW7Zu
Eq0qHrZHWVbJpYxD67zUGzRtouhgo2pYi2cAjc0ddS53ZYdJtzM63T+TeYzoV4td56j2SrpBZ6fv
/TxQr7q0CI5qUqvbwmtzYMcZVF+Z+m+jQQzHLKxRB8YyTm5UT81u9NRBQB518qHwHP+AE7bbK5kN
99oDgbjIHN8/U+XYnzNZ0DZWLL2hkldLorKBcycqInWkLGl+Hme6tbUA7xwds+4OhSOMnUBreN0k
UbWuIy3bdUoXXreGUCYJKS0uxQrkgNwik0c3LQT5D6pNQGESlIdMbZGS1Z3RvRqxaqN+M7O9ryTF
Rd460BlztEOoZOuGrWecXCoiSO68UUbQl4PQOfaD32+lBpdm9Iq2mVWeHWJg83vCSUb47bXlrCMB
Qa1oy2Bt+0nzCqoJgJ1iBJfqGCHnrTKUb9BmK33X2C1kHPCfyhFvsv+iKWl067QoSJy2ivDk6WyR
AXi3+KNt7nJGczFHuxZbVvOY24F/6YqgWw+2hQczC+3s4EZpfwVRzVLg3ZVjuOjjOGDzJcVFnCBx
VTxhXNoJMqYqi+zLKArSV9WqPXs+BDVX9Nqhu49S113XjOT7REikgCJyQKWZfld9V0xRv7RdqGzC
INYeCR9nMBlFWOETj4kHoeEu0iVygU7OyjHjJNWWXbkSodrmM98M26fcSDDm2qNTPoWigYCvV12+
C9LJijh0+aOe6snSSczie2z3YIDKEHGizKt067qRduUnZfs9iRzrQniutyJRGRNRwYOC3ZYYU3Wb
BJ5HvrBkTtJE4NCO9vV8GboVDUMlCtbloErUdUqxyNq2P3N5cvYsF8W2UJActO1Qwvms9d5DVY2C
MfUDm5yrFsGM46TpbQj1/bLhxHI5jH0ooRea/SEb82xrp5T/YAPKgkcDcRtceCvkjFcnW40t4jZL
feyQhm2bOjIWRVxzKRQYUSZyY5HKLvjWl7b21FiesZKtqmyA5IUZZPKg3KC0BM+E6meXS0cL5nbR
9Vu+T7kLTM06DjAM0QkRDR3HTqiArDM5sipNrVJ5sDyk3AoJK2WV+avQdZjPESM7s9BoqwwhoEtg
c90X2rGQrbcqxKAdaqNUr8aUTnObl+G57DPvtmflimdaYQX3lWm2+7FFUoOgZ9iWchzu9M6R+ygQ
w7pQFe0iYOEAjOdk/TPV4Pbac8nBQRDRSBq0BYHnXa2izkwUM9qNzPqPPEPlAz9JvhM7wIPlD9Rp
fd1BCFwgrYxDRe4ip9Uuii6TMXfQ65B5VSj33dq1sRubaLESzQdbCsBeuYusyNrEENAPjdZ4G7OX
4bWGYnDpYcJ4wcNr3zVCL5NlFUn34MZOdAyLxL4vagOQRuYlD1pROvdpNKITDgs7WmoFzFWypKqr
AkHya41gfs0zYaHqr1ukSnmDN7aqIfjjBGBTnKD9T5pEbkLDGdeh6crliOR93liRt/A6X3PmkIZp
/htpJDZKOiVc0a+/UsVgfMutUF+FleBWmFZRrFTH886mrVE3zyvdBG1ftljpBt/HIKXHoF4tRtlK
hQp5hqEdJV2laRBWeiv6FkqemYDFVJ9brfTRPMClWaG9Ut7q2Gkv6tKxD36UBtGiK1XI6Hg2GALI
5PE2mMq04gwqsyrAEWzFWkFPjdS0FUJDZ5VXwr2I3RGZfFAMuUCermG8sNDUHQbdMQ5mXY7GwtX9
FGmUygK/brQ0DcnykXFL5neO1yLTi2yN7HwqDxqD+zximYcib4n8vClksJO1105qmkQzN1qkG+mi
qHOs04buNgVyFQT6Mwtffk2Wl9KE5yLrUb6qSSO+O4z8R55fFtPKx47gVjHW9pF7hdW5GblP2iCH
M8WS3V0XBT4rf6BijYbAZhVL5gp1nCllYIAIBcSIvK7mkKnbmskeDE5rt/YMH2EjYeO0jD1w5Sai
1cTJZqNi+ddj/px5bzwjxxE//pRdplv+00hSrhmhmgttq56HcfHSwCG2OB17CF00oLqYPM6qiRxa
XZf5t8i5bTkaEzZWslfEp50xqPJ+N6DbD640HQwF0svKDBb6pKRvj20kzsLysiLUxxUbV5QvATjZ
Dr8vK99WMZfMF4B55aZTrwf4tEkzUQ6KC56p7VAkd0ZDBJzV7O1a21lRflPk1q1dJuuB7HrPJxRk
fAHtEAPa1TrsJ6qSPUq1ui/NYmEBTS3Bqq4JTXC3Smpin3MXbG0BPmhTZNe1GsbYdPMc2HxthN6h
1pvrBNlKVBZLoeQNPDd2+abWvep9Vy68bLBv47ooXusEbCLztuPp/RODZ1h2gX2uB2Snu3kVwxsd
1IOHGmXdBQ5Thm8E7SpiE0nmQGT0i1BHjmnlyU0ILfI5NJt01YWWtq6bFndCWvmoWb1HB9r+Ig/t
70baXeQsgNA+oxoHUr6qrP7OMZqLOsX2Mg6Je9XEIk9nXg1g1S4HvNuFQ669bx0TafuX9ST6rLtR
kIGBKcGSibtM2lFHgmabq8rGZlJI5MN5y3ymWDEStibYkEEAk75W2iu/8mqsLLirYqo4MxuYpagr
7ndOTEKeFWTYI0SZN+bwXHMymmeiwrfQuYCH1SryeWyLWy8RKEbNSxn0LnrY7Co3O4HRn6DSjCbn
rOnae3aqj7jitEUs/bUSjWetCzPXMzjUqBLG4YTVLWRoLZqS1T4OzWelZduQGMFdnTMHlC4rehhC
ZG4UuqQmhzNUMDYzvdHcjT5PtSWVahU2RIYUbhQsvT5rZqXZGXPFIORF9AapHV2cLEoXA0eT5veN
hjxLCkPe2I4fLI26Z0NtN6AKUvt5ZCFGidOXiD8jFaWjJ+HXWvpa7QArh6761BvSWIxFby6amvK6
BfxyHisYwYo0BjOseoQBFrV17wa9dd73xSRZjfvqzVEa+9IKhmCvOK1xFLpn3YXSGJEjsd06DGy4
r3q/jJ/VTBWI2jrzqTLx6VgJpjM2c76YYwsB/+TnyW0MdYGQxyBLICxOKOiKAjI6WoXikKqwj+SM
3i5rRDXnRq2gbGuCjImn9sRtN/Ga7TIVG2GG011D2bpsWo9V3tVwIpZN6E41g+gq1/mkaJRjMrhd
57kphHfMS1HfdEnsryAqJHdxFqL7VBv9oA4GCL0uoRLG6I/Yb8J1XXT6AEPGru3mPHAL5w4KxHit
WJW+QiANAdIwRxNuqe7eVDDx9ymTx8TjjLAC5jzfK7+VsjpzE6O7L0e9HpYutF+NLU0WDRuw6eKh
wN4CuneaoVArWvsG/ZpBzaxSk6WOJYR6u5qV4dbT2vGOw28lF7rXjRms6TRb9rWOPt6ylUcnDvPv
macmYGVSTjqlUJGe5TU7etuW2fWouKmxUO2OY3GuWbuizvDcUXLYDQhk19pQ0Qdom6KiiuBKvMxt
VZPJ4ow85T5FAoIpTK1Yj26DKaQb0IUWTbMx1NEBawzKtfEDAvCCwT84lYF+z6Zu7o7EHg1DY2wq
pX8qMgX7rPTRrzpueOtIbVzjF0MmVdTjq6oH2N7NUU/3SVWqhxJLMI6GwM/3JXv2o2FC+nA4KC6t
sGcNGTrYLqRjxed6GhsPiHiqBcfp4M0TbsZJqGN8lE52pjVqdGFr/bjjVcqeqWRA2dcML1pNgmY+
jPDgAhbZRaWncHKpCJ/XlqYsi87sr8O4MnejTSeBElyxG1G7+TMzy4zbYrT6xzF2xDm7D6wN7H33
foUQ362ScD5EESmWaTeunKQf4/M6ByMdjXZ1HlZO6ZIaZbJ/LNqkug3lIG7amKPkIu58dHpDL/M3
8jPy89ypqlsv7Y12aQvDJwPHK+xVYFYqwvpCWaaFLqGdoC5GrjnU2tOIdQ2RVuKP3ArF3uRjGcOe
t7EfLmGtu4xae3DYajVNcGOWXp8uRBlq+KgTQ1HnBDT2l6lFb0TVdZWETt7gPJRmtIiT9jZPnfMe
jivwKEwNkZTbOsKr42UaJxFr+lW6QkxUnMPPFSpiX08v6TppKg+EquRn/OXqm2L66bUG/SHfGxjG
YPg7/bnR+RlBNPZ4mI5bD2wpwBRFTd/d/evFzBuJEDn9WLb8WP78BxXCqVRYnf6lD5XP/x+lTk2l
Jvw/1zo3MvP/tp/+df2fV+8rnj9e90fJU9PM30066jRjbdd09Um89UfJU9OM3+ksAuehTjZ13P8q
eer675ZF89blizQoQ5p/lTz5EbknwnZdV4cuOYk9/oWSp/ZROmJTUwWNYRmqAXjFnEQFH/tErV0P
NilV6t5/Ag/Tfu/aRfPY3JbP1pFtN2elnFQZe67eBcd3d+rP4uv7YuunF7ZVncw7Fxf4jzf2rj2e
dZEFnSVS9/F4K7Lb0TuU4bd//RK2qVqO6VrIc9STJlDVNkMSaK26Nwg2tkg1yYjXEZtfX+Rjb+KP
G4gFYwox5gb+1B82IrPIc/zeTG1Qkmy8MyNid/BdYVl8oWf42I/481JC0ymUuwbEvBOZX592sRNj
+mKS/dY0N6b4Sv4xqTvelb9/DAa4Mf+8wEnDI7FwExc1F3D6YkmA/Qyj7ODBJaNIUpuzX9+4E0HR
zx/nZOiN0eDV0LDVfXeZflPuzVtUizUssXwmzqsLo6dNvCj+mKI+tFvej7qvbuFJW1RLcJJ4kmsG
ENfGOzX7o5/zL/5+U9ClALqsn0I1/Eyh4lkx5DxiGIP2ra++GNOff0V/XWD6gO8eG7/HeiKwXOwb
gkgilWSN+k4q2OZcEIbRF9rOqan303iwNUudAoL4OCcDLoMn1uQlF2vbHCrxbsqiEBHlPnjesiSS
C5mp+eUg/PSJgtLLrOk4EFmmmeP9R6ylbstkpHJvvDroZ+pax9U/zPv4iBeBY4Nt72ISjG2Y2y77
eE0mOywXkM+a2zRGuzjxwClKdYMKx4co0rHaNqReK/Z4bgOLoy68bJp2ndJPDc3sGFHNcRzCWbyO
eDQw/y1VQFe9EoYz13F/93l0KOGsGy3qnfJbP9w5WEZAzu1kfFtVjzlmNQuL/qBm5B4gH8C3SVVz
ETd4HPoYDLs+Nwie6L12rfn4UIh4hAYwH7w9Z4Z1xZfYaPKYaHvTPh/DBm4ffnR11pfhOgpf0ijF
I24vkFmT+vw8unfRaKDAKC9//Tx+OrLe3fbpa3l322koOK0tVXVP2eZ+oGdSsyAoKDNMka8H3/m/
zJt07RxVCJ3172RsyUYf9ZAZdV83qFqIxnCtS8CcMyXtv3omPx3G7HQ0wXOps+x+/GQ8kj3W4pp1
wPHuhkhbBWRtKtGjp+LJdJXtkLxqkb1PUd0PZXfWwrjvU2vrC3tvkK7i4QZqa596mnqnyOyxcL83
oOTIjqbXuR49jBzN8IA8E4LUCIbSmUe4ivBf2OQhSQt5R7ONGUdkSM21xJ+V7ZSQ7VA0h2BvYmuW
a70nJUU4c1+97rRv3qRsqRyyWapZWndfrCIngsY/513HIvCLzSGy/JNZPoraMm0SvmhRcOgY05nb
Bm9apbORfbXamoq2nPW4tNymmoXwRRo9IGsSw48Kvzq21nr6ZBnDjG3voaa3ZVlQmWJ9T6li76TG
ldfrj742sfja5a9H6Imo5Y937jr43QwaxTaT4MkXGYXeoOa5thdNekDPtm5D7Ne23Fhxe97AHbT6
fm70JDuO+oNPHLtr5QdQBFdZCJLAMbdRlV5HBNjnMAILH5Jul38xrPVp1Xo/Z7rAIEyHyrfG3sYi
yPfje0w4SZRVqffkDSZz2mzUxIKlHBCdSNRHmgVKlBOxYy8N9U4fmr1K9qXq+5NXbtHB6ahze2bp
+opGz5nMlEUSMWMpYmsGxuLXt/PEuzOpAz++1ZOJ1nbDsBh8td9Drt4J+3pCcAbEdCTNi/SKVRok
zGuPPnH3v77w6Uzz47psX+i1CzZNP7Bo72YaYeYZ1e+x32t8FSZ42YG01668SbQ3C83Vry92+vCf
Xux0l6GHhTWkXKyNEXFoWCnBYqT5UXawfUEhBnm6o+j8xb093d2eXvVkpHpGLIfOA+GRZQ8Y96wU
ZG338OtPNo2k05HGRhDCBUHVSC1Pvj5D6rlQ/YZPVqfHwKBLDg7i15fQp/d5eg2S46dgalTuwNQ/
jmZiJykGhkq3t73zvqDeJ7W1Qs5H32EM1AkHmPqC9NL1HjICrF+MsluV4nVHp733QcFYV26Hbk8P
z01fuZ7sfhU2OiPLD2Z6++s3CzPqs3fruMjd6KMwR0xj4d3ACny0WmWgdfuAWoumvIzji5e/BoIu
VECYUUv4k0t50ElnOWVF20uph5A+49arCuYxxIp5qu7qAK97jBfYAC/ggRno7DlGpkXvXirgUjWW
Ywl+w7gobfxEulyPKWJaUM5OdVaXu6gzV51PVFhpzNL2yoz0uS7JkfHzfWHuR6AvVY9ZOd+goSQY
2AFNkuzoDc1i6i8NSXwTXMakSpQAALD7KeZlkwxUn1Nkjt7Wc8miCeq53TzY0tyYqrfMh1sL1E2b
Pkn92RP0OvNN1B71+Errr02dfWhx0UERgiREIdJZkNHCnsmCKZedj7l18MOCbF18xKRK+WAApjDa
llqRasaLUlPmosPO2EEAqaKzbLiXlbPPARMkDvEUIfUUIhKDTmA2NTdqAS8rNq6H6LJz7jVtmDU9
HQVprETQvv5ouoXfaLwvZbkndykqHtsg3zSsFg71Utt9pKK1kI1YdISX0jvYJISkyZigIr0zjg6Q
uGbClwznLfHNVHonXmzx0svDgLFUBZ2g0790zppmH3YwngSMpk67m0C1Dh9+EsNkUnzTQ9CXqnPw
1fBNqdu1zMMbntD11F6LmnCpKreGVV3hKcbRjzimA/LpFOs+vIjUs66iJKSMmzaaJBztdkq+Qe46
L+OagF8qoRcuzYTWCXZ9eUzNM7O35x1xbw42Zll0cwGuWStvQqzsIFzWMSrsgbyrYG3UDe8q3Wmo
UizxmKvXhAUumuDcqVcFzG1UIMvArqEgmPNRYES2qZHLal2It5reKf7kTe/q0K7rWW8WVxJgO6if
iAo4siq6H3LVWiRjRY8W8lZRvnleulKke5bo34v8ykvyfRcD7g9AkiFliUBoQVPYjgUgpoF4puKy
pSfXVg91kp6VKoiaq5inQwngmCvk59RHqp7zoocSfC9UQGDtU+UgsNioObrzrN22tMKl2s9FMsxA
FiXjyu0v20qdY2PY2AVfQ0zHvn5Ru24Xd29tWewbD3Zp/CyyY2vg1x/BvIGPki9KcezyYwXQlGbV
0gJQoXpIP5hz4uBuQKpLJO+8gJeTBjeu/6RWO+Fvw1bjl91ovs7BjNjnrlqh38D7+2Yr5gJx2cyR
39pqj45qljviYWS9UFmcbILO0Hw65Soz6kXU7wHwkBa2SwrOqt4ubq+kPFebc9HeBh2SWutuDNdk
HG8sBajv6G2a8iYV0dKI7GVC+V3GxrbRd63TzGl6LyTADBeNRV1dNQ4oXjKRaPdY6iUnFt/SZxJm
Gc53lip2D8q84zBR1C6ImRwJWbNtuIfiJobcnb3a2aZEF6Ky9RyTZ12JVr6sICbnpAUU8CQpkSYp
qqq9Xh1sN1uNjK9IuAhJmps66s67ZBtIQABExSWdc+lb7nVr7xHZpyFYu5Bw9o2Rk4laimODHduu
7qG3U2wGigTuzIVH1MGE8gVKat9/jWCIiOYb8bLzIb7T6GQPVr5JKz7O6xDBycrqixzBjKN/T/vL
PmMrANstyiDSpQAfrnt/D0h7XdA6Sgf4ftmmFkjFe22bD9et+aQW90NIclXw7Apzk+eEBtCzMCGT
yKKdKVIuffTejX3huRudrye9LNl8GzginLqaq0O2DzXadzpbQ+ABrZOyM5/6RnHwmmjGtqyuU//e
tJQ12qLlND9q9d2QpRuJCR/azotlci7Q7VeH9gvy21UtJzkN5ybCRBe6LkjdfIxU9veJuQB+vR/8
8iUlu4oEo43aZ86siYJnvyM9VjeGCKJJeJ6APRQ1WHSLe1oDccjK5KJsxRbyW2TuPUN7iSwIUKAI
RLYyaMi2z6V6phd3qvZgN8FVEKXniZodpHiRDiQEt4Cs8VDwDozim0sc+eCRdcVZxgSM0bW3TX5j
5UjtM3tJq3Dpg2UJxnzf06Au4VSWz3q7c0AwjbSEHOMHK2Plj3DYINI2lNafhSDio07OyvGmxPhE
mqnBqthZ/WJsv9cZZgj2Cmy6TM7viTssCveGJXejDlOcLrO6ELRH0IXXomV5JNTOJjBLD9ee+moG
w1oSUN7pDfw29g3CvSni8jkwKf2TTSCYT9KcY1QJPS7KnV06vrlDutIpI6XEiQqU/JLLaubOrABi
5SvVy+6l9Ygp+RjmxdHwg5uEol1WtVBLgKO33sHPLz2hzYRlIPA2tpXce/LIPv9oh8CR9Om3AZHy
YAeyk+/pPxfxw+jw+Hqo2qtq05XjIouKndcX6B16uHf/Rdp57rqNJe36iggwh78kRcWdo/cfwt62
mTMphqs/D3cPpmVakD7MaTcGM8DApcWValW9IdkO+ttYCEjIJ0ws/Ny8cXwgBiaAR8ES9gE9dyP8
vJwL/Z1/QlcxzZnFZcz8xEVuKKI81lONHvdiBaDOyNxurPZgIy9HWUiafvGLeOsY0pdFiMl//TPh
6nFu6KbKGvave8ALq955fSU7sj+yVWSnXoi6qbVCf8SmC+l+g/BUOukDcJkrWepXXvdnlqqqpq4q
c+JHMf3rxXuS9x2LSC27LB33mp1JOyH6UFrAmOb31mXX2izftZ59S6nIjagT5tJOWSOfb1/L+RcY
+f98DQMGpqSpEC+WlGQrTtpjUvkk5MRt1jIqfCKbIcMxDl86+fiA4wj635nX7fUYsoxceHJ7r115
epx5gfI1qHkb/Ao4EEsQc5SWgzTE2bivVt1K3ZXbGq1dc1feJxvkWaCE6+/mu7XjbkeT/Pt1/e+5
rP7XbPAD6HzQH7SWZXcpSZUxnBeFGJW3kqpuEAR3tAa1nKTZhPDtRvEa3eXvFyVDnhHiX77wsrGo
XeUlDdS8DsZ9TPlssOiV4SI5iojrDo/xmEXXFtxcIlkO0ZqfQ/ROJJle+Z/rHvNr3MarYtx3K38d
2Y1D13Tt27fl+hqPZlkMpQlE0+jfSPPHPlnatRg30MGZTC5P3h3PefYzm0WtaApe3svSuW94Gmnx
eEo1rQwjMWdMDhUtbzioTrJCjAc1aHToVm8HxanX3ZUK87lziicsDQ3RYNqWB0ihJ52QxwRFot3A
vKFR0W4b/SulzYX3wj87ExswJIwoYqOXtTgOuxg/87Af+IrrwRtcBXl+3ytXx9XuO8IT9lXnt78f
orOe8r/xFusRyEEgSMUcD3lnXldrXDdR3M+vLo+v2uVfK/Ek0mIlHoHztDzc/pm1O8Gml8xxx3OD
cLFzdWDn9vbpwBbLsdWMrAYkPIcb1zXS8Mij2dmqwGCNk8VNtqbNXkei/hod/Ow+oCEw14yoAOqL
cZoIOgFd68a9T5IYFKJrFs8jHTa9j/+njXASajFGbsoiV8Nm3JM3osuPNLp33Gi3+abcBAdlLXvx
yr9N3pTnyxtQ+buew6I5ibvYgLzAaB+1DHE2N4qKg67uFBif/vhsYjZbAAvJaleusdK1Wmds9ZvK
TByAitsI1mWhJVsFHeMsTPYVmZUCKaUdIt412YNMUzcDh5dSj8l/DcNGy28NGdk/OBC57h6B6pqY
+KjxtYbl2d3974iMRY0fRLk0pvNqyaWafK9xlPk9klzrGJ1ZGxoKtqYmKl8V/sXuLkM/BTujT/uM
S6bvE+94PO6l8oeY6s7lOTozIE2EG0TLAo1O82sKT07jHiNiw/Dlaa83OPbkhisnxh6RwstRziyE
ueWmWxxcmiovqZMU6IEJKeK4l3iKDu13ob/Se1/Q/L/OQ1hWdELwhgVGsNxNnE0p1F11ThEmV3hr
Hqg/48cBD/LFupKOXI212E7WEdcXPYW3WK0GV3yRX+gmrES3eZKuxjo7PSfDWuygXhSislYZVh7e
D5r8Uenf/WPzfnl2tHPTg1axSkmA7EZa9if9JhfMUhqGPeqmToBgrq1L8XdTQg4ZJWi1ozDx4IcB
3KbeKRD7y1H+lalBmuZ9CRwENUhUx+KHMH4WTDqYGYpWH8P4fUD1uhr3Oq0C0D5U9XDG6Q1hhTHs
TlFR5MXoCd0+BPykKCzQi5MQKn+ydH1DUXajY6U0JpOn9O3dMYUSbmyCepxfTgpQtW5L/XEbQLtR
QD+OE9oriewNofZMWqUhuZ/rGwzBruyWcwmxJplzEsobxMSH5c/kJcxDRQw1FSFrlHLr0NirvRE5
Rhm6wQDG2vyFpOZa4JGGp3XpaHPFFCCmEQM7qYXivi2BqwbCR9fgBuZTJLw8kfNqWFyd0BA1uIjM
5Ezt//PXze+jKQUqvBcdqHb2r2+3L1e/wJlE4I8Yi2sr6rRanHRivH4I9t1gH0p8DX9fHse57OaP
IIvPLHXNkMU9Qd4/fjwHq19vh11oP/0fDG3/7gaofwRa7K9CpO0RWhGjef+I7Mf1en14+f3z8mgW
FiH/nE0n0/LVtTo5YzO/anpqVeO+dI+evA63/CduWcCyHej2K8QHv5TDVLfdYVC4pe/uKU5sf0+8
cn3dIfns8XX6cxbd0tEox0Yx+Dk8cO1nZKJXyAc7L/31pPHK15XkP9djRBanDjGR9rRk7cae+MIU
q+xd7lz5xvOCuLDyv5LKk0+sNqWFfkFIpgHtc7TujPS96sNVmP5QcXOY1pdndF7jf0fjsKRPxW5T
F8sTyKFS9RWv8xyh1xJeZCHQEYp5D+qP6fh+OZh2dlcjP8IfCUzb8imIs3qTIv1LSQKwumPYif2a
2O+ajeWgS+6PzVJ7oCrg4qPJu+3HnciK+mHYPxHa8qqVYf94HmykkHEcam1YEg4yD85xlb/CM3dx
ySxs5be2E9bY0ti/Bffl6cpmPjs1+gyJQ31HEr+O1JOpMeQ4lGTqZ/sy/6ZD+ughEnAIJt/kTv4R
lVqNF95wJeNVzt2bZAEKQhgK75aZ4P3HIzMehswqWQ9l7q9h26OA8Roq8a2Sv4vWrwEV44SSqQr5
K1e1VQkuIJ2AxKZ3MCdtEwQvYuBWS3UR2qUivaooy2bwffvPHNny4fjNAkCbWPoejPWP/oig6ROV
AODTRdSDQT+CRTXvLi+Dc+8izvV/h7Q4qhS9QF404qhq3fcfd8+P999M++Xpyj760tL5a2kb4DNn
dUPW2/xhT2ZLimSItaPBBYc1oqrEOL1CxqJEWA8YrxTH7q5SUSJJhEM1xpsuMD81mluqkexN/wHH
10mgAfQDtBP6IzP9e2ZO6Yd0BCHchXQeh1sIPo4kHj0EkCeL2nze3wc1Vo3VTLxBOTeTHq98OfXM
dmU0JLf/bNjFMRRaap0Hx3HcFyvRGRDuCN3M+dTt0r5tnc219HDhG/7Pcc+ak1TZxGMYevCfn7Ay
s65pRHI2hXr1lufWTvFGMkVKq6twmx4Gd1w1drKez/vmvf3d4j36YN6JboUdmr76XwZ/8msWg++L
ujDqiV/zOqt/IhvCKRzY96A3nMIrnf9hs6NogNUZwgYgWhaLNOtMy1J9ijvJWHtpDP4LUZbqpS9e
DBGvHLN1rwzv3EY/CWguHmSNIOdNOlBuSew9ZdofEoMbOOg+v6Fdvwq8y+HOvWg1jQI0r1pUHeTl
ya+ShTZ9zUs68N/EgI5DvC1gpPTyRFKse1Y3bJqu9lSTNtzYe8cy9roKdE6zDRN8PzeQ3/XUX+nY
ORQBXRSxuqX/8ab05aOFuree6g9mjqeT8MuswVQ1maMbwruF5FHnxwcDNWoYLddqSWevs5M9r/+5
YIOsUoYWs909PNrN7Ml0xGQZyTYH0XG7DboNlE906WUvs36Z/vBUQcL3/dmhBE0kjs4EIs5UXkPT
/oXqolCogTf971G0yDQNmreqYOnDnonFU2L7ITt3pYcRj4ci4ecbTGp8zUZ3d4tCyw/L/XlNTfLc
0lJAJssmvwJ+5iJ+IotjaEr5sPfjJ736ZYUy3Z0rp/q5o4laIcAP+BGWuTxuGz+WhrY1e2B5j3OX
c2yvXoXz7C1P9NMQi9kNqRT6fmn1+1h5VQRQbBRJ0BCAtfjzaAie2m9qkKLSINk5vUsr1p12HFYy
PdbO2pVYgnfZ91hW4WTEjWdk/U4qZVf1401cdE7n32oq7JR8cmZlNghsax38bKlwsPuIBCECIaxT
5MH0Fp14dBwu78dzuQWoGKok7EjO2uVRm8THWJF8xkZdIeIhWZCElfm9gEuqjgZJYky7yxH/QuzN
q/I05OI8DWMwFglmX/txN1s5apvjvfKm3iu304P1kD5W9+NW3gjbYj/dyY/XpGnPLpeT8c4J98nt
TJabQ9JlvGr9moYhQuT5lfvi7KKnhYE2EOpEmro4T/MJw+nR0Pu9zt0sa7SbwQGFwzXD2bObmyvy
v3EWMxf7ba0mGioWOsQ6IxdXx1jaGRmYVCV4kiLLO04YgGfqutP7e7jytgljtuvnpr8CBrp2Ozwz
mPxtNkl2Isi/miLZtDUqMXoDhSp1R+27IYubfOyuXDln99PJL18sAB0blB6p3h6aR2ZD6rdnD69G
x3gmF6+EOj/d/36kxXQbgRSpSmb0+6G5yY7PWXNV7Hz+zH8dDieDmX/ByYIS1dqwGlHr9yKNepA1
cFRnx6udCvNabwIHfKqt14BtsL1WRefyXrr2Jee1eBIcVHsYcJf0eyktvIj+/bEqkfC5T8NflwOd
a6dqVAY1WbEo2tDG+zNSogeNADCHG24F7mUdOgMvIV5BpAqxS6HkrSYdSrz/w2N7Xg1/feCTyIsx
ytzyoZABnsV8y67JwObIqvttfm39vDzKs6vlJNTioD/qeTdoEQ+t0TyCpULwrZ1wVrsc5C961df5
dxJlcSvqfQOvveNTvr6iXWbfUQJ6/HwjxbGBsl053r8KBJe+3uIZJ4KsyKCGDPvW6x3sI79aMrn9
/f9SrDiXBSmc7TPUUiF1XQ5MLYrAFAG4vloUZgzLU8TPHo95uJrF/FpAQOZFMHCxxW0pca+5tprz
Xv5rqCfhF0NV216zEqunx9zUziiNqGSh44rUD4YtcvQrNWheikdbIT1rOd7iHJpmcK8rnly29iyO
kBa3Q/JhHaFuNBo2gRa01wZus+7lzbfB8N2wF3aTXDsSgJnkd6MVjzitrZIRE+LYX/m4m5hNAY4f
BJeqgZmam/xoNEi3SYsBEBZUCBVRzpRR0sz3YNOd9GiBQesx/ExB9R1CBVlWfUAms8bV7PvUwfIU
74UMOGCS22Gd2wHeZmGKLpBFaiwglp3ftvnRHYTmkAbjFjTLtsPabcKdpX2xtAkvsp9FgX63eMgx
H1LiN99/Ho8QZia42/qtr2J3Kv24vMLP3YAzxw4Wn6yqsrhYB4lUS/6xNuiIYI84bv3hXsr/lxA0
RFT+1Swepn8eR20j0NUP1WnfKpKD3oGXpY+RIF/ZqufOA1go/42yOPTAdCAiirjOntzTQePHQUjl
ygb90ilcrtrTGIvjrdaV/8TwWToVfnFVcoiCB6lvmOzgoahQ90PHvr61MLjsrHgVmr+QJrBjcVj5
uCdaUb4KJAhLzyh4OFV+E8nP5fAwWS8GZmat9DyivFDzxjDEaD/Ew0oQEJYw823hT3cBdmHmBuRh
Go6bJhBuhNr3RsPAijR0fJUn7rQbj6ojNC8Z+aFvIOMqPtTi++UFs/AL+OfBb0KWpJIsAp9YMk6T
0ewyPfFZMQ+Aqg/VzvhR3h03nxTYts39+DTcIBXlXQ56riiINDooeQWGE6XIP5cQJWVT62WBmP49
ghpp+cZDhaEjm9Ecd3F8fznc+Rv05HhaPOzJqnQUmWgRKTyyFXSQU69wHgfbQBV+olhdO5A99v7j
NbTI2Y97ciwvH/hxisLGgNoRF6iI6NiLqTwo4m3o4Idrv1VbX8HzKXsD83atpHxu+5wGXmSoijZW
sGwZcZwiG0Yu64LCvPZZ5bOnPpMoARcBybH4rGosFGafKsOePkfsFg51mdHGM9e+2rc5d6xhB2+I
3N00+paVi3KMtTwYpWFfu5MnIFubP4eOsFK39QqLHgcE/+ranXa203AaczE6VPYgLDfEfAXu6kRU
no7O5Hx/6q8cQ+dXJxUZ6k6iTNF3MVe9dNR7Va6Gvdm1L3oAzyiTXWyh3QLxoVDCmB1VLhPYWmr+
qnwL7ACmpOY3vcfcqa+Me3L6xyJGEd4Kbi3/95W983UALE9JeoYw38ktQNEtTsmpFcNuQgJjX0vU
ECjmBPVj0n9k0h2WxUqCbNJU/Mhrrws2kn+flh8Pmu2LeJG9jPmui27T8lUKPhSoCB2WxbGFlF2M
gLO4pqhgQ1rAajFFfDrPvqfzC6lB3y75NmAFjcKQlqybah0HOMla+NJahROZOLDpTlc7we/iuI/q
Zz2gjeofV0IJ5SNFlu+Xj2+ptUNUWNLAablSCeGHWjr+y9iHobD5q603pepJwjc9eYqme6FpIq/u
3ysz2gZJ8WpJ1b0QJHe9Gq40MgBdtyj4HrLjBrXLByQRUeTbjZUnP9f6t7G/i+M3vDEh41rxk2Z+
tPWh1qF1vInPqdGv4rpGL073zBGEEwZ1nb81Q3Vl1d+N9jGiaKxQhhhuJuqNsq0MXgg4unEz/SYe
qGYopkuPwG6OPC59p6FVH/woETZDU56awXPf7lWJVbCKyns+4lgeqv4RvQuq0fciKihIg8yelbcJ
oujZoazuxuopqtCLO+ih4PbwchDtGeKtDCYqXsW4MFvYaspYktcviQqx5OesIZ7Ghyl/whbUrUqq
J/Bzm5+huUomh6q1ow3GrRFL70imfoT6W9hjCCU8MH61+3l5MZ47BiD1K3CgEUSF5v/nvVF1fT0g
5UW91H8yB0r8Gq0PiJ+Xo5zLpdFegAlHnXRWGv4zSnhUYqmVFEBwbLC04g4fgeoYAaaf6gwED6+M
6uyrBLMQ3nZgWAxIin8GDLpi0tHfG/eyspN7jk8FNL/wIgg4yAU809GRr0g8tRLVapy/y1Z0Rf/o
5PFr4ruXxz6HWm520kbLRAnHYL8vxi6MxZAIPiVi3/TZmaIbKQ/DgAgMAKW+HtkKSIlSabscdZ63
v6Iqc7uB741C+eKIMaimVH1Uj3sVo+UszTbgU65MqjynpX/FAHYEHpmzTFo2IsdEy/S0IsbR1bzG
OW4AQu9jt1lHD+a23cl3/t3o4nx1U+HvvBc863Ct/jVnNX//AkCxLF7IeOr8C08qBpOYWJkg++Pe
RM6tMii7vUnTNujYd3G5TZ4uf9Nr0RZ7ZTTTUugEoimfo/bWFY5m9uvgWao0z4DyejnY2S2joYEh
odgskU78OTTu7TiG/0Z7z5uZGRgBuoDhpGvl4HOgWE09ibNYKAniz2oyI4oK9P0DGFMIPR7dCgyC
sJIw0IZtJ7JKB/Atg+NTpbjukyKfXaxgjNE+1y0y58U0Br0ywgwKp33+aX4grm3XNLCTVeY8vinr
CrnmzhNe8ZuEzf7JveXI/AjfobVYXs0cziVgaNno2qyngnXU4uAAzicPUieAUpLWgUeaaRR34VP0
LE+3+uj9ziwQGJcn+myL9STkMqMVqLeh1U3I145+ZJTuqtfwObrVH9p3+KXTU/45rq3Na+tKJITR
+ou76DTeJ37fIyamNmKwubAKH2P7KXcu/7avZ8NfG0y3gL3wppgdeP9cheY05GorJtM+3JYH7X04
SO7ssABoYCV7zZYaCNki4hVMyOXIZ++lk8CLecD3fYTsGkz72PgY8mkTIyU4DvBZL4c5mylqIKPo
52Av/JdIj2yJfpFlQFKEvbjW1/XWuiMVZojYdyEDuFdt2eu32q7w4MOtLwc/x2PQToMvKnSBZkpJ
Z/4HCJQfSrfaN5vS9dfqbFX2Yq30be9NO+lBASbDMX537TUFwfnMCarBYgDyqYJfURb1fUPP0VTt
4BUgY6l0A0LuD5OM172RPXYZzrIp0sQNdtAQJCu0SgO1BqyBw3ETRM+UzsgPOwcV2NBA9/ij0ekJ
qhlEsXZfi+HaxDAmVfI7NftMSi4GpJeplK/mDCfXNk1zSMwPYC5wGH7qyfaY9Vsoc7OPixM0B0k8
yP6bURyq7PcR35ZSuR30bVW91bQa5SGxrYkzv/G3HS5UrfHZisAUhWSTUnIaumLTWMF+yDI3CH5L
uoX4hEDPwHTQEbdzQ3TV9LscfCBlaCuzqC0Cj1mUeFbQ37Y66r/aoZHvCzQy1NBTJ3MTVrdhscUN
9tsxUTY0mey+gz/aAb+8NUkToWqj11k0zzl2M4DuvKPRe37+zVAwntnLxzdAem7RSrZR7q3Rh+Vr
eBEJYXcYqnAr0NDokFJMxq2S7yyEi+sqdloYpLHwXFjCfdZBdRkiJxxru5fi7Yg38IDcta646qqE
OOFDpcTduKfgAC+4Mz8GvXQqBHgRzbZ5CXmpiSX7MbJHJd6gUI2BRvWU9CjOjtomKyGDl4pTwi3p
lLng//2YQK++yaZ9UbxgWW6NP5RMWg1h+KCav63wU5VDt+zRz5JLxHImgJrkjQi4+2LldNW6NUrX
1IxfpcITxhxWItYi+VHctgLMhFxZpUa+mhLNbo+Wg0wrgofZvQka4BjAIzgOKJ/7j/Ekc/X1dp4q
Nm9vngjCq1VNDmLDG0u8qwKUgmN3oA07CE/hmLoiLaIUl2T1sUWgth6Dl079nZfjdhIRMdWPTkFi
oMTI1nf5KrHizSBziyTaKm70585QKTwyMeI3wY92Pow3ETnlWhvIVX/HxU0jPfj1z14c12IjP8SG
eKX1ey67ABFlkiBDbaKF+edRi8hgqAhSO+57uh6Jijn3w6g2Lj0wuHs02Ad/e/n4OZsk4zliACID
jAVB5c+IrZr2OBNLM1ZCs98rwGKw77fG6hMyro3Ay/ZaB/0raVleJ6cRF+/yrI74FRj5zQwc17JD
J3WL9WB/Dg6O327iXfVVOZdZnAacj7+TBPHY0AZEL4G7dWbt/cAHGy+Xz28BzR0wG1du8nN3Fin+
jMuj7EBz6c9guo9JgTTjiqJkk4yx4+uvUtWtLs8aS4G/5q+PaLFMZGobMv5vf4Yp2rDDKPkI3JzE
MJQnWmXPteI/jWq8blDwjTCGzmvBS427qpwOTfVpJN8DWNByqrtGgUP88TlE+7w2JdeoBTeYNCfN
LbtTHsPiYcJJq59ukQXA5+Gb0GWuokW4dO0tIVtbYr7q9LeSx6iiY1huIdwkVZBRfbeGkmEeMRw3
nqwjkkf11ggpkYm1Y1nfRR+T7Or4O837vdlsdemtjnFd0L1i2mrRFh0rXt73xxRWfsX9Er36yJlb
RX6vhbjMV69aedwhFIo5NbUO5AgqId6anXGDqa4hIyuqutIgwoi+9f1vsoQ+lQGofHAQrYaAim5+
WmfrbryNjbf5pdVbpVuLq7CgzlJ/TFy6aGshRe1YBe8y3X/xA8zMOczoSLudcIjE0cb5Y9uCHUR7
9TAeyQwAqBvm73H4mSoHnV6lMD4FWG8nSGkIxUZB5VIfTRcNZTsaUL4y+HUosxSPcUslIA28Pv0R
RO9F5mPifcgZtVhB0wogvlX5pk/fYv1D7R5769eXTYrUubFWr2NIwywsoeQsq/mbE4Ai5hozb0dW
xEOU3qZdhQoTmAek+RXUHcrj4xjLrqAhxnPT+h7q/L0bIqtnBtyM8loY7P7RaG6qAYDElHlITBtP
CtOqp4JdxbWNDDni7/di/1K0a+O4a9DpaqhSDdaHOKCYEf3gCEdJlkpz/GDK6JJ8pqiJ+/2rKD6E
wQ9Fvan7N79KPNS7HUQj7A7evYq6WPZYoL2rDT2N8g3PODccKhs9eO7hFqCcMRudwRI4WvhXpOiA
GlRShDgAK0UFq9+hQ+mZuj/3SVYRyhnNjQm3m+f39iiIhxai0HS09rKAq8px+p4HFjkMEmPla9F8
WLjWWOjVW7vaLL1WUd/SMv9Q1XQXabBoXyd9eBDJRLKOx09OssKya4Kj3RXPKtYDEbqRQVjs/Bb5
2kje+/QgIiF4ynNMyNPuoVP0+0hU9jmiz5F8dHzpERc0uyZztwzfadUX5UgBdOL/LSYHX3lCVKFJ
H9sqX/EOG4WWPl+271UBZ1zlJrGa9VS6WfmqlE9l+D0FT1PNdagNK7WKMevdpPmT0Xld+CAIb3J+
0PpbNIZrf6+kd3X+FAw7qUH8+U0HlMmzvPoeNPD0EA6HVVFGB8zgbHwtcHKgFPjgCyB7hMeu3VTN
XWBZNgLEj4YavOQ8sSMUhSO3bW81zYXca5fIjCAFXbwi+dyiVpLhXKO5Y/kQWRXsfRQqwnUmffrI
FpvDcURghTKMdYvaoopXBArnuu5Qy9MRZ487CE2BgwVeqNOaat6kpNn3aHZZ4bjVynh9PDYvptDs
pU4HNqc/NONvUpY0bGZDERRg4Iw2deO0GD9ORmKHpr+TC8TBTWx7rM6VyUdVq8ewEGGGeESHQ/Wq
DBs7Y6SJepsEaI7Ex43eWduyTm7baHeMO9T3XATdiwGXH8vVoXaggu7E6JgJ0ehY9QrhaUgp7De6
mSouIO19ACgj9G8za1X3WDSbcNRgatMpbTlPzK2Z7I7ZBIqGItQUepxGfvi9yRWnryInRvqie+r0
0jv2CWnV4Joi4uXNLkjvouNLOssQRVs5XEmmsMWSzp308R3czmMJ6GVgPSUdlU46rGQ7o1PL4yrP
32jIOWWBTHtML6EMX5qcGczMrRh393H6WU/bqENlvdlJ8SvGTAcTv7ggUnZD8Cy01FmNyvNlV88k
N5DWvchnUuuHwo9uFGqgrXaLBOmKevZq7IFR6Okq6sP7iZFiYrDNpI1Fkjg1D3EeOxIq0b32DQ1v
O5KObtR/xkP7HIGAxUk2ezsaT5FQk7fnb22rbtIi2Ib+8SAjZHTlCj17gVpA9S3LkERz8ba0ppwD
n+W418I1gDH0Q8wrEc4/q6z/hlimVphMBKJfQlrV5Hql5ci+VM9t1G1HJC+66bEv34OhXSt+8E1s
2w12Y+smr1Ypxk09557QI6BXx5EL0H9tFrGjo6DQtb+n4zV9gzmpXOYS5Cu4/87unyC8/8wlUGgI
s6njUwSaiMfGPpxo3aWJS+30yic5W0qAVAh2kg40tPlF7odC90SpLhH3Mg577dbYZB8K57OtPab7
wcm2dEI2WW77cHp5BV+e8XMyDsh7/Rt8kQfqUFzqKMrQYnTNdXqfPVretE32GY3LYY883CrgxR17
oYv7sSd78qG/Cw0kgez8AV2i9bVu7bm0dNaEpKAiKYi3LFYgtqUdz0dkR+XO4N4FoJxcqS2cy0V1
hQ9tUHamProo3JR9EEdWj0xrK9xF0U/Vv0PU/MqUXouxGIWeoisiNYyiHd5U4ZfQPSKQeHnizlVB
T4ahL54oJfdyXCLADr+Oc1do7CMeHrrICdgAXO8fLkc7+yI6DbdYo0mZHZNmJBxSSNvjlof+HTXl
xwof5XiVryNvfGuujPDsUqBnPxuZAsuXFyFVtcDIKAYskAafaDPVU3alkvbVwvlrj6vqzLehEYLP
4J97nIZs3WAFMkE3Q6mesgC5GpQgw8Moeu/vqOl50XfjiXd0e+DluYp2mVNv7lU7o+7FE3wVbNNX
/dPY5Sv6witlVx2sB2NXPZNawYK/Zu98dlX9+3OXUx4kVOSo608IDAMRqVBn9X1bo8h5ea6/mqx/
fRa2HkKWIv8saRmFlE5DJkjiHuirA2TDUeLOttSfQvytQDWqLJ1j/6RWj+14G8TvUrPru2BlUSGQ
O+5WBMQi83NKoI60nFhVv42jhzirnWKiRCqjdHf5556l+yA0iuOsohhk84tXnx7pWht39IwrKm4C
rx6lAfWViauo4U2ASUKIMctLPmXrMkAoShhcKwivsarPXReQXLGpnCHPurl44cbHQBcjkx9Rup3z
/gEg6wbdzi37w3nCs9gNb66Z059bDacR5+1z8oDHsy3yi5KI/VxoROqvpWIn9Vfuh7Mb/zTM4utG
Td/VlTR/3VX1vdxqXrXObqi1Y+6teuohfvBX8ZUT+uzRxic0aDNwJX61BU5GZkVx55e5jEhttjOL
bpUbNwn4tcLcKXp0BaU+q+n/fc8bCAQrXPM6epd/fsYK5xFDPA4c1TKyQKqwzvEMwXXDralRoBZV
g2pUko+6eKddfqSsFqXWjZ+8RgmPkQjjT6FxJTV1uiPlPR/ln0rGbEfba7rvpLPUa5xQ7ZSRDrPs
Hr87bF12QXsP9Yni77MY53aTfW9EeljZAZ8NW8GFI2I7ifANIF7RyLiyXc5+3ZMBL+6/Qu/1qaDb
Sl2/303e5JbetE+Y0sgpV703rHhnehQjbi/HPdsTBYRlzZhRAPPq4jgXjsaAuosh7uODf2N50S5+
YvAZXMuaO/K3ltnivfrUH/QNwnKpeTCETUWtGnERsjx8d35c/j1nF/YsQQt4cUYULQFFZVyXvZyh
DF26zSq5DTa6E7uCU7ntylpLDoUw9xop6tynRxtKMkDN4iy8TPQ6LFK5t1FfTlAUU3jXa+8qJVwZ
ZcCpuKbfehYSzHmoaByJlNyWqVRUpHU3dkhj1C6vtm13UzHFx136iE3q/tplfbaAeRJNW+Qj4XTM
WjMjWkuLdJbesm4f5xWFsCXfUThco+t9oQOWt9RpwMV6GjCbG+qUgB2rWHFzjwfxXfFavQqbZjV4
9XauoJqu6gb3nWswt/162LD/Duod/3utHjJP2VYbXMg21XO+utbCuvpB5oPn5BQrW5TiK6C57DL9
Ib2vdpY3bIJ1RIqAk9ld+3Lt2DwLIjMUMKpc2zLt8cVRlmS+lYoBCiXQLZ0fPyD1wF+uqIjNBL//
qWJ9Gm1xjgTZZAVtyfjkdXs4PltetqIMirF8exvuUT33/pcL7zTgIlvLqh69oxIscExXZcLnV55p
5Zp3+Vw4d62eRPliNZ1MW61gUEV9lo57uE8h4gr5qqmuYQu+cte/Fu+/U7XMbWNMWXA1VGYgbPWq
Oj+SFfZPm/btzQf4Zznmk+iJbrtO+SM861eO4i8ZhUvRF0vTDPPCrLAX20/Wd8FA4b6YvBYW5ZDy
sA7ehWit4r5M3fnypz2/JU5GvUiSZFSEBYxaWTIP+lq8adba/rinubRLngVy6Pxl+HY54rXJXORI
glyWWjefEUFwBx8vaG7K7PH/L8QiP6rVoFGshG9pYhUnQ8s6RrgeX2v6nwWjnC7LRTkiDcLJT2n2
7lEy9OlDPPqv1r56Mbf5Zvid31IayT6lm/omvmmvfMOrs7Y4VjqhjLtKZYT9bvDGm/ipphO9Tw7S
Dg7si/mYOtnb5W967uV3OtjF0ZJUPNDrhqMlCx4G5aPqf13++8/mIqcBFkcJqL6IQhIB9LXuVOti
Hd6lHjBJz9/We2kd3+Ieskpv8PHw2nXihTew71aXf8NZfMXJb1jiC9A6a+qq4jcMnuH1N3iqro5e
ffDX3Tpal6ibKOvk/vg4vYS7q7HnjXbhAFiq8GchjuvYYU575LoB0myLHRnnylg17/r78bF8ka+d
OGdn9L9UEWmJlgEAiZ36fBlmPph7jeKzRWMo23Q0NKREWlnaixVgZYiIV4AwbxPhxx2V6wgnt8uf
/eyJcPJDFjPfJnB8dYs3dJ/uEPe2xfIOQo19OcjZJ+kpM2aRDIlDX6kpxAs0B/vVdCifmpfgRnWz
g+rlD2VlC4fLAedf/dd8/ndUsrjIhaIuKgBK8Hk7674rfvvUuctQ3owAOntElQvxrVWuAcLOVnJP
B7m4RZRJwro64XCtVvU2v1cOd/A5Ngg/32uP+IGucJRfx6t6HT3FCL+WL92Vp+nlNSWLi9vk/3F2
XruRJMuW/aIAQovXEBmpk6IoXwIsitBax9fPyhrMbXY2pxK4aOAcdHWRHsrNzc23rd0Vel0EmCju
VNAjDYeR0evfn+q1Ac7//VsqEOIGEGPSTJQQT8P0mOL8+PcBrr22i7Ujikfoyx0DlHWGgCXxxIUD
EFwuG611pqB1MjrFJ3wB/j7sjwWe72/uYjGZFXgmZOusWa86Jef8qK1+08XnIgKAVknqsVLpvoQi
dituwpvuGD6bT+Muv1Lf+3EqArpRwd0ZQHMvPtppaLSoyvho43wbcObbPzfCx9/v9KeqjKGr1GUM
lFw45v37DapLGbR9yo2W80mffyWYAejVWoMO/fdxfl4jvw10sWJFk9gFRc1coNfqbrjPcXew5Zdg
bd73G3Nd4P7ypF6JqT9+nd+GvIhkiy7RaDRyb5GIEU+ymWBM/P2ufuSzfHt8lwVHTrnnQj9/JyNZ
R6zeahik4n6bcKoumBzPR61Pt9pvKK72IC1ern0Vxi9pXEnY8cQcC3bjmzmoeNMf4/RAhyqshM5N
OeCs9W5Ti8YhgmGuXkkefl5Y/3kwl6iDaTHqTGzOL92r3M4tj6rX3Bvr9pD6me1Ha3EvEZtytzrE
V/YOVPp+CsQG/QJnV5az8+DFBzdIg8mW/Iyj1N0lHD1DS924wiw4e00CLBbqj14OfXnOHGPOVjIw
9ShDXWTt53mx577clOjYLOV3ynFmdHZPqZpVWYJPlN7a5himvTN1nowiIzc0D3C/jfKvF7CjKBI/
ajB55zfXw69avLHSzNPqe1EfIJJ8KAjcmlG8mzBrlyCdh5yYphnG7blhRyHTAjlAHcicVdJEGtc3
StrYGQT7Nn0Z450c9l5s0l3ykU4I14uSsvOpCp6EDGlKhvk8uHUrAbuu22bxIp29Srt9UWzbDM47
KoVh2NNv7YXdXZZVyGmQ6xmhY8nw1GOqBdnDot0YJVUDMzyezx2rHClidApm08lD1UtFDlPNxzg8
0jtoS0vqtW3nKf1GbQs63bBuMbu1CY9j0gVv4bS+qhP0PBDIpcchMm8oAjkITa7Erx/F2WCg/+dl
XyyAoyL3mqKTk/NSIBWFu/ouXqPQtN8NR94g3XPAngcOgFYXPY8L7MK9diRw9YO7WAQboR9U5hhH
GN3zyJlpfROMIPfpf1ZrzW4kg+fzGPdff48MP8YeRMEKanAqp5eVhngGN2tMDbWz4XlEFoHvw5U1
6hyZ/5PRfBvhIqDiXYagFm+onQa23Uh/TeKNFo+2gspRHq+sEn9QHf8ZzELYDkaWvjjt4kVWAwqs
pa048LA7N7c/aNTmH2At9m/Jhh1if2J2SAWJjm2nsJ9QLPCP6eokORXt/JDt/chr1+36I3MwxbCv
pVo/rZRcFj0rQO0U6T9HlloVdk2HX+pA8BVehgJz32a5kk792D/6fZSLBSWNMcNWLRplEZU6Cm0r
yg4A1hbnRZfDBUfd5VRDNrd//5J+PPz+1hJ82Y9kZZ2CUxqpcu3NSB9V55yIpOvWCb3Opsdhg3mi
n+wq539TTvo2sHGRoy+RLsX1ef002/1gHOLuuVWvPdLzh3P5YX0f42I5iPWuSuScMRTbPO80neyE
24YruomHq5P/v3mU3zqdL16gYU1pGGi8wNI7P0zZoQRY+sad+BKs9nuO5+xxHR3q31eG/SmL/dZg
fVkxG9JIyWU4QgDxu03rIGw/pV66Lf1PFRRE57f3D+hg1vSUuX8f+aco9H3gi6erhPg+VCGfjkj6
3ImqHYdX9lU/Trx/nuifLdC3HUBtiO3QqDxRabkxOJwRa8WxEPH9/T5+rAZ+v5GLIA4fD/1vxo2M
TrIJDsFBB7wi2YFb7bRjs0a2tS03IWT1M3gl8a/NhB+z1+/jnx/0t9vUIgSLy3kqNK5+e6a6F5zy
wZJ3kmO9QT3qXgtoP8eabw/2Yucj1eKkBRV33ADmxDjGBZm8Sf3S0TEdkDk9j7bh6dou+ccF+/t9
Xux7WqNPxzliv4XgzKm3kqufEf1+6KXe6HNm7GLjtZrPkgYbL5kdXci++nTtRPXHrPr7VVxsSoyy
LgP9XBxItA+g1Tbm0bZg3g9k1aOhuWX2kfRfhfUuNnhYCG9C/JQgkrPqwtXmZqN3NyXuzDpyJGXw
R5x+ugZru60WrtTgpknv8vxauejaPLtYi0cVR1sz5rFVWKCNt2L5/PfvXzn/gv+EyW9fw0XgyvVy
ieXzTl6Z7iULpXT9mC53SneLCbqdI0AST5hh2JX1e7C2ZUtvhbKeBdoa4mNSlpCyazuFyDRg9iHh
ACaOliebqWv1natjxjRzkEoWOS1bXXtNJnI0ThiFAU0tRe6Mr71GFE2TstI4XfPw93v7sUry7W1f
lvmUfAk56iaENO7oKXxj9QFbt416k3OOLng0efiho3j5KjuYd9GnCiXryir0cxDD2pseYxMh20V2
s0hlGs4VCi9jwKxw+Ii6x6CfrsTiP1H+4h3qZxQMkjnMeFAQ/juGxLWS9k3bLTvMz2iawATH/n22
ACJJ2sVkTQ3LD35Rzmh/XI1fP9whUj2FVle6BUXDvIgmiZxBBKxGiuPb1kMo6ufb7DQ9pY7io8rx
Ol9da1etIn5Y2/816EUwCccgpXuUQRuqtsqqOzWn2McVcqOv+lN+pQXmhyn4r8Eunm69xDS9YmWM
Bho7thlV6lXt508H4v8a42Kal0qu10LJDdVetzdW5/PiYZ1ypKfakiOvcapEg+j9fXr8VCn916AX
Uz805bhSGgYt9pQEtue0DwgBaR87ppWwia7kSD8F3+/jXcpPa2ygozDiQULNc610P8aJXaiLW+P2
p/R0QMy/Rnoq63tpsQ/KsheMF0F7lxbyfRGHvMcQk1pRbI5RgQDOeM0kNPFC7QiNadelrxJC/v6A
fkiuuF6dUoKq4HJ0yQdA/2bCdQBNVFW/SnM/iZ4ZO/GymqR1mW6CcvP34X4KV/8a7+IjGEJlrEuR
8aL9BHu9hfoWsNGxnM9mZ91ByvLgMNBxCQTONb34CYH0lSv4eTL/c8cXX0SQNXEzCuc7dkUfkxmC
ZrrtdtJxuqtyezkOW4ofbnSmv/jqUeCvKadmZXrWlUfxE8H2+6O4jNwhTRj/90IM4VUHoEGnHFbl
jfWalRujvJXPzrHQv4x3M3icZWT+aJXLZNgWeH9PcX4shvYYScB+jOgsjEf73j+rwlvQYg+YtV4S
BI5lZqcyX2kBAvWCiSZvo+Qx0fBEYL36+3O98lgvj3wg3oXi2M7ESBO4CTa+S/E04MTw91F+Kr79
66FdLDZWWbaG3KFBYIW1FRf+0a5m3xMzq6t1uyqohdzHbkyzC6rqK7f4U137X4Nf5NF4QFp5OZ05
Xn60t07RByfrNcfp881y1A7pHg+cfQh+qfb0Q7bv7TcJsdPVrvUfaoD/uoqLbLqD5BzMgnhWwtAp
REALNh0Fg98TJKjWQRnod+vcoTOCTXXiVVzPMVpL3tkiCr7Or0Wxr9kL/fjuDRHDlz9VcPFi9dCC
YhQWZUBJqz5KKq2owSnRtGuv/vxb/pMBfBvlInQsQtNYtdyfO+KBXvgWxCQqrrsBG4PI/qJ6eAg8
86oO5dq9XYQLaVClJbS4t3R66/me47SnGH2t1PfjO/3n3v6U4b7tkOagzWfRYpmSVqNvPEXv3Q2O
vO7ZIkBcceZ/UJ/yFSRrSnzj+lqR70/96S9P9o/w59voRiAEcjQyeuvN3sLRTMNZbbMb1rXzqgDA
qtnxj5wfq9SoYntwpVW10X18D9az3zuBD8ndpm//IG6CVbyPN9ZhXNEF53DKfTxvLN/K83G3Hx2M
G/nuSkA4v/W/XftFQBBNE2/t87cnnf5kwKtuI3u5B4DKlfzoGN1Nj2ckGRKxK8X4n3bVOsK+//fV
/0k9vj21WMjbAWD0eVc9IXLU1qpnrMrb2hc845x1v7S/FMTrhlu5wqa/+tZ+TNnQr8oyV4BB1cWk
K8JYSJaETCNdWiepS6c14isB76fiGbf4zxgXUw5m0IIomluMNqof+DSc8Vhzxzj2q3SjrhpnXIer
W4uV+spb/XmuGxhvKQgZcb38d7bfggWbNTk8h3kgBUAhlrV53tH47y8PkSds2LzfXAvvP850Ew4K
imB01n8c4L+9Tyvs46pQzsQN7S5RHpLpQa/9v9/Xz7sY7CvRX4kU7i7PjtJALocksOiK/lOM3J79
B2IvWQFOQBG6ODeC8xQ6nR9tr5kh/FSE0UFQ/s/QFxOlmLCZrUxgJ+ci0EILQr5t/YiSBA72O5Pz
gys1/J9qMP8a8GK1BLWmZcl5QLx2vW71fIKmDzjWQrTZukfRvr1G1vvJ3ocR6QPHEUqy/qNIVQq1
LyQ1Pqd2E7UX3LIO8bZmnzGtWS3cz2Gd+yr2hZ2jP3WImeZdRtkXjhsyOMu9pmD8/7zs/7mcS8kq
0m+5WProXC/NyVbG88b8BfXCsduGm+QouyJJZr8zNunT8HLt9PvnnY8lnXn2wAaNS6vUGWOIDquS
8xSiCOYu9ufnOxZRD/fXKuzn9/ifCPxtoIsVMsmVuVC0huqKdKPJ90n9Igd0vdKfOc7JoYk+Bczq
4c02g98rm/jqCnD+/X8Z/3LtLMMlNoLxz42efZSwu+ZoZWFBYmK5OBN4mX1snMij1e7KEvDznMJK
zwAzhr7/spPAXHRriPMcichB9HtkKrWDmoNPvF21ruAPfnalDwSP2/M8/e/t/jPmRfqnjmqRZ2Wx
7CzuE/p67lN+6lNP2EulDZxlegHP0a1q7agGTjHYFZkyxnCT3Y62PnhluwrNGyVxZTyKorUQOVS0
1N7NlLey9rN9vC7HQ51uddM1OCCx/B5yC0SU0E/jlcXqr/KHkGJsOIbSuxY6QblOEq+PHEN3hOij
kXZd8IGxkPDbTHZt4vaAfB4S2Y5kWCb73PqFV337VQNGNlDYemxNIA2A9fho1AeoH6M3nUbpuWo9
kdNpTDq+6uzI8Z9Gu4O2UZJTEq9USna5abdCbHcwmvvj2O0z0xkE7s6moZ9+W1qkh5tE8+m5Nz0J
lcnU3xSBXfVHY7GbapvpXq80/lL2vrCs6kRGpK00rnUbKuJanVC0S+V+eJy/DGVYGV+F5snPHbBk
4Z1NfDXvM/1OD4tNLQOWc7Rl3kjNu2FBhS73oLH4X+NroKOFyJJsk5sRfnvutKa7bIw75JV1faPp
7yI/lste0+HD6TS/6tDO6A8Q7sxC8QvtrbqRb3s/waqGDvZfSbk+IxLg/hRYpttQaCrYM+2rQuIF
MwyXh9qjSafW7/v2wxxOgCH4uQQeJKbFNsjE/I4LG4+I0SK21yDef9HYN3HyX3lWuyuKDYVQmC85
hIH8cxwt1zKep1GxU3kfAj9bNF/6SisiVwC4p15pH1KJFtWRf7crca+mjgGZxYEnsKd30yq8ka5O
+bAYTjjcjvVrOiJz3s/R7dD6Tbem25iGhEx2qTrHi9cI65G2cju/C1dD97yEXkb7Oq3kLyGH73Co
I1rd3fEOFsZTbZ4SyTlfQe0Xuac+T69D5DSCN95o3ZH2bPCVsVzzra+z0TWKjURoV08WP6N5tepq
T0FUOGl9VMl185Vh2eXvGPnJ4tFgHqbr8c6KbFlCPYzFoTxszGnVBTSIA6Z0hWPGaTutwpwHlRt9
Wk/WOmwfC76gdNty03dYMLXNe4ApOq3gmWPtu8Auy4+03ELa6LfxDjPUuXhMASgBCxceg+AwTW5Z
HEz1VNWbJQiBP9y2+CaaNOY7cm4nqV+U+4jOYMkezEfMH7UntBDRs07jQ+3PuZu8t3z8oSPgfLl4
cuSMUCmgh+DOHpzC26Z3otbFlH6u4T264Doq7c6CiND5QDD5VyG801bQMyPYG4lf0W4ervrB09+y
55S+T2MzgtYI1vLXuan/Jh8i/OV5Gnb4ZP2mVEhl3NAcnFcD615fvGlgOvES9lr7q4WCVDgyh9wf
5bgJeNc4LD0v9EXUMH4OzfmCHQaIngfpo2rXy+QHj028EmYefytt889sY8S+aDgU79KPM8t6pqEd
U8lPZovW+R3nLMquDO/BVBEvAutr5BfA7Fmb0ScaGqeMPia6e1oapTQbiMIQr+SyB5/g0PWPZ5Ac
rQTxqLavBYsxEVw7wOZAb4Rq3Wz9OndqtCgWvMFjPTgooPiAxv5UtY6A+oW/I3Eo6AQrWuQsD6pr
L8AJQNyWbpZl0w62MbiQxpw22U/yLfoCDT+S/FYxkYee2nFXJrhtbNLb8D0xQVodWg6OFEKAr+2N
YcVlVP02CV2l2WhE+mwzUOfemYpjVmCqII/YRYGKxtbm9Zwc1dRP9I+gmgFc7gYKQYhl2A/XTw3t
p0SB9jlT3P5hygk/DhT6fkZbsVYMp5RXIkJK09bfTM0myoif+uxIOyAk5597Gj76xxzdyQJcxOO6
rJN4sLJDLXkwQ4r50eC0hPX2t7ELfUh1w6pToOfaRDyheBDpdf1SDbc59YWjwqNfq4I9vI+GF9Fp
j0N8uU3folPJZ52urdCJJmfsvCLdqoafJ75k3OuK3ZXrzlrBL4cBssjusg5kZ36o4eKP90Zzl0/b
WLBT9VNPsbnBxcucb2rrYUCvouzSO2HfPZW/0LA6/MWU65FWlM4mkoX5OVBuWtWtIkdPdmK0bdUJ
LIan3Zm3w1P0Mcu7elo3H0vvMNlRUrpjqrtCCM9h1pyiw0614kOHIaZGKbonWnCa3mVH5YxaaS8E
gM6iZA/LoxQ1Lz6vD0AqJIWWv7CAPMJL5WqznlCo0ygEg7aPCRryZMvyrmlSe0g/jTo+qjT3xRbN
uPrtgteJOgQOBlUsxG/Z5KsdWIke+5tJOuWz22JfRrbrJep9rUPTeI/TxyHZY0wQhPdht4+D2wAm
D6omI/Dm/ghmrEqPsunn0AA4CKbVhlRmqVeDCLrEc3rtOAiHfO6dEChiRpxorb26dO5iHesM5SEL
I29mong6FV+m/LJIv+XgxTT9IXiZgxep/8r4b4bkn6lecTls5+wmDbzcgF33rmJ9XW1LmeJn+EFi
Eom9G3Btskm3tOXl4amke36KkcswveCNB1gkZWXuSuYDhMRVKNTrlFXYCD7bKrYn+rh76MLmryU4
QEg7RDOimpRSc1pslh5nJ5UrHf1lKn2LJiIyNMzoC7+rMqdUx42qspj8nksoXHBUlr66b5ggRUFa
Of0ehXYDptLreM6s+gLgjlpci+AkOAHbQPeAb5Q7o6n5E/ClOdM3Tf8ZcO+cz9lGfMoUaycNY2dT
wQSzg6sXRUpB1RwFXVsj/lKC1AbTZgeCvrfiG009GeJNTn+0UXeOIZgIIHMnitUD27hT1AprszPs
ZP4VABDOEhaibq/xHYyZ5ArTphGweEi4EZq58+qjmVJygcwHKemYi+lqsA9mjAQzlt0woIsNEWkB
ikIXRlsCk9xkxUrqT8PIeRBeUtgkrKv0PZNUR030bd3gmlqb9ojPjxzkTqm8xujqlay0jR5vCrmH
c8Raq9WO0uxT7tnK39TiqyhHd+hl3zD5YhZAPfEfSLCRyV6LX4ZMdqL3v5Q2Xlv9a9SdrGKXgANS
c8lJpvswMd/qvEJveKb5JW5mJp7cmKsqfUzl0o37W1Gtn2JjeJstSjCWcJiqUIYCbaIgI86xEAQN
lRgxc+JQepELdAFC+BgqBsAjbr8/KAj8ohC8aR6sIO4tS2qHYbpKMRYt2cEs9C9x5xjJOfUUbUt+
UIbUotaRrzeBJ4RPZV7vh8RL0+NC+Ud4LaLbEbxgjAyyyXOgSyye0rYWm1NrbSbZPOGP7CFZ5T0+
VnzAWfMgR08R9zyMD3pr+HNAbTtsXU1/jpikclR4FioRfRDsQKncpZBAiad+xC8PVFZV0RdhVrZH
WZid+fwH0oPxZysmrVPTdCokj6GFNWZYPsTKa9HQAR3brYiOVfhCPmuX9a0knIzpta8+Om0bdes+
bygw31bhe6VTLUjuSyNc6dIGgpcgfU6GsYvOAXA4VBhUtUOBQfSjEe0k49BgHK0pj4JM8VAZbbX5
sIKtudyhy0wgUKvCvjK22XArcKhRpU7ZqraYQEmbx/dFRZ8y0qkBHkvQJXeknzfdKtXLnNyoMrsJ
CRuJ/HffEyNq1Ramr2k5ysnjIN0MOLeNwujGdClm4bSpFNLDiNBlHQwtcfOEhsW5fRiGzFaIecHw
kYXHBvmoNuPujgGbeWhT6k4lkjwJW22qXOUZhprgwdKm912perVGyn3OA3kD8xTvu/5xSu5y3OGz
vQSjadpFU8yUP7+LnvgVwJIXHiuasKW3pSXT3hcLrKsbdXpIhZeyeY+E32XsS+Eua5506aXWJRKB
QyNJq6Z+GWkTPFt3zzXmMABU5E+x4YCjVz/bMFrnUbipeWpyR4lBI1knZdYTYdd0b+EAJapR7TZD
AS9aa5OnokXUInRjg9XUPse9a4F9VS/1yTKRicB93cxZtOkUtDLaxspPltLbIp9gGE/MGZZnmFjC
qDkykM2YMJkSOkYS5cW4q2cO0GCUNa9ltLGS2eulYXWO7HPGDB6bYwlSopejdWlQRo++0mAX9bt6
fp3F5yTeafNjBgFTILdtw8QPq888uR2nw8RGJYEuNSmOgqVHQjwfeR5oK/p5O5IDyV2KhWPlGkSu
OfhIVLaOmmRX6u8qPfQhgs6y3HbwIiwV/fJ4gG06qacYs5Jyk4ycduYntZfsWZJpFTplnO3o81YC
aTcr/QEzxnWJZZ88Ru6MDNlIIlcqF3QGM8X5rsZuEbPzsr2rSKr6tsOXj2Llkv7upno99Z4h9eTF
wCmCep+Poy2r71ZJ/iJRBANw2RgvEfZucRxjtAP7QhE8OXibpy+xwKxcfpeljSWRZqoHmmGOChsX
FWkFHvHbrkXtUJGtVKVjqv5oJaux6zAJmpwk26GQR6Q8s5RwfKk/1Uq0GmqoVcGHTiUgI10tVWZU
9ajX26J87I1ovbAhEWvVadryNJ6V2h1syOBYBZE/sI8YOuziZcuJK8rrendvGpFtUQyIJNmp2dIu
3biWs3qlZ50nkj0eWvCnjSJ5JkWHpMNymlxhiXwqRFbE2j7HD9GwuIK1TfuDNjNpQKJO6aGbHqzx
aOXrrqV/E2OlDPMzSXqkaRYGApv9RFmx30uVYR8vgasmiEZbYc9eOrQREm+EiWJ/bXoTKH29MNl1
KqtUmN1aVZ97dlQ5tQ5BBX4Wz7hHJWelOLAn40aYQW0lq6C9Uet0oxvdszqWbpkou5AEPhhbx+r3
yox6LH+fK5/kqJo7OhAMJxpP0wDZheWwZ6NsFDWbreGmLfOdcUbAWoonJBhG6Biwosdfprspj3zA
egwvbQfVWKv1sl3m5lRqN1Ej3aha4Qu1Yotdv00LlT0Pm12OY8hCOPtDmkGVKZrcGpTYpNP1lZMc
LQiyYeyWcuKqw1Yg2ibnc1hFpJIgukqwzmLJ6YT2pjfJfGr9EGMAnZvR2lp4Tr3kmIPptP1EWcdk
y0m/MMlIIhVuWmf0KRdbVSq8qRO2Yxw8TmP0bIyj2w6Zo6bw/nj/Giu6VBqQ+uRNOIDbmolGChaQ
upthz9rSy5FWw6lUMA4l/UnI75ae+AEjUlEmumfER0uon0eSg8EoKcosdpcTjJ5bhTQ1zm1JGj19
btfGWZPfP0Zlg3HmrkoFCHSwd4WnjD9Rho4P90UmQtWZH3SPXRlvs2x4UaztNG8y6UkQFE8TthYo
SxlvQl0hsjy0Qbq1esMZo/eEmgaQNo+VBXq/tS7nVWecDIXt4ULvmWp6cqqwBy0cK63sJRTXA5vq
PET+akFvjmk9HuvjTKhRxnbda4MbyarNYcZ6UfDdAl5Zz8DpeqfmW9HyTzMkKV4M/xwGNJFSWJkm
7F/T6amH9xm29BXTRRjca7XkGFl3yNXoZowa19Sfi9o3q3MohDIwF37fKn5ZNuQ22i0GYwGU56wl
i8tleVUtw0EJT7w8O1yIJzwckH32oISrgD2VVB2bdnJF8bVEICYkU8le+ezE/WHEABgnGlow/Sjl
eDUUA3WGbDuaI3ePMZo4jPtGJs2TzfUQEELm1Ct4idXyUJSkau2y0sb7zJS9sHzviuWe1OxepCWz
Bbk2pTR1CDzVVXLuSksN0RYHaVVMmwBw4JBNjjZucqO1JWM/BAMR0XJk+aW2Uq+3aGQ3RqeQoj+2
5eb0ZURoiqhoCUP43srKfqC+FoUL6sVh28nCtoaBuTTLoeviVStEnl7ovxKShVi0TsG4OJJ1SPK9
FGg7EWKo1n3WbMYCATaynjlLx/5mUskAYlcylJ0hvKgI5gvR6dJhX53bWyg+WsFtQ501ZcOaKZkb
pApeRaMzTvM67mS717STET1G1mxrknBoF9WpqmNd3nQK1pvHkJZnirkWqWn8qKm3S/YSc14z35WV
bnOaIu+TClcHSduOo3o/DwrUVXD9ZXZDgx/GJp2dnpP9RXptgvTPXqBLw4OSyhtdH541LMDlvm+B
3OHMzAcqVaRt1U2d4Emfg4xkWVYbZnBfrRJVWGnacDvgvMDIlFBVaK+ku0ZwKCM2dIkHMHkvj40j
Spmj1eJWlSkBlYP+KgrFasJaRt0PuunpGB/G02w3i+FKI/v/NHDmSWcpGE9aUwL7ZlGdt+1yEpMZ
gijqBEvAbaF2xE67zagwWBnJZNFW9lSVexFwdF1KW1Opj6KqwxZYBJIm49jwiMbw02IXJqWp07PG
VNFtaNKsumwmCicKiVxUZIc2oM5IeUJIt4YKFKboaQtiDxHUtlK8jtVDwcIwz2wbZM1Ly99JEdlj
tROlfUZ4XDIopAP7dboYBU9TUlc1Ii+P7qroCU6uk3SmIwKjwiDjbL2nlMduoFqrv7VSA4kztgWw
rqkG89V6jzJh306bshXc3lQ2OnaGEKNpUv6a2IiRp6KIa2z9zPpeSr+v9hkC1Ep4keXUqcTS6dPB
0apjT8InUSQFuuMTDh0lx/hGiFeL+olTsmMK+yxDOqBxFCDD9aqg7ar0guWt22ulL5bUrW/VICYk
s4Ed3lMae3s8hqb+EAWVH+psp8nveyldNU3iyHH2BbHXVqdfVbKNc5by9k6qOgcZ7z1l9Kw51ToF
/fDTNChKI6uFTgTdtVhHw6csUZiJcs/IvoTFTyy0nFW+Ucp6G4nGmva0k27s+5EsJzPoQPtjn2Sy
uBUQgBF7CjgrUX0s0d4WdX9KqccVEhUMkRoda00/pExG5ZdCvmypb6OJXDOHgWQJrljvgyC8reSI
kspLkmPhKD1msrFWUmKCwuI+cvDBN96wXcIK0GwC26hTux7ZzEYkCtQDO5rjCiZqLX5FxRHnwLO/
cb74ItVQJcH/sGhXWTycBGH+neixey5h6G1BBk6gtbJTn0jeQGWX94PTnkGZjxrISaG/jhy7kASn
pfGsXMpVqbDzMO/ruPODkKknhasGPLGsIjaF3M86OFBKxLJ1L44s98XIGiFgUCTuIrXaFmCkzWH0
aqJnnGebiDQws5AFgZ7tzsj/YXJzSSFJ0vh/rP1qcZ/jMlWCuMzap37JPGt6zbt+JwanCpx7WZzK
AgOv+N4ydYpXmHxTS627ZG8OoMfYE4YiuA1x2HRqehLY8k8UDawudQaJTzFIGg8fpE2aFtSkPoIl
WFumb3ZIzSeu0Mh2adX4yhyTPsbbUqT8QLnDXLRdqwfbOpq3HcXR2ES1r2a7pOagCdusPNVW1dRT
jGeGRK1XlhNsNmmtwe9U2F9OSOdUHCzHhLAN+pOPez3l6rrXH7Q2d5sldDuB+FJ1YPvVo1hzTKO+
CQuxTOhd2EY+CfeqFc/nVuN+xACmoLrXKrUdKfKD3Gb3evhuUuodrHhVpu1aYP1usGwxQ3T0BWml
+dUYr137nETnXVL2UmAZX5TKHltcO2KcrjXQ0ieu2OJy0Y3btDUPORsKsRH5Gs1djfViWoxs1JJD
JUbHOZj8zjIOWYw+kjKyquwUgTPkUTkbK7nGRJMsu2R4xxxfUHXPw+GwFChTwsjvuu4FQ1XZ1tOH
SLQ8xWIro2ImoXXNa2fgtyH0lStRF8mT6ZE5xlbyvOM0hnidqwsbWJpIcxkZqwh4UIbilfwalnDf
VkPoj/nrKBf+KLerWfuUktQLBWaVJET4kGE+oN4qQszX3FOEQaA+ffbCmz4ctGydZcwqCarkRuar
6rvgVJoPZXij6iNJzDqEeywFe8qBWApguoY3A3WlZjB4PspemEU3JL6lKmk4vlamtNKVrWT8OlO4
FfjEml80NyztsfAwNLJrmPd59ASqt5N/N9GqS/4PaV+23TiOZfsrtfKd1QQJgESvznqQqJGaLdsR
fuGyHWEQHMF5+Pq76cxb6VS7w3fdjgeFJcuiSAIHB+fs4V6ZEbZPR3fcQg526fAfBlBC8F0l5wzy
zXaCRAKu2+Z3bX5XSs9LmnhxnQCEW6AM/GoMG4XmCYgAc7jGB/1WANdL15UFYWEDtrWt/tkk3SKH
+FbSvDb0ImK/RcFyhOHYNaYPLcr7RHyjLdT4W6A4w+w5lz1cswnKquF6SNB7M3vyaDXhoi3KO2Wa
1x7MVksZJ1adCKJLxsGorwtP9geDdDsGofCMn4NxR1J3GcTWj7DbJe0eTrG7omj2wnSreQdpZo+y
8iRde0Rn996BCH0Xjm9pCsX0ijzoPvgRZw1mdWvN23LwAixlAjUUmLr1aX7QqMqL2Npm1YDLUCzh
YgICJYSvkrsUmvURCt/MRHGmfJS8PuRhDx1l2/QEAneE9asLrqGR+Gl/4lgtQrtaGHWH7UOJbkqJ
Jl+VYOKiL8NKlPJpt5Rlvras84huqNBLF7uOVpjFjGYiXMj2wmS8i9rs2YW1XR83y1BYmwH/T8/L
tlvawbgp8H8dqvfnpkE9qsPpDE62ke57zrejCf8O00A+y8cVSMpz4rykaQtdbXCR0bKINSrvhnru
teNxE6W4DBwSURcgnu/c2HcyoF0Zb5cW53dgFq8bG4sGuqDYasETeLj0kJEm7QYOf1MjVbgDekn9
LggbWJGV2bxJn2CAxvs35X6Tw0uGLm5VkWXN9CodYQiFPSOVzzk5F2CVi3Yx4JqV3R7IgyWYM54N
4WnXWDp4ux5/2ugPinEAh95ZMsQ/o8xnEO6aZfh5KBtUqta9uU+ZM7fJ6GVIkOGtiy5jmu3S+keb
PKumWNvQGqzh4oWGtYvKYIstvnLOdnLIwmeJpQfSLjPIzZdswF6hQbMsvSMy8IwOyXQfqGvroJWo
M2MNoe1D6GwavUHNPUfPqQODL/0Zye5YGsitTffRUBDXkJtRryPLWTVY4gNZY3l3FhytUxK9dina
8v1dj9HZw8svpo8DPdOkObpWuyaCeUkKDwMgfgO40WQqerCwMs6m5NiJmgWJI2tmaDob0Y0m0l42
48ZEtmIk27bzW+i/m325hdbtCqHWaGC3FbdvHLE0r/R6JFeJrRaWw4ghVA2quWKrQ1FLUK9uDF2y
iL7a7bTLpfAsSE3hjxCHz1oX4Rjc9n48w12XQK08WvQQWsQKsMvr+Ayx211XxTuXj+tQYby27bru
fKPEjpqpfcrtDWmgvISYG/WoPYzFqqFsNULzwaw31P5hoPlm38cDMs6XirxE3bNE24TYuzje1cBx
dA12yMeCHTg/s+ZQICe2ZH800Fcy0LeMx9eoehTDYxL8RIYwy4YDbddNuDTlEeQbGG1veLzL4OIL
o7ySYI9HTsA7ECitl8XJNeAXA71Wc2PU2747x+Ve6gNN9iTcK7I3h1fcJs8s76pGebmQUFqPYG/x
BM/T3YiImwQD9klD9L3TJoQXXyGkXtjJLO7bU85Q3ynSRYJeK2qVqFvyS1Ei3PM75W50uDULNKyx
P192LuSEwjtewtQSPdYivujemE29jbGnsyR1kdtfOxSgGnuLcRsICNbIC40uGqV2Udxrh5+bxrpI
kh4lXZvdWuMtdWvjKnIvSN9yorDP3TXma2HQZ148hs4evrsoDmNoQGwC8vS9jRRf0VWYMWTU1cbQ
+8Sdbq7fOPbBgPUpgB/NfRz/0JD8HCXKsX4XYxdalhviGJjIADkUabsNCaA4o7Md5XladCH4Pplg
wCYjEs9N3hx7WiKrr5768lUU37TDloSPSynQ9iseuHuXiQyJ6UsVpmdAlddB0/khZE3tjhxSVnvY
861Dek9ggjD5TxSyR6lgU7obTDhkOAdXHNpoWMUOnJVauTBTENf65gobhrmTsWUXFGsZPQro1clo
TfWzUwGByextDFdFI09fkFYQuGS6c6o2Kp6bqyKbAYSAbZYdvKCfGoTooSwbmKx+xxbUEwHm4JvS
8DOAL8YxNQcvtL2hQ0tgzQ00f2MPPgwdWWEGnmyxabDE5LD+IevG8ZOdE7/mbG+ChQUDcv4WFI/B
Y2yjXh8kO2amc+to6rV8ABiptZbUfLGB4DBRlrClz61xZ+kAjSEs5o9Yp6P7UQDShJVHRhfWzcrq
tXAgdpusLbFOhmfieMZbSJepcazjdX2O0HN3Z200H98IsDyQFq3m/IgVxUBtNAEUYx7pJbjCeJN1
dNeVOcOevwdZYz4WyFtm7H5YuRjm1Twb59LZw08CUTCB+0i36SMvQkvnbQxQK14Y3Tpm9opmEQI7
vDtnDV3wl8K2YA0zD+5alJG0eEhBHdIJxBeRzY16V+X4EUsvyoo7AzTF3EejF/kzct0YgqPwSyge
jXg5JhOyAGXa6ql6DmLfSraw3mTxDrXDBg1MK/CHh/i+OsDguQH0q7O2OQSGld9094nYAmqWAH0f
zTW5GOapr5BEwnD8LPNtg5taoRo8JzH8YzVkth5bY+PEL1jQcejCq6Dstu31D3nk6C5lIyBcGB7Q
o713Qcs3v2E7EsN9rzszlBDaBWnWTY7zte577EOwKzCRH4glQnEMQIDeIfMIAAaJ52EwU8f+KW9X
472rF9S5JmyusI1/qyDWIde/RvF+imwlJjR/OLxbiWXeQPBcnmXU0ZO8GfQcxDcC15Ut8BGAmDbL
Yuds3WV1zLbK++KwnwEtPx52AjB/ACiPNJB5wSAClC+s7R9HLH21azxQEOd6/qUA0GfQ+o/Hu2Eg
xgnq5+8yjhLFWLDaFnn3VLKVEuCipbCFy140Palp3xMfwc+Eqkrh5cEphxwNRyszDd8Ccz8g/zPR
A69HNI+GVz0c+miZhh02juFMV3da743qIBAwBmx9lQWIDlwQhmTcjWW6MWF25riHuDfm1LRWHX1p
zJewgs3FEpLKDtYr+xAqOCEXs19fbPoZGhwOFcS1QGyFdscN9L2gJTX5JJ9HHUyuHv6bzsFi1xAl
HJteUN+HsfUsdmE+0u3ztJ4zprwUCBiYmrnIIrFPN79VspxZQLjVOvR0Vx+c5El2D3l8aJ21EnRH
WLXQpbEKm6UZ7rIItfzyrEdYnqDLy9iLA3TV2B9a+1oTv0IDRESHsr3nU1sVDa9fn/GnYP+PZ3yD
4+3bLk9liDOGHQYYNu1dcdYuahyzcDnxGYxtfUlfUXG/dzbs+sWxP8Pwfjg2vxHLSCvNuZwEE6EM
4jWr7IiiW/7UvwiIdMSbYgM0yr310j0Wj9H+KyLHNFtvAbUfj33LNYDtSs06B4Bavi4bOJwi1nxx
etNM+dUhbrD3BoqgGmI0oGwt0bNcEA+1tSNce6GGlsA9FMedD2uy+fVRvxjB/AZ/H8JbUMhJHKQT
SM/8WtwV2Rdw5Hcexq9ObLq2H0KSgBr5CHrpxIFhy3DO1pA7vMugtwBrw3Oxd+Bg0G6px6/02C+w
xcfKV8ywIZiXnjpm+3CLToL/FXvkqxt6EyeZtHv4+eDEVbYdsEcJYaf5v7u0N5Ex1LyTNnaLUO7b
1up7HOy76AtG9qfsgY/D8obfQ1oIWppI9Pxhi+0TtJ3Zxb7kAOh+a7dY7jxcvT2/ABW8BDv18NXg
eSf+/urO3sQ/5QwylpO0LXAxHrIXbwDhC6iHJTKSg0Z14Gf7mK8C71XO9T46J3t1LFflyjg16/8P
HRb+8UrcBKY67EujqHA/I/QZUzbMC9Sxf31DP2VLfDiGcxOAwooZhA043dKbBEqw8/Lgr+DB/G1m
zuSSnX59vM/4TcQGdcuGC4ZL6M3NjUIGQaiJvJWGgCggBa23pb5LhD8Jbvz6UJ/y7j8e6+ZOliop
axa3UE5QBrQrsHXHHLTNhxL48BHtvBJtDRv1LUfRpUt+CGAA0izfWm2zz8n4xcz5dG5+OPGbexm5
ktQRB4nTdL8Z+UNa3f36bD8NetCHgMYqgXmzuAl6hWk78CAEDVmhqGRmz31/n38l7/vVMW6CXpkO
pW4JjlHDGzG61gloAPf/u9O4CWGVjs0IJrQQliZHa2w817mUqMH/+iD/w8gAdYdBTJC6/GZkmEqZ
ORswMrqtOrjb9gSEePuiH4cTthjP7RmV5MKckR9fHPbzMfDXYW/GAA1lVTYdDjts22vsY++G7kri
87vw4vrmC5p6/CC+UFr64pi387uNO+7GOY5ppoeQrirnK12Bz9Mn+99ndSs3CmtCIlDmm0RC7Dtg
oL81i+ph0pwYX7DBNDf6DY7h7jeAELbi+xdX9PNw8texb/KLCHVZFDqnszvrnfSRXZ71S/RiX1Bo
3aDxvYzO0b1Ec/0LjdBP85oP53wz25RduqA0QpSlbQF8gVqk7R5UEM0K/dWa/vly+OFQ0w3+kGkk
LaiooUTgiADKJ7VYaOCirMDxYVQDsG6NPex+CM5hc2rZXQe8NJQkUTcHoHFQM1eDfBEB6EYvRCxM
Unu/vgHWp8OLCRgWOXB7gkbN378dsAy50SHugHkIba2TONYemyUbYCdm+bz0IaK+rWAVka3prIPf
broc1ti7fPEtPo1LH77ETVZSNlCuTFN8CSAYnPFH4AZrXvZfTCTn06PAhWjiFMKx610k4cONYHFd
EZuFo8/g39hbF5BTTHptgMMqIhRBKVpi0WmMvgOzksGGInsJwxcgO3APUPyfEIQNGtH9YwBELK1e
XH5w4e9eCOyjAD/gaJ4ZfA7VFrRK72KCXgA/Gc6rDTka3nr51PHN71mABLIBjqB+ocAWhmjjJ/m3
WgHquRPmi4rOykVwPhnjGQ57YIgc+LgVZF2gn2OGJ1WW2yB6ttneiA48vFQunTO4SvLgySWFb1QM
wlDFVjvuLFZoWCdrMoQ/kvzRTRpg69epDSTBsPn1EPr8snImbJgEwcX4Zhdi8diVqCcPvsm/jaiC
28MEar/8+iCfzlf+10Fu4oThdoVF4ukg1nfuos6XnUYUqg0qvkg6Pp0PwoRKLhUTRf4mxBeyzDrT
xoEiAARSsBBT/cX1+vRU/jrCrdBOmwMh5AKp6ReiWozkUgQXjcIESb/cF38aXD8c6ebOsJRnaQc8
my/ceNXW2AkrAawwKnuSbzMUuR0KUy4u0FBuwFubcBmg2AQwpz1y5ucTYKSovwi87DPBCCIoChQU
1F7Hvkkgi9DVpKGwj4Tc3Lrp7V1V5gtRdxvg8jYuTNA6BsMLeqcG9cpCFxCbO9bQB5E5K1ckPtDf
KQe3x4bDVgOo+jIGs7Cw3uBdiGrOXRiCbTNyQA+ymdvBXVShk14CiQgUjlkDGxWYy9IulzxBjeIp
ZhqlIfADhviBWpCDEMNcgt1JTAnk85V3ySJCD1eP/Qucmx5jdv+lEPdnZkRwmTQFs5FPM+rerESE
wbMOkWMaDkB8t+JAOiAwgTqlsdcAJhbwfZ9bPhaEnXJqwAKuv55ZnwrTfPwC04z4EBZRIaIycPEF
0GyJwPk7iBm6z3voFng1Yn9lzQCvYfPAh/af97UaxGfTgUIR2mGWZbr27XSwmCyNzrLQ0rKbtVAY
E8Wxn1hvAAe9n+l/vPb/KX/mpz/2gNW//gvPX3M9lEqG9c3Tf+3Va5lX+Vv9X9Of/fttf/+jfx2e
W5W95bfv+duf4JP/PLL3XD//7ckiq1U9nJuf5XD5WTVJ/f7x+I7TO/9ff/mPn++fch30z99/e82b
rJ4+Tao8++3PX21+/P7bu9D2f3z8/D9/eXhO8Xeb15/Jc/bjv/3Fz+eq/v03WEH/E1EO1920Eb0h
No+b0/18/5VF/wlrLMsSTMCZTMA2/rd/ZHlZh7//xvk/GWqWlnCEY3PAIxFXqrx5/xU+0IRQA2xs
0Sck2OX/9n+/29/uz1/36x9Zk55yldXV77/dpE6MUqiUcHOKFowJCh27vw/NiCahUKwqF6HW7jmk
7l4MFO3Hcty2IbIiwZqL1vGPhMeOHwx1dihHCz5LLpKVUI27LgMEtU4SZ2qwADoYF3doYsHOLNXg
D5jJVxZJ5O+rB74wIYLjCjDs4VzLec+2PswlwWPOVU+h8gpbiS0s6CGxxBXQTeYDKUpgbID6AFPD
c0TQgBnC+NIRHEbSyA6CiNG1Q4zFr6f3jaPL9JUs1HsFsSZ1EPi53cTbfkR/sGunzlcLClQ41hCt
czeFS45szI4D6Ajf4UC3sUOwTIG8uYfVMjmQwX1oKnfVR+5pHAAcsZrvgje+Nkrkpp0el0mY+FUK
ELc1GBBPLO3nL773tKL/VcaZvreDL+xAzwT/YNp1sxDD3T1uRg2EodNbq5GX2bEZwOs0e1V8p126
6HhypQZQ09yB27GkXXImSKcykmcr3k3IHxcYrjZprlSY6bWx3loudhwAzknzye/K6hu8boYv9JAo
ROtvv7hF4NqACw15BY5rfztom0LoNLEg74jhCzYas3d/PciM1mibg2D379cHlC925vTArSBoZu/P
CxsUgZCDT/jXG42+omi9MzGz7ML2ElH3fhrZPRTw5PDHT++vvT+FvvLgiRC49ve3vP+iSbwOIiPH
wrDVSedleYRFqQErj5OYHt5fthOzAzwlf+lb83sdmOO5aqWJzhZI4kCdniujjAGrROF5LWgIjlxZ
+Ug0YHKGwX4WcQZE4pirp4xAX8xtVi5c1r8NI5ARIIeSA1Wp2io4eGAxb78RNVq72K3RH+kjANWy
FgQJ9e/nJomqM+3JW1HDFZw5RnOo1CjQgwxAVpc6Y15fixk3Y2eLShv6iBFGCK1jVG/dvNi9vyZB
zdWq4NuBhO0u4Ga7e/8Jwa7d5X2Qol6EL2dmALlnLgXavuZY8gTpPUzwyu+jtPNki35oyi0LLFw8
WHkPmEeJKiPwJ9MLbZllS5q4jwVoZGgnRfmCpA4UWKMeBKH3B2bAFb4MAIUYq9DyaUzJh4eWGdKX
w7EqyuoY13C1N4z00VbAFBhmVD6Z1lWFxPiG1mO3tusWEpDTyySHNK/bFo8DZHvWkf0zqmPTa8Y6
exiJAwGuBNISvcmzBwNUl8XI0C5H2Tt7EFaJZmfVlpuScXIKSnsHxlnslZaAwDGsO+8k4vteV9Gl
Tcv67v0lbNGAioyLBjaNeAdA0REY9npGqhQ4xQH8kMDK+ksXoRSIJB19+vfX0pQdZUe992fh9FIU
4gS6MQBEa/qDMlF8lkej3GSxugdardm1ZlJf+mKk+7Tv/nhWJ3a9tYfgsXTNEB4Ncsz9JNC5r8OB
eWXYeFziwKxp6pOZCrqH0pwXj5QdAmrALqEBHO39qTRrxNzpF4aBDw9LyCOIQoHrArqH0w8FfJVH
DQzh9KPsjJUVDHIdJQaQ/kRZ4za2OmDq8161cyIB33Qi3fpieggCAxenrIFQdgBIT8PQ2LYRDbYl
K9AyUE91HnHfRPYBvUQij1YjqxUdCjBQZTJJkhSl7Vm5XlZCkV1VIx8fdR37I3CpmeFST8mGXVIm
dkA3V2filnPS5dkWgGR7j5sivUF0wVbTAG32KGP7njx0RDkHO6b8IMvW3Lgp2AxuHa3aKJMLeH7L
e5aF5hxa1/UigamJb6yzKICoPWMQHOYGm3OoE/lDZAlYQU8/EgC5cKHCdCndytqnbXKhkORQgLkf
0rxBtxz6W6uChMEyc0CVGhoQ3mnnACWP3njHyL3BqmXUVMP3AYIAIClMxGej2gWsYLtSm+3MtDAF
Yki7Hkqs+CDv2cEBfCDIpkjX8XXQHlN0sneRA/U8QqtTncIV1YRq0Bw6pOxOaG4di8xZJDHNDu7Y
9guzVmrRg/2xH5BZakC64ElnQ1rEJZfeCgHaQJufmLba9Dlp96Gmu5iJS4S59hA7cYYY0B5Auk1P
ESKqV4GQP54qiwEaRiBj2cWx50RiFoyOADJAWLOE8HQeyxh6NTCJqXUNWAxwg0orr89DgGisduca
RHuqg3TJSMBVTkj6aiv6M48Sc4vK9g7405m0uupYOgVdgEGDyxYAq5sOVnPKg8Aza2pvgjYFfII5
emEqaJ+KsX8VaUFO8IX8LnJera0qdYA2rttN2Cgon0kdoV7aO53PoG2QhZEavEFZMai0PDs7ql0O
NKVXc3rAJJhjqAIbIhAIIUIdQIYE9ifRyK4lIlIx8bD70DzCaGV4AInmsTCg52YP4A4O4TQ84pFv
Y5Bj+opXe92m1d6NK4znyOkXBrVeikHImXZLAIASAfhF1L5Qo2uAAbNR1zXU9f0hk9Y6qIGlD4Yd
QIOBVntLW7CiqyuAysYOxLHKoo/F0I/XyOVbt48XjFRg8MCrOJFNtAh7SB8gZSz8YGT9KVUKxiOD
cTHGckUyOoD/tDLclOyCTEAYxgD4COt7N9NmjfsdtnIPffF4BtafiApyCCwWejntAX6OeLJwBPiJ
RtCyNayVjD3pzLXhhC+jxNgLqiTf51mwUVHZvQYAhpW2CZ/ALPheolK1nBxx/VatdJWOp7wbynMr
esBGWmAlOBh6TjfmbD4Og1oljQkZhaRD3w5EOg5W3oiimSVF5SUs78DkBOK6mh4GHULnWUMS16DD
ccgdjkjZH0ZlGpvC6dplZNMKODdgUmMnGdYBr5pZQsPwOiiAkmS5NPrGOcMSLhw80gfGIqhDQOcx
JGmZeKDk5/t2EJBZh5nUwtQltIXy+jVh1vcwCYGK4BkFINQYF0HQUuCvYCNv2ScbQgyepppt8jiB
wGBZoXjOGoCxNOTPtD2prmWFVjvkraWfw/BTJ3wfVc5zB/O7mRWh4pZbtgm8VVOt06yhnpkm3Sp0
mlPdOIZH7ThaGDmOAnqeuyKqgbDP+BD0jcTarp3VCIHqRdZ25BIgmWjq+EcMNdp96zJP0WEAkgcZ
s+8QMHG54fgNqc+M1BNtzsjmUTvQXT66byo36lPQ76CfDZe54VvoOO28d1GxSKKmXAI9mCA1B4K4
x/JChsGPO4AFxz7Ml6nZyy084JHWZqD0FJOCT9g6XgpVirlZ1K9CyXQZwv05HA9FBEUjYPv4Etut
HdevpqWieSh76oW0lj7Jy12YWZhZunTAGJPZwjSzNWGITKndWfPazemuxoTI0gAhCMNMFLmehzS0
djVlD4ObGL5RZPcFrZxZBvRbU4AsKqFvlRGQkA2VFIuAgfhkO+qcDAa0eEDhzV0oT/AaqCa3qo6d
GZbbLmmBRu+Ta2wP7rYJrXw+EElXo2tXe9EHb7IQ6Qqb+8ZvQvIIEDigvkNzURp5habkgM1JBgJ6
gnqNK6FjwNBRSZwWzdO80OhpZgbyogzYE9jdQ0RXNPaiIEUFKa6XDkAxo9VPg6yYb0e5mDUDKrph
Cqp3ACT6zI2c7CoCsR1CiKECuWiBCj6+SaON/dKgsa9zlIVV3AroOgmoryBBYrbDNzJ0uhWp9KV4
n7OhuyR93mzqtgGDTovMI9MkaGVmLTC8GdF66ldiCR+KV16OGZZqFXgj2KRIGNCWMoBAn3LGpvWz
DplrGkXZXLeQMsS2toxTyFakGuMv3wPeUW/HDuQggaDoxX3g7koDqns9j9fvaQXqrsF26n4mCTN3
QdEAfdYFahta6ows3D302FbPdGG4R9AJnSCLn3tUtd1VCgPmo+6qZuUIUEP0EGVbHTbVghYSkkwm
a3doFFZrG8jhoSwGLLDBLhGw2ckrWYDgAqZPYaSQPJliJeFQySogQ4Ka20h8xw36GficoFAbTbr/
64FEeT/L+siY94O5YbLVS5MEoJzUGs0FUMuXrOY26uWYQLGwx7VEW2CuyxCaJUb3XMGvYBeG7GoL
S61ts8o36FyceiMzQF5cCMeB0NaQe2ZmWXwFWVgU9sf2GkC5EgX88MnNwdshTpkf+tQyFwkNYCLo
2Papc+iTCtx14Wh3paf42zU9bH7gxQnpuHTYSzqWO1i1MY3dHGhT9RIu9wlA2zOs3fbRQKJIB0de
y5h5BaHygRrqtcoJW4FVk3nO4EA1k1bfNJjCi2gwAWtHpdykGqeCzSmHgVBumGAIpKS6y4FI7yMS
nnPa+K6Fga8mSnljlN91WasVYgZJmvJAQiPd6AgI12k5SpvW3vcFmhN1XwA7bLOjWSoI2oIJNkfL
nq/KCouKAnGnT8d72Wf81NBHatn1/Z9zjHLnHFQ08mQHmG7RtuqQVCJdVGO2H8qxWiRwLhtrx9qm
6cRUlqvQps+2ZL5QDaQho5geHCEjbDvQ6opHWR1hovzUDCn0JERc+CFWCtx6uwZppMuM2dBjyNR2
061ZHpceCalcmmaaXwqivw2WRFM1uEDLpkf2SbNdGxfRIkjSSRasy49s2DndT06r8YlFYhtZcjc2
DJ4+LgT/oDJQrYvaoAeeAVWPegPaJzXuxajT6rHi9WtuCDAI3bgHOpg2OzCpm13O6OBZPVIXEUch
OAGNzPdQAYMdLUSRgAgu22TzniM4NXChzKIrW5YuKHrQVOF9u4nRPCocBVCyy1pUK3Q1iaPX9UJN
G0Gj56EPecs31630th/hXtKNboUJAzqqtFmxhpeO2CjwCbIAav8VX/LQNR4M1eh5LxFwCx3sXFyQ
E2tBdw/z1ljlIYiO7tBmuCV8VTscHhp5fYc9r0L9Jrm67wzZMkVAjkH0x959YeVjsnMDSFCnFYDr
sXLBqq8d0Ho718vMDpoqFehqsqhA0WKIybKEaESZhcU8KlFAGtyGPRiMggnv8BNaJnwvGWTJ2qDB
ntNNIEeSZGSRWJOvhi1hGBPqZxmT7CoZvPp6CRPPXPW7ynR7jybGaoypfUoEZo9VMJB4kwqCJhzm
qXWS+42VinleUFBB01R6rQMClqq3CEvkUjGBnDpxlx2UImYWlnYwyCEPlWYdHAPbItyFoPaoqisx
ArvRy3PuLGhaARuky3hnP/0x9KWV8lNa2xRUBwjWxdDKAY9KQe9GEnvTN4KtSXxfpYwsmjx5a0qa
b97nYp1kAuswgyZQWW1FpC7vETCPIW0FLh4AAQBBzKDEXSzLukwXMnQfDAnazmg4lV+7cm0btrMf
VWACDjzFwxLSksngPuUW/IC7wN4HlWnvbSPctkYmDyKDJJFdNVttiXpfNaA6AoldFBJdWyPk0JDR
5rbQP7I+c88BLAg73ryVYakvlpx4aD2Y70Up9VrFPVvZRt5srQHctECBbRLF/Wbgul/aHapAZlVA
TWHKBw3ofA1t7PrvDyRUbBkH4MjbOWrWMGKAcmmh3GUKa7qlqqHob/Zx7SdQSF5CkQEw2qmQU+Li
BjTbWnFyTTIJ0yiDj0DfDaDJ0LJP9maUpHvbBLvcdO9UIqs1h4LFHWD8qCSkHdxE8jbw8xhYahoj
PKejDdE+u8N4tCJnH4OjpqSl/MwBA0RWECwC5CoJPW4MlSeYARXNYsge2uIOnLNgWUvsBEYKyofK
waupRBCshk7ecV0mG52N+8SS8gz9V+NESogBpIX1PJL61TKY+QLfC+hTxNk5haZC3jvBmkgD1PIx
0HdF0W10LTmUr/J07dpZeK2Bp42dMfXfE4IAOH6sAogqkIOSHajdbDr/oQSHQkYAeWATAnURWR/f
FyuKsti2EMPJarl1H9g/+iBxsdHv9Xe7SLfwHCx3JtjubtTWEM8Zkh1Y94+Drp67PHHw2fBOClgb
rMOctivtQEQJPD8K4nhz6ZI09TLH7BdgisLWaSyuZcULUEIGmPnZNWKM2bjb0/tsGSOoKgZBn2/M
uF1XGqQmM1TwbQugT/AeKh0n/1nl7KCTFBuWmF7zoUivDIphtSg2cCYq/pyZuvQLaRT74Dq1ytGn
7Pcxq10PzPh6lVBoDnahWBEDkRjptNpqN7fPvbbBshmhYJmYx5qFW0taqJrFkMfDWMMnE3DuDY0A
4yB/oGA1t2nLF8B5IBEfsucGpS6s/zRfS23Qu8TQ3bZEqBlYczLVziisaM8NG2IDWZutROhYy6ae
IGcxStCizU1/uAfpWK1aL7H/D1HnteO4ki3RL0ogSSbdqxzlS+XavRCnHU3Se/Lr76L6AvMwwhng
zHS1SkrujB2xYsHwa8bsiZOMfooYrYRUe8jPtiZB3PYl8p1i74WafFdh8mb6PqkTL0yMb9ombDiV
aNJdeh9kk12KOeqvVWLskoScbFnVQVLM7rlbuvjiZ9UhM9LmlsQyZ/1NPevogcqJSvPhNl+ez/5O
t4clIYNgSv9Q1ARVmkz8YVDmIkn11YiWsrSMzUJWC1nBke+2aBtGdYYlM+/knbsp91n9/hzuHAfA
obAjYzsNnF2+u+ucqbt3buOc8oYseeS2Am8uQCFvxKEqsmI+SPRmAFguFI5EhM7rWJG9K6IwuduL
PGpT/9JN7z+c2b+UZT8daiNdDm7Kt0hWYlMuq/SmGy9YcnFBW/8RCrc651LorRLhdDQN+SsHolUm
aF9+03TnFM+GV1aKEZAMbDVO84dbsI6wi2ybxqmEP9uevWq0L7oVCFdLDh9wkBwKyXAdLZwfJU+3
xAYtuWSmBc9VNa+x5FGoo+HQezlXgDKGpSaGeyM9Zxsm9rLLhmJituXOfdJ2f7U6vPRFDH+YG+v8
8nyx2Q2+WP5X3i+58fuShIoRQ5xYL8jPW3K/UHBCTo44ThGxCCcXbBJWWk6LryNQbI4kH52bJ4cM
U92O7rHwIisQsX5XqYnuUHcmHzhNB025YBxoLSc/1GLGwKMiuc1jEy7eDJWVNE22MbOFyEUvSjha
4SNdn/J9HqWbprAZUhaqFwcCh3kzGPdIDeMR3Nm5gtEA24CgVWQwHyQutNZ/w53nfLqmRV6kHwkP
m230kG57SEZSnQLlM86M+s3X2F2aInkrp/xLSzgfFi3n1hzP98pcmmPNp51PtRtdrDj7YqQqCVDl
omvPnI/pKCMYCek+EK319X9Dk0ziYleZ9q+OMYIhdh6/ymZ5t4Z7VvTQhlUCwTJ0gfYaRn+KLLBY
k+0URKLJN2vlF+e6bFAy+/3zwmJFI8GkaHjolGxWnfwqbOPBvVo9XDdvDjE7p+3UmXwx+FySHIni
PP3tZd1XUYWvnjG112UGkezRNYyAoOAQjFxerHZMkYB4Ixx3zA/TDBNXmY1zzZXdBsZaYGy76CWq
lW9gM/8uOBXOAo4ZIsJRpFvZp589AynKV4RAWpN69+Lk3SJksB39Uexax7bPyKp7Vg2QwaQbbmWh
vN1YtQAGKF9SYQMytuzYUyRDGDgWOYzK6nUQjURc+JDAs2MFc44nODruQFjJGkFW9OK2qLIKFrPp
9iFygzF6r7JrYESqqDsVPOx62b1bbsXtI/pbhO0bYCh54P8FalcX5zEqiXHQFjHkWa3kqUNClacL
C2JxenMvgRSuhXLNzc3OXV9VX6s4/MnP6R0dp7l60hsOi6eNeyJrcsaOekmnBp/vYtsXe0Rj9IuV
dpBDB3XSFLaEHjeZFf2XZ6F9lpH8sYSFd6vFcoqLj0WSYfHH/uomobr2glSynxK1bwUamZ7ka77Y
5X0RpB3NCTiwC32qWGaexAbmkSnR4SErHs9Zo59JOc9OuDzcfjkm4zjtdVbKHUaG9G0cXsZYaRQu
Vfx5iyIv56YpPIAE6x6sm+mFTv6b+3gICkd8cRd4GZVN7D2WoPtWOlYjnD6YuFgFTub9bJL8UQE/
iaxangribHsibPl2KI2a4RpkMhp0i/6/zGx8nPYyWuWwa7gi7qRWLkgc3R0XdtvJqGdalaQRJArm
jup6cO7UcC3gS0djJ2E1XjOTkGWWLi/WQvh0EBjZnBLrjTcIsJFJHt87iCbWTOjfaNSrEY0pQBDy
o9KiYNpzd6NlB3Ht8TEzqVskKZQEaz3WMfWB0WQztE884nIHKlTukxXfMHMgHYmVUyA8UGE2N/oE
T/SL3w/LW+1Ou2jOvGs7/9eb/ceE+XxTNHN/mrTsD8A1mmO8puSbct4mVrtj/ZN8kxSsb9LEyQK2
NeXFUjDrRo36ZYiZ8E+ouf1FGblV8seuCxzT5LbFcGUHf5oywiiPUrEbOHYP8YCkOVp4vYZ1JEyq
ZtlXed8RPGR3OHJDv1C5/KbU7J0MaUreZv0fiGbYHYOr92iH5UYUjnFzkGF2TU7caU79N+2gsqkR
6HhlE9kEclSD3/bVdeoAQADnaF8wBq287BnAgOjEzlum9MXXqOGFHWWHaSnCIGWDS/G39+qlBjWT
mynvmk97iYE0+rEO8nUBlhjFCAU5A6UzdO29q9khRqkBajcdIXpmC6JbDVZELzmMslpyl5yX8DGV
/ybKqbwbS+pt5spoLo2fnGhmWLa6ASdR1c1J1PMOaT/bhMz917xvWPwmuLa865JHkMBc19wMc0Qe
PpIwOwaCFi7qaaJPdgZzYyCRKp3h+7jyV3QRvnaMxe+KpD6cS+/DnL6UoqquOVC4bTsNv80ia45N
2JZEOvt2hxYEoKL67GFj7Rs+EAcHrlAASTF5SVv1LlL7j7Qy+7yEPTV0kcU3LXIP4FORqSOIM9xm
fYrZ/englsxBWdUjonM93NQxwfnEaY0TrtDfVTTqa9TBOXZziCpx/UdO1p+hjF/NKsnOZeG9dVwS
A3g2y7WMzJ3R2zDp/ca6tF0TDOVcXXzBsrAnWriydYzh7lfZlxoJi5tKMp7lVCzw9ZrxPElNBv2u
uvZ3LAtIekNH1ge41VvhLACBaoBFjmFsobF0x8QLAxct96k6GD07OOUITmkbCHfSyFNjAr8YlI/p
ocDKHE1ZgJcDs0vTAAVp1MkUjoORr3YPCiQw0r88mizB5i1uLAMsZ/ajmcb+YNnmBHmdTno3G6t9
bc0rgH3N7eIz2CCHdW89nC4r7cr9YhnTdVJMQmvFuWvL/0TdoJ2WzWuFGrxpke73Zpflx5w9+tnI
JL0WMkmPg4cHLw+HGYerG24cexmOVRG7SNIxlNomN7dNPljWQanyR+kW4QUS6GvoQtfN5xim4wwl
p1DTskcM0bfO5PdVze0l7RBjndocVp1qZ0WqA+03NUfWmcgWEoVvGF4KNolnMc5kl3mqYx2N2P71
XLlMiAjsQUFH+NrFgXseVe++4CcioRxH6mJ3rdg7tovToCL7qSp+1Kz4Dgclv0FaS7Yy53HPKQTW
aE5eTLMAu1eZb/Bz/1a2gpg3J+yGdRZxprNq05U5XEwC3ExwJSAxGVoEzd3hVjrdt6mNoVQ34qs/
qXrnuByDqcEJKMIW4GU13VPY41Gah6dKlX86lbALz7tVAm7V6TmLxB53jn83j3RyEOJbeU4/pT+/
ILoZ3x26+7a9GULgLPxrU6TjlXff3buoUEEtoSCh/X+1M4PBc6lI2gw2UYCcHLdtNwwijZHvDYTA
fM71dc4HCVZ1fOcPqXddP1Mh1ZryvLBSBZBXwkdr9cFyufbnMZN9RJTgqc00UQoNXgM0qYqEv4Eb
62sJQXyooyD3dHMqJcg/ZWich5MYdjKF4h7Bb8B2MRJ1it8NT1XfY6ekCwNNa+elpRVkncPlVvft
WxLeeHS51yir3pMkFfCOq/TNwgt2TrxaHJcR2t2cpfGrZpWrWmN5LfCGPu9MTTqX2zIaeTpTUbMZ
x8G+J7P8UuRl8bnkxkHNCLbs2Afce8Nr4+bWsbGXdKu5YT6eU0s2wR+YEueiTcoZfFPLYyJHaLOq
xWlh6RuiXfuKs8LfjKZ7ym0rfNd5H8z6NY3U175pxrvufNAEAIxe4iV9qbocxOpgwiUpOSpTx14/
nb5zGkK3uobTau1W4k2ZcJz7ATJ+lKjXrK3lHp8FwEKjGbYRl7bA6iOLX0R8HcuJKkAjg/LGPByw
PQUuq78PEcnDtOl/mmmU7haza8+56ZTfwQeKon+z5dC86u7k2FV11lmy7GLhmNgfspArkvvNRpJ7
QHdr7MsQMcW47ORY1ZTdg56PPq8+uvXP8WI4DK32eeaGC/QAL+1vSokZYJ2X4VKDY2SFpckzh3X6
3EM68qc0PWZug5QRcswgkTdu8l6YA+LARFUMeLd22Qwmeee+zF+ylZLaVkxG+NgoEywr+9i0tfES
eQhyYdWc2myA4BtXV1F+dawhP4UwWxWhoqPUcC5nqCpp/GOMyvlH2/G4sIzfZpmIQyRigCycnTfP
9M/AHblbxLO4jWj7sM36EsXCs7/49WBsWRscFra0QY6s+DkILpt11E8BbwzcltWSQ4ZO7RU0xkPZ
SQQGOIgQG/HDdE43veQTPSEiiTkVC3wjznKb7JLPE9DHA095B7JgCNZXp+llaVDNue3mUpu7qqnm
XU7bS1Ob/V2OLiUKobpNAGYAlKXHRYn0TXReu23wcB50JdMrScLi3Cbj30Hq8a23/GMSZ8VJ91SS
RK7/y8Nh9R7FSw68atqruN9ahfY/xMLKAdP0AriE6hBLwsAOnoJcHUY0SnZixRJhpBIOaI96SGDK
reulVrpghUY48qkhTgWGbc50Zz6pARVH1+Ae7KalbBwNcOMuMuQ51tZAhFc0UFSXJ3a0EDaLQW1H
tyz4eYCa+utevxteveSjmgzvLN3+9xzOBqARYlOtHt5Y9PlwLxzWminZ/jF3xEVb0XR18+HuTHgH
DbSoTVjOw8XLTNwpk+/a+2xxQXmypbpPUqIHWPVryW87bBqI4zz/mKiteBdOTvO9MPjkJxmxqX4S
Dx6jjzpkT1mMGWy8dejjcKGEpM8xJ7Ehus8ZbImnQ2x87afGP1tOb+xqtzQgilboSwaX+mRFz2ce
cpNtgXvKfD4gwnDpxZSKEC3C06Hp4TMOTebcnyudtivEoU9Y4naqO+dhVr/gTME21S/WLjG937GL
n6Xlsp27OQ/WwsmDf1o4hr2/0yr2LusLRkZ9TMfy9vxwLf+cS9O61DCta92UUMdiVtFqfQrXZbI+
sUT1fa1lPjkm0C1rHD6nyRcHtcwOTTMVLB7NqmCyutuQlFwsWJyXp67pzN2s2D06QBDfo0Hnd79H
oXABExHWsb0zVMYZkGxjbQfRN1dXEQ1fweuz2w4sOQSIHxt2Bu4VoOl8HwFX+4E3JhWL13F4122L
GYYppUh9VkcG8qzperunbAkX68VurPyYGU2ze8ofYkxhLaVVxKSe2ffZx+LmlDGKDk/Ie2aPQLVx
HNasFK9JpRCehJD7sIRdLLjItkJ6W22SsTCz0blxCzl1aSIvrTJ+Wlm3s6aMm2JYUl4Ut7g8xtan
RkWdfaHTQxwuGQU93nWsBcUxqp1OqkgsWLh4FCdpxGgosfO1caP3xe7zg0RSCbJEMqvOFDn69udY
CGsbD2F98Dvzd4SwMcJH7qHRsvxsLOowmKTlYfRcsXUtme+W0ZrvuTOQAUmibp+m9cNrJwVOGhZw
x2EK7GX0oVK2V0+ly622y4+KzW8W1eqCILOu03NuNv02FToEBWEMVwTxS8ZhchkHCHKerN1tWNjL
rZ11tulz/Rpa3qXAK3nI0/4wptarMXlfR5wbX2Mjjs4O9g3W/QApay8mlJCazUGRGEQPg/s3u1gu
866AyS+LLb8awWTRZw9WF13gZ5MKFJ/+C1YFfopenZTbMre0fRqMZV3S2eLLrfLrjvcq+tY7XJRg
XoO7ysuD5VSBoey1rzi62RPmEpb9JeijWW1qBxtL9RVYd8pMEJd3GrHlMOm30Z2OC0LpAWOa2odu
Fh1MjiNojJHHb+GiwtE/drO7HP2aBa/dmYD+18+i38Mc9O2CJ9U6YDvhCPlcQ3nvujGg7xlI67rM
YkOW74kMcZryhx/iCcNZIZo6MB3274sCtmE8+hL+Vbgwfed1ofEkOTuetpQhTDwTYGe76zMjCm0L
xBcsWAOGpVpddSaZ6UAUtXmYY36HQln+3dHNF1ze8t/10+p7UpiKL1CD8+Pfj0SnsH2sAcy/YAvw
yvhatkOQRi4e64FHGAvzdk99V8aGH3E42VUgoy8yxeHw/BvZNrpR3lNw4FMEWhrgA1cN1jLgJbPW
cbCvLM5pWT9taYYRIq1eu2aZ9s635xWwVfxdnUGPgI/htvoNq0Q3qr5O4fQorTh+zO1qAGdhyQRn
v8NhrT4i5E8zBdNijojKk5Bv2g2te2Ls/VUphsl+sTN47E5CTQRYYbmxRG+89ivhng3fPiWKuytU
OfOELeqtt5ofGsaEwEp4/MzUbRm663aVrP82fJy2oupZnVPlcchKCrpKZ74qy8ZwkupHhZT9ArCS
oCez4CHsfzNTRLCLeGGv4e1twRu0rduQLo3CEzfsUvWVTqzCcuA0Z/Y7g9fBbmf/MZZGYBr1sNcp
NqKnTcKxQyq7ikg8ygiqvY07L5CiwMW8rlRTPs+XSEbTbq7wQM3rOOC4+DLSbOC7Ua12PzyLjo5f
J38hX4gQZ2QZBjaesz+QlbHxzXBuq/BRl+Zvu2VW7yiL2dZIrfRPhfU9T0feIDX8Z2cDwgTkVTjm
hMv8lnagjN0TabTrooviUdjhVwGc9MbkCyrPq3+FeHUPETzQ3Sx7dBGO/60tK/xKdT0gSkN2W4BM
ebFetWOuDTZv/znLqeqxFkSyJWou/OtF0LrFr0Wyd5vWl9rMGOUozssM+pcbu8dcI/2TbUB3ZA0R
b7I4DcHJyelhlnibPT3SSgiWUoUXhKZpWwhTbLVwgWUalG/1Cd/Gp+ZkalRnYRT+Ia2tv5MAFIXS
uPewXOzj3nCu2ZRSrhXW1IB4VXe2k/K9NV3D3czW9JvuzzjAt4N2NnfsHXJqG2F7K0htJguuZX1J
Vq+XqKs3Y+1vYP0EZc1Moq85OoE3FHf8eeOOKxNXDK+H/I7sevKycXl10/3ig82KlPK+EgaEIBlT
pfgta137VoW/jSJybqrhcDDXl95S9Nt5fvyRRoN37KIQLJoJ7dwy+J4/X4R2MWJL+RJVbvwSl07P
RFaMx6dxMUEa3Sg1+iecI83BGiCb5es5mjQgGXTNIiUbPPzOtoRK/3wHPTXCBm0wYBcz/kBVvloe
ClkVv8c2oznsB2y26m47fXzs+mLYJYgNhoimLw7qBTxLK76opu82i0HrozWvLX1II0FZjVgnJnXu
FzcPIsmyfWpstB2v/GR7NgWzYR+tmQhJldXmj4w2jqQhejw5VX50Bc+YaKjdr/38FaPdT1FDpwe0
rF59i/WrbHp3L+NhvmUdzuV5qvi5Ui7JPOY/WwuHRsFKhuKj2QkGZQYmxi4sfbZ6zUcECFVMgZ2L
PBhM5e7zqQB2VqN9G1VOcMSvWc3XI7oap+ND2wyfusA1Oo2FDib08+OC2sBB5BdXEgHIJf6S85Vw
xttg2K99lL1nS2ScyHVCQu2SMkgxzGFsgehbdqPxIkeKNQn9fS6uTdYzB3tjdNNJlC0pyqbBEDaA
LV6UFZ2TH46y6BtBx9tk9QdTpgGDtNZBn+QWfi28DP3SuCfSeKD9TGPZuKYM730NyzFugK/Zs/qu
+Hh+IunGh1mDtAulfYnDSV8XW2f7aYaI2k/p+KuyPXD5nO7bdS+zr9zhz5j0P8ba9nesuSbufnq6
MUns0rRD5Ojt/fPeXfsivNXzPJ2zlvpJDbE1DpXzfSnoXyzSGpeVHT5MvwgaO/vPLRgpDacUpzEx
X9h2zm8Zsfu5LMpj2/McDlUyvneR/XcRrvWuMCLhJFB/c/0Z+kt3Lal+2Jem896xJUqHVV1KPfPF
v2WZA9qVK9whW4/nLHZCMj1/vNbj2yz3fIDA9adcchePyabUzoTfx4kC2UjrNKNz7zkrN10inA9v
EfXW5sOBl7yDu+D1wwGpxz2YorGxos8/WR4sGCoEx8qEY8PwJ+9oplgcVzOYIvo9MDmYui7vIvaC
dm3HKpupOKWeZ2z1NCVBH7I9bCb2GTzDJ8CzVEVUdTif2mh5TKai2wL70hZLsBtw95n2Va0h52Fk
q3muxlw3TMy73/t6dW/6NFV2vhCvSUkNVm6Dn0Z1D+KI3C5M6pKLNtHaYv6M7RrIvL1QHBJXCKxe
+Equ61Mv2thZJv1ovsictxGoL0Gt7GNimrjElOXk7Rzu/TiUd8ezgSiuFpwMH9U9jgv1yabQJsDK
JJp2853/cOfxxs9wnFZTnRhOT+P63DUXe2Hyzucu2fvc2GmrWi+jg9OOV+djUGV+jbm0X4eO5WE0
pcuO2IBxtSY6UaNkKE/Pg99wOZpZZV/7GEvO5JX3xPOXwCo9b4e4ieXAyyjT5T0Eabh+UNuF7Ajb
2XPkKMoUIiR3OcrwkEdkHUr23Zd/dy+PI0Mni71hgxnuUi34nU4GHaAjNgT+DJiGsP2OSTG8hM3o
0YOkaTWa6Y30NMhmJeFpR7aeH8+bcKLBDYv5k99Qeck789io0WYASOVh7nkKDwsJiUWv4qzu/RfH
gns7R3giClISWYrgnsWCqh/NXcn3jNvzBcuee3AqB504LKECW92UXDCdYbOZxnPN5WhR/nEc4pou
rpmytcz/AXZWvBU6+ijmZTyLoYU67nEWjB1etFian/jIwcQ79X8SnWSfmp74YBSUJz/v+St0wy7N
lJfv827az4Vdngqr/WlPs35TbQ/2tS/kzl3cgRPDFedmfSkir94N8VKd8op+lzqK3v89fvM1Xdxf
Mjjul38iqcHiSkT98G6SkIXw32vEfQbrSCzlpm0xBI+2FNvnxkYu0d1qZHgGMEhfcMW513XLRooI
VnzEpN1lg32ee90fzYhCNj9QqyetwyH2vFaOpQ7oTOqvkeXlx+c/FTUdt0AHaG6pTIwyU42eUvTV
15Bp/qB1V6OfMtcuw8lv/ObqO8mXWQovEBPqI64vEIo2WkpT992tW18sPmSgXMWmiro/c4Q7w5ph
7P/vJXIsedGRlRzcpMLEs+oMjV6q+t8/Pv87VglaP63kdRZVtlOYFh6JETUvmjBL5UHedTrgAdDs
j/nY/nDkz0EbyX+j06iLWdFC4tboGpYDi56bz9cqqrEJ9bQyxOyTy0Vf/t3Y9FAXl7zir1VNnKac
PthqGlzR5uA6Z6fo3PPQWexmvaHdDYBCFAkOqKJziUlD2Nz1ObXcnTtW09HL4uEW+Uu4GetOsyGh
UzO1cLYkffaZGW3xyFIj3/SsJP4/88KYEH6d/Q/8KE7thEd7mIPYHKxLur6QxGmJBI72vsib9Fis
+izd7eVpXs2oCVH+A2a834ZAnPBDOohDk0tw3H6vUmRzaCGUZRKikEV1TVLmmaerYpXHpNNbl8E3
qJWO+0+Gi13OOPKN9BOg8eYDgNl0jWVcPGgPal8shZlthFjuahDmoXyMbWU8htTY2TMG5tYzXebs
Kb1bkZfen/8kdI36PlreyetvIBjq1zjU8005YaDniK8uSo3L7xqfrLDPveWyivBKnrjCZz9DxvLa
CmGQ9eTFjkaeP9LE2cAxUylbnyfXsGHw4g0LgYULLkx3ruSCL7CN+JT5ATvoaGtZcXMrxvYz4sI3
p7DEsdoTisEQIqKOnjE3urHdOwxRSbkTCeZLYoGb9/leJWbFcj40XoaF2qhkMHzIu2F877M6vpuT
e81gIg+9SE4ZmsX7mEXJheI8WsRTJ+dphue9XTOxLS0J20o60d5aT1GrY6RrfLgKHo7AeJ1e1eLk
51x4tIUt0U3n6Lv/vGuyIEnl+G4Est+vfrosL7wcIGtFYm6brDqe5cc/G2tegiTHra+H4i1PZY9t
vn0j9BOfjCSuN6Vt4SWYglaX9mvCluzkpawBqkxAW9fJdCRE7D8yZXZ09Da4+pryVBuAh0FlFlds
3sFqZn9PvPRVuJ73amgi10+NtQtTeZ4yyM5Zobk+CGoc3dgaoG4jgi5ePD5wF/OV2EBYaNhxivat
K+L8POay2tBC0h4MagKg2nA9MQaPYUHhN0BktG9ZJaJrDLLfY9q4uREEXm9iRGDqOj7NPDaCycap
8wjfq4MVxxmW25hHf2biMVy5vfzB/lns/z3UbJ8FT5uFBPrQVt+j6kXhA6KlxuopCgBh42MxSwzX
fhAM3k9r4iure+u9pbuln8lO0AFkgQfHxzuQt+0AiJNECUD1eldF+xfx0Is1NOLCDsS4ypoTnszX
0XW5ldMfa8xrOXgs1EGw3iVvMt9sz9Evmm3okQvTzyoz2YD740zUfI10JQYhTOUxoip7/GjTlq0/
3BGz4jqPsvKMdwHFPIaR4JhDsNul4VgGE+FG/mfcf2skYNZDq6dmeCdWhZM6mW5LUxGK1NEhZSt7
STElXAZVRZz9vr/NZRP6W+2Y3aXn3kec0jhHhBFZytftlyjLo0vb0sg34CRQdQeInJPA2uMdpU+l
rrqbVy3dLVxfmgp3s61HdudjOni7uLOxPQNm28+K2jm7dM/PF3P9J20shN4mtkwbu0w+3cHBWdwr
nzwtHWN21B3jeP5TImTCYKDWZfETfoiVvUCGkZ7OPP6WwOR/uIpeeoY8n7s1dD5RRh+KgqQz116u
KBje9s7zo7pqzV4Ox3kx202MqLTr4nXwiyJrk3lq2YWtIQ8YocUN2p69txYzqG2Y27Phftr1mBOK
le+I0lT8uTh5+OSEwpsZJ8SpzZuJjSEVdfV61PqRa7xOLceNP4/LsUuovFYzwG+ZWPuyrlr24S14
cpMb3+ob8cPis0t1Tzv2IiHIiWtkdsdn+pJs6LLRLNm348KShE8A/3pfih+ZNEnQmQtRAE61lBZ7
UkSPrDws8VA9uoVywjYDdbMOpQ6NUwzG27wEKi3s4lPabXdCmoRS7pXzZapxmpLffLPj5k2M7Pie
XtOi6ZwT5ofxrbHGo4DdbBBSwYcoNhMuQcDD61kU/yqV3T2IJ/xqlyq+IMpBv1eDH4QxkfMsab+H
lXg12Y9+0dL9jwePe+fG+dJiLt4WlTwNiSvf0AdyCuVJvPRk94BeEXYS3XzIGOBuyUKumefHcsp1
ug43iIoo6r+mxjzENAzHdSuoRgrVnuSRPpYqfHM51wziVubckGyldGSgf7APSUJ3xPNWO9lTd+tS
qww8u+xZmNnfii7NsSPQhqwJue8RRgiY4mE9RmPJE90mjvic/p+/Na2HZqf9VtFpMM9vMyXgAy1l
O9MRGcLF8JFNJRHPXj+wIhONK6doZ9Ofeww58rZ865bvjs1h5xiC+hhi6c/PztJd5OKFSL5a7TyW
AFNT/MWzWx06y8VfWiPmLc5wXRK6jFc4H8rer4QS4WNlz4zYug3v86CoyBixm8isTU4Mk+CSXZdq
+6k7RG3uvfZ4vCdmzBEJmst2s2wmq4zf+9ghLY13Rvslq6Shad7KsfwNQ7Qi24PVKqfw0SiGD2fW
I442RDjbcACLARtlQQYPqWvS7jGvJ/A/VxBG819ZYWHSLE226NJF447dv0ZPzX1nTc12GMfxEBPk
JeRSfWexUJyMMC/3VKPFh2KKi2Am8Lu1ejWf5ah/UsaQE66LoaILf3z0xFc9xTVI4Wanbop+XKsh
/aeKnlN39M0tRYvcgvoS21iTGzvfwhvlaPSvPCOEWns83OshBHVHZbTLF7tx2o2pKBOu4qy7ujPf
bDEROKKPiMF8oP69Xc2BTZUKhogiPsuKpRS5Rw8J50PbkUkzUvFN48PNcLwFzLmYB1fmwpO+sEQ8
IPAg3qPF6B/cnSmC4QHelHS8SZFLgtQV+U+HVCwxiZtl6GnTYjKhrdFKdnZ0bLJzQXfQG8Fn6tEp
FjjX64nbU6iT5t5EZITgkD8l6W1+eGHDCkIkKZzmlDKnZLx41UB4VtfNniofctItt8cMKwUAfp+T
wsWuEMa6WWUxptIu7/cyBXj63ME9X0wIVeQxx3U/+qceK0p6Zt96K1r9SQEe87zDKr8b3kzK6qTB
AyEpNC31z1CT3Wq+S0J92Lb0fMwpAxJ02E07G6lcNab4yMOk/ZjZSy/leBhzlbA6d9ODxdhGixeW
70rOUZDM8EjaTH6RXmsHozsQPUMVvwvXR1srxTvgvPb8VE+lKYqdsKZymxh/aIrfsxQbwahmPg2f
zaZq1pUJh8Q+It+IONOBTNeGvMt1X/V/zJ3JcuRIlmV/pX4AIYoZ2MLmmWacuYFwcMc8j4qvrwOL
yK6MlM5qKelNbUycpJM0mgGqT9+791y1oSLh5HhykcUiOyLcL1UwDqH4EBvfF595fx0wHF1yy8ou
QwZd1esZbLJdrOIO5W2XDcberIo45+9kVlwmRusptMxO94fCcv/6l2pys2LpP6ZtK/DX8x42qYqq
hI9Us+3XY4b4Jja69kBPit5wLPpHhWDFc1cX71hE2NZ+tDZHFGrwHTElkx5quOAsqR0RAhPShO/A
cSjbu9RExdLYmCcHp7mVCpkLav0jqyY45exOp7hEns4BxdMav72ZjLuWowGFhFsYD+W8wOi4GWVA
wTIbFsUktIvNiE/WdAnaJIZo31vFKyFYy6nAHYQRkXLfslDiZsj5j/cHmsB//YsuGUYibiRj7vPe
a+OIGfpCS2w00xzId+hDns2yGPe+TH/ukxpTa38yPYNoP89n+/kh0ixkQzHzMxqD1xAYz04fCJCo
5qPElDbE1/oJkYBkAy1ryRHVsdOv0qreEkVr98bM7ohkQh4rd+F2tu9fNIVFwQgR4wzu6f5335Vg
9wenton+CHhuU6ueXcR/QaaRwjI3q8wWQ65Z0qAQPgEx42C/unG99Q26xXrRGofBxADR1h6CctbE
0e7PhRz0dQG4ZPHnsmnzdECGBM2lIdnPCoDVtOTo0quwH8B+fYcMaFapSv4GpinqgBJoCI3gc+oT
SNHgk6XumyevmXG7azLRI/5jRe7dCesl0nCoaCVBrCWDqMw6doFtb0tRfk5uumyq0b8KzTmCYM/X
cStiEkWBH7mN2JgJkjB8ZGyYtBdcQqrXDG8Z2XTRzXaeplFV37G4M8KGT5B0VbepjeDbb2LCQ9H/
LINGqx5r6rpVwGAXwAN5wkJRGgppZlF//vmN0W0QHaGoaNvvjNFASSULrXV4hKqECEF17Stu/mQf
OGW9/ks8MA/zCdTDePV8ty46BoVK4MhubbW5gTWd2lJabrUug2JOHJK7u98WGMVWDoSsBzGLbyPD
g5UqVzmPh5So7FA5ot61UuY9XRD2a9AeCQOCHDIYEigWEL/grBUncwkP0DXKEeBo4nAfd9+ntPN0
naCQXrWZUs8PPeEtnMz3Ea4AJC7+FbNlf9Td9IRyDy8W+k2vMgZCR0rsqvqQkTvVRWCmU+tpAo24
4bLBtzKboTEuqdsMjdh8ZB4psOp4VlAP4amsvu7/w5lJMuhKPSFoIdb1uEhHh+Wcp7TTGSzte7dA
GdT09MIN+yId5Xy/qYm6xnhHnso2nlTGy2M6bfL2w1T0ZJ+0WrAhjosE2q5XQEQ4w8XXx78euFjy
1dBKpILAH2xRgTVJCW81KE9WcFrc491NnhBc2yMi4mM2wEURGZwZy9J/xdj33mdV9SI0xGV0JDYm
ykqcUIZ17magzDA/dM6jr9Xw3eYVqEWiMJ81Q7T/IBTxQB3uqhBdvAAMW6QFMk6aEs9Kab7whEiZ
sed2LD+AhAj+ZdvoXrQiIYFxHqveH+y7uzxFrS6cfO8Alka7NSM6BtatKo60De06a39/EKGOwESX
N8B1NLxnrzicus+ha+h6EJ7MuFslli2PMdDNlkm1ITRQkhJWI6pDusAEvJf+U4uu8ShdYhVtTOl/
fkRXcx2XsEYlSI9ns+8w/ReoW0l01tY5hreF3wj9JAbT3hG9stcU2gWD5f5YxFuvaa7m29jQPxgo
66++QuZw0gDEQtz46z4SrfL2XDmN3LVqFqzsPM0RaDMqJVEGExsGJlpAVsdUIFVAJpm6czFdOMLW
JJH9kF66RtKdLkGoBSQDx+9hCSwPRxrjZ5/oR9VIzyPv3rHzd0aNPS1yK2epVMwqTNaMTYTmHiBt
hE099lUGDClNpcgKlkqWP8bE0ZKJBC1zVl37omDeygrXGP4aTLHhMYt5igQDm/tqUFQtl7doyQVK
lJlzZlRzI2a43b/Kz1PP93FpJx0IaAZxQgqRtFjlEO+ypCxt5nmrviSWVDL8PQ2hmq1NFWNKYE7D
tdeLJxPBTxkb5SnRq3DlNBGihMbWLkVC1OUX3m4snrb5hg/tIkYUkknvyo9uyx2J3UNH2aDp465P
uGGckDREMV5SdMAnKwEcVgqRQt2prf1dQYXwg3p7btUDkbDp4FA+WCkpdYppaUtz3qocsTFMLCej
3fH1chdErsQiJ/1tTUKaHxgj8zbRCzgpqTg5KpPNBktBnkga8HawCnzrLaUx4zUOrmrsi7PEnSz3
cVDTi4k6ZB80zq21aGn4rgVlWBfd9i5RbUb5YXeNu3eGsVmTHattlUbdGE0md8mQqfi7anMdmzSH
O9P5qJgGD63ZvMiMw4PPDHpb+iUK8Inoi6QPdrZGHNOdXoUELVqXCe9BNviYVO0sm62eHRFoXAqt
M4bLjqg5uCOMbdMezYAbFAP3D/IpZm7w13T1W5hGfaCp1K1ThQGoUpS/6Mm6hMtx08WRD47WSj/o
H+me3bBrIjgZVhO6SuAQiyGWHK8LDFHNRHHvgwSqxmk52sZL477SsWsRMzfbeihsJJGjfZDzw/1D
PaHuGw26xA4+rp0LQQPOUKxewSSo17o2upWNnC5WiJb3m8B9dGmxUMWZx26YA64j95porXstOOm5
Psck1019Qk8V/Zo5hCkaOpKLaLpngnPAbjjlo7fSarg5XEVmgEdGysTepEj/MQJl6VZImpdygte0
sXM93XQ9Rb+YdHgQs+lN5rxDeUb43qj6knsqb7xodn2jzHsdJQOtCs2BRwTqwZ6Dw826W8t5baiz
ycFrgvZS4/TriczHmlMq6dE/xrkckRTaVbDWZ231XS7XqoWXQdne3/XypW0gYET4ExlWxMxY8qJ1
hMbNVrYxoMgMLRepf5iu70dJRMXxgh4SPa/WuOHYJU80ArjFVCs+EkNIBC8Bk2Up30QRPwlh6gfc
NQtRIkBG4oi0AqKe7zLXUMlQymezodLIbO2WjL07vdzI2FZXre/WV9/PWJYw1UXtjekrwUGhe4MU
tIoqzEvhw91eXzZCrtE/vgdo8LEI8EDXdl6U57IxG4S5qKNL0Bnipmj4DEjQhrcl5oQxBDwbx2ds
qNJpLVF6sYcP2iGnAbW4K7cDC5OwLVXt/GdFQ6/sLezE7IoxcD7EmzawnTdNSVZjwroNfuc0pxF2
KVMgf8K2KMKnXBCGXcvhoCHnoA3jwGUaoW3ZFe4hVoBDl+jDBR1LQmO18JkI2emxd8PxohTxrjYZ
ed6lory+t2AKA9Kxh3NL4pNXZTiv78W3a8JHsXNSjjhzp6dQkUQJ1+re6AObo2GuXQ3m4eWgk2ps
DxrjegVHECOUtWnrxtaPWBFZ55RVd+pTM96VQSCxS4bW05hcrKnA16dlzbNQSG4cGYSiQZ2aZweV
8N5ErehZrlk/q2X+YQt2Pb0kAXGWvy90RwUrJtmykyY8JlkBWt8okYE39TJwETsYGM2Xo0vj0jSH
aoXrV110fZOTG4e5xUdcROeFcaELGS8Q4tgSCaw3eK+y2edllAJJZkLKdqVGD25NRnCauoy7xtZE
cRrfkFZDvCpJ5nNHi1QzlreV1mTb3i3NQ0Z9hgxCs9B+hOVZqypctGkSP0g939WBps8aZGVDjUCX
Ffsn6KNFrKYZtElDLNKW21G0ChwBrcDlkzZex4XwMHIzXEcLDCn8yG517zBgYERLqFXYAYpoGzfM
Wxp7Xg8Tnxxo2q2SSQQSY+uTKRNmkwx9c7UtbPWAZSPfuWpCX8KJjIWFQns5zmvF/YHnFxwpWGmE
l4Qd06s8Suaj+mwTyBnFcNBbNfOqnDlxgwvPKek4TgOXeWv4q7xTsOsxrA0ybAhtaXkWRuBDaEbu
fnBfCwbF5/tD2Ih3CAqYRLmRD/oQKZsaRGgiTevUz7QFLeb8W0WcWjXoZjQR6D6KjI0tzYtZVqDK
+oF+/LnI6urczL1fJwQsCwh6XuCYrk4Dgj+a/v3Z/5hMp7gawux2bPYegJgPzScV2dFQN+hWMh5j
zm9H1Y3B34UFQCc9Vi96eR0zUhpTiLUvNIiWRdq8QQajrY4HmIiFjpg+u5r5R370jDikYzTSdcDP
9V+BLDtKoKzA+sIDIMQkptC6V3v3B10R47Yeew7MSJVmPEF1H4pbMXds1WT0LfPsOg7pZTLr4qjy
r+v9U5Htf2vaLD/QgpcyT9rNXdtdAS87BAqlbp8Fu/8aXXBJ7EsXBVYq41dQEcDnaN2foybe3Itn
MYM0RhcBpw6ux9FQBSIpWqJ6tHnv1fHm6ouWc9FXb6dbPyzV90TXf/y2/J0n+bkjauLUjAjxELHK
txQcCM5CahZlOCH5S5dpZ1MFSlQySjUybgmyYmHCqXrLmoSxbCs2IcX/kqohvqij2AR6rd9Soes3
TFDuUqEgpZUzkr3o0gts6HOJ3JoxRMxw8rlTalZTvdMqkWzaKRuXQoTddoiwMHCBuI9YuIerTi5S
+edHmfuYGHio9QxXtqjnD5NSRxrMXXv/hil3nfMgy9P9i6HK5CcT1WecVj5IQNSzbhaiGm8LZ0aG
jTPZaMrA5KTaZUpacpDVvkfswODor3/6DpQzl47k/ZOxL7ONFpXvfuI7+7jAQmCHubuHCdF6lZuI
jYqDaFNllIIStdBgc2x2BHa0gamaZ+lTBMAg1EmvwPk5JGcFjeq5bWxSvENBNaHYNbShWAgavP/4
si/UN7OL1K0xORXjhDAlrjjiLFUIBHT3n3D/XBBZUnhkG8bLzNHITkS0t1BUoBk4t0aUsFUBUgpd
5vH+8f0hTktmA0a3TUT5Je9AukirafPWW9Rpxq2jnKMVBdvvftUP88m4mx9qx3mDWBEgm2vTLcr6
0/1EYpYuxxJ/+uvhz1NKqrbrO/z5L17630jg3/+O1L75VcwM8+ZfIex/w7Y/Qckosv/2v/xb4vv/
Rpq7qWog2P8bnnuT/vqP4vd/nD7/ToH/8/v+orobf3AaJouDfdfUTEs3SEf6i+pu/OEAZ6cxQ/qJ
Y2iaA5z6L6q7afxhqI4qwL0z73dYSv4P1Z0vCVjcYtbZCtOyDPV/QnX/O/DfJPWBtAOoapajEjjD
T4Wf/U+M9FrvFIdJvOKlQY6y5tVRkmUQkL0O4+qfXpu/rqK/8eP/L7+KGFDT1HReCosErb//KjZn
WNANv2oguF1H84j1QvWkazwEsuBGzw5REW/qocVdFrzEFUwYPJ/ZqKymFMGzXW2HoCZXTPxKVBy6
5FZPhrKFzb2rE+LTyxjHfrykxr1YivL/SDwxxL+CxHmhwMnrms2fIBhJ/0t8B4dZHIQprDinQqMK
KvbSjbOrecqi5TxoRYDecbcblzKKvw0CpqPCWdAie2AZulHTVmX6Kkr9qAz1OWaO43wYWJI8Pwp2
egeVCcs5zAmOgqE97eZMHGuQ21TZG3p5S4kgX6iiR4tFxcBO4NUWgexC5qTNCHkIwOmhSVM9RWTG
0mbiSENobUN3idP4oQIS6eTWhySS3qnCm8xcqnTnECZ2BZdDW9kIWTy1siIvUfoTHcACTH+9l/Tf
2M9pY9Je8UBRL9pU/xXmIQ11ER4QYTy6tfqrMTjzFcMJPan0ckgFWkVxCa2FWk0rlrVrf9oyrD0f
6y0X2hWMOrxidTzh5Vv7otknQtmg732ng8Kgm6fCEftQJvYDIpAdIol13KieG2AeB5KMVDQh17TB
pj3DxZDdEpjhjZO6yxyO5H7pdbZ2ZIt4CMP4qhIe7+acjzBqpuSHzBdHLsutWjhQLdm6eZ+xcEfI
sOvk0GPcl43/yfLMgBqnRxc+YeWMmFNoq6L5QISFuIfrz8ELOWcZt/GtZgdiYgXrCmhTaGyIPt1R
aT5m7nSOARB0pvKEYpws8PZh0qqzKsYlZmlcsgPPxjpUE9jn0vpk6b/ShL1VjWcqKpK6ZBNrcOET
/qJ2CFpMcMHNp1MbWMMlCtmQfKadeEQ+/JH2oSMXg6EeGQIbnlbkgBImeaqGd9AQpywlwjinJFPj
zvEs6Gpe2LeLIkuAo3e1QEKqvsoe2X1v4X0uOpLGQlxflnVj/x/4jzVzqT4lpdiJnh1Zn33dHHGN
cMFy1+CsCYivdcW4cdoOG+x82KTzT1p1027IWFLXnQS8F8clZysa6ws/7il2tKJYm+T/KkC7vJa1
c2dhPqr9VllMVfsum+C7MH+CePpdl+4Cn/Fjo0T4iKbXSlK1twE01b6S7xbcEtXFP4ysi3NVgnrM
AgLVTekqn+9QN6LZWFVquK5jPWNwqR+1NH9tqbTdVv3IQDDQNCnPSDKZbC8ytzo7jHVFzAUxohrj
iHEF8HK2pfVBB281oZXDuIetxtScDKRPvOgKgKWD/1YgsPXEUL5ZyAiE5j4VvNNtlp4IqQgWhcZt
njvOY2OFL7Uf46Qov0O5UabmHeEtOKDs0sn4gN55VSCflEDvx6w8m0zvAfQGGKvMxKRsSshcdK/A
aF4gsi37rtqaIdAOp3mb6aEwVgcQXPy+1t9mAsO+4f9ONeV3X00rp0+J10ayODk3004e7Nj8tAzg
hWp75CAFGsZzEuezpTUD/OowQZRUtOhb5um+UZ1f9VBtx9L8tA2A8UCYgNbGWfIg2vJH4oUpbe3q
ZzX0NQGUDBktBvHSTF8rWg+mtSV87UVxbA5mbXIxlI8ONzho/10t201AFLPMu5M2jTQe1V3D/Tch
iHJsfOQlMyGTiPGC3pjbpJckqbaWj05NXtqB0HKl47pTtHBdtcGuICW+baJnA/Uyx3Uocox6B+XB
Hto3FvbPjmR4sGXqSCo7z9UhdSFPkodmkutqSh4MCMgWsEPFUo4I0Gbwc3Om4j5gv9/gjzsT2P2h
GspK+vUWIT3m0OC5L4K9g1NpqFixyvCquPFr85XqcGXasaMh5benVO32dg38Rzd/5fBF8qkOmfC3
K93n7CazYVG51iaaCiIbRtitkQXxwQHpEZXnuirPvg8yGqRvZ40cm0pUI5r4M5Ttf1Tp/f8UcX+r
Bv9dyfi/sdIzyMX693Xe8bPtIxJTeFughd2DfuZv+LPA05w/NEOzTZzZtmMAmvlHeaeJP1xyd8js
QYCp69pcUfyjunP+oHyj9rM1zRWCOML/qu7MP/gZDhUSllkLgcH/qLrT9fmJ/VNyC9UKxSWmaBo9
rkXhRQbQ3wo8geQdey3Ww96YNiFK5kOtpLHXaCm8dyq/gzATvEyg2GRW7if3KvV0GTqMiKB113Lh
t7u62/myvLW+j8faXJl5UjFncZSFxfnNKcikihuWkAYALwyB0AumjsyvDqs5ElEKF1ex9vThsjJ7
4NCrvhDScTHob01q8jYxtFkaYEnXScdZEy020IrQTFlcOtEcZKe/QjWg2xOENL6Z00Dqpb0xF1w5
WzycHIIoDkQGnuxEeVRH6zXVJnD6tSPpxZoqs0MSK5ImXxoclixSBToRnnIqXMciYWAsjDXUmDfb
Uhro1zg8LNGtWiBUjZ4jBHa/8qj4nLLPiUEVIJO10RRIokt6z1Btlf7ZqsudMZvAtFA3FwNGeRGk
18ggK5AQwtJPf2Xq+5jq8aJk+oSnzURaCgEZBeZnEJYHq/wKYR11in8etJQ2MHiGcNqB0V825att
h2tNwOYEcZPYzroy9M28kzuq3EAkWOgTzmoaoUFEgvxAF6lRx8yrA0TSBez1Itiqmb9xrWcFrNOq
YtCDf4ATa2Nt4hnn7fdfTUAXLFsgFV+LqEKM3GPYFdkLY7AX+PKx+BXZxcP8ItcEDViu/Grp6reh
3Hd+uc7VkbJJWyVy9q+GnqJbX5RJsJvTbUyLtTdOiNWWg00FE472K0rbnamLTYvYttfplhjarrb1
ax9jwwoxwzuGT8FhbxSuOsObwEBTIWf0nQDnpfwnh+V75eTtosXTXEnEJfZk3pJXF2I6m+GE8SyM
H+DZLQInOwSRuew1flBqKbsooZOXUfzg9iqMNzjDOLyok1Z4RBaxTQke5Z+0KNZ2aI7ko7hPVlpr
h1JX1tlsTo/ansZdTTaAYTyDYwZy5CXUDQkekqb95izH2V8i+aCAFGDB+58aZ1twaJvxCaTDsqgg
e2FSXiolU/geYvbaAiViiu63r6DuSuggooihI1iMq7bRqPJTSF6hc/Vbhme0X2FzBxNG4xB/RiqS
t3AcE3o3xkdjquZKwdjNvSeO/ViFG4NjzCJi86D3aKOUK/IDgyNcPJu+zBcj7OUi2wtOeQhClj19
wK7/1M2P3F/2/lfUDJsiS+NdH9rRWZjZMROgdwcXyR9oa3nNK7feibwtV01XpUs/9d0drAaUHdpJ
NIngBQ9xieHcONtp9CyMzHjKgtZ47ArQlSh23LC/zr1bUaN3i1A3CtpON3eVEnsTkhacJh8TmStW
cQiV5DCSLW2GyVOHRjnsw+++uIUCTSrtIpktTAztjMK34EUEWE98Zl6ijs8Blge+ySPCCSfnb1BL
TPxTtNwjdgC5svpnE3mwGU8eAz409uWiHrRzy3tvqTqR1otAexvIeZXaXrVXbSA3mS0e+35cpnhD
TfPTF/W6SyHXJ995XuycaqKe1jyhFStqrqVDdagIFseMJrrlP/TNySqHVV1EG6fqvIQRIplInBof
SUTYMGva9ABVOOvhsLyO+ZtFn7hOP/Riq+EDsKcKN9MTIbmcCTiWFatYnP1APEz5tbni8UXYGO6h
tiK6JdGlR3OJvP6sm+q6j6i5VWVjh2KTqQqZ1vWi0C+uHi4UvYZf/B6OMJB9eeVtWkRzfcTziwId
Hqi+nTghRSUwTuehQKtOcR9GmWciS/XCIGtYCvLXvBqfCovYGntcY4Vf12R0YMJZl6qymHFruiKJ
RnKNFxmna5E7KJFpfsZQCP2VH8gXAqX6agTL/7sx+r2CNGJqmkUVl7uxDVcxaKsmfytqRNP1a2Sd
HOxoMV8Y15xB1jVzZhmlZ8chUsbBgyyDl2CIHpLR3aXNqtP3UfJdOSssDkyMzA1ROkgNFC+fVC8l
lbKJXCYxwFfQIUSkmdqNASAc1BbsUibomN0TIirKAlRz9jo40WMrY0jSKTSe4D3rPgmKINkAQqhF
qp1DqYpjh37gMXDfqqDY9AS4MBlcCfUjCH8zECc65HfTxt8VPl45gsaPrujtn+qc5RBMcu9qV2Zy
sOUKBOZMv9jOTEBgrCfNkHkJbuSO1cTIfkNcZgcwQQWQCqPW3VlrmlMYE/ONOKlqimsMpZIJcSCJ
O7A3ZsvBftLc37GZvt8/h5lcYPJZdwAmLDJhDBL7InInBU48IRlJV77GoNJw4kWlgyNIMHdrA6gq
JXzpJ32PAWora1AqdeJAU2gXIkgezdTfcKY7DySnjxyZ1HesI2MGDjf/alv6IuzB01TDMy6QAX01
0UsOF2wawMJrrKTot1g7mBcwS0sVZmwtxAB7UcSPfd4t3YRIIu2WWcMyS1+s+I07aGUBOUva6STK
dTQilQ13wUBuhlp8JWG5MfN2nbnkUZHD20cvfpsdoZ2vcJuiY0ZK6/jH3ny30VFmDAo7IkpFB8CK
TBKXGyhHuUn8pxp6/hgBWAMJp6bJVtrZvh51uN+YWAI20mQ76Wgb23KdWe1FSNowclw51qFRfuYp
S1ixZVH4s+RBzSWlQ1+PdUspId/AZng1U2sjp/TnnlaHtVNiEc/g+gT1shAV2Ll808XFBj3blq7B
uuDAqTBXdQocdVp/IrYhYilNvnwdpGD/bjLdzye7WhRjsw16ZrajeqzoVReYRIJp1q72x7hAm5y5
v9EkbX3/Mc4RLzKJtzLtdkLxTiyTYT02vvsZyuEJKcvXAKuWrI4KpZ5cgAhwSRNykZrOQuf8MXW4
ULMCCOGUw4fMMkCgu5ZCEpIT0a9NyzLQdw96GPXMRlmi4botbER7wL2CvV31HI5/pnj8gcoYrM3e
fK4C44GWB7Fy3uAIuQXcp4NpMfdpPx673IoRafS3IOIw12xC6bJFBkegVNEqLZ03pSSE1nGsbe1M
Syj3y2hQuCiix87BvhmE8iftGwxF3VzNOSZI6GfibC5Uj1tMejdbhEcjdR/R7i36EVGeO6wTVMP4
EaupP1fi0OoE3erOT5v3YNYYKtdyD83tB547OWHJAq8I60fFctAdQMVhO3be6KdQ4jBTBSd9Nktr
ZYVFDnWr2DTxt0mSFd0qGncaqZDVq5X8dL2+1Str0QKI0xoyGojFMXp+QDeuOiLKCpAhmARE1yx6
nB4d1OkQx438QqfnyZCAmHLj5/i3jPRY9uO6U8oLY1/U3xlbOd0eFUqlKsTSycx33/1duMWxBPk4
JNGqFWeTcXOGOysOuTZQdwZ5fVCml4jIvIFPTRZLVlluWaS5C3DBQGhyE+Z8SCYGWLYZf4ADKlQr
N1XsLKviUXP1baGML/Y8ILP9NTonKYgVLsBbD/EJ0diieyGVeNG7P1GKU34gSEoO26nCrSs+qtha
GW7JZfOkYWoYq3TnqxJYF61S3sbMyRay79mJ0yeLdQMdlReZn0VuPIbFbjJYXaGTLKm9vZzeXDIR
2Wg/4hOYRZp0wyQ4K1fLYfWQ5I3iGmU70oXiKTLiPd8INsS6Wtz+9DLrNQlqC8w5qK/bZWWUb4Op
LP3gm9t0TwQKahn6QnPsFGV8qLdXl0lY5huwtejlVFl50QAMw6BKfiWDvoyd8ZbpOI0HNpMoK9GQ
UMWYEghkPMfsKL1FkWkn1y6S/TqyEpqSkCjwXxjGHnHmW18a744d4spV4VxJ/TFGBOv7JjQIDJZl
lT47yGEYDnvTN1GYqE8uAeCfsp8zCbS10UYYvxQvbDF/+S9MBeCgGF4R/ljjxPCum4scd6QfA9px
fu1YOhdSv5oGGW804kLlJ0+eW7v11DKkfxejswt3wtkZXLwJuxfMiNATwWfboofwDfYkerrZVqtu
ybhve301W8/80l4lBo6wOU5aZcM4uIVztqoHRpY7hex20ywXdEhuAyN7giUWSUvpkuxGAvkS0TG2
JUE6504BBA2dGQ0qnhi6Yf6E9gO5JWEb3eg/V0ySJxezRkw7lyOuRnMOyN3FbojY6wXw9vZEUE57
YbNkY2Ef8iOoqQHcktfWmotf/CbtZwKFtYFzClL3Fpjq0SzJvS7Rbe17qg1wyouWxaLPf6efE/dm
xB84xU+jT8qEGW7CGBg0LSrs3eem9LHKLkm0WrKaw71qt6rD7YSLvglgelkK4TbY0qC6DToQsJfI
iraJ/apyWEr9r8yFdI8SRS3MZyG4VInW0IrfcZqsSb0444pHxnhTnU+CNBhfEEaof9c5WiX3M1cP
0ieAyItS6v71BDX6iakTqXqAJOKdiBLOmw9d/1JSg5nmEdQEWI4ZePrWB3ToCOfs4sSbWl5VP1t0
Bv4ukCOZhVmRwJb2qadsFjHcLJaKRnlEibwYBs7BpbZWkZaTouGRauOJ9HUi32KInKVKTkcwvmNq
4Xh6kbw/sY0hR9gbw3fXqCQWaIQ4LQXrOiRAQWSb2jllwv3qJ0qX1F7KfFph4o4przR5KjG/WuqT
KZuFoZ+6/AuSEvv5j07cr5KTydZsIyLn7CjayXxYT3a6MlGP1dpAm1L3kuIWDRjUrRWGqP1kuqQG
t0s5tRtujIU1fdqU8FqqQsvNNhYFlp1nxAqOVJLlom059TTNEXKx57DsyKOT30z69gnoMAuvt+E+
1LWNR1Y/qyZFtZKe3dB970QGniZhSya/jLID07dnjdoZT8Y64T3sim6HeGKtpy+a8btOp5PEAKQn
9WZW2kRGQbEVHftu8BdDV7Qrci53mltf4iLM13XlL/Ve+TLj6Erowmb0WSUHZU6lMFoaEYgIosx5
BBq41EJlM1b9K+M8WFu8gqnNkhFPoJPL4YoxiZyo2NWWQ6tcJEwMIarvzH6OctRoreOuCjW7JoF/
cBQExq149lO5BJpOkkSxGrts7+u/EQp6FKZrKADX2MUzR8Hpxs6adIuNUsvtgMoaMOtltGCrkHrm
tMghGbs5zSaION8NLlsLU0AcV7QN0KhPHiLcTZtQf8v8Sr/Mk984+yb6LjqnqwZ7d0zH2Ji79uq3
Q1JEliA0hVLd52hGeYU8d3wfWFuhPi0Lzgguw0e42tP0DWpmNZnZ3kAF6eufI9eG4HUr80PLsT7w
Ge1A/a11/Yzy7ZU1wavlTgudX6j1NgMAWZNssiru14BlllNPw7zJDiFpJOOM+cIT2mpx55FpSlDK
2ZdvCIJhe0zmMs/fmPxz5im9kklHb5DqBAgx0OXTlDm7UId34KdLx3yi5b6xXc0bhnfX+IU3RAoQ
7TLZNqZ5bUBCjiJem6Ccc6YnQc8GVCzsoXqw6QbhSUG0R/qQ0n0CK8OCzOyrl+0KybCwL/TYNSYT
YFCjAbRAj6zo5jCW3SvEDydoOr1WZOthYGpY4sJb4OIEg/Q7L+xgmbaVRZaRhWaSNrg0VHE4RSxw
v5mlYtzdPVnVc2z/CFmtioGys9Z4VRQLPUvBwTXUpmwXuurWCuC1FHpyDJ3ql278QnmEnDA52hy1
x3ZcFzqg98Dn9MC535omqhH7Ab75AuIEv234iArlxYwddoaAlV1H3URlJ3RO/Jtu2KFZ2o8V3ayq
XFvDruzPVBgrMRLmkDGn6SDpMn+NrP53CLRP1CB+tX1Ri2XAYEnQDB2yh4i5daUnvHiPE6IU1fqJ
gZ7X5taku684eH4NkzHMOyMi2IQxuy6yzOhmzX55g02+ZJITIPyXVnHugOpZHKOYpj/5GskjASVt
6jofsgqW2DNET/aETfbAf7J3HkuuI1m2/ZWymiMNyiEGNaEmgwytbkzcQgIOrRzq63vhpr3qyjeo
thp35yDM8oZikAT8iL3XTuYv2nXWoMXGHMJHwvLq1lz7OBM1QSovFce+NH68oj3nErVkvKPF/n1S
mnXyYiBvUi4Np5kdROFwAlNBiA9b6WRFeBSpXvBcqBh9qkQTzxjpO9oFSkk6i0/cMBh75YD66vX1
2CwDWVo0f36VdM89Zb5FRgqi/CPtEOLOeztDp25ve34Q74bbroLUVsbje5jWT6T/QbFR/K7A8J8a
iHdO0r436fBd44VzGjqzOVszwXYKCGT5m43Sx9gzHiStLlrnLnlNlgstDtY8f2/LKMPIcQxhshfT
VaExvlJ4MIaF0NG8FFV4ccGE8+1Q8NLngZbRtAG8hAcvPE/J4nNkRN1dxlygT7QpaEEfNiUee3Xn
yodcAFOiBo67l3RLfirldO2LFZr5SzM8o8Z22y+gsNd9g4GPs5OeNncpl324W6P7kA8X9BgbJ5ZX
tqp7iFI1Hky7X08S7WZYxRBL+pjtVPrUmppmUNzi1byyCRpxs4WQJj7wGF4ZePYIkHzsx+yrYuJj
2CV4VYyDKtq2kPo+9RDtLaZnIbQiBLkrqi+7OCIo3PY9oO+8xW4cbrQ9gR4MKPIaym3IlDYFrOfQ
y1brJLlz0+fWLFdZH2/s+rmM/YMs6sexZCU/fubiDW85IUO/eDquOsScxbNwn1K4xWXiMnh4z8t6
O4FV1Mj17BgTAvglO4YOIhhah+ORLlkO+gEzwiYrlwCNRThRe6vMhuA2h9eB9LlzviUeFnNzFTSf
pN3uk3lZvHZ736q/BZIxNztNUAQHENEeMZgtRHxhKXioPObwvm1YaBrDk9PvDZATZhZtOoqTVEBl
8SAj0FmBJp2Styh9nuk5YvEWCm5+gXUnjR7l5nfBQiHJ5l1GTIeO2IgEMcHG5pca1NHrdHPUYTNu
CwsjYeoFePHTFTbNfWtB4NPpM4Cm01TZF2r029ZeoHuRPyA95bJ3KpwyJNGvBns2dllmoJVweKqw
xFi7IiXXYQL621vOJcGKBMDyMZ7ZQtCIc/Xl7k1DbpU2ikvZExnrtEC7tBFVx8QLXyz48NcK/eyo
itfcV8+dnslPj4pbNyURRcUMMqZ36P1o0IoTh+aEZ4obfJCoF7+z3O3sg3lGFnPMM9/hNBv3DnpT
uCodCnF+QVD/LiehlHOb4kC9NSDlwozdqek4oNLIkKkUjdoXgAr47q3ZlFuMoSg2on7P3mqPGe3k
kqqQmxFcXKAOhbVpfYcG1H9h2to2swdkYtiNWpKFcZv6CVGExhHvJT6FImNc0cwvVU6GZWzEV78/
ME2VBDyY50SGd8pBV+/aZ9E06SGCTA6wZ29QjEZ+trPkfLElerye1bHzOXDis6YhoLCp9jpOxM7B
xhl61SPKXNWcKig6K7IHPsDqkFg3tiv6kDVo/p+k58pHA5AXr40yPlPyRqqI2ocJrs1IdAmqBnqR
c3onIwDe4CVYyNR2Twk42WjGq2pThAyduvagA7Ezty3IGPBgotZUpBys8IwBozeaYw5ZZ+xxC6rG
dSuHM0/8eUrrrVKvABFR6Is1CUikZdpbpYttzfDZ5t1Smxq79rjqe2Ll9W7MYnMjDMSedoa4XE1c
EIx4LlC8wSHgziNGZONWNMtOij95GuMr4RXR3hb9nVUbX9JAg1lpzi8jlvIMfGqLFjs8S9fMgB0N
Nx0ZJwdpsZy30ks+WdbjtFzFo1ccGPeLTSUuQKSax3RoGSWlTIWtnsUbfjNhwDQYeoMZ9Rgy4vIk
VwYO5YORO/dJ1JY7kh8OiBzwXPs8ACJc4h16bCGxmaLL2IuGo37y4L4gOE/9T8diOTayYbpOj10t
3VMgCxCBeJkIghozgn5reUOI1K+xbcj5QRjvAMfVA1yQ3x/MksvdqGn6zKy7N5UZXpFf9eSmTyAX
sweTFIdyrvChizvUnQlyoEVWdIG13B/ioP/pkHgjcNHH3II43mpfXIIa49RA0mZn8PrUyE9WEOQ5
KMO+ORE6ae86xapiYrHR1+lpwAq3bQPSVMxZntKy6te+nxOJ0jkT1kO9wb3C3d7Gm1BITgESKsa1
6/IUprzbR796ErFfH8H5n1Mnkmfbsbl6fWKdxlrseWjPuluCgRKxrZzAWeH/OAPxAySXF1zWGV2t
Ru6CiIxhwRxso7SpMQzPzA7wB6+mGhLM3IP2LXN9zPwx24XOD/muNvmMrYLvTiYm1q13n+1mkhfV
pp/BlgW4LkTeBSeJHf8IQeczDHlDgkHIcUuP/Fze9pjz3dc8hFuC9yTewIxCDuVSXg1MGUiGB+HG
4Um1WfZ6vp1LozzGDM9lMPpbfzCfs9IBn2LZJo4lVtOFy/u6j220/TGvnB0iHWer5w9ZdfSWq7TZ
Dp6LCjwpiHB0/JKJcxjuMfJeDKjHSTHPVyj6ACQkxIoghLcvKlIf3hg6O1k7X739zksRPqfBuCyl
EdyROHt2o68sMsIHgkCGDhOdRkpcyOy1d+yLLzgB0uqZtB8XGGjyC8CSXrfaa4EF84CAyHY8nTzQ
Wjm3quE+6yZuekgDNpd6AVCkl5jWM2eIESb+s8qx0xndVe+z5/Icq9+jmHnWJd8nTWOAUBWrbUuY
95iU88GVFnEs8VfZ5g9U+iQTRNRgkS9vozB+B3ds0A0RUxcYDObQXW1rV0400vFNVrA4C2P7FocH
uZEj4gAgNE+9o3uCvcSFTYu87UKb+36iswMaRzCQsE8ZFOYzxWRxK6MWX1dYvyt0928tKPIKh/gW
PQ3yO9t4dXxUMqWgpPTs9Dwm+gWf8c7WPaV7G3PVzd4Dwa63WVxhUyvmHV4p4jmAXK38iOV7k8cS
YoWHhUkT9GWYocfeZ/qR1rxzeecfs2reQADzDrF2flxW5FSiw23kGOWuaivunWVHO8M44vcHGB0m
T3jNDNe9HazRveqWWadWxacRtT/jaoidByjH8UrF8gS2k7L0SO8QHxyC3u1JnjTnNtMJAuO8Hkzd
7I9YWUoHGSOzKpkxvh1rOOzeBvR0sA0w6qzbvLiFEdmuVeKXZ6jnuSX9NbdD2lg9rXOji9ZJiefe
SMlc7jD0SK8wiNlpthl/T7rk3Dq5cSqJHDrA/P9u5xFXbF3U9wHuE9gpxmk2I95rsTR2pkd0Q5x2
z04j8QIV6akxM64zcpgMdq1p4NOUiXLYeB3jWkwbM0TgTeEKzluVR/uA2JZVr6HAFmrDX5XsS2N+
KkV/45QEmbkVIWq5YV71DQSOtNhxb0P9OBKxanX5aRGyJZAbpAnPXQbRB5slag5gQXZOVite7B06
kXcIgpJEiPpWYkjdmhpNJuukhWdZUi7RSNsOM/QsDTQdINHLiHTga6fhjjOk28uWDL28IrIj1zzR
JFlum3YgjSkjB9KJ1KsBSC9PjQZjePAyMmpapXZQHjQnWS61vLFQqdiMITZp5z9EQ3sfuQTi5tVw
jEjHnn2noH9IkWQMhMRjJCcDMAeVnjUJ3eKYLuERpnUgY5DnWV0HZHeYMX50pVqx9ZpguXYd69Fz
5LaRg30kFq/GduA/GEbxDbJN35c+ulV/SnlKSD7iefHDXQ7D98FW0ronNwixZsd6YLC1d4AHvQ8L
Ia6qOjzyDBr7SRItwDlzHQftk5EE3aFoCPCjoXAOWLfyw8jdFrlOLk7+7EH7LWKc2YUf3i0Iylow
Q2fkYD02qKLoA9MbnFnu1gAA80pCYlLK8ZcdtnAIYXWv+qr8lL2Mfs1J/maUX36PkXia6wmm2ILU
0byCqRLPXd/4j87EPVv2McKa5X8rMlXpP4E+GK56AG/LHQam27ZVLYwGSxiMxFjPgUF45Wpq9s1U
BbvE9IpHVcs9RTErNILiT16a8qcv8GjLrOvbCn/9GnObINvNqsGCdBvlc86Wtqsu8cKIETm+bmnE
w9qbiprZCwON0Igt4gD44C8flJcbxyC+Fgu1y2wKZsRWz1hQxs7Oys2PHMO0sxoKdi4tK4Ap0Nfu
jJk2JSCeQ0Whu7QPI3PnU5RzJ8A+ShRdbYmrJI76KxQ6KfWHX1zmIKpJN+EDwNV+7SSmOqCeBZuY
TMa116rucYjlLnbD6XFwkdcI792BgP4oSdimPDT8raqcEkA8nNrSgvZreaV1QpEAFnqChz+IZr6C
cHLbW4Z/LVibgEOSmW2fqoaxAKJO+A1zlt5ZMeivrvgywrq5pGlyAqNePvh2ShypkZwhSMVIZjCn
aIIsXLq7vVOnv2bGa3Ky81uS1JFrLRTFuRp/MMtVmygjyluqonieo7LcpBHZmj5rgiOpzHoLS8vp
ZyZ9fuRu7WpsHovaRc5c0rgVojh2HCPPwktiYtU66+hheDKXrHL478g9O6ZDgVfcB2lf3LOUXWdk
7awb12wOiRj9x4Bzaedo0W+JJ2b4KIfsWCoPjrwdROTS1RsUW9gDVYN7iCnsrqyqdutgRj3VTvYz
L2j6RB+gghc3sDvmTQ5yT43TtCMssz5RrgGWHuzd2HL6QBBh1Vb28TVwqvja6503ApmmLaRc+htD
3oD6NG6s5UM6LkG9lvuU0BqsQdmOt228ANCJEKQurF5cB8DT738PfNyFVS/mXTFpY1u1qb9qCH5B
fgBYaa3SMKDFF/kF1doVr8V4B7hvvBNBhBHWcJ8JoQ8BOXCIpFXYXUBg60tlwRle5QTEJ167jkJj
OkCQYRqyICnMVKNNp3bZYmSBhpNoJ4MuOHk7nLrOdehNDjNiae+8wmRv3032c+PIkPkYGRFV4t86
k/HtszDl1MIBJsaQYIKGGEOnL98mRtC1bugNk+kcj2F3tuqCfoCpJ0u2vCQFCD23Z7b62lJ8os8i
rCqY7Qd7Mn51dLPJ3F5XLqXsMLSo2JqWzT36AGJv0CD7Rn4a2yR61I1ARDQJ1ntzdjFJoluhPGCo
NokEJBKqnKC1j1ZFme3pSiK+c15R8LY3ZcCcK8pTjwqpGM6FYKdROVFO6m7Z+mTc1vN17eiDdqHm
YxgcbtpK2Wt0b+pmoQenlQ/kcs7n93gut9y45cscmehxUjSHXL8foFgp04byJpVAS3w86B4n0CFx
woaVLlC/36CbEFoAqdQGA75EsLdGqfcYOaN4sDMQ1haB0JY7XwnMYo9F4pL0u0H1Zl5E21GVIRAj
OLKn99UZxUTp4n8wCbJfG1B20KL16S5OPCjadlffku1G8LREAF+RSrXhPlaegAdVr83SlIWLhxoh
Je6X6dZPmWLwI4f9GEzOJVcQNgHunJTZWPvGad5i6TgXgw3dNvUbBtxhkj+RTtXcUZI/Rsqorjp0
a0Rg18CGiibbj2jIVlIztp6kvFEDJWnGzGQk2nLrOUl+IF3vIYUTEwVNshc6WLzzqfuqYJAkBTP4
STTwBTFabExbNixE+y+/zvzXKBwurfRuAm8UqxjvLMoAlR66ccKzkAq1y+qExnHr2fgngt5dIkr7
Xdwhfc/c+1x0CSLxzEOP2G/A0LIhHcXtAD4or2hdvcivtkMvg42DtHzTED2w6lBQrDrOxV2M6RPn
rHriG1dNaeIUUu6Na/kvtizfyTv7pfT0zBNEQAegf8bxznkKEIZEJauxMhuuiUUIn7y8w3A0uG8T
2UwcORyaY8G0PMp1eOcBe5kdw9/okiBnt634+63qaAfzmXok3vUBJmbR979sbB6nRro2EjPxGPs9
9I98sFiVeZeEx2gkM/FEcSH2mRGxeLXOAXiazVibaMla4kDClOFFzt0AgiCY9IH2oypc4sAbE12b
beZXQuCNgbvPaRbH9AqgNHetA9MbEGK3r6hniQ5cw+1kvwLpk969WVcpYNExrYa9bXpHRPHXbdAP
/HOQHlP5EoaduIujd6S0z60P2aPSwXkyAXuGmriGmJOziUzULaZDgUqwR9KekhSNjh7HGIr6QxkR
Ak8M6E75nX9BggQtai67YxXAVKg0LMrRgfTHENGhHkeLB4CfUXmEKXibducg514RyBef9nRt+qmz
m5Y4iJZ9/DYDC7HKe+CoaUXz2Ae4iaKSgCRbMvMVdQ3oCoI5qbLs9uUxQGJ2QTR8D6jRYppJs67h
h26T2Cd7K3AXKQgpcuQjoCSMH5tGlpcRuQD7o1xsbVLEtth3sa5GaDgrn/hVkfF2nix1AzY8udEB
0aO8AC6j4dWoyawcjCpcleFcHBX7SuJAw7Nwp+tqDoLtOPtX7Cl2ggd8Vtb7VDrFdVoZ79r0IJpM
frQyBr+BADoFuyxWH2PWmacctXwGXu43s7Urzv5AhBx8WiYXZlTtS7PIAX/2JwdI3JgTtYh/dmPV
x3KEqeWhAg3Gt3KRzaS19W0ntkB3xAwzIat426nO5gtvTIJWrgzJFiFwshyqcV+efULVlwjXZGtk
Y4NdsDmbfXiTl+Z3ZxrVVk4s8jsGloQZXC/59ehAORiRx4lNo1gxxcw+PAY5q87FnZHHwVMScB+U
HnKrnpFI2nUF69/R2QbK4kmzJuOB0dMqCcmrFIWboREoF81B2l4xP+vQATPNHQxCNWqL8pvJiOsr
NmszWKq80MmhLahH6dmv23au2fZ4G4k1dDfTRh+wJHm72mufmnH6qbUez2Hsjmdj+RDaMJAraNh1
NNOKUN7vyHaH9+k6ZH5b0OczYr5yz3kEyHOmXG727kQ/M+QVx6eu7evZskl5Sl9d4v+UK+HZmOk9
OwPQaf003eC3ZE5AeOu+bDGjJA6YD1hgWO3sS2RVVzKS7QEeScQbD19f5U4/bmb4d7OogzujhNtm
DeQn9MZ4rVvMjIMPYZ8dl7slaBTyk/YAlA7W0a/M9chw8+Q8RuDxzgKOVOnqX3bP4KkIrFVSfXMj
L3awl1DyiPE9CVitJ5XzJbynmMBBkLR6vpmDY9K9xoP22FYEUIhbCpKGzKBs6pBl9ipFHhmCR9QF
skTa45GgnQ3oKibiHOGQZq+5na+Q/o7HiR166lGfzPIzyEoQJAtm0rII/cstc23iZGSsT79Nrt+z
476YpI7ads8mTXs7u8Nu4DLCUx7ycU3GDgEo6zkd6VkbBFEGY45GAJwrBiM5Jo4FZCZZVPjE6SLl
ELuxRG+oYHlI2AdXg9uSCQ6FausW5N6UEw2OldUMdluiKH4jLpomuebeRVJVzrpbGucQ7P3Jyr0H
uxiDfVd1vLYZ+VZDjDfDqfJznbcPrD8lsOFkwVPQ/gG1BeIhHyvPrJHC84cEaLDIft0ZcWyuLSWS
2+4TUijzdPuSIXdhaIsNyx/3hjGPx9ornwNGSvvBRqHp1A77KHQZdrcc0hTuBWSBdSkV11YmxnNh
5089mBo7Ud2NO/RXzhhduPe/2e38ocxZHYld9MYsIW8ad4KFs5QAxKXrLg2LC2bNs7pLokDt3OKL
26yxraMlcqf3iF1Jw3PJUAHYYUcwATwxev+ZcdIGz0CDfLtHkIgiGi1OcoVYOz9MzJfaxkJ9YKb9
ZiK3D5LZV4O8bw6bjZMjZXEVx7vVQ3To9F5XHvS8LLrPhobDy8qZ/7ctYRVUipJWZ2VNJRt8Il0g
f4xzPP74/a9CW3TGSd5dwug7KjFwQp+h0ouJq5vtdDdkmBAUA5B1SP25NJkTLxm6fp8VwhSKetMG
dzGuTSrp+KnRkt4W0uN6+TZukWZbtuewB1aTOaBu7FxsPLig9CYoc5JdNXjhgjQaN51sv4aIQK/K
BrTvQ7GGqQM6pM2PZONg1lQolay52VgK33TRldZ28Nk1xuydCKHCjdu39aWhprpKBPqHDiooXoa1
mzzWqi7WoR+BJaJ33rQeL/5ImhpKlcTfDW3/aNU8wAjj717M1VvT4XhAiSI2ZjjeB+zMNkPVpHha
dLlJ5ui7x+mQMRA5uaa1tT0svVFYNZe2eRgC3vAMteNdrsWNibdzO5hogzz6wXXsob8IuicpUaVS
fPUrkH77tF6StQaOjeCrd/yW21GsuNt9VqnRbpMa4QWbDnpvFUIon6NhNVpqEZW+1LkOft8EggKe
u8fcstEMi2MiS4O43JmnckBTo+bpUZUkdVGbMNR0GqCSEPnzFF18C+O+5lYMPJhhX15PW8eaX2Tv
8RozJaB/+2XEMJa66Lv1ouYMiRPhcxZAGQfUaKv+o7M8qCtNYh6A50EI3mivHNZxx7g3WDClggY8
YvfkD3150kPPsrQtKQlj8820c6zppdOupbyru1pQiEWaQQQvd9hLg72ezq9l0J2HOG0PgSDiw26x
FVVGuLb1zJU/lY+wSAwU/6QNRX1rXfuI9VzxiQ7hWYVZ86t01MXNffHtS+MYOg9hQmIAgab+I4O7
jwEWD3Ea0BFhsPhG5B6yKD/ZKVFYI0EED3E93GJyzTY+YOX92EKaZCoW4dIpPrLUftSjmu46QQ1U
PAVNOj16kq1DyO523STi3lfwXQpA5YxTyg+3KNZ+cjsm1nwQEa9+u2zQg47MPkkruJ5dwWKY65KX
hLFdmGOGcDwDNsjoWQe7yZ6xVwdXlmeIvRuSFG83M8pLi6fkP0do/O80VoK0+DfGSvX9GXffRdt9
q78iNFy+709/ZfiH59hWgIXR9HyLqQ3YiOG77f7x9/AP1/exNeJw9Gl0bcf9p8HS9f+wfUe4pht6
ge1Zvv1PgyWfMoUIFoIDLYQJAeM/wWeEC/ahJEMDVO7XP/7u4/q0PBNt6sLo8ChrFmzEv/AzNHIb
zySqjZssHZ/2CF7VPhFg2N/DsrjrAzdhS9zBiaucduuCy8pFThyToA/u3JrjaCytTcKiaCYwgkny
xPo9GTJ85JUfQvLa0GUwokzI9ijLCXEqKav7FAm/3UUfKisOoe639CXgqV3FleeCCvQEW+uFRs7Z
k0CJ7mfKkcAVB/JYCJtU3qnI8xfQDylxkmggyHE8UcEiWxdQyeti4fgwjYsQnmVtu6MEjgHz2qRh
ByxjMt/aGJ0b7CC0B/dAin4C6e4sa+Y06Ntbt8jASpAziQTaoB+U7nDU6A3rzHwUfqfuU9s/VkmW
rzx0hZS0RYWPoWXRPOyDIHNvoC4nbCG8EjHaeAvvx0BbE5hcwKmFdNRxEsVeAZ9IqOFuS05uYP/0
y5VxEEZ5VsU4ooc0sIxCTP6/6/i3qflxqr7/8ffPUhddM91/R6r8/65Hrrp/cx3r8Tv/oFOL/mqS
5pv+vIi9P4SNOdo0beHj2BcOl/efF7H4A76dcEP+Awa2XJD/vIiF+YfFheUiNQSdEwKK/e+LmGvf
9fhZoR+6IbeH4D+5iIXgJ/31Kl4aEuFwpwl8M8Dv8NereKpEHDk6QpnWdh1pvEx37K5Zdzk8B5Ig
iMBJy0OC3omyiz2QVRI5F76M1ZCzsZLtNq8wobhxvyU2wFj07QVC6vDTkA3huUwWelRo21Y2ChE/
EDsE29cSSPTIiUkaCNWMMXMLCO3sQ/vt3ZB2G+YBBQZp7CLCgUjKVqVZXBQIjqKKyLYGWv6EJXfo
dnHtsEsX6qcwmyti6A7slMotQD0gWc547t3gw5IMhG3LPkrw1FWGjTceEKNGbAkd1T61PtULPBVs
Bojnhay2rgbFkslbfykX+ixhnEQ2nzv9CrGDqiw8+rrYJw5bnqK/jIV3Mtjs3nTS20YCMZtdAM+3
WPtoOK3wylDgE1FSOEjwZ6xluSrKrSpa7EnGfai5CYTsFAOEWesiQvrc55Cwq6JAB4VbbmQXi1Le
/7JGuv4gspZ0MdJOgF9+RBIKIwGG4SE1yg89EEUZOCwNwwZZCQvBe2Z68cr5yZTelWbzGE7mR+y4
w77phuNyQ3NGRqns24cauK0OPXfd+0zIjLjEAdqyM+padvd6xEYYM+Q0B3qhponWbj49uaTUZck1
O8yBhaf7mnnhWsGa7huMoAH00Y0b//i++RFRJ8eGcdNTu6SqfvQFOrLCGh7hHz6beQQ8e4bNY/gs
2CLCXhObP3RovXk36A7E//zVSKbZLpRVIIeK5QHaZOagi78rF1QzXvDeWFv5RQoKC/5lueL7bHKc
L6MczTVnVL2zzOBFuc37FBo8PX51q6NqCdNg5gaWltfEnocLm0C8bnXg3gcmerRGd+4OwN0KuqQ+
y46QmKxDyq8wXLKteSpMAhIDdtc1tssVSB28mCm+ENE4HIdmsp4rwivr3+oQiKIeGB8WRnem8Ybx
n+Oy2M3d/GwFJN3FtmNhV4HRwv5nCLeBVCc1TcOmFdW9Hi28HOMqjboShbXH+mvu93bYtyvHHPYz
nmzCQTuUBi7ejhZDcIV0dLJ93tSxt0o+i2q68+3hAGv5yWFLtULPhO0AW5qpxbOny0eToS3hZfJU
D+E5GNN7opqebTZnwSLbNprHoTovwgk3/YS3iSOsx6M2EzZuuQ6yUkX7acNiLNqXoIeim9fPITaB
LMblotiiKIn+GNX4Yp/rXzilBvjuJDqAfW+tWq6mtr8wisK7nupzMdYkAbUfBVEZK1/Pu6og2nN5
2EmQvVtNfytNna+dsP7V4veDZ1MTxJVhRpZ1HyBSTD+dfPa2moENPrLuLbISctvY1gv1ntoG6gm8
+BV9jMZ8RdxNftKdswzuJvi8ofXR9Aq/Qm6vx5TNblQ8gdKFBUofxjJ6P+nkvQSiDTVdfBZkUq/y
cMSwbatmO/nL3mgOb9y0eW1swABtml5E2dtX1tAeu1nByO+Jpe+m12gQGaqglBZeItl03fU4Zu+J
BWR9TuKXuMVxkoHN3IaN/pWWJmkG7GkAQyd5fxu5804YdX/omRJ4vW/ibDO4j0wAOF37FM+E2jsh
IlhlLGuSwb0YbhTfWAYqwGTpE2vefwhW0HAgAwgzlyXLKLiOs4y3e8zo/gjgxuIf81eydrgcVgFO
QNyoBvKh4Yd5N0thkEur0KsfunmcNq6UbA3VsalonKRxyTufTfY4HvOeFqXRWMkC8nCYndvXTY7D
hwgapwE+05R3moBr1+D1IFom2MCLnLqRZHLST1H5MM+kjlJ98Naa4lcaRR+cO2Dg1R2TR7SBw/zY
4nfiyZw4alrUVivluLt0Rg1Cmjx1pqwOhpkSlty4jLZceEjsrK6MCnm2IGlvnaRFcl4bDUUqGoQe
QwE701XtmWiJvXDTq4qOsjRfrMZhCBTh4K9WTs5A00hDvJd+ewzIQ+lD89ZLGKEENd1ebMr7LuaG
bM3v5M09QgFlKagsBvN6WHJgs1clBtABMZoT8BE77kByF8h+76V0zcudi24ZoLNYLKRKor8H1LkO
SDSF4RhR69Xq7LKT3BhWc5RxsqkmFrEdK3MoFCk1so5XQpESAHkNqxUzP9uPEEOOxSluhuHayf3g
5DgU47kZHILFO8hitUFwaLPAI+wmyYfsxiBRAqM3JhfLmq6EhfGsN+216TBBMMlqmIKayD50QDYB
CChr83V/JwN1q8IhOcVx9QvV0UuCYHNTFy0RAVF2tKvwh6Pg2gThjHjnUeZzREgCMosRHczaclH1
Y82KivbGU3HK+rBJnstMXmlD3wopMckGd11qb8NZAyvGDmnp5DWqB1zTEWJJpecnP5MNaWXHwR23
YJcYxQScpH6crATmL9W6iPZT9gwGZIFB6PvZ9PKdBC5AtPkmt8abcPT37E4j1DHFDxgreClZgxhM
gbc2GiX2kJw/Ex/bUJ32DLqn91IDC7a6MTok8Y+IotcKbWXSe88RUTMcy/1FMoG2We2W0+INC5HD
lmH7K2TPtypMgk0SD6OJtv8PavQniOh/qNnpbv9dzf7wrorub7fqu2m+//ZefP3tomr9nf217v/9
M/4s4eHoAy1yXfSftgOy0jPD/1fDL59yTS+A6QhnxLP/u4Sn2bZcPkUFb3nAJQXf05a6i//xd9f7
g5bedwmjZWjH19j/SQlve/ySfynhhWMDWmJEYFohnEYaAzr+f23EXUPjLC/6eJ+URbW1y+HaH9QL
v3dXt/nZV8uEmJx2RvKUOGXM9j7WCJMVa7+eObC/rC2TsQYigL/F9bIrz8JcZZDiYFQdSYUDX6TN
muk8wrIFVjmrZbdCq6rL7C3PTHNFCuplBN01CiJdRlJwe5gwK8wzXzqB+A/+giEiDSwKAW0HeiOx
V5EBcRPG83NoAbljI/8A/T2JBDPVhIxmd4w+MFijCzXDrZi/MhMPuOcG6Lgd/4Pf/o0D39hGc3Yt
k7FYt1zpUizh4kzKyVbVW8u17nhqrh23eENdwiT1q0HIuBr98pJIGVFgqSX7r1kPU/A5Ou1DVhBm
bgyOuQzJ5Wqe5vlATXFpRhy8Hk6blfTJBbKr51x/lYtaXc8XzntnRe3/mlX5G5YOI2vWhSVPnaZ7
GRJ5mnr8J7ExbnPCRmMv+yJ/5E7I6BtUPhrANDI2CrcGZYbHF2Fv//GdYy++Awn7CWceAIjoKTRu
xsq5necg3fZB+TZM3vXgj1BxDIga6iuWwSMiDG/vaf9EPslmNvmTCw/VKWocSHDFVmfILzO00Zue
RsytZYAXEPDHOARknPl6U1lLqhUrhJFo0TL9aHLu6XbnjzwyRQZ8Bhvciz58V9wF/an9rfckOxx6
VvwxzP5xDpKFmwFoPiUGRFk5uzj1g+bg+r/YO9PdOJIsS79KvYAXfDMzd2AwQMceQTLIIINBin8c
oij6vu/+9PO5lD0lKrOkTvSfHmBQQCITWcqI8MXs2r3nfKfmDFiZ5tpqGg9FXXJH3tXThFp4Sfhj
t1BFucAsItr21HF2mEp9HesgBMhfYDJJw3aR1v0RlTMXpEi/FgNq3W8RH3kHj8nRmtnOijiPVnLl
35TM7mmUuyPfI6aeCSZsfhr+d1KlFlYevjZeEKztgJm1oyUFooFTYapmPTBpY80vXzAR4NSpUq68
PZ/bvgoCGCodh3xoaNaBJ/HRQg/WzHBJfClAIRmV2JHVkFCH7jlejYxqD4k33jTEra5UXSGmCCSR
0ROVVzZAnE2jB2PCLzTV/P8zvirwjTvBkWxhVniS8s6ggd4OID59VGRc46ykh3btx1q4rMbknqSw
Uy1trHdXGcK6xI9fTTNZ+4ONuxrY+VBsOpekO7jLD4T9bULNPeHuuKv0AkG+XUJ/0VCBTNqhGFgV
/CK7a7AUQjLiObCN7GUqun6VYRQmlvIAehrGCYVuVN0pneqkjPsLQ4+NWcYvP6zEd9/bhz+icn8i
5dKFoGmo26ZrC9OQxAV+XMsQUOWM9RWC2oSHQuUY0CK5EyEnWw2Qw68/zPjYwmTlnD+NxqrgiALk
1v3p07rWMDRcHP5WOTkqOveOds3Z4rLaJfFC4Zep725qPb5FgXwChvL8m4+fF+Z/dVD/+HiX1o9w
DGHyiz/+2Cw1rDwXxCflcfyaVcrB1nDtDWIJRYZJ3/d7gU/N9RLs0+m1NqnNr7/Cx+7P929AzweE
H/sGYL6fuj82jeS0FAZ5hl13Y5vptR/IfVnCkrATAmbj31xw5yOS79vnKRMGgU4HWsFDpm/941aV
WXpddax/W9DAchEoHOzxbVOgHKefE6EO4UwOA86OS3cZCMRgtXHKrBabeHBoMX/SACZP7Sq/tJxy
YAm+pC1mg+7i5M6mNeOdVZRHDTeBjXRiic4WtXCxNmCpgee1TtlIE3fq0c/b0WvN4MsvXvLJfxUK
e5Chh4j5kQ6SqPYyEOyHyM24Hkvq4nCcjlmRPrYusSbEBxA42X8uLReulwkIocKNbXMLcR05Yomc
eZmaHu52oP/Vc4R5hTUEQk7RGqd0RIZRQUUlsD5xcYclPrybfJwuZumcfce8xKNznlkcjTiPZQg7
oXKOpgBya8RqX3vMqtnCEnoXOUu7blvJ/+/z/pdqRl5Anbfj33d69zgZ2+If+zqhZPzQ7P3+J7/X
iobt/JMKTBk0VbFyUxP+Z6loUPZRBdoSmz8TGqrJ/9vutcU/BZ1Z5YAhR/TGwfJftSI0dKYryrUs
F+3iXHr+7/8FbNT/mv+xmtY//fOPq6thmB/feP47wlJ8AwX8HBsFpePHN7AYEUTTdpWPlTDe2im/
EZE4M8eZCQcQtL2Qv+tLq1naTnBjyug9KJFs6dq4Ia4VqeMBcGSy8YL0utHpFIYDR/6Y2XUzbfLO
ZVOiBBuRGbRaPt1U01F5hbGdE3rDHLfR0JgnSYTnwmwcZ4+vCCIjpttKIP4ldgNk7aRtoW6BJKjS
cpNnOOnqlLhe8pIZhOh7pNjmEOwwwRwzZsmDXxMzIMV1EcdngOTXdUchoJKhpopsb5Vtt4jWcPS4
I76L7KoXFmo166QKRNtjb5/04j4NDLw11DvCs64oObaz3N4J3TsEZWhoNBYP1ykekJbtiTH5ZHTW
yWjtexT8xMTJulgHBsFeaUybawzu2r64E6l18pPodS6PsUUcMIPfjQ71tpMEewt7epUzmmfvwRIU
eV8EXV4voUDPQrLG4ohwIx8dg7mK5mG/pN08Tmuz9B+xFURW9Jz72ANU4ezNVPscGJha2uQ9qp+l
269bj6w03T6GE3BqEHd7ZGUUV3vLrJ/GqqAi0DFUFrY8wDe7yQFyUWjEr6HhnOvR3qHUOEbB+KDj
RQdcJY+erR0Mnz61asQnKyvAJsXXJrK9UhOfS79+0WyTaG8rfHeH4F3Pghdksbcqvw2NKYNeAOBH
mypayPy8yKCUHAb9MjvnlDG9JKl3buUsOpmwyEj17vnOJwDfz2WWvOP611ehk5yr2YQcvOQRPJ2x
A44HZuxLatwEkhNIWuj9yoWY09vRmx+inqjixwTd04KoweIWQpI/uLdNnL56qieoSmTgjqlgxgaT
YRUNx8AudRCRzjGajfl2my98iwNN45fbHDckrEInR6BFiRwhJzrUsrgvPWqDztuPgTatnExjbh4T
teo66D0niUzRS6nhCM2kaR5+yXpUw62ZnLAA9DQDzJM7EHpFEMrKmcIXcsFRTyt9V2jB2sXNgWwQ
wzkRqMAgF2ED8xOGrSCsjPs4NnmwsnvrKU+3oo7GbTf7TypgZjoiVA1K0ppg9kNa0fBVPs0jSZOj
wARgWcEDCShEsevhm5bYJ1dpB3+8R5SRLYgbS5daHrxnWvBeleFX5P1Fb8IKiBnrksY4Dsh6U652
7Zv3CeZcX9k179V85wL6rg10pASDQxXG43psptce1AWp4F4IqxRlNnTVaydM3qFznAg7JUxzxuiD
ydDdW9Sz+3HiCEWrx11gsTfc5DB49NK0YNilhtiwZEEdpz6h4Aa8mGU2OPf6VscygifGN8dL5wT2
tsvZslUxPgdni0HAusq0ucPLS5fp8Ub6mbdUwb3LuHWYafXJSE8fiRAUdHXOda7rpPcXT0vGZbNC
GTMn0WSncEfCoOB0nJ1r5DW5CN+SULEUymMnHGsfEEWGwWcZYLa7U85nKB31ItOgrBXIs6mr7VMv
8bAVBYY4YuDjPHrr7D3HoFNU+vqOUce9riZFkxKap5NASlUXk4vPWQEXt11vmwY2lVQx5QykiSk7
42Uw1xW+qSxiNqMkH1OE+V0wXnltfROK0d3w8Nw5EcLjqjCyzYB5F1dAeFSzN3s0Lq4N+irzvbNX
Rq8xgiQk0FsSmUgljrgRKqf+YFx6+PbA6By/o8q+sNWdNMK+F6VDoRaVBC3ExZ1OgcyOs7RihX7O
yFfNAEytkTdeNJdUfbb35lS6OGPlqRvWADEIXFnRvYXqXLUtPBlobcJgNc6bFl0Q+QgcvNYuaBfd
ye9EzrfS8uyum5ELpYCxMTKXDPLr0u6ep0geTR5c/PXF885qMHpCCyNpNxe7vMkfCIYEJNmAzCDd
/KWsp4uS7gZd+3HUTXCIbBUcjFvWNgTsHaj/ECWvEHyCIwOwoDkHRjYqROn2wogMXhKfjrkNoADP
CeZ88nnDvFwFdvqIgtxnQGORYA7bYmiDdOk/1aIdD01WQ4RCtcjpHh1/4i5A7q1BHaxrHeZ7y+4H
v8t3kuupoHwkuuJcm8WdQYUoZPqY+u0bNO1jOXH19J5RiCAmwI9Qq5klGCl0UsbCGnAWt2KlTMwO
cYeRpsrvtKK9KZNZXmByji8H9EGR7mmLpuIQ6ROwFWB9xzw8B6CZer4ik6RaVCoHlVin4CrSiv5F
66xA1tyOhP4sK503DG9BlV/mIGkqXbgRASODrpoew9q4lyWNmziKN8IfjmWCHc/WWbqoKFRffKpI
OzL6I5R5lB/NC9JjHrNOPZTMSI0OB3iawUHbeKRkr/QQQIYU1R0MnIqBkY7oy6reOcHsUw3EmYFL
ruw1xaNPdwArT7/zzZopkO7uh+ihMZliFEWA46xgReFP18S+bsjF28TNIfN4ZEipSL4V6JlRPRt9
8wXfA8osvmtotby0GYkIY/agKo6hwZSEC9/uCGbkYXBnWXmWPGXgARfhqJC1yI3AD73WwhTWVVej
RW02qrMfnA5DfCzPXkeppON6hZFVPeNRBMAmj0HhfbZl8O4JqKrQP6oV2ZBBl78ypWnWgYK4lQTi
apByb86PtT6JfdciNiMKej0K/Fc1Ypl4il9pXt0Yc5pTanNx6KDDTmMWDWQCz3q1Cnoe5Ka3tlkw
Xrwweoe//9Ll46NQtKqBB5BqfnG7/maY0wEiDZoP9p5FTz4V084NqU/wpmMktXOvxrXw/pEFC63b
449OFR5BROoXobDDVs+ta9Zbt3Gu/CLdNXF80aEmFrWEqYkDEtpZnaEiPMaGfh4Fzlxygz2DZGuJ
nYEdWO1RBfqLRJJTScorSRGjE61KnfxxZ1a91xOwctclwSv8hs6Qzo4I6l0RobOu/XrZunWxL/FU
DIOT7Oyi2yZzStSIjIep/Li2LW6CYevAxjbmSPBrJocAJItYhzodjp7tczmwJVsFRWIE3MnXDgj6
H9w0e3Es+9Q6qCiZ8eQ1HAO41UtOqj7PTcPwz/a+2ma/Mnr2PTHFNH0SedQ9piiaagBJ0BDV4Tuy
z1jbUrCQyHFtNvTMTA3fskltlZnigRwF32XeF0jrPU7i976FzVXBNwOhsChbengEHtoQu8k9kSYc
Vi95Kd6tnoamj4cN16O2y8OxWskywlkypSs0YmIp3UcD3taymexTLN5qOw+2oelZOysipKG+b1kj
fKa4S4JAzWWP8Grw5Dm21iQ1MtMc10PC7BAo71BjVaJ43DU2YMkue5js/G4Q8UthWLBBwt3oF84q
EuGrP/Kfq6IZd9SsonK8aI2kzOpuaDbT6t2RkD3wSZATKfPm5jCWSl29VvLZS5JDOhFlEkZsb3T4
vuplxekcBB/wmD221BfRV89ddOrzmoakOrup+wXj6huHnjfcrWw5SY/jvE6+9GZzlYc995YEz5XM
yWNxQ15qb8jukni8jOawbZ1o0wDzbXSdApdG47oeLbWwMhQdGP4SRp3aVwFKzumtW+82Tcw3Taft
WKaZRTMvfeHlXfYCC4TV0TrFmeq/Aa7vltzdM1bUF1HMGMSMCTQxuc8YyFF0pc9N6r3QgAKsxkOg
Yx5BCDFehji58/kI5DHtAY4cBx8zehZ1/gaSfthn9b0W+xIALNkF9DqJ0q6+dDwlWym6OzNsECUQ
S0uTH8ti/JYM/vs4kAvS+G9TlfLzmAh6xokgmICZbvQOKoDGS9XumoCrwuRTLPdP9uDdze+Vx0nD
kw4LQggDolI4q+oM2C0QCQ/qIB3/UkAQskoe3mQk5TN71f3eXnVfPTeEWaFF798utpZ0+9rBqmX0
lKVFuMxa9djm+ULq9ieTo4G7jMNkj9lPLN1UO7diLs/1+hLq0RV+C26DpOxAWs57XIQxKTs9SxOb
xLeeji5RW/jFcO7H7LFgCV2hSwwWncSe31pg3/SxSRfZJTHtCeMUfRezj6CI77ps8g+olzh0GtFL
eY0WvV/lGiVXVAJNrgd6PZTbw9hAemT5ClURE1QdpLt4diJGWjZtvSDsF4XrPngM0eurrrkuhxSv
rpbcURDYKxqPS6yAHXA/im0LBGwcYtmazBC9pHEsMhNwnqvOfpJdOcFLE9KQ5V27MaliuChvSWN/
scsb1VrrqVQWLEjK9UhHiOLUBGg2FNjCjk+N0QYYbhn9Dr79pS77cT3v/kBFhosIeb7HGRfrePh8
4uK66iStsKR+TrPyWQUUxk508SHbhAJxCsKv99FY5Q5HutZjxpkTP5UBivM/I/Z0VpTLyBdz9zx7
UXD76CzHmwjm9iIKu2cSEHiQdX9tJsm1LKcLAJgcNhoj0fwlGrzzSIAmGgXMRjG9PZ1au8v8t7nB
SnN8Lr5cwCBasCjK4b7EY7woUTuxtKDVyoXAwDXCQzfrU+hLbAw5olMRFhf8gMyp8BQsQjyy8N1p
vEV40XgdQFdzNrDZtyM7gY7SFSkwrIdicGfzLXKxTugnHf2+J9UzYoh+G6r4pc/HZwFPTWaAP+Zz
fdd7kHKBzSPGeOhd5/Ms2Ai7cJnW7CohLf6FboWvgDSffS27TlIGHEODmyXwhuUUsmo7jQY11pDc
YRU8pE71noZqS6bOp7FiIaAzj4aufsNZl2Jj8d/yIn5pa6I8Gutr5RrmSpfEyKYVfMY+USdF+llj
EXSQp5jeIwQ5WHvp1odLD+z4ah4KTQrdklu4F7ggc96Xtc8wlGKE3E7IbPCE1dWiNylAcJSj13WL
Zi3ZahY1nIdJzejQIgXX1zc843UM/9+mspp3coJEfAI9gkffMw9pIN6lMRyizuiWVQu0y66HbdSM
FzuzmDPlFJT9QGWQwIW1HR89/qTZSxKocPEhrGeDxLQyimUz+k9u4HLEyig2x8K4LjR9rVq2+CA5
TX71wHnogBftbCTGbTPFO9ugkIu9VRlKexWaTL1ykMpYCR8L5Q9XVn1LQz012nXpUg+F+slxnQPE
GWf1rRv4txKE/m3G44d4oP+OHP5/YoTQrPz+933TGxyTTfP1Y8eUP/G9X0rrk3aKUC6nX91G0MoM
5Ls8ln+jI4CzedsJZqaHRyf1jxAhzTD/OWvY6YdSz5rESPLf+2O4rhnWP+ltgmB30cxTcqi/pXK3
Pg7XHXhQUhF6gZjencckPw+kDKXlJasdPcDc3IjyiQigYTmUau/kmKe7uGPpH+87LCKRPVBV8AjH
rFhJ2jdL8xMs+XSBcQ7KrDy0Zb2xCJWFCzwyLDQ7kmwQ4gSpb5BBiFA9e3QNxIcyTt+DMToZpri2
6+gKnu4pV6dQtl9+uBF/MWybW84/DKDmH4cXYO4u8xfyNueAzh/HMY2XGE7k9Q709HHX6Xc62R22
nl4HYXTykN75k7mcVlECM5WRcF+9jP70EGjlOY2Lg11Fjzhjd/DpiCXEbmsb1yCvGu/OoN3rOD0j
C0ItxQOp2EoziFDchEB4wbOtLD0hNrm+q9v8AHppVdIOVfl7mMvlr3/h3M3+14Ttjx+oBE8K+U8E
N/80YSsrzUeTN3FsJQZ7ThUMRrWXqr0h4fGQkalXJBSvA6XQrz/X/Djo+v7BwnItGvCuY+hynjz+
YI7wCBYs6gHXsWFdcr/aGkytqtq76od+ZXUXzK9LVK1k2Y8bZ+LMifEAOexNqoHHhshv9tXBxIsG
PaW3u1VcPvz6+8m//H6O5SLf4+VD3PLx+w1YfsjToe+Roz4S9UDLFUi7fuib4EaMwOGUxcFzOOoD
aJ+QzE7QbaqOt3r1ZnbGdkSviwTvELXPieXvgOht21zue6t9jpvyWfjhiV81eQAdUcPtiga0iLXX
6aOowjqXeJNNoponuoRG0XwiIZuheTscykB7Mrroqo6iLcz/VZAmdA9sXI7qaoDAq645Q2/0Y15Y
97DtyFb2g43U5WdUKU9Vmt5GguguT20a2HK21oPmSG718NOvL56t5qvz82PloB9h1WJRYFn4ePV0
J9WmLO5dXI3lUTRsxAHvfaAOWkyOn4G20n5tdfukdeGj6WZfosB7cUeCl/rulkatlRfnVA8ehb4R
YtoD+F5NgXGNsO21IezLhEhfeRgGiQarpP0S024P6w0GkZ1XkE4WMAbQC5zygqKOMliOV/aAC7/p
1o0MzjraAYtwnTpaUiisoL6eA9l9Jnn1sTPSK1ussJ5luATrnam5Kz9y0Wkk05nc+H2WsHTp2ien
dTZ+/ur2UNoNdZODLO3LfK1rYlNHxXFICUWU4cwgW5BauRXXuq92Ui+uwdWdKJD2qf9J8zkG1+YR
Kw5ZFmJxb+TyTVSSIeu0GgpJVx8HNXqTxjOOet/CEuz2aFJRoiLcFrcQd7eQFw4y6vYSVl4kjVda
fPxzvkzGYacyfWkSoFrUN33f3oY1NLMKzeOzqrqrGs9iHgU3HfkYfVPf1GhHIIsulSNXjaAp7OVk
ocDG1UDcwdmxp3yzidxwhfEbn095CCirB50EDpUv09AFJ5VeOYw2Iqp1J5kOPhRLQjT3X6e+uOEM
fSQpYdsH5sJu4nHRlO2NFjqfzdL7jDcoy26QxJ6wFV8PZvrUWs4VfH69Rk8V5PlhMORS641rYrKu
EkJ/iUXczomsWJsOXk9aalLvNI+ZSu8/lnhHGUMPXUvRRR5sBJwRraJvW5uvaZvfRbpAW672op8u
kfTfOWjtvOTeLsSGw5dzNrv8Ds7uQ4RUxJuKByXjdWDZW9VRRs1lsKfiZYzoWdMioFVyH7D+4HRd
S8M9N9J+qozHua2N+n7rT842HghKaJFpjBgMIdxkhHajo2eqwKm8LMUxquh6kVpSTPGbpsrnafDW
k+mcx3nVVbQGUQ519VNry6PttTcC8cnc/8zH9Jow5KOpL+Pc30fPzPENnhENJzBaEMjkETpTPF72
sGh541XJDTW0dUXUhoRiW03bMaXdQMU+zwUN7REf69JonLNdzRKgjHmIs1EVhxCaX0lt0svr/Y3d
WjsvT9eaNqxQLdH60y8Ng7G8TF/nybvp4hpPyofYQm3TBq+mXZ7SQNth8zxzmnid3ViZlTLJiV51
enylySwgJvCOUryQLc1ybS1G41SVHLZdUR/9APeFrHYdBnIR448vkmCbOvlD5VjH3vcOTJQeu899
y/OY9cUyK4GeYDxuOYVoY3mE57uY3HdZll9Bbz2UWX/JNFrFvc9JI2VfdYaI9/ZcaPF9fyVj7XVA
VaBV9gnN+XWbAIVhlioq5Pipfam+Ssl5vqhMJmpXvnO03eaJWeiJLMVVCKdnwbmzm1A9kPr8nIfB
W5BT3WRe/Bjh69uotCPcpGDOipqBoeAAD3yVu5xVPbXTaRQlBBiALLiChPoy9xVlLo4wnetY7Kss
f7BaENi+qSOD8M6pa271BJiGKvaaTSdaMWDF60YpwVBmGXGCXnSm/u7EFfieOnslopGIOGsTTmW2
8uYWdZA4VyhfaFuWDv75jHhgz6IhxkG8A4ShRxzE9QkDemCsdSd5qGowWe6Imdm0TwgGjrkZvaO9
3OiFPA81Mu5CvGp1t+9jc681amlOdICimCYhgdXmwArjOC6k8BXyyIslBa2lfpdnIG3grWjW/SRh
KRO0F+gxqAC4ZlXxkNhPjMQx0Vc3Q6Fd9XlCG4wBLaLDLmwutpHuhI9D2gifgAredi2ZCnDGFjFD
uACi7ph57zYojEaVJw6JUH78dXQzGPl94ZdrU6/GRfpZhgnlKrAtbM7KcteaJM+GbtVipD/ZO+Gx
gtw+Te467cyNLqJd2JcsY+OWxOWTHnYotD8BnNsNDe+YqR/cflzSWbkPRUf+E74GkZzMzr0ybC4t
tiLQLtciDW6K0Nl1XrwHT+Ql7la60b4tpq3mDWczkXd0+w8N+8Cvd2jjo8rhe/nFwcGQkgoXqcVP
hW1KPzjKEmKsgCED7bk4zH6J1Jh9WFNFRMhARFCk0y3wsc1b+KbXfXOy9ddeOzOfWBY+5xmOPH/r
cPjfOfZ9OD/+PxQva84Kr39/NnzMwubr2z/+o/r8+o91Glafm6/1jwfFb3/8+0ERoTVABUyKiuMe
GmhE0//pozT+ScisIdDUOLON0eDf/HFQNBFuK2QueCVNm1L3B2GNyRHSIpsWfiw1xmyl/FvCmo/H
RGUpMbugCb1FKC4cNX+7H+t9aUq3UBGh7E4UWcuMfl2EiGbep06W7fGKjL6zCSDuDF36FNtBOm/G
EDQbP0bk2wDaMstTUvT+7ofr+RdHvJ8kjt+/mC0ErDoE3w4n5o9fLDXdVEAgzTFTJhAD59eVHHnO
aMl0W3bGvSacJ2RkV0VUBdeWiO81sseufv0lPp7C/vgOXBMXwR9m11md/+PFgcSJyCN3IH2nG7to
0itIKgtdC7ttz148gZXcYxWlLjWzeP/3P1q4UgibgGATGf7Hj2aeJ+0+NfjoMg2WY+v3a0tw8B4R
TXTTeNW1OXlPRXtSQIZ/87MNi//4v44J8++mZwD1Thj8bKnsn9SVVakVLOxmsQqwCEVj+QnnBxIU
4W8g72gbw0ER5ZWgeWq+IkRDmOZuCAvcJfNWUYL9+lLM78Gfvg4TIXRms3n4T7dBTRZG85GExp7G
y64NbGLYonHvslTf4EvdJg5h5JkVIrei197oPZMS7FV94Uy/eSr//EC4eCMsa26oODZ63493hf0g
7hki1oTSGGope5RlRVqVxymwNxnU0v3UcC7QrfbRhCz0m+swP20/3RXbsdgY+B8Nprl39OPTmCu3
G5VjtqvKHrXNWFmvvaz1WXbjb/oUj9WvL/vHrejbQwAdQSkEgcKgPPzpCfR80ykyeGWrnAkyM4u8
3sAv/NJS5NABuvZ8tzz8+hONj8fT7x9JIjfLmusoixzuj78w6HoVpZwQVoY1jjuKbWbwAQm5kZXd
ejWGVd+K7zvJht/75nVuYabNoOWmEFkIIkNToLnd7a+/k/kXVx09Lv0GhzvOl/rpXUigwhYTi8zK
Jf8bqrhWX/WlyV9SmgJlFsF7LIZtLHCmyjI+SWew9hApL4ZlhffpmCOJZcW8K3pGZQyAcWkm4JRR
eAC9QsKN3M/WN4QfUknfR4mYcqIzM5y3bd2uBP/3X/8c60+vttTRTVvON56Ggzrz4yWuTNyDZdlA
BXNbhpgKKnkg44MFsHORoQzi2Dx8Ts3BegIA+OIWn7QMtmg7CwDDRu7QImLeluYlYZaBrSD97JTh
sGmUQ0O8VbelNM0bDRz+wWC3WXTAavemLi6uG9MfwIFAPYl3jPZWiOKkBIqWT86N5fViXUFg/vWP
nXuwH98YHmCbHqhNP4vHaSaU/PjGEFquTX3Q9CvARdpG4sFcdYMZrWONSU+cmf5Gd/yDcgv6+wYZ
BBXQomWL2RUMhrnpAqO5gXyB4y+kdcGI0914MZqehmC8LxZDg4zkv6wJurt+6Nztb778XOp9eN1n
NgkgZknqMwr/n1uANu1+lElhj1Rlsm8L0sKKNLpvGlu/Nlqf7G2MHXtH1G+aQRqY6JTxWKevVpGQ
nsF6CeJ/8tZtU/oc08u1XxTGPkl9ufQLIdbjWMZ7EFfAEII3RpHade2QnCiHVkfUmFRr0xnMbZy3
9W/uybdr/vFn8V6zmqMIpuCgR/7xnrSct217TJDGTzRdCz9DThek+WbKoCzmpshehvnvprJZizSe
rl4rQY7HYE6XtByCB+j5+bqWpjqMGbuQkzhnzG/pVZwdKv/ZHBCbuVNwj8PR39G6X/hlgH0zN88a
3PMjNmkimWYUW+j63kr22E4M6W8MH+68EY6I9+s62iB4bJcjg6V1UPTBRihcrGJyo0ejGt+msD6o
OM+fWz08pslk/+YV/fN91y0cppAtYFYK2pwfL5AosnBClMsUC4v5phgU89D51yjPRFJp05dv8tlV
S5PhN2ud9aclH1MJAm+WfN025r9+/Gg7oaOEMK9ZGSLKN9EYfBWTfmsRBX5VYI/u8eqtG8eXwGxI
soewmJHE1kSroCY+x1d+S4uKs5JWEKvWFdJe51KBtg0Kg/DKYaJnwNpuItBa5amzS5FdbUoK7cbB
FDYa/SNj754BdoYdmPjMdZZjYsaqY0O/TPeMbIlr+Sbic4Z0kzn9uGrM0v7NA/rnaoPRvTSQtM/7
PMXGfH9+6IBLV5ehdMaGlRADbNQ+GIo0hdAu8WfXWNsmZPALJTiBSqetN8TkhKs6TYoNhUm8+vUi
8NN5kB0RJARKRdsUUKgVK+XHL0MyUB+BZUN1MtAQBHR379HAuEs2YAsA2Pu7KYhh+7aILYpc+4r2
ON4DRnnpcFUtQllB0U60jYkPib5B5/ymHPrT3igR4hsUiZweeF6/MVp+uFSj4vTeJS5gfSvZy8Rk
zzZ4SOOgYjLuopb99dVw/rx5cSHwVs11KQOyn0/HqGvygVYTmdKjBYoXlhkQ1JOPyfqEVjZEzWpO
yy4M40Pk4G1Jsxk7bdVqhfU/XVhuvRZBG9OyInODCNgUhvtitAw0Cqg4k/wm0MziZrYNBIBzbkJP
EM08jc9w9rxN7Uf2WvTSYjogtMNIViz2KDTcSvg3PfJrpKLtEW/FOuAROvXEWnseKVwWcLXKboxl
2gzebW/K+6ZKhn1nVIwdpgD34JRPjylgGhQ7bokQQdoUF+F1I/PwU0b7nJMbibCpvx8sl/godvCt
PfpH1AraokRbsKNHXHxSWNBxyo0MsfrrsCuyB1uv1sT8giyI+bvGyMTaMx+VZJLjKLN9YIaHmiPS
uweJ7WiZVV57rasEcSghJgQUEjPjudWJcmJNd7+4whEwot0Ih9/cVvMvbqsNGcjFRDKfd9S8jf/w
GCVDU0qOkLAqyujWKJ3q2pFY9fRsO5jqbWBMtTATaw/9sHr0g4m86Phrnnr6baXSvUqRios67paQ
aifa0cSthe3aKd3yJuzcFxcJ+1MQW69YsbLlrx9IQ/00iZxfUFYKyUCK9XL2//00UUkJJ3JIS2hX
JFNHexxV2bZG7nTnmCVW+sIVl2GICTZ0EPAMYtTRgPjlMgvscI28QmIPBUdiLaRW40wWA2I865Mc
ooo02ejoNDqS3d5l2oV8hfqytxEgeQ9Z5OLVtbXXKNdDKBYIGorRv81yluEeroXbjHek7Fz1bjSi
3UODDa4T9dL41ZfaQWm1h9ZybZfxO01WtBed99RZJQl4pbFwBGrAxH2dKsQOVme+oQ2NNl5PEO/o
lu9OXxMBG/iUe17zlSjKHfNxEM6gfRYgcAaVYkboSh99b3Kypvo2KAfCw7NYrirYaBQqzKdIx3DQ
P3bZk5MC78CqEO90b6RxWrvohXREmmiUWlJGCE1Ak1dkp1ZjGDramCYCAExQPFr0JuG7j5JsnSYC
JlPPVeyTG68OzsnUhehxAZS2Brt8QfLZ7EscpND3ucTykHwagaQcW59OPxR4KyWWmEDUzp0EHUob
6UzFY97EXrYkdWZajwWW7am23AUd7k+Qf8p1M1a4kmU4T70plEAqg3uJd4DPls4IHrUGE5KDEzFH
uvq2NW5MqzRW0Cj4qpV4C/r5ZiPqZfybrhoDpBtqsXDZ+6xUWo4dQSctSjOMDMkUKvdpIi87gsbe
WQVjxXaH9o662YEh7dOFly3YdptxRmMH+rITkmyKEXIJs4br3mAUSkyEcJCsOirZTv+HvfNajlvZ
su2v9Ac0TsAk3GOXd/RGol4QFCXB20zYr+8B6vSRVL1Jnt4R9+2+MESKBKpQQJq15hxTS/dSB0JR
VCVwE5offl7ecpxLb6LzKyV3nZE+uTvEzN/yBF6TN+cBZyI9+J3Trs2iv2D7LzYJJu48nla2DElN
Q6OXUrha8hdkALFE0YMqXIuc7ItqJl3o8ZBuFKlLlVmf4PBDLh5HtaOphZDWIes9h64l6RP2hIgO
dnEaQlYKTupsM2s5mn2M/gnCVt/c+tYA29vsfmjjcNfX3VEkWbnKJu/Wi5DclR0+BFhMz1Dbg52T
pY+FHd/kYg5wAAFLD2/ad9F00wD0Qf0f+6vezA+ALZYdcz9ZTSAJIKTjVffBrnhVsi5jhbGpJBtU
31hhGR8xHITY7+1x7WPztUasFBoIk6Ujy62IEm+JopwEAbIY84G8HaKbsaPMOSwWw5NUIHTQIi0E
hu+ytmcTS0XghWPn1H3NuzRsyB1BainmgxRjHe1Qo9Yrv+qnnY+VeiVIWJVWk54UyJoZTeNeWqF5
N3b6ZzcMjLXbm+0VwsGC3JmaJMyZ4vJ1VjDrnfODcAuy0oh3WBAiswoFrQR4nru8YdPQlBOz5QD3
2XThq4L7Mdq6WCeuv50kG0Yjh1RKdqQPdMvDeVz4e2/wL8jGi1edS1vd+lHG6Set1tg5+euqBNE9
zBRcZmVCfHo2LOYNrbZNI9U2KmS7ywfY48gRYO83Hln0XfWpnQoBRAZCixPUL+B/MtabPHkyQs9a
7WOQKIXDY4JoNWQo5fphpNpPTQyC1vXJRKJRpLqpWynJp4SGN2D6WpRxmC7kZOHQCw6mZPMnJBkW
bAmeB9t/6Cvk4xlxVjyCBO2GhHPtzK69R0WekKUW4Hcoh9zaePC9akc9aoX5zc3lvRqpO4nYI3oK
973TIgJnFwlnRxgEj/YWohvvMGpk1Dkp4oEwJMmmomdXtXtPaOGuq9VSucBcbZ+CQiEpqgkkNRUm
FgZUEOjNdRVFkGE6uqWiPjZ+lRBN1D1qrdVix2DZk/lcAqttjaWZJ4cyRSxttCbRmBywZ6TuQuNR
CYRssM8R8iObzeooXmWje9VX5ZPSo3WupZvRtI8sxXPUa0NJYjfMLhi/ACaLTzbRBEuzIlCopzE6
CIduVLGqeXlLSwjQj0wRtayOWRI+STIYWIwizzMJPIrs4UusSwLlfYKk48FHh5heMugVCCWmu3wK
vjTSS1cOngBa8i+N2wGd7wg1rQAPZKYCizClS6A3PKr5/ZRkwaLAwkiI+nQsneqHbWnIUMJP4WRD
SRgNMuhiksTUZFwEXcUgHg3gATMXhP/kHVS0Je2R0p2NnDJN1U3WoQqOg+S72QbfKkeqTdfcWCMB
AtYUIUYm1VfHRRYVCV4Ql5iEwc6oy7Qnl2SzFXllxdqdrh3lPsogQ4XK3mLdNHmCRJnijd/ArB5s
er9jph76kI1nOnzJAuJy4+JLmLMHLe0mXpahQiMvy2Yb5tCBcdTbjDfuhdYYR7su0TdOQc9irrxM
VAZTKrVAMA+3be8A0LXRLafkQHTSGcBT8Vzb6WOZ31jK+loRQeCN1UJ3kx7y9Qh8N0CxXPQrzc52
w5D/aElQ2FiG3y50ma2wD9BZ8sqJTLdmh+HtEhbMI4ZuhsVPTsPVTdXdMMDrjvMi4ctnyb6U+9/F
9ybjEzIIMrmMTCxF4G3AJRCnYnz3EjrSg9Xeu0SZmpV5XeEqXbSgysZeBoum4aPTvOwqURw48BG0
U+ITekpQ4rAbuHEM2N4ysVZVBrpMmwRBm/TXC4vzWP73jD0koCTW8xa2KbNkAvUYcugNo0eqCiBl
mHlw6fI81YydmCtYrGtXjMWnvIjxs4b4gfME8alNOGhjPwLz+zy69hXRGY/zb6TmgI2Sau8y8vUn
MmqptBzI5Vi4A8RDbbJhbdm47HpCDAwFiTIrp4EoK+K+5/mo6e/61n+xifVZmG1yBZLtZBl3rhxM
Zk2oZLJMnnIJnVql5Kg1Y7FPyc8Sk3qcAS6vrmDC8l6a1urRObefgoPfavvUFvTEYR4AXxzpRBsw
VHpCNb1iGRALu/Ty4KISP7hJvvi+jqCJkBiAfP1mhKWCEjjhGpc0PG25GyUktLgdboRCq8PDF4qe
jDYd4wFT4osLbUVLATroCM6lLx/cQrI/IiTtotdJXwaoe2laiXd8/aI870HS/N2+fiexGDJIhFQJ
Kmc6OBGUbhmSugAXIFz1eLCpNUwHBmd7xvHU4aamB7AYnQxh0STv6c5opyLOcPSQrblQ81Kw7LBP
GvYWJe8CLf3ObG17PwC6WboCfQpIu3uMWO2y9ZphmZAODYnkqsaFZvcnvL8sc8LPrIZ+4PGM905e
5+T9tdomlmaH7MuFfxmS2eNGZrRy6yFbByzBLwLlPsVexHPKnmkOXQgWZWNNl7bWAYPQ0BJ2LH6I
X8k3KdXDWGOkKlsrP0Suu076oAGX1msbN7oKtfjZ91L32GgWRJPa/a7CxiNrhNxrv67sXZIS9jWx
AFyj2awGsPMGIT/kv8fiMHmZuwHZfhe0WXfyHofQI9Y7j++kPTpoQ1BNhEZmgrz0vti5ByJE7URi
WNcW4VWXAblAXo2PwSXQa9Pk7qbFfAh6MD8luVNcaKQXXvgNG73a6Z1N56nLxCAlqBT9OoZleITR
uA47BFMpwidBWOE6pT8KxSws9qXS0bRkubeteIgXbBnCHdjEqMQIpkUso1Ktp3jnJs51YdVXIuLm
bkiNBQPf01lvjXCjhTeYxL/LoXdPrT/Ra5ctcYnuuCnqNsPZXOqnXuJbALYSLnX0/JuiBFsZMSUf
zTC5YRuhlk2eyRtMKieaeveVwgtStKq/b2RPHnvfPztZdNR7bVVgXvsqGmUsZIwqKEjRJGBDGUi5
Rt6jl7t8BNrqj7simrpD35K6MiUNBtAoAhsalEfUr8WaPTPBFohMTuZm9Dvz0I6lWA/CIEaSXdRS
MiRtBwZ4e/bydkXzxTA1fUXV8sEs2eikXf8UGtaRmGPst1XylBgmQg5nFuDYDLw5eXHLMStJelLV
Om1x2ER2LNaOnPaeU3hExSA+sWZ4ftg9BTI7eglTkUqZ/fSpYGM/p2Xp9Q+iSBayyiQiIWbmhHYi
S9geciCJo70+ho8EBWUAm5G57vNBM3aG1Y6IpsZLM5j63aTp2d6fb2ZVUqILczIPOqphS4nBbmHl
KUbbmp2whT1QOoF3JRv8Cz7qoX1oYrYnLMZd6salVrbdjmoe0Tsjqn3slupE1HO872t2/EEUIqc0
MhquzCBGrZGcqIfENY6TdeCWvxE95EUJNHuLuUXeaxFAfwoV7TebRCzTQGoU1YolRtQxMjJOEUAc
GBsnGgyKxKF97MOJeAdnQtpixdG1U1nxOmkD59ZVFk3DtEQ/Z/XFEVVgtdJad+EZuNi6wCJroUjy
TQ1AhXUyxhq/io37uiy2lZsX1ExBKpQEp9wWeTWuWPcfKsR3GxZu/heLrcecJJb54U1javVSOtns
Vk/Vk4yLRYPU51NZXskyV4e8bVzWS4a6Z++5zidPO+R2eGXTJceR5min2pdwANFE3ne+eTF25VXe
dtWJdoe4jlzih3OCUJoyuZnK0UVe6QJ0jeMHRyTzcJmekNBQExzABjSTfYHWjYjjasowGAMTcjjX
BjeitRvTjSa/UbRoSH2KD7pEVKekU5JAmhHUySLtNAJLX8eO3d+UY3LhkYa0rruJWNdUmReTxkRr
F5l7ohWGVsXCymTajQ0MTN61IzulOCjYyMbJkXK6S2JUo9Fk4tMURbozmvSW6xfdJFEerFwMx5vM
nMQFGWbfECJFt+PkE9Tp+vFD2Sbxg5G1z5WDp1EE+nhgNbhTagzu8m54Yclc3RboMza9a5SQavVw
b9i5C+9KpBfJGGcXXS4BMHcpAIWssw/CInx+LJ2aMO6ahDZPblpbY1cRp/mLXQQXdTjk28IK3G0R
zoiRiCFAorVD2JmwsvAqa+23abNJ4ji56gMCTFUl966tQedwotMYEXpqNIX1oEUJ7sQIq2XT4+np
Rrz45OMsvCK/lgqNI1WHZDMfax3SAUUBZIirbGoFCxqCCmsVJ5dELGInd3GzmOSYTXGa7NO6OdS+
aNdthRo7iObtsT1kOw6LH5o+59ZjNgXiptp1H/e3SrDdkZamncYwf0GRcpvYSXdFqGZvpqc0EurA
JvdrWVLmaXuJBclx+73NJWeQ6YX3/BoZWWCp3KR5muGl7BmpWmymo2ftZivdpjCht5mCKRB4m8H4
6PlrWZnDzimMWxSk7kMaQ0axOvKO6rG6ymp7th740WmynssQnWs5ZnRkOuTDlsB4Z+isr5rO2GmD
ae5IMmuuWW3pS7Y9GTDnplmKQkckwTLllIbmsDRN9usMFyxFVEGvUpD/Gdkh02lJRJmLob/Pp2aV
m6na4cWrF15rBUsbCepeMQIeaw0pdxvVKJyZYbaOC3c3KRs+6QhxpSJDu2ppW4DhYt0PLy4nfCnO
2ntpusS7h539eaSGSH4yrnMHd6drKHUs8HLuKxuhKcA6pmKLJ5WGJrpdbhHZWuFVGFEgjFmnbywF
PQpLdvakagjTHXBiwG6kr8wRk2Nb9Nfx1IbHPknu/XgfEvV769at2pFBktLPajsKEW2/9lEWXgM7
vg2ajOlr6OK1T5LQsip7xuuhFtuOFWBKqtA0fIF882CmQ4fSsPqauG16QWaMVrGPBnELHsMfNlAm
YGpXKTHZsUZLNCeoFw0y6ucxr6/cELs5hD8s7EE/bIxe2xb0Y0+1paen139Bq7tRDmKjMJjyC6cQ
5XK0ACbmHpjhCdX1pm9o3SZuGB87N1hZ8zOggDpfFJ9qj0yeOM5WuA+K/SRraxcOKORi1m1LW88P
AaSQ62Kkd2tXDe+Rm5yZPN638VRdADHflMMnGqSnBi/+1SQjSfmA8F+vIRLBafFsaT2jeYwS89hA
MTyVOfnAQDWpuRnj2rY8n01iSnvOCI0lnTL9aI45HJ6UmGKSsL9WYZ+eYmoZlkaeqY8N56nTzAOu
Nudbmo0wsQeK8EW07zxEtHrjmRe1xs7RU/fgjpZkaEdrp8YWbY6eXKlMkSGWxhJtrmZcW7FzAxss
Pk2QRbiFVwUrr0NZcf0LOwJf5PhXtQ0YOKmqco9dn3IIXmtK6S3J6B1LY9EzNlUAv271EKL8GEX3
orsPefqvHeknN6P0x0VPKt+DhsCCdOZvnvAkkXtEOPRS5DfeFLHVpIW9in3PIc05rh/H4QD7sT90
2Ma3ZSVuBXPefYSmo22BgPgxWxQ9NYwrDDCQEaF+G5O079re2vV5HZ1cD0KLVozWdRfTbOs0+DMi
IVWtNzXajmxhXMFbNMfZMDixuvJH37otuodBU9EpadUDmbjlgzZrlWGx93vHyFcaP9soM0LJlNc3
NPe/sakGvNEIWIu22ABM+VRYzilPxUD1DU2199pO6vTwWKSGWFHo2aqYVUUZD+22nnyNnPZToSsL
DotNFUEWEA2zlCKe4UbHblLxMWezyM0TAY+RSNDZBZLp8+hmbbDHaDVdkYg0XREYvQmawT5Kd6Sj
PUAL94XaOC3wStF32bEbRHYcohpLiF8cylYMlxM+x50m1S1W1G1EvgfZbQW78mLoNolVwz6eG4Nj
FxhQmZJgRanG2VTYpYFxj2rfxdEjIdP4ItnRcnfE0VIbW+1qHDqs3jNzjpXtozDlyUypAeVBIDdI
mq7bkI0thw95bCLIzNLU9g1p5KwUuuii0FZK3Y3R8KxI89jqnrL3BKbkrDocZzXUUhIU0ItDGlXe
1ja05z5Awqx1dn+tdb3aJl6aHMtMXput4K4kkvKKhu+BXWp4NZn9S5S12ZHV43jDRF/cmNSZuvo6
jp3PThz0VG4ENfxC3/a2H+yLSH/qetYImahIdRW0Bi3h27uqpJ0aabm6qgsqVaLsnE3LooFKL9nu
SRjCThHE2lIGPtD/xBuf59FWS2KxYl92M2dzEGVUUyZJUfSz6Y0ScA+NpsfrEiUonxFNRcOkIjG1
B/PYeWG0p96VrFzPMm6xtOPzpTziMyxZ5bdegQ5k09puw8a40ggRPwK5eJbs7rbK9hBK912z7toe
pRBdcFq9enOtPOe5tIdy5/lZu7VZNK67Jn3s54lCmygsswINLiP7LnAvWi/yD51NzzRypovXL3P9
Z5NUdn0oPHETvrJH6j7Z+8raD9T+oO4Irzq8fukIvzj4YW8siL7rtrQoML+NHUQT8Nj1FL+oxjUX
rVv0d44R1psmdPwj6DX/iIy0ZsnmdncBfVW6G2n8YnMZADX1P4ohvG7IXH/SGyQ3hTDUNTFdGbWH
ZNpHA6zvodCtlYsH8LEstK/TGHNOejn4uaj3UF9t6YQ8QKsosCVI/WIy9fpQQtTdWkqpm2Cy1bKi
FPMlHrFlza9YOoAj8kA8mz2GCjH07W2Xxv6GySo5DnEoTmM8Elxt04gSRQRXXwj5raF59/rnlhU8
sKeIPnvWWK5YdHdXOT3qXWaE3o7AgPbq9T9efyWMokciiznnRCFYWeobVW6JKr2Z7keKVmtPVIIN
Nye2QK1sSFRRt68v6/UF2hH2w/kqjZKgUrjIX9wcynjvCXXz+hZzmFqH17cdlQByp740H8IY9FTh
SPEdj/nrK56vmz9fwBFzCBlkGXGP40j8Z5LneJ5qdf168VN3LJ/mz7VIH9nKO9TXQ1ISXr9Qxjox
wKTEwuvVcBrmL+44fMsrFtNRM+8DXn/x9T9+/cnrv7xaELkygOl//fb1AD+P9frbvw7487+ZLQgq
Pf460uu/fjvH669ZYnAXziQRGby+rNcfEuz2zxf889fLSaME0bh3vw7261fO307ierughYf/l69q
fsM//4I6ZrLKkObRJPqfS1H5CZfm17FfD5HKDtggkaZnP399qb+/n9dXnZlfrMIvZqLAH1f5t9+2
BgL2qppYyp/v9l+fzG+/8+udzpCrLK1ZcswH/PXzs1fjRr7B8G3L9a+389uL+/V30lEsUuih//rR
67/OP0+FmmL1nwkYblFoxFDpYxcdUvSclzVtOAb/de6W8b3obwGXlStJf3yXNlRFlNYTgTB/G00E
LoxDD13sB2kHLJApmEPTKOyTzc57QcBnfZXJDhMbxkBiX4HjvDb0/7/d4QPwvG0h7Xnb7gCs9T/u
n/s4+93j8Po3Pz0OlsCuMNsRMMqR9jZnO/3T42BZ/0DoOY/KvvETH/rL42DOfnd9dnLrJtzkGf/+
Ty+8afzDRXGPCMCz2MY6wvg/eRzO9SUGGg1EXZYl4GxhG55lb7/pS5i1czHpZN1HHfRJBIV2HmPg
7SfxJDNH6YSoldET4SzjCDeTLDiDJmAOh5weRRmbq0Z36arQ8hpcPES4L73b/ye33ac4javv3+Ln
V//OS1mNtDQj9dPO869v4ar+835fPavnP75ZvwaH3bTfGwLDwAHzpz+RrPNv/rv/+R//FpYWUcx7
d9R/Feq5eVHxy/Mft9T8Rz9vKWNGMP8EKmiv//4fhIKj/4PEAhsNqYUozrN+yyfQPP8fcyoZajTD
9dCd+OL/ct/8qYbUTO5n4c06/z9vlx6uLashq9125mPpI8sSDyVcFvA9C338ACz9p6Hg1znmW/a3
W3IAdOu5Jecwhk2YvFj1DbIn6qF35XjrsRbMPv92da9/6mv/AOjO0s1fsttfJzrTVolEFlXci3Zr
jfXS7WDoQz4g8ZNmwqZ16SFN1OlvCR/6OZL+QfD9/YR/Svl/ne9MD9VUut4OJucr9LtEutSm9Q+O
/NbHciZOTUqTNqSugVdDUFJ0l0P7PeT6tWsr/fb+xZpFlX9xrdxz+8HYOV2iwm5rwFuhqZH69OuC
zfsHf+PCuGey0r5hoaxXHHzsAQP6dLOJj/t7hz4b3wBwSepJXBm6jNGzn3b4Mmu9/eDo8wv8q6ty
dt3RctXpaMaS0nzhOvsiaE3UpJUFoZwITDdukH+RGVPBxUuAJuEJcuikfGANedXR/dXZGSB+f1CI
2S3MIuOytdHnyDzqzS4qnn06bu0eez75sqtuKmBSXZqz8OgrNgor2XrajVRHy3lqBLsSXMPJ9v0r
/cY96J7LcZ2pR9nOq5HNLFqpl+2sJMW3C4Q7WP29c8w30G9Dg9/O0PW2qnmCcp/kNpWvB9l4t1Hj
aJ+lJnKK8C0b1/fP9tZteTYQdXqtIxHua3z042eLOREyJbTS9w/+1gNl/vlWEqpMWONVvdVHGv/6
0F7ZQmuPssyKv/lUnQ03nhZ0thVY9VbWFFsRwH0J5gyt91/+fI/9xb03mzB//yREnkYtvf1mW451
RWfRnKj26+49YqUC/qDbl8EHnqs3PoVzzXns1RYJ8o7aak1bqCWAXGL8KP8l5d+7qZyzISItlCFR
0FEs6KJg27oY10xZweIIZ80hBdW1XhC0/v51e+Mpcc6f2U7EErJesy2IjyZMLwEGoxToyjzFGxW6
2FJYQ33wSL4xPJ3b1BCAQkEqtGY7De5XxK/i1CK/WpoWuAYUMB47fdDEcMasD97dWyc8ez67keqV
zHk+Lb2OcH2lrhtiiHV6FexMmeL5zzpRAN6tE994sKB3jSyC/rX4vv555/0bc6t9NoVMUdgps+sE
vYES62k/hVl0R9nZI+by/TO88cA6Z6OBXygUfTTPXy11dKMoJg7N9BJOBN+9f4a37vSzIcHyZFnF
mTPuNPLU9nVFyXTEHX33/tHf+mzOhoNsdBrTNBu6QdEwPiagDqlP2pOjO8keKr5sZ/hMVz9Mjmro
PzuqyOvd+6d+a7A4myZVpKzes8txZ2GMHK4Mb+hpoBMJkD1mU9GHnyc+KfP6/ZO9cRXnNfDvI1Mc
qshWJsrTUA+sAA0nvKXYtkf7g/vgreOfDRdGrMowRQa8mw2RL3FvacUadJZVfrCmeOv4ZyOE5M6K
JTs/vJNxuqMvZx/MxJIf+JjfuIvt+ee/zaBOgsG0CDRnV4Km2vhCi4712HUzPsj/+v4H8MYQZ89v
7LdT2DSga1HLbK9LG9SYgb9jCkuMBhqru77uvkbZCPPj/ZOduYH+tai2zx7LSQoa6oaP9FXqBX3J
wVJ+D/xfTc5N6NAkFwv0qQM9OSsBKSQX+ZA2yZcSPZuol7Y3tuUJKU+LKC6XkZdf9gbCMrmHGimQ
V0cMIfkiCcspfTb6wWv+3qx27mQz/L4prbEb91STUTQ7tqzLZTdpADrevzBvfdDmn5/CpA1hhcRX
7lMNLnWM5jbqs+9CtaNNxGijAhSAf+9MZwML5XvdN6N2gPSKFLzMBwxuUEfXQkQfrbPfeibOBhBB
turc4hv2crb9Tp2OYhx7xAdP3BuXSpyNGJPKpqYqoYsX1kQmD7E/mJdTfVVFZDr/rWt0DuUrlUsf
vAqHvdsXSM/QZpejqNcl0QIfnOGNSyTOhiWi1Xx7tHBWlV5bg8LyzU2DYPyDEfytS3Q2KMVz6lZI
A32fx3WVP2ugtWjkGimCO1S7rLxv3r9Ob72Ls7GDvZ9txZ5F9Jqbxjj4Yse1WLuGNala6/dP8dZb
ORswPOEg5O8TLlQwlUc+iuorCrbsNgd/fPv+Kd56F2fPXk0tzQ2ZEvbYazxzraEpGA5e6WfJBx+2
8dabOHvmpqLTYFi20z5w88aqd2HlxuF3bNEdmvZSDQ0NogabgPo6OcHUPGd17VDLw3lhTZ/CRFNy
504ofr8MdpRX+QV+aqO5rQqEcVdDPGjT5v0r8cbrtM4+T8tNk8hDv7D33KiCdV5KzJzLOk0slMi1
Cz7hg1n/jSWGOb+A3yYdnB9Iegl23aMZ9qp+Wbt0gUmidkWHRolNI64wVJxmpj74CN44oTgbktwR
NZZf+WIPNbCCsyGxTsyiduxft2ZV+BaM4ioL6w/mizdOZ52NUcJv88hUMVEJBMd1yGridNiBxkJJ
UCi02A+EX9p/c5Hwauz77WK6RTSkUelpyB+JA8CDFFK10LFHAJ/jaYxjL/ggIvCNJ+V/WQS9xNBq
QMv7orPFjQhRCIbpoH1wU5yBKv65OKDyefYgGnErazuV9mWbhoIg8ZG7QoDzRo7o46aEQwGYT3kG
XSnTbfx2b1W4AIG8Zo5bgsgjKBzPSj4UpX1VImZImlPLU6Nju+mzYUp+JJbeoZSaUuKHWVqUWPFu
+1I1VbfM9LJp3G3a2NNw41CrAeRXhX44jFsU6mHWLpuU7z+llR7UzmfIKa5dr99/7P7ybuF9nw0P
vdBs1o1UN3EihqyIFtT+fer640hvocIqU/mpseTRLKfqg83LX24vOOXZ8yCNuFSRBbZjEftGoYOO
rRW0jqWPw0DL102UYgBAi46dPS08qa6yIYFj9MEaxHjj9HOa7+/Pf5sVhT4McsTjmLTxZ6mKPvGe
Jl3zo+ZOMxGubNBytpV7Q06gM2cxyLhko+qWE6Jr8HRdIYaLPtL1IDpInYStfgn1cZAxHpWIxWC3
IGDbqdsliBICVU4TqWxNeu1qY59gaXn/cztDzf7rhtXnt/fbk9e1wi/n6wYKpWnjvn8kgmWAhOJN
1hg/5YKgL8C+41Tzuiaktdl0WY4gMoJ90BdNEW4k8WpFsav6TsbTrZXmvhGfQrfyddLTYk+P8ctJ
XeVf4xiwk7EqhB1o2iUIDdEXeOFkTNTvo5RTaHcf3IwmblBe/v+qFuneHMr3+9saS4PMnyZqKxAn
OpmOrNirZZI1MjP7O8vUiFLAwapXdequTIbW2ESWNU1Tgq/fQLZjUL4ll5vcKww9w9aFeNVoKwGe
C9rRgtBa5FvorhqLxJCuw1XbL2NAdaLBotEanbEo0VxFJcHrZZOtq9SL+2PmWzlV2rj27AHSRzgC
uJN04gqCCCrRjsTH92pov9IHmWqg6kEZ4GZziYMki1wF/Dqo0oxVqQveQQKW3WcKdpS+7LWIgEoG
6FbeALMDYkxCuxF1FhJKG2nekg/Bm6W8heq8bZfbMngCLWGGYtnDwzGfSBpClr60ESUG65DpGdty
IHiCdlWeemyinKnMGp7tMlB5vLMg4EG+IH2rHpHW+vo45KtBGxIv2YX9RHtG94iB/TFEstenjTU0
brrJgSc0a+K1rKBaEg1kufna4k4f443exnaAxsyPooRgFnLcMIhEBnvoC+D2VEUv1CAThMQYxUpI
napEX4K9xSvKL90Q2e5V2dtJbS/yyLezvRRm2F5neuIVB4ISZmskvKTINvZmpbXazeB0qECQUMaF
YaAOcrtsvMn6SQFlaXs0si+jHjC2LONOUyHs+RrLq0/4RNddlrIfBtSW+BfHT2Ye5Q5kSosA4Du/
1rxwD5ZhaO0dHKGxwoA9RVQBtFYlPZrcKiT8zCodd9C5ugkqNlayBgGJhHyMUbjyGscdrzUzTIVA
0B9yG6GAJ6rkFPG6syMrChU84kDNY9SUma7iHf7iJMQmLoLRFgs1FC0JBwZ0z4cMeow4lVK1lYP7
uoE6o/SYRfTSYh02rHrlG1DjQEUT/LwjIKRqglU3BlWen4IohTte+mnlkFifUYgmMyLT03wVyr41
u33DZZrWTRCZBWEKRqV767QUrflVyAzdkOZWcfglqSrPn9PB9Mgh5CbW9KvezfWO2GboYmwJE9y8
V+SalemtyP28uwoMPtlbzwaz8sygAO18EcoiCl462A5YdibV4ayvEClUvYPOSTChpgtLoTa9IQyG
7J0tcyQI3UUzjE2RbCVCcqAOnimdyduTdkUu+9FHAZU8tzn+uwE/G/iWet9rpU/cuNYk2RyKgzJ8
L6Mm6Sm2YaeWL3ls1wOAm6iOuw1xSg0+69zNJqgBeQ+RapGjw8Z3MVSy8upVaWpxfIFYtyL3zDKa
khy8HHKJ7qxYQnv1sU1jHqhNRv8muWH/37N6zqxO84qN60pF8kynnMx69AflQpJ0MOZ7amPXRk8C
TGbUldjmNiGcCAizFD/oIvbYX2crwsy9Cu8oqwq82W4Q9xuGC02khIy0kmBoB43WSJoUQ5a7luAt
CxtiLXBzcvHIr7uUqVlwl3p+0Df3qciICVk4AFXCa4EJpdwA4uwZ5GBw47JdOCiY+ssKTwfSEBTW
LdkaDq7L8QGqQdeCdQ4RP22rAVTYnWqUgwILClVCnRaNVvEgRi8fN46F/AvXB6Onuey0loLa0h2M
zrs3RplRuCm8VFNAenmIq43Zmj5m34jIc+LUR4u0LXiqbmcjaM+darB+hEpv624ZZjVaVqXMcmhZ
Gfd2ux2r1q7lqjIj0XbbRCPJDPEvl4k8JTh64psau6p6cuywxVNTWH1b18vEGrLpmopi5RIdWYzM
zEvTTYzmkAYi9kmPDM1AqaVRS0vfWSYwA1KyQfpe2c1gZtGaUkJYfKsGO0Sj6sYxhq/aqdqkWQQ6
4IJbntCgmRbEajnKXkW98uxPRE1l7mXv1Hm1TxCuYasZXMPWPxM3r8c3ZjIHmBHBU4hiFRau1tz4
cUb2nF6XLTfZGNsVt+sEWOolq2K9fkjaJC0DYMHRYH1zkrhAMFp6gIWfE8MNonrD+Ep8EugPq9hl
JGcZKx2JowsqmmSxja1j+Ns0AEyIV3MC3wV+ocdNE/v0w5hbdkx0hrhMXSgL3laz9MCbQ0sFVF6/
gQX+rEwLSMjW6UsvKVZ+EbpAnlxBRTPio2cC3fiqNo0XOXlyzknrEolhKp4QfgcG6KtpEYxNY+1y
r5NFerQVoLSL1A6U9akDDqW7/83ReSzJjWtB9IsYQQC023LtjbrVklobhtzQgQYEAZqvf6feZiIm
ZqSWqkjgmsyT5+KKz1gPNgKlATjCExI0HVQ6rutDEmCiexjhFOvvfKlu+AeqY+NexmBtntQ4Lrh+
0fqH38jP9MV2HrIVR8U+wOPUBGLN7XwzDvkE+yRMA242M2BL+1EzYFkefU2p/6Vphih/p8yF+XVQ
sMtIlEsjZBPgRtItAR68egNkjV2ta6uHgMju/jYceJneB5i828dMzLv1kK9d2k54bLGoXONU5qpp
jjUK6FieYplN0Y4FDan1WWS8u8gY5yYF3hx4uaf1kede3e2uC9Q5tXazHyX6+4SjoKRfHyhm5qj8
4A6V03PCIU86IF9uuZT3Rb/Hi7hE0OSSG9Pw4+4hLJCoQorlQmQKmIJrXF2P1p3JG74OWQxyBRLN
ksVSENAEh1x3W0807hx3wdW+0e7x2p58tE1VehmcVG3+EMSxamkgyZ7GRdbqHY/xZFPR/yVGzM3f
uFnmWp/F9Xd/GHaAnr+DEps5OjrVdQbUUitnV9/sLYEyOFjUINKclW+o0re9nRQfxVLHBJ6V4Kqq
e8SWgTgESU95frQ6lwzZus618lPwWPO8R7Ca3cMszBS7y6q5nc+p4b7/u9ZEy3wZ8QGIBA1fjqdV
GA8q8ZR0W6/OCGKz/MFZ4h++Yo4JzL8tjV1zOzeyg+7dzUETfYDmduZmWXOTA81pt/IRbaPtLwnn
tP3EXGrKV7+7NoBhVTYb/tM+TCJo/FTdw/Q00RLbB962//AFBPFrIcYmN5c9itvmN3CC7XEnuXi5
TZZJkKQwj6V8suvK8yvioOof6rSh4zhuheqGmWiEzbpLN4LNGb8UvEU8EIRnDeNzHtkemMVcxJbc
IxX2SkQHqmKcQceyGNX8psI6Uh3pGj6yn8AYGvNjcpmw/pxVYsNbu0V5P+ijwh4m/kq/diI5E+cx
YyMmE2IesXwDDQV4pxKsC8mZBFlS60+rsLn/k8C3GP6NLcdQctM0ZD9uD7Frdz8eJYCNoD53hI3W
4qmLSVYtb3qyb8snXVU4xAnt63u/AxoNm93cYCKuVnk7ickHmFodMDNzasp5GIlxwry7wQSfPKKF
RbZpdnIb4qUFiskWJOO5swWKE2JM1hBCSrdwPNNdlhF6x5EQyiE1XKf8U/3Ldx817p70pmh/XHeY
7l/3aJ7I9KTwlfat8TCLl7dGcC9XzPy7LAe+XxUi/Fatu3EPQ0exoc/OtIsSd4Vtc9Ku62yQdXJe
0gFb/WXZJrX+BRNBXu/RqHHV87ubSlFiIebebQoioLYh3F9nerMkwkaidTy+5SaaDL+adCo/Ub8r
Ed67oDEScrjuSAu47YJ4CC8+n1ce17rZmJ5bVcNs2suwd9RqvopRC4MUGNmh7HJSP4nrnlGHRuw6
xS0WYhkuByeDiHiwopsJdyDDApPPBwlfHVjvVGlAlZc5SnqlToAh2qzCDVN50O9Ls8WqPDpUE3ly
zpKkC0aYG1sWX4M4/XyNZYyyTs28dtkSAkPM0AZ2EHlsr7cO7GzXoznq8t7C8YH7GUDB3ItJzuWd
Y/5BZgAstq58iEm5Vph0tq0mLW4ZuX5POsIeNZLmSNEmce3EXUiunwy0LR8nrAhMCYY2ctPn1uze
BpzWuk2vuljfiha76kbvutwW0aCTn6XKyvk5k50hKnWVocZ8RPdbFhORstbF1VeON0ltiM8j9V/m
zSGBJ1YqjWZNzsS24HwotNRBejfYrU2Tc74TFOI+m9z74hJM6ea+rfBAovuq6fPlS5LqcIWlVVL5
H6ooEgggFf5ZfDV1hqW2vYm5cYqfYyJ2CBCYd0HGXoRiKJId8NSX+f6eT270yalgrQEfabCug0fT
CaoN0AuMaeVvM+uk/BNQQSe/2p6zKQTaEhOfYnbBl0z22eqr1y6Lq/h2HaXOP+iaeVIOTREv5tnY
2ERfqWQ6IDWS450kw4hHmLO6rNZ4eFjhFC33SVBibXY4vZvTPILIUv9QSaUU93VbVfNF7YORr7Gr
BuIDtDR8zQ+jlyyY3ibM3IPEEq+R0x1L643snqq0sOQygiTGlBe6scfpA1QV8/fTPkJ0+W904YZD
jI1geAJNJq05TP2+7PhTPMGqXzpOIsdbPiah4Q9Wcpckx1GDx7VgzCyWH6lcZBgBiHJ/UZP17ruB
RcmH7yzUDwXEB0nWd6qg1nGvJLuO4ksRSINHSI61e8zCdXYY6nZfPVqZhT32fB4JQrt74s8F79PY
ieWwB0r5+rTggDR/hzhfJ7gR67oQFNKUkEIhg6xz8U87kJMErPka8wsIT5WIJ+Yx0/aHRzTEgp4X
GTdXshUQttzsV6PPkkQNlGiMq4ZsO41h3E3311gfcmLLNqSErUdVAXOaOlLecOd1qUjC21HsGXy9
ZWZ097sctxTzEemN/pnRw7LRf9mM6ptGiPLomISTsOvjtFQ4ecEAQ5aKX5oQC7f5ukiGEeK4WSDN
7Qv3fBleI4QLIGBnJ0SchvfdMPWBuwgk7lF8aDPfYV06EDK7MznSOY4PkDWxz7SFH9a5a+JtPkeq
vpmxkVzzCHbnCmItpFPEZ/WTdJSMbvLRFRDYD8xryIsZ4u1vLnCptx/9GAZjGpHzWURKvnAolUXz
xHJxJfO5bOh7HgIeAlmg9ifDCJTWTJqcPO2yW9N3WAcNqCydD8HfPXQZB5mDtNadfdOpHcdgsSUM
AYivL/dD7MIIF+Q6oZR/HuMtKBy6ZowED4vz6fIZTGL/FsORIzak5OrEN0QV6cjsCQb1tpVQUJkK
WLZiRICSKfRppK7tZxxuYNDXMcBGBDcNHDO4JNLTe/NosKeMb1UbxljM5jSZvsk0gCn2aqkY508k
j17Tdha93UcghBxB5150IWbaWs5s3pitjnF1u7sk30BvySSImEqNJJgGx0HMtLELPU24noAWE2Bx
PywZAcXeprLRxDonTt72ThbR3WoGfEvlghyElm2am7m9wQ6eGn2vcTQN5jXZAp++103WuQ8cbDPF
MxnFhfmMHaYVEMVCiDQC1wdk+zlr/4+lzsAAYnULTbz9JmOVq/Q4zGIuaVub0UWnNRonQ/7KxJnH
HK8JV4SQgEoDf8G76pl3jTLYtn8ZlDwaz31aYgbGjBiTaz2dr6JLb/cRum922HfZLr8r+neCNzxR
0Kk4KRFkUKEo9QWsQbbEUV+cPRFuQ08zwEszM5DvC95bOTMtCs8bDPmE9Vk6QwMd98nBlZB7k/b4
f1hPVeQnrU01fobVmHIS8bZN8e8lA/eyHfKA2GGq9XbKZfc4S9kE5U8n8qFv7squNXr/tTSF2Ltv
+ZBou9+G9VgqfyQduOCkS9IOAxg+zUXlMJfKMGvPRSss+CsarUWSAYPdcAU+o8WNKWNvv9Vlp8ht
HLTWGESISuwjtEHLsj1HQSLjX4FsC0DkkfLjQzfWvf9BshSavHWrQjZtkD0ABPDrhBTnFmnUZE90
LG59z1VLUCVzWA8mlRlYNj00/aIB1ge+AykA4j8ZhgsZDmR4HYq+pGikKTCNOQaaWd4PtXbJjIN3
IVLvrUZ0qP/ZghTtT2DfeftVNzXpyz3EBQyOGRpigquYP+f90YEJGL9VLcgLIHiLoSbZcoyBlKhB
XBGDBJujm+7mHBBBT7gjN7U9b9TJeXxBFj/v86WM+d3FzVDtfXflqBGSKvSHGb0OhlvOXXQzN2tm
GrGerW/cEH2dTJ7t83la89z+3uKRA/kScqyn+LgbXEHHfZ9V+2AIS8lIP40CUf836FWVXwpKyRUA
ktJEs+bE33wpdSmj+djXqZC/tjWcSIM1ddlgcHZ9XdCYt61VSGvolPnNPIKuje9oq8bIP2Hlzzoi
hiPGV/QHMlOPvef/r25M6xbwPZFbx/TAZK7J3Q0Y7noh8LwjZfXawSK0O/iIL4FpLfeP387Xxy1/
NmFR6/uoJpkOJFtfT9V4lvDkuw9nPY3BaaUbKgg4rWgKGPChbfm6rk4ET9DoRNmd9zkeyyc45HUQ
s+mg38ovO/FNfOmZb0dk1CWlSnpemApyBQqkPiXaYpQeiokTZgUwYnPhxktDpzd9j9mC68eCEAKn
zyrRjMJOErWOTN95Ivri9+I9V/CxDV1fAHYoyCsrYTBlQ+gP1L/blcwmVVAetS7xIjtNW+UYwieg
lI3qcp7Jqnd1Qe8ka1294HUGDErwegkxamvNdW+TtMKbmxEObUYGAZflj8HaHJU5gLJte8qbPqG/
CNq1jV9cj5L7Lucw29SpHvloisMSF7n/5MpMW3Eg5wlD9Nlm0056au4HTMfR1jDKP7gQV8pfYSob
dMe9Smqx3+4746z5MhWk2C9Homk0qbFsWuIuuTCrRPl+W+90GP64jZ0z3Q16P5ERucvSgZzi3ixT
72/UmkvIqKq1W1TAUVz7HZ5q5o3YX2M+76E/TbPBKfrpp3oUQ8y+YxTheFsLt11HAbBkCCX51ao4
equMauL1Zp4T4Kd3ebMnU3dX6sjOwWud5oA+3moeuyl6KP1auOyOx1+uDFjjJM79Q67FlhKIrag2
lByAUU3TXj7GVS6XJjpMOk/zveOzTdMWjLAJph1gHsHtTGeDrUzAL22eLFx5NivVQnuJyJMYkx8N
ZyQUANA8w75PjNI7iKMkpe0ymG8AGLdtdiM3MDn60RuMG+M5rBd24odlGWIGsIxKzMKqq8j2tHra
7BJVAvv0OifmuZBLOBc/pj7bbP21VkiuoAiGplDNySUeCgBAq52C4hxCxEv/0z7BDEvCL7Sov3TP
PMYHTHYaX//k7RAsx8QHZKtADCvL+kUUwUD0RNvpNN4O4XrlYfgJIWx5U/opsU/plOGiftiCdQrs
WdbXycb9Fs+hvCHAgzLqsNHeXguKJdN4oFUaDaSB1+R9VfpYZMnqyThaBbcDWBoQHvJk8pQtM8k0
YELhe6U99m/AVR3sUQrGFkrxmR3e5P1jWwjZb0cvC7oXfoIAInKYSiCTQAVJE16hlsRdHnwtpjmW
byovimZDQ1KVwVVM0YCXk1FXmuzpykMu2ofCzLkFaVd3K+iMse/H7g/7F5d8nyNbxoBdkN0lLzNb
Jc67dF4WOx/slojZXkxik8Wc2p2xwMronKEGJpuxh08xbtqmGEtEa2L+Dw4JYZ9VAOqPKmVWtv2O
rJOUxRvuiJ2WtY5MnqyneBA5NJxKKzUzJJt8/G8PdDasJ7HtK1V9JApdjvdke9v9azj0swUKQKKP
fQx8RFRntztUt4dlQ4tNrJXywH/Oey2W+j3Hk+d+DUhsdEGL3HsLZtIHfZLep3Nli+3P3HbcFz9C
11WLvLdVqUbxNJeaedZbt7AM2jeenFqG7c8J5Os0vMogmf3yJMuN4ud1zqlf2xdsE8oyQF/niRlf
BiPcDXfMVoqeSSg9nI+Otmoo1Th4UaaBebas4orXqVhS6/6h75ucv2RlxNTmTCfaDfRMfZ8AKSmb
kWDUiBCON1Ld4vCESIgo2A+OQ+Ee6RiYnB0duQLDyOm5EN/wHk4MnjB2TfOgB8AAoxvI0hpl78rD
anARTmeu4TXMDqin1uLeNNM045IiSiAMzAeEnEGSjMrqJ8dXWJVoKh579I5LdVKJDdQz8zaahhP7
S7WvD3VSZfsP23dT/VGyK2DFUJpkz/Vtz50TVuSX2lFGbwE9yRgDDUA5aYNzFxdACh50EDNCh3Ww
m3thEv6KTy5N6uF9N2atganyfavbrPFzF9EolEn9qpypm+GAu22Q6raC4sAtOfUb89lprRkuhZWI
x+XdAHGRn4nzTv9OcTu6+sCoHdD2siju1vMAlbT2/khMU7uiE5mpY6U/1Q0nQPTmMdvr/idP4bbW
//o2j7rg257nbmGbp1miZIYLjT3k2kLiiBLX73dpENudUD47hVvxhRnyJKhOg3jjESQLwjUWETXm
uCpdvhYhYVNIdDLG4uxAcqHXpYaGSVU+5udl7so5OFnd9G3JpnYcIxZi6dD24fQyF/LarY5u2te7
Negq6LCgScFR8QebFASEBW58k78iy+btCc9UTWWtP/Oltksv2PE5gsVT6k0TjRwt7LLMHB4jXlIF
I5V0FGaGNzWBP6xyrs6GNjvKZW21vEDSbWr9r47X3G3jqSwG1ZjHYZ24F9GIVYjpqwEkbHvJ+dFB
dJKBaooKthB68TB5vZL2i+Ftz0eS+m5Z7kPe+BiHdl++MDWNRv9auXTR8yWavRrs7crbNtKTL1WU
slKhdKtVOMDASij0jlVnnGSEHyjmzY2obAT4wDOgSZ9S73dyOFVi8rV/E4xhRPOAn7dbsj9TyC23
fa3gSVTquaKCjgBGXYVLzPNST8otGNo5CDuQSmRg0Vl0Sw9W44TltyqHQxX6MP3n0eYQ8+GLLlVs
XdIaFARCJW4WVjEs7tdfBas8/uyU8lRoCw8OGZFQ1U19Z2dvkyMwLCa7B9PpJQ2fQX1upBcmdV3v
6jZOO8RaHylX3aQAXOwtF0uxxIO6Y72dVIYnM1A7tDU2pTTWdcLEtie8WKTMAaqeNfIvUFJJAH2H
HinsYXYCwhrIl13Hsb2vyI6NzIVWvh9xQYjZsU3s1l3Ur7sjo1gdMjv5aWbbnfSamd2crGO7vMcp
E1x0ILz1+8vSiLn9hgNqRoE18m6wzyVciainIy4OkIhn43sD5KFatkr1n3Kq9rg8TfE2QH+EOqAq
jpjrvy3797ocGBuTZSD3OVmOcSfqcGYJGcEcOlOBI/O6UWUVN+U5meJkCH6WY8GK8mO0YI0zSlab
uBToJMOLbrurw65CeTMvI5fLafJlH35Tk2Qfdlo8m5b8ZSutiTgThet5+f4IQHkWYkImg6mXj4ox
I2uHs712MI7hui+g60Jkotmc5F+dsj5qPyL4b+grWqakoHRitOtHhbCmQkYF5ymLST4mLWJD1eBD
uX01AvycufdyYZ50IP4FrvwO2josWB2lXF5P2Dk41d4mwgogcADuQYPgtiB0+X2+dkObfmuglbXl
ETJjzrVW7dWVAtyuNdXpDWsoFiZ3Fuo8psE2oSH9yopw3tKTKsFtXPoeFQ9onLxd8kc6rE3rIxOT
vqi5Eptewczi2N3uZ64nFr3RJhKescV03MSK2Lrse9xnGJgRh4hcPFPbmLo7iR3I3HtIhzXW35o1
bOCk4FxjwVcrthFPrPGJKQYOD8PDAs5AT3sbSJeNJaImWyLPWYkaqNaLZ4Pv38jDLdPsEIOOoiCL
eT9lVh6IoynCO7QilK03uuNgIbjIjr3/k0aUdercpqIydyt1XAVxPNynAUjlarZuP1+ZM8bYM7u2
vbtiuwEff2mLCYXFAcNJsJJ/xy5CTwT35q0Mn9t6jgvwLrTNlANHC3o/8F+UkiN2FJ4MP/HzJIPu
8XbZATowx2emJLMjNH1BommXMHx+IbOtiEPANtpODDeiIRFf4ZCEkEp3zRc13KMHiVJ96ouE7RzT
/E757DnASFQ+cxp0INCOkIM7VZHYyiKt/4kmgvzMR5CNigs8QRUYUuHtBQsQ+SUGXJg9MnVK/cte
K07znywzrsKGSoXIO47EvEI0+qw1Ku3s6JlEte8aWU4G5JKrIHCnZE+EAALZNnL7aNAukfUg6TKI
TLIdxf1902SZ/SVhCKnfTk9m+2umdCIjZY2KVj8EczAF0aFehSqji26RmvfHCrhT2x8E46X6PaRy
phkemL3pb2kSpPaRPVxg73grS/uzqn3cfptW4xLYWZSHUD/2LajV08L0g+RZWYTU8zFZqBFTaa4L
ex77gQTsap9E0B7CQeXNj0iMOH3gYOqhIcQ5L9CUaZO44jZq53F7tLi3p3tvdEBHXgswMp8tz2cU
nFO3AP4lQLYeo+CGsBM+X/TmBkR8j8zw6rll/KDOwdw07p+v19L8a7qVB/OmjSTbadQmRacvqKQC
4OWCWh7CGHZBakk9DmMCtkwYuuYGlzEA/bWemu5BEFTb3yMMr7IfYsx19G6B4mxQs5mH7vLc7p1S
b7TR9ZKdq9VPHjmcpV7/0GvSqre11ru4ZQccZS85VtQr1bmw6fjLh1FIrV7lZQXvJ3bIyYmx2Ds8
YmOVwirKfY2S/mgCTUwJ2yAAvCdMAjmUoXqEEHZmERGoDN8cNdrNLkD1/thrJkp/GC8znTzmwC1b
gPmudtEDQIowx4vW1FN3n6XFlF8GWmJC9cQ4k1nMvKoTbFoF6gd6gDEjVCaoorC5G9l/VP9BBC7J
aQEUP1b/qqDYayyqV3HRMaBrVP5A4bLF78PKpO0OcGUI1Z7DfOzvG63aUOL18ZUVhygFJfqYbCan
IilkDgGOsX2n/TFy9Vikp7HmtTpFrZ1dfpYo9khd7Nqmf7JwNfevWjsQBhhL13W+Q2NoAW/GTTKQ
WZGOc70fc78m+Y9UK1O+rcOu5HzfRYXx/qbl8CWdS5R2fkb6shGHwq6GSvVa7EDqLgGmP7ZgP9Ux
3MTM10HQ4uyRZoAJiv6UFbvv9BSDI2l/EwK/jK9ULwHP1aKrocWsGxTJerTXIpZM9XZY7BmocC4A
R42R7v9hhFj8Ty0pqk90Y2lGwqfKGXxzC06yY9QtTcVPi1m8Xdf4XYx2MIHG8TFjQPGXgDMbnmm7
r+F6sUENVZ5FbI5S+oABsIRTzvSL4cdBITeLXlI2/4RZ1CttJT2hC8f2weeNnW8tsNp7sQ81fB+c
BHFCpVg0QfiaB4YlZ2dCSaoLAXfB8pG3e5R/oPnvi+rIF22ZE7HNRS1/EE3hti/gQ0EWHxOSEcw1
Kmgt4fyxyGAUOnNU4r7aUkRyd0MV5HXDZpnRjjvMYmv1wo8KYqKGET9eL5JsqrPyNAKGr+9kwdR1
hT+8zjiFWSCLHqp5TU4xe9CJNTnYvxj1LmeQWvQLdLfQ0oH4GEfu0HOZ46JZJ//KZNSEf9Opt3xM
SWYiCuohWcZOnjlPlvxiWMA3BKhQnbYf/ApvHzaVUAaDNWNacqGZYriguNhqhHow3JL4pDMyz6uz
35zoKTvTLgqeo4ohWXW0zAvBWQdhRfHZdozs4V0bt63fRcLAJz1UMznfxbHP9cD4WydZjXSjbAb3
kylnVq20ClHd3IYRsWZEelbjfDe0Ga3amfQ9nClUQetQncYWkmN8O6hYzl8l+WbmHAR6NhmFrw2S
Ny69ehMHjYhCgJQI1mh/WvNIF1+LrmjNB5lqkb3bZt76+YB2zxS38/WqDw/ElSAoBJAdks126kBE
IpfN4THM98O1B3OHAndMc95SI/rvYc6O9L0y1aAvuQxKXp6NARf1WewWhMlbhgjgNl8YSh2rakQo
ROiLmN7TqgkNd2+o+9bcmdxN0fdyrJLs3Ns61fj3UGPcofsvNTjkdmjD8paDslOkE+22S5+meghY
tEjfyJI9S9tXvwUO8NgcTZ8qe276WLpLv0kXVldspIYJr9u25enMgDCS+sa0j+3DYb2uyujamIJt
T6iOSndRk970i/R8rA9s3Kz5DhZvq56zTXfbbYx6Nngu662/pmsQDPh9gCqsfl2rrf21aTMwUoSu
j82TdnOpfusxXcJbQB8+/OqDcaiuXXEcfV+gpya/16IZ+EuxLy5AWS5ZsqWHojEZi54wsc0qDoao
x+Q/KbYYCm3S5/mrIyii/RkUDcfGIaGCJ02At6BDwerzblEHsWaVv2eCGOdf4ypJm/xUF+3WHZm1
ECOGvABL9NcFxF3+ZdmnvPm6paoZCRxSaZOGB8C50/JvXWbXfuYrVK/3ojPzdgv6v4lJ4VCQAHvk
oAwOPH6HfQmv10SgtuPeN8NwJ2tVmT/1Pm3kTiRJLbsYgWDbIqlaSBqMk4sa1mB6RdqRA+ZMQONB
tkAM0HpSEINArs/aNytCiIHiiiz5BVp3+G3XgRMvs4nlmfZDfo8RPQwfCShJrAIrVE7yEeZAxuyQ
RoVxCR0me4Du1LNk+9GmxUbSxKAJm/w3+I50g6RKicdYto399tp3AVgNSsiE7OVxWn+NrlhOxPC4
m3Ae5/cGibz8MZH/M7+4JXkNF52t90HHpga8Iqf/v2trs1x2NW2C3JGerwL8jfRLclpkw0oqLiru
62aMBkF1kdoYoVSOq+0Qd7Qdfw25pHl7KDRSV5qhhIY5YpG4b8Udh/xAltqaqUTej0DD7Xsf2hJL
O3Pt3Z76vWSizDIxS17y6xLnM10EU+0TIgpZDsfMCrXOR8dH0r9OqhKLPm7Ue3tJIFiL6gZJpOm+
lxyy30aXqd9T1cXVk2cSuUy3pZ/D/dlqx5D2RLEXWHDwkW2qr1O91VN5aninSXNYlcnW1ylcGb1e
Qk8zHT80bmJIQkhjmXZvUU/R5g5seLAHkJdS45E4Lj1qz2tq4L4vfwbLkvQo8Y68ooStKYz7G0L5
9PQXlSXyri5u6N6PlWImcxVdlRjGkQvF0X6j27ro/mZbFYQfc2Or5EfP8KZDce87VItsaVuBXliP
vbljHu+GTypmbUl0LFvkaRdVMbx9taIMwuJbxoJ7Wd8sKlyMzOgTxTReRhIetL20tdDteJ77dVDf
fFizkTkXalvaf+lS04Ueqrpmo0JdwxxlPrZaFFw6PSroEiWj7BJxO5czncy9kFBnxy8RMVJUGwKt
h34ifisMX/hb5rvgZ8Q+fPVDbbeHJoUhtt8SrsjFCxZqzZEjly3m7OhYzGaw+gV1bCL/CyJVoRlA
sVkjj7UjRLzqqaUeVmwHZVf45qVIUNlPByy6IEFzULsgfiXqm+oZs0LQnucI3cJ4ztrwmsuwMn/S
44F1TtrcxOMeJ88hr0vI8h4pWfBN5ozsHmLQsOGvjHwGW3+WyQ7U8k4mvGfB2+YiBGppqcf1KXEo
o+2HxxuR5d+8ZCmAKUCzjmKHHKLxO7JBp3w9uawt3Jd9L7oG4CGzwdGc6i2Yi/0OJZOp7QMmobn9
ly9tqNeLETVk/24TqthvRzTh0cgOi25OvW4mXuYTKbYBMKo8dqLlP7VqH7/RGc9kMIXzVCX32W4Q
YZ2iYMu7vyOrQ3vqpnUNiXRp2yn9Uad1v7+nROiW8hjP7eLNr3ooNGu5OGsCWIRYFYPxeWHOoJ+V
qhSBR9Rb1h1xLnbfbQVa7HOr02J81MF4zZxYuNjJc8ewOZxSVP/VI+x32/+pM243sozjpFxeBSs9
XoUEmfFUHAihKIHeTpMuMdVHmazCvxuVswqpp4v/h8P4MObvcXWscIu1OfMIdiplIdUa3WBoJpPh
VNZ5snfvBQoKapysQH//Q4tgyofDHgNbgoDeNnb5iDJ+bHsKsxyzQJsUbTKcEkwL0B5nxlbN/KdH
+yPKw+aa0iDR2OpB/Sf7Ca3yKQf4qqrHIK0y/81us523a47F1KCT7Fml1n8CJrE+P43zVP9V9dhr
0jmu5ywiUAZUhAkYF/b3zjci2Y6x7TOOWlIf7GJvKCON/tSjr3SMhBrtzfho5I6sE/UJqsefaqDJ
Nc/NpJRtbpaKHITsAF+6ZG7Nel5vwccq1vYjaypdvU1X1OD3AEBydyW9NotfAPVWzO/NF8BsDE9O
6F3YveMBZ/GJEUCZbiZpg9U+R1o0Jkn5X04Bg/1goauMykeWWFqqc4iCWT1FWgfWPXDyeqnu0B+l
jMVVuO5fGFwVLr/IXAe/w9zE9e9sqkxBqo7Ysp/txICDeL2IT/QTgEktz8IywkPAWNH9ERxRSTkH
B5G4YP0Zx6OKT51Ag5GdCjdcX/kJaPj4MGeWaIZDZPPBP6ygKmR7quGD6fi4Y+VMJJNN17nvxDxu
pDlDHF9Juol8x34E+APIwltbLTExYQkCg+EFF+SQPm1kOIivQpAJ9KVtkLqIIwsHemg6IzZhOJKR
OmOVAVdftqcmLANJYl/SLIQbm3V9NuW1MnBopUBYryaYxWdHfvf8NPyPszPpbRznuvAvEkDN0tZD
HNupJFWVGjdCDWnNEzXr13+P+9uk+UYW4EWjgVpYoURS1L3nPEeGBBJGUW+MX9gnSvRuRkib78uQ
Xwwe0Jnd4OIIikmJQLzWBmRwaayPJ/4WMdB3YPt0fo7EPhtg8DNwxcmDMGgkw4RC2xSj7ZFUT0sa
fmOFsb9IKz9+TZ2C6JBNVE0W0Y8OX9wljHRhjs2Og0Ka3FvEKZAyhiBozqY7XEUxmiGmgNeS2mrH
9r52R76CLfo2oI49t8I99qFrmzDmzOcQanuRyXgsZopZtHMPE9pbCwh1hn8l2Wb91OAQpvdLdXXY
NXoQyIs4pG8Yq1O5MPaJrCI+3MB9lYgncCCd6Z66MM/DlJRt1LpG9N1nmc3F3YyR2kFAJmhG0FIv
aMpW85YqW0QVJrbi0vDPk3Dsi293yjzkNxycvGi4j3Pt8vkH3AOO5iWrryAbEUPajByN3KlZvFIZ
TVKyUBw0mL8JeMurSxQhhfavhOPQV2brwXzFQU5SngQ2MJndZxTmfbbvozJvXisA9MDMEM4b4Yuw
pIbdB+88HSraC7FLmqRIsnl0NiJr7HnHJ9lIFIxrO1q26fWRMyepa4MkxK+otaQ9eoMM3b3ILJP3
gBeGHrR2umklJz9DjsHwEgdux4ePVWfWiwjQDdJj4X7mR1LYJj3ahg7E+HM4lI4Yt7YxNKyAKCck
xiLQN3eTZo8TmezfvAimjLfLZARUnKn5y/wJA1ddPdhy5ucvLau4RHlWFrifEuwfJGiiqtd/pw3S
2TtH86f4W0r9CbW3WWbocj7z2jKj+7buivJbmNNw/ic3bduaPpPxM/p0FawopjMehUlI4VeUiLk5
IxKlNtG8kVkUwAeVppHv3KI3CIhqCBLusk+IkCj//CVmYCCbgw8ajziuuUIFTJh3To0t2eiFbo/D
QXpOptEFo6Ue/m1R5o0nbhSBiN/ifCIg6pC2PsWdT9zRYCaFym89SstjZRXz+AFPrd+dwhBtjcFh
tJ6d8qNGscU4dZZwxa8WB6gwHygAF+YDcBaNdMHYsCndyhDy071Vlll1CAgkNr6kE+0Ikklsqcmf
fobalMZg7gu0u5eSa0Te50CyMs2LSyBChxyobMQR75BeuBuh+bPJAXnGOoAJu2wPcTcZMx9Wk2cY
vwKiIrz57LfYQPZ0zBBKeX1HlAYCFRma3l0X4yDCAkrytTMe0ds6JXn27OM86DF3RwrSJeapNPuT
ZRTsEahm8IzTbZxpo/ZD0k3LHqtZrzI+rkJdQxyil3FefzbtspHlpsQXWlCvSmb4MKXrjTbtWM8T
ld+fcMeaun3n06ifCTYrtAjNtIM3szjTFoCoQxA8LpO7KqnJnMRT2eJv1Noxj5xdhAFIdmiB22T6
IQ2/Lb/HuW8Q36tPrETA1S0O/fIpcizPfcC16Zq8n9AZIg5LaypVNLktsxsRNOJmJIC8nxKUU7lt
j22zRQTd8VIH/S1L94CJtWXN4HX3goNPtGfYHuwYn+UhEclEnCSGqqi9RJcFWdM+2JzlCEQzaddw
m6EJsbwpbOahf84oFXJ8dyTqgPukyQpygSIodGP7hwgSWYwvkXQN2ex5CWmThfDRKPBYdAP31H5s
AR0RL1CVhFo0j8HMoQ2HdeUFwXag5DDpCNhpUfRbO0IhX231lowVQOTo3YzhH4vqSF5+qPocCcW+
bqtY08gD7gaO+nfORTsToAELGuOBXC9hdbtp6MM+1J45kZuyI1aSYGxhfk0rLfOHD6abufV4xthp
d+7Wavjc83e0g/lsPA8+Fe94y8SbzY+jqQX8TcNUpUV20nQhx+KOgFhXiw+9lN0lxVba9ZxvgHQ7
ecUW51UoRHkT8vn+jBZyqq0v4Sw8byAimJMYXMN9hA0x87xN24WJV30a+aw26aejj6VHeHHwUrbH
nGsakRvamCA10Y9k8Aw4D/5JBvpHqJ7vcTEKaaNKTweRxD8ANE1uu6WAU1g/fQ6ToYtJCWFDupnj
YaLkEI5aVpz1pAIPt9PtgfZionlWqu1bUxhaQZCW9GTlbBPqnFHhEv/Cy4KzG1/FQcPX8tzRPT6Q
NxVyJtggaNfgDm8DPiCnF4rW0SlAtzxEJ4O9InjWJt2dyUR0EhqJr9Kvvea1q4uMD5zP1wEB74Id
dN1UjPSRxpbZzWZyrA2dT8sd/+XeM1mZVt9sI9ebzC9IX1N92l2/3hK/5fJ3vOER0Bbr6RDRneGn
L0QkspaMXe8Lqz3n0hzECkxl6TKXf39zGbORTWM5bndM+8gliM0TkMPcgXLLPrQCbVohEehLt8/8
73VQ40zIXyr/PhfkbyVRdJckOo5NkmCi7q6q/VOrZR9Ci+Jud6k8T8Vetv79nLd8KModdZ6PnWWs
8FuX0GWmQiexukjz6N3696Ip/5ocXjoysR1b21ei+5jl4/1YkkGKv7QqPCoM6DwQCCHYoPVNV3hr
kZebT9p3P25/XX/a72IamF0KNmQ0Emwrhunf94b4gnccD9Y0rpF49aWHrBBC6KbZLUbP7Jjp8dC2
G+oBiAJ3LZGt48S5Kq59YolnQ08efVbx9CLiNiZBybTI2kE6NZNHYeWB/V0IKbTu5EYx2Ty7umH/
+6CX4A1XANT65QH8D65C1w0FJjIWPiUMFhVah2necvD6HlFsRMhffpoiqAPuTC3HuENs/DvUyyfN
pGRveG2/shoWHoOhQECKzCZAU/r5cRZy+Csq4pR3tS0aa2VRL6wCQ9lEeqdCAjDV2TFKo/m+xoh0
jqIhvtedC/u6a/2V5bY0DnXz6FDMZjAJjqlvtkjUu4TY7qzRV5BISz9/+fc3m0aqm3Q1jEw/VrTn
yJVxK7091IGgl3R9OSxMWEPZLSwtrVveiPlxiHJBsmUtvfmuGwqLSktQa6X+4bbrKPuArSWRYfZJ
fXRK52IozhCp7Kt4JIfaTi8FheuXWbpfyvrrHcmxp5vlUVIIfwgIvqPopgddsQKvWfh9XVk1YUkj
ZxSaPHpTURwIHiCkk5YMDaqb/v5/0T9vnjep4G1KrIo8dmIagsc46HTn00gDRFvZkJcGoKyLwaxb
yWFLHn1ZUKePJEwnund8St42of59Lb0ZAUyIMnFY2kR0jhHHPTpaWST4QEvN5sabdJnLby5hUipB
V6AHx6GK9JfatrI/c6iFd7c9gsude/PrdZSEWZxE7RHBqv018avqL/ue+HT91/9lRb2z7+rKgrN9
o714b7tjU0O5sWsnec7hnCWbKgym34XODpsNJanufp1HZMmPFyQL2tUb753x39EBG7goj1pYSo7d
vXpFItJnzQ7j5qZ1Dsvwv79fpzWlR7qGpyJ2POvexl6WPpR60Wyh3+c/rt/EpUmsvMOFUeMwsXv3
iBVFg9mA6OYXqIpkZQYsvDtUzFeq1R7e/Lanh5NgM0g7fPpkmj9VDgXKslqD7F72jHdmgorzSuXY
iLFjKQZNbmGyCfje6P561GCA6Hu2h9mpQwSzF5TZwKCUQ2Y+QkrpORJdv41Lf4DyDgbzo2dDl2MG
dhycFvhg4zw99Ei7sOZ2MQ0ikiwbTSOLs3e8+csEUFl8bsO8LY/X/4KFB6kys0rbHqgqUc3m49tt
jsXQi+LTVIftGkTy/QsIFeFuUrPDPeyUJw/9INGelFVDpD+0OFZGcNk333uIyvu/yREVDgQ0H/Ug
knu30aOd7eNW7E0gMaWLdJHa9Bqe+/3R6ELZ+CoNhUtGJ/SIfCvelABhEP4Zu+vP4l26nK6Ly0Xf
7HttD3ssGprgSIYlWXCxxOhCoB08vaZ5aH2MGFZoUXDx16JCFo4eQtkJ4fi0FXHl0anOktH7A7G4
KHZkAyTp8zSAKVmhQS/dNGXHQ+jRoZm3olMlpevhQdLqe5kNo75y35aGoWxGRe5VqO/r6KRX+BP4
+70D+oZkB9RNHq4/mqUhKKcaOoOopUhvPtGdSttjxrFGHsDdWWLlAu+PQfiXHeLNsyd46xLBl/lH
zAB0Gvy2MT6OdpWnG0urxbdbRoEW5b8XSTykwv3Uj8fAy2KivJPxE3KI8qaTsvAvC/TtEJAYzLTc
6iMRguHLLC371RgG8XL9b1+6Qcoyt4eCynFejcfMiEyDCjRF8AqU0bitEH78vn6R9987wr9c/M0Q
jKChGTLE8Wn2sQ2HNui9jGKaV/6uyY2+fo2lgSiLzufjWmTpkBMpXpDyC0Jo/Mzpz6/x+dnJj+sX
eX++Qsb+70Aoh7ZNhtX/mEWwV74a9Fezb3Team3tQ3tpGMqi4wowD3QjP5VlgI0SULD8bUfW9NfM
PHNlFO+DKnWhpnJAcExKPsmbEx06Qur4HmpF9p1ePdTAB9LYs/qDZpZ1NeyyOkP0RRG3CY2nBAVG
9eQiLBN7AOzj/FlCbyOCXuI4+kfOqd3+9QuUToQsow5xXltUn1l06lI2j68+llepH+iK6dFNZ37h
K9sHIjUS24MoOZUpOKWtFiIchGCa5Lf9vqfsHnmHac2pRHiSyYj/trIrWzu7LWqXm7ZYiqr/nU+6
a9Q0GRwmbc3nNRA6bLmp+2VAY7a5acZ6yu6BszAJIajlJ7gxsicC3B2HvQW19rZvFuEpGwjZt2bd
AEQ7IRwUj0PhU/sDILe//ucv7ByesnNkqDoREPPnF96MMwD2kzmD9Edj9SQsc+Up/Fs7+d+zjlCD
0cBHClEM44B3OJ7d566wk2y4C9NoKj4Epbj04/FE1flnbHl24+xyoeX9EWMxTOUNDcUhxLBOlf0D
yP42OyYSScUfFLzRvMF0qbna3eAaTvdJ18rY+UUnT2gvrHNHOgijxkk8FRfO7zc4CqP1VCUBfQK6
znjOHlx6OR8Nobn6F90hZWDlY2ZhH/OUzRJSZVhDi+3Ry+JZuhNTT7w4gSjTGpV/oQpHPOF/Z3aB
vD3tE1aiP9R64G/d2KXju/NqIzFeDLpK5qs2D71n7hDDZ/0/Pb2K/nlufBf/NWZXPTomqPa7FMFu
i5Hv+nRa2F09ZXedKlkgwO6TE7wt3BodPMgSDsQ9/ZJuZcYu3VplT6rq2KeqPyWnMBnu04gepA5j
YuXDZuHH1SA3ze66JIvq9CQKSfh3jo3fKaP6tleomuSGkSYToq8IIKPOjqfKNtDo7N2xDGoLUpXb
Av66/hwWxqHG8dD0pj+AI/0oc4uUYM/S72qUFd+v//rCU1ZjMWfdAEZlgPHCLGRkn5AEDdp3B5lE
8jxS0QK/cP06C6Nwla3PT2rSumHanNzUtLZFB0I+AkC4MpGWRnH59zeHJpfvYnuCmXUChxO+sPi9
+B7iim4/0gbvv942hMvQ3lxEH+3GzIoQgjoCoQ8oi/2fRDzl2codWhqDss+YeGiRqETpCXQFQfK2
1ff/aJDVfgZQPtb2mqXHoGw18AgSqwIefPJR6EJL92o922T4WV5uu0fKpoEJTyK0LqsTpyYS5LIy
tV8MGp4rDYule6RsGPhcSbFwhuI0BvzvIM2xaHZyAMbywJVHa3/TKNSgNGPGkptUU3USc9RqW5x2
eX1qM1esvVMWxqGGo43aBVcx582paZymP0U42K1mBzXEjYEwcutyuTKrFh64moxGlD0aAacMjkRC
JL9bQI6fJktMT9dv1NI4lCUBXcRGLhWbGHri4iWzXHkpXLrps26bs37bRu4oc1ZGAVEEqD+Pwpiz
X06H23c7zoU93/j7ypz1A0RAePebk+eI8r6KrQuOCdTpbemKwlEmrVUOgMAAVR5RL+nI7BCqRgc/
RhR123RVg8A0I6GAGJX9CXsISS+jX+GziIYEs/v1x7wwidTMOdMkDtJHEX+kbJKc3dqKfrqOnt1W
ErCVY3cfJWD2HMvhLNiEI98k0AXQJWD02t325yvvHg22OG5Wjfsz1XOzBXtdfRM6mVQrv7+wCuzL
v795MQTox23AJMMpJhn+d4aV+OvEB+FfcP/u6/UhLF1CWWiIKkevyEwyUOqqRD1Xiq86NsIn3WrX
YvOWHrLy/kkADozJEE0nlOWi3uJ+BHOIbqn/eH0IS7+vLONktIiaKOb5JA38HhwBpvYEtAuRy/Xf
X7pFyjLGTF+NOC/cY5HGjfXghpi/ip0Gqrm/R6092jceyGxlPXMqTmYd/TGivLh4IncHcgHWj2Bt
IAs3Sk3p8gXVw7btxtOIKuvRhZrwpEXuaoLI0s8r39ERlIoC8c54GkBBxlsrnclL8bUwOl5/Dku/
ryxnsymh78rYOrWpbnyEQIeDErIM2LLbfl9ZzbGPaxO6iHnynUJUWzOOIrHx8hCr0/ULXP7Qd75w
LWU5C6zUPejN/CMur0I+yjSzIdBLZxqLaFvbfVp/FJKC/nBI6XSBAbntspf7+WYXQeihWxUW05OB
L2XvFP2w16PGQMHWTNssMeVLJrL87vrFFhaLpSx2fJpkKSXQVfWW2gAAgbR+DXD5PRdWFd12WLOU
Bc9ppob3ntgnFxuQfucidUMz3iTt+AXQCWkW14eyNN+UdQ8LBJKOFc2nRsOsv8vNWPMPmmYXt8UL
U09XHowBrTMLpDhF7ZBqSO1q9AT4XrNsd9MI1MirAK1CIkRrnlKT7JMTkhXgoyF09vL+tgsoS940
hVtlbiJO5QzTBHNNrn+RLmEkKyvm8jvvrBhVrOe3ceW2WMqffWABNsiLASnycOdDuzTlxrkgPIMt
3+NRVd7jRI3B13lashqNuTCZTWVHgFQztiV251NjVtprhH833nhwcHD8tHh2rt/DpYsou4JDgAI5
qLpzyuywfDJd5LAbrC3VXYts8M9t11C2gLwdNRv/UfnkmZPrfDZzalweVsE8Ko8TXi9CCa5faGHN
mMry1/1saC13dk6QRfJw74fQsPGjktZ82+8rS1933cAoW818nkc4q0/RNCbVqQLcUK7sXwsKCqEq
+OSUe7E5Z/4J4mInxTZz+1z7VloOfMeNzCH87KfKKce7YvTi8cHTfLLeaGOmGAV3fHNZ3Urde2le
KLsD3MgMkJptnRoH8e3Wi/CdHkwwMd4dHqg0vW0Jq0q9tITSkGSGeyLOoiHUwamdT2hIi683PTBV
iRdWVQJNNzNPw2xC8dCHvJTQTOry9frvL9wlVYnHroMSXuddgFOy2ZNxirYlz8zxMDf4N26b1f+G
4715g3YVSSQdYcunebbb7ET+SvK9b7I0er4+iIVVYyhbQJR2Xu3UkpNNMyafS6/1CZordEAJt/2+
svyDnA+fvAzcExqMDAtxCTlsT689dHa3XUBZ9sPYoTICd/4canBHd03ihdk+6hp3ZdkvPWVl2Vfj
QGaPRBsPI6B8MSyBcUg3NC/ZihBRxMptWjifqVGKAz26ejB0/znFCKUjrZja7Zx6U7ALwgK82UBM
Blzc4PdtN01Z4Lg5TZhiPuJzWesmPK8o1Y8j7rDbclqFKidshiEMWqICT9oY84mdd/o/TWuC22oB
nTkrN+3yLnznFa1qCnF0dxoR0f4zfAeeBGDnh3ryG86UUhzEnE63dUv+lYC/WYOy0vrZhMj93GMm
Al1Rkp1xEJis4pU5vPD0VWkhUIYoNt0pep770ra+JKCuQF7X5FYP3/EMhOCm/BTtwoW2OYeAfG6a
Bf9qvd+Mi25IxfkySknQuCCbU7Rnj5DpgNXe9vvK2vdSnNCuVibnYi5x8TTubPc/OXnS0rp+gaUJ
oKz9Xidrw3fM7jtaxmpHBOJLiofs7xwkmF/DslhbnQt7wL9Nrjc3ynSopZEYOJ9QcTW4jIJpPBDg
4AJXFa7xcttglDM/EZCTDVE+Pg+BHpI/BjNZ1o/eBdaVb6beLr19Bqe3XWmFXR7Ce4tH2QLIkpdz
U5X2J1HO7llg22w2Wd6Xa2mYC/dMFQHmpA04WmkFp9LFb78F4+b9itopTrYdySFrT2ZhBqiRm2Eh
fcivQ3p2TaIHunSwkg+DNwL3iodshCPeo8m+/nwWbpgq6QMSiLCxgyOZFCxOi7zus2bE8vttv34Z
4JspZuXUfsWkAejtfGzGnTdm1AGcZFp7ES/dKeVF79WdXWWtY33Cb0mEEPxm54ydDEEkljT0kP1Q
FN3u+mCWrnW5hW8Gc5F15wmij+e8xHsagJp370vH1tsXsFMSOg+UzLxb+1JbupqyCxipDwt9Nu1P
9WBGX8LBie9t02qPcRRHuyjv/Nu+/YXx31GBOMhHekv230HS4P1aJib8040WkDX53epTq71RFSKU
nSCmTJx60G5OckC8uEmNGBAiaOscWq3VAA64/pQuKpZ3dgCh7ABDLXVStyf3Ly1x/5DPVbBP2qK0
NuNgta++luJ3xfvxg7ASE2xj064U097dGZDkXf6eN7Oj73VTK2D+PMJD8/sXcEeD/FEKzenPMzDn
tQr5v6WG/xkf11EqBBnxolRLw+SLEaN10C+kFNt/IrHJn55sExbeH3RbRXyf+Frm7GQU6Z6BcCm1
gcdT2cVi2gCR2tckDwIUIhJy2vnsAHA2fWk3B2O4uHgPdqPj9SQpdCAgKLIrb95AcNCnvSV6nUYk
XNQIv5RBBuZwKiU4iy2qKKe8jwk7FkcSudqGWKdetKcqgUxGZJUups9Wbvf949hVWvcZVCQZWCAR
gj5+qN3JjRMskEBWjuA/43Lf5cA3OpBmSdy9Xp8b71Y/UDQqU9DuHKAnKNxPyA2Hr0BmX2v4uCHh
Lm3zO5jdP0Y2Nc/RVAc3TorL0ejNpBDpMFakAjaPBYFdOMrQ+gBfJIOxcuIXUBSj8ef6yN7dLZgV
l39/c6HR7dMw74n1yF2XKJlYB732dEEqjs0ht2aLvNi5rUG3r6yyd18bXE/Zd2GYktFgJdm50gf9
JWN+fG1hev1zfTRLv67stKSy9GUgbUIcqRw3O98NOnIP8fmuaIyX7payt2K3zMmsT+NXcG92cCRO
M63uOkx9zZ+RXM/xBd2T23+7bTDKBjvHo+M42LrPpFLmfyryZ93tVDfV7+s//359hUehTGpriOIp
F0N5jibYT+6mC7Gh5RsAF3xt5TOG3YMLjVvbhX6QbIFvaMWvojAt/QnwzXiLnJc/Qtl1wwL3dKLJ
+oxnGRxuA4eOfLVQk2sfxEtLV9leHQ9A+Cw9ghM0AlT3Wc95ktiEbrKaTQRvtXXufE1rzefULdKy
vc+E080rt3hhOqp6xjbhI9kqTO0o6yn0P4Ahn2n0YDte61MtDU7ZJtIpJhckxgNsEmO8NafgkoFG
3F5f2WR9tKRQpo6bvsjZj297Xqq+0WhbECBT7d5DNYx+G0NPqiA4Ia+9vz4rl26Zsj/wrodm2tvh
iTeMPeyKuuXIJ+rBv8l5x1aubBGRl+eFEbX1uQ760XuyidgYn+K5qIqVrXtpBMoe4VoeUdi6Lc8d
PAfAMgbNrEcv0BLj1/Vb9L6YkCEoG4OWg7s0LmGndIzIIvMARmwLepSwrrtq/qRFEKUh3DU2SEGT
OCa/BpCvyy548stckL1Sk5q1uf7HLI1WWb8N6a9V0ATGfRiWCaovqK/lDvLPeHfT76sSP2LneEBW
1JzzrpHVV8rORPTqQTNE29sucFlab16AUJtgRudTe/aNmcZJ2TvDnUm4m3HbDVLVdw2h9GVfBeN9
1k4Sd1wqKWVDyotWFuTCK0lV3Yk81mAo9O3ZsTBdkOzm1Aejsq3PSSPHO+Iy12xsC0/aVVZmn3Zz
qzdxffazRDebbZ2k0PDheUeye77tWShrs004Ik7sKeeMWPNdx5lvB23mlrIVvhF1XWqphWCmGs51
GNA9Gnwy2HvKcStHg6XboyzKUSMGk3pEfwbzSPI5RMsB2g38pZV5dHlfvXN8d5W3NZxzG4RAaLzW
aZtD6JuE/9FA5wLCsGO5/YL07hNo2gZj/kSHLrceR74shu/Xn8y7JTlunrLMrToEx+LH4z1h5ZmR
3AWW7n31jMykUeHKjllR8VlGeGgc+Ja/MuTLzHpnyKqpz4Yz77F8gpOo2kL+GEyqc/qGyHJf3GsT
Z9LX64Nbuo6yBRBqEcyVNPWz5frmpzKZxRc4UO2nBD7G1+uXWJgdqtwwzqCh5jNkW59mfPXbI105
f8hC3R921y+wNIbL9vBmGyttoP5emI9nci4avB9YcO6jxNT1rUUE4MrL2bhM5veeyOXqb65CRa6c
gCvO52AiOZ3wuLzmGL+pezOZfzRFJIwvUVvZ7QdSY+v6G4n3BbhrkK1NWx9yW1TO2W9IbQEm2rT6
+IWdV8/khvjSoYYaheLaAgfIq98E3duRZ3BHT8xobcIES6KxYMr2Mekdeap39pEgwLD39tfv39Jp
2FH2HjmkVVXGWXsGDzr/E0ZEj417W0+m7hTbthw2umUWRFi4gSWPIUzw9i6/OOxzGOpkzsuV57g0
UZRdClkW5JDYrM8AwSOCP7rUr3c5kbdrdbuliaLsUx5ZBB2ZLdNZz1u2wTKsuz9iJGgUgiL0pxuX
rrJbWQSmzSR9zWdbyr7a2NnQfy8Cm7yAlK1kbSxLN0vZlTJZEFFbV9G5b0ir5bAYzC11jbK6yWCA
UU/9eMDKTkZzUJ8DipHBvZPU9vxTNnHXrKyohaehyi5Hgu2iuBXNuUozh+JjlGbx9GEWgC33faYb
/UoLe+FOqQLMqYhFWvfM7kuINCwpLQXR2LW1/Ht9+Sz9vrL9WK5WgcFJdZ53OX0fZzuPAMGOzW0v
V1V+GYrQz7xLoDbgsbA95mU/VGdyloSzcgpceg6Xcb3Z2Mh4Fpf8G/Ncu7r/4lAUBiU8a93HQZrx
yjvgci/e2TxtZWljyQM43fbR7+LCtd+lQ91aT/DgKvuQdAlhCkTb5Gvf1UsDUpY52TgErYzzdCaI
qk82te5xuG3BlX+i8px2K8t86bEry7zR68qam6J8GLww0g+8kxmMb+npl9umlbLAHYxjgR324lz4
NZ+10k+dPzlZz2teiYVHouowh7h28twN+6ex7CL9R0bCa7Yb+Qfv1YtjK//cgeNpV+o5Cyc4Szlm
ZGk2xkFsGAcAvIVJD9uIvqSaLx8gHYLH0bHNfJqJZ36aIs9ie46cu+t3cWEuWEqVwOv6VALsG89z
5OrPVCLseZPGXX+IeyJbV6bC0kUut/jNCpIgCeEWh4LWkya+gvsk7sUx9OaE0o3g6OsjWZhvqm4z
aJuIpGFhnedSVvEWsKL0d40L1ntlFEsXUPaBwY6wU8whyXwVvHFsM86UbDWSyerD9REsHKRVVaYL
snOqo5jnC11+DyS5I7mt9EhdCWgEwYtuP5JJY/y9frWlh6LsAoPDsmlioWMYSM1XVMEEtjld5X4K
utEbbrxnyiaQX8KFgiKvH/TBlJ+BeUp7Y80uZMbbBqFsAomGdIJMz+ahyj3yVpqu6LZVpYW/XDdq
99evcVmD7+zNqj4zH1pBQOPYPmidPVQPFfkq0NmdjlSXD95URuOjaxMaEW0ns87E9xlAcRmuTIn3
SX70kJSNwSMisJk7Vxw4Zn5tgsp9JRg+2nRZAQrM0EvxO8502t3l4Dwko6w8khnS5Ns4BrqzGbPY
PAo49RzghJcfKiOf453Tmrm5sn0s7Fuq9DPKPUKMCjRLbuDL8qMl5gAYT+sAUifZx6yaOtvgimgm
fyuxrWb1DqtHbEEhNRNyDFdm2cJUVhWgYcVZLK889zz3iVWQ4VWjBrB9vj8hVFufr0+DpYtc/v3N
JkbGVEp3wrVOZCpYqbVxMYAm5gazONlHm0QUvbf26lyq4pnKVmM5NmlKs+U99EZr9MCuB1LJ3R3U
woksr2CEo2Rs9DAcLICvDR87j74ZF3wmZVVryKfZmebMI50nBHlzh1AhiM2VxbB0F5SDStIOsYsX
uH9wwo4A3S2NUeEfL+jTkmCHjtTGlZLM0oWU7cme/cit2KMeXMPqww2TrPyNhST+RdK2eeOLSZWR
EjHUNcVUywfXabw/DalN8V1k6vkPktoCY2UNL7w3TGWPSolU7fTOmR9KCx3Rxhx5EaZesSqIW/h9
VRs6V24F7dieX5MqyzkpJpUkE8N3vWLlmS9dQNmDnDy2+llLhoeODAXvUYREQRkEpRE46O5uWlyq
QBQmU0D9yhke4urCQRuI6f5rB4E9kvVF5v3KPrE0EOUc4vKVTgCAF/1jdkRlPck4LuLfUjcBod82
jMtkfrNHOCjOwBDEaUj+TE2/TOumub8XIh6P7Tw2zvG2y1zG9+YyqLeNJIOugB1MAv8mZ7UJyeyO
dPhxIAFgvw7hyoNZegGpcMio1C6pt2b6IeAQIrKvlU7YQn1PfKHm75yOvNx+X5tDRAxY3vYQRbZh
6gWvzthO5AP5pC4+BmRPtv8EFpasu0z2uLM3ZZPqVrz1PM8l/DoPw1WpxsK+8W956s29AW7oN6KC
wh/aRHVH25YvN93dpollE43kdWNt3eQchXCjHG5mswP/k47Og5dgQN92DaiEx35ywrXnvDRflZ0j
98mosK1aeyapwrqXlcwjaDJpnt82XVXpqdcQh4VWI0A9U4fJc08WQfQsYX+1/mYIuVHDbcc0VX4a
kr2L1ljKB6cIkOjpY2s/w9SLXfJYozUM28LdUrWngxFWGSIGLuKSVs80lKG3IxFCrnZUF047qvh0
mOywCPxcfhyn2rPEt56gpvI+nJMqyPekmdb9Pam+RfmrGBKvPuC2JtmNQNJqTnpSKQiqr/YiJet4
kwvpGPXBExMhiw/cmimONhVfRlpE4Lysym+alQonJe5gQrP1MDlkpnocnjQzjB/0LCYvbCenxCfb
0U21dGCrCb2uICu4mjmUBNKZAfIbmQF4rqgqzzHgreZ9YG49vwU5TpuJpsfegMDmlhtP1wmr2Bg0
COyTOdZ28sFpK4c/VItTOfyMfXCbJyOoa3ePbjjSaIYFqKyi7UB0VPGQtvYlWGwIhYXoM78clU6J
I0dt23gxeyJnfhIuXsIMYlJ3qCwjs7qDl5Wl6A4EBOXy3jIaoZHc62vTD3gExfTgx03zXMKSp3vt
RkYb/+1GObX1VgS8ev5GfV+Pj46JAkVuRdkiX9yYDaA30uWhlWRfCCsOPCaYVRTNQ+nEdnRPyJgR
3fdk3NCHiAPH08dtEAjTOUmYvcUHY+o5uZJpAbnKmeHnyKD6A/DpktuBd7WbaKI5jU2I5hZBUp3/
0HIH5dy2s8oxIRIWeB6JUjxLjUhPiLP9H6dBrtxs4qlvIvsomoTMxc8p7YlgTRD9/7Tmd75PVGGn
H/s2zodSf8gcMPK/LygYpKpW7vEpT6p52GvEDdq5SzRj1Fcm1QvL0/acj4vpJz4tj88JSQwO55Ey
JcBkT8dwBnBJZlXsW9uROeT+NE3QBF8N2IDWt5bIE28TwGsxmVTMfTCpFSeDGAEXBgMyDtO4H3/V
sqpM6NdDqxtfsQXM46mr7CT/RcgJJu/dZNpRFRzgNthjTIByh7R+15ICS3mtqlyXrLmxH0AJbep6
DonWTBrRm0cHH1n+vY05bTcbP7BNme4lkazO9H/kfVlz4zi25l/p6HfWBUEAJG/c2w8kJdnyJst2
Op0vDKfTCS7gvvPXz0dX3RkXWxRn/DrRFR2RtiUuAA4OzvmWjeHzuPYvkmSsQsPp9arSdM9qfJBb
3aEv4CDhwqgPWo1g1xlp9xurOOofStYkBObz/lAV3QWtyhDmTPBi74NbVZEUio7w7WCMeEPycbzU
KPy478vBaNmvSMv7Hv4w6ICJ5KZTPoVUR4tiB4e/agHBE+ZqGHtUcDp4TDeg9dk6nDpdGHvhA14G
k+7hVRr2OGaXXaLCfnD9iADlgDdKs+4xkrUoEhcudXluexZ8fuDEWFUgO/iXPawoNThwhSVk3Dbw
LsQU28KgNgzumUSQSfcJ7Fyioyh6Yl8nOko95q0q0p4ZrtGV6KK6lMOwAd7TA8y/nuA4KeJuC2vX
Nrv2A1I0T1BzKrEcpT5y7kpaQbIc/Hy4kcLoXSCio+GGp5H6Vg9g7w2Rt8aEiYJT9iFanJvIisfx
G/wq06R3RaBMvduU6JA03bbG8Vy+MxD3OuJZZVfl1yMZzYzC4RXuF9uOjil596FMmz7QPODmobDh
zYKJEQtIJ1zERcMY7EdhFkSfBSN6fOirPo05pqAGiqEL0crAIpuggpWR5dFaBwPVr4Ma3u0Sxk0M
vuMFTAYqf6NrdGRoM0H/1OagwvHeDjZgkquww82gxm98/0rSZs3RbTjuNkZKmvaQ9mJyIBPwdHFU
ZFe/+qbtVjr+p/dAay69a6ONjRLuqB98lXe91xRli1gV18XFVx7C1mcJrp1AD02C43lAedTE0JTk
iUqpXQ9yWANGLVTB9OnRPiVw4A9QYo+tOMDJURwUIqAnSNI8FfBh3foWT37ZxKcr72shW5wrMY9D
nQ6IRvEVGHus3CZZYGrAtw2W/jO0MTVWyiRLl5kdZmnfGVHHYwLOkkwfdVFW8HVXJtPh9wurRPV2
fnSmA9mJnUCfJaTtCAglSCnmPavjpn7MDfhzbAYrarHrYe+NIHs/JjaztrACUXG5ySUwG+UXk8lZ
sgorHJnpcA+5t1kHp8jb0dDokDihaKfpHdWCBCtv8/Qkt+d8id4YSjKk43Bf22ZELw0FeY8RHjGx
DlOg829yYcDmDAYbrTadVh0/AF1A4MFeK7JhGa2+wen4i/09MjuNdqzLErNq+aH17dCCnyYTgF6j
AA+/xz4GdmqNY7D0MNPPP62oQW98qzeZusdWrrFtGBtUAdEJKullAh3nlTbiwrqdawfHfZ7AQ8ak
aCIoH7VS0/wFBAp7EkHBtiNSVbxG2scr0kNLJbK5cnCKNj/q/AG5sy1T21sUekMITAQM3JG/+HYG
C2kUIRN4eVc8j90603NoU2bJHSRu8+9NhfC7EkOWHny2uFug/4nMCthapoX+I4RN8haghWQDAUN1
GDJYb/EcW/P5ibk092dLvMFWrZA7DM9SwVPYoZDxjLGdS/H7/PcvzZXZKlZ20cea4af3E1H/UUPB
GQhVCV9kt6GUFF/hh8CrcjpgfZqRPnwH4M8lmoNIcGqBd2ar/xy0pg02YQmVp5VFPC2kfw+HEOL7
+1Wwobcc0hPtQVAGIn03pO1lAJfdp96afK8jM/gS4R3PM02NT89jJqKXZk/7Z9JrDH7sAsbf3lQc
+JLqNy4wixUtnJhKyCiMh8wMzMBLYf8NWgXFyWTlXZ2eV5Y9r+vGJvzD7NY4FOVodl6El1fvGhrz
6kslAGuuB4xaA9cMnpIDAxbpWxVh7TqVz5onUF3pj/OT9/T+Z81R62ZCcwUz2eGgbBH+Rn7aojZm
tgCgAf5xHUC+8hkQF/u2MQq6khAtxCFrDlJnHVxnCRx9D2HIRf9qmPFQS8dItY5LBxBCAJo2Nod1
z6XRtSjQOpAGjpqnwSRRdcWwATPlwjPQ5w9I3cqn8y9iYTTnarytiHqAfjP9oJU4duuASBiuTWGi
vTJbFlbWHLwuQt+AOe4wHHxIg93LtohtuAY1EKRPila7S9C9WAP6LT3KbGmhjgLz1iFKDvDqCw1X
Yyj/oxwy8DV01+mIB6nZv6/dKvXLcIwrduARN2HTJ0NUDVISNemGwaVP7b42JLNNGBJkPewEOTk0
UVM9gkIlXkCT/VqBzZoj14Vv54mdImzDJpvCjXMs7RrqCrbRdPCEhTMi984/xkcueSKozvVwSR1X
4wC5vMPog9JkbwCOCyiEkaYc9x3M7ASYP2UwpSsvNwr0Ay+gxduH0bYdpAaLDgHkJComho5m+sps
/Dh9nLon+vchREgkwB6G0S1MxPogvs7TAXXwPuJx67UtOGfmBsZrpdk5YQj9XbhJorM0XCFdhWu5
AwZm3t4VHYwv6SZsY6T9DmviJmhc9OFikbghvFiytQm9NN9mOziLiNXyPiueKyMz4LVXyvzZ0AR/
GzSZr6QkS9eY7eJ2JPLKEpW8yXNIr0gn143SeOUabJ7gXtLrdCULW1iccwR+N5oJ43QMb3s+MJyX
+SDpjjcSFPnz020h0Mx1dnULjq60afwjydAHvQT9knDTQVVTq5TXpH0NfB9c5Y12BUy2dL1ZtKGN
5mcFipA3LY2LLIJJcMc7E0aQadApV/JyKH/QIAYSYGXuLozUXCWrilCyrBOS/BzsGC6pqNwa1fAz
zrCODhWH//HKSC1sjXMqQOFL1UbZWN4oKwjUb+AZe6J70WiI8s7iSIa5E1gxqk5Q/gtpdKMqu9BW
2lVLs2QW+mgPuG4GZ6MjsVvrByXh8EqMTPt+foosvEFzuuqn3As1WhQa7Ww8NuCB75WKzdoxTT27
xEmtWWOCLM2LWXoUFrnPqjogx4QV7N5Ps+xBBEO+CfQm2A7VIA7nH2ZpmGaRDEjwahiCkaACaYRD
+gbba1M9WEAe8JfQqof6liatpWwXJ20mfjCWD8bK+e201QGx5iwCvdasBMyB9gbSYLr6rrWNoe5h
y2oA7JRCfL/7gXJsVXOnCQqTK9dvrcSCY18bWWhF4o8hSO4UkT3w3AU3OjW3hRHGfu00idKMLeRm
wq5xdYXcD1tEUovoZ5RmgzVuQhmClf5sK4F6xErkWABtQxf77/OikqVZyDKHkEoX8lcYxfZoczSP
NfgIDSv3TaHdA1QuPVG0x9LXHs4P4MJsnKvFaQaERQsxIgUEh5K1aMYGUXrXGV0HbZfUqMbt+ess
ralZhE9bXgoxFrZ0wByKsz14mqH2aLGMq5X5sDDl5wwLeCa2Jjxd4+cclMufRaP4PQqmVQkel2Zb
Lignmrn50sPMTTbIpA7e1qNxDOrOqi7jwOe/eWCwZuVlLQzKnGEBN7eyU3WQPgyk8Z+sMYp/i7Ls
HgL4c6wlIUvXmF7jpzCUwB93CGTPjnkYorALqFBxzGRP7/UYmKHz72npGtPPP10DDBeeoVyZPxC7
GHUPftlZ6uQqYB10wdr2S76ZsKmYRdShyYGkDDIDnuXJeAknwuoZ9iH2hW7l+ibvmuhr+8Jc2p6V
Jh8rNNEfIqahIVdRP8id1hdqZTM3lt7XLJpCGbRKc8qSZ4rd3L8CtyvDiRD+8FpQuDrsjqSHVCzJ
Yy8ZLEKuYKMsYGo+lqkeeihnMbZDNYfpEXw6YARjuLXWW8GL3VVBLNy2RBryMkYVFM9d4Ghl8xg2
k03g1m81zfyFRa967gWENJSht2gHdeOUJgS5S6dpgavgTp+2tvHuD6BX3JoQY+G3OW1rf3Qj1qF1
7A6lQVrLSwkYVsGPvPdpmbttCPZo7eBreVHAwl74aFmen2BTmnMikZ5DHWmligTlH/YTxGES38KK
IxgDFyC+2o88f5RlUTth0ldW5CWg74xrp4qF64pZrAbzVFhNGRhHonf1S1cUgzeowL+OrE7cWXEm
N36SrBUqF0LnXJC7GWCJHcJo4xiEXX+s7J5YbpILuabHvRA458SQqCvLoA5i+4hu09g7mkX0A60Y
cv0ho902qOz01/nhWniSOUNEiCHTbXuIX7pMD2uvKwBT/c1DQsYvXmCWDheVL5oiGv2j0UM5yCkI
XKrhWW4PKwWbpU2az6KmHxMbmtAdf7LDjJvWDqwNJARObiahAQvzxmyCC1tnsUIjP+5BwbuHvTqW
y65vwsYnLtUK2mkrtZyFcDFnkoCclhK/1LQjFMzo95SjoXFpGFDbuBNjn60k4nRp0KaffwriTab7
eaAK41vKREHJAT2opGYbtLx4aRxyKLzQeg9qOwRNzabOJoJGLsumvjJpWr+go2PlvUuLAm1abxj7
wVQwLBp4lF/DxTlM8wdTJSQo3cZvmDbsoFpqDnsO/l+ZurYwx+6WCICipANLJdE9A7FBK89v4fTe
OGbVdBoUNM9Pz9NwGWuOyAcMjlCO4PE9FbgHV7Vl25duWAH+cGQ2HFn0S0aSbGSerOrBekCIZWN5
0VlIn+7P38LSBGOztx1oCecxHClegVer30abl7s00JgCM8DSfhAtSH/biHHgnkl9uAL3SXKnqu3V
esnCaM8x/cBam2VcaSVed5CK7DvXRBBfmI3dfA1eas2pQ0NqZD3Mt8yjqgIIk5nYPlpnbNs1hdOl
cDbbRG1LmgAA2uKp9MHiIm5ax3m2L00Fk1APFlloIAGrEq+5xS9sBXy2FTRWRXsFuOyxDADozoIU
FZqyNKy7FP5qN2DCaZVjDDlbWY4L4zNXcx8gMBL1rcmPjMFOeGvp3GIAtUB1faXuvXCBOY1I1yTJ
wKThR8CZVe71FgEM0UzK6vH8DF/6/ukk+SmcAHejInPo+LGMQ/bLyCA74+qya9qVRbww/HOCkFES
qN0PfvmSImYAzyKoKQHCmlA7IBvkwDXnW30AZfnn+edZXLGzLaFM4SCXDUy+oIStWbFjjnaUPqE0
wcxvI1T+h32rjNyK7qlMuhycTquDMVJe17V5DeE2U8+P5+9k4c3OqRfgRIqo84E2c3RI3aRXIqaJ
/W3QiVG+nL/Cwlyfsyd450u717P8revjUDzTtmTRHphhDbxeK1YS8CsShLmxV2YMEPHXThFztgRJ
xowCDNu92WS0s5thDMfuPR5k6KEPgY7EysRfmDgfSfmniSlFZ8OTmQxvUBps402cY5jeG5g+Edsh
GnavK2jCoaDgnX+XS5ebRvHT5dBtGWGwMog3yYsk2oFjJjXdIQmT5p1Akdq8VoA+jW9fu5rx96sB
WBZUej/Wbyh8kuIxbMeYSU+jKNpMqi49VD2gQW7DymllGS5NFfr3CwZqSEBDLMtflWkwLXCDJEwm
rFkH3mC0gR5YRwfIHyRx/Ep9XWNrrLql687CsQ27CJ2Hg/2WGn7cFrs0hYLasYZBmNVfJHHaSNtt
JZ5+Yur3veF/8Xln9Q2/HsZgHEsgKCHpYFfbMs0M4GXBRND5ptUxi6AdEBd1/Ksn+Nnu/LAuPO2c
StGLEGo/TSl/5WAs9ZoHb4zQvGVaqMMUqDOsiYiFF14lW7BgeLRG7F9IPOfy2xRgBkHC0XiLFFpn
ly1kEmUMGmY1tl6vobu4Jvy+dKHpuT8tkoEZyPAIiLIQqEN1m8HliG3LENg5Jy35sEZkXKhizpW4
Qb4GXWQM1a9RVBTY5DpJTTTEqQ3wvb2VxADX+brww1jdGNRkgCVNxKZBezo/iguhYC7UrerW71BT
L99jWxP2Awz0mlA4FrE4eUJbu8W2FSV2ZK1M1YV94iPR//RSzcrKa9Pqw19RL+vUYWYPpBO8D+AA
fv55lkZtFmysINGYgdLhmxkOpdxy26C1U/Ggptu4trRw5TmWXtssxMRVonodoh1v4I+EGZBIOuPZ
pURKIb7HCbAMu9CsIYS7crml1zaLLNjdJUQ/0vh9DAGivbF5oMMUJDUVy9dUm5de3CyI2FGppTSS
6l1I9OGf404bAye2g6a5EXlR+5vz47MQNeY0ijiqirbNI/UrsY3UIhA9tuC66hIC043OG1JL/WCZ
InAnKQF5XaNeLl11lvgRxRIQeM32V9SWMDZwRIpd3b5q9UGLtG0I+0ZWABRX1VLbwgNT17+ff9qF
cZvTLMpOL9EMEeodSVrX3ZeZyCpw8PNkLfQvZYBzmkXbD4DkVoX/ZtlpGahd5vshSI2wqxexBz0V
VvEbKWRrgh4RAbH5XJgjqa9xdueEeyzQfLNdWXpLDzvNrE9rWw40tf2win9NmWByYCSGSJrjR6KW
Kx2fpStMP/90BU0vtYEmZv3LzM2h2QUdoR3OyoYqJVlZaUslhznKFdWGyMw6WNk6ZhATbZzkHAtB
bupgkPH3PqGU85vQNuyovwVlC1sevD/NaM/MRjTapiwAuh+2MDWL6hKqqlO2sQl6HGoCp1UgW30D
VyBhtdOB+GFKD9XJBlzUXNSVviktKdPGGXOkKr0bdIOugOLI6iYSng0mRLHLbETMPwtK//HW/6d8
zw5/1iqrf/0X/v2W5QOYrEE9++e/bsK3Mquy3/V/TR/733/29w/96zFL8N/8T/72CXzxXxf2XuvX
v/1jk9ZwGLpv3svh+F41qv74dtzi9Jf/t7/8x/vHtzwO+ft///Mta9J6+jYZZuk///rV5a///qc+
oWz+4/P3//XL29cEnzu8lq9v7+ofl5V6TX9V//bJ99eqxpfo9A+bCJva8KrRdWNKNbr3P3+j/6Hb
jFumSUyu21MdIc3KOsCHzD90qLMbQNAh2WN0grdVWfPxK/4HYPHEsE02bQcc5JP/ucO/DdL/GbR/
oGlwyMK0rvDFpxaBCTjgbIfTfLyM2G+rPS+j2yiGbpJgbyKyrroIcyzU2gP4K5e0BPE3TcvdEAWv
mLqHDFPK0XLj4tOL++u2Pt/GR7l5Xv6ebmO2A05llKwzh2of5WRvaYX0ggzoidpO0israLZAnIL4
UiYbDaYT1xZHClEwECiSsflVRPSbYuGt30S1q7f6K0P70dE1y/TMinI3TMxkq6fqsWtY70bB8A2i
fxmcLCNoCWTREcfq7AgLMFjMJ2SvmvClKsZvRh9ejkl0q7TgMlAJKFp92V2kqpIXSanxzWhl9SZC
gdBp2PjOLf9SAvIKbdFDMVRbQ2SbgKjHImluzQQ0rKCCC05q9ZrTcfJSaPobSnOObeTXvR/XG5j2
XKaKPAwcNcCsxf8NHTqZ59/ux6n21Nudbfg6CGVaXfTtHk42mgMaqAuJ+NgdQnqEMDhuA8ih3DY8
oQKvARIahkTXQx69ZKl5mUkw7lmPfk1V7Vqze6V5C2V23lzm+tROKW+hB+N2Heh408F5a6VdctlJ
dHag7IdQVF3bEW038A1CO3hsG/y4V+5YDLC/ZeLR1FPdac32HgS3lebWR7Z56nFnyQcIsKSFhEu7
H/zuoFRwBYp27xQ8vq3blGBnbgH847757BsCRjJm98JCFW3aUdYOB2GjE9E2zOVD1Kkdt+lbA/0+
+OVQ6ZhSfTeAh8Hki/leBn8uhkZC7/P8UJ3UcsNCmOMH48xuh0gjxb705YUd6nvQF+5Mg+4I84+h
mbuN1X8zbfXSCvJNxLVrJ4EHoqCXm5Vy4bEUOXpRKK/D3HUSW7+2IQppm9mxx1aQtONKJeMkOXm6
T0Szz5tnkIIbFAPGu28ayJzawtWtaus3wZEFeuvWvXwrOSaPlT0qI3qApSUa8oEkF6wVbpnl11kG
BoYmsi/AmqfbmR2vauhW97VIyj2YtE4Txg5v3gIcN744KlPi/ilVSANbRJKU5R46AteFKq5RNe+c
CW3g8ZbiHG6mtRtMrFFop+8Qh2GyHYQ+4FLJg0wqQE9JcOfL+mpq4ztSxTtQ8CLHVOELUfEDCA8X
WbRmWToNwYnpb80yp6HL0noMs3LP9fc+VR6T72DOOnGUOpxLNzbWDABPpovTW59lUBzRMEzCptjr
WXdJBVRsigSvSO5aCg2Mhl8hpdo0SE9svuYRubhAZhuWn8oq7VVa7Dt7fGCDdRXFVuuAfgUNmk78
jsPUBz23157QFXbDIbqIBN+WRBybWIBUW9ZAxYR15PQtOrlKku9R0UROVbY/7awDitYaShf9sMRd
mTqnTkLTO5rtbIIPaBMPFoy5u/YlDwfq0NDOEUCacRqO1zYsL7I6e4RQ6FOAOOVa6JqXFJKalgSc
B/vNBuXWGvzMzoPKudcx6C4G4grlp7cCAbwb8tFB2kEgra9tqmRNmPVDAOLUNJptGqMFUmbAjGJv
5sVW8uwWfF6vSgWYDwIoWnk3xuN2JPuCNjtfhLAcp27Y1vvGTB0gzu+g7n3REAkwaPGi9ZWTa8kG
5rwbLQsvGOlfG5g4jGV4jQbagyGLtZT7o0h86r5n0T9NNVTsoK68j+FIBLYDAUGbWtdjnXfOCH7s
rd2NYiOH3neDvhngKQINNiGzdygKRo5qunqH/iO8FBXaoRqyaQglgFggmWMD5e7A1hapkJ8YkIlS
O8iHJVtF/Seti74Zvv40ZMYPGwQZp4vVroFoCoH/1gYaEUfocL6GPckgKQb9N+huwAuofcrrNaLC
x5nixIPPIaE+JGitjIFsQ6GIJNLwSgh/j5rhe8v1iyxtbuPyO8bzCh6kW1bWVyQV21Slmnd+pi/l
cHPEaGrVZUMxZ/cxjtyuGofERTQGzlavgkOOpMNmMfYpYwR/PiPH2GBvoNHWbtiAXooGc7kTjDvE
GiQM2TnWdPOrT/rC6bneODVAyy5L9Ea68BOInKAvEi8f63tzSOU2pGjSJsIz8vIqUe0V01LAwIAc
9dLAArfUKuxt2tBrK+/iHSx3L8AXfh1hkIY0rs1cQC98JIxj5ckE+ipGZfSYmqC0+QU5ZiWgA21Q
/uBwbEIW4R/4EIDxnmm3sNp6QoP8GWimFwUyvmVlUGDPruGJewFPwk0PXsEWCvorTYuTOEHEEnO2
y5kEvCrR0mZPeiTAlSwe4acIukvLsOkZJHd6sPW3ABxnmPO14Sio2W0EQqaHrTreWkhU3Dpmr3aQ
Sy/MWbINfBls0F2EDkVfgz6MxPn8bGCnalrTvc62zDarIcpgNO2eGN11nRz79tbI0wMzFJy8mrt4
iDeTYgSFoqqHsvqG8njXmOPBsgoPLoIgTVwWRnTbJ4aTBePvcuBv5gj13yC/ytLqoihaN7OIW5mQ
5xiNnWIST+rvI8r2VhLv4uzHIMQlmNWDO5jlEYr7VxBSPfhJutHovRLXDbJXfCHPf/TU3EqB6BWs
qdEsjtRsD/bHQYVB12IP1mxAmWAQ8lBEmBG1XoaXulWarm+FlpORfnQzYbmYj8TTRnvX6Hx8DdG1
vmDRWADyk6pNRQrTMwoLShe0TRyDBeyiGvpxc36oPlRTTgWO2TaugXNLJPaYfZTEnLqZPcjLEK5O
N4A3mt+kKjovm9YcMaAexzKcsqSdXTOhy2OVhgkcG3gQHqwwah66xNLcEbTuG7tNqWulWe1mnZFs
oROmXFG9n79lMe2ep255lgUMvcxCeORk+4qT2htZEzpxHYsL6Orp2xayHxsjyOtNiezZG1jWeW2S
WhDZ4yhcyeIaJfKjWfh3fBxf8x7ZWg79AjdXEQjojWBuS3zuoEJvu0YS1bCCNNVWmJQ4lEY405gJ
cYrY7N1KD18aWx7qLJEuhRP6RarBedSgBXUKraWuCvCLQk8oZImGwUGvNIFKRXSEinbpTImkX6nM
C+Lqoh3Ui1UGh7DTIdOBhrvPAkxfeWtp6Ub0YwYJA4OksNti1aU/xNBeaKc8H17iu6oVz3VcI8U2
AdhqLYwQVarbANi2VvNcnNGzPEaHj1CDE22+R4EKryrH8aKquhwbXeL3blvH0pWyiF2ZZuOm1vLR
1fsq39hp020yo+KbItOf46H8FjL+rbOVa4zwJ29lLC4ZdPdRrDX0lZ3ooyB6anbMUpesA0LOhCbX
Po6t56Ctf9RghTqckG+s5K8ZDQ6mjaYvNZ+hSnIHdlC9UxkAyaHQUmec9MEKGh6qRH8Ft+V4fsou
nZjmYu3QdpFBb6YocRR6eKcPEZnyJVo/+EZ6EWii+8bh++rRfOAAtzMd/k5pd6EKDfZGKLXuEFN4
7oyoIN1IMAV2cI6QK8tp6YXNEce0Hcy6qkmOI+3YYZ0XtsONSu4MJfgG6VN/GaeGY2rirpY4QaPf
SxwhONlAKbx1e9Wzu6DJyFbrGoraAslcwATW1D9PEp+wlcxByvqYhlbe6O0eXk+XELJ0aG66XSa9
qmq+lxDsBFoAlBS2NaBJnujB/cqInarzT9edbbcJTYgOC6lu74f6ro79HUmmmlhoXQW+5fmM7Crb
9gpuenHfojTtP1WVv6PhUICFyC2ntyHuamBLC+oVXO2HbNOJmS1muyoGn3eFrvd7s22fJiKva9Tt
APmY/uBDhNKJ4err8Dh9TzTzKkWkMILsgaEWAFzryDdGrUWbQZdvGZQgcRiKXoWlrTCfTta6p9f1
73seyRutb/ZNIFCeNlv5w0ey/FsfdHuPYaouqCwgS4/0MwzbqxilshqFthhH4zJEfQDGCOSitdp8
O7RNuEc+2d3XUoQeOBFH3hqbUUQvcBrxgcodNvCgWQEiLYW2Oerah9SXaddWs9eL9onXtrWpoh5e
dhralWXyosf1j05if2AD2wOs9MonsW4BMh2qDMEtHCRvqhASrgzCt1tIUtUOXgJ1ITbSOFDcX1uj
pzB90+udbXkiRwsN1NZmT2ES7dgkutHBGHehvP/LKAAqNDJ5V9ndU67Gb2AjXOsZNjuTWLixBHdX
GPxxtLBdFf6zWSIZazpPy2m9+1gs/z+X/+lUR10u/z++ht3r3/oFHx/4q+pP6R8EVX3U8CmjujX5
s/xP1Z//YVNh28zA3xtkgnf9VfWn4g/DQmF/+p8h0CnA/vVX1Z+SPzj0oQQa9RYoeBwyM/8PVf8p
gM2jiAUI1fTzT+WshBi1DjV1ddPdQ2sz3NHS61+Th09v4UQt/1T5afryWYgCSAN9O1+pm15tgw4F
VUc2uw7g5TccwM9fYkpMT93/LNKwtOsHaBupG62+17Tnul1RPj1Z0JrufZYJl1h1LDJw72PgaYar
EiRwWM0bs9xWvtMFjpWu5ShTOeLUM8yWsypCiXY7nkFRBxnTUDkt9HN/GvouzFHOcrTVKt2U9Zy6
0ixz64uQa1aHhypDp39sDwmqoziV39U/qrv2R/Xza2Myy7korCdZneB5hhgn6PRWK1b2ldM8fwzK
rKCT6JFJcXTEbP0dI6s03PCKRo5xpGyjQrfcB+/NShvqVIjF8M/ToB56WCkrcaU0c0brsrkVL/Sx
JJfjK185wp8s0kyXmNXNY3R+LCPCJeRr/5a+xb/Z7+peO4bcrfWd9Vbf6CtXWnqW2RrX0KHrwGNU
N8iXIJ7zqB3JXRE62m4NTr+wCOepCM90eFdPTxJAcq2O7juyEkAW39Fseft2lQlVZeoGX5zdQtpA
cC8B0Sd3yt/DI/O9iHv+s1zZ/k8VKqYRma35jJgJ2CJtfDOG1wDaeW0Goh2WSjeuZP7TbZ9Yf/ON
W2cab31Q025IQNKdbLMMx31J9kJpa4jPpUvMlngSVIYP4hguIalT2j8ScwOjeff8yl768tnKtguY
YwMMq25M+y72r6u4dbJyTc9iKeTOOUEV6XCghUbdTfoGVCXyaMhnq2f6Zt7738c1I5GFDW9ODILl
EhwdRoDexrf2Uf+Z//a/21/cjOZUoBoJuLKRit/Ug+DwQO+f4Sy9siEtrLG5QQxRYRwbNb5b2W/x
eEv9x/NDujDn5+QfI2o0LVNS3USdNJzBnvC66MqjqprUztgn2/OXWUgF5rQeu6l4CplidYPjvv6I
oA2FerN0QJ0U5crkXLrEbPWmxaglGmrtSAXcKrtKt+Rgp1cgnayMwEmABMLDnOTRwn4qINPqBWkw
ua1e84N2rAzH+GG48sW6cP0NWxPJXgjZfLaKa61MpfkRKH6zjXYrrvnv/Mb2ht350VhaBLN1XEP7
6c+vb/D140X0TWzXjspL83S2RfsJiwveYxEXOor6ObbqMlqZQwtTdc7iADh+6ICDRvaCTZlrjxVT
Wwu+W9m4Vl9YuPm5AwwFCQw0Cj2+KSqUMi3mADt1/o0v7WRzCkfQ+XRQ5hjfBBo6DJQn8kIUdvFS
QfFpA9Svvk0THMsF/Fs9xVS9aWGLfAUua7LP1ETvScc1qORSoJ0rQQNIlqmyGyM4Z7jxLXkaUYks
XO2+f0IE+NoUmyMUi65Mq0B15jUA/xsal6Zjj/XgGKTaxLJ+MErALM6/2oXJPEcqgnAQ5iUdzGt/
Ussq4tsxzt9Vr6C8M16MPL0/f5mF8PLR3fh0UmKiymojn+YGyiqQtPounziqLLkzrM2+hd11TtVr
MMRjIOz4xhq1XaXKyyJ6Dbq1puDS/c/CY6NYqeXQLLvp83CXoelqHHztd2W9jr3wMD1XovDJEh2i
5JxsVwWDssASUzd540LKSUG9OPhfnF3XbtxMs3wiAszhdpg2cIN2pZXsG0KSbeac+fSnqPNfyPPt
LAHDgC8W0Awn9fR0V1cRA+rVn/4beKmR5VjVBGQZBMpKaihV73JOyA5FHApbUPfaHZL+kJkbzLkT
/3XiKGOZx0MjiQN6kQ+oS+x0GyCB5MxX4KK0Hm8tltmhbKbcdn3f5+iha29hm5BhXMHCsBaDriXP
IU+udDJanp5i8EQDHvA7Kx1xIHFKImRhOCBwVhaesXvpSi2l6RuErys4VmJrdto7p+5bfWUcjAmi
a7TmuOKAnsVl0g4VmbM/KKZ9PPOMHUSXYWnCFNZZkmUHLStQO3MQ64GM8s7on/+t/WWyvhmNTghB
olshhdPVKCGed7W4iQCQaFA78G8dLDP2rYMQBAq1GnXJoR1DWHGhNsuGsznwaiq5eHvcB+vZLUl/
dyIJMLCLosZBBGg2hc0Lp4vA5d1FC8IIrJ5ZZs6BMW0aMH7aHa4Wu/Pb2V3qIjbgtB9WQt6MXfAV
tP021gq1VrJcZ6DFj/TkpW8hgLM8dbaPR8nYv3QBARhD9DJXivgwQwAT/Pkt2OEr0OKTGAZzLRfO
8OskymLlXD3ESHYlh1i0wD0OpPwYkCVKMloVKr/XyjoYY6EldZSwL8JhcTZa8YYcpxZte3llEVhN
U7ZqTvsSArBcfACYjXDG0yD9Krrr4yVg3OR05VeYglxplvPi0PoIF3bgoXfldsjcgDN+8LGS2qVW
6/9mruhyrzaps3JUsuLAN5P/keshDxvQBidlyOSVLlh+Fi2og2Q6MjIpNmxcoHzaWthwDRP44VYl
HbfzOzNdqylj7Cu62EuBXEAUILdzAJ41793619iY8Qz6AbBfmv3vx8vDWHq6pKuE4G2ZiSnOH4Rv
RcmFLKKldCuxF9YIKEMGhcBEr9TlcOtm7pNYIHJM9MaefAApSbgyBFYvlCUbNKXlhB69ZDdFsfOY
KJPlC1aQmwgwAK32bxNFnfI0bys5RQn1QfePaXdupV0vr4VAl3N2J4RE6934oiykUCSID0oKisnm
KY1u2rjnpt5OmrdAny3IBJnSv4Bp4cx9kT1+M7lh5gdzD8VbTwbSOZLADDRA0WT680/zRLPMgzYN
JNiaNHviAM0eJARrWbwBqbCyDAyP9+sp9u3jda1WABATRy8QdkluA0kvc0RQwGdgq7P1b0Oglrpu
BjDvi8Lohc1z21wj7XNeS8WzPp/yO1W5G1G+iKaN1sx4sxdtyPnlF102hzWEJONG/TJc32YInAv6
LIIQ3OuTn2m5TQCxezwtjIZpdngeFbRSkaPhsYBOb3Jtp+fHDTMcNlpnpVN6IfOXSVFTi5ecSbBU
n+TjymezWl8upm/zwamSGvNjMHlcdUgSVxwRX3CjNZFkhv2kuebzDFglw8ek+NKT35yCDlzon4+n
hdX08vu3D5dyKKG0ozp6k9aYfDLtUUi6AXnWipvMan5Z5m/NZ9D9k7uiR/Odh2I5M+F+GOPbv306
ZZJ7YUi4OelGT0h+8ggJVu0mGFY8V9Z3U6ezgQpMMUr4bh3C6VXCkUnHG26tYpzhrvDUAdV8Sc7B
wIHTM2i4rnjjJ9SYXKE0ACYrHSkpXh/PEMuP4CmfS6oBexRnHpt+EivSxXpKJFU9BbyyV7XC6yXp
6EcVIs5+b4lyvca3eX98/yGI17WunmUxnDweIEVVAvZFthLUxBfAOK8qBjMCY4DF/723ohqM3WBV
mDxAZyO3bSNg7ia1t+Ya7sUc5toBmuKcp5ZhcgSRY+DlWjeZeuTLZoE4phl30Ll6PNFfz+L/Xq7/
pZDXMr1Qw27yIPHLbWcI5SI+HY3jRwWpscOQB9PPGpEFe1QRquO1KP6R8zPQpih9sORajC1ZECun
agHZL3VxAng5GDdhCoq2sZ91C7KgI4jV5MERw1g5ZWEyW35SNmYpFzwkYbtqOytDsAM9LL+H/Rwd
qTDmQ1Dl+g9ZrNQJuvBl9hpJKgBqs6F5eoZwJZmUrL1MUyY6mi9nQDPGxcoFff8K0mndQQCMxx6w
RdELxOco/mj6d0l3wDlk+2oJSdnL42lnBNb1rwKPb+alzY3JmFMOFUpXDvjvgiDdaiamURP1jbdQ
/n5OTv+W2NVp/ynxxzxORPQlATYcRy6qxInQ7LNRM/tmL+goYEMZ2uOB3Tc/AOr8vbUlflLkNC1n
TysUd+bfpQk42DX2E8ar/D9aRtw8QZxumGevgoKaPMgAJb2AeoR0huak/A9+qpzOdwXMIujISTeu
2FRGTOk/8kbTKLYlB0I9r5pOkRjZivyGKhzTEDLSJU+luu25X3oCDoZpJfpzFy8JrAtdmVryRmmU
IG3ykIvNjvmz/gQr5HvGE2CunrDj3NzOTtyzv+ZjLwb8nhmgrg1OV8QM/AG8FxynW3wubpJVbqTJ
nN+TU+k+3hvLHrjXB3V5LMJ9BoREJm9CMtJU5EEjAVCdToAaXLvKxKfH3dxFdC9zR90dVZdNoFqo
eE+7Bpe4JPHz8Ee+jU+VpRyjCAJcduRAc36XHwYL4t2TlR/W3ioM60EXMM5lW44Jj65Hr7ukTrBV
N815zZliXIoQKf37cCm+2vLBGPPehDqXYWiekrk3U6VClVlk+m1sG1H3BCHs39k0XB9PJmtAy0X5
zU4BwlEpBmfMHqgcxH3UfsSDrriQGOktFQVb+2AogRRqxn9iqUfpOWU/grxPalSHz14rxg7niycJ
DErZKK9sQYZ5oqsDdR5C7XGT4LYDsCJHNVQPJUZpLR37xfF8Z4fTJYGCoBqCkKJ5ibRWsj/1DiTK
zBj7Ljn0W8WBIqOZbTurMAebt/E4I7wzmsfKMlzjqXKuGcm3k32tTf24S21YsD3nPF5H1sAplzPn
NBWeTYyzx/NW3vUfehwcmyn7pxCZrlPmQ9Ui3s/rdPL0XrVGMfvT+s2xjsoVL4X19ZTlqA2o6LYT
5nXovCGcSModZX9N9Zy1xSlz0Yz6EKI6BTrZoeHGcC7q6gp9TRL1IAwTT/laARNjEHSFWtM2BS4w
Di+tuDQl42cTDDZ0VB+vL8vo0fVnhh6lbTdjFLob7QEd4g/pXtgk+y4y87Owae35Xf+EXXpBscRh
uIrempwYw6rTcMpxKvJ+VmJYiOZzFlqrQM1SN74V4bhiglhmj8ZUTti5IerPZ69pYtKhVAhVTzoY
EWT1D4rA+mqb+C/xuPLavh8u+4Ksfjd4hS9oI6RqZw/S4xDI0Z2+fx/ivWpsI6WxyvaXEir24zVj
zRz1xIzqQis06B55s5YHNugRWrzsY3VbxuW4E5J8sh73c1+nBDBc6vAPUE7hZnDFeX59GYp9WlVm
2b1z2OqDnUCj09/6jVVDSTuVd6IHTLUTyoH5uPO7+HLcxhplGvpASUMdNUme6kJ19ZZva68xUSKx
8a/GS77pd7pTAkcSHnyb28YrvbI8NlpUAAapyP2+wD0yprLTyH7jcvGE3GyccUTvDHXfh51KjKYM
XCNK/dcy4gNXg3rlZWXcy+TeuQvo1I3cGXqcd/C6o2O7lXeKlT6Xnr7LTA7/suecRK5MIBd+TrbB
c2lye8NaU7VnnRg6sSNCa7Svh8Xjd5INb//W3N42XG67xpt9n+FcwLL+7Rb40LQB9yo6QG4sOEY3
yakupdXscnfaoMB1OzvZe3oW9ippb9xBPYPD6wV1Ujdj55PwiDJ8a3CCg+ZW2+K6lt5gnFwafqFm
PQr9Z3yTsCg3a6es+LMUt7UdWLA/1PpNTaeVg8uw5DT8gsfW0spWEbwAeSwBuX4t+w1SebKycxh2
gY5A+5qSZ3ysCl5101BEceyO/q06xKekIrrVPdebxpt30bYm0R9UlWxQ8uwEbme1L6HLr9znrLmk
TNM4QqhXTfEJBRA8llI3qK5txbc5B3QNzLxuPpQm2GpR0zfGt8fDXpr+73lBxcDfWyrlEn6UQQTk
TYP+moSFHaX9yovga9//t22dBlFHBh64eQ8b1JnBhsdZG+xymzuBnZkqHtvhu2ACOWrW5kDWbO7y
2Xe6pNHUTcdlbdOhS90NNqEpkJHgee+KlrQLnDWvjvVMpAHVo56i8qvGFTLthqPhFCYK1mBeatz3
gv2H+xU54S5fs6n38zA6XRFWgUAxRiQOzrPDRyb33jm9nVniqwrD/XgPsAwXDatW+7KFyq42eY34
Y4ife/UnVOsI1+5FAcXx2VNaXvtBXjloX1vr3hot5/vb4ybXcoOTdGXyame0dDs2FdJbCgFzEpmt
1uqthqgmR3yrJZkZbFOiblXLTbaROZvlDrcWac01nba7BWQwqDQSWzTUec6gsOmFXmO33nBpDpU7
xCTfx1a+MQ7qW3WON7kNEhwiukjmWRIJ8I59PPPMuViusW9zYQw9ILE5Fhc8FT95W//x2WwHaysQ
9eZkO20fOymBEbD1TU7OPA6LaH0KZutqVveRfECp4tfjD2FEYL9qnr99R9xDwmJUsCZZ9w518iKG
4IVy6pBITlfL8xkG9ovD4VsfSVxpSRBKk6fCDRh/F/lJiA6l//vxCFitU+8J8C5ysqIgFNSCNixQ
n6c2xgv5zM1rUAeWc0MDusHkrwu+gO/P4nk3dukpUFQrrcGEiMezrfTZXofWPcnE+gaW/0+VU/7t
HUajvRV1DrNxOTBpiTw+hLIj0hfiDy7U1xDxjKuVxnxXUOryIbCJyYu8LHyCzoIJfZaVA8+41Wjg
d84bDWrZOWSj+N6HShRu177TJa+p+QAIJb8fj5GGqlJfQQSx76N8Jepwf0doNDYl8xW8XxX4C1U3
ZlDj6LZtkzigZHGqDAGpx9vu/sFRaS1YxfezINFmwVN3SPyY89N4KDaPm/5Co/zXUKp0VNeIAHVK
0kbwxF3ws3DV3ezIkJgyjWuw8a3pR+JOh+7QE9WqeuRruae5JmCTOeDd5BSbzoyrVTjDXQokHQEV
ymj7sdaD5mX5lomE5+AK0spTslMt7S1771/FN+TTdCs0g4NgLnplwKtaAWSntZVpvluEvPRPuUY1
VEH0UKkELzsab3kPumSz99DjzbcqM92D1MBRbCjG8wTyPGuhP9biUtY5EsoUQRsMOokHU6h2UX+Y
S4Qy9UsZr7h8rOA6Xa9QD4aaQPJG9PwDd823H7F1nj57UzBzO1jziu6PQ1eoyYtmZK7mpY/BlN3W
MrBRQwtOGAE202ycksBheXm8aVk3Gl27wIVCA/p6vAcURNUKEro3wQk2nY2EoRki1xI6mT2T3wJC
b3jY2yh3diu7tV5Gu3QFs9mG5Pr4SxhbBqH0v+/WsoriYpKWl8lp9gZbdWWzPEEJyhqJuAXtjjls
tafqXB7itboNRkxLoQJmgsGXbb30WFvZZfozI5gP0UDrrBLBrKzOyqwYbkRg1WsdLg3/10KA0frv
IUaVH/Y9yvs8QyDt83jVNv0r91uFru0h4RDOfDyTrGACXQ+h1dwY1D26ibdySkYPwQx3dPqtZDWH
SCap05LQMPGq3k5nwU5Hc00e4gskd2eAdJ2EjkI2NRvRc28ldrYzHNEu3NQpndzS3dlSLZWEl2nb
7mWr8kCHd2jxGFPOk/sTGL6VLc24v+iCClEVOxhhfMMs/Y6606h6HOj3Ov+kxW4/bSDtteLqM25h
GvhfGLUqj0vGsIxe1A7p72Hf82ssjyz3hQb9g/RES0bZx14xQBD2W+8DG7Sgtj6ffeWQGR8CCN/6
hjcViVsz2oynCy3H03J+OohLMEY6+S+l1b0Lm+lHIZL8uFaS8fWwu7dBKBMtTkIFnVOYttkxHGmT
7CrSevCPSOj4LkeedVwSkDHZ4XqG6THcMCCcmVulo+5CbB8d95RPGgsx2828/BXMYk4GSzAjUyY5
eZfg+YOpxcStexpwolIXV5vnEx9si65uG1swrm26fWgjXW2vlfcxblud1omd06RO5GXL1bCdvdfZ
nTvDlCQujwSGbxmH+hid5bfaRCWsq7q6GTmPjzrraUvraKJmCEGGJZwT3Ir34TJvhz+jp23UK/9Z
PKNYxJlv3TX9/bg3hr2UKfPli0XDhzI6QwSdGNUFAlhmXjp+8ZFJoVmDKO9xP6yrgK5OiLhKWvho
4QpCxkLaAt/vC09afYUGUNKXJmKQNVDRfI/a+/Q4BRcdj3ppK7RbXtlU8dqyst7ZdOWCyPMFXyzm
GjRvXG2ppnEpb1JmCXZ8iFYu+/ter05XMJTgANPj5UCAMGojlNHPCHDmpkgsqTfeHk8nw52gaxkE
YxwDeRnGkF3L8aZy18nHIfL34bQWkWDY3K8I6Le3opT5udIr6KIzFSc9Va7gIGhudy+B/YpnsDu6
ssM7wq7Zr+3Fr6+/Y0kkyklqJ4icqEv0tnVq8Je4s6PjtQ3SLbveZnZ2gYiYGTiNrZrKRnIAIbVj
3EK42+t30Socn/An5TDukVocSWHxK8t5lyYJAQq6JGIQ+f/dPq2DQCTuvMaF2XqOzJLwMFOIglqc
8yu0/21pKZ8pNkR9NmpMQkLkJUxHWnvNi2Dufso7CrtoVoVyads4FtpRyB0/rs2s3yaTShoZkNZL
An68xwNhbSDKtPQcKGnyxWVRd4o375EetePNfNDWkCKMu5quIMikXsCTGe3rrmTNVrDRHNDBmdIO
UKJTYuW70F4N+zPGQlcQyFI0t/H/O0G8nTsAOdx60u8EMnvlNtqgcMSW3Q7lMnZzA7E1Gf8Unn/q
nMwb7dbdoBxrC+02V3SQwrWHTbgNnDXea9anLSbi2zkVB75TRZRye/qTYD2PRD6BgNheyy18VRXc
OZN0tUEAfWy9Xi4IwJnw/n2+zLidR3KR8d9sCc4JbOqnwNSJCN+6sW+B5Zv6ylFggsWWpf82Nl4q
EZpYbBD45uzsmOwKc6s82aKV2te1+ZMYLtJXXPJbJ6oe+LW6PM0g6IlAaOyCdftptCIblE4QR7Qi
U7NVxANBSUpkREQT8/ePF3BrOmDY2KsZqVaCDYxr4ws0+e07jFFJ1cjQMdPqNW2OLXAQ/q/IiFYm
k3Fcvl6/35qf5ziPRggBeXMMVntRNwfuZRDWatNYrVOWRRlBJBdomuBxykWvf0b8GTTCK4aEEYUB
LeXf2yDQchT792hc+Ywu4lHYSo6IhdrGEfHt/FkSifqsHPSTTIIXxAPhTJZ4Dh0rnEO7PRQO53K7
eCUSyHLPaLi7FMXzzHWYx+EP+EgOeI1Jb/EZLNuzCya28o+0Ky/1MXxSL4/NKMtzomHwIFRLI2Fc
Fu6Te5ufFYDskbP5FTvlew8kzanMrHAm01a6DlsICb8+7vYL93nn4POUXQEYN50jiNZ7p/5aXNol
Cde8pCfQUW/nP8YuuOZuD1bofWEnKDVFArQ6lS9rgTfWU4nGz4OwLgFd2bLkAsnQzSG4lE5ykK/8
G8rXhdvjQTJ2Lb/8/u1MKH2BvE4rC56mfYDq0ky0T5TtrWxbVuOUN1NAFAJisWgcsBQ7eY5WFubL
G7q3MNR7K50amdMmtNvtwMOJvSDymyhCcX+Isp29cen3nSvsRXAYcYfozFnyU/3Z7KFm/YRLCMXs
qqMoDv/W7rJDfRptfy+vVTx+vRrufZr493ymuRqACQWfhg3jhbEnz5vQB4wzugV78Zz9rGSCpL85
nPhX0NHtWpR/lbdoq1yGYQMeLEmHjipBeE81o8P4R7ql4A/f6R+lYg2vaovNFj6tAbdYZp9G9Ct9
M0BhXBK8fGu8pU6PsKVIZt9NFNQNbeZyw+EFisjKhuOIUl4WQt6SBD+CAcRm9rSX7KayqhZp/wnV
KZqpWdFJOj/eliyPky4CmA0ulKsGWejJjjaqOZPQBLW2o7g+Is2/JbM5LVDOtYuHAaHSjMW1+HYM
oGLc6GOJ7jQS2RHet7MTOioZHNU6l0QyezsmhqXuegvm9rAWE2XEtDS6GqAajKodC3SruuKu3UY2
wsZkyTzOyDqG7+/v/Ga2Z3txmMoVX/7+mQTR3t8jrcWiUoYUG7TNfuSgHIqq0ElX3ZX7NzjIZP9u
XRsgDOODqNOrSlNwVFPf4gJPCHcxjvneeBKt/tC7mVW3K6P5cg3+e940OiVQqiEvdAOi48KnLJOy
tLiPAJXh13YHdv7sk/fNGTS8K4aHASbQ6ATAOBRZ2kzorXZ6a7KTTQyL3G76D86Wt5/xZYkcp664
557b1fc6a8FoYwdakbnUMKWQ23wOAvFWdtLvSgOQqK+uVZgflaFxBT08ykNlB+l8yZrYDur2ECfT
JdbWVItZK0sZNujodAX0IxCTmSU7DFC5hHsJlI1ERX3vyqFnDZVyoeRsCEHV0wme7E52cxz3wj6+
BoiRCTvVaV0Q4U/7tcQc88hTLlUkFy2qGdFZ7xS7cVOfsl21iy1Aj4/9vt+3dmENJ30T2+EOREfD
HomslWEuK3dnz/4HKd5yauwXWFEUgJyKdyh6vARPmp2+62/zrf+ZrOxWxmzSkPE5DHLoh+Z4FomD
nQvw1ws48MUadnYxGPdGQRmSsRc5seJK+LvAdwFWyMVX3bgZ4q6P11h1GOhFjYaE99yogtYYfdRn
CYVSgLbi6Rn81C75ZtyJn9K73hJfXoUOsmZs+f3bLaB2aaqMoOv2quBJEcEW2S4cvGsnefF67k0Y
5Q2ps9hDiX05yNxRR+i279fQLAwHWdMpGwFu/TFWFMzTYHKnBNGi2UIllpMiyzQ5pRtZPzQTgiT2
WnzvfsxUozHf5RA3UcVhogwiedwx2uqEO/uXx+eD1ThlBSAGOA3+hMFAmnNrkOeWVN5aCTAj/qPp
1KmXda5ToB+I6w8Bk+kYIPsYb0ZbxO3++OtZPdBYbznwg2laPr+y8V4ggRs74hZYHldfmR9GYF6j
8d4AeDRVtqy27AJp76Xb0Ewt3ZpN6DHZKpBLeIohIU/4ffmSbhKLf11zWJiDow79BNc7EQR+GZz/
lGwWQxkh3jQehhWjxVh8GvANUiiAc0YB6yOIgLMPaUaA/q9IoUmQ2VLz5jQomfLGq7KxEnRgPLRA
PPz3qZe5fhamoocT9pRcpFfkbEh54C14K+TX4z3BsCt0IHlqc63nG/SwHEvkL1a+nPFAhQr3318u
apWhlz3aFZxb72AAh/a5cuNLdFA+gHTZFl64KbaZg/urdgMzPgqrUTEGZECjQ8JNWolFGsIfSMB4
b/KzeIzb4EVSJLcdZWfwsf18yVI4BCYbJFTm2vNxFT2eT+Y2pAy1FmnDUPkAvCiSbRTPhQsMT66Q
cj/Gu3AfrgQ6GMtGkyKPuTQXIB+HIRpKu6yMXVHq2xKMHY9HwTzHlNWuEnFMIH8i4AQjcArO9222
k17HDaQCvdpuN+VmsqDJtYP6Jh4AvKs9r0X8GM8rjUbmVzUojqrlHBe32Ut+SlYbIYOuHWbXv5Yp
QUYRT9Bj60Y/1igxWceMhuUnfKmH87Jm/VhZA7SOJvA9Q3qICMKTWHlFcgmN1wKE/dL88niCWbaE
svVQQmwCbYSH100ZZOl4MkicncQXocqtHohCI0tXXDrGTqERv/4g90O29MQZWEiuIan6U0BO7/E4
luN8x3Ggkb5i1sZJ56N1jfvo+1usSSsNs7aBSplzCNykiV4M2Ab23Nj9m3YSd8kFipxOsp2fgGu6
tscmIuV74TweCusFRaN8x2DU4qBDj6PD37pbdwx20hFxS0uxCy/ecZb0qQKEk194a41LlhFD12h9
hkKZqyoZ4mX+DsKHchhQXReTYBs++RlpHN0xPFRcr2CpGJuOxvJCvwuZJB6dTTbkAaE8aCtAq/xe
i4Wy9gJlMyCW2OhcnCKkZvhOVPNOaKQrnESsTSz+fZuARTnpiiZA05DRSo2OGMmrND49Xvj7ORqN
xt36ajDyesLxXt+ZBmJ28FB2xbaNzOK8NvOs76eOu+FXgw7yZ1Rq+yWchtvEAVmWrXnvy5G4cwhp
4K0gzn2k1Jgd1NW8yOf6UK0+RVnXGY2t1Ywk4rh5advTLr7XvxZe4fAfwZ+12mRGyF6jsbVCwE9h
WWH659N48t/77QAu7rP6MlwCVBMTwR0TAgpJkGipH48XnDVflFcFIVqZrwSMCXmK4U967Xd+aq7p
FbAaX7bAt4eaHNT8GCZoXH3qjuENcTrux+PPZhxfGqWoBfHc8TxabreL1/kiuOmm+1ilqmMcXxqY
6CtCUaaZwXtiDvmjz7RYo1BmbH6FOryxLqQhV+K7G3v8SPfh6tNyeXXd2/fUawzqKwMYESPB42/h
s7Rp4Z2MdgO28kNCVkv2GMElGkI4NXMV1iA7AsIOIXwA/sES4v/iz1pD5t0MIpBPlII0r8Nu2Klr
nTJWmsYTFo3aQd8SDqysJqWV+bGV9NVhboarVDaX2m9NtQc/xuNtxTqANIZQhWCSqi3RpgWIClKu
neaAPWIfIZ7dmtwPft8+te4q5THjfNBowbQ2hBgitYIXbmW7etH22huUrHZQ8VQrZAfBNRfuq1M6
bHSEIdZqExgmnkYOhqU4yyDNgRMEKTy1a52+Tux+ePa5mdStQsZcI23//HhCGTuGBhJmuQwh2Qm5
C7k8dpHTNz9KXiJNP1qP2//K7t/Z9zRsEKkrfUDtOZxHgG3Arr4T3QRBXv+53HcecqvmZIdOuwuP
6mbYdBvOiizDkoGCW1PMYJgKmbrp8ywwMlARwca1tdlDUm+VXP+r+ODe2ChjUWR9bQwJmhZ3JZDQ
Cqp8ol37nJ+1PUBOO+UJ2MRTA+RNQYBLQ7WT6kRWCDgO0Cs3fd/YIO/cruUMWOOkDIzGSY1RphNe
QWlBIIJFEmXFoWHUVWk0tK/lQFpVaCMgwx6qgR0wVRQXzTEAXqz3gzOS8hnODqIm6nn8E/wY36NT
E5v1rTk/3kOMU0gD/sqq8zVIBQqeP0BfFWoDZttdgpig+PpxB4ypo6F8HV+1Spth6pL2pZUL0oyf
jxtmffny+7f7FcrNXG1wmDi9htYyuHzrZ13eDPPWSDePe2Cdr6+k5LcuoI/bzmKtwCBa8su8FV94
KFS6/ll6XUhukCJCzfIEbJm8gSRZuYuX+IX7M4d/shbAZlyZNHpq8BFsipdUrRRlpFC9Nn3l8rX7
mHG70HCpZOrnQs3RuAat3Ukr3kFlZQ2p6Oa6bqlRvZ8N4d8A+JpIrVYfCDrHj3jMl6gyAPvbOduI
Z5Qnq/v2ZbXcdLENd2zG1zp+W68u15WwXYIVam48KZEKGoF6oxnjb75OjmkYiFCKzioSJDUkHie3
4iInG41/O0k0FyuY3uKRH9A5KNbrK6+YvkHkj05bOUesnbCcr29ji0BSBklkMCBx8U+ph/AVEjLd
St0Cy7mnWcWg3ScquYzGh3ir+Fb20u+knWDDFR8RNH98mhi34VeE6dsAuFzTAtGAW5lNkNpVkl+V
JjtgjtuO0If/x0mi7HScC3zGywkcwQQlNNkPrQ4JP6xF9JZb7d72oh5vft1UyhwjowAImt1cukN2
+N0S1GZb+qY/hGtHhdHNV1ji20R1YxpzGsjnkfTrHY0kpNwKm2wbO76DOIdxTs3HC8LKyHz9/q0j
Ua/bEOqliKyAj8zEzSPf8r3uRSghXqJshhm5sx3aCcQCfmgrbxfGdfAV5fnWp1ZpQ9SICD20UoCa
/aOuXR6PhnE+vpzabw134OzyQfTIQ90itxvjF4cAQaisHBDWVy+dfmt8EEtOhQIMYrnjK8e95eH1
8UezoAFf4aBvDU8Tj/d6jmT9sBtP+i45+GBpg4hNim3FvxrnaWV2GH4vjVpMm9lQyqUqkTfrq7r7
DbnWXe/G7uNhsOZe/Ht66lDlIn7AHR/0qptliq3rnRcOazkE5ixRxzqveq41VHw9QOVu6aH+ZC8d
exMI8qWuBHfu42F8meo7B/zLPH5bDfDuQuFuwQ/kW9Fu3GTH2YENjv0fsgWAjcvHpN6LW80Nrqkb
v2hnbhsaZMKjyNg+/gKGjaRRi1maGtEsYqAin+7beDKbEVHPzrhqmbrSBSspQgMVB5kXl+zcAsiW
d7CSGKRMPEjPAZuvrHXCODA0LLGelUTXRswkt2mI/9VRZvY7QK/BTTBZyWkNIsG6umgIImAnwCks
w+lQsNiYlbnUNIGg0ly7txYP5c6moNGH/Swr4dTOODpRZAv6ceQzIkKEYDDsDsjOxwvPOJ88dbvP
3AyZMhGdtI29vBfJjIR1dK6fstfHHTCOKL9cNt+2tlIUPZdM6KBIdykCjn31O6xeHrfNOp88df5D
I2urSUDjVblvs1MhAJ/Gfcbyiw+IkRocxWJXis/ZtNFQpdckb4+7ZeWmaGygUQQND8uGlamJcBI6
ggSRjIdTtqm3QMftkZmyOzhjm/wG8O2uvdVu8ryGMGZNKOUMFNIYTkMAdy8tD+38yygmosbPj0d2
v23I0P69WFUtylFUYGC9+EdR/3QaEO/j2tFcFuW/+1ml8XyTHwVZOaDx+dpb3L44inb05AquohAA
ou1/GwG1I6AJnvXaknkttY3MAXDGnaENtHJY7r9bwFn49/SkEAwcwmixkih1qI448iaElNsVt+j+
UVRpek7OUMU209F673TvMlCOC0id99ZYRhlel0ojq7o5nAvQJOPrB0tXnGgjoDKWpDyBBN+IKIa4
qWNLBc2fm5y5ZU2mlecsI76n0mCrIolDvJDQc7rtUfTZuL0XP0f7zNYtxdUdISX65+RpK/4+I3Gn
6otB/WZymjn4n9OkJyQUyXDLHf2qWqikhZKINe9aU3tGVTBKRdYe7IwsmkpjsUaN4/1pIT9o37Jb
BVAeyKI/VUuy/G1r8/vk/zj71uZIcWzbvzLR35kDCAScODMfeOQ70+l3ub4QLtslkECAJJ6//q7s
mXtPd0a7fGMiuqOj2mUyAWlr77XXXmv1lQDVJ8w8eq3U6Upjl42LZzm9QaajUqmDZnSRuBlbezfV
ykr4E6ascWfRUTwITDzhWMq+OvT++nSl1zqecqnsSV4oZ/CFjM24xF37Fab42aWvzgmuPa04vVy6
eafMhWvXVyj9J0gXvSZkCdgOTtxD+SQP7iuwJqz9Z/NGVrUdt4fh3B3LRzy4DFZo5+bgqg38g6ud
/+Ie5i/ann99ktPwKm5YndeWfYigNFAa1/NDH3iJVd2XGDwJgvTXge8TCgG9Jm+xAtWsCwtv0Nzg
e7Ya9sutXpGkXevdV8P+f50l0mv21gxOTdFQfER0U0BaTR/IF1v2k8B6TdqyfNoN3DTeoVhkMjTs
1FZtwkEydCU7+j45hMvdrx/TJyfctSqnKxdt82nBFUv3p2VA6AhnKIG28u3X1//sEV3+/x9iD8wF
XOYEEDpuCFlBsScJMVMxFSaujPMF88b5JJOmF/v4P37IOPoB8EGNkrNS+abKKYQqgfmvGzbINPLH
FnTWoqA7d0BV1zflWxCyYNM1ud5UhslU9YFKlgmAW0VmcaLFcihCn2Yd6ey4d4Yulk4xpKwPZTaU
Dub4rKFY6VbQuNVCJiwoohRoNMYi/CLaVVPRJUaU0LOprGDtUb9f87EJNkoQZK7L3K5K4ZBbCPXn
z2LI3W2BDfmdF/mSgGORP05z18WjRMxcbhcr4qtFRVC9LCeW1B2vUmYqiHy7dri17dzbWA18RM0o
/TX0GOa4HluOtnnvJ/bssnXLR5Xkham3Yz6xVdgM6lg36Hq7rp4fq2kUe+oF7X1UDyQuJ9V8K9rF
rPE1JyjT9PqjB1CQ5dyr1woHPmjcBegw4AuTjRVKDVuCyc1sK2ihktWMmdfiLLVpYyX5oups5KpY
uQpz6ngokC0WUb2ypWGbsh1qqP5HEKJj5bifqmrYW9IP48CHgvlkhJ0seU+zJmRhHLX4btXcwF3e
IuMRHmfFqhM9v7ELt9p4Rrlb6llNZqZ22vC2nx48NLGTqONl4izI4g2UHXamHkEw4zz4YuF9tncu
ofsPa9v01ST8SyfeDdqEqY95hNQ7/0oC4LOdc30AzBJL69Kk7c0bZzT25EZE68H6YmN+Uq/Ra1bX
0BJn6abL9e9ggo3nvp5QyMsjlrz7BYL22QO6ivPC49Aau9Ag+uhU8Rej3iL+H0bIq6y/95qg7+FH
e/COGPlJ7RGwgJuK/5D6S69JWvDbgiyrgzOSvUI2xsqGZPJjljw6XzVAPwnx1zytgAeKzS4+gHc3
k5fY0wOUIOPCkonKT5Tf/jr8fpJDX3O2nLwfcjUhD2tdeBLoxO9ulNcmon2piBOTYC/N8EUx8NmC
umZrsdButUQgPkxlHzvWyzxvF3121an1y8S29GpiYRq4/xESSK95WvlYl0pXE3SSRpFF+YE4X4rA
fLLzrllZpU3KbhKQQbb2+c79KR/Q+NsFybyqTmrj3DYPUsT3/PHXb+iTPI9ebfOltmhoGO6DtoCv
scgM2P6/vvQn2+9aInFUVhRGQi+HikIyq/dSyW7r6tuvL/4J1kCvSVpWGXTC+BCCtIEEOql152wk
tGiGp25boMttfQH2f3YTVxudyapyiMLHhOauHm/mhiUVJs2/uIlP9sc1UWumJGoqfbmJW7rjL+Ea
eOLR2Tqp2A376qY+olywIPxVv3v7r7LfT974NYFrcLQ/V2gnHjzj2OlYByRVHHNSv76lT57XNXkr
JJEtqxnrqWThw1zjXA/ttKy9L17HZ1/+Op8LhFkCMsK3hZDh5MOrYzXlY/5FZfzZl786MPIRuGsg
ouYoFjLEo3b3PjHvlt1/Ab59Vvpca9cJ6PS1Ourg2tMo751MqsxaLK/UDBdjRRUNq9LTZg3DsDBG
leTugoI4uxxaO9tiAA2us6mKPXS5E0fXThwuAkJ0ZBSrstYY+2wWN8ZgqMlKn1ZZoUJ5542TDTPW
ELOzXyzaT8LTNessgtBM0VgVOdRkHBNWXNgehqkjshFr0wzeV+OSn1Rp1/Qzr4bjj513BGBia32n
4Twm1cTZikll7nVl1eu2jr46PT578+6fc6k+nAdnKQ050K6rNzU0lmJbeEEMR8pu/eud8dlzu4ok
veNybktLHmlP+w2FStual6OVuOXsZW1of2WV9UlMueaKKUPoQoPAP3gc1uGBF3RbVCj1N9vATnMo
mlDGnXb8u0kw0IJMxd9/fX+ffe4l0/hDOiqlHOegD8AOYy29D5TQN3PpcVh4FlTcDjpij2UX6UMY
zTO6mcZ82Si9bM+/QDKvGWSdV9hzRVxnb9sjZuxt4qrjDB8vFpd+U5ydEc5hcAePAEL7CvokcUG8
7iNcQLVPOgcHYPLrJ/DJiDS9ZpXZ1gINFBj+7Q0+PjZtc99S2BU0mrxHatj2F1Yp3kmj5a5R0Kvr
a0iUCfZe1tWqRiHYN1GN/AvJpFyexs5+I4Vdb3ikvyIZXU71v3pSl+X/h3c0FggTrOjIHk05K0/7
JbKHTCsWmBjSqXRDXY8HmfYLO8T/oHCzrAQxGHuwlTlQ4tmP6HyPtyMMCLZFg9cZe4FHtr0lzGst
ojyEqS0DUZoGlnnxynkWsC6o4N7aDJRnsg/1Vxq5n+yma8rbpMLKFUs7H/qlpn08CT5nrj+193lR
Wjc9UV/BVb/rgP3VM7vKkIZWgPkKMznQkYvDTVrv8otNQPwjfdIbYWJ7Dc10O362EjDC3gMV78b4
vodOXrkuE7b+yZI3pAxHNIu+IqF9lvpci90JJpc6iEboKsd28mN5nqC7d1GGvx1jyB2kv17M/ie7
6pqwVYSWq62AkUOztBbG9Gq690otYDsTibtmseCFNWEJiY4k6PkgcCIJrqO06bvD0vgpi/zvls1J
WhUzHOlMCKkAflEypiJIedM9OuTSoDeo1B3l7+DTB9UCu8GMFNVgdnP3PpfDrR8MBrZ2JQSLRLEX
g/gW1RxG7SQlbF5PPcvavP9ZV0EZq2juENkGkfrlWMasVpguN/XGorMfk4HxZGmjI4FQj9Ut/Ngu
9GeRd0HSSfcrbo7j/y4e8Fer5SqF0KHHQmNcaHbD2SNZML6zjXw+2HGwdNEP6SsqYwbEIKVi4Gjv
FSxUCeEuv1sK2F/KfoJ3+zLX51ZEYdyhu+EBiuH+sBuMOy3ruZQ5KKpBT+usL6CqBYSiAKouo2lI
St5HJiZEYKjScTXuMpfR0GY9Hcc3q+5gUTvnZlVrBj3iAAfdXBQwnLDkdO477k6pcIGrxIE1uS7w
GRwgd3k1W5sIl3qBN9/FSrOIvg1isdfN4rtrDCgiyiIfUB9+xTr4BLn2G1MReNctFgCyAwhHp5Ig
Kq6sZWztTFXOdFcIWETCyQTjmByq6dMsomBdFrp/BkvQczMOk/SNwXexkpbI/gNHpyWydmElnDTR
BXuGYcFwMB4MuzvfU+dcO/vJarDWSieKw0iLTTO5/qZeZBX7UB4DK3D0JNSWQ92mHYzeT7YTBLdM
wdLRkvji2N/ubWFbqo4Xp2kOypXVunU8ew0ZbAjIqQqT9Y0/wdVTdoiHdQQ7EZCMVkzJ+q5tWH83
o3LqY3/M+5NnVeB7QWIJ0N3oy+KkIg+gFZFTH3M4Vbx0VTXte+6wzJq7EQ6eU5+OPAj3Ecx5XwjJ
MQK9BBTS5bmPufEWzJsRa8iDl1mCxfRi5+Cdj03UAfaDprk3q3OpvJtITzCvDysvnoWnEuaRw+DB
r32RBmKNFQXpOOAysagbxmSMjlWTjwkpB/9AxehCOJ+L8O2iGgG5MMtW+36wIQtFrdp7CSKLQe0T
tp53kQrePb/9Xro1JpOkiuLcknMy5SKKa9m9WpqqAQM5MMAqR3R5orY5e5Ge9xMtZAoFkSIe3Bpc
oy6S2x4gxGaCH0oXB0M5rbyAhwnn+l1IK9qV1I/gfwYxacIKsnZwxmQdxnPiqdf12sabfMl74Z1t
y4ZCliPqmOVg/RXkNJoAJJ3xXnd9lVh+dGzH6l37wcnl03wudAu/M1F7u6G3X6Rc3MS7dDj8kk+b
2fjvM2FI/oLuxrEHOFXA2S22fO7cqa5wkoEPlzBofSfUb7fdbAepotGtU2Lb6ToQST/zH5Voz6zs
7HQ2xN42I0jlklZ65VVOu/IuPHNC9ant4BUOZUjMdmvnret4n+UNzssqmo+NHX2zu2bCu2+87dA7
t3AyeZec7MoKoa4tlp9+OEI+jtSbyQ+W2G5zubFa+gQaAdlOpoMOTWXseGGYgTCqgLp5EIiswiND
H4o86QUzC4MuynRg/ZnlzcmxyhZhEvGEt/lrN3ZzTOxarSJut0nB8w41/PIi1dSmkdVumDPcEhOE
KwDN4Ap3nhnWJBpPba7urWJ48og3JeEozjmtoLPXc/4K9TbMp0bijLGrpznI74VV3lM+t8mYkyKr
8DaTeSDzWpRecWz9us4sfwi3VTPtkJeQuAVhbDu7DjRqXbWLFuOtqtz3tjOKzg0VjZUthI1JHUJh
U7GpfwtAOb2ZLQGhJcfB7GqNs/NZOoOd5C57rfKu2wczKY69CF+rEpPifUF2MFYXp0YE/lGW2koE
C8TKJ3axal3/LqCsvB/yApG8FXkqynBfFP2PIq+eqiX/FsGxKnVMcQ48nZ+mqOj23jjA6xPPZ9/x
y/qwu2Hd9b4N+0DFbpaJBc9tXuzVPG5kgZjuldb8CIMrwMyOhbpHWQ+0al/cfEYbOi+/j6H9XNbN
8uQ4i/jR1+W0cVR7MJZuYfkxh9hinsFiq1RLMk5LjNuH1V0TMTtuliHYTbmNCdNlxHFcwuE1Jm5f
xPMSroyC/VWNdLQkozmHYyi23JJwaO/dZ2apZr/Mjv9aShZYsYJBRVxykDbtoN6LngQ43CEO4sKe
rpjTboHQZkNf2VANSRdA457P971vNkrb0D8VSd6BbSzyhEzOvJLomMR+HiEMBHy5d3jep7qP5sy2
Q7aqu+n+Qk1N5ODtvGXYc29YuSPhyTg2bVYFWKeefoRGilnLQKukjSSWogyyiUP0IRiPzGObprJT
v1vYjipN38JqnEAMdhGzFYfjVt4lddn0bdxIg9PJWGs61gp3Of2UfqPg4ba0mZr9myCobm0achyx
c8oLmo5Dl2qNvp7UiSznhGhzUy4hWjx0gfoiOjg7T4FFS5fEE/ymKpoDM9OhxA4JHJQmgTd+K3vg
iJPVbcQId4KSeRj7HDvMiqj2m7LmHHagJZpBE6TnWxU3lXsCIV0/DUNwUQ1iZqPznDyL0Dq67Qz1
Q0KzHiq9y4yZJA4WITzCV0UTZKKe4nHCrsQJLAp+xC3vVUXg+kPGuKzYCSvjpZlsCPPl7QZx4UFY
UAbj8IEQ1Nk3ndxbTO+GDhEzlE+XZK6ibJVH3pQVoy3XtZ1jAqp0kBoGeaamoEHrRaw6QIuNGtaK
GGys0KNnPo1Lhvxoj+dC1hVXq9JqM7eKdtZQbeCnmYGTmoV9eUYPZ9dg4ZRaZjP1dz6DivPCTkqO
p7mEdCyzU3sqScaKfsMVZuyh/hmr0hlTYrvHlowTdIkLGjfGmuIh0Hacay4g25B3p3bKofgE67kE
ONK2CsF3jZwbF7hGbLFlPXQlJHUonNuLTa2hlt0qeCbobd6GMdSJ17pTv3efVuEQneZImJQH+aoO
EYLGqlw2XjHdsJHpjPT12aPLuYMdyRI3RLTxPPlPGPX1k67XP+alkycxjBhy6mnLYm5bLInAIx/i
0AsPds+7BFlEgd4UBqHKqlJx3zvz3hcGfA3XQnsmnO+lblRcjCZCm9b30gvP+ls0eRC/JSHO/Ibz
tT3lW6sssiGcu/U0enVqO+5eWmIDH4I5DYSo8HgICODoLV/Kty4tIgsxElueL5qsg47eOsa9C6I8
bWsJoRt/2XVBU6z6yxhrPvTfgm5+QTFewpxS9Ykcy2MNYeVmqDI0EctHnCmQk+P4IKb0EnvtKKBv
OdyWTNwvlhRwyx7zICaOt1kopj3Bc9ArW2CrBiaCIF07I5WDi9ox9ysIkSttXt2KRqtCwrOgRDxw
GdT13dxNLEcgbeG1foQd+/TYLcu6yqcVs+zqxfKsfu0DWEqKznYSmLJBGGjwQNAYEA1Jo7qzcEBW
Yq7/pjWs0whdB8Ow1aN8zr3gWFpso+YFNzFgZt+PeLEpAjQjsdyyutWrLs+tXSnlFkWMsxahM51y
49wXY3EikoK63/Bu23p5joKbe0loKeyUAM0RlEquMlmlXWfHrT54911Mw/Uu0Zs+X7aDDJGTsY1T
1+dl4kNctzX4QTim6QzXwNwUiN5z5hX0qcnJTUinOonAHxVh+zRTmkyt90Zq/42N6Oi3xSyT3kEe
qEYJFCDMeUyD4pYXy4Mnq9Xs8gyOT3rrG40RKxYNyKiR/oSl/L5gDQrJrHXhayi3EHvMJldPmaIj
S33i1Fkz1iSVc8kz7gRonj6DKfc2LMvRHsaTGvpUinpVRR24H6J/swu+q+b8ZOXtfqmao4ObjbST
aT7d5Q6cglA33PtWVCbFjDNhKXCQqsQ2/s+5Id2RUS/Ni3xOZ0YMHJOh5DGVW+hSWls7j6otIFBv
SzDnITkMuHVf2ylDCn0kfcVS46h3f8IsZe+mnPurhjM3s2z/bm6trNFmjgMl2/sm1P7Zito0p/6p
aJEaMsD1mCGBny6GJOSYDHA/xuHrdnthNDr3I85HNrQXxOVMFuvBW4p1bo/J3LfZomiWz0MWzhop
VlfGLh2R9jVeOitMWGq6C5X/4FmGbwtFH7zKPeAZVQg8/VrIKC0mntZBnZUkWi0dnB3mMTONSYyp
V6i2ptghowYbEsS7KGCwifWn2I5o4gi+Xgy+LN7iHbBmBBB7QCo4/lCtDDYl+upxoHOyCwAUgi6B
8boa0mkn5Ns3XtMmqtR7UotbZY2HSBKTNItcL070Vrrm52DpdVC6sd8HO1SsP0NZfyAEwV2Yd9+W
pjLrYrbOzhQ89jaI7WxsVpEZUvhQpnVPEslYgvmK1NdwR4ysZDFORgb4ELPinUX5EfzYREhBYtpP
ca0DKNDr5dQW7Q9RVwDR+QxTYzAe/EHdhsKImBGvT3MXojIttCpF6300RQ2LMHC1FCXOHuXzxiNh
HUe9uWt0tYE2zP0QVCenqJMACpe+Vmll8TcRjKjAuqMbqe9e391w1GDzAl2OAShCpTFiEkYIhhwT
pRHNS2h9yuEs9YBNhGmRlTN3JFakehiW/kcIB+6bsKA/yOROYMWBRUFdQCJNdOepxoXrguelU1Gc
hb2cgtA/OtQ5jgZy/0zSlUekyXIHBVbkO7sWZBJiqTZuK+/sCoYmJ0f+iXOycb+3/ni0JnGsSXs7
DhINODuR8w+FJVEbclsMHzUBGxu8TEK+m/INMwi30nn18w8rH5a4ReUU2dbW7TCLKD/6IbyRVv7U
qPqdVy1aAAKWd7y8YdSpQBycoYtRNIgqNnxbtXs3dN2cum2eY3X4KHZDgRZsaM0gqgUbxPikrHSV
qIanHgkg+jUWbdK40R4jn3Du8xZ3t0gQAvTikfMULstND9Tkzrsc7139XaBolE6XddLJFtteFxbA
j8q+Bb0GVT0cnkwI33vqxMh7T0H1DijzqWztYzhP6UTKd3fRt2UNgKbVqZnQR1TzeytBXW5MVpf0
7IsArZRJrAVKtjyCI/XsmN1I7B1UG0Asr+lGDnY65VUamG6FdZFMhmVAvYHkotKzxY3Xkc2ku7Un
A+jgztGaigK1DDK70kaUI5Xw19NsRjCiscTdcbcMPBZ8iZdQm2RQat3Ip2AER4jdjQuTRx5i79rA
17BMbkq7ORZCZMzOVwTCTTEMepM5ROXaQHzUmZo47+RatsiDrEckshvj+CJtyR1kdEG+d0Qm+vnd
ySekWjQb/PL7rPLXkaFKnqA1Qpa1X70H+I+0SOJX5AVnHMpYVn8nef9e9/6LWvonGpEncO8TYrkP
EjTslKt+R3PgVk13CwmbkbWJlxc3jM/nxuSxRXs7cQwyrqIALi8RUronimO6IT+Vxx/dIry36yLm
Rqa8fRrYHa+Hn576pvtH3bogED+P0dnnJSrDb/PwLnwTTwrWvO6DUnBsDTERDCZGO9/2EKAsHzkr
4q4JkxY1/1xE2I0gt5r+o1jIGyvD4yhfoZy0m1FYh8M7pntPTqtSfy6OgVu9Nijn4FcXHMQsTxOm
vjCEHv5YMCa5YuO49/C+xhlqgt5JMLdOA5TyHXAgrfYlDTaO58J20vvByM+FbqrBPDTisZTuNxU0
6E4AFXM7XNBNTQgVNB2lPn7ftu9IdHsBBfz+RjkiQdzeUgN9vAaTWIhW7odFdwHxM5iMg+7Vw0ev
AfLu3DRqRZy1tIdT2VO5nZY5ZYMh2SDAuYWq4lCwrFlOzXyn3eMIKQGFqXC8BFaAZ2x2MF5POmh2
659W/tC4t3krUwitpAwqu7zZ69HbNgO+YwXOmX4ISi8htcmE+0HFsmGjFeP6DIuviHOFrM0/X+5y
iI4WqvjZvoe5aTpU4Uapn8GgoOSK9DKEQaw/eMk4DTchisHeNfsQBNqiffV4p2IIFG/dkG4ZndMx
MGsiYDEBNKZu3zotEt/1fypK11A035SRu/bJswfvuiI3SE2ndPHGDPWq32Jih1dJNUMzcxS3UTjs
VO3jVHRmEMiAQPNticZlXTcrN8ACppDBQRgDkw4lbQXXSB9oGidrHY57rfR9P+tYFRP0fSdrk7tm
6wbB6wDMDyFlNY3BafCxnKsltlCwtRMcMAHDjN6LU0G0eAQPJvhWlm+Nl2c28R8aiPy06h3lCDbv
mOQV3WmVP1OMGJsFQ9gA9SfrkFvON8egylRPU/3aBOXRhVFJMdPUkMe8xTLK8fDtApl32dx3ASx4
6gjJKMJnZQ6sc5/mcv7eihWBBWvbrSCLmBlvZ3XNN567/YqgXmcmBwbtY+H5JE/q3lnXDIzV/HYw
UE63p9DGsVs8WaD1o+Cub0t6Q6b2buh7TN97fjIztMvr+tTwKkik5aO76dBMDgZLoqDDYcET3aGB
gObYNMRqVmlvzxDY6Xem+HB7TDT7rHiSWDw5BLnjaDIQvSfDlmJH8X5Ji1Any5LHPSBA8AsoAKmh
xqsI+rirwGLKKzg1OKexvtg0lZk3VkDUu5hoaPeUTWYD/A6tLnXhQOUuTTrh/RaYPwzpmbogFSIf
XvqLcvTKr0OoFYUEr1+uaJgDbB1vLavFAMMB6CKXTTbn0JLva+Acfdz4SNmJvRYi2Ej2Cqf5dTCJ
rPHPQd0mVW4ntvMxEX6kUbnuZLuBf+QjlWv4Kx7HcsqAO6eeOPj2kOT9WjP3aOVYJcok3vDGaXSO
qp0onyb/FSUuQAR59C2F9LeQFSZC6qQcdVp0MGCFD6Vf03bFa6hUBQiCCIS6BD2T2d3azctj4+4K
8d7mR45hg0WWbKPNOQgdUNe3baDT0K0Spz7r4ibHptegeEILue1jyDDEYbOA4obza9RvUcnfJjk/
4jB4aUe8uCD6aav2frIxITf0MTHY+QI5TKheBYFsFR43WoNJ5KAyNsp+RDVVp+DvwHWN1PsAuCDe
aNmnrtMC1WcvkUeSslFPwlvxCyrDi3dLlsAowHvg3ZPV3/QSsvoq9yHCxk+gYh0nEI6SwqAOZNsy
qiDs9+74KF+d7qm1ncxUFo0ZszJjzTvmTTC+IsjrRaP2Vi70ZmjfSz7v4B+TCSJPMC5Myry8rT0B
7wyYr+aS3IN3+lJUaGLbsN5shJ9ScJt0CIsunw5HV9BDK0e2lQq6asPohRvPsV98b+ky0cjnsGYW
WqF3/fwMCe/M80XW9TYFHDHCZ2m4eAg3qIbQMC4Sbt86Qf9q9/Zb3jQvHXL9OPTlwzSO3p1rR5gO
OQ/dbvBwvvThOhDbGfV2V+1yQPb5xdYB8GS3cdspCeiDu9wv2O+2m4WYtLZyuWYG4lBM2vE80hVW
+aMDC4EpRu6IhCkQjr0SkXa/sdqPmk3Ye5a7Esvi+9vBRQWbRLBWhXRcWYY/67an5oBce7jpdDCe
53IASyUo/Oo5FF3xWnoWEJdSGhK7GpVKLqx2FS7GfYkm+9wxy3oOSEEepT3bJg6DMm8ATwNUZ1q6
2RfdzE8a31fkC9SHpo3QHz5M6qEbjra6LcPbX1/6E0rStXKGbRZh+1STA/PZTprlAcSVp19f+hNW
yrU1Va8Zr2AkiskHADcwVkABsfAlSurGlv9q8/7X2/Tf7AODEtXMGqn/+T/481vTzqpkhbn64z8f
mhr//M/ld/7f3/nzb/xz/dGcXusPff2X/vQ7uO6/Pzd9Na9/+kMmTWmQeH2o+e5D95X5/fr4hpe/
+f/7w799/H6Vh7n9+Mdvb00vzeVqDA3V3/79o+37P35zAu/CZvyvP37Cv398uYV//Lbv5SuaG+pv
Ww1VSrBc/nXZP/zux6s2uJBH/+5HGKGhFFKtHoCL3/42fvzrJ/7fCSA04voRTnhyYSHIBtPy//jN
8/7uOyChBdDntwPXvdBRddP//iPyd4qLOKFDiO95EeYY/+93/NN7+t/39jcJcLDBDtH/+M3/fVDv
f1vNQeRGJKJ2BPZFCHFMCGH+mdSB1JbCA5GrRx+1EcHIY+R/Q+0ZoogMnNjh1Rv1+Q8rmnQahW5c
eGWRziIoksWWsEAZvWZtY0IpdL3E49G9LqCH6lnzuiS93Mnc7Jx5aDbYPAkCGgT+IRCBJGa+N51c
VowPr34VfcfH2OkQQSTTAeBnyS4WC5pf0WDvQTg5uLreeh4qTdotaAsBJQMvWAGe67Z9ZCe9MpAl
qmBEPTrzW12jtz9r8+goMaSR1g3K2WBVadlifgMpPsH5wmZ2kLS/tVidLPC8TCqQ+/Gdv4tcYURB
e7dzyNFVcsTr5d+Wyv0oBY85QTOs7eBTov8PdeeVHEeaZemt9Aa8xrV4de0RCCgCoHhxI4ika639
qbcx25uVzOfMrEomhkhYtVmb9VhZWgHBgItf3P+Kc86lLFJBukQh/rqiGM8vbequkwbXRUxds6RK
pAxBZYjwxYbqCv9qs5e+BRlIgY0L0Xoi7+5pmvpQWy+pVNNvvUnP+9B1rth+lCydnKX1td6/WUn9
pRuaGRASZ02qN6eZq7TGXoaGWT5LG2SM/XMy5MEKscNK41O1Z8+Z0Ss22ZMrKxaf1JT+OMJQQaDY
P5PGfM7gyQxF92GyyiuqnwNVjEw8IAGuvu6iPQvNF2OXLXvqy8vcALNeYvWl58iy5clEW6ulWApa
4U5Bgt8eOpWuMPjysVl8l834NK3pTmaNtqxUWuyhbnDrOk5wrXimqFc7IC/tIW0+JMZ8WVvyXNDl
6bYmZzeVKpzrvhmcacif6fUMIW75ys2eObhze2qlsGyT0OiNe2PWZ2c6PKbhTmoKxZPVVg3EkYTA
ouUeChGxIy3ZHPW4aGoi+Wk2I4Cx77T61ZTdMcr8e5mKTy2y92Z/q28gEUW1uZ3V+anZm+dEzgnE
9+2jLNWVW1msvg5gASd1pfqpmQWztZIf6Fhr+nrb0k5+5IOhrL+ssvmlkNNLNeIJi9U33DNAKp9y
DNGPfx9mpA2GJFq2/kO9Jed4H6lcAMGwkZ15Seb77WkSJtlRoEtImdS42trfz6XEghovHBgmaXWT
piXpyyQJ52Kzc215qhJcbFJCD1OdvQi6SGOkvvwiyO1oE1UjzrnkAunY4XoRBNEbRERpR8KSfFxe
QHvufi2oT5ka7661KSjedFEzraM3UzwiZ2ReG4MSIo0BND4bdFvvixeRZad2tOup5szpEmt3kvZ2
2gVA1ElzpQvbk7zet/1sOVT6vseqcCo2VqQmaB8E/caiwI/3Q3W53z5VYnNbWFJDL/fPpVxPvl6m
OhMEEltWn9ctxlFq0IGYk6DpmRnp1O0KWlOlnIftk7TOjbtrQG7F1bhZBPkumwQKZ8pwsSwNN9VI
Brdr58GRW2uze5mZTJQGDRQ1GQJt4CHkWjE8YxMjQVORES8d2lt1p14zVqLW9gul/jzQASiGIuC3
VbImD37jkYEfXJo9f2oXLZDhBLq7pYSJlkVNgRa9pJsQjehsiV+8mklKHNyiALHWXwYK3HXTarYh
Pip5/WFggPJu+FSL1W2mbtc7ya66JrGrV4sbx+XV1KQ5DLrqWdmr+4IqVFvFHy15flHVMnUzFWIT
p0gEFpz+iTJ4spqHq7vdL3CdxJQMrV5mz6R3zlUqnFIc7UpfaGivuNa629I2PibZfDfWxYvcaA+S
Id3FTfKyi3dNUyaEBE3hFyb1jD732tagEoTk0jZUk7/1tKGq5A+NWA1uQ0TpTMoUDg2Rk1DvcA52
ewLXALVtE0iBg2CsegMdejlrTuLhyjVOsQOygnVPQTIcVyEBmlV/6DcMqgClOEcoY8h8bZPuNrX4
nCg76dzpRpq5ntoTp2X1d63VmWWOJN5yDlS5IngewDNpQv6sZOIV+c5IoThlx5WA1cvXwrWqI69Z
3ZgD8Ba9FV0hqZvQ0Mebbp/vs67UnbKRAnkFgWBN8aep4knjpuCLex6kLWWTpXeTjE/BhTau2dWE
+b1Fb8BN/aDv2ujrVknbFL26XTs02SyM6qod69/s6SCQU79JwGzaZRrT0hkSZl5R8awLJyl7zA8D
2aGzHHzGIpDpqes7q2DwWm1IvMrA5GZ5edUjFtCQ0eSUQr2RfD8piCspKZ6HOHnJrUSiWRQIpkEZ
bgQ2VZ12n+K1vi0wekuyPO2aHinqXYI9bsV4oGCQf1mtDBRcaUbdaGi8EHkBTWyuJ+U+Fn/btBgu
LQvUiYXse2yqgRVrkZFCoDCoxbQ7Grp55LVKkt/swgIXjvEvQK4msa2q3WRnwH9It9dBIXO0pPeT
WQ6unPDwxwkki7sA02Z/KtPVpiaPxqAlgnwEGiKvRsC0AT8wmYI6Xp/UPqNuJINaGdKXOVsu87zc
osvoFBKx66hzQM7MAGwLkjcqUOV4wPqqHRhTuaokR6HOKSDwQ5J+IVMYSKVGg7f2c62PT5wMFPDk
/lNhJs9i0XwpHihwkKWNxTtGKnHlYsw9qcrCvmXAC113SQO4ksKfqQX+QaE2Mu4AIRT4GbevjM+N
KNMhKANKCMzpqclMiqFmI7otNPOT2sYfR1B07rxWVWCKPZBQsB5KNmoEeI8acB2nMK3S1Woev8CY
67I0uIXSrORxsVYlDEW3NDRXkgQlErOHtgHUOmc4/GU4dsaVAmTB3WRouNhiRL9k9luy+zpCc3PC
dO4n2O4o923GN1FidRWaVnsW5RnB3MjZIIXFUap/19Tpd27dvxU3XLJvHOjN9/F1VPCXQOLNb/0P
jB0Uyim40W/HDh/a/utYbn+EDsPPscMff/tH7CDp/1ANxRRFkGoSPaZAy/8RO0jSPyxJMVQ+U/Gt
iQL+GTvwL6oOfVYURfrXSuJBE/kjdtD/ocgGTO8Da22psmIq/07s8EtyuoHW5IGq/gkHjoucm0qh
dJElGKTdCVlp58Z+bVXL3RPLTRSnEyZfypVHkV9/Gqk/IpifI5ZfEQSOm74Cn+fiNA4410206MQm
iuRW0ng7bdJjx12hybprXjwvfXb797f7JSHwuB/B2c8vOWkyIIlCFY7c8Xmp9KDJ6GoL1iTld7kn
66IqtjpIrqbF73A83nrFV1jxKp3AHAqWEFXbfE527ZwvNJrVMUzxHpi1cRatBUtlvnO7N+fxFW1l
0JJEE8zeirQiDjJVdGWtdZXlUwzVMZWH22XTXLP91BkBaJJ3khJvjuvreFOpAILNrRUtcv5sFrqL
oTx1i13zziYYPjnT3Kb5mHEQ/f1MvjWqr5I3ZadkkzZNFm3I5a/xnHiDqp0zUQuKmPOzEs/4uGcp
1t4b1V9xY4nqX8vuWJlEFoD9F63ktZ04C4f6ydysDEyODAzUsHWCmNye2Rn5RM6HKGpNPi3x+GVS
8ttklm3oB24Sq+9snDemWXkt1QM3XeoXdTMj1GftwvhktmDE4qdBNoC87GdpQaazFsBcF7ddo743
DMc++TO/wFECh+MYBuOv+0ee9y3dRxZXt91IUNdzs3oE/n0uS8UVJiHovw+d6awSqSl1AObB7tJV
JGTy95hmb773KzNVE2+NirKbUZFTiZBVl+I+4AVcM0FwO81wxxEXrwT6G9MFgsf6+/X2S4Gc481f
WSq6C2OCcQZOWUfrcKunq8RwN1GhM+P5vI03q8DH7OI20dxusB6rmAoPdfwSg9ZR5E1Jof79o7y1
FF/ZsJnSNnGrrEU6c3zYsH26BgJHFSt2B/a83L073cdu+tV0v7JdZS3pAmhUI8or46Zv47MCCgOo
8G2ck18EinfYsHnRbvcmf8+UHNf+1T1f2S9SRFJm0jg2UhYj2CTZ7Wrz3LTW10qdzmkHrQGboqAT
eoyslZfnnpEWVO2d0f0lk+aY6FemTMzE0TxSa1Gud4/6Qs0kLv1We5FZ5pr5UGWt27DM1LRHgmk7
G+l+1lh6fz+3vzZrEGP/ur96er6I0rppkdRYbi0qrmneHnvLaGW7ZH6XFPrVe8qVb73qa7kpg/Kc
MS6lHnWxeo639JOSBIcdGZEtVt051+HiJ0+yqJwbWA6K4O4jlbO/f9O3NvJrxSl9F8gnScsYgX4P
ZvF2ZLoRvATRSR9XQtF2uG1S9dyZOOLv7p03xtd8Zb9MC0qIaOw0R5AphC0WYNA1AOAXWJruqmsc
xNBlMw7od17yjcVsvrJWYiItaSkmW1RMYDVUV63Rh+VWSZJ48/ocmxSTM/ncA//csx6QFhKfsf7O
Yjpu8oudZL4yWVVTz6U8yGsEBdHtZiuQAZlDEM6esq19/i++4StrRK870epAD//w4HZw4xk2UYkp
fiXZbamRrcREXFUg7esHTRmop/fe39/6DTuI2/sXX24j/C2GVs9Ps2mdUUB2xWw+D5bActnOLb9D
nXxnJN/cKa+MkqpU86BofX6qo9ZCTmfoH4UxDddsus0bdECFy9yXt5rEmtXlM3Dy91Q/3/Cs6O7+
17fcyYtXayLEkU4asy4muwZlfJiEtDVdK2/P6n6eUbxv7v9+VN981VcmSO3NNdPFKo6ACWF1NDL/
rYb7wpTaTXOfzhvV4/sUGsiek7R9Xx3rjb3yWroqVxWrVGm/G+FdAQu0rOQZXXD3GOPD/KW7Rwbg
fjMv5k7CL9ZstvI78/uGWXgtbjWliThrRR1HoL+fjzCkNhU3U+ZbIMeUqI0zoT5sGeUds/DGyn2t
cCVIqTwOexNH9az8iK8kQoCtv0ms9ceiTSmSvzObb5zgr/sR9umizJs6cZr2cGXqb7GMby7Hj7Uk
Bbjsjto2J2u5md6N6H6pfMX5+Vr5qqTjKWi3AoBtvgRNVUAagAfbk5EcgEK1t6JaOtgge0SGm2zd
VV2F77zrsSV+Ye9e97ubNXEzu9Gkx92n9kP2m5DAanBK3Y4/ggqHxJf/F48u45XlUSwhs+pOGCKB
dJnZBGNPB/RZAkiwnSeRVdMZZ4MgqAd6EVOjf+f9DmPzq/c7Pv8pQgcq2JODmiacb2Rs1tDsZkCo
vZeleNjEz/v3Ko+dMRYIL/cTCLf/4n1fmaB1H3rompYUzfF4FrIdaMI9jH23SgtvlCRAbZIdb8bN
kTzUct0uNrg379z7rfX7yho14gIkrMzkqNnE2zQWTybgZ+4xJcOjCZxtAQLejrstp+U7x8pbFve1
zlIBLbPTzK6JNiSkb6br8mb8mKZO/YTL+96Y/mg78Iu5fK21tKfzXsxzUkQKlDG5PsdI7wKVFD8z
qDZK8ra5Tp5JoWNOVgd24gBz1gIKI5IVFymmw16pwcbSl1UHTUafX0tWkODbrqtO9+7oLfWeATmc
hV896CuPCW2zritWUY6mwyfDDBqS5fYcCLH8JQXR3MyxM/RfMok1cAQDY3tbZXJAecce33Xb3nIW
Xws5SQvk2lLY5Ijs8UH4cBc1C40x7mx9zm+NxnQlunVWhNkmP2cAyH6sv/+GlOavARP/A/OZhmiS
McRXfDujeflaft2+/sd56rPy//zn/x6K47f77CX57efk5r8u9Cc0AtiBJiuaZoEn+ys0wtRVitx4
BQrobdbYP6ERB/5B1GTD0kA/SZqObfsTGqHo4gFkMJHeMy1T/XfSm3894Q9ghC6ppmUZuqxbACNe
2RPYWD3FSLF/BCcYaJ14rlTdbQfdbURwZpTni6oN8mZ7R11D+tHQ6c/98/uNYYnpsgm8QzFfN1RB
qVjuRsBlj9TqlhRqDZUtc+v9tYOaYxWeUJKiF+HHCAulc6E2nZo6CqZohjBFcbMZlt6uFM1RLS0A
teCixnpSVzSB0+pLviPbkrVhLc/3OQW0ModtTwewiZ5S7Zp6hr67S/MsVVqwVfSgSTRA/8VD0z6D
nvT1rrpSm90bKv0h3+bLLHXwI6VAhDFUrE2k16jZoUKSJqAbc/3zwn43sntNtR7EUYST1SGyHVuU
Gur8KlXbQBzKa2uHPapmX+eUIhmict+6SbmZe/MhqUov6dvPIP/O/aAC5E8BHRJ9ATGtq4/6fFuJ
6ccU8aOtAFGJK6T36/2sQ1CuyTA6eW9eL6Xx0GqSY21rcNyQMlA0Lx2gBWGJit68Waw5tg2kDFzU
JCIA165A6q3Kr6g7OkIx+EcCdp2EU04GaZR11Vszy7EUiBBi/K1qFwNIO5DjdY/qpQ5rIX8REZJz
JEO8jcvhRraOoHxpP1lQtfa9+FJipEfNNjtgekq5Pomr4NNy0aN70+MBQGgkx2glIJFKLzijql+D
Jj23/VUmjCewrZivwj2SEfaRXiK4qNeoJRKvVWpRpuDpDWCW+Bo0C/Veu9Sn98z7K3ftx/qURYOS
hGaqbA7rlU/T0ZJ7WiWhf0QYyKHqLa7aGQ6Xb3Wb12XanboU3/XVU/TlRs6zB1i9Z1p3empfO0Vp
XGfzTKIZaG1B1AAwh/bqp0bdPu7Z8ClhPMqRcW5a+BhaKIPEpo5sD8lvqTQjzaGGRiXf5ZZhq5Da
stiK4MVUdtWU16kRTcNytbdQq4znCq2YNGWB5fpVOSynTUsZuYn09g/877mrUTJYKIYh1untB9kM
GkmjzTdDR1PYUSYzOd2L0wxVUNGogyleb9JMK+tuy3R2ypL0MdxdOol+MYjMi1K76oZldqp69NOy
CRc0Q2E4VKgATO60oVio9bAzimsDYYmx1+xyz0OL6nAlG1d5CctTWW/arvtgJTHkM7T7pOx2n2/S
rAkVS36c+8SXwLZscXWLwIe3pjAG5N431PUyJ9/Iwbo6hL6kzd0+rZ3SKtxOipEHG32lrCITjDS7
AUXe+B350Ne6tb8vB0mxsNGKrKJZ8Go5zEXfV/WiD4+9aD2gWPSQi6Vn0Jxna71t6j/tUvlC24DT
Iq032ap57ZhfxgVXpG/u4zloqD/H2noDqy7oKZVnpuWJTeK3eWPLLfxbmsoudXurx7DftsnNSuOq
3QF+KQw/QEZTzT4I0nruuy7SVi1QwRRVax1t2uyMxuKV3RRgNLwY6z3EmCZFDWp2eG5s5zj9Upg3
rd4Ecdmf8L9dpc+fZV9dxfM0oCyxTp+gzJFXXJ56M3fbSeH5Vq/JKk8faF49jr61NYGSYFzRt91E
2Z8n+OpjdQQsTEd7O891mG/IvhaocLb6VS0WbPUmasbaGdvhkijzTaVMbk7huAJwIve7R9dbx0xv
c2m5VNASasQanFFCbqrHmZpYp411nXZPqj7fxEsbNsWLBW1n12oYA4Ytmt96OFyKDOSm70/T0IbS
Klz6BLo5KLKx0aNW4eiK3+ttcbgEP3l+fyyFA5zIeWkZknx4hj+FHbmhV7qWtdBlkzJs9E/TiLlK
tCDZNGdAAlZBR1NR0JldtFDImYthCEojvm0NyxPyNhiFyRUQMymOFQTnVNaKqO2xh7MvjqdV2K/V
XvaO/YX+jr8rvd+rahjrKlw/FQ2Dj3Ny1yIOvDYTEGnaryjKYxdn344NJmMMEHDxe2Bj8WZFk9FG
hvKxt6x3ApDDzX11fAPWx20xRUqs/4+sOjTLzoDRMj7Wsvp42EOFOy/yBCtzQRuY7ps/OVq3v1/5
54LoK2X830ddUeFUsAVJwyqvN6DQK0K74C+ozXgCrEO3J8MFsewYyXnstMfYWM4bKi09QfzKmbAW
H60Fuu+kXUvoUNhGXHt//0g/IvefxwBk6vHmpmRJmgj98fCtfloIiobkhbLMy+MC63eHqCzAbcww
Pruuhl2tX80mILMWn6pUg96g852suUP9AZ0TQC50aWQr7jzqKHzsDcPJzcwzBetcx8DwQc6geVYa
XjoZVw2glrWub3OwTR0WXJ7rqLGmizw3t+ZQcpCYyBn2H9U9Oc+dhsCC/KjmaP6Ujj4CFKq36WM1
5dfg1E+phnwayoR9pwNMTV4qxPtmajTmNl3EUgNj5uSa+XXAM5H1lQaK3BJ3EIoTrCjJA96GGEuy
9bZVI22z1mZoxtuTxHdtGH+fkwrAHF+yhZLTRhYeBlG/WpX0TJvc5Z01ob5agwpusWoqQItFSdKQ
gfjr+LdSDEwXzcdHXVBCin+BUv7RcfW/Ic75/wm6YdEwWj6yNG+HOh9+q4uvxfRP8Mb/crOvzTaN
X7P/uJvql6/NzwHPvy73R8Ajg+sGnMO8GMQWbIx/4Tlk5R8/9q6uyhqEmcN0/hHwyNo/iEVEwwLJ
YZg6sO9/BTz8EzE0GqgyVV06ESD2+29gwYku/rJsfq/VahiUV3YbUT7VyOZcuUBkO3en4Vq4EULi
ARfwlHmRT8ev6rV5rXtGa8/+4BjhdpI+AGeTbuK77Jo+IF592T5uYeyttFnNb5YgO8lO7w6n/Kr4
WkZ1YyuWLW90oQPScM69xF19qOR+7BQuqlOefpojeuiGqkMX2tPqykHrFvcoGHvITJzpQet0YUc/
VnoteBT13DQSws1BzD4EhhVt3uiL9IfqgiLI3c0T/CbUT+2H5KS4yOFeD0EGWPciuW3U+vCz/Oo6
uZ4bW/IVdwxVV7gsDXJptnlVXBBeuUY69UYPuuvtAko1UmkzUtJJaQ7pIRtyZPmqJ4TTyTw1d/Gt
cF1+KE7WdXOpwu6EQI2HbDvviefoCRctMJw4oleJYdjVJb0pTXJiaNnZxWN8O6mLvT5XJypbXuHl
XFbxB/u3yBvc2H8AoepIge5mHnj377rDuPptqP94DNVDueIxdrsAUfhQpVXV4HsEHFfric4XAUGi
Ays5nILaTf3F7yJwkwGSXK4U9KH+uT9TXqGfBE1NTsWV4S2+Qbs+KVhu63Dmr5b76i71ETO5mzJ7
iGCz3S0u4hJBdULnqggAVzp1sLmIxjmw5k/pKT+ZvvJdOhW3gEi/WV/GsOE5BhedkQcH0Q13tA1n
9rTTcLX4+g2Rlh/Ty6QI2lD06asUTlfGXXyzXSH944q+6MLltztXv8nv6fX4sj9RzsV5SWYHcblu
dvprkHWedq1cW5chKj60j7XXRet30R8dQIkuuiR+dpue50AO80CLcm/0sNF+flEvmlsGsRKlExl1
O/tg3BpRz92OToWoA/h7cVufMpcyeZC54kc1bE/yefkILMeFjs7Dmt74LePnzRVD9b46I2EZWjS7
xWm7Vu+lW1YiDa4zv/Q69onIZy/TuXyUbsHgtjbfzO+MCIYEmoYnNRD87Kb4kF9yehSXV/qlOZv3
+cVgB/RXKDfQYk89D+/0LoFI8sZWP06On07mBSmmRm866bI5izdDWPDhurok5kLkUeyWZ+jd79/H
IPMNdmUZtdHuqp7obc7oCg9KhAicV31Nb5GVckRbcEd/8QDOO4X9lLmZP9mLI9O/BvVBWhK5fcQO
8wuaE6ERmn/LPGDWTuGkLnR2V/HpDE7XoM5VWOXjWU1OVVA4JDGd0aYZk1sFa9jcaWcpJKx1kyAJ
siD7jdarpXHSBmf4bX+mx2g4nuHYP6KotIZZsN1Aj2T1F40zn+8Fx3CEJ9Xt+WwM48+pr0flWY2Q
j3KbR/NzcpEj6TrJ6P7raRf9hgUZJZH8sN+j0+UN/nwyLpURJtF8Sq7K835N80xfvdECBfeCb8eo
6qPkdFkDzUHZzVuP/eDPNCSQ+Pw7LX2cr59L+1uNVVjYC5uNm+OJp9FV7JfvOX+/uOxJvksTAyd3
6H/hciUPwZTTcpWHNFfEsJrXXUhPZ1fz56hsbYm+oXTncDIf0astpHmHJ5yTj6w4t3W+6rYYQSVx
KGbwcC/Y8Cs1YFIuECuudh+pDG9xGm86W7QA1fituN59iK2eeY9icRkA42PpwYV2qWe51GS80oOx
YdeRcLOdjvuWl+05udET1PvQC4Xu4jV+6rEFoi5sPDVIQtFDDJKG2rLbX49O5uJseb27OKojnQtP
dGjV4Rf+oTfa+1swcdQMnmBX9mR/RwzKIT/gdfbqon3jgiaEaB3lfKsLxfsuBGf9YHxOXKRb7OxT
z9U1V4kETiCBZZzzaqZjuPE92QAbymAghKjN0betfUzcyfnp4P+V6/07DPBPT/fPI/OV070YWUF0
YYqXztMvQGmdxhkCwR7dLqwIw5iT3t393jUd3oChnBzjKmUmCEwZnIVPBfdDwQE0eRo/ZozGE2Br
f/Mq+wWlMgdaMK3X42BmJA23DcrTFk7niW1Iu3n/2LJ0qnNX94sZ6MHsczTbgIp94G2cioMHQX6x
j2VzHJL8gwt134FW4x3tYPVA8vvIPNFSMeh98oeYq5ItLH6ZTmV0XHAIUQBjW1fXq9/xU4rR7LyB
/01ev57NYPKo1zvHR6ygr8d6HkKAe/xOb9CouFe5UOc1ocWSkLlNHi3OysseF+88KcpZLKP7+4vQ
idwluYMxgDfllu7Oqswj/uoCNssx7O5p4u2QDHN0Xoaldc2gcYgrPtaLN2dv+M3X/IHrM66yTccY
T/fEYPR3xhOkqEcnQQ/pIlc+cT2GmzUl3JaPsWd6HY+0fWdanNZlAz4jbZd8oItB+jicO9aOGuyu
zsjBaHD0qGKeaQ+I7Vz9mum0WKYwhtmzrorhMwNAG/gqLHQ6lM3uxsbZHIGZOf7tGLPJZoMF6JBz
dpDd5GAE/c5GKDCcyNa4RkSWzD+WcuPBh2OzN9yE3gReBb39Cqa1G9OH7Hidw1Ua/em8hVgCZg8g
d8AA8Q3oECw9slAMXh3tn1CpOCFV4A88tcnc408EMY0P0mg4dcdCdfVAuDlm2nC3sMYGGCzgxO+D
0uudD3Sq5B02FlztfC94KIvHTbEK9DH/MRboO/DQJaNyDPLIwxf8J3IOiHg0VOR3FiyPE8rnMdBD
PRw5lTM39qxQOGODzsLtEg7hxjo+7qXi5R17hIQFjYOPhSlxVCw8aE4HrF53BNq1sjTwiwx23rEk
6itsU1geKxnrIrLEUowHCnLByBDjdzgQ6Z3B2z/tn9Ko8fTNTQPMVTggXcFRlwcG61sN6P1YsvJE
TuXuGWBs1PvkX/gkDegKwS4+Vmp2bQbyafaFsPdDyP1nKxrCNDi2w8hXagf6ABZ49ih8uimuLiba
EcI0Gr+pmGHr6rBVZTAxpDJL+nhVyBFuzYgqLIPeNVhVMmO5eYxowJa6Mx+XO/Uam8ZcV650qdxj
vFseBiG+EPfX5Wo28iXMiMJhgo/k9zxHHZTHeDgZ36EPLBsSUx8gFuMt1+i5Y0tMFmWFuzqxE2Js
kcJTIbXAWuBYwak2L9o3ne0r3m0BsTR2d3Pbr0ej14Ttjm3wmqeF7VjhBqwYngUbbLKke8ZbYaUY
vsxMlRH+q4PbFsYuAiu+xXvSzglDYHqoPrs4c07JII8+A+uKJ1SYmFWonT82t4TFOk6eY7duNC/4
YWXqgJ3qKPifaOHxCv3VoLFIBKymTgPX2Y5dGDCe5I8pw4i7c5x6PMp8leJbzDb6VnZxn74crSv5
g5PGg5YMA9aTf289C5fcDPKHGBe7vamCDkclpQlgidO9n3f9Ut9Ud9tva3g4CiOeTYa70odYDrZ6
HEh8zbqGETSfiUq8kn1cXJJTWWOkAQC7zan2q1NxSk5NUG5XQBDSm/XcXYbL8FuKt7z5yP3Q6BYn
SLQretoRUoU8i48GgKPaos8Cs1N3CTpntbMLUZFd0hARilxAh65wx4PCucXPyQkpMpvUBl7R4XbR
G4//RyPFSX0EyF8EJyFmsJyWNkGm3dL5tPa3y3S9XulO7pvu6O2eFYw4amsIoGjg8qjUEZXEESof
1nUbKjT47nDZkZqJ2rN2HT9QoBn5QfxgPHb649Z7+hWOmJeS2LGhuBBKaIGuOEQBCJ0XF+BJnv4w
Y0yi8RxHzSPjy0JBgfBmIgqpz/LtItjwTrNHNYLndla+qC/mg3qbBQwP380/JDyO/jn7zbruz/pt
FQD69KvCzlDw8tAES+4ET/D6sAo4InEzDz9U2m2NRouC1/GeiHWht27w9jykgyqXM7mx/W0MCzwp
LeADu3MG+xbf9CvEcBqFUvG6ymjFQVyD/Emw+K2HmxfCFle7EGp0FllfNM2mm9rwCTlyxENZJ/zQ
PPBlfL5jeoUj6MMNo/MsK9lkDJvoiMOsH/NmccHBz7+q61n4gnvKAhSGqzhEZ8NOHqC1ylHWR3uQ
+ojVuflnWhO43xDntONvi7v4q/eVwhpGAe0NxMXokUWY5yCMacPgZHUNbsvaHfkNcRzcUPLltvrD
aySTzS1IOlc03STmIryEjB3IPlAgPt1Qyhq/D5jVsXO2xj700h/kb1WEGo+XQl/01++b33sxtzu8
W2r/K+EXaisMbGzLbFuTO/EUtkVONhTuZF/3O/94jBE/OR/s5KW8L6+3JFD9hsPtcOtwgjBrMWu6
DQlEL4bHasesJ37uQVtmP4B58A8l+5ZjgDOHiWPtOl9HB21Ph4enQxj6tty9xe0+nG6IhTjbx+JG
59R5/J4Hhz97DNcRgsBR5nHI23JEt474UcBG6fbRflq3e47s46EwKHaOAYIPaaOsxU9QpXgEggLO
Ha7MuWhg/2Ea4EkfXp1wzh0ONYJRSkWoBXKmood4vAeDThga1N7Iw9LalAdpnRgjf7iDFk50xnlo
+t1Dg/GnY3mwBj2Pv3uA6fkmx6+z3mi8gBpaJ9bRQxcxXhxKizc8wQXF9+gdk7M39+bADFuiDQ7S
4Mi/oKp3mGHvGGVCAIwybsHVDGbj+4DHKPgtN8q9hbMFx8XmD3hgHCk/jcRTdp1Hh49NCSLzZZsI
RHVXXgYgntf+RqjNCXOEiwJexd/73+TT3whjAQH8HMaawppVW9NKF5xUPM1qd2oSS5zr3gt+ikc9
duMMqRWHAIAJMPCsEFckF0TmCJtWYAFVh67r+GeHm7u7SVjeHv7WGiF6QIYDWi2ngkQuCc/U3m/i
x/gSX3qaZfZ0dZ+j/8vemTUnjyxv/qucmHs6tKDtciQ2sxmwDYYbhcFYEkhCaEESE/Pd55f47e63
O/r0PzpiZiIm5hgbg5ZSLVlZVVlPPokjDhYOvP8ZLbAxMamuxwY2o2Idv7b9YFQ++cz3IGdHY7PL
LoaaUTIuZkRZnBBKmj+zhxLqR7NyYj6JRqyIa3uTZRs5vG0a4jIsLAahZFi83d30uZidXoqjDAPq
q4xvCcabc98Yqe6FIaBYWpPGPcD9jKbH3oyqclyDlyJ6ntGuKwGIe8ZIttA5DVQAFQydtXfqhexD
Mc+UccXuwTCANlR79tj8Upn4Yj/q4UMuejOl8jAsYaSTIeXOwrJmisrzPSwnEmCMR5x6hUxaBzIo
SUS+uoea4BqZo/nLZiCzG/yeZdbsaut7T+YGYr7T+tmgQJFJRTCWDqFPHuDV/SgO4D8mhVfUFC1S
MIzgRd2/PN3Hqb4sTLq7e8GUxQY6fbZmJo0mb7xTOqwwEAFZeKHoqAHfvfdv684SP3X0AdvT44il
vsGofRsxMA9b9KXep3OwzooGJ+ZK9rBh/pMPZB4JxJ4ZosyxWS1QBjwrPaN8dhbZTNmclkk2ihSm
eqdZTfcWJYKrT+B5CZOwzItSZnewvPdEJuEg6uUstYjIFQzeTswUqyecUVHTrRsvG9OD4koUyEiW
tiyu6bM17cjE3KUDPssUsWL+I1M8vX9VBhCEZuO4D9jfk4lhQ8VVTwyt6JIMrSFTuoxpGZYcJnUZ
lP4sSiBTRaWK5kKPTf1DPA8Wda9BJ4nJIUHNsIXMfPbve6tq/Lve+idYYHLOjHMc2tbMP6rP3bED
uRPzZOZ7b8rq/mISGXZ2G8AOxSTVRjXK1FIdpIvOc42VudwaT9GLsbhMsKot7wcIK57rL3bSB/qI
Mb5vj3GlGcA4hf1YZg/+Aqeql9skm6hDfXz/umDfDJjz3PsaVs52ED2ZTAzLKQtopjEsjQljbQ9Z
xA3yUfscM9cwF/nEeoPTj2lp8cSg2T+PL4hINE2mBUvM2ZbBEdXfU+ZnFN69308xumgLbVuOkymj
EBNajbHMH1QYOa+YJsxR8eQs7aBXHwBFX5+uA9wVJs5z/IR+R4tjPsfypj9r82JiPbH07ssC/zR0
vgGv/wc2bf6fAaeBAVPEpfUnWRQ2oD9w9Sw+OnHUOYQRtKFF9fMGze93f+/QWM4vwL0E9cUetmCv
ENVvj1vO8CRbw7VXIQ4d2Kzfdmh0/Rfh4rEcApbo3KKxf/IDkqZrvwBVw3XXUm1FZXPJ/ic7NGzd
/fV4p/5pQ8/R2uyUgS0aqWfI2+sI6oaLmWrjsxM5L9YpsaEXMPNgZilWcIK7A894547n/Alo9RK6
xMs4V5pgbXQvxji4x++nutg11ZUQErXFEjxNXom60XgELBvGAusxwqR1NT8jnoPdQZuFZQrVY2yt
Qr3pYFG5NOjVWxqUHkwcKXSIaffSu7UR9t+8Peb+3e9pZvF6TeMdcU1sYNx64RZ+5kOdgnN8NyG2
0ymz2RJQ29w7w3ENZuw0S7W66KlFcZqxuXmZpX5IaPfMh2lfcZj1nGvl2IYRlibQW9DEp/7Lza7T
ZZhoBkYU6Kl3gWJq4+B8t/rZ1br2ko79qRJg6u7aRG64MCOIo14BW/i6U4OI69oJfPIdK59kbZoe
YJ9vvfgeb/K7Gbw6ic4qwrlcRkQdvcC7YDfTjqMSKTKI9OX10up9hp/7IGYHeAyBj9VTCQUREIeI
j2c/gFQHaSKaVeq8mLl9ryHXvoI/ToGymV1CwLC1DUt0lIdLvc6qQ6F3CNx3QohiN7SVK4wIeT2G
dOYyxk3V7BsO9Old/IKgofRvyRh23WbRdswUfj92/TOrUjGNn0tlQMi0aqjnl3TWLU1tlCEFcxNP
uU0V3aDI7fjWyjyFznPbQEiII6D/Ruxl8ym/GFj6wiu8PQRxeL5nl/PcaYjQBMLiMo2sJAJSB6QI
gGBIxIsMKu3yRGzjxOyUPYBisIjiNe1C80S4AuV6Z2Wlloyy93t2vME941qE1fAKx27X8DKkY13X
iXQPHcmsuWBLPpMs6BSNoOHEel4SIZWYyBakon6pByNdw53Ob4ujkfgYALugnKxQq/+jIH+oODTJ
3+xpf6TBX6hF7vlNLeJxj9dy1zR1ELsOyu+HWrR/sQwVL0c2obUu/39SixAR4P/Ij8mOt6EaKK1f
1aL6Cyhd2LFsnBR1E2X7z9Qi++Y/YW5+s8Krf9q4rv2gC7V45A+D/KzBD1Reh2XuQ5cPaxgbbVdj
2MGrbniu7ZtH3BlWc0GUDylE5WVBHE9PNzyxo3tnXdpwRp3NcJfq6S7TrMsrzOGnzeWmaV6Ex58X
dfxkoBr3st8oXcvN7cIcNd2K7Z9ODNAc4lSm4bGF2T3QsnkFeQsu3IU/Vo1G/0KXJV7b+NEgu56h
7LVys963damMq/SEcc62lb5zhto9r27MiGFHISJC/QoF2W0e4unUK+3YWdlJFyYf5XJKeyCk2WKu
c71XWMllSpgMc32NNHYHAJiMGqtxRoSAdwaZk7BOSO8NVA14oCvwB0E+45Qv+EuCj9Su7TpyGvyz
orA9AiqtBoRnYiFqw+6eEvLJs6oG7mbdSUZ1HnRGnds1c4EqQIrtQ3J2O7WXr4t1G966MTT0CrFp
DPUyOLcdqw9m4jaSyO0e4P4UyqLrHUIui7jyuAmv4q4R9kM9ndX3yilcgjwnoyqo4xFOxFDulHcM
AGWW7OJTYK3s1G+HMEDdZyl+sL3GMWAUiop6cLYunYFt34ox/vWj1NTe7eYc9tUiZGHXrQrisEAo
6vhdSNS73csYF5gGZpZOGw6qxnpX6+YV3tOh3YDKgeQoHUKWOk1KVpO4l2JG7HbNEYjqGc0JyLZl
qg16b+bD550Hl1kFXdagW8Eo2okgkS5yolJVEtWgguTDM+BteUmiOicEenpemnlpeMxOWMmXEN4V
eskcHTzhOGgy6HHul+7o5ivwVQMVfrndklsvDCprcj0DzXdjHeJrAp5D9VI32EeaKF9XVVENLeiA
+13460ZOosWbhwr4z2RRGBD+vS6cfmRl+BH/hTrktm91aCu/aETNgJRF/57U/TxLhErRNiHVt23+
odh+xfHoyi+2bQG6ASPOwI/W+10dKr8YlmWqjiEzAtCDxj9ThzIb/ItNSRVd/LNVpHAc/Qxpfmeo
qeqVQEIZeEP7PE7P0VOasTQG4A8kHxvUySDqm7oloHDl2p1VldTTa5M9lQW9G2pe/5xcYfK6bFU1
mBRJs807Nhvy2i7qvkC/FQ1P1VLLLUij1eTLT+6vHa19D+/1KzqT0du59+5KgX9ymZlQfUds1evh
/OIHTw0RXi75CZbC0plXNZsvREwexhl0+yHsV/AhFYMmvOUAV02Q3DkE/RVT0PjLIcfBJZr6t3YX
l+oo64b4QauvWmE6ng4k3jNtZWTSx5iRrNL8tgqg3AsJ1NSU3W2rRMfKCSethlN6pGmb0+0+qnKl
V5X2Pr52GuhrTr7rQzOlVNbzyY57BRiTSxa+NITsgenQdAui8Ul4tn7XyleXWH0NghrzkJEfC71e
ZS2wKSs+j2s44eGrSgGxEitq0DpYtaOQAHoBBPu1FpqD9nqbK2qYMSPFAh1FgBmjkN2nLIKcAGZI
eHLZ/rti84jh7kvuydiIa2ESL6F5vLD1Zs6dzll9Ms/6sKNY4dsZ7j2WAVscXeu+r7FFaOXzNFIw
4qVnrHv2ORy0bQsixyxHQXsGYKGUr7i21wOg5TdMecFFH16tOyipKmqmoVFGI+jRh8otwfrpVLfn
e5Abn419JbCQfgibqz3SYFgG24vRvNEJ8Uj4qF50w8qXKQunwHEh08ooceMAi2N7TfsnqZuLr11H
3bMNhJNwUF8hThuMIM78P2pLwb757zXW8OP+8a8XXEezPyotbvrWV7rADsE1OjaTMIDJ4lL0PX3j
jKbiL6VAN/sn3KGuwlur40aFN9UDrYg2+X36pmkqCFPWyvh0/UNHK1VF8/2kryz8q1QL+CJ8VOhF
vL3+pLfKUDeDLA8qaNm0bHA3ifhlJ6bvKmU3h/S8jgRcWxOiilgZRpKFw7jU1RcNMFV21frE4olc
NTzl/aZysJueEkB59w7xC9INM1b0ltovrhdZ07p4tRDM80QgnwbMMXHbTB3ccKF7Id4pcfwGyygs
T2g460JskrSIiMAJkIIgkotb28w6tzOw5XRR5tdBUrTrcwc6OGjAp4ppTqEOxOJKt0hieuQtiUCA
m4vUJ6BcF8eG8hqko2uDy8kpvyZ9XBPndlZuqxgq1VvZDLsZTlRBBjPirb2818rN6Rdqt3Azp3B6
58s1ISybkc8yy7jiQoXjQVJ457Z9u3Xug44zAj9aD0NoID3narGNi+dP3r/jyZC5KXGuZkWW4a1T
VNm0CqzBDScuPIQHVjjAfygBwlMMdefkNQF7wgrGtxPIADjrTgRzjJN5EjizU2OyBWdvyeawLcFN
Gf4b0cPwgG9Nvx3oiY1J9WyFhCetoKpPiSzhFmWt9ZgXdqb6xQD0QlWcy/wN0nTY96KulQz8ssQU
0Jh3gPuB6ipXtPzgPwqBJRVGpb/VCv99X/1rVhUff9QJv973rRgM4xfYxU26OJRU3x6TPxSDnFHw
NLTxyzS4pMsU53dAshjIIK1mKqNozP5/UwwAkm2WiaaNR8A/QCLr+OL+USXgymAp0MXAcA1XEujn
P6mExCJEAbMP4Lm9xF3vXp8L9zlyXxv3db/b76Cqd5/3z7xxvHB3kFa6+26/cPeqC2727u4jOc9x
Ng7kWnnb7RQs3+9s2IIWAP8I3ywoA5wl3PfWW76DUHF3F/kMwpGDclXivjvuek0O5NvZff9cr7Hd
s3O03z8/7195DK6IvderF7HHo3m7nSPPIhmgU4KUdN9/3Gu4E8N9NySNBGTX41E7nizPkB2rs/tZ
u5+WO5NzF5J/7ZJz0pJv5DlxJwqbVY8EBYuZYMKXr5K3db08uxMQhYAw159rvlRe5U4+5b0Gb7Rc
f4IOGcpz4eujJuRFfT4q5Z1MEHqTBOW1XkuG16CWhoJVYnvTU3b54eRNam8tZdcpwZqiTHgiV+KB
jhO//GdnZ/C4Qq5K2BwVUMsafmJuuaCZ+xGeD3jJ1VNNGROWocg8880EmoBD6NFuCAPtmsxCsuF9
y3N5ClFYyW5LXUvTwQ4MfRWArvf3ypucmZPReETEYvl+nqG7ryCdOkwRYe319E9MpEy79pXlnjeE
kp/h/jNjD4+8BL1Q93TgNmsgLWN/WbKK1dxkfp2nW/hLoMSENDzU+y1h0QeFOb8HU8sadwqYkl9U
Z+m34/Q61oInv54xzS3hqyAo2sVrr24y1kf1sPB2+2fnWyJ3r6+Be+TvFbzoU5UNaolqxNYcIoos
//Z7d1+/jyBRnNw/A63kgpUI1yuyfoKkXANSEiwJK+g9YdmgSvY48rjDVcM1x7u74p2+ceo9ZNHd
X1159Op4DOQUbyFuM8s7UBRWqmcwtRDQOpvbU8lLoyeIeFuIDPKlecjD5+fXcr38nIj0kdYrohgi
j3jl3VzzTFOcQeRqCkl33P1FHkYhApd9QbLMx/0z3x6FwE9VzkmJOcVbn+lf0ngYbImRY7CFI4WX
HsR5kUgRUzpQ466OnNjTrdmGBlH/ug+9ventOffoEY+r9vTz5z39nG9y8zOZoffIs+XpOy6mIjcL
aua18PbkixtI6/nqyWPldn75B4SCd7nr6c7ba9DXN7RVsiu81/3+Sn+egWt+ZFIqfsfTRBk9uuj3
00j1UeZXWp8PpI4G4oHPe34e33keX16fBxGgWs0rQQlPLNCZ956xYSUgFSdQnUe/JJGWdkHRyJOe
Rfft0wFCt0nGKgjdo84eNtGSXgUq2/YpvjzweT8DJphtn2/AtuFzBz3mLzvPxns+5Yq7+/yoO7q4
pEvC8isPoZ1F4YmakU8O7/KSI9/Hyc6efIkMPCrfonCvQ7/3KhUL/ogqkVq4S+3J64c8kOvvOhHU
JBmUOkfxoCVJpe6/8/z987f0IqxQ8XOjiIsU985+tUjw8bh6srfmwn6yAAeyw30b5bBv3kbwpfek
2lZchbSsbnsTpCVLlNCNdhk9k51P+NonxbAeJqOE0WGw38twgchSFhGkh9xIKXd7ao/M8b4fhOjx
h258fT0utpvV6pGbwqMRH5L8vH98GgCqJb8/mjb0KCm3I0q0814KK/KEsL3v5CJ66rdUvD5kQJ4v
uNBHY8tAhVWQfEgL7GQUme2kUeXlcEheny9L6Z4CUtg77vMj1ygHhAyXkUc3J3M8k4aV4l3ZhZcC
Skmfj/PM/dhOF0f0C9rlUcGP3Ipq3XPFI6+r4yZ1t9vN9HBc+D1JUyV5eZCIBfetkHeyKuVAu8zn
H/Pt6lWapzc8HijgzaUNjzda5NgRAAAvUjlKu/PIPdWMHF2lDLL/T852picVRcpHgP9cJv0zchf9
7fQwXCykZUl2sVoAVTh7q9W3fOx5vpyk1aUQqMHj6iC9Ui5erR6yV3gIqIhr4A4328VxuODc0UNy
zrPO6jbBNvmU9Ll2cWSFbn4SYhNhgjXaPe0PpYvQ8YAFTzgeFpvNkDx8y+KjkAuEjSs52bhPAYgN
Cr6C4N1dPcRfMvXr6xW1QAOFHoIgx6SFHv+l5fYDmIDc1+PFo9jUK40n6BP+c/Uzn/fU214uly72
qCgkiv/SR+QAQ81gLx/kkfSjxWK4oMNI6yyOByI7icQeh1TucbHYzOfACcZvofuSueNx6H7V7pLf
r5eXj495yBlOGd7b+OMjA2dlAwtTvW3mzreqN7dd3gG1zsFn9bd3bxFLu9L5KPpRmvzm0kaWx1vs
cnK65Wf+9vYh2IYveebL23Sz5Snj+TZ1N2/b+TR12TjfTBfTDbkDLtJ1h4fNYbNIvNXmg2cijJvt
HDFL++OT+6G5bx8fb/Pt/ONtGbpvY8QvB8LwNlbc+WYz3ZLeZruJSdHkw2KDAMnhzeYwJeQI/lCN
5JpcUabUJXVMMLzm24/tx1hz5x9bSUIyTkZJZ0HGbDfvb03yNd0uFkjA4nDckKzI43GKO5LrD6Zc
uVlM5egiJWHKVPU2w82GXJATsAIpYM453YqUSX+6mW4WlGuKYwj1NIV4ypUHU1rOfuep7pE9SsoB
053Ot9s+/xbkgA4qVbbdEkvEpRbm28MQdIm32G7f5ly+uZPahprBT6+/oRhSorctJaa6ci6nRrec
RB3wef5Bw/NPk17PtVNyIE33uOCR2z7Z56CUweYEidny+EdeyZJUL8e+a54PJPLIoCRDDUFnL0o8
cA9HAQfRJAdcchBOeop0R+mv8pluRB9fkDZVsZEGQToR0uNq8/byQf/dzseZO+Ti1ceYh1PTU0RG
2lZqc7UQZUHFbjZoAY/cbLliOOx/jH33g8riwKM08lnqQn4p4+Nzv7q5W9/d1iAeBR0IXPEhFlJH
6uO7HAXzDGZQoMbUHJZCQIQ1h/D44oBkOwBKleEqV/csHpq5faLyxauIbae5FrnWl4rh81X/4qGS
/Pffd1tLGvK607tStEoCOEugXHwQBYpCfejUI0cE6IwVV06ugqfYfbPdD9CH3ttH26PPkjXpuN/5
pt+2jwyLL5LgIulRclY6tTxY9foZzwT2s2Y3LClwmx5CV1DbT93wo/teAy2uhqo21t6JdBDxbArA
rtlXsxTYWj6x8YVo0DmSXULWek7/IF8hJ/AwLzz54+Zpdmd1BbSGIVfWG5dHeTZUX+4ii2AW+WPi
I3i0AbEOkKyDiJmckCr99bPv0g3pZAcB4R4oOyqHX2tuP9lPDU+UJIgf8D2DBBhH7XGtCCIWix/v
pJ73qwdGLWa8KMkz2GpgtqtFOllEYMYQ1uHC7hEzmOQalPoF4NxRUNSSTtFLqa1bX0D90reUAesW
qUQNBNBXPKxRc76bUqd4BgoYVFrjxEHbPUjuAAP0N7mLIiTIr4hQDY4S5SWthvfXoy5a1j1vSGzm
sZJruTd30RGipyRF2pYuFdPclEVqCZUYo4GJOC71sglBkiJfeJuVMmbc3Pnh4h36wMOGLwEY0rcP
qQvqERPW45EfSMSjZk2OU2EmJ6XO5X9GzrhMPm4/3gAo4UtQDkEnkJHYeyz3QNRLrqQavuXyO8ck
lUqxHqIpoLaQlwDNTu62K0ff3r4b+Ie0UgpJQOpY8iFZQ6F/oB5Bo3EgdkExC2T3Q+dNXqQhb/L6
zvCPTvWdc0r0fZm8M2bJpcDA6FpSwgP4aPGMk/pP+ZPeIH2CsUWhZl9SCiUOJ9jYe+K9FwC7rcG8
SgV+yVvLFzCGvc62wFkldONxRtUg0LbrdnWPldqNWAzI09gmDh3QxG250j+u7Ku8Osd8GeIAMy49
hpuS28Dn9EEW82BpYOhIaUJcpPmLeEg2Fkcgqq8vZ4ERPgSLfEiGBBPccnn6lh7TN0Eh4n7J0Ui8
mx7ZlazjdwYC+MxqWhwzZSrfsqhoetId9wjJFXcmkZ6zeFvySToEETH6IZvDMMt12T1xo6WAT684
dAsIFPg83UPlToCymF15pT1SUkkx4iN7PY+D3ysF/QplnWePQ/hTXgmRWoNrO4G3ZeorhhnRHii3
lSA8xXojPixYQRRv3yE5mbuRMf5k0SCmHLo4voWCGnVAlBIW8/HCX4QsKxTshkdLwx8cKIIrBevo
uLh+nEeQ0rylsxxoI17KfQ18nrglSv1J80qTiyyH9EycMvHXGWHCSEfGZ40zAZ5CnRExXm6wQhUe
RE0EXb7ig+V7/smrboMUtzWjl2uTwpzdzpMYyhNcBwrvYg4VSgvUj1kVuR+ZE5ykR+XyxoYX9maX
WNrFwsBJ0gCSinuAB2C/C0TJDecKSEVGEiCsNT4a+jAC7JvjnwEJoCfw+RwAP3BW5mJFL0IrVT0c
KfBTx1kc7GveV4fRU4XfdwnsntCOA/D7jAAqblAl4qYBZccDDVx0DiIaNzIw5j6yYoFcBEcOIpwR
A4w5vph94NsPFKlcjycjfmtI2bAdhfg3d/gUcbwetSOOD4A3gCOP++iEmIklvD4AG22aXHwOC9ai
7+IzhRWGwK397jifpgsTgHE8uOJST4yT/tPFu8oqi58n/vj09MT7M+tf4KGaN2PJtnt/v/VoYVmZ
0tQP0xhvrVgt3mNA4O/tuLskQLlYoTCKvU8mrHdnYiubrCfv79z/PnnHLPXOV76zsJpkvff1bvYO
vvdl8r6bsfrzjE38rI5Emr9XjKxc8NPqizfdtw+lNqzH2qzFtiadqwNKGA8wnFLxypgrOGEtiknn
lcBZTw7QeKdXGHgoEaGtYe/iuSv2sdj7tE4uVvEQtQgsAzyTuIV+UXPyWkpX+KKv84tpcPn1+fm5
/FyOMMzIwR8/Ly9frehLEd7xm8wZZV6fiFkQYyOFexeDCt+XZHOmeJIEJkJOT3prsSLKyk5qlJqV
OmVJ1uFNDExXd/bDPsnVmPI+yZgUFSg0vUUA0MUknQUvzpP1JPm2WXm/qbd+3HXjt3Yj+iob4kgZ
4FKYzep9euzgAwe4ZKPttX1Tz4jDXBC/taRrNMfr86mPwwCa9TxIBuXw8gyaJN8lA4rzIqsH/kRh
Ukw+sVPssjDgE9/WYqySnqxz6afYFDDVSMmoOKqC8q0xVf66lP6Mva/vTv/1SPLtMnj7mC8+NkNZ
AoVU9Nfy87/Jbtz/z0AK2bNTdMuEWwZsFwEeLPb0/v0O5f9Y9V/6q3W/9z//tTkW5TFP//VCFNE/
7E38ZZI/9i+NXxwi2ejsYWnsEf5EFKnDgAJ/JIhdzSLejWMAOf+xTQEqt0skW7YquOsHh+Sv+5fa
LwAxdKhTQNg+9jb/yW6FpshmxO94i7/M+M+4C8JP6nmc5CrDP2SmuWGMAtUM++fIUJa1rW8yh8hZ
jpYQy6mzJCTi2q/MXhWoT4XRPY0VHSLXvMJVMzdAjuHurZ97oKLm52sR72y7wSO+0yWCK/tsrqYF
2vDWmJtAi/BTubCrB0jCbwan6P7VNjpjenTLCderMC2PoRpJm9ZT4mRVZ2yXJufQX1bsuEGpdYEG
Qc3nTVPOdTMetfFl3dZpr3aIIOnmMMiCObjk11UOaMENGxWXEdABw7ZOGC8tFbBwehpcGtYCaTUr
Ers7cG7phvhS2aIb6QCw7DJyO9WtX+SN7oZ5NL9ecd7MGBZD6+YaSu7pVzv0uGN+0a35/RKtSyda
njrqVFeUWRjBgGG0935yLqqpcUO53gydZdopA5+lwVuZW87Q9018bItL4OpZ8qX40BrnwYmoBI02
Tar7tL0rTU/v8uTkZjMJUpRjEcYfhd0hfptNNAa922GS0eR4sCZ+5JqWyaQuM6o+YF5ihGYGbhG3
Fqqy86RWr3i65PVLJzP3lRbch0l5aY55cf1qK9W1cx+fixYxYKd30tTtys6swznpEtO66/QhCH9O
o/iranNMm745inL/5JopqLFQrf1Jc41G5v0yCKpY6bonYqD39FCpE68IyuIpObNXcjKVxjUiBVqX
/IwrehOeFlVj34eXQrVeanVvmoH/evfjbiuhP3mudS77CtGt4buMAmqwMiEFZNdNgaO8rhfFxYB8
x0nUYaCmENhklMKKD6XGFnFwTnAas9jQza9NOtHv9X2sdlPXuhs4KBlGiOdxieervrycmMJq8cix
iKhn5KvCDgapxcSrgUNGYWYT4eSc5MO0w1BHDJhVcjpPlAKcjPbVqXUwJdD45cGwvN/nsWY+nW7F
DHDxwNRPszwsJhUBX7s646F2nWd28tzY8TCt4omZ4llbsQowWYAoJ0RfZ6J1PrcvlXWJ3FhrB75S
uN1L8E2f8r9HoUsqh5+CJP9IVZwSfhsz5Av+ff+3ghn//UbxkHjKaXFsf94olju+dW9H+0VlZxiP
B90mapFEDfsVPMIp0+raonih6sULQ079StPr/AITneLgcMDesamov4N/u46EPWYHmbFDFdIq9R9p
X8H4/q58cbtg9OlCS6kAnNMt1RBSq58YbW65dXES58xuwAU0LsxKlnbIorgXOYs78IkUJJxvrs/1
tNIXASwxjr/QjP0NoO3VyV0dhZOz0mkXd7x3UzoknTJXiHtxKK3c/WnQW3xn6meqPqrj77Jq/olS
OCiIBHHOiJNu3nYF/ur33Y3tuJPeRU9OVUT27x+nGX/5QCExJkoc+/XKn/DRMXShWSvxFKVeyjof
dS0cnvgcJ4F316bpVElGtxxVdHa76SHPlk3JqHKbOuG0iDflZdle4bjFj9py7wVrvHyanMC7dnqt
f3XXdbSpa+ggtKkfsfwjkVRba2UOZHrRuYb9plm3ENu34cbCd6o+nLlCNQ51fjCD5bVz6vkRAWc1
0MThlDDL7v3GNiDXVNlaI8B0Mr3Gm4gtTxtGXzIaN4cmYXyYtLh13++98OVaDvKodzcPt+bq0e5a
tbYJnmpqh9Rc1M360j7SvjPAgoWDfJElkX8gd+fmEPgLMpKzpguZh0eXYaczow5ifZ1UU/08vRuF
qxeBdwtxY70dVNj5FdKJu8xsVdUlG9m94zJqmvZai5Z23OkLbeE5OnSCacUxtsrrqaXM/S+jXF9M
MElTTsZwD9t10ztl67CCLMMknA6aPToQ+BGXmLXFJpYR9ZVkGqc4qbaLbgejS70OGvZWZUBiE9tS
XNtErANARdPczt3biYrtrKHXrJLBtVZdIy7c2t6rJehmrkyaTj++AyecxP7k1B5qnAHpG1KPN4MQ
2yOeaKEqnXydxxu5o+uv/XDUoWZ0BRfvUlOnXYhL1XbSdCPHpUe16sLv9G7ZlBXvha25wi7gcZ+k
cMYB5qa8UmM6+cguJ7euoR7wTzilwBKRND3jjDcIf1dlbUOIldmTvDwY4VJ6oORfMfepM4no0R1n
oZBNHnhV1wSIdYFcEjl7yeMNE6cf5M/QD3l3Id0/45LLkrbPq4M8OjQz70xgYyRe8sVVNWQAnStt
5rtmNCX3lAHJRHDKDBTXASURxUAoDbcGF8Dhsz9J6+WVEQ5tQeKn4lV7SAx9gVbjiFYzuk5S4Jtd
U/svfCa1P04tv7UbyDgJzM48E9DdH7Wb3ons2CpKyCqY50SJ5rVvGgQi2q4TVQBsyQJ2oBBtB8CM
+ZYag79NGQmT3RX51XJ/pCsJsRHRMkhFOvWJTR3vurh2/72uES37Zy3sGES4BzMkMa/+lM9QS063
8oZquxFm4VLs+G3Klai20vJQd93wvwq7Zap/pfkdG088qC5hfLf/pE7L8hrVNdLk2spYxTXCTyG/
anE4qIc+PsvGCVi8Rp2ULP4zrBFmglcAtM/2qjRWuCIwo37URMGk3YfEoIXsTlcjtyp3VjHMif99
aVdyF9+iYhITwwZ3hsfVkeESlt1zbqsOsY7LMu7VZdK7hxhrWnCxpH0t4PDo4LhbGe6FWVziwJJz
ZbJe7CK9dG916hXxy90smadMLw/S710NPzGDQtNrrI4XtgahbldluSMcisdtVraL/Z1mwR3SrjoK
5bQBN9oU0OwSfAfEkQalrgMnWAC9+A2ch40tPPiQIkl9BPqqDMhgCpQaX/L7zlJXefxhROTG7owk
04bBRBvASZdEr7iucapVdreM+XQ5JTz9k89aQFUYs5oVLSy1m98f7U1VniiWTQUpVdxD89Ul1BK3
HSdCPFaUaicHJFvUv0qxk+vUsFaczjsUXOupyirKd7QdjSMVZme7y7VyJT9wxw8k20xFBn4OG1tO
S4afttqvYFptlRjgOAUjX+rZerrTjBGGy6xdkdrt/mjqtLuiFU1QjtQGmPEs6EknOJ8JPkGlkD0q
9UpZuMoxZ6fL1a0aNlAfPe5iA+xEgIkICgMmqd8SLzhTCxe4flg0SKnCGiqBIOlJjTIUdO6pR9mk
3nVdhcMfd8qhbhD3kbyTmYeAKiSpqN45Lx8NlJSaV3ToMWRIjsv35tqB85YJf7vLGvsV7nGj8+Fc
DNe8H/xsnIfD9LNWrn3aWVoNzJxH3V9DIiEz4+koA6k/KQntLc8REayVyMUwyUqVq+8IS+hQLuRU
RKBIKMsJAFY9pYVzFCGfqERaLTqf3AsVbadwp0AMwgk1H2qXndSNTF/OjCkKve2Uwn5BOZESGqEx
d2YMh6a5omOJcCRQP5dk6azqePSR4ZZ+J4P5KJ/7px1D3+3KXhSgKaSEuEd+13GDWYOMSMIPFUej
brrFTjJ8K6RxKjckzAkCZQHeR8Pdu4nnqBBj6gYU72jAciU5JLMlNXw7w7oR7zTyyhHJduCsUk3r
hbRs2vnuLwo0RhTTSj1RXiJpMX1YUsFztn8xWN0Gfh/gsfQsgQojXQZxokXxylUZsGSRxSqiWalV
O4t70qNEcnIiHJHZONdFHeU6vSaZdmpuoDnaGOlnNNWv2FYTeCzzXcfeBRoNhlKRUqV50rsQeIq+
rqApaJcO/lyxDY386hHWlMBq1UoyIGlmSjyS9LrRzteYp9HyRsRoaPujivknS3MiuqusM+NeQ7Wl
dL6b0ZXLqRx6hhQilo5SD2W4OUMsL71AylIhqnI6wVdBmpJ7VFhSOqYLI7wrKYlSEqHuqOjB/8Xe
mSzHjaTZ+l16jzLAMS+6FxGBmIOzSIkbGEmJmGc4pqfvz6nKKkmVpbS6i7u51yxTRikYEYDD/R/P
f858V1k91MgYZ+xVGL3m/TZzDKA635eLy1cvtPrFE++6ln+8oPwa28hUWfF0txT3XFXcoJfelOuW
Ij/uTlkoNlen3VUaQQUPgH2kllITzz5k6vggya/YGor3nB253E0YDW+AlVGl1Xip0oXDkjOnVjf0
68BzCxQz6fLxaLBEAhMc1ffqVtXz4lRA3v9xdpSnLT62kHrmSMCvlUHlujoydFc0dAqZxt2ohc/O
owsfEc/RxE0b+BAbPJ6rzkhtWStPdDvPf0m1m8RsgwiZB3VR6o1y3OWcEfXtaYKahGutYuvB1mgy
G8oz+NyIWmvlwKzIgQke4g9kJ9RNLjjEZmYa0bzLPbFRq638hdpjyn8IIkNeUlZxcW4syJ80dqmr
xMHhsF8uUfe5aViCSt+qfaz2rloiHoG6mpkvUkbQxwCqlU/Cjj16p3aHxzpXeN2myJFJYM0zk0JA
v1Puky/8eBwslDKdeInW+m6Hlev67jQk4apyyvbEQ8HPfNhX/k25ymnCx3J2lTeK22fOnfLXGDPe
qoGsG20W3VCuM6ypDnEmOMoYv7k7Kxuos/rqo3khmp75k33pciDUoVD/Xtu81j7PnPLI5BJBIY9O
vtGJTZcxWz+yfWy+qDqrvYT3Ut+swoQE66S2uXLR6kaUXcskUo7YMeXD+TL1dHhgguVWhuP3Mdif
pXsQRLtCMM8B7br4Jd2bonoZfSuaVmUIlZONAcYlqECEe9Txjl1GgCQ/3LYK09SewtmqH1k/7rgg
E56j+8U6K/elzvPH2Z5z5Zw5X9/dqW/wSTwv9XZzWJ6VmVG2o4lefPtUaBkDinfeWAc2N4tZU7tQ
mfsGPUflb22HGQw8bY7NaLGLY/lsE8hOd2pV1D82HC92UdSzVVmkdsk3v18oE/D6r9Gq5ziGh+oQ
ZWUIHX6OqkUsSkuP3HFVxNFW3T8Ojr2jnG6fwgjTfpGoCDjP9nLG+OIHlRdVdsjBZav9r37WifY+
bBMLjLX1E3DEqbdSLkQdSGX0VIjBuroLEpPL3e9vwvhQ/vol5uYumKNWdXiGcH553GKYTDk4Fu1g
NhZPm0tNjC+lt3Pdj7iNpx7LnVpRAg51l8yprmz3ecb+qrCF0E55fX6NSKX+qrl3MiJA4ReJDJW/
c6llKvutAhpyB75GzDSUxbM6ITaqzcq4LNF92cVbc+h2xBjq10fnWT3nseA5szbqf2UxVfzHF4nJ
2rizUl/hdMA+Q4SkXlEekv2ljPbIVag4A9NosVfUPyk/82GDMZ7IEbkGY9iv6hOU/GLlwqPG2VNB
oOz0LfIeq9m5U7Hox13zayqYJJph1/ET4Q0JQhuoTajcjfKNyod+rNT3w6nCFOECFdUwkd8DHNO5
Eh424rvDVBtXOcm+KECBg+vGjygHoPwGJSkG3L62RowresYQqbQBJ5Gw5ipe77k/ZdK0lGCY/303
SCtAiOTJgw/X0HCnPhn7ogKTUD8rC4+lUWYboXp1PYZKAmhwujfqnJh3ygcq+8u8t3qZYKdKLTSg
zsqK8/Yu1WBkuMMrqXu0WX3+UUvulSdWz3L0sr0KA5Tn5OsxnOrxK1vJW36/bf+kJOXpyGOxZ5GL
MX01u/pDuS4bc3MIJSUpTA62iP+Uh1Meg29Vke/vv+7PEmhPR5YGun2XGuGvianVxJE3JN+/T+2z
iPoLO56tph4BaY2KIfvSxydDS90dTRhHWmw3S+9V11COE9KoVI9V5knOuP931u73F/lna6IElRwK
mDpW6dfkOZSmlYUmzRrrTsXpfbRVwY+KIHj8rMvH1/1H5es/5/f5sXT9P/9Wt+Gn39p9q65eim/d
Rzv0H3Xv75Xuf/y1+6ny/dNf/i+Wwalj//Bc/oUl6FKVL28/yTd8vOF7GdxFnoEBRSalUJYzKDbw
UX9nwPgbtBgomNlIMCDXRjX6n0Vw828uz9SmNu57wkIU5x+TUhYvCZMPEq5QtBmUzv+DgSmmz3/y
aOxsT9gm2hHCRCuCarwasfzhWE2aN6dpPQ9UE5pTo0NBjSsaeySrHBAx9/m9Nk/rsg7MZlfAB6hU
1yDyz9cNTFzuzomehP4uYElkTrLgt+TtUL9E+cVtP/fjyuruM+fWcA5VctCbNUU1xqJXqfdpRsbz
rQTM5B1Eesjf/OmU2kGarTvkCeaaCu2YTgiCkRfEe52YwkjXgqnp+hNDNSlYKgeduOWQttveu6oa
f8vQsjS2y3IupqCdGQ+n+2Mdrfwow6DxEC4lMV0uDtoQvLMJThpV/PRbAuwnhzsPTs8EmkSPsQ2N
qc30ITK/5OPW/lxqx+Q2B8EH2d+8sp+iZC0t7DV6LWtlR6d85ZlNsKSfiDeQ9cu/ePYJnqPxpYL1
q0QvNbwfJWnGxgVEF+/8FvkJke6tZwl1Ky4UYkkddEwMuEqS7EH2ejfsS7jbXKLU6uy8ow5syJ1e
XhnjMW9AcwEPi5DIDLqNBd+cj5gGAKbuBdGMQwTp53V90vfALinMQOozQNZs+itbUtTaELbYOr3c
ZAvnUsqcq38ZuB5whe0n99XJr8T0xe6PSX4fUuLu7xLxYNmnCtLhcOsUh15unGxtveY4P+rXQUNj
lxQ2Xhk+xarVFG9mscvKjQYczF+7UCbCxiZW8gVMDaOadnY2mku5XIkwkA5jn+tp3s7HvD3087YT
R89FJW9VLPgU5qzW9n391Xqf8V5vxWW+yhFGrc+Dde0vTE0JK/rmwYmxCd3iNqyGapsSWG7qzHyc
oVSSG+RN3/26A91lF/8HPbz/J42gA0Ti3yM1EPLsf4JlGOr3v9tAgzFy5rRNn6FMXRh41D9sIK8Y
nqlaTEg+CezkP22g6UD1I1QnENoaXUeY8B82EPCGBx2XDQoDkjQgGv+RDcSu/mIDFdrDNB2LaVbX
1u1fbaA+RoUWZRoBGq2AHgIHUWxqzF/nQFC9NFcW48eT95Z64lBnNBLipzx+E+atTefDqJGdK1EN
kelOdQ+NDrJK2uYN9o52YM44+OLBHD64a+s4hZ8qEvZq5Rm3i+jpT73U46nO1qV8cUEh9MfwptRu
bIYXIZ15iIjmQnutc2W+FhjQ6rpnX79Li+sFxZPq61KDKC63qQlk3CdjOi3mymGi0FA2FrSq8WmC
j9+/QcFucn3O6bR1QoBUA728wly3CbRgHl2v5ADJGUjEaKUBKjBTCQxSNfoqNWhn3tSRGrQmrGlo
0KVwhXNw1fLE2rSBlG0114yiDhkAve5YFtku0bgFaqxjtG9t85LpxTbR2tVUfPay13Wjm2vVn1Gd
lCpkttNhtluNYNpc0QxnWA0LvZhXtXvRHTp9dPnCLIUkFgZfQG/6eO/l6cbmulVXbhTuyaS+XJC9
Dz45WZLtjDraFlV8iugkmtMMfdw3YzIOvoWATIja5pxthghQcASbT5zuxmreZJCuzQNQwuRNNuco
9qjl7wZVUvA3BtxHqPw48BnRBGXsfgUSY9101Nl8LiLKduECmJnr1OzHiTYRTb0xfbKBSzfx2g5m
+p+e90nOjyjKOIiGPFf6sepeXEn72KNxSVPQZPyejmBbw9+u4X5HFNQfVS+uMh65ptIESV1R8mse
1VUmNtBj+qMFiWQVvWkWrSx6YmEFE78BSynvW/IhaJnB7xNjp7qLIn1mV7X2uBGonSVWsxZs1IwK
M32ytmY6bqK73K8jbmVqaOgOgY+VV/0/1S0bumhLc3RoSHhiOoTKfWqvxWKgf/5Y5rTGSEfGxOLp
HYtu2dkJAS+XlfNYOoQHY/hEQlBIVoIAgg+tq69tmjRag/bY1MXeqsClq3z5sevfjLhbq8pH67Ih
2F5jBE84VFkFX6MDynFM4M66WJeVEVjxHUUcrdLxOl+mHt73FM5hhRDRv/Td0Wh5KAubh52LTCjA
lwiELbuWzNAbF846xRXnsU5RovGZquNJSJCGZUrRpn6T/VUjI3ArUMx5B1qcmQIJ1FHQsgfyQlu5
0xg0Dhhb9N5MwNGCDm0Nllu1Zwdukq7vHII+bmipJNBp29NmMaZN1aA7wM2olqL6e9Lzd/MNwUKK
80DKdf2setxTOW/yku3UccRmLMrE6zSASVfWuXvjtKByNPrJC43ooxaRFg6XOH37wYj/CfLgY17+
n7UCbK+yjTYcbYIUw9LdX2oFppJMjvtEwirz3lVIPlz7NTiuHMGjkS0X5jt2PYp3a1mqO/NOfS44
atrGYCDEZbZlmSCzMVaDbhzGGZGt0sOY1NvBRMIkshAWp46qZxu7g1u+zuDUumn1vQpI+1Zt/2a9
6BnKeLRW5zd1yBQ2gDPQVbc6ulUuGTGgpNkzVsjHUpZ5yzlAnv5oubtCmHBacFQTFlE+qna5aqKH
+puVfoFBgm9znGNTVBvVz29uuwnyXUiMPKoIrHUyQ+htM13gXHfxXdGDTJt2v1/dXzqR/7q6vyS1
0p2LrLJY3SX/lE0PTeauIY9k+xOtwWau01Hom3fTutLSq1nD9Vjzhv6xnTTB769EIW5+qGx9vxIq
fw68DZaAVuGXnmg5aJo3dhnPucLZbWuwdOz2OV5b+oGFs/1t06z78Fh5Vz5CHahtdTddGESNWBG5
VxCAOzvH2mRy1+knDXB2uxL1bVZd02Ztm7faPjXaQUv478k0dxm1It3Z1zoIaPkXQtgqY/llxwLc
BLpJ3xs2rV9lsM0UdR3dy+WqsLat/yrpsUodtQ9EH2kx/H7Zfu5ef6yaAomCYCJLI3v65fm1Ru7H
8VTI1WhtdcYY0eAdtlLubHrLr130FzUJ31Sf99O9UXUkKSRW0iEDg0mH13/I1kYP0WcR0rRS9mZJ
xcENOVYxOla1cZgEJ9CYt2BUhNZ8Bmzj4zNGDVmr6XEcYXWIEPOByK71DBQ8Gf/OEO3Q4pMw5EVZ
+bKjsrFkj1FKoqbVr5H1BHrGT+JPqZnuSg75mPRfbc2gnfvQJv1h8QWqGtTNpxYIq2BuxTjkeXrT
eeNl9OFsKt/cCU4ZSP0plYVkdMhk6C8QXAWNfBtj0hzroONcVRih0ePwUggaAOd1J/7DvV5mPQzG
+TwU5iGaw/1ERGAZlH0M9IqRaWhltDWdG3O4C00Iz7UvhWUcNOYues48EKR0gXQh32NCgZWyU8Np
Q+1LSAKZYdwoz0uj9iOwES6+TJEohiB/8HzqbqPxQWT09B51iaMFQJNZLb2NdIPJU1GDzns0dTja
aJ3TolWGHiznUb664HmcHBYcB3Lbp4FU2MmRtmC2b4p3AuenwDm9nFaW9hVg/1PX3PTLNhrqbUr6
XbpDUOMkIuKeudy2Awexo6/MUMxAfdRfvlnZjVajVEL5TgDVGZE8NbJndV/KoRTVk0LpuM2FQmXj
EUEayUZqPFTji8LoqGtu8HkKxqMCtqFJNta1nMnQY2QeMkCe3jGLCIArPiwFXm8jiMakgfnhJiVg
mqaPDmZSPNlNuzfM8VKNB3TdN7qZHOLOu5otbe+40MV3a65tI+WziSK2UTHilMGhncRBFREsumgc
drup2ltkkhNAri5h5mTMd2k1BGaEoB/EajY6zMV5cZkhwa0MOE1L8OkWUZWDZiHaEMURd5k4lw+/
HHiLTwXspaN3VBLAAgAywiioq2+SuwiJNp3pHCHSrNy1OZK2Ex7VWbbTynY/cmiUR7KLtwzt4CV/
XNKc4kOPqD2aCta5qm+blNYsgZAgpbbS6CErTULF0+BBrxtFh76OHnKDNrraEBr5KD3C7m4wpnOd
wRliD5c+IjYoO4KqN6BWgujagPO9s8+ud57hy0sIa71Xk7pBaTyUkv4f3+ARU7PxKy5uGo5+sa06
VIKo445EszoeK2JmLsKVuby5Oyo7MIxiF8VToFliJ9N+7zQQt81PKhQhuvEjZCM4lUmn8HNAoHB5
ZnPPDgB4tddobQIDhgdBQR9rQawBNKCqxCH2b0DWr5W9cJsoICyq3OnDW8HhuUF029V9pGORMysA
avfRR3zbsl1mFVVPD0X/qpIIF3pglWO0zRgAwIOd+uMqSlCCgOZCXQuyFC6N4lZ2byqIGq1DKbYe
TlFBEWM/3lT02GMXNlANqDjFT5Q6VVDsONomm/WgRxVGPjhTtSkLponrt7J7qrN6L5hSM9u9oCmX
+lPg9DDi1clNlxINcD+Dhl4vfSk/GAyTwwXZvJFtgH6v2y7cN/a9RwEmkY9FcwV0HuUUXlWZRRfX
G43+YDtvzGHY5A4FYJ7XVP89sWA3qNTBx4v6bDSF+Co9grmOCTZxawMeVQC+KvmqhUNgfPZzDmF/
m4CWbzHS7qtac7NuSLLe2hK7T5zpj4yVAmPLM4CYZFTSyK9dBNSdZsYZLSursRF039R5tpPAHBtV
0pdkLIYM9LC7zkBOV1ix1nsOQbEkDlE6q8epb8ELMR3WVlBiQK9qE3SNj5IhnfI9AU0zJhW9OJBL
ct7UXIM+UD0MNzb4/p7tG7fw25RK8qel7IVcSuOCHnHJ/+pA663dZF4kEWQVH3PKauaEqhDMaHWf
KIJpeAhHwh6m2ygGGj0ozwkhLH3fGbdNdgRZWOcPPqKY8au1BK4JjP85sd+SxEJJpiciVs96LJOd
c5+30Upa739cLCytKx8sh3ZDJ2HT9MggunDA0h4pSCdbAQkv1EOKwXyad1aT8xTh3e42rck0dJmu
G1vbNsrp6rvKeNezM8B3UPHtqmkuA7VCogxB891WXdynUgKRQaGnB37KdF8Zv8L/5iSfPPmAZY0Y
OpACfRch0F2bk28ISK88kO3Rw2jZjFSfNOym6kCH/afKfJjSFw3zjAcIOT4kq/05M8qVXVWMjCyb
xj2X+UMzBVF/7WSMXMOey4TG0V+u+uqayht3oYIg9cgW+YhyT9VDqEt3XTCpkTSMM5z9EA16lmLZ
uiPNWJpE8O1mYmvHNU6P+cHIY4qbnr1mHEv0adz2YJgyEJn/SYua62WiREqvEoz3CkTiztfltm8g
P57njY+EbyvjQNU7Gkqemc0dAFCJTf8hA/dk+IxGc6bsBIGOkoOE+TPy7toH7GPkz0wW5D1znl18
HOO9YrNLNYqw3rnFIbhtvjXQdbN4IpR2jaco3GlmAjBKbSAt6MZ+XbkSiwomojhNWkduN2JuYWBY
+nVu7MPlyRYPKK7T1KTiKsH1fXHFp7lm7FcmzFcODsxPCQqd1rASM3J1A2J/pb12QgQdBFOqElHN
tILzHv1YO1wvsyA8QL8xQzTOt27N0toK5lgcjGQB1rJ4agcG2j1/JRy0p+gAlpLdpdqc1bB1e0wV
caNl9EjTQ5lEOOmWlFiRCuaLW1LRBtHAmLF7eHsD0wtphz7I6V1SA9Hzz51ZHGKCl4ztTTt/7rJ3
Y/lcVHvTfNCY7JGyIPR4GFvK6eLdFMOqTJiAgXE9n5EcEglu6F1tFIFtMsL3aXwYzX5d0JGdmfZX
rbcmZUL1fTEhG2BJauxcOzGCys/OHAd7eMBXvO7o/XpGR10mzyVNBcu31m08ro0ZvRHjuZxtQDzs
iTbf+ARHxRAGKaUGy+DXTHUxTOkuqPAljO6BEpiWhJowsz8hF0yTdkR9vh3IVUSNZA+jo/x+TrlG
Y41SCAcsTpuL8hi1/AgISw8CKKvZdnESzDnScBzALEVIJLP2Izymc5Zv0hQqFKydgmUqyEjfgONA
0o3oURkJjXp8bpwbh3M3WatWmXdYry1SQlizb5nh+gCu+J1NGwE67Z6BlXLYVqUWSJtjphOEWfFu
gcLa6vKt45TPMyPBBgSIbb+1GQSyx0tHVSqheJAW89azBCYAZzGLs99e5zmzlGT7pjdtiVEmAJ9a
hzocdbUFHtWSUve4EPra8anIkIYBMmEMFz9OH4cI6ZIUceL5JIFALon+nIwKwDUG6ZxuVL2jt+Wl
JB7rADNk/srDnQ0QsIbU9xLrsSvSrQp6VdmwM0HBEOeBXoZ4k4AI6ecaqDB0kCrwzDpc8TShbIB3
y1AcxJubLpqF2hKMJnFGwmCy8dLaHHlJOK7X+5igEpdN1Z8J9PHBWU5sB93d2xBJfNQgp/6YlS2N
ISogRGmJaezKfpOHNF0djiP0uz39luZksqfn8S1V/vQw5DyD+Gs36Qe3ZxB5HIOMuk/n6GdneFyW
FoG9eKti9hiJh6+L+9bRVNGpEqogK9fCfb9kO7/Lr7WxvRrN7rBAEY/SxKOpYFUx2O8yufvIJf9/
d/Vhrr/993+9VbLs2/nuW5RU5Y8jQ4ZLlvvvGwtX3/r4G+DX8mv3L+/6o8UqhCJ7BEPjQjxJfvxH
ewF9FdoEtq7KAYbqwFK9+vuckW3+zVav8EYLykg6qv/1B0utrTMbCoOxTz+C7oQSLfgPWqz2L/UI
2DChe/fA2YBv5+P0X+aMDG/ppjlr/ZUkad8aOgUwI9fvNJmlQePnF6iq/X05WzC5ZNh30Bx9UDlL
fBj1lAn/Ap4pWa2jofPOnZehapsQOjv6sIvKDhm8XCLjF9VhMLuat27abcopvM5rlCRT2ntj26DY
Z/XoR7f5jdGIg2GEl2yQ1amEkHklGZDcpiBIKH5qOy3Vvjlal9xYujFdorzahhVpXBYm8zGdvP7c
mo2/clr9tORhtXMjcomlF+2DQ2lec5h0SG1EtqcUGzkmNg6bEp9f68M6tX2KXJi8H/bCn9QnjT9Z
XZtnRNMGQnuTcuXPFRHdmr3G9FpIp6L6Ji8MLSgrIowJqfK7WuKXfBPgKgKrnrYARk8/C1tCTt1B
jK/nFbKLqfniG/lFVOPj5JbTX1yfww77sWKjnj6M7jqc76rFrn+MAP9QsZmtpiracaan7qtkOT7G
dnQdtobFdGJ07KMI5hQ/0fZ2isvoiUuBltdoBzvRvfTqs09RbtNFQ3ikHlid7M/IvtzWViTOucfQ
RCT1c+Y3n+ckAivnquedSMXHkz07NcY4zJzrjx1QDMt5aZZyK/tp2C2i/qLH+mFyaxnMVMGPi7yJ
IjgZ6nzZT2MMM7DbzKehNfa9CU9nV4jhSqQmvr0YqFM4+b3txAYVW4V6nPvbxVoQs6iTd2votavK
bqEnSM1LiFLNdTEyoURPwo78YW+EItvEC+3w2c2WrQ3U4PixQWAsH/6iOuf+Am5Qi+/QWqQUCH0y
BTr1cH5Y/DJy9cHNGjpHZJy1Hd7XkIgfnMi4qeZiOg0MejOq5fh7QyfyDWNtGzXzQ5G6j6ZN9dCv
SVm6FCmMwQHdZ1stQIRicg9mWj757uJQIEmM7bwc4mqZrkYmkhw8dAS3h+uagdlBfNBqbdAOGVmS
BmrdWfqvkWsweCsX0MveSAEpSVyKkyhT4qhiPS5vdNs7OFSfD35SVle95c+HMKQRMUt8FePWDJVY
Bdn+KAcOdVNd2kigGdvKb/GUpJdKWMklW6IvlmyQZ676t8gvUV8NlwhhJP5woo7OUzMlu7ykdNMy
c76ql+jgSyH2bWdE264ojCDP3U+xs/h0ECdYRG0VgRgR4NpST/7iQX08iB/qmghk8Yyg8GYmh0Yw
uJafH1TtRMnEsY3WcZMnJ7v1aOaZy7F242ItkSc4lL3/IJemOPVZhUbwjHxF5voXrXQzCFJheBVN
dGnCxDhalg5io+5OMehyPx7OM5kl973DMg2nTErGzMJabKch8065GT0jjzRdpVg9WhamcTHTwl2L
iMqmE1n2sSeuPNZNhGJqIe7cIvB7N99Wlj4GyyL7YFD2tZ+avc96Ib90nmRPpWmU298bOtbjXyyJ
A1DIcMARCRydrWrDP2zm0bSG3OhLc9VV8biNGKN2uyrd2j2z3FQ0gJCbN9YwPPlRdaXPhktxi86l
m3pg4kEKzgXKB7Jru60+zjO56avwmZaonPoqnCYggALsabWQTWlpTc6tmf2Jk6BKj3mO6e6KQ40B
X7e+1h4GBs+2mVE1u87Xtc+53pwA7JgnKtrtyrXD+uAlKcLDGbl6mMFnYnUlP3RHZ2zBDjUABDU/
p2xh9EEql2ltLmW2nfRRgPSdyJ6qh0QXe8twzUMcBl0dzaeFiJVqJaWbGecl04AyeblDfuWqcrPP
mT/JjafLdr/Y/b63vHetpsxQR4ZxMBKam2HhJMTjxtustx5NtOG1smmvIDlGwcGrXBKLq66oqQXW
1ptpSziC2pGpmbSjyDVHwEyEd071+VTQiR5zennS99iFnU3aX00kMoM0AsMmnYnH2Q+SiLZ94eTT
vut6dKE1OEs6oepKkszWzfvpZsku2IFpS/1472mDdbf0YMor8zWKtYcs5pXI0Z5cy2Gonpl9uoBF
vs+6mLqjbjWBn5ZoEOogquIp+5KglXGyawR6OwYuMy0Bf1ChJ5NEfGcp2u5oh+JLJuAfahJ4U9oO
tXYNND+5l2OnpDrqMv1G885Z8WUR4Qhbu/dNr7NhL1soheqQWnoD+ssdqGUPxmfDpZDZCprcBaRv
pt0ACh/1yxy37tGU9nrRZJBP473Tadexmezl4JX3kRNtUYotS/mlTZL6YNL6p2Wgr8wiP6FmFmFT
/XpXpM5a7xkD6FH8gOmmjwCnaQ9Vb5u7ClD9Nh8ccxMlg341Y+LXUagfRtc4NoY9B1aTNas0jxHP
9CBGqpLway7z89DHyJI31T7rAbgyBbiu4+wzQlNX1rCsQqZTB72CsHk4EBeKe2k3QLJ8lx6+V76k
s3njMce16kS17mcNkXRHyFMZ7oXVudf18GDIuKcMGH5enOHNCkUCxQEjK4MDeY8dberhgACJE/So
nzQuhGUmtBJyVBQGS3YK/Srez2F/I32GESOLCTVtRhW7bspT8l5URn0YfJ+upo3uM6DbqczfpOU/
ZTM9OB+SD9s8lvNLmrjVOvS9B61rr3Jzjv+iA6WAhz+FMxhqB6QMyl0AcS2YVX42QqU3mK5bUcsP
Y8yJz82Ydc9crcFBjkHhru0WryRTMaEstBpjSHdFUdHaYK9S2gGtL197Yb8sCfLpGuWLxLLR9y3E
5ffm0vgZqQ8algu1bNOz8eEOPAK/dMomU6uIMpgG129DFGeCTJTagyEwn3m1UCulDnS2/BgmobJj
YGdEw3j4i8VS2cUvi0VUylANwTKWSgh1jT9YbLgNIqFJKrRx2xz6KUNbNERs2J+7U2HY8ZVb3YZZ
9qkc2nJ3+h49NJyejQ3i5rr0opmtq9mBE9qACkGDrvq0tEGJW/QblduZUeii+xJdl0o0MCpGKNsy
6Bir0ocaL461Y6n++PgJv8uUWZhd9MLWj7P6g7aUfqynhZRi0JONPijWtXS6HhA2O4qYqpTldtcm
EeVKeE0fzNEmQ34QFKV7nbOAR7tLAg10K4lz4u/GaLh26FrZpozvl75ey1nzdn/xWBlI+XVRDaJ9
wn1g4DoMPSp5/HFR29H1SuBELMbivBb9AHlkW2wX9K1WblXemWWJLAbZSG9q214OlAqcot00RvbU
yHRi3zIb1aACPh6XhWpOU+AbtQlwYlZ7oA/i2ynM91M6PLp0ydduHb/AYhKvFu8BKJZrJP4nppK8
lVvMlMVzeGh6927xfMbb5nFYdWMOZmwT59m4RgDTPbTZeJ0tNKscab84rSDoGiim9glkE64h4Z8n
MaoG1INHn7EYhG+2+B3aYlTdewc9bg3Sb2eXToPJAGC2cboG1Z7R0dY0bvZUtrqNU2A05UCVJo0f
GRS6norkSMf0s1mn65oyodCqbWOlL3VWWidXlltP0S6EzuRCw96+xYMECJY1+UprmcQjm1o5YiKV
86nq8gQCx8U2Vj5GyezEPUwfO6aUEMscSyaU8QHwf7DmtTkcCyTFXV07eX733jlU7FJJycfpunPh
Mz3Y2bG/oTKercN85PHYdrLprG4GIjPEO6nHn6fRJ4WAgrOeGDnxJKRzOs09UIJMl2XkdjQlOmEO
1Fa7hbx0kNAIMUxLJaco6uKqKmAgdEJQxPYCb2f2uV+8r7nRvVm2jbZ041rHqh9PU/jopMg31dYg
0Nu7EYxHFGJ2dm3uDzuJvlJRVV+4SJfJb6Fd+2+dXe6d0tZvXGKJOItsroDHFyZTQsMF5+a62dG5
FF2SIldi2wENGzp87q3mUE6PE/M296UaQk39oxlrB5F1zk3yqM3ms4xya69Z0wWN1OfR7uih9/0V
sewdj+GV2DhfW74fLKGV3rjtgtJoXhbBVDrUUFXfdGgYYAstsfIL2pNo/b1Wehlu64l1XIpwpJDr
v4RuuSOe3UWOz4yU3x3KhQdSWUV98ef+kmuKgK4Ae9fO+ilBYWo/FNH1Iu2D2+Ud6XOVn6fFude9
+qHKrfZJtstTFiKyZYOR8WYvemhSyGDzEsWGAoCOrrVwb4sFwrrCu2jSnzGDnR2oGVV/QZpUQueT
O9tM5v3anwpnbTJ+PIWXIr9idnn07W+D79Jl9hIf7nbvuaf+sFpqeuwp83RmMR/yySUryvtuE9WP
CmO66vP0qe8nM7BtTmbJ8VgvreZu2LzACSBotefuEmnxljwDzJ60+LDRMGFqGFqEZ2/qRffurBCg
OvD7YCyZ2Yw8cbWQym1E8tVswvxUdiXzfYI+NNFPC+5NwBW1imdn2JRRvjMjr2NCtEEDPBnPdrls
HEOD984wbkTqtOhqZDkVoKFhMHJEvrZO3OtxrGhzWOlDWZsMc5Tg+nSKJxmncO0A3l/VxqZLDaYw
U1pkRZgHY1G/gwsF/UTfha3Y17dO7gZM29aHpmsQShPDQ43/zwv38zSPD1Ol+6fOE6AGBXlpI45L
ozVbW6MFY3nJEUHA+zglzMvrkzYuNRJfUO/VXrWRFmayXV4HFH1XOsEZI5k50rnP8TztZAv2oV1A
kyK4iH5Z7mxqJH3XmGLkJ7qXJv9f9s5kR3Ik2K7/ovWjwJnOhTYZQcYckfNQGyIrq4vz5CSdpH+9
TvRbCHqAIGivTaMLqCEzknQ3u3butSrddfTadTp/Wsban4XsShDtdsvuxgezxGZdznQvLlcQfrGx
j+TMwKAcoMentidCvu+Wk13n49Zq7GYDoYYCXs7uNpXtleWwWP8Ww9/MdD8ZlJdj2lFtzrFeq+Qy
jd4lWdORwhL5GKWPLR1EmXH05eTyug7BpmT1VLJo9u51ibm4+o2LqGw71caw+2JP5Bbk58QrT2pr
WQ8hoyUjpwcUNyNQSM807DF7aZn9qhTClucenZI0EnbSDYv+xv1x4qLgj7H5FsysIXiE8hkgo0yA
DGQemSlwcJXqowoJu8rpGRojHLZmW+qNISmLfXek5g9PwuwuXjj9WsTMdzuwGlgv9UOWhu/Wmo0b
BPvzKy3HeuWmCobspriDmE7ZbKpv4UXzhTUe48xnvFCtB166Dxfj4uvOi0vbPHuoQimfX2S1Elmj
EBTYwjgug/das9gvraADhLc6sUwNPM459fUonINYWLU7pGITVrAHdWdmx1yXf/050JfeANBJVVsT
eAkMlD4Ly133Tm9Q9jLToV+0ATuUfGBxprWbBhZHM3I+CFXvnHE6pYP5yWUPGFi4uGOXF6v3X5Rl
ETaqO5oDI915HsOSAdYgSkRGuZuNtKjdS2krl6KYe7XAxrYv/fbdBEVJWBFjWx+eTpjtga3YUn2P
6shWkVAi/DQUPHkPU4rodTXTMkoKo45tup98RgcFn2FcNzIDcTrzx2jsMK4n/9VyTDQxW4irMcVO
0rTbtvJImCNMjDk080Kd919WzeEbzvaTs4Rvc+SDHtSch4csW8/wpORnSiZVc4qjYpYtCf2LXWzx
JhfBKWnWfCNdTTqFqo5BZtx8IxgQJPRwVNIXEAkDa1eD9TQymPADo3sKsuWPBWcL7pEcsoXt3GHj
alikNZqGjEDjrPtVg5dtfGd4nI2q2E3C/pLoBGlZXZPOXTf+ij5Xpiv7pDXokCPFRQEO7ccWOgQk
6zP8WZT4hwMAY4liA6z4a2tb7KcQoXcM5YbdgWGsc395sMsGWUuHJzupf4KKS7jKWdVYsOd+neVu
UVJGlVPjn5X+70RBA/AACOKNBOy7dpp9Idt7e1d+1/n0o5J+vLA7GN+tfAz9torMvuEarxsgRbq6
gJIBynlH5/tPmygzMvyRmV42kujrOTxzecpDsLoRJ+4prHPUS0vMR4yFQDhS3rLWOwVj9bBSLtFB
WsaTkCsrLt1IGcBhKEJ64yTFO4DpMlXOxZScdWQ4jpFvZBtoM+vUokif/AJnULacIaxi2Yzj3hmW
liD0weVjAWFf7nBptuY67tocVZ4DuhmRTAUWnjYw9UODim5aXneu3SbnHWiqjRIOcXWBOb8ZQ6P2
/boC96s1eQjWlx7s7N6NHTTFeTz5qK2CvniT2csFB/mloMN9ypz+Y2KL760ZcB4Mj1rXv4Gt97Ye
higfsOmwlvOE5vg4Ob3YLEXX8iYehTW7m9CvWlgd8z1bYyrTMAXAHnr4rbnJNkOdudsMFxsb4/w4
tyQUe8psQQQjBWulfVbprdu2rixkp/TdQfsgHcPXwHPt38Iu5NF1dpzrpFMF+kO3xkPna5sXTdz6
IENjaWH36qVF6NCIOMRVhLOjT1PPm2Mxi2uH4b5hPH3M5rk7qtzfFxUhOHZvKVIywndPZnsr18mZ
46YkL5E05vuvTNaKnxcjY0HXUlFfLa06De5CTrHR2ZvYTKQAl6z5TBlXp94yP3OV/LZ8Zr1tqkOK
/C5nyzzb94ZO/lrmoDi1k9KHeRjWo8NohOK9OxfDwGdipObRqwGVe4sN94yeXkNnMPbMaTUy8LY0
0xA2rUiRWQL3ki9RFwTGjoXan9lYeZeyjxevDmHsqng0ll/KztSrn6ZP5fKUBs6LNRgH1JQ8LgwB
FdUP3qMblLFDuVFOXkAOaL3sbJZVQ0u7X365HgLX6eI8H6DbLPfVLJs/ps6IhmYS5/gZ+z7vIxUE
2bzgSmnvvrfAWZ6BvPNYla331KwhgRVUZPOcNDuGDTQ2ZM5sWAo3HuaIP2C/WDRerCgtD0tz7TtB
iCczkkNYdkuUwSmphsWBk4eSlQ+qOCTmCHBkz8OtXZDwuEf/cYurFIZ/SU0qqLFahkvNNFuP3ocZ
FvaRVaVPXcoeexFMycauuuO/X4K3eu9jk/kHFw2GmYzYVl3kWnN2KxseGbJO29O4uvsxRAef3Nbd
WNN7Oq1MQtr8NK9uvFjWXyNs38LGUw9W41ADjEV6xmRRpg+AF7/rICvP5VBLkitcP/ZgQxdLDhfu
5TQqPAcUcFz8m5GhkK75fbIzPLudb1+bOXn2XVXv7Uyr/X/+haFeWD8xBBMjITSChu2G09SHezQk
efKVCZvk9E+jsOWh9eVrqRVmiLQPTmnDuRnwqbO/kbnBOl26qqquBeTQkGXqkFZrB9dkOIe1aD+S
CggB4vonNzOihv7ph/UXSyanfRiW+1Im6TFpQlzDIClJyt2+Wult4EE7s4fRB/0j9KOpDYLa7v8p
bcyIrMft45Ux4sUbjbeq84NtdkeRstW4NEFjXGq6azLXzDLuRbOykvyusw0IhcvSpRsPhIqgge4j
WevmZC3MNvm2jV1lrL+9dm6Og1dYj2ZmRNxHpPl0hLFiEJ8ekxEWakzY1540rrxOpnJ3c4ZFoik4
awJKrR1iHNMxxyz3QwV26S7jgTKuf7XB+CnFb25Iy21W/HRl47wtXRe3BjQEy77HKM9o3Syjtk4Z
xvwqBVoSNRMz239uyuy1JEIjanIuKekhZuNU8qYwcuYVIVMbZEVV7V9Tr+cRrHo72eNymwMqUPDr
weaWH+CCDZ2z8a1sz2PpT6+S3ZnaH/KT0XfTaUCzSlvSCa08y/dJ4cqTTP31wRk7J2pSo9z1QM7v
bUL3qZ12OZYFQGqZD9PVruR76MzVYzX0w/ui91o59cf9m2hsY3lUlrkdyRh41Urnh7Vbnvu7+F15
HXSNp7mWA29FdBD2WWbjuVeIJwV9DmgX2FVdZFM0EEW5T836H9N5n7MAkHbDj2DdMpph6+hdQLaH
Ee27ncFIfPaNzRm/1PccJT1eC7dosVixyzgcYb8dI0h2em3oX6ppiATeTzYyV7tA6QCjTLLvSndG
XPA6xFCWh4hObPPJN6PB3sp5euY9g6tuM3ZDpys2vHKk+Z8bVpaiCG5L3fPiOxcJMnNsNQ9MZ/pn
2c4AbKq50M52ucuxGtpl1I3N8roOcAg4rs9uNQQboxa8QE5ZPnRNOB8mYOrAwytF/sewCYWH1ZYK
ZQxX88LaZ5MbUcC8Bf10yUKbfnoCT5rGkSpxNj56NywORVIxnEM1XUccfI7rVreEwwuxKonpg9xj
3SIMKVfBwLXss8bulzkKN1F+TQv9d85gUP1xElvop7+ZnbFiPrGvVhVyhKcJGdLBiG226WnSpMK7
TX7weXZm8LW1APvpnDdnHM/O2vdxr/n72yo0P0P6g8KziARUefscBmwlDBwbGc226tjIgr3r5smu
k3X6shYcfpXHikrXXb/HxqIHTHmqfbO+OhlaUDlmzTujMEKLCvEpmcMcuqyfDtgmwl1V9Oa2d12J
nbuIu1EvH5WEdBtnH/AHC+G+AVR9DNVAi6TwUKbt+mvoxCUv1+XVUfQi3uRGfV+IQ0fyw3kA/uIq
OrrSNl7N3qFtW80vc3UdNkaWR7NhvKQ6k847JYYx798Zz+BJ5OPlMA9+G/l87P02J9ADXa8OKD46
OeY7Eom+0jSZN53DG96ZNX9L0HMXhvMQKw55OLaWWfbavAVuMR5Mk38iSBk1mbYcI4Yt57sh+aTN
t25iv5Y34xNorY86NZ/J9InCzHIQBVM2SXrBIS9ag1SiEL90ULVYG9zYaJvuUC8SGqFuI10yFpNM
QXOUsaillL7fxzJcds2S+TBO/dEcp+O/T/wYJhVTibXbNLZ3V7zVh5s06lz2NcySp5BMDVE/WAHj
Q1kHRSwXdK58JZllxV8l1OxFIxLASGjNboYHiWez7eKx7Ujmb3t1Hav+NvdiPvVu/yNIdc3K8GBr
bkEzkHL/70u4rD6+f7K/d4bmy1p0DIHhYzUJ2AfE9+GbjXnQR1PL58Hn1xxt6tEK2t/TGr6lHRO9
ObMh+KR9zqwK2wHD3WLp5z3WAhwITGHoGLWZiHPGJhwsawhIjol7vv1RAV3U1OTZiaVJczljDrjr
NqLwtm5tgN9rKn3PIrel1tWDN41PdjtzfK98bIbXCF6ZEYMMsyFfaebloTiLqiwjz0mnazqCRP87
S1sEM8gUYhj1qz05S8umFcLS46Rejo2NO77uhm7vDqiySNTVrq7vn1gyn2wHnCBRkt+aiH6L5uPG
wkj3FkIRwiOO09X/27SZe/Aaq8ZRmsmzG/DT6ZrPbjKt2xBmT8Svs5XdHw5GK/UhJb8BdwVaSb9g
mau9i2FhnLUc6wslLuFqB+iAr2YnQgvpd5lnfKJM2cDke+wp96dPB5+N78jbGKR95LAWxiaQtGmT
q7/yBo3tEDWITqd571iwx7NHp7Teh4PzTJIVD7o0mmteNzLWjr9s+iB8TB2MSIvDZZB74fJMbVnG
RM2v5zq9cCPT32qbIUdjs0Da1JdCL4ohcKX2Zq/cuGVnUi3ZxEGULqNsuRfOlAOwQ617YtU712Qi
N6F8yPC5MPkCcocMBb+1jmWPt0RLvAzKzlmZMuWXccb7EGTOHySG4MDO6OMq6YN13iDJVP6GmaZA
CEJccIwLwlPLu+q1FK3Gr/4+sF3c5j3PkunB6kGKuyUp46mrvO1YeslWD00Tt/eB32iGx2mWIY8X
kGsS0iFl9fpnagGxajj00rX1lgYet1vC4ZFUIzxQF/6446RPTncZRYe1XBk/Y+MzIh/f1jb1n30z
eQNR6q9hYRoPi0l01Fpgqu0k4Izde3FGk7VZqwLRxSuap7EHLSsEtI7kwDUSP1bZYsOiZG9DDtA8
KOb+02p9uqXehaIvD0npiFOHJQxDRf9GueGnJC60SDGRt3w5w9peFP/OgOloKs1215rise6oseYZ
V4K3Aoo6Rlle/v1PahIYi7ZoMSAueHAK/8T4+3NgEHeRByS3U5GUNyvUUyxtuKF5TT6tuZxwggsc
v4X3o5EvHojwxBllU0QwsiPAuPL2oWGwVkRRHzLIv0c32TSZ9i93mo/rNOiLkTkveeLb+zXnHM75
ToN519CvkvfvOEMUGi3+P77iOeBZ4cUAvbFbTBJLcOGGfCk5J3hmJnGwZme9emb/7Q7FCi1vCbQK
61Qny7wp2mGfmLSjXmePD+Oa1adEBcvOG+1rkPr8CxoDdJWNRdRoUlY5BTZeIvVnUtpPMgkuXVPL
kzn642OQyH9cOWRf0oQecBwZkuBPjnHqrHc70m/bbA8FMECUaba9lzAAlSOQqfqv0qje6UkFnniQ
6ikgd7Bujp0g87j05TaciXNcfCiIvgiHeK4zsUXpHj4dh7PddYyP2tOvK+AzedrLerYUgkjDvwZF
Z72+zF3KRp9lODjsQiCFEx9no+8Fca6OEvX0UuNknqZqX7dKbKTCe70kfxNZ1G/a1n+qNmeVkIVM
IQQz1lTEephT8gndvVUqnksyfeBDoDXZkzxn6tg0vTqq6b4zmSR5rAB/1lBAMVAJbcduKS6pa3d7
1ie89nqkQnR9nh1v/sBIFsS1uxwqXeCpyuthaxjJywqKeHEsRPV2kd6L6xlznEElbvue46r0X3SW
f46pg5NMNKxA43PfnvjImi39yBSTf6ATcSjXrNyLkjtQEp8gHXM5LtnwJptE7bJWaFIWXgjHMR98
Iaddv3bpaW7bDScc75rN0PY+Lov6nFSGDnjysR/FSq+5fEyefavU+p4OrIYQlL7Z+D7Z+XXUHvJg
sETBXD7nuaEfpIuTSCPHPYh9Ebj4IsNs3aj5u+koFXqLe8QnGLscm+cOJWur5pA9iTkhXu4SIsOX
za8xt5iyDTRtroMcEyxJ1Aoy2XHCWo13SzqqmSA4rYn3u+Hh2Ny/mILiLqxcbl+n5qvEwUMO10vt
JC9y9DFVkXq/YHUQk7Nc+qn5qKvgtmh32YGXLhjEQtxVkyZJLE/Wh741ifnJ5YvtTGwn2WnvXuUO
l6mdyNb2OwkgGhAaYZRp5HI6wg1BBRVT/7fqVcWKtMWIZTIdpuUeKV8m11SOBhkW+ObntDziDfrp
6pknZ0RgHLL0qnLknsy0HmVKjPSMUNj5J7MMvsfc+2yyQz+XYpct8F9jr9ZL75vXUk4MLuxAH4b1
J/WZNhR1++YqGqq+UU8hDv1DJdQVsBlbfiLivHFgZDIy5rETjPa9PVHvks9k8ij5ZogTuQQvtUw+
/cEWfFkhc/WZZPcxfQkQh0DYRROPuabM1o+t6TKcnRyyjFr8dhWy0TLgN/RM7mUU5CwehrbdUveK
h3TmXGyTJnhCv91I4TwaPXcB1SRGd6TzQQsW76Ut4Tl3Fy9TDuJ4UGL4BhNMWZMhXolF6O9mGNZa
ZCBd/8H/tDNdDN6OuvkCEnx0h6whW4kRZgvY7y0HxavLQpmhzi/D8044MyDP+tg0yzFL2fZSHZdz
ZZBKZ9NSa7V+23hw8tZ9d8lE68SE3cU+mPqvmw270iheHV2+9qk5b/7DdFFI+9qntU4DBnloxl3n
v4ROe5yr4rVgUGhX3nVKyH76FyH4/5j9/w2zvwfo/J8xe1hrEPv/jbC//4H/JOxtYnqg5EGssXWC
n953ZfxniNk9wAe5UoQE5XmuBdLyvwh7978LB1rxvgBE+IF1Tz4b2mnM/sd/Y5PHncm3gpA1IJ4D
TfT/QtjDPjr/BQoBHLWFdQ/vcYUPofBfGPvAMuAeWGexyZPxZizjqZRYqYV5ktaL6kj5cA0W4GHl
a/DH0j0eq3v8eZlhIUQr4q6b5J+RzUCOUx5Ku6AdINKGESaMxN6f3FhVXwUy5PJU5Ye76FkM1sYB
BDMl6b+0rmTUrvdc9G/XuCa+wsBmEbMzxpCu2D4Rp4kF7cfvDud+MSGJrfZ3/ckRBlxpMOukGnR/
+nuicJ1ECmsVt0SmQXrK4Vyqw8C/4NAlY6ZVU489iKBGPD7Y6kX33PXYDYvnX3XKvJfEiuVihy95
g3J/cjD/BcgDuRVsOvHUDFcsmrB+JGLujAE3ln0nPYptKC/Mjbx2H4Tplml54GGFM3411SUkiCct
yWMbCe4I4JGCz46/1J5uyn8OuZicbd59I8I/uEWcTHuapG3rDceeERAmyASCRpicjlSAxq4XRyZJ
eN0Og/lVBqeCM8qSzx1+7ZmRPlrVg+0elfU3GPZjg/+4W/5RMqTEdJ6n0ju62SVjWgT9iaP6PAGI
QGCX3swwqInApYifn3aAgBjTNh69Fb0eDKFPoi3fY9FDWDsfjQxAFr/sdNiAliZpvM7J1hEcycPJ
Di4KR1zpfuT1T0hTOaijB3eShziXWr2vjflGiEWu2fLH6DjDP26Gy8O4hAedBBz2aN7429IwQx7k
cCQZRjONTiTuAvuJcoUfAk5pPKXMDAvXPOREs90v+SrrSeUutmq/Oi8zUJpfiQOCLJbj6uKu7Dqc
9NEhkMBMGH69rEECU6H/9ZKHk/HgE+MwIy0myXM4+diAJzIUaJDKc+NuuTP7AgmGBGjxGob0ZW8Y
Yh5VNj1p5xY6bJSEsjRh+c3ptsizKNSjThlOdSNpD3Wk+1vnpA+eW55rrR96iUlZ6EMn2z8qi4Mg
XsU5cN+L5InLL09jSaLcuHPELwZoNVyBYjwnmxWTMmHI3KtChc/46YlhbeLVFruh0FFXvQnY4B5m
qliWyLzzeSwvS2a5aUPjZJJu0DRsq2aClhUkVjsho6iUKJG97LJHR07E/epo8petyYjFZEtZmX5j
DvYnpqhrguMe6Um8Fz2bNjrySSkp9h5RCe279oOoZzeK/2B/iTS5ZstC9QL90fC+toTahfWpIkKp
sr+l/uvYb33F37g+znKOkgFZuydeCfO/kPXOY6JqGfjpif3JHPQ72W+Ejppwn9NlDXi3x3l+ncc/
zgDh2Sx7lX8IdAB3QfIkwqMN5IfhIrQi7yvzmHUWXNotb4AIWLfTv06kfBe0Nx5PI7qzGuZfRXkc
u59M/w7uoXgJokbCoxf+rpwn+IdndbeOu/eGlGW+fN5++5YADMlq3TDSPM2ELZRmQNLDiydgw+nh
O6uKUL/3VcNohKHhsDFuq3URRUkqRSOPVPi7vP6rOIkCk2dJHs0FKqu2Y6fzDmX3eyC0KaN8E/ei
2lUReOYxVW/IbhCF49a0nwqzfwidW+1n8aKtSE86cr3q6HJcpJIgJY1rZAiYvuGCLSUKmfmgjRPh
ZD4iN3ENS04bBo5S1KjrwafO/PYsh5lUoTH7Vk7kF3UfFaohQKhK7WgMQPMay+d1GUtqfE2DFPgW
KyTv4QYzDkba5YworzKFXxiO2grALOb66nr+68xgYGcl6Fdeuz5KWR6azmKzsxKKbu+Pq0ktgBpb
diSGyEt7NIyNTfKL/Wn2+Y/KQQs8Q8RpuARH28vfYYrCXZEaP2Hmn0AwKJ+M+/rX5K32StacBbLZ
+pKGt2EAYar6sBova1nkm2rAJC1QeRq7iG1FYG/VCYPwAGaPfs5BvrAu1hTTP9ag6d9r8MfOK5dD
GQrotDB/IcwDDZR8jho3bzIo/7NluM9mQRYoj9lX0JOg7ZiMDr02/5sWJDhwtNdiM5XMaRqvf3Q1
U3SlN1h4oCeSZTr0D3mOc37Cm6Z6FhovHd2D0iy2ZcsdwSZPNubUCJoVKu2IQEbkwz1CSdbWNuvz
v8Q9TaHbRaEJHrdUrXnAzvnPwAyOT7C/D1bXCblkxZLcr+AmIwnw3seYfC0WjZXAWT8x6HBpH4DY
SpSuRf5Zo0AauIrZbqfvaEK1hsRWqvmQFSaz9b7/sfPxiQHf78xN3afQ4waXpTFBMeX5Zg6W6Th1
5j+Lxa1HTkPWJes1MeG4x4HxQ5buXBljb+uuTJ7/crj1D74lWSaea863bH6u8p4obElGqsVhn0NK
2dU43awkUDs6n8qs1l1uY/yBiFNRuyaxm2sARqiQcmn6YxWwDEXNv23MSVGnBT9YhUZFlBiR1K8D
1gkG7Db314PCAN2N9fuQ2G/kY5G70YvnjMzVpeANCAcOMdCJxeRMHoNs3a+cJN7s8nK42Udfs8DV
bmmctSblrlDizVBIR2nK+xHK+RBYzjHLzOlU5BUigrDfU9b5XYDLk32iCg7A8adH+z/aTEYHPpyH
mp2OKGBbM8WFa5XynXCC6pL11seMO25rwCPbk1UfKvxKe0LTVpR/DOAaQIEh0+y7Luhtdf0XQHHT
7JbowrsW1lWOyMzI14gfS/3t9b4idLv9A5lvRkh7HFo8o7DeMB8MXpusPTuOSmEO1iYaS9oVs3Zf
1rT0YDdRwHKH6yUvNOjCmh/Cyn9xs6TcFdIUGNvd60xnZZv3XLOiY1Y2EAkwi8w7Aj4htowj8afd
vF+SIaUt5T7mt6Huy1ydkyJ994MS6QrADXhGNv4Ya2YNnSjGq+Q3c6MKFRcjcbF8d9SAfXvku2Mz
dvAn1GC1M625W9QjywjGMxsnMBOE8zkkCuei2v5g2mOMWP9aFuG3nMTVdtXOkM7jHX90xqKNLQzV
WGaGo0gUcA3L0hnmkA2FS76lFjp5FSzNuQHastPdUoiNLZdNZRDBkRMBse2TgYAosK8MklwfrPFb
d9FsnfzpdkeOHdC1mhPTA8lK2/7mVpBTvzLrx0cDt/5xwluY7SRFQ8V3kA0von4x8iCmo7jJweab
vNXpIW3Ir8RlCiFWXMuxu9Zk3ufUS2TQ4MnaTj5DyuMIaN512aFqj13axEq8JEREzU2zN0m5Gy33
+77Ka0mXo3K8vc1qTxij/Qo1WIenaiRxYKy/DZhCr+bhRbENSQcxxthCs0qYw3bWh8y/EMFiBG2T
OZ3Up4HkGGiVjaI5LvtnSuhglh8ttesYYob0f5HHFCX+tbewyT/Y8nHoyld/RFvn6Tfro9P70aS+
BiWfswJRBGNBsverGk8TBs+CySacysiPXVFSKdelJH6cJrZNuBBsc3YOZidqCSzUzy375mbgU9cw
T6558q32lTQIDB5h+EjAT5QRd1daVw+L0dB/YVHcEl6OvTaBcNppIzyaEpBOrdcC0C63zkNt7JFc
bWqfdtcRJWh6n2oqNwvlRE241H19XmidVHM8UGsvYu924yNuvI3FO9SEeiuTSwbNX+tbghinPB3R
sdvZ72wJeF4Rq9hBTV+xAPyw+caG5BDmk1kytGUTbAJfLf2fDBZlWqKFn1W1MFWuLyJEX13+YJ9i
uwQNl3YfsumfiXziVdMkySpauMV88iFJry/DqJCnNP1WMl6SR7PzHnLKzorkFWhit70Egki5j/su
D+L+liedPd9tF9P0ZgDPNpbHKfeewMynVPwhiiYWGgxh9xcG2DonINImuSO/9YR4tEpdB1kSYbXN
6wCXodgPjMU5njrGXOkNYR/W3d0lbnDfJ6ffJwX3dO8wXEKcmAS3CSBnJ6KgPeDmeMxnFxKWr8L2
KFPx/6BgU7rk1kH52UY419R7tNrHDlMHuakmmKT7qGafVsska+nYz9Y5zL/shU0/Od4AZxcC25KM
epzZh6BIThxKSIT5D1vpksDf1PJJ1DQAin81+VVm5dbm8+yCOc77gaq33IS4gB3A59VINqnZPSv2
nmICVO5ydKBkbYa+zdBFLFc9mCKLjGHZdoRRjOIu3X0IAyhsOTnGKciKmJB86q5Pbq+HaYUx9B/J
auAOv2akP5IsYhT+sTKdo2lfeBkLH2Qf0LqvmW3XxT6vP1eCrS2NyHZog6d79kWPFT1Mf/kpBcHs
YZj5nooQ/+2z8m/OffGtbaaxFbz1Kc4L1cc53VdvZ6yx56kVLT+BT0+qN9flbgicuF1vtjVvV+AM
x85uTTeBiEIBO0dJMMtkXlKIIDlT5+rdxKa8RBCerV7t4PVOqDDWJgYVec7fO1OxN3B96TZkguYe
JkZJXfNKOMa2IjqkQkXTzbIZgjxaZPcCRfN6B1Ry/XvpvatNB7/EIRbaVVtxs5wCvlTHek84JVzi
NeGDeIiILLH8fYkksXRkfABNm9M2Vc/rCJpn/CCmR6BzvNVDss3oYO8Re4uctg0SRJLvO6vbFUUQ
Sx82x6syljqR+CTqx8XltiW2NWtvTf01E4fup93hTor16d2eXfxuc452K8Ulmgbn/h6Vc3A4vKzi
ltovvdD7gIUgwXDWmpwnlud0TLeX9WAQKMIqn7N9kL7cha4+Qq2dtE/iRm1sKnr4GoOG7tsXjoXY
6IeXhsmrmVjbesCzs1bvZpYeXB9LOxezI/pz3TfE3rEjkoKyPa1Wy3YYxijPXvDqDSNuFqaPOUL9
uuLcK1KCoORtIkrJMTeDz9r4cmLCzq3b2k+BebZwEpprcsetWb4WuL9qwUfv3mRmXALORit148YI
7pkm6wUAYpsuMirccNeHRYRPKPe8t8XLeVhHqkk0oRRY16+dPwsj6mDiRzy8A93gbO9PWWL8WYVB
vC2umEY85YF+ErSQNVN8Q3wV5lPKtjSv/bP4r4P+lIVzLERJ/fvmJ3+r/J6z5HLah5wbw6YrVOz0
ebNpp/ZJ5e7JWv/2ymNEgWhBlwCN+NMVbiTW9tCNAIlTJmMfep9z0xYLxlNJOtMqLxnB0MqSRHsN
8eAtH6tYcGtBVwy3Kic9UMJqBupTrGRKezDKPHp3mwSBV+p/cnVey40jWxb9IkTAm1eSoLei/AtC
Ft4nEubrZ0F9ZzrmPjRDpa7qatFkHrP32sVFJxIVA/3O9uyVYT7E+Vbt1SUqRYROZ+b2K0HNIY3M
D8x9VqirZwTeN7Z2a614SzzyxSiVrZg8tvZn8F7GTD2EwJ+l+SuYHBXVpTT6dR4ky3bY2cM+xD4l
TH2fpSNPVbRujCPjlFWtIuHfpC7lauZiLfnE2+JnTXRUTOtNi7xzEPbL1Alv0XyTDShZjQe1Zibd
mufJ2lo4mC28sxb5Mk5GYxri7i46Vuwn9behxI4RvfeUGSHeWmZmdfkEO3SfZCn47rVmNdsy4llI
AVWTV8WKG2dFvXcQiLD7O5aOx02EPLY9K+7N5gA0l9BQ8NW/lvFWw+vz58cDXa+W5iqhG6uCA0Zd
fvroFoxXI2o4YDlcjUtl5Yey0O8IlHTrakzlvVIOItmXLLf4VPCRe0BryBqY66f59KLu0cTMgeyM
TZlBqfjbRVswIIsyGj8lxKIuClYBCvw4RPwPglvR9XtcP3GPNslLABfV+YzE2fEec4h400jOeaHt
827n5fmG8ZpdrzTldaqjl5ipDTYI7pppZdTDNjRKkAcZaol2XRg46/YgHrdJTHrR3bXXAD9cbQ07
Fp/y0guO5tVG0TnNjaZYFiHjUQLIdfaJ4501JPGvZMdjadiM/IwaC6Eq7vkZ+m1unTWaO6frt3AX
6HjoSGVyinMMkaW+N9bowtg7LJlMiJTDQyccIYqfJcOqOLjmnb64TWWzycjdqapHkbmnpKpXzZQu
+/Cu6gc36nClvnqx6Q+Tvmu7fl3B+XHi7sSnYWGM3yGcTgHhqOLDOTX8wzlIghaC0F2Z8KK0HCxh
sO67ufJi1XkbdJOBMjWhjcc3vaXBsNYpVQrV+0Kkgoo7WpbQqUYrRQT+ogWxn/XjVx39Zqni68ae
ttIXzSGZk4zxm2QgWnp5GBBK68NjG/+oarfk4wYGjk2caq8sj9gI7Nu5rpMJcR1aTh4WOGqBxKLF
NGG/IehbsYPCC1CsRiaMIqtopy9p2GxHTIwa1rmKmQR46dvDlEW7uGj9kNhes6IHwr1QWHAPZbfP
YY2I9JIYoMtiMhk6xO583MqIoGfRwODmj9CS5jlrOhhcX0JMwYxxggTcrj2SNBTqIdwsDsdR6tbL
8qfk6ONaakfLV401syFq1nYn+e2dpixlvpiD3EN6ZdJ2liTb72Kr2bfZBpSbb0kEx9Q4kDOD4mKh
GJmgwMe7MI9Os0fI7S6IC/ZtejY9frO3MgHDe0zzasYqpvChr0BYY6hjnsaUnCk8Hgk/cNuzDIbm
iOZEugX6hHNVE8OFUrF0v12WaiN2RFn0TKDrjZmPm2auoqrfbHjBV7FFH4kLSF93THiTWerhxVu3
Q0KG0YxPaafofiM6ysW3ifdyM37BBPIRTm+l/hFqkOnCiclUvnXqrW6vHO5qwNd4YRBBifpFsTZG
l1FCQWrgaRiqUz9hT8XYAjMPQeMyicVpSC7x+OHEclmDOJuHvp7GceFy3nCqywD86pDSte8xhKzd
bKtZpx5DZTjue2JaSQ5ynVdrSPHN9KsSh1B2EfZOYZfRxyy4hxpHHObu56Qfl7Hk3S+OOSVGXR4q
+6RnsP5KrmD3oo41J+fepZKuBDJO87loLwGabh1yrCgeK+u9kh74vXGhxmcWiPzsgBQFatwcS9JF
lZYfIuqkdeqyLzN+nnoE60a/HWdESseHoO3eDO8W4rszwsSnlaGY2WQ2oEnUYbpDuvEuVc91SSJN
upvUcTuALOgYKQKp8kdP2ZEpgrjdcKbViKsIwgfj2RCIQ63CqX7XmhLu9Vqr9sKmEk++YA3jvQu/
DfGTeY8tbVSXs3ofN5n2EdX3qfnsvW7TpxRCmuGbjNUwym/V4dX2oMyLeFvHhzraqyFWgLbcpTC+
NXQqiaIcgZv6bRvRpbtLq1q1nD3CYVLj3kVPgksTYYQgDU6SMRFOgPZ4BixEDhn5ifYhm340sL0G
np1R+4DKaKBGDzG2ooPprXpV63ITkzohYAsWTuVLTbyX1KLzuFcxkVAgmJruBG75HfGnhfOFrhlo
q4v7jTGAOm6mtDjZxP3w4qMYSe+xY+0Trd5h19VsdgzUXeyLN8EcmdavvegDJ/3JHhng+HaernUk
wHSMSxfYMjsgd/A7sIRVz1EBUS5Pvq1k9D23OAjlVNWPA5WMMXarAfuAFr9Ds1tm3cFwqzXOpJES
VY7X1iClWW02KGPmkQp3Rv0iCVuQZbuS2nBoZXUaYdPlHtub/DK645Mj6nVQd3AOofmHyZYBY+fh
qa32VlotPGyNkfYGx5s67R6lJ5cMhSmPn9FKQ/QG6V3cKu1aVI/m8CnrcteyaTdiCOiYEjS2M014
mC2PivitKn+sUbww5Dmy+8QqcAtY22Mw9O2wXyiQOLTxdZIvI742Z6u9Bt2Xk5OcBocWDYgMn8rS
vGevU3NpObMGFSiuKZ9AP/J2Vq9VJZdaDbxzmPa9+YKM1W+ICJ06XKrTR08igSjdQ9m0R8kEE6kQ
XmvhM8YdpcozjoO8yh+nqCJKBISrOzZvgzo9ZxHTMZs7nYCIvmi3NcOgEDCSPr5NJVpeVBkjV20F
dNlFIVoOn5iMzmbyPPYXT1+Nmo3SIN/XWukjbINw+2IkbKHs7K1nMOdE3lI15NFFGCNke88sDRBM
t0dvxITKVtc6YRd6dnadZB+qzhps4E5YR0UcPDd8ltT8FueiGbw0tATd0GxSDMBMG3n2Gy5tcLZO
wZxbebRovRNlPybSLwZvRVcJ8jN5Qr68KIlw7xxIm6i4hI40rLgm6aNblX7rMapD2BsGI8J0QJMB
UXsNcclgbonLwleRHzTG3hoWCWG/mkNEARlte8c99Vp6tOzbBLFzKBlf0vypTYAmTyHi4NEmjy9x
3zIcV4n9NDbDV4e83TsXEC6Nrl60NrElus+AdSXlvhKHKXcYUxfLTH9y4got+5N3EFV06aIKrd9V
V4flaB9kDV1GZb0d3Ev9EmsR5F3jCZEEGe0y4lNJQccwWP6mTntp02ITTdEmAQoU8LdbrX0jXXnt
sAeDaI7Bw1jJaFpV9XfbJj4w6END7zM1yQG5T+TGR6dIDpHJOnk+/i8J90mN0IcZP1jKo5DBzrIw
ACXRUjeZZdd8uiRhKEjdlf0Ef5o0Wt2Ve5Npfqi9cRFu5RcngU30YHdUp00sL4P3GJv3aK1x4Wry
m5tYwaYTPzuNCZh4PdUvSXZzkyvom6W45qV+qIkIfqgwKEU71PXtk2buUnnSg22qbEgGa710SXQs
tgFuMezH01eaa2vIrzsnMsmZMqAKE90iQbRGKM/Hjll4kW+UOc1w/Mk1c2/H9VYr2/XYJS9JPSxK
aic2d4x0nVvvXgUDjhwpWd7hk843Yb3uOd/FlIDQREdAJm+MgKBukw/QnQurLtfouxZmrq8c9OeS
5JRKO0+6TTQVmN0JeXdf+Amb+FpWu5Rig73hXmXhUHPD6jh3CRnjtbkXvDFCOLNmuI8R/swXfNEM
m6wGAIFOrR2ynRG8KdOvDa0iQ2Bk0DhjJnnF8+ZPLR54clYdjWMAv1tgk08aMnEb/L5k5Th0DPWu
g6t8hM5d8YoHU7+Z4mj2WNNYcbclk08b/Lb94rZMDrIW6sbaNgBidTNteySN+FPXth3TeowBKxJ3
1PGVat6HIPVilKD0tXcVH0rbfei9PHEWmCyTq4nOLT2L5FLQCOicUQ5vvCkocQdibGorenba2Kp/
r9IPG21hRKC5RlySJIIizMTG+RR6RBNManX4Jk2HacesxwB7Xt9i96nUkGAhD/DlREJOie165LOr
H+J3JygvMexr9AlJJqBGAIN6KzCtiDz6UWouyzy4eqGEHPxpKXuvA+mhP4MOOYky2BBYxuv403tn
7LEvVN/IS9plq8TfTpf5eP+3CUtaJWGkObD9hgzemtjXI8oJZaNyobNPnbMBngvnKcx/CzNaNsEl
ZxyWGuMl0bTFyC1pAo3rM4KK85be/KG0AVGTlzG1u2aApQ+VriFeFdD3cjK/3Ko9u723sUlmAKS2
d01v5xnOVu2Ornwak5DRAbMUajs4hHb+axU8B3s3hv3IDBgibVAgluV2heYkTABNvPEaA3UHtTZq
FYJ2lEeUGJwAHJG8LLRzfbWw7A6CFU0taW9dZm/77OxUJZJ6O9lGSMD0bsBo2O9DxN2dEt3bcgmT
9woi8EvHF4QabT+ps3pbbESV7aeqXGgq0z4WrSIHq+X6pnDWCp4y2SQ/DljCOeI1H/O1Nf0QbhfV
bwlc5cSVF7UFjFb9wLkig6dbuKyMhDlcwCVSSj1bLltubMQZXBxEFwXQbsMLXkb9pjgmYuLywB8k
iCtjJcNP8dJNj3PDwEr+TQCs0tNx6+hex/tLMvRCpBxB2fmljNpiDHvKPWOdQOd+6DpGeYFZ7Szv
WwMw7aFcb8RsFdq3g7Htq/ZpFsM7iA+S7iVL1U1aKj+OgvzY9e74LJadmizxyV/iQL2UPbzrcmcG
CbQ0QoBykjEEWnl1zI8M3g+apTwk+rhrcc2HmINCndKRmUBZaRuUqWrbQ0brdvgeje+SoW+vZh9g
a1Y8LTaIuIYKXNfumBsOKAKOddf8DsU6CxFeTPamcs1d1OJPtvpNiCa3tJn24GeJqlMk4TGATVFC
3NMOg3/2klZv74wuQM5yKEfExY0OOdTde4OGSYOTxvLkKu6chdayjc0nZVnOVOtG3N2h+zICsTog
X971UBGq5AENP0CBgklefXO41kaDkXz/GZgtu03tgPzzmd3Cg5dC6B6LYAGwxkP40eXdA3oRv9Hz
DeDXtWEIUNz2UmdIregaKJh+n3Bpacr0CAB2UWIYWijqBwuBVU7OItXnrkI7xHZymQW3vs8WXVxd
hdYcHQddlqrtOtnSUby5PdiJHDK420CNUvQBAnW5rSACMfvE+0rDnZW+Rfal7Lq1ow9XBeVGcK0B
j48UzEiU5D2NvLfGDal7wXH0T1pmMndDn9X1sOO+IWT4LW/+UlP9mNaxNgHPIcJQzKOmi/chVxCg
PDUUm3FCNsoCQ07VbRWLLTM8N7Zz0/gzTN+douyomFbQMNZTgdhHN5tFKosfEyd/0wscK+2upSQj
BoaypG/aZ1Tqfkhwydh2u8n5dZEvFeWwaWBslyiPCkD6djOBpsr9DAP4JPVnRH4rI3BXQ5Hx8fSc
qyaBoYzUoJue1iQoxTvcxm2UaCtbsGolKq/ttwlG+754cwV3U8MwOgyVrSyUZVfiyov9nEqARUnP
mwPkvFBw0rY3IaIThrAVHquFabL3pbnGDCqRWgTYT+Mw9yvkroFWb5V5CRcqzxyaZB5fbW3eO/fr
tDlb5nSwUJ2hvDjwhJy1gDc3eHCy/bK4u4TBttXkOuidgx6HvqWHW3JTl20LNZ4R/QweD2MUb6Ja
m/h0ch3kQGnvK724BJh+mk+XN2SHMnBeFTFpRxZUvhbls9Kj/xbz5c5YIe5vxAX6PfotIGIPBb15
kDJppjMsEPKXt7oBgGJLVNETWG+F5726J924bMuCAcKbab7FE4WoQyuirpyetxSQ9EI/sGR4hjC6
aqTDbO6UOoDLO/mIxREJf/Clm3yKy6HaxqZ8UFLjTW8plYzC3rTMYHJVJT5V7A2BzbRTzsNIVTQD
tdJpq8bAmKiVFn2IBROAg6nxxOt04cwvan3tVARyNHV/jrGgGIOxU4AZdG60Tukik3Uh5sC/lBlC
8B0H3TqnKcvS8EnJULQ7E+qXanWtvWJTRcbSFdM+mb7hVa2GVi5FabwGsA7Zb43mi6n8VAxSBhSM
XvHqauMmTNh019+jsTGwZmjRRXB/kve1qpCLN/qjMmjbkcSM2IoxjJvbOXrPWYrYJmcx2NW4GBPW
3jo6OpGfNAleOUp2ZkomIto4M7wb1vtUYFaSa2TvuzyXKPM+K++uJ8q2smDZFxGb/fOkPoTVgz58
9AVDIdNPPPoOE3I6z2yvIfgy2ls3uT9QROeMioZSVgx8SIqPMjLo8q17lPeHCL8x5eMJ9pvfG9Vm
dCfmYQKLbnIcZfsZq/2blmsLDaeNqWDdsOytwqJEoxJ08P0op6Ek6VUiFOEwqyZxGzpqF5tT3wFo
2gvt2MdygbidUCPX++kdfCiM1ksLf2dsdMToBLduJHigHt6ngGOh/SxzGC9tkZ5YUKdGc+ZAtay7
quQQEsm6mQYx+weD18yECcxHMz8jDuXdEJIQkI3XbqrvNTYgazCW7aijD1APs5zRrRa9EEyWvyTz
2qYCyZZ9wM0hcSYwySOo5nl3w02DiVBFk54fZarnvjJZJpiI5mpbXXxIIxWoh6R5xZTx3Hvmd5hi
Y4+iN1ILyxc3HMCaOs+Fh328Uqx6q0YR01vRsL22x03QjMxGieOZhVThAx5fBxIWhS8fYmqERdko
1V3t2YxCRTWcflkgB5WGsN67HmqYZebypPFi51PbwJrrgF6xK2aqkL0VbrZ2ygRTaxevxyZmTc8x
NxE8uSgmpncDa6kNQo0s4zQIUgHW3wDGZ4lvt1MCikbXewhipEmeh4g1IU8A6/dnmULZSbouWLmd
Bmoqdn65hu2tpYUoNyI6H1M7OOC82rGA6wrsPtykWfUS8flNW+aAFuk4OlIELyGWgnKSnEJf1aa9
CJ6VoxYx/jO/Pf2Mt5mF9WuY3YZyOFD5wCoibiqtdnYw+hnupprdaT5X6Gh4+A+ihDSXanJxuS+9
cKs74N9CdamYiV/qOtqzZNcGL4J8ADuqdir1bGXvCpV3DJM/Nvls442DFo73QPbBDIzKHk2cYZ3e
q8+gWuQlfx5NLpsmSc71IKqVmbCvEs6XFBxh9mD2L5ndFj6LLUJMsf30+JfqILr2ekVv2O3kMJ8I
JRHHWJhSTxgbKZOChebQ4XVOYDigRMSAxpKrTJuVTFoAbynrncEATxaOdMFDy/gRDapBeclO3c6a
dWjcayTJNW5/FbWBNqB81FEladdIBW2i1cNnwkBq25cN87SZx4NgDRYlMJCSGBec2Th2tFSl2SsA
l5E2qKFdqKLicUD5MobnmNWtEUYrIb8mZm55orLvR+1cMAni/vOYrwXT6Ls1euSBsHLGZAWKdxJg
RrKtcdo1kq1gH68CCiGHc8EAwwDB2HcsbrKQqRAKBkNfafI3ow9tcM5J88kIxbYX3Mwmqr6HllmX
F36SmbVyebUS60PJM4Y8Cc5g9BHqyiX7j4AnAowcg1WvTW0YWss5/WrGHc5i9jLFN6YM2zbGyv2e
F2Jdlt0usL5AEnCcoMvxnrQEhb29GCyH9R3MwZCLv2LOvtU54ROcwBgOtQyOH+jqaa0ZNN9xtcrI
VZvY8ykMzF3ztbA+EihenjhzwTbVY169gK9EU9vuZh3rzJ4LTNZ3tzIaCNZl1+NmCI0pYlG7xJJG
Mljm9daAJ1eq7TF2jpzbFUu7HK5Hqr736sik8aVkaGukkN+gLCrBo602bGxeJYmdGpdjazM1mGiX
Bi50LFWQKvHoBKu4OOjVLy2EQnEQj5zuPaIDSHL2xeG6MKClNBEb/QkQg43OfV8hwwEjtLT6fjlT
128jPbA4qjMme2UFF5tZvZqO60gEmwEOBp2+Y71L7aFyiJ9KyBgf1zar7XLyI/jtdUA2eLLz4MhR
xEMygLUL1kzhdjQZPUffjEWXOZwAUmlacjeYzabxd5SUDOn+gsyj9D2vUAGUl6A+zwskhQUH8uO6
/ihzjAdsL3AJVirpNF27JGqHvRdyBEghwxxm2h3n7Ei7WyrOK2hfKuzXiqdmsPg9vCol4ueyXncy
XrmIbGclpoNp1X2ZGEpb2rlqgexgMLQl8eoVE8TqNWl3dZ7O2ZQJRg+GUJV2COWPHlyra8DeVnLZ
9fppUKkjWSERZ69gqbAOPU4BQY9eTQ/EUnHlZyulOTjBo45YxOG8L1J0ctljnsh9SoseVfex983m
C9YFn/BrHX3X8b5F5ITOKO1Po/cTSGarIRHrJh7U3ne5YY3eImtIXVuobMetjXiSPLz8x2ubeQe8
y/gQN3TmiiXWtvdrk1uSTAw5idSx7B/cpozOfYE5TtLC18U+MYmcNp/UYRNwnXVRuw8SPwoOcfJU
QFWyaEOJbYqrX5SgmCppm7alibCG0HsUgnaF93hYEmXH1rZk5BbhQrRQKJukwXOUdOpNqX0HAkys
XQxaltbdjAjTmlcttA999hVSzXaYl4PyeegPqr12x40at/781pnYsie0QCqgB7v6gKNUNmtjmMdx
e1DVyzAEgnqVBBrm+muTAtjh3LNIE+C0BMlDe8K7IWkB/lHaacsq3xnp42T/tHIbZu8Wgs/6uyRv
ovSW6E/t3FwpwZNRISSx6kbdOhIgKFm945pxQRsP1dUtH5xRbbdaS1fS1PJrxN+6KnXN3mmjle0c
N9ZWJbva2ilotuiE1laQAS5oE2XVzOo5hZyblEUfQ5YfQwWcNClImHEZs5YgTcCzLj1NkqORkqPE
JK31zNoB0Q/Lvh6/SfVyn1tJJxWE9WvTsaaMS4i/facyqmFrXrpMkJ0cPLR7ZrVtPXXinVg6xy8y
Asj7gdGUq9yIHAofzOzLCyRBlgNHlYJtfEXwiUPlKH/zanyx53gg5GG8grcSUJcR2/cWfNUm6uw1
uP83jcXqZ15H4BTpFEzWWTSWFTO3jgNfwTTpR3ofrnMClHtUM5dQqy9j96TysTf5HzGcmE3ITYv5
MCCf8Ph7WFcwuNXZSLtYotTPIVW3RQEg5wjZDrknCyb31002jnody/RxxEQErXjf6L8B0RtsiTZT
/ysckgIfawXOwjeJmLeYpxdNtEMx/5z2SF1tjE+d34FBiZHS9LZcOZ1Y2OZDi5AkxKYUZTV641Mx
PHvSPHveu4JvR8FrzGJxvhyNrGeObPpp1B9hta3MKN+nA/ITdNw9BkxZwPXMfRGrb1kD6DNnfy4a
euYpgG9l1RXSWCLR0xb9W2svbRtOp+Jq34xbNyYshKOEeBdE07WOW5K3KHkAa3A/2sQLhaVlHTIw
ahtu/hehrNqs7i9WZxATPfHihC2gslTxNlTKIEfUY1yk51hy3qEj4vLTYJdMuJYzQenl1NaqVFSA
elU17DyQr+i/6VfgAKBf6BPMNapzzZTkGLDmhGlRn/ksaAudWeO6NoDG9gR+Z2P47FayPOldE/kk
IADMmLKja3SMLliNPwTmmQXWQ5wJB18c9AxjVmyB+MD71ZOSpgj70uTMyvO6L5dxbKMr3APmHFZ9
T0DkLDsm7aY6ZRPyc+TR26hOPz0dgQIFsbahptt5TjvxSkH3VB4BV0ZuemnCvFxadGV+ohB+M+Tv
2ihDmszP0cJ+7XXpSmmtCWRSzTo7zX4Y4cx6HGSZfGxZqPA/xLOByQcwEinxvIeu/HAx1Z5LgqKI
cRJzvzcN4hm7Q8AXK+U+Z+25qHk6abqhHhgJOKnIYTVTMJCIoy0sErGI6wi4ZeNgx24VbxkmIUMO
CfC2YZw8O78UUc3dCZViqA4tZFJ4Aw7sfsLEsjtGjC16CeoIhJ9TjTSBMJiKbMDyrRDJDmfgPjS5
+cJIXsfBhl84xyr25CSGibftihwdfYqxm8lG4cw5nSGbae4+LUbuMGBXrmQQgwjj12YNCsXU0vs4
pGwH54c0U1q69fnLv2/+PWSWQ5SP3gvWkvOXf98UtcIqxZAXr/a8Pc1Hb5GczZcjchscwRoWRnKJ
GhLT4J+Jkp1mC8dl380PgxNM/zz8fe/fX/792//63t+/FTN4/N/fVxVTtHebfWnwFlzaPP37UQaI
WbQ2IWsXWBZePXH1CB/ZyJiCb1ENRgktS03+86WaO2i7PbURO7cOlt0UVgeUh+Xhn3+hcbyquBXc
bNwrVY83zlK7cf/PgyRBLOkl2mAdm04z2s7+76vq/77655exRVgBijwlkfkhSv/3wTDw2etuqNBb
munBQnLFYNY6sFGbNkijAXiKg64o2AvnByth12fMD//1vaBWsp2SE/w7Yz97Pn+Hv6/o4xlDpSMz
CeYZJn0N/KjC0El5tspNk3RvfWBoUGMj4E4doUBoHwOwJHqVbBmAXqPOMg/ukMZwVo3YYvfamwcl
Mf7fr6MhnA7Ry7+/4e9P/f3Wbs5GDDS78Ceyp4/McP/z0E1Vc/jpHBZNgZoc/h6A8NIJ/ftrg+eA
/WjH4MDEvwAsQv0QeqMfLKvAVuPC5c/AG94n6b5UQqBnoC/RYb8AtjsTx+P3StKciRzwJy1pb6Yh
4j1r23cdXxAqMRTqCFvcTS9oQKxmyE5hj2m10739JDQUynh0/H5AkWVqSXS0E/0DgY61bmF4LTBY
MGhlgnn4e8Dg2TIFIkJL6ar6MMB340sS9/Su8IRPcrDTGIdwaj/TNCS0BEKwi1aiDUrFr8LwKQzM
miUc/D6HBRcDK+r4wu1PQdMofsSEcZHEePzUSh5ISJDnWlEfJmmr2xz6QF70yAraodzZDjWah9C0
skecyCnjOBCd5JYYG8ueEIypdeMPIajnhEllEpjlLiY1L3IVUruD90LSVeiTRci0TseG1jzYOV6M
0DdRNpL9sm9M3loj2K80UFjDFqU3M+ithKJfwhR3n6rCs5oiJdrrdL1Eks1I3lGsRa3Ou4z4ofAY
m7WTyI5lWFON5e21PE2OUCja+8iPLab0sYam0c0Yk9VNe4myxd9fbbUB5odAtQ5FhRehj6fHYsQ2
OAZspiwB0FLBzoI05e83jjVjdI1mc1foqF2MUtgbK2PWKj0mOiOmJJd+xpegvVjylWI9mAA64gam
ZMWs6QYvba7mcxgrCVjjLq/X8Mq0RWIo9ja3C/VagP1fOvWUb/D/TFeP8E1ctpIRvZjeVG/qbyBl
MgdNW6q3I4nB7Tqakl9ozciqNS29lpV6klNlvPBa6H6ZVwBXJ1aTplaFG0rabqXbAslYlj6m5UAo
M6Nixp/hb6GO1kFHKhzkO4ZDzP/Tsj0lxqggwB6eAUOn6xZUyHuMP8apiuYaivRhdHP3Ad7DoooV
h11C5zwI3ZBwPVdDxZMN7Me+mV5t3xyUt/SGRr7+93uA0yjbdAslVTd0xMmqCCFVcZUgVJb43stN
wmjk+vcA0BV+GH+lbswsWsuJLgBZj4E+u0ZJrVoBoKWd1UJ1k1decxxiI11romGsPSe15ORZHxiR
5xvAOgPLeCY2DhehiI5AIsMjFbZqnGRqmyymiRagS2Wkpo8QnT2nOqGcqU41NLFTWYH167KGqQqF
9roVg75wyBM5w1QpcEBZzcaeR2ptU5enIKhR8zqku00W9pWQYfmq6rrhSMEfE9mVncT8biQZi32q
RPyhdS5aRWEQBGN34aeRMjcLgfQfsE1iRB109rNALKXQ2qOCMXwwSVvrhMmD3qmsCTtGM+7J5ko5
ZFrsXCONrWmA2G/bIlH3MBTe0ixSl1Wj4cud/1t1rrsryzSvIEgYGUGvvOmKcK6FhTtJUYlUNtWd
GJ3h1aF3YpPq8HF5sloXUWobYOGhALSTzrkSj9E+pE7wAsjDYTPFuoe/Q3XJurKUSDnEdYJVCLAz
k1Qiv5KOZCzdYs1bJ+ehi9SDbB/ahhwBdFLuOcT5CpnIaQ/pME4LLLXECaqqPP9h3wYtvNkhfm5e
anOVj1FwNtLa9XUqwpWrSW0F3dbZuoArsSjat9DwnisxenM8fYld1daf2p6caNPdqZKzGS16v2NH
8mB0GE2JczyVntC3Q9838HGTDH3R+CiR4h8zMHugwWYOUj59VEQP9Dom8CBR64MS58mj12CwYWTC
y54+USvlfkAVsdPVVK40AyVKreSnigXqtWCF6oSPrhfrWLOGBktqbm26GvXc3yEVQBzF4JYgZYj0
B7tu4cO6PS0wsj8SYwkyYBMzAnLLebW7wekPlhmnu4x4jEBDOWQ1GAnNsYw0Uh94c7lRSiatzQ5M
hsKETXaLtST+5/3l4OJR9L7bM3lEgdkP0Ukox9YKS/5IjA5wCOrqrZ8S9WJYyDYLeVcDdsCqYOlv
187lX8KqlzIOU8uE2JU4jLeU57teeikJDm7r15Vjv8Zo6WfhVLVtObguzRzzWLhkRw89eeFpFIUX
+x6WmnIJOazWkMMJuatqfjl/j0Q0ZJs61gcvYFys2Vyf0jCcs5gfIgvcXRRP6j+f6FGaJ7fUp53o
ENEPZNfNH7ipZ42Z5PxnXSkwgijtsVIo7ELpRUgIPEY9ZqS3F63PtW3DmxO2VYwfSJXPQZLqFxoY
/QKggGqgyBlZ1PbGzkywSYGI0ZfGyT9ftURcWhFkO4Oxvx8OAdtSi4eVp6QvxthqKMV0Y+Vatr5L
QQWEUaMvBwGbNpeY1IdBvg5dWJ76GDGbyxQthRqX4J4BlWrZ6XkQkqjsyt0YiQ5ZiTPmKkb3t42c
ZGO7WXAAZSHVJFiP1fgD5TFcaa0B6e9/2DuPJdmR7Nr+Cq3HRJtDOQAam4PQIjMjUosJLMVNaId0
qK9/C2XPyCYHjz/wJmVVdUVGQLgfP2fvtYUHaD0pNsmc0/jxMmcrjGRXo0U+MAK72ow5UREK3O1h
gYo6ChmADljsxxKzlB/459qluWJL/ZbCuyQM+lcQuYUBPLGf+8JnQ6GjO+GDc7swPeDXTk+5i1gZ
aBtmLbZ+8sCqY4g8d+85/W4qhstoOcRyt0fEuxQ6k0vsRfRQ6/lAetV6MIl2swSnvqoLHuYkesph
Ooz7Aan0KQk/HDjUj64pkSI1RKaX5JAR9AmNpEHTWMThaUnGjic8aMpJBKvKfJmbBlKnndEsA5RM
oN49QSWH2Vec/NBuDc5BwS2lhJ3KXcEIq7AXX8AIrGzsbjl/6luxiElqH6MO4XQrOYQXxZX2CFtd
9yT8jb61SVKivlLfvzgVZ3LhJ91p6CcMdJfJztjhagFVM2MdbiByYX2fOnzowAUkOr915eUX3cME
s7Nv8DPRuZrLZJ1pxaiseAF6QRMu31acjKWvQGqJFtxoE31aaW6vVY2OQKrwHPQEKBr+su0QlxGl
wEHpSApjrm+0PbyaEeqzypxvzXr48D1OW13bsRg56Nd9je5WVBWxCk59rAWjQQfJbTZifktd90El
MmDENBigSr1bwVuzNRNpnabS8ZaJEs0GcImB/2hY0Qbq5h8rofVOrwGxV6yjdWqUyc7IXycJqQSx
QrMWonXO0WSDyCIonTXy3i6Hu9Zp2xvix+4iFTQvA1lFuGj56lN1H/izt2K9cy8ROVTrWcG2zlGO
nXKEpuzWBKEwCyNHDTiATKxdCxWAPmN8jJ1GEwZAt9YLZbzRbvAeW2BbCMW9Cdy4JnMA2Bww2y1R
uDRcQgORZXPfpLnxLuCKW373mMfWpWqamkzo9mRg+sOJDVNRBC4fd0gvlGvNAXe5cdQCwq8pIJ8U
YCUGd34a80E9engZb6jaXrQd3/9V/v1V9IVml50M3/ry7Qr5ySApYEu1ZwAxohKy93oxGggPKvFk
TglqATTpbqJRpJZse37KAKsob0dkg4ypunUqpq0le71j3AplPv8SXf0iY8ADIamBigPqduzvw7Tt
rwDvtolVlQedjxP3J8BUwym0F5AEkU58ijiEryLGLyQC+P5lQMZHFTYQleulWY07rQIwNPC50dVq
KngsNrC87AMoM3NqOpBGxQMXXNPXZ1rlBIO/bbmxjZOiC8dGuHda78srHfcsxp/Zd5FgTafOtqo9
xu13U0TEzZSVeyu0ix2d9PB0eO+UEW1EnSIwm6z9NJZcb8vBGDs0fwxYDJspNUhwaBE9xvezi54r
QYmKX6TuNzlNKzA8/eNI8Ove0LSWU33FKGyRrF68xZP1azoe+WxpZW8Ki+ZWIRDep0jCQ4Uyf2Y2
p1EX+6y4pMab6Mh5/M5QQGxGzJ2dvrYcIiDY1jVBPN3qJ4BU1ubfJRHu2sPPpUxuqlG46bpwTVJZ
UwZd4DmNNRLynbAasYGhZgOZHV9ieERyrNXak9mH5UHdd9L3gKHqftAtkgBd3wZEpC4NYjQImsN/
azxVGZnlXZq/aVe/xCAM44lureNaj+1Mqrhst3RLRZl3b6Kx/pjFkN90mL0Di20Q/j83Cofbyq3y
vVvb+jwBTtAmaBAn3MZZ3pAc6O5c2HRbG3VK56n7Wav32GWI3rsICoeIwbVPTx4fJQsg9I11kiUn
aNMPFmVpU/5GnhHuVVo7K2GCGQiiP3ZWvCUTIAo/xhxFF/8QayfaVgFUHiKdfp3BGtc96E+UBiRq
AOzlVo+fpmc8q0EhBlfMayYqGQknngT2VR8Mzh2UBcqCsvxx2jdHDiPS8vqrJkUWTQY7uGE2H1NI
qWO2cit1iSoMXVFlUxH3vUCdQRMszNu1JHCzY0RcTrHaIvHGizyHu9GEx0cUwlyvyidDckLXgvmL
at848GDVmdg/PfsBxEa4uXdV+tnkNU7fKKfDzwIfyuENdB3DLe39icrRJkGbTlOK+0xwioQHYj6Y
yXcWyafOk3tyM16mjKFS3RY2nQWGhCZBabVzJF8h23QSMHWWxs9G5jG27FIqmPLT1THK/BLZ2+i7
l8VatLAhXWcUhIw296nl0qpL6z3xCywuPl3WYEFHtGpigmKKXVNhpB/08rkS5+hV2G38HPXBGNsv
DtTZlXTHTSa/m6zwTsEy9p3JLWUiPfrADHLRbJ22fkmpRrfQMIgDjM5EvBJKE26GhJUhsVESApxJ
7IrTHQNgt7JJ1HQS5sySdq43YcOz8OibGfbGdqiJ8ygf05HEAYSDvU8mEsUXvbc+IBEVgSYb4C4z
pueqxiTfxDn7zcAP9OUM7wGsvhdwbsnD5ttZ1JzWZ2f2BaZG7yOzEfV4Ctps7dGnpZlR8dGKMHkb
++5pYusE/CIPfiyI3NLevmTZkgXnIhz5wGuSlaOKaya9W+JRCba5HwRhuD7EH7/kXqeKU1tRRT95
w0uivQrrhiDNZViD58hPiUKtWYfeITQf4NIIIoLY0YgSUQ4Ng0o9Dg2KDUOttemJgxn/RPH4TRQn
4mXQoVCLmrVSSM5Z5tCwmvUnkXTUclV+PxfTSQmxT5VKnhI0owOHMK5kvU7UkJMgU7C7sCstadov
HZi8Y0x3ideY4awo0HDAFou3E5FiZI/6Z3pf9jqr082Y5c+OagDj5x9CPAxd9VgpBSbBbpw1WM41
uvLlwqBMbKbp1JesP2HoHEQd9zsdwpIc0ubeSeN3PwvEymWTWrUk8+bNUGyL5HNSmQRHC5zFncZ7
keBYsMIedTOgNerRhkii/EBVRR+Y/btpRb3rRi5S7Tl7MXZbIeAsEZzxh0TeR5U42JaKbi90n3Fy
DfJjEThYAeVDtbBx/bT9s4BC9eImxDKGRrGiV7ikGbi2KZHJ3Q+8AqFq8GZk9XeeTnLXOBo6RPjI
lAVv2Hib0RffaM0kpR7qW1pO9ymWh0OzXL+eJIiNOXIQjQPCHgLsrKZ8in33JusMdA6j/q1BdW6k
2cNMUd/Z4vqzHfLuRwzEK2E7r5ZFhqsi4gKig/Wju/yKdK6jsbgw02GOZjaNvXJOL3YF8TeO3J0R
yVc+5MyEMH3Lp4VwHqC5mZz5FrAf/TLfpGvIC7CfCXXzCFzMcP2evYA5KGyugUiwJEpjFKEuUWoQ
k6qlwgPiU6NggT2VmJO51mAjJgnZy3aoHYDMEoRTCnojSBIqI0cZM6D1zPCeQhF57QMCVxgd8CA3
tXdkUz/mld2cjYzZFdyDWZGFwOPk23I4ZKO+CVikLARxjvLezFCfWZrPOgp+J8lADiQiKjfoUZPl
PNJpA3QY2+zc2cc862YfFd1d3nivGQlwu17t0/IrMqpb3tWP+i9ED71JhcsGQ1PBY1aJsx9Zt3mq
b6ZouKrQqrcx9R6TTZdyETMP3xzvsccQxUVBhVtGg/ypoYG1pJLM3gAaqGJ3BaDwgQ2O9khvqoth
y++hrT77ySe7o5p2tkJAXToXL42GU1EcS9fHBNO8ToxXuYHyM/W45dZMnOaoxXoyqK/X5CwpaoLc
vlsS6ubB3Ge0JjgEttGab05DRI44nZz+aW6rZzQ+xUa1lP+xWRMIMfsdAHy9pjD7QHsGtCNylqBS
HG1+N84rLsCCZA2KNLgWdrwpB1xsg1/BNLS8BwTDCElQWhAQP70GWJ1dFvq8uwyW/ULyj2Q6gu/O
YDA3a4CDGW8455QJFbOB3AoJBuO0h6m1cU0s+GxRiR/vhlBMVmDCWzfpkraSw9HZzLlTnymSXpuR
YTw8mG3pVc+Ks2KVxtUhy+uARIZm5+UJjVwb01nWnmfD+poxjHVO1DJrhSrfxxT/swNEPlqq3ofC
aFgLPEDGJOkhxlbSXAPyJ8PCT/MtIBYAtSrjdAQMcXJgh4ENO8xD8GDGOAqk4c3roXVjfhgd3bJr
YZjVKEVbhHENXeuM3unakvzhtg8OtR0CbDE40hE9DArEfy3M+8ELqRFBkKxEkKHdbV79heJj9eFL
2+oPXSMxIFBjQMK0y+zuYOb2Y2uP873Os794ziOd4AJxPITjsV3CNYgEk9Zdk5DXHJJUFgIB3zCH
uZAyHq7HQSAmafJvIOKspn60Hfz8lT2DBzkKTISZIw9jI8+0KOutE8iLRVqI3b64mW1C1iOiLB3Q
xfvFLuqTD6xelP1m+RDScCCMzrvVi9q3TMZmB+30sSvBJAW5jdQzpCs+teKmBaAYIoLZB5GFNq0w
P9KZkbztWceCUN+VrswjLyHLSmoRhCt/qrgkhhDWClUIizVJfvuI3PVtRccq9zEvh7LBYRYaXGG3
x+HgNkCGbfZqf84fmNthAwqwRhl5+aTLkBOBvWTFV9Cu7Oi7oC1ITQnphPnHUz1al9KmXS0wKjtz
Zu5m+uh0+aq9b9EjFmk34WjqyYSrul1gBMHOQIEoNCZ+w2E+DYM9u21VcdsGTD4lWe2XdKS2IjC1
WPlJ5R5SOlR5xM4eNxD7G6BRpH4Zq8mOd3amxCGsactrJqqzoz/TMgNWdV/jjltTu2CytnEwRlZ6
LpJxx9kv2wzRpxJEJptEPJQW7ddyBmNXDqAdgtDa5B4DSZXRnTELxh9Q2eNNOBOtEb3kqBWyZboe
Kn1fsElH+aYihYPwhpABO0D5INu2PRpUM86flM+pDUEqMiVs3YAavbk/xyYGlNCDwyikunaZ8SOI
Z8U34o3ryK/uZ4P4oMH80LTR1mWYTKs0MK9//RekwHKjyD+nCQ7z1mOUsmpJMTxELJmhLTpy1hBu
tRNmxyiPWNIlFzocdpaEzFPljMRtkf527QCCFq5di6K+TuJf0JNI3Sx/XsiPB/Q2/bO2qhPFHdm4
AYKf1MXeZlVomuLE0TshUc4KddUJcqZIoFeb0nQ3Y8ckXhUqYG/6x2jZrhLBndPREvFJpEDZd3cm
xHk0kcfeyMZrMo2/NSdT6gJ77Vkee2aLdyAkGIPOzXieMixjbjcEGxs6LaJIJEEJG9PyeMBuqcDa
LJydknKP7LmPRHdEiEIHaJyR3MGs/01m9dqHTrG1jW3HCYHXdJg3GjtcZVHXDw6gSidH7JEi5gnC
W0ZFjB/8ZNFo44BgWey7P0JELwXEp5t2Vh95lU3UTd29P8rsLBt1Q+QHUjuIg0nWFLdMyV5rUQ5r
N44hCBmr0KaVSv2CQqexSbmQXI20MF4pNacb5WcMNWZOoX5MQm/KK1fa0zkfZHqlqBxzusPTGJpU
Y2rcV8SLUUafjQ7igzELsZ5lF2/4y2zEfbhD3UNnxoeSdlALI4Z3HyTTnIz7NOEvdu15k9oevlul
Qesjs6wKJ1vbAY9Z3BXRlh4Lj0hx6oVHayZ2N1LD6XAnvosEkNBooIMhbqzCGxy0fFDMAa8SQDOL
74r3MhZGzLLL9xCqeQy7mh1OEYphIvCLqzm+ihxnCix1mG3wFdosYVXFOlAMxPGpbNzNRjQcpwTO
0Dz+Tkw8V6Nu/Z1k/nAWpnHNUze6RWcLJCd9HYLE3mUJ2THCwT9eR9CC8HfULVEmjUONXUMLZLiG
cgzgv8bu0eKM2SQOGnQ47+MN+ZBgfPvkIR5QHsHiyGDd8tEHZJOKsspG9NFUy4KBWierCv58itmw
jq4cCZODI+snWZo2M7F474wszXry7vIiuhY5ghaHcR8YD46qNZgtHaU5HZLy2NQfVfoh6o7MEY56
wRz4yAusr6l0v5yQ79EqiC5DvBAT3WxrO+bH6GYPrXLxdyr93Egc5bOCElsBsUA/xMpNRyTLkc8F
wafvh6gMrTuZZd/o71/+igop04+Js8V6tPzLEJYQRUacoZNSvHIC9UJbk7ZhwU40ewRZSj/luiIT
g8DeDLH6bmpn/Tw6LTjncjrimblFso+gXxOolikiQzqFvJfO8yozQ3YScIM7K4RdwnNPdrAklxY3
kEePPYmw1bdlCnKQw1WPaWGbzxGKdd3vc0aDAO7TgiNws4iTlt/h47HMogezF2ytKEG9pWXrN2fG
VeMK4yCreoZs0uqgPXXmb9Uk6Fzz8KNI4pu5xmMAgPMbuwLCUvitQr8zgwDuj8epFprIqEx+Tfn4
iKAHbyThWS2SVmt6zJnjbzzjPjBOrU2LNA9p9qpcobkuq3ItiSjZNDmsvLbvj0UYuueIOl2FiXOK
WVBQZnW4BpBizwXnZbNR6ymC++C2sCGZzASJei8ETdN+6gyWoP40Dz7FvuEOW2ufDFW8DkkTONQI
8kWq0n0g0g/6xRUkCDi2ndv/kC0L4BtTnxjaYg8FPFz1EDTGAg5boRDb11iKkJPzlejko3+vk/LX
y8MAhnc474mjeKkRIQ9Fw0atACehx9kmfYy0GqjQ4Ac0ertrVmIZnF0mg0seKyBFuZIVzkaLG28E
5mEwfRhuSOK4YZbglmQyw8aaccBAffiZYBfhDHrNY4+eU+NchLJe+wYxZ11bXAovaFZIrSM6yPO2
aU2JX0qVSFwxHUwoK6m7zJIKMiOdCUyiDF1KvQojYe/SHwpxC8cxqjErQiRj+IstPjZ/8rx8rmGJ
kYuXnrUFWgCnD3ehaFGIjGeJmnHlOON7rjJ8ME72Jp26OTpt9CkSnJUGJ2ES60oBC6fpqv5gueIu
nLxD2TRPpkVLmtEhAIXoVnPcxWSkfqomGgFi+e92EXyWBOqQeXYRfvqkY1TQmVGTdJvka2rIfWuD
3hqgdTBWYirvsq3y/vNqkIxmYq5k4DnsetngHvLJdTKrFAED3SCBHKbKDIy7AHt9DyQiKOSj0+Ff
7geDqo8jdsCUGKNaz3rX2HATxsssS3fhf98bGU4s0tjRFzsvTUcC7Ox6BIrlX0b4JydFed94JgYC
upRAAnH/NoKYvrHHsRKjySLp+dxN9m8i+++uR3AYV6MmjJGUUQzuZhTsW4ib0nA+mAB+RqIPeewg
nQMzLjxksRH2GBVSirY14Wz6ZNhlcETPc5FRU52J5uRu2f290WPj6wzatNEfRCDndIQyF0TJFxam
l9lKDHxIBnJ27x01GSfNqT4WrBz0Vh2kuUxZGlwh634kHDvpX4L3fnD+SGmxL5F3TcUAWnmUnyEl
/JpcmXU2g+LFXWGjXwz3GRmp60oxGhqQTWP7GndOy4tbNT09Ko88wHj8a916LoqFwH7MeQnCHqP5
bEe3aHp23Ah3j/gAy52YWMBwPPxCzYBbSPbn3VjYj2nIIKmgte/5NNZN18dLSrpsjl9+cIW5MSGz
SL5Ca5Z4H1NgboED5sz9VcFkb7rQXLutPuccH8lWDJ+075vnTh9GeIenlsg8UFDx0e3G76iRKUO1
wKPxotaBF/ePqOpRiQ3ZTc7KPAVps68H85LpAAtehTqzQZu7ltlwMkCXdd2jbrqW5STaOI4bMCZZ
QwFfpQiIULJc6SUdCYUApFdD/taiXfyhMOuSfHgOGryDnTG85HR/4LEFF0eK+8yBu9OE/herMr1g
e0YYM7F5tYZGsETWGRmgm67lsSHD24QRW7WUjhjoLgBSp08brv4m1TUrQQvXXhmEwjK37w6UHfQF
LCfe2IH6UhV/QZy/1MxLGWgi0UqShoCUDmROWB+gJ2agy7NT0mPyzOiF2UmNcKKv/3Q0iYfB/DMs
yeaKVZSvwNy6ZT9pJxQ3VsMzTuLdiLq0lDOHMjeR27qhJd9glRyYoi/NPbMGxjfSsSpJjfNzMJkt
UfICtvqWKd1N5bPCanlr8B1XdhNgmYtImSrKcjsUI7HGVFpJj3BeJR34vUF8FHIE1g8Cw0E0pujs
EKFC+mRc+5t09PfNDE6n5ICxJLm9DBOL1izhYGC/gfxAz81HalF2IL6GuXid532alX+6wTtZET8t
d+39BMqKH0T7NXIY/JmMsoyZSVkXHkmrP5sJ5q8ccXYQCXkU0XSvRngjJqKdlQe4tBTqldpDbEcf
BxKKjgKpfdfPMbN5n5Giy/S9fe6S+rFBTgS8ApBTN9Eh0/Yj56u9tk0g8DWh8a1WZ44bNFXIszI4
/dDWwAk1IrqCsXITzvMTK027ysgWX6es6G0iBUOe5WCc4USwZL6bDFYBt3GPPUX42gl9+LVwcFaO
Vd7nw9mbwGrL5CJSzBz9/FbG76NhHZ0elZwlOCUrpXn7HPs2oWtKgQXCX2FncYleMGxGMGPC9J05
/S5g1sN7k/nb5eGo8MowySpQUozjbVy+C3bItcPEiX2/frPo7lQSn2CZTi8JYYDrUbOyDE4Jp3+d
xKD00/GHT3GTJ95lMQEPY0uinn6uuwi2U7PNkqA/zMrACUpPO3cANs/R8O41wbRC8jYpEh8NmrVV
6JVgbcW1CS59HAANStqX2IcrGjyqePjKoOvvqrc5pVqpOoC8XiWJlo3fKDqrdWk15lY7b6ygJprI
4Tp3xtUAHYrYhbZzfcdLePZG94CEXSMElJhsAibzg0p/KhO3MzqLaGkjGPW4i02O2rON5MgM6CNZ
FvRUD5CfKexPRmYbI06YiCbqYC9s1uxrpOe6b1VJnUUIFC0nOqYqWFpMwyHRtQ1ca8+hCUqWJf19
7brgfDsQxbOl5o1cJo2d8WLmVYB7hk5Q1Jbx0aie85yUb9IAR4uSiSIKyojNUIYpzl40MJ7TmZVE
eA49QLM7m8wXpx7vlD1ExP/WIzGF+UNUuL/FfK7wpAQ85AmdyXUTB6QL+pDV5UCHNqa9Q4WNt6+W
7SEvgpvW7PQZa+lyUAe4SBf/7PvOK+nBgFHIRtum8ttwQPkFbn03mCYOjUg/xTb9gqpXLwjgsTaF
rDEz3dZVU4QbIemZeLQjGQAMzKA8pjQDbGr4aJ8OiVKYo+YvP6Jscv3xKad1tIkH4vqqiY68a9LV
p8zKNtqDa8vNbuorQwmEBL7zU0jzxh8Df0ePB49Fg+OZrFYdz85mrt1PGeFNxIJrYWDlsMQQaspo
SthYoRICo/DsZSD/fZLp45n/b7Bkr4aDYUx/Yrt5TWOXJNb4YSQ5pLJCvLHOlTe7R1tFhzT2gbfF
Lm1w7IN+qDcMdHqEq7x5pnWIXF6kJSdTATWPkkKuiL409sSV+LBP7c1Y9Fc7s+qrofE5OnFzLJhx
yqLV+zzq78y6S7Z1yUGYKPOj71bfIyMCY2JklcYeomCN6THvLyXGLA7vI/gAZWyoX/imZmYehUO/
BzLNkepxYwV0nL3W+kZNJ7lIrAdEGGzbmWk6MEWy6lX6TbTZvSrzx9TpX+cQ2QA94e8ysMptR2FW
de4B3cV32gTZESn7lszdi2U33QYzUXsIpNxaIxCvKv4kFciDN6NuXDCqeOhCHykkznUTmyPU/GlV
dLhX2hrQdICUn0HWbSRm46Qd4xlRzlcMrXIbDf3blIzMAOJnAfiWcE3cGebjPNEocBF5zFkBArqj
JTDQbptHjxZfngP7Qz6bVdlrmFGiN4hrSV8y361moiOkPtjfPe9Hjc2z3VCqG4SsYqi9VoY+dRkH
kHJUH6kPb7Ew3/0xzXglGfBnTWxvazd56O3XUuSHuU6yG0T5ax1uTSzQ6wxDV9eCzjeGz94231XT
XZzMeWlNCsk+sU9IrSGFlpsRCyrn9k8s049mg9qn7cmTZFK+tUs0syazBE9qDpKmuGNM0G8sei5E
HVZM6Z0SYYW6NGy5xqheps6tTt7Av9AbOplyuCQ1+m8dwcWf3fCautjHI4BKWPkgZJJk/qiFzyyV
1ubYPYcBrVPpoT0O8uytLsmuSKuaQmwX4PuL8X9XO93AxsHegrNsWpgSkIH7PLmRCQp2PEAskM0I
FQIOyc69+Kpn0r6YMqzaAjbplG+BQ+Njml4jFxSnVcZngDBqCfOrt5a+So+EI80QwcVmvUlDQDG+
aXKSnyJsuXrZQWl+DTHO9tbaBpN8ITUFbm5C06h4Q/JY73rBT6Irgnod5SjvjyP5ZdmOv2rK7oIi
qFdWMd31SMA2SZPSxDW/EDQWZ4voa93QdufxhNVhE1uaYXsPlbyIJH/xyJXG6wLWFAJyiniR6Ci/
HC7V2F3nXFY7n5LcZr+jvJyx/hvu0S4Y69bpZWiW4maKnno723d9b9+5cJqkhQnb1+zxIkYn5ybN
0azTX7MkCr59ybPqw4s7AvwafS1DPlIxbJzAe69slpsaqeaGBM+lcVxxg+3gEFrmbzgwArLqZmMO
Kb2tAgpShFYcYd1OavcRAP1LpeEwgYneKMnhihDubZ/oD5kVNFSG8abrcrVTurM2c4cg2duaKQgM
33f9TWDab5VpbDSl2gaR4XMq6NJaxD9tjAqxq+4nCHAD6i3kn9huPIW7uvhJmdJvEt+zdg4KpmyR
4pHP+0MUCoVHNz7pZOba0URYIeE855Y7L0BXHMsLGswDKTaJylxBm5fmc+Kjg6O1LTa2R/fZmhhY
gk1YsoOMYwcHHRnCFmPdV0SUVBJ6764DTbH36SX0/ougVb+vJKPHEnrWCd+zKmW1RtFAVnbZvlRl
UKBoBRlBlPnGW+gOOQpnXLGok6cAQqtRP7s11BKsnNqBgaLT8FTE7NsiNdiVpOutfIqR0Ea1GiZM
frtWH1Lb+oqGic6WDXewxnQLiMMDe07fYLxPkuEwpB0NsIXiNZH0jkO8+qgrjxuiakIxMvdPNMiP
2Scrp5QJ4z2Oz7FZsEW42c1tyUB+nXdsAqXtfk/Bewr2wsJMswGrtRjIrCdwvel6RCG0sdHwb0ZD
oI7xFsOWBTmuIPGoYyI4gkfbEOiA6S/GjuXH8at2PLlhuzyy600bOzKOcxM8GDY9XgwYQePs4UwY
qyjNbqol14zZBlb63H+mp4/GsZt5NE2DLvhQE1BCrdDqHBAiQFMGdpSTtfdnBAlPXg9ZPSbWOkbi
zKmex1xRwpDmzIkC9h1UCfe+s3/cUv+63IhdX0h/Y2bflU9Dn9SidY6SIgnROnIw1Gui0QN2navT
y5xFSWE/K8WOPSSkrkVT6ZsjhyVH+rjcGCi0iuinCLUEOmx716EDWxuRMnaTzfDStsRelK0JZcK7
zn1t7c0IukI52+tOj2SWFlc3evOG9hY0ylkC1EvrZyP8pbF4ta3ikQNsAnOC3rLMlwT79Fm7zPia
KvmDp+TNIjYJXqImbsE0XZAqABCCft5NMfOgJKmsgzDsZ6LJSlmcvRIfSxVXrK9WRWYDj3PWLbzT
+kNpVu0JfVYvUc95JnArFOlz9FlHSCjbSSoGbvGz0u1BLwuKX5yNRv9E1gT/motepvBo0O6s3B+/
Mj7NyvZ2fZL+uqlV7XtLIBxzMvAYM2duto7botHyjibn0cUXeEI4igk5FNT/Ds3nWmJopUVyy+CM
RTpAMp6HwLPjd5Ju30ZOEDvZly/IPR/bQHQ4xB4CsyWY29K/1ogXtM5I5XAUUpSKhy1fwBzoQZD/
yKPveYSFBixP2fLDx4cR5U9hkicAr5HBVWSPR3owP0ibtir6YvkCI75gcBb35Oe8ZP0N3rIxPyxu
lzidXmeT6PPwvXMGhqKQskR1TCAnOYXcxxGirio4I4xAvBhVJ+p8Pk550pgt8bWAIQVK7KzJEJh1
dg1YSDQ6xgKmtL0s8Ng+5/DQ6OzQB8V7TVWQjNF5mrN3c2ZJMsZd6b83FsfyIYSCYcdfmcE+9F0r
ea6S+/rdraKrab5G9gdv3GlgF8xhAMFnZDIYnJDU3FEYbdKq+ZLAJFqSHYdXDLME+On+OejHW8b0
5Jsuggo+ItxkPai3uuYqaI4DbtucQTlkTr4uUB2wyVCdiv3YoR42iVgPdsGF2cjWdUFK5OY9hcdH
0ztbP7yGtDKDyLl3IZUom4JhUSXIkRGEDs9hDs44KR5xcI+e/o1sxqB9QGT0QILPEJhHmaYHbcWv
bgXGgUJVc2U4kb6XqK4p41e2tvaxNz5FbXZSGTrO+qqt/scyn03ijlhNVirJtmnG6wl11JEPk4g4
o0yr2PDvtLqbJo5A/z+NFdlYN/2vaaxEmP6/0libTkef+X/PY+WP/Plsu3/8zZB/N32OsNT6jD98
4cj/DGQ1bPPvTEBt2ECubTme8P4zkNWxlhRXufyKtALft/4rkNUWfxeI5S1+xXWsQJLV+h///j3+
W/SnJBiWWCHV/o///heli2uJRK79x99MfgalyPLbjj//+JsrbZOPJ3zLCgI7oIAW/Pr350OiouV3
/+uA+G52BKiAKIDErasf5sWroZydS2t1cps7wRObobGliU7pWFb3YandI7ObPd6ZJ4ViiiobM6SP
Zb2SFDr/dC3/7+f958/nuP/z8zk0HoUIpCs8PqW5xMn+8+erokTFaMzWBtPZXaTTZteKMVzVdEqZ
UCl0uDvO7oe+QcnAKDm9byKTF9YAH1Z11smbGWEWyTJDGNcoZsiwr9lrIEQ+ZT4ub+EX9cVVxzka
4/PcFpfaV9OdDJrPurQZIafAawvo8ds+wlopSlgWQtX6FNXJp5jM8U7ZefRS5yleqkXLF2fwW2zz
M5IITwMw1td+sO07iLTbPhwe7GQo/rdL9N8TdbmFDphJ2+QRMz3XMZdc33++RLWcSs+1SpTp3Ozd
hJv+/Nc/ctlhSRkg97gDvUzZLgo2J8xfBQ0AWHlDvZe04oBQJv45S9M9JcB4jicqXDPLo/PI0Cwg
5Py+Go231s2nc6at8N4z9GUm0e+plHgPsFLv/w9f57Vct7Js2S+qCLiCeV3eO1rxBUGJIrwreHz9
HWB3xz2mY78gDqkj7WWAqqzMOceshwAORFmSPpXnHIBcUraVF44nPWrIawq3Tqbct55XweZgkiab
9s7bhBwZORSqZ9OlxDJNDW+aWT7GeQzzzzeRM38C/3aTW67haZ5pW54hDVPOD8G/3ETVONZZEJpU
XyyQA6aHJKUfgl6if+AK8S9dQ0HXyviIrJQTBaNt2tkagFvRglW22j4+emZzbjp5Kek3b/QWTLif
DME5BQaEui45202dnsPM+EjjAXHN/KsmQnbMFhTCaxu0u9F6ySq1RLmBSqPdh/lCIYykmg7MbvIQ
+EqrS+4eBYnBmPV7TOubzLvyribt1M9G+R8z/c9F6uX//dH2yzVRl9bRjxLroiZpXmCBRLu+Ubsk
LAuwgm5Bh7oBtxuY3qYBWxi7RfIhgQpsrCyB9GNKnQTCcjiNUbjvXPgY3fzTz6+iMGC03kbxIXQA
BfUJMOXZKN+UVX5kOi39GKJ9EliX0vHVyS+Y1//z12fMkdD/9vUBSDENTr66gavUsf/jBheJB47D
GIZl5WK8NBDAXcLQufGxjAsPN9M20ArwV4zoXnqzIaXMrWAB1QxLQ61e+3IINhzJ5VPaA9FsGvdR
TZBXrGi8kP4Sn0qzTC51QmvTvaRdV72Wc0BdUtgFERX0s8wA33E1O8RLq4+3//zmXOu/3pxpeGwM
JoOX+S3+xwKHpzexabD1HD7735ZHjNWQh8PZt4g9BDVyDjnXdPoAcLAHJTnmtE/06C5s/08YuRAq
hR/ef341dQ6ASrs1GXryu59LZs+pbCTlrfxR26bCjMixIn2mixNr5fpJ/Crqwka9Fa0Tq7UYvcnh
8XNxunFfCtzvDDLGR1t09qEyOA/+/GGo0vFhOiHNfXaALTkuNkmWtwx60s1WPlksXm+vfn78uTiK
rKvCcQOo6COx2zBZl75t2p9kkt+S0Q1fcKZ029wkcBnZ3lp4bvTLHSkS/b66a3pb3HSzhFJSwT+y
BTESyiNK0QAclwUlZqu8eEmLNF7XgWnssRQxzkrTmZMyZcfJ5Nyo2K02mtM+bCAJV9SpwWuAJ6ul
73Fv4yp4RV+3pu8vH71Vfv3zVyz/P18xi7RtcPvy/Tr2/Of/svxwtLcjzWfI1LmS8Zxy7gE6nedi
JPVxqt+D3JG/ggkNaxgjJi4ckuTmC2M7BD8ol3EDHwaL0WqXx9NGEFlI3zi8S7dzTz8XI8nck5la
xS7jdIqmMqhWXWp8YKprtl7sWKesU/lhdJpjpMhdoqNW7e3a1N/D6Vq2nnFqbZwchLXjMLLIAQmc
9jVI6f/ji/mdFdL6Sop9o8xdUxb5GbUOc6+qXIdxTfqx2As0ETBMPBrIozb5B9q9/+/iVPbqnz9O
Tn3/9cg4Bp0EOtnaHFc/p9X/6+c5CFhjqkCf1Q/r0LbaA5ZVOp1gbTpQMb6dMrHvmn1IGHCcS/lI
54urP4OU1+5x5wSX1q12Lf/y8X8vVd+sysFHmtsQimZT1LyQcr0tYlt/kxUtNjcj2iQH6hJp5IyO
qEC3LJ6Hji4aCq91IMFHul4xPdAPOSth+uCNh8k561Z5+kFlEABBBAzN/GWKXt3TeUSEh2EEHShW
B/MLiom9o4Qi82J2m9fzRRpdv2xrtGAV4+Vq9tLr+hjs3UndkcpWx7YlZFLTfQ3iOySnUpRIQobs
1QiHo8C1cwO82IATbQ9RxfH650I0HLQjEX7IYe4H+bU4t4kpzvVk0o/FF9mkPhh/K7pDEsZN12hn
ScPXrUd954nKuDnzBRkUgvLGZBZeTM1m6HJ5zUKg17FXtncs6drKKwXpzAqIm8/UhHaBSjGUpFc5
T4NKOYMpOqs/Tg6msTrNi48+Gt7bclCPISjzc+hp1XLyrfwDYdQzgrz+VIdjfP+5FBOwr6gyDpma
6A74jjz2o4lHOxZ/XK3I//zzXWf+10Ps6I7jsf8Ypms4jA///aZzCJDOR8xpy1CtBtmVD/RA5U6V
oOlivvCzbA3cGV48kFsB3DDM2o6iMtl3jGuO5pDWeIjzbyUzrEUhLvpdEjlvfu6xtavwi4mg2IbC
uufjvUgCj5xUMstruo0Pa+x7jusIiaLRO/1cwIP1Gz8ygPaFdvdSorVUMDre/vktc/f/5+nAofCm
8mL1ktLwKDT//U1XXtO3rjUmqOjY68fi+eeSAliEiW88ehDF52Bwf9WppPHQhPZS2W621yPqTdkR
DiHRyJ6E76GC7Ibo1cUci9eXZtzPn9q+3e1Ty5HLujfD18EHcofIQJJ5shkJOH9x4xAZS71u0QM/
Oi1taL1pxA01BYmy8484V4lkC0OPTVKT34NlWjB12e/Gxr0pkrfR39Wc1/MRgUkzLHM0mHo39ERL
Yrvq1HMVBwEt5OorxshPSVh9FMllX4fRl5sgnBHJSP/M+/Alrq9qWuBb/DWa3ntNRbts/zbC/c4x
dU8lMvRBkPgUJuPHYLKh0QFdpvhNiM/pZ+vW+Fn1Ee4Zs9g6NoD7wcQ3N9nW1isCY8kYmRh7zD1s
AO7Vhds6fXgNjPExh45Gj7rJSEJR3a9YyV3iJJ8ujlevQmypMyjA2o1CmqkXa7hJhkbXuxfl4ueR
vqDjU92jfsLzlofRWWT0O2JmXaEABFwWyZMumWl0HlWU9F/jKH5X4tm2q6dudKx9bMHrUjlQ8DlX
qbP7N5FzdhBtuoyrBtfbIK6xi6S+1UDLW9nwEltzV2gOT+q3Rjc9gYFfxOIl9EDphrlHQmB5T5ym
XA8BAnMdTR/VAC1WRmoF8qNFhZZxk6kK8azub5WRvyFJNZGjRSQbpwYWBlmNzMyndKd5dQJBynSX
JlMGU0XbSjc3OlI2sDhoYEQldyRPMoDBjLoxy+CPBkJPOO5XZWv7aGxJaI+IGtGbzN8HD9+z6o2V
CsaGHWq8VLbaWi+unHlYnbKV68S0dQHIZ57GWB1vqtvmcp9CwB9QQW11NQPspCshZ2piZ5Dh0yFU
lZ04WVgoDrnEdt0WcJSBzXKeXuopGSwAXhY4jhFFl0NwEmVy5J05a4IdaKAbqL4rcMso2sQ2HbUr
g4DvUODE6Ywg2oRhokhDzR+q1Z6hBgErUgvXLXe2gcIF2n41dBA2SnkIPRqb8WDf3HKky1ub82Qb
00LMOFCOhn4xkul1Ul2+rkHlIS3j92yIzsZm1dtJg0nVgBXE4rC76wY5rFHiiyh/9Rr3Mys8IqN2
0DzOtslgpGm0ZjvAqHwmVe47Vf6xl1Z4HWgbjIoCo7f4OhErnpl7AbQ1QnHTp6dK5r9pdW/jEOn3
xBJSI1TzA8/ajVO8wYaB6EM/l4NHHwyZaE1/rAHg0U7YVBhJvgpN+xRWz14UvKWYAMZQ23V2t0ie
o1BHKdZgjcG/eqUZfR10F/v0G1M2HsPS+zUpm6jeUcxKx1U5b1TmR0zYQYi3WtQEAPdjuQzgcHbD
X1R3xa+MF94PCCtF0Tn37BCgZ7pmI16XHhPCwqh4mEdZPIzE+7STCadpD4iUPgaixwBBWSDcYJW6
+HacSOjnTmM0VwzFAnX++CKjeAcNmwmlx0YImRVBVa8ZB02Ro6ubyVeZhBZBjgokT1ahBPJtZ92P
1d0ryGe0YXBGVvy7xpBHS5j4X1TdWObIdh07TnlBOi2YFXyQikX2SZm+TqV9yw7+oXd5AlU/7LKK
Jw2fg7HW6VgsOuByBE0Bpk3+kpnKfI0J49Tkaz/PtK2k8+j6atNIRBm4IMcd0QOkoALx7A3as4Qf
3bOEKUhgTWDJM/+DiS00PZ+pck9MDcXfK6WHOHu9Ls6DQ75VBw2EfT/ywA3VGnmlyPHffUe5J1ow
F77w7zjlddWglRaVIYiFI0ejEe29HxDI2LLCl6m2sHi7s2OPrOlGyZfgtTsI5KCFSV6tpDrY6RZ8
Y7VoE/6ZzPHf0UM1+3isNhi5mEWFWrnKtUIDK9i81D5uusQowf+R96eZ5d82Onv6IxrtbwZDwSaK
4EEHCtiAXiG81P3srMpp2lj++NaUcwSP0aOC8/uEJIMebqviydUFeYld1BAJCmhfN7O/rhul7xnk
Cxp4zIOiKbvl5k3W+Qu+sIcy7Gob4IWo23vUbKrefM4LgylnGT05jXXqEZqVcTztO2OqtxL2YlOr
aJMNQ78S9hBcfWeY4yqtvz7w85nHSMK0+9S6/bgjVdvFf5sCDUOHkiLH2bbGcERv4Sy8GIluOqIf
zOGzkTxupEgCUXo9hEu5VzDtHvA2apXuXivrWbdIYYo7ka0mL73HI1kcxHZbIknOWB2Ymid6vnby
HTQGZ00DSNsagkF09IVbpdqHKQtiP0XZ3qqqU9GS0J0Nhbb2EIdveBRK4LBewf9Iu9TZloP2m2Q5
dW38YB1zlz+z2b5WHah+r3PMs4rEWSK+X5Saf+8Mp7/AUcvWbZz8LUNseB5Kiz5V9dKxGO/FEQcw
bRxeXI5cm8ws/phtgFc7zl/Mnny4WfFJIrXNpFSaFRMZ11mVsp7OrSHWfNWY/wX6spZRXF/Bf6jA
yJgSi420MPyGHth0p0BqQllMin353vfAMfLa+61V7U7F8OD8JGd/KOo/DPFOHZ0OQJhENGRId8kq
oYFVRqjS3NDflDlfyoSNatV3Cfx0vGu7AoueQWZ9Np5bTs9LI7X6nd0EiISsHiXpoIMj8R/TkD8n
2sgYD8uurZA99gh2CBq9FgNQvTGKf8eTfVOxcHYeaSRkaEFGlrl19OpqQvH6mc5BSkFMVlsxGMcm
caf/c9HHlq2Jza/MnPRkk4dxCxn4e3GbnRCw04XMj0HSZcc8tUhrazQ5T0y+HQQLC88kPh7AsUNk
EuJcR8MmglIoFzZZ0jTwViUmRGUhRLfbrf+JNRBPakfTJu9A7rdm9x6n47uTmmrjwu7ZRf4Apbf/
8K147lpk+66Yj7i1QDkiZL5UcUIkOYnQTAgWKR6X2oO0gE7hvS5nOQ6x405qI85AHt4Rg8HIxZTN
tOsYNC48C+9i15baQRUT+XPV3UYttO7IR+R8z8Zns9c7EQkkjVhnvGRy6NGVAZr8TbfPRoTLmqlG
BzNJQrZslpMKmiQEGOLfwm7gg0F6x3jn7KxaT1eGo20r2+qxWqLsAGIG4ansb2UM+rNTh7JGG9NK
DfA4CshgrC9MD+lET0jPywwgD9lpKvgIEX3F4Hhih/Aug3qo5/8w9tQxo3SQakJ/cTCe1O1XFNg7
UVt0h4vnfkqeGbESPe2ZLx4DbLx9AY5pd93b4ttoJtgZUC8cwwCHqjsYm8sOfWM1d+BP+dTgbSZm
jGjjA+qSaacPzR9/cE8hddcSM+T7oLlqP5Jo0NI8CDjRpDXK5nCc9jLtXiYi7zxIGzHgt9Iym01a
tbj4O1RuHS+JEcl6mlBAlWIt/Jj+FYarrY7FKrYQeVQRMiL4h9YmKTnqOwaPZDPla/vbxVfMCoVx
AFU6rC+04AC/IMn3rXT2I0hEsMfFBlMJiKsSbCjlUxnDN6YDDsQLREH4bAwKD3beifU0oFZTpiCE
Nzc2nk4URTf5EQARm0CIFPwFgiMUaPzV2iddfXQlMcuY3SdIRP2IembgHuwCa0ARj+k3ifV1PFVv
kd+d+tTDbUBKchaRQdjiEZS1F22Fh5sU0to1EcbbVK2LulU7cgWvRc735vb11oXHSS4orYI27g42
u9S61uwtj4YE800CgiWqj961SW8ncIZ7G1FYZVktk/19LKA66Ql3u/CZI45a+Ae1wiMtSlTVjY0U
tyw+OZuy4ETVsDIyClpcG4AAkhyRqKg3U8wxIR3VlxkWyUrn1S0Sogq7/gSb7DJBacDEEvkrA7jW
eZo1ZjnRAjZbA6cgRLmdVnF8W+W8SMr4Ajg7z/HC0okigRapr5JpuKPlmg7mVF8HF5sZDg+st0RY
IkGjLpSkuI7TZ6b3RFwF7bmSzrr26hkHHDZru0bi4CBeQ+E4HWwNVhgcol8jgaYZpAwvm+OgGFD7
sWszH5lZei36Vk92kFutdD929UsZpmsxRtMGtzNSXUUMnhW1q5rYAV306UGozMTsWn3UuRHRokYb
nBkIniErXP3xF+qTa1xh9yb8yFkKzgW2Pn2mWBPXyjBw3E6nyBgi7AFsRUbJ89aEFxWAkrenCQmL
i3gjgEi6zoIziNivaMRdl9neRjNJQS8Hh/k8uEiGLtFrpu2o66+JNAPwlMOLxaJSDnm2Vjl/y3Xo
ovn3AdE+eSWPDC5hPJqPLiqxC9uhtc3sZFyMihOwk3j9Q+Zi33m02pP6pOvGpxF0e11mNrsfVvwm
j3eala8c1pedwhzKWZY48baKADxUgDscwQMk70qEv6jAmc1bHz5Dn6U05UtiWLukq+VKVNa1G96I
9yayhuxVlEQ8FoIRI64XJv/0E0asDqFxIgpK3xa+/dJm5Q196fSVEkWR20DhIaXewoaXkYfBucT5
cUAVuBu1s2a0IR+qALC5cCVvbgDKZkyRgpZpO3ucV6BLSFpAmLVmm3utS+uTJyxatR6nWagt41Jq
SEgR63ymQUFp3i8nE8ET/tK6TJxN2voHmfqUmuizQFkRWxvgIG7D96RMd2XPPyBazt+NQN9W9DwH
uF2hpE9fcVC+Iy8h9KhvTxA24A35HIRsnajGyXrKEJcoofV710+fE2ZmYRwerQSUiGvUySqUQCv9
YHobC/N5eKZnVawMNuSDsCEvMu9CAtFXGzjNfEFdz+6q/dIreWG66y9dn+VqarO/ASWpSjcy8LNt
03d/CmsgR71WeHy0TZTkzcW4uS1yczrI9YbBBvCRtmWRZGS6F4IpBK6irShCA0ZIQc+j42AZyFs1
aWsXRTMveMBpxZqnYsQ6LXGRVccRqwjgniYm4nsjIwGqU/au6ZwTRc2TXzCDGY1uXWM8XLe0elAT
xxEDG1klG9TAT/50CUeEpdoYVceyx9yewCBjIhpfE9V/dT3QYCiy5Ny54TLp2FNwthyprbGWt9+1
279UQwXx143wO6jvEF/ENseh1fnar7qIjiID2Injs6H7pBFSoEOlCPANLEoJdHiw1yB1j9yvdAQE
4mEjOsc+NX8amZ/mmH+KMmfQACPWc3jOcIp0E7Nohh0AnQaLVcm62QMpadYcHgJpaclb2DRYU1aZ
OxnoRIMHDsd41an0BcQ25l1MW+sEbybFS2dTPWT9TPAiPCuCaD5xOwqtZte6UQczw7IcScAOc63G
yDeWQZAw/0f+c13yUCJZN62+6Q0IvNbBcTJc2L6cVj7JI5GL2h+Mr7O27ZcfXmk70qHWCkjPEXk7
dksGHPz1p8zHemi30IIi/p2poP1t9zoVKfWr6okF4Fw73ycwqWFU73mGMDGiPTiRFueJ0uKAnYAX
C8h2ZOC2rDrEjznFwLpnyuwItKjRcAvy6ABWZiCHSlvJhBYBFIdxqaLse6CW7ux3YafHBBYQYErE
y9WVwJj3niRH6pHg1vgy3kil/00N74ZGnLttbJ+0OqyoqbEa+Vn6UaNJ8jJASiatOr7r5CMMr01f
dkS3oG3HW7v1RmvFo/CaWMFMa+nQnKXmaWgshDoRxSiZzYAKdI8jHjh8Ofm/md4oopDD8FSFPjpS
+YQINbo9yk7LD2VbPsqoPgsjT45D0JzT31BsUn/weNjwvsAAXIY2/EFbxZinoR/lwXOh9Gdgc1Fr
bGaxVUZPgx/yz8ir9qhXd6WFFD7qE3a/gmSaCiR9l2XXKbEwQOsW5xJOsz8/JQMT5NoR57y1t4ZZ
BzvE6w5wSa+EzgdZF6X0ah4dGVlCjy6IXktlBpzc4ufAIQ4T27XB4WQOcgiB5hGgZhYVLW+iV+3O
+Ds0kTgAVSJy3ScSzq+2QiIx6Vx0TBTJ5oDYXiW7wiWoKiFYEZ6SsbCbwVwMir9UfEY9bSFeV7VM
B3IWMGNwIq1wWtqfZsgEuCRTYGEAssqqwLgHPfkPit4GM7EOYSPTwZjKZuiNF8tWb/i4aAB78IsB
yM5OECq5XPtbZzhvBov4amMywFt1RHBOWrWi/f2SE/uOPN2+Jqbcel2xgaQ67YJg09R3pWnjUSWV
t25CkKAipnXR2b+2UV28J1rw20b/vTBFegMF4XC7h+My8427FjbkN5EfStrru49UM06zm95g2/b6
BHV23/m7LLBPbV1/Jfp35QQZFTSLiAlK28HT5aYhWPSOJSJGeZHk49rSOAqVVbRWbZPdmyjcDl6E
zWwRt8FBG0Z3L2ukKx1M6mQwkN5N6gOaYbg6aZpFD3/2/RiZQuKf88nX5AyF1kueoVodWoeEBd12
L9aADc3TbU5Co+YvkkPFdNEtbhaDEFDdW0OKJ2xClJBRei57zl4ID9dFCyrbm+jouDYQgeIE7LFY
+q73ykbKKhUmr04fQ9Q3SxqBGjW2T4vfGaqrGFnF8oFuEs0DSfcX5Z1GwFmGvWChYRRnPabE0ftp
aZf1Z9xr2rGfD4NxI7c2eaYBHZeFw3jBacPzMDXpZrJIGFF+LTe5Ahc59CYqAboTpslRvkegQlb4
RcR+ATMUyoPH3GHnRNWfIq1pEdfQ+qiJA/3JnA0mttL3qLnBZ6beqklTRTmb7HQ2r0VhgN7CdPBX
c5EaokvZ0QggK7y31D7Wpb3IRNnx3oZP/GL7mEb5ElQbWp/gmkImbTGSnyIreUshNbddGjxp1rDv
EWTvIwt5YKhVv3rhD/vmCSdSdQ5XA/2ypW2Jbuv2CFZJdrmEuk4SA35Z7sS/1cr2+DISDe8bu64z
K7b+MsRAXZ0ByYb6ILS04zly663nse9nmN819claxn+YwfzkgDDN3OuoR4fYj54iKpLB5QaSPitn
3/AApgrpkNJbxi1egb+tGxYZSl+9i8jsdc19NchfRFCZCNgnZycnsXVr9ZvtQGBDFyRK6WJZ1+5J
Fa23ZVj43Yjpb0kPEMpF+6nr1MhZFBNTV99G9DKHGuV06lEr5TMygdMr1AfLRf8QuecUnOgGnMK7
00yLoIjP0G+QVE77KebgFQdndHevtK5pcRQA3mN6dL1yPnHMRKsIk/JKTwugw4w/Dh7tywaVMgrO
oN4GBKQYblhsoJbH6yrU400CBrWAHnw1GmxFOjEcpD2XDCyefK+F2MuZxh+yB/pRkFbpzYn2yqEU
An6A+1AFOSoq8EX136SWfHYprSw+yG3n1ncccTM/CeQ2g5aXTPwQsfEam231zQQiWPhEYQVyMG69
O5H9aTnfWYJx2tWvMnHRuKoSy6pNucxoE91PFQL+pqU1s3zYy/w3Cn4fTT6eBl+mZ6eM/rjJaG3b
xKd/Mx9WRD1ueBekYio0eI2pP/dupT/rcbE1qJgBpQ6Ml1zO6DBACrQr2nhzSOzAXBE82D6aPdN6
7gEr9EjBHcQSNaJ/kRQuF1ebsDTlU7+MoXBnwegR2qA1F+JpOZsFxQkMgroIl+TApOeEJV4Jsv4m
1yV61QvZnFi4yX1WPslsVG54/72/MoyPwIfVKQbbp0AYXwYdGTyww5w+ZUnZTlN9HZjdb9EXx9we
870RkhTSJ7oCVanLpU64xZ8YP1lRQR0zc22LvFtuMEbqZyXpCUQo81fK1fpzj0f9AeFgVVEVPspi
CyS6fjAoxItKIHSZ5TZj6biYrds1n8XVJpRh3wR2dwXP01/dxla7xqVmbePPNmvkLY5V/IjMSR4n
Gb67xJQ/fi5xRzxlaHFoh+2yD+0ovfgUzA/OB8geCFOAH+gzkY5kTQ8ox78ShcSO6eV4R/5s3tqU
o4T+q0PVcIAjFd0TKJR3QSG7GBq/3c1/2KeZdRCiZhrTdeWqq/B/uyVeJXpd/Vq2CVzB2R0u+rre
OF5SP7z5omqLZzDsL1oi1cMrRv/Im3/PGmJPg0QzDxEc/Sff+ROUnJkZkiMjZzs7kYhtrZRpVSeE
1sLuW2YPfn42nOGsTUb3lKUvo1tWD87U/VOomQCJyimCi82P2gSDzLCibDN6zlfR8uAvNaIF3Ryb
pKWeraT4TrxcO7lVrZ7d3HDQMWbe5ucPg6Zi1Q6m59GMH9AWvbfe0Bsa0lW286bOfJZgHxlhaBvf
pQQFdzSAebDB0UZW/mQEfIWcRViVgxpUsdGKJQ5665JZ3C4JAcLvxeAW30ZE/A7CxuwcSkBBOPns
lR0Hw8ULAdeEdXibgrhmgO58mt0sKmfCtayUu1OJ5d5ziyHH0NlfPifqedOxeGg+hzT8CGKte1Fm
pKMNcO6xK6AMAHZBP4WtBWdavp37p6cQAt3BmrV6WWWcyjgrEcjiLVAk7DrC1h4uKnsiF0WH7bgk
pN1kSnyyTDrllugPU+w+h4EJ/1VItEMtj/WgLk7MWLlh6LrkFY/bvlnTAVIvqgmqp5lloevnNhq7
t0L3C5SUF/jTKdtB1h/GgHBfvTKCY0PdZOdo1SOUY6tUPruxSb5gwQEZVswOltwDCHxxkcJHVh+S
UpKIxDiLtNsHKR89HwqO9j5rXjOpLytnktxbQbTubMZSFgEvul/6b5Jy66DJwl1G8ruMLRiAcSEe
Sayex14YB5MMa5puQIEaswxPtFfu2MWMla8NhKFEg3FGbquviOyxWPN00vuqtECClW+VhFFXSFVt
+0rI+2in+ZUG9GaoGizZ7ZyqVjrHDmuChFG+cWkiLbxZ5GG0AWTxrFpnY/NQ488gxWDs4RbVyZwy
eahaln0o/QhIQbholnvMPOYecFG7jRmJEJWmlaNUnj5Yf/2dkzgAnSMCzGzSVgLhZQ8d18dOzTPM
wn7HFW3vZYlEumwGiycBAL9uvceUC5dCQc/08szdTpz5t3Vd3ZIGgUqgwu++1t3LzyWHe+BUmdiN
SATXvvuXIHU2U0ynU+X8xoJAIQwFXeYuo1hoQSeoO1ACWnUhlGM9Gl5wGO1IrpVn7zw2PPCAfbt1
bW7UUjgO1ndy6IOgJ4d2gfzFviXgnPfsdVhbOCWWISqYMRDZjhS67jSBy1kJKyohPJXj0REO9DA7
4ixQzVJeH7YT4TPNPsqcbVBW5p8sN1clputMr7W3VB/HE/NBRBAxlk9Z2CvdjMG1zpciQictgjfV
ZfndyQLrkRuBILL3PUDIAm46tQ4R4JmdUdQfWuHATcviLwvvHda70b67KCoXhTc3diYatbXTnHJS
AYepRuoIR9RODI0UNVoxVQkSETtWfrM1dF2OhPWlpQz4OWypT8NrvryrPvXlI2FXtvp0hsbDw7J0
LDXj6KRoWJQLqzojpSFokfCB5cqyv3mQ78ZkGq9GYpcvfi++RIVWXcTjheix/uAmyb6MwD6nYCsD
Q8ZnTZDH2ZkSv2wuT5VbuxfwojyiY3mewujFbJjw9Umg35MG8xsMpGQhTBcixBDo2xz0wxljKx66
pKUX3Zo0QJDuoowAdlcm0z1Ai/zo3OGoCoAMxnxASfQoPOeOFZwdlIlu2q5to5PrxAx8rHNGTg+P
oCgZav0qYYXa4pYZ79Ng7cOpdC7BUEObq9PmFEPZIVqx38Tz7wczV+ggFladWLe0YJDo1eZEbx4W
SRkRAa/jCV/XI/ZSnUPlS1DOvfXY6k9jbjnHQRmEgJQdA4raEjsX1vVrapGRERrR57KRen/W/ZGo
2aAylrrmwLBKBQ9lOyb7vkhzIna4pH5MsyE3GKn2CGC9FuW/G/92/ZdWz8ijyxzG5azn0LGgXxIQ
QGBhT+bdRveSTZcF3nNt195zUf0ymLJdrcl9TDpLfD616aYbSgvNM1rG0QW/EZvBhdM8Z8Oqiu71
bmKeH6SmDkKzE2dd6zdtq5sHUfgmI331OjHl3oYu37npuDM5uKXrVOXZydWwHSLvWY5T9kzaUn7M
aZFB824RIVoWmbFJWxKBGJdETGY7o34Os0Ed68RHP6sFb30jAZaFwb3DDPLtchCt6mCV5zUU8knK
1f/WOdBS90zRf/YEQmyND61tDzkj9ZXtZ5jEZv9c6QYIjLV2y78GqMkWnOIgQb84vdatJ/gUcAwz
CyoI+aDMFoaFBU7kxj7UsL7lw7M3UKQoh9wNW9gH4qHkjecK6jcO002ktf42S51xXVhjveEvBEeS
mp1l3DTOs935W0QN5L/xZLwGEyzE2j6Yhf039cZtNoQFnFPwLZzkylU/ODCBa8gdaUu2sHLsjCFb
2p39YW137pPHsBFPrXwyPfpRKog+4Q3QBQxydaqAN55bjdQLPdiNSnvKdBKWegqkpXpXTiQ3pdPq
z7BkWBB9QQ92irwDQ89lg2sCBhJ+Ykujl71MfG8dBLSOUFWQ4J1m9Or8OF5OuE/IM2D0lOko4rwq
Zi7i+kBA06k0rt5AZObUhObuf9g7k+W4kW3L/kvN8QxwdI5BTaLvEBHsKU1gYqYER9+3X/8WQrfs
5s2qSqsPqIkbmUpRJAjAj5+z99pWFvaHoMQ5WYFtvCN7Y9Zft9fHZyKoDDjMuoTfkcenIgp+WHbf
IT8bHXoTqjsMai72iAPNNf3V8rnyyvLZ6v9EG5rfPOoGnyilLdmR9iUUJQtjpvVM0haKkrC/C4RG
d5nI9ixN+x5a3bPu1sbVC9LhdYhfhdLF2+OT3HwpPdLO0lC82tTHfmkvucTx7H0D03LkEAMtL4vS
fWNXwVND+MrTPysgmfEgcPyr9cC1TdcSJj0CaQusWos14S/S7QpWL8QfBEQwOU3UM43+BFnZW7mE
Om6tGMC0t5ghIiOHQt2FUIUn/ICBmo6Ol8kN+Xrdji2lWCUVDH5eLwNtNDQrynzP4jClKWG466km
sqghwIHOSxHQXqzNMw3pRbCxQ3fvEob47Catz/mkuJcjse1Z1fuPRRsZhuUjcprHp3r8VUYM6jPh
9ucglJumb5pD0UvnjChHHetIRWfPtczjRLjAKWu+2z3bVQdaeeD7h4Rjxe1nhpfrkafTL6E6igwm
4InGiHVTUgdzk6U706SzaRLXgGY5f0v71j7Dl0QtU/QIWwPnfexqAIfFDB9hTg4zJQckI/SrHJqJ
58qp5/k61jfT9Q6aWy4jOP2MhM9YFTKWe+Ca7Uc+Aowkijy/lsNMwHRfkAcNP/S5o0O8IbXI3T3u
PDMCodaS2BWOnyIY43dGMvg3xjQkI+NjRFjz/FikRTGGs0bsinOh0vRaBG11IVZp07pa8VK2GNf/
+f7530TDroPq2nJdR0hhO8Ix/nb75JFLONLSHyFDcx3UxNJXkVlsv/pk1r51DtTIHhkOyC3+nzhu
AV57vNyEoEtVYrPhFxbv3GSEEcMc0FcSyCAvleg+uRCHTIVLFxJXAETb+iqArHM0QTihAgRwpfHp
NeTa5S37V5M1i9u33OFapTVdMSE3DPOu8A0c//lH/rtXx5U67B/pWa5hYN3z/mZnCUshVNzzi9NA
qK/omvx0Mu0XgVrkfWtLN9pgFN7bIc1nE2DMP//j1nI9/+NxxQ7pwcNAKGJ4tvX3661XEtB+1YIh
7IqeFq5TbBIP335fwGU2yHLIRxSWjeBsT86DfnFze6M3QXTD2hzfIh3VXQFH6BQhxis9p/kYo0I7
FZWebEKKm29duMxb+mvWgYqqJtzMsuDvhcq5qvpHrwff57wEiStqhqBVg4a1GG8mVeuHsjr9BHby
Qyb6ycjIfcMAQxJVhnyUkVl8piHxwXEse/nnS/LwD/3HJeEXYkquBfJu0zD1v92CVu41QxTBOwgm
60eqRd9Hxzr2kMwByQKZSAztRFTGTGgJQ9gBL/f4w0olCTYtTvl//l7+T/cGDQqhO4YneSrEfz4N
vAa1uAiZOAci/3Nsaip74PI9PCEAcGdHgfVwrbk7FJX4/97ln/8v3mUh8PP+373LL/2P9OtH/edf
vcuPv/Lbu4zVmO1PmhiQPVvgx8IeMPxcXM2G/l+WZfFylrpjG9K2sejkRd2q//k/5PJHDPAdzzRt
ABv8Ca+Z5U9c67/41ATRaODF5A/+5lP+J9+y/M8nnS9O183mOzOl5cEYs/7mW9YD2yiCgrbfQH+X
87N+eiyGPdIH1cMs32Irw/RiHIwmW8cWPE3PvmbIem5JlmDAJzR5RSSXRe2HtZnQmQ/mW4fSLuhi
BPJTYZ08ZOzffj9NTJkoi7E9T/rT3JhUuLyk8VAFJ2OxO4W9MnfS5WUzOsNrYuG5i3svutuD5gHE
RTyXocomCyYCyFxp390lF9PIJxcChbnTDdt7CjqaMR1JGEYWsuknTv6aJ/apLe65K9tDYbV+2OXl
Psp646RCJpy11jCjJHbvjq3DpV4jLQb7jXdEKMOAG2YSwmNxVAU2zSKDpVIDlln3KjFPjtv8aylC
orHyTh2NwKNzGpAOjMCpYS7PVknmjLvSqKV3ldvW59hKSGkl0ntDT4whppDh819uvvvvl9Jfzd7m
cnf+5f3teBbsSN5VwjJtKkfn8ed/Kbdkndlzb7c6o2U83hiMSLR1KSU7abyBoYF1j9JDfs7OCGbR
yyHKMoHfB2NxDmYsAGOv3ppyHvwGNcTqOS4y/enhvbUTLdrCp8y3UhnnoALKT8eBsVE+qlNvYi9f
ojIf3kYZN0Be8pFfF3ohjjEE2utyvOsj+Awax6Tp7Gq9IGQ9sUg4VoOFcmVexVkHIT2WdERq6P+7
VjffSeiEPxM0TnAsXXOr5fQKey++0NYuruRgc/rV4KcNeWc+Bc0txst1TwZiybIuuPdjDt8JVfp2
YIq56gm0vttG9yYdwLse4gRVkvU6e0l9yKc0XHB/1nfowDcsy8NlpKUL59UUL12yNWiKLUGS3VYn
N2ovGgigaW3qFxC1/JhOaDc7DHTdudKzcecMb8gvu1PQmvmhNJnyuB2oJat1nwxCg9ZY9fOXCoxr
mVrxXidlZ41QsN1z35unboas75hDwMQHGCixjy1jG7iyJPAwVaciGEb9ZOaKJGCPUyKYFTQEy4VW
usrvTeWC+Vo4K60h+Y2aQeD4/Tiqe12cjCJEEiMHHK1m+WlmMPvVmHzD3hluoqCLN4M+KSL4BnX1
afvAf6oyYgqrGrHzwC64n5frPsYTsIPYyzi8Vd+00qDn1FC4t3YjT0oxcV/VIvM2Y+MSp2KvphRB
pdtBCndCRRCw+5q6gUkotGgvk0D27OHCa60I0Y/d/wA03V9xIZFNr2lUbWPvPzKr3WSV9VI/l6L/
NWea3HeE8FAV4jcMDAC3NsPaXbL8dvRW/pyT1LwauAEZXjw/EkZnj7yhoc2LJz2XWJqNeFsi7rkO
LRjuVJubbSKn6YYhBPVo0RMEGfgRcYJbGMYzIZ5b2cZgGYkcfA6rbjwIoATriHbtp8uZeBXFwVOV
wJd9fFGhG/R4YU/sE6iHRz2amIQF/VNYuuVlGFAjkmP+WXmkmyR8LYCQ5puLQoVDKCSfSp4tPQ1I
2gMsWvXBlnxMHTEXC70/EKPG3KzGOSi2FZb770CqgFQnV3cum1c0ddku0DhiJjkynbBOjX1fetG1
n2eNutbF36Jq+i9y+Na02joCTYNdsH3GVrdke0bRVdE7skMzuIhh+OkE9E0Gt+72Y2zB3suHkKei
ik7JiFQrl479YZrqBfbBYOKorUkR5wUf6Hu3t8xuHcVxuDY1lZ5lCT8oKbo3gC3boswumrKgSS5L
UpDohgHTJqiTRi/+BWKVuwAr5rG3bJyQ6CGf656rKWx0pTO65aBJC4ZtPXGEASMbOH3xVk2qoGXO
HUq347SQegfLdG51ZTFk0obnOe0PQyK6F34k4yAiWwN9H6WbokyNnUkI2y0v3XHroTpet9HZ1mrb
TziT+e7yUXXg5D2cxwEtLvY350V43OhmlBS+3uLs1X5pymWjKhpyvCyAoXuu9byhqkSb1s3xvS9m
ccJSdn2ovetF8h3U+rSzmvSHWpylsltCb0D275IGsFZXNUDzlguCtm7VgSo+t+bQ7/55x7A4Tv19
y7Adm3O5Ti1i254w/wYHMDOwW9Nc0i9l1m+AdfV7haAl1GgV226dMTXX3mI6tk8m8TRPsRN8sFWi
p5jCZgNsTfe9qpx8dWxEwes3ne1tHrDJkZP9C9uvJF5NMLC0oSv1MykNuOhw5wOfcx3Tg6pPetOU
S82vUZ/5DkmXDGcdHXV02+3KJmlOnW1/DrjiGAYgxBV4JvZ1VIutrQxmdJiDYR8IP8B7caIWdtYl
1fx66mrmf/q6TQr76aiylMjMkCeC0Y964VFK9lrM9FW36hNHYnlKCkOextQ9ioCGSdwq/aLBPwc0
Gnc7igSMVRVzS/MPHGa5P+WBd+bmx+Y88SuUYQvabI7J4UT8GTKfe4UQ0jzDKsEK8kdXNiShwA64
s+0wfLKN4xCb37zWI/uNfvhK91CioxLCiFxZ4OqsPNnRgEhfxXRrEhXfSNEECDxhtVOzE99DsGaB
PfxyMW76RjMSJoLV++h65OV1uShPxDkna+7d2Lez4V1rq/hcBabY6eCYoTmn3aFB8Clk016tymqQ
ivMVYyf84nsI8Gsi5oZgh3GecXDOVAH/NRjbmlMv1GZxdhx5F3VuvkVdP/OfUOb3U6J26VK0MUnK
dqlAaeQQt7ixve5dxOWxQy18AT+NOl9MI1uq1cAjKFI4vRqCqwE+dcbjPVtF6ts13r8GmuxGd6Nk
r590vTVfAc0be46BwyZLnODS94gSg15dU62/ZTmkScgD1t3KaBuB/yMXPJt0qGwmyoU22wDAzd8c
LXmqGN25SRV9BaZ5HBPibMVo+7kXymfDjYItijYyCMm6dhN0uiRDBHsVJ6/m4r/x2pi8X/pVMX7I
ROBnr7ImvPDXxHFyEsoDCOTuMBuoHeWe+606zAz8mN+JcYWyl5/WNiL6wcDNLYPnR2aQ2wGRknqM
XcG3lwUTD9w7b8+oUt+3tjJfWwJMK0fDrMdYLuoIxejtodmC45hvU1kmJ9412MvTl7oIxpemRMkY
WNq4yerW2NqLHyDVXGZ4mWZfp9F01wlxeHchBxB5ahpP4YybQpuMD1Wk3tGdY14GGXGdVjpEGyZb
NhPj8lnVcXOKU+/qmXJ+rQsaKDG6/L3D7AhqsxfeMsR71Lp099C3H9O5lq8wVjOQmFfXIGzItYqr
AwG4n/sPZxLD986bOwi2tDUsKq97BQo+IvkT3MV9tMf6zxTZcn0Z3Nb1HWJj/YnDwKp0hvbI/Idm
TB90W83gwJLnyQK3S819wTztOhmz3GqWTik1IvbIZXzFysD2HuVgLoMREYdViY3NSJUJZtpswmSE
JQFQ/VuW2dqeWJnGT4D4k57IqKs0dcisy8Lcutar4Gzm/AONg7o4D7voEs5JRL4Gwc6lhZJ1HpgV
6bax2GCCcto6BrC8B0sDejfBlA7gXGc5wyyJg5qhlZdGOm9j0GHGF2H4lPbV0ZtcCLpRQXoxmYhP
WBw9sAGnGe4kir2aAaIjP7TCNc92YlirviZMjXDG2S9SZK1j1jyJOPIrOqarJuy01z6jwnU83kwt
8MQKOTnOV9XctKx+bz1IyvZA02LS63EHqgVdikBIF1R684Yq+9r05S/BDPhQe56OoWyqIb9jf8Py
CxkuSH51WaqvwyFLzyld5CLo1FOJChzMToMo5Vgz5AYcFWcEG6UR0MEsxZpNxX3xuA8whk9/xJAu
V3n53bEc9wTyD3A3s+2Vrk3MAUhp2RCxibtxnq8SRyUXgucKTq0oIuMilnB5MdElN9oBLa8W8d5K
my/Mce4OIJdx6XjzkGnUr/oE0CjC3m5TLSMTHX/SLomb7zTan8ap0w4PUE3cjtxoMuq2FePI82Np
OBWwkdyDoEcFzAF9bww2hESGGxdDy94N2vQrZt+mHxA+tWGCpH/xDlmhWUMA630VbreUPzoUCmOP
OSfDIgxAYve4sdpdqRjjQKWWp2lIyRV5XCxifw+BGepnj/rqPGUOomgLYmjX9eeqt29j2bmXwutf
8Ah55wZ90BFZXO+l06m0Q3Gql6UPTIiKNm1T8DflxQmj9mBKYpo6z0KcpVsgICoiPjpLovj00Cga
s2LSkaUBujjLzQJoBTxz9De8S67FzS7B1Lqq6l7cOqKByef4aaqsPcTjhBcAXOTIjedIhPuRyUw+
GiCgKw/NcVfStZMo6aThzw24xG5y7A1b2jYp5vESLUv98EaG5TWvLGuXxa5YwuK+R0wK/ZKDhd9n
3ieWpdnT94PS1LlrrXXPwYuDAjIrkYAYRqQanBvduCP1l+t0UIZfSPdZS9W8TbO2uReajqkJ4846
BaTJFMkVUwTyG+kPsKFUrFDpTHgpTXl+LJNMOeep4Yaa8twPVeLHuTyVKGvzFR23ag+CmZNrEopj
OqGzgG+cHYh5Q4qP3Yc6QUL6LGO5aElYhhy2uOVUd60WpN8u2aQGM+F1tdBkUZUCLdYjgDOBu09r
fBqoE1PwUD2jY2/STphK3yf6TggObPSyTM/03shuRGnvg56cQwZHSC9VqYFZh0uQT07ji+7daYfG
L9nLpqYdD6pM95qU1tHUyEetSsx2fY5fN1cWKhAsE4SesSEVrq9J7aNsFPHdpmUyv6h0HIVNMzGD
baGJD6PfMhbcGEavmK3/ryqc0NB9XixxsXPhIG81s5e8bC61Vu0YG+bXwo3BW5eNeA5HtlgC6t8y
YMh1DcCyqody8zhxTDbvy4SdegZcjSOpvM6dVAfZ/6EnWXdVe1lEzrdKfUsX+6gYEJSTRh++OdPV
ztOrW5IdPai88sFJfGP0jKSR7czsvOylhTkDZ36tZYQczMsZTCXA72MCyRMhCdWQzo7QJcUtCxFO
CWdbGJZ8D1V7d+Rk3sFcLqWsURijL8jXVlFtn5xy7i46Dl5MUyOvy4U1RccELfWAChQrZDn0+Uuh
GdWBlPZuXVjhTg9DjDRm20DEN60DacsHqx5TX0fV7OtT+5WU1bRPxh5An5gtbELMekxCTrYVajxG
RkjBVmmFMLuNVbTzRE2TvCVzZnnB1Wiajz2vT0+3oR0VxCNAj7mA6wPKQBW4Io/SPbVLnCqZaMmq
5lhIRnTdXdOYkKcOQODWWQhIY8R4pxsJeHl83ccC/BAWj2KfK1HgrmSLqtobqNKjCVIietbKWM86
RDV0UQDkwpsmnAutISsDEaCjWgmhvEER8CnL/zSbbti1ou2pPVscgoIX/BjK7uBVX01dcdbrQohi
VHSb31++cRaXC6z+u85MhfaUmcFuZ8yYJh6wbz1nQ4kZoV2QljbnFLGoUyMWRmR+KvEh+3nlDhc7
xvZHWfhYrJItK5TzgkDJNk6HNoJKDxaUlrSXrBzsDWnKzd4qo+feGbSz1cbEsowJQ/jllSaEM6zb
Nqm3gcOPaPIS2CnMf9cGy2tnWPoLcIxu00612hP2/qNH4sJb1e6vnNH6KykoSzoCA3Zj5qgRuBNC
/kX7ovVRATQbewStzu+tEc97fpDQr1EWYWclB6cuTF4ty/L4qPd60qsKeGaInS3cVHRI4t/6kVBs
O8wKGECd5KbpIHBlPgBnNSLflDyj+EKjm0vwKRp2vljsYoadoDQuMSGfaZxWn+2MTDzsvYEWx2tY
cfnbPtSfODcRldBOiI4i52MyC/USlCK6JaD1Z6uR61Kv+mOXzaWPqx7uqldc0YzlN51YoRtl6bmp
x1NtmYOfg5V9MoEnbFrl7OzJ1e/oQYx9M2Vfncr7n4IT6kk61R8RokMhU28P++s1b0fjTjzpXcss
tE5CSxbHjudbJfUiJ9gTtLrBr9MWlHoq3siXEEgmkLPl1SiOof019QEnKKSx0dpMeUqzoqLJBZ4/
TbAY2R2ctn6R59tLuUH4tePPmjvsyjQnAmqq0cTELo4L0FJ9bSR3TDCnEs/FU0eu7YE7ER2DzLQb
1oyuZhzNwIAOV0HgVephDJMFXx+5BdZwsOikqrm2jiGowhcxJ4k6Vwo1Vsg1JQS6YntGIB0BnO6r
ndDxY4RW/8saTPdiDk6DDSHGnDR11lUsi+MWcpewMyGo9baRhufuoSwIBFqwEl34GMcOrT0WxDj9
YXTVr6rQwG1VtIuyAUYhVp+VU/DEqKmxLo/abU67a5RlxoHQEV07pWiSkmAOQLB/dJPJPoUVfk/U
/HsalAUqHxYNQNS6j4jXZevbz8j5L48lCJK7q2ryT5uucNam3l0YXDfHai4sH9e16fNMHHQxX7Wh
xURnNOCtMCPQwhTzbiBClxKPAIeYeJZVRbrdzlUcIqXekxPsFAFRxgXSwo0Nh3qM2s+xRaMfeCK7
LAX/yuh0WPJBFN+LmbjBhCnGCj0QSHnVtAGxqlO1NeohvumD/AVpWT91jai3qTlP286d5HNTu0eI
FeU5n+PxFMzi3JXucztO4RNNs57OT4ops1Bg+cwfy28bv5l893TA+TxTGzcEdyCbBCFVhoUzLwOO
E4bp56b9U/SOeEPFYvpivqPIHRFZ19G6DDm9Ozhhrmkl5zXNfLkrcTWt2bgpQeOp3kRx2u8fvynl
iM+l+DsYckThUjLzEaVIfdzUHMg9WhdBao9rW5vFcdQg/uqi4Kytqxe7Ni9uG8zHbqiuVuThGhwn
0r4yHLhjl3zv2lNoR3KHDM8C8lgRLVh+AKnP/MryiwWNZi2QNNWNHyUCkRMiQ/MUI27YCUu8arMV
nLVJEncZozjjiJyfOBD5EVbYq04H2TfM57HmhMRhqro81J65qJOzjjy4hS13nhOnRk3S91vi8KCy
UeKrmm3FLK3oGuTXRLOTe5DUPBJkCTAw4NO2ad1r5H1wGOsvQQgWLW0Na53TdV31Rb4v2y55i1K0
WePOnmNftRggtQgn1ppmC+K2CPuskVSvbSSHZ1G3K5vXlwub9PjAixF4QNdWBRgcgaBeo2XRKAQw
s6qTUVe7qeASPk5LY+/xwwD74axXFjsaumoriri/RLX35MVyOAMuHc5SK46NZqibiJG+cWufUJem
bKUsYYgDpRpNKtkBW8XjhxoGzdkFVfczIQPTSGBIoL+cLnZQor4aybiou8J8EtZQr4kWJdQ4y06T
p+o7KpgluiKf3+xwuLlh+tLS4IVDT45XIPBNh2qJsBDVH1YbxrfKLVwcIfrbkIXh3UYWvi8ctF7U
3Uh+TF5LtF06v8j5Tdr52PmzgYwrB1OvNITZdXNDPsL0oR7cPecPsaPpJne9as13rYNRY4enKnHG
P0nO/JE4GbCc0tiq0IIm5Tjmu9lWPC/6kZplfLajkiafwb3MjkXgRhU/u5T+KxNrD1MG6rvYyONj
YwJxz6R40/s8WBuJxa09kaPhcETDUVL5GJBRSNNlQIJReQd9ApI1ljdpNN5eTjiVhG39dKsxv+ie
2oEnCfakT6pPZpfIuBkdOgZhKDapx3FFZLlZmM0xtttdXfSLtp9oxwqPCj9bbNyrZUFYd0qz7qNo
cbZwExcvs0V2IU9wj60/JpOMkMOKw+b5sWAzpH0QAdJRi3otguvAiW/MtpWHswzJRrdtYrM6PwYr
v5dh32dB9nuze2x7OdEhAOAQXZbdOS/r5DLmCJ7mTj8MgfYF1NTcDVmPWAzcHnl09Djg9g683rHh
FY6T3cYe5fYA/e1ieeMe+eMbm7n74+gwSrsAhp72iDo2Fua1T8udqflNb95Jh/N1WdjvBsh25noJ
AnD4Vp6X/oI+11+s7lCmDZQRbvG1B3TrTFdXFFAd9Ghf1O5LIWV3Gcyyu4DE0jaW4MSqDVpzJddu
46GWXjldAqkoZ9SDQiX8zMJBncDhqWcLGTRaTafe2W0c3mzpNmSb4tzp6aag/ipnf9LMg7Qqz38s
uOXgErnqnFlx7YNLaZ8xCZLJiltjU8Px3GuhPSBl4QqpDGKIgXP9XGke94SUT3EgGYu3/Z6nRj55
uJ9Xqu3M/UPC2yzlmxukv+ICRk1owxp7XFCVDtmNZmd3ZmBzqmKKzbpwqO7d1HBXI8N8whCZiwll
EVopuX0IFNUXFxBHa6DT5bnhHXl2oSmly32XlT1inijkzSTifhk9YhSuZfuB1k/feajHz+6yBAUm
BGB02wGukU42F/wYXo3L+/Hxkbe8JJMI4/BQYp/Ul+ZLP9TeCYE+TUQb6m6Pcv0yOSPjtKli/LV8
Kpz6RyjzYv849eqOB5DG7mnTBBXTxbqNvUtocCyx0vZfH6nIqY4VOdIgjyaGM0udDkM99Ll031vT
Ds55LdNjp+FaHq2SwKZKOzDfrQFrWLRR0YA1FxHnAzaExvNVZP7UcSRv6P94Lxo0ulDrk+8mJkiy
PhDSjY5+68Y6PWDjieBteamfa+0Zg8Gz0tyL0urx3NIDphDj2AAawz1FCXQtoH9ELQXpMc291zi1
HU5UVB5s4A4ZwGn47DAZbEqbFl9yLpO0fSFQ0qHtiEc4ZF78QnIkRnq1SefC/hrETjYTfX5LthuR
wJuKebS2j5EuJAaxRSWtkeu62Oix3B1ThY93mU3NuYcoWtJypScb+TbhfQtCiB9IPz8+Uo7JR0bx
C3ZrviMzAmvUsjw4pnUf3wxVkJcLE/s0xo55CtQ8ncbnQrYa8SROTBh3SK8H1ANTX1MY1d4aXaLQ
DPz2saK9P3u0VAxgHDS0KS1G5WqHzqImhGAM9EhF3hM18nSoPJRfdAFcv+jtnwQP2fvHZy49V7i9
ULIwjh2jNMkPnpjmu5PPFyIh4mMirYxBHIvnlupgReqT3brx82VpG+KmvJJeJoLWrW5P9msLYmYX
Ww0JY5GM/bK29Qvt7hdb2bw1eq7U2CbfxHxwEg4zRQJVKs3S99B2kmtqUvkrHQq3xWeP/0RB/oqO
wgZjsmQ4B4UeXNCka5fci3YuTPiTioLgYlklijWsD6aJewKIRTidH4vd1RGNZcPb8aJomn0eR3fY
GuWhPITxWF4sMEqXx0etqm8lgXEH5n/qIlNXXR4fpbNK95MjvrBf1MfOMl6ZRY/Xx8uHPjTITDUG
O6Denq/Vg8d2bF0enxn0ItZuS3YVmARxanUBwUgBGF0VIYCRmtn0WY8hR6/a5UMrUUuUGm+zaWmf
gZj71+KUXoBnuPOhLpGpaaodrLlebQdSjqPaeBNEvp2NOvNexNjXZN1o1SZzYQN2EdYtt2uzS1rB
hiQeJHOOYmJysZD182WxZ5uU5IWYlWnL8CqyzpBqTGzI/Zo+m3lUgJTIZUQ6RUQRQP24DelcLoW7
lno27DYGG48x6WPBa6BfkukLBbA8P94bj6X0Bpj1Xf2ivI5aD0YsKZzpOzkHnKmq0xS39c5zE2dY
VE5X7vJVmyfF/nEJPOmQRcJ0G9ioIZ1VmWPQnRRpKJqBa1Z3HHcfi6G52WXpXpIwHA0E8yGkjj70
fncPHy1E3phu04szG3xJb2Ek7SSSFAkIbjfuQqN/LA9MfVMCDVN98qtowur876XpYbuBfH1G6D9s
CqI+nx+LKbXXTiJxN9zBeLIJ5Jqs/ilFt7hqGSOvvcErv/JgPERVBAYlLc2dzTP56trTOqUP+Cyt
aC0XnJNyQCACi+m3gdYSWZy3LmavxD25Hnp6ElQ/df7Fq7TG+PdSj9m+M7Tveq2+W1pQ/2hrxqBu
OL4RAUh6t4iZ/WMAWo+ClIJEm/ttW07WUwXrfuOoXnvq2c5CBzHHDILrm52hlXCbEK+NZm712Jlw
oecR35pZ2SeOpkS91W62hfkADnPRJDwWlGHFRWNERujakTekztQavUSb1ktBY/QrftxsC0S83zVd
UL5OgdWcrMiCA+juGHobp0Xgf3p89FiGqlxbGoeTwEPMypsmNJr4igVwAhlGkAX4ucmfJwVInxAE
XerBLpZMcUu3FftiYNrhVW70lBpWtB+LGtxlO/2r+UuskbFWmczQO+j5cSrT4783lwqF3SEd5nP0
9iiUwjR37lVSEBFVl8CqbfiSy4jIwrUkK2evGabYhxM+P8cgp41Nqj5bqjvSCyGWwV25QCtRSMla
v0Z57IFy0eJjEAucSCVCbjdzciCyDJgKu8gOOBSZRveVdjOoLKLl/IeNnXGoyhmK5XVwqLR6gVOl
G1R9MJO6L8CVwcmDPLHJ6cet8UWYZ7PgCQap+xFVKMamforuj9EwCRdHKAw4lsCdODP9dfsFcT5Q
WX3p7opO/mlXs7wmWUZqOkepJ1JXGsTd3lPXDPMptiHuOQ1V02j6/YIfr8eQ+qOecnBYlOWgU5Yp
nxO/GE7fnOgZcxAIakEzcFbbidzU01ib8akFJScn8KcSBTvCopCRpUvPNlq61w+VU0Jy+1q2JdkQ
i+XqsWBJ4dQdwg3jm9xIJUharI2Abu0UvESZnoCSHBQQF4V7o5hCQEii/Xp4AKx+GVt7WkTQFSWQ
VhFM1RnkdTdN+lRnwRd4ElocA7MovPvs/pwny2ppOjHJ/hH34DgkKYJdy98WSx8i6ULHl8bHv+8c
Lvx00gu0dSt7iLNPug5UpONZ6fDTjBRfaZd5NOgdbgywMOUe5cyzSyNtZRPVy0ZIbkD+52NyaAUR
mfdBzMUOG2CDC+UjUUVzHEcm6a2Y+mPtKLG22qbx3YqucepqwT6iwbPlpD286iU6fdjMPOtcinFJ
X2im4mvSIzxijNz2KtGK39WAMKYA5IMHIUwvvtUDQEwb1g/xbm4Dkp88rjJEAz6q8Yq+L3kyrO6P
MUq6E70lsj66ivYUgCjAciUwNU0Sq9rmb16JWEkg7Eng6a+QQ4Q3T7jaNSOH8TyiZ2uAhiQUpCX5
6Hm7sjL9l2FAHyirPCSw3BLhMff6n0MnPkwQPuduaeTbaYU0yWECTkMKuAMx44+PkO6kay/UvLUn
jsGi2XksIXXQOY4Q6YWAPBsgaSuLedcHrQ6oe8lwtijrN7UmY8hV7XDGiN2fe5fzG9nHwIg0gZmQ
KALfWBa3y3dK5vmxSsLxjPp+OKOdfff6wXEwQQzQ25ad9rE4dZ1vLGzByRYFcLAvZF3fAcq328gq
KyyM1nMLb5Pkwbw7/NbsVYuHFn19cYkTuIft7Fwds1MvzX9zdV5Lcipb130iIkg8t+W9aact3RCy
eJN4ePp/JK3/KOK7yajqfY7UqoIk11pzjompBZlMKvdtrVfPSkNfCdqhOci056YrAiVOioE+DA4V
BJhvyplU09eSpvN7DVrpPLP1reaB1goihuNyhF6u2gpil0cA57wtUq4LPKvEEIZeuiE9mDg9kR5t
OwiO2UBVA9pl/akG5RzfwIhj3oJ4i6jcaj47qnqoA8O/+JJ7BMr7fmpzkwlwZqNERaioRBqO0JlO
EPM7rFA1unsKNfYXDemXIFZGavEBbFfzUXz07A5FLKZnI7AiUdTFn/KwOWjSfTJVdG+xl6xjglC2
GRiBB5InsQslSjmjLg9mNXWcJiP6Yq45bmtAPevIFQo2xyxcrw2Qun6C9q5MNXikUjcvrdFr6ymo
qOjStD4ZFYUSEWklVMd8UBQRLjTcmvq2CTQCTA22WEMdkgCiQ3yS0Uvn2t0G8mL3ihYSrMH80MrJ
OeEeic9JSOO2CT3varJN301EUVmukUY5Vl+T0tMuUsynLqirV0y382bMgnydQUB6CYR79A1Ygm1t
RVcnxdZZTxXnS6Qqt4mrcCOSn3g1/YdlGQ40YF876jOH73bm8ZIIdCxtl9h7WJfdS23HJn+QQxhh
2bKPxe3LQBo5EpvsgEjVWjl60b5WfYOKCFvUtplrgbSJdq8BGroo4U6hMyIBhGxDdClqeJ5LJhUA
2l+70PbuMKvZ5gyenssI0m1joCN2Zn7qAkmrIjxS/BdYtC8MdkevhagVaP4XZnXtI0808n1R2r4O
WUDs5LjO+jr8FfBMBMiv6485hx5aofJZzHVhHR6II8MzKvvuhXnknujVddfqw1s0e3vHqMWh61uP
blYAB7bL8409cg6rCmvezqpISRkbWBTDn/8SSnB5s9XdhiryaUd9e/U1F3MgeX9bklQll3BX/Cb7
+RftEWgtjEea2PUeDeKLjgjPKiRUMZ/yv6/wVxKRzGxnj+nul9mRZdYbgbgvS+rwJwNM7dZSj37N
Uyne4sp0XirRqm86X7VzY786hgUEdKy899jhpKbX4lS30jggMG++CKjZHSrU97ZkE4IhcNPM6qzJ
skHm1rkvWUtnWsI8JeQXD1+EHzFGX0p+RfNtcvDNMhyq3nXhvwxBNv8YfO1B+NCvMZ/YedQvWpsd
f4goL3pgIIyeuWZDvpgXGqMH06fviBLU2FJiSBhpSXHt0/pOMFdz73Q0oWCs1sr8tZ7zwdgsQjWk
SwVjh6lGXGG898QS7VLd6m44yA/jhBowUVLeQHSvyESBe40o2kt6DArbC4uGv1UAZ2myfvqmMeNx
IytGF83zv6pz9Doa2nUfSZUzIvaZ8vaLidPyKPyo30gzcWiplyUbJCfzasSe32Yp0GDio4CBDO7T
0NNs1SdypxOR8kF+2jUbjOGlZYZ28kDurc1uN3PbPAr1l5UQoTTp7tgu2tPY4mqTYRShU4EjUxnV
r57mdG050avpktY4BAQBCMPM8Vm2HFqQpB0lndhj5+RfBcretZ1rwQ6JlAdVq8jPWat9r2LLOQU5
5YM/FMWblud/jMYc2KcsMPyceNaOhlsi7h3r5AyN/0GPANt3Chu3Rm8PEFLbJk3/xQ2YG0+iKOH4
DGg9XaS7se5g/5ii6G0UMn5qXrCZOre8Fz5w9YwPfmUHpMJWg4eJ1wXm6RpkJfhxzPS79AzkUEtN
wFWJoL0jXXcdieG/qMDpgOC6e9iyYSYkIWpNXfuqm622X/ZK20Gb4WnR0SJt/qoL0m+kokWYQQxe
VqEx7dDlAY1Y+oXo1Cetkuq10brdv9GzzykapF4C8h/h4edtWBq2s9cnJHaI6IZ17tlfJqRrgKDK
yLuQF02X0Ih/FdBFN0XgIFlKAV5xpx7jboDQoW7lsiIDYoSbGymhWxR1X9TNc7CnIOawP/0pWj24
k2AQ3BlLES3eZeZu+VnFgBDhhnEFb+rcK4JsEtQFjBMy/81l9sShtszfGQDN68HJ3K+J/PDkc+oe
PJTm75HZFfD2qupSjemLmLRvfucDtxpy4wMt8iYmfPeU9Xp6DhPt7nlFejCSYbroaiGePT9MsfnK
XzbpqwlY0oYU5GQTJoAmaa2xo6sNzUldgPE8e9fj6NoP2weTpiw0y2IrH4204SWB97sUdFU4aLMw
6dSwQKcfPo95iHPVPlGfzJhXmpIe4XLL0Ij7atH9kXDqZjyZ9Nl3oQERmy6RfiNKN8WVTxSGyUiA
BGguiGEGYWlhF3r0evaVwZF+wgNkP5Ylmaxrkendwakvou17smxpQfhtFn/pzJxoe0gNZ6erjH0H
CQIP8ASkfY6AqbANcDxW5p4uB3WTksK9NHWSws2hanXuAbKZg2FqhM7utZeF5N4ygpfB1BxddZSU
y1AMi/OBBJB9lvkGGX8syytt0El0z+imJfnervW6Y3auT5dl4akJnC9DLrOUrQxM/lax5kh/PPRa
KvHGo6Hbc2i5kjE0X2nn6XOIjiqwniYtlv3Sp5oVFYQ28OsEQeTY4KS4dCSotSRJ3SORrUzJsYsT
9VVJwVeDZ/7M/HY8L0sK4+fzVa5eFdKlL2r2W1zBhrVG7Wt1KKay1Nh1Ve4/Wm60RytMJGwzjn8I
ZwZYm0ePkuPp9sm0r2d6zIhHoNiG9oX/mNyXaRPNLovzlf4VfA6DHJylvTPOl1RpPJZleauXP5th
aoi/1b12lZV1fzGt6amPlOe0zX859TSc+9EdzqKLxoPbVwdA8zPXAgXU1BgNQTXqfSVekRg0oBV0
UpFJW0mY62ZkDxVNA27MjC8OCGA18OARQnRUiOk13ZHnBpY2a4HYqAWVE3mNJiUoMTb1rjKldjKN
+U4mgHEPUHzeQ5rHG8dBkDiHwthnPkHIy2RMN1PzZoJwNT04JHljINC4O6Dcb1G8Gom4+piT1meo
bLQH2+4/MBraB8dw7adm0eVRySQkX7dVm/6XuzoAh6b8ntUiWVtuWH0pfCa/beVZl8LCowIkEmmz
PZV7q2E4vMwhljlPY9VEfnGVOAAzvHU0jHyI6XBq0NxAqpyDjsllTuksGWuqcb6ulqX7HweFC1os
xpxHCmRI+NrnUvcBIroJPKA1ksG+DBgGG3VtYHBSZu5ggBSttfO0COOcAhRkQbBRsagQWoPAOqsK
CSIuxpPEnrPHsUKKmlpKRIEncqT2KKWZKkINgWXMEMbSL8syYiK+tEoKaow0c8z6KlsSwSwhwAM5
yd+AsKyyrFU7IAwltNIiPSa08Xxxufq99I5eQp9Y9UaXtujyCssI8oiWjOn/c+t2qDbXzGhRUasZ
xqI6WpZkSv+EVWghts7SF8zg88GAEdjMg0+t7nXfhwylAE3lV/RXH6FGozgu8lWV1s4LiLH+UBE4
tLJlO9H+1amSCJ/aLAfAf+dBUuUJsCzFcXkUZSZ2xyCu5m1dWz+CyI5vi7DA0JwfpO5e+8FPT13h
zpvaL4zNoCwSXsdUazmX9lRhKxNkLlGoYMVjkefbNreBZOpJdAoH3zykgWsijyKH3nQgxodDgYLN
CyiURlvfWCAajrREnvSU2pvWOckOEUK4DrrJvZFVF640DyfeHmVX9yujdwzQpH3B7gzp0asxf/EB
Pho48Zcp+FNaZDoivSElKrRH7hE6/DyBlwdOTIIHKJwJrL5rvoPDNH4sL9IYwlkRFByyEj40Zq0w
wEHGrw0NsBBsjWAzkidhr7LxQsvZGa9NZPmr5VRpMZLUTR+ET+qEW1lMId4dtz6MznRiWgz9l7Aa
oDrs05k3pZ+KEA8a1GZqggxIVO69tECBacOWh8md4o2TViEsVFW6m0JXqQG0/ItgLk4lqi8URt1w
SZRsYFnwQtLNHic4Vv5TFGR+5cHAl9RyvMW3qnQ5PsVvxhNKq7iHUjR02KioKdVfk41SZ1qUQLcp
tOHNjOrdlKwX19dirbJajJIVreAW3/HaszWGkU1OzOyTLJT0uNw4yz1T1MyunTpuVm5ZhWdbLcur
QcKkDjOZ7RowaBwa63Ct5258mFVGq24m1VUkLm48M5pOZflzETCObM6J4BPr/elbSqNgPaErX/lW
OeAmcHw0ICxjCKrCqkjoKMei2ZVeTypYPoHYEoH35o3p+/UofTuBocJSx+CwIFtRl9e9gv5AD7ei
WUK5tw61UnIvS1hi4Uhd/1YFVBrrtLEAEel6f5v+t2QiOw9ht4Ev/hN9RU7ZyO9zD5oGUog3ElfC
YOlulbl28nu6Fymd1EtKG+mIOecQtSn5Xigx0BrRpVoWI6pI+RKok7OspaWiQ5/sIn18dFL4V1mm
v+hfO4cFxYIPT3virT48paxQZ+KHuQ6dbV6Jic2PORq049KPji8BYQlXQ/pcll6K6D2G/gPwNV05
c+PRqJUY3wLL2JsD8a/I6Ol/L80LNbBIpTcdQl0WOxujCLOtqPBPjbnKODKhBaD5HQu2v042fPq6
L7YuBuDP9gNGA6oY/t2WEqwvi06PcvzFQU1/rWeyLZFBWrep6rNDGRQrj6yXCz/Xr3VLf0wr3iXX
+DHo5IVhQnRJ1A2wLIF6G1MJYS+MyTQtoaIMpTYchmLOtpzr1DZg/zRD+1FZPiUK2bZvlVbepAn4
y3UTfzUgX0C+q3LNIuiINV05zZncE6B4uUqWrp9mRTyWIflUuvl9UCg6D+H5NfWTy/Iu5Tc76yL8
U4ja2XQZPHbDbs13mea8dX1z75rYZZg/5Ko/vIgr23SGKt7tCFsp+RCn8cdY3Sb+iqpWtaD3yrhH
HN2OvSIsIcVMJR3oeOBxptf7keHQW6EHpyKx3PvyTkpiXuEMY54joWr5LluUaY927ul2i2lvFrgU
IGxAYqqhep7wEyOhUmdXSFTTkS30ECEf3wd1+WNOG5LLRvyuO69CNWwOBFWvJiJdrBr9UKB+Nk0G
fGx1wljOHGUMdKZEbx4m9gieRg8OmQvn2ZnYhudaI2nD6h1gtB58JNenrT7YkhIodrf4epif0MlY
dZkVPKkCMLZOLclhg7kWJUD1puiJCAwxcKr7IO/jAwlYKX9iBc8wxH9CzRCv1Kupi9Dji9B+1YgE
c7sg+GqivuCjBsKieEjLQlvWx4oUvndefCDzh49W81+k5lkYRa36BiYxL+QfrQSIt6jLWu1bbrTa
C4qSaNXUQQ5yyvivcJFQjT3GAKvGco1HftjO3sxksNJIHyv70dzongzB4FfRdUbctI3K33PSOeey
NcOXoezDlZX29femdJ8gYz7sKCOTYZpHkqH0kCJJPSaVFMgwjXo3VJxyM65Zm7r/SS1tH4QGTsUu
Cuhigb+xK3P6T3dyMlL/4J9wvvZ4H4mV68UhMfOT1Yj5ia35pxW2xZFKZj5rnZ4+dOXCy3NnAsUJ
oGr5meuBR+fQcSgLn7FHZJvE4gL/k1qob7p0gslV1cFrVhJDXcbub31umYfSJuwYejNVysjetanI
jVo6V4N5y7UdCcTyWmPcubKpLtTe1WWeJ1STfj/uzIhpQUleARV+3Vxz7zWVbfPolFo4NullVZPJ
6TostnYQ6+t/5jkJm3RVljxat1y/8jjLiTzndHpEBagVs1fUZX1KT9IlrQE8jwasHAbyv6G7F3nW
phUgAn3R4HuPp8uy1QonSEkCFxdE58TSNW0Nhp0tmCQBbDX6tUtNZUTNtXUwcT7geBys83jS8G9k
wRlZdoat3ZDIrfn+RI7/0LaZpqmhZJEKngzd9Bs97/VTEJE1aopQAC+g+wr4legNLNC0/EuGCqmD
nBsvlNg2NLdXy4DpH+JPtwAS+G6Glk2VhkuRmOvDCzNssdMG/8H4sdwTTO1XKzFM9foTYeBNdbVb
RgOxGihEjaJQaNAOMztI9xFXMB6xhnRB2osH4B0oXSmEdqRZZIfc4cErlf1eN/V8Y031uFnedr2i
dXYA+KOknfDWkfudGhkjXBgZRULbtWXaRkoF3K21IZksRTLL93lE2BSOIu9C+eNcujWhsPS/1bJ4
HcqWKc9sJGQ58z+kD0yzDSjYgFghMDH3tm9Cg9JFQIzYuW2SbKCBAGKLtRSMYwW/tKPz4mtofuoZ
h0E/6DYHVranYrAJEy3YXTdaYlhHnDXHvKRHRkLVe9iQWBa3JBM4rpO9p0jmGf6UqFbpcm0ROpAQ
AcH5TBINkMyoHdamCa9kUtoYAiPMUxbA9a6b7KsPZn231HhBkClikjVTFu8HdA7jKIrXuK+KVzTj
2trIM85qrWG8TqnZb7yEpJ2mk7+1rrdeej3RD2NMd3TC8PIy6cy4DPNbLIz4GPXBqTTbeB/6hEqV
sxPvBY8WWeF6knorL6C4fwOEEjtbqUiWJXeeGTyVk6cbqJexBYnN4Go9QgDOaFnXQSvKwaAuHfSi
y8N9khW7sZ70jzrxHyhbsmPJBfVUNOgaHfNOV4QWj5vsWATgjkKNaVPOM/GzzS6o6dHJkePT3Izl
kYJQAEHWwCOqynAtzHjBATRd6l4YcKRG+qZaln3k4OApX6dnzp73CMf+SMLvR+cxtTUHD8GpWqzM
6uG6du+Vwak6gIO9GVHUPmKyTx6OIb+zcSWnogneNQsX8aQkiVSuLK5xbMl9OA/B9I5mud/7SYW+
MQCTxHG7WANvA+iuvDq9EhPmQfLTibrXkuqDkHD3YnO8Bhhb3Sp1rETYxMYNYX2HwvYnOZUMyVpZ
nwWuadxu1n8MvNE1kqhlFvjNoL8G50jyzHObptyLGfljGTkIz7E8HQ14Gtcaj04rO8fdeFhADaOH
R5hwmDFzoDwAPLri3A2luSXX6k8AE9reWnEerHngU37PKghEWmLvWK5xipUOLEsTNGkWKau5g9Sn
1nE1VGopZEUFRRMawkdjoo9TpgdsxBmDKQqaNrKtky1LRr1C7xEc+/YO2499otVtn6izzG1OXOZK
LEWTm9jI/rzfyHmNU4ag4bS8EhTIx2mh3ozOS9+QIMewk3SKGpQuM18i7UYU97PvPDGN/xY1Flap
BdOxJKV3HbVwcCpUAXZjPgwQIasAJg3MdCQ+y8JsVJKopEdbWm1rQurmSxNXPdBXi7Q9F5bHBhug
cW0J8oDFZ9o/Fhs1J9b02uPNOxma9aDSQceK0o/ruQlvgZNQ75hddqDSOyRW6z6DYbKPdJFrThm7
vpKkSlbOu9/hEDNlLB2UU3p+lqgra+KWG/uHIcJqPxB61q90d3rX8465ttJhYiirzp+vgl1rSvOi
qwHupBbfT7CYIQklI3asnK2ZjfsqFPwe/KYck1HwgJ3EjBCjz0A1UrKdaL33QZ/gIFpGTmBRxJPm
Xrp1HPsPU1ZJwg7DO98a0rv07KNXhQ+pDd0tVw9zPcKBZ9U6d2jub5nCsf11XrN3Cc/720o3q3o8
0iDNwRyNezcrrXffJdl4lVd2ctG68j/XdQdA7SxNYp/iGa5L6Jyl4cb3fpgtvC/MIRdu778lcjrc
sHWPRMvNrfO/JUMxtZIhchzNn/PrspCsoiLt5HiHi/UWDlqIMzAxn4QRPAA+OLtmRJZWq15kTzP8
hAbqMUYIxGGlaS8oB+mCBMzqcKFc26Xbo3o8jVq0JvulIWo/oj8qXmpgpUSYOjDscWGdTY7mTNyt
CRK0v15++QpsK8NklmSeYJnm4nc0+5iTGNSeyzGyV4GyxAnsGxeJmIGmBY78l7ZPEeY3ecFVj1WN
HMNhO8iGQKzUbZ5da17S1k5Xo+P4h8+jtz5yFmmlvuaZ9Tf+MYoYR01ZdGLsxdNbPcLtAudPaTjc
LHGrHcvcdKBTE0O0vMVx3J5m0blsHA35lUY83xcqgLD6Fww42pA018S0PpxpFqd/S9t44pQnapTo
FlcN+T+aBzG8gysjBrTvP3DXTyh49P+Q4g4I3r3sEoMFuNWi6ZmNVr8ZBXlnVFQ1szwv2PUM/75O
FIu637kn/JbZhsuP/iwsS+R9jnwX3wJlYV4WpyNOBUv3eoxiwh0yMGF7ZPkrPbOKW9b38kPK4hKh
vNtlccmU3epiIucS83WgRuWQkkz/0YNcGTPcoaxFCU+mX+qttKSKb0NFaJuw91HsOucU2s5dNzME
M+oVs8MV48zAZTslIQK0Ia4lrdIACo4e8sOwy9ciYS6zqAZF6TNLS6ciulrOJo+9BqUg54Auil5M
FIa7KsSwpAvvYZv+wIGzxIDI5d1weJonUN46mI7ejm6eWpZXonxrmhAzge9f2T8pGia7fZT8HgcO
i7B1CngVndEjWqPHurwrUgN+O2N4WUbayVl8ymrBjY+KiYP9mgjMXwOOsDdlC3uDeOQQR0MuTGSe
TK0t3vp2Wk9eZ39kcf2QVcedXZQ32OIh1i9iqmJdVHdjvzSdwxj+eFk8pDrh0omCJ56lB+DwdLWK
AetjyUxzkVq6C6wnpT1hMZapmQWtYqbKT5yQ8YaWD+Q2B4Fn2iew8zM0g8p9vCxjCu++h2pjlPqw
daXVoa0c0MjxJUw472aS4IAjffEblLRePGvXv4MyJ6ojdiqrW9H9ZgQewVD3zXzE+um/l8RnvOhW
Xt1k7GIvw+7p6zq9rDAID33DdViHaPztppAnYudBxxgWLZHCng55Unx3kiD/TrjMNFTpfjASe0XB
F/NAcv1D7Vh4mWnZI77imz7U1nTLJs0+dJ15K9PGXXU0M3Z4LNiynVxmh9Eoc0pcOJ8rJpU/+gm3
NGcHJGWqs5MQif5EcIPr2UbxFSIGQ26AhH3S3PaYkVK2NF2lAM83Oe3Dk9XPz5KWSUx/nIXxWATR
vRUX4Im6/NrWo7GaaFStEs2ecY2Gxd1TS6nr5rXJf80t+tOizNHqVVjfQS7lz9oV5RkUgSr484jU
lbTAv0MdOt2YBI63sW5CjiX4ihEv8BzKXDfaSBcnu9eMdB+mFMRsaEybNCaXiSOYtany2UT1EZ9n
VfEl7DJa6pF/k8q/3W87FNZ58n8JVQeYavGU8Xn0pWKAQDhutaECN8ZOcPn/6obha6XRb/8nclj0
DZ+N0sZBd92WE/EzOdzlqwb1BRfq/Ab1i3ugta2zpp4/y8KwqqXlQX279eKWNjGt+QswwPwSa/N7
3vXd3qzgWJQEbBl3o7V7JVBqXrvZiM9s00D/DaGd7bF6K/7n5V+sDXOPARGwIFIuS4Tx2xzTnUz6
71AKxlVZ8AVnYBRuuVJltjOH2T5xkOvmM0crYth/dG3x7Q8xnkQpAFRaFuKM/YtLpEvAU/LfUjfG
vHGojcjK6BdpSDRQSHkR3owcGe2lJmReDS/FK40BVDdc0bkD0Wh00MhgFxFjfYr74qVTU7hl4TrN
Lk2d3DimOA9bDUi1yEkfo7Uzs2hkx7TI/oAVeSumOhA0q12ecpk8LsPh0dI+TM6JMMXEveO0fusR
snuLytlNCprWYfnr0z+AwVwcQ6p3SyHBas1Kz45WkNvkR9mHE3L6iBTuutQ06wIlGjmr6+zoTnPa
RVu90Rk/Y/guhy9DkeifdS7fT7fnonvERmet/KkcMbqP7xIEy84a+uycKCYJOpUY71JRMzkN4pK4
OW8bjo53ABT31zcz0FE4AqKC/Ih7kEjG9BrW8YABlWM/JjHaxFkdvlJNHyfPQldnjhjN+3665lL7
FaZJcRIOVIuKk5cTQoNm+61OgAF7q8drDErKj/JbqfXMDlGjczYSQ/hI960roMFl9J6RoCGcHLGr
9gQHhS30t44J6qttjy20w/BqkQqMUS65plo+3PkFhvuMQXvXavg/lp+N6GA+5Xw0gtD6/49fsWjR
UdAQwK58llz99Wqp2VI62jdKg+ZWz1finrBfmuDtV2nZfxWNDXxbTUsl3vfzgApg7MU9FbCHIuyR
t6BOq72ex/Lazc69tPz0jac+Pc05ZqSRcMwnZSq/dWYdrDmJhDstgdpAzF5Ogmw3kRYtDfna5/Mv
SyeWlG4SUjs1nPTGmBAMZgcd1dmWXKFsO7u43g17gATuj9pFVBhEF1mjWSUcbL2BsB2T7yzu07MI
s50Ro8m0icnIsGwLziU55J/B/zIY47ztVKzIv/IPbBHWnQSDWu9jnKt4wK8ztGRUHUCHfOUIg5Cy
k6V0NrPe9jcc6+SGZ5a3Jt0L4uJSC8ke01ruJeE2VYBDK892dYS7zaQvuO4MoksW2vyyZJVfXxw9
+Al7ytzLNk5udqYMqwTQzXMI2NIGUuRj/H8uC/DqY9J343mTp8DE2Kr6q0ucBApnRNBMHc/UkiRx
cDTbJgbey0QFMsuhQf+nXi2LpyhUM7GyG6HE9KZafK6TQ5qmxIvMRbbHXs4z10aEfvz8YU++4HIY
Wo5BcZiN5161q9RUfRIRHjFITJ+vGPhEW42v33Gx+iRq4Ln8P5dl9htCOhM3mz+8glH28s/QG2I5
epv8CoWIw4EVkgBhTYflyZV5mUryCzCGpmPCl2Ke2yIYbstiVb1+REHwEvvg/ScRWozfhvCyLPpI
87tPuXDUpA69SHh21KzKUkvt1d0pNQ6hmhf78OhPnguyaOUiHdnQP8L/1ofzeWxtEgOQeG1Mpqz8
IiqecUar6VSeyles2djY+XAfAWbCQEMj7phIcpKmMTq7agFNhnO/0RoX7mL8ZrbQK42umfl41UuU
PEINlI21g75tnam6HAm2AbGMwTO499fY0Y0NyCw0DP/7j8srtyU04fMYG43Ggf9Xi0QHI+eIaePs
N+k9bet2T8eDNtcwWtmZjqa7soYg35jKxkYohXcayhQ2l6QlbVWoJdpqvHJBzscebsktJXppldcR
OBxC+NaOGcF2IAMT1GicvzN2cNcOkqJXrQ6NzVwz+59dv9t+jv3zQDtD5V+EAJFpkbvk1zsDazP/
fhbRxdj7+jAlyCj6mQxiDDAhI4dOwNxhIJBE7irxlAMl+UIsJGKqeUy/DH1Mlaw8xAUHYjsBDtAu
3uIkjM6fD/Uxjh6TMosvS4ah5hJ55ANJeGf7coqf8x55H5Yxrermc5lkM7Sq8OlqVbxf3IyuIkst
rxaHozY46QHT0oFBkXMicuXvYmFZxjIVoAXgn2qa+t8FbQIw3Vm8KZPh5/NtecgtjzuNxEOs9c5J
uDE0laRuTiV36/IuVkiFOTTgtXIATFVnZVHyFMqU4qAssis5HBZ1tm476u7SnD8jwI1Drxn2Thj0
pCfO5w9QAD1d8na6h/4doZhcG9BrtpZIoktvd/RobHhZJ4geq/8jiJCTySXCYGvzb04qS6ChfuR8
64EeHn17+hItXYmaviPRAY61N+Ahb6UDHnpwTfNhxon1gAQcMUIp6Wi60KOZAB5bpAn03MW8q/jK
LeV2KkeTFAG19HOIwFstXLDsoJxlN/CNJ+K0WOp6ng9jW9/YtxJ6Wi2PwNI952XMzITuzGZ5S5Sc
ttWpvFeEFEAyOaaCh0TZ5TVqb5U9paEEU+DParWETqAO5U4BtHQyEpBaIcAl5OWscG1/cJ7XTBsl
zDCkNDVZhDI9lSJS3comfGniRkHShmtI1hUcrKnazRMCR+mTpZwwCn7rrdrhnBTlp96m4Y+I3lxN
6u4kYgc7W6TuVvbqbuPNHFv+9fiXV3qNoGwmrSb4mmcOozAzHc883MYzKQjD2bELccQcjf2CnM9U
a+4JsANkFjk2f8yIzwaDyB5h4cgkTSp2FHihGo4gbhnsZ3xeh+Vd6JrPMaxMxraJde3UjDmqzOYM
oXCz2NBKa/rrSkuK4s5u26KRNr+F4UsYV4CZffqBh1QiXHDhlm3qlCCrvulxH3sntPfOi0zoB2ZZ
+ZNHttzIKvmWlnzwm1IyAzM9NlcOct2LLBFlTK8wA/orcc/ja9kTUlnQMjroZGXtNIG8DSu/fAjh
tkxa5gZ6VZBfc/qny6BjGXnMqmniJxglcL0YcVCCm0Q3M7kfRccAhAymTdCukbAOqyEXA3GDsW8d
gT8dSfSzyGyjtFdFzAnrjr72O3bQPAA9rsjWmXrqEpQ24eCI5W7R8LQWRAWv3oYuFddsyGYXNkZ7
a1p4ULAHtV3RTYLsliI6TF+6diQjj6L37qtF0KnDtG0nBAcHD56XyZeiliMpvlB1qjjaRb4934eg
qcEnMnyDHBzd6dCwVKDIKiMnvtlv7qUSftfwsHm4gYhweUSRkIdnbs6b98rWBH92R97pnI3rEgpo
5lSY6CEYb6vKmklIJXdEGF+GlFmwUJfBojJY9AZj0/2J4lgeNd0RKHZnwIAtPGeYkM41HRDmuGLX
Y7tlEtK+NZNbvJDNB+gz0vFmNO2pSQT8eM6CAPu8mGmWZn/OVpYBS1+SeFc4+IaZAsA9VDvdQqtb
jlU5VT/VML68aAG2q6UlM+UwevTSZwceSMXwKigsDui8k6Jxj4Xmo6cRAYUWBba42yplSE/ey762
vqKlJ+mXavGGrrU9tD1akzgjsbUsTedXF38Fjv42C+VDRwf9cAUktrRE7jMpuzSXm4bJBtFzJGH1
JpPxE+2nvq+I2YRPN+t3v7ZKSIhNs146Tcj+4s+eU2aTThqTj7Mjb2efRFZ2mmc/RhHjsDlZ+FnB
PitE3CLmcnW7QKk3v+nqH798IJXSdBYAhU7TdGxm8jvWVgqtrTQEpveFOweuVJ474klSt71/HtwA
WJB8YvZ0p90QiRIzOaSxCk26LFY3UXCHY8FAS8qDjYx5x+jhCX5jPOJCAMYXZtUROeG3iLn5nUau
JJa20Q/Coq1VpzPnRAgnYj0yeV8vc76wlChtpLcXLYklMer1PvDrpz1F7qbP9XFjQ9UNHdF9CTiO
LCQ7EqK00/IqV2046YK4rJiJUq32hwVSYUS+thqCAUiSOh1xc+wkWULnpXBZShhGn/axNtJnNrh0
IiNNcMj1NHMVaTSIU52Sk25TsQIeINZVyxhliluEQeSJDUgeXVTxgoZ0Ez5z2AoP1+HgT5/V5UQZ
2adonskWBO+jpGkwzeYATzOsFTO3pzf2trMHAmVNvey9TpGVPLVm2AAx8F5D2gd4H113bSv/9AJG
WpbY/RqHMZO9tP8CB9g7QLkemIByMd6c/FiWqpGfWl+lh6tgGdyHVPjEMTTZKnQSwLd1tO20Od7G
gOk+Ksf5amfNvE1IlKExlg6fNDEmV97l/xF2HkuOI9uW/ZeewwzCoQY9oQJVkKFS1QSWohJaa3z9
W+6RXVGV73ZdszQ3AmQwI0gI93P2Xlt2k6wWqVjnrYjZqB4fZ+brjhi1uxpE3fkbv20IYXYKdzdZ
gkNcQPODu4i0fjKhYtBze1CPqqyB+TfZW10zuJusLmnAtqScDno5UUzv8ETD4wsGGxptR5tL74v6
ruv+Y59WmDxpLL/dN9uaHCo/WteDIwg/110sWD6VtceP0xSi0amm+jwr8GRttV9ky+O2ToZxG/vR
39Wk3EEn27qyAIkPu+O6inhV4ZnU4M3DdGT9FG+0If5R65FzeLvfx05x/nd+tuP9B3q2bQrsH7Zp
sGSQ+Vd/C1xILfS+02L4+6VkQZyUUX7Hpf9ahOsyYGtG2qeQ5KpZSqoG+hP0JSxavDPTaXvvm82P
AhbO2dfznrtd/GwiBiF0F2bmJByOYQfFvM8l/KHrzNsyeDZqsLI+DwMGvBykuj8ZW2UQW1pcYnRH
aBq5EKERYhLQKwcNCPvOrdp4q8Iv1q4wYC1zQTVuUxmODyqkg+5QxxyOhAvFIuiYttCMWrRdWYEu
sCr9cyfbiSvYoLMLezKYV1T/ees+6uLUO5p+huqM03JONNr/XCLNqflqsuqlouY41wb/7Zmvqiel
W+z40vN9qY/FSZ0QhvFfMnvs/8U0R9vlWqzuhWELl+/nn9/K6o1CI8sx3Fs1YvXcHfco/nt67Qxl
M9mHKKQjCpDh1z4DMiinzhSe1Uv8Lh7u8qfyHFBdkUXJtu80+zXvO3im40yooNzsucwc01Ez3p61
3Mm7RkVOkJm0eIlF0x9g2z8nFv3XnRIaR2GK0ga9EnR0uVMFmaidSOb/2ok1bWPaoBmtsOWEY62N
KLvunlRf/n2furj28gqr9lnt2OI8p3WvXvz+OrVPvVjti3Wn/i+xUSYn5G/nge3bvmEZVCd9Q/fI
1/rnJy7MZGB+aEWBBrA3yGyQRmrwGibVsa2R2SsPuXSeEcwAzIo9PMEWVh1lz9LDT0k3Tc9yR2xF
8BU8k6yP0GzBXyUI7pIu26EWWh8NJEMwhYFYDjoibTdvHpwFQ3FZxN9XeQa0qBROkzf/qswwT/1z
XZk0vPPDJuoUm9ahQNixrJxbAEuOvRanUuTfqUUvz6aedFsPt+GV71uGm43PfhT2QCqF9hzjDoEm
qdbMkQbwvzGrs5ojlLKxaSUF8JZYh1zUZgiqYUmZtO/nTV0ruYr1uSoEy7BuAP452CZNaclIg3Hh
7/SFgtIU9vOtqM6UYIDVLDS4EMp4ZDosn5Iozu/t4EIMBbe5Z5awUg2tGpBbNDoz4NqK9adHJfZz
vFIbXZ6tTGnLU+KYWzUVA27j7r0pIRokMdezIYcIFzx0NJsrBPEh5dGbqiFofXgQTrE659SBlRJl
zrDDllrDdCOeW3ex3+K+MzRH3A3PyG4jk5k57sY7RYcEzXZuHvlPx/uK3fDk6cbPFYdmgOdNQ7Kc
ELXKvVX5HxIIMlCr9Dkgapm86CKZghpDFo3WpAaHh9astjk5/ALObSNBYm6ZaAd4VtnGkkTiYc2h
5Q26fwJ/HCDFIyWZXNhUFjUtqTZPMiPwQLgEMzHyh7Uc2wfiYvemYSy3xm2KoIy/lVpDiEhld3fw
I+kmpJRw7+IHUna2VtoNf0Ix/G6VdbJJoJeeLDsZ7qCJaPmi9+yEAYnWMprH0AnxK1mfllpPA0/W
DYFoUYKsjcbfjpn5taqqHqoLMoW6gWxbZ8RUDDJN2BIV9oW6t5+jalV94hCqovYQ832hCW+qO2iy
uw0V+uRYnXYdUHRdU5+obag0N3wsCNnTYiLyYyLfspkQhS99RxUWgT19kJAlyqSXazAZLXCyjBp8
J2PwTHsgUL2fXoZYKhJC9yP9/0PjltGVQswK4J0TwGcBoSIaNF8sO+ZIxk6XyIi2C4dgqKsfa0EN
0ft/mJ7s59utG6QhOOl4ITiC9GuEbAktKdohHsaJCz3w+UjU47mVvCo1KNkELvQv/iqcgzPn6bWx
fM5okxh4aYGz7gbfzePEZZ1go49tE/6kXfrotM5Kv6GmGuHwMcRz8ur4uG01gpW3dh9ZgcefvuG6
X0DIzr9kUt9SIAgKVsNvvlPambYKptQ7BHgkeCz3iBIrMkigQSNvTjf038TNYeF+IENKQ6tHq7iz
mqu6c6rBdUayA+lngMIKz+9DA14krqrlqCpfuZuNgYEo2JS6AyJKsIylFJw154sk2Q0s2/vcbO4A
F+ZdlLRLYFAw3YZI7rco8mPCLCnyhgOcZTeWBle7I2jGLBI49AKnyzmefkxZZT6L8bUaERwDFjMf
jNh4EYT2bNAsEXksXXmgIImankg/QSxxc6twfB4N6DVI8R64izFU+NOmglxiw0gFARjaz74l3+d9
aGLjQ6Vby8EZDYxxfw3Ivi3wf16JnSmsrf3qeV9SHWP30Reav/NMgB/4q4hoydrJOup0WVeanIjQ
CSVGuQy/9WMad8PBRE12VsNqczOYUtYBc43POJEam8RzY1aYOk3dDrNxy2WFNSxsM7k5roRfCeyW
O1z5ZYXNaMaBWi0I6hLvvjTWEa9Ec626yt90rLGPgxMSGQzwfkkLH95FeuGqRL1Zaj5oOlsXyfUr
odmeOvgfLEKs8TzIR42HcAj/+lFHLMElGCY2fvVbnMafCuGTxiuBRkJ69Qe6kKzHzC/T4H8UBail
OqY8ixKxuKaUHQMwHfrrkNRPVrrs7UX7Bjm42YfLK9nvQxARYUUDPbnY9mKdTK7frVRoaRLh7sSb
ieP84hvEDKRxLahGrOHOwK0GLmjuE250ebUhKSKhHromh1YGzBiuQf4DWhIHe14Obrlul6vLNQJG
aPfwDgnLdYEmxSiDNQ7qcHptE4FLpeO2PpKCffJa07iSEYKQMMPPU07G59wIvy90spDGkzeklVaK
PJ1KkJZ7D15WLNuwn6AttKK/VBU8Pp0L+L7UOm/Tw81c1wngPBdegsCIpq5L9963af/oDAOdcOeY
JzGsbRjEh4RuzSNEZLTxKK52oAwn2nK5h20wsZ8GgYfUEcZFNKDpewObb1R+QRS2ZFtiRT6qTnEr
pvSgGsf20HyqY3QwxIu3154Pa0ex8VcLxuwTLsI0DuvqLqbB+BJVxh9NCQ2fgvy1Lyiw+dka4Pbd
QeyPT2rlONfkYC4RJ6we+Y/hSh0QghRUtxY3SU9wJX45LiLETW3V9UYNY9Z/DC2/DndV9ar8dJrr
uIeqMr6jxHJPTtEFWH6Xe1MW1jXJBfNTI4MNN2Et8BIc+ks4Q/ybyL5ogK/B/3LnnUu5fUtDjFjm
0Ex2tubkwdSZC0gOO78ICO4+mX73KRHg2umcHSJJO5oMWRLWMRr0HZix1LTSN3phLSOkojQ/2VKo
uNLT307yFq34ytS7Ztqg3qekRLqt/FO5aw4bDFSCOVbvBSuXk+0YNS005So/hTRv7KgrHheCVlvd
BFI2rfm3hgTdvWJP+RSJmxkFnrXE9qM3uT+6nhZUYy5/+Lp1SzEmg60Zz+RxcCKM2SNc7fBYjhEo
1Xw9UKKpjxUV8G0KOfupKuL1nPXlvZjX+bSaZnSZ5RCz7jT1tbwqr7HeeM+O7xiBQSDiCb/b7p2b
2Y3Nd4jQ2HNd7ANtRiz7LNP2BsIzmPuHG1czOUdlImAFseBQTd4fjpPN11DWVRqzpNtu7FzspH5v
PFDDam8rqvldlaOXV2LmAhDdkXq+BLcHwgcEUg9ZCtwQjfJQMq+00knDBAo3Qy0JvRziVZZWG9XT
sPTkR0sV9BD1dM2HBrdga6ek/Nn200jS5M4GMn1A3RpvNQ1bnrdWEXHmZHWD4/+kWS4a6qTKPnRx
+QNGJaFAhHy0pRtilunKPf4zav5SHFM7OCaRS30qqI9uvCE6a/YynUxa/BgIcLwzbXd3zmzpT0to
aDvKyEHSxZLSRZ7VxsOYULh98aTlQIKKaEZJVGVHxalChAAb0TQ3mBETpOWTfhP6F4wHNALMykYh
d0tBKkjxboeWBavDDOl1pb2ijRY4dpql2zo06OFRBj9m1DEONtxPQvaSkbIU/Y/OJloIxoOEItBL
zuvou4ZsZ9syM2eGhHYmcyCIi0bHIkPsR5569sfECJ/jIjx1suWalOva0mm1Hvwyyo5+VH5GU2sd
UgIhg9paXyCCwL1PY3s7077JG+rSnYT3lI51WHwWKwrTp1eeLjE9K+SDIoPswnEjwCXjlyfRXNbt
adoBcS+1rxZ8G8SOy1F3MvtaOO2jXdjmUZf1xAlt9dnFdCdMY5w3s/bZ4ow9+K39TSUa6j1KwgTm
pSbzRDKZIYCiNWLV0aUb3RhziFbt00p16dqnRYrejySzuZntYFz0wLdn7yGtLBCw1B326LVVal0H
x2QyM1BohBvtcuJlhrH8Cf4sgw37FLtj8rlrhjMNs2RPevF4HDpt3pbFCmtkdnRuaWUC4N3cVe5g
sGRGT2h3wz6sDSMohuLCFcx9EFXzJw0GliwIDrZFi/OjGMXPtLTEtRkzlunm+IJPmUIU1eZ9M9XW
Bw891sLq8CoKX9+n1vA9mbVoa4Bd424FJ9OsqBriEzt0lV49RDY3TFMDt5JE/rGS7KJKjxC6z8BJ
fWBMCOAIhadVdSmXKd1Z+VBeLbjxiCEBJKgBA95uiA3BSUCDM88ID5K4UNg82HzGodtgxFtB31R3
y0FkFNqEEdJTC3r6Fc+w4A+j1Q6HBtHKXvO6Zj/U/Ef+aizbAk4PvelivNaSf5taKLX1MDoRn5SA
sviAYxdUFxVj/jNY5CssLiMd12Orl/qZouh6Ji8rH79aSAmPkwOKrKnm9AUp1/gnvTtCKcglOmLf
IK9I2vJtf/4wInN9KSZ0/PjWitL+HItXfIGPIDh2St9AzB+WHStFd0EXbizrrzYKCNTIyfqgUQrd
idEDNR6O68V0B3TekfWagFp5IHtoAZaTjce+cAaawGG+p4CJyASDQuGML/ZCLaoCogbkefjWgnTZ
ei2whimJ85e0wRmlL+W43dJVSx8GOWQdYXlp2nWo4QlB5ualHXN/BEM0N/a3dBX8XhTpr2NnDoEq
K7sjyG1HAwcqpHWil4kdcWolh9BbUXLq1brPVmHfRonEd2eHWA2yrg6sH3Zt7XTXzuaKKw8T1Zci
aS3FD+7dLfdLM5oxxxP8UFsaiTBgYJiIcBP2cojwnAWWbn+jpU19fsZ6u45Zt42WJHM3CwGEKEhM
GgZZlHGXonif0ereeWjpoXYWNF1SuzzrHWlVdtE0L8JNvptk3x2LcbSu9jB+yDTSg/gde37I9+lC
O9+myjefkqg8tDlqXh3k7FOI84DM2kfb9tPDZNGs1W3CJLhCV6/WGnm7pDafNYmtSnsS0LpePGBC
MS59nLoyty0YYigehWzdMHf/yAfsHzrZmKWxkO7Wfp23b5ZYV/piY5R0c970u4EfuFLnaK+ETQkc
frvKaLg8mkfNYSKseUV3HREUSjeoGogeWQ5NHCElkopCNUQW8VqRteUQ1saeDtJqTo9Rj8FYzT24
W0W0/lB5rU1Bd5mhpvTP3ZNsCs8/Q3lHoJ1U9UPjIeAY3cTfU1YiNyfJzPBUyIQAuc7AC8+02BHt
19npJfFQM4jQBYBw1uXSRD3K/Uf+wPpRKwuMzlgJIi2btiUTAxq2mO8KJvQbfCnWYTDp0RMURznS
S9C4lfmTDiX/yOIO9kBLphvYgR+NLLKqmYYm+bvNul6EiJvzUOgXG8rAPR98wPy++bq6mLJkO1g1
hg1B6ldaW3AYpGp8TPCYa5b3qnuISRukNLvRIfPHzVL9BCAbpSne5NWRhmo3+5K59R9xNWfXymqT
T8JLzn8iwO5vtdewWGjBXXuCiZalJYe1CKEu2N0ndU8pNejCzKy8Z0FjcPW6CzTL7AxPoX5G0uRi
wiTQsbyMbdY/eO5H7CX2KW7XtuB0nB9JmCanIcflxA0uPBvmWG4nA5PXO/LUrLIefZ/zGAubxaG9
Tm9ihixFU6bJbDA16YQmSVtNLedFGhKvQTM7TMV8gup4Vwu0vqq/ZGsMLLKdh4DQpIeeiUUhdVi6
XH16pP8uYCcVTM4eYEkuHV6BzBhHJqzRB8VibjPEgCPcZ+K5SHmZOlYIlKXKfUtS78Eg1P6xqkhw
dMjx3CFRyHcomyiV+Rj7E24IoYyatA1nAOjMEiOAPtntV1lPhF7m8+d188n3PhB9ST8mp7yvJgPg
GVGTtPXDgMAH94BXQWZu9Z3pR6hykfFjXOtKO9nXSIFJBeTwTyxHSj/A3I2WaB9CjXJaX0982P38
6IFs3Mf8YnxbfyTT/K0x+oVFIfZ43DRf+46EHQ7hlFQ9frZzTP02exj8Ii/T9nHf4a2DhFxr82cn
KU51PLun5CdFm/Biw+uEjgknE4rW99QnRMfzKGwNk84fBKwEicX64Prj98YaTrFUvZSGs8HaX5/T
zMoPkfgJ9aC9zlVZavum0OKnXs++tRMX0Yk70mZ1jehmY+xpgEdlnpNcxJpybbNG0P/LvbToA+P1
MQD2lAvnWgt6Q7fjp66UHjwawYcsz05OqJEbAjK2qcns7Yux2vUOH1tDLmNbrm3Ayn/crVp6Hhab
AMpk/savYh5Ym+59MZOBMsXdg95WHoHNRUCCaAWuq8fkrPfkUiS92MQnR56vQve7gBwLpliqGEt1
8JwB+0J61JH9eEkbqhRJtsCd1gFmpN3dA4fG7GjIrzNznqveUpZIwiJhKczPTjHkwEnQVWS1PV7K
SrCkOyobh2A5fGLyvG4bG4Id1opx771pEWlTPcBW/mB30fJgmdPn0I+p0jSrufdkum01DC+a2edH
cx2SUxOFF7UIIpX5h19N2slodX1Hz4PUcoK78yXTvsRIwEDK80kJlJE6b7fGCMqSjnpZ1+POKr16
RZraeQHJXI9NOIZBk6EXhU32oTOpjeDm/Ll4WvfJroZPVFQphtj2elhlaTG01nuFaORkZswFLAnv
xWi1nv3KwK8c07unJeoHCdqBmxpKvsEVugepEcU2ThvrPne6CS4HJFWu01GejOVPGDfpWcsb68a6
fIszqHoAY2Psq5lTrUA8sInqaaT0zZRCb/TDIsm1k4YnxqcrvG1jqS134DDaUpmUmdGDp+nzEUB3
dc1jYe2nRaBPlSioFhVA4On+x8zqpwdtLY+JycyKABjC6NuxgK9gZM9FIVgoRjGRNToe5xwHzYFK
q8NK+tntgJVp1kIGxNzaL0cS/p6jELMkHz9xTAUV7gV8Mp4X4i8d3O5RkqIV4lFpXmZ3mG4qd5hO
9wnvv4FYbtQDFgr0Hky+6GwsXrH80cnHJpmmpbN141o6klFANEZ9Itr4FcpbtG8PlNNipHtStVfe
Qr9Af1YW9WPuVA8eeTRSUkT8qOnCd9INaxdmJiu8Kp2eIq/44GGIP5QrX+wspZ1tP3xVyjN0UEGo
05iRoTtA00kS0uAVU/LozybKya2fQkWQwv69Z/qv+hiLIIFSgUkE0T6yWxxJIea5Ctw5QeIIN88K
ItyrEinxWIG+sAKx0fMsYFaRoFVb1xdCbCPNRS3qAJhAjcwda0I9owYUMe0xA3nyXo5Rj3SnJYIp
ROPeusQmTjSxjnm7knSYPue+bn9eOHJSlpe7cfqlRwOoTcx1QSMPSSnwTs+j8UDYj05YxtkX9mnA
ZbGdKqaxfg+TSw1NShxpPSI+VroG08/Jm4lceqZ6yhy91TJ8QO10yOezqmTYqzEfMar3G/zRMzif
kUWuU+IyoEujuKKIoYmA6NJgKWlBcWF9mJOiu1OVtAMhjEecgPCBPe9WW7N/c71E4xv9onvgjW1K
SMjxhXiwNfOblmFUKYsiBDeliRfixbYlgOcdsgu8Bo0EVMqFbSaXuOMcvlqjvthbkXv1YdGn6OYT
M3AoSwjTQ/SC2JiJla09ZTbSmiJaP0qSYGBFGX+IFAqm6QcsB9AqfC27dsz/D/4SllcvnIAxiPEp
S8FUjgWnxuoTHs+32Bzyovqjlv4WIecT6tE8XnQlT5AtEuhfM9d2bEOwJ08dM5I74ak5mMy1uZBg
M75QlOdTLmnTIQWayHklsXoOE7TmA96+LocFYPXmdJ0498516u5tBLCj8PVgcM2wJfcydOnM6Z/b
JS4u/V/DiseTczivcWFleKPeLKNWiQRCWzSfgp31kZQp65HwVee5TfNNh7Zxtar25nVhc1OPesPe
DBXuaB/+YoMIS8QbxBD2IXREDbljztx961MAF2CtWMmHXUDUTMhJRQPlL0vjin2cCNfi0QcDfDQJ
MJtNAZ0FevpwqiyyJz3DQUi0UJtL4ikL5mR6nbD/ndXQTSR+ZGL+WAIqOUTSXaCG2KFu2+Q5+hS5
z5fg+5SpaZym1LXlhUNdPQyp/vXt4uaV1JTRVNjon0SUHkQIcR+XOgsBJnhbJY1WIukFPhMrWky5
+MVtFB+jh/pHvGhQBfmE9YES4lBku4zlOPE2YZoclU+zkYV7JGnk/FpZtYPZ+8uQ2/e5FzBFvTHh
FPzvcVM8xHn/tc2nDtNRY4PYLf3b4qOHG+zp3OuWzQGNlQi1SrzlQJi2CjMZico4OBOcELU5cAS2
3Tqey9ojgFUtfcYtLnv7nBlXMWbFOalDS6CPodfaJyg7TDntex+MOYNJtOTgY+hRzfIzH5U70sBt
ONmmG2jCXQa+dCrvwmcWaefHye/jZ4ElhCbe6rG8678KMhaCuSPxE+Cgu6O9AoFPGuMpURW3dvjC
V703iH6+p2XfPNM8/1l2mQha7iNnGgb7KuqxIc38tTkJNrvUz0vwLr1HWAqLnB1OjeXsd6DyhmaC
6J9oNBFUSE9rJDjLc3xbWTzvZiqae+5e49mIuzxQNpIYRzuT7ew0MyOiykDHuEp0Ih5G/zyrxlme
apyCRkeEk5dcKzk4Q713IDme7LRG5y7RTYNBzC3Te/w61Jr1VKDrsiASxdJCGUbo8iriD2u0LR20
/weq1Fs9HabLm0OssAwq4Bn3VRnjwSKf/7sbTrOOYngoPR9LoWhJhJvXR3dKrEti6vfOS7wd+FJi
5HQgyq3UaK0wMXaIZb2tYiUpRAg523RScjRJsVnYHoE7bn0BQKmdZnMai6Ns46gV6SAvDyxuuW/H
vA31vumshrRwprOzTs8NmKe/NcGYOPpbLGGoeOT8QpOKv9SiMmdU8eepaHuyLUx7iwpkxcqridvo
F/MhRO69r21AZrAO6aZw5B2iGjNSJ3HZSC1oIsshN91xJ7CFcNrXgSvnhGsJYd6xqNVtamv6iOk2
PEDQPDtGHj16coBTB3wjWvVjuVLCy/G/7kjR8e5p5nRbetu4M2fLvQ/QfC2XcgH49Hif9Cgf+sxb
Lx6IWbqeyv4cuVOQOcuzY5bimharfeA3ijfujHmz0MzniBXZxc8mBnd26Ql/UlEfyolqA6Qm6bPx
9zZC1iNrh03sRumV8CkryGPrZYEvP24W+QVPcghnxDWwGIo9yQxUjOmYKVeOIass7WROtIvAvSMS
OGdrqp3CHMyxZOKONB7uXRP6dNTd8lBanIt0P8pnxH7xsSymchvGzqfRbJ+g2bdkFFxN+mUX5Swn
wR1+xkCqpVeFnxPNMw5rgxDSjXClY1UMPQCfoPJs2UtVgyH4XcvKo72yoh81pV1SAVQSCwnJ2y2l
NckQqRtcf1xBvX6/RA3hwWOC121aQyMIjelR8dbeY6SFt/zIZXeFgtkA8A2sth1xGqgBwQzXr3nC
mTtwp9jTWsA5kxOFnrlozvFUkISsWRbGBcu/THQzLxYpU/Sw9yp1+V3sGHkpJbZwTbahEt4zx3J2
YUUdN+YE4QburGAORP4ZiBAdGRvJEGsgqbPsoWeHyKqysP0j5N5wqKX/DJDQRFGmOs6dReQbVw2q
Yx6OR4JCtCF39qaJjNJt6v4hwnZDOgcJuc4oiKbwuNRApqEK6HpEM1JV/kBipHsoaqgbWzEgxO/h
FZUkK+bx9xwZC+iNxLlNVWK+ydniBk1b1mFabiYrOhrS6KBpQWIlz7m7jvdJ2BSkJvODyZLyOjoc
GFVoRncO2w992HxuI2E8O7ZZQszRHdDDeOV7tBFbL0qswF7LH8vC0TqStIsSu0FLvDTSy9VGgaFx
bVDG6XzQSeHTOUvVRCSJo/kaxR7G6ckUu9UfsHbTmt6vNW6kFVwZEl23xiA+zpCQ9JLykKja9Ri6
yaEWiPvV4MhrlN2WH40BhUPRxfKPLHjZmnR7unD+tQNgcwqT+KS2+JKeUgFuzAohbiemJMlRKelX
LA99zkmfa0P9aGhDePeIfEKliKSacnlN9OKWCdRMWRdLiplSF5DFW3CoxZEkzSdFmunNhUxtvdq7
oCtuzYBQNqpT4OJQxtsRwD00xRgYC52LVc4nBKqJi9tYl4j6/1EhcCxZ0Z2N+fLvWk9h/y+Nm2U6
wrIgRejwNA3nnxo3JGD8um2TBzVmwIlewNElgmg7kLUwLHX3mAv9Rxm1r8yzR3KeI/6OFVDSLvZy
Equb5oL6aTl3Fez6YaSi3IwAz3I948TGTRFnYjvN1NtZwYQHVph8pIJlWRj3F3moO8Z8sibmXS6n
6MZBw4wZHRQ5gqSd5sFgpnaDPz0a83OWHitpF8l8nb5r7JDsTb7ueXZZA0ifDRiLbu/T8wHVyGX5
v3xM/m8fkwPxgAq27QMw8wz/d/Fl2uugqm2WZjoJRBtYoLtRyvTUUNjjr0dqk2nmQi7fmcsqWYSy
W6EGpzJ7LknjU9rLenUX13d7FOJIYYeru57gdaInwA2ilt2+MofHLWoOR0Qn9O3JZ0gR1TQFlPMO
zE9UIhwrtKmFLMXNmkbm8LDoiNR8Ejn2aoXYSQPINTW09EvPnGnUzl2XXuhV2a9wnnHfUubm8PUp
4DFB6VXpW3PD7b9/cqb+u4rS0S1Dt+WHZzpczX9XEwvWl6adFmMg0KMiMVxujhxqFou31eGSga1A
P6gnKtf94ndMFx3N7c5q6I2sf3ukNsVfT+TeSn2DGvXOwOr9liuOqhRLBeksapf4K2/8fVM9Qmxm
7+aq6LZqUw2rfJMuPeq0xs82eSnONonm5KKGXNA/AfLKLVV64mcJaH4f3vcZ987EPqqeMtIcY4CB
9MTSu2fOCu0OycLdGZL6ojYTGJQuYuj8XFggGtU+Nfh94Z1mo/4D+s7GSamX553GUU+XzrgOHWoY
6lY4H0graPaan0S0Fa5hBxTBbjEPWTgfVcSw2qVyhtXQtpDA3cz49Nv+GFr3WxyxaRByCMkTPcdf
+9SPqp9Y05Z5JBXkvUISxyjHz8LPEeENaOtnKcFW+9Sz75vYsbBtq+23h789rzbVUKyQjtWjt/dp
puqU6/mWdWD64JEBKqsb7brT8QNsaTDSKJPDYlKA2qmHkSnVQTm981H+zPtrTC3L/raJK/M02pRV
o1am1Ug+wkCL6wrYi55uqAMIlZsul7uOqW+O+jDESptX63ylFjNfDWTwW3h2pKzIfe9PvG+m8onY
NkeYkWZ+TjUvvpl5ezOrkptuG99LREHc23Mmt0bPutQWo+wS6M1bNmkkp3tash6Jz0xOq2Rzv2WW
ykdqk8VDCbjQI3XP+cFFvnlcKJihY2T1WPpQAxAPd6hNlxT8iRyWPmcpEvbxAVDlBaS8OEYAMC6q
yWX7TNoloVDEu/Do3BrUhPswSq1dTv7hYyFzGkiJhDAjZdxqH7Ww8f7v1wvn9xuSY/hkstuubbhM
4W3X/OcNySAKwbALFm9G3j4WgJt+avcVsOALE9zoTSOAtTlkxc9JLxUDaoDNCTiywG5O9pEZ7giV
+/VMPTYYoshITA/0wqlpZU55ZEGLMmHRjcepq41HkPzrXTdf1IaJP/9hquK9IYvbauhkByuSper/
7+aEc3iTWJzgTfY6e07+Z2whCsSZLwV4dFnj3nduBHT9GuoYpW8PC1Dtgnn+a7+FrI2qLz2donbu
jiT2KWsZ5SET8wdFt4g1hX3JobIUlY3mY5XrYr/JecjcZf4vdz7rP3wfQiBQ8lxheUwRfvs+FtGn
dGdsO0iYbN4KzzOfognjYAZHJUdz86R2xcCBLqXdfnrflVahcUxmlJOZ/KFOdwFPMPPn7k6bcpQK
BdW1DDniTvPanc2yyGayqnmiKcQ87FK415tOMF3821PcobsDUQxzYBdTum/ANdG7B065iWUWnN/6
+38/IoU0VlR4pEmQ+fF//48URPHPNU3D8h3L94zfPgE/48ale60ISmCdbf5DH+FIqaEReSYjE5df
22qnm8WERaDN2nisLg70AGJEcXr+AZGjG6BLhx+nNpNKO4FDJxaM+bQe0myXyYRVlNDKLNToqR3O
PGHWjg5yRYiouiW5UD3xt9eonX97Piz8EPhd6e17q0yCBsVaIIp++pIXGcaX2PqQC9O+uI//5aOS
H8VvHxW8MkMY6Pd0Uyhn0d+cQ6G9ZIY/OnbAHTI9sfLLX0BJkBCt5z+iuDUqENp8MIONhTUtWyQS
Je1J+CrM+QEAcItzNSa8LpxX/DRfmQcyqStp0fq5hfHXqYlRnqPdPBOOwLlh3zw5WEtqM6lIb+bM
erObEfL3diVFUPJZ4ylOvPVvr5Tv4JOobTNlv5d5+iGOU+cUF1NOgDK71GAgW9j8+6fjybn03z8d
1zR06g2m6+ukyhKv+s9LW92jUx6jEB14X6b79xuzutkubG9jjYI731u0klfO/Vy9Jo7jgm7D+EVP
bWTnLobfaPmD8DjULuk6vhJKC1k2Sbur2rQRhu1EXBeB2qyN1gOGgYpXbRr1st7kG2FSHF/Vrj76
qt4Mv8h/frM8nf7+ZiDkfr0ZsWDrja7qk3qfmYxg2a4N+5NJDzfxku41AZYfTD6ribkZu1ddHxAH
NsanrHEmxBLLrbKd9kW9dOi8bJO1Danc8qVRipF4MSMksfKNCixbiPqkXlo+K0YIt81kBm9vVJr+
0TH98lG91qtR58b5bJzU5jov5MbrQ7hTm4Y2ttcY/9PbO1maa77QAVfP6fScg3//1v3fLx9cOVzX
sITuWljpdOu3b13+d+48Rw1xTCVcZA/BiRpSKZ7utORLz9KAGhWaY8SaGeJe0uGfa2Swt6rDNsHB
BEfE6asPYxyytG7Tzx7hYmfMr8621NajDxfYMQG7I14mb1yJGNSj0eno6pJQYaao8bIwf0EvMd7V
APNnutPOFNvSyCHgyyeYdo73Vg59V39P3GaX4Eo9NTL+quWwuk2NOPuU/0BQs6s2q4TJt0gDV+77
H+rOa7l2ZLuyv3KjnoUSTCaMQlcPALal94d8QZCHJLwHEubre+BU6UoldUSr+60jKhhk0ZxtgMxc
a805JjFJ1VWqeRBNnOky15koi00g+h9ftsgGwzFrmqDd7L9/+PU0LMG/vjS2z/T+dVjbA69YRg3a
Ns+Lksijjb4Jh2Z9ILClvlR1K67RHVFNDFH3QkHYIZ6iJ1jMRH61Qr0gKj5sKPZXmj3ufmQ8dOg7
0sxUhWzR2dKOve2DWyU0qdwWyHE6kZOYouHxU5PU+dWrBhoGYHXOpPv8+aFKEbj/ujj++ef8L/FX
ffvHzd//27/y9c+6WUD1IyX465f/dpX+7FDlfw//uv3aP37s/+mnHuuS//7rH/rL3+Wf//Phhe/D
+1++2FVM8Ze78atb7r/6sRh+PQaeyPaT/9Nv/u3r1195XJqvv//2sx6rYftrcVpXv/35rW1XNU3r
P91G29//85vX7yW/9zBhWP/qivfq87/91td7P/z9N0P/XTD6sbfDInw6R3BbTV/bd+TvnBqF9DzT
tnVpsgv99jcKvyH5+2/C+d2lFN02cX7JFCb7V1+jDuZb8nfKUDh+LrZwUoZs87d/f/Z/eRv/4239
GyTh2zqthp6ng6zrL4s9QXmoG3Wdh0Fzy+Xvbd//T1uhlRJzjBPNBGeUU/eT6+gO0Jvlymcgi69X
7WMYiNAZ3IigXldxnBOJjRV7U7ATbCseY1xT122Ef4zGpxEQOIpy2J6uHPM+oydFihsTSo7Ru1Yk
5Irp7qebzc8r5w9fpA+LsiMaCz9JitB3lbIIWBrMH71aGTw142HK4KZp89L5feOQCq2zIerIbPzR
ZSExO9s7CFda4NzGI7OG9WqM1z2x9ts0XTgHoyMDrCtJPQP2CIRek7t0BplO8EgbKMxHTaXdNmkk
j6uxEZBawtLRjlz0ONPGIiXezcj3QNy1kESwMajBEYUTPmIfQtVTBXADe3rmUvFiFdpaQxrtvjBJ
4s6/MBnPBugjyI+Lyw/T9m6mOJoPMcFFDGjE/RyZX02L/jIZR7lbxCOpcGZgkciEygGBEcI3BFHZ
lxLqJ2nT+BnEKyNZwx4MaNrkwJsDYyrbTh8mw9WYXU/U/vGK6WDCumyWMV2T/GNsG+PoqunHbGvo
PwD/Yq/SCG7oWEYzHltheoHsin079s9z1r4iFd0yTTjQtktMYhoY+slOgqFJz3qCRIck9mvkk91O
F3TcySo9zTLv96QNoCMA3uy8p6ayLpY1fYhbKpw5967YclBEpnDmAYmGkwH12tZgciRIJVFfT09j
B6RCNAxX9UlDrGsBvpvy/p4bK2Aa50+gMm9yEwmzXSPjRAqyeOjfl+RDdOWyyw1x39L1orUbXZSZ
ufdKawfvbl8aWDGKuLIQ8DBvFlbyREs7PRZEVa5GalwPw/DY9Snpu4EghC5edvGPVkrmvVZ/Uimr
MumtCnty/QB38Q2J5Bp6iYJhauaoWerajxe0ylGp97cacIIBsJRuEkar1Yz51czxv3Vi0++xNjUz
XNoiWjZj5JGjbkqfEl8ZZgayDTqCLK2JprmaXpqR0ZQeyWQ3EN0SSHdpmfqZD4bVVNdto1/3ib3H
GiZ3tQ0qOJ4EsZw5tHkaCr6eT2loVuQKtp16SRerCFJn69+I+LqXPxwxPzB2s8DyeU95Wcx3RO/9
LCF+DJv2HhFMkFhwy9vBlPQ4AXzFa8VZfBRwuYDW6Fry1mp35iqX3dDrzybgzctUnx60hXiTBhRB
sg54+joa+OBmjnJQJTyCuQnsH3pR9QTLe3kAnHMN5aiRbq0G9zhRV00pudzGBXsgwgs1J/uB6Mwr
0xFH2gR7x7HEznVkTVBKfIiqBnh5BT0hoWMfSaiMSXevceWgPgY6NHtGYMvICnSMKxUM40Odrq80
77OD1rSvarUvRN6roxiaO0ZRX3NJWlXcztZlI1cg/gP5qhBmXKSFvJVYs5jpVbdcaQPPOb5Y+6q+
Klza62Dzm3UOR9PGfSWZwNmjydTnYFluvO8qgpUN67NpzJy3M6lxQNoEWGv42sEioSGITaawZCJB
dodr3U5avnO3aagTfSBTDz0lBiSJ9lOGvbiUVByDsV7LCDeNGOpTr5N3nZRENuOcpFHY6vN7A4rJ
JCIjcKC3Ee0w8vYN6XEgdYkp1a7rsDq6DcS9NbWaPd7ZlzJrPhJ+5YRsAZXzDaOdltveI0pVljer
nnphYgxvdWzXIUuPFTAiD4iYYIF1I4k7HAJ1dy97ToZVbgUtLXGg2TQoR/O5xSwwF9OZwbsdZpSU
OxBtPfbSxfVHU/dnO5M7oySU19rWhom3zRjM7OiM1qfDmIf1rw1Ld905ZHufucIQ6tJJqmsZLqLQ
Q2euX8QY3cW5gzTA6a8IR+W4FoNi4cl0ntcdUte4hbtN0lm9TH5PtCw11RY05dx2nZEg5/2CYUgE
jCE51Trru6dv7AGmj4w61E6LifPp1PxSESy0YBFqwQ+FSwpkCbvHjbJhlnBqClCBF/46jGd7SlNe
/DTdO0UeoZdNQaEM6iDZHiN4l8ysOSlHBKL3gqDeLkJARAqzxf+uaekSfNqGGJA271gWwUfmlEoY
2LKFzRBVovm1rkyo3qLbJRHtrSpFzQO4NvRssr9kt5WqMUiUspMHvV/GoHQISWHqjCxi1pjT2t6r
3f5cNNL2YnVVepV2H1XTW6c5kjn+iMe6s4aHHBEwkBj3UkIu8fgewQn9WSDyQ1B4wEfKVDSKh3Cm
aguyfvjhyhmDp9OHWCNW5LMantbpc7vfTTaXI+wQBpFRcsjJaddSbAKzIR5LqCr7JU7B6DJqEIsn
aJj0iR9DU0rxCvlLT7skqq1nUoy4hZYeW5VBM8UGlxj2lnvChjQs1pUqsQYgceeqKsUCEBAFSW9w
N9eLHpi5G5pZQ/qknaofVreih0BM4ryY3UoyJmMOFPtd0HaWS75G7Mt5e2K9zmwSrNtJW0GHF5V8
X1F/VQIbdzLpX3lRBk5uhwyOp7DGlFNFeCYlDSQEq0CFVuY7TOeeE1AA58XcklrM7ku2DlFKUDGi
VH5n3XDHTOqo+JrI9CrcvlHLAUIkkXTBMFvwsKWdIVIb4MLEuCz50Y8sE8cONtzR7Ki3SHi50AuL
84jVxiFIobvZYPJrORLVwTAciOIdH+mNrQAUtXbvLEUgHK7XcT4PTRldmZzIXEOUu5yR2WH0yqOp
TWrPWsOYy5Bkd2jqMKXrwxLPr2SOz3AIUZZQf7ATX/IvZ0HBzD4U0eYkmHTjwGDh3MJb9zPnfWLt
CS1OB5NG/1g7l0hfMCXrT71y0CFM6TnpzXFH0lzBvmdbgZ1NyaHE6bLKK13Lto0dgqA0MMI05hVR
brceNkTfYO7du+R99AjVMizULFEoQAFiHceV4sfeNsiSlPmUlQln/kXrpe+GtjK3wh0M+eMoS/0D
URkM6pV9uOjwIiXOu9xgwRPiiW3/v05RpZxNd7m0TUSH7tIc9QRXpUWTQSJfV461N82mvzCmpMOh
OBvBiuckw494ZWvIm4lVV9isosbufOyO/GXFeu8Idnq3HJj/6VPmxzGSpfmSf5nuLswsu1HIlcUk
btaBQNNyQOXTN8GC0glWO2Br1CIn2xnS+67QH5XSPsZITKcBwxgZbkUUkJnc+kL1t81q4bAubF78
9jsbHffeaTR3v4A6DKsF741KijvOeKnfMYkBl8qtlORXXn6ZGG5yAm7BUdyaPhFC3YJz/CRmsycn
xX0Zo6I66HDd8mZ6IA2ix88VIf0pXkSzVi9ISR9EdbCSg7HdpQWAHcShxEPZGu/n8NOQvQ/q4gwj
CcwSvWdF6760zOssRbTTu4CjSptBeg62L8aCxSCj3TFChQ9oVpuooUYkYxNlN+0qET+RFrLFO/Nb
lq3iXVqR+UWyj9+xVYroDZAlm7DZzyGlzxZFSwzQ3AJ0T8yMgLnRQtDN/1MkKSCByS8gKeAcB5Si
x3EfgLAhyC/bVDzywGG0PNRVraCau0RMJU1g0APD+o2RqDaEwDAIMKihuL4UJMYQOj/ZR5vAsBUF
Fsg4N9mtrKz3bSPv+6YYL6AcFBCHaXqgMo6voCxeDHrh3mnXg0Tc38r8Qizw3zYmCIL0u8RAA7UN
QrA3s8mW+g6t9nLMM+unzkFROdUP19a+yC6i6QxrQk/rdwO1/rnrq5teR2wsouWS8d6H09rjIdO9
Wzz75XGd23d3tNXewOhxmMflcUCkRWQHEKpV3w3juJ5bAueq0j2vJXGxbYtallMJMh39bc2xPNJV
YF+aWnbC7LopjAdFAI1w6GNEsUHlNcnljBgTDK3Rnzwmj36Dif/IjpY64nMrF8cOp7EI3aWa7sBP
6RRJIxWNge0CG/SVhveSu9L6bIkrurYJDRWReWsMKxGvRQo9Kx2GMJ02BbppvJZc5r6T1PrOVZoT
lABZWoPMFXfkyRZHRDkAF/Q+dGIiDpeJxz6l+d4tSGscp/y2q/Vj7XUIA+oOWZExr3jL16eOyyhW
uk3hqz+Dgy/CqCJVe2JzwlqIB9Yl52NFm+85GF2JQ0TM2R7bInrrZGfuehALlVQf9F+gYjUdNU6l
KP+SNcwtkxNBwd9REZe98IJ0nKyDodYkhEgse6IfaJh9E7tmudmFpfJLFDUk3W1JjpCjgRYBNYSi
WPtJTFm3NcWSZekPXTedR05y5+VHvEGhSTvaYPLzy6hPZ2e9MwuWPeDxkHQ9n1u0oW4mYjQm1aI2
8NyV9Q2kx/IUWcMFtjseBa+6HMcIUxUqiLLCMJKAecRTxavfQ1Bkn0F/hrgsk1wXwBBeWxHj8htt
GgYsFGPbjbQPWMWH5saadRz7kdyj/rgn6/cFhA9FlHD2TUd8fT0PZ30jtFBMFgm4fNIfGfxmZxsn
uq809+cM84idhOkuk/ELYo8+tRjBhitbIu+74bR0XOhd4R5dGpbs3E8xiSO+YkdVXU+ycG9F/jQt
SZDz4jRuKgJ3kC3p0k4Hx4dlkoA2Ns8u/8koNIPdf1rkF1oFcmQGZJ1BrlU+rRCmPHJKQkvTclbC
dWa7Q8PQiZu6lbCXU4TJ5Qi+AYqvkUAM90b7G1wbm0Bht7vCTn4g20AeUet7W87nCYXfUrFL68gA
K49uJG5XodAhd03oFUt2bCZgY61xQV5kf+HVzlte3vfeV7VF5fTTye5HVryUSoOk12zH3PAzw3Jx
KlwLwz9NKH8UqNrIGDuN+pOnrM/etb5LFnZz7SA06fk3mW/WAfPuDpFkGfQcjVgN5qDppku30fek
TK0YnG1f15A6LnAIp8F75OUmAcEmEM5wCa1GaHIFnmre1VGGgwxBYmis2Y3rQNts4vtpPuBKG65M
+rWV0j4XYbxamvs4SgT+RGtR+NPv8fslAlUTo0Qbfi56+e6ZTdBxK2WDwZ3dvMEXvWWOlR7cOGyl
eVs3WtjgbjP7jhxjlweEU8RPvW8q6dQfhph+dLTJvHG2oD974L78HnpIHnqqFJ3vAbV9Taa0Y5dB
lJZfvW7/nDD3BFX+UuAE8NViXTuUGVVsQkjttrMpm7Ul1wGVZvRtRMvPvsze2gnGbG0/EjQfUYGa
p9xOTpwTm73aGEFdxmlJs/IgjiNjt173Dc81t9kNxrG4SZYC3AZLcGojClyA9h8BsoA5CRQTA4Jw
0ifPJWXMSTUCJcviWSVeskPD9GnHROXhCMNP179ZvUWqm4kmq8QWt8QSqfSY+/QJtV2mXRKDhUxy
3jPewCAWG0+Eybx1wsXSWV0R8NYEmeVkAVJpc4M6BX3FTQMMUu5z8bOgL78vrfFS6Pbtr3noUrEm
xB7ZisKH+yhuWvOzWJpHcMn5njxk+veLuFyaJVzrnkZL7O1IhMDRYlTkzo6P/U4v13NXUBVZsbab
YnFYFvovTDbZTrvsNDGRDEy388GKPa5F2ft5riq0hDACbOeNbfer6OaYPpPo4WLEOPZJMCDrE2Z2
N4I2aYECnBIIf3ObU3ITjsaxSw/TGi1ZjAnOUf1pjgkU1hnjwazM9OJ5FB1F1ri+y2jC+mAZl/Sj
DlrPZLxxvEMtFYlcnjovetSgpdSYLsXo4mQ7kMopYBatiF2d4S0R3cJUmYiVyuL9d6ycEtiMPqCZ
3o7LQazN+NCVikJuFuQpSXzGQ17YxzxlqIhtjbApY4KtBiLZRKSYxPH3zPaflsXZydP7pB/dwywE
JlfKA9Gtp4Q9P0zylBVI0VIy9e6+naPbyMAy4CjaTq2svy1260P20RbQyGj7kaQZ6ihlw9wgc8Ns
a6CsLFPwXW/KVW1Bx6/OIvJ9iohzcwQe7OoxawfsYSz2TlVdkYTL3BDoaR5NgdStH+u86WHnogjY
TLHpTdP3oDlva2XfM6+mwTc+VPRbQ/o6Rrq+lFvSXZOnRJKUe91B8loP7r0XtQexUSq33pAPV0KG
JjkyRgm3OK/YfCadZAxNbQyqBCq9uXLTcLs1EgXvXOA+ruZ2x0LX+Y2nMZ4t4sdNCRvQgo/P1aQ/
JK5L15ITeuSmEWnddUax2UmCjUzjOGjiLp1eiJXYkHDFnha4Cl6p+rHHOzVQTK4ro8/bcMgJ8WW4
FsRFSSNgSa6NAm5o1Tp0ibOJ3WWsg9oiRK6GvTV6yXwTI1FgRISLd4K44+NMrHdGhlgdBIwKZYSI
FE9zCVhorI6Dbpo7tTUITTHtuilO92U+FD5C/b6Jin0DAwXlNy5GmDmBjPr7tUkeDS+9MNsBs0ml
icCI8YYS1xTGeXULc6Bn4ZyoM7Pu0E85R524eXaj9meJnHo1pv28wObqE2r0pS6PjBKunJbmvZkK
bnYlrsB7k1b7g/YPI4P2fsTUglYNJHfbLPT+klebhhoU//U+NUiyJOgT6+MNZ5WUA53YJ5PxZhu0
qtYK8z0nh9BZsbDHEB+CMrF+5O0dFe5VtVr5oyMVzWCOO5OyNjXh90wCQGDG7o/RiB6WHrZ1oc2p
v+qbBhhXRudAW0bJppH60Yz6fvX6c2UgUrbNm3UuL+M65d1T4A8I8bqOaIo2g1Efh8z5hmkV6i0L
mu0OETWZ9rLGSIAlPjjK1PRYdj/K1X0TffXeLMpXqu1CXVOv7ejtTa/M9vMEyD8xsN6XsXOeK/ur
HpCJNp2SnCBJGkjTJ6dZOZ+NUEchyER1cqbjWQaNJPJdWwfc/AhOVuRueK/yxRdgDfaWTmd7mpoi
KOqJji0rjzKALnJOaojuCWLMCAE5j/dIdNRFrNx7gk+7cBo5qkwiYq2ZeWxi1Xk7mweDCafRJD+M
wbm0WjH7Xn22qgsyqLhgJ/dCW35l4CJjLbLPtnOdB93RRh9AzuR3dI/y2LND3lvaXxnIt3SYPmig
jRixHfaMqMjaSwWCxI807MBWleUHZ3IwnWE+wBWDr5klrVrfsrlL6S1NN3FLinpujM+27urstMSS
YGnhbB3bXUBWYh/oCM59isX1RjXPbdFMh8lMnvus5PJ2+vxe5vFTX3Uf87eeOHtEc8ix0qfGs6CP
OB3XBoHz1MoAMjB93cNY6+86z072ElkMm9dwgZb7pUO9Br6xHHfmCqXKnrSXJZ0v4nkgDjKuxb4i
4yuwejFdNR0rmyVVGMkJk928kiCiTPovxAOAeR7nH6W0GXWl73WlHSdRfK3kjflcHbgBIy1c0/YN
2QBayaS8bHpjn6oG2k8pD60B+bK4hrMqw7zt1R2mjXpXxBF0rXgILABeQYatPcitCe4EbSzAZmtL
5Jf13CkgLLK96tcIzUj9Bf0vojDjupq8yA3LDjMvB3ZrN3gqPTkZhHXs0xq+InjXA52elCT3pI1o
0xfi1GNFCap3R5/FTUOej7W8z3U07W3X+JCZxdKltNAA4M/YyCKup82NALM/9Be7P9pTv8+psDZb
YWNsMyRj+aZ3A+VO1ueIUhw3M31hHR9ugESKnCFjRH1iakeaJ+3VqIYHrCSomDk4wKECbxF3z6jp
f+ZNJcKxri0f13Xsgzonrgg6NTU+8aERa+5s589RsTxYqpK4mGgx2hNrUBo1DlObu0aoG6epHjtu
R99D4oXRDz+8xUAV+zg5I41pcAQbzKe8OHZKReFSrgZUaajaPXtwlWyMxiZ6VRqdeA1wC5nPpM1I
5kkVN9PMKS01sP3q4hPv0OJbqNRY9arQc7M1HMvWYHE/JWO0KVesR7Nc7AAD2IvlNG3QfudWc5/I
9hr7J+ZmDjSBkTsfU/OZbY0/TbEsp3kIOe7eUTb9/grNDEcb8xLEzn0zl19oK/bVUDP/GaNXo8at
lTqMPq3U9XV7IoTcah5Hr5ig94wQ1ywXOAjdEy9Wz70td9Aor+xXChBTP3aR+zUadBUolJfqXrXy
Z2vXHNajve7BTrCXk0Nmx5BEs1914qdV7kAhwD7YWVsSVy/K93QUP7ikl6XmhSUQypLXg26Mu1TV
75HrDYRzu9cGoeyeBsC5ux6H9cNYkhCkJ8F4xuhDZv0u1lmyt9/Oa3Xb27iPGo/l16ryk6vFcJUx
h2IY9ftcJXtyHtJjLjvtNtqe5OCSMqbhFulcT7IaNeuzE51n1cCtKRV4DHJO/LnRIYzkw6siH3zN
FNnqRKUutCqvRh7oQS+zEwPE01I6hBO6PVy7rjgnlBj9RDaHZideODAborJP6/1EZl8soP2JOu6P
yos4xiPrFg6vkk6/DLiEW21oKtyWAzg6zWogxama1IUeUewfCvPMBusvURCiqdfofj0kcf3uGi6A
Nat9zJwEa98qrlGK9nshUspP2nJ+bub9QRc2F340XtS5uOK4irI0s0C17ryUA1Ei0WvDljh3y3yz
FKR+6pyNdc7ip9Ybbydbva4uMbHQ3WTSQ4toZk5AFjcGkZeK4A2/kAYlVZ0GNbAjDjUka5MUxaA+
vhakPS21tu7gszLpk5badzqlZ1fW17hQjcs6a4ldjJ3xvGg9Aaw9py36B8emxqZDEgCXt31fG1W+
Jb4Yuzhm6O1lwzmzhicd1ieHKX2va1Ue9LOrhVE3g+JxNGQMhckZkcg/tYwXCB8IAOy4n+BJxBcc
Bmt/HuGyF7oVZBNXeN4w/4ySCD9YZj6Nc83kIO/gt04o8EwKyHaeEWWZ+WW8ZRENOblMOkPXdhqY
2Lj5rqSupoqpdebXawZyqMZ2PbLqz6YG5qV8SPUC+olNjd90RrwzbBeVl9Q/ZkBUO6tiRsrY3jly
URytAh1hrkWAQ0ygbiwknLKPYikNTCvgBNeE4Jq63Zh37XOxOA+oyh9XzRlDKZOP9AXiIlNWy1U0
a+cezyQ1d5F/CJPhkNOk0F8S85WEktPKOhXpiDDMoG/OyCLsT0P7zmvdDVWXLtzkn6b0XpgXIO7S
1jeEb/HOsewRmuUhGWNGOsm6T4w6lLmSd2IGrkTIb2gOIAbrad6lady+ke2IWKPA9+mp6XMpv7Gu
f9nF/GSwqWMoJwc5eoeYRGuUUaPd2hS4G4ElybsDeUH3esQL3RtZdmIG9Azv5x39X3m2+vLLttW5
HuXim6O5kENsrTwfno1u1U+RqWhfo20HvfhCW4Yq14qfgXI959J5xMPMEpIbwG1nODUd0TdmnCFb
pvPkI1WJT3qmsaF3RNwXcXlTmcBYbbavyLA+Rtc557n95eG22OVYbLSkd4+mx6SQqaML+zIUW7t/
4XWrCHvWweP6VC2hB06KQkjox1USEwZreJ/VGqUlzc7BzWlRKpNLcLUfZY5t1iJ2bWeAGlziOD3S
gtqJZGYu0pYAPrSeoo0UxYVxeQsvHu4Ss/92yOlawVFC1H3kRX9TFreolqHYSz3GooIh/NRnQQt1
xbfMTyBG1jkrwZvOy7fmtR81HVu/IzslVLFuXE2gJYmM+ypr8w0FM9ndW8/Vw+9Y0RmzMiA+bgPi
LrqjUXSlRXl5wIxFr47BfxPRVDPHEXgU8MciPTp6zIDOw7xOkeRzVZUHoqA/p7IhPRGUVuwUOnPY
ihRcsGgJSJbLXx84dwFtBBqAQ10XtJJKWrsAqS6yIfkyyffy165BJhuJeTek45sp45NhZhA6PTM0
U+OL4Mhir0eV9OXIDwrFyE+bjJxY4A16PdFHZ0427CZI2Jtr7BS9pRyWL3ExMTKP3jnN+ItLJmtc
y3d9tHynjR6SGtxI1c2cTGIQDtyv6RxOMn/OBpP1YxlfW9ihq6K/pJbn0SlHDP7TQ2WSU9HzhlP9
kMxgrPdTU1+DmKn2omi1PR7+e0F+03kwWxPaC6sxqXwfri2Ja5s6wuw4L4VrO+VhO60EDI0MMcfK
uZZKQaGd+KWcFkCd2wCmY7rTSpIP7QmYamToqmPXAgTQ8hdURdl5buH9NfbKcN6hGPPWPCc7zqFP
1HnYVzorDam7j0oWdwPJeExIrM8JXi904njcD+BbmVHTYJ+vatzxzPZZ6Ej+61IHRG7Jq6ZGyiF7
eTHYivxozeMjXC6TmKF9a4wsyp58wa7PZiL0h8LSmcBzxjq1BIoOUu2hrS1hwTwpKDcwqWZ0Ju2T
+PheVFmGAPRFm+9q+sUq0rsQPsxnpNNHKnpG6QZnl7Etf2aLdt1qLbigZNwpIyl2DGZuYXAYQexU
1NTMXMeF9g58hID0xhtu8uKtyy2/xyi8x3BzB8V4wNmp78pOU6da0YvhGuWOJmPtSGzee5Z2WiDM
+5aED18KIC9KA0u1NoII4qI72nqrXuQ2yof1xdQvBswFceBiaZtdvLS3lKff5AunBy8VJOYWCS0q
bNesD8mL2w/mfqrWi3IeXdRk0YCRhi4VsOqKNY3371m1C7kGiOwCYkg/wEajsHKKNzRw1jFa66cN
aW+QTJDj5zyMQgf86FZwYBadwnJ5X92huMyixQoaHfQd5F1Es+fUzDarFA3jQNvKemNpj46a3hip
5HsCU+nZeeuVyZ6qIz71nYaRaRJhA4uG8pg1oHTSQX8mavpr7gZxxrJg7iawqx7PTUOTVRojk+hS
nGSXJVd9vb6KUtIOiJzprCYNZmyVaqFSj2LrIKfVpYZwBBj3wnhqYAXJ24pRaRvEfc1C1zEti2gz
OPSnYYMSFpa+UaTR4JVvGXEvKDOAHWqLD08UPU+S3fQeteeg5DfJIldaMaAy6iDbOBU1mtRhuF2L
rGg4g7huiGclhNJ11+MY8GWxHFGOo93axuj/VEvISIPHeGlokeVowvusGHZa4/TAeBedk/2S5O6h
qBXdu0mrIU3tW8d6zLyKzLmV7rniYgd9Cu2se8Vo6/n/NJK2meE4lCTOoOKYC8pg6lku8zQYOf5l
E710wEivIy0cMFU0KLT0o9ezh9Itbk0XhKzn8l5aaXkm2QKhDhXiyFQdVw7sKgRUNITnO5NAjnMO
lTmfiz/MlH/qcf+iM/2HDvi/yoX/9xLfvyiH/2eK4sNXvYlt+/8f1MICoe4//7se97+phZ/ofn99
/g1SU/xZl38RDG+/+Kdg+HdISCh7OVcKy8aDgQD5D8Gw5v5uW5Cakew6pmVvBt9/KIZt/XdX8O7p
eFrwAEtkwf9QDHu/e4bpoEDG7YLMVFr/N4ph46/xLnQaJD5sErMMHpsrzP+qF9aVldp2kyDxG+tv
mVhcfvNwJ6ycTAekeHSRzIdfEW2/Psw6CeQQkMtrjlAkPqlkOjdNLZ+1LP2wonX8P7gYkEL/Rc+8
PT7bdS1eNswMpoVh/K96Zg5mblFRyAdJo4aTrcAalpZOVWhZt0tjCz+ymMb8+vLXh9q0aFpW2o92
or5MWctvGTxpAaBvyVrIHvErJQX5tu57A2Ty2VybEHrV+lZ6+V1TyEO5OTV438pHrAUNjg6vOg3K
uYnl/BMPmn6q7V4S5aGDW4G9HFoDXWvf0nJs6JRKo0y5faPMoIPX1xwDxEct44EpWTApU7vGVk4S
njlPaBKr5BQLLTv061A+m552a3c9x4ShN+yDs2Ctm0ebAW/X5MupgVxYrxDk3JzSXiYJ0VYppGNX
GW95ZqcfWQMjgM60deFMPG4vls8GbIFtGQk1Q6iLlNnjZhzl3O3RVDXhzoUNBfveamcmBRBaLvvJ
Kx+nJZWBHC1aO388t87miCYnD6pGMb5tbcVb2/6xUBAAWmEI0oy2dweqKCEIDK8u2oIPDYe1ZDT8
JWzjWxfD+OQaDUT6aTglDmzYBiEfefBNsK39ftJa5WOpx/njQlM/YjS55MKXlpaEyq6xodpduY+n
+L4mWYg3Ib5PvGE5GomZHO3BfkTIvt61HJqxlcQF3ZKmAhVeuYfeo9PpEWozUtDfDqU2386aXdEI
ZhBu0TnwiEh7tDQq/sJsEFJvX+bkZ99AEfFuTOgTTzZgwRu70/74atS1hYMsazF66mxpYKEtNSij
eB61Qxv+kd84pE1ykZsVuLg8tN11fcp6UIhCYMWpJ+ArOMOADkJ72D5gsiKiSkuv5p7IEQj2wjo3
A6T1cnQQH40pgZfFtPwo1sEMNWYpgZToEx3DeQSgSJiRWOZb3PQLbbOWcwZ46V+s+KWfYhxamjxp
cfM10F9QDOOrCalbmVKeR+kn0X+naNDdH+jmSg7HKHwWz3kwTPGA9TO/oZBcrO6S+IT+krdnPWsE
TWjMwMqWOB4+mSqHT9I80JQOJtYYIUooU3I6iqzHkabYsSOfjkNPa9/h2Vl+LnyiZdP6qpHqJf4X
YWfa5Caybe1fRASQkMBXzWOVpJr9hbDdLiCZ5+HX3we54723q99on4jDkWy3T5cEmbn3XutZXRQs
0rrRb5XFUhJZ5LzVBRHCQTRwMlEODZAhjpxr0a2lZHLAjMK5ylQlBNlk56DUmovJQfRsjQwFFx0q
WxrgN5SX9fH+3SWB+ktGL8wP/JM+f5mw9v9S3hzB2tYPblE4R5HJc91Y+unO0vMydJWt41srYaTa
0cdhuo2yGqK84xRIZzCPqK7gSa7KZ50sZRp3SDM0XX8ZKLoWLglhJNOUF+ZF4Y//s7v8vQv/w93x
77WQfg5bhjAwk+Dv+uLt8ONulKPTV0vYfQRFqz4HWULQLZj5szU8xk6kHn3TtF+C7qZVQnst3eKt
iPJya1xbghIfS8tzH1GjQOtKM5OCE1TuqE3Jz9EBJdfk9otLhOGWkmHvD8ibSsr+s4Pn479/EONL
qBirutQ9z7AxprGN4VP7sqobiWlFkuQ6+jg6aXv/L1b7S8r2/TfsDs1OVwjb2oUeCu0G+JzCY/FQ
zQS6mrzqTdWN6TJVGmdmzqlriDHkN5WkAncqu0AvsZ8QGklZVrf7m86Foc3kpN7d38pRVgdREcvM
npHvSxFwD/MNHImNAQpYJ8ajm/T5qjKhUk+oIU5wWiH81QT7NBHRm5ZPpIntfnQEguxUHXTPWdj4
W2IFGdeyht2GuHQlKBF0k4XTviZaT4eSUrUOGRWSS/tSi9h5b1EOL4UZjVeh5d4G/QWFLMZExuFe
dbIYg/eBKQ7daLz/DvZwYT13Wgtkfngs2wAndEAkBMlC3wc2FQiXmXaN9vg01E2UjP0NocErY04B
5yz9MZZqPMrepBCKKO3c+G/L9+/ccvw/13LQ9VPaey0Z2k6yrkUL59IMHmgzbDXGhd6ujRm0d0VV
MBnGPKElnrEIZ5Co0kBnrxpZbzUN3+j9aXZDprkmKyDJqrG+TUPq9myiukVoYb6kfRXtgdt4y/tz
Su5ERNJu4S1/r8F6Xm/njo0JjmijWboGe9Aj/gSaxTsl6TfB9kUyUELeiQqj8YDftzrfL31PhTGk
dILrMud0PoZIQwhz7CkSy/E4JbS2835Kl5NS3TJTlBac+JaAFStByRKCqlLpvivdYU9OZRLS6y2G
U4qqqEst/Vh5o3OORBlu0Gl0q0q1xBckBLCARGQuA6uG+bFW38y0Wfv90D6maO//8EB9ccvPz5Oc
D4Q2CX2OZwj5NaSPu7J19BRdz2TbRxwKJAS1mJxKL3yyi4SLd60Gdw3HJI/XdKOzoxmXMIG0Kj5M
Q03uMXKyn1ZHmgILsbaqLPTHHeYUnCNuxsjKOE6t8eIOk8ukQL7GnTfCiNRpJlNWnhKd/NZCJTf8
jRsSXtZjYhnmwoALmBgG1WM+RUejs8c/cIRm51zxv97m+w8+m1znJUTYtu7MS+b/sbv5NIvjuqdY
jlVDFF2dGXMgnZvABQp+eX2WPXsFU8h8ao96TtcX2CKPgG8c41Tmb5jBs2Mw5d86LGyXMtPNWxvY
KywMzsKLzAI2Ru6c78EJrTQ//3sVdP6JOOCrIo+TVZD/tQAcGO6XnL9oMExmryzGZjlmlztK0xL9
uUqaCIXuS5RXhL/EScVOlqBDjt8jZANHd3TlOUuRFaaGt+tz17+KqfevhQu0fWwlmZXzr7Vasg1s
ABx+12wCMpB+v8qtwdqlUUWsH897T2Z4uSCAbTwmVj8RgB3lqxbrPAByU7xZPUdTU+suv48OCbi1
gse1Ls3iR5cTPsQJNVmCuUdY6jTO+Q46Hk3lnB0YBIesbbb3d/df96XENqFQzGl26a4dlxZwNDtW
8Mmt0NwUR6vWTGTkQefv7kf5tHlwrdp5vAPCpgwNCrYfa3nn1MUzdk4mgEiKUWdlspsPU5YF4z5/
fJYYnhoSt9bQjvRtowV/eNwM659RpXNVwkDJsajeXMOxzK9sBnIUYzjcY7WcsPpu05bem8DPIyKD
wh5jEjZgUAGVrYyLUMQB9w6Em7LTg/Mkc+8hCFuKJ9mplwCNImYvZa7D2r/EYgzOVSpojTQMSOjM
0mBuEpAG9CSYV+YIqpmlI27NxO3+CtsYOhQGVK3mbZvUNF+QzhsrcjYNukrjzMgcv2XzRmvq0VPd
FiR3V+63hArCqYzqer/omkSBP6P4wjqNzlbXetdeG3+mgL7fK2oBXVcfWRgZH0ZRuytRFNrezqV6
H6LvVRuBPShV/9jFRsIwIvNe27wlcdJoIHcnGS1Y6gBSJ6b2tS+QPKak7510J/nRKTe9OJme7hm9
8ikYr5VjHltT2m8gRGlYcqufo3YpMzgoVBYMzQBBdisFmzHs57CC3A9JqfCdXRcwG+G5xwmFLQVb
nsUoh3alVp/9eMPCTgJgw8CQXJ300XXjbVWY1l6LfJPEqWTceGObXieB1Q5TCfGCBBEsLb0dD1hA
jIXuZA44iITDx+whwimfteaPMUL4qhzNIte1Re5rBGKd4U269PMrjSKFmjVIzqXVTasAgMouJ1bj
sewZqYUGBiCLTJwLYkznQMq7swnIon3QschsAnLWROlhJfEQiuk+QYpJQa2QPOpaXL02jrcfZaQB
gmQ41SOuxiuIqV9rhPGsROguXT/odz0O8+ci8VGvaLa28lria3EaXVzbKkh3aBuGoe7qv9c0Q5df
VzXpWtKarcee7c7Huy9HO90YZK21FnpuL/jGcDrFxTnSI58vLpKBfU8LDO1/qq6i9tS1Iq0DYBUM
q3u84fxLRTfQ4VKzRUJCDhqEYlIxKKKEMiMDuW+Ivdc7P+/vRsM/jYzTt17rk0I4VeKhtJ7aaR/g
JLqI6v2+GoIh166jB2PefrSrR+a0Z9Y6RH1+pY72fLm/ul8KknaWlY7+3wK/8hyxIThZtQ9MEIVa
2x2ddoxfNWgr3Mk4WVQ8wNoa4nHlIoN79UznL4aQ1SfRCU0EG58M4nbpEECEjSqWr8qKHrKuddf8
mXpnygxiYT5TyttL1YfmHvjqd+IIxYX7UFxS1lpSTDgKZfQlqWDwK48T1qGIh+cacMNYpmKPQwG4
oGLw9pMxwRilKF8Fk1NetKhzrwRPgsV30ucMfxucQvSio8+4j2/J31dJtKcZId7iuHzOTPUZtdEl
qDz/JyjbS8Zh5vfOGiC1TevYvwk9F0QY6WstqcMNJ77iw0e34oRZewyNCtN177LMTWEDI2y2c89e
QuV1449C4bjm6X5XrmGvMuxHbVwFz2bFAo1uN1qnsW3tTUaFa73gIRGt0y1phH1g/+4v/dg8an0b
r6umOhFKQNnsblNuReKBdHmEDmI8hbrzS++sGWq9pOsT3WIpk23kMUTEfWBg+XOKfVPYMXAJm6ZR
ibaOPNz1JCfvrXfmo3znYSTv7OZgkNz0qEIUIPoQpDdaPmoZ5ENx6GZYu6YYbmdMaV+wDDFdSFz0
6TK8ctgY9n3NdKi39PhFeio4mSkCVzr18Yvr/2pMbFiGaSgSYQcfKrI0/r4IvdX3BZJNHQHkBbkD
Eg0nL36/JQ4vu/imysnnA0pdYuegBK0eA+gVWwcJ8crXbOvUFb11CiKi52eCB/XRAwIo2NdjVP9+
lSFuQLJO0NP9d535j1SScM6mZZUq0afHvmW9q5zRdKeL+CEYhbHTvDE6dsBtNrWeopzUJCxFM4zf
qpTphqkK+3UyvIur0RbPbFPfWjgKzn6H6yiuXx3VnjzRFj8k4eI4Sr32kZGwBIYSpqsmHfIflN9k
KPpw0QDfkpEaknMUsYTI0NVes4Jx5FAxDSKwTcbBc6CF8a22XHKx+wrmOVXTWHgRsebarS3KrcQf
sPFJ/lsYuTOtSfE8NV3lPBNyqp5l4YY3AwnJLeGz3g2IF9Dg8Nb3ZoM6iqLFhBWDaWuAcHK6tW5s
PN0vqkpe6cwU5/s7j47ThsheexWV5VNLPuSBTPJhGelGucaI3D8orLe/L2MJm34qzPbgFZazC6N6
2qbKKp+hYR8i6qOsSAMMg4IEtt8vW5PV2qE4JEig2OeltlfAwEfWmxe9svV92eE/qZr+k7JrWN0D
yKzG1Y/NnIOBMX3EFkx+XLnwEeSv4gk3aDj5m7yoNdJ1yXvMSzCEdFbc8/3iD0DdSyRRbvLdm+3i
rSo/hWovelYGH36qsZ/rjPyiYQe3xlrBkCVGXibGQzsN0wPBiXMqidEQpdzhR3q2UBKdKnMeIHWI
+JYxMd9NMT5BeE+fZY+DrgCQeswTLzp5oZ+QwGnORYdstlERjC8iq2oWGGwpGDrHl6lFhKcsvdug
0P4sJ+e7BZGFLY0gv6xBjMN8ng2bR9IMeUJJGH0Zx0spDO0CLxpgYbBvylh92HRFFT2u1I8f2x6d
yhC7yZIh0hpZC95nT19mJmHsFnT4lVlEEXfQAH2x9HPEPRzt0OGsRKgIR+Ob81z/VqFSCupXtjNn
VbcM3wOJj22wIeqZFcI9/QlC9E/dUzvVuOS2ClwzIi+iTY0ua6HlsKdq8X0KSAGsnGmVWnJhGljh
SJpIx+y7mKJ+o6mAZh9GD0xDjirOGYBXzvbDd3s0TBoMmdzTyaRbTyjaFhgaejsTVFJerVwot2ut
BGo/dCjpVSNXVhETDOSWb54yk3Vbh49WPnzXE8pjDTVNB1hlkfTGZ0K/nBfabaiSF8Esf+t7zjXj
7zpGo3bpiCbbGGX+VwNX8qDbFgytWNTrsSVSuxEozC0Sm4MSUaAnSmahZzEhXndjEeFTGAng0lpj
VZCruhQ3Gs9skdDimUsm4dpnmL8sQOg/JKzxi85jxil1WGUeB2MyIqZNr0tjZdb4D31zF+RQATjd
0WYYjoPVfU9LDonSsd/kWKKcNayrCptfPIM/bIgT1mMv5BUhxcbCM4CCNrHwvFTGovfNJdtFsUxp
SaGJSDBQWPEaOMa4nPUEK+H6hxCgexuU6oxBKlmMOKVIBQCJYlqLig1xVdvduYWQBlRWdqccL5tO
g0TYxabJ6jUD62NR0QGpCw18RW9DcRtsaCHZsZH+E14Cd99N7I/jL1nDnK069MlutG3C6tMIAHUR
JnCCm4qefVaQS8tdF75nHSaP8UIoxILY+NeeDNWVbrVXPni2NqPRF7NQRff7I/3yhVc6dD7MoV16
BnnaDt8oLvh6Gw1NC4dATCvypINV3KlvwBHWpYfUwPD8YqmFjz6ZW8cxe0GgOx6wjYCPt021zK2J
n41Ul96ommXLCGEZ+N43r/mkJk2XeaLfMhdxSaLk96Z154YIGlGWe1GoQxftpMQfQsEeYetwmyG6
ivxXVE7FWpuoF0rIH8vJxbbtu0a0RM3aHLQ65ASha78GVTznQfY9QxNOrudn5Qlgy/7Fbe0dT1i2
SwITAXSMyVbP3wXy9qWS5sbmYMB6QXM+F80OQBqx3zdF2hKk2JY/3vQkjXU/qJ50cjGmfWtj6KC1
slUlZtOxAawY0JLcNAlSrzYf8kXl4BFOaoGkANemO+ar2GHFzAjxfIrxi4dpq+0C31zxlYLuppxF
pQX4BCSJ6BqEw/Fn7xWIHyqij4wh2uNehZzB0WHptNgYR3rKeWLuOAFxl7VjD6I7418OUrvEMu86
IdGa+nToqwy9BFmSy4oJmVsZ+yTUZwnWGlAN3k/HfQ9NKFfKdA6kBD6agTXBaS+6zdD123TMR9TR
HoFmxGWQsVGCgzFod/swV8vi20RqbSrNtWGWLPfmU+yZn3ZrteT2FO+FPp/0DHy+idKPgT6fXZDH
rQf0XzEJCmuv9l8IrVp5bFXwYumRAZMox6Q8dAU5qCMc9QWlD+LZTcgMgKbPViBNiAk+RRqYP8Cs
WDLamsXjnHcd/VNpG/qHxYKEq2U+WXIn2gRKn0U7Ix/fXIUZq/T6jZUXwQ79TbX24/faqpNFPLFe
+/XRyox+mzsFEu8eQYzwarnrhElIU4V/q5bIN/1xGSVTdcRUiihUe0qqOUWm8v3FoFDJ5PEAbCAo
Qf6HEoN2UX76TultW0okwr3cvwZSKAFZyD2Cgs2ojKfAT3EaiewzBrSaEQgYAQXQkR7t28Jdtb2/
Cyz3tSdLk0wNBktxWGprf8Li2ATJEwmUcmVQfa9Ts/ye2/Bg4gifrgWnI3dLrNc1bUCMAz5rkV4u
ybjb1GZN2iruDxtV99CT5RWMcbBNhmRuluZX0idiDKfbIJUl57Do1zRgXBkq9HQqDdCGaP2jFxaf
Ta4e4dz3iI83o6EAbnvmazY78hqSd/nqOFPM0V5x77OmpKLcDFo7rqo2Xnq9d+DshkEwD35EY3Km
t3AN/fFC1v2FM8QzanWK5t5+sVkD2wZYgqzhFWU4R9o+ePMz77uBQQxJ87sRzDq6YNe5/ltR8zP2
kfOi5cHPXLDxoE3xeCRnuq0tf9okQO0Q1P4Vlc3aLuN2b+Kuaco62buef8ikjfY2Ym4zOAmOMZNl
lmUQpQVf6U3m4sk0NP0U+mS4MlOL6U7k1PtGZS16FrSxbq6t0yDh+MQ4f5AENp5Z7+0b2Lx8keoY
NEzBXgAUjkgYiApO9KaLcjsGigFUsU27EMdfrc5V5B97WitGs+WoZkoVrGCb90vwqoz54MKkqfEt
ZECMwHEd6fh2mw4olSFShRe7bjBXlXiMS0ZXevSL86W9ZobwaHIQJsorPjbWp+NwOm0JV7mMHciA
0TWOVVpxs9njDxMpMFGGw05aBEqMWmmwHncwFCgF+e2xTDaTiVKGBWtbImMqJ5f4ldrxViq3N7kf
Y76E7rkzCMfAWuBs2a45cbHzmAPFZ7EqpflakcXiDB7ZMEMGV0FncK7qjxSmKDq+plgZMfuoK5aB
6Nuj6luWC6x1cRayUacwMHxIAANxeIEazfnA/+FYwMUZ5dBLHOkNpMZ3jbj0lRu4Sw66UJxkxJ6Q
+mtzrMF35PSY8jz4RC54Q1WPN2xa4vGx1qzRgqAcnyzzBCX0kMgHTqPiFFjBidJzVWKSRPwqEQ16
ybLHRGNKlrQ2sxl/+mxfgtzg0qDRP0QmBRATk/vngn5L4f3rQErY+ifB0N94ZMN1beNCi2aNGhP6
haXo3iCA2DJgcDYo0CLSBiuTFT/OxnGZiaMR/SI4p8YCvpRudfBajqyBPwnUlnLdYruHX5CFh16U
b4wJCO+Q/MMh+Y/rdvIIbh5po8zAHn2GslVoySnDFk73FGm6woFkH029+1V1eFvxXZF5scg7X4FP
Qrlrlfa7N3GswSjyNvmawKnoRPuCcLqkSvUnUrNWnQteVfluutRIywBFXKzCEj+MgbRuzXR7ac1s
yaAnFyJ1tDmrm247/wgSMnPdrhFYk9Fk5HQAuopITJIkFBl3Ab1OuqZ1jTOg2Gc1erRBy3/6Dk68
mnvUmCEpupoQS6XGbqptSVXLuSeMm89WM4jwnbQtcg9jYbnPTZEFjyzBzkLKb/NMXNAoBB4BXIAA
5uap0St979JgxGzCW/gvzZNfsoRlezJ1wit+H/MZfltBb0P+ATzt/JNTb4MSdPD4OYwvsaxDI/oy
wdCqzkv8AHNf01mIg7titv8QedGS53wY5zkekKP4RhqlDahuXdSNOsUqG3fAafjpGFiCH4gOVeaS
jUcqiOYZD2CVrQ1rYP6U1A3pSxrKC3/wxMYN7fpQgTxZEngpXu5vS5wLygkCWs3eCYg50C5teC5y
zXsIJ2Uscg+YEUwuyM+tJKUm6x2DZwPvQDmhkEF3Dx3ryR58xAV6ER9CiPVPo9te86kCXZToag/s
QV5iNh+3TdGaV2RAJUNaXx+QeQDLmLUNY2V9VPf2tCoKyHZtCJ25UWSrxZW5K2ztA4np8NC2xUcI
0e1UWv27U3T5mfns3xcnG89RI+Tuv3ua1tdviPgFwffDsNpg7O5+lUi1JRgF+NiM3Tkmh76NKWrU
3NNUddW+jSYQYD0hvFYB+Re/y17XKWXxkXQ7SpqQwQ2nWsQR8Xso7A9psx/ofvUho9h6w/W2UG0w
vMDxGB5lTTQWRwrwjQfHtIdvZkbMp/TIiWfS+GR3SOj7QsKaqHniYtn+aA0mAi4cqz1yoKtpBhNZ
vuSioGzEzCof7c4lSqcgX+S/PxLxr/kHojTol2gJHNdz+Wj+OXaDY1CKoQyolZCG57TsPrK+3IxQ
DE7T5AvSBU2dJZVOlDJg1feJOOqsnnAPJsnRIVMnvS3LjdDtnROZ7r6nJXiM7UTseUC8q9ZDvpOg
YPCk99syzIslgpPylCT6yNJq7YbBrs5RPHRrv6vlhpA9uhyV0E9mhnTGbtB2e1q7Jw5oFg/HBg5k
Er2bULqn//4kENzxo/5zAknQxJ0Yb1nM/t0vH0VHcFwvVZYvEa1oUDXuTOIyxdWBFKvb9HlsP8BC
+XDjxl02kK0edVfAsPDGyxBhSLnL0bLO8Xb3ty7DwGMktGHl0RRnwckKyDF5Qx0enM2A8dnQGNqr
9JNmUeVafr6/9YEQWJb5KkeagH0e4WSbCm8Fr7dryK1RkDGAHy4xGIYbFN3/K+gL9PB72ujcbwSl
OKXV0nRLrVtAOO8DQzXxYqHOSqtmg7yRRi/Bn60hya+1nBFcrnDg5SEBH1oYOeOI5UFvfOvB1bZ3
/VFTaX+J1h939ylTOYJYGHqPyqjzf5XokiuKxiLaa1L4ZB5xybRh2nQItKB/tMPGzXo5Ywbyt9hd
m374lKaE2s6NqFHWBiA+ec1RvKtMkfJGNb/IcTqcppBybHDxj7XsqTRzo+yY6shlM+Glt9QCFuT2
3m0yDndlRME6um56SuG7aEKpll6VxhYaIDs+diU7DpKvkObLvDyPQRuc6PGnUEZCC78OUhHwK8k1
TTj4WqmTLQtmtgBbxOWuBBmduntuSauKRtIi9a7dBbUCBSENsXYanYTUmSQPjQKxWRTqW09nyb2/
hVKzjgvdeNTzUds2FYxI0Zcnb/blOVpwHZrPXFMEqN6X5jQ0WJfu/45OioO1cLvikrsgqcbW1j9G
YN6roDfVERK6C8K//ytmQEOaauKffo+QJNo1KzjfL6zBPwnLaRea8Bq2xrR7MJAeIZtz6YxnvrOe
B32XrvXfcca96raqXvUgfEwLFXzYsfbQ2d1JAwhTlU3+HNl8BbRhg0VR1z812+7fsRJd9SCRT21W
fwOhkq2xQvur5n5z3d93tfvIWkwyz/3ng0inkbXHTWgU1i0t0I4QJepcHTJAYjpfx2i+3F8x38Ni
MNHSwZPqbFwymvdeTFU9tv1ak3X+Zg84VkRFgK/d5QEhoGWHkQtsKPoZfXefaWhEwTZkxC7KMq7e
7GAndC34BUfmYJY+FPNCf9Q0Z46vYxduB6rB+xyu5T7e40QyF12ANT8f6mStsdTTX4j6NT4pTuij
nXE75eC39IBa1GqaeBfFubalYt4DPHkkhiLe5LCiL7+/mTgi3EfM5YcKMDQlxJfilQugkho9eHqz
LC6hqWFDiqLX0SlvWo6KMHD1/hUQA0Zubi55MNCOHis/c65RzONE7jSV2fxWok26dnFbLrWI0pGC
B7x2rrRDE5O3WCtBhyEz1EaPRpZbOx7ORjOwPGsvxoffTZhys4ymiPpDgs+/t10JwgthCYxlhkK6
92WQGARhx3+hck2dMdw0Vk8L1/8DYS3OCjnSD2ULfS+N3KMtxUTMRHW6NiB8rZ0aDVhc+4gKCf+6
WeSJWvRn/7IZpYOhSR/yIcVIzd/sSLu++ULHJOqXxYety31U6+0VZ+7uLjuKSI7YNVpTLpNIAqYh
t6uOdQvLUNKT5UvZlBzkPEdXQ1TNxqxkfZeMALJzzqNvxH/6UP4lAeRDMdAjGJxDHMf5KvSp47Lx
oSTnNI+ojDH518dpvkQTbUDOzfcD4+CH3d4gbRpP2GymxCG4x0ETXuecjlI11lOFu7VNkuhq4bmz
M1283H+fzxCeIe21RsALjaFSAQK6OnZ96eMyOEcpdHJjG2soORBm0DitnUp7aFdxU4P18UV4qXTd
PxdTTtgZzdW7qCjy5cVWevoq4NCtlBAPTWoXRzkY6dHE376tdTfe//e2LP4/u7LD2cS2iH7ilPJ1
Cg0nWDfF/DmFREP9GEOzYB1kJoagNroluDSWMkCP4A0WgVRGwd6LD2zsk+FSRMXa0wAveUaaHwV/
zwtSRYm3HUBlaaIuQlj42HXG5+AqGPEsNOte1d6GjTjYWBkBa4S2yQer5GzWWjyqAejRXd4sepHW
L9N87sYk6HJEWCcpud6IQbqnJB5QjLUMD2mZ/UGuMjPOvx5RHHDljOO5a3ANfFGHYZVXseEw6LJn
fVfeYIj1G5jLzG/4grkIgAQTXpS3zi3+0l0f9a5waaIZtPx/i6lcb+sDtrXdAMJzOwhorD69Jgnt
KRDROewLf9/LtD7hHmv+ICqw/uVRkJ6ByAt1G+xv/vOlROq1HsBbTX3eD9N36JcaXui+XHf6pkG6
cghHMpIGKPmrOPb9a0ayALlifbazogTpa1RDM9QdfOOd3mycJgzPY10+35Vy1K02aj8S05LA1g/3
V2ZmjdvQSwZ/f5dAD2M3PsJjvVn1SGu6YviPyXhVAaV8c4OUo2V1CWuPzAB6guouQ9PoKOkTRKJF
14/2LvLST7Oe8J0O7+RbF2tu2voIRPvvCEqTaLbNHx6Afy8U6ADBzZu2YbJufV09O6uP5GjGyLPS
MogPUehPB2Hpb7GGbV2XSq7yKvWv91eBJ+yNItF1YyTjGs+W/SrYgh4cylLsBf0nUI+PrAE4kaI1
eRiLxlx7BWtu0iT2U6LpGwsU8rMUBMSzSTQbLYU3aohqY0wtlJHanrMUQ2tjhpIHyWuriyHT6lzk
2aZnyuihRxDxn07m/77r0dR5+OFdhA/SNr7eNUHhBLgoY069tAHy2FyqjrkBXgMwUDkKjCkT8WZo
bXGmIW6dDc9Lth4M24U3ENQ4Rur9LrvpQsc6NzlLACnO7daOYpjN/1CM3KUk2ui//vd3aFpz7fCP
2sIxDGTSc2SAPWcKfKkt0JD1ASsswoPUbREpWfHpvirL18rvk7eOuVE7lDutScGsDh79r8hCXZLJ
Ve/XQPJ9r7r2jnri0Lq4K0YSODIXDmE5xHg7O0Ye5MKOdIYb4A14TYmNonbW2PiJMayMEFy7PvNU
RrIWi1jAjlA7gY0WGa9PMrLyaP804EbYKWCJzfJgQdviMuAXnNf7sU5PHSOr7TDpj2ZVyrOJdus8
mF2w89LGP2lqqs+OwVKUo7i0h1EeYUalz1WLWZszpxKkcmYxKIyMOLolrf/hnJXpqY8M8QCrML62
gb/parIFm/nixSXjIoUbqfpBg7q+1jIZAY2F+dbN2XwYupub+xZphwDFBpdESTy5rNV6eENFmWxT
2xzncdw9xXxQevdkz/MTrKD5cuqdaReCe3hU8yUz4a6EgwXHFvphPe8KYyo0SDJgH3oRdo8YKLbV
X10gtZODAXKJNYfTV1fu/Jz8eRY0IurBnT5DgZnoqeOacdk5VU83fmrKk+aT5exzzv59KZJU22lk
ujPwhZNcWtWlKPp660BJOyqfjAECcorHCUT8yvQLD/rFtLPIinqMVPDaeFl74hQL0wbqW6zexzg3
YRYwuAxjLIl9rlZECuMfHCDVmRgCNrbXZh80SG/kGD0yA4lW+CHLZVy5v+7SvZwUh67qZu54Ve6m
dqSROTHpQeRm58p7ghJSfLi+KV/bxK+WejHmD/3m7sFpslFu8U/zf24a5u5++gpLi5kdduokbsNj
PwFt60ryeB2n2xkysd+0rnnVccMshhKE7N2twQEA3RXpeSFIgyBZV5MtHgJLyWMEZi70RL43ouwA
hFWnanNXWSkf7mrsvyXZdPHJmw1c62Z7sntoCHHFMza8MypPTg2RkEcljWcynfKVptyKqqctdxkK
t2WVdOO3fC5+A3cS+yCGE06J3uxBrv6Iuzp/zFMwSfiVMjrSdby73yBglnwwTwt6WRl5vTTKtCDq
r2IGCXj9NcvrIl43Vv5jyBBFkAyunrUWGQjCrW9dKcKnFsHuGcLYzebTWNe165CMADdwZetdRUUV
lIciZyY3v0MoR5WjDzadGHIM7FkgAi+rWrhhYB1Y0xlmhR67kze+5/TK/3v1uodu/XPx0nUxN4gs
XCWe93XXVi69h9Tqkzm6HTl2Fbnv5D1FEK3tD9cwvglykXc9g7BbnXX5TRX6ogAQeqk6ld9yy2Se
lUb1TsC5l02Wnly4jVubu2HWlMQkFRlyJcfOWvueru3GEHbb/Z7ooc1tleEzvU3JrXSa/JAwEVS2
p56G0v9uI1ICSyBu4SDqk5OFW1iZ6arva4IkTVnfRk9/roNkKRkfm17tfMBwhHvbkrGRdg1eQKu4
DSaK9yid6NXfxebEzIFf0+2nhoklNKqyWP3WzTWT/EljKj7dL07CCGeoK746AxzS/Qwyzo8JmP13
TbU949U0PGLKNJbjfNNOxEf/4Whg/Ots7Oi0mHS2RbqNOvvKP5t3hJvFrOxFurRT313TO7NeYhHs
wcL97KqJ9qQhK1rD4if+62+9HkYbAMyooZxOMIdDN+iHq7ywg0XscHIdVSl2toPTA4DsH+T99r9a
r45ucWSl64bxyXa+7uG+RAWQoSumuc+ZoecrvrfLAphfh/tby/Xybd/iiaqjyDhZjveX/T+Enddy
3Eq2bb8oI+DNa3lvaEW9IERRgvcmAXz9GUDphPrsvnF3dHRFgVSzaYDMXGvNOWZtNBvYX3/C8RqQ
TguysF9106WmLcLyOMYlnEMgvNeRaAWinjBy53UV3WQHRwmgB0bvTJwjw7dRlMa/5ytHqESVk4GB
QUKrr+wA7sXWE/UufXXPaiUwii5op8mrGYH7tuBtc+oinTEGUHWu+iFcxqrsltX0a+QZFaskyVQk
flxKy3gN8UydFadp9kJo/5IlqP3XadBWTJDpiopenf/88zQIiZycuTJNlg9zk2zEsSI1Dbo6nlL8
f0sy1LqIjKp4n8QjYO9RDt/5xSyTlBi7JFyDVPGwoY7iAOLX/DDz/OgoEJpNuw3Wc6kcmJuW+fSf
hx13luGN7/VofPz/l5X/149ikJaka5TAivFfwZBaje5CE0bC8zFZTJLRmGalxYpnKTi3uZbuhA/M
seOEBJOtL54i28MOoxR4lrL6JW89AWmQYYntlrs6NcR+boRFJsns0zo1wt3TofY9EYJn7/+c56EM
3zJIN8ssH/R/mS9o0/P2fxdKZNSGMXXUdeW/I5uCanS9UKOzC2nnw+jpHCdd5xx9C1WeYqb20o19
htvZtuuktiKlDamM2xLnVoD+gmpk72V/1NrQfMt8vVrZQ25f6f63K02g/BIyOem+m/H3UqN/ez6n
yvH/futTgU2lYdP5dg3jH5Vl5mpUyioMV78z4aCJTK5IYyExVja//AC2B91vDZMi74DeFKuqbOuV
tNDMi2Z0P5qJfcGEGJ0yPKVyHNPtCBRiNRt3WpPtLlfUoxG2+6lNdPKZXJ8Zl20ZmeBdmoxJWumU
K+gwxQoqlIZZbSS2QcB/dglmPIAH/dDbHC0fg88VJgrrMpL6skJW6u9xSD13fmN+C1Ik84pZ723X
yd9AqqFFHr4blUo2rnV7PDGFkvREECSctDqkmfO7ZHon0Er9yx3+34setzVDJ3V6UFX7n70LZivY
l5ScRW+kc7Cam54KOcBHz546GJbxWdqKewomz3RWiXfdJCihFh4cLKfq9YOZcAMpPNiK5dDW7PWz
0SKwG4Yuv80lfVaiWkJnqf3LLFP9p/afcsXg22FWZjkafIJ/7CyDT7IYpxpjUdAWKDydZhNRRY0y
UT4b09ni2WXT06uL0GC2St+sp9ILB9pI3MTYiQSxkrXjxPsvtaD6z1qQrY7lnck2qHb6B//c8mJu
BjdBE4ZIMWx3EAaPGZryd9OGHdgR4nfw+4kuaKXtwSC49LGIRTXxC52C2hPQUvEvf2X1n08935JD
Swa9Ir490Ab/KE+9UrfsgEYjVggOhGSTGJeOUDuSRxiY2aN8UWT9U1FhUxFI3IO1PetKqC/HRP6b
acPQlH/O82CmYWdyGWAZqmUb2vT5/7DRdR4UkaEvkVsIrHRK1V86/g6yzTdNMzmjq7E7VL5/8Tul
Pg5VbBx9OLjEowbG3YEJygZLNwC78SoNFW8dtm59LjPuyr5lq0wtMiUM9bvZSEqTAbydmZv1df6k
btCg5C6PM2hweYjrtvY6/dUeURXNl4lQ3xxbTvxXWvWMBxmIjFOnzSucTadb73+MjDzzpkW/QieN
+Fp2wPRFlnPspqdDIq6P9cBh2qIkAbem2ol1bbPOT/8WxZ1EtkRobS27Yl2Brlsbqbsk/iz4dNsO
Szydu+2YuOkmN0W2jsx2OsQRVFYQgbcqB47jD04CdmLnPMStewW5DGC5JUGJlI930yzvZkrMFuEl
ZK95/F4fz7avOc8WApUq01+ZlEQ4BNZ5BRbzMU0IIf4dOSGpx8FJgp1Sk60jRxwPDFXMUW8ooFX1
xbHaJ4Pl6gKHUX1BJMQ2P2AU9AZnRV+KNBXQqxt4WvE29dxw4UnCvoTSTIBa/HQzPWBUM0pnYiue
Q3zWTQLqPlUWWetXr2rOZAnZoXuK4kjdFUrloS1sshfbFGdwwMG1wu+wecgXRocINJkI+xa47sqx
Qv1YBYa+7dDzZHbzK6kiY+9pqnODlhIeOGpzzyFLWcbuAJ2gJvhkgQmyPo8+sInGz061U2QnYn7+
vAtOjQhOow7iYTF6QP4BMPknzyrGc5/T3Qn1EIdPS+AHCronw1ezp838yjkhf3JjYAgyooFIFK7c
2UGfbgu3+T7Q9b0a3SBWbWAaB7zv5qHMgpJhj743fO6ssT9TjgFJDMyMFc01kT9C4ppnO8Irqo3j
Zs5eHxwmL7WRbMUgG4ICTOhnmsOUT3G016oZfawtZBFSAMRJXH7IqH3CIzY+WWVe4fFhQj4dYx8P
3fROGMN9KBUIxtNzqIqGjdOWb70bfRsLsLWF20FMmLKrm6rMzy6kbnStDJ2SEOeQWSoZxYgHvVbg
h4bJPtL/HczmVk4vkvyPB2vE80KaTDKW554sm3uSmG9h+WzGg49Iq2S27oaFRn9cHy7jYPcrog3j
ZVy4R6Zj6hMHI/VpEIa+yq0yxodmKMxreGnJRe9TOdzmK8VEJ+WViF4DWBZTJxHDlHeZ37FzWPvc
U4jlszg7e+5LPBGte7MNoOtZH9rch69AQqOUw55nrxUlFSclLvWjzKzkyLjNOwu9NpaanaufOMKH
eNUNcglNNr6l2N2eaj0TaMmM8erULam1CYZz74wvpz4yBnSh5jUd8ApSE/gVpuEeg8u2nAY5mmPh
JkwHxOo5ytCVUU4BbFHkd5uRLBpAa2Z/M7VOgePCfjeCU7t63XfbH4dDaNI7Q3qLNmq+xn+cL+TQ
fs2N99QtAHbqsXkmsgivtNGRLW3AU3MStJKWXVnr2lBugAiGwwyR6cSmnlUyZumREKMkzdNgoois
knumG6+Pz9GM+O7PLSrQsyurgqYI4BQ7jBaaG2kgqZ/+d1VvpPd+uCXTHNhGj7kJaefzPXAZD1lw
5gCUrCqw2es4VQAX4xNg6qO+dBX52mX2azAJ+CPAwbg3/VflhQMAyLzetHUtfhLp97sZOvdacKq+
gFooN14PQCOafGhV2A8nvTB+qU6LOYRHXng7tbbLWy6H6p7bSXEVDnfu8PT3o8LRgnPBUlx+IrQ1
FlY2hSbW6j6b6QgxkWEe8dPbAh/8Ts97wGCe/HD5y3+jvb2wKVu+t9VzgHP3OTbTcAXKqH9SAFKv
Q5VUT08hGKiKx4LNbCoe6yZfa1kqtpkh4b6NgQ75sHcYsnXS21ie2z6eOw/SNcEBPSr96QmEs80Y
OUdJ7qcuSJIG/dyB8+YpLW3OrKVDp8HLM7RllCCGHDhiOKS06FnanzGA9vlWNflF9kP7PYNA8HA7
z5ZnO3NpYs0vhm6wynTQZvxMO0eJ628xJWYLEwUszdSmoo0F8FkjmuHZ8zR/14volvJ8n/LpJdYw
u2uEPURVg1ODnfwFiD6MG6oO8ECU+GhFrAgHHk6a39Aeln3nOLdBWL/dBvKI5+fyhFeyXSc6sX/z
5fyJ2mteHDobOwKmPPy3AVBGB2lMFQzizIG/It+QI445w1qkdIKtoGOYDPRiwdq3r7Xn1MtC1evr
Y/9jEqPs/vOHKmPil7sMzhSRuuq5Z9Eh3XR6q7VvSA/XyRjpJyUx/bcwd7+cztf3D21bw9Ri4TC0
9ttChb8oXhVAeFfPM/NV5lDb+lb72lTteG3MYtuKAQEtWBVZmu240PELLIW0OJmRkY7ROKU9pBT5
J1gDDt2Kgko9iqrimv+ujK9AyvKjCTt1F1U8PN3oolxFC7dmxn3uAO292EZgoLaOinhjlMl4ZlCp
rZVG89d1S3bKoFQIfKcFP2ijftVHNRJzG5EAUV3vmoePhqRK55garfNk5ANw1HLVijI7WDzlVAh/
3w4u2vFSsb89asW5bJSpYR58D/wqQrKamN15NSMgL0D077hrX5jVdrA04J5hn97mVm8t9OFqFD/K
KFXfcDaN+6FhR++PtS/qm6kiEkGdFq2JbkESquaaZOlWjHGVASGni47DM7lMkny47LWBiUWdzkez
zCWmibbpaJ8SmzO0zUIxEReUAZMIIpWCZwSQ0UIPdPdkzUdxDvLqMYW3YhWud9RqhfxLXx6SSf1B
no3GmghQMwYD8VCy/NW0NPaH57wPXewcDd/BGaCwlM+XidWg6Y1JcluNCVk3MUMgAs4wGmWJaq+i
xMwOvhr/mhkpVKPDcX6Xa3Z/VMLkDTy8elJtVJqGi1JqOszVgx4/WVzVLiDmAeO/bXUQVerW2xc1
Zqv5Mqzs/u6qY7craDwRQJV+K1Xld9gzlnncHii80bGaCYjsKsFPqDoXhtHPGIpsj8B2IkVGDupq
WJmHqkA63jni7IVE7cEsHr43Ccj1khhOEUhnM0si8qQGbZQG5LdMCglpyGoXagYS39Evnoe8+3T7
ynlXUS6mnOMO80s8vRvC7r2t4LajPIxuruf/KgOyBHw2UO5iglLNohi+2SHwFyXUsN7yr5CqfOba
OYjy8FyqgJVngErH/OE7VQPqCY+NC4GpsXeZOm4UIBmv/tC8BiMmC1pOuG0tv7xGpdyDZsSElKbx
W22n8DlhFDRM13cjYQXbAt7mi4fQkcXAOlX0nS++6gZ0yoN7mSTFvhqqdWpE6rmwGvWcMG47z5cR
iZsLmZQ/NPrM1yxsM6BqxCGZOsPc+XL+hKjvD8Ea3NjdIC1vqftD+hMUbq2m2ufY978qMCgzI6HK
wzeH0ukpSvvywgFNX2AlhK06a2zx6JfrsrZ0SEJ5tSsssLPNYCmoHGud73wY12UsdSzCyEKBdmRW
tuEUh4OvgsOV2TBOxlw78KA+6idOBaTsTLFynojzC0R4Y+vZGqf8Ou/2vpzi7XxfnvO2aLa5r8gz
56pmG4je3sRq/3PkKSMkkLjBuNGqH7kbXFWeqFfI6SreHw0jAQGEJeiul6AQ6SqFlMcUaVIGpoA7
2kzhcjqczZ81m3rcwWoTm5bu3ZpWezed7CF7mZ76RlLuF4R95aJ6lfaGqWxlpBB3q7xvdxVTvsUk
fDk6U4Ujce8KInkO89X8cbuP9RIZFP8E/db/viUigHTf+V81yg/fcpWDNTQOvGMUDm5iA9GdXuzp
JSdTwiKRgLehApv8/379+WuUbv1LSInodOouzX2mAnj3qs+hJfcTCKgEwg6T0Dt6o+GRRwXb2nKs
a2rHzk1F4ThbXJsR/4xo/LUT2tXdm17MtCd6jnof9H/5FAURdpU6+PRykwSmVl+TxwjVeNLy+Ckp
lPPLfMnRUS6bXANSbnv6pdKg96aK2BuWIC6iKcQRmYa/NtWy27I7668M9nwq2HwNXCY9cyzLL5FB
NnqE/nGdjSUw5qg112jE/bVv6MP32Lb2PDvDq5kWO/rCLe19VccYA0ma2B/ry2mwuNtN826isfJT
4LG94ZApMZG1TCV9jZXSPeICuWPBC04zl4unYIufjXtfVYdLFfnjJcur4WKkDf6e0r1N/80S62bF
en/IycB4a9X6zQhdcXXATZ0rP/3hgRnACGp9GUb0u4rj4DX2LUaIpaXC1N+4tt2/2t0NRH7xniH2
vQD8f+FXu1a80v5V1JQLE2FrdLSrZcbKxivo+xHk1C4BUNVojaX7YraJBPge4y3OYvdFV91kN6g9
6He7x3BCRRyUBQWTjzshLlJIJpMFUGrFNwNq4raZpt5JTfCGHZMwPXcuRxhNx0Fi/8G6xkw87fuF
nw2oX1P6cGFvpj8bSQGBHuq1EebPIqjegySmKGLETyEpfTpQafnsIyV/YkOIt5jIlK3jOOF3ODIz
e2n+MJNHuEsuyjPP7F712P8meymumDCM1wdzS6XPtMcIZuydPHwiYhspi9gypgA4FLFTJ159s6Eo
HFDnQ67xGejgJvCeCD3I33oZduy1BjVVmAUfPBYeKTZ2znreuAsrx/9TyT6G/lRk+A7i+kcwyJ0j
S+VNgYXNFJlxsV8Uv31TKFfEubgmp3eoi/3NyMT6SrHNxwqFKjxG1I5gjpUVvcqPWrgQ9xL7CwsT
dAi31HBzxM0OwPpZ1fPgqkc9TnK7oxAY4OO7LQdM5rWHuOWLOakvcGSW/s40BSteg9i0YkVOfGJM
6WjLXWuq0Tau8PCa0zSnUVdtZ0SnJkmSrZEXP7hXIeypQUerIdlE5BZOU7O3OI0t4Opjd2R5Dt40
G09IqKMqnz9bNMqnzM3s5ON8cqaTuje9+L1K+oOCCy52qY/IiGq2MV+arkKormcyhxieMMOFzwPt
6VVk5ek+hZYPYisj2WRLTFW3dWTMLzlrvPVQDNF2cMx2l6mq9trTrVMp+T4xGQCPzIb0qijDuQdc
soGKMe7znBAYv+DQljvaJhvsllRAozgXdm+se7bCZ88lZbcwxbcoDoqLM90PyXQ/iOl+CCZ9Gtr0
RQ/BzHUMKsEJwqjFtrg1yDOGsImo4eoe8Cf/G8tNd39Pd/MRjxyoYzeTIesYFEYZoXVD+h5mS60l
GIzc9OgYdp3xpHkCCHYev9iOCqMtJMgbjii1dpLlGqxAM9+VffOjqt3qxXXbZGewpm2p8ncBPrIr
ecech9Ss+BXwJ4vaX4T7kaSZev7WKOps0+fkbVoiSr5SErDTKXWIEJMaQsHKdd30NALau8Qop5em
G6fvfzZsxTkDCRFXa8go7suSej+MrWfyq7xn31VfUrbrc+uL7pznhlg4zgmJWf8usio9WRYq09Kr
lDcm8Kib27cZ5FkT/LOyiKwY9FR9HoLmqa1N58WOulOY2smbRxqAmdTqU1C2d3OCuCVp3xC5PaxL
1DovHXHLjtvlx476Fs5MhZopbwQi6ExLjr5BrrcwI/OsWkGzDGMFfc9kIVCEu8sr8pVwP5W0iuhz
gQhqzHBAX5MVm/lSn2FBnTRWn7lV9GdXi33gwLoFVyQnHg2LC/fq6K7RnpXnvmzaFWsrJ+IEqwF/
E7kVVYsnJqMTRlAiNuFJtN3F8U8bC4wZYR6IBp0nE6fKQgHv46AcefBK00T/Sp2uo3k2KqdCbbr9
GFYvfXuJCogUC98kIJt12++V8sBFMH90bC9+XFivNATIWyxgsvuuEZwBdBZvI8uvSFg3rKINUdPD
akeVZL6rLtIvo3TIciF1DkX+eGImAnddi9VVYsTuJsMfbOKz6yDmTiw0PW0QVGW22ERWhYm046dV
JWCZSAu/AAWAAYnPfkvTa37hKSCkzDDyjdcO3ZN7gfTg3dTIWs9bQmcV2b2uFCi7xEuEBjs5Uczk
CRU2X12W9c9qAAFZV1azY0TUv/Vqt6/hS/5QQmZnnY4UgpMh9hDOSvNL3ulEb8B/W8+XyKgOfQ3z
sdUlgqZJyNT3mn9LE23TMrR9Vk3m/7YoPmoF/6k3SdRzJaoujBiSDArdWMElGUqyb2bVVWil5qGZ
CbKm7OIz3MASc0Dg7UvXBDUps+Tw+LZwehs84jnsRKcKl4ExVqeC23LlVAVj2RnURcUW09qcnux0
SONTDZ4L/D5zIAbxHE0lhrQ2Pj/eGiKOz4mKRNKTLLdliNHUD1PtME5MHJbadlUMhWPs7yp9PUK8
RkJVda0S62bSvzHYa88o/fbtBP+dX9xIFWuTb37592ON5Q7npAg2lUILleY6Q4AON8PKDHtjpaVD
tTHZV1cs6A0Hm6gE4a9VxIlUn0WjB6eZtNwZJK8wdQA8PWl7SDiSKMSCcps7mNSnakmPdLzFYVSu
dD3ITpXrRrQdqfR7vYIragS/mYN4nCpIi2Ep816MWmgEcA0gqeefd9QcyCjkBa3my0Yd4x3MYW9h
BV61AVTfoZhqYRiTHnbAU826PnTZvZBEO+SRRiBX5XefVNUEtGjWN0K16k0zjcGygGyQGQUouRGP
f19qrbulKn7YsVZ+gtb3finRTxn2TzU71KGt4lXBonwMSaUZ8CYQImmgllH71N2M/cD+3OfEnSjI
z+uwfUhGHUBPz03NpD0B7YJ8EAN8LBRs0BZOd5qp8wtmn7tSTzqgZHiNa77lR3vTio3wNh8yW/Ob
mdjJrTGr5ioxTbL7+UdnPvBbkgS++dp+vC2wJ8UYpM6+kxOjNiiXNlfbRTzU7iFsCc4JW9K6l72P
/6GlJIPuM0GmynqrIv48oHClVzeVuOWgQESQIj4x7HoOqsHlwT4xZq6vqCxAgY+d8ZvxAwyJrA1O
fVuGp7jyPp2soiJt62Fd2SqBqjvgy9qv0nWebaGMr8iKtrnS/pr/fMS8KU8O4jxr6rhO9/XdLVhl
ySTuIwgIhbCOtls3nyr2wEXtR8k7cn6S9gY7Pkig1KsIDvg8dSAv1LxpqXbsao3iAGLE0u0G5K9O
Q9Jg6DByT6mrCMgAAknvFxA0gxjSUpcJhKpTnU3Bk7EffIzupIQsdePoYd95blzqS8uv7wrRMKe0
899Vfo43jusMdY3kPl8p47Lv8/Qt8ZQWni4WBCf5GThu9OUluPWGWLyHpGeujd4i4hIy5KUC+GfV
4cvso5Ol8Rna/QAcDyJAjOroOJZYBhy18S6Z53RrYzC7pywpTKB3Y/cWKXQ0m4xwX58o5TU8i/Jo
2+hUpnPgvJ9V5mvZqPJVVZSfInWnU0NIMdudC+cOKHz4wnXas7SX2jPsIzrxpcy2tZFtqwZVsJE0
zMFsdyJpA0kgHlvC1Jk+OH/aV03nRFhLuzDGBsi5N/rnvy85XnbbacEOl6ZIvhAopKIQB6mxYVNR
TK+ZO9BzmT5qycDZjHX7Fmteec4MpTwTyKLQzq+xhU+X8ycGRSt7crVKHC2l6R5yJ1nPn/37T2LJ
MLfqxauc0iIHvB97kYFTycJS4DDiY47et2f+jFvUUTDoFTSWkeIXW9Is25OcsFTzu7T5YPrTwLx2
GRTkjtOe6kTRSOIoMLIrMgVyAL3EZxj/mmDy3NcBbfiiF1/MV+BchIWNIJHs0My0gqNwtfT090WP
sLfyL77mhqOfKpNXC/NoKY9DrmtHaVv60hysNn7XAr29So4Nq8bBtjivJmZeo7HLoUMpfbvv6rBe
kqnoXYIg+kqSHIwYTqZ9GOO4NBT8F4PZVtt5H2pbMz7JRINI056BCCZrS2+DZ3pk+wwf6mn2ewRD
02+RO0rQIawKZGQq9XsT9M6OsODGSKeozKj86AXR1X028kO8s6YcfBtO1kC98hySxrOTA731Xml/
+LnZ7OLc0/Z22+2lqdnLisrhUMcQmgOXEYUyNAQH10314fgJ0lfFWo3WJGwUY3F3WhTeE2cr6VGU
RRJDod1HZ6m61Q/EbDwLpeqfI/bemyn4nSdS9/Y6aQTrWfk0Uv0sdIsJxp/eLzX8utWZ84UhJnmk
4yMW0ZJEJhcnVetJ7LSkI0eFLq/qAGTKtUFhznvn3ADXpAOXTs9/ik64x8Jyjm3EgI0OqnlkuvyZ
1OXAxGQiE5NHAFbNKIG6/vDAa9+G2HWXhJ0clKltWg1esQaHyNiwZShAUmb+KXJ+xFLmv+hu/24R
4L6yNkab0gzkkfZ/exbGuvQJC9XgNj3An6NFkxc1AKefaR8dmoB5cPCzGK69W+0fNtdayXF9gCrW
E3mRUydjdjNI0AWtjujTN7N21cFJO1WC4kMdjH5p5uFr38t2+xh2t0kXHnP90KaV9dYMyJSwvLsE
TGhHFE/mHvYKM3C6Y0dWNrrrKb67WsOyO/2/eTkb9JDSwCbv13yePxaZP9kne8RIaXCp0aUs5dBB
B8+JUIYqs674shs/Ms2Xqdu8xySP/Hi6DAcvPpsRZz693gwNooelZPJPyQbhg46n8SQ1BOnTZx0y
ZI56zRmF2bv6nKOudhs3/OaCmtxHPRwIRhDaIfRguJhIdWPLjl9dKdOtUabFnuGkdSdIYFxknu+9
Wb6xQ4xH6mUnnTWxwSJek1V3lZ0w17LV38XUJXOnl/ld5+gReCCi9xjivSHdGO81KZO30tRJKyX5
4UNkQbbOEvPk0Tg6Z6qHswz30ofrGWTSQ4I9Np0bviqY3lXPUw+zzEGPiE+gY6MNO7Y1naNbNNy6
QNyY9og3rRo++jT2XisvYhzhtwvNgkfpWjw8IIT/FHohwanLvwfquecosrDfQo57rZ1hyheohdxn
Vn/HM+BUCklltK2xkPgcKKbh3/yus8rvrcPgam7XjbbqXyzl2FviMsvcmawsojEYFxwLzFMR93so
aNVqTg0JCOkNbDW7N6qi7ptp9kx/GCfhmL22Fnw4ZALfZUkaR+Wp43/AlUN1RNadZfVG6xUYoUbU
k4hVQXOGBHxr1WrkIWC99EVJNJHjj+UpzJSjU3rQR0x45rsqclmXiyo+ZQ03ddFoO6tLvUNNIV5O
+uX5c0RkxqeirAljrciF7TJvZEVQUEghajk4NX7rxmmDbSJgfrBxvjiqh9t47vqHjj4ukSZPszK7
IQ/LTv21cLpvUaCyIjqfYkieoPJh6tTNPQkVMFdrXOap5v/SQ5I4kUf0C7MYhotSNsgRoriI4OH4
xn5OJBkw4nYiDQ5uFiMOzjmNVkLV9rGCoHquTm1nlNvHrfJwSmMyD+ktUO4MCYG1+qj7qyYiStZg
NsSYVOMJbRmcQ3bbzMAMH9Dr03SlA9W/PX6ulv7F3fKVe91j1jYJ3HvUSTTh++3sg5eWT7aGRk7W
7B7R6eudPL2yVwZei6VHUu+KgXx4ClxSy5JpbuIVLyIfsvfYrWtEDmHK9lDo62D0xd5ro5dEclub
tSR7T9WP81Dd8WnD+Gk47osifsmS6vuAr+GqJhEtkELJb4JxIaVjXe9AeKVHq7DAP1X6XWRa8K22
BKU91cKYMFSciFuzDMur3HBZNA14uKD8LDTapwaV4Avzo+dEDfK9y5lqq6ceqiiao9uZ5K8kpOHM
D2SzK6aBfjHi/+H7WMGobL/JUD49Pj1iIkqEAzCxsMWCfMR6jyPocWBqbPEG2MrbBqCBDD/bWzWB
lqAIUersfddLSFOezBcFQE1MnSWU6XpcC7tx32TfveA1qp1GAy2l1rdcORmTgEfP54UUffMjPwFZ
gvuoxy1pBtuS38RqhEm7imLF35FT+pYEobjQ7jGXIh+9tSDEK5QdYyYZTfMDoFedhgzLQex0oY/x
piR1eisccXMyORxo6iAWkUX5oeEGJeGdlyBv7fXD5u6Gl4G22EP0gCYL+gdnn0UwkVSG0lSJ38We
LAn7W3jMJgF5ePQvKidXz4bYsgPkF2LP9yYNwP3sfGD2W5l+vhVea8BkVA7z9GH2gjBeJdmbR3ka
a3Rp1wMJdoYt2crlOmzKclX1PcDjHEWQHgZr6XtQNRioP1oxJRKifVDZlwbxzzfPHpJ1EXR/kAiY
uaLICCB1Fvp7kNORLYRjbRD+Ds/YcLdGNYLeSGDtzaMIBfRWmPsodCXNS5Ga71Kk0VeQoETpSKOx
C+aEs93YQ266abjn4SNhlYRvXB9rszBXfskpwqyt5jS/BIryXWMkwpHcosaLxrjZhzrSu9ADepSj
9EapywKYkgU0yyeVyCIRM6pY+lQKlLJVcrJ2iw3Tt4SnLTWurqvc2Dut+/xoebXBzpjJa+2tbBOr
mN16U2U23ZC/nDaSX36GydRUhcTe5YwAx1A4P+4xXxHRItWBabF76sQ90pLwtTTZ1QlspJLletGA
7DmOeqHvwsqt15hc4d9Qk+3JO6jvIkC9Ml+qBajJmXIS+IF6Cpv07mE+WdSVtN7QBuxpxtMFLofV
bCmpqUPWgvHgnf6Vtpx/N0XFzxSn7ZZfTV25V1tNGaLPqsTE6p7a0nX/45I/gNjOX0umeUKTiLOu
TGDS550VHceq/D3foTnSK6YaktZYFmHXr3wJdMHRzyK/l5XDTF/qjbePAPUnk1YH4mB1oufVEkTw
xAZAPA/rMBNrnUafA6vV0cAauH3g3rD9/qQps5U+uhbbDexjVLSfmuXVm8dpzWf/ShLsuIT15Keo
S/wnhqsbUepfjQntLTL0/xWuxbFxakMGmlmlMWpOcBvyXUfhMSQSMqcXDB/eSFMijio1WnRd8lJk
NGSh/5j73sq6TeqRVtD1xGCT6vQS1FnyDIIc6wTqB8ISaX5M5XMUt/7xsb2kEyGplRDKdQcCSDBl
JPw5oOb0G8pE6HtdEuGlTlkclYpfzC/6iF598iy9JvgU/kRK6vQJ7+d0h1A3QQiP2ptdcTjLXJcw
K1vvcbBw3P37MssZ5stMGq9iSihQ/VI5MiWbgLaO/9LiZN6GZceOb5DMHmhss3YErHsmj49avqhr
QPkzgtxt0IRUDisGVBr4+EmmXYYK/LBEg9jQYdhFbR5uOg2z0rQkuUFqLrMwCtYB5CGIYVVBmAoA
dHSfBHDD1yfi25qGyqwVxyL28m2NtfEjLl8qL883ed4nDFvCZ9XOxS8dGHhNpb1QMwNhBUIrevmT
AkN4OrHEPR1Vfu0wyUTnOwBbdZ6aqUcTkH7iFCrbRgHJ2sesswuzJttqiSFeYfbco8ZQ0U5kOQV+
4ILGqX2MQXZmbCkjrpBjkH13BqYXqCEjcBKCwl0rMF5K76OoO+UXps6vnj/6RSAd5uRal8uMRLjX
+R1peBXdDATXe1Mr5WK2+LcWa1BlDPcktbpnu2GJMJP4xq0qEEQypPV761tVuNqumewNgZbeETkM
+4eOrERlwRPvH0Hcm9gKteH7GCMxVXrhwjZr7UtrkYhrkXyMKZD9IFD2cGrEKs6jj4BEh2LpOeU3
x66ckw0OsLIGSLZWgd+U88hmbjoZ9mjvpII/2vJ5IA0MuRsE7MUNTAJ6a+oGG+70MijI380mlRa5
2Av/fxg7s+XGkTRLv0pZ3qMauwNtXXUB7osoag/pBqaIUGDfAcfy9PMBzOnszBrrGrMqGkkxFeIG
uJ//nO/IuN0sni2FmOF2uRYYIt32DE9XQTV9SLsb7ionjXY+LdArLQ4Zicr6yS/xm42NxrFcScUR
EI6+o7OcnHXOoIIUrUYdbKw9JDq4fQ52ht/quwYc7KrhbHGIKKjFRsMpMhrEZ1fbxDOZ7z9mrnkn
puKHSifCfQwdBcMvDd95juk7oad933bmUzvFyikNZQYLmV+opm7xDdLYj8Jk3A0FZhUmInyMAAru
GNDDqRDqHpBIxQ6PIt6UNtugT38ucVNpm59qTH/6wDYWEyB1EgrrYuj/SfYjkc4eQl3yzfc7LDdD
XRxLWge9xrICpj8IA601fXYqXaCZE4/rZBgIuVWh6ekJOLvl4Ds6sEvyuL5qSGvSlPpLqiTxujEU
cWB4nlFhlJmrASQ79SBdySgcA8h6Mlxrb3f1+IQCvU0SXFU6XdLn3krba1SCYFShRWxwphgvSkR1
YRZ+A4tHmV1fXpa9PQd4NlH9k5J/9bObKNPmP01k6LSdQFKmdp4cDe3QTfIMmYsv5gybux367E5/
WSTxKo0Bt/g4KhZJnMK+FXzrnaZW3aGLWufVTsYNDvHxww6wWGJuUw5KZ0AJyh0mwKp5tQOHEnIQ
ayfWT+GzyQtBb8dVDfTkLUuj1zKLh/eprWN45vH0ZDpps5FjtPVldxTSMslxGh8WzhRE6Da8cMQM
L52vtWxg7WKXq3TdY+PvLgqJ8+cwweBAAcS3gQpecsNmvFbd6cJ54rEaKqQE0mcPWeDgDhZC7jrD
ip5SGNvsHO50qrtWo0sJVJAr74ut/qYTjGWpAueUWIO7LNs643BBUMy2OMCpzusc4gRxQ6HZNFSr
wW3F1SYFtkpHCAu0v3erDPf/naHU5kNaTz+X96L47/t7RnXAI2nF5YXCVDD3OLHHOkVxX71JrT8b
tv9ptrl5SX3HuKg6BD5Vayp2ZZgYc1ui8PHpWLPqxNdKN5VE3sWvQnrPYFYY4dH9FtP0uIozeIKm
TUJhgBuwMUP9TQk1RjhRbYdn2PPOMH6zoBpJWfR72bbxrtR1mBEYzS4dSlBcZpdqiCjmNoETjPPJ
wsiQSvFl03YW6fphkPpnmJLG1Cu+njgD828gBiaSuW+a1Zqk6Omo6a02fw3cCfwI8hXJnbx41LAv
ewk1uEdZ5DjHyryhBDl7iP2mvo4N6DjRZQ3N7o6yVqrU2STuYB0NNt6rIfIJziGe72phik3pNvgb
bPtNq5z6jFjSnAe9TLdM56lNdL+W5Ioxx1eygWZqPj7+CaSfDw5zB8ws3RSWMV6r2HjFA1s+qCno
Jl13f1h0nO79AN/hooP8IYtIXdmWqnKerBJ9cjB2qVZp6JEIRtROy3vAvvMcI8WpLoLyzQXlECN0
Ac0xXti1in3imOzWRoE5rsim/SLJBzGm21i+FgHbgWheLaZFbR5Gf+hXTmEP22KSHEZnZgFMjm6l
044N4jS9KqEI36nuMPuEUjil+f1Kkm9ULQleY6Xt7kN4mdAzO3Z/mN7ocfQ0BKSHeGzfaU5GBXGx
bAZ+7Jxvq3LcrjOVRRReVJnGqlatfmszxtgOYZE+NaxSXYPO9blGljh5ea6nSfeWmxqomv3EdHst
DhSCVDnxvLkJZ/B1DJF0GHY7AtL1M3N8hp+ZWXwZyuPIyX51y+PcjkVmxHEuNnz1LNMsW5ewHZ4N
v3gWCaMGrCUfwglZ1CWoNFWFaUIm5dPy0mCB22DIO3DsbB4kmhygnPSV6Z3xMhkz1Fh2fOCUaPbR
tN2OgxWeZ0A0zw3vzkYotrMl1w0Jl3TwOaL/1XTx3SyRCbYk/j6ZAOcmRoS3OM4l8lVuPSmtdUgb
OdyDdrOebCBQzJ9VTNIN9QMt4YVrkZt4bFCHVeb5hzGLxivLerFupeUSVWppZ+B8txPCYdJvQ76u
+258uI3OfAi266CgWKxNEb9wPdQ71h72lnX3uFlCFhQr/H6za6fuZbouLCstxTkXT8wfwsgVd3FA
GxfzMbJCGT4IMmx9c0/d7dmxzey0iB5BGbCP5AerbPH1Ym2qVk4UsRidlV7MVoYXEbQ7xQboaMos
b+SIBjnw0i8sNVXved4+yEJfF7hxUgZgTSAIK5vxh+GEwNtG4ycn3TtAP2tTFMZ5oYr6FdjFenIu
Rk3mMM9H8OJath+h5m1pQXIeFZXtW2lxdOyCQ3bbVQc4jxzDtvgHi6PZh/GDSv4Gg70qN3lGkbvC
8On1di3GvrQc3jW9TrwyKDBPprX9mLDgv4EYlr8jJRm+RuOaIBDietF6i8r4rD60QfVcFOqmx6tK
/aM9rTnaRT/LScLjrWR/FDR7Inq6HDBk8U0vXGeTtQx2F5WaFeT69vp0jkm94nzm0eIA2xBnk+Og
+dtaq5rXCSPogThowzLc0ldRT31QrFcb2wr8r7rSH0tVPAflWD2bbvqTAsbkk0jUz36otkmv9e+K
nR05u5lv8Qiok1EjM/khjFfAJNcwytMHaYSI2KNLSKcd1F1e2NZT58DamnEGPiXk9xI3IFxaSO4a
56wtOIZf/Vxm5Ya1uXcbl5aLOLvSN4+Rnx32TTVTg7zjwx6ZnlB9+RawG8ce+XhDwzrdtTSc1Avt
KX1lO80rl+f1fVdp9V6PW9oIunqtsPB+qly/PgZ0m3rVbOFb7gvklyho/2ss8apWqQmxK34NiJyR
yKuMN1enwFbVlfhMmT3byirJsIFGUP4jbHtrax4K2aoz7m/HFlrJ4ruFneOw/96RYj4FhTN488n6
R9+/+13Awm6cSGyv2KFMQMJLvC+ZLlFqtUR/GgTqfZLSwZy0iPARVTogV8gYqDO5hp0NxsX5taSU
597Bq3KSZRNu1KLXP2QsvK5Lix27YZz2MxZH2DQtDL4h98ZymiBOZhSB8ThmhboyfJkcgvoJ4rTx
4gdQZxNm1GsiSGJXBzG7+mhMzqbDc9Vy0T2Ydc8MySzvpjRX1n4JOsDTnHQ83q76DIs3yHXtCo+P
WUf1T9xoFH1U+a4NUxM6M7Pa+Zip6mNHbOQiulK9VIzydz3Mg/PtBewFpn4RY7ws8AnfkkEWNcO1
bZibcr5YGCs9TQ+qsXdRYg5/MeAnuppvbj7HKRwvmZJgm3cB+PwxS2qZeFCbySRnjjxl3QBIlUUq
Zn8Gd13zmBkxO6fS6bwU9NPp9pe5mI/92YK0pG2acMqB+6ty7SzidarScQEseN+HqfAC8tVn00yD
fcIs83Zt2QiRdmlYEZfNQ+iE2klncUncuwMvQfKNbiYsWmE4zrJleVxoQ75KkUsQ0DcTaxlui0oi
5dr02kyhH7yBt8w8dkzWdx8jn8vZ9EWW/TeKpwjU54HYLDLfctyRvt6sq0F8nyyiItLqrEejSNOV
kxSc60zjEsWqulJtJkiFQWhBwybUkMJoV+5UPhqZQdJemyHu/qhQqO0aPyk6bo9ZkLTrOGuiXWrU
Dfph0pxTeKjss6lkjXTNX/HLlUtDNJi1Nbt8xIWTUtjZ13wlBzj1NSbtiXNSvtzz5x8pfX17zPJg
5C/GvtTWFRod7/GU29cgTFE0mYpvsHE2HB5ia2cUynAm24I1CxHqnY8UsV/qiu5dJxb3aGIlMw2h
vNMby2LsD1T0ck2U4KNjsXGKe0eh8zRGZry3Zk8UTv3mbGhO/oIbMISUKMM7slL+qc2LD5/98mm5
iCMdRhx+IEiP5kGGJeGtyjcPJGHQIltW7jWWhZdEULbS2hzrFbByd8vNRKjf/AGO2Ka2Wb7BE83f
zdjHn4V9clQV/5DOthESmp03xlQgmX1vnEsds0dcm/0u7SiNcGfHf5PJ17TL3Me6j+p1pjbOXsju
LZ7K4ZhoToxcoqqPdFrRxIporg+bBViJApse+UAmtBvVYIgs/BcItZuuBZ60qMlC0ErZkRnn80h9
mI1lCfybwQe4XEF5YxivSzNDj/Y/RkPSLYtn2VhViBs7WZe/XBJyH6PSE9kGwnqLmXa2FjDsRVDD
rSbW1JxU7/iufvkpf0uf9o9qXaarsCfkQQwzXRXEx6ooexnmG4rk7uUBQW/Ft2t/PFQtu+HeaPJh
TdyqeiNMvI5niInb6vYmrYf00JVpjXzXrwMNHZekQE9XAQ3SwC3QwG0I+VkuOUL/y+3OLDdPTabr
L11yr3RutxZGa1xrMcIsCKcfxahyvCgV9SqSojkqdJdsYw2Tjs9geD+oferBDoo4AHdQfTRk6a68
S9VwmtGhwaboWORS2xe/qZWoPAAn411UZfFbGIGJNRgFOXpb4Y0tjpUbJG8ltc5UA1G1sDzKr/Lv
ne/ku7Kn08R0KcvW5hPIctH6wXPJJ+cUgKS63VUa7SN0RP+UuhO7zNAMHkhiJOfl8YlgPHDLhrUh
H0eacrsnsKcrfDVAxXQ6TfOkv9i2JTHqSHnJHKaSrHuStTnfx4Lwo69ToP/1QDUX0V7m48h2CaIP
I058h31V9ytpkzqiM0Q+FQ0eHt1q+KoM9XaxfiwX7dwN6hgkBuMsGbd593mbOPahpLK8bJ2fdLaY
KMlfVYzPi5eqf67w4Hq9qkd7ZcBf4s4XSm+AtrQC5BiSU0nOkqEctfsoM8RBR5OE+4iXo++k+Egm
YFOUCLzW+jAg6Eptk5HGPqqVT+gm6maPnIgFvj/bPsHQRTVqe3e13CS6B1crG3UKR9x6W8TpdBpS
REHcxwVDDLt5V8pu4m2I16yBHwon7q9unDPljlBiKGsBmsyRqNZzQplAiZblZWPq4SYOYeCZrd6f
l2vhctPm1KDL7AH13HrUgIOZQbpr3cemUg02MVxIo5xOdnV0GPasKqNgb2PMveYkph8S8q67Ogx6
rF+F9j7Kqz7ZzkdsTUxe7IeW6o87wXSfAA3BH6+vk3C73KmEdbgbFUy9SVkBfMZ0XtXx5Klumm91
Ix28vm2KY2aORJJTl92+eReVUlvj32eqYxpzBcecFKN4+C1sPB0T2HuiOGJfgPdeRaWdACHszGkj
ifJXJofMNsvsxwJu8jasK+PY+P54Z+s1acHYmF7p4fnUTUX5akzeI4HwazXxDx0VdCxyosUk7t/c
AuBEn7n3Q2fPJbHzMDtwYX8M4tAS1/U0aeOiB0N4KM1xuMatxbSVScpYl+yWGfNfFPB/aLyRf9EF
jeRGHzfHUVBHh1Q0rmzZpseoEerM2tkkCBVPhtnku6B07RW7te9alJBH6BDY2mw0jlNpNtebMlTq
tienCVQEnRPE3+BYtfNNiKfuWqSFsWsDQNS6LqsT6WZevRYPPBFSdU+Vn7ptCg3+eIRW7dtmfqW0
MKIhApabmcj6M8qtg9WT9+uYYO0KaoB3Yx8MB7xZ9lUdm2glNbv6SYWwVec4y9zUPdOSQgPYEBUH
snvOTs1H66S1j3NA/rMeVX894Rk4DSpmqlGfDg34mpOaMJ4DnxV1Zc8JdWif9CC4N3JjeOcsNdYO
vuZ504yxsD6SJSRL7wTufWXoPPH5WivMH5nc5elkn+cg4KtehKewCx06eXXrBYkqKEgskSSr0eR8
fZX2sEvzTubbQLOju0TTx4MOl8MjDjvutE4W3jKKxh9lnHuMNJ4+v8mQILf9EBT3AxC+KHxciO/M
yVh9+3KtWFFF6EAGz8uFimGW5OXTckOQhCPDo5nboJqnixlNS6KQ2jZI9NEzl0Az0jcjBVykm/+Z
ttXZr3Vsqr06Nt7tOjLe6lIr9gpzbc7E3DQQ4VeJ5aqnuPLP+lQKnLVYZzk30qJRHQJlRJYxvy8n
ZZoy1XOljrk3KmN3Mxh2co4UElf27DkTu0Rhx7ECp88hQHWd/EgB4mtSueb9IKdqL0ULlDwQ/mqZ
3iuJsE4ixpGyvGS6nUQnswnXrjk8Lt5FUurVuR7vF1w++R3jrhiq03KLjRFVhgt1/rauFUZtQhTD
9jiCVSbQlxTbJbhuS1J3cM7eM0X/WKaS4ewdTRXCF/QbEpQsDXPX5R1q7HxWTokV2mn2VNPx00wq
hDwKS7d+5l660XTPo4zj/eg4zSHXlGpd6ZJRNSpSVZXBm7ShRkUmhV5g3JxHyuk3S+IpMoJtJ9vy
rkmjqzINYh8rKihmv2nX5kKZDzWbk4Bd/LrdhPEyD9x7n54u90IlGvbWzsCWGXbW7rakKTT5tAjd
NIo5q9ht5E3oniabJzJFqOyoOr0BdpxJ0I7634eSnAz7Yp4kMiHs4Pwc4/A6K/TnoN/OVx3037M/
XzBZd3ZG2rxK12dyIWKSw64Z0EcEr7zRevadeXLf6g17jbQOTshs5LGMSVlDZ1ilDnizYd5mZCnk
0wI+KWoSmrZDOek99eTVfmyVbteIgs7IJL9GrZl7pRjNPcGhF9uZB9NKGz77NP3GGkbkmjBaHjGe
Hbu0ND2jhSiBO2CeUHeTv4ZkVNZMvbLGebuZwcYoTDdhNdhe0AcUvmOL11pchSS3MBBpU6Ftbs3a
vXk3bwGUQi1/RI7yGNit/6n5r2xk7rD1xD8tvf0kHxy/pCIKdgyWovXtlOZO1O3KhmVWw0b1B1+q
a0hK85Xfe2ynvljJStQv6djDaVBr+8skMSnI003MN9c550IyXO1Yn5YL2Yvfr4GNe0JinHYF+wTr
zqG29ewWFsK5G7kbwikkQMpevnZ8QPbLdtdKSpO+CooQeVl+kTnQrmbRxWS/HHEabeMt1gPrbOog
B8xJp/5k6v2HpZo6hrOQC5agt5cFlwNy/oy2Xy4w+vg7woK9lw3+7/ctPxhFSmgWY8aqC/sPjjz4
10WVn5J8CC7LZrcQOFg1i5At3ebL7GjQE+shSgkcz0iaKu1fm1Az8VG7yIqubZyWa2pnPY9wWOpN
WIAaSApa3snVam96Gn61lK19sXtdkShZ59Y0kF4kmhRbOBpx7vdUH851Qn5kJavl3zQ6ytWaFAwQ
//qmk4xP8jwSeAvo97xJO90Y0lqVZh/FnIplL0C8Jm/0U5UNsC3CDNDIlJ3IF8GSXq5yJGPypR5p
fjTuJKwYtJjmvNjDKicf2ReZwwbAJZVxIrEpGwvHuV1SEO5qhs3AVsakPakP75eLRg9PDVn+EwNG
IKC7ts23xIDQBztD4Z1KQXQTeRwzse1VVV5E2LVHGlvR1St5Gee7wrnvN+CouW4nA45yDUhEqc9V
JMdzM1/ILp0vLDolQLNtBmusOdsxYMhN69PUlMIrVM62QUTTmRoGTEyaiZOOwpcqyeziLVIx/LKt
u+qZKU+M4Jj1zoJOlHT+Sq3xZiXIGU8wc7xoPooQCAvO2CQ+gxA/znLrj/sVbYC6pwkPiw5puNKZ
t1ujQeVkmTj4fRk6KOjmP4Z4uEI4Fz8kV8KYe0iUW5zKMjrBrq2eZY+KCB4WY1BNGQ/kVVYyeBOy
Jy2vv6n1Q4Rs/GMAVLJyUMkvaj4BteHbbkiz0D0sfuVmcANsOPO71saj68U00YJwyax7+lgZms4j
UR2X5KqRBQ1MCzY3plYH2A9FmLCL854dZQUeNxTGiGNDeyvwCHmlXRLyJf9FI29FVaqGvSDo2HDY
E2pMxbzu1LtsA10tXw+ZUdxpvdM8xhqDTT7/B2TbuZpVY/yPPvpSuBzr/KjEZdZxwIP4olxyIe8Y
I/ivA3tfmNf+gGU/2i4ecWesH4MUkWUxGNp9fsgpWC7d4Vtj2f5as4qfgaNUx2QJXVQJkt6YA69y
gA27mpLd2YpyLhlQPFUi/Kw0zbnd0lQMGQ7RdEQyfpiE0XCHtet1ubVcSCxy1gSEdLklMo1qzXwu
VIrgaqXp8FAO1S8N6TqOqdJBBnlbRFuV4ue5iOguVDCEVaz4P1gPr8q5SD1Tei7iOMSOoGhe5eNF
X4HlBzKZo1uaic/glyp5E+L7MRJWt9WhnenTjlVZyufaMk+VeO8NwjDreG6Ybq3eRpec+Wsx8wcO
WEz2shxHl2o9TJOjHkzTfSNamhKPoy+bpWd/1zrZN3zrzpH8VbY1mLd6wyCDnT2XA9CoUF+ndqiv
nVT/HdpwQa3/mXQpXHd2LQkXYq76V1xfqdBqa5TYNZMcEa+cLWPS3xmsVS6dQdKjoyOwZNuhx/Ci
ZnJMiGWVtQMoRy9vWrlvXOudsJVxoKyPQb/b4Glk2L1dViZDlnn/O0VS0/6lNWHho2pCqKjSNtTF
PzP96tag4K+B+VpIYb64OthQkxjQw3JNDyj3wSx6aataRVzsVYrlo+mkJGVzaQQ73jpmHdiURnOp
5ovRwLI7tEJfPTKYYrKoBdkjhpc9NMAL7wb1Og6Np+PsGajUlO2uXh4DNaWvj0MJjZkWqhKsK6zf
+dUashwHCfdNrSZRXBxnbY5sxaKwHVd9mzzzJ9Tn26E4nKttynBTDb3/1doVsU+iOnMzrxMM0yMB
6aNihi2f4TpYMyvJj+WsTAQR4CndqKkvyeBzz7eW+6Uw4l0qaqLSKUEfxprOcUntC9nvDbWiMTeS
Ft04RcT8vK5XPYu6TVdW4W6YW8pKy6xYDBXpmvFXsQIJ6l59vYzXN1RsFDwazGrIqrJLNumJW7tZ
2p+bwb4fAtqDqBahnHAWGVMG7p6bxVfqbaynBoVu3Q7AJ5fvon5ZAFGJolkY4+C3LZ4gvpPJpT86
aNmUms9wUMumE9tGZLjcbEJ219fbESzOXpXxPLFDAhN5+g3Bem6niyHmZjOBLQoYLVtoegndVI9q
VISPaTz+u5q4v5JMbTjezMw0le8qqT/3L4xLArk5+LeBaUDa3SsSLFJAmtwbJnbSQn8ttWA41iC+
9kliw3kNrKteSlb5ts3gDwjviyBiMMaNc7B1CoKXlKpa6zYTxiMmgu2yqQvTIIFjgyPQwjwr8/J9
quqtOQe+kkRBumcotDHsZF6zEWX7d1+z+Wv0Pw8MPEcDBgxEYN02beH8BZ2pinT0+eYQHCxKomAG
E1K4poFntRlPS2bf+XaS0FugbUqXb/oxuyVXi0l15s6XMFjVekje36Kc85Y5V3sZ7nsGTHQhM5mC
OEEtmspuTHS7XHME1CcFr168teZseFYN4ZPVoCMxfKl3s6ZrdbCg12FK83pNneeNVTKZVr83WcP5
MSprp7GtqbVSfWbcsZcEafiGUclpVj2QEmmdbBHsx7BvD8sJijgnAQtTa/cLFUqLu3BrLCbvkm+R
Pk3dXdbpTIJnrKFldsyGyqJBNCk+o1DNseDxsIqQ18VuxXf25dElsu36gl7zs226+7HI+seE3e+G
qhbrSNBhum87zu0kCR1leoLWkxCMJvNU8LIhFWAbmyBaYsKInqxOIlqERrtHs38WXVTdh4QV8S/Y
eGRNl5wpioLhGRGsKTjE+DXgaW0j4ujfSgyncVE7n6lGlC1osI+460Er/C9ZKOyb6vzDGasX33wx
ZusBnQie1oU85VlQiGCEHtRyTqawNrwFqrOuemRRv+mdORE/4r76NzRv56807/kjZ1O/SDeI4GOn
/QWzixfL6QpBj1/vps+dVbxXhHUOzQBr1aALduVII+IVDLaubpq/8mE4qsTXT26lFZCQMbN3edvc
FzLIjzIYnK1okubZyoI7qDuHSdPKt6JGuuJgoz0oDcOdlAUkjZuUxkghPu0hA5cVq/lOM6PwWjMv
XocMVdklFrgy6ootod5Ge1hE2Z7R7ImMxnhaPkVK2dMEQMjxSMJ2lWRa9kzogcFkTk2401nk3CmG
qHXtV1rR8LYE9yY8uocJq8+6bzXl1RyGO8qIOXROBMBKliSPfY2z3Um16TNTOz5zffJSW5HqTTjq
6KHpxhryRYUfGTrAQbPQJWiX9R9YZvoPXc1mVNW0S91EONRxkb9gVIo8tx4IXM7zVy6aI01RXGiF
jSAp5XPKhu06XNXJt061Y1KHG5bAxOabsW+O/6bN6l8I4bzhNFmAXINkZxv/gsF36z5AWVeTVazU
7V2lRw3MAjXeJENrPnRd87O1maAu/BqXXD6ALOVgmBMf1QnLH7nFXl0XTCMOgcFfiEn+I5vSZLcY
sScl/8S3IK6AvpMVkap8txwi/+PH8J/BV3G9HQubf/4Xt38U5VhjJ2r/cvOfz0XG//5r/m/++zF/
/i/+eRf9qIum+NX+r4/afRWXz+yr+euD/vSb+dd//+vWn+3nn25sSC+14wPoj/Hxq+nSdvkreB7z
I/9/f/i3r+W3PI/l1z9++1HwbZl/G/iL/Lfff3T4+Y/fNNfWOBn8x//8F37/8fwU/vHbpajb8G93
nz++ftL+8vn/+G+/Ppv2H7/pxt9Vg6+8a5iGbmt87X/7W/+1/ET9uzmfdDgUOKCg6dr47W+Qadrw
H7+Z+t8JROiuq7mmAft6rnBtCmy//Ej9u4MCRimHMG2Vblvrt//7N/7p3fzj3f1b3mXXAoN0w9PS
l1PcH6dAAa3XBRvNMtMwXajff21p6LTYkKSX01XtDhtpByNaT2t7wgGQm3FGYEXup0Dd46tqksss
6xfWRbukICPaxY03qO4RWx0u6pbmG6fo7lmTfFj6RZHxi9VO36QgM9wrypHlwKUFXCZirx6HYR3V
JgB8zf7mTJTDrsaWJBrZit7Lx/BkZf4OH0eDIpPe9ZO7d3vXpwcqdjcyYRdvT5tOjA6D/+HiqwUE
QyX8rKPmuWeNCkFKK7Y6BFwv0Mt+rUzZazswj7DUFlxprOqrLGlffNv9pKQFW3yYmBxpjH1pWMJj
1kM2cHCfBeO+cNR+qFV5x7biV0mhWhnGwzEbzlHBsLr26R8U9LdPBUKFBVnKRFPDD04fkoKcTxtN
Ljz8R8mK7VPJyo1S7xzNhEmK9dQNDDTcwX+PSOBSotRXCO3Tg157PdNAjyECHpIfaDEUftvDHRU1
vT0HD4a0nQUDDS/kvm/1VyPFy6FhBkzAshNkf8g1OlSD2rkaVkmJzeScREv0uZ3u8kheY8JQuAXL
WSIApG0WmhfnCKmG0X3YQn6qfU37ej+Fq6Lb9gn7WW1I0TOr57iriG8m96nyoZHUstKANQsXUYQq
Xn+vouBMgwZcmpwdZxGunT5/ssDkWBMeJzUAghfcy6Y7KxgmdQSoLE5/mUABqFu6SI0FC92fKiof
WK+KRTPdK5YvXyNB3adlZrGnDCdVw2blqqR5OeFBwVZY1TTM3bV9aJqvrM4f8NY9tORlPWsk66L2
n8KuiIw29lqb+96YsFINyrGM5GD2UsrkyRYptT8aM8aGGq7+GoW8RX4JN10F2F8yDymxPePZjtg4
GgR+wk0WZjYgbudJzaN9D6OnW4JLmGFb2k5gAXism+NTphKL1YG35ODUskj7QFS0V2VzrAtS3kYc
RljEnzQSG6ucCmkvyiT4G05FLLbfjF57q3RzLcqOM7u985tsR/bnuYM6pVb5Gc8aVoH3JiCSm9jB
J0mjA2xBdjK6850WvZcMrJwSI92qkXy24DWhvPVHC0APtNR1ynHIq4KRNopJY4uX3zehW3l2Zf5Q
BooiW5nX6xD7NSPYVdTQRuuSbgz6l+WnVksIvzG7jd64BN1JK699w9h1Q3ZkihayRFF/wrT1QsSo
MILyajb9sVQpNNDT771o3lVH/nIIl1MD9M2I9HXiYqbsUW8PenGEjYMzKcnokZ8r5J3h3vKIrR3p
AvEsojgTjcaMdFJP2jwJs4MqayR82+jn3Y5Wyl5y3GTSP/egKXSrfzBFcwcwZquRJQ1pCyzhRlky
arzXYhJ8hskzgzoBWh7cydA5mClG7qZfMz5/HU1oSMaAO9fMyYjIMPT0kayfE0S4WwITJV1f+73x
hu20gX6avjlQhbrcx1k5f7uBim18pSLlgpUQBig29wDX7sAIC/umZw7QD8ES1qPYEZGWK26gJBVy
A5inwV7Uv5RWCMprYhvuQ8CZZP0Yi9D26nkslrbHImX0Izv1NQmAWyo8u6H1lR2u96bTyfXHaYfz
WeCmK18Ad6z8KP2lD7aK9NKPXoOYmqF4JwVZkBAcN17lfC8m8xjb8S+zUgYO0NUZi1XP0gl9elLj
lZZolLCIgS/M+EXJnY49t34cV5peXTLJ9HaarJEkUEzJWluvdEkWYMxxrjTYpmSp7nDOQig2gre8
LD9gmUWeTlIWp7i1SwyGLgM8wVX53mUqf2b1TiDia8jp76mflCFlN9bIz6ChE9SkjMJri3ucu5cc
xD7oV6BagaWTK46/WotYhktaI+IcAO2IL5gWqa9xzFRk0vMV2B11lgcgtMN7Hmp2T4ONX3mglgZf
Awdk7JDmB6HzHl/CGK9aJT6ZnVQODqG0RkKJA0YG/ztbtR0NqnbfkEpQhota8rWPcvXLN5OXXKZP
YpJ47AgdjI3u1eRZoGZVs/jAZkRwbHH05jWbbG3L8PmcNMNLyoXXDBAElEjFpxI9umXTr0p12GFQ
4P/90bRD6UmXz7tfbNjD1itJOsHjLXt2oHWuOSy8a4DzOAOsSndO3YhvcYbZl+wBAmBARAV7vSeM
8skxoWYbmnpsLO2ek9/osfawV67xnSVYvraZDa7B57ykVQLeX4JuqRIycXxiGtvaVH18rn3n7ADw
JPH2owuPphp9ieq+NYxvUyJI8WJMcDLdM83qgyQA74qVvYmuf7Z0PMH2OyGa17rM3jUSQIDdI5+v
n4MXKVknSvlc+ulP3UWzDeeGAKEToMqGaDvpNZUGINU0OCQ1OnLQcgLtJYXrZY70AOzDrXlFomZ4
jcNuL5uEM5poftpDVa7sQsUTqjJd4piJBLOyavv/UHcey5Gj67V9Fb0AOuDxYwqTjplMx6SbIIrF
Knjv8fRaqD736uhEaKCJQhq0KzbJTCTMZ/ZeWxAARSa6MPHYmiMoJIUHtmWnED4l0zcq8SNql8fq
ScSL072Y+rCBcpAjqdKfq7BNsdyKzB0y/dSDxXJqGDBe0nbuWJP5sLAdpI1DIxiIb5zYjpDYVmdP
Rqm4xBaObt1i8yQPqwCr1s8uRtU1It5KHYW4Ae52Z6ulBx8sXrNtTJ8deneaaDNaXgqVWZFNrkLQ
sUuRzuFiX2GYc3IZnGH9ML3akIoK8AmuLfIbycygt/XtFL7iedrhfXrVSJ4wwQYSxcVcrPN4OlVW
9JLrVuw0kbK1IegGuv5I3ui82JtVKHNHk0xNjMFbXbYOgl0SGh2UVKnoC+Ds3ZmxC6dwwSkWU1vO
7P/wRtsuZ+opJMRbT4FCWmmBpFZepa/S09j2CET0PYPgPVRlKEHlPlTf/xRluVujKSGMAWZvUMib
ssJ/k1jHMmu+sefeJhmGjYmNOSimn63I7rVcvU91+i3iVwP4Yd4nv7vWqN2BEDtPqZpzt8z43GPE
tI1xItoXTAA1LEGxvxmr8xQW5nrPF+7EltcLgiFw+lAhgUbFjKLWt7onkRSu1uAj9+cuW8PWCNL3
ZiwgZUqB3xfNiHkyRhEC1EwP73EfXkbZAFKWMQ4EXUDoEpoqg5gOoX9IenJWuvD3SoVLmhQio1p9
BbbyMpIJuZaJeWwCmjFfGFMxyDVs7h51iR2zFg436a9kTXOkV2DVNMsO78/HXPJgDQVrwpIyp4kX
3cEz6S+R+d3F+dugLwe948FcRssv0YDnM5PQLyLxqWokgGyDqbxJDSUuzNSahy96ODQcCBH1vVRF
DCky5NZBlbxZPNiV4pB0Q7ZV7X7XpsTdS0v9C7p77EfmSLaIGeQ8AENypTRuYguuW5na16sbNXbV
MMh8oQUfUpLD8m/w9AyRbO30tjyr2jerXkRk8ERhw9tbS1E4B4bdhEnW76nmCGVAZcfA3q8MjXoA
Zhs7qZpkDQZwi+wunfGUZjkrD50sNxnu6Zxghm9gUDM2waBFwK8nZdPiw7R7gW4nSJVRWUYSFoH9
laKeCLIZYroz9RYpdcr8LU306Eo2PZsLunmcF7syECebktsrrGb04iDfmVQivtkljzAKfllicpEn
VPiaIq5d5SNfONOIQPaKqedBSoUCWjTZTVVoQ5nR76sRyaGfTL2yQ3mUQPVVh2lPyN42OFop+XKa
epXx37oo5M8YyPKd6KksmOa+DSH38gbcTwRoDJ4iK0h9yGN3mctv04JE3xu5B/xjLWP0ebMgMvFW
HEMjWz3gz4MaS1BHNO7DBiirgfgQTPjyE2oyIsebGXMWSS3BWgDlk6svVeVKk4j8dUjRbnTk9w6F
16PFEMNN5JIAmoEDWzt9t50aoW4BHn63fUEYA6QG1n/lvsxnUqz7K26eYM5AjIhFxqYfjdu+JamO
JbsnNVyzXVR6lV4rTthHsp8s6kNdrbRSPx5YYs44rdHhmzSIJZdbr78vJRIjK7vGES7muGEyOhN8
C1ejQ3fpcVpRdLT3cizvc9A7i46PUK/5XBBreugVGL7nWrO+rdCxS9ivUt/7S4NfH/JY54TkULgC
izpmAHt0+xSCWY3g2o2kefJhynLfTMIONg8PBHtw6jlG/w4eVcPqW/e54paxPOwEd81U0U/o6l+D
PttMVv9kFBiKUVj6mWrLPhnY+3Tkzj2gt3YxbT60GGNu2vBRAjGwOamjzPRlLX2X4Er59kAkj8ps
YztX2L8W/ddSDyCRjXhxoy6gthzGeC+nKR0KAYIBm64xCV3VmKo9tEyfLSlmF9la9nLX6BsNcKVW
EgSSCeOp6JLkqYvsLXTqaBujQ/Rj3fRjTrTC7kd/WrDSlV3TO0ERPwrwhDBXvQWibUQ+sa8j4Dk3
NE2FREBHLba6OfgRJfw2J5PVqVC7okVFblgJ+Uo6MeUFOmmXjVRiKcOx9aYmfUCGwSraYqPZkK6w
FQWtCorgBGA8f1vwyDgWatUdZmM/DeyOQT7RUkPW95siH9+1QQn3mS5nQC3f6jAZWYaviBxpdFlc
8WjL7aTc9Mq0OFmunvQsNT/z8jSoXFEVAI0g2xMzlLFoPUIOyV5bbfzio222RB1XmyLMJBfozUl0
NarwELq4DIkjHIzdmEFC4sGMkaSd5yuRzs2BtrjQcOasSp7voL6qZlE91LF+Tlg+YvM2fkW9vTiS
Gg+OBDs7eYllHtCNFmgunqiNhnISoO1L0qyFT4oDQOnr0etjLrqVwI7UofYJ6Mp6toVZT0nXqwUx
reFbC/CGLQO20Kbub4RbeizNHkmmsJ8tb52cg5eKieqow2tb599aEX/ro3VDLnzsNCKgESiDwhiu
ZFggHJ16dHzl3QjZsnPrZRS2S2V6Wq2k72OHYVQq0GpBtnInEbBQkLAi5mvDOtizrNzwuaJQStsU
icOqHx8qzALmh6hmUJlQP/1Zt25FjSe/6hLZTTJzVwjKpKZvDOYg8J2DUnMlHuMx9j3YNYJVx6S+
TxH375AdLzVe8kOko3YorioUPlfI2m8J5BzyIaJ7Wx0sv2KRbkB7WYcZgqcSx2QHonywmmcNGrOl
GtgRRqdWtQNnHmGI3AiZ3OtWxVM+gy46ivALcAl+0cVFGPkTq9inavUgV/Sfs1R/KIOUOnrR/wYB
1AW4CuiZEbP+iEYiatRt2i48a7AsuepI9VGtd0PbLPbtPP4alazd0ZwQdsDUnzu/sBwzRy8YJOWL
XVdHbSm+B1ocmym3y+SbilSOP8Jl8MFLeizoFdrVYvELBgNUA8jJdBqVARywEZdU/lqlOZAYVg75
RurPRjF80g5SjI6ptWGCJksS/h7PiCIi4ZrUJfs7YcgTMUCSGz767j5l8j3R4W7UPYnBDXqpNkGI
atULR7an6SS/Gv3S3HpA/AnQDqyH0SbyBll0s4jvCBDkMzgNL6oYw8ykT7t5S5mE9RT1cxSrm7xF
ixszmgRbDonCMH8E5Hocclk/qmWu+ybH3626+XsgC+FJzgskFqtaNbRf4kV+m7IUt4CJ5ziBbpSb
NVEDze9FtS66wDRFFoBnp9yzWyAbbtQHjLyChA17H/ReZ81OYtBJsfmjlyaHcEZr2gHfu3aR9ZMw
wlrQ7wUMMiHzM3KKx+rWUP2NhnLFtqz5KOVfzN76VFpcNUz0W1DQPeUfWPe0uadtXd1S1mNFIxZv
6eDpY2/mMBiNsbUwhQBv/rYWuyJbsHkFakGaK1kDqTC3+liiqokxb7GSh805GxtrUH8GM5j5wmhf
4mj6HIwx3ygdeOF2Qg82QQDKwqT/e6n1P7Yl+F+4AGD2jh2eYf1/vQJAwlUO5T9P/v//N/1j9q/8
hZ5TsxFlKPqfcf0/zf5ZtzLK1AyT36IbZF7+v9m/9pdKJjUOX4ORvMJ64D9m/3//PL7GRa7LLK7/
W7N/lvj/af29zv4tk6hP2xD8SM71f1nxd0Ml9FzXc1fLxS+NVcUxb1o0unL16NXrkCz195KPdNI2
Ll30gZqweXgxpcUKGHFDs0xISAIrJkhHWUIDIdftqRGV5CaTVm3igl1X2yxfOeX3q6UfE/hM6Nmz
fW09j+tDtShPYFR4yPK0RUmxUJTVyLxMdAYbOAquEmINAO49Une9sRPIjsloh3trIatGl9fcQuYn
ZAYx4R01X8oaQFv0eY4u1OT5z9/Shlm6oqTbltpsMwFiYJKz5A8eLp00HGf7ItuwhDqJnlyxub0u
7N7tGseLip6YXxv1Wx3KmZnslmyZnyQluOsKuYnsVRiw9uW5AyDrJeUHIodHabIWwbuywgVhoJqk
SNSW5VMjdH6JEY0yONjmayGVUlGpa2mlUmMBwKBnWcsuQgfp5KjEkH2CSluLs24t04i5gFvEWJby
DTKqtbpyFxDfFHcaVd5EtbeutLZiLQCDtRRcqAnbkgw6Dp9Di6HSSVmdAsIljF/HtZzM1sIyocLM
/5Saa9FpUn0SMfDE9mJTDtVr25unlOYvZDOwi+NGoWJAS62KI081ApaBfSOe42FYdORuIDLIQoNJ
n6lJJPlhxYAbAxAzL3tkfhXBHWvxPK9ldLIW1ILKellLbBw9zTZYy+6gBro2oLmQ15J8oTavqNG1
9q6uJXuFJMNTlO5TZ35mgoo0QXI7QPevM/W+Rt1frA1AsrYC00pfym8BHULQDrQK6Kh0ZBl+ubYR
Lf0E5nSGARGSVyqbDy2s4AtWhuwFgC1d5m6zNV67+FaTqkqburNRDXGKeqwDKLgzUvmmTarV2wKw
kjFIR4Ij93Ns7xEZYj+uP4twugP/OyQxD/IShF92Kvvq3NTN2YZKEwUA/ZhNtLO8pYXc0Sgd6nIA
TQnUuUf2L2l+aehnHopelr1QzG3zK63jYYhZzMNslcPF0yXSAZd2a3XlZsiOkYzhV5XQrL0Ew1cz
116od1t1DP3efI/kGqArHW4pdnOt+Zq17OQwOWpRz9pIcRAln8Ymug1RsVawBLUmW7Okk7DTN2Mq
/LViAv75LQpg7nFyZAxxiDHgjuO8CcqO3V3iiNHehoHupYtK05j7yRAchmzck0yxz0jJkgPGEkDU
DRT5mC+eJshcslF4VTsxehVYWpF3kcYHApQczXJjItcrZX5fXXlD9IkeyS8nA8EhNE1bRlco6ETn
HXvzJ3seWGvtcIPt1j/Kw2rT9zIIHEyBDHiVttqpHK2m11yzeZ0DYyMABvBLd4w83ZgdVA1vRcTT
df3znJJPkeIrdoV9FUgboX706oyUWPJV8n4aFobrP/O22mRVeUgw1qomPz2Kfyg2jpkOYjKVWMmf
MT7FeOQO6NURVTpClTG+L2zNoDfglCeTxLIHf8o20plReK1MbmDYewnVeBjPe41R9fpJl1O4GaNy
t1kPRxIsXp9ZO1urQCAaF/NQZdXOjotTKvNhzBGtyo9W4dyzWCXwy8oQz6IJiKz0mVXvk/TTqFax
mvKULsb7+ipNMdyXfhXoEmJDRpCOnZRBLlv3vVRDTpG5pUXx1p7yE4DPetGwl9mHCBuW9jXoeIuX
9GAV+VtqW/ckasEFhj6Z4Hh6xo1t62wHWOWB224kvCGEkA7Zps+TI1M+XKuwp/NV1q371mrIyc2j
NA1+JzVbgEGEm9VsUhcP5QLCWy7vyf5zmFSsNy1NFH0k8kduffaeNFZ2FBGQCSQvyx4sHoV8fDXj
7mM9lddjrk2GN1YXS6fxsR1jjHzsb8ma00U4D/6GwN5qotkmiXZOlepc6NauacVzVeanCOzHop91
BGyLFF1DEnCj1ei8WVr9uAz5ZY7Tq2GpZ7IVtktT7sLIcqz5qyy4/y3wA6WtOYfPoUDVUbN1hGlF
spBHsbuOnHxWbm6HCo0/turcDzKxQ6S1IVLH76Z526vSib9wF/rDARaRw0uFzLVduJaRqG/ySvVN
sWxJkPOrcHmbJ81bb8Trf/cQtQ2e1sz0fE6EfRlmXsn1GC76poAOyAMV4eERU6mL4tLF2P/ny0rK
BrAaufTlk5pKuGbiC8Gcd7rdM0pIwAQ7tTDhiJvHKTHIYcn3BlPIqmXrIzsmzAFJtrdpPf1ktesq
bfxsjOo5UsJXLckJLqtSx4qaWxsyAeZqAELYpgRccVJFM0NUuzxEav9ApHkIUsxlrbVHZo5sEt4g
4XkpDEbFqreDxn0aIai+EGAQGF+KRJbIZNosiJm4mNw3OdhZ9YZYFiSz5NthfgnK9sj260UucSTS
7woZzOym5lWLFAoj+tKu+pAsNm7PolffxlI/pALNTnArUua1SnQto/TS5dVHCF1+HKk7svjWLnHs
zK2+4V530L3KtH0pXU6LqLfyNLzK4EsiGQJIuYZ/csooyI5C9iEzea74NfUT/2bZfJyy5AtIp/gK
/D76ljpusgScM560cwT38ndGoFld6i4BOqGebuSZRf7sCboNqY9IYZBoPzagj/xy4CPJVkEpYFS4
gUNQ4EmrDsgkzs0y7keT0UHCcSRhgvhBN8eIE5bVk0YzQrQzT57R784tCSASF3UFiMcxhtZjHk0A
nean9LsqACKbFaZg3KWcrJobURYcZiPZwv7ZtwoIjp1BPuW8kiW5M2OJcwta0J63VIrZzdQHB8VZ
j4DaCafICxcm7A7DuDsOV62avCZBKELRQHKbAzEYoLjlwBP0oyTc6BDIp7r78+cRhsWhC/cEZbvS
fGIjLQjvWs8Cpf3VF6ysc7EtGc+vZ444BvZ31evu+ilYhrJemrhLisNs2r/WF5OJ6ikJLU98zD07
xvsYFbt6mk+tFG+ToL8VM4l6LK7fm68oyy+plrBKBH5U2+jxMn5mZTlj2d27vHuokXTVi+hoDT8N
U0JxqbmRYm9j3JRkTbgM/pzw13p+50V6QQZwXvroLTAuEryvUZd8iNhXlJE3kMK3RBhfUbM1h/Q5
qGai1KC2L/SdSX5Q7PA4mIB8rT0qcGK5pk2N8wKNCysAFnxZfchLaxfa9dnUTCrx3JWMX3mSeyxN
FVJTDFY4phw+gkmD8585NqdeGRZuSUZGMb8uZsaNHKVdHPqra7OlKOkXJonhwPyHZ7AZHjtlxouo
u028Sc4QcWHEKvFwq5PY7cZvKTIc7OhOL4OTx71r9D4M9GNUdse+pa5hruZmDAP8lEyaVtXO2gyh
gZeM3Uaql1MJW5wsOYCA2SUpuiNXozu306HGucMkjakFN4ilgKCeT3uCq496QuIL8xzCYXeCC2jR
PNWudhL7AAYj3JgTNUFrOOIUnxjulTtRZ++Sae2sgtsn25RRCW8BsxJ0MrWGnS8VsKVbV9KHF+R+
znqcZ8kmxeKMcvxcaNYvs5kQDhRMBqsXU6UukxjJJMr3VLwTE3/RLc7EqMpPkgFiUdXPqoQWAXnS
a4WrChuuGyTtzxaUhGZQYYzJtV7SPbLmNfljI+MNCoriSS/GvbzYL1LMQaDCl7iXalK4JYMdtDgr
w3wdLxob9n8nyaZKxVjECdnVxBFOxSaCtTUQsq3nZKEH4avVsuIf2xB7Uuj1gFv1pvgyE1YNwAt0
88MIo4coHwqCFTItSS/0estiNt70j9YUO7IxZm6hGV9ujJGh2jw8rw/CvG0f5C8yDTTG5anvobh3
fMdkfgB6/QCu/5bq6fschoAO2nsgwmfDPDSZerW64h0T0WUwPmOdYK06vEWL/B2OLzj0DuAfuBSC
V7jzr2pefMHqBMtMHJuN1izt+/v6hWnsH3QfVZFSfh7CdroFRNEU9jkZgZvF2UVOMKRE8x2276mr
5utIw9Dmp2QQzxytRzLmF0Xvn/UluhViukNPRtHwey6lx7y1Fgygb5qWQnRPv3oot1ViuFOTnwaZ
SyYNX9Yn1/o613dhAyo2JOOwvqyxJFI8/IXhjZh1jEzJeKXivRkprZSeb9dvK+T+sX5bOgePDhmN
IbWnOeGzxPfYZPpHZqeXkJMoGMyPyAD1N3Y3KuZ3GBl3kWAdHhcHR5lb1uM+qHvUsd0DY/cjjnCZ
66jzq5jTXLqaY3cf0uxSasoXkRV3O7io0fRUKNFzVGzBLb1M8fKmivp5qrLLkokPYjp6A++uOr7l
QXBXKSOaoKOS/tnRAaZD+TlTcUad5RjGOzB0JrjKtpjE3TIg4FrZl41cy858aA/XujE+aJ3vRSs9
UMeoWn9ZTwo9Cx6JEB/rxygheCKe9dqoNV3MZSY6yFAtXhwQf14CuJfHoGanqvmR6oSQ2/196M1n
ruaHKvqbGUxXEG6HCHXb+jUbL5lYWvYKw03k+YUwpZs2c2JV6jmEXwIN4dK1P7H1n8auQBQ2Ejhu
fuRS8wnFB87eHL4GZvY+DqslPj4OGkFx+viYWkJNtfBmlduAtJcoaJ/jXqIQFPcM843aK2+SRXiQ
dJIAGNuq6q0vHErnHc/4SYnD1/VNZVGNneIzqsLjKG75nFwIqn5Nuhy+U39ni1Up+Fdy+/7n5zf2
84SbWFUfLR/k+iEvWMIxs14UzuxpaZ9H66eUaKf1V2HrRKGgXJY4fKsm6cEg+lmx36KB637sni2Z
B4sc3hrw56wcb/loAAlldVz8fdrUIrgDwXjWJ+kKLusm8Q4A7ifP2XNYtO76emSr3hO449BWfaz/
axgtF8mQHrLUOWY3Hbo2ulV5dJFVhHfteJzTjTlzpzdZvbaiOYAs8FSlOJnFw24vtA5CdAi4z+sb
U7DxhJe1NCXGWv6Jn/HBQ2LMiJ7MDmPEMCM4p917qXoRV1kwekx62LdL1ykKEa0gZeigbJDUkWP7
DmnvyMXoBsBRinS1Mvuu9u0minhdmvlscd+aovkt5YqUEvMYZZTaRegtoXzRzP60JH6Qym8o1R+j
zNnAHbTRnyeJDWEXXJmyP0Yqg1pp74JlCecm+ECKK06+9YyS6/C5MbrXZIRewBXV68HFPilF+RFo
KdXgoZrRVQR3W+aCybKLig5wffXznJBw3zDSUc7r16NF3MNceZt00OcFOc18TlXoyy3BiN34Vgi4
GarMdjx7TiP7gbbnMncdQp9l18lsOrTprmvNS59yjknzm9CIhpyQ8sQcBSWVPsmEQH9Ue5Y+4ijB
ic5Vuqjz2ywPtyQI3TyXCW/pbt3vJrOvhL+/d36oBJdOH70q6jytTL/suP0cO3m7Ph206UtRglPB
jyDmoVUYdich43b61TATzqr+wDMITLkD0pNcIsv6gE+1XSczwqofphrc1/e4ntk9aQoaDoT1WjUK
RCepeihai/c5PtqZR2aCyqeU7oUwnwvVPhJJX2f1U8upjQT1RgLEpSUXve7yk95oXsdQSonXc0B5
W49uZI0Xw87fq7J/dHbzCbiJoVH6578Z2iwOlTCc/hp/fHNSwBxE6fvCYIeHXskjPDgh0VKl7zap
fYPaPC5osK3wGXjXJS6RKIKK+tlQ/mSKiih3TaQsK7xV1q6CZ6AxVIwaP2gCdy1QsQeAhQT0xh21
QLHw5wpIo62uM/JcwWsz4Fb1tUw5rakH15NmCaMtCCcfJd8KpXghJcBp1PnJCN5gTKoYeCFXf+Y9
j4VQ3q7/7AVw5QylVS75BWHXA8uYyJp3CBb9ojiMgemkyERwVu6nsvQ7tdzHGJGkJfPWWycgKkSm
l8pMPDt5QtSJCO1UFQuIuhk0vnHsWgz5+hlvcor+ojhIHc8tkxYnj+0D9pKtjf25owQup+7ZRNMp
IU7lU2EmEj4j2cLCyxq6krbA7HbxYG6GonyyMbtpgonRsO8xixIlBozePnD5eR1hjjr2JKUvQfoY
ZGJJ2ymS0d4Uh7h61womEBhhpsYTZLPqjJ3M6iPSXyaZtj5y1+Nc11c9jJ7yJgZ2GfoaYZprhofB
uHE9Wp3Mx5ItB3Zau9xqSLqxNzylUJctZGgFI2HnK40SdUrWdseaRbSw7Jf1O7lPhTVhLSbjLg5p
xBSUPFKzAjc2053RTs2a5GFk345q7VVhuEkz3S+1cVeAeNfS5/WYjIDe5bHcmazuTCPwW6s4EK/n
E+EDJzo4TLDCEbTKGTdT6TAZ0u+gqC9hmf3K4nTyUyUnlRVkutwOBFNNyrHM489sFZhHFoK6ASkP
fM20l1uYN/WXmqDzSyDAAfZxYlmQHMYkPp4mv1erU2yjguRcZJCfPuWAklfZA3Ij28qduVbo79LK
T/TyxQjsX8oS1b7WosRm4udmhnE1cAITP2Hf+yq8t8EmsFOWY62heVQ8WyNMex+ovIdZafRqgyTT
WjNegpYoh7T/3cdB7LGnFVOCF2kEOqvT5s6lAAiVIf2pxu9S7fkXWf2KUY2rZfw52+advNAd3Apo
bqesZESkYHazTd0dNAXpJkv+MSlwl0oQ8CQB5ZVeGiJ4yk9deVvad9Ymv0NaBFA8epa1TwbGegk5
6cIgD00RQhNUs0Euv1lL/14PKc5/o/WN7kOYdX7CxUBxYdwTEhMxZ5O13iRwCC0p3eVCMFfV8PI2
DA3JJTiPNi8i7S03qwhv1nLu0Tor/Yldem1bBZYJ8wlsu+aGEoMEFbtqpHA0Ok0WT4mReFqSucA7
FAfkJzeEMoXwXNzjFuUvZHWwQxoTjWj6qRfVGqWMUEytU3h4DckoAD/cKsnyzQjSij6wdjUoFE4u
zehO0Yy7uRj2dd/isjOn3+MIqdZWKy9noLBE1eImOp/ekhKdY3Y/Rr1/pGIkUAehnUkb6igPcyyR
2AV/HryTm2oA9m1saMSOW66k2gNTWht9YylcMDUBeIO7auIUK+v6WWnn787qCyQ71bYl9tJVNWaE
uZ59c1aSKTAHm5rnl2qGnWtmy+9GmR8SolIHNTFxDQjbW/yEQjr0Q995eY4wbGL8144yWNr0FMN3
ByxTm3/buv/H1qT/yYD1f8hMZeFx/K/XqH72b/cf2fDju2z+eZe6ftPfa1QQYn8xzcc6Za5eZLaW
2KH+9lBJtvyXohp4pHhmaBilLFac/1ikKvpfum7IfIFF6+ptYrv5DxOVov2lGOvik4eioquy/d/a
o6rqv9iIDUNXbayHOj9UBvEg/sWtb+lkpWoLawP2HS+dnn2VoPKd9k1IJtnBIkb/2miOsFQMUMF+
CHSE8uEqxrfQQi6Vk3KhuUWe+XYN2ESeNN9OM3vbcilkOBacXuJBMSQVhUMUbgrTpDtrotmJRpQi
WQOStFmS3rXj/jBiT/dhW0oUqk6skJlkohtOM+PbUAgTlG2LchVlfKUxOxDBR2F+Lzry9bbhkggG
62V9CwiCfxZsP/EvYbSBNFamB6FgDyAEBLEIMFdw//gTCu13RXs5IJmKvv58Ta3DxzRae4z9mlMG
VuykabrpDVh7XLEOqu+EJZLJ4mRB25GhCA4RQSFyVIjrK9kK2C9i4m5N0u4Cto7XOPYHqFY/1pc1
dWSGpYqxBzHxkg1koZoqXo2ILUkhXlSqzgQUI3BRZDkkYH73S/Qpk3btstgQHswD9nI8ebVwBMxn
IGCM06+I20i45IiVbQX3acMQsM4/MTfjUrOir7zqeNdaclbrgeCskIRhwkJKY/mJ1PhYTYPbkxI4
eJ3evKz0KnPMmbURLcgcM/mUYv33nz+p7finhNV3SNkJafJ7va6YwuEWLuoB2Fe57XN930iI/Os+
I1hqrWyjZ6O3NGgFje52Sb3Xm67zsZjSIwS0T5H8nkMn2On2rTSKNRlhcKIeE0GDuKtNLSwkJqCT
JvieA+kYtjC/ZTm4WCWzeMF8INdfCL16V4gqUjNMAUkyPnADC9DzHzXsaTQ4CpEt9vhlsdDi6Zc6
o8CLQiK7V+EFcLDWgkgZZXfTqVnzLDh2uHfhq8078PtkXGnjXpPUaZ+y8C+GdHkKrJIRaxXLawQK
KZ4pXK0554AFkn5plicV/a9jSeyoYymECmAwxWagyqz+YNN7OHJbfbHiJ7CODbMzxrrAZtKzP0tv
ZgLckSmpR4BIgHGmCxEjUU5GLQ2BHlpcY6GNfTjcxEn1W04UPDll2PiGpX8MRku4HsrcTFEKPyet
3sP2iBtvGAgEbbW7PBf7pkKRWCU0gNmiXAwZfM4cNS6fh+L2DQmyjTDdqMUsUmN1M2xxNdrawCo2
ppio3igx3qYO0vkkp9ek+k6keDpH7CKKHdFy36qiF16pL/uuTT4mbFOORiRUbCKfl1KyEvVg3Vb9
ZNO9GSpsjVpsU6sSNRaR6hhwAaGG9esoU8miS8p91bmhEpGdFXxQO10tVUC/VkZm12R48nLC6sjn
3iBvNqRtG+IGaW38Z4EdH/6QmegE9nHMziMI4ojmJvb41HUGAhnyr2F6KbgTTZX8riwZA1OBjD8Y
8m+y4YaN1JbiqR9bQAp2+KDUQagXQbUn/2A3GANLK31c9QILO+uh3RHRyUlmpBt7xG0XIaPohhmN
SNi+TGaGuJcewcU116wfiBGr1h2vIlUR1DsE2oy3h7s5lJUn0yq3afBpaduqT86xhi/RZtuFP6hQ
HRJlPor0ZCfTJwaxD5uBo1eHnhxPnYcTYEOI2eiNExyI6E8ue/CiTuVmKgNWWvDiiGecH1rdGsjY
h684LAcKVG5iIgkVoPS0Y9hOdIE5M1hHzHXN5lePCdK2yWZkmXhDekPbOgSUkpFm8H32rsct7I3S
InxgKKi0pxq98koRgeqkq/m3PCBtLZT6pRNsPlZ6ZNQOyA+D4pEMoC0V0V1FfAllo8PXb1teqeW0
QwwWTax+AVQfct4GQ3tuVdSKuar/llpmX2vFqY9w/9IMCmmLwl/J+e0CH6DSsa21ilczUoOjGQet
l9bxR1sYn223rugNAk7ozDKvKxnx2xksPCPKKdEKYoJJU9hVmAIQdTPmicGMOvJMqzxHePpVnlAb
6Rc73q38I+XlSCwTkSlTdVV0qFVETqFRYWogu9Rgsc05umpCpldES+FhnDNCvNf/T+0HVzOVS2TE
ndeqdCSiCi+NTfxgoh1G5heYRsVva1iRgBksGSM3UX2Lodoyak9l+Yzo/V7XxU9z3I0qYmGpYxUg
CvMgooK1EMFqsMsWRr5smhq7bJklphwiOz0bjT27lCf9ps3H47+zd17LcWPblv2V/oCGAmbDPXYm
EplJk0krUXxB0Ijw3uPr79isqlMkpSN2nY6OuA834piqECn4bdaac8ywKgIvqcLTCJGzb42wojHu
6TQss/G50q+6Uen2ZpSqpAsmyHjSGViue5dMrNHtHB1Q3yMeIdDsapnHYJ0MUs8Csu0qJc5JrSJH
9maYDTvoZOOtpVFaI1rFnyqDYDzywhG/UFnLzHY/mHn2FRfxxjEheLPLdpr6WsRwvmKVAj028/Z0
7tN71zWLXaM2L01YlXuLSd3MaY61y5JzMu5GH9wIWcmUbMm5HfDZ+SROfW+S9hSM7xCo12al+EqH
12MU065VGOT63tkOJhOlZcVnN40VH6BxXsx5cq7GIe3KPPre2U69weAKNFbTTvoo3reVcikRCLNi
PVdql65fFwlgTpUJc89UjfGmDLQUQMREOM0N0tCkND0I+uGhaLJVp454uhDTjtOMH4NWOCmymoZa
pS29WfFEdDEXDp375mDmWM0GMx42dLOuM4FFBowTCuYaLTlsuNnsz7DKIZFtonvqR8t6qIEYx3jN
q8ZfdHczlxHNFkrhMl+6suECCbrvT5hDtW1GG6sijLG60q26YjpGfBUn3b7UcwpQWug16BtaxScz
A/R7u3gkT56G1kDDg7Zqo7l3S2MQ5EjVtWYSnmIv00nMDUD2Eng2egEUtlszZRE3MBU7U+vZyHi6
YTitdYwGROeq2FISrBLryMD/XgXouxQIPb7N3s4b9HJc262QLlUS4Z38u95NEY5RBcRNBYxCbYJi
N/fs9ya2p2jA/awr7ZdC3VltBEVlbOsLao3qKmDZ6MHATbxmAMiRK5Z6Zib2jl4O4PUJlzPja4d0
KInGPe146j6Gr/fOcwKiA7sGo4pJ/2C+CQtIK+D8T+NBfVFj8q4YmVZkYwUnULVMInm0Q58sez60
q74KXpKSCkVefl8mxKuJeTWN4EeSobDXcaY/L6a2U1icoeJiyWE2P5w4OJ36pvX7DJWLJoQ3mjhf
QpaxQ4/FuUtBTbtivtIBn3uKpqxiJqcxzh9dB3lYZsQERghqZx0yKTv+NmYhDMCWLWdQOVcN7bep
4fohEgjKnKFi3LP9p5h307jDLtDHZ81hue4EJZLw0YpWqnZN0PZFFOU3SU7Ik+Qaoy4iSTBrCV6D
rjKK27CYkJLnecYwjDAxIaBtRBq36uOGFwKxxjy4foVzPw31Hy5g9fK0nGyEBaCHFYU3PxXOhp4K
AmR7XCdRFXlhXuLk0qEGKG12QOz8NccGuPDTKzd0vvVH8AbfbQVDsZFRMZySR+EQoR6gJsroEsxH
29XiPQgH+D4Qqo99bh+GqnT2iQOZxUFJseA8VkqiK8Ne7IqAkw+DFzvorqhs7sqKpVXZBi4F5Cg/
yTP13O4tquoaWsGQqfpE68gqT7B0aNGADhr4g56RNZLW1oOWRTm7b0TPVnaJ6rO5CQyXxCuTwdW0
qjv3Ao9VcBI6QBfMYpr5K5Tt0LRfCdewzidDjKCUSxzG0fc2hBNvoKVhHNfTE2VoTlGVXg42ifca
mUQTzxhjOyssuq77LHVuAsEuIAJhiL/EvXFbVlV8Y2AHhvMxGGnjzrvezU+JCInlh5asBb7vMt/a
cq+gj3FCBM38JEIUFcSvo5dnlwXkjDV7qD5qSIG8KudjyKyIpcbowNl0LKbGcBMEMNpzWxnWyPrJ
KASv4TiWF4STitg+l1pQ87ZECLYVZXcQQSnH+HKVJ8YAfJzT5IVvPdHJGN7R9puxIwGzQjUQWydq
FqFk7dNH4uqblWYNx6jtXSbaGGEEnCohGpfFVe9ymxhdufBEo0cjIpZOaufcpEhhV1ptDqhs3VNW
qT+cA7B0siWEp871wxR9ff3ZHKMkmAruxFB3OK0LP1bixyVovo8loJ8ofgzJGqTYyRRuB1dZy/bw
9XfojvMc+NncwvEeziDvLAovVZjipFamdeziTK5H86kqrrLCXi4bLTgxU8M4iTXiqkH+U3+fT7UO
Y4OwdXVjaemjGZNjUsy48KKhheA+ihmA3Yi2ny1BUIfdVc9fP6gz6nyVbKqM0N+M7uuGuNJmq/Tn
TY6/s21TvInhQr/McS7HXJzlLg9B1Rsei/IglHw4Lorp6ZSGQUmoK7erqMxn83lfdMhuS/6qrtA8
DNBsR5Un9gs1pd7s8XW/2Tv2fpGbKld/+dd9t2bn6xjhjeu0CLqvqu5twTsz9JiAG5lKQIzqdUV9
sKrn8QSvEUamImUfuu2jfjrM5klMNMGeUM+rCQ3E7DTnyGujonPPkKScG1g69kmRs90JAuSAM7SF
xsYQ2fOdzFpA1ENNeRo4ApPpaMyHckzZY5Brs12sMNyFROhqE07eJLxDGxGc2NaZueDWH8qZgl2y
nEwLAyakh70bc3PC+TIAWOUGm4LdlyGsfdZgrIDRv4my5DFuJ75e4HWULErXvSHv7LzU2+cxeda6
kXhDWToZdP1ojvZ9SWQQIpeqpSFyFkGomWH7oNgjCauiwooZnVMAhUgBH3VCvIR+onReXMbuauBW
5yGfurzPjtqjJqoH7Jw8Cy8KJojyqeAn7U3pREeWaASM8VWEkXKTsfug7HLAKEm804hzsQk5J82x
+J/EOehJj0D7KwkHgdZEKzfqL0xqv3TsE4O5Krgxezlzy+8i0fg3XXdXqoNgMGCQl0WLJLYOChWD
YDp//RwIQEgkbffRbq29XjODxnWyjwuGpn6CXh/OXAZLICNXzbW8LnmvHX42j6wnZZC8/xrF3UT1
xAE0i18leoqmct8D0MAap39Tk57MGSzr8wK8MbJNJEf7bE6+ZSxc5Msp30tV50q7sLtI0l0RFr4c
EAn3RrKb+DWMeT8k+WClswskoThBEUZlSf5VQdidKznfmKqmjyoLnD9OJ1gstiFyVKK8UyFvzOUi
iRGWgkWBUoveSEanC3MqASU2u7BEUB2q5ICAvkzBRJ43BdKuniG7z7PHWXqawxZBT82eu6ATUkYY
cRWZLEOKQK6V9uu9UQyGOl3c1VA1SAllzH19HEKecxHfiN54qB1OSz4IpAc32qisrRTdaqm5SJ4y
2mEY8DvbvnstmSU5f93r/Z1lxWwBW0hrJPVJczxM5nSV0OAjo+5EpGJTJN/cOn0wkIkggc8oRevL
LnPgfZTuQt7PSHQ0wq6MIYzVCi0UOC2KtJIr85k98RJbU7P4ravc5DPvmhwgXwfuKaxZkg1Plk0x
qMHotRp8+fhfp4DJ6ijVE4L3+qOGzVMBsn7BcnQndMRls0HSmBKM6Ylo2RiVagIPAie+l4oipHfC
rJVo1CXlZzJFgW+WWOxERMkMDbNloPrlvhcm+r8GPBIJXw9V1ZKywzz0pgD8J6bqLZbKoNaLgGkO
y0LCt0wKqoaGZQYalarKEq7886eHq7gIJcTqf1uN3VboyE0fZ/xqmBNk3fmpndJXDDYmij+r6J5i
XjgxoQZJ+Lpei4ZZFdzIM1MKhNRpeCcHAflsZUiaAytlPpnohdUJ+mVewhipCLuRjSxnupU6rEe+
fDMUh8TQr4Ah/v6ScA79fEWmg2kHN5Bpu5Sw316RUCzX7UwV1Tk14XzMWb9TGTPjx84mpXbq76yU
YuKo25/h5351YN1UbZfBBcyYgdPo7YF1WN3YfwduZVP7Jd17vLwHWQbuEgUPjHUQDMtyFKkW96DJ
Kb8HB5Av8SOuITb87nfSEh9n9dSK26+As1e9nv8gFJJPka85CuOd05Rez4nDXXuUa4ZZOkNK6/D7
G/hqRvr4TtgaSTSa5VC11z5ciJEIVY1mMM4AlqjUcuZy/BvT6ZL2p+Ukj9XQHHnn93XM5wtbwlhh
Hny05pjCHksPwegQc1otZV2bvJoE7CpDfMoI3BvUfuUgB+1rMZkzyxJl38wvGH8thIRgNJXrmNZw
rmck9fL2yWcZ8Wm+Xun/tIk+Y+7Ru/n3baL/U4R9nGXvSXv8xp89Ikv/AhBT8qM1XvO3nD3FMr7Q
nzFQIWuOMG3VgHT7V4/I+WK6Js0jS1P5B/7s7x6RQ49ItTDHqZYjW0vOP2kS6e+tdqbpAIC04ECi
+xFChYn8/jNUq0UVkahZ1mOqWDQ+RbIwlyCF+HpF1zF8YEe51WvpOgXQI67Jw2BpKCtUZKgzSmG6
X9njvRtnuxGHd0PFqVmbBmkqTn4cAPy/ube/GIE/8Kc5XcOxXEHREgwO1MoPA7CiDnVt6zh5Jut5
cL6HGg684FDSOFjC9JOh8dfHYltpmRTQ8O29vzVK6XZTSB4msuI9SFBIx8XamMjcEeiRPxkOP46G
8rpcB8WTbuDD1h35mN5MLFPnjkZrx8IrZ9QsSUB76zrFswW6QEm+FfOyiu3PaN4fiK/yXvJqCcju
Di8hc8D7Y6qZXVAFZMO0TM+GRJmxpihup+jinz4yDmJpNi8ztM+f3rCoIVE5yQmmT8SZC8ViBIuG
d304y9VPn5h8/G/HYixQHEt2O2FRqrYpH+mb2zgvfZbXHY/MALDF8fAgJeW9C6J21CuKxwcjve3g
c6TiBpN33p/m9kjYRMfW+tFuvrEtZuGxbbvHbrxhgypyEgRQ6jmPtKlWqolqqTjNlwsDIWus597s
UNfUPPTI2eJND3XwWIcnWf4itfQzMfAdxVgU7H14yWJtDdjAU9oX6Lte10AIAzNDXdOHhrwaxsci
P1WGW4qC9m1HiFYenZakktXdjV41qwEK+aw8aT/GpPSUwsc+ux96FTdQsTPbx5i99+8f2uus9fFO
MqPhzdVVxgj7gwUXkNBomxQyPS3Rr7s62FFw9xFpUrnF3KCEOyOgCzE9hO58FMO4KymCFlS+f38a
+s/vqGlzBhrMbwc9t/nhHUUNU5E7MgvPLG9Uq13H+QJ8GmYe8y3djSvs/k9RlmJbXWOzpIjVlHeI
OaiNixfRtsjonelrjz0dsJWv1dFVPs33UPcvFmTZNj4N1SFawMEq9p/dwTenLjnmb97FKlGWrnXx
8EdlsXXoThJ8srLZ0LY+LG8fHcB5aF9pab8vANfk3bjrOu/3t+/nUeX93ZOfy5tTMGrFqUXJKTRT
tXEBs9fNg0rCjlAXL4z7faWg60JW9Puj/jxuclSD9SSrO5sH9+HVyQaxqA35Td6gmbSIBASkPP9W
K4LWKoFA/Mvx9wf8eQ7jgJajO0K2NYlUeH+ZsxqqtRnXXCZarGn+qkbOiiLIJ+D5X17Wv45CLOv7
o0T0fVldNryKA9XMHyJ+KoNjbpxZySeX86sDWahGmN415CXS7P/2qdFvseYx43IS5zbXem+MarRG
rhdoj00W+L+/dx8lInLEZB4lWpZpB7HIh4N1Ls4qks2oSjdPYwLeOv76+wMg4uJ8Pw4lbw5hfbhx
9ZiDm0i5npQ0Ybo81Hf6ldZBReuVFbK2dZtHW0rEvoPrKYlmv0mlGrKQypOVrkgrMr2HBkgHXkTA
NYU1QcQlZVHrTwySSZNkvoaE6M92DATNPiHAlEYjbhEXbmW177Wt6LMbu2OIL0sk8zqbsOQmS1+m
Qt2n3pTkdOj7NRwRH3jXVg+BWNfapu0cBJFUzQMa7JGJyvlHice+Cv1Id9bjEnrhg9XRH6tlz8o5
FzZVsRZMDzrzPNBO2zyAQkhUNoq4Sk9pTLSXujPD8JhWomPNL+5D2ohJb/uqm+7UBGtxka8TClE6
FqS0KHw1cfyqdTcGxF+yguBoFqeZPuFt79k1EgSfc9pIN9M8OlnynrZ4e5mQftKRSNmYoMy0SzfP
d0tre6E5+OgptpZCY4bEMfVEVBRHjB85AQcx0BV3dHZqLwFbtTcjS5FUMFGD1+psKtjDFdFmfj7f
B+T6lj2Fs7I9Jst0ZmtoEJpsH6vJWU4+00I7IcpVXJ/bMKpOK7owRehseY/XU95sKGtsnNE5Li72
VQtRcWttY0CMjqvuE3O40hEcFkoLg3Ct9PrmvDfyY+24O8WoPavBvEYFV5HqHZvqAI25nmi3ZGpu
C5xmrn5jIqmPb9LhaEfA/0lDzy8p6WTTsZ2vqcshAzy4UD/R4CkkZNtPakMUG5sms9F2BblTpKQG
0vdPm1KNbgf7e2BBaDyU4rrDpzS3uNHd55RtHuCts4KmZG/jgRNre7qv8pDKNWKWlNhZ7bpmqYP1
xqO4oyABtfDZHDPAEAD2g/hCHte2oKTghKFRel4pzd512ktDm1Djx99xTOFMguXlNj/mINzpVn8W
27tC5Svo9W2kpC9daV1NbXRhDvfxgOvSVW96rxY0sYH/wvdeNR0NPjKjHAzVZ3prnhWLu6/py8H5
8oZ49osCTMagU6dpaE9oiJaANxE7U4/qqaGR01JOu4wb4EbmSVIk34X1yKM6iyuk8CUvq9b4GiZQ
daSzFqErovMCpQhZ9tloFFeDU2/BaT8mE63ysj84JFwnpXNCR3JniuYuS2Vvn05D6W4mOFxO3pzo
dXPSEvjSlN1uiOhqGWEHVUn1hUCQBkoa2CKW4BvLCZDDX9fL3UKATFnDpQy+Ub1Zl1HHLXbAzwrk
ns1KtVvfqaetaYJESLC/npT9MxrXT5YpmhzCfhrimHzQAuKJccWHUVS1DUw9dc+UVxdXxaKdNZXq
hTTPXXlvlX5XMwF3c3VTO1e/H15/tUCC5P/XkT8ukAYjUTXUY8jxK5rAbcfa4ioMFQ9N2CfT+q9m
2bdH+rCesfUy7JaMI5UZeuks8upkWDdW9J9MSG8u6MOaBTyjMOsIj0FYPwTTqet8Mh/96obxOCzB
GkWwqPyw4VXC3hKVmTCN28dK9RV10wcncf3Jysv61SRuQ8oB16O77FU/THpTXwFOt2Q3Ch2PBZaa
PQHxM4CnRHff07cilIUhYPL6diLjofDaCdcFC/+Zir5rRkTQa0hwLPyevTd3Ea6Fp6EGqbg0/oh9
G3lBTiI7Kakrw8CslKgbvaZ1jUgsw/UYDwFla1J4m7MBFybF9VUh+/LozxzguQrANQuDUDBvZH8j
vlRRkY3xdDqgJsB75U/UOBvWqhr21upby24qTB+LRD8RuAogpOFtPYRjf+ZaJDsTj016WIvMfoho
kQ2qX1fpH6uv/yk+fVJ8kkWhf198OjwMD2378L/2bfZQPL+VKcvf+7MEZZtfANiYFjUmk/HJkNEu
f8qU5R8xXqFFJmfB1EyLP/q7BCU03TZdEr9kQplchv4lU3a+UK2wVZfGpcXv/LOoB00OHG8HT1Ny
qKh+acJwDE5ELlHf7FLaUq9NbdSCjYKQgr13ZdGtP7jlJZYcwqyj9pjzTQyo4vEfzJtlMLfsmrBq
g6cgPEHFTTY8Whq0FXzsxL9BZAYNhXU/Ky5DnNLoGLvxEDES85sqUTaEom50+0FJLgWg2i48T9t7
UrsHSAWpX5gnC1UsY5e94IWu4/tO+I04ZuF5pW4NTX5uW5UlmvPVNnJailuDNlxgruBTrMrp1Mmw
Qh9Da4cERdHuRnPXsqAomltLHFtzj7PByS+H7qiiVWPTmtK1s5t7h0AF5yQg9tbC4D7u6JyI7Nxo
bhv9dJw2ang/5udtDmTmh1HAvz7Y2m5Q74zqdrEuakF+ACjsE9u8qPWdhe5sAN1voiP0TegpMR5N
wjDSx9c37R99kf93+Sr/9qfksf4V3fLfI2BFxon9++/Nb34UT2g3+ofnHxlUpB9vPzn5q39VfTX5
yVGpZAoASv76Xf35yVnaFyhqqu7aOt+Xxkf09ydnfTE1jXowoWYm2zKZvvfXJ2d+oUhHTiBzFsYC
yrX/pOorPk6CLl82Gz9Z3WFEoPr8/pNLl3GwkDr90TAbuvo8qMqF3uN8mIriQlUbHDU5URiossy0
eVSIgPFSnW4lBb6jLhZlB9dYwLO/n1n9mi6dLksjk7drcoDCuApWZokESolfkibfgxzFAwYkpEMQ
REGio+3eVtCFnY2iM1NU9Veso0R9ADcaMJauzLw9nySdq4qLs7HOjqKmz2Pbz03GTDQbSKfzdliR
pL3vI/OTho7AZvF+QOLuUHh3LVkbZwa3Kb6/HZAwXA6Z4aqdp/Qqudtl1+AFPckm49QOB1jhPYqR
KRKs1rXHFLZJZijF6tVPUejoD90q/pZK4fKI9ghcCoIS85KW5SW6SrQ0D/hGUUtyrVHUjCAp8+0s
nGmbjzGI6yRZh071zSlCZNCFOJYaoJSxu9MDeuk2dJnK3nYKMutsvCsy8gBMvThrDMQqcLPWRmxd
a4NxGVU8kdigYdaZBGH0ziERyt00A7EB1TmkNJcDQyIns3iVzOVZ1cLpyZ9CpNgINY5DdDSNGINd
g4pLjVUvJ19BtD1CtYCOv2LR7Nc788RulJ0CqAKjF/GiLrkcLqHPS+WuMtivmKjJzjPil4m2fmqY
aC4kZEN8L5fsJahSRClD+b3Nmi0MqrPItS9kg1epUMe443e0e2dp1N65bY21w01eWkdcmpO5NUj7
DPoI7gIZ17Ay0ri+bofxsjfbs2EJij96rlo5McDapH26nGwbkt1eRxWwIZpnaFtdbx4w/HfI7gds
04iEggq1b2Qj5sBYUTYMoJX853bYAvsDSM40tY4L5T6Ouh1GLphhQ/jSW/EzEugeNf6KkLHUyy0D
J7Fi3UqYnkT1U08Xl0pQsF2ibRDl2GPp35fqoK+1kcE6SW+VGpT/0nDiIQyTnC4NRWdjo9nR17JN
mlVvLUCpi0Myc0LmTPe8UEnqibX46fWYfRY8l1VwlmRzSgdfvJD1kypWiahxQFak8B2RcXY9z8Fj
EBkke1hA0mite+oE1WgBT2/q1V2PDdALuti3OvOyQ1c22aqEjQwQ6+j54MkgPGPRvloorYu8H/Zz
Bu1WWUCgKhNmzLQc4k1HsxjnKvMiXFHNYJgoanwolavsbTK+cOg1u7xTtVPVbMjTxknBxQPWthhZ
plwh6diBKVu2m9RBoNQYgki8uQn8QoAed9yFaBnmdAq+64nKjyeaQxrwoYR8TeuihqaSF2hecQuu
LYhHZUecQtymh5b4eb/rkGK4yXGYEsMzLP1UbZxjgeYJccRwHBz1skQCh8zme5n1WJUVvvHoxUpr
iPMI9XLlLhptOEC2fgtC8LLN18jTsTbGaUbpwkStRr3ewOcTWOgxXpU5XATuBBujc8h3UbbDuojm
gaAB/dIEfZAj1m7Sqves7IhAg0S9Qj0f7OlbXFIfEAMaPXgyKw2VFXUHxQFKFb4EofEg6uhoTRMC
MXgBAtfRulbcdS+eso7yS+BAZKzz6Adey69G8mLULlrwweq9RXNONVVZUfh+URwSUhA5YFYV01E4
Av1TFuC31Amqcst830J/G6MUJ393SuA40U1mfxd3w4pcpHnd5PGuaqz1MgxXkWIScjriXeDjhcCd
rbNhQVxX385a9JJRguh1vpcZbclcoHIKBDHBto6KrppN0NQ5GOSCvyq3fywTYbDhrdMMKu5w7dKa
UZj1uQT0Y8OqpH8mauzKW6oZtAnK2pGlYR7HL3wAcrBpTyrSB7yEWLq6bZnSLApHRtvRvEHGcIhq
uuMMu2gpq8HPcJ/VQ8eOhgpV5jTIZhzeGM0myx4quSedY36mhVvUrPRqFus5WIhOsBfgZzr0oaGV
pTxqdtb8DKh37+Y2Jpm4XMneeySdaJQ6oJYi9GY41iyB2ApK+qtWakZSvapjJo5o4a0ybUY5xGgT
b9DgILFl6Nbi68UIfjSmuGwa7XKa6rvIPaNfLIj/yrxWKRq/651LJdNQNqY945OGF4Q3cMoABitd
ywAap5t6zqiEZMAgCheOJoJ4XvmeW2oP3U1L55qXRWdUBOobd+FRZEYmcz5O3yyULv5Yz7/Vzgi5
cX+7zJezKsshXJF0nFl1yB3zm2V+hykNbmTWeWn5rFvlAaPcanAzX6/m45wbN5rR7yTpIQztHQCq
Y5cXW3J9fIVhi0mnroddFxTXdXVb1bHXBhHk0slLyHJuk3FN4IIy5h624u9KI/YxQAeV8SkyBXaS
C7XQbsrAYAX+Q02K81ioNyETk6nWpG3o6pFIn2cRKAfD0Z9+f9kyne/ny6bTKuP0NGnIfH/Z2oSW
PY64bNYyK7TjLPFv0mTwRjVY27m1to3ZTxJiZynS1pW9sREBS/mo4/J5OK6XEiqcNoTNFsUnNYrX
dcxPT8QRFj5UXRDq++GJWFPShFmXcGqovUfXIq9h9M3xrq8v0ubZQfDWtYVHYBHUZ5hqLl4kspZc
SoR2uutqotXS6Wjk+iE3sD5Z2fe8GQAuik2STKf8R8+q8wG6c5Cou3pPcCl7Fuj/EMyzSD1OrBLR
C5/oKks6zFfo4OHVfyV1aNsSuJ6o2UVD5niEhWZwrE0gJOYzoeRYnISET5BdVksYapb49jR6ohIb
fVSvai1am84hZYpRJr87bfk27H7etmiMrMsmzr1iya4i29nWkbp1CAMZWcHBUcKzo7G9VJ77dvjs
Rn/c4brcYQsHLi1pG1H0x45ONgRui/69pWRmZVubFI8GhPquUSYwooV5mtU4n3IL3xxGru+tam7S
foo3WgiWONDAmPRYA5L8XqhzvMHm2RZP5K91XpAvWArI8UU62G1ygZVP77hDWbkSlJisgil5gZ+G
Mu/SsMIcJitcExPbaNmm53XA8rEYGNqkTbbUCIsbYuyFIQbWybX2+NZuyBgcOUUsJhVLKPRIjB+K
eDDaryLXCEdBnhZLOwOxRGNwZ5fVj1EdjFVozHe1HVQrp2N5EJjnkAgVHwtYIzu0vadX/ZnKgTP6
WcQDVmtiDTL8ZbTFe1EdirFJvILXBi5E9ck4pH+s1b6OQ5RosVeTVGkL+bDejEOJ6LI514gTUgbz
rJVRYqmxR9W4HVxG5IHWIXiD3DwUxknZxCcYJbadKQAjsu6bmkMuq7y5Rf+bvYyerVvSiz8ZMn7e
fxj0uoVFdUXjv/aH71LPZtk5xQGEeOgyz5kUKqN4SYE2C+YRXUeLMGXBt1qdVksarHjot9EMmzgN
TK4GNUcGSWGeIj8bcA7CzzSq8uH1HP8/bP7/X1Ja/xvWB9BevXmaMuD1XfzqnwWC84emgyJe9+8K
BK+/+1eFQIXB7qJqUAV2/3fsACoEOnmohoski6cPj+vvCoH44tB5pmImdJqApsHG/a8KgaAoB6SX
CgEFZwul6j+pEGg/fyWWrF9QHHB1gwN+eAddswM1kgWFp8fT6p4ZOdBWkjE0TPcAftgVYpaGN/bm
Xv1ijSBP/8NkSXYsg6QpLMPU+QTef5tpleSagvHRs9xv/Xxr61daATU9xWWa3kcDcltfC9nQFrcV
VGmrWZfK83lCr5HcYqMmy53PA+9CLH60+a1068XX7vAAg439Um3v5vYGGTk7wVuAmeQ1/nCi75b2
WXy7kAXL9/MqV6FpNO/l/6sfFaGNoRJx7tqFV5TRpqjuZpdFp6PRazhLZ85SU/0epKFDDaQanQ0x
c5gE8BiuSc3DGBx7dZRQsvuOd2lnOaVPRw+rhZSMVxu8S1Fa+GjLawsKzoMZxxsjnSDXM40YzA6v
dsjIY5hdmdnDTBxfFFxBICix5wTfSgcLKjxjg2Cc3z+7nwctLtYhq15X0S5Q13r/6OI2M8O8tgqv
7/BDAGgo3eQyDIm8tF9G1sR5AD8FDfjvj6rL9/DDveYOqxSOZS4BJZv3hwWXAG+nNwrPnKk6QLk1
4de4O9xIe3dqNiEbWqUni8lmwZL4sOD2Lr19hf0iInY6tHKh9Tz2N0Uf78SZLeNfFa+wDrqNJap9
MClhuFXxH7znnDVft4uqCbWaXCu/mYMaUH0LNXEaMSnp8PgnUahBI5gw2E/WS4sDGab0YEeXIERz
kmGtQKyV+JtR3omSGVh9GIqADcV1PFzEYteQjei2yMY8w9hEGvB64EFljkhTqVezlXttc2MbRI6Q
Jlc1pwYgr98/BRkW/fNTYA1py5Ii6vgPTbWhi6bJzrSC3TBx91bjzySrY6z0RpSLRWniQNG3bEt3
nW7tKbmcMYm2CuTRb1o9rTvdb0x1t1TTupzGz2bTX4xkyCr/PrcPL+ZYWiPUKDpsvX6zRIPvNspm
UTWfgt06WEjNbc6hNHsqu/dP7srPyz6e4d9HtuWZvXnKLX8YATQrqDYQDyAMr1linMLNNlzhbVw1
3BuDbB0nNNaBbX2y6JRdnd89E/vDOkdNhibrWo6eVvHGBXBU5xd6ca3i3nTTh3QYcK9SnYgDqN7x
JteiT07gJ+0ewlnZ1gGNIyE4jvuhjNq1LUIQcvU8g5jnsdXX2DYxeFEYrJtV6m5ECaeY0kYBZ7zC
Vm4oZNZSTeswVRFmlaXmajhqfB2cn2djrTfiO7Q7VShjXqncicUjQuCzh/aLKYizpsBOAgqcSuvD
Qxt62D6KORSwNhKvS1y/Zl8Cshs0NkXShCISoSCvLLrc6SGs39upDV9yPFEYTz55geQd+ji4GYat
m5phCYcG3vsXqB9cPXPmrvBiChHojLx+JLl1ZTfotHDfALvMkjulYAPXNl5wDKbosw/7V8MrMTA0
ynFoyFbg+zMw3K4Yw5mtZ8oXC+x8O5QyS7A5REOEM+MM8MhFE6XXrlliEifyFCFSQ1KcNnoqBGLc
w37lRE+f3JdfvdrSN8IEi1KApub7s6qVIq1Ggz52jke8w99NavQenayPJPjcwk9SaeWpPhOGzQc3
FvWlSKxPthE/dS3l2/3mHF63GW8+7nAY24ZqJAskPSS6meRC7gpQoW9tWOwG0NxsuCBS1qd9ivFn
+GxU+0OB++HlYIWEao95REofP7wcQW3PoTuEEDAml81Ss2lmnzhnKTwmpsDAVqz5Q4OhjaiNnHqR
3ExK51E4GWc19GqqaueunRHzrvlBcx1PApQPlEKYAvpCc+UyxB/Wh91KY/EEezzo5w32LswAuJd6
yUKhUZMA/GZP3c1oqpG9FMmwHZbcc1Dsugz7sgTsLFjkM/pI4b7S6BcgYkBm59ks89YN+1oYrZse
Yr/mZLsBaVcxmqzQnH3Rk+rigBZZogt3tvdEbHlTpvvyWNgkvUZFghI2iLWCs6nPdxUpCKmh+nHF
iCOCTaMHNE4TKveqP2v6ulPzHUpDaO3XwRJs5lHD8autITHuNBz3eUb1CL2zqnbboQVbyZpLgFFx
66vYgpmPM6uz9VMzJo3GSVFj/xhEs+Y3wDzku6RWV0Lba05Igb+jGQykm3sFp0Hrvqnpc2VlO4nM
ZhO+Fvz1ykLk7iiZGqRcOwS5EOYSjKwN9fupA0A7xytt4bno9xqA1bQvN7lyRrNbQy75X+ydybLq
yLKmX6Ws5qQJ0U9qEOobJCTRaoLBAiR6JEQjnv5+QZ5TmbnvaexYjaqsdrf2YkmhkIeHd+H+uwrx
n2AW0j1Nu2f0UxgCFAGknTgfm+YBsFEi1DTy0ziZ1JeHtGjS1hF05T3g/edTJaoBldtFU3tVNIys
KScGA6aRo7aPpXGgn8pdOXsZ2Y39/GWCUeJ0Qczvo8rleVxdnxfL13BAj+nbWX8/e9rgMKvBV8iK
4EgSafW6aANk9PLSpaa6MAaodpx+QyXj8wWqeynngmznsIEqcBzpPgvQ4bCxUrU3mfKg/O/Jm3+C
3FPwuMt5cyTUs3d6U0JUIlevQ86RKN2+jzngFHT3Nd/Htze8XTv+kuLER5NOc7TaeCs3DtNV83MC
f4aCinN3/pbAIJ8uLe1KrfXTiWlTQiB43nzseel4uafP5vFBt3i6qSulBkSrOB3IG2tm9rL5dM8A
WFEGRH9DykvputTvA/8LulANezc98HHsK2XmoGL1zg/91oSxCT4V1xGA2N3uuK8WRnZLBhkY7xwb
nC+owv0DMCxOe5466BxCbXrXi6I3Wk7OualUhiTtims9uhDNfdG3omyOCxBv37AKmbF6TrS42Ts7
fTW3s2IM/DLpkh+hgvLT68bla94hjF4McqNJvzrylYkg4jOcluJC1wywp/T3QNXa6suoLjejhZVY
5QejU1GSTpTn0KNjXkXL6xaYZWDD19H+Yw0oDM5r2rrcSc/rqOBUrnrKhWxrovKtPv1RJzQnN/tV
i3PSpfkhA0N5rkpSv7tEWDTaAxvtsg8EJBYHJw3ganDasML/1Z40Ab/2MMMJxR7rUedE6TtpwjDL
8uTe2IV7QCBbQD0VrI96BzcHqPgOzRgATzKUgwqb++fbG8rT25LSnGPeMsnhNJv0MlDb5LqDUVM0
CGZtyuIlaMVJYwda7/Q3tw7He58N5nINVZd9OhG3UvhBPzUnVasUV3ofFlQukxdKG3KOgIGqfYCD
+8hCpaLNDrReWhUZn2Ba0EMSW+BGveHyh/Y8+gn7Mm+2rA7mwuDR059M7N0FNiqnBTq9G57Hq/Wm
pKhDvnDxfJiD58E49HtAmfT0fRf6vd1XuydAbaWW6k15cFOn2Q4n6zvlqIqKQvwlrS+eSLRGRUX1
5Wh3qtVJubtk2FiAt5EP1jb6tGIm8RsGU/S689Bz5Me9utO4qwScD2hbeXqMHVqDT5Tfnl6/+SLL
mPDpEdQFan6PZ1qpkR186Q/zK2WUA0U7kSDc2AeUnnBKMgbLAic63rennWXSA36gSfPFZQe4eoJR
+ZtzvWXLajYexonjpGs5mHzUnvZqrQcdPSsHZC8D0N+kWzYdOQDoKvfggzdMecRLnbhErbWuD06b
clDo2DX98jrc917G5Q2SbUk79QfpcnRkrJv2+6MSAQUZnQju7agXfdoD0amd+IrepXgG3F38kIen
AsTaKUBC/exBETj7L5zUQXGy6GZsHOhFcgKM9KaUNonj5AxxigOc1hIeeXC89p5ky5nZPdovwHUe
RsHxzB1Ime5nUme51m2dneoFTGDV1x4H6u3PwDurY0W1nvszDWzI4Gsfjcv+ZtxB7y0GdO0+dczr
/W3imtBgk24iGQppqZ1olFC09EujOTvfCwOQVWvZWNrZpWGrtPniiMYCwsgpScRTlyDL02kLjLgD
Sbw31S8QRfcGCppKPVL5kxvVpbKBZ/fzThok5qmf0e3Z1VunJf220dGnppcroLm1vE7Zcx6oycGx
5TU6S/tJU9KybA/vffLQabstJdeH6ll6glEfSOpkm23+bNHma3Y/fYwWCk1q5Xuj7TUvdM6A6LR/
8kh0cS/XJh1s8sVlCYIWBzNl82gX+7b76oFCIdN/gdnLlZZ7/tACaV9ZRJ+BqEDbkLctLYsmFoH8
LOOIXmoMhZlLGXntt/QjfA+UtAYZsD1B3qJgWN4OiJKitHwAve0DOc1SEV0U1es+FLOsz5wicjTc
44AAKXECkre/U/G+C+ClsJYwoh70emvlev9iFcWMDnDaS2qp2yehEY3dpg3RU23QdQ2QnmdmFg2/
6reGl1PTL9Lq1rCJLZsPcgUatI57V6VR0emV4wFNqRQaWNEC6aXq3ScqsE+d7mBIgMaUeSz5QDEP
HToaV4Pw8eyFj6oRNsslaaCpQhN5aWhlTxCY9VwBgEFt+ucGvZAeR7t/g+jtY1SDiQA4BZAxedR9
tTz5/b7Z0l9kc7/ag7HazH26wHWKk30AjyPntPOh0kIbsL+ybg17JZq5vLlgMR8eDaNDnyNiK+mR
AoZmA1zQLHeeypKm75vs1o6KS8+4ZzaNfdwyb3mtQ9NfPiv6WBH2YU7SSGqS/6082t7yVM+qZ89R
3yB535OG+jE+GB7H67R9auvdRscBXCdqDsg/B82t2bxb/WZldeHbnGZtSxqMXl+d4Hnvj6/96zjr
nPy6ag3LZX/87J1srEpTLdquZIlWq6nlg9Lo1Uv7DbzKge1atwuUR88noqrh2PnP9jPJyuaMIAap
uA3AJ8pLiVkIthrRiQL7VFkux8X1aEvDj4gFB+KP1hDGkxAfgIINvgpYQpBmTcyWOzQvZuoBWXB4
qOL03FLDOWgeHm7R/gAPV+dOi64WL/XMyUfr9LSInw2peWnY7/Orp586XWyn+bLLsQMxLq8PKF/3
2RxeMh5utj9XcFOWu9YNG7ShAJ5PncWta9QFKKqDZdg/nLb4396jq/xUzYGvZm/zQBjxWL6D+/6d
Nrv3+H58JycsM4ASr+Lzbs8b16Op5tRu0MW7Vn4ujU/6yoECJD+I41uSgFueKiNloMldb3VCSQrq
F7sclaFl5x4ljB8gmO912ycS+NOii6ze7fanVXn10Hb+rdfSFJW8MB4u8vyZFgBOLaHlm4qN+rE7
tLJR774M2pVHT/VUPSizU5OS+f0tVopikpFX3r+1/GtfdXuH9aFdU4xcJy0F36WnukDA0wmN7KV7
3p62y4bWOh+jfHmZKqR7lr3HvFV+km7JcfHrclzUyqJ9e9EfZ9+mML+JgDq1h9cO7gb7kwbjdvOZ
VGxD6KoXeIo5aW+XUjG7nWP0OcKutLlSD3hSMFSlttzq3HMVoBWLEmhyDC5AiVgdjn39zpUSYdh0
sKxzwWG9mdPo7K20PbrP+EdyTZatlnduKMP+vqXdFWVYNF50V3xjy5NQystdyUk5d5bh4FnSG6vr
PNmxD2n7NY8mMFqk9WDdMCUCOmQbAG6YGy+wAd5nkse7kx6ELKicIJe0+QQUe8ZRIv4eBY9p+w2I
STfT81bp0ZzYsqmQjbrVefEuFafxtj77i00HYHGROJq11m6AYJiDJZkb7Wr3zB7a690gZLYH9skg
TgWJUDU18vFmAt8QvW5HusnBjvX+RC/jOyqb7Q+OTz8HzV4lGAxpz+nn3XWkACQXyZJPovGdUPEN
pZDKPz/XRyXrM7SmQgu8zKzmjx7KDiwlkD4M+oq7UnSfzxIXRj/lqtc/d6jIxkcAMuN5JK6GWyE9
KKmEpPFcX0iYkU4aXyl60443DDwSBc6Dpin1aNlQh9RLWQ+yQaQ6PNBY80qTQfA/6bFaWuqnPTyC
i1M1MApfVJ3Rnr1xLK3OUqGD3M0gkmp2QOpofcybMgjf14HTw8a/N/CyUM+DVtRSesFV7QR04gG4
7qL12we7qO7WkS5F+a0yO3fk1Y10/p5iXnoNG7inoHVXdfdZqO7rcaOgGNO4o5gZMf9+KzPRreBd
HelwELyuoJrhv6FBswof+VxZ10uTBlu4hCUL3TFePb7l5hLvtI3Uky7+54rXiZu337f001sxb7fG
GGDbuHxHD3D7895yPPhcIs4eSXY7V8BPxt2CXOgPMJzXyro8+U9xOTtqj7yNwRJs0+y2h8nA5LzY
fVKQ89tETqkDQ/VKFDMapN08Ls6HLgk6RH3RDW+1qX1afMWNf9yQ+D3AIglNfK6FccpRQHjJnx5U
aptZQSHSnQAheeF7qvnk0sqAhMLmvwFPnZV4kBSiSA8T2E0iPUvjertQYoSsK+mKSsWQvCbbdwUY
Co7aL2lf0HO6vdawQQGQAvLzpV0a0vbIqDZ5ESGQhzMZioSSZzpT0r0UKjfJJKgveLAP+n2dvfaN
rLNadfd3mrucWv5NRXV3GzZdc7TqMiG+4jRvLa8sKKtaYuV0WsOiQywTJKlqoAaXrOu81nAYJpKR
qX1qmltDAKSIg2IpsFfIAQZPpu+0alZJxnQYqEsxIerwofR1tnvv0BjVx1N06NSp5KLm88zidZxO
R9XljHr0kXvn6GJw5ulzXu1u/QM+LWWkbZp3Aix130tvcvlp6QMqFI/HsKJ/iCThHvdO7iYaw2oP
LPArdXhoRysncNSgLQCMJsGXACjGDAMiSO7Ac4fdUCimtFp7gwxnn3guG1wmO5VLgkLsPDC53bqi
lxvYZXKMryVL3OOJj3daBrfP2W/nCj1Midlcc/rOX8T52XHqZp3Kz9geRuPeBtPrELV6owNpSve8
gxdHz6LzA7eMmfEkOUNJhzvoycpSdSUv4bajPga0qSTq0r1N6T5uHWVIrqEXGIJVnVnfyKQ8h862
19Hv4TcS1X/JW//zt//rn2a7/+Wq/+eOxQk//vO8+eH1Ut23Zbmq/pwwTyrMHxnz6m+cFDQVSv3J
zACSov2/i1SAUJGp8giqPjAcsuLkj/Pw7m99suJ7nKAhUWXq/B/n4d3fQC/gCJvOni0OyilD/67b
r+v4x/d/zl5rdn+NxVPw0iTfgiwpEsKpfZEx6T/Fe+/dE+0jLkc6xC7LkENmUs0K40YWUiMn9xqR
XlHB/O4OsCRo1fyYknLLgUebHjiUmJzIJqYfjLieUEB1TRprbtzqGU0i7fJFfcv1FbQPeOenm/cq
7kBIo2E/XXIx1x/SJ4Exc66H6/BJ67/GqQienO02Tn0w+EqjfaS9MD3yLnXfOBAJqDenTmndDy2z
eX/P6nvHPeFcf6qzve8uqj7WSf9OdlzpyPTp5ZKW2kru3oH3EiQB2Y99jxQk+9gphPLuDNXza5Rn
qnFq9OgP7NEHL6ZDUnLrZbtbb5gDjUt6bja/0VedAM2BqxoNT+08vToj7edZORUhh07m1YQGrgNR
f9pu9/YJwJKnBwigx7SWu+NnqB+X9urOR7WVV+nlbdpt3XW1PmidU+4qjdxpvsjDLLzX4QxJXsGT
5rwtYO2ewI4ePxvpCd26T1HSNOlDctmeU/emcqZw6BW8770JPYRme7ygC7bW+3KKACpJBu/G+KUO
Jnk/s27YWft2L9xDTjql2I1ja3h8vn7KQxXRAF1vExPrvQZ+u7fr0+iZoj63Wxyi/Yluxee7WKrd
kiTCeQtX49GkE+he1XvHKmy8B3FJjVFR0ab5XK7Uy5l24O/g0t+73Xulfds2DQY0zNzH77KkyPy8
XzTAbWwW92kPBKh2Qfn1mdrd/iv5z8XU/4kA+osk+7+o4Qf4M/9KSpHIttqX2z+LqO8df0/ZAXlp
ACQ6ZW/E7zl7YrC/F/X0gXKiqgdJhISQxbh/iCj1NyruurIUqK2oFPH8IaFUiu/ozTEAVE7W5qn/
iYBSfz1sprUA0Egq+TrtPnV+v6a1vd/qo3hTuqJfK3Xa7VabuvF01U93eLovx4T7drSEVclrO/+o
zdP6Qtu6Du7PWVVO5DnUNLgCrlcs65NJt0YShT9xdVPo+UH2KaDjHfEnuv5NTf5FnMqsqb8cbTLd
dgsp2pVpRiroWH8Vp49XtsQvpxK9Ty7psgQNswHOp8aR596o8/0wO88GFxAYstfHp8srvcdBMTy3
gLfNmtc2GME5lfZ3RGunIWOOtdVf3jFJFApd88EnLNVCFfW5rb3bgFQtT4ewUGmC1uiAhPwhAHNZ
FpRHgGh17Zcm4AEEEg+YQUf1SL1lhpMhY/+1fwJe4tJrpQrI6+Th32fFyRk0P9OiQWSy6BBApfHa
g9ilVoCXqj+O7Ssx0i0+x16U2P5mF0LmFady8NSJ2GcNAkIn7T2qWtxf6iwftMafV++E2UnrzCvR
Zs417GNJy6/yIAuD89J8N4oODcQxcWlATcE+XbBalXk6konevQEWjXF+BuS1QSCCwvl2clbAC7nl
b87SOWOvS//zPu/xnp+0Rj8VpDh+qGpQDiOyan4ovxq1H4f0RpD2VTTsV/d9o79Wtwl2L2j3mJe0
CP15nLLt+Qwc6Pl1JW0BqV0SE69ZWI6BDtRalnQzu9Pp+qEsLsWB4oluWvcHSf3JoltnlEkv5flS
xnuOc43b/f6j7gEbW1JLmX0OpX8rSexaEosrWj9K55qAFHs2+sdse6TzTL/EhsuVgtOtRpPeCUen
Vg4czbV642edx89Pb/J6kX7cfu1Ol84V9+z44VCIwNKjpTUQ53DAKSC8rQ/utCx95+Q9ZKqCp3yg
SInYLUgSb/Hs38CWyAls/H9BC1xiVf+bqmXyv/4kEP5blmSy2l+q/yFIksy3p+25/rPE/d76d4mr
/kbdMXKV0gHEbkcWNf9d4kpcPaokJRYcKVTf3kt/r1zu/TaQsGZ94k5Yh/z0D5Hb+w2PuodRqIDJ
wE/+I5mLgfqLFAM9B/Q+OTMFdUCGxF+l2KuV3QAxXqr6/CrCYZqOx7EY+VboxOOe6AkgsPW79hFO
JsKrWMdOGn5E/BHDvXCMhTUeh+wpy/JH8YiyOTGO3yIeWS5f9kJ+u+Vniy3gxsbNrtwXrU3fhipw
ZMXRvFkN52TtQwxJTRE2Rxyio28Sdxr5M99NplM7Sdg0IrKnBy1KHkKfP0RHpPKzzVlM3/pV7IYb
O4lsO5l60b9LUPiiLv05P+EX2rR/TR05V5f68sxbuncVhfDmT73WSAPkN8XSQnHnc28znG/0+TAN
vZRzaOGM4nQemplYm/FJ+IHmBotKNLQ91/9snUofxqPY2YtwPowife5YbxHG4+3oIhbBRcx6WuyM
CzEW1k8h0rl3FmsRK9p82hLeR2TGdsShtKiMp7BGo75eidFotI2ddRjTNeGtWf5EES6/kkhO0YuM
rpgV+k+m7XaeN9/dRLDoi1VTW4pMm7heLpJkcxTeFNJGmyDgEE28RNQ3yB4X08wUdlSyKBsv+nep
J9Jq+Yvy/JJWJUcYPwlGVn5JegRf691oXlA4QyoyRZqmG51ZRIm223gHbXoWQ/56LOtBI59Ktebp
9KEp2jD96HuRiXiuz+dHQXmt8zI6Yif5w96d4ZCj4N3hjnRIuhhEsPWBgGXlAhzFUptGu5PmDUMS
ksQ4E4JmHgImbojxNjcb2kiMnHEcx9YWDh5o1pmVi+O9FrhdEf+8xair06zRIY1Do15WI+KgvbW7
ntFN460B+2ScHUU/xW9jKW6iFJOJG0W7TLc3LKb3Eqyx7/PxUqz+HbOCBfMPSUqtNjYJSYzfnf4n
967X+KjZl6SqpTDtzKRGSvMkp9KQwHwKVRvwv3nPL4SiEYUR09BxSE2GpT/6U0/XY2sUmqD4sOmh
meelRzEnSVeQjSnCtkbOH2EzkRbCOWrxOgzHZxdZENPO2IaUaUcgQoZIiWjyEkkUhTAy4+zFmmKM
KBMwNqs39YKJVovNlUVXtbmnpymCJ/5oH813GGsbs7+nHlto2BLzFI/S/LlqHPcjTj6i0MK7qI11
2NUK+TJ7vQMTdHghxVhnwijFRxs1NLpFiMBHTNGZ4fuy8ZaF4jvO2rUL27Divo62wZ4QTZMUGb6+
YZSP+TKeOrWbDKlq8d5dX6Hk/AzrUG4raJSjHQSLeYVETV6IMb8zfuvTm7aJUuTjfDon8cWcyyVI
cbUs9pcOYrlGnYWxy5ltIcIX0+Bolqds2F6LUiS7aPpifCpV+O31DXIYtJbgQV4tooeAVHuxOWl9
bXp35d6eTjYg/2mb6VzVwnQTuaWYq1alF+KgH/QP+5cTYvsl7oxU6QN9QmGnKIzKVNwUQgG3ANsD
5KdR9srChoDyMiqFroZ8LjgQwqR9I8xBXy0x2p7Mln10Q0Vr8MILqpFhmZCmb1CpZX78p//ROYwJ
eiEIW6t8hEV+G18D9s64w1AcVWhbwNWtrkYvLhYzs5523wHziIEozNWXvuJQWqjnkto9+cIIXM1Z
y5VQrE0EPIvYOusGHJAZb1Gxyk1tZY3XhbycXujcO+YwUp+Vw5s2O5jjkz62Lh7daUc3sejqA82v
xM9eM6goEbWpmE9t1g0rMUOUsB5ba8lrzmK5ExANTEQ/WoQSjbbYNrSxJOiMiT7tn4F21cx17Fsc
wGpLfbTlLFXEbeGfNUdqRqsSte4GpKyz4+Rawudm7PsI54a2KsXK/TlrKwOAruikb+9ay17qT+9o
/Ry1LX02uTyUPDVfaktj50XwUh42tKed66OLvXTk9CcXbQM0jr3UXDQLt/7QOUmnAs3ssZKzbSap
JOKmyK3owJ4Hb4SXA13atNYvbbrpsQ3FW+SoDwC+uHg7oqpXkPWDvE8MSnTEiON3RsOQ1q1cjyn8
hdMdf0GaFUNftXgk5UI47opFGBZIyVF812igxnzMEKlaek+x1Ek6iTlDEdaA9x1fNeDxdA5A+OTI
LeRGQJIZGUG8dl9rB5QRsDsO2guxVZoNxBfsPw+teDT6SYdjToWMru4/xaxCMvOWnMZrZ9i20l/a
Qwo6lEYc380t0gl7WFiFPkYuQYrYskaBG7h+YCzeWl9nPSj68muzMZSSIg8qozbdZfASKzrN6j93
8+z3hqddP+zq1Gnzwoi3ISLJGsP0lb4ekSdm9MVJBBOgkcKn1oFsBsj5Qr5OyMkVBJacgWfK74sI
0/gT9IZtkTkregVpcs5edNO0GT0MNAscA+6L1yneorW0b8aCq5aoYaOHjsngXdW5mxTwQru+bo36
AhGaoy6TTKdHL2rcXVizjzXrih//wvMWFxb8qfm7o9gkuw1QM/zeAGxhvPSBRUcvcylmHy2YuUuh
islNOE0UoVRZwU34Unlt+9gImTbKdf/sUOYoEkY5aMirm3VwVwOLQwwtCXhi7q1OBuhp2kNMNwmy
PzoIaWbstB17VVLiKbYzK5Hrig7UcybWFy+9Z5F+JCrtqNMnUmp/JBaX9BA7U/7UwkNd1BqxchiD
FjCaNE5ILtI3tTYcI1AtdgCAv3p60+d3A+koWeClFfYDkhwcyRk35xgQw/NRZQQYeR+f03D4+mOA
I2H04R90nDdF9tIFwqCNDuSUekauObpmk+nsRClv58OTxs5BYWAQTTlcQcaH3pQicH3zQrJzhOxK
6Xi0EdW1MX8YT/Op0wHcOTk3/+X2kpd7ta9I9h55UOJuR7mwe2LOImLlnbT5OsYSmk4jRuR3zQO8
BLMGw+8hElUc9WRX6R7JOWI4z0zWHTpLUhFN0DdTwwhcNs5LeLxPw/Ru88q8aD5H3qJn+IGb6Wj4
KJlN3BPXezBOxARyi7Q3aCYthK86lfSVdELCwGDaBFG8MHx34500FuliudYsF95mr5/Dttf1tMfo
4TSs/ajWFROuo0pTcN6kYePTKRIJKwwk0ijow08ryVzYd+5i4SMNMJfYiXy+eBqLlrbjbSKsBpdE
VwSPtE9rh2oimFwBkZub3eQgVmc9yUWQ7C5WZpKeJyYGep1duDoIz5vacB16bgdGBtWcC//nhCcD
40Y8NlgK48ilP1K8MRuG8UdWEKgmOXbmjU2QaQ+dmSxF8PLZGeTLiLvDwHC2gVl9MpLJJOjzWBgY
lwMavviZnPl3b0UaMAQo+YETeXPPnWx2KGktSGCb6KItVlAdpmYT9tk1k5u2WxrqcJDAuJheHGrb
Bw3rYIWx+PjdgyeC+U8C/7La7r8b2+SOUMWgNKnh/SVSdblem68PeBH63JsP51hpqROHKf/1MO2j
aOPZmyncN+ejtCeGiF3MvK8lx4/1KRbfGqnubOPYQe7GYwcXz5+JlRSsVryN2eQjYfmIVz/+Ws/y
cxw/6TQ6uJTmeCtF8Czw/dia+dJrZBhu0FhOWDFJduAqwB12skOUScHGP7a7kq7dDttoF0VLLbKx
paP/+ccZzj+I4knUoX9NG+mo/MlqPtKbGxwOaDOdp8MI2oyHzCOaevN0L8x5Em2YX4T3NJ+nIf+g
oLFy8fwkC3goa2c9lqQaSkpGXuJxqTeP3GCC88KQ6RgqOCn3pzDA8Iy48VCd4S7yhhBWkiuGGCmO
XzhOecBcrsQwnbMKKbdL85htiDWOLTyOR6gXjxXzGAz3F4+dGctHsDZWPJ+H4/EYjcnKsBK/uzKO
fMRbWF/r2vKt2BrLJ47i8dphWVCGI/76W57Ln9Cx/C0j8IMgCIzZOEzH4Todeps0lYPLZ41j3M9w
u2As3v87f57HPXj+vg8TMKxvLAJjZQSBO2EcbSK3N3sliXDweMkombhGsAq0YBG4/G/iwgoRS4wI
i7ypt4CbgiSaoBVjX+7+hI+hsc09sNIINvK5ZsHdSTL3dtGKxxzEDqGZJIl9EDzUnexYu90UbYJ0
gGDSd0c+ThdyWlwQ+Ja1MAxYFX5GYAQL3+DmaRq5iYfx/K95jbD4P/R62y3A+Inq4Kb9shGvIBSU
xVtVdU/6gziqKQtJcGEYstRwF+8vGQWe2WCKRdFU8sPvyzKEF3gFj/WWjCFZiAXhS7rmqzfH+xiH
sJeXJNCNMecRzAPrjRlact1XqzKc/BHukiYZSzqE/DDFw2E++M5Myoum0Qb+h1m5ki/yHsaVhCOm
ADH5CAhs+WUKx0+5URI25fI0ZeukYeRqhCC8dIBIwXKDvnGcpixeJMcKmflVbOxVwgrbbLRQ3hpy
NdfCxPxy4LepFEkp4mO+gyq8C7d60xR7U6zHbBY5O9iIH8k9yV7lR+xD9q3cyJ4uL+QauXNTiBTK
58Y4srzxnF0KkUN8yXTIVUMuGqIPMREnGmRnZG5hunC8yXOZrnkVCEI29DjFj5VE5C0YkZlAKMYf
jtm90ZA9jJs7Drn+K2l5eZ5TMLvxmu3D+7Pycgkjdm/KxpITCEO5yPjKjM6wTIYb1sM1HmS45jEM
yfuv03DISPH3xbiPWySXEO1xbf51E9jakJGfL0vIzcpYPI6xGdVZE6uSM+YHbPdxyuhsWovHQRKm
JSN549DTI0l3h2/C71/JIrzm739gJ5Yc6SQ5D1nARUQQQilOtr61EL41Yy+FOEJrIlwwDauLmskE
ch+JIB3NOS/jIDWkgIExfmJHzgnZFw638SQOamH7LkJphGT8iiwum7HPfcPAMvV5isFTDP7149nP
zO8LA7WPKDBmi5VP4NBfBDwmHstVQzxv2doLrAHuZn5SqPjWei1lI5sjXPOX1+eFETOMiIkfo5vA
pxa8k9RSCDxJsIU7YcbB+DvteBRYIeJuhgRkSAZ1jRky0Q+OAvtmMfJ9MePKhWTvwGdHohflhYtg
ZSCyfMlq8h8MdTdBa86kDIV2J+J6yCTeciSJM7NQqRdhpY7FCyLoEISuDI0imBnAdeWrwmH8w0xj
XnXLO8S8IuKcm/ECpJSTco45yuvYj2EM8WY872+BN0jBzTwNHS3n5BqrRezAM8wjQBWM/IURbVDD
7grbKMA/YNp4LLHP1FgWl2UJ5EfQaGEh9G8CLtwFI4MJM57U764rJ8pjiJaIGJkttUG0s4PFjElZ
RD59eZu/RcExb2TxYsGDZyw1NIMaPIPopSTNIpigYN54Vcj/IHEJPfusg7FiEdgabGlWTVKEK3cJ
E2I54B65SMj8JJKbNyHSuXIXKz6esOVdd7WauDvUPgwULFZuZBNOIfgc2ZB95k9YQB4+2SEd8OBX
UlXh8LDldpgpwYpuMRrhVAZFiyERJ8RZ/QAS8GtixP7Y2UJKCIHlt7NRPL4FX4XwNwLH9Sd8BMV4
XjKF7AxkS6uI69FFmAlyb7usGexnYyHJJ8hfO1QV8lO+FGuTMBRCN4l0b27PMVvY9aaUdWw4Xnin
z6demrgGgjRKAhcpKZVtEiwYDjsQOcnNtlRILhrEQ1gjxKVwnbq/a2TUj5S2TEfOLJqHUcKTEL5S
tfIhkVs+HA953BSths0dBPL6f6dD27/Wc34jx/0mxxWkxIBy+MuBxaBxpoOu2kSHEpzEjEIxSGNI
aneo95Wjc4JCUs6EVBDJD39XdXM0Gxr2K7mh39fQklpA7nCpcpGFvA3ijz0i/6ZjaVyZqZeGviG1
6O+f/26YSYGN2JRCWD7z++RUPpa/fxO6yHpFk5+gXX+/VFpyiENMbBl/m9da+lUFUj0P+U6Xahgt
N0cH2ztWmiVLvWFkM1kozLK7tUhsbBO5PlzFx9gLcqrzaCeXCxtzpyUu93pSlyKhEe8p68kEUVVz
li9C2mKUjlm/hPX7qhFJJOwL+Q8rt+NmE30qiSKvRfOwr0K08JdYUl4yXTnPKZ4kKpn/Y6pIs8He
wVnybRkLRuAr3IGxCquxX9BS9g7lLKnGS0JsDm2+qhd7ayMtC8b0JCNBFoaW9gIT/qo4LP/vdkBR
paEUWByzfG1nNJNUa85Qhy2l7ScV4gRWRAOzKrC/NIixeZnMGeohd2xpEnytEX7GIPLPcBrZKH35
Le/3Zfav7uLFx3G45keO/Dzk7GbMuRaxIMwU6wdXFg0NmTDf8J6kB4BpB8l4dx74JezYWkgDCE0y
HiOdWDMOY5gzMmo8lcNL4etvpS2O0SyNZwS5hYQdWc7MwKCSNDBGcgj0g3wXP8BAx4Y18ML+Zr0T
9UHRBdZihiBFZRKlhdg2Agyx5xqIG6msMX/kLOTkYQf0O1oPsiXymG7kuwFuoVycdDjFkIlH8kq5
P5Crcjc5zswd//7qrou7wUOk3vqqSkKfC6QxTJLIr4g09MNC8w05W7RVIvl5l0w0ps49+JAYUo7D
TVIRJvbCckJidDavGqFRcB4gWMjzLWQjjINwlTYE8xnOITfCE1XMimDCYEx8V2Mrdf7XuuLnfIKu
sVCOwcKNAnQKop1pBMHCQhR/mRVOR4supG2zRU9IFWJbMxdxn6DpEHOEF5wxxsb3DSboAKwA6SRI
PWR97C3KDw9nscUYwguTBsQChbCbBKwWdgSfSAsXPcf6zdBhBo4Ot8tDIAS+NMzkH8JleDhSWcif
Gs7YGaFY/G08m0mzGQ+Il5lxE6aOXPCdtyGu60WoLqbEbdI6kiPUIoAdDGntsOiSai7eEjpp5XLw
tBgRhnPkiq7XX8tIri22qnTuc00SDNsSR55QJXautOnlZ7zG+qpBYLnYhZDhVBkJkF4/ut5ljaQh
wVuwCtJqwipaGSwO58PYIqMZ58IjyyDjlneGPMYu2UQESmfwm/iGf6AHvGpM4D84N5mgnFDFCBSX
OBLqn1WQf3gJqIGlwBgGQZ7FQu6nWAaQYA2MRl55wQ7h/XDIQ/aoZArsn0WC0IT9YLJVsHLtyQJS
rTANVkGSSBtth2O0sRnya1GtUO+MxKQtzAYGZf0IasKVCaGwhIOryAOPm8jPfzF3Jk2OI0mW/ist
fWcJAIILDnMxww6C+36h+EInCAIgiYUk+OvnM69qmcyuqq5ukZGRyciIjHR3kgDMTPWp6tOnCzYK
4GGlQtAVq4nt4UPUgm67xOs74MlOfoSpytf//CwKklnfbA5loX7IZ3xzGH7Iu2z/hYdEbfwfZTSG
JhMCUG7W8ZF/zmhQcX1qN03DQWKT4v1nAI4cq5wbpxhXSY4AO6fsAKukXAjGS8UFnAK+qoyhAoT4
DiDyEhOMLcYHYJ2Ib1R6Q90g5pBHzRuSQMKPwgVgo4Ag1bnAKnkkHnCfypqreBKbCKrgf7Zb9/cT
COqwf/hdZctGChpCNwDZk9xX78FBAtapqyb/g2uYjbEz/OjccxRcwS9gVfgC3/leA2s9LJ36eHZv
MAJhgRfJK7CgnE2yl+pQjbEpCkbxIR8O5xNA7ikDCTrj2CgroN5aReQEX3hTQCFbcaa2IsBMfSZx
z4y7Besoh7bGl+xBUlK9IorgIIThLPLX/r9YTRSt/8VqKlLvH/JTyZmh1VXFam6JaXhSPNLFWvlq
6vmEYngwziZPA7CiwiiFCkiTAQ8AfGqxOcbKhbPmnzjqyeQI2FGvYWso80pGj0etzuZvfEJOdP6b
U1IOnNfa3CpvuY3ALHgAnsEew/0358Wrl78uhe3DXmBDHMkRqjRTLudHzMGSa9kCn5YBLnO/JQHN
sQH5h2PS3HsgC6CGXMPvP/H2M8BFLYP9p3tXRflAWXrujZD4F3/8WiNVwSEp5fFdAlBu+69ggFtQ
LsxRiw6SYMnA5Sy/MtzwLbwpO3oZjBz+Q3qK8Ebt8t8dpXb6rzknssB08kaYWMA2FpW/qg1Kkhif
pVyP+hdzNiVf9rtdf7NImGQ8HKhjtMAukxVWsIW8cEghJCJ3iSPk0nBSzlj+7Dj8ICbyWN8gOYX+
WUNqbspyEdhyEnh4f/2lcnSk8QhgMapAGH6Ud+KcACZwSlBLxgtvDKiSs+iHS1b+Y/GD2belQubx
GkD/g/HablchV0JkofYMJRqgG8kVBX8AVmQMiIl8cuEC5BY3KkDEIwADv9nUPEeOxphCJP+oK2cL
7N3tz3hhwc8glPn9h8BQnQx+gwBh65CdVM+AH1cRwWRiK1DAlfyGLv+C9tD9B6yHPkNJe2osKXJU
8FD/fD4Qbz83JhQqxdEhV6MOa8RZYXcHS7AxWxUfOl+CZjE9e54gh2ZLmomtYMgYDLolK8PXORFs
bL7DfiUJBcaYE2+O5x4HCFShMnS8xWSuctxYyNFI/S+5HXUIPL4+n2/gLxynKjnOB6jNhfvzuAYM
CseTFCM7hcypyhOMZhgpTh2P/idkQ47BbjgcomDCPHbelOwGe5fPUrtQBb3s+p2joAn2EEREYMid
stsA1Spf9ddzH4XqQ4AFGCPcP1BXLRy+VAWUo3G0wA5GM/n9i6qjH56TOuOg1u1sTJyxCH/Xa8Zj
UHY7ivzoB2bBiCPKXWyJMXF4agf//Pt/mYSn+eDvjByL2GOIJ7J/uqpT/HkRe4/yNjw0tBUrk4NL
IYrkzCsYzR8dYPcnf1UxnvoFLic5qMwcpknlk9URUoGRinL4969hxFoZQlURI3L4+Q2jf204Bkml
1Pj790JtTt6F2+d1/N6CJ+MJFd71luCBUA2rx8/YKsLj/pU9Vc4wUnYr9H/zoyqyjFsIReonlLmN
yPwDu8Z+xBH5daxL3msbA8Wph3IP261K/MV7rkkZae5AZSzJNPx10X7WM6hNfJ904m/I+alMq/LM
agerveOwfRQOUhvoN2JVa8OK4YhiapKBd1zGy0/1IuUkcePYUl6O2VbH8hd9cCC/uRPctnL7k0+e
tfoJzJsDQAdrjXkdH8rWIwml7BtW7JPdr2IvwgjiBvX+KmJWqdy/hoiEjL/oEmDBe5Lp5DbJfPBq
jguYdk4GVF2S+sKvr8Zd/BpztcmxfWzy3394fxVo8e4kbZSv4kGoiE9ZeHA6iI3nO3IAT9wNkGBO
9mR6YrEUolA/BnD4td/K+3sQ7Hgtp5PPBHSrl6oP2yl8BzT4zQuRPiKJpIogYGmuj2NHKs9ROR9+
8uM3n/clyDKRFVf5D+w1uEKhQ6wut7AhblG5OFzVb2Jyx/o7pLjYCmANfoiT42zI2HGCv7kCBVVT
nCBPmmQPf/ITvsKjgA6VjuIqKR5xZDHxIb78vz5tTIn6e6YYx22InpnOUBwdQd8/H7c3TSmXIuO4
QZzy7vJEtZtispgZMqK9XnQWne28nAz8xE3tfKwq6fqyddLdY3MZPxZV3DjVzJT3TGhI+aKSR5Ue
103f2/Zt6+KFm4DUI/KwA/lIG3fI/6a27rZeKv29657jfW86s3aN/3KHRLTOvFn1pQ796iI60EYs
quw6pXMa3fyue4bckztHaNFOab+54jSMSOvEfd6T3tVlO0a9vIJNBaNtQ8f8SF9W8TVsaa2kkJ05
fUeLslXKNWd2R5FZqZiXwdkxnJPTeKl7jgYuV31AXlwccuc19AyEXZ6bjKlsP/rkTvPArhU9SAqr
B0xgiAVSn44fEmF75zBnOt7mGr3sp6foCzuD+vndR0cpNsKuGEJHM90cmsPbuUwKWK6JR+TA7z5l
8sU9KkVLRd+HSDJ/7XOYEIurm83gRHhIx1NWTiBjJcern436A5GEt7D/SYOAh6ymh3iVSFGKgYSR
jLmSWpSrToePPM018eKD4dDcxSCA0UYOCjUf+8BK0fvrvCL6xM8QkEL+m/s9QS8Xi14HjCUUUSH3
J5RYxCfDKeV1YmGssppq0SwL0XeG3lDta/8+7vHUaPcOL3ICRem5fov+uo1fo4tz8pnAEtx4NwYg
0o7gDCbX1mEyJ7L3yKrMGr+G4nFle9iauNmLUwB5wL+4VjCUP+as2miwzvZX/xlafhqmMcSNOL8L
pqmMct9COe4shmtaxLW469frvvt2DvZz3q6hl8WM8dLWyQ2KvMMYzmlvdIGpYXy4uZMDQLvenI7l
kW4w48u5QUZGUp4pL7VHW8MLxW9rUpZBcYvZOFd6yej85GnzQN17lO2fEM3cl61POoz3EEMe6ex9
c9/Hrmyjl0OvqstT4hglR0SlPNM/SZRLg9vM0MRp8nDha8E3tKjta/NTBOikXZuujaDmySdedzKc
sxj3n5dthl3ab0Xnu3jBOzCje9CHhFWysIiH7G6rMzWA69TcvsZ9l56W+6TwrouOTQPFgvkNHqoE
9PXf7Gz1WJ3cppLprG7sToBKxsLIRSfoLNFt36SOudFG2ojuV/uaiHgos7CAPvNELSBE0N22/Js6
ZreRKc2w3OrukB3EQcHIl4x4gb1kOH2qUujuPGfdSQv9coDip9vhTDKFwW7GB3s/5FDX8OSih93l
4E4uzvZkQ2T8JUpxZCEydyO1795wVXr25B7Trevuz44Z5tGkH1xC2tHg3uiLxIBu0/zc1/2wkhc4
mN4pfER3qT43sTnr4oSuyANCXgcTAg3N6UsYOMvafgdgOEQ5lrnT8+FjQfV8BbTScva/mHMx8zPM
yhP2Wu5p4cVpJDwzaJs9uGyf3ajrDnn+ludxbODk8EESfQD5dvuSew0wd8uXnDyQ9yrsNGid6Psu
L6OTUy56IsMGTCAbYr/IQ5zlpOEzDx4qWPubex+nu5PDl1qob+WImSobeIf56hNu00XcQOwDO4PG
W4nbqBFIePBX742hOjlM7wkVDfARZu4QsWDvvK9CrK87Gdg1t3fhUis7dypBjKHvmjnzY7nyPMzl
bZOv4iqKsklJKyEzimS71r+gv266TIDJ7ZMRGq0YTE53mSxTZCxmL8Tur1MG2h5mmHumlV5hdsJk
fQc1EziZxpw7NMrgHaCW8U0jbHPnALMPdV6W7uH57BgfS8XynZ3Kh2EL0YgeFkVIRLrJR7U0wYob
Ns3YPfs1eX/dP7T4ZbNVLuveEuWWs7DeU73jIttxswfMHziEdIjVtddFJmXZSwVj2Qs1D1pYT8l2
PF9kDnXNRrb44r1M0Vs/8UWGq2lcRe0dFlgdsajdVhh2uU5VFwG8bN1R+ZnEuazDoVg87HURtD7z
17mJkqgIvLV4yluAaX9yyHV7C7g+fP7AG96slV9pnNdUl9hh2dpnt3V4szLIXS3aKqYsxmXF1DTS
RrzdyvC6dHde2aZvr7/txnGOyYAlnYn503lC+jNLcXPZBSPlDcGgb9E5QZsl0+ouTxyAYtSOr+O7
bLzupucj8QWbG68Ds9K01cVgJzvs0clATsyXZPCLKOwqc14BJ3Z41Fb19O2/7RStJPkaGcfrWBdH
zZ13uLPvdHr2tfhJfntbBGdf94d2XNvGh7b6ojcLkm89YV4wZKlCdmUxGbgVxMW71xG3CYN/Qa6p
q60zhPtn8PdoeZX9WMdVaXJy9hq36x0YoYQLPbuNj4P05qbDvtLFbNsPFUo4yO2y5/oX8RntM/uy
7mBpUjjpWliPDvHVNTZRy0dHqOxdHN1+wg9mH9rzl3SLZRue/Mv8DS395eCQZD6uOF/01oXvZer2
Igsa8sEbwp9GH1neg1B3bl6kYY6GoSkND6psbMjvn4j1giDM7BMBNxxOn3Oyc5t9hPk6eOtPLKFA
f40lojjOf5dXeAXpUof9eh2vwSAQszP7EEKLo/dOLOtvBjw4nF5o+GgSeDpEOUi54usUP8lg78/j
g3cNB3Bma/iJtgG59uQvL5z3Sr4DjMc8m+YhWkSum0w7dKEY9J5QvS7c6VvmUKqx+KNEvnw4vh8X
bhhdNZ4p9d3R9io/sWajJw7xLn5YQHYLhGzn6b+8KCfqrYMtDWb2fjAJjje/HM0vco/2TPhJGsJD
6g2nf57cgkrq28l7hFJ3GKA/R2Wdg+nOh1+JfR3XdjYNoNQ+7dadGIzwXCMTGCg65Nu9hrVYXsap
eweTzd7s7OkYEOQfOzCLB14xbdaaMwcOSN1v1ywkY6vEwTXls4A1bNGk5yy9O7TNAVYsnp5X2QQ1
lMCA7A3//jTaIfKjiY/z1JKDmfWW56mnO0b0hmB4kab4qL2Ufkos9NMuvMfaKt3HRzK+LKsANUY2
MrJsTC/56Deyc5P5WWQ/zVfx0YUje1vnHPUxNPBNjT/56kBabkGFhbCmqYNYnQitpwN2cFG1XfQR
3hHvj8J5RqGBYiGiMTRSIODjFgdp7rogBmYjXr7KAmq8BaFzflin00PMRhodvC7JiHvcEfBFLxWr
a0JsHf4MvescaYxdueuvjTXdC6uz/8AE3sRgc5khva1j2HHEQwc1sdk5tGoRVdiV3L/SjdERx3SC
aToedsU65aww8zk2vhHBOb6kNjnhNA1hKPkJWMlnlCvtOkzH5qSYa30PAU+JMZ0Y/jvuR+eJOU/Z
LAwzdwunGZm04S41nx/6SNeXaeGVol6DieVjrWNGCy9fOvVPh0k+8uTkey55/7RNBkIxl/AVdvvh
qxOdgU+QLEvvhkOfsP/9gVs0Icpmh1YaOJtAYxDWXWhdD/TG9KzSthQ0evofyINMruvD/rop7Xqk
YycvYRv3Pqs7yh32YdmRp668jgac7INtTj4O48v28FmML7nsle7Binv77vgVtaZ4RD0nHzXMpZUy
nRtD74KA89dDvqL5gWV+rXvrapnjCCqQ/PjiWd7Tfy7xbHOL8MK5L5Hg+Bg2gofZWZebR/SE2b0z
pvn2jppmKjupvLcIKIhr3F7l4LN/bB2dOKYru8Hd6aBi/wVzmK6HAcf4hSUzjocQ34AsIF7g3HNr
fnjE8HEfPYHz3MJxlSgnfOXjEkO/beDQX5ybBtF+CVKedMYWfXZw7Bdn5+IlLn1lqOZGiGePE5oI
YEEj4uKsRgB8La7mvaEop/uD5PmqIKhvoggomlhzypHhpMqt+RFic7Y2Yy+BrrCifZkujGln9g4R
yfJNl55ewaNqRDZafGgAj8SFTOsjRLIYTE9f3Q+L/TA2gPj0RDwibdf1BkrlIREnRlTZCOjQiFAQ
sQzwj1f3raSZxdDNPjrsyu8UjVLRWfVHifpgXMjoLieoFoEh+6N0fFgwYA8LyFQ/bTrAIC4uUbvm
IToPLBVNTUSO9+MhANB78Oy9E4d4XHwaD5/xYlcgyCKfPxbNOpHPuIfXRiN6nDsp5bCH/UY9NEB5
D4xp4kwZ9MTuv1GkfMtBuOkkdhc42d9WBLaZm045jLiL25wpySM6YQSefUeny27gfiI4pFr2ouXZ
fy2R3pLHoehKccbem7D56XsZZ4b3cMqPohLem+aGsTGi2WNiEBIEKaeOpobE/irHA081LbRft7UR
DDwt0Nzez9Nv7WNHFeGC0snGV3s6v496fdekCR3/DtrqOoen+2Q2H2qW6yZ4xLWs588Ds+WQQJVv
Om++OqvyoxzngQ7wQ2xraA/CZGw2sujOcu7yPX6tOz/ZfJCHnAbU25pw+NVNg87MnLSZfKCViGpT
4V0Sm+HsZun3YOJvOx8nT5s2qYM66KASdYrqhig+Dy+llVkhgYkWrc+Iwa5reAP0lkXlZEE5QoQK
1ev4GTY4CJ14PZtYcnmZsddlgklixwztET4LyH735s2oS6fOWzCZac2ovZMz7xP/WDSlzq94gLoV
R5BJiTrAbKiLD1V92FjIfEo9Q6MHH9fY1dSw3z9vydDeKQLU39dY92mLGvUFslA2AwZv4wPQBalj
ewjXjSqe5j97Dr6gH3Vmt5/cEMzzPABERI6bOXvF2oIbVcsdzw7fw7wi/FqCw78x034+uIuMVroL
eoooi4TWt7UzadaI0c2jL+ouza5UKnYl8kF2Vw+1r+ZkazfRnz4huyMsFF8cdBJVvJGJesKlriwp
AtWT9fURVvZ7juixr8Hup56a3Xlc2Y/ZOEV0wwro4nZjypIwX96hKzRkkfE8CAUUvjjRfoTvLUSv
kk+2e8HAJIa/o6Mkhhen2p9K+u5RWUKqgM4Gnb6GbLqtwYSdbYn9AhPdJLLCQMGHHbW0bDRx8f0Y
Vc6NRq/Gm1ucnoszvy2SxV1Ot8Qrc7qLJnRp4qb1TYVYrriHGQmH8vc03VEYBhFWY6JuwbdVEy2H
naWuOGtAVkIgOkkwK0hr8YxRYqJDJlnUTo/Gs4ZlaOhwCtG9w0RdXZPuL23buMwYkqflEJ2VcfHz
mqW0KT39834Asqf14nNgBndaEzYMXWOzk3dAgm3V04TBVCk3PbjP+MYgcf8d9NFb+xV7/uDs7qzg
5GKpXCJ5OYsze0uiAqP4JrbIxyYhHbDw5JznZx8cHwzccnmJaWNSnVh0IEa9mDQcWTZOccMXMmWL
YG+BCjF2zjXEdYjrnhEpQmFL5drnyAF+DVwalKyYXiueLP1BpLVQgPPriIK7esnE+EbwWR0YHhXc
E3pA3Yv9cwCFIgij+nLecpeJjyugywnZO01gyStPnaOBMjkxxygFG6ATxq0yEuXYpxEtYcEeEapx
qmfoi6UjLvkcWC7yPDMVtoAOXdUZmICVn7QLgCZxKvtelGMw0ch2gWP2fNkCRC+rqyRqvThBFwOn
03WnwHxfnkJC3wnw0EXFHN9O+5N8fZryR35/rpMw8ypuD7UuAOKFX81cPRXdB1iXwZ1eLNp8AO/2
8uSTz9LoobmpB4V4nNPK2fZFA9mJZp3Uq3iU4D6OlNpUw+DkHPyU+5sxAVsSggsmcoM1acpyzqFz
9bgpIHlCvqLyk1nrbc/O2dOj8rM7DgHUDjNy5D6ZtMw4JUwvvaHPCBQu9SuPTx7hb3IXCzDlgwgU
PT1l609BY3+cR6fpmSWo2MdUowvMTs8jMujN+OqIIS4iPHuEZ/Qtdb1MhpYKuajbphjCmzw+WalE
tZurqPo0au0vXZ5pRiYNEp/kK6yjV/iWXheShBknluwdk4jeUdr9DD/1O/bQ7a31n8q1vDx4z3Q+
ssbomGIwe05pjltnrcDMTzIFh1sC0a+DZjeNGCJPZO51uofmdEnzaNDlmF3JtfRDvIp9oUbts70n
bMP5wD8xx5z1SSY6HZwjQA9LiDazo2+ASN1NpBJkQZsCVfoc9xd2M5fWqrVRCPkKjzoPsxjX8r3u
ydPuiX6AtcvJiiXwNFHwCBuiwJZY0LJvIa5rnq1vgNM8OHtfGc3yXycbi5plogGYq8fGvfHMACZq
KQ6gC0ta84pdsHX3NM4pY6OST+DKvYpLVKBHwlTMqS9/XY80zYKlM7F8BMlkC8c4nrAIdUSwoiKv
dEjb7MDpECXRpOjjTaJhcA85x7Nm3ChWDUGrIJIitbXM49jcbTkDYtmfku/4nFJRvzia6kIja7h/
+62TTRpZRw0H+vbJyFsZ9El08ZDcB63ckCBfAmDH7Xskrt72nYdPHs3JZ09SU3wSTo6tjHcIN++Q
jjSS+o07UTjN67kdLMYosZHX9m9y13H2qc2LmKlL2B2DqJSNYCn6o5t7sLu56M5WYLAvVGPEXC5G
XyfnIZFaoTXWwBwk4EG+cXZu7tcSuVrZZ5tjUsgzXT+ykcbrxYRA+iLePsWGjjshyMec5o7FiVMm
sOtyDnjciUMkQ9s+r32RPyBgpcTgRMb8rfqoKo+zsx3Sfm6JpeoMf9EdyjuR/XP2V4K1u0fnskDy
GeR39kyMKKNDo3NYUKqgg5iHQFpAxqA2OSHlAtmOVSSlx+ZE1U9MDvYonY1N3tlS2bvlLXj4g7iQ
6PixOjWwsLOamDNst9ACAg4ulHQIDxrcLm+kpIksoz7d2Amd4GOSd/IcVfi5OayxhiN9Ib//wFxv
Md64wMnQruyMWLKE73BYsoBedwxipc4wxCOMS2/zAIq8w4tnLHWvgSjzcFTD7kPeSQgbyxcmcEg6
d2TaULFbBRexWkG1YyAA1/XTil13/wpR5eDuTO4aIMIDWhAh1WSv7Vre5H3JTqHF9BqsGvuEvEQz
qkaLd3iaksUh4ch+AR7yF7pBHdPuepUhfgzRjPimTGacxhkQbVR4ybEYXTg03B5DKsiYdRZsSM5b
RGCL/AIhkvgYkAk24MsnJF5MSjJeZ0rqbYYcptAn1qggIRcPSL/4pT1OOCsHMSOF/PZJbydh6qGX
xl4KEVsA7Zkh87E21DB2RayeIo3l9hMXSEB+rIIWtN1BvYAnQR7b6dLWPQZRkVLXafc3TuIZXVwS
dOFJ5ovX8X1EdpfxI7KxGMZhp6RXzjLFvfNh/W1OYyMJDtrqWSumZMS36A2hr+H9mPJAnjCxT1SV
0Jh3Knu+R47NPXtEO+VmfMLOoCROHhngKi25QU6ACg0rnMtjOMKm84hGLx9NXPp3WafWJnCRX4vR
kAjpZONr+IWDa+lVpsFy1ncMOIFUk1zQjhy0uIVz0JubrOHBteyPLHb0fWsHD+XYggpfkbKF57h0
7yU79otFrFgkfAVd4mQ+2PxnBJ4wkaudxTFp2ehXul8HfOPg0glJ0zNJZLhvOcj6gMoGzxb7Kfyr
83JvQbRg1gFi/S6qwliOsEbfhY5MTsnM8jMS9JmMW3Jv/EhwkmZwADVSbxrSk8zV2NQezTlzPx+U
DMjcNepzwy9NnvwF46np3f35WFA8c7ucB6oymqe7AepYX+gV0lZcywy0hicgkeEW44TsWRIsbmPS
jF1aMwnZae2lUc/X3TWpyQsHuSX/b2FMGTJA3FSsiKBJonrq+Z7c28iyqQzUIjf9q1vMHhSvnJfz
+uCg+OzUL50uVao+pBB7MtJkBPyzW69nt2yLGghyDVJRcQpMtfM2hWDgUDj0M4oXL/lwatkJCPno
ajYEx2xI1QT5QRwaras82scYOSqf7ZDJlcqBFh6T3kCu6Y8uqfVQS7os9Ekmxz1vMN1+LFLPCtLY
8ICGU1VnCtE7TQUGakcEaC10dxDkm/Oi41c+Iy68167wWhm9C9nnuIArfqgSLn+GGHxgUdKGrRqi
LprgWIMrgOkIWInxCxcCPNmTY+DOLQ5wGzF1FyYX+qzx2SVoEYe9igRYBXkgGogsHV9C2ctmME58
SsR3h3JfSg7n7oT5gtqevLgoZGGW7hx58kkOFceIbLJclXGy4pR7jZ84LS3dAAmKJV4yo3sbRXQ+
9+nMCtZs5jMPRbVPVWJWeGmMqPkKWw5JCV+Jz5g0rMM3EaY4RA/nY4j96I+LAGTodxFqI8FPGZXB
zdhNUoRbjqZAzRubVsYYIYqmmE85e7ma/60hNIBeEZijCsxN65XelvZfVuRx1GzGiJA208Sdnl/k
Q+JrQMlixR3a69bfUl+QURuhXmbBCdXkokMeunWes7c7G4xOgBlqdFww01qmeoSW3GKSBCbgdqPB
OzPkM3qGQ3q3e+gCAE7Bm4wIxgTiRk9ujGalHCCKgrabiNJR1dIwrklflTleLpfYUqrPWdza1sFK
00qs71GKHohSTlCqS71djog/N22yi0+ccbZNS22sepBKo2bxXBgaxJoD2yAjDf9gT1yXEFpJU57t
iJRVkPrTceFRwYtQLhu3WGOkhcapMh83EQNRrr5BqZNdyfxiKozgZblQ6kKp96R2A8fgvGB40Pg9
cMyBuDCzI161qF0iRtQLrJubhcOXa3aY+eMYE5K0SLREd/uBgIYKj0yxc3RrRLHVVjeVOtfSqzn2
5Z5Daj9YqCzue8lJcrL5k2NNhdfPVq1GntUAoZApOBKSF+vlqPuaYSkxQowuKalUtFdxI/C6r1PX
uMf6vMyIwq5rUkiDiWlEo7ofXz6aK6lF0btShlmfqYdmF+w6zFJwlF0ry9onfL44aX/eB1c6F4It
HTttyoKudJuMFHXRYk6qmDZ5FqvjPrfJnLwJJd5AQ/+hE1Je4mJIpY7LsX5sFjShtX59Ycgc51fh
2PMkDc1K9j1zU4JDwmaTORd7+GtPylk9yyfflPhcliMJixD+z4By/AUjx8ZY1R4sMo2o/cAOZoyG
TQ8/1AMqRyZaXbm7efo9MpbhdVlLRKGgW53RjDnEaBCA3RGiSRzEvHzMwiisNknod07heZJ5ZnR2
T1L7HINW4vX67aYsDnaNFE4WPoFyuluMqHUGjO9g96Lp8fmCKHFHOAelJ6cISped7fPARX92WiMc
z9Dxw825MxYbWWYxnD+vQYKF7n4cusQKL8eavnFj94BqkwO/QMOpnrZPOoIpDlaTUyGqz4690tH8
eFIWL90zSWgPQ7bSnWaSTwZPQdWwiSonvbpkaLKTfB9zBGmodNupB+di8oz4czGc51iWN1YvXdUr
BWRwQDT8jE4uNm1lxprPsCLkP8IEtYI+9funv7q4iPZZpAqdG4XoJyJNnVG2ajRRhEloRtlMn5FW
wrprnNKCunwy4rgL/efN9B6nofhVE3syKZZjqKpjOI9yXWLfSDJ7w8352xzlk7uS/ng7IvOV0em6
yjIroYoLh+481R0dampvgtbh3FJMBrJ3QOeXw1c1zErf6+3KY8J6HcvZk/IjkGzXRu/9g0ru8k2O
zb6P3usrPrucWVPCZbtCaEK5vM4UK0H90lthPEez3P6G3QBSLaIO3r8fDcgEteyBYqU4OG+cksbP
BweqhQ0TYrjv25wyqmEXY+QyOt8d/2Q/vsADHRCPikJEeLOrKFHeH25BH1DwTVk3rO3FQTLHanZw
OjZF+eYYNdEKgw7Ax+E6FNVRCXY7kyuOOiMbA5qz79q/6O8e/n13t6JVIcqHWrMBGVXRrv5A1T7p
Vdma5xopAZ3W6C1zOiG4sLRgipsNo4XFIHD0ulFBRjKLAFXEJ3esgIWbguDiW2MTmZeGTPWN1PBZ
9uYk8BWOyF2CprNLaXqAYh5AmOoqxw0zqjiLFvsyk5tMoClh2cSPqKl9+9DkwNr/NXdM7/99c8Gf
7/E/MTVbZhKYZsY9Qq0gSslP2DdUgcb652FaDnHBimSkORQuN02MGGWmEjvEZfe5uVL9IW//TLil
I7GE+SZ1TwmPr14oYKkqCCk3T4FYD7YsDD0PHi4Md1SParJ4A57ZkZQJLb1DMW1TAncmVsmO1wlJ
tQ+nT7vCAtVetWDSPDvswpOHswQTgOPqFvHTP4zRYpejDWQvoMoTYgIiaBjsn8RpQEbGPImRlOnw
OC1IbSv0YngxpyfIASSmy4gmVxPUOUk497EGLakb7KviaSENL1c4Z8aaCeaJXWuCmPxzOP99/P/P
tNnVB30x8qRk+EWNBvzfPliJW/7pf5xfgcxZcyzb+bFqsvo/ZMfVT/53v/lvx/+OzCYqCH3YwP9c
d31xRmcz/kBo81j8UWTzby/8D5nN7l80lNeZB4i2usHB+w+NzS6a7D30zgeGZVp/1tgc/kXJcvaV
/OawZyCH/H80NvmWxkxOZI0NpNc1c/A/0jXu/j29uYfCZ6+HUDCzzU3tPxmGQ3I4D82WaVPdwefZ
pBpxYNMfEFToDVdDkueGvtOSxj0PW6cq+wjtooKTwjtKwN79g6yuhrg9psZhkbdgMORIKdy+h095
TaOcUsv9/HM1KPoVq/eAEIYQNRn0xeNpOqjwimFFxbeX2mX1YpjpihEzIs1bcW8Jh3s9O7ui/aPd
mY6+yD/Kwdt9aMf2FVjNk2Q0+QwgwmnSUDzvvu3s9BYtuMe4rRjNKyom7BmMSUxuEDpqItAbwWvH
kveaUPwKuRG6yR2yxQMMnPSZ9XY8n/lpLMQDlhE1q3IAVh8cGIy2eTJEJzkafeAxVZkh6rY1wy/f
DyuyDqfVo51Xh/mQ8n57ZmRf2fQn5av3eX7oa4Z2UzFimgcR2bt6+Ne6fnipaYpEt8jGHShCH/RX
ZL109J0MyhuJttO0biWvjzcl2q4mDidjhmB2ZGroXt2O93zVb6a9Myplpx6DYBrbKg8kOC8h865F
WvdkV18/3D7TOvopOfL+Z91CKOsxZOtpCLO/tFKYTQ9NtlT6T5uqP38aJkMmqQhox/6AR8aPvhma
rCXcKKMDi3dfIJYu2pSKb3q8PTLnnjOt8OCXOoXH+shMdduqW6ebMs8n8dNuNnq9gmEdlgyFOJOF
uZGh6Dw/y6qULTULkzr3o78pss1tOO2Y57DudJgLSSjQsZhWdix6fXGB/NWzKJvXx6oGGF2ZPstw
7eaBzvGlZChGWD1zx3jw1zu+Bq5kcgAoGC/nXj/g7Mz0YY9JJghg6nHV3P23RuEvh153XbXvzzNP
4g4LsZw2BBLn17SbsGqMqjKzp1/C8TyHJoNtkg7VjgIGUcpov2FHFswi4OLcNqnc+lCGxvMdNWRk
mFiVlqZ0GKh6En1CkjsFjO68uG7S+/F8Z45T2uPpV5tzcaxPx/+50f2/pjT/Tydr/H9omgf49n9u
l93yWHwl/+Y154/i44+GWb3sb1a5p/+l37VQPx52+5Zu/lFuvmf+pWcaPSZeMGu9qw17WN+/iR/3
/jLAXA6ULizS8lrXgp5eMT8p+V//zoQNY4ARVfa8jyE1u/8Tw6z/J+1j1WrSZ5wkszX6xtDg958B
22Fw7V6GwzdFkl79HFlXc/fKrq28DV/TU5O4VwZrXsrqI3kmpJa7nWmem6Om0xgQDhLAivHWvT88
wn8gR4UYl/IFf9Ac7usDpPS5sf9N3ZcsyY1rWf5K/wDLAIIEyE0vfKDPMQ+K2NA0hEgQBAmAE8iv
r+P5quopZSnJuq03vUmZpFS4cwBw7xnuCWOMZL6eGn//ThVBQj2vPXb1wJ2iuv7e0Abi856Vu7Av
shD8d9k0O1Y5SJHKJN2NxGCQPJJKh+FmqRjm8xXoAnVeWWR1bMIA0TaIkcQhk9afFD3qcQGY1PbF
3jP9ouT8xou53CNhfkV1PCKNsUW30rXfmqJ3a2sXaEqnpcfiZjdJUQXrOEECcTVMtxiPv0nLz1OK
pAwcyuDLKgiQaAua0vQMcYfHqOo+2XJ+nlkOfL4Yzz2heeZYEu9aRDsXXdbVbj4ik/EsNbJFEZeX
zcGSbzqOKCwkMMuVYaug9TgyyuRJqDBYhf2E+KhmWnNuIOjrjmPK72sboUldcojBJ3tsdP4BgVaw
qIcp2o/VmGww4OvEPYsvM+uAdaYT2j596qaA3nYWk1+9B7zBXLoeo/EuUmCQ4mLeI8g32CGC6YEh
DvRYiEWuNZvktqiRzymXUW97pMISUkDWWc/xZhHTyfkccLEeB4h8llsxN/N9PcnXVgm9HZLpThvM
lqyROxTUC/ouAuxhQXoUxBa2VB3OmkHtxKwzXiQh4p/m9Dj5FxM2EJPIBMLYYVCIrVpOIfS2nE6w
aMTDXVlPkOf4RmVLVXfbogjAfc83WgConuf5q2xyCAMZPnEfeHIbleC/rSDTDqmLZoYJIw5Stylm
9aXt/TbudJwlbAAbE6mHuY1eGt8ud5Nx0PGyNkCM23yMk7ZDVpuqtlpC3cKTbtMuKV6zQt9VbHlX
hkMd2VqI9ebVIolZkRTlAzcMXEtKH72LYW5IRsznjQrMymfo3hU/tjpsjvEyk036Vqat2fGSI6+x
XKdeTJu4E35F+JTZOqy2tacAoph9cHbehEmpthNnBeIp8QQkmUYo7pKPsEsP+YD3r9MWzLKiaDM5
gyCr7x6jJG1Wws9gUAoKR4XIRt7cTZN4SeL2q+fQsxgUAAfQ+MknMbCPYp4BiAgOVHzZEqY+Szks
WSH6L1oRwJ69e9Rj+d6m05lcsyDzcbksJfSJsbf3+PTGPNihfIp6IVAi9J9o4femBYxkNeTqPcqi
ahr2NJqgphafeajBOzF1DnJ7Nw0AZGdevPecPC2J+4iWgdx6605TnOlkAs9HBw45z3ym3h1nNoJh
ype9Ii2EkzieV3aIzEZi90JiRr8JiL7P0w4pcyN2tz7vT1MuxIbIfT5aSBB7QHBFKvGMmzFds6X+
mFn0pR9jAPQz96sq5VnAkm+BIQ9x4z+6eoZ+VoRgDDl7CMhnP5e7umXfh3C5zGSBFnhEijMp8cA5
1oI1+SrHvrDucgJ8Tp0jB4UMobV9mlKG+jj1l46AgO8j0CtRfLbkNKb9ccyhFJLhHg3Oq4UWPm91
tjjw0sTGAAUiVJjEGlxthwsQNHoy3r6ks/rWmeYblT3my7IAA4QtKDQ7bJgqwLBxdadYM4N0jyD8
ipHOBfVdwPRHqWEFMQSR5XkKLEKVH0nML4nj5H4R7lwtPeAVEQJspZcoze1ZO/0+c3ynsPgk8ibc
NSQGU4XdE0QC1ZkZj9jKttE4YhJyLPptiwDnVMt5nfep3IYc2ZZJXJmsVLHaVSo/xr3t1+Wc9K/D
OH23S7urWCk3dCk+JKEV4ML4mbH6cRz9pUnwLrukMeu2xObpRbUfovlSLOpO1mAZQnoja9gVovYQ
VymIOc2HbRxE19gxKMLzIBs9biCLhnLT+QGxTjQHWRkn0CoiGVArsbeuRO+SA5Cemc3iFqxXgCJ/
DBN58En13ncT23ZzgLGaZb+lusCk3WKSh2TcUgqVtQ6eWNG+O7fYtY3dY+FAnpL2gPyOlfN2WF+D
2rsZek87prcGCZVGRGs5lnd6IN+j6Slw0VkmBjFOKsfr3CCPuR4xCD5X89Y233VnIjQ3DmeSj88i
yg95IaEpWgpwXUNoVkN1Fb3J5iUfAX4ZZfE9bGlu5ZycoqY6OCREKfnGvY4RA4rZt0pAmG0gPE0g
R2B9uhmDUJ0FbYDf+2FGmkoJCVONREHVQtKZA3mQ0a5qxJ1szX1aSXsbDYh8C5fhqQgRU0Li4qDG
9F70/XBTugRSiBZMR1gUZ2rL9DVHl1cr/TYoa+6nLmv8CBRzIvXOxDjau+HLkqSAI2fdHPI8RsZJ
bDZaRsk2lc9J6GCfQ5UfTcOhLRao9dP4U1dW7XOdjORO6uXISQ0Jtu8/BaLj+2XpP7VxtGqTfHyd
sQFEflY7NeV+ZWK1ZiUvz4jt8iULd8gmUWtHJDvKFDg4IclpCUco+ZMcZAfhYInDakD+NkKI0yA4
x/X8GKf7uCygvFiWZTv5VeC82c6m3cZq2op8elIOW4ESGMnvaszLbYGlDy7BpsyuqYWuOmg9yMdE
s3jVCJXuEMJVbRSG3wbpBdme72nVD0iyLIasCqenERXHStcCqjvdpfuEn4xUQVbk5Y3pF8DIwShP
lDa7pEJY4ogibMXksEISmzuMktz2g7gPJXYqN7In3E28iIm6b2vEXmudfxOmx/WxdVwVkHCgcRlt
arOhYfD61Uuybz02r7QnIMfc/IJiDjFZ1bTJ6zHZxfoZKS04cyid1abMQ2DLvh1PbeXPS0NwFlCw
zEjQPbo6eOvqsT7j31ME9yIZvszb27qEe81pDtontvKGGw+1QhllWPH9znJwlMYzvuNSPlbzALqQ
cBRsgmPW7OzR3SXeZJrO9oJyEoOsK3+iQwgxRo4Y6A55EgVSZYv4Qfv2U5Q29x1CDXcivkTJ1F6C
uP4MsAIbIMO4dT1A6phCP8ztgZYI7a2T4EQjHFHEtI9dkKw7jvidOEjq7XSNSVzGBCSIke7S2Tld
I6EZoo/WFPcS8UgEr+ch9P1nF4/zaUSy4aqji9ouiZjPBjGIDjXqNmJTCY07kotphxxGGvpNwEHg
DEWL0fMTktYUr7rbeESats3HefPXb0WgsjEUUbOxdcAOaYLs9HqQEvXgcobpfL5BaN+nMKx3Hqfo
NndIbaM1z+8WxI4eurJoT433UEyUCIgDnlEi2jiU+6UgwapMapg7tToseBtuBvQw0E2qXYyXGUFG
pnzQAbx3hVvnwsgbPcHP1xXJXpYh3yYVPenR5Y+NdauxKp/jvA8uQQ7yfhDLwfvxKZ4Du21BV0ad
yYqAKwROiiBr5+LOa5Ns/Fx8L/gIOHOEe9Gm4Z4mHEFJC4P4N7bXhODy2BLSbVNLthgVQw5W+mYd
0rlclwiHQ/hprbI2IvtimpONVGVzKLXZhR7yxgapnnBCNumu7mFuLPfN0EP0iKTprIpCv2oFDJY6
RImWJPsAtUgFuuQazRQsiM8rmVzjCa3b609BZHcWOEBKVTNAl1UTc0J4XxbM0dMkBXnoU/IFWcIq
K0oar2UFIlrVy4IF009vpG2Qu55HqxCv+qFIguu5tTyPhthnFYAvjhIMuK+b+raY2s+5wb1axD0Z
APCHTnQXykEWllqHB10Ep5xMEBbOIcx9MZZRWn2XoV+Q2KxIZqOGriY9wjw6BLi9gTFI1tqUwi2o
lLtyh0MU2mJYXxSLwntbvcTNiARwBX4IdS8CnskI0UgKN1zRzDBfUhR0JGkeD7gdSDoQZZoteRXu
ggJFzVL3J6cbk82peKR9JD9V5GvLMC98mOxd4JvgpE0LJUW6HJG3HT5NrANcLi1KCdU1py4CX1tD
qBLrSe1r4avMy/HrsnT0RnfOZAi2AiO9QOYwI3LbVbXYVbqB7ZQ6qDGRSLlqi3ZLQg/114S6kAZ4
wwtav01Ep7uGqvnSLQDJ+txAjuNG0Np2CoC+keWUvNkJ+JVd/HhOibzYNvY3gtl2pQh9aaaUIhy7
gSDOzvzkpuBbFSbf87aOdgqDIA5LrwD7NAusV/WQbKp+JF9yI+6cr77SpofU1ttp3+jArlmCpHbm
aXQ7AjxD7u704FS7IXH5iHeH7pBetiUmhyHUgq+dvT72dPzMG7scarsUK5KT+DTM0JrXRJzVGF8q
2rtjjzJ+ywAnZ6NRX3Fqd4fR+ffS8vKJTOslNV+SpeKHZZYXtK3J3VI36xQ3Zou9wW5LZ0scUC4/
iiFSyBjDAvPEXHLK6l2PYmjXagER4FKirrLpmzVt/LIE+dcKfGi/iJu0HgyEB8nXWk7ggBLojDoz
Zr1Hg0/C8IQdK9yZceSw6KQOpvT5MV9aeOZL0CkTMytah3DFeX6rMBIRJxf6EBSgOyq5uBmC6LsS
D4zICQWWfNFDBW4zB9Y4eIk9hl/0gruiGERztujxJKCECO942bV7FjZf3axhty8C6L1jAWa3QCxx
rv03a9GB6xZYhEBxu42RmzwZXa7ZTNkjh5ta5UJnsurYBasKaZnNtpp0+KkMkN8GXNqQubipK8r3
DltDNyKY260qX+aIl5yWNQuQ1l3wtltpIz+nQ/Ha5ismtD0EZsaqHYzNFO0fZw7RTYsKXgot0VGh
YGjleJe6Jt56E+k9wIR1HrJ3Jak/FJy99xR59do+zQNk72HuXgsxwfDF7D3OA2xqcgkQHA5rA6ao
j9iqsGgUQ+mPgxwlCHfl3ncSV/29aS1wXyH02qN92KkmfOQiv1NTeQ7Cot4QJ5stRUrvKke4125M
oTrNh7WvlToUYwEW2us9bwQO9SGGI7igqFqahmVWubcgbL+qliwXAnZ4RJWIOMQDrxGkPISaAj+G
FJcvHvgwb86Tln47af3WygEgewnTQFofRwKguaR23OS6++gHFHqSqlPZLcexHYKDSsUqFDOMkzm4
u4WocT1PtV/XUtcIbS2y1nuoVMYKVUHPIF8u8oOfCWoAAhtUV3QyE2OIvZgkd02Yv+J6H8axe44r
V+077IyLh70qh1NNgY7wgBB0kh6GeQC8Vl6qCLTB6MOHvFKfOhfssWySIz4WuEIFqwUN+yzPARkz
0j3jOG3243xZsLOiskW2Yd15+GcYFVgi9TY2uNSud1+CuRBZOHRQP4/ApspSdEdbLOXWFwiyVTOV
CESFxidy6UtH0E2pGHTB1KfwjYwkXKk0fWuEg8oxGIDAKIIOqABygnrc9qgWKrUgPacsPmnAz0G7
wNAqbYYjIj/2rrjnrP6QBUHYEHpIeLZiMJmtRzczDdulb/Wtg2ThmRM/nAZscFO55ctwbAVK+GoB
0o+A+Wv7Mn3HGQTNp/Zr4WAvKdPmhkYWumNgVz4KkJpTKbg8cX6sCxe+YwtFG6timK4KUA0ouVFR
LzAyGHGfpM9VxZ5p24VnA0WfcSPfoDBvDh1gAR6kT2oIH+WywMfv83vd4NSb74YIhwNRZQugKtlQ
HX0INcCMGUIJtnR2lzuFohaGmxmEzwDoUY4KPAEJoFiQBT/qBtVDYPYeUaLb1mJmRk6a90aX+lB7
6Ih7FCKSJQhpH1w2jAGMGAKw1naQhh65CKJMNMWnLoLTwLTLLYM5iyPJ00wWaYlBCF2ki7ekCz+K
Yoj3Vd9vcg9xAFgpKFlqbBVdAWFIRw8+CO7bCTOhet1hw2R0p5Junxcp2vhRHJooup26ABRQZZsD
Di1yG6jxO/amvdAj9E0SSUrVVD8jEBOtZCHQjwJtdXLKAgq9aGu1OPUcox9Ky/Z1WSAWssaAjYTD
JdjFmHVAppeB0LtlFrDZtdW3hCMXtCMwhUcByuEC9XJP46wYukyJZevGxu/x7r/KFNqVyZpMiGsX
68T9HPHtogmCk4prtxT5fK2GKl+7UjzQvip3tkQ9NOUhZmrk8KyR2OvdaMYPnbqt4wXk/SLazW6B
NHyBLKxEFcNTaU+GttjdQyib8tRvaAj0hoRtt2fynkKBFEso1YgkcofCcM3aJmucNseckvIySNiJ
jZQbZtJ0O0uJaGc5rbjubk3kPuk0ehnz9i4fuv62mq4oYkrXkeyggGfolcLR74BTwJaTfy56SzNN
EojORkDXSTR9jdsEGezNpc8j+EBJcM85vfE1XDkDW5CzGtz2fYfQ5A4tmsdyH6aJblCrw/bRYenx
1n2pSoRrdclb19j7roQtrhj3MUrDCdModDRA7D8+I9e+XPWNf8bXziIdPc0JRNRD7tY9T7/3Bblr
+kmu2Jx+CloI0Uhr8n2b3ydlVW09s24DSmrjYo0KMb0FM51sQ6Zu5eSOUz+eQQ+uGA/AeFEC+W6F
U1s1pgUJWsNeac0ZeRzXnHkNQX+Og6YR1Qax8ZD88qDYc5m+ueFSARyfw/hRCX9JLVQJU3QnBgsJ
cicMisD8aXBtZvMWPoOSwG1Krqv7cZHqBaG34QLBiwbsUSevZsAeO0VnILSnjpX9OWimS2XGg0ZM
NDbz4FuHVULj9ty1CS7WQEYN966EPmcq0GDgHP1M3F7EI8A4/A8sT+7nIH8MZxhkPcpcPcdQsKqH
geC5NHQ5Q1kHmb2YcXvCBwE7b4suv3DlR4HMalWn72HXH6YuuSVuegBH87AkCPSt1D5a8FFtcmnq
R1OK+iQCULEUJHY95994GO6ArmFEjuUYu507rOgerWgcwyxVhjcdq+et1MD0kloCqg3bT1QB9CGV
ZzfGFMMmTtZzTbAiitucIIC2v1TSvIxGPLuZkk2QAlLLi9ad2MzfkfS+D2j7ZYo0HCDNeJ565tcL
je5B/sSnosdZzcPqgftgw5P4LY8jd+oIBF6oCTgw1da2x0UDTFx0jsJ7Qt+VQ0TIBo5bRjk9yBJ1
qZSYUyHefNsHm4FzRO0WWm2bKXodo5AfBzN/4GgU235s78Uch+e+vQ/aHCcx/25l+jH047hpOIDe
lvFtmww7UiuoXgsBVkCOmQvaU1jn0Lezct7zvF1PQNNPQJ1B0utbks7vMqm6DeHNe5XC9DiEXw0Z
5cYDuyy5BtiDw32W34PevqfgtECDjzfogUBY02BcD+BSlINEMAzgCgwGeIca0AQgunfKdlmb9/lu
gXLolt01uodeUbeQRvHyS4/eeIcOUgYR2ydp9VJ1Os/wkJ+KaYIUNeiao6EF2jcuz0vwUoUKQ35Y
umfqCmeI2K5DnE6hS6C+60exn2BVXOpuOLK+eYmigq6Z53dq2UeYP3eHfHjUMbnYTTm5Z2YAdV1O
u2ZsHhKs9a0jE47MZNfn1X0zwqZpJJ2uYC/koaA+gshFmU0beDU8uUHUc7GhMsqx5WvwA33xLznZ
f2lu/osMhAjnJ03Oj7/93//PeOf/jxLOBZjg39DOn2tVf26+/a9Dd/2l+xvzjH/538yz+A9g+xgS
j+fKKWVXave/JUH0P6KYi0RQkjIBevW/aOcgJv+RpjziqJMJYyFh/+adgxhZvTSCGOgar4nOi6b/
J8Rz+HelYBDSSERJCJ7p7+Qux9k2TH2h93NVP6nyMoKk5Qzzb2DiYFkTJxsn4DeO7LQp668kuVDZ
3Vt+LxjWegPmotpIsATYWBJ9E8M0qf+lMMNL9c9ZUeyq3/s3/fzvb3b9xj9oF1uHA4Llfb03/iaG
/TeERVn6LCnoLgIgdv2i+O3M4RuwWU7tarKZxvCMJRoyjqEJbQ0m0mc8l0Du2FpFUJcPq8bfhP6F
4Q/NfBHgXlocenH64Qx0TMPR02/eZozEuwUk4R8vJvrVbf5pvl2/DLEPpKr3NI+eYxpmSTifWElv
gpJkQ9g91ELvwgmVqsQOMqTRtgNNUcbD2nXYSZZp/moxdSiPlr0g0c4YmUV5iIEP14dTDFD+tGGA
k7Fub6rIxNtcQbvcqS+RXuCBm6uzAdq6pn2DYRIGoqG8XNw6ctNlWAxixjxmfZV6+Mzm4M118ouu
KEofj0E9c9Eeflgd/6AowBL4x+f5U3RxXnMKRFzW+0o1d32UZrNij4ThCYiQrdQwXRq5bNIqvfz+
837x/lzlHD++P3kST3U6U7WX1bSLgR5eb2+8MJSsYfb7jxB/l238zzsa/yTXcI2VI5pPtS+S6Ete
oGEjkctUbOAUnFrIa1nwRqXR6ymWp6VwW9IW7/FVr2R8dBlJCslG/SUx8kuvw7vc6tvrm5taurL5
vJNJ+h4QtunDHl6UUNwGA4qwuHh2+EvaF5+lirLrT4VOCigZZMvB+HlqqruajBmd9GNhHbslw2sY
w0I9jW7fphj/c32zO+NOIR/kap7lsSir56QzX1WPgTe1uKTh/FIWHUabQNMFn5nsli1YgUxp+IeM
eIogE6CLTtDZ8NsS2Rfgr5c7GcXRFlzzaxw2N2Mdr0ObbII2ymgB96psb4Kmf6c2urPefPvD/f/n
Vyq+qhx/2CJcF8tJN1btE0V3EPec0JffNgtwK9vc1331/PuP+bsQ5t9P+fqG/fAxnW7arouM2g+x
3bHJZQm6sDDRf1gYfwWb/8NOF/8ksIHObEAJjUIzKNKt6+zBTMGXQVa34GrA1EKvAb0f8jnSZEen
3q9pIwBWTxeQEvtqKV64Etc7nCNwdSgOy6LeAhmtWRpmwmsLdNDdmBbu/giOXGzoFPDKAXzozvXQ
WdTU7stk/pzy6jikGFG0IOpX9Oc6TNCDoqumxUugzBO47D/Fj/1iJ4ivq+mH+zm2UZ7WfYzrzdkD
tmgSQMXos0BiQFZb3ZTdAzb23z86+qtd4KfzLWKsWmiMFZpGnH+KI9FCJwl7iS+Tc+2qjZ2vHphq
wQgAwCyrpp3tg5mU23lelus+BdoNeBiFF7nCL6qI/qBfZ784EeKfjjfX5APoKLy7BiKQqsP4Dwno
QgTD2XcAaB2E2346NBNwHV+x+76cLz3vTm1ZHNrAbOuRo5AUZ2zdm67pzCrt0teSjJugnE6LT7Jw
tqdeL0+Lq2+MT25nASlLXGQJpFXSz1f+Ol/HEw9Xv7/Tv3qoP51wSYdmnIDW3+dRvi7Q4OA1g5o1
7R5Dax+DWt9CmNutrK9uf/+Bv3qyP50ntUIj7wvoCeYBeD3EtGpVD93XOm5utKHVH54T/bti+n8W
f/TTMZLIGvjqFFb7WjXJKhgwScrWD5ZhKkOp2bkB5lPV8v26FvnQvstePzdj8AnHOA7myW/mGXar
Htibih9+f+HXw+Uftovop0MnKrzKHb7AfhAJrKVji5YN5LnIN0bD5YKFHXb8D5f/q6v/aYeFWrAF
Tg0yB8rEFznQ51RAmN0WO+vgOyzsH5bpL55ldP3zH3YEOtM5Hx0u6boVxNaBTGzJOo/TLJ7R9fz+
vsXXNf9PN+6nfTZowtQbPlX7qOhOwqrHcQ5e5Qwh0mDUF1rU+rVD+OYjE6bZ9BNUmNYlw5aPYwHi
cF62sUDjLx3tD0i02DfSH1hENn0evAJUxaDeESNMIn/LuDhC6rH9qwULo2esTwDR6pue+ZFp2AqH
4TRZdKCdSbtDxcP7GbBQyv2uEHDpKYrKgYIsGheMOk71K8+bx5n5KIs8ikPTuawNgBANHoh4/W1g
WGek7HbJVH/m1bibE/aHxxL+6vH/tFPXVTzNlCfNnhiANRAeYGN2doPOIE4f4vxFyGTFJ7fxjp+K
kmxN+Sr0jW1AL1R0O1oIRW5se8F/8Q8n4SBYR9B5Hu9GkI+tfgKS9/T7h3ttif7x4V4f+g+vkJjy
qqIt6J+lr0AD+Ytp4H6OBDgopNpP5avGMIwUeCRLOA65u3l8cvVjZ8+dgclrDiFX4Y91sNXNZ6Xc
3oQfcYhhdjMmuAT1MTL3MQgISGwgDYLRKCCwSQIAGsUfbvUvaoy/Gocfvn4eAxTuF93uqxjjMMLy
HrDidonLt9/fnl/9+J92Z+/StgcC2u65wSxY6ElyW713id79/sf/y1H2T2vr590YXC+HjqXdS4YB
WkUdvocEEv2ufHUeQIRx4d0wasBEyW1XdZh9BS2IqgKM3+oTGJQlpEvTyAHYMYfyZ3yBzhSgkwuf
dJccGxp4TOqj8bYK+m1aL58E8RnATbh/q8iDG5m+jEH9Edb1xTpwMH7ixyWu9ibHiAyeYhIV6lFA
d4BFSgY3O6pq2DzYk6lh3UzdkUIE1FfFydX8zuXgan1Sb1g6309NjNlkfEAGt8W3C9LwcTbj0+gd
hiGPwas18zGi5pXG9Us0oxqPQLgwRb+XDkLGAiRH5pP4s1iiTQKqduWq9JgIdYlFcSKow4FYHoTF
SG5bkZWoJzShE6y6IJDVgokePaZBNOVzE8dZhdGKNQN5RPR3oTAOiGEAU9gfxAjZoiQ5eKl0Z1tM
HJAhhzbLbzStsjKqMZZpKf3aFeihVTK8y7za2Sp8I3V7W3kJHfkIrVIanMegu1WqvsvRks6pOaRV
8VIV6WFuoHns6FY7WF+AMCcM6twFU5cWNDMg1W5MEDwSnj7Hqd6rFs6IrtrOoseQOuUf4rg/j6I+
a1xTnxSXoQkONpzvZFy+RkAQjFJ3UzN9DPjUqASlOoldhFnUUEVvLV5UjmttguFke4zwLcdTgbXx
+5f2FxXLXzvJD0sOvJehMVva/dCC1K9CuK8r/W5qf+OG9ssCDj3w1bnHrvX7z/tVnc9+WiODYy3A
iajdl6i/rCmuQtud6egL2phNELplVY5gmkmovje9MDe+lccRepnxjilxN4j2A5K7B+YA5Icx5pgx
7kBLswLsXIq5brhxVbMco7La+xAHlWmDDx5DrVS2mzQPvieKvIwzNLR4PDnFKPBx2hNcpSkJppg5
eZ+GmLmgyOH3l/uLs+Ovu/DD7Z39LFiqsOXkJYZCuwrGY98NT+BidqbBiEgoAja//6Rf1Wjsp4qI
eAVkwfJ2v4TFW23Kk8DHQri6DbX8KI39MhiIYXV0gsr8PUn8TaGGHeqoXTzB8n49w/roqVd8//vv
84tq5i/z3Q9XXkQCundjcOVQjK30MB/dVTqCjcwY96cm6le396eSCc1CNS8DrtP2yc5AXVnGiHqn
9byeBkqu0PAfXttfHB3sp6opjKBvmRPb7oNwQSdI10JEpz4K/i9fk59KjLLqQdcNODhCyPVsjVn5
Y9cfk4GcoPl9zPP5+fcPhfJfPZafKgQID8ooUFh+YdTm8F8Ed2xOzizy2xEi0m0f+nN+ReEnWP2s
4UDTGn1XD9ElRRO58tTsxoJkYTiC+h8ymyTfyiWONrrG33YNvAN5X13SSG9NoPHYOV3ryUOWjv12
SJOLpkqg6/J4IYPnlMlT3vsQJwr/OuTTOek9pkPxEeoU5EyY5GTVnCk27693oKDhRQUFRql0Dvt1
NG4KwdP1XAT3wJpvCwcZ8+zFd8RovCzuPzk7r93GlW2LfhEB5vBqZdmSc2i/EO3e3cxkkcVi+vo7
aOACvXUsC9iv+5yWLIaqVWvNOeZsJYhQ5yXYHepev/EUwEcFVlE0+r7AGkPP9Edrd4hGbYuPG9K3
Ss2c4TCGL1mb99rIWL3NppeyTAhmMONrv0Vwn1WPlmMj3mwP8RBjd4Nv6uvykGvtftDDgz1LA8TI
7hCr7hAn1g88VHdBYlz3Q4xSHdKVsPYKlaWws407lnu/Yh7jV8lt5fFPZTARM9C1bPu4FxHieQgc
ciQlaMJQ30ntEKoIVpSfyZXf6HLnUmcblb1TbC/CV7dlXDzX+dznZDvXAQCy9R4xH+8D27me1DqW
HjShKXGe20o89B2ciyz6nY/tsjAxKPpu/hG0CHATqg3Vqn2NciBFyBm2/jZuvF2do6KrrWsvcXeJ
yh6aEgBwaayRhD/OWxfbx1Pce8eaKqINK6ZKAirT3LqxUwW5UkwtTXT/Xoumzy0+0n+laCZ9o2VR
bvFfODqolxyXoW5e62GGM1SaS78FraSLZau5yF8FDKCsVBfO0Gfebf1kRwpaow6DGokVVhV8t9oj
Rc6N17UXFkJj/pz/rQrtYN56/1oJQ85KtPBNFmbaSAu8wrtOIo9FH4WG2fPwfbQLt0v3TOE3tu+u
vn/Vz260J72VdPSGuM2HamtjW2jpsioneQyH5k8W8lZPQ7Swam+TJdkuyNo3gXUlrYEz+fmmMxvk
reHaQHLqmfXbpF7bplj5AS+CoZyNm6b/WEbxMDbVe55VzxbVjV8GL62hyHyUzs1QyZt5UzUpBmtf
Q7zg73O+tRpNRIcf9hh9SN16+f6HmvMi+b/Xl+zhf1/fvmZkP+o6VbdpbWY9ucZIvKxbaCuqRxnU
dc/8IhO1BCwLOyTVROIMkGV+kw8CbhzF2lwdtHHHadVV00JHCbIS6WAwHvaOueO/2nFBbyynueDK
39//2eemIacuR2tsmboUWr6NBhwLGvBXTwPh1cWHqTM3unzB6raaYgJ4ckCpFbB+JMK9dVSDt280
/0/AnXJDJCHBHS0unOnvjppWxTBbw3qYgBySq43XPqdasg3iJzVeJ9ldjADewPSSIX5jVLoUebD1
crWLtODe7ZPDUL+paLiOw2AZu9qF0uTsT52377/egBxtlIgMH/BJAx9RYknsMH3HB9SmGzN4GuI7
rCLHas7TKHAeeagcGKfJXiy0cOONEEnH7UAWjJv8GQMdE83ez5DWSm9BmtJCeISL0UOcHPEwpf2e
d4mVhNULvluFuLlhMC7H17J8SJ1/MuNhlHdptdHoeHDgDeILOU7u/Lh99Rie1CJOg5lCU3SJyt66
VYWFwcC3foc0zpaTDoQf/6QXkxoxwAAz8jWtlV2WoO+vLGYI9KziBF2nMXkLgzPjAgkTgGOkvoMo
Nyp1EiyvWnhlxGi9amfhptbNNA+30X0zPGq7bRPWiCHdTVN19FnCu2IEUiggj6TN06wAr3oEXApZ
nYbFKTFeIh2EuO0sisg+cN7cDln9brg97fZhlya6v6iM7oMabiVLQa0qt36hDkXpvTkNvc1ZoOuJ
EI0heA+tu+6S7hGj5hL72LVVxuum6def/yiAK9hEq7mlhexn/f27Y8xr2BfXWj+pl9JKGMUwWgBZ
baw6XfESW82LYxjY/kkbqXG+zEeyeeTns1EnA8FOhfrz/Zef2y5OKqigpuBstKLcupX7UGORMif7
4Jn9pZflzE87WbajstG1yhpLhqQxR2b/zujHCx89P4lfXbWT/kee9hgfvYaFcvR43Fp5VRbDDZbl
ZZOy9X9/ec61y2bqx98vuyo8wzJUkG1rR6GU9VZOIvoriUJpVPgBrRCl5ViaT8IRz03UPJn0dzLf
3CBuhjhjeW95pt+HibHUbGMx5WiIseaGXcACnT4XHmEeg/MooLn6o1p36Ls8plEXNs0z9/Zzi/lr
oepAtLBn8bc78TPyQzrMuzq4eEI7c/3NkyentFtf1o5McXW8W7JCcijd2X+bEc3uBcuc+J48zl8S
fEEZlmt0hJtCgtIvu3+CCuF+BduQOur7+3Tup548Z/ihEnqnDUDQKT8YHrBm27jNhT1e+HzjTC/S
PHnaTHfkKFAwMEx9s9qErbF2hNrIsdq4k/YnZVLjtVC32iy8zcfovYvGf77/ZSccgf+fVtjByXZj
05vx0LWhmR8KqlwNJ9k4bXLBQCA14nXWqtdSgRlNHRhmdvbs9t2TmyY7Y4gf6UGKC1fg69ttB/N/
/+thUnrR6Hh46BvT1VxUTrVrLLUTOfY1TDHf/9YzB2DzpHbNumTwpcNmqLALOG78PEUd0XoK4met
az/r0O4u/JpzgwOkNv/6OaPTKqn6ASkKLTXfHh8KKrp8PgmAMek8H4+/uxZy2Ctbq9HzqY9i9DdT
F+0LxnXd0AEmqcgDbLM/rZ5MVDopQKiaUW6pp1gVGeriQTThy38anc0CPJ9TzS4enGzZoo7ooiek
3rCftmBL5gGmW7fHRBa0tDWcWUIDdd1zoMoh7fuvPv+HIMlm63u+Kgyxz5gW1jQRrYS6QWtfJZ+W
0wZCUU2DDTG0urTQfkofvlhpjZNeTIuLA3m1nm+1fljnqljoXn+jEBWuCl8n7NBqP6TBsdB07+FE
vBCyygkIwUPnePdW5T8PHuLtcUBUoErUwQiGZ/evWAcDDaQxctbCxueSFfKmRErfDg7yBdQrZd8C
7e02Xg3wLhYPyRhSX2CFy3ECuPGdQEWXedHWssMXM09+RoW5bQbvZf7/j3b4J/PTx87p6UcGw1al
w6ZvYFigowvSct2mFRGF5r52uP9BZDzEtbcY2dc1PT8G6BaTMt59/1R/rohfXb/TNzjsJMqRNtu6
sHOUYHgRatlrbqDVcCr51BnuOvSGVRZI6Ajo9wMEPrmRQ7BGcJ343W1TRU9p0N0h3dnl03iX6vQ2
3ObeH4JrfPKLcOz+05ZhB/P6+tdbrje1Ksu5HLA4IHMyIrSBuIbQuSDgmSuar67EySIyxgopdsmV
aMWbcA4CptH31/jMymGc/N2YdQfsbnywrF88v1lIbP5he4jqbWC+/revmH/TX5cmxNjBBE9l2yF9
CPN7CAyRQvp82/fFhYrm3NU52VGzzEfHXc3f4NjHxod4ZzbH7//4r1dv1Gj//uPNCZxgGHJ97CFf
WBwp8MuI4c1XzYUF9XPh/OrWnmyQjgLz5yZRta0UcH3Jsu3XqPKz9k9dhSvHyrc5jREnxRkmzHdP
C+5KL39vOUdo4/QTcImz8JmFYkQxps1oKZwU6XDpj/u6aeF8NjP+undC1mYuayrssONQbyn7YQzt
66HvrxkTXrt5V1wprX72c2BjRY9Q7vurfq6LrZ/sMnaGDrS1tHKeWm0cmf9TVqh+reJZT/I7n75i
F5jg6pPm1hzG2wTn6Dw/0Vr9PdGyx1yQrzABCq3ppVz4i85cCf1kLQ+DsscZz0y1ioM7w6vvpNFd
l13YbkyVM3zOggbcWnM7+fKj52j6/deeeT31+b//df1xIRZ25CVwsRvCLVJ3E0Xlrwkki4tNY8Jg
eWEZ+CzHvngK9ZMFxnUQytNwKLc1Fx7YzrjVqvJ6EvEPveSkrpXayu7BoATMKgvN2Dk8E3lt7LpU
4q0Zinu7gGJh1NcxM6lAuofJZ/bZV+PTIKtLpdSZs/UpqS/SKtKSdeJwAkttAsaeyrfvJq25cUYT
6Hme7N1RW6vc+vP91bf9r1cWOzi561bbtZWB5g2BQ3gtacaLSVvWifYzNaCc1cZw69PbzOIcFZlg
6ZxbytpESnCqbVJkVhstj/Rt5cDhY9fFnVtOj64NK7Nroru5dsHORhJIFjMkrezt5CbPEPZWA07d
FtkHsprgnwrN4wJGzp9MegCenYR0RaNHkJVF4CwlXLosbYBgjMPBTzVzBS3GXVb1MK5EMm0H3/4B
JmGTtN0P1oknABTY4FODnXKE1WImxnPiYD/Rsgaqm7czXHslagHkN8fK0lbxrzYM2OFJPEq6NlmO
DWmGtNGUjV0SN9sys8N9Qv0019K+021toe8aw/iBpxqaL1docGj3zK+o6zUHLQUGFPFqNkYVwyNs
afJUam8Yw35e5qB52ItuJM1Ic+p/+qS40zJ9pWIsmCGNqMEtHhhTom/OMdHI6GC500own85qh6ZP
fYisZIceyN+MHTSp2PtVVu49ZSbsGSGcjeZE0LXovscFwTnFeMMdv/FDikUoeSA7kk8KCelDjsJO
XAE1dOP7eBqXgUaWaVTMDIN828cgucV462GkXqaMIW2/e5vVtANKDqfJabiPcjcJ+UO04iUwrVfR
lQRMx0myiGxC/MLmVsXy1Wm07sqqcxJj6JSGU/CummFdpf2L4E3vomytyeqlqWd6ydg81ekIJSqy
f+Eik3QydHxFgFdGSVCDC4u8Y0SD438FSAAGek7jk21RXvlOgbRjxqH0KD7KWYHgVvQZJQPoaSAk
25+CtcGEWXa5hb932oRGW1zpGsjjAlwzQwUkST8zN9zUJl2mHAzM0mvS2zFBjlR6mLxqWa6qUH8a
CutXGU2QNzKbhBQDq3ORbfCQHxlNMPDPwlWc6eAf0HNbQ/fWWcEvjymDbZq7KJsmZARE93pdvZnV
pVUfrmq9O5QpqhTm6FtReA/jlP72ifARFtjNHNNdOrWALGiKLWLFDMnVg43ZwPfPWH5klG+lKQ8o
RcHYQD70Ad+UFV7kClNlZIjlJBy1LJzoPvchqSM64KJ5BoE0vPdXttJuapQQjoTbM0xyW2D87FE3
zbWdX0dL2dnb0jF3LTIkBeGHPqMqyUrzr0tffx0Tkm8tpjTz35vRhwPlunZwkLcg49wwAnZsRz9T
EyeierUa78kKWm0xv1tVlP8JJRyPoS2Wdh/87B30TX6RPE4WsE+vnWAd0NNWbe+vA5ObOVnjcxla
OYeo7EPYHlFvsiZ1x69fs9HciQAagFkWcpETBpA1wzLOrENXDFh73YkhXoXSmUXbKrDYcuAg40xP
X1rYEApxusEpSYGv0MGsYMoTT5mpfiIl/ccO8x+53j74RnlT2ba18l0iAIx86aXFHw5dP6uyAR6V
qIWVyLUwxmvXTXd9GP9geLZpI4dkmlF790uSLMzysRdxjX47vEMFsqhqNA9Gba7MHituPDigN8dP
HtcmmEWogY3MwyusRSsCzKHDUxmku8mHwIJRfOMV+eu8TXHW2mupd9AYTTHL+lnzqYOU61iRvZZo
Cb9Hxz6MygzWPuvC/M3RVN/HZn+T1Io0yGTl9Ppdp6wdZJq7obGeHcd5iucmfZPFwEh0SQCAU/82
B+dH0vlHifbEQl0zz9Md2T4yxLpH2HGYtwbHk7z+znSlwuzWMIW+lFxfOCvJtvhEzdY0Sk2RvA1p
sYqGaOeb5t7WCgxmrPpeR2ZmxVLvtvo9++AHFrlhDSjQWzSpE171enbjV/xJBTPGAu2GQAIT5raE
LVfxCNrFg1JyVqT67zIxiDZ0celrIel9zISsgvzR0Ce6ix1J8XtFHB9EL4IbjoBrKx4SVmdyEKhQ
W9h6NFWg1E3+79rubkvus2snh4LJY6uTttR61zT4dgnDCUQk1y3T28/PTAbioGz3WBfp9Qilbf4/
RBrAXR0SkDUxeZ2f/85Ofqj56RAJUImCqcz8GtVqijZuaR+VwYqc+q91rb8IrOnLpJu5AbKjYTaI
x5qZUhCNx/ZznQforqx91Q3vKFcfUXEfBbF5eEFeaJEvDAkZgY/sR2crRkimfJyz0NAGXUWa2EBF
tCBGswKqVxv74CK2x5/zyEhE7abMrUfG26+tDB48x32i4YmJVTvkrbwkJP769GEHJ0enHpwI4rSS
BneXrjFnbzKn/zHGwx4+xYVD9rmvODk7oYeyuXxdueWYRjzmCFPDIRizVjt0DRfOZ2eagKCe/13G
JiHVcaooY3Hc30LABl853lq5e1/o9S7Mwk3X51gv5T7u85sg0tYX6jc+/n+LWnzM//5aP09V1QeI
T/qccKxZ0eRmF3/TuQt30nNLIfGUTOPRgrQ5oYM17VswZivcZa/KSwXo33Rlo3CtqRgdxZacAAnO
kGMzWDTXhePS2m7MfSX8Cy0I/+vyGDziv3/uvBvYDA3KrSq66xx0V1L5pEnX4bGX6VvbZc8zZLFD
HcjzH9xbcf8yF5rsAj+83HzWJ/tXXdj7adYy+PlRn/xHHHnvluif9KbZeUn+BD7rJkT/psn+nzEv
Nj3cqKsJjzUt+llPyo6Z2HI1mf3tZBJRHlTDwmZDxTTXbTtnplpHYqd32IA6wCnI5rSnQLRru+zu
iro94N+8TkPnWGYgXAcnu49gnMnG+hWVIfu5wQJk2MVumKtegyZ1zoKD4/i6chtSFCqFjzueEQ0T
3cBGJ6nBZQk0fZyudntndJS+82Y8TNRO9AaHORhx0G4yz/wRudGNVUbsElCsDFtc+cJ49CzCgaMa
K9YAb0uJ34bZHT//14xqt9aIo2jK9rGvQeWkpv3+/WNrzO/eF8+tf3LqqNsEn3lrEtjBYiiaYTt2
0KyMeNUGt3M/M4PlXyi17VAh59GjQ6dzBL544du/Puna/smZk21HSr/i2wtbLCRyfYt6CoQc0adr
i7unea/FcJzbft9/4ddnXKQN/35sRU4PMs7pkg76bxNda+Aa63kX8PRo5Xny0hp05n31TzpdQ1fk
QebZ+XbsCTCPkb/21AlmejX6rD/5hmq1jkibYzb6WUAORxZ9L0ANaV0rGj/f/9hzS+HnSfOvE31Y
6bUhXK6uHTTXsf4rdJJNJF3ILkeWejJsnCuvefa0Py4WoO+/81Oe9tXzdLLGt35YGUkz5VsnrF9E
kLwWkwk4sjQF7FHTvuI8tnV1ecwNe+t4+t7ve8LmQrJM58BZs98ojesgevUMvHfgiIOGtp8aZEpD
i0ypSZ+U7A6YrADDDXJdx5+8nvoQSzojTS+oStRzFM/IdYBmkRusaV+9VVP1aOOc+/5Hnhv3+Cd7
DHVJ10amIotb/5PWTzg78bkSDIHqDEgSJUww4n2cCFX0XuEMowWgbrskuT/77SdbTWEFXlG2stiK
iEgZKBIewZv6nzq6r8MQkevaoeqbeI3xBWs6+B/E8zK/sM+daZTb/uleZGeD9GEObqsCW5QTMkIo
B2upJekHR9GPFl/8kgXuRxVYb36V79PRIPuOQdeVZWQfpj6t8Sy9lJh5uslmTpZ6uNAY2zhxUDO7
qTe9VL8nzUguvAWfg6kvnsjZVf53XyuM46pjGhdtzbpdegaki1DsDaa9TZW9ZLaxnQrcBhWhv6CL
FZAbIqSV/9g47aaqWhvhkuSo7pnXIgAkWOco4TFbRCO55N8/TmcaP97JElxIdvZsyCKuaHDQCxB6
RvHr+48+s955J+tr73TDUNBzgXhGWpHjEmdlwr31k23jZ2sdQsz332OfWchn9PvfFzmKu1igpI62
Y6tuaUGAzujkUUYZWgVrpQCzBAExr6PVP48+pJPSSjEe2i85vcYspNcTCWrxMvjAPi4gJsrH3HPW
2VT1VzwLT/SrVwKjxlWfDJvUl6A/kLbHyZM7+3Wc4uhV5NdZDX48zboL8uINfgTVgACaW8KgKZ/z
IN63pkcPuRkuLAPWuRt3ssx7oR1XU4ygvLIOkcR8+2yb48Y3xZOO0jXz1r15VH61DkKHQ8ew7DHz
5i4pEEdNs64bILLx0Z12GmjWHLiiYFZrEO5tHuvOX+VoknzMKE1jQbXDygzThJh3l0TZ7EX3xIW9
an7Ivno75t/21x6BfyDkTeXh48/tTELXfnHaPRakO+Xe2o29C0Olc3uRd7Iv2FNpGH2QQQ8Rzu86
RdXpOIfI7QHexITkAMgZrqF9+1cdXJV+gLAS25Z24dvNz533q595smKXCWPxoLaT7RhnAlJrYi5S
8j3MWqNr1QW/IoPWCKPHiFKjmEGsPdDzKaUJa2X3Gd3W2hyes5lS1VkN/Mlonxrp/Ug4dhWab3qX
k9Prt9u+kccMV2BCyaYGfAJlCz0HbhbT+D4Smwk46l6Bpy5aOS2iVr7gEf0DTqfb5DYxv5HYRzdy
gp7bIyYHbHxoJm5FkE1EKvZOtAis/JF/uvRsTlCR528q661t8+e80+ulkRHIZxl3WkGgmJbQRigM
YLQVuR12Kz8yp/0YNEwBY+vawNdCIHjGij4nFrFuqyX1sXKHfywdZoqGkM1IzHYbkLvC+HWfZwQH
CDMFpBftpyw6eJb9wj5za+jTQ2pid/aLjNdzonnEECsCAA7CMCSMS/N/FBJxgDWB3pXtyxS0O7e2
CJQzxz8WY4ClNTQP8Kz2xQjAKghTh29FCmw4wK2humVXYYmcCuJ6u2F9TCd13fEMCS0mF0v469QP
frqlET1OBs0mIfRDOkBnqMd5dG9LcwWrUz+mSUQJD/SP81+rljIo9mPg7wxt2lSGS+Jk1x7zwNyY
hfzVzyi4JN9hzAcp5720FtE4aZ7Xy8yMf/UZAT0mBUbb2L+bDilghhjSMTqYq3R7s+ipz5OdsPuU
dvHwhPO2fLTBOWMx8uIFoml1BLRuLK062JXm8GtCjbnUVJUshla9QV9aqrZ4Cgb54nr1NqzgevZu
9FPatbbJ3eTnaKfalT0A9k3MgxXLX3H2cwZM+DX7lBGxiZrGB+jgZJ3A/E3SStK0KGYw1ty9EA9G
rYGyjn613P2rSWT3tFSf0tAnPtqD2Cx9Htu8TGi0cJAMVJPTHfI2jV/f+PQoFiKKX30FGo4Z4LbX
Oc+V1OwxFVzrGw+9eLPHWd0umwMsSbBAHLeuci367dZAMKuZ+T9N17SPNnkKALaNdipunwlnQqIp
aYTOXZCu6D6YPYhFQYuza+pD3QcPPFR3uA2pmAd5F7b9IU77n45JqLsodzhw10UYExwhCw3ZBbwu
dpibwiCWx0j2cUAQWR0sZdPdzf8k7PHpIAZZeeMor3rNcwgBatapJ1e41epdr2mLKI0ZeYy8iqlN
q3Yq4gE2tXH00UklAyFHs8Awg4cqmdpuawQ3V7EdHPKyxpA1PuD0gbHveXeWbezgYdyWOm9FWTn9
WjakNvIOyyG/9n2XTHE/e4vq/vcIqU0yW90ywb6SWr3BDraOMChEHfthru2cLr/leAg2kH+VBGrX
m/32+x38zIHeOykq/Ym/rO8mCoNCu2dW8jB2xo0Mk31WxivFPbDgnLhucuHrzm2dJ1UkSEoyQkSZ
bHuW+6R2fhhjev/9Lznz0Z9q2b92tNCDGzZomJqzwrjX0fLy+FkXPvvMwc49KdUsN+wjc57+F5Dx
vDK8T3IEw/WybNpL9fW5rzgp2XBzIB8fUMlNqGDooy8zN1okhnnTu0C88K5ADsW0oLXWg15JsVCl
/j6lyV1IVpVmuQdeyQ8vSecEhapgSBjuodFHtAzMpW6AjsPmTA/XIM+cJhk7yy8zrsMLl+fMQ/Rp
Afrr0hu4uMeWBvQWcC/pZdb0oc+bT6f3j043Aay38fLXqClJE4MQ/v39PnfBTqqwqI7jRje1FPJ0
91Kb0cPM16TcogtmqJfvv+PcM3VaJem2Yo8EejCUJIcCyyj0S0SK+c/8ojI5JUGFblREjFiTLZzz
K/wQrOFl+xSW2YUey7nLc1L5BDYRCraRJ9u49o+RMJ6dOfeBDQFh4gVJ4LmfcLJ2hDTQ7BHVyNbt
BHFe2RUzv6em8lbfX/zPXtRXl+hksbBinBV2C3pX8C3X7My01aS5kVF6m1VzjloCGEYfqnyRxBGw
uDi5N0R6bdso7wIqrwxfhTPGnElcq11ZUbaJE+JV0+guFeXB6oKXsX3vAszCQqTIPsiHltHWH+TO
V8M28dRNpxqqRlnFazFvJQwlsDVPt3bV7pxJ27vEQPhT+NgrTlhYoR4Mz3i1IbkMzrBjL70LHefV
xfggwE+zHFXErvlq51TeU5eHM9rzZf6r/IyMvdiFxlk271HuLZsGBmExBi86fys74jtISMFUNDiU
pgHqo8CvVMAFsK2DUwhGH5O5MnAyr3u3CjCgOu/4s7Am+zlc4ADC9yDzazvF2SuBWGUyvR4kEdOT
V91qbfDmFfXwGAThC7PeRxDEwIzULuj/m9fePiVDQa2HJouPeDt18U0C3hw24IJT4+77x+TMU3gK
hWJk2QLjhE5fO2IPrRdTe669ylrL/9tCc4o9ShyIykE6xdtAV/ejry/L2H6SkBq1or1wjj53THLm
t/ivFRRTTmS2MKS3k23+zIdmFdb+uiiJZsiM6ZBO1rOuK07uVb01JEqxIL7QCD539eb//tcXh2ZZ
p5qgrWP45r3JO1w27lubigur0BnpGUyqf38+PL1cKyBubduBhvjgVSGjZyyD3vjHU2wP4VARmRr/
tgx9R/kD7B5RAXClQ6lPx0Y4kD/LjOwwkxX4KvLVM1EETIv7Cw/PvLt+scR8SpD/+vlaIMIxJdFm
62XOSzf0pDpkS1XEK6cjeKE1/uPXnCzGCqGLAak1pjEc7GwSYDJasiWtp5G2Tx9mF1bMM/uwc7Ig
B7GlULOW8bYlpyiz1cf8Vd5o7AShikvijPYY9TaRX1z4PuNM+8c5WaHHxnbLTgTRtjOAytk1FNM5
etLxlmngbQxLe/LTbg9m3V5GFjf3+zf+zK58yghSg6ThGUfx1mzGhAQ48UDKyN1/++yTSg82Qdjj
9WY1kfYvRwn0Reklo+S5oYt9UuNFXesBEuP+SIwfvSaPvc2M356ct0GPlyoD2uaGv/q+fKoqgANV
9UB/jeNHn1waKc4/44vn/ZT8E0x54LouDyKnz+ssE7chgS95XdNrkOV6SkYiwNPskpjuzNt1GmWo
ujAOGi+PcVWX01XVFe+oKMgzCGa/nJbSQZb/7VxhnywzqcEzJzsRb+OWCMMQSeNSIWv9/pk410om
dPJfi2TZK18b2cMYkpExP2EfIObgHtb8iuVtIToskvhP5vrc3QppPnhDgGE7Q7Y0zFFExNXp/vQ7
pqUwimnZkfeW0f+0vPDC9nHuhThZXixvlFCL7WhbaPqGgugW7cmFletch9c+WVM0qzfStgRJnUhQ
t0FGwmNcepsibjZdp/7U1EVBaL9mrvGUhUmyEQTBlGJ4d/38I0GSEdn+TqXFW0l3gOXiBlLCFREt
9qLsYBKHRPzm4dZR7U9nTHaqlUdzMp7rFBlXM3qEBMufvpcvwcE/yJLQDJzxZVPtcjfaB/CdArr2
je6u6oFS5/u7fWZH/LwQf20J1TCayvJZXaqciKraqV6M0Ur3ri4udCXPvBX/Q+qQhgtqkqfJdO/0
Jv6nsVx8WldjnNzlwnv8/lecW2tOIR0FMzUfgUu0jQr3AHJaLsJKUgSXh88CuOPaklE07wlZa75O
TWcutMZb8fL/t9PBKZYDMrdnx6aLB4SUYdJrYK5TwOfQEP7bjfok2f51o1qCEeMxcLKtXjI7xcv7
WHHqHXDAfn8Jz5ygTkkcfRiEMnAV09xB7od2ei6S5sNBk4eW8EJ5dO4rTpYtKxrlZE1ltu2UWMm0
vylqmgr4asWQXNqjzywO1sni5Tl+ApCBw3lnqmNe2hPxUoVzNSbWB87olZe572E9u5/kkhHjJinl
Q+mrP6pGtzEMaX7hap576k/WKGzghqNsMkLCuUs3IPJGFaKtY3SfVvVArOSFt+tcKX3KGZp9p3aD
mG2buoRIx9Zm8OFeQZAaUYaCc6jam5AxzEiKppuh43DjdP39A3Nmcz0FDpnFEKRq9iGSdnIlbJt0
oeNczqbha2jtKmVe2I/OmJLt/+EQdARGjTSYt8y3VyRrriLycZujJpcsKYM9sUwWuyi+9a3nxk8v
PEhnft0pRUBapt05JjcQqt+qjY/RIPGOG2BO1lVSLNpivOBvP/dF8xP013ttKdJMqPbhNYn4tspL
bO5HMSngltF+HmFaiDa+v2FnXg3z5NTVewaJ8cqMtspSP82mfNLGS+bqczXDqTnZiABDpYYRbaes
jd4FnNmVXzaPJBeZe5HEayboy0bEv5EnZogE7IOwc+gv7QTeL9Z/O+SVrXLfiQkkcn433hxAQRp1
BaN8FhtcWKPPaQpObciCqAu3Nvkr01iCD9X8VRt1vwi5uul09E11dx2mAriy/xtxxyZtgHbFyarP
wx/zzvv9XTDONXpO7cpxCBddBEyRMWQ/VFO3nssqZ6hAx9UGqXPuugl5j3wDkl1hZUuCxVaG5S70
LHvuo9S76jzNgprRvtoJOOJpzOu7ooUH4Js720/oFDEEWYyefcfPXIpEDKuyRP6taXW8DHxGcqlP
aKJFjJyBAWRR+GQra/QXr9oJqJdH8HDoW4DNpbsjD3tcVL55QDx1YyTVEwkm1w5WDUTBcBp1fyWz
dMkWTwaCXj15vUufxn4KCydZad2wL1ODQLefmgs+zu939Vg+axY8hrGur8sm2NpFQSBdcNXH8bOf
jG9iql4j+oMoOyg1uSE8POIqGzpmVUKt/dbbxsK/98V4N1JTAxip170ePhXjsAaXh3s12gymTUNB
WwqnJF21x6PqLuEXk6OIKiAX3MlcTR/wBrYhVC+yJ9YdHS2CP/RlbxKZqCGF83QffWM9D0cQGXbp
+NArJm2jKB+mSLwkUXtdJMFG57Z4LimYjU5wl34dud4qqYwlGxvbSUEJ6XT22tXjlRF5C81wb6T6
P87OYzluZcuiX4QImISbAuUNq+jNBEEjwnuPr+8F9US3WiVG9ORF3CeJrILJPHnO3msDLSyH49wn
kwn3lKuUZD7qQ0m6gSp+KoKUjMPgSSbjs+/0wZkMMKwKivS5yvXAQmpWucoRacx9E8wLxI/1+7ZP
T4Vqfc2PqZ15rxOXuImyl1nvMVnxvovU32egBGVzF/XbytNJ0pDXVjctpbjZ9fq4b1tS61DBtmSU
kjpVb+WytZ0YDi74V3U/6T1cC3MZZI8tOib5rvaG3fz9PVgvXtLjRCa3jmswX2XRxa+Guc9jnMGw
36xY3+qPoRWuYhsZNAEgy4xJfBTVr0Yp3qTCgIzXvP/7BbvSFvj98v+xoJLa1KOM8mltIk0iK5W0
0I5LTC6ZrJ3rTL6pvfGWTNfghxf6d4n3l1Pm75r0j18YtjnZL1lJhZv1JBrouSvEtI26GbUktRtd
k5d5X33DMneZX3MA7ar6YFo+VJZE2gQSJpTUryRk4vpCQQNhWvmOdzkkjMx3K5NVwCuaz/k/vBQ5
TpyIleZlGvLtUn/RkWc+qwKGVE7XqYVtosYvNjGLG7Uxvkyv27cDfoKh/cG+ea3g+J318Me39cYm
tOSO05cV9jeo5E0nwglFxdE+1WVNikvs6ClvUBfl5wIznyfhlPn3nb22gV0czjrM2ZGvdxzOeM0y
zqF9L/3w0Fz70RetHe5fP5RRi0BEF+ceqQ3koh9KwSs/+tLf77WSHBWcQjYmuHsnn7uc2K9+2NP1
v3c4Lg3x0yTDY8DsuiGQeJ1I8TrVys///4+/KE5KwyjD2EsoTjCHCEmsZ8BAbng/VK9Xap/fXPU/
nqUI24GRpPz4kUmQ4xf+OdcnWEzhLcSQY64T7oNG6t8PjzE/JX97TedL+Mcv05p+kO0eDZCZV480
tV9kGI7s7w915j9OrXmfc7hPE2unNNNDjFIparWForWvgdndS1W+Ln39F6zfs4BltjTlbmnU/p2t
qd4C3+HjyD9xLEn/wHdyQJ8F+rJJVlqdvjbQ+8YIqV8p2re49YDCRVBB6ofJ7j8ZNoeEy+u7SWX/
7YrjqCLo9/JHvBj5ulPgLBCdRQqVLIZnjXWlsXHC1FYIwFqc5sZq08Qu4dX48xP72deas8wGNWbI
vbt+uiEbEXmCQT+08xYgcf9fjUPt0p3fk5BmsiOEm2xk2BmVWDaVNPzhjblWTV56xGU5jO3E521s
W9l0Kjw1YSMWQjZ3ozJ9lgMSIbkLJNyR8hZ92nOkaPWqJalFY1N22tQq3fmiB7G3kuV4VxM26ilY
DLPuh5PstXf6YiVK666qwo4HdyirJ6vtv8gN/uFYde2NvliJSPhRDckEJtHGmNSzYFd5ySLzgo9/
vwa/m9V/eQ3kedv84zWIwmikMOMUEHvdhh34K+vNxg17dU9qtOKMXvLSavI2HuPNaIyPOZ0v4kMg
QJTpMoiM3pkFonk1OYMVHkJdfM1l6fy6FFH7mlnpO5ugi3VVdXD8zQMWKhLbOxAztMsFXXLAyIJw
OyR5JvQO+XHe+I0uPsyjiKIyj/AZ15nd9E5uMyUGVvxVgytxFCS4gZStY0/nj/B8MGZBaQLsnPbj
u2R7D/++PlcO7peu9HogSKST6eMgpQqcLGM7HpQXqH271Nafel38pNi9Nk24dKIT9R2LONc4BlTl
CtH46/zNRTCcrRGZUOXLLbaEYCWoseUfhZC/MRR/u/0Xh8BBs1ImVIO/yQgac5Hc3Go13pYxvzfb
1pUL6TsLsS/K6ka0vpugvQ4FYEk5XOnJ9KWHzQ9nsSuPuXyxGgfylFnATfyNnIbLrjDWMJx+l4//
vo1XeAfikmTWSbmU9+jXN2WPmBTI/gHKzom8ikdfa/FcGvcKx7wKWmqdyD2nmJHRRDlzkzqxHzg7
jdS7dINhSYn1vz/T74P236699t9Xj1NT4GV+xmadFu+TXJ9QwETLKc939PZW4eQ92Gry1I79q+Er
x77Jdzb1uadXqyKMXks2B7PP15Fc2duRBLypjtAX1uWmhtEopFF2WruJUORiFfar2lvryvD5w0e/
umyo//3sgsyEQR4raU1KAQ7peqsRxq7Z8pdXl8MBfuwuDrTXWisXVm85ecnzYlrd0uLAEgbGJjHb
ht6JSeZTFqKZwYiZ+YskLTeN3by1U3nw045ZpMq2lU3W4PRW+R7Y+p1if+cN3e4yTW+bMn/vomqr
cMUaw9s3gY8zPGNqFbb1MYy8Xy35HL1Xg/yaHehkoHLtBGU1kIOPVoSw4O383aztGx01kO3nXxHI
FCXLTmEhn5UJa2hjPMSaGi1Y3Taa32x9bzipYN3w1gE3ss55nsJhFzcpR4xFxWEujy3EE7RukI5O
ZKhkUVQ6JL1XOH2b0ekN/TVT85tErqfHurGfyoatYuoIBmOD286RwdmQHua6329ATfpj6lj435B1
9zetYd14ONFdW1eJO0jCmlTAvnSE6o0sgNmv+SGS224kSDJ5jfXhFHA+x8el3ueecsTZ9AG9Gw9J
NzznVrgts+o7mat1vzEPmVApIqjUp8l/T5OEtz1Uf82rQMftYEK/Uudij++LKuUjLs1hAUKe79wf
8yZ81ljEwfUxRTNwMyj5SwV2wNWEwKJNAdWRnG0V9WMiUnk1cBxt02xtzMfL/qX0g2OZBQdmWBzg
B1IsWyA2CP7Kfjsfy+eWlxfmz3UCpVgW910YvdHF+BWotsFUBXKRCS7ZnJ4zL7wpq5INqj32nDdG
QONOh9TX8tRVI8VIUKEEWOUbIGXVnd7iIjgkUfEoBnKITIm/DFp5Tl/2lzHMtGU5D1z8UDtlOd7c
Rj4lIvwMULYEfbEymNjYpfVhSKiKdHWZ2/1x9jDMC3Qh+aVjChzkkaGW75VqrqhCnqOg4bp3/rLB
ZkE/2HIau39twk5beoUewmgTWyPCv6gWzw0ugiBIJkfLlZNq9eSHxKB5lWXE3hpGJMKUvbrFNebj
s6LKKXFW812zmDSMfutrku3KGl00UgbQ4ePshYjJt/RDyVsMWjFuCYjjSWwPdVYR/Qig0hYY55P9
vMYkqvlsWAOkooL/KYrsNdX6e4vpcADCOT4oLcAHNc12ELZuZYs4SIpMN5zsrQlZH/NhvZt1SKGu
+ltaB9MPheCVMuuSIBzZzNVThNZrJpKEztOv6+pYXf57TbvSDdQu+cFB3dqSnbBOEvVL/AHdPr3D
oB9Y3r7qOrJF0epbZrgoS++70/NHwSPpRdkzQRoSrJCf8IV//5LaJRGlsu2xqAosc2lUPOk8DWaQ
/VCmXmmdY5n676pdRVJGVZdK6y7z1qNvbCOJ6AZteOb1WlMFnojGudWrZgM97TFWBiov3/rh5l29
vhelRl3mbZpCV137MS73SmwbRRxLyd7qKSnJcVqt1ImkizARLxF5tHKNWQ9sczEZ61TufpjoXutX
yBeleib6UEWZzVQ+Vu/mZTZuknyR6BjcLUm0TqBa5zjR+K8sP5mdtapi6Yd+xZUiRLt0m3skjvtZ
I81aqoZY5toLXFsNGD02QbUbC79yx7zdpIOQtzXRLI7ZR5YbVkG5Tstq1/n9IQl6d9AqjIQ0VlkM
/v3o/9Yj/d9KRLMvKpEmLWu5ks1gM5hQuERklkupGDZ2Et8lkvyQj5AHZjdxGkUrBv7HqrPeezV9
8GRgJ5YyPuB1WvctX4A1+dVPGBOWrV4sWml4nBtf0lDs7LxYKjbxmrjtmzTY97pJbjkUa420kXWX
KvomVjB6p2b3iszpSQq8T0qMfdTENz14h7nH6bcAZLww2jOYJBOlKpOFakOoEOOi6V+GuH5LRbe2
LT5qWXT5spPt29TI6G0GTyWzMZeoQOunuzlfnL9dtIsSKITHm1qcyDad1LvGoJuu2oU6ewHXp+m/
Ck//SErppeikN06nr7x5KCeqljyNLn3+4cZd+QgXDzMbIWGL+BLgGpknVcmOfpysVaX+4WW5thRd
nD3h8yhDPaAr6arsjPTzfhDmD2Ou+aX/y8W7tNJnaRq2UYX0LJdwR9RE0reFdO4T62iSdPXvq3Nt
xbm0eWNsrNVJbmF/RLBB+ja4q1TpFmap21bjOgCuolvNs0Ix5cYQWhzJHJ8NipA0qTFnTcMPE8tr
3/Vi1R0DqZqauR9bReJOhWRcxOVJB5jCVOWnxXW+JX+7nheLK4cY0Cj9bC1QpbVFFVDUCHCsUd9l
Guanfmb2lQgFukklnXPSD/++xFeg8Nql6TvMkzyA2xISr6i0bp9JzA6az1GkBN02EGEbXytXtWGs
orSHzZRx4GfMNPLO2so5ScytPtirUBnfRp8VuJWntd4kD1YaLX2CIRZqWG4ND3dMlY/v//7Ifz9p
apf+cOilVuplXQh4swGq02PORkOd1Ciy/v0Lrt3ui8V08KKy65QGr3BoDwj/mwMJMCjp2HKNQX78
9y+50hPTLt3YsVH0liL4LWka0W5P+2XTeDGcmnaT5zg+a0q6MmoWPgx2SvxHz0gXWmZ9zJfYqMxT
X2U3eJce9LE+1HL3XtM2jPr87t8f79qOYl2sTEyryySCLg8ejfApGVaUOjBCC21FWqCeCl2OaKiz
9RtJU/ZSbX/7sbqNsEyYuD+7HkVQ2Q4fZiy9jZlxsPz6ZLTSfsy1B98o0pukg06lS8oyI6c07MV7
4GuLWErPeqACxuGG0qwiolSDjJHX30WZvvVZ8WJZ4yMMnGUeEmhueIkCJ6g6zSMau5B2CXvHkONa
D0rDdHw/OYI8/1X74j6AqDQbz/KiP4V9fd8U3dZSwtukz39Yya+VZpcO81CtlQIcbLhhHqcuqC/5
OqbuQAK2XSMEHBtN8VMUiNzl6IPHuFqmfbD3Ze2Hp/aKZAppMivLH43AZBR0zQDgb6agI7thqFFf
e/Le0OQHO8PIZ1jGSmp0+l7tp18CnAvMj35G6fMy//uhufoR5rnAHx9BU5IknuYcBZxtROEFfQQA
KTnkrfzUSf6zxPHOgmUDpDxaFFL4FMrhrpDq7378yd18ZXG4tI7rnSaPecRjq5f6w1wdJvLUsxX8
NPy59vMvlumhldC22iw+dRw/zfoRHzNTVo1PP1zBufb4yzYw57v/eQXNnKahVdDNlZqXED86UXEc
7hds23TLV3kDMeKmNr7nHnJgJD8dK67UCeb8//9x38qxV6eWV40DUz/X026f+IxvPszgNQhOTHah
bG3T1IOefMLOHXNmHZOfGERXn5qL9TbG/aBGqS6BbAsxe5iQ3jV3UEhUD05M8Rx+aUSGdR1J2PFB
asir/CcA9e+52t+u93wf/vjmxViYNqxuaY030eX3mam6ni8Cl1nEiZuP+Gbk2RE/sYepxlPN1Dbz
Siy8WOZhfKfmSil+/DTzN/7bp7lYdEmdJ9t3RHFcKM9p/T1R1zQwO6XkNkqtFR9EgGSeW0x80lJ5
bqxf/37sruAxmOr/9zJYIqhHnOt0V/2XUOKSm8QG9Dl7OLYe7YM7EPS0Jr+DcJ3PhCF2Aj1bFNqx
Cu293m2nSgEgJNwKu1JVkO556uOfULdXIOHapTUy4BTjG41CeNl41Eh7AgYYDif+N4+/ZyhHk2z9
DGdyJZZwvI1cw020MqJ7H81KSAq513sPpbLiH9TjdMqkBzCVTq/Xi8qC70iMdPRVY0eKdxnwp4oF
VOc4UrViMVPBwRpYx16rsffegNbFgI5rXVpr6rHVP2YMDurztSJubel7LAK3wKQQtjtVyDPHhI8Z
18+afQdcRQx3YOx+qEivDBu0S0vn1Ah8PTZZq60d3rdKtW1ausSarWxjht1eQ49RnsKHQMsfuAQ/
9W+u/tqLSjikrREJGUxZkdo3limvcQRIhMrUtKSGp2LuQsGk5PyG0GQw3/79dF458muXBk05TabO
lANyCtLmpYz7nWbhxkgj4ybHag3feKNP3U7zaFhZBs5oqpAffvOV5di4WI4L/OVVaAoOvAHbiSBq
DsyVBbpWZ0zvalOzo+Q69kV4SzrSDKMFf12Z1Q/76XxV/7IcGBfLch+Ra9p0Vko3J4fRWm66zPxV
GPaxs+jPmUQO//trXvs983L0xyLoA15QRKBkm7EqT4lceYsZKqY15U2awoWVfsJ2Ceta1WtcrLfB
oHlxM3JBVa2+HTIZxmWCsmoyEU+hufLC4c5XAceioCON5hwZGsBSeWU3Yg/PYkkE3TntilcDLAdD
n3gR1mwQ8YTpsC2Ole+tpF5sTE9/ksv0qGTmvpmZ/UHgrS2NwGW/108j/DlN0V9BVU+8r9IauemH
IqmMW2SDVzmj1O4XJcRSSaoEGCfm7IAXnSgzz7iZXxsQI0Nf/Qpb1YL5YRwGRW2cvpDePTldln6+
rMbgoyLjDoaQ4UQzYq4BGDpRDi3I5dsBlD+1MEMCviiV7k1PQ6Wg5mVWKx8JP3CRA7q5V9+YEzHu
Iec9tQa6gPKpjjq4Epy8cTJED2JEgBTJC2OYQ12zHiztdO8p2qqo4nVupai/0tu2N7qDLYKt7Wt7
u5afgkJe90bxQsLx7TDmGHhty1Ug2SXWuKohQkqmYM0084fU6gjz8rSnVALNFCjeAcHltrLHT9mL
fgHcxS9V9CEoA7tcpJVgmM+qZxrfedq/CDoEizwvj0PcP3Z6dArlYh0W6k2Db35FoIpragN5XZIg
eSRdAqXZ5nNMvSKZtMxSEh30rHnPyP10pZG43AjxSNLqB0IZcc2a1dkYudq+WgF8tpVlbYuvmRdm
FnG0DHpTXtECyB0P4QU5O2+Ai/emaZ2ysfQZUZCxI9mY4EE0L5PMhBeqgT9pwZ52MPzctpQZEzJW
FAY8aQJPt2Gk7VKRNcgYg2iB5vCZXIAHnY2laVQPj0xKG7aaMQ+qVbtSBs2nlFdhnDaLwqcQryIw
xHn/KtTkV0NTTjaYhROd+8zj8hV09hK+KqzATD8rSfnYBO3aYPKO7eZb/l/Pa3hqa+mX6CKCkPXo
VySNiKOb/nNolUORt1tZNhe6waXRDZkkh9J+Z3y/LfAqyvG0gXQbOcLWPhMzOyqJ/6ypISJo/4hG
8N2WONzPt9qWtUXmY7Ft1bde75e27vnuNPZUO2n5axzFC6avzonq7FyMYkswx6/Qq86hXObAmUwU
inmxGXi7KqmsSBdVXgIvelNyvV6mfCCpVr7NNP7Uie6U+24pkmEzwGEVAbJUyx9X0yhvQz9cBj4p
HkPu3+UVpDA5vDcsm0uoslqUibeyepPToV6slUa6U6N62M4vkyYhClHZYVEi+JNjTdazOcnlihEw
x0iORKA0uAhelY5O6A13/FbwtmPmpkLZJ0l1Luthb+sRyJapPA/0MghzRAlLvTFP7zyzOfSI7d3K
btGg2OQz4Tiou35l6WLnq9FtjQzQDQpeiiz170WZVm4Cl7VCZSqZSeUa6sAbYpPZlLbdMpbi25pO
dWu3d4FKnTEkt6IYkLiIvdTDpGlrqm7RHqLIWmZl3SMppKcd1spTANFF2PJ+/taRIjkjLpkZOdKK
6BatybloKtLXIdpEnUqeVxYeNA4rlHNgXDjy4YwOnJkIbgdEopTWHFvt07VtdN/hkHaqyvqMx5r4
enmtkxfaigJytlA/SWU8tKm9JOP1NukmCsMkfA6G6H6ysidv5klKQ+dG/rgYR6IQfOtZNcONIJIm
0nlKuvhpvmRyWTwozHxUo4R3Kxamba8KqbjPmbJOxPU5LA07JYOWrnrnzgcGEXg0Fnr9KSl0R3Ty
QglSFtQCtQgi42TRsAqbQfIZqcNGK/CxtVZ6H3veEWu/50ZKXsFrZmYK6jS5ZdxmrdNK/V00Djk6
5TTatjoqWshEmzqwPrxAu1V08JFJwqGxuGMae9dwRlgRJJPsFcNvF0Pev0UNCwoWfaYd7bLL+KsW
nkRHDjFAJmSPltoKHjbEzSJZiyZBfWD7h6gFEx9nAIBmPLYCY2JMNAtJMZdlZIgR5dqZ8G/C66Kb
KvUe4KYSBpYVqWMqwW2ilE9WUkHgyQ9G07swC7/KRmzhiQ+Oqikgo5OlPsIgkrIxdjuFCTT5KnMj
nXe9+mymZGUl3cmqjYUYOHH7k75jd1wYnb3mXm5raId1MKjLKPyeOeAzpMmkX2LH7ymxsOTzgH+2
QcuU/ltv4REMJmsvJmoegIJqULyhf5acBoh1OqirQpNavDr93pMCWHmIm3vUIWU57XIjIhhdw9Ui
OuJRNXr9g1qsKLAjgetu6Lcx/VbQCA313ESrqGG+zk8OVHmf+ebnEBS3IjahkisAtfVeOF5bkdFm
Neu+HF9iNhohMXEm09apEVU4ggtDyic2jBz6epAfIZiP23nLkYyILCQ9vCvjYlhUSDl72VrFienG
cIQe54cZqttB5SGOdfldn+xFzEBNyNJaTvx9iRRX8u1l3EXg4o3iwfO7U513QA6EepPUOXCszmMg
bRuuxm6t89qWRbyNwfbI9VdoWc3SyJoFIZwrcN4bWTWXSs0+b6UnLxhfk1R7CQ3Y4qK6abyeSW6T
uRFJ3JVS50TgGo9BPKxHlkqtYP9iMG1m7UvrAdnqpNEl6G8Zqqo7tDI48My+6c34rtGtVZ8lpEA2
h1oknGhangtot5QgbHbe9B1l0ofVpVs15rQkq/dhTtZ9FdxiBuqdIQypvABED5r8bUOPGHhyupSr
nGUoE7sC3NVk3zMl25W2tFDE8GhJxjLgLFVE8UfoVyeZ2QE5RZoryDkFH5XDDeOHxEV5DkW/Ter5
8BSq70qWbO35J9c2BRKyZwd2d+EaprUa9eFIztNG0wn2lEeLdMZ6NbN+1E6l58YhHYZ26rZNrril
MiI/0bBq0sSYn+GwIPjYSw7g7Fz+lmP3+cMYzGDT4F1N2MQxkhCmC9CPaYYdimdUAQuGeijpTcQT
ZsEuaw2PRh/vbc/fo/Lft3m0lGPjmEvFV4ycBIiLQkbpUBfLyoig3gcOmvLqjYjnUQBDT4CK+/vC
Yi0IdQABmlyus3R8Cs10bUAfrrgmote2thhmXei5JRDMM8Ml1Ds3l7sN1+GWuDt2NuBdBfGZimrd
zWYpvw7uTOjmc0LYMk7SHeKYVZbLp7wzWhepIID7lN0o9iubzt+wtzxxDqyMuAWRnLQgNF40EsXI
U7UP+LblRWHjJSnTejFlMlNfU/o1j18gCKpfU+6f6rIo1+yaEeYfP0xWRvmld3ZOX6ToFnk73tXk
Djly0H9IrGqrMKy+/MwgVeMIYVVaRNN07mh916LZ5Mgh2sonJgTQeTkaBBeY+8HvIjczW3oN5IGR
pLmeG09S0K27St9QMClHjRk34DQmq/u5W1YMGpodzWVCu2JHhZNPZSzggXnBt9w164RkQJVjQBB3
mwBfw7kWwR1x37WbgR5aoFN6lAz1pApx25AMp3fjZ5z35covCdXKJ/szZ61S4xGafDs+9LVxIsla
XRhF484W6bzQzhJwZ7MZiES01n5reSs75T7WaEYS0R6zYnykcxMWRM4VaWnMboxT1WeEw8TvGpcz
NfSNrhPSVmCjJ1ZoYykwEXToI2b3gm7pUFKxKUTCmioLVlrekZr8IA1inZGdQexCBLV9yO/slhwp
2sseMssDxOJ1mSdrzagOqS+/TxBfbcRUQRKdRTk9t0FFPRm7WAF43zwmu+XQnmKFVMq8u1F1YoxK
q6rBhunAPvsPL80FwQrluO9NkbNrKgl1D8FrGFYmUe6IW3vSU+sl7DoG9SyyrPeuatn4nY13XfJ+
eYX2lKfss/NosrOy0bFY74VUH6MouQ+maB9I9SrvxFcfd9sk7fKVABzT2vVraynfIerVNlPvyHVJ
oLVNOyNuXlHK3eqaOKokMMzDdawKp662vGUmW8ei0WRnsiVi71AFog+7i8LgHBcc5qJpS6Zv8vtP
lYxnLCJ5YFuUBRklgQL/qdkEiGw/Y60rOSoUk2sE/mG0AsmRPQWod2x+KtNwz58UWENM2bErKd43
xnTX9eZXyZdILI2xxJi4U8W5oDaeg5lIWFvcBbv9lWPnXBJ4fTSr4AEVunQeEnpJnnaGIJTvAB3P
aW2aWEcZNqJW1SRYOEazQNDzCxvVc1sWz2aFlR1rmIqwdm4cdqJ69jnSRVleuh7y3/UkmmAhsb6h
0oAZJHh5m/qoijY4aKWHrEPpZFbXzDWVeo18dw1L4i5m7DeqBXJOAUtoagynnPegSD6gqVmGPkD3
COUH09Ct7PtH0QfmdvQG1prUkIFCGJIzNS3Byt6TnOMXYnP2bXVZEIzlAlte64XeOoqUvYq+RXn0
e9n0+v3sfFGxWI20XfGALaSMs41deuSvIUs3c39NHuba0ouPaQx2asadIpkdbPlu5L9lNPfzQ0Hk
2YMXhKTBycuotqHolbfGOKEJIlDVMehUEiyxnbrpnONfdJjJ1Sxxw9dM05Wn8RdjrENQstzTdoUq
s5wFbp40PsqltY0HbxuO+WPW1hQhxYdamyz43S6mfWpC2+OBeh3Ip3XK0D6XTD9M4Qcuzi/Pzcgx
XLYxcn+pvCujAF1ZuEwztP9p0rMj2khK0nBkE+PLLirD/OoYwAamf9+n/YCDjX9O2NYj7IF91/SL
fgYujdwwhsOOKo8rezLOs8ix4jgQ9PkOJ63Z2OyUtI6TUV/XYAGGLs92lD9u1Uxbf9Ar+qDFU2pz
v9lzdxP9JmekKa6bxYNQcmWbqDpMGczIFlchzLGziWopCS5FUoH2VzsiZEj+YI4Z3GhtzCC+3ogQ
gUBW7LzCvNHycpXAVfElSXe0QDqpUe/Oj9n8qXNvOuggEpaKMF7myy1HwSIM6zfZLJ4VgZg3MebW
N2twix50RNcchDLH07xa50b5oc8WVJmtzPus0Yw2eOEIHMT5kyz0/m5IOnb69rNXeQL5Xo0/PEx9
samy/FzV5rs1Ft9Vkb9IkVct2prUEfhmi/lvlF7+1Cbd3sIU16FZ4zR0ttP8wClqXXAL9EIFkUFU
tGMEcuHGqsIdqK2vRMZ7Kkl07rRzXmXPtafeN4buot2ifc42levtOrGpWk3jV1cDFoWwgzEyNU/a
8N2q1cbL7LuwLCzHGOKTaqcUfymXeX4k25bgqCCzd3VlL6zJIKhdaE4q4/+rxDekvxeD2QWXc6Xl
6dGooicxtYw04sexNe+13D6VWbwsBu6nyjxS8aejXMZneQLcpFnvcqQeZXW8CYZhYWPQBHZeE2GQ
nSSg57MPQ23od/PkxMJeekOw0WVpMetLh1QnIlve+JrhkP1xp6TKfdkmy86w9iaNr/nPuvqzRepb
Kf42U9TvPtSW0wB7O0Jum83PnaQsMIuc/c47DaGB7JL9OP/QM+klQrQppePRDLRt6oc+yVD2NkC5
OV8GkeKqGKWPxupltyDeTs29R9Rq/Wq+2s1kUrCbb+OoHuz5Fsw/a9bmtaghHVEP3WJenMkRu0v4
Ukh/vrvCjKm9zLcM1C/+1ppWv6oy/cmi19rgWeloHWpNu8KbmSzKNHu2RcglGHf5ADFVGo0OMDjF
vV5oxp14U0vOfb76wJM1o6C6gO2GwHWK9sO82OWMvJVCXyZN9ChMamzREvOc5s2JYOW1MulLE13n
PPvBwvXMAWQxK5j7gvyqMV/Ogwe+EDLsLB9tQiPKaGmR/mUSCY1+G73psM8am6cmit/jvHqScCAa
U3M/zp+dlNNZ/zUGxWGE3hPNbo0JkihVuMaqGzQbKes3kk3+NUGnrppnX6z5p2FWamc6GHKpjG0u
afotKz7nEEHLujXqN6OJlCVV/Nv8L37/LLS8e61qeHVow+iW7maU1SbP2GxsZVV61DX7eSh7hVUT
HFpbAm21OkcIWsF4n8nHIlxjOBGxi1666T0A1fXolln/Ihmof+cKJy44UNpEv89ejwK0fOYltFmh
7hHbVIAr6vu1OhU3GZcWwsseM8rnWAc3VOz5qi9l2hellQJwNW8rRPhrIN6SU47l5yzrzmQNYYLq
8Jpsg1C/SYE/TEN0O7TGczgmZ9MWGy/wupUcyZ2ThRMLiUKwUbLLteocNcVDhll0mQXKtpE02ZWo
QVZVTWxgatvTWpGkFH1C2UA3AamUtQ3NQZVxh/pE0/IeFuJO5vTDzIXVt7YBCnbJtz7Vh9Ya9t5Q
hwiGcsmpGxrZKrZiP2l22BCe21jazfodMOdLwZissa1zwVZ7KkdvOTZ8BKn9GtGehzVQc0RCiGTZ
VzluqpmTDEPmdD5Fu5m2YIAyNJYcDPTM29ZDdpCZVWbx3CyV5zABKTrr+nhoK5u2qJXiGmrT8/yC
NhJn+iBtH2qOB4wyA6/aq3F4aPTQtbT8bGu62zVvUXDK/oeos1iOXdnS8BMpQpSCaTGXq1zGicL2
scVMKT19f7m7I3pwz74mlZRKWPBDb33kcbJU/c6emh9KpVA7audL61572Gmu3u9tgNXIH1a29urK
HzaV2nrTqAnE/F0zvlPW+funcRdt/5H/g5UKGzqNFBzAY9LBfAqOUzZv1b6eKSRLtG2sN67IUC10
cAtiRK5AcV9Z4QMfakcX16Xs8RtWWwv5roUSG59cNrOTK/5GnUI/EohcRgh8Nk1tQOPUwfOztKgQ
TtmiUVXWEgJ2mMxnwWPRSiUT2rII7xyYE+3Swfvlm9SlMVT54eF7DcKD9aICCpXR1qbY0J7lt/gU
p/0lHF4xWjgyL1Oemi69umdOfJd9LaF6aMBEzOd0qbSLIic50bfoYwqXQrsovldBzK3umWgNcaL8
FHt0PSIa7FBQF0nzkjsVmcADd2YkGzaZ7j4RRpjqZ513ykS3VnfKrQDIvXJfBiefj2pyYWINw3Mw
nGpQ6V7wQ8VtVzntgJZ8Hkx7G9IJb4yHNGZr60xvbvtbTC+hfeUvFcFa8w1KZdSNug4S/yWagB6x
Aej1Abn3DnV6/vHK+qHACmQU6hU2XrQ0UjD05qVUCWNsfvMTvqo5dyOX7iGlwXY99OElH5N9Wyqt
xTy+xp1OPqpLhB2TV/WqBwtkCjPcBAGPRM/Br+t7Nf0Kl+0JyHw0alQT6WItsAH8RMTngOjCTaHu
lTABfcF9ag7PKjEfLGZXNE5Xz7WXVt9eaJMDS0Z131novJTSh6zH8QMLtDTeNIa+bh8A2ZYayQtv
q4YNVw9wbKKtjiCRQj607HD8D2mbZgeGeMn9lIYBP+craS/8npqIMdImaXinOx/4d7VQFNXcQp4D
8oPoNgk54QQ5lSHHAQBrYGr25hGF/9ZvFdbDmssLYNxmfMOsbqc+LCEEZmmEeG0H2EO5JXXA0l/1
2Ytn6o+aV6w+mWGH7KsUBJL6LtE/NMsjnyHi917ewpTCrTat0OhcGMR8hE4dJ2+nQ/HUiKm7FV4J
fX4trLPMoHzSSVLXTZsXj4SE7dmdk2cWtplI8hdOQQMK3TjQIHRWLB9WJ/2WMjJXxTCcR/56MP7Q
lOHt80RBwb7vHis0xQNULgoxrzoWgj7mBzt+V4Jm3P8Qta8jmhm+f2ecByP7nnDbUECIJqmeWxn2
i8b31hLFCOaoV72pZaVujg9QI/PvhZsXLqhWglEf1PKohvRauB5RkdwnOlxDLq2ea5YE40jeGJh1
uxstfW/Hd8ZKaaREUfrKbwWIhNTBwHFvsKgEUrjU5pojP0mt8BrmN6vpf9l/6tY6cKivLOdJvUrb
iPwV5XSleZFCCFH7JW9GcVz4p0I530MA3WYT/L8ZlzblysYIJVLTaqu0HxT0BbhROpxVrKdozIyi
24s9/zAv+K9nOGebpGxwQjoSmAK9d0UINPtFaWUxHAq4xDfjpnpXtoxcW4mL9P43sBUeANfETWVj
nJG9sZ/yDNyZUj8tCWH+/6/Z4UZVw+RWGW+1p/EzNb1z2jtqHxvybs23/vcVq/cJ8m89DTMK1xLW
dQMAUCyQo14UbGTsRrXzFyQPh3mUMqx2LzgKxyXpeMbuabrvHgeQ2laFeaZN+OPoZ+5OveQ00Xas
JLf+r/eRJJnnP5fmbhBVtKTjlZqBVL3U3AuMbKPSe2aDaW6TEOlzA6sI3Jvw+HlHkAug5gYxHPYh
3cQccUL59x+6Kn0HuKyyHko1aggqQXeEK5mBv6GZrUYwCH90VAhFMCxDv1gn2WlgnQgWTyTC1xmi
mhql9lcdaIznFN//vR39PePpx+ZWdec4MJb/iq3/PDnUQcdESWmWYDoCjomBZD9gG+FC6jDu2h81
6rh9eFF45xbUoIfud4bptor+E+TxUufeaR98bC1HHEgvLFS1MtTJwQkfXQ2/Xwid/kVXbPgI9WdM
e34/NC9NV1KV/wGoCN39pnY/K/4HPlLvTs0F5R/C9OJKSutNTUQ+oeYc70GncT8x25I547FL/Vep
EXJlsBcLL4iXdX+H3rqoCB14LAZDGjWBsvvDR/Ncar2OMEfNZs2J0lIdaLSPClQb+43S0mGzM+Zm
G8Zbk7SmAphQVeJZzb+oVDAsqn7/ZlVETMU+yRU5lQdOpbnF8NU6I42/Uhth0L1a7lF0xgZ3P6oC
3xJSNP94pMQIIx3aiGILadpYyjU3KYjo6TJdlSgDiTT2F3i01SHparpvi8846VcqVfDseqVugnCh
co9sdCGdR94530tA0bpuslT7auOp41KdnPzMpdbHZNOpxOVQyZSIqpKwpDu24O75BR5u4uG4+X8+
Oz1Ie1ajFQADFNts+KmAADQhHcyqOcGpXtjGK8OjAg8+NuB5//eOasYRl2IVdvANtQMxJbg8s4KR
mLM/vssb4ZsqMojzM96sW+xj2vFN9MMWN6VFD42xD7DmkwvYjyu1CZWmR1NqPKnbjUyk7Lh8YnZP
TinuKho03KdI4jarb4rahYww3udgU6f0nV1/VeM6IAMqnb8AvbAVYWTem1BbRd7vTEcqAerigau2
3csIcipIn7z44OUXOf2XahV4jps2NVvf7VZpbO/60t7i8jboHf6BSszK+W3TPyPhWSXsFPOidtCU
0s1Ids2EjOTAsdFeKwoSA0bN3gQvtYy3Ma8s4iUw4dRDqcEzL8jLrGYCEazDN+oR1RLNq4s6SNQx
HAT2iYFTs4S91g0+HWdaWdEUrTKsXgyMHUIUBsi3x2xb6vdK/2sjyEDuhac3AoxQkvjVJm5IKcz4
6FVAvfzQ0l9h6yuJajh/5dbo0mTbTIlNpHV0ood/bLCSEWF7pD3nEdlmCYkCEYoNrTSnMJzg2Cw3
haIFxUvfEZtuau8ZJNNo/qLRuijpRidzdTIM6OAWrfNf/ivRjCxsfAc7MEx87XJhPOcq0gE9oIAM
3I7vcud9/skd9si3JG9cEAmFhcmT2OkLrzPUf5S1hIElkeistxE0eWlkO/oTm0kSdjrYDcuLPR1l
BVcZW18mhawser4XZR/DqHSYOPKVwyLXo+I7xyKWl6t145kfuviY8FVKmjRlW/WHfJXJ5Mo/gIlu
/EodM4eK4r+x+0P9eeO5X717iMo/OHrbNq62UpB6/SnrPP3X9aJnMAJbmfq3zpS3iHqqhwheZX9M
Zf6IUhLrNFq7iVynWAgJrFIqGvQ8JHi2pwmtQ/AypB3co4OrvR6Y5Gf8giyg2BXetfPnPYPGE/dh
fQznFLJPuTXQfNpAjlPjOXeUSOjsd9SkuPkWejQZkaN+VGX2YSzQbtPFNkhzipsR9iUdqFhv9+9N
dFfejzloC+nIY8K64NEaHbk+TXtKsmDbTRaiLyZRd3x1EIl2LzT8JtwXY/YKf6BR1Vbbir3MRo5M
TfdcVfyJmRu2aOCipADVHN69yF54/huzXJ2E03RSamRBBO5DIlHV79lyLJZLQtQfJO2pxs+Xa9mg
sZoq/ZaeNe0MIfwF0/xelggVZdOZqFJ1IBsTMYz0K8M3UY0f4xSW/nqersyK3ou/2hYHlaI94Cmy
8Svool21b8KbVb3J6j3JoOUGanA7I8f2yTnWGI5EwgOFHaDa5R+a9G/irWfRWy0vrAzlxuOMF1eh
RotbxVjWgffvAmJY6uPbrP9OWPYaZn7iqso/h38YalPI51BrkNj11QxVt9vwF2rp8WUHSoJfisE8
gO1qQmeNU9iha3uKldahGLFGpKFJqn2O+mMCUIxHoUASdd5Tptl0ejjz8cI0I/sWUO+sjP6uwT+j
cKJ3+1xP/kZ0gmlx0KwAFmWRWIYHoddfOt2COCpBwbJwREB9Jqp6Vzk2+0u1zzb0BAxfJy1L9R/M
e8KVEymr8BSx0ZsoG5o/XVMc6BLsIq8nu8rD62DIv8EqdyCODgU4Q4G71ELY7NZeNV+APnyKcXg0
qX72de1oh8WIGxAc6UY3oEPhHE677pFhWaVPEUmFHL582GIUBee97lQUVHE/pccI0iebdrbdfJh+
sfdaa98XIJVraDMNrDIQaPCyEx1jqjzQF7Y3L/PJawHPYPKMHFa+nJCxa8Hvqbvwy7ZYOnkdIJVX
NQDCffEPiuSzV7iZz6JXfYW2SZZBJlcu59MFAXN/FZh6fs6B3x2QAtonsri2pvGfKbpg2Zr1Zc6N
3yCAsoI4OLLSPY1ex4FuZQ3E9qGL6Gj6kxkmhn5hdrW74YVGaLvsRupvWjd8U5WjqEwKX7n6f+EM
krGYkRYXdXUoJnMLS+sf4sTtcLKMUnFAdwvsTfZV29O+C/KVOxpLBug68nIzLXo3SUumNn1twvKL
MuaDmiy5Y/9ZwKBRO2eJoVKB1CuMgVUU6es+Zi8aE6omsRcdPCP/IGy+5QPlGDpNA145mo36H5tV
NVTGIm+ST7oQ+SqUEzuNCVu9fDhdQCiZ381ZorVrEJKWZnRJrIJWdk1IhE0Zar/LYKioNGGSuZza
hlK5WAeILKHs0B67cF6asXalnf9mj96f57NJ2NWtYsVqRnakibZoDNTuaEKQP0+fgNBAeznyQzbJ
W49Mo5mmH6abvSkYb13pyP5RGmubcO0XAly5QWueDRscVIFyQu/QqNFwyHTMs594Bn5fwbSKhHGJ
rdxkf0TrxQhp24/OJh5aoBWT9dTp4oweSLIIdZQ9DGe8N5Pzh4Y/yobh8OpbSbGOZf7tRe3adeO9
azTWcUwtLKtMNFmDl7EXF4PkgCXI9Ehr9lAi8X7CUJ6A2awPMVKdlHTKw2gTnjTg1+69O2PMQJOu
UdVwFyWLrKb2oY2gWxjBehM3/rGk21qM+r6fvXunJ9ZCC918rU0lkYVXP1vKfyrXf+qowRvVWRY+
dr8TxxHTIPTbdpFaJJ79hB57GXrNUsz9OumSbimUr5acKPd2Yf7hTPT5bf/XQ/W1bkBMY/uxB6Ky
kpmzqhMq46WdhNQ2ydDdINwTSy7xl8oXYTk/0BqmaN47wHg5+ft0JWMa2M58G504OAa+dxQOUohk
qkKLDo6mERCaOY5wxgCkY96bwfBh2fXN0D+Djkaw0Tg7Id2L53mqXdkcvH5ehbX+H5oZa5vlL2pJ
q1ALh+eq7ofViK7romc2h+BzEKAYTwEttHnwtn7efXWWRIDV+ExSjpxGe3bGeT162jntxrtL5mbZ
SPy1Rf09uiimGMKRZ8ha8ashtJ1GyX3hlITqGYA+LzPlsrdq/BVsCyVJt9t6tvGfbKy7pqfdUmu8
N8ftKebhkJRa80zRIzu2pnjKG8dYg/d6mF3+lvlDuK1DBJwwkirTiYq5K9gBiWYzED2j2W2aKVkV
5AMrx9de0xn6oWGVe1XbcYdhosbiXDLEVIXmSrql8bpRSckwHvou/9M0UJ+uA/yC2lvkRkeED1Z9
9N7N5aFy+/e4rpEbWtMy37T5iMq1c/bC5FznD849ULEfWVOtE3c8u1D8wIjtXIzdKs1h8oJz7tbI
pRBFEGtRVqZCMt6U07ChcKP/AvW8ohYj3nIKKZy2fC9jDDIWnklviiviILoiMi+ahJx1OBDlNfl1
QiQyg02biRT0g7NXRy6gocmi0yIvY/UOQnGhzuKCHCYhPfXIf2cHfCj/PwFENboYeedt/iRdb231
zc0CRxQ23j5I5q0WBgibpcW29MKzIeRp7Lt9gFWmQmpOgHRUcJSG6RlrhJ9G9J9tFr1bCOVJn6TE
6r9Jot/sxqS333+MKD0vZRmdmtz8sNOCEtLgLn0i1kWWG3v1+Ao0pbVIC5dR+IxTAcpiHvh3/dCN
ob+2w/GSE3wPVBexBzmZMdjYrEi+2sC+N0jYADGutG2PLMqqtboKxdrqgZSUj4pl/BzryVudzek5
scubbw2UA+YoWHTBBPs4tPYIp4Lm7q4yKf/r0uGRcA7PvpCbOHAPvp99IUvLzuGPHXVbHZw2g+ca
VQCQthowQ5po6as9mXxvTNy1YzvHqW/jXQZEMp5xn6wbj5wgsedzJgABLWQhSiibBoUnIN9zClw8
HwSuqnSTitA6Z06e8nkg4fvaO5FHWiu894qtl1k7l3pgkxhbFw8/VMbYaWaj/qgrsO7cgx9JMGCx
d8CA7dOKUrjKclaKr6uAUys10msXOZupRGYHWeNVVBAidFFCUyJt4pXmOtBzEV2o8uR3Bm1ynyeu
0vcLcvGz3hrHGJ2ZVAK9SMb6ZCRzsiSgDNvsY5jyv9EerlbaPxKR/OWc1U0TXuNJ35bUvZ2Wbrfb
h3+l0SN02xbjIpD0hkI/OLC1rh0t5iCjxSawb1cztotpw3tJhu6Es4G+ccIGtF32on1TLt7Cc37r
2I4ojgSHGY6qXhinmMWDEdnGCYOPytf2tl6fw7LdO+wBnq97PFb00oxst8AjQf2lo3xY+GUZcXLu
qvZdm70nzPAeDTmKqfBBQ/6SwurUYv0CXOaeDvGrJPuRPRodoFHmWP9U+ws+S0czA14Enfys4ovW
7ZeZl231Oj5YebN30fAZmGSuaaCkSqBhtrjDFRm4TTYwFaqZcbtRJ7WJ4/o01Sf1F3MBRJED6BJV
hUR2Odj5FE9WVTbRmvIcirv6MeK4wZWTdFC6CJ1T60ld/RmpdUidQUp9hH3JjDDHNNyQfVZ8F5PT
LGlr6ArQB/CxGfd0B2oTWpUTKODJfJ1E+paU4uy00wcUD07gmKhjZpCq3H1YvZ0u9DB26eGML3lg
PBdFUCyC2oZ4oeNS33l7Uwb3WIwfwag90W1dYSJ8j3DMa8dvvISebH48x6oRmR/GefxMB/kJU9Sm
PEylkPcOMHYJUptD2d9Cl7urr4e2PYzq9GwHj5s3tIeJSJ9RFdVypKi90ePm2khx9/OqQncLySP6
mPT6qBJTyjwqkLFsxSPv8Ha0aSb5sf6kRjmrPHs3lJnPGxPBqqxHSOzjxeRMTWrvF8GseqkYPMB1
XpHofAl662yJv8Ab38POSTZWz+AMMCy4+0iszNyjtyjClPRmviVTfyJl2o3sW14uj21QPiuLU72u
t3WRHPrCOLSpTS+lHJZj3f/BOnvOdPu7YwqqMo1ZlR+5DyyLV3+uhdiU2IK6SfNck1ojpf0U5QW5
tkEXGkcEw9DXODDvjWii7Jrm2zp1Ntksj0Nh3ZwOpDp6T+267xxsiMzrmJK39sJIlkREchGa1mGw
KI2Ffoy3JR4YvusxahKpNNMyrbUGlnCfC4D4uSy9Vdu02qapKVpSixoNoCiRbY17qFySenB3asD/
Lfx5wrLbsFGhTrcdXiMJSWCQTWv2emWv23B8Ii6/0rX6v65tJ+pnlP0kB6wI/U0gqZE5tbWsS29r
NPO0b+L623eqF9cqdjOwazyzTn4Fba3onsPEYle1X8Kh/YKRfVL4WL2AAGRO9Pzi8R4P/lcz9m/q
bPHT/gPHULCYGeGpb2+Cub1Br78Yo9njvorQoxS/QxmznK3w7FXuC2HHQ4BvV9FY3FOXj6xT6LR/
ZQDIJoaSvtAGj8jWQ0WeTwQaPr+DOCIUt/+CHgB3n8IMqSlUJ4YLf2l6hJ6nLT3H/iiC9o2dY92H
09WovE+pHGvccNiNA+kI7pFHY4rCpYqW6THf+t4qFuPk8NjNtZ2KHfvAsvQLiAPmSivRdtHLqAMr
Tr/zH6hdgdg5zSBT5HO+RL8ZfWfqDZCUqGmnOvsZYyUHslyV4QjseOkkzyRibb4N5PA+NECOJyXZ
YYOL1Z0vi6CeJz4SLd6jwN2bdvKujYDDKgfJEr/5VCYWOopb6t/QmDEyLZ+HXtxU9mS5qCjg9acI
BRoTu4rRG8sygRXGPD2nc/gjaRGu3MnezLL61QHSFka9q0r/5usIp0e6f+1Ee/PMnl2TIltoh58d
YDRbUFAbSjbJUAAWpXa5Ush7fKZPFcsN5zIWvpvtNY3WHef02rPmown7kGA232VhfbBnVH8QsMaA
OZkB43Cc0lP79ojXBvgifY02noeWbSULJJH6/GbG+bOmmZBGmqMD0Nxohv9MAif08u2lHRtHRZcT
8bwsk5xZk+GbTkRaAPIMppNCujey/C6j4Sh42rIdvoqWdRrRG1m4TUWOlG3qZnzUbnOg0r+Lmuqt
NMeHkPnBzMM3Gw1DNx/WoQ5nDBqQ1THVp466DkzDkNPaY48z3PzJ6rt+2RBALURP2quHGmjCnNaB
6D6cuDvJWTyABa8Bj2/VbPJYYKEFPoOaEOr4rxPvcqBuWDnNa+BIUFzGCM6ISkDnbRPk7My+/B3i
/AnH310eE5zaAebTlQhvNeJMHTpJOl7QuCG3cBKpeFTztHPMHp4z6RJ8wi3D3LdgQUb4to3RrUvC
wnoI/3PRxlg2gXb04HfgjfCg6b5LfdmjR4HeIjyyJUD3Q5K26L4O5itqXrRHfCND4gW+lCQ3AFjz
Eer+V9rlZxs7OWXaq+LywrExPhrarRq6Lgchb5CpqPWdV4Lue2vjxqVmXOgDaYrm7LVsqIdXHUuc
g/Td1eeXfiTxmDFBUuGeisPgKW/d0gV2Fu4ntrWMI2dyq+MYIz5ZTP2Xk08rLGCftGre5Pqs0/9p
CfK5T5d6Vk4fxG7Kz0L4+3KagTl18pzjcpwrKovdbv3W+Gpnlwo5VplMv3pZzNE+RMifzDB0oTsy
+JFecOa5G33GgyB33ee8qOm0EynZjtXuCA2XPkzkZRLMbxKwRNVkZxygdyHHdOxQV1aaHwjconIV
reYM9OtkXnU/Ps+1drErDer5fB4ScUPvkp5U+p7H5lM2Di9JgpxzlT+7RbfJ0omSCUOQhOlvbOoX
3aPQwNfQCw8qv3Gc7k9tBhP1Tysvk4M02gNHtbki0F7IWpyLoqf3br4o3pqX5k+1xDIXPN6zGm0A
xHsPTHEskNfSDfuEgPDArZu7gWwalPNVTB3kduJS1RnpEvs5GJtDMMc3vQDPItBtnHTIDZVXHsE2
3I1WLXFKP5l7yys0Zh27J6ugY0VlSczhjcbNM86PwFmCQyE86GIJpC6qpEkznrCOfHVDrP5Y4YU0
nq3cvWgumyaFwz18k6U+lE9BQDrDiynsDIgzIsQTObdd0+djgFDPLOSHlgG8GqGIUPF7aYK5x4co
PDpUIRrYDYtRN+7wB2dABeIO02ZNh/WFzuPDiCFCedn8AbiSIyyXjw50csO1qSGz8zl4DujITC4a
wMoE2AGlNM2gVGB0392YngGifQpDe6Ie+Zp24htpTQItoLaJzMAtqJLvDDauhQS6C5LuaQr6ay3b
DTvd3un9jBFHSyGX8qYeUi3rHnaTOsW6ePwxzbutC4AmSftl2ZYq3IBgcTHVXqUlInzhDIYssMuL
CJCid22bHRoyF+Sucx9MHwW0Rieb4ZmMQAqU0/u8AawYrcwQhUk7wyi9C967KiGkaQvazsOoMoP5
P7Xm61q8RLJ5hJlxKIZoXmJNBeksNS72ECrPWoo3SbGNmCTOwKvwJsU9AFqR9lhlVrFc9/QIx75t
llpsv6rkoYK9Scn0lbLZeirllzVJOIey3PaRtm2nRNBdqJ7Uhpb4xqGS3aHjrim6ofcwLVvClTjR
H0Fp8YbjK4ajQDLSGdg7mMlmbmkFhmsxSx1gDUi/cAp+yGAWRifHBZ3njVdTvwlgOixj2HspMeXA
NIVXjZCL+dCSsltpnvmWsuiiOmyXZZ/cY0XvC9u/LjTvOTlZzArUA1VXjQ7BBIEQexxM1V0YN2ab
lgvsBpZmxXZcsjMi73adq+ltxL9hgQ/oj9EPLId550/sEjblYSq+brdIEP9aKqq74mTVOYGzGYEb
B4TgacmtILweOhU+zK9BOhP4xhuAZKt+nF8neKq+1X2gGrVPEvEM7JB271TuFPvFV0eGhpHPIo/g
DbaNdeMRUKdvh+eRPKxAx0JMwREqCR21cN1m1rLFwgR0+qaq6qcqDf7T5+TUdIxbyI5qRTmdSHv6
s4n9FEXWGqs/vbCeJyiJZUiLo9Ipj3OmzFqyr2UD0MUOoDD3DxMRqBkeilnO34UrpqWk5z+m+ptt
99Vm8MH+93H6VvGsSVZYMMDLr6SELE1TKp77Q9gWDpw8nOqRJwC6jCwhm5lBwbOBbxgJKpBTMy0z
EVEeHu1THuAJBsgsyu195JJuUPqB7QmXv0jlr+nSafPH8Beg/3vu0Dpu8p5gOQbJU23NOrjkfXu0
QckbXvxvdpoazY++nU5VCzemGUeEhdj0CkLAqBSEdDG4sVbch6ZJ18TLf+znJ5Xb6hW+xaNgGyoA
M2QbWduYVNbgapUFgdJZmIsWoIfUlmSX2xhDE2xVqW9HYQ+XNZIOlG73Na3gFxUwCdqU9nfifOvw
DfaGBSjCRIQkbGEu1IGl7Ysx7xVddx3T6bOcFGO2IDvDnQ1XarRaaV5G3312kO20zPQDccpz6vQ3
WGhLjh5zOZYBbcnsYZbJ1nfkm4Dil7ndup20hzMZH8SkF2S+dihrvdpCrHM6RD2qAUwYkDKmIC+f
9F+2ZB+OrgWuX5xtJ55ALc8AeCz4BJb9XFggsnIdKcXBByRSwgk1x7OTa9fApFLeVvWvPvcfDuIH
FIKYAkHe2Qv1sRQMb0mZcwZHOdWw5Inkk9Woz/4xljO284lz1sb4ve5DVKQTY2+69gA/eLxqGTDZ
sKFjkScb9YQENe8uLOOFoYZbIzlVB1LFBu65vUfODLxEw5mRdr65NUTykUwVYJNw+EJtH3kcLtFo
kqA1Il0ipKpAVLYoQrB91WKEThGmy9DTQPsCWF/W5OiZZR5j27pG5HM+FZmw0eWhcvRn6cHLCOs/
3JLR2ufgKvOJN508wQDbGRNFbMus7hQPzhxkqNGEpxHlAj1qt1KnSQCllPzD+prD9uHL8ROF3Uda
g2nHd+EeArFf9QSZejc9BcRBaD1dO9lAvRgvpdNsUxlfgDghy49XIDVqmErqCs+tYz5GQKZLWp41
+Y8G8ghVgoXpmgejqpmmqAdAwjLWctBhL8pXOm0H6STfCG4fZwfwVmRQKAlkcVMP2MwQHVOqqcCD
HjlBKbwtsZvjNkZkQH9qI15x2hknEFob4ZX0P+Q1srwt9baFD2dBq1qUp+JHblING+iJygZTpgg1
hLn0skMz1AfTnw4tNhq5DpCPqv46M/rXIk+DBYbaVC8TAsemql5yihPkr9QR4/7QW+Ghm6rrjPah
khTRtZkCQ7gbe5Q4IFUA86xfsGQ9jGm0S9BqII+hkp/Fr2Nl/WUNfEIDPrCX+tApxrM/F2fpceQE
Y50sMMpqOBYB4okWWa0xW+b5/GIVTYPcJ4TeaQapMPdMnrAqHpKfd8QMRlet5pjWS02nreo6belY
DagkyDcm4gyxlayboTOBSWqAuzzxOsQ1YPCIkjgnWmZ2S30aNiQux6jQ6dPjzKsRkEVUwZSEB9rY
mKHAx0tCzmw7eRrZmat0WjshcFTWxyJmdLbd0EwntL23qSt3JbF90jv61kpcuUkm5EoMvXokc0PF
wT+MnAaOqEC6tnTwB/SszZJtYCLB9+x83UrvaAzGNW+ZeLCFKTI3BKV0fG/syaCjE+1HlMmR+PDN
qbN9F/fo0mJ8NXT2Pgs6QIRzuokpfE4qkmzg6RN7eD3bpKpq9REpo3sIVQkpsvdxNv0UxbwDC3+z
x5zObP1eFgI2LV6t1MuwvnjW7fkWGtkqpsZZW7W7lmMOXRzAzETzCGqBgtsCCMydXZuHP0Xj3n13
vhSjdkf45Gi64ZNoi2dqcoCyIXY647jQAOBcR59SK34WjjWxmaJV0iMVrsdPwgk+HCfZG5qkzyHB
JVahDibdTc46pp9hTVBladSvYX/R263go5cWCveaK3bSave541AdGMxvetIXqSABdvvEVKSWV9r7
UlBIi9zkZlRmtp9CCS2v1eQ6ivpXB0UsjMIxlmFDHlLt7tK6iRDgWUcyQzkm1n8DvbpFHSRPJbJg
8Wx9inIIDXQtLJ5k0sJZ80VFoOJ/sIceMl1+qheRjGj8G0DLOfW2Tk4aNIDUDbRzS+SeQSm0mYf0
1JutbQ1fk4CGNdjOgVRhb3kwmmZTmEsdoapFQ99x7eoUCEb51Sb5Ocx14JHw/NwwHIDgUbBJg7pa
VD0yPuZo+IsYEq8NgMs2x6eayQuLYuvia185Ln3Jcb5mk/vUSniJRf9WVIlc6cjoTAYFrMgTlHt0
86hHEKKdPNxlfvmmzyMs18L4K8nLLExmyC/x75udCqkLINgDh3ZnWG/oOD/HruiXfa8UBBpoEqCp
vehbdWy1mkJC5UdHr8vXegH3CL4vijD+qRu7alNp2TGSHi84vPrDZ2vZf7CW/qLafs9DbqrMiRMq
QMwLMepXtMWiXZ95H5UJilHPvJXrib0WQYpI6yenqe5d17lLz8s3yUCjK7R+Bm2mdgEAV+ut53ps
OPyk8WVPw6ueOZcUVspgIeqGBBwc/AQ8Zplqz0pwSNjxOayDEwQVWpB9+ppn3dZshYWShP8c9x0y
m1goWNQsS9f/jIKKTaX5HscZT8IJP1QBdAkJ7iFaIrK+z2AYrXyyMp++NhnkW+vBseoAIpEQlwL3
OLb2JE8jKieGtwh8bKnBMX6mufeXKgWFavS+rcS+j0z1zBVH5384O4/lyJFs2/7LGz+YAXA4xOBN
QusIaiYnMJLJhNYaX3+X5+g+WmWlWQ26q7sqi0QgXJ6z99oRTJk8307SPApn2Pt4PhOfOCVv5ERV
uN5PGhwffH3E8hF2iKP1LIuBJU1cNdP+kcAWcjx5soFDLoIs12kUhugpW+OTAgjQMFb7tKn5YvVL
P47PBFw+Vi5RBB7Rl5Je00IE9g9FWIJJwjFpTi+ScyZZFnvPMxcjhP4lBb0XYeZ3asCbRlxTTLFe
DJ0uToO+mVYtcLJmEhFkBe290xlOckb1N7NS1BP6V+KAuatNd+j/WHTkasJQvGjr4i6c3KdJw2KE
vUHTnftJPXGdctWImoOOemSFeHhvBBo1V+9eyTNM4F0JFbOe45xgnVYyPFEkH20nX4NcLhOX8weU
3726xyXU1ZDLdTdNRMewxsxYgKip7eFYpd1Z8TfC3n1L6umWN8aHqM2XceBY0zmPYWmixza34WT/
UF8WUXxkENIHmmm/GqVzTU3jQUumS9Uaj4Uj1pM9rkLGkhi1Iya4H1yV2ZczKMfh9OioQRBZnaRX
lb0brkFaK7sqPb4C4FV41XruSYYv7VXa9qSZZ5+VgsSWlDIWeHVUiwCS9qiRadRh6KzybmWmuG1E
ck5Cl95TfK4LmBQTnBTqVXZj/cRKv3On9Nh647kCX76cDHnVGwsvxSwXxoBVvKR9MBsCDblRnuZI
4OoNHnuYXerlZBQU8UBOpwSfUJFCRXfqXwMYDxVWGWAgqMJ2P1OdnLJwVYd9t2w6NgpruHZcHmVv
fmkmW7zQ6F1jQ1H9JKuFuDTBq9AHn5CI1F8mXGYUF6xop6/WQawQFfalnex31+Ny19jeRYzeXUCp
OnG1gwmySJWj3DT74sZ9LmDwZwOtUtMvEdXAFiJ96qfh60tnLndEfW6itEDAjLo5gldhGWhDAOhi
whjwWkSeOGp9cB+x8WEwQKYwuI8CcYTuls9cOa+WwTEn0ud9aNW2auDvtAY2zjydIaVEIJmsT8ew
NwMbis2Yqxvc5gUaPmA/7eLf+XV/gLLa37CZEjOumSJt3rVa9OhN7j7s5FfWdn9hZP+Bjmp/g2MG
XpjA3yDJ10/THfvgoXGsv6Uv/gH7Lb9Be/02t/JA8zMG04puNyEfxnAOTepzNcU7O39JQFnYCUZV
Kun//rZM9Vr+ASv4m7P5+X4f5UHz//6P8X91SttVPPB5vCi+0YcC+vHY0ucjIhElcvam2gyjU9/G
KX/kAnLHecVtUCKn2rVOxSMYu2Mn43WSozBXDDwCg7aGmJO/fJviT+/kG2SyRcpNuI6X7VQTvB2r
H3YdbCRh1z6ihZ7JgfX5bGXOr4RLui/ajeKt+TOOZ4oZ9FJRHZKRoqZBGVvUBLDRLENvfK7HkmGb
/oys5GEOTAr/nEh7mGtDVT0FIyBBMGQfBiGnf/kk/xyHKOQ3WLAdtkkyctHbeUZ9c31BQ6WpEUM1
a65BPRqbhOxBugv//r0af3pv32CV6CJcKmtZsnO07ln07YOK99Hq8B6FBbLRjtUXMkeTu09Z7738
x1/6jVFZphXEqol8dk0EH6UZHSzJLXnwwk+9RS4cyJC6yWAhjinPTZz8ZUr+YcbLb8TKxtZ0OyOM
ZCcQ0DeV4y6iGrfXLNq/IDH/9AvM/x+JSU3HmfLZiXdGLyC6jtg1y6+OjsS/vzY1vf9pCn5bseqm
xTWsUu11N70nl3ej3M3qJNW1/CdKzr/BP8P4F4Lqnz7NtxWsxbaiU1OMdxSMX3BLcxKigCbz1b9/
GqHeyj98HOvbKlbPUBdF1sc7nLOH0MEWZk50h5rCfot1ahJatiZfg81MWtzKPNUYjMaPMqADVU/X
2NFvwI8IcwsRUAfRUcd6YHjikkQo3oAo6IP+rNyfbWXgMYWc5w31Oe9wc+j6J3pXtDZkSTtJd5ic
+i+f6Q+vzPqGMi+7pEPCOTEA8uAzARCNGXKtjfIvA8D4wyJsfVvkaKePtk+bYSeQCthRDDWAD0ci
2FebKQOPqu7b+jOhMhzlXXPtkS/679/WH+INrG+rEu0uLrS+iHd2Omz12F+FQXnr4TBQY/tvs8dS
L/V/7TB1AEWkEXoMYEO7Ol7/rhMaUefJ5t8/wR9f3rdFR2B+KBDJxbvELp4DOq+lLdaKGq66RAhZ
PpVNamiGQ0IF3Kz9v1CX/8DJtb6tOlmcEc87+/FumrS3sg2J76aw7xv1XeqG4ZKimvG3T+j8aXx8
W4AsivdZGNQJyht6pejl2Z3sAgRKYL8op3MRWF8K9QOFCCSsoMcl+qDk+lp9dLp5SMeM+0hT4fgT
Si+fcr1Q1Cy7L86hh/vbqTAQVxRi+nY6BROGZRMfV0GlPKBmZ8faW1dndMJzjiSqy2AmE2IkfToj
vbsPw/Jsdd2qRwWhtXj8Bn8AMVUu4RfkCz2bcWa4SFi462oJ8lFEGrnzZGndgxm7P2xh4h/IE/QZ
7rL3LQiWzVNe9C9V7Oy9OX0fPezAnrPyBNwjd0a1PtCSh+mZ7Acn2ioESiPNfaGZrzSxdm6IAjVN
nGNc5ofatFYaYKeJ1CBm2GdgwWWSaKAqz/k1yPxLS0junUR37DKIwdQkILPFsApqWm51OPJpGyiA
c/1E7hq6BWl8tub8Acl2q4XDb1G5SOJTkgQPndY9Os70Kyycd1Jrb1zrudFl2daR4zEb2rPA0ATg
g5MR1fsRvgXFrd5VNyZuvHXjPNWd/iaV+qCXF7oQp8CorzMFjwVaoZtFDp1hkR0JZy5qpl3W0xi2
icyV7YOPcqsfh5WkpA4usuAuJ/O1owxOlUX3KsF6NH6pAGSAjvs+cq61DUUxI5YzcQH5IYgNoWOm
IXt1OdhPQhYHwy0eJey5roMcjKbNG9O9GVfnwg8esHmB5O+5nmI5sa265ffZVJO9X2M4DQszE1/j
iJiUiA48YAs4Ok99lF/DwJNKEXt2CYSNiwJDTUB2D1/5vy8Ef1qkv22jtpvivMNjvXNE+K5QMrjx
GW7TX+b7HwI+hfVt3zTZMoXXsa9VFrJQm+hIkLynxq3yRTw5K+FD3BiM7FWwxFC1u6l0gCDnRh3q
4RZ36YVu5A6FEFweYzfmCegguCwWkY59QcdqNjqmG/FzNCzjcoEpeNun5X87Iolve/IYxWEyhzV7
vgwerbK9BXP4XtThXzawP7x68W1/pI8IbKst2PK5PeeshUbm0Ngt/uPTf9seRVDOsdXr5GAAXPUb
RI+wGAMn+tu96w/Lq/i2Cepe7o9UZ/j5cYJLHMJPpOdnK07v61A8ap35HGjTmwcUFgL7i58lP/7T
iBXfdsYimFihY4TOFvoqiQ/NNvyHoSz+cmr5ww4lvm2Mk9nqTRXy48cqI6es6S8z8hGvJ9tzNpi1
hdXe/tsH+bYXiqlpe+lWEeXJ8BZ62v2ge49JUN39+49Xw+gfTpS/T5r/6wSBenXWGuz1ODDjciWE
+4S6fljZQO7UOlKJbmeUf8vd+NMv+7aMNA2GAY4TBD+gl2RviATbo3zNfWdjmvMK895Gm8q/LCp/
mjjf1hTdr+a6G5N4R1XyQc1Ji1GAUeUvWS5qAP/DizO/TfsWDmI3t3G8a4b03nXGtXKv5z6Uei1c
//t345i/Yyb+6bd8m/1p2YVpMHKh0BvNAJJNdTExyg+J1bGhHG+l/lqK8JcMKsAFgOk96sMmABV6
OqRXhQhOFGgFFf3j4Mj7KpyuxIZv7IzuvcczCy9E11hZd4R8ombPvR8imY41DKcqgiroldFnTxtz
YWXWsXFpfNrWPtHGH1HQHrqBi2Cd3gsxL2duVkE17kz2WGHk7TJIVbIW2vBFoZpLnjZiSqVjVYOi
RQTmACP1opPXjbvUN+6gXVSO3yhj4AmPJw/dRKekn4526jirMY7BzQVYD93iKaCU1g7ewe78d9cq
5uXUjS8OG8bcod8ZA6qBWsGf6XrjRST+q68DKvaC82z1ByscuJ5DR7WrGARgSKVPNPAmMKrEba44
o2VBHoANoac7e1V9GWz8mcqqa6eKY4WGxcFDqOd3qQZZPJqf24ZjWJuTWoOdckNdnuZ+VOGjzB5J
iV17Y6ktCtulUWZvC4mdjbIstoeopa9Z13st015rx74O9rg3eZ6FXnBOmErVsubWuMy65MMt/Xc7
nIoDeSDPJR1p2dGNTRyDhKfuEGnyV4CjzAhAaxNkd1RcwEqv2SmspQ9MzHeCHbHlwwIQ49pugHlP
I4TpwjiEkbNrNBhCg4zPwZj+9HzYNInEhhHVvyZ9fkG502yzQq7V+TGR0VFdXOBlrdHhXjlkKggI
QfXW8KRwQFUwXgNtRkXJIVDMEEiF1X2McXoQQ3AxIcRygi8uZgQft+gx4Dr62nL7m4vtatR8emQt
PsD5RMhEBteJhllnOjdFo/DL9DM3tUNkez+1af45qxdk6+5b4EMmab1HneoepnZ08q1hH32az8gB
bkiiJ6T02Q9p0INRouBAIonwaA0CvLBt47F3k2uN55N+coP0p0caAklMvTrNDbAsdAmE0ULjWCmr
H/rcHGY2kKaJQ8rG7oM5CjyWsXNKpH5nOlCtpu6+8hA1iU1Qut6issDtICC/VmHRwfGqG2I0qq1l
ZA+kiFYKhf46NQjNjDT5VCAkbdYviihY2UhBKcjPrn82uAYQAZ2ugxCYeWdiutaH5BkhARAreSmJ
sFsKflCgS2vVNs5Pnchfmpn066ryMppkCmc6vo9uCq9Rpd25Qwl6hdxDt6BVFgUXlFFI1eNyl5nY
XGqX7rldnNKyPZtlfJI+dF8X7yJnMDxdpn8hrSAkSMQc1uhYLwjwN56T+8w6qJsSw6KdPtRBfpdP
1pN6SxbNkCYMrhU7osYhHucDusIgffMy8wkpwFmfIKCH8SE3q3ilBgHsS1p33Eyy+cuDqpw0iMxG
J36I+3lT95qGOye4doJwcyDCh0j45zCiK6drcH96hAZOzntxqpNdRPCVw4PB9lxj1cEngTUVJver
F3pPiIZWkdcdOaxjmUKGNU3ervICY2F7JjqVdHRWfhv8UkHa49hvGsjBWZJ+dGN18Vm4nKlKyBKv
T5rpHCsTL2Y2oaRGpGTrlo6dzX/Qc/08T0QdYLHsjoos3FF6ih1jgxDhR4NabRWbGmljFv5iWixb
Gq9beHmrSHZIBVm5a/QRLSMEvf+tZLfBkZl94aNCfBXOdxm9XIltYllXzUcekRtrWyFlZdJZvBSp
gHVHuf41VDYIfQyqjZfKR9MckNJoDekTEiGZ9NADxwUj3H6mQX02Z4zDLJYRa6m+J578ZFqGamd+
WKiumdLBaqQfrtIZVGy5juhyZYt+3Un750yDpNRxRkiyV5qOTp5Tvmk6QmBLP6WjvOtnGIMlOBSn
kUCsEGsb9cWzRLqYwvieS02x6EMW+tn5VHDu2W02Frc1b+peZIjIre1xKduFj8ObugP2+JdSClRa
3LkdLEyQTn5lmXXzvOyusXyl0T8IMl/VgtBl8YfO4QJm/0xBOFi7OOMT1wlXQenc+9hZqhRbaDDA
c/IGc1c16bmFViC16C6oDdqBdUfUb/6rKUMiOnpccf7BaxKgoxBd2xS1q2M+G1P5Smb8cdbNC+yN
Ym00zZp4x2fNd9aCNQ21CWbcoglOtoHAPXN1+C09eWBOI65xw42mG73tPLrbnkyQxtk22vDTsLt9
nhZLTYbrSAgU7QMm63JTx8jf6xyMXU80rKlh9fXED2vyfoB4J+xnQlXdRv2uq8093ebzJOKtgoNX
bXsymhBLgmldzVJA6LfeNJtIeDK9ZZBlCwiHgO4MijoFvJqqL0DDzAidQ7Tl0dBtNEOu+PEFNUgD
petwE4N97zOphB0zKUiIUKJ1h71oIMNp1uClhEzeNouPJSNu8FzoV+G0QE+GhyFBSzkCcsUTYkO4
y99qy3/Q9BEJIbOynXCjB/G2tKtjFEebdkLFoUdyH1blLQfvjkIamWxN9zd1ixuYCtT/AMAh4iRE
Q5PawX+57sXM6NtNAwZgCVidEJEDYTTXjDC2BS92VfjeYnazchkgblpYJG2BR3wK0MT2g3safX5U
67ZH3+rfBqdrl6bQnon7oDpQ0tNFR7scnelklLD9hSGeHC18g8R5lRWeMrWr10lCg3TCMAN3AKpD
rlFhzVZ+7rz09fjaN+YDsmsupgjPmmTYe6y5uZZ++rALO2Naz237UxsgqoYYHJrUbpZeYh9ikw6+
XrYzSqIex+Jg3Q2sgMWgIdajVgcrc6mm0jSX6VJtLwoznUXJcdDSQFXxADDk3lYM/n3CG9gn7Pae
UbwVzbhXP6g0nDeVz+d2kI/x4L6DHEViG/T5xm/SByMqfia4Y9XyZAR4TDMzv9idcxuL/r5H9QAt
J2Da46nvjXzTCx1BzwhyV6CA4Y+2mjwY1DPUkQGG8lMvasgv0YMDcKfGVkBejFg6uN05wloKwFkv
ERFuUZgv+6otICmPWCnb+KErLQPUL09KYxRSDSkBurgj4mJXJcEH/QSgkvJFa/QnGTKTbDvhsAj+
BWkgNhI9P+Cy3s5muO9wpnUd+hQ0sNs2RZMZ6w6iKP3iu+arM5tX0CnvQxA/FTalMk/3V0nofLRZ
dcpG7WyMzklPrXaJZuSKwO6G9/JFq5pXewg/nc7ZIj7ZjxnFJGn4gPuZXXrr0fwoVuqrCinEO1Xz
S6OjtbA0d19Rxw9sEAhqvKoT/phUq9GgyZzKPb2tu6gsi3Vu4ryfpNg2aBlRhQF9qsPPDGTvsg6i
j5ISXa+pm12I+4WEqjE6Se5bjaatJ9CgYLHI02LuuyWg3Niq7uPM/phY/3MLiMzQapdodD/s2biY
Ln7K35+BL5j8xp1NVLECSJKDmm7COkQdBMA0Z4SxjqQLyb7qpONbBgXP1caHYUg4UYcAjRr5w7UJ
10BE9xHMzhkRHb7ioD9Q7Nq4Wr0OCm8D0ZmlnU6jbkesUsgbvIg0C1ksuMq8OqF5RH/K8QJLUzzk
yJfCVmyyNALdgxhODWDfZ8p57CBo+PRd1UJLnYFt9wWuV5o0G8EXZrfuAxKNfGW400n9U3JGl2Wk
StrCAjTvp/fSa0/qhp8Qf6FO95avI5fDvZxA+XBpzVpEFKSCuQ9SzGXCVeJsuxLF4gDjyMqPjpNu
1PuWVTguy656Kl1eb4mVfwZA69C4wamxm1A3l/O4hgDxrD6yKfvnQdY3Ey2NxTc228a+0IenCKoV
Ab67FrFGxzrqE7HbN58E+A6ZuVfPMMvpxUgbDP3pWc7TRb0LT1JcG4LoYKc1hPHwI/T1zQz/xBin
u5aTRpFaa7OPzzKbD5XBcutUG53CbQ00UJsxrfnT2xzoqziZN+r87/P3ODYDJ4zMhJib5BWvALhx
oq16f+5X8EN+Cg/dRRWyrU5p/grrea9xb8kq9zmbDfJbdAqvdeLsct2nrmxtclhsVZ++ywShn5uO
v0SnP8xmdkdYyLrHCr2YByXVQAGazArhJXdS42OZ7arnTfVJtfbT7JHtc0ch41KV0S1nYlJTvraZ
1+IoJ8zQv/ds7NsBaWCrVKFmDNO7JBZhFYzg0IUlzRahFiBW+DNE6idV4aGADBtJI0TGfVZrYqQF
RzV81EHStouN5ngHsr52FhtxwV3P8pwnTAtcgcj541GiaISy3Z3jsnkOB/cNcEULlyjc44HS0QNA
FrTxMymM2mxDdDIz8+Yl0wHf1rrz+i+7D8PNqNCBVnhmkd2G4KHMbtr1AX4hV6KPydkZUaFQMWgY
ee1uxKTTd+CzexQHBOAcXYPQUFN/QRW4S9PswR4jjqu48KjxdJyp1JEZsskmKiYuPONHyMz09epV
VlSxc4rVmRaNi1ZDiO4wSNQvbHC5j7jQQzfYzR4uuHybRjV6HPHouP5zbYubSMFxY45D8UJ+vLOV
DoIXzSQehQC1N8PSzmVVHV1GlCbboyfy7Qz4l3iU+6YN1m3krUDlboeOExOOml1mKUMpq7iwzuop
OqT2s3mXW75cGjpKIsNKT44vVqIc6xWT+RWh2iGJQ07ayCSbxHnWnaBlETDAHXjM+6FOgYLVJ7Ps
HpRqKxygL6Xexa9GzoUxjAyxt0zvqA5+io/fZ0ieR87/wmKPc0MdU0BRX6WD3zPj5qFl4eNsAm0P
jJVbJ89VRXjSQGdAGtOXOZLj5pftQej1uVGh5G4yPJAo/QaD/fQ77nvOD9Zk/ayL6N1zHTR+xaF3
egCHzrJznbPNVqGOYLpZ3tWtCQaY550sdzH3ZJ349IWQcekd9RR7PeEd4eAcP5Heh6ZcBu+5V2yJ
PVnlRnnNR/0u7sVFSLaGWV0y+882kJuMO+yombe8rAn7KsplBZXEyqdNFgftKq1tVf7gdYX3nlEC
lC/jtYEYnpAoIEPjuxMmGyvQLmkBiij1/LU194cowgjFOeAHbsCvWcYTZ/CEIAzYcmRKmW8eNccw
k4/ShSdWUIZEQj7/qIvkGkAliRqMIQMutDLHBTwakCjGaC0y+zCMBeSk6DwPxXvlcIk3bZ90tfzZ
VGNBk/4WI1p1mPweoHT/rMWGXECEzxZ+kCLWI4YRJ091H6buwhbGNsuT34Nn9q2N0VhciRl/apA3
vXl2YmdbsOZrvjirTbseig3xGema4/NdZJOAwe+lirHT1cJQmz+CMbrP7f6e69e5CriH+zm8jrnn
hkQSMwrO8mDG9luqzCqjvgz0jiPM1E2btAwA4PTxzVGidTqet4gJpiX6gwiKL6cGNSjMTQpe3wRi
XKhjt5sCXmi8y9hb+9ocNy5AHpT16SqdwmdkOr/mot9mbXRzSD5Zua2Fha7OkARw+rLL/Jp03Yvh
1p8zbhsS74Y1CKMDQtilExVcUINxNUTF0SiDlK5i+FgQg5QBiJNqf+bZo2x+LdvylJruXv2VlvrP
YpyRBo+bRphrg+FT29m1KQmoBHo5CvctmuRhyqJd5KbQWlAW9tW7YSaPdm3+zFP31seQs7Lu1+iF
m7I1jzm/MzbaV9dyIUArdCNbUyAwSehS2ekq8NXFTEZkPH9NLmLzFikzmqllPbgPNeGSKfftlPVD
ZPPVQdCmRsInriaM1X33i5yfxyAhz3HynoKsfyCsmeugUXGL75E3qwNN3z90DXZBILK2l8FPEe1n
6mJKjKqnJJPwJ3BUog9090Zrf6Yd26cnEV6D0//kEAjhjSgMHxsyF5+s2kXK1IuLFuPorbDWPRAD
azrLMH8TOgSErHovKV0HqBQsgd/b1fWfQl2Ruy5n4GsHYQ7XLO2U/XXTgENip5nPxPAgfwrEQz0i
8m6MXyPRyJrgvAoyhGgH94rL/mrOiv7hPhs56UYkr6FIDJ/LAaEZLsRdVlMSG/vHBBX1wizdWxgU
q6HmGhQ6iBfN+AWXzZW+/04XwTPJV09WrBKfshbhKi/ckbUHCLLfysLekfyC3cF9kRw8zHpSTk9q
CZqzxc5J54R6oexOcDFu9NE2Rj1Cp6zWGbhY4UGoc7qjTvZiXhpbs0yfwlAlyDUHtUaZHAy42jIO
w9eca/SsTc+p1rzF7ONz++w67sHowJaNzLUkbx4jTXzFqeNBbokPbTGq0Orwph7LYYXyVDY1AyTx
jEXUSoK9lIaLnaYKor3uuK8NkXhI3AiynOxnzgoX3DrxgmzJTVoVLHKUj4vCZWBAd+U4Z+H5XRAs
ni2Hzn7WnOiF+aDASyidQ7S0jWN++AWGpZYgbEQHF/z/K3MkgjEFQdcM0NkROGPZ0xzc6tgmDL7l
jDjP1otPkPUXXenu6vqXOfhXNsPdFASEWnlvU9Zv8jh6I9vmUnGCybPmDosujtr4sdPqVWjLLXsy
rpz0rN6+JGBd/X0Qb6s0y2lq/TKT/IT/9CFEgz+Yl9iR6879mm3425G98jiLdTG4ZXVOUtuo+quf
v9B0f4SG8G5wiA7C69TkHxyEs0alz8F5YcHM2WSa9l29Kq/E8otjawKkZjJiBo7KIUtRIlj9ahMJ
vFI2NaQ5iBf1wWHtjiX0j9gkNBI/DhiJtcfVamC/KqvhEtNtwGUC0bO86HH7YYZyU3deDRpT5YZE
5NGCRSjhONlu/2WZ0Lgid1WxouiyW1UjxHwnf1Ln3JAjgOszixVxvFzr7rhKbe8cUQGVkb10U/1G
KslWPaAJI1h9Wl0x8/IXo4nOPGeIpStKXbInycAgvaoY/ceRIgD/yOd0wzdq4R+fEv15cGlQjelq
7uNrIHRmP+RIHoHyq5ySK5w6INZfrvXYcT6spvpX1Z41ATaETB/JVIXvAcep2HcZbGYOnurnKu8X
/Hm1Z/EJEH4cKZJDicNRIcPtbGgsH1a508LyhwemJHQoQ8zuITTrFZU3B2PzpJWbyHkuAZuqy8wQ
9mfsBAujD1dhOt+r/z3D/gqo/qh/W0+1E1SLvTRek2JcqSGlzmgtfQXXW9vk6bkUz3lyH9vrwqFW
ArNwkYAxxaK2s6d8xePmNsmCZfRKNXnj2oRrMMVDSyzVA3QMsbYc9UVL6BwAslNNSkwBwK7GPoyn
cxkZ1F2guN9HWnlSr1g9IiNwpIaqDiND7e8Z1Y10VupnxZ52C6j1uDxKXN2XpveVE+Hr8asSo1qV
vrYzfO8twDvnciJW/wpHaFB01qNh99SefW5+7bO00n0y03Eyp4OoOEKKj9TU4XMJb2G34TJQPkec
2nby6lKDhMvF99KTyUXqate+eX1Hma/bKPSMVrpXRgd/UgEtrd7e+600iFzWPrvhvWFDBr1kre0Z
rypo+86jgEjvhjIbBVpto+u65BaYXgMLIwGdKlSVKzWcpYxPaqEkCE+VyaqE4FAWG92WJ35dYpmv
avranrUf2+yeyZoM9g8PLlJrXjIOJSL3d7rzibf/gT+vhhTXNu4SbaPjFqlOrFgbc/buAaY9JFX6
XHHuQI/O/VxgKLR2Mz91tudP1blSr7PLySECYzJbIBKniqZeHN2r04uQ7Z1KrTKY1Y3xJsWHKi+M
ZnRvjUD4WR/Uo/AMvz8R7Htf+xiJKEzmamvE8pXIFS4GUBWctz6BS8XQNNzxOQvDy0gQI98foQS4
3dXEicxsxU+K1LtiIal8cGrk9qVBeo4iaus4Mk/6ROMDiiItv5NWBWu+GdFHO72aKIHanI4ZWV6t
PhGwXVebHgRFKQL3bg5lEp1Kq4Knq6dI2p6C54ea1DkNbuG4t7mK1uwPR33KgA6DOIJ2fHL5xvhq
UbOsPOToPEvYZJvW/qVeFSAmcEHuB/+3G/x3tdrYk1zSqaYQdvWsfFsRdUPAxSUOM5Ijal4oTHmK
oXMeHkbaVg5rvEegGJNCVdsYD7yBWXKsCiBQxd1C2T3Kad63FILKxDqqRLiSvS+a/EMt7INa5WrK
L6YrbjwG8T8nrlQvBeb2XgsRqF8qB8EUP2WYjlNA6QPgupNPVzIR1uoUCQZtzzyf2vqkjruxBlDL
eFGfjqQMlst8P2OiX6i5b3Xc2mFPxXy5AcZXPasIgeEQkTU4CbVLwhagpXKjKh05+6FEYBJZ3i4O
ooayf7vjRgXH21WxVsGDlVbLxq6+8kFs1RVqtLQdzwoVmwKe9ajWPQcgcTnnO0t8+DQYONNuskpc
eH8lg6PnBFLX9IB+LyWxcSyrdq2+CqirFiiBovWvlUGxhSNybxT3uhd/qtlSZ4/8ICA6G89LXnM3
v+UdUKMphMRS8ncT4ZyCAmu9zQN19xOvonSmrzAdP9UO6+pWvdJrCkfN4+y7O3P8pUaHWiuF9YyK
eTHK/JzF3c0S+F0iisSsvMjYICrkiyT0XokCEHXy0XOLtpw3v8d8zGz3ODzzeGpU6x2JaPTyYhK1
qdpMozgjmzpIDguwslZTmKFiFHfqCjT9DheLt/RA97VPQ4AXM/H7YDeiduOGqyyzROCSRh8ifG4T
6p/d0pXy3mS0lq65w8v63BXtZQoMcj8w4ahCu2F+4u2isXlRq44aHGpgV7UiqLBfZ127DlKuZuwe
Uyov6jeqB8eEw4Uims/YZA0YZxyiugICHMu+sPyj3nnFamyQBfYaZXD88NvS6A716BBSWer3gBAg
wAhib9tdbfQn2/6KKYZRiV9pZI/pVNGwbF4aR/6sMPI25G6iOJSGOrkeijShlGGHi5YIFz5hc0nn
+ouIaESR48bAS1lrgIujIsJJxI5SWBK/Yb1F7A5UIt1YNNCaMsH0p7KRtNNMbTsNul3seRiKorOX
jJ9JbtzpzGDpgXXNbWqj/eQ/c7g7w3+HIgabER8EPt9pUUSIUr1kvrd67OAcqHor0yj0ZtWhCPD9
TRivF+ZIecKXzVL9oZCXp1FXyDhpZXQ0FAh+bbFA1BIMCGUXde1RJxsvdBAzBtPRg8wVc6iZHONO
ZNDv+Qhl1B6ToT55uGsL8JYPnYC31bD3yAFhj832VPJqg147YEhIfoC05c4+xJtOt81V2xMIYqQf
sc76STSywgOY+4SOTzWZPzuBxDcJ6IdNylVlOquGSrjPNS0I5ZHlVGczQHHyXkb9oweIgpayeOjb
umYhDLjQK5JNguvXq18L0AdaBySnS+Nmb6qCpggrPqDPOti59ns4gfvyqDQXgqvbEMNuVda3Mr83
2nla5k3WrzI9lksUzmhdiIXAD4jFlKOsFwErwsa4SW0YGrOsd6yF1MaCOr3WM5YvtwGCnFFh6Rp7
03LD1dzqIpHvhfgqoDL4N0Id72XXrnxt/mzM/pACmot6xCwc+j9MH+OX3eoLIx2P1AXYeaPy0fGj
m4bAQpMDkdLUZ1bT4O56WiKLsRoOdpCeOj2l/vM/LJ3XcuPIEkS/CBHw5lX0FElRXpoXhCy8dw18
/T2lvQ8Tszszoml0V1dlZWVGAQxTmFyKLsISHWiCH5d52KMG+D6kyaYEwTQ6esnsCcOFkkvElh3b
LdqDi8Y5bOcNI1nzY4lYIC7i07aSAU0vgMuOkFklXjC685CkPoQjlswbsj0uqGfVfRVuhZZPGmxd
qZDy3iTXCA0sRJJ/GbevzQWlM6Y4AozetK6xXgxP5vwwDHOtl7w0XyMgrYm4lSgmNRg4etXteN2z
PyM9Qn6JYxMV0hoGvWvGX7qgNLQB61XtHYshZ5JKD5iNXwp4k9Y/3Vo2Ua09d3RmzDS47VvmYwU2
Kd1jXmScMIexxDp/WHCDbx1kUFtNO2D6xyh8jeYjfxun1QcjPZ+DP178Aq9pz6J7MUOagLAzf2Qp
9gcw8VfLYLtwm61/GNy2uPtQdlhdsXYxGfSrFvoWFzUKz8WGhsfejYfPqEdGwPDJyR2NYX/fVK9d
EuzigaaEiwMEYuZvRT6uNRW84iKwk1Wvi2BtUbwF4KgDHP11lWIHuhgvnV7cqw7Nciwb421vTifc
e3jpoHl2BvuRbvoPgiNvso5J5tAPsS9laT7bFbPIi2Wu/owc+zD/5zfDvdI6ipAaXuiIqAF7wiO/
yKwJWTL4IE2M+8O8ljDhUGf6fYtnDPKLJAQ3ihmvsVSKHaTWg9YPN0gSNytNWUSR5cNLxz1Xym5w
rO8hNV5rHE9HzofsvaZA0lhXdLnIHBPLRMJKQ4M7VlIiW88OjV+9qMmtER+vZZ7coFMmJ93/ydDc
aXI6BKYSF2gkiZoSgTqjotkG1twDX1spICApuCkdqy6/DdvmbsF7QX7Csj9QXL3RCgOLmg7nTC70
BnkCy32ZcHFOAQQhqtjPjVmiuBHpO+WZO1j5r6Hd75DfvBHYbLHZ3GGJH4eA9Ixhm1a6dpfi1Dja
Bcb3GkHSNcj+oRhRMffR2kVU46Usx7s2qtv17DfgZcllIkWWDTsN2kpXGZoe83VA5BT7CCyBsRlO
okOMLqdGAymS8U+6NnVTN6vU1x9czqfL4AYmqsOhL9GPV8wbeqiQ9PUu8MdxR+frMmr1wY/c/Vii
4mOOKBE0G6kaTPuD2m5rqJH263C0s46rbGhXtmbfJ6G7B545Zz7zjNE1N5anaJ7ewwrTYDsRPQvs
V42+hR9urnMqSEyCkYfRkBL0UJ0qe4UlJwc792kvV2JjyJNLkHiWyM5gG5g+YQeNyEfboBLS3HLD
9PYqZIwLNVYw+BTX+8hhrJq+PQZAJSx+TDSQfxpIQV0DM0A/9L6slpngZdzCaalj56mfFBPw3Z1l
fKWzRUMNKw5UfpwAMVCTaYqbEcDUnno2D4QRdkeCZYhHZWxo4z9Aez15iOvkoZXZAIK1JFkJxiuy
3VoOUEMRpQE8yt8Hk7WdcCC0MVKyEufFaSD/DT6oCaImN77xkANMsSsRO7htSJOGKDzNUBl049Jj
yiLfHnDmGeZkh/wFwb3CwJA/kH3geI3J8XDeGmUjsl0joY7EBtZKKLjuaSPcOUA6IQg831OgDs3F
ETY9L1HMbe+5N6M4ueV0eyljHNrBEjzKMaKvCdzOCZz4e8f+8CjVVikiAPZU/kb+EYfIaM1H1ov2
scrVJudO8UiuWnftBMLZxPV6QqFes21uyNy/17v8lHCl9hhn580HGMhbpdsACbbgH6KmkQBHgIHe
64zdW+JN0p+R12XuDKSs82x5t9keNpIiyNaNbM6RxAijz84dl4UWOv+0vn/n1eug+FYYz1vMc1UK
uxVM3BKn2tt+cEYSbG3PSgSRpzsuRZ9rO3xzQ3xWPZ4qk2+rJu+arbydxCgUL18ymEhkkB//nYzq
N8pQ4FX2g4Xt3KpwvY0pTzb1d75R7hMdiMLq1kH7PTfTU9n+WI76NoMw+Avonp3sEFlZdYQ2dx5/
aqx3bWCBlmEwfGtNdOLoTVsh490TzkD6ijGC6H4oP90BSqqm1fdcCY/FnKwdRpS2uuc+xyZwFMe8
D7NTzCoSold1jUsx+/8SRvP9QgCx0EoI4Rohdc7iTcamyEZ0eKJiWiPLh05VzYyMq+ODS2yYHeg0
oNlvfOnAdEWFqX71+gkHYsPE3VFBhEQB5DxHZnwLoIdHzBxkWysFNvOLeQM6u2ziEKqT0R/9CRqs
7mg9bSd0qUBXEBW/tgakElXuvQZjzD/+EkZSvn2YlNe9pYPzkvouRSmactx9IH3herLr5rNB+qHn
+E7IC7TsijB1r35kh+fUNz8KqFPAaujOpguqFOgRNfT3fSc9EvCnGxRskAiwynutRdKcOmrDuCxC
+2a8XcYejDFBOLwhv67a9HlkMeti8gFmJszRdP+UuMtPXiZP5D6hJC8+l3N3MHDyIlr1V8YU+9Xi
5NvBjpBgLA6K7MVPGGrykZrzPXy3A9M6t6X+YvYvS1ZtMqaVJjca350cNiExy7TDq99NzOov+u5z
DKZ63aqOIa/pnASUrV15zg3jatjpIWmY87T0YqeKVTRT1L+3eNMOvnXoeqSESB0xbPgBSQUei5Y9
uBm6Et2wm22M8IoI7rjZoMkwovbgYpJWLopBhXH+sgxJrX2YhsGUo4TadMPKbvXmr3rUmP9+64fp
My2MeVc4SfRRpGxlX3c3cCTxfRyTezrkD6ONdWRm3NuYxFT0OldMj9E5MvvNVOCl3JqP6IZAyOWE
3bjGciXWnrymvJoTiUVFK8jsvK3RI17ONADTreOasvdVQ565M8bz0gLQ4buZtSUeJ9Tpi3430kEJ
Z1gI6OOW+vQ9JP2P36v7uXHxlRmTte+bDwzl3A0DbBgblcFhUSc/ZezTGPFPjLrx4IzLmqN4oQSg
z9+BTaCpgBjLvuy05WbC1KWaqrMRcg5hFt0ipoC8UrILLMhHto8o1ET7ITqFOD3VXvXTUPSPUZDd
NKSNXV89TEZ/wsnlWCYapJEsZ5A/Ai4fUxBbZDBWXsU4ul+qr74LvjQHs+exqb8sy9u4BqVsRMtq
0zcocKZJv687wApDHxl+wy7J8a4mG/AGEAtMJBgZPVPG0UhRGEUsfqVF5n2oD6cWZ0wfgRgeLpwe
oz7E1ggsgvqKAy1jnZTo9ND5AXRzE1QHcQTWzBr34BkBrK6zr+Zc/JsiNgi3nJxN+gL4uMcBBYTJ
VRFvfF7XRa20C8qdnWRPZVSjNBptGmTL2qW+NTV7FcdYnHJ0jeFTm/M7RdUtWFGr+x+BSG7BSoXZ
GyPbH1wtJHiQh17z2Nu7ESvZEhU85eNwmCYnJkeAFtwdG2UmUHIHSezs4MW5Hfc0DEs7jK/yZyZ8
jnVtNRvJuF0ioRuTRzOWU9OhnM2L3DUDfMZsLDazP9MxdVA9afBb2GNZsKXlvOsw7NI0sXvoT3pa
cfFGz2OsfZq1fWtUw0s3W4D0g/GG7M4CNckBGIavtISrXh63GZa4r4fNDZI4MHnKLZjIT2601rZF
EB2HOZjww2Qo6MjYwFT9GfXb74EvLN8M24oDqE2jjbcEZBUjSGJ6L1PFTIUCREQGRsTxIFZ/BG5P
R6O7kxZhjOJk8C0XOUKjNyPavS5rAloWXwtfex1c5sJDc4dh7clBiqilQ+qY6X1hLDiRumeTfKkD
x8twNfGz+p2sIefH4gnFzdLa8/RAV3ly403UgRdpZnkmKcWavjrWPP2wM18UsbZk8Ngn0MOd0qqt
ZQCOh2m1m5z71os2ldW9StE5LHCuGw1M+2HQnd8azQLH8x5aXZ3tWXu3CvPN4dKXvWcQt/2q/0LO
+LZtmh/yuagrKOqxZfOro6R5OSiirFuMD25rhYe/RwI1+0l+toEvtCJ9h8t0rPDFG6aJzkmDe3es
nQe0GYZc/5o7KEt+/SwlaWXox9a3kEkGi/5W8G30KTpOZvYZxNA+DGVcchSx2prWIERBzdM+67Kl
jd878NOyeu+YobbK7eENq6hqBxvoSXauozTSprJF1BBiDI8258JHjBhzReL5wnRCoBgdMVK0a/zY
b1/Nrn4v3eaa6fgk+HoKTAPCj9+uxzCDzJv5T41LpIP2ZfNdHRPbtoaWStgit5X1ezoL/zKSk4a4
1Rl4uDP5dtU5P9Gg39cthAugiooGDc2rKc2eljR+nmFJBXH0bI49UF5n3TZW/mVG2r1ldN59GrPI
kbvE2yZFvqywEAtkXgg/F9KTcR6+cIBHEdyJjjS4v3OjeqxSRMqrebovORzILDx6VXaBQmStllRd
Ydc3mz7Cb0KZ7a0ekY4ymYxMa15vrSjj2OftshnBYNE6RRSxolvaa6dqwTK9rguUnmas6oGRC318
6wZ9XsMZLXYG1VZIkotdl7X3/fFXzeY/I5d5G4eZEwn7fpZdQT03bgU9GjrwYZy1jykYEXpa7EPY
lnh28dfxUtsICg4X1FmhJ/vwjDV/eC6Wei17r4zzq2lxm9hI9DHXWOzjUF1oWf/oE+hL5a2w4V4p
5W8qrNp5n+gpV+FdUffvfozi8gCPcjSrH6XpV+R67idKacrni1uO+2a06Cml1UNKVG51F9gZGKq1
kEn2jXnVUDzZDlLMVneX9sG0QciOMESgypfmhELbuTShtec+fapqY5nqyognnaMF9ayx3adpt4Ue
uoU0urEcFJqs8JGKITGnbZ98NoN9hqx+GgLMO8j4IPQ+TEVHBVy9B5MWP2QlHHiuuz73UQ1W57wP
bged254srWvMExtl1c3zNnTH7aLnr5E2XORkdP201i1nvZjzQ29rz/LicmAHij2tLY/1OL4tETx2
SxtbWkMmE9VGi7NrvHfq7uKV/pYJNN6i/2jgffgcKQn/bZh/u43xVTGnD+uCuQW711/SjE0BMuNk
yVMGKUIREalfV1L2oXlPB3paSxBsKtqkWX2eArylKIc6M+xvihJZCFxpdbyFSX/vtfx+Ke1VPkQH
ibDt4vy0Q34xiYxM8q21EfWv9NynznqYXhP4iAUJC04gq7SGqDRnP/JO8oJG8jAt3m7mxeSNi6Q6
MQn2F/blvwVNYevDcnKyk/TeelzXAohGEQBRnMESttDGYldZFM1ZVSHTJdSw5mYBbSF+rC1OTdPZ
d/NgkwDz/3zbBh0wNFDWHY+IC6R26RnaHzrqXIBRB5xqDPgl+M7X8I6HGDBfxvZSLmGaCWhCB150
dEWHsoOFHqrP2WdUhStUvjxfuvQNeveAbHPmfQ88/a5kSEl5uDXPqFWB0SRWeRYcNM7dMwXXTlaL
IpOqb8XLJA7GULXOpLd5n0C6cEP4z+EAJkLXvnZOQRK8//9Ty4KEKArBN9Rg/3Xnv9IYE3i3dG7s
LrUhkukPPSJyIc8wyKE45/Xn1KqdQva2HUR72X1Rmv9RBQt4Wb0JcUiwuuHDdOd/hclsTilYlU/9
Hq87gSCcZgOXBBS8ztaZ1v5MHiWTnh5Jo9FnL6zd2GvfFeJprYmocwiHOcaBeyneYMe85cRFucx9
uHxWog6thtqqnhGF1ecIUGkSRFD6FvhlWzGZUGHhm1BXJ53zHhagon6sfpwmyFc5GRhshN2ET6Tv
LtwiQ/M1LtzDo/ibgI0jxPgMZXyVg6xOhB7o6ne0zeBjhyu8FRhxydBlGPu1bUMGYyFV2G2barlV
VbHr8MlWbvum6c1vQQDpSRaSgqOHHMWX0vOnvi+RFsrAcLS8fO9r+nXl+Dq6IYM+Af4GTbSzA6Zz
UAJ9i0uF4qVx/ts3SGMzhAv0k/sPg6sdSyO4VuIYa0cD2l7mUXYOsw2Uuiws8SsEfkr65exF/rmd
gnXdqRhQRm10z3mOkh41PfUubK6ou9iBtpn4DMrJ11zxbtWelDHw8CAFNT0dJIQmbuymOKC5ccym
EMWfedMYQM7S4+ENPfJXmybv2BGfRdGOa12BNi7zR9MVX2NXnMCukQfP40/6YYxSoHiY+JsySO4k
FqSD8TBO+qn01K3Jdi7oJNv4dPtltEVWmLIz+EyUdcAi60JylhKGwiSHb+0A1jVrt6Z2HWm8UVfc
6Ib0c6rspVrsTT14m7id/jUDXqWMMdAllbE6hFqdor0NwvI8RsZzgxAG9+ezVFqdKKpi2QKQ0RnY
b0lm2AXa32nOGkxpJQv9+5MUmDoIkdiIwkOqWXt5AoWh9l1SbMO52+p18eOP3SPjsJtlsA7cPoyo
DRuLpKk3nW0YZdeWz+VF6rf31cMAoJ6MxidHa2zT35HCKQrSa2jArsWgI0xMjltxvzSQK0L7CXrW
KSSi5S4tOmt8GhAOEZSncTP8JaEEGQ+S4tqcLc1PrzqEGJ+wbEwFKK2DeDi4XB0+V5gl/OFAccia
mh/ABZvQHD3kFIlOOFMXS8vUDb2vgS2hT0ElJE48Z0yaPI5BDMnrXWZazo7UdjIGKN5stKGiLWVp
/bep5nZF65uSznkYlnxbNZ5246TG3UBlkAbJMa26b2dp3xvy2oIRczYqJW7SvQUp9AD5Cq010dbN
kMknhsfpOR2ms5+ofcyxLADX2MHQ0Teorh3bOr3FLO9Q+NVb6DT6ISE7nMrwkMjN1dqH0UFQoPC3
hZXMN5J/LoP2UQ7sb6fETW3uQL/Ub0h9ir7wfWZqNJbY5IpiE1S8npr1kNSMqaAuk0BVTYrx2KTt
oeyrfd7GT3aNRjKIlk5SzlzdHXEdylGVuC969GKhdxyYIUTV+R8ycStTG+5wSgWcS9GZGuh1VSZA
AAQhQ5+PmRNcPb5lNmh3UrYPY3iIKbpKTb1xICH1ZJi/08BOZVdOuHlzF0hh3WodlCvjgVbKwZp8
dHgy5GbghQ/GuxwshoxXRpfDU1xg8ETmYxYwhkevU7fLg+dbb2MdXtJouW3wDWcsEpsPUSxly1m1
s6vy8E4hlplibpKlLUCKT6cDeaEKdiiHZqK3EMZQ7zxGijjOM/+Ph96D8k2xR8VnGsf3njHFmIY9
pkE7cMxoVK9RXV08P/+V8WNS9UPd9WsAeFy72ctTTs4BQIpQBExP9dQWHouWbKRWdIvuwYMKxS7I
6ae0C2KvWQ29JR43UAR3UsXZNarjwHtNY6xrP9lLFqGDRlPPBnb2UxElApk4of4rnPIi8H1mRvfS
hCgTZyXPD5MrcsLoBYOSnTzxsWSew0r53LgGEAppVV6ZVGAMM3uT6zdOtXthhAlanHHqOY5EwBWd
nHUxtgd077ayqbKG4mAuXjqVHV2/P/MtKsFQ0nwrfQsF8UVO7ajTyIQpHteLOKyLwmqILjniSS3x
CuL8SmojuB8g5curM4ZHo/hqSR0DPAz80vxIlLa3a2ZLE9iiiZW/gveqDPVOkHb0DBibYXI54Y7j
z2O/erFcqVDFOsGt9qHpbhz15duQA0HV0DdctlLA663/yBDlSfCA2rK3XdgeERcFw52+pGA3cSlW
JnxbbTE+Q4KtoAGSz5fQr6XilBeGuvZoePkng9076RMxcYz0ULUn5Mvr6tF0LnOKI2GGk+b0wfxZ
G8GuNBi6DGmX+wA5bWd9MJC7lXut5zXk4RgLNMiCGSVp5/tugiJoufHhSdaGeSt9044lFLYqg7B7
zU4fhU5gzRAuWXuUt3c+JXnb1lvp10uKDDsCXyzkWFlWpsw3kpoarf7DvOIN6t37qMQnFtaXMN+6
aHjoo/niWkDnBRb23Q+fXZ7T6LV7SlwmfpnGFks63glQdDPM6hfGxi9g8sqt1YPALallA69C+5NY
0BbatVbJACkaaGYaF9qRiPgzwwAhq8yPOQlSzsEZmN75b8MJGZaLWhZFoHe9+HIUdqRV9K5AYBRR
sQu1Uwh2aNJm8MX9VnFuIrWvHZrHSt1qSXFJSoi0EikV6UAQ54fYrj79JX5pyWvnotrmiCK7akEU
KmYUw8Sqg0SGtTGLr9JLT10Sbm0z2ejYYNdpDGUk3KMbDmYwHeWyNSr/2aqwLAh7+yePnL2EeqPH
l5oZ3huDLVDlzbeVMasyjS9uxmSu6X5l1YCJk3oO9DsBG3ojRp2V9pZEBnlgxhKh30svkQxHMpSO
C6JNzRuXa79K1W252B/aUJxhIZxcBWGiHNeljvIzTacyh5uWuXeMUv2hLS0AcCEq/T0rgX/yi8O5
CCoOYOE++g1Qglj4vBPI6tp6jlnuOWIiFgViMv0FtGeJa3qX3oZgLQsDre7vNzkAw7CKsZYTYfOp
yQAyRqQP7BvFS0KSBkclekmj1TGrx16z16ZEhbBXO8lR/TbfiEdAMzrrIOsvjl48yK6mbY6kcENO
o/ZsSGKK8oJVqy27xRvhpU6v5jz9xu5ygb72ycTOYw9HyLb8A1dIM6J0SBAOWQmp0UYb4NbhXHAt
nGYuSBNCmbTHLLwHOvunYUgJ3HGjj/1tnE4XTojLPpfqp2RrZuTUzrx8WLZw9TBAB9Hz7fgofwcP
SX5L4Fi243grSxUB2EtTsTKSIzPeq8XL0JJtnGM4dX9poVRTXpM/cI1MSAyrHpCQUag/hCBjwJLo
Inc9n8IEz4NQayIe4gUugs0EFpI3WGXlQe/YeJmIAeD8NTPASDtckFkA9BjDcntn0ZrixEoE+uP1
VqjAk2mOALBWxSXiNvfZjGgC9Y2BTnnXNo9yQ2idqJDgT0GSbAa/qQFYDnPLBliNQNUUlAjZSais
Hv+2QMxgHjdDiPdJ6mMYw0wxGs3wkGvrVV5jamiBs87x5B0k/OqjtZcnjHblPoq805SPH1ML6MX1
KWt3HyF8a47TinGDR92bsC+hfxKoi0RKaKjyG++SlJwcwlvISVny7Cg5zUQVJJ/N97u1hDb2rx9p
eymOICDzyzkx+iA/LRuV32ST8JtOhezk/V8sNuC0Z4Z+sEIMBeTzA6UzAmFQGVEzx8E83zBJYBJg
IYlZXndv+9mO7uW/UPfuYl6S5A7hjIx7iK4NDjXxP7n2ne5H9kSbV3ud2Mc/1MpXR28I3TZKMQx0
QUAdcKFPjad4KR5co/6QxH20zKOL50uTZltHpXi98MiksJNHaZI/50H/CkLci9d10GOnJhUQvRvs
5y4ofR/4zSBbzzmVyqzOyFbsJNp0QfskS2RPGh1pwK6spK+vfbR1wGRmhOeODSNH3+BSdRtRh0qa
ImRBDfVxt341rR63A29VjQw40rKF5nITUDDwLagPX7TevmrNBGMamX6QNXDg9jTR5gxo+0sGxKHF
rwtcBOZgQACRp8izFX6TCtRmlJqCkRpZga5Gt841EFGZipU00r2q3toVrBqeOtlOQL4ovffOzddO
6H2WFBhV9PeUWzp5+EFQKw6vbeA9pJZ11haIbrxzTPsINX54jJxWRWlAe9q3LBh4I6cv5BfQByIh
9ag2nnRpbZlDdvYkuydJmxvzYEfjJZ9iHh/Rm5QQbzq/5Mux7RD9vhK2GuCZv2ITQMmiuVHTw5vF
SEG2Dz3nCZ1C/ipL063USPI5eKGyHfYt8Dg1DNrX96ZRPrW+2umccWYKSkD+lomOink9C8oqNIm7
dGH0UeIbzRMvQW3Epk4s2xByrLZ1+mffVnvpjPQ59sxTfKZpdZVIHg5HBOmhxcub1mB/qFUz7emE
e1j01wUWWSyBqK22jfVq9UiGkESw2+RDS09flfFaDTrt7l8paIXnU5bxtaTfYpT51iAjr6vhIn8O
gO5ZzwV4okXd4JLM6Hp9lGoEYdq96lqqh+o4UAPoXn87V+lZ2KoU0uBtiE8dcWlg5Jb5AqA5Ngzt
u3PHokh4R7IMgYlsIwyKUoVXPcheTTgr/HMVNi8j566jAyWbiU/hKoywgckKwpS89dwbRwHAOM5M
cmU3FR+pdexrzVXKAOV3bBgHDbKCOYEjpSnM0SS+utkLRfxQTahA1gccy+S4hXrPXKa6yGRb3zGc
37SPcuChNbdo2Hc8UpSsPlJIyDcMBexm3nWBZ8ePDkTVAZxPLqSCwSU+Z9l8pPhJNLG+n7j6Jr6J
XER+qa+FYdhomCyN6QaKsknMI81+LU3up/4lTZo7k2xKfjqwnl3HeCr87GqCe0MBRDrRteoTqWnm
NG9V4x9NQfq0UZOv4Fv9HQzCU0aRJVev07ffeqFBn0Hcn3tuAgDqlliGWgB7cJnHByEEA+jPsqRC
G5HP15mkmbJdKhp5vJOdmA9yRFNgTZ10s6Fy6LhigBZvpZwjBMuMlexeiTsk+g+yS8u5vNQgcwPP
We5eYZbWTMG5UfVRTsFdHo6XFDONtUuvEJ5ksipBQcwJ8ASKx1pOL5uHXYD797cWWF8Cm7UFXG0b
2GzAuJc4ifLZ/JqWxCmDTn/OrAIhGNbz8jh1X5pC2LhTBaQc0iZ2cTcNH3oswhYJpRy9coXzCSyw
U8cDlqNLq0huENMvn1u0QXSpYXjHmen9Iik/KxyWW5tBN27UtiYPShlpKRdkD5kGl+s04pa0cXFJ
TBoAEIMcwBhemliCVw99xP5fh5mpQZShO4R3UrjLicw9UZ1FnJ1RoaEKD5EI3pYz4NT3sLg7CUP/
/ydBT4OOql7eg5XpSJo8r/qdDPib7OJeD98QvpXBigRp/KF7YtpLYEH2RonFzxS1V8kvuc7ASigJ
pEhP8TfQUSry06PlJnexNv+Re0treobSvlckg4vqv9xJXfQY2RfKr5yaUXbASP5D2/WpYUA0izFm
0qi7cyxoJO7oaSSFWvvqDvkHiPnFiYPvv00Qj+B4GgzduF9WdYtZVDo1ezNyHxMTaMtCkgpNdjQF
adkZwa+cqKVl+E42mhHcCvjqpeXH7OK50YLUskdD5IY2Zo/AiOz7lBuA5RfsUjaorH1rtvfwhDxr
uXdJHZkm3soWj30kLBoESOWGlIxRirkw9i/y42Bf2VLcuUCfSCM9k0NtbVD7EhRe8BkJXiVFlFxZ
gnfh4rQbSM8EjhaURUpmAZNlHBs6ySoggcw1eJ5yY3JX0S5kdBZflxbtPvoZHmS3RBR7B++KXycE
CtCEKNfPtYZnrapfRy1/bLIWCcDE+HRm9zPzUAfrXf1b1lyCZemkt91YoyHVF2vKxFunSK4UsNje
LlufOiuJjTOjtF+oXYJ9mQ+F2z+X9bKf7PRo2N4jcuCXIA+LbdSjhzai+7UeyxrPKHqRlQn8q03x
sW/Kn2WEfMAEWC9UsZNqdHOjJUkiA/MgVG0A9M1UQRugpgH2a7IEcFzY+fYXssKbBryDR7gi/1Zo
dAlhUPJnNqXkP7MM2Djc15eKASNB7pN2Dih4jFvwYjQ2tujWIC7ZbacG09Na97+KIUQhxKfIa3Ok
zvLdki73yZTNqyg0zjbsAY1jI3dImzP5n1XIH8Hn0uaNafjrepyeIwNuMCnHRpXOreDYktxDyb4w
7nfVE5/RYbdeywh9zfOSL9AsBRIRyU4yIk4c6iZ7f+rPwTjDyvMRV6DtSRCvHHOLyMuKjEG+Vb3Y
II1SHzRr3PX4Fa6kYyWFGC0W2eMkoIJnu8ZLWJhHH+ezHuhHejBmY269+lWYhdJ8oo6TTgOazGsj
d//mXILv2s1f/A8m4H4b37zKiwmT1+66vdQF8nXhbR/+pv7TGbIyVxiyKney+R2Lh55wWShSmawZ
mSEN1uMy/W11aULVaBpx35ABk1/JW3d8E7kb5OmFQbzSp3FVet9zFe4Yjd/Kw+V20ZV7ZRLfZyK+
/5EnTBUDQQ9vRqb+XBf7aqYQRppqlZfvpRXUzJwDiWp5b5PpJ8dotBOQC1Sqtem+prEh6RG3ZZDQ
uKTrSkRL+LwJOmoRxBc7Vncp08d5PdNAkQE4Hs7oLgx2oxmX0RKPq22JwbDeDreqc/u/5eT1BmKL
fB+76x/lO/a18xNaFfammGxFTXKKUE+78afyGW3qax2HP8pnvTCJgQPejt0exCpmyCBrcOOxbmO/
/opyk8onLY7K13S8aCsoPvaDVKheE53qxMSnMZnXUckw8zDf1kB5rj1+FCFAd4VaSLYgEtKmDyib
/+SxhqnPiHJSF2B70hX6dONU2e0MQQ6f6nOygHV6UGVQJwz8eMOg+f3kLo9W8p1EKDSOt6b74nDf
yhAkOqdwtWAWMqJDmLUZbfXDZd82/b0svaZ3aygPOCiz6MM/fypuHUQapM0lmAZXShSWCDxNfz26
whmfHHRT/MYBjdWeZKvLviMVqtsRkVLy51b5156SofBxwpFJ7LSOnmVB5G1DYMqAO4bXtSdm5Jya
djFdpMVGJ54HmPf3mqMeVLOc5Qr76316/0jjiCFFUJ7kfu9B8OWpSfyhAXAYsaIaTaQFwQvpfFAj
sedkT4IytFAmuZclCikzeUCx7AC2BM0ykNlWA2+/ljG9eYoOFtWsYbTHBLZK2KAaLg3NclYny1K4
nfFyBJzHJtewnGcal582ATkqsnOSQDZmbyDxjrjp6KRyRNMkRCuVkSzIRy0FWBUvBwyXbvgwcJNl
90amj9IOowgFPpDjaYwiSAlIW9EzvLNgnhvJh+Xl57ZyP3rdvmL7TeLlvWcpT4uV4PLddjp1PhmB
0XeXdKYdUY5HgztAuhGVaiFFg3Nl0hvv59sh1dI1LsbFZlA9sxAj0yioUN4zwbCrpuHf7Od3k0MR
Rk4dJ8N3Q1oThKm1dml/itzUMsQU+VP+LPmwPKEw9GBAZq8y6UkfFPAe8dMG+SoMjycEJvLpHpj8
DrFK8qfMfo4bgDEtfcd86tceBeyflx3mbHcKH2MqfrwvkiL/N9Ql5fXylEBfZvM4j+PoX9wpfHUh
1SiaZXao7seWqM+TIYBEkMs7egYggnPCUzI6IOvpxRiSN8gY/RI1LI714QzduydJKBF7qUm+ZlDi
WKHK5kUMefqRMa2aFJGN2Xq22vhfMXgQST2meu36ecjZnL5Qneqrq0VX32Ij6jJ+xU5X3CGRp31r
kEKCxGCOT8sv6KvdIq9EPIiCm7QlrGZatLUYqtjLOgQZ9OoqNTE1m7jVEYIKUT3tuOiQO9/GGcAc
oicBxLCEWSuQkEBQdEaa3tKs/iThAosJ6z0MkeOMWJFFE8YL5hWWo3hXESCB+MJ0Uy/1R2mkjEK7
1U6VxamjTLQ7LYHlmTxW4fhAt5ycvdkjWfUrmt9pYS47mbeCGqluRHdG16vn1mHHLKTSRR7etyW+
kbpv4DIQFxlZcPyqSmTf40IkR8byKxrNryTlCDlZa3Fc+6tbz5BuGTkaUxAAZOQ42YyAoyv57ULu
RaAV6R86c+Wm9SlqYVCoG+xzdhnXusiblmn67s0+hMNffaSjFrTIJ7l6mfDEirUcTjxqj8mEPnKi
Fa8QQZlZnTc52rR8j/XCCnVECxngnVW77ziQXZS9oWm+7Zb/cXYeS44jS7p+lbFZD+wCAQTE2J1Z
JMmkSK3FBpZZlQmtNZ7+fpFnU81bJM3OqqyruwkghEe4+y/qG8OxbnVqi4HpXkqOUEhDLC63/cwm
uVYHiWfKr7LLkCarOw4IlJCgjRaxvRqadBcxy3QaFxPgsJIGa2VT3NOMjhM/ap86he2iyN55BtCU
7BIL8JdxhnDj19DTTVUk0WOgY+j++D4oZHvyLsTsAjqI7rumf8gS/L3nvGLsM/1laOfHPulI4YnI
Q4PQIF2ddFHbpDoudwwApo8ULmqcpicfjVwudJaSpaROHaiS1CUdhZ0XA75PTPhR2U6mSbQMiuFe
jZMbVBdm078B9X5I6upOLxNEjaiGdQBPmhT5KjQl+nn68lPnlabhFk2ZWwnUzqqL167DQ5Hx8srm
FonLl3HA2tkswrWpw87F+H1Zt4RUo6RvC5hwM+nsL4eLGwoneAp7CNlr0XRj9Tn1MkCwDVUu26k2
lfFi5eComN2tX3lvLge93wfhKqUEh/7NRTpQCUTcqwUMDXhhOzGTSgYhkNH5KPSrWpe3LppTKXTl
zk0uXAikYYVXlsRgDCv07rrx6eckqJm7DbLQcPglNdCxqh4dyKJKAtBA+pJsZVq0eQtOX7uvc5hk
YztoiDtNHA9Ndo0qP2C1/JL0cpOBHdNbbzNDAcTi+9WW5KNT0FAq176tqLguc5cyXg3xLSzuLCgD
4L6SS1FWb4l0oQLxzCIUdwW3ajvFytVHWrOM9feqplOs5pGjvYDukX0FXS6X6l8XKBye+VWU/GuV
1hIJUqUOF3lxCMSEO3rCDqUn3n/IKHnxHAvxJESKU9mCv3YyYKTtW5BwtajNhwHUcEJuXHuDx6CW
a0ruj2hLf2oWaDejNBBSzXYdhIjQnS60YNqNXbOGBf1R4oNSUoXtxajR1XQQCkKN0aNt6CIWNZrQ
DvTK3bqddVPnYiF7I6LIAtnZaJFlyt8Nz38YfbhGpkQtB2Bf0nED1i5V2J7oJSUzB2vm3jYdbulF
una5UWD+/Vp7OgwQ5yIswQr2lXc/dsGXTSqAmChYDBAAYUFXC0odwjuZQ4cmYOclaNHkqmkbguOf
vmSNpEcKmb5OoBhxCKP0Qu6VDd2ZhhPkPWZ6HC5GwoYvig/LDS7R2XuPSQ9ZsjA06KFy85heCvR1
ei/axg31ULLZna70RmQJpBsqek4tsqOBVE/10ijGJ0HwUFe1AtaQOjQjeFDqTKWlrw3yIeZSmtX3
bR/+ynvgYTNiDn7cvk7waIIq3ZVWu4nMaTtq+cXo1bswjVY9LVK0PFxOKKw8aWlV8Ih6oMrddqA8
AZFdaWnIFJQ7rf7qw0c6JRTywtHMl36Mb/D+Xk2p//OqoQYAgdKHUlnLahD1xafa+3oYfCriPzca
j/9b6RC4abDRfICGWBAoVQGJ9EU7acu6i8+jCZcQaE19YjMISJ7N2Upp+NbV8Gjoxa2bumsxzZsO
AqnkCmG02IRQF4cCUsCHTSyYUalxo+K9W98nXrmd+S/GAShng0RIBANKcsVVxeeK47wuhkuK1Z5h
cOfi/1HdUpjXt7bXwihsLjPVR1Z8fstS+gqSWk8Y3phFh3ptcpFH0avbdniT3BtGusqqesEg9Xa4
U53HYOh/8WrKcoM/TKXGy99yIwzpi060UmBjKuGKhVpWLkU7Z56vkRp80FyqdG1DFqr/AMgE17+s
pj6BxFPby3MP9YPQ0gEhq7jyVUi04Nr4y/Ak3JGvdOiWnf2tCgw2celH9h9dtHLQv4uBBCitHpBQ
A8sMH2TKnHu1zOjvcDctGQD+mLDycK3sIkbeImS8lFSE5Vwo+UGlKILU2SviMzahANr/7yEHQs9T
dfloWUjX0tM5cyJkIscSkQp7ldM+Ajv4PkD7qsjwIphWoOY2nJULO1BiJ8GX0sCg1bUVAHjUEpvh
7bYtmjUcBFQyVj3l5Z+hB7lAzhIi0wRM8U4jz5w0H2d5APFoImi6fq4khxhi9StqMY4OFqF0H1AO
A+Y1c6xMtJNICMS1QRF4ntunmDSJYTMbmoVko8BOl0yiZru3xVA/eQ5N02ReechIFP3wOBvGhYPG
OqIOvWd/QeS/ZHrOVdMk4O2aGBBLZQ5nyuMZHQm91RdjZnxJu7pSevtKZkltAyXWGxEPRjldcPp+
qt/JiDAGfRr1pUj5XMxcpOZRfjceXFw/3lp0OlXgjaPw0ak7ihbXsF64ynaIDxT61QhELSnHR6W2
Z2TTnYCOrJ5l0hJXjc9rx3vLKddSnoAVBCbOfdW7flsYw0apXwTpfZ7nS7VXW2PcKRWgGL1IGz1J
plspv5TAinyrvmvCdsUAUsFsuPp5tzEKKxUKHE4yPTQNJGa1G5MxupOYoeZWfK70PX42K1+HDvsd
1eA7HNTWkTNt2RpTyE1oCBtwEAOmWNGvmC6WOoargnCFsBEARoB3+QYBg6UAY62YFVZ5V4XJC1XM
n6UxwN1xhdgqWyoKiOjZGKuB8wJlDQ1RpTidrpVaR2leSajvUKd5AHaYJAYd1xtqQrcVNWaUgFdq
iCwOBKWyosJrNRqf3KWoD2GF3oLXgk6h/h8d6hRQHvsKDuN7hISaknIzymptD8MF2GlVUadkEZJu
IcNMyJJB+AyLaNVApnC6YKFWd8xxpTCiSopSKauoYc5ze/Uzd6grITaIjXV4NRMu1LAnsPWVfKza
5NrYXVcUfZVWSdLi22jrHyJ5t2C/h3l2rbTR1cVE6RMpTWAd1cqKpdSJ5Dpja6Opf04gO3Nc4rUR
XEWVQ9VGYeE1stPmgWpxrI1L2/evBfOmTiL1tmr8SVzVaNV0eiI0KOeiWVX6c6rs/XqYbB60iaSj
bQSIx9bFS0l53oQZp6RVLSjZKRbH+eQgm2avaahklFBzyybF86H8+ZcaBss2k6TimoHTp+VBv4oo
vJVZ+jwH1pVa4PCzthGvlw71eRE0Gx0HVs1lVoLgyknsq0A2SwzuXgYXp4EeWpzA/vrVbobHJtHO
OtF8UGMggl6HWa06YhEHhwsiXlUM1PIbsuTBsd11jbs8uQnKaD6LUFrYMUbxE6916fnOd5qE52o6
EareKukhR3RP4ZBRoB2U8di5z11Q7ZjYwsfYQr6lSuBIK90rRFswab2j6EZdD0yr+TJ2GqMhMTAU
Nx6dF5GUCnXV00xjaXPshU52CYz+qWy+QSV+1L6IN1kT79SQtAaLSNbucweKoB6APfs9uBnKsiEZ
5xDW9GrbgTpQhEJp5wVogxnledK3fG2TbiZoh57AHEjLidZdfyOM5ueyHMWVT21vvMuHctt7pMZt
dKNuaHGP6XGE/7hvpXishDvcj1cdDVi68iDX0Gm2qKqPSClh2gWUTvkbgHclSYtZm7OZfLVY8NHb
QnLBXNt2cOeieWY63u9h1Dda69wxN2MMINhMVqYvrswBVG1LA4ZzOrk0hPY+FBgxWwY68/isgVnH
T6aWG7O37tGWu+m6AAWlPPoUORZho2dd6ozTUGq3shc5QRPKv3nVi2Q7utN7nhg7DLfPbUQ2Y8Sj
1H9rut2uUtR0VZvEPUSMxU1RiJAueLwdJtT5u4gt3JKAVHmzMZ1+I5G6UodVZ+EdZcUi5AjWgNlD
nGpzQARDo6yyFxgIEImcSzrCgK3QTBu7eFVEYXNGZCPg3s5FhBKQi8xK861ON1NrlMb/toCSHQec
rJWmr+oEhQPiQx2nt1oMrA2JU5mH29kYitXcdbAyK4D8HOpUV5+U7r3dV09Z3b4KxJUmYNUgGh6J
1Z84au3sGhZTFIClsPAeiBL0DLhPFWg3Ow0WLLBflTat+j9V87BGKBN9cLr1uN74s72pZgs2VAOe
BfuFM59QUCbBpQiru5xbvo6e3tg66Jy4cI51jGbyPr0Mq/B9HJKNuoUGSDO3iC2ZGu3oeNikRGGd
UaAFcxUFqpJUY8eojUAm4rZ9DgPvba7z67kPL6U9bAYzOVdejrMLUzQzeaSiwAaOexYE5hLeKgV7
lWfgiTHDv0wsZAXGJ2z/oO9r8J15UoNcYG7LTZSR1CGF3QQgvNnLdE2ulLBaTNRqMflcKC36CpKv
GPxrMB0rane3UYOxRZiQXpl1cFXIucFyPFhaOrdaU1RUQSeggaCnyOmX+kzftIRIw92vK42V5HD3
IfpUuLmG5uiv29IobyMniJZI/0LCj4xzF1lfEqF7NxoeK3eA32YuccAD9Iy2cpoWLyGzM3E54bRB
KgUDjxjJDXMOrnzkhKHzIqqEQPOjm8YbiR8KRRdgaODAcyTkM9T+ab1zk8LbYdJT3tUrVsoBlKrU
nfqT3MX71+Tr7d2MPlXJokuEjyZPFJwDZLkqEniRWZ1C2EuhtUNt22iVe57awYVV9Z9K0TrgnoDK
PQegvwZ2gLRkeGfjAu/wkByTbkyEkIvyPR1DlXQZYn7UEFCUcY8sXVo/OItpw/hNp/C1ke1aGsFd
TVIzB0o/OAUDPaLjXpjxl/Dcz2TGBoEpgSrkzljIwGA+06OZ+NpNT4Z0SNV4Pd0aXikl5PAP+ufJ
DuGNGUhOlBTnEzt+t63iVg/LMyitqxIcw4RUipeYv+wmfUAum/0Q6yGlE25hBghCPAfKtY6ezEJv
VOVJq5Jzo/oagdR7QmGdOCKUV5mXUZqxiaKBrHfQtK+k1yGj2s9vwjMedCNGEVe7KMr5WXDAYAFy
5eUexk/ghH1kGEosCIXd35kOSukJa5iGeEhmFX+5SCDQV5HOWZnLjbo0GK7UF0I3dkhrfYCUpkVg
dpTe+g0FtR1SLxu7Hi8ltik1639stLs45WT1w7cBj1B2JQUJ6i10GdHWSbSdw9mlFZ9I4FHcHmwi
K+31wBOrYIDHUgPN8qIRK4tJ3tt68zEhEOYxznRnL8sScyMrq4gX082YYOOU8Dp92W8YGzQFAG3G
kbhKp/ZyqEilofW9R2UtUDssbuHJXlqNiYBjf5vaxXjmlSYkl2HRZkZHGWuE/R2aO8OhhdthN3pm
uPR/XbuFHR2QbDNAPmbQYRhc5CSFk1IY5WI0kXqBk1kbugMZSwlJBVutMSAmGHWw1ILgwgzabY6H
kgNPaGWaFhhC2XR0PsS3hcb6OtPzq6KJ0S5zuExaXrJtFc5BqVRpDtCIHIiQiZTR3L8Ow/SliQ45
LK7fGQt+8Gl9aU71AOQZh9kMOmI7Q26zpxADWTu/JPv9qssJca38O52615FGeEJk7H0Mp4Tenjlc
rwLWjan8DTgLbOTMVbAVBih8VSPUO+N1DF7U2Oeu/q7VgPkwwGkKJOEG7nBq3xkl4jjKxrgy/YsZ
zXsTe4ESLfw8RP1DGQPblffhwkNZuENwqxYamicTgRicbD2xA3K3IhXgpxow9hXmNazbe6Gj31iH
Oxcuqw603vT0V6vWnwuLhlhqoCYYpPlZaldrz6LIxDd9u4Pvg+r9VvdWQIy3dQpOtfYsSuPmcO8L
ayEB7p8hibmuknjXGO5C6RZOFRUY1PYZnRyOiGHXr/BxMUXqlg61BLSNzzK6MlEW7rBS2iBd+qBW
WY/OkqW8B5LkLqn1YFlr3qcxET8996rg5q5Wr3JFG4T3IEPztY4x0i068aTspHu9XdsceOyjddNj
J2y1P6GyG81rzDd33ajdcVysGi24UX8iiQEtyRePRoEeQiqsFz9yrxBMSJDtQ6OElsB56rQ3mas9
9I62bixtGefGje3CqLG7tVYnF6nZnRc9hTJKTd8FiqlOTz6niTd71J+C0bkdK3emnE+Hj3ouWWZ9
7gzcQtKqv4/64BewHBJ4XIYb1qdAR8rBVbZo0rU+DeWiVsp3ZRt9xSglSz4BdTGwZ30F+nfszoVs
PlDWG0ikXe2srvWJUgstFqx/lKGV53irDI4zd4PgMgW/JYyKgA1/j1uM/4HdL3215hGpLJoxYfms
3qnsIzbYlJ65tU2NtaBampW4atls7rz173wbzcGe+gymr3ANf4Ogp3U2j9Mm0PtLpIaDhSjQYDFH
F0BPLh5nOTzIgDUGzNaKXptKf/JxQ+vG8qaiTbbNggAyKSUvHSkmSHa4oQEHy1DRMDPKVwidmCnI
kwGgLinTxE+zV3/hII57Eel4R6HCrumd9Ib93LRQkXojAI4PfWVSzlYVRiW4TV10Sb8GA4cEgklS
pQTdJrO4qCTiWgzrFISATqL+JQza3dTbD+qXYmVGjKLvY8T5Blet3ID6uA08GpZQ7jbw7p/x1AnO
jMl+g7rewVb1boyS1LDPfiV4vFBX8PWFCcmuSlQCY8T3RW599cmASDjQoN6jxjiWv+uQzpdXjsiN
eMTggYnXRf0IYiE484IANBryfiYLm5C18xznIZymb9SRfqUjaiVOWm9L7i5DX77hvHUR1YgWFNEM
UarbTbgWUw8NuLZVFkqO07ALguw9mvOLlmeZrbsINVitlg+8gyN8q3ZhyT0LJzVA1hKlWxPbiti0
3y3pvvuOuWv8pAGRWWVoIf+MC3f3iYa0n1jQPl2QKrMe3PsR+XkcXnpW/eaXUI2BiUFIpnPi1NoK
CL9HGkwhahghPyqlc8MysS3xuvuxFXTIuUHGNmgAq+iepgL0mczMt8mlcIcftrpAtRrMZLXKy7pV
cPD80iuaT79vf+s9VWLYq/pZ3TsPfULnOBjWtUkcMkX46o/5tvbsgRSh23XScRcR1JEz6YlfQqMS
L+ywWc2ZuwXM+qp82LGB29VR8ohL5GPli4t0BLGqyldm65yH9HLoxoYkauW6RzE1tGNxnmHQE5NB
IGQYQSfDzM1XiDx4sQF3qHkI3hBxZJtj+tTXV6KXj4kot0ZvAvPzq0/Q/YnyUAbPgwhiUFNpYhiK
JPuIsujeKgt/5UnspMC5b7HyAb+AbZBZEzVUNdWpQvhuDOYAPyAQzWtB4DvTxvC5CPonPZvval1b
icy//a9EL9t6Gmx/bfVwmWRITVYg2o2sEhZL82s0N/cR1p1TliPqMGxMCJA92WBg2iR95Ur1Cypz
uiT2oSZzysdYV76uf3Ni3TNKFh2LxZBWstGc7CozJ3stLBMyo3vtl+BiuSE45bjLuX2mAm8JzRxg
tSDLS0kChfNyqYIT2dybFhnxou5AnGHqeBYBGkPkL1n2MDHPBqdHpMQN3klAU1bfuPPy3KQh9yFT
+arcxqE5sSyqgVgVRdhF4QxljHC63cIGDCl7b6FJIFXzSGCjHBPjegCfLKa9OL/mBkx809/NFfbi
cYyIeui+IZ2cXlS5QNQiT5iA+D5EKM50sdGMo81Q9HRSs43tly/6JL/TUmWboM+IZvnWoMSUJx7F
oTZ49drypcrzu75vKLdvbDl/1AUUVGWXbgrUhLk18w8ujYliiX3pVdTjXF+7v6yQv1Sbxg+ia6tu
LtOCIqQ9bdyKyvusd8teyldzQMTXEu27I7V3kmf0jSf6kXkUP9RyuCF7YoWkwZNyEs1SGsyy7h49
HTlfWV6AxwJWEnm/k6Jf0as4D7j/TcaHpuUnrHoPmA3re6sjKZ3RoommrSXlVxjL0zJEBwmZS/Pp
P//j//zv//01/nfwVdz+a6H9B7WGW4ChbfM//3noAXs+2oGgB+6WPMAuehJYX4NANkefhZ3apyyt
lXf131b43iPIGaJZ18ZkY0Stqqu1bw4uHXNtLyxFeTbTT70GwOAk5aKzogdAa5etdIstC/pTT8il
tPwq7PUEESztW1ozmIZIw8eA7e/J/NcMrgoR0s+u8MiYvBqxFZfLVbPLZf0SGsVNKFOq8kb1rHcc
IUna3uQ6lUbSrPIsa+VTlE2YK8+cltlC6yijtI67jNNq2Q790xw0L4EMb82M9kcuPdCBsrhzGhNS
JhLwlouXMCYPDioKLeVjSE7TIN+t0f1wU7pedfkcUrF1kmHXi+CxKLD4dR78Ob6pcdtYuLb5GGb2
tkzBdmiQNdWaI4ugUxVOsMfx+Tw+zdYhW2k1/78+QOEHLAbjvwaISxIP02hD50RfZb754pvD+2y1
VzE7QU8pN6dZgUWZA1slpkd6FleF5OxzQS9QkmkxgK7MkdJ7FV1rhQlZE0lZt72s0+HL7Gx4sDDH
KmdgctH1C5ouADNfoHcCPvXMcdpnq/aenEg+dE52p3XdL4Gvz4x+nDHAwrRt7xuezLPIzJaLY3OZ
UFBApfOLhg7uOs19bri/a3JLPETY/ccH5YBtuL43JmSFuC8MmUYLLz7L9SwGe1GRRiOujsbydY6p
7sLtvfXxpx2YAX3P2r3OZF0XIPXXtpPioFEvB0kpK5y6C6+tVv/eM/ZN3Uc792qHL1KuDj3IUdXl
QS8YqkFwYjsbByKG2PsOy4ZzGVOy2rRG/xTZ7kOD0LLjvagi4DS9goQQ9Q2mcUkeUppBZ4r+uFHf
IHl+/BuFMlr/WzzZ+8jc9PVB6nqy8cvmirbawjWn36MHtEv3BTrM7PyiXcRmh05vkSI276sLA5vL
JocuelLHAVdYa8wek3QG5u4DpAbUvRxd54SHu3FgZQnxz90madhmE+DmdUkHV3EXUlmu4wi+lmIM
0QIrECqAggPC0G+73ZyUO6dGBRkYa0t9VWH20U85UwLzxwfNUIPzt0Ez/vlGSeaPloH+xXoKhmtL
uXIBClRXm8norlyTPg/IBkhAwPDpifEPiih0/Nni0IpRE/lH7Jn7sRsSbXDWEaJzHqId2JrR6QWF
7ATWowL4YsVENQFwu2KGMSj4FaihAYtdwHlQdAY1kDVUc97M8e4bSd0XKo1iwOH9efw9D82aoa5o
f7wntvaIl3uts/brewH1xurfBJzHcbowwF3yxlyqKFz/wJILk1sJlZBCkSt8KMomwS09EZgOzdbP
G/7xJlXTBtigYnFrogt/phpgUZ7AWU8p8aDZQwFHdZvLPLjtaVBkVrmNvF2htZfHR+LAndTYu3UU
RjUUphFpa8B2y8HTECCiwYxzNrPD8RmheEpafPxZB79173oQlx7+MqCJ1zpQCf5pJ3vuo811Y3/H
mX9e9/YlK5KskZZg6pwrkuzxJx8IyD8B7o9BLhNgPnaU4COMOYDCjoaQNHWcyGpsOo4/Qg3YX3ad
sRcrNQxpmywiHtc6np4YxOpZe9OjPqIc9NiQJ073AxvsZ2j/+BIDcxajrkoNL4LmHKr50Mj7IbFO
/Pqhj9gLZuU464NdtYwTngd0NMgby5lcVKdoUk/2tSv9E2fLoXW3F6SivJQ1eHGN/mx85eAdM7TJ
LhD9dxZOG6vxAQHa3m6gJ398eg49by8wgX7N0TpSRzJQocidzhOkQWMqP5OgNakcZKYhfOlo/vx7
S+4nCfxjokJcesLA5YEVS6wLUMhSvZ2RfCeBonPiIQdWg64OpT8eYgoNC6+Z1UAjhvRwjM8z1DIy
JdF7fNgObBx9b0Hktl/bgQoPqLYCdavWHap+pZzWhZF+HH+E2iB/2Tj63kpwNIwbZpug0FJLoK+p
SIOePHEYHvrxvWlP0iFGOsD318p0w6a33WZE1H/nxYW3d4Z04WxUTeXAOan1C7fGS7fLpHZivf59
Zukj/XNmabJpwsZjce0G4LdwI0JaZyMwijn+7n+fV+GpAPDHwtFKs0vqiXHJkaDA98VWTbfpWs60
FgwN3vjxx/w9nghPPf6PxzjN4HK6zP56qtHtaO1Xvxi2VNavRvptkFtO3XnE329hwlPD+MeD/HzC
OSSiTThkw84YwHNjg2EFTgXopX8VQfqsG+naiY33ItLvlLeaQquMtu/+0MojZRMyz2j9Gsh5GXjN
pmNwnkcFesjQnOghDotBthCvkSYtvOoR5ZFfZetd9k1/YjUdmvC98wOYeCiC2PDXjQ0XMNGRqwmn
O1t2N8enQqj99P/vM+Ht36VHcMKdNTEXGijVzHhStNlhqMJlOps+FgnmlzJPcDEWGUKA60UBzQ5I
6DfCXouxdHY6CtWxUYO18JyzeIaPpfwEzZGkyqQ4cvw1D62YvYCTlqk2VRqtaZlBOgKpQ4VnKM/b
vPoaXPQDMs85cQL9PTTQ7/znkql007XCtPfXkUFT0Azjzz6y/s3duxd2QPDUs4lAJ0SW+LIv7XsR
aoCb4xPX1wOr3d2LPC4AYOjbmGyhXIbSg85trUxXPtYYHDhPCUfApJvPxyfkwLp09wKRb6dSbzom
pCpQH66bRTNEd5kcTtw4xN8PZuHuRaLICGlqDLa3Rh4KmraAgdpNDnTleVgol6kOxqITZZSYsV8g
j3920/G+VpIDpdCuWsS+M8URbOoMLbO0bRZ5Jl8VVbpA990VzpWpedm5BPc/KhzckJjoCyi2m3Lx
GvprzW1O7LADC8rdC3ahrvcFkmbeevaCcx8LtwJjoX9vEvbCW95hvConzVvbiJYHRbd1VPE1wcLp
xDl5YNu56pv+iJ92Z9e01wLiJ41TUDUTgBCatphyRIuUWj46ot/HP+VA6oXV2z8fNcVTFJYjE265
+ZuVTDd50sA2Cy+RnBwWjpG+RFFjnjs/HrgQF1AKj+jMN7fKSSsGlpPFDuJ3YbiSOAW0rflw/MUO
DcFe5GkD5IPCijGeRlrDoMWVmquNf6niHSqT2eOPObRK9sJO4LRSppnjrQkJ74Zp3HoY8hz/abXQ
/hLh3b2oM1aWVmDcxWVnbu6cKL6udOc17sPfEGxPzN6BaODsRZ5E07MBZQm8hdzseUgM2rMIEzUj
sLvj32AdiAfOXrwxIqMoo5FdJEIEH01nO+D5ZxlKfwstViWiRs/YBdA0j+4qriHju5X+MmvVjaPT
D5/ajV5r3znKJHGZFHjGTPWZQz1Wq+27MuhuEJyGRMyNDXUqshuoxZSTcL2DKQoTNxqgBaQ59I9Z
XMiGjpidZLi3JB8FJPcswRYYI7kkEqu5CdZ9GkcEKKn4rRq3BfwASm4N9PfxRlVqgMr96vi4HBqW
vTA5TFbtd5FJBCBumdX4kEOeR/KovBGZczdxNGu9Adbdfz/+vEMTvRfM/DEOOu783loZqujCugGy
/tI6WnAi4BxYq85eRIOJVxrocCLHD666hDNaSe+rNNqnoGpP7LQD5Qbh7AU1B5EHEYjQwWW33Za5
c6OovQI+XYEtiKJ1K/Y5PQhqPumjut5NcFU1qzlxxz40hHuBTg+aEUqI4cA0hCWDRmJcmNs5NU5U
Hg/9/F686sagxitlctaxm/5q0RhROnBKZP/4Ajg4enuBqvU8ZGdLAd8/FNdoxnmYw7JjFKFFmXCN
IEjglSrxHrZcbCANV6YXXohDBG3vE++gvuUvEc3Zi2hR7TolGjoQ3mJUdnKq+CDM9Telo9eMKBcM
uNM0YYkcRG/AhHdvRJ8pkJDYHn+BAxctey/cpaDCRq2iUausrBobErGwvE0OFtAWcuQAtvBxcsZT
V9IDm9zei33gleq6jUd73ZB0KAlYysfK+8KZtyEcq/p+NMrX41924Biy9+JJ0onQ6nBiAVb2irAK
rXFrefyXDxTthb0XOkSZg8AtOdXCONkAM9spjVNMjHLYigB8DWJKkuY3I+iHlI5vNOFJVZfOixIA
zRjaFH184TTOlgTbOMu7jknHAB7RLXFibR/YOvZe8OmcUFiNFck1hvQwIfTvGHuVwJtP3GkPje1e
3MF5vUm1wpCoJzJt1eg/aB7c/OPDe2hf2nthBawZxznUsnWN0PMUGjv1EWA7N6DRkEHFVigEmxmP
5tYDWz0NuA7QQ15ayDac2JYHbkr2XuSZQ1HoSMfItd3VKZwFa1kydSVebTME8tgcT6Q5h6ZpLwLl
idSythRyHfWY3RZ5x2KAzN447YkPOTRRe+FFgKOKqdsipoaSlMclQRloHp+mA+8u9yJHXgurNVCH
WqPGdKWs7MwYR7g4ycYT6+DAJMi9WBEVMWjZRnPWcxd8QntDNwI7DdwVA2Y/HLXb499hHDio5V6g
KGdtjhO48mvLsJONrIFN0EO6tjKEkAGd0mEDAGlileb7OOGEEtkHfWze+2BAd5Aqu9IgMqrpypsR
Kj/+TgemTe4FGHcoYzeQLa+kJy9eSbs66+cTa+7Qb++FBsT2eh9zcXet4/OGEPNHCdP6+GsfGkn1
yD9yLK8FxRsVPu4N3BirtgblIIrH3vTuQy99OP6MQ8tuLzikWhZ0Xk43MoealqWIOKr82SzsE3eq
Q8Ozt/UzJ3Em3eZO41IvES4uMOCmTkzrT8v0L6e93NvvJQbqARrK0PoBc4EtVLaFCKhMEJlRX0ps
G/Fe2bOqpm9MgUYQ2dASShQIJlKB1JUviVNthxQ+pKNfhKN37c3GfW/bO1f5Cmp4zZ+YyUOjsBc3
JFTXoU3Z3C0JVo9Aue7VL8cn8MAi+UmL/lgkde64cxbz0+TjT0rra1JjAA/VgtBy/BEH2vroNv5z
IYZBkqNszzPmRIduX2wy6tirMI6+57oaF0Pevo1G3S+gvyKJggcoAosmEEeBci/qHf0SQEi1PP4y
BxastRde/B4WBt0R9jLpMLFimYbOtURu8fjPG2pK/rKmfkAyf4zn6JYtEu0jv5+DjVT5GSbkHJXj
mVGhzO5I/XZGKzbX+2SRWNOJq/+hWdyLIhUw7GHuG3cdVOYqcE243ADmBmudp/nv419mHViEP3//
x5dFuiaKSkzeWiJfQOduDU0fmFHc0q5DqFkqLyp8L6wI7kPZ5Kt8rnemBoNFOWiZXnrre8jad/Ur
1rIfaD0DldLwKEt+VcoFUYNxgaYXuKfJxSA4D3dxh1tlUt1mpvgOG+Oec2FAMcx9G1Mk8FHAAGo0
notOvEKnv857GClkv7DWv5xSr6ABYnltlHdDjLJrn62Pj4Jasn+b3r1456RmCeUC+ZR4pFeJAAJk
wvzSrQBwVwleRfmbCXTx+LMOHYXWXvCzu87FRwNRGgYYOp6sb7uuuRawn7u5WdIdu/F0RGrmsaGR
T78JKYx+gZ/CC+WBXFGc8zzd2FFx6vpyaJXtxUsztsPMcLxgA9393B6iN4PB9tJxifDQx/FvPvSI
vUhXdJrXBUYIecfzcPzSoiu8Ic6DQilPxavjzziwkM29q9KUZbIEGRts8DVu8O+pbsuy3Rz/7QPr
w9wLdRXyxRxYmDxjg1CfCfCDBqUSI8aCLoElb5s9DBqRnDjBDoyWuRfMRjlP4NfjYOPXxqryNSYG
ATlgmheRia/38U869BD193/se89z+TGnQcLLwMAy659TT+llIOOUFNaJI0K98F+2lbkXv3Kwie2Q
JgybAULWM9FQ9J1goSPdfDb50Lig0B7/mh/Ezd8epVbFH5+D++YI9p0mknCCx7IPzwM0dYII2UFt
EBsfbdkeZX/6QvdwQK7pkWFJFKNKpRnTso9KWGRYKsPTCAtkSEhK0Kk05PbEy9lqK/3t7fbiS4Oy
c1FlSbjx/fGmnIZnvSTgFpC7M3M1OfGzsh3A/TuHV8oGoV12p4Rn4qJal1XwSzjdQprBdhLTrkC7
HFO+5TQO1ykUNC1D/cbSqEZWs3jyS387Os6rLrE0rZQflfo3gtu0GIPLweZvMLl+qQk6IJ6fEKv4
1Kfuy0i7TTLK21JPUHnXstfRQkdwEKTKfRVcBaNIYXtC7PUBnxP5i26JkC6qktSmzuQQPU6e+2KY
UN4mRKsUgT2etNuGLv+Z0PuHEDH3RiuQtJrEHeoUuE7C72r+H2df1hypjq37V27sd/oySCAibp+H
HJy2M22nhxpcLwq7ysUgQIAQ06+/H959Tri0TXIiI/qht6sKWcOSlpa+QcIFxkq+VgF9I+4A2Cs8
lJjz24kp1G+dO+bqW53QQ5Rmd5FX3sjBu+4gzgs/LhwZUEeoIPSr36hLrq02/UULeTkJz8VZcCUD
8lwz8d0BqlBb9DlLJaRPI+c42P1jCBcL1o3XTPJvOJ8uS2y0ayrbvU+tLWz7CMD7oMbDvnrC3JAs
/hkO5eW0YXnwrYCfQ7NqHbkvwFhXkNiD6lMPWm6VX/RgUqXJ+LUdoFyGKdPTqxIoakjUPbA32yu7
4xDvgq4VH55TG5TOiS8EJsGPFrZN4BdE8GWVYpdG8PHQ4XUE5FQJBjotkXtnYFnX2YNm/IYkfIeH
U7KltLq0HKCKIU+JB1+147y9AcG2WTHQxPzAfZ30/oG+gMpfBq6SUzB4sFnWfvIMCMGV0iHcQl0i
4ZZgZyuL4lWW0wOB+MfplQ/Cwecr/x3h9yEu06S1Xc5AoAVf7c6N1H1MwRuYFrCEm8XYxT/dpLwo
Y+cLLp8hrb7lLTyOywqmBPC/8cAIgeJJS25YAB6dMzRwhY7Hb672APgarnJpXXqE7vOIvDj9cJBT
yjJZo0A4Dnz2Zidr+JwGQ/G9B51FKg4lBKQuWTKClwjJTQHKeAM1hh7LTFccnhg0e38tGFvnbiQB
KMsM8pnBxgHSW2bRXaTqr3EClw5fQ/YlTy65YMkKFpSHFJ9TFQo1kyURdPjuPORTyoHIkSQg9rZQ
yhozLa8DG1ht+ALtGtw6JETGq+lNGg8S4F1voaHKPX0jYQKClVOjcqfBdMcr5PRw5Hdw34Lc5xto
rDcBXHcgcUug50Vv42Q8SMphgQ5ZtbVVW3RHRImLc8MedGRfBW6DUYC0CuQ+gYhqoIyICkiCDX/k
0SXMxn6AkHThj+Whhh2FB3WCInMPEloPaZB3KJV4V87EZijU1i34neiiFw0jlhSKJEWc8LVTO2vY
a7wIDzLqrn1nQ6dVjPCVHwZ3AwzK12lumum9nyb+b1UPjx3G1cEk1rW4nZ5R6SQrBLFmAmwNVNm+
MEfv0hq+UoHT3HLo8q7d0b2Q0D+BDhCEBdHpaQ3kifqZZmF64YFvrIBa7msvv3BxycDfvMwasY2y
4V6FyLPo6D/B8g3R/5hYqLdmAZitGo/2GyhmPDa1fpvK+C5jt2NEjwlmU8ObqZrU2grrXkPfKp6c
WcAAqKDL1A3tVRp7F3bg/JrsZX2w74QuDmBkg0+LwyWAAGquIxQ47AcKBwFw/9agvkCVIC6h+ZfD
fkPAcwA4GdqpL7p1KWRoQbrncXAdO9awqnz6BL3G764GHYdwKL+OIDSA5QSzD/baTOagAOxBGKJq
vvg5BITD/qtbkZsYWKKVsqAHDCYaQKn8zoYBSm2BFIk4eNRF8lAQ9pZTue+a5jXusl1YJeCoWrAi
riu2L7XzlndgJCvVPAO/D221fPhW4OTMkJj7YYp7dJHeTpLdQoN2X9P20qHVHU0JjGBa65l0Ft7K
eveIAuYuUP3Plvdbi0ULe8pcLmakz7nXNWAZAuEypB4uFyzeBY53JeLeX3Xh+K3iMErIycLRPdeY
kRtXGY1y2KkCVhvRXd8HKB00N1bvD6t4D/kfvpC7ziVjRn7cDHmraTwAvJYkX6MguG4Bdc4i/ZOP
S8hFb24nNvLjqKlDp4gyQMEgQblOyvg2Sf0HDi0NHF7VTTfkj76IYMHR+XrVpDVKYjWYTCBp91l+
46beDbwaXnVF7gPgKQB6uS5C/9LzMRYkRf2Qwikvji6DEBIGgEXfjra6TGr65tPmVoG7D5bLVWrb
34VXPqoAGKnTR8yUS36SWr1DuT4cMKyPW8dxgMmNRPqoSffsOGwf9dbCzWXu80Yu3hSswEtyB4Sb
tr65xHmtoYFPsOxP//YzlxbXyMKZVgqvojHe2mVwmYRFC1F2opeS4rlf3kiK4YnQw0U9nBwK0tvR
hdwT/PVwz4y78kbFU2rcbLqY73G35N5dDVnwMUiuPe8BmPnT/ZsW12ezYyS+uh8cSfMghjC2WI02
HIeAwoCc2u8eCQ9Dnpi0yQ2EqS5PNzcHAzJpFFlTeD78WePL2Gohh/zKozurg0ueewtFOD+LV5AG
w39klthJeZzGYiI78wgM5mSXIgcCUWWlkfJ2fvySZt4h5njzn4Q3avBVUe6RYLkDuR8mSLBVV/9d
f/i/f5Dq1DvJ7qcshxqAwMb4z/96kjn+9/+mf/M/f+fPf/Ffuzd5+5K/KfMv/fFv8N3/tLt5aV7+
+I9t0STNcK/f6uHhTems+W/a3/Q3/7d/+H/e3r/yNJRv//7rJxIGcGEf3qJEFn/954+ufv37L9fG
lP8PrXD6/n/+cOrAv/+C1itsR/7xD95eVPPvvyzHD//lUx84zCDwPT+Ybnvd2/RHDv6AMArSjudR
HzdHBE4h6yb+91/M+Rejvu3YxAtsXMOnf6Sknv6IOP9ymG9DzIUQgn8Ykr/+u+fHv1fr35PxOQHS
mU4ac1H7TmgCZFC+UalQJD2QjukIerRJ7Sqy1cKOsm8clyUIIfhx8OLkLYSJAB0Na5Ak1YjHwuY+
A482e4162vkHVZKs//lh/P7zW36kZX62k+CXMiE1vZc1vgxKqMz6tXimdu1+yXp5PP3xzzaS6eNG
/cOv3RglkC4/ZEpDnT2K+nDtxUj7UCMifGGvmOuBsdVKCx4paoAILMpR0GSq4saqEGMVX9jKpz31
k2kLpp9/OCnyQBcQ8hM5PJ41qBtZhFpniBcCghTRraqFoZprZRrCD620NTB1Y5dD+ixyxUMm3Xtg
7vS108Nru2zl03kTYuzsBaSgPfjQwuQ8TbS9sdzSw12kQwkTb2dwN9mcbmauM8b2XSehPVZdnB0y
dyicx8AB53HH3cB1oG/QQ6l6FZSQPpcLZ/lcZAVGbqco/NejWHIAoiOfTHLP45jvGu5PLq4xZMzJ
JoSIisx3A2gy8RX+tp+Ri8DiQ39jUZBTh43ttzD+kFrXNFhIOWdWpvl42QdcIddk/R4chv4rycdA
XjqMU3Z13jAbWaZTQ7W47aGULHN1W9h1OFFcAceNoJENU6N4YTZnumHCYDJkZEkEZb69NcTfOgfX
2MhHW6f7MPNxE+PCA6gdE8jfQ0ON0A3cS8RNmJ27N5iQlqxXbuXA2gZguhFy1dDETFeZ5ZAzYGrY
30wYCyS741YGqXeAfRStfnoxXntgMZU6ItmmYVFBn/i8UTL2IGjvQf4fZiiHWEB6Y9XwGBCdAsbz
57wpTj0xth+3Z33mlICLB0GWlRDALhu4GXkQcD7dgZkdwZ+m/8P2VsDmijtOGexDhX0nlwndeI0F
JZCQ30Cv4fl0KzPnjQlOgcUVLtNAiO4LH4wkgvsJ3LXLcpNkUC473cRntelpoIytpuS44iS4uh/C
DHJLXtU+hU1bfoeUNEwmYAfpyj4pF9qaiw0jvqHIJjwAOLJDaUG7K5Qi+l5EbbSA4JubEuPyWLpe
2Ubazg6FF9lbq1cJvKhdSBxIHx4LEWoNp0dsZlJMLAqUg0bJZRvscWFBpYYqsYPijd4GmU4WHjxn
BspEozQ+DTLLntRqii597OBIcqdb8Xj69//0wRpTbgI+XNoo2+7D+NCUJXi7a5f70r+w4jHsnuog
SBsP1gIwt3uKO6io/RZ4ebWf1SiDfu1njXYf6wpecARFa9tnz0lmhS7IWn09An3tU4CK/r4N/HEZ
+JjKzQ20EcMUdIyMWZW9B6ngd49np0eYWn4PmnQ8swEjiEMhWg5emLPvheUcYDLT7VLhOA8is6Iz
Z9L7c5/Ae3/Mg7SG3EruqStUJKsfTLj/uS/NjtDcOjGCd+xcUYCe1RygnOmt4mqwvtNxqmKdXimf
VX2mhWLEa4XHQ9aQIDtYAIRSGGXzHGKYwPVOxP/YRuX/JRwy0f9yqWcDL9VB+2Ng29ONz4QzNcI5
rH3Y4LqZPnSNDTa7ZtFbWYb3ngoieHDE6cJVeaYZEyHi4fXF83muD+VkOOfDZRZqKWNzVYnq2aob
vnBezMyUCRLBpQScODtv992YpvqqCuySwl6Kui5k908P2FwTxr3BmtAmkFThe9wUh7Vkfv2QQ1Bq
CW819/lpAD+ceASq6jC/ssJ92ictrFEs7bcXecezBWzJ3EQY0Q7icKQbkWItNyxqvlYOXpx2sdv6
ECimHepPL7Jr3M5ZmPeZzcXEe6C4x6H2DL/oPFXl02jR4VBBsPU+yfJwYaOd65ER+8xqer+yq3FP
Qg0xBOq2axytelMk5f1A06WK5lxPjE0gpsiRi5okN2WVfwEn8YlxWW/ayD7z9kOMbWCEzE8O59v0
pk2SbwzyRh6FxAZNcJPrasUuzlu+Rrxz2VgxbFnjAxDb6uDULt6IartYyj1m8hwTFhHhVdXyast+
EGP/hRVw8EbF75f2Kgtq8vBY8cZuc7ojn4KksG2aKInOrVAtKyA7myX2VyICWJndJgFgxYS1auXl
wVcHtDwfwiurSi9SfWZWm4mWyNOxEGDmxgeZcYq36caFLLzq1kPZ413PHc+bpqng9HEbgFbCWMHl
yX2wIV93BLI+/gbhI3shKmc2GRMpkXVRVHudFx9EAV4txBxFUu7whgL5sNOTM9fA9PMPu1jkAULW
0MTbSyssfrhtgRGqIyhxnv783CQYIR/DEWGswOU96BjaFY5oPUD+mmTXaA/MOynP21k8I+R5CFUM
yyviG7A8wbuBSiZNQGwP4PGzbqsgW1jJc4NlBH4axk0AazFxw2KoBjapl3wbkPkuZF9zY2UEfEzh
7BsxHt3gQAzXSZHtpRNaF50fPcOcLVifNSPvFfIPE17HzII7kCcPWauD8Brz4o27fsjQ8AXxcrgn
rUbcb0m9cAuZGTPzHcbtR0Uq4kQ3bRe6a69jzj5Dhfa86HONM54FTgpJZNfGc3bdv9ghxGfXsQhQ
XT1vtIzoZgSCj/C9x5wgK1rDV/qbK1J/X5T59yb1nYU5mTmxTDAEDDWDEHlQdIOkDrbvHpwvohj0
+RSohO3pjrhTxH1S5TTFtvosER78uQjwKTL0UEDVwlXjNutoOASXqumlHFZ4kRb6Rx8p+AAQnqIC
el0oFUzeu2MK9ADzxQT6Bkis7mDfGOcsqTYgiA3eVo9dFbzYneqGu6Civncd5pnIvmVpZ+traCKi
mLXitCEQpQbms0h+8bLQbAE4PhM7pjwOcEo9BJyxT3ZtxzaNU8L5oIcJjgfRTyth4XnL7Z008yF4
lC5qHVFRPiidAMDBg/4x6Jzo6+k5mgmV9+rnh69XDtSMk8yWDy5p5YGlBdvmDuyGTn995vLiGJsX
L3rVthZkBmEBXUTFBnxvRa88r+jE77wLaPwME9sokHAZpkUAeUhAn7puoXG8sXy6+qZV+aFrgnis
hdR7dlO18qsLvJKwIToKjcRrkjXfM8/eBbqBWCZfpEPMxZRxJHReGsAJOYGJAXDHiRqijevFAUTc
y3KhT3MtGAMqfPgRZtC0OmgO6bgOLrsbDplo4FNGvXAkzA2bcSQQaGj0eTmAjtg4v/0CoDK7hOsL
ZOVX8Dr11tPANX43rAqL+gub0dwqnH6XD1PVhSiUJ1C6O5C6ySBu5zntqg20PO9aYwqSuYKSJIzh
bjP4kdxxKzgKCzg2nku2zqYenl7tM5NjCo918ViP3ImTQwcx2Px7GHuivQ3TSFYxUEIRb5fYanNh
ZZ4QmHc8uET5zZRHA8x8x6MW/saOvld9+LVvUXwIp5+c7tZM1m4qjVVll3fZSK2DLGOxgZYWPI8o
5t8Glwg8aiwJyOy/nG5rbiEYi0+koxd46Vg+MKrie43dCUUOWC8upLYzM2QqWAkrcKRXVuUDx8X5
ysW7DdxlJgOCvubnLgNTwUrAVlHGqHXvg8HLyDpviYDFax7jxV+Jye33rKEyxXU7rkYaZj6GSkhU
h4FjlleqoMnjeZ831pjrKiFEVtYPhAXsymekgdWddoclna+ZVWXKl0YUysBD5vT7dnTZZmSaAVZM
Ya+rNRz7NHkucPAvbGlz0z6ttg/bC0lRRIsGWj3A1dm6mGIfwotgV1z1pA1+nh6vuTaM0yavqKx9
4iWHsUUN4wkem0xMbwQuQ9JSNFhup9uZiRBTvozD5inBwq0fEssdtrZle9Ua5oNqScVgrh/GCTOg
uKgzV4zI2QaKh28oNooC6tW4uYuFlTvXhBHkLsTLkTlBQH4YINKeB5z/EMAGXdcxNumFvfjzYWKm
klmi+5jWgaMecgaPQihmWftS5NZCTvb54mWmlJlNoFYJr1n/ug87JuB+jFmuAHb1AWtbQf6S8isI
/Pig0FS1b8u301P/+cnMTIWzxMrivocNz/0IiXgNz/luyKAtl6VBEE93XIuH1caFZd+oL1WfMJqs
yxHOJncU57mfL1TT37P3f2b1jBkrJBEBh2mBQ/cwAKrgFOx1XQRhqzaqiuh6IHbDD3gXj9xuP2Zd
k1YrEfp9LaDznlkN3nmBcGLd1nV4MVqrdihC29lx1Tk2XOF1ko3AFaeFzjas6arwS61DX0PHE9Im
MQTku5BDWt11rZTuoJcQ0uay9XlQ5Gtw1PPUWgtB7OT59IDPLSJjD8w7wfgYZcggexKjkKuDSxbQ
aCEMpq98Mo6mwJv0oaUB5p64SbCcLgY3AIksHq5TZKlt23053YW5lTp17cPWl/g1t3gv0QWA2ddR
XsfAW4MYGNnD7x5NFoFFFg7XueVp7IBQ0WhKWSLflja8pHgOGxcYJgMmjDRhasodsuexjwu41Yy/
T/duboKMhFt6FUBNY2ftOcODL+w4W+Z+86qAFAu77edbFTR4/hy+wrVtaFwO9NBaXQvtKKAKLgQf
bMjsgFHhLGxWc5NkbIiqHbDUWwI7Ni4SLG+7hidQfs2akOqLsE2p/daNA4v7CxJ1nrW0R75fwz5Z
gaboGrI4CuNN+DFGYSFhFCxkRWl8YSUeY1vYMmvvOgaGyIEfpQ1hEnE71hJmGailVkn2nQauohun
V0UULiyhmeGmxmqFuHskpUWag05VhbcuUdHvEc8q2D608RLpcWbRUGOdDqUDn6iorPcsrtptia3p
p+163fGcJUnMqGZuadEuIuylgWA3/NPCDPYxMJc5/fXPVwoBaPCPcLZh9u5BIjV4yaXHd1Hmg02Q
D278kOEy/RAoOXzDo7G/kI1/Ph3E1Fe0Ydgehnln34sYdsooQsiLLoVnXWp1i3roU6j+cw2S0Ajh
vIc9fd6G7J5ZaTx85X7cps4KWp4xLB07OlTiugwKTZ99DKO4SGBOkFzZlqpg25ElFScrxXMLVBMw
GmAqUo1JkZcQmoRR+I4RWjjZpqsh+AfXSmAsvlaeACSIwbkxfnUtx4PXOwv6yu8vrMGJqrMKkMTc
NlTqV5LkxfDAKxevJ3aSJjCXlwNA6qfXwedrmITGjmFRWFTnNiW/YmDmvXscuiUgVJIODTgSp5uY
WWrm5oB3+b6T8CR7qKh+VPAaWFcsrbeJi5gP8WJTcDtb6M3MOjMFGYk1RhyuqcFLLfS4gzTAOipx
m4F5ykLOMgPmw5Xlz7gRIUEVGJngg4JuXGcDn2hD/XcYbPdChVm6wu57w0Wxgorf00gq0EHDIN3W
GVlYEJ+f9cQUUqxin8GdU/V7t+09BSoQt2sQ2Fmu0+gL19zqX0aQiBa6O9faNM4fDn1tVTlkVGqQ
oFr4UdqlBlcIpmVJWsOpGSXR0wtkZg2aAosC3iuQKgybL1FG6V4m1njZ6nb8dfrrc2vC2KW7ri4b
8B3Ii03AfgRpdcvdEs5xRXKGtqXvEGZsPHYauiMBFOqlA62Uw+OqasrHQDbEPnMWjNyhLkZgU8cR
e/WkYKRgAQU+KIw+4+niljG9xGyemwdjL5CMg5g5NuE9T0P2NAwRKKAF4clCmXtmIkwwN3I4fFZT
8lJxRdf9aP0aogASENrLFg61mQ6YiO4kS702hl/WPVd2+jq0nnWj8A69UPyb+7oR+glLnKiF/+ID
XgGgl8E7VBggxergneH0Sp1rYIrCD9GG5xqR5ypjL6Ks60MDm97LSsmlAv1MLJuqglrHWgRNpvYd
XgEmN4UI9pXDRJKLgknkt4iXXuc/z9+JqS1YwcoqxUO6deQ5kpbBRqmHFHTrSjQ2OHB1961IrfrS
XSO/XtKInhs8I8xDPbAw5U3w0sd12z/VJRuaDUyOcQ6cnp2ZY8yEcaeREH3n9+IlhB8JuN7dbcBB
+Cpa3FGU9I+OFA+nW5obPyPeVQoXsqx3+BHserVC9QyWW+0tzIk7yEtBc2CMhlWf1zeA+KmFyJmL
TSP0IRrY2qoWaDKi9hc7LOL7gQ3yaI3hUvjPTJCJpbZ7NiZglqf3sq5LOFDC9hoekkvyEnNfZ3/G
js1018nIje5tbFjeFiozvtg30JNdqjXNhI+Jps4kpBVYT8iLnzRQHWJ1u8kqxdaqtG58vQhFnuuH
sQfgiTJAfCbwzRKA1mI78A+DBR/z0ytrZppNIDVUDZuqiPtm71alaiAWACY2xFMR+dzRwVJRa64P
088/7GMS1NVIhELv4dgCe68VXlUra1uFKVlSEZybDCPYdekHXdDE4qGK4KkNEcofia/cdc5dG+az
3f3p0Zrrh3Gwq7wVECjk8QNcaIYrN6zT17BehAXPzYUR5ZJAYR/+6Pw+GSMCY0JIlkRFsIrwIs0c
KPqm4VJwTzHwyc3IN4IbnB3bh0pDdo/ZVxdRGOKp/qhs0Prft2TbJuW6bcTTWaNmIqpVyHKrhzDl
vZvKVKwSt8cBCZhOWiwQV2YGzsRT+zFEqB1fd1ClDGF2LMPLyC+ry7Gzx4UwmZl4kxoD1HDQ+4Bf
3YMYDhVQ0rpHuIGeeZD8A7GdhbqEUBTsjqWOV9N0yKi773y8His3/Apnt+N5MzEN4Ic47ABdYcxu
9D1xRrVmsSg2EGpYcmeaWVVmiQX1m172kVXcTz3AqyvOxN7ZVal6ZZN1pByKHS3qhTmfmxEj4DlK
xaXDSv2la22ZAm6Hc2rfgFS05FU21xsj1hmRtddkvLmXieOv8HANnEcE23VPw6sxSNWFVdOHVLnl
QodmcIXkH3BsklRRmtQK5r2TJwEZs43WHOxy2M8OIe7HQ5XwbVQM2RYYf7mOW/gbn14Xs20bG0JS
x4nv51Vy7zvsOID2xiedBJIBBODnaQ3/yfGuzzu5rnP8yKrKdiHNmBllE5+d6xoS7Kg/3hPXP4ga
TGXIqD1JG2UtaJt3q37gzZoi2TmvoyZQWxUQIWyhZ3sn0gG+5zzLINrShUUpXio9BsALj31CtiV1
fYhO5Lavup0L9xe+ieLAhufpmb+HcXWAvXQDO+9eYckmw67XEjITrvObWxpCScGRECvaDiodNpyA
Th5k4cIqm8lZTYU/F9VPkB2H+B54bzhGjU85C44+Y83fRyVEkTanezhzIBNjq6ngF8eIaNovjRrj
Y+zX1W7IkO7j+Cx+9VG85Ow4s/ebQG8+aGlX0F98qaiCmZNdDRdRh6J6ATnG0z2Z2WneNX8+bJpg
ULFmjKryDtbYdgbzU8a/NX5uvZ73effPPdmHsXrm22m1F0BzULH1LZdBVIUqYAEvTjcxF2RGYgEc
JIziLc2PsoSveoSijYp6+4INRbWxpF6PQh7BjFiidsxNibmZ+LFyQdqt9zaNaXID9ePCu2LhQJtv
tWatt3D7nrkUmZDvKqpth4CDfO979RUXEga37U+kGHud4m3offdwbL2tp7Tm9DjOrGkT+Z0oAMvZ
WBdwEaCOBYsvwAjFsJJFaeHtqRJ5EuzriHZiOLOLxi6Bx0fdDriJfeG+9w3mIMEzKz2UrDQ8PRFH
17RqH3tKUQcu+nNzHRMCbocRifzelvcV8IFkZ5d4/bxwoJ/9/fQozmxBJggc1omscapKfFE1K9fK
QWXdAgyHU+SGjX0Ny2p/Yd3PRK43/fxD5A5Dn4i8SLL7wdfZE3dT/74owl+nuzH3cSMBSeoC/jq+
m94J17eRqFURHiJHt2+WHpNmwshEgatcOB6ukdk9nlkhiBpVeZbeAQnCPLDfw8gG7fF0T+YaMrYH
oVigbAfDpFNAzNcJVpy9GoKs3lPLWQKXzNXJPWNXgMheAzGLBnpMXdmuZDhC7VqP4zqxu9tIIX6Q
/GSrLre7LSdNupPNUyPrG6vNf57u5syEmVBxa7DcBsKiwQ/IuRarMRHxrgwIO28QTWC4ojUbdFPk
XyLSW1gNo7fRVU1vHBLJl9MdmNnwTHQ4VA0Vyg3COvohEJoJb15V2m9ypNRuVF91wKSsJOSQoQC4
lC3MDdm0EX4IoDxl8UDdwP/h85ioKx9ogghqcnC1+Xq6SzNLz4SKux3kSySEz485rGwISpDlCB0z
jXQrVcnStj03blPvPvRCj9JryZjzY9SzcG0n5XGIFbS+YdWGZ8DxN3Gh2ddEv7KRvJ3XLWNvCGEu
kPRlJF4rmJ9vR893VpVykcoHnbWQOM91ykgbIjtOaO8S65g3CeTWOnahYljQJVCtww3bP+rS3jmN
gKL3IgZ5LoTfzfI+DCSEXSCa6tTDrxygt7tkoNE6t2O5iyzYVeRlk2zgnxBskklIyupydw2Jcjhx
qPA5KFF7PT22c2vS2EfwcG97SZoPL3ZD5Rfe5Zg8AER2p78+syDfhVc/dDFSYZlqP49fB1/pCxTc
iy0RSbMqXAT0eU1MWdqHJmhWBUUadjFE6eghgYI+vDwpxOx6Xi6sjblOGGnDAGi13ad9cWQJpFVt
nQ/XeQ/6f9MsIndnUsp31ecPnVCRF7RxGQVH2aLawif6wNhdQPYWN2RpAalGyfbsfcjECXdUebYV
uzGEPpNma0NC+xYWN9XCnM+sKJNt0dEEFwii6iPhzZgBfJw5ChfdmJ9ZGDF5FpDcLENUt4Oj8vxD
N/Ib5qbZ3+PERnrVU/vufxGmc7Nv7Ax+MMqMVF15tJ2GbPPpCPcVZt8C9m1hCc+NmJEx6NYS7dBb
zVFWmbzSKIzZKwpU5+/zIsQI8SEuLIuKSB0F7IpWqLG3N66kTz3W3EIOOrN8TbQ2YN9xNBY2O7o9
rMwSHTz5tnrNJ0jqALDG+42on8o9pzs0M14mbjvInCYvhBxfGstmYm9nLWTgV5EcgnghN5iZdBOy
7eYoITa8zP/ODZC5b/K4G7ZN5T+d1wUjFVCBhMI1leExii0HyDuPXY1OZ29Pf33u159+/mE76SB3
mZNqzI+5n+XJLrdKBIjGTlw8UGgCLyHD5+Zh+vmHZnAUFlBgK4bjEHjfeOx2ay8798FpUoT7+HFm
V7CB89VwrNL0l55oLIBjLG0h0zB/UrE3sdlstHxRW8Nw5ENWXdtBUQBxmfnHIdJy7enFK+7cCJmR
rbpGUxH2R+WAQruCjoj3W6hiydR+7vNGZAPQTAXgjuK1J/1LCqWMTdkjbTi9iD6/WHomMFsRHcMv
wGuPKsR5VNlishur5SGSgIkWOKdqBuHo0219vmA9E6bNQ1F1fUmao/ZGsL5GF1gbrxfXVmQv4Wvn
mjBOcdFgLVFVd2iiUBByTrjMYefi6P6xbC1ZPp3XEyOw+UjLKA+T+otrYSZYgifTVQNi9gXqk8Xr
6TY+n3bPRC5Crj2xrNEbjm4IKqDsevXSVKw76/z2TOSiW1a1dFDHOsqxtVYV848gxHcLudTngeeZ
QMVKpinXVdYeK6gwbCu3Vrt8Ok3jGNwe+DAsQSTmZts4tadLCnEF00co+751A6o5pG2+o7izhKma
64gR2THAo2XbD9FrnyEcAIlQ66D0HuzUTfbSCxaQSXMzbQR4bpd9AohqdczH9tJ2ILRLE/rjrFVk
wgZJCVFaZrX4dta5qI7j+UP0uPSe/vrnKQFgyH9u32KMwRTVbv5z+s1hd3ed5u7OEuTw3tDI2u9V
YcuFVTUzTCZokHdO5nQ5/GEIVyBWTJc2HmbPp3sy93EjoqEMa3vBiDpr5Vgd7G07+hjW4dINae7r
xlHtQlhf12FeHWXtjBFeW3sHFq4yOw9UBVtxYx76Mq7hHVP+YNhL91FtjQ+TZMzm9Nh8fm32TD9l
GxtDGhdd+UM2oqth4lA1vlNvQ0i3l/6Fdoug2TMbqPkL3sLMu0O1nI/wvfdY0PDz5sd8TCZxXDdl
U7kvCSv5Kiq4v2kg+7iwjmfmx3xMTizp9T5L6N3gJ2W+nsQm+aZUNQxwTw/hXAPGAogZUWAfVs5L
Wg62fbTTzjuMI86qL6e/PzdFxk7oQTLe9zSg82XkAOTUF/mF8p/yXj+mXdzfibKSm8SGGUdfnbdp
mbQjneZSOCkTP4G381aVlSYXuG8u1XFnxsvU0RUaWkBgPgfQpAZhfY2iJ8xQSVBVl6fHaybtMVGU
csilHVtlcMdygFJ0lD28Z7Yob8HLYGwez4ZBeCac0o+9tmk6f9zD2OWyCibT+QK6BKf7MTNOgZHv
+PAlwS2p9O9U6XFxox1HU7x5255/3sI1lXF9t8qSJNXZUaqo2XKAQ19xoJRLgTdzwP4DTpnYaeQ2
o/7pMFzuqiSAR9qUH6QACK9amBycl+6YYEo7FpmXD21yp5Ut4hup/TDb9rxNliym5jpiXGS60e90
Vo/iCEhYt3o/xLXnTw/TAAFAjfrqvPk24hwS4zDeVFmGO58/BnDf4aW+cPMsS847ZAMj4wFxFeI2
ELUCh91B4GlNQ3szOvaQb8/rgZnsKE1szuzsmECE8kpBFuYrjdNgCUU+/Z7/vPN5/8BH4iXM8RoU
p+0uSJxn2Wa5fkvqvlSXMc08uelGHfDL0YMVxQ3cgqwfvUTQXOSB536LujaO4KFGqrbEc4Rje5su
iZzxeoDCE/6/8EmyHVpIrm1H1JItOI/AbOUGNI+s3EGvNSnXrgtV/XVr+VlxQxPYQoKaJpiK71wU
mKEVT2TrQNU+SP3vxHt/lmJhEeJvoXBShXfAFdYoEghWlpek8ApxUamUq3uEA0RN3NEh4k1iCJH7
qLDKKYoj7f8n7Uq27MSV7RexFgghYHoasneTtrPxhGW7XKIXnQTi69/Gb5JXTh3u49XEtXKAjqSI
UCgUe2+e/nSK2ou2GlvWM8lcQvCgm0T5JOK51+Wzl3ANggGNS8fR9Vh+U82gf/m/G8E6hGFlKWJi
OE3FctfVgob3IoqY/DzioWSLkPS9uLgOYFiZu4xt7fbSS2iRf6SOTxMFjvWNDvP3Dlt83Kx354H2
CGg4pytNVY7ub1efKIkfdES/53hLgmh4XKCgD3Yzzw0/7VoxkzOjrng8jpHroVysKbQI2lwfvVj3
vy9/3rLnJlcG5JZrzaBRnPCUPbpQpjkpmMHRGaJ/Lg9g2RCz9s2cOnMXaPDdUd+Z8BwWThBR4vPT
5a/bfv769zc1qm4cKLThYbJTIYYESKguUXz5EQMzv9EEZfv969/fjAAqroU5sIXkTyN+B83KO9Vt
NjO+d49aLco4PYCBHHroGad3dPD+hR7rbzB8/EAp70PK2wn9jP7tCPznxpFuWyzjDKkDMALTbNF3
QF523gm0UxlElmkou/CYjWhg3uqTfu9MXGdleDlOkjquG281Kv49XeH+rBLsXHE0YJCebSSitrUz
XH2glPjEndM7QdWLW/7iDUiTCMr2LGWJN9T9EU14W8/+7+WNmJJZA+9Gnva1Rn9b2RX9AcWep24Y
v0yefxcDLx/naiM/teyRWfzWae3LtmJQVnedhtzRIiBnqLJNNzFRe5hy17kYuaNuaEYgM0WS3GE3
KRhfb/C4Rja6cCz+4q428cZfagU28KXl/p2rSfRQoxgENF8VZRvh0BKC/6IrqRaIagYj1qdjALaX
Lrg3+kwd6gaVuJKpk1tDj5nH6s7Z18q0LpgRAxii5JCrlCRQM34YIrwQ5gGuPdPSXDWe3KpE2Lbe
iAVoNytCqShJfAhPNpAgW36jk9SBDh9ptxgAbbtjhAAkNb07ATdylwbe8E2Epb7xsgAKepfDse3z
huNrtYDvIm30neBBXByGsPZKcLA5kCvbN4Dh83m6Hu4V1XcykF50lFEOvo+oDotfe77/V1WcUdAz
hKrx7zSqZkctApK4rBGfL3/9/bj4Vx28S0sIUmbCv+Os4Qn6vUGuwaFRllPmnULu/Xt5mPcNyTf5
SVB1lZXrVSThM14+BG9+oZsccpFuswfqGMR+bDg570AgOOWtf5dK+ZMUeDtTbjMkl3/++0b0V/1b
NvXU9Xg3u6vTevkw0bz8F1Ij3Y6L1PrTDV/WEjoRfCnw0yvxhHAbnJYYgoeXf7pt5Q0X1s1CI+1m
YFQt0oeaDWjoZx05Fn63BSm2jWA4cNfHwquH0EvWEfj6y1sVfJ8jwHcuT8G2+oYLQ2jOoSEBKazb
Kf9e10j9uwq5yL6vG/5b8nnJ/KZAJK3b4rhKOhx8jmN719fNmndH46iM45jcgZ6vP5d5mL94pJUb
+YZlZcyaN0Hb0Jx7M0lkGasA7Vd16B6drpzjjcV5/2xDkfQ/j06OI1lGVRvD8NWH2vefdaPB2+Jk
13LsH+iIympdDcEBgskbp6nFmkw4fN1Fem6yIr7TFM2Zp3rw1Q1aU1h6UEW4dWuyDbL+/U1GAE14
NoEbEUc2UlnI+44TZO1qT5wCVXcbMcM2hunVkASL/T5iV53gEnzvMKmOowrjLxCFuWxc72eAfxXD
5UIbPdceSRjSWJp7Pq6X0LeHlBdo5YG+CK+Vr/QWFts2muHnE2kgKbAgGWD4OlPkmXU+P/KSPgbZ
vBz9NNp6yrFZneHw4DBHk7aS8R1PQR/gxll+7AbYt47A1FkFj3Ich58QW2oO0NzdSBLXc+LvSoNv
Vnk7MEp4fQV9VlpLhtevUZSnNF10ks/Q9koyd9wC/1sMw6z3Fh3TEjbhJXlB/OXAPa9hUG9duvt5
4eLpsmlYpmNWetFkUKnarUnSqWb+AUnV5UMbhX5/N3EZ5w8TrYONDMISg/4q+4o+yiEp7SYFzaJ7
3qfqnobOy+Vp2D6+Tu+No3aQrMvEjFJDOQ3xLQED0DHFA/fGwWKxaLPiW8rI0YMLO8tz3VfHlFT5
pyjNBvfgksx9BBhFZEfpkHhP6yBOerP0SyYCr+ywK3ISr5oAooUHUbBB+lp827dgxnFPKOn7IkPx
pAx8sI2DC8j7Mo8xGJz2fd8IAqmCOBxE4uO7KMjap2gIi38LSfyry1+3uYbh+GQuiU4RNzmo4GSG
vtT6FwvH7mbuZ71zAsZxD7XkUEWQ6U5yNxtO0wCk7Ijbx0ZEttirWfJNhaNKF13xSdeG8kGBHgMv
CX6609dMfTE54enOg8ZhAld23ZPINXGel8URw76EwsTEC8IKvGNH0V06lM4zK9fibh9tvg3/KbG9
E2WZ4c8sgqo9KP6ylcfT+0jQAg+K8fiQhvQ7revplEbkC4iKvmg6nsMa5M9oDI4jLz5UK0WCs6gk
y6rH9d/LBmfbr9UQ38QXHTJ35u2C3wOqAXaoe4D1YhTVNwKM7fPr3998Hi/gSlY4+e8GCcV3svJW
ZXD9ja9bjklTfiyKlReC2wmKsRRvrEyqazFpHCgFMAR1MJ7lKO7V8vW/YLG2nCqmGhlNeVwqJPbo
VafFD0azf9II2d/Eqvl+ffzbmNifWuN7ZmLEAZaivRotntEdQ9oJ5sfhRIbQhaR5/8B0DnGOmH7X
VfAVpJoQrc9VcaVQpMzy9r7JAYy7bBu2yRqRoo46yCoEyk8GDQfoCuChu3oRv5a5a8+gviv2vGvi
VPgLX9+6wzyIbrnSxH+WgRLHhm+CJywmaGLrUbh1BwJuofzwJ3VPI2hPOuVmP8a7RIHrj1/P1jcm
LoZFDWgkgAelEniCwgH/iwtKTzoGqOjILwAK/dtpHyorc/3k9sF9QdVG5mHZILNTAsybi4f3YAwd
8f7K9aJXrZAgFDEai7Jui5/LciYFRoiA3GsmO7X0+WGp3PxAKxC4zM0vZOPdaZehmbh7FoFMbMZ5
io+DsPlU9z6WsEkfpkCln0Ov3Gi/sk3ESA2isKVN26/LJXWJAjHNr+fevS/CTQpCm60ZyUHdAr7P
+tUW1siepxNuBWpXf+5qaUZQgCHh0QYCytjuMZ1OtR95IGva05y2ft3wdhKBP7eBwGZ+yHMG+vR5
dBMi8W52eY8tS2Pi5GUbzqUEgBoHjTN318jC0xNtd3qCiYon1eCmRLU0YSWuSX9YG0KA78u2+TS2
W4oNlmyZGp7eadD6NVVNE12y77oGAos3waPry88Q5HtVWXC+vFQWtzYh7gIklnM4ruO0w0NXqjNl
07du7h7GKdu7HYZTQ2JdgLZ0oglJ0+Kcgjrg2I/O074JrDbwJiSirYN7baVpIujyY8qaX+sdeWWn
89stESvbGhm+XNeR0vm4YI1UlKQTumXxInC/tGF7nMvh5+V52GzWcGdWdEQqQWkC6+InsGaWRzGk
G4tk+7jhzROUA5YCZO4JRzPdWcTRP9FQuad9v9xw5hpKYhDz6GmSL+jLy7P6FfJbO6suJm59YmMt
HcehSRe19z3oLUoImOMN8Wun+p8x9B33hQwTrT4tYFuvI5iRdJvywCv9owVubufHDWemEUKpmwUw
IBc/2JX00dumI7HsrYlAJ1B+aPrAXUHuaxM/XVAwCpqdkfov/PmkfEBxSgdFKMDDDxKaTkeUz8eN
lbGEORN0LjPq1PnA4L3B9JlpXA3duvzKeXZN0I4ZjpvnmeU89g0f1o100JmOoC0Fcw8UfP1ocerz
U6HlvuqJiUDnLHbkorSfuHH1tRS1OjiV2EPPhwPTNxxY9j6vJobokLtaHFPaFtdoutz5bGGizfFg
B97XpUPsARPvSUdoIAXNxrkft6DRltU30eRT2c2uqxY/6ZrWgyUF3/VSi3voDzhXl4OQxZBMRLme
pJ/nDfPhYtGnCeF/6KYTreYfJVBqledutZnhVHnnrvQXqjyVjoL4L87+RjwNGslcBZKf5PIcLJ5M
1vPnzVEmikCLuSOI0kDeHySu4ki5NludbXtgnMJTwMZgCHAKg6e5HnCEgakFzfRLpW965WTjed8k
1sm9mUSeB5S6A/UT0gbTsSvC8bhkWzQStjkYXsycRgLVP9MEUPv4njj58nkCtclhLvo9yrHwNLMJ
Li+7wWvl7CdsGh1QSUHRYXCjDSCUbYcNNy6zuSpQsvKTNGjTs+xqmSikLPtW3jyHAx+gDOni4w54
L3UP3E3j7REEwrKYrW9DqHU+DAorz8RVnXP/MNNmq1/Isixmjxurc4hJzIg/OgZWpQSBI/TB8n7D
Ii2hwWxx06waOiyGn5QDCBkkiHlvxIQ7uRtU4nOKNEIp0MTs2oO/ut36kkrljzSBjHj9wY2W4bFr
uy3btJi/ieyOAeUug9nzk0bCg0uwOJ5qgmx6CjLvtG8Chvu6eBuvxghxtIawCh6e8OjUu5F/3Pd1
w39z1fRdNQ9+EnnViBsTNtptnNd9Hzcy6MGlFSG9W67Fl+nLlPHmMA57E0Szp02z3m9AihMkfggU
lQf55UOWQ4Ph8m+37azhu7wAhjecIvhuiNoHB9j51l1zUFosu/oYfbOBjQCYF0RLirimxGuUgvo2
GDZLrxYXM7vWCK3Y5E0tXEywx9xbQRXtLXPZJz4WX+N2Sz/Oskpm41oexoNKc5gPOu5RWJkB9wPJ
1K9iZd67vA+WSGR2rw2FSxqkWj5o0dwfw1I0x7AAUci+j6/TenM0csln0gjuJyKfXqZ8YYf/IsG1
/XLDcXlMM56CdjOBBAFoy8rmV9TVW/0+toU3/BZ6OL7fN5rgUMclAGRKLSha8CLsAJy6LzSYmG13
Huaeu3EJSk80+B0jt8muGqV/71t64+AV6RRMfttU6J73Z7TUCTCsILZtgScsFQLXcF+JpuyqqdT6
1Ki+QGniPm3LxxRVlCbaim7v8skEMTEB266Q7lKPaskO0ywI/8qdPGS/JESE2n8pT/3iGAZp8UuD
LmX5pBs/U/OBiSoKQbolvCLPjmPclbo7xq0L0a+Nlvj3zY6Y0G43LIp8cHrMfOwL6BF20wGYtK3e
BNvX13jz1mMgeu5HAZqvO7d/KKvJP80oqe9Kt4nZxJaHbuECDYRepCH8isaA6pz5uN3uMTjyF4ib
zC6jmqBtHLcp4gXo75Ob0qDvuyMxe9j6HACAmiKNHMU0HbppDA5/YNalmy2nfb/f8HjKIlw4495L
IpTVfB4ER6h77Xu4JabWDNhdGgEaEbybN3h6YRR6Em3K+UZzic1oDF+XimWTDAS6zwuVHfRQ9mcv
q/INq4lgen/fAImp+CK4AiZRAmAiY53QMx64wQTXP4R4SBqHQxg72YYFWTbZbGaDlN6kBoVujLWJ
Xoxzepp8cCv1HRRgdu2x2dC2Xvtb0UUovXPkenoi4lQsIKfa93XDdwe/6bx07byZJHohvbg/zXGV
nvd93Lgq10sN4e+mhgUN4hP3lXsunDS/ufzx97MZEq078ibqQIwYetdpjpUvQZYM5aNHMOHOICiJ
HyCdVwB/vIeXGTHdhG+nrHLw1tVhJMLoN+hj5ndRP+9rHwHj5X/OQ0tPqUFgkdxaTcmfLWjr8efl
RbJ4mSnbUo+4KEBYHNubgQDK7QU9L5rtESJeF8bwYd6RpRggfJww0d2XTA5Hr077fbHN7D4b5szR
qkaA+MMMA8XI9gMkYvyNE9FiPWbHmQBUL+3pHCd/pK4pg2ari8dm8jty6WOlw404ZFl/s+esRjrW
ErqGB4A4wEVZHf8LcpjVjd4JcmabGQeiimSxilEN9z6uDNeklB/EEF1vA11sv9/w4AjvTmXTt1im
ZVqQx48jzU5V3E6Pl+3TNgXDiVle835GC1gC/HJ+XBVASLhcrVXlqgq3Xulsk1j//iZSlJ5OwTeq
cRg47vBhiHS74jbwTLGxyZYzIDQ8OPfD0W3k6garfl2HG+ghT8nvGTzXG3cS2wjkP2eQM84BbfEB
L3SaHo2fKP1CzvQ8a7rxEG7bB8OTxaxn1LoaDEBlALp+dg91yITkqAtG/rwxC9s+GPm32/ZoRSlR
OXVXTQOol/zThWyLw8Ny4pttZlNVBnU0IhWCCs8tWJqv+YxbjxBoloIy+lgE3xudbdSXLdth9pwR
Po6y8zuW5GHUekA0ka7040MZkLxJ8ETVdhvlANtAxulMoloQx0UMLGf9LQ8ku42Bh2hyZ+sQtWyJ
2XwWyVYs4G7EAG0ev0SQ4n4G9GirEmD7+jqtN45HVFXEiuDrYC0WELYFxf52d4JtbUyvLido0Tst
eoY5uhZzFG1PtRdUxyreibIgZjcZ1KQWNwVncYLmKsgSOeBfJ+jeOF2Ofe8eQRExE7shTPncAeD1
hKz646B4eagGcN86RUIlru4+CzYypXedGwMZVgRyTtGC/ad9gjJZQkL1JQ7yxxEmi56ULb4R2xjr
399sNeUakMhIeU9o3bmpdNocGpZ/HLPmSNLpy+UFe9ecMA/DnLToad83g/cUTbr4OMQ8PzdgbtnI
CGwzMOxJ0gjayTR1n/IUxkrldCJ19yCX5m4Mdz1MYQbGSeH5y1LLJvOeqlRBnmyKluoamijOj8sL
9G73Iz5vHhO8HCnrifs0yOAO4I2PYsbbpphUMpLm5LXBd78YPxR0893/XR/EgMaxkUdQKyYycJ+k
CvzHWFfpcg1lJBwduMqJLbJjm6MY50ZYzMyHljd55cWUqDJMBNSPvDa8gbrarYzqx8ur9+4JEhEz
JYym0pu5xOqBG+1RgzL8UPshCsnDQ+HMH9PMvQpZdn15LMvCmXlhPuEZuk4H8krc9pZM7GuxsBvq
1l8vf95iy2Zm2OrSgT5mR14nzaCylD9Kj32qgHGb1LhxNFk2xWSeidsxzCKIgD4NdX1fi+lDKaq7
hcYPwHo+iJbtKRNgUwyf7yACC7IIZ3kaBBFAK9fRVTHmcXJ5nWyTMHy+bVeu5aZyn3jfJAB54oLa
zZ/XbQZTLmSdgvHz5YFs+204ftqDmw5cGstTTNGJPE41RNwV3oScqWGfLg9hiY6mdJ+oy4kF3bg8
0Vwtn9JxcG5ax5f/XP66bQKGp8eBU7Zh2CxPfcDj0+IOeBgtVJdITbbOQ9sEDDfv4qlKtdbYaoXe
KsJQDKqDYItR0eISZn44cocMU+UuTx46z7oe3g2mm6tumv7xl3oji7YskpkXtn1ReE0rl6c05t4Z
JGjTUXpIoXEEVleX98GySCYaIZplMxLhiKcZ2iMPaMB+cdup3IhKto+va/fmEEf/mdLIqOYnkHRO
B0HlZyDRN5IQi6uZqnxlH3vUnfLodRybx5LpK5C0fJ9imbhi+ReiHxthybYF69TeTMGNdRg5soxe
c+Z9RAH2Y4iWpWUYs407jM2MDEfuOp1G3HfC11CxcxQ4Bzz+fYzG5go4tY0ttq2UcYrTMYO4fe7y
p8Ufv5D8czs0t5XKz4t0DnxT6dM2EcOhZdpQtBsq/kRdCKOuMxkC9TlCKrrSyl42VttMDI/mtehk
P2MMX9N/1yEQN254EdysIjbbh6nl4DbBAnLo2MDjwH8Fp9THaflKRHNaLUtgWwD2aCOxkSJa/MME
DnQDCCUCMPm9phM70bj5tG23lu0wMQN4PokYdNv9VxpPpwYwVWcYDmQOTj6GubwbtiHWv79xDQ8U
OaFbx+QV2ki3sCsd9Aevjo+e/3J5AIvvmbCAGXzauZ9W6Tc2xzctUgAv0rcAfO2LICYmoHTGKMUq
kT9LhN+/3pYCxR4KpOoV20o2bXtsOLispqLExdJ/zUvy8Q/vvxNsUlFbEvTAcG3i+m0NitT5tYCc
RYxikU/rK4qL3pr+ZfGnboToRB/u6WOKiIkOmNpiVgB91K+kVRm9xZv52Hwp4sLb0qO1WZTh340j
VBbHWf/qNABd5ceCFPNyVXe0b4vDIrxJZIdSumnx+7KBWZbPRAzwNOVD1en+dYrTY4UA3Du4AoJK
fc7VKUNMURJ/3zQFS1wxIQSsaNGx27P2NUYgWXeqhKUJPR+mRiUNkkRgGTcipW2oNYK+8U3uSZYD
8NK+CsxmnR3su5nUKZ7LZEZl1+PsdHkNLTHZhBKkaLhXKYAvrxObPmvoOzEUHCAfdKrpzyzfQvnZ
RllDxJv5DOh6pW3ntq/jMN70sOqlzRPaRg8olR7BRbtxGtuWzTjt4zHzi47q9lVDLn4daq2ClyrF
IzqqELlEvXTvuhlxQfRzP5WuEK/xIk4Z/0aq/obn6bFofhV661poM3AjPoCDyx0BNhWv6J854KXv
KtX0oCpxArrnsM5nLTAXmN9lW7Atn5EDTICLeUFfi9dhBK+8D4GF9YoIH1pb1P9fSQ01QgVKQyT0
kNo8NS65hhZ7Es7qBpRQpznzzoPTbli3JXqbQIRqGDz0l/nxS1cF44p+LNmhE7TpNlbMEvFMAMLg
9dnQi7J4LXFMo5ftFtqwn0Zw+sb1VqJsOUV9IxTIKXTyXHnZa0rQPhVBi2gVzM1jb2MKfzRg/no2
iogJRXDx2dxzBueF0AV0GQdFOAVB6Yh3TSlOPSi65u6IShWaxBAq2uauJuhWwesS8ST0E/DWF3TV
tZBcVqiMDOn0QjNdjzezYIptnPW2fTTiRxNLf3DChrywuKXtNcjwA8SPBV2VGwNYApQJaRBx3xXg
1HJfZA66quZAnVlP/YHOc+FfyaCHVCrki8cuPs4hr7uNC6JtWkYQwdWQt72O55ey4n5wj6dkr/6q
XFBN7zvyTXhDF/CFN5lqX0jWih8ANpLvXM302+V4Yfv5RrxgqsdjchUML2Jt0jqh690briTeVqKr
ywPYdsWIEhOqFmEcD+OLk9aHxfOOHqPnFK4V1OQO4oTJ5WEsLmYCHRaKHuywV/2Lnza5/EGmGQrl
EQhQyu/jHDL+5fIwltmYaAcwtaagOSrbl9wXd+uxAewDOGHo3XpurG+cl4exHBom2qHOIlUvEFh9
6dCWt0ZxjvM1H0BOFIGC3/Xw5FwmfbozVTHxD2XjhZpFsn5aAa1rhXTNioaOnrXnPXP+jRK98cxm
MTdTSS9Gn2eaop3mJa6G+Osw1dlXwRbxeHnZLKGcrKO+SVFazheGOJO9gBwqO5VzuyRt7F2Tki6n
YWm3ZJFttma4fKeiONd1mb00kkHyBAvVO7eqdoby2OsxCzZYKmzDGJnDDBpktBn00XMZQvm+qJIs
DF+nbBcfW4RI/5+LxYWLklDWRc9QB5+H1zSuq+ww4sHY2Xc5NRmBJTCVpcR78/OKcOWhgxSfX88L
PRRAul7ecEu2Y4IjoCFWTE3bsGePZSLpoFB8SLs+hSgJvFGS6DRKVAU7yNafLg9osV8TMAGG3gWM
TGnwrNQ4fcjSWj5XbAbT5uXPW7bcREyIqKBU9Rl5Dvkw9Vd0cEPvLvbUsJwzNpfTRrC0zWL1nzd+
wokDvmGow5+ncv5MANg6gMFli2nO4oQmVoL3wxKIIirOfJySdSNEL18UDW/7NN6oCNqGMPwcWEgQ
A7vl+JzWufPsEYEu3GQWhQ6Wg0Ly606fyth1tpbLNpzh72IgAaPKLc5lr6JPaUqaY4outdtuLGtA
xqj/7+Xdt41jOLxgMR5va5Wdy6H6OnR458uJuF27mZe18eHyILa9N9yeQE+Ak2zKzumMXBSA8+io
pl1IqIh4xmHPNGAghWbFGcDtbzkYTQ4V2cQ6WJbHBFLMnu66fobVVmo4DTj8XMo/rhVUN/Zfdy2O
Cafwc4/5IsirZxwg7Ecx5dkzuqOGXV3VETFhFAi2zgL93fI5lBzU9E0VLfLYpD7fOplsS7T+/Y1j
S8dr43woymcx8uduzv5hhXvlL/TW37zPWkKUyQPcFUIU4NEvnkteTg9gHKbxqWwCqg8KJPZbdLm2
iRgervAYNeqZVUkuss9gKfsUUv+Mx9zbCKTdG8HWNobh1gPzNY97WSeQCRLXtV+N/6pW5ldD0UNS
MdJR92WfVRl+XS9z44koqJK29KdDAEmxw+K7uxBMMCrDoeecSlo0aZXMvA9+BsiE5RmYIPoVSghV
keybguHYA58LVqOklCxiFEdP5PPVMs1bxB7vxyTPRFh4RdgwdPBhJ/w+r66HYsheKBgIxo0r1PtZ
u2diJVo+ahE5WKKU4ELYTHF+lTW0umEzz09hM2jUr6YtrKBtMuuPeOODYcebEvWeKtF98SXA6XAW
3kCv9uyDZ0InXApJoyBosQ8F/ZhBDOo4N8BZ7/v46vJvfjka4Hgu5hKWNHXkRmopQLcFNunLX3//
TuOZ2ImU0LDyc8KfmxIAplaSP5WwmFdn2fbLYUG24De/Mrl1h3rfvT1TEg/clozxoakS4cXXU+WB
MSYACQruaAos5TsnZbi2Rtbsjf3En0EDcd1RUODT2w69qNkA/lg//lq4X3Xg7dx8w9PrMs44Gwvn
K+MuCojNJKb6VLXK3VcQ9UyIRQRaxS6uYudpvXauV8712U0v45lM4xHp9EYwef8I8UyARbfoiJRD
lIE9SwJUhexDzODO2E5DLKZmtuF5VSNd2TDnqaiau2zyjhVywTKXR1nKs1fXV2nz0NVb0cXi8H/1
4omKF21MqhVvAZfh4P1uziqY5njj/LCt12rhb/yyCWQ3BxoXQGhZzUdP0Tpxh9K/grL5FoGzxVnM
PrxgYKz1dVglPOvDG2yZfzVUo3sdoM/wENWbNPi2cYxzPQYlGy2cqETVe5H+rRcuTnRN0QV75DTN
Xoc24/Tn5XhjG8o43r0W4HJASKpkkNH0Xc3L+KGJAyjbR9VCPi/cgczS5ZEsx4vZoxfm0EZYyFAk
fT8VDz2pH3NWgW6JZldAF/uHMNxq+/yTSP9d6PXM7jw8KfUiVnX4RFAUKlBA9nDEcze7DhYHkgji
SkJZqVPTtYroed/sjKO/r0GGRb2+SMKluHY5T5CHg5QmHT7iEnm1FOFWFduyjGazXgt6Z7DNt8Xa
PvKlAhjoCP3j7OhDgg7K4HmSjmwLbWwbaq0nvPGoQDpsdHwOMyzlb2T9Jdpmi7sUMlVO3HiHMBu/
7lo8s2uPzRAqmceyTIKUf4mm9HfhOS+DIle+9pqD3xf/Xh7n/UKIZ7buQa87FDFq+gkNl/LQ+MvT
pKqbNlDXkVDfhkF/HvMguTyWJd6Z/XtpP1Vh34dlMvpxSk6hVxTDuapIozYszjbA+vc3uyNIEBBs
DnuqFTmOffkqy3znfhhBoQpjr+GOKBK8MT6ElQMwe1x/GGv/7EBMGCqw5UbxyzYHIzHI1Vi4c+Tg
UWwqqXOsuqh4ABh4khu5ms2CjVwgdLuxnQYX77wivVqCoURuq85iXm6WqOyOY74l9mObiOH+Cqmg
BDk4Bur9/JX5ankdoiDekvexfN7s4cvSyRmVQ4oEOtLSO0Rgi54POpdzts9azQY+x29wN4KjJc5U
aCgU6S5BYrv356/b88ZUHc5UqvkIX+CZ++qPwr913KVxNtJLy8lvYjnA4D+meabwTjY6H4JqBHdE
NiURSbfaPWzLvw789vdrycIM72bJGPU/g3L0v4duNm6tjiUqsXXUt1/3S9cBBUyRBDg6ABP6gJrw
J8BHf9dg0BqH4Ky02MJ9WxzCBHaQwJmY9rMiidz0fs5Qy1bZ8uTnbUJ9zz2AAvtqV/gz2YFJPnpY
srwAR3MoTxBWWBLcVL1dzdEeM/w6Dli0uB4C+SLrBqqJGXc+gHwAvaeXf70lK2KGO2tw7tKlRlzS
ZRYmvGLXgdtAcr5sT8tYbtRnLXthdu+N3sSDMCiKhNULqqTxmCCwXimKWjxv5xc3DLcIjCzT+at9
L5/ApR6U2HXI1sxL+D2g6rpuZvBBbGmF24YwXHxCt3pJSxhW1vX3yOoPqXb4caYxsHrhvgz/L45f
j/AOtdM8gepdf45qz0PKI/p7EEdsiajYpmF4+jjTXrgjzDbum3PMMI24fIFGw22w7EKeRZ7ZzTc2
UVmDS7ZIBjRpnBvQnJ1pujxfNlxLpAqMk3uYiRcpN82SBQQGH0VcLNddvpB9PYKe2caX9XXdcI3l
Ac8K9LMmxUGQtNXHbwnjZtde6udx6E8wobLJjrwdvhVobJubduNR1ba1hk8rpyqyfIoysAj6P3Of
PRFXkurQep44dHTqtmh0LOOYvXpsXHwZUkyDhuoha5aPtTtiGt7LOOiN8PS/un7v3HDMDr1grvlY
u17+DXdpGt2EebzkV6NoyO848IIvonZ88o31+dKfIOwqHMgNDUWuHr0476e7Xrs5T5yiKL+zBv8d
JbBY0ZeKBbl7K3HNTb+HUmfpaawd/C8PypofqBA5O0HSCRxNIRrauAx1e+qXqVMnpZmMjnVJ5/BA
xgBVwqx3XH7VkwgZIzqqWNdd1SCFf2lY47RJlKowP4b9GJQnJUtIMQYeF9OpVSH3T2PTLP+gnSN6
Jbrw6oNK++FloXifPEJBer6GxCn7XHICNZtILO2HylGQKptjOUXx0QUzd38KGrQPBSpaxsOkI+3c
cIcv2RdSBhS1FA4iyUPVgYzuMAA1+XkpOyp+klSVTuIVRIDiUPvjr6YcccR0LS5cZ0bi1jmREOWq
I2tDTQ7c72vvQ5dBI+QFeP3IecwUWYK73vNKdaRFlLKDqAqp7xAJm49L4HQQkJkoo/MHFvaaymNQ
Oa0+Rmzx02RpZ1VeQTW3i67Tse8pbltuXvFPYQu4/m+i+9L7PCzgOumO2HP/WLiVvKecUXmKe1cm
lYdOwykXS3zCFsTh56DtsubU4g5MH4DZ9el1oXmB/hKWReP/cHZlvZHiWvgXIRmwjf0KVamkqpLK
Ot0zL6iXaQNmN2Dg19+v5r70MCFI0UjzELWg8HJ8fM63ZH8Ws6PdBwAi4zycJ+BOIt5Wwp6A3khG
4KP15IZtNSiyy1GFuupLzAyjlogMePY8SNPgAKnJ8kggozHQkHUqr37BNsU6YSpThM7CzSr2wFOH
BbcwNRuKgwDgqoNRj99gluFJAmUGZoNE6n1s6hrCRxmpeT2Hnqp9Utw4kA/nF2fg4g8JBQpkEEFm
umiCKPSEDnY6/bBuM73YyTF32ajM46wY/PZImflV6LVdl4VO4OjnEgkomtwJbUGOlrH0byzwbFBA
BTLfT78lmT/wL1Nn4+ZXOcDQ9u85b0gVjTkB5DWAx4A5UL/DdAa41Q3hNNnZHFRNzXCXwjrqDwel
p/K5ZGx2o4rXlua7QTqmPzeAbfFQVNTluw5ajj+4zwcWERgpYnigBq3CUqbVd0c26RnWbNN4buQA
02WtclTHKhg0xzssdKTLTTn9VfvZ9AMioiw/NXxsbITaTdbfEUAZs0MOewzyTEYv6UJ0arD5NAZN
hXJQsH9u60T0b36vSxHCMHZ+zotxTHYVzBv31M7ipZy0GW9xLvFvheezh2DoBnLrjg5MxLiw4k0Z
wv6Yp5rFr9bKfA51UHeXboIg3BF9eLfflyA8D7d+08XuyepEuGcYqBf66xigvgyfgbHR9wVU1fs9
TdpqekUjrGsfnARE8h0a+uRrWxNq9nWR1BCNByOHPEFPc+pDxxuEf2BkLPuwcR2MICyNaRsayiUk
2rs8SE40iev7jDTm0cSV/BkHWTtGiMPtdJO4RYs+blY/w8KpcSKNNtOb6kjHot44lO2DsorbR3di
whmjYID+wnOfzlbrcGKjbOsQu7H0D1x2rcDsZ0UaJjNkpaKuNvgZozcgkDjGZfdmGKun1MBz5+C4
HVcwI9DzT4PB7MIMdESyS6pOwuGp8WRwaGg8PbquB/MAA5CE2fHJOFnkW9zsQ6eo5OvY9t23QU62
MdAhitmIgKcglQVFenXj0c7/hXHozH5QpS9vmBpTtquKZp4j6kKeGwV2rmQftjLP9U8ELxgbcciF
Ql51oCj1M1rrOYPqQeI3t4Mk1XCxlHH/Ssi2ZN4PLuO53jOvMvxCVN8MLyJPgj9xEGDdAdeajucR
Wo8QYZSVjR+tLoDx6ecE7h9dU0xyL3Owo/fQsoJ5kg6MR9FDYjo+dd7oqQMYV6Q8AuLIvzhgdAH5
i0PF3Di8Z/EUtrSHu0gVFOm4S3Jbv7azRIm1SD3fOWSoXApEyApaotQv4oNJwIbvwrxOc+KFphZD
v4eLG8OVP04Qa2mGRjuU3QePmQKHRdL9woY1ZkfymP/pwPxl2ntOl79CQtf9gny5yh8kNTN5sujx
sDs7jlUNon2cebu6BNv4DhpXDU54qIv1B+Wqnu1ReuudG+l19fQcDE7TnWQzZ8ALCr88M7hExqh4
5764VboJ6idY5jXuFxqPNvIAKaJhLqqJgD8uRw8Ff7hQe7HSAUJFUsGkqM2Dxj7LMe+6yEn90TuA
blA1d07bzkBWQQjCJDjPfJw8IUjCAs7oYLLBtaAZ1NjjgWlWhlNignJHBHCMzzNhtsaRWsInAGUY
rK5JNsGPcshyoNmKuG6AQqqRy+yHeca/jBH8q9vaA0Z7Xxrm6WjIxqQ5pllc/0rkDICPrttGv7Gs
qJ/dThV/t26HIF/5sJT/sx9l92VEZGjuJmDKh7s8r5gZItBxeHU/WlzcRSTLpHmhsO2Iv6AxO5f7
K1hissC4a62ewRCL+XEwfVDsY9XjdG7zdBJ7sKRbe8T8F+ZeJNI5+okv1J5Z1/xI4IzU1KFp21RG
lXUz0IvktUgA4z+WHHy4hQY1zjXqpD9cRapiL925erW0kTUaoFmmjpRotWUFuJIeLvG3Y9/EdS3i
9I2J8cEV3V3gmrsremVq1Uamu3IJWIqJ00y7yq9Nija0Ex8yn+a3Sca2iIBrT1/U7ASRLIbqQYKU
rdLfkgQAyxCzwD7ZX11qiSPP6xrf85MbYik8Hoom4UHYsjz/HDrNXcqJ69Fw13FscgN3seQBNozZ
g5Mm6QZV7r1bDHfFsqsGY9s5deO+PiduRixMCZPuULR8ZGE21ltw4Xe9s65vWVy3B6MsFF6sPCGN
GWdzGwje9C/YWjX9WsmeA37Ak5nm8z5H+5DXYZdnFEdpQ3o+IHQDNRK/TPUwsttimknTHiYsS5zV
utR1F3LSugKCWZWA88nHN9P3qh3XX3zdD79VuVKokcuhwXVoTHpd0WMHmJgP+9+8ixN9VNTBybJr
Bs4UjVpD4Sa3UQN+r815ffHiSo/SEBNJUqhzB5X3sbxJMsHAj0Gkc3cOMmTyiwaZQFWh9lzcenaV
1+E4QSlaTM3tx9++Ol2LEl/ZzrpjwNyeUh/k8a8MVu0DMC61h2m88WNvTO9oVnezOdtcAbcXmiTN
sqOBb0X9JnnGUj+cuiE10Oewov+Vmt6OP33uF3W611OA/CMtRnf4DATrOmaLMoKdkMVZ7I5nbcBL
h1h3MlYw2qo+Uy6/Pn8RQxTo+U3dSv1ivFmeNbR58z2sp5GxfDzg78Wo6/MXd/0mgXZT7s38TH3Y
4u00R8jaX8Gojx8/f2WTL5tw6DT7EiEjf1GpgpwJ8Uv2hxpUb0MIPPcbRc6VHbOUyrB5OcMuTqfn
nrAU9Dskn5qBUeZDtOrGE82D5mbc2CT/YIGXBQWM2LIFx7ykNFUl/fNcAIzDblifdt1j7HEAGu6M
acGP3wsv90l3mAJWAxyQTiX92SHN8+67cayD70gwZM5xNXQ0KXdDBq9WERFg8d0/xsxadtV7xTnU
HyeFa5N+KHPf/7vq0j5hG7F3ZdqX/b0qLWQ/d3720sc2jXfIV1l7CkbHyo1Ow3uH93WUFrFkgtOb
4SZNz0xBULAKzJdyxNzMPX2p5nbLy2/tM65//y1UorBtcreAFakjqD6AUlr70Hk2brL7ePWufcVi
dyspqm5KZXLu4tGJAg4KyEzdOyX0ne+2W4yxd+lW18FabnK/nXNcf9wTGB/Ujmi9NSVBkcoJ5F8l
HWCHsUNS3Rv3pi3quXyTZkqDLGrSZB5I6Aa4Zb4VMYBi9V6lIwiCIWQQgZ0sOijjbqz7laFYMrcd
RjIxdUV7itM2B/WphBALvfEnT0gdNt3kqjbyic+KjcCxNrWLxkXWK2N0UE7nzIXiPxHgPIbCnewf
H8/sWshYxD00K5AMuDMMGKdJXrq6foHpM5Lwdr4p5riKAp9sHGkrA7fsSKZ14UmDZP0Mj7d5DKux
6PMDy6GYi4Y9chL/doYiCMpGH3/YSsBd9ifHpOrd1ME8tQ6qE5E/wgovArZWtFEAIbetc29l/JYi
I0SNGgpeSXBScFYFB8MvkAP9hLUELmGllFk13QlXzfZpcGeTb0npriyKZf+SNzE1MWwTn1MZk/ZL
2po2eUYjYtygyKw9fxG1ih7qlUUcy1OJbP2Fxf741ubq9XMzc33pb8GqaOIGBhYEmWjgTAeemjvR
0eqlr5J2Y4++1x9FHFn2LKeJ41431cXJgatNfO9XuK99S4zToIgGcE/tHhH3ZTKEyaAE/VKCme9u
oZ/X1t0ihiUCvMjJ+Cho5dRFJOMcDrUQ0kyblwyCXFu8vLXdtAgLnXSFn4M0d8Klc4hsUr+JrHud
M4yhR/TLxzO19pJFcGAuFF/VPHenSQwU7Q/rF7AgVLaYyz+zpJQ+KoEatPKNafuHVvtOSrHsb46o
dxmZkuyImn83/o1LLzRcRAUrp5fxSsNFXYLwAJWuQLWAmjZxkg1g444ooH4raOcFeZjFjUOfBmh+
Dn/MyZCJG+0QyMRDiGAa7VUPunG5vtODmmB1BCP1XESzSMT0NM1+Qi+AmqUeCK2o8+FkSQCehm8U
yhe5enCH0vW+W6aHYT/zdnTKP3tn6mv2o5riBDX22IggKmsucE9wlUv7r17G++rr3NeQY4tAgmiH
o25BztzYpv9cQN8bsMVi6+N5lFaJ9jyXTDMLe2CRpg9cFBM8KIE4nNII4m3aPxMxBL63c6xP8jF0
HFH3z8Dvob1ixsEl9is4AT2lkVOSuHxKp4qkPe50sqR7HGx9HfUNozukL75/l/V6LAxQv2Mx3ldF
52Bw85SML8UQkDm5sXFS5feoc7aAmnkoGNIQPkEQvAhLx2B493PalYETok7ji3n/8VJ9100Ae37Z
sdaqrFB0083JIXCphW2cB73OC22VP6OqU9fJFEI52sI/q+OiTsKEgzD70E65SW89D9fvt0mkzvRX
jLoH7KM//lUrcXQpVUOCHPdSnXKMKFH36RSk7qGE1np+87nnXzfub6GUa69qTOHyJ89hCjB/GtiD
b31vy1t2JZgtG6zUlPAvqvvuXOZJ+hbg7huBeYZiO+vb+pPfsAgykqOZNzGvPeEQGJ2flYd70jeO
ks7Pj8fo/SCGsuG/x4jC/QeEYqkfvSJxX5sW5V9d61cK0+Q3GwxvH7/lXQQpR5PmmiD8NhWtoDly
/dT50dW5u4drcryD8PkLa5w2TPwSVAgB0e/RmWQkZYmGm9xyI31/kvxlMmCnQfcZrLUfq1KzW+Iq
GRYVIk0dgG7z8detjeH11b99HHjTnXaKIPmuGEeZFjGzHqt4T7JK3qS1EJ98zSIzAIu5pKXFGAZO
m4Gk50WTC64bh0DZrlKFs3HOrH2N/++v4WPfDolXjad26LNIJtU50ODO01HtAcndeMn7iaG/hDPl
0KiylZvEP2YZ30rHaSBl6MNcr3uQstBQ+C03rrBr07/IBGw7QNsaducXr2mk2NvKqfVFNEDwPNVN
maIJ+fEaeD+W+UuEE3ThcPC3gz3pWYwRhHjHXU/Il089/D8nv4t6AXNS/R3Zsw/9jCErHljVi40Y
sPLbl4cDrUeKPqKXvk0JyD1Hgajmgh7jZJ8Qq8DmXyJ0GI4UlDpm/5trqvhS864vzp0PpNmn7k7+
EqSjpjyzUGYvvulKyshRiMMwHKlDqZtjg+i2sWZXltISrBMTgEVbp2MXPSZplGJKQhAem0MOwf+P
53ll6y0PFBWMlChZlt8CXJ73sGBXEfiCMspq9y9dO/nn1urSjltBEpC3UAy4AB2AazmpzbWdCsfa
jflYGaglYkfMYPqaIC2/qZg/d11Mb4aM39SoTGyM09oLFodWDxR7V7k5vdAJ0jIkAI6lo9neDeot
3Nr1Sf9NHf2lHzeuPJNqhSm/lUlmnzOif/puPg0RGLTlQQFssjeAnOxUVYwbTaaViLiU0ypGQXJr
5+K7aPmzUeTX5M820lrcg72Wh7B8UJ9bx/Q6qr8fVwCqTGPWeReLm+Uevt/ARwQ+j/x6fPt4Ha99
y+KkaoGkziDuU3wH9WUO4bDchWOTgiEgDFrzQI6F/gjD649fthK9qP/vz0Gtv0ytH7CjcZAnAegW
TE40Q5HoM17RCF/U+/cLwKhSbT/2yXdXls8jD8QOQtKfIcZfH744nzzXcS3QLup7MnZOOM6Zf3Hg
k7hx+q2NzSJ7pHlZtCjCkAsuGmbYF7AFAwwQvfHhc1t9KZOlCtzcAUh2vqEb7+HMgFm6K3CAd3bY
QPWu7PWlUBbuHlXJPQ/gSyLdcUcwHQDMVQqQpbFMoNz4qVX0H7GsvBjKpO/Hi8qHsjj2o9u62O3O
rO8+94JrzP9t1/ERRLdx6KcLh4SHl+n0JgvaLa2ItUFabGncUsmANpv3/6Op6IfbtIO+79UQlmz1
qdfesdjUpgPcs64nesENUu2qPP6zIe4XFttsI6qvLNZlm12xzOnbVpMLL/K+vW2GuioiWiToAn08
BWtfsNjI6OI7jsxaetEWnol8gPhIo4iNwJzYonitdCb/49ydAjxWU5QTLlVZBHBjGPPR/tEHrLSP
I5poNeBubTIUj4Uxor4H/Lcov9g64UxEXFWgCU9GuMFXadxi+E6QjI9o/cCFJP1SCG+eUccXZkIJ
5uMRWRvyRXxIRw5N0vR6kMJ+NKpg+3Ma0naLw7fy9KU6lmy7xsQDKb6h2HMuEjDGAaDbggWvPXyR
AxQeGfM4zacL8WBibovBpFHJyLB1qVt7/vVs+22/khTAplG79NLX9kFMpXfPtFUb0gBrD18EA2cy
XTVNbQFhwbSI6qlGw1nGHfANH8/rykpfCl7ZK1w5hZndRU2j9M40BTL7pvFaiW5CDSRlsfGe97EA
/lL6KlVBn5mx8I4mgVArJ0ALBeysk8HBJbs8VSM7g4Z6bs3WVWXtwxaHvZilr9BCt5cYwDMwNQnM
qVvnzu37z9hE4kBeGoLDKhqAuprYC/UJueHA6MKEkr9+bl4Wp30DgpwANB6ZtwXahIQq813Th6Y0
V9wCqZp6o9f9Ty7/TgK7lMEqM4LYAhH8H3oUOi9D10dfOA1hvZ1l8pQA6KmfrT/GLiDnjpY9FIqr
0dAIzR/uPlYxzkO7k72XebdzO5v4tU8MGeR9oKp+GvcUPjD1QaYo5j4Nme/QlxZnkHchlMWNDNO5
nkQOY2NeXSbHb2Zn12vcCWxYs6TMpxDC6tn3snTYN9W146WA2Uh6UyUYcqj18SkF3C8Oir9GDqTd
HOHuaNAUK3tZyQODcU7wMjREmXu0OSFpEjEJgNyTg8Km+wDTlSa/8eGb1fwS0u2zb8L3inIfx4yZ
n7ZBT30Ppdo5lX8q5oydgOEiR4v+IHUB/Osd0bC76DZK0Cv7Y6kUVnnIQ2uVzD9yO+goCeRrAcxn
2xH3EEDXJATl6ic0/AAQ6potYNDK1WUpFmYSwTlcVGdUPDxC77Qn2vaO1gP/qxm7mQ07FnCoVu4F
d8HBkg5vPgMEw9ZZ6ohZUxeKN4ofAWWY760d/DvPsi3ztZWt/8+J+1tATj34fJIC31XlTNxBsGp+
oJ3x70bmqC0+zkqd3F/KiEEzbgo8lnpHkqHwXcG8gFtxg1Ps6SqubYbiB6Dvt9of3ibuRk7LnnMF
UN3H0eH/gtrv7Np/Wv+/fWMFablcVY3zV0pmER8TkBTMazDGiZPvBXUsOzTG5BBIKSxvTrHIFUCu
DCD0NBxGgJ9ZCVXAs9Qt45EzxCYOPY4osOOqAEDTjn4BvWETzNNRtVAheuR9GaSnggAqELxZALGn
7DC1Fde7CuDR+Q2Cg9kIogmajyG9eq79kFdT6yPEa0sMDQz3cMuKWxk4N6QPgNgJUXzBcoPYYiYi
6PDhd0CHCGbM+0yDsfALAhltBjQ6pHzkrTcGsnyKYf3TPdtOz/Ze8wHXCOht2em7dnEePsydMzdv
IMy381e4RLrTvchNXf5trqhlGqlOAN0d5i3gNiLK0JFyLgD2eM5LAj43fQZPQ9l93GXaf4KMeAEs
HGwv0IsBLzeap06riJPCc18TO6bpH4mjjXuGf0gi32rrtDmKeC1cwOK+TeMD49Pc9qEL4qW44/h/
c/Bhlc13tZAAzZat7NsDAz5ORfCo6Nuo7HOAIQMC40Y0hBoHplzGBXfGOJP+m9feXAPCE5v+4sEZ
0T9XHhnEjZdXfnMoU8rUeRAmAR5K4+R1b0evkqB0aJ+Z7+WYo3UUAnrpA62O2CbusibT070agqE8
l/NVeJn7tosPval09Wuug0Gke5rZoT3kLurhLRrw+gwnQ1GFUEPvWxJ1QJSjDEs5SKDfy2Yi7Il0
dq6bMM5TNAv9vNdB2BWQzwevIB5pNaNzGAz6NaDMZ0/MwgVHRAA8T8PjkLAAdTKapQLjyOc0Ln80
Q4FbSVwFNIUZupTB32AEeOrJwg7BB45JZt+xjvr40PUKXllwf4dpzw1W5+CbP6ukL+mXLCmy+ZC6
KrDRFJurlktdyXrEYVp59LWrpBvv/ClvciDRm1hDyj31yEGAolLdpQSlZlQgZFMb1CU6tAZhTOmC
hpPn0EuISjdxmmM7efEF/ijAUseJGppjxlsHeJvereIIgLTpxWfTIL76ivBuBzkn4dwkDC4ttyhq
Ys8VlTNXX1TA0WkCV6ZQO9AWjLeHbH7n31qwN8wNFN/aqgor3Bb2ysSG3TQ+aDWRBhcsu7M53DeP
svM7SIhmsuxPdUrr9sDhv+btmQuVsFPepjU0eWSa45qn9A+Dw9o+oXCYpJC85c11QXUDnP5GYN77
YyAKS8aQEYIl3AMmWB6CAuyg+0o2hbKhCBovSXcAS7LmhJ0GOgxWXe09x5Nf2afA5T6RCAKyR50i
BUmrj5KEkjfRGou/9E4/xGPoBWDqYEgAar9xS4d/gz/ZkN8HzIvrN81qJndZ00u4ixZ5l784HsWJ
XtA0Ky6QFKq8B+T1s3xpACzN4M+UqPYvU021HsJhSgr7K/e9PHktKjvNR2IDl4VwTszZgTVKOXuF
AfbAbYCY+yGvJkjdwxWrQl/Gp4ztsaV4eoSJADgrhvlKHBS1Kr7VLhrqd2zOsaJo07jtLwnMrnMc
CShAYVWnTpAAkV3b5DjHxHceQYPJutuyymBWcINaMHwLuGM6/eqIAZbNeeuJN7D/h68zLBjiNLRV
DyTmMIF9s3Ndkoxf8bS+R0jtUhT4boZE4RYGKuCcb5VgVy4Y7iJPtkE8+h5UdS7FbNFr44nRVQST
Bf3r46Nq7fnev29HDWdOCdyY86r7qe1ORQ5fgcgbmyD+XOXKXWTKyuWZsaNwL8zwCd2hosy8o2Oy
WO4//oJ/huK9s3Zx99UNBEWQSRQn8NvaEHxuFQF9+iWFrpUnq7Ppk1tKnSJEWO1hfRf8BNYYuP/q
BPzz56pnS21JGmvS4KAfL9RFQQJVHLT9M1dFXT9+sqiy1JZsIIVrHEDXL32q5BviugB1bNKfcu5A
zrcUl8ShL/MWGOwLH1EY7TUcNA34pLuC9M3dqIeXj2drJZEmiwszYY6bUZUWJ+HmXUjl+Cby6rEx
yc9rPqYgyenR/qH0Ng1WVrLNpeBkpXrAxFHZvOi6EXseIGZ4HZxys2La8uu+/vZ3FiC57q3fkr3U
m0tvBIn4Ms+CREHBdqDe9TeZDwIqbC+ij0dupRZPFpGgaFwJpaZqfKWlGHTYx4AUi5GIg9WtelJ5
8HMMgseP37USFcgiKlBRJOAv6f4ihq5qQMtj0PDG5hXE39IaXVsIi7hQ4Ct837bkSEh6UXUPAh89
UY2ufp9UR1LCsaOH4V6LTP3jb1pbCIswUXWzBD+KDBcoPGf7CiDtMI4zDfaJ3CgGrYAjvKUQpaEa
3LAuyE+8wIWjz+p4P6nmyPOigTIaO3sMNIpmqtIrW/gxRwK7sTbeH0xvqVCp/cKZcsmHB6Rvsrjx
HcyWCGENXdNboNcpWp247M+4Qyoq78bYo+D3Uwdclo0f8P6CAUfz31vAshyMKt3mJwiMWn2IfUDF
7vwEwKCNF6yO7SJwFEg/S1D+3COF8MuU2oc+EI+9C3cSwc7/3Of6kYdXZ5zAy7YarGvjel1Lv+1s
VA2H2alIflJYpIVps6hiMYk8iXXDC/ZKZ3EP+6Q8BOD358fL9P1t7i11LtNaZn03XUcSyliHaQDQ
OixworAQbBf3L7+aU5hEgg1fb4zs2tT5//5GiF87bqOEi1aJJmkEIaKu2rllCgDRx1+09oJFMEkD
Z8hRoehfe1SRnRCVKo6yk+ttqRytPX8RSQAOU6hNTzM2Nn5z3Ap3hxvcFvJ5bQkswkbDKe10zKfL
laEdiLDxUF2/HfqAyyQk+UDHuziGGwqYota27Gta1rDmC7MeOlqfyi4ARPz3DIksn5gFpvZiwbrd
T7RmO9GWcM6WXrX7eI7eD47/cZ62xJ9JImaLOnPe5riOZ4CNoHjA5nb4GcgAPNaPX7SyvJf8vEK4
Lu3B4bjEoxBvBLzisyhAlOxApIpQo8hPbjAMG7nn2ssWMcObh2FUhVuc+houSf1sH1KkfU1TZJGd
yscBbLuPv2pt+BZxQjW5X5IaZ4vIauDTuIxiC6ZhAqDJxhpYi3/iuvp/D0XaD9y6gwwJaItQVxXD
16uzFefkgvrCrRqS28a2YNxoee/G5Ub1eWVrLeluNC5QuYL5zyUGQGOKNJQx/CiZZjlvvOD9Gud/
/KkL0ztJJVx9AiC6DAnFjRQzNOE+hT4TGmYJP9fAtd98PE1rn7OIFCDTDIQOTXpCt4yrSFcaDHo2
tMGfHz//uq7+mwh6S3adbXg2BE3aXSrtzrijyz4OhBfCDxuFBQv4bQqXOAEBl60u5fsLXCwBOgNq
5pC+daZT3EHj5d7poUb9yKlIAIerpWFkX6FE3oRZMbhOsREr3h9FsZTY6VAMQ/WHFeek0pMyEH7w
BnNOYI/9GcVzgJyXoB0+cKe1szZn0O7dl84DsywSQH3++Hia1j5gERYyUVNfYLecWet+6erSPMws
2+oUrD18EQpKyBBSlsziiHNv/hIneeWFM2BTdOM0fT/UQM7j33HATYKJ1H6sTmMxKfiNogQmih1R
Ogsi6zVJ/u1zg7RIC8hUjfEYYzNaCH7wCEXKlj/OUiTtRra89iGLtMD6rK3RW1RnXkP1JiyCLk2j
wnHhhDRIIMD2n/uOxZ6nAnUtJ+7j5z7TEBoFDzwvb30B14+NCXl/04uljx0JmEhRWsrOZZ99Rb2M
7OecV5GNJRSjkHN//Bkro7XE53DwASW+IH5uChxlRTykOzIXAlI487zxIe/HYrEE6ACx6HiqNd0p
gfKDdneNo1zxo2Bo+EMRpZZyuO35VE6gWnNR/tFTBO7P4RfEsvpAQX1Ht49mJ+1A3OIAj/fk1YCK
Xu4+N3zXAPrb6dmgS6ASmYtnPc06MlBvvqUN8yOn0s3hc69YRJWYc6q5I+RzE8/DkaBmfvxnchJ3
+BxwVfjXxfHbVwAaXmKCaAA+nGERsNVo1UMqJEJheUtmfyV8LVU4eDFSPXOmz2BC9Y/Z2OfQVOlt
UW8ssrV1vAgrqQMX42wUwXOc4zalUIeNCMXFrSObo7S2jheBpUiGSfkY9FNQGfmCyrlMf5BKtOTG
6TpH/aJow80/5pZV6r4qJWef/LRFpLH+0DY9eudH2TrBccJ5/1TLKbnrSutspEsr5/1SoaPgqiXj
0JVQPvchSlMOu7zx8l0AJZ7IVxCpZ8Nn1EZwBi8xP5rMsaOw1p6gpuT8XeWtffMGUGI+tVmWRngw
oxqGjHXFuUXLP3vJdFH6X9IiJuYWhgFJvrWc/2lZ/zclE0srPJyKBRTAZ33qWp6Wf0NTz4qTQn4U
QxAc4quPEH5NPPemnHEjTdDH587wRwlhpOrCYAUIZwmNDm32KLpU8TugbbX91UwZRM4A5s6r/j5r
ZTvHOxD8ScM/dZ0Q/ymStgWrIZFmj51NR2iYl1xn0ofVO5Qu3nBOemzjDF7Z7UvnPgO8Ut11AX1G
WuzFd9pA2wDtNwIlpM/N8yJioa3mdwX6C889tdP4OpGmlAcVl6NAH7lif3z8lrXPuP79t7jYJL3S
OeL5E5Smq/PkyvapzGtz87mnL0IWFHW9RgD9cRagnRZf+ikDWol40Iv85AsWAYu4fZA1rfWeCyg/
wPiMo5R3A9m+LVGRNQ2LpVefcJyMUZYFp27OBvrUJT3hM4QvufB3UM2DOp+lox2TCKRRcaKOngZz
qAiBJKGqfOfK8Y7hetJFop35t7Sc/FJFELxDMILXB22lfa2rIIYcOor6BPjwhBQkQOMYcoxbysYr
bR6Yfv57kj01cfBbLODhaVyxi2XE8jaCrdBIDjp22jIOjexTUC0JWDAGvhNlPXm3XHgWCCbGmrFG
3RC9zK8s6Rx6ABkqoMPzx2tk5VhborQmtN1hqwCRfrisOPcUDo8PSpj2aw4j3I1by0rsX0KQ6tEH
XUyp5DQEhYk0GtoHwErt0YfT216C7IWahjdEn/qeJfaIzhP+gyPXkVKCsNfNrh+OlR6PBSXxVmlt
ZdCWMCMoMxFQrRz90pQNKnceNCaDEA3dxIYBmzcT9JXosMQbjROUHzNaOkcXuaUbkqzo+72RJN4q
cF4zvHfOmCXWqCJZLvo4c45568/YF+7fooH6Wytj8G+hVrhxZq7phixBRZwMsJ+fOnJSYFUy0Lan
yqG3WveBe/a8dJb/4+zLmuTEtW5/EREgBonXHKsqy5WuyWX7RdFu2yBATEKA+PV34RM3olouki/y
peN0nQ6Umrf2XsMNErixm6BOneept+HgaGNL6qom0c6pHODUt3AC5lC7A5h0BLuxAkQv34UgMfvF
8+WV8/FgUDvBBwqEYW3WRA8DRYGPgJ6yTwYU0324dsZ1SFcGY2nt2Idy2KZxgjLbM1JUQuwkkNo3
cDVCTS/L23QlpP+jTfbRzFonc608D26Xor6jaZ3HDBI+Qeg9qRl2J6HJGEbiB5hjwhxolcomw8mT
1dHGC4iCRQBJ9JR9JVAMGw7wzhZ9skuIp4YdwEngVmw8R/BpPzZGm+5eIqQfuw2KYUP9eaqZ0AWq
1inq5HcZ11H5O2wEZ7u+gHzwP3h+Ibe5h9hnmUaHRLBaHvCGHpLXItDSey26hhX86NChKR/HgDpp
sY37LmxgWNKrkBy7Xg7Dz2oMCGfQ2hsk0FtTT/p2H6ncE7/E5Loe5Byhtyu/Bo6PROZ+rFWa/sgg
QOc+Ct9psp8+RSHkFmz3AJrXcPppyOeh76gDbV2D9zWkXJKmPLIOIgY18P+gejzUkFNo3vB6ZT7A
noCq5FsON/b0poSdedjC0b4Kyd00aZh9ItlQBwbu874e/aPfaNGHp0qJpv6ek5CzI7hiXvBGR3g2
d7tBmda7zTAAeDQWQYl4MnUS3qG+mGXc3cUOdN5OHXA37AHSLBAWBlKzU28KANaq2beoulR6i5zH
0O+UnzsEEwwxaNVsKQg9s9JB4UyfckmyNNpJ2dfdI16RooTUBpTJ/BhgKCdCJQggBCBeLu+lhZPL
rl270MplKqjNiYEbrPbURa92nLZrLiAf71VmF66TvuXaL736WQuAJkCzJzeSsQ4c7qy/gRXkGrp8
YbPapesO2nnO1PL+Liasjg5ZmsTx13IAhm0fTFlRrbyOlobL2q0A+ERVIYf6qSl9oGSGEiJwG5EI
58fl6fjj/fbBcWB7JXKlVAjZVfkU9wwovFuZFyon3wGzTJJiVzK3HPCGGNymqdoNZDgByBOJC0YV
GKyqyY+TTFvE8SZnY/YbMCvG7ro6Z9XnARIUHkxJM8hv14mX+Z/w+tbpQfI44F9rpEMfA17o6UQh
v+2eGsgIkR0TYT8+C2oS8up6Jhk/wX0Z4jtglOdAZ2+CGfi+E02p5Yi6ZZ+Q7wYoSI3MTa+b3dDS
qLtLHJkBj6YnaPh+CeYOPQcSeauvnKSBhJJQB8bvFrLkUPW+RXQXZSc/hlwKzL0rM0BBQqUSetgG
TPxy2g24i7pkryJnPnKU6boaRgEArR4hcKgzQKqI2zW7BnfRcFB+Nrl3giVtD7Q6aVpIKVcVeCUw
3h79J1lpaDXXeTaVOxaXBMIcCXPDao/ntUCMCcqaa+4CCsBlecuZlPm4caEeOBs511CavG1Z5zkP
BCgu5OQCGXVS7VOkN2rn5AYe5L4hLK0AylRRRoGhh39c8Qtxchl/znsZsX8H4CZph9GMvVgDXRo0
kGZJch/JPVXzoayOooll/UoRGHlml7Kc5uGeF4OU6iZABAo8e22iaq/hx67VZhpCCFffQz86r+rP
XtdmEBjH3U2vcRPEk92GWs3TPQFq5951fYnQLYsHE33F+krlrZ56L2ObzLiAzm2HzuDxDRYnXrjF
3i+7orwKOML+VK/evcQ8CKfUBDJ3p6jmzVYxBAGYzsq9jswDSdX/PgKcNMrdmA/TKcT2oVtOnCzf
Ge8qQxsMoY2yEiCNBqLKncdAR8NwQLazkxhCtUpxn3/oR0eIVU4mmZPCnSqvnkSGI9elEObPSfwp
n1K6A7hGbXlQOVtwFs+x4O1u5eD6sFFqw0NG5KMT5RfpfQoIzAMhjWzNJncAzcUmEGHAbhwAOLnY
tQPYpd0WkvJkjJCMj2WSruQ0Pj6cUTL+78zFjq4AFi+ze+mrtLsHRH3k+wwY0jXvh4/fR9T2No0z
INGBjI1PWctM9KvovFB8qwHJLb+0Kozg3sQEqnO456C/Vl5VJaHxfOO9W++d0w8J/BnYaWpHlm60
BhNmo13OV3gnS6M2//3d91UxqmGKPPWMZwRQeR4cPLeOFw185Z33J53393qkts0pDvEQYDtI94An
ULjhJ51SGBTtopCYpNrDQADFrBsXet+Ov01A5GQA3MC45smVzSBDANrhR0y2kYBAkoB7ICyKza6k
XAGhBoe82hyRPenpj6IPZ8okx0UCR9isbN2vIy6gFD4vYZpAVhN3AZdkQ9TMb2CxEw96MwVjDPIB
p8q7DUqSiX0ajJl7B0BO4T0URk10zf5pqbxuC5fCT9SB8GKZn6qu7W+4CH7pmH5OwuqYT0iuV7Oy
CXB27cZJxlfM9c/LO/Pj+SW2lGnkOnUaUw0aXJBMRMAXMW/Caje1QCD/uq4Ja+PJPJSI/DSK3k0H
dwaM+QGDyK8KUYmtLBrQWaq9LYEQKCCun/SA9EOiaU3hbml4rO0lalCFmjGJzoNr0pe8L/Q3muJZ
ed3IWJsLYkmgb3c9vs4ad+P6tN1PadtetXUJtV6oSQmdMIDZi5OMawh1Exyx9QlMAAQ11/18K9wd
tIJ7ejtlJ6HBjtkwt8HCzUMjdpe//3HUDrjZf8+e3EU8g6OnP2vD2EuSiqY5GUAc9jgUkKC83MjH
pzah1n2op6QQxRikrzlgfXCbObkeHlGGTmck1M+TuFKfgdi6nJrhBAMRBEgT7jqnPPTrT4MprvFw
jTxiq2+5FWxY4npKXxE4fk5ocGrmVIcbJ+c0L7911ZCsrNmFSbH1t4ach1Ebx2BaSifbk3CYtn/c
j6FSOOwvT8lSE/Nr8d2dE+m28bImHM9E1fcian4ohIdYCtHKnbOwqaO53XffFwMUonLIC54DMtBm
Ay8ZN7n1CZhDKx34+FlLbN9A1xFBkmjSnYWonUMe8y987MxhMEhDlev9WBona4OLqW9gbyn0WRDR
bMykfhCQgT7DM8R/um4mrB0+08tAlkRVPGgFEt+ZKZIfYTX607d6cvxsBVqwdPfZpoGVb4a6Jy0W
LwhAW5I2yKQ7BfR3E+cLbHzSjQTw69NA6M8yiT/FmfpxuXtLC8Ha+02aAdSranFqhrppNkKHIBRT
MOTWErMfV4KJLbcFXU2qXc2TVxlAxi13+q8DIH9DOP1uPPKrGVK5mXkgV/XGFt/iiSM6muflC6y0
Tgxztadx764s6YW1ZissIqJMRGYGsDOS+gtUcEs4vGRPJcfkXPfrrU1fcRAUPRkkr1rL5i4vBn+H
Wv0avGPp589/f7fldZvUsaea/qxi3N4NB27VFF12BGUvvHL4rcs8AHZwlJjaV3igIMSc8y4Pph/Z
63XjY232qFfUK8uxO7OK1W9uAvDNBgxYvQbrWtgLtiYZFEUggd33ySu8v8eTERXfwOctvrn86xdO
RFuPLFB+35ewXIPkS6PIF4JiX3nvEcbfYCeVsgP+r2wt2bfUlrWrkxiywJlvplcG5PyOZBksx7xO
7CBdAa8xP70uFUBs7KN2ULd2g2BA9Ob+rmbbRR+0/5U7amHB2hhHaLaHMpJsOI9VOt44fQ8fCaBS
3+LgygoGsUGOA/zizOiI6bWJJgPGUEBOuKaePXOluhqxlcjg4Je6RRSOL0wP0N7Jc+KZGxnU9FuH
7B5ZedgvUO2JLUOWgKDqqlqbVxP4QNVqKHvAFnBUmm9yQ2pykGCW5sfaGcUIZyaJpF81Fjm8zZy6
Gm7AJwcvGQbnUbq/vNoX9pINkWRekHrILeszgrBkKwowZOG5uFaGW7hUbJkyHkM3F3UB/kL8CgWV
JLyDq0OwGfj0e6h5BML9S9oIf+VcXlqIVgigQmjpltJBX8xEb5rOhVuE5h17rUeNl/LlAVvqkhXp
cz32EGNEl5DQLLZ5UX8W4vFPBKvyrNwalBjx7kWG6nJzS32yTgje1iUHXb09c2cs98IAWJBrWBX6
w6RX3kYLh5ANl+TSB/A56ZJTTsNhn3vpd7dFC25MPTh3FeXKwC2sNBsyGfmOHoMRPDkiQ3ejFCjc
9Xy5XR6npa/Pb6Z3t6bK9QRKczre4dAOt1WWF59DDt/Ry19fGqL57+++bmjZ9A3qjGeFSsNROSLe
kJR328obyWPKwb273M5SL+ZV8L6dZgT6UsJBL+9Bz60a6e56f3UGlnoxt/ru6y5SBBp5XOfOjcpk
VoB5Yk2ZHhPjVJv/A4t0YYfYkmaNw2H5hLLL3dCD4FtNwyGI2Q3DYbqdD20o0vwAamYlqbiwP3xr
z0cl0YDcGtzWCha0eC7N5Ys59VRPayq3C89u20usclLS+16qz0OcIfEc8J9xRYv9WAh/ixxUvold
KBJfXgBLU2Rtd2M60wUF8gh5IIbWg7+nhyIVkX3QQoUBkmo1mB8EdZXPl9tbWHA2ctFo7UQVMhdn
6Lz6R13r4q0TUAy/7uvzCnm34ESSOT3K66DdzDwclUF0s6qn35c/vjBUNlpRTa0HwS+OlEtctlsu
uxBeADhP5mCfQu9rf7mZhQVmw/741MXw70CNQU69c9vIaMeqEhVBD0Dcyy0sdcTa9ACOO6Qw3AMh
HuBIAzTp9s9LksEW6BSPzRrvdCn4sIXLDMxuS9qV5s5E4XeBwYKWttKHYXoR4P4DoXZElZ/ckNIH
38cJ7h1IXEAA8coglFjPgiYv4exiiAs6W4GKpWgObeIVK9P0ca2IEOscANmvzSaY4NwlTXWMCsZ2
A0XRUfl0Y+IE+ASPf0P+8rD+Il9KBdhIQUMbjiYZhjPxjqjSf4oC7yw6dZvH4X2kQJxjvX8KdP8I
FYw1kO7SYrEOCA2R3L6GMsCdyUBzlT3SxxBvc04dlRo6JyJaSXQsLHsbQWfoEEBE3nXPuqJ0E0zD
jsxjCXne3VWr3kbN5dEYDR5wk2dO4MiL9qYtgLvsQJPyX5Q31gCpC4f3X7i5GFdOkkz//wjqovtc
BMGLWyBWA9bnxhl959vlHi2cpTZ2Lu9JSfxWu2ckl/37KIIXTw1a2cop8Qce+Xf1idjIOXh6dOAy
tfQFykbwFt3pLu/rXQbG+kZ4Rdl8bzTu9xsg2JLqq267oHniwH0ayPEYXbjFre/CNZjtocrpO8+M
jm7wwCJD5LBJYBfg/u7xiCuhV5yxqG23sSJJTzZtKqrUhRSJL8mVkaANpTEoqRRp7fI7oyvzr4BC
G+xCwPtaAWovLF0bQQNwR5i4kDw9E1/UT/D5+CyhG3/IU1PcXDXTtuSD8PMA96WAoqHTjz8aeMUS
gBeR8Lj8+aUO2E+MCXpVVeHXZ8Py5OS2eKkDyCXu6QTR78tNLK3V+e/vbmaI5PhZAUzpOZrKMdnk
ELwS4BUP5cpxvPR966yHYwwZx7ImZ1mHcM8OBpiNvsCZuEpWKkYLY/TnjnvXAV36aeZxDsE/r3hK
Zi3bIesfx24sdpdHaKkBaxKSOnInP2v5HQjz7gEKXmQrI51sKOuuzCPaABBkGhiS1e50Vh2B1B0b
nG8lbEbXyh8Lc2DjP5rY4UJ7JeDfPB0hVeOy3zC7ISt7YOHCtdEfLAO1nkR5eFZ5eJr1JXCjg5nY
AggHjTEHLgEvPg6VTkNi4KoZsXlv+RiP/xOnlSH472TSz9ql6efYaVfB/wu3q00m4cxpoNsG/QoY
B2l5jDIyFciFQ/NpxwgsZh/cOhN3NSTQgLV0p5LdZFAIcx6gLRN9D7rEqV8qx8CuvuFDo7/AK6cc
vgqUn5pPvhwm/8pMhw12NBNQoUMX8AffhVb/29SaCHLzlQPVt3/riXTsOgoaca1wIxro1MI2qflf
GNDo6gRDq+Dm/3ASfbzPPJuqwMZe1G1FGvgymFeO3OQhF8Y/1mDrv1yzbjwb0SNYX4Os6dXniGPd
zLKWuXCHPWRW12itS32wkg856QIfmdXqjGQx2UvQp+4DPLS3GcCuK5nDj1emZyN2YAwqgwKGheek
j+ttZfBhCevxTeBFz2nl5q+Xx+rjM8OzMTrwkkygxqC8M+cmuWV6xLVQ5KJbmYqlXszNvju1IUkX
QWDKkHNAW7ZnNDPbINHugbLS3ZUo/+4ud+PjqM+zkToCDP4IxmR4UvmgsA4wpN5pFOwgYCSnf/qu
Nrddv3oSLs2+9fRoAgDEaz/G7JdTcQuGkn8rGG6KHo4DK8Hf0rRYl1Ge+67OwQI9DxDkAw9pdCgq
BVSplWn/OGXjxdY2N0DXw/asgJR+Cd9omWv6DUKX36MujA5xU83Wu9Fd6kAU9PL8LPTHVmkxPAl9
4RlEOJMR9/DGwVuGorrydt3nrbyDNBp4KXiRn6tInPHslfCYWCvELixhm7Mh8k5x0+OlBxpdfnBz
NwOcpA+e8LBmewpg7VpaYGFZ2V7nw5jFSakS79ywvqh2EGwt6F61wmObkc8+B5fHaqk/c/PvtmQQ
OwXucUHOxtXQTYKtT0NbdVSdGxzCfgpXHC2WZnz++/tm3LgYAaj0zhWX+veQjD6kaF2x5iS7NFhW
vKlCWEtXPrTfTYYnjI5l9E9HMe91HqmVZ8XCmWLbjQeautUAltyZhYhuQO7biHlDzC9iOv8bSC9r
fOKl3ljbndMBlksQysPaxauezWngEBMzTTxZid6WpsPa8EFQtrWLItcfMyGWan72Df5xeUktfNzG
BwZSZnqU8NpJhN+avZvK5GcWN6m87vSwgYDwUKVF02KyB+L1jy74Wd9g3raWSVoYfNvEPJi4r0pH
+mfBB+/Ie0/4X+BUGdOdU/uiP143RvN2fLcfJNSNjQnj+E6kbvYjL1oQAwrWtCsV/oXFanuMu0OH
9QP09Bl6+Mlt43lwFTFVQg/Ag2dk5+PBcZP18N48XNcda3vLspzaCNEORJ1K9ytPWkCiYYtN1mpU
S0vK2t9w7Apk4xPEJWknH9yhHbMDJHWCNVzPwilo24wTAHTdgtT+/8oIEHB5YWwcXucXzATR7euC
OBslWHV8gOh06p8hbggMAXxfR3LHw8z7FSeg34Z5Vgwv102ItcEHw2Yd/i57S0oOpzCnyracpmtl
ioU9YgMEiWMGKqoKp7kI1D8KBLBfBmyyfVrk7f5yBxZWsI0SDJwG6UCuynMDReX6JLvK13tOIZb4
S0CfsYRko0jB7BnV1PtrScmFZWYjBpnfT/CvdL0zWCfVQdYkU5vQYez35T4tDZu16UkbDUkzwO3q
T84zZ3hO9Ym4gXZ1c90+tPGCIPeZKk888cZZSgHQRkXc3+o0c9YMmZe6YG103ZcdB4EUt2AHs8Eh
d5Ib0jn1pmuabOVuWtiLtlU3qEWQhC483H4oUwxDDLFuWKYHlH+rYUZ23flre3EqqKWlvTtMZ9BD
NSTofMdHIa8qzRqPZGn9Wnc40YSWsNIRb38ikiFT/v0cUgcSxVYvRLEKbmFr2n1Lk2Jt9qqKusJx
oer4xxbIwLnlT35bF8FV9W/PBgdCwD8FNY5gtHwQ0ObUi/EGcqhRDYNzGF8JRRd2n40KlGkOs3Kw
Sc+ManPL02jim6JK4jXoxtL356l6d+c2HA6lVT6bacRp/ABHa/3cNRHbXd7cS1+3NnfleIy3Os/e
DEhXx1xAB/IALX4I81/3/Xny3//6Kk0LiNnjbCJZqV91zShALUXUJfrrdS3MPXvXAlyW+4oicnhL
kFC6a2DpXiOqdat/L39+YV/bjqVw3SgoSePp7PtjtJ+a8Z/B7Uao60/FMYSE8pWriPy3F2omx7Rt
4Z2NbEx0qIKobz+NjgLc6nI/liba2tmq9DLpOXX3Bg8udooi0j5mwZWAH8/2KRVeOyHPHIJsLeX4
JQiQTSAjdKuKrl6JQhZOCxsMKBrpxQHCzrMwNd9oxT4PExxdKY3WZHKXWrDe36QvgoToht1Vtar3
TVN+g9F2u/fZ2kpdasDayfBkYWCQ8vaNF6Cb84pskzEr52LYddeDDQcc0paDcVzrN6SvC7GFIEGs
YeDixp8vr6GlDsx/f7fVjBY0gyJl+6aJR26QNLhnZVXcw7b51+UG5qH+u1ro2bi+gWXNAKlJNIBk
0W1QkTB9GPoiTF8g8QI7EBmCsPvKxtwpj2nrXpdIorG1+YjWNS3hWvAY5QxUbs2rFiYlLHIz4GTg
5afFXeQCW0BuHQXtoZMH9ZdyjYzx8QFDY2tjclqULKkH9RxRp9sOfdbdGiqTvRdBL60m+rriFrWz
ZbBm6MK6Z+1zrkbAjdI6vnfimqxkShZ6YefGWAKmceaI6AHwdeeAmPGFd7hi83YGzJHyy+X1sdSK
tUW5FlDhb93oofGRFOchSDc5Ue7e7cLb/wPo7+NlSP9KYtWw6qkn1TzDKaRIdijW0ebESOMquVGe
67dfg9w1ct8oeMaPmynEnXbVfUmZtcWID2OeZEzbZ+KV8e9IgYm5KwvITlx1DVBbZFihE2mfETbb
CbDbvEL6ZGoh1XF5fj6+ZKitJjxQYLyEKptnCBckt4NKYbkNnPDKGvv4+IGu7n+Pn6GFq4PbsPTJ
dUK8RsUsJiScMtyVMctWrvulNqzdyMqidzolsqdIV913E8MVDt4InvmNzGLCVi77pUasyJeg9EJL
pxofB7gEUeDm2yk/tFmV1LtCxDU9XDUbdkYrqie3pnpMn0gZhA+8zo278aEc8XL5838wHH+f1tTO
aKHOIuOUiOQMO8zO30BO1jPubUOaDmnSYSyy+r7JIvUCVyA+wknMq+ABDMRPWQDh7GY+CkEM9lfF
Ef5IUwWEuOcX1N3CY0NWn4DB7qBGdfmnLmxoOzuG3Ce8FB2VPP3BBc3eMdHYl/sgHiKouuCQb6tw
35EmXNkHHz+jEINYKzWKA2fARn4yIVEPigMMK0rYnnMPmuGwRZKbvriSbQeTzv82FmlYII0ZtoWA
8C3bJYWGxB+KIPV1eHhK593+7tpXMkxrCK64j8aHAe14MBBUTuM9pKhh/7hJezjusAN0DBtBIGTI
SQT6d0ry65TKqE2z1TpjQWa098h1WowPZkgmusPL1w9uyiIUxQp2bOFusZNpwKjD5Lls6mfXCOeb
FKGBSq0YGL2r4CXnbspqNGun8NL6sE4Zkiewb6vC4DHiMVZF4Li38DP8UWUDeWRD/9p1q3TSBU0x
+hf/NpvqCAaj9FFWEhgrd1Sq2rp+UERqq3VB+n7HZOKaR6KroCu2KffzMjhilLtsF7CozL9KJ+zV
wY+RGHe2jDBF70IypmsWuwvHoZ2XiyqW1qoqveecQkGgySazH+J2hMpWdJ0jJbXzciKAkTOk26pn
iLc4t8A6zOdVFMc3LSKKlVLLUjes8B7DCkVKntXPgiRq59Y4aOsRCh+Z56Qr58rC/RpZ5wpr+87v
SUyeNQ73Rx1m5dfMKddQh0sdsA+ShiP1OoTmGWgSsRdjFe15hEgUCqtsf/kgXrozbOZuBUjDBGhD
/iQVbA/5ADiv9CEMy2fBTWRp5n+BUMOB0wa3A+71nUz9X3/+h+a46qFrsJ1wlq7cxAub3s7aVUDN
eDyNzTPX8PNhg/4qQwVIdhrQTRxevfysyKUSRcaaJiLPruzqfQJ1v3u3caJd36jiKmgZtSm+PMQt
O4RUPrOycXc5BPCDG+BskhQVfSPW8GVL42VFLlUR02lIPP7cMOOrXWRmEKGC82W3yZGo1/u+bNLw
8fJiWViPdv4uMFNThVHJn6NueADgv91zB/dnV656biycw3/l7mLUTBqt+TOkzsVBFlTvk7Jz95DT
eJoauKtP1FxXGac2wRdS6mM05Ql/Zo75p0HB7hhDympbxu5aDXDhdAit00GCgWsSFPqfuXECD/JZ
fZpu4zyGA+J1E2IdEAnwFBHlmBDIB5dbCR/NjYEo3naCQ+3KhlyacyvWYPHkypiUMVQfG+eg0pHv
WNlWp05440ovFtbwXxk91kPziKnwEVLo5VfUkxlssIdCixh2fm5cu9+g+heUaxyvpR5Zez9qYYPQ
Q0DspeL9iLcEjheoAbdbJwHr5/K8LID6qc3+JdIpepP54iVp2vqFV83YHoV2nWwLXnDlbHyJc0YX
hXvP0pEirulnDd++9tawxUudtM4F3sMKvIcC5osMAnhp1dVnpurmBjLHL5e7uLC27fSfFA48aTwi
Xlibg2OmWXqX+WW/siSWvj6/G95FuIGjcBHFwfgUZFH9s9HgAeM8hdHndT/eigw0hKsMD4V5qpQZ
vzNR1fs2UOmVQ2Nte2h7ThokXPnCaQ7Xsm6CT/Gmqrp8ZXUtzK3N/tWwajWxG+cvQ1zkxTYB6Bom
wRJMpk3aelAlvm6Q5rl5NwdsggtsUTTxk4sqxK6BIOBNDOjydcGZzemNPI5YTGr/SYOY+kNnSh0H
lH0rmAMm1coLgvwhj3/wIg6svc78QjiDYNGT8TyV3VfBUJZHISBTWuz7BMvge+Z6TQ6QRjAWt3kE
tM9Wc+7EGiRZ6pM9h/pgdnSdIIh3UMIKzYZB6iS6FWPqRrDsNmH9KYF0i3PGgzaOkz0I8dkgNmwy
srv1GghPRhtoF6o9+F8iPeDShEAjjNIdfj8bF37rvXbsbhjcal6ND6fje/g5B/yAbBAUx5pGNfVL
g3IWO6khc00LyQ6I6G8qv+ibWxMMbv0vEmBluY8KB4qowKdC+IhBl80/mCQfTwjlu38Np5LfJrDp
/cZ84Xt7d3YqOkRuJSgsDabKu2dRyh/BUGfjsaprl50QJNNfTgeb3x96EnX+poFniY9uUQYIBsEn
g4aTpm36Q8ZdAKPKIZK43FTW6WYvvdIHUGSc32oKTm7bqBtzBCeCVv/KVo71XeMQPKgYhfRTJJvw
k8KIj8+qlEPb7OF3jF4noiiyM1SeJ5gi95Cl/RYVpCqOVU4k6fcy7HhntgoFRXbIddDWNzw1c3od
BklkS+SYmO8VLfvwc+Q302NUVVN8SGTTZsfEF2TcmzgMp0Oe42EJon6RJTduSqW3C2KiCHw+oQh2
l6MYB5ucjZsC/3eY4hryplGeYq102Wg+DXgbBQfZw/WiBlysmRoJD0ri0mlHaFFEe535oTyyxE/6
Qy5HOeqt7MawgSKpqvrgfoTV+bhvpqr6h45jH900s3jxpgToJdpAgCHrjmmZw+HZMMNecy8DQ2EE
H+U3fN8nrAnM95vTTr5z4rKfpn8qTYW+BetjyF8UZD71SSQ9HACZ6Mxbn+rpJwjOHWw4nVHDVjkF
9nwD+oDzLQGFAEBHncPkMKodke0NwUF2rzsv6XdwLCjcjRjDqt5FTUhiKCBBdOCYUjGeAjcGOqAl
Ktinho7xPUrvwux8LhR0k2GLCeLGqOr8DpdS425HwL+Hf2sIAXfbRLVYrokZsvzoT45Q/1auaH7G
viZbR4ZC3pA6oeY8eICQboOppXj8ZHgt3g5mcPiu1SW6KOt5zNo4ku3GdImMt0Fb9dtMRlHT74wP
DwFgEGFDsQ1Vj5SIARLkm/Jhg7GZdFd8htpcWX5Naq9zb8KyHQP0ESzNjavnqxp44qnYJJEzxBtH
4ZWwr2oYXOyM29a/4WquvrDChb91nIpJ7JACD37myYA/cDWlTzkVZbupoZtPTjX3cncbwClebMvc
oPmkgY7ttkzx3+8EC2pfbnwWqrt2EGAJNJLJZ3cUcY8fxKL81BZdme17AGvzW0jQGvcwIq37iTXO
JG5Q4vMl9pgspvsa9ZiAbHJdxf7XNg69fpNLyLDeT4Vpnp3Jg6M6lnyZ7vzYMdmmAGzpDVbm4PD0
smLTMU51R2/rQSOnwGF+AenspCYGBgY9fryvJy84NE6svhRixmjxBuiHHfgMroJW4hDor0gMe90X
T5PibYDh/BeobqgYDi1iaLZpBeOOF+PNzgtDDCLpmCnyRj2vmBBIwAvn5DgDv46CSAMrtcNDLesU
9NenIMzVsI+IE/u7PBtqfYA0gbyubg8dlP/eljIHczQIMv9JCU/KHcmFH2+jUj9fdRnb6goBkr1p
kHYxTHzCYZsj5/MAX+d+5aJciChsUQUFrp6K2zJ9jmaXK1iGBjdMQ95l7Gi2ErQsRHS+FXIpX3t+
P2TpM2+Bh3TnF3dt/Ctjet8KuVyq/XYKKv9phM/usw8++rGL/b4EaKm7jitGbSso+MATgF1L/6kP
SV0fsac8msvPjpym5rq41LdCLvgMQUG1mNiTT7rhDno74n7o+HX+z9RWVMgjKN3n9ciezFT3OyIe
lcIpB87EtBl6lAUHN9uX4LH2MfNWXo8f07sQMP13VzDlEQjiawa3m+ERTN2j0WCFaxW4GxxxZouj
ZdeFqKumw2BWBnFpMVsbXpTNbBDg0ScZ5kJDXn8Ayr1iCe6Cvi6vlI+itjGU67tRD5IrxYZPidq4
VFD/BoKT0j1cteX/ElVgAP10rKJPiawhW62U71S73lXTz+u+b7+xQp5FuSngC0Zhp7dl7tQPh5TO
cjeXG1hI5tjSCtxlKF1AFvBl6MNiLyDk/x2ORNWjQgH/KFHXa3Y9xHZWsMoL024rLEShzyvONVoL
YZeiU8DitAPKPk1W/ebmkfngNUHmpt+9iLTJm5j2vn5hCf+p+jCoN5DXUMegk/0mnUazG4faPXtR
Ml7ZKetAgFBjm5VC6BeTVqC3G2wS3cG6MZ2bvTxLC9kXW09hKBITFGA2v0Bapdjrrv0kWUNvOGk+
FXCQum5T2sIKZJhpZv3/4+zLmiPFmWh/ERFiE+KVKttVXrq9VHe754WYmZ4RQmwCBIhffw9974M/
jSni8uYoR0hoSSmVefIc1l/ArYRahNDv7t1p+DLDXDZ6WDlqbB4FSDiBKKzQ7quHGwaoANYciDKJ
WFAbI0ENFQv0CzPV3cKoeH3q1rq07vy6qCrdKPH/uoSg85+LQDDvcar+7jFY2ItLt02gJb6lwrKs
/Cd70GZU4GFRpW08IYmLahuQRkghupsSRfdb9b4rdmQzKhivA2S9yIcLyvlnA1nqcOL38yQ8cucg
a7VPWBGU+/9rS6UrwevCqv4CEWz+XYGS5qeZmXNfzVW8kWRemyrLKXDxTqIO2LZf4tGf+RdvhvN+
gN4DIv7X13/lPPgPl0LVTBTlSPOF9PC/HZXd0bYcjnKMv/sVfayaaDz2TeFsXAi/VQU+W/tloB/O
HzJ27dzpUF06M7bjK4M+FZxBEFcTcy753NEjRJBI9AZIcM/+ZAwMr18lSENEm/CoQsVXFHSBs1Ge
s3K6/xYN+/AxugTsRqQaKZRs9s/l0D0FeNpC4cEVDwWLnuGxbpjZ2jRbToRCNMDN+9JDGL1jB4+r
Rw6A6dELvX9QlnBAxOupJcO+HIet6FBPeTsVSINdGJHpi+4Vahjj2Dw5oxdu+PJrFmYdG2yaPDcC
A/ml0yL/QnQHeABxpTnDUaq3OCHXQtB23b4Y4KpGzJDLHKnvMwMIGrpszpNXqRHP/+ASxGnST9iu
cY7yvD7fEhleuU/sin6tcK/XJaL5svXmKQHkUc5HGlAXyWuUEaiDIwGmfd5lgXYxv4K2XDpHBXmr
pxLFua63sL+4mE0HwDAPyUpnDF8nEm/B8VdOfLuyn5UILAQIxL0RqCclMncO1EHjv3OUUB+pDinr
bzJvNMm8bNHrg1zT4bPr9DvQU3VtFU8X5P1lRQ6ItEEkIxFVCJWAJO413ucp74kfH5FpcOdH1BrV
/CeiYp7zUKDuIRuOeapyE90Y6jPxwioGX+/61/0G4X1yKtk8LKgrnEsJfaFXjSqU7sJ86hRPYxdn
0dPchYg0IPpRun8gFqui8jg2YpjTP+XQ4kPuhxy1OCcJwCeFlE1e8SqJXIgwHWhY1n+iUE6MP0QT
Q1PiUI1Kir872lagRgx1zIFggg4Egh73UCRcUtWFCqVzFhBe1+RI20Yg2pZKgsAJ7zOnRpU74UNQ
HIO2MMO3aYaEIaYtndUFmuFFd6yJrosEBPUODFK5ypl+SacIHECSQrwcoEQDJof4jYchQxYXuDCH
H3XFWlEj11rW/hmvWk8Bjs7SBlbXmwaC0bMXtAl06yPy5hms1I0G4thEJyiuZ96thC6Q293InFBI
TKVpBuqcY5lTb3zxomiCPAEJg6D7VrqMI4OY1sBiXWhQ9+ICVQHf+QElHZ7LQ1nxiVaJVoXX6yQn
Q9i8AP85hvGBOT34o6ZIFvRdoB5XsKRUMqMnJ+ozSU/UOMhIHsUAzVB8aepASQ/hqRjx0BbVOK05
gnO75F8R1OVecBwZL72j7II+LG9dSnx1h7vc6/jBhxxzda7zfhq6BJL1U/TVS+PGDYBcYGNLb7Jh
Iuk/13fd2inj/+9VSEkTjBEICN9AbnNrCI6x33QhbqDfGh80Pdd7WfEgbIYeUlKTe66I3khIELYP
vKIv75ArlPGGaa8Nw3qrqqENxUQMQhbAwM2nwjjNc12a8hEcuPl0ykF9vOGrrA3FunSkMZUcK8AR
ggkR7RsuI+XcD40/0I0OPvMHFh255bb74A+QcSBgoYFuSNrnv0TY5XdBNyOi1wJLdABbVFEhXpJv
1fUtrdqHztLbMswPvUEO0AErYOedxwlUmtBLd48a6lG3eSDExoA+m7GlC2uLlSWD1NjYu2eWOQF/
pQi+xncCsiX5jt21dGD5NSVUgXo8tdABdcRDWuFJF86gA/3/37tL6/bWomFAs0JkZ1qb+hDU4M2M
nWjj3v1s3y6NW7uJlqlbAHdAH0Q486euSpuD5iBNglw6fezbbIsSZWUNbCQa6QEIysFdee6o25Kn
mkJmCJHzznzbNUk2DI3lkOdFgUxzP7bxU6pAthdnKjzua9x64jgg8p3INAfntktnaGapKSiSuO2j
P6+3/ykTI1bBRp+VrHGJnrDEQeNSqKlk7qFMAXWTAT2DMPWbiCqI+YBb6FA74hKEgPAx4j8MZJMA
7DPXfPkCy+g7PXv53MYGVzCDdF7zKAEHQwbzhgIklsXPfhPseMwtPdkGn3tTEdfKPzPEC184hClB
Ei495OiuT+bKjqaWtRuayaHyw/7BaysRJl0bLNhKkzoqCBMHTy093ORjPJdbjBlrW9uyftOpOQc5
srkX8GgS5Ci9Q+Sl36+PZq1xy/gp8CZjAOnEBw3mDwnnJwlrb9x3slDL+E2deRWA8uEDoI//DEzL
RNZbWrYrH25DzDSVVdyaNjwjSYeMY0z7gx/vor3EJrLhZSQF056aOT/rKWzHe5Oy+CZy6+YJVHmZ
OofQv9k1/za2zHSNLwHFD88g8KxPZgL6+gQcG4nv9rW/7OIP15/rSOX6aWF4Elbu8CUDsVwioOt5
2te8ZdYlaXk6OYA5oFS0ab/5/VzWL4Pju85W+GdtnZffPwyANkpKwtPwQaHgFSREYUzYIa+XB/6+
IVj2DGiJm+vSd04lFO8SUESKZMjjX/sat2y301B1pG6MdOnv8zYNCn3rS/LvvtYt44VcBIJGqHx8
0M34RdYif8985Gf3NW4Zb0lAHoEnMj6dj0IedcS7xJ2rn7tat1Fhow/Wk9KPwzNH7P0IaaziUJBd
2mQwX1siYpxYp8rSc07EoPYdYtth9afXt3vopJbmrft6VlXo0r7F1MyyjW9lBPXUGaRo+3akXQxK
GgfgYleg+bYmwc00o747LPa6SjYqrI51ISHs7JwMWFS+8A6QbIjYRvtOBLsQVE5gkQc4h+fJ70jf
zJsEtR8mub5tlnPlE2/eBoMRA/LhFsDVE0R56+DIWt8QPN1zdZuVW6Wsa31YNivYFHYjqg14opt8
fJ9FhNApq5ynhZns+jBWDjUbauDFcnQUSBU56OpRsTx11ZgUMN3j9ebXRmCZLiivwA2Q+WgeKUf3
kM71A9PgB4zxx/Uelp3+yTrYKAPlj1EEj5g+lKV7Nwr4PzWYh2tEcmcO6vW836q8Xuto8Sc/HP/S
752QIV5zIip8WHxGtrirQ/Xg9tVx2w1acU9t0IEGi0kaRLG65zF9RCHzrabhcazZCeLbyTSRu6zY
KmhZWXsbgWB82hnTTPG5BhNuneDVkvHEAY719vrSrLVvXclA3AAM2MvxgZmFMUXDvPNs3nhJrC3H
0umH5ajzaRgDgPoflGS3Hb10OX2kkl6Chj21E9JZ+8Zg3ckmzAyFHGN3V0PXIaG6SJPdLpcNNQD1
d92HI0M2thzzODGic+RNP0vz976Pt25lE9QxD3kXngAVBM6sBggvrDP9Y1/rlm1zt+VTzSJ1XyMS
n3QjVBmR7t+Y95XltZEEqKjgMxdVzxHBik+eka88LfKE1OE56oL7Pgaq8fowVo4oz7Jr3Q4ow4bS
OECBzTPFDY5kGJAlmTTqfL2HFTuwQQWeGUAg31X9neqbRwOGHxQ7qD34G3gANoaglKDiAzouOqsu
fvaQ/DnPjtQbh+va3FgWDColYPKbjJxZCt8IoMkFJ1x1vagffUAJmn03tS3PkOagKc+zBhMUhv9I
GfJjhh/2+TA2WABI+WBIB5WeAkkR3vZAdTyfPJASp9/2La91S8vSpENU9OFJCGdgh8CJXkIGJeDj
vuYtI64bMLoXXhCeOKoXZNJkXvlUuJvyX2ub07JiU4YhB4Fde+/NKKbjHgIu4QJ0vv7xKxvITv2n
uhClAb5bJGpR/i2RAqkTCmLlh6Yn0xbryvKE/MQHsPP/olcIgHhDf0dCkN4GUFZM6UKhlDPGj5AW
MfteOTYAQJG4HmeVy3vqgDF0FKBYldXOfWqLKKS6rEiYQtZPSnDyHQDVpfE3fygdb4/GEo4KO/fP
ALqVoEJkwIPHIOFDPu3FNMOWOPbKRvpdO/zhQh67FCShPUd2Zgqz9G5RnbybUkK3gvVrW8m6iUWB
ren4gp54CL8OxXb5AdCF79G8qwh+mR/LkEVZDc3samwjf3iHrJZ/HEq1VYG+cqHZSXpFMyg3ipz+
dh9NtPD+atorc1BF+1ccZHN0cAyI9zcM7zfZx2c2Ydn1GCPayGKXnkYwu5WJ0hEiuQte30+8eMwq
1MS280veNIwlhqsw6JMxD8Ybp8EGv/MrZsaXCMDyfyuA59URX5m1SQjA2E9ksIn8kqIe6SeHQ+Qf
vHhWcJAM0Aai7Mv6RjYgMDzlOcIAnqCseiWNT/9CNQOtbgMvdH4igCK+pJDgQoE2Euw6CZYk4DPw
6t5POvbRcEABEkDeOqOoEEEZD+mehjmr+Q2kWeeUJZRWNKQJhyw9PyraQ9okwUXVooyiABK7hnE6
kRpPGEuQfTV9rKUPqUyUf1QJaIHwvxuWI/9+CWat4gslDLGcsVSopSmDmXUHLwdoAxusBQeb7gTi
PfgBkEbhzsMzbTP8DPy0/zrLoc+fC1SEQ6QexI36otzBZ18C0JyC7o7qdALVM6qVf4KtIxJHLpts
uPGgEeofwP09/VWLsPxnrIT6kQFVlN2PJR3lEWGCtjggs2lMMvgLgWzpDFofZ5YBWgd2ISq/FVFf
pwfNWObdFCRz2SEKyqDfqAVeOVPtPCIIJsAnPI/RaaTxKe2XnerFIRK6WRrdhl2hnH2XP7Hut3QA
pxtqw6KTlI6bMCeaHyoKgfhdF5BN418XNdRdQa5zQmSVHroWYgGiFimIOnrv5noXn7/YIpvHnwyg
AGkFugiCCXKm3njTjaYn0BLECVI34RlFRfQWqe+c/HW9x5Wj0MbJpGALdNKI0lNKMvGcTtmvFNVK
9xAc2YAvrXVg+cS1krolrKN4dEJhrIN/CfEvjAQcIWO2z6+xcTBBWkHmrR1RPyTiZ6jm9ceGQgrp
+gytXEY26KV2IxMFdaHvZAiUxUgRFhupv88rtrEtaeCD7HAK6QlFLZcxojxIohCgUB+1YVvvn7UB
LL9/uE1N7wyxYhE9AQDyQ4gFP+IAgX59dtaW17pKZVBnMxwBfSccWvwQZQCMlcmjn2GsyMbx8fn3
R7b0BFNpEVH4X//XqoPe/Blk47frn7/W9nLFfpgbxIOBjvR5KBKoaPlHLxgM0MWbanGfz070H8GJ
IUA9U8r5PRlHqZKAdu27ScHxGwOsu7E/1/pYfv8wBOU1bs1BeQBXjJaojazTp9/vW0X0BtHV2iRZ
Gwh1fX0OrAY7mQ6xVYrsjvfV4YObbRwRa+1be4gTnWngZuJT19Z/EwN6kmgEjG3fCnv/Oz1gtKfh
1BE8/GO3HgFcAkwqPMp2mvqXfT1Yt44uwdAugPVH2Svc4DELXh26yQiyNjeW70VSlLT15YyYnUPA
oaiom0WHXHbVRuJ3ZffYRHle2AZt6BB8fJ06370lqI1K0e/u3uh2xKwLAKCwLg6g/Hn3O3KkOUKq
gMr0ye7gf2TLSWgNYQSAAscHr6nAyhFxldQeuti1vjb9HgPLOGp3vPEBnEhPOkZUB15Gf7ze+Nr8
W9abKoUaysodH8qC/lFPzXAwHMen30qA7K538bn79R+OPcYYyH+mOj6LZXaIxB6N6/Sr4eD6hBzJ
zfVeVjaqzbVHdRuD7CmPzyWeCwlVUX9w2l0qX2H8H649BNDAMO3W+g7qrfxAOVqPivr5+qevrYFl
wB2e/M6QUnZG7M5PUq1EUlbUPRZ+sVV8ttaFZcY1iuRl1gAcnogsUONBU6Ta8rucaS/Ib1snGLZE
PFbWwYYQlGkWOW3dN+cuJvQHqrn7fweo9uQb+3WleZvEDxhRxbMS1oV6aIHM8tTVjxVyGbt8bIDk
//e0Fn6BwnNlahCcAsnjdeB05wH8uTxqtsoW1kZgXfnj7DYKPIrsbBhQmXhENText4cXBPvUZtpj
cd0bnTnZUwphiic5p/FLk89bmoZrn24dFh4wbUEWFzisdQ/KXg+V+MdFf/O6Gay1vvz+wZHwakR0
8CQOzpz7+q72KT+B4H2fE2fDCY03l6BNiH2RgJD+n0BCs7ZoquG479OtSx7o3Zh1bRecNTyUp65m
VCV9N+6dd+uAYJNHWC1+f7zn/0hJqw7gatijA7HsGetsAMWPgbhg3CDs3mJ6CqjVGPDx3TRKm9td
82MDCUHnjbCBLxsczugCMphgfCyd79cbXznbbBQh3HOvDVFwdvbC5l4PuftdMqPvBrrgX/d1Ydks
r4UnGeHNmSOGfURsI07oCNKiqYDHe72LlVvSRhOOnISh6gOcm25hDpqAKQ+UT+kffdiGhz4rndfr
/axYmY0ZLL3I4GQumzO4Jp7HRd0s9zed3bWlsExY1k49cC9vzjUSdEmt8KSRNaoz23hTFW7t+y1n
fewLJaMp56AlzwG5X5JnEGHY99KwBSVq1zegksv4vSycClUQ9Qnx0y0/aO3LLSumMQhbIs+DnQ3Q
F2ZSgy7FncW+DGlk4wKJXNjOJGwMUo8DTjnIO7TNuLE7V779P9A9kc+ZkC6B8SLE8VuYovc2H/Fr
rVvmRTq/gA6eRut1hcAZ+ODDu2YAI+2uLW8TwdG6DAFR90HOSgL3Xw50yOvglltFUCuGG1qXYhC5
lAnHKc4LakOCvD7F6vKWPfku+7VvAMu8fbgZeckR+atUey4nVByyGS9USGxsVVUtvs1/w+uRTQCn
ihoqGuUonkRViVs1dPQGxaGIFsTQEgBWoD8Cvxc+DWwTCLq23t7/jqeLctBCzQEon4r6bzDjVjfx
AGne65O1th6WmaX+rMcepDRwokHxfmAaBswrYe5BlQRuCrxwrvezNgjr2kRlJ3XmGY6uDirUhKNM
DFXGoK7e4uVbNv8ny2KD+VgIdoPCI+KpA+P/Oeii5Tx9ToPsTdfceR0EEoK7RmID+/gMaUIyKlw9
+Zw/1RBY/Ta7jrcPdxLZwL4UfD+9SP0CVNiQ2tAgcXpsURd4/dtXbhwb1jemfVPGdVuc6wl1sGPZ
0mcRh93F8+qtEv2VhbahfWA3GoNGQHudOeIriivVbQNho9vr37/W+PL7B9OunVn7tHKLM+Qu60cN
ldP7ge9DLUU2sM8UdEY0f9SnkSBgoHR4AYJ+y+ddOTZscrcSBE6CEDXcUeP/EHl3lkPwIF39UhJ1
diAeXcgtPsK1RbZNOveRcCy0PhlQ+/1QACkWy82f/eyLyvnn+kKs9WGZc6o6nLBDq4FNGG/TJusv
0AJ9jorNe2JlpW10H+MdSrVDLs+cTOpECzCxqBQlL9c/f6116+GKNN4w96MznGmfdahhZOHdUG36
dWutWxd03UJ7ZICg01nUCH8Eg2pAEwdO4H3fvpzkH20gppNqQyPOSwiw9AtoeG1iKj/7cuqCwvp/
22a4yXgUivoNuCX3Ty6A73qN8LIZNt6Vn22bpX1r3iGFBCWEJlQvQUHguqihGfIvcVGUaTJHXrAl
4f3ZpbZ0Yy1ACedxAkdUdhmrbjgw6kGsIk/hBjBcOj3vxfH6Unxm1Es/1lIoPknEhGZ+SRXUV1DI
+rBQkkAftzp6SzWIjFDMWiIHeL27zwu6qa1UrcFJNSpSTm8sBUsCqQHbBXXQwvxe/80DZLoU9IV/
phDZOUM4d2eny1b5sN1KXEZDJtzxzUTICC4VrBSECdqvHzuQOB4ISA0aVt9ncisFuTZK68mCaEZE
eNuNb8CNVr87RC73+XfFHvhf2oRG7iECLUpYY+tfn9i1bWl5WICLD22VR+KSCuiFljwl96B9grYj
aBV3QAGXrWIfyqJEH6U3vpWsz0+jCVEIo4i5uT6AtTmzjuMxNQUiKmx8I6L+m+nx9xrhnHAOpC/+
VghahgvLBViUNnb+ioXZiYhO4DpTIysvbM7zc5D57Jw2LT8XIRgb8miznxULs9MRpIWqgQ900Rsk
N5y/eGUk+PtEl5SensFYN3j3Y0ZOlQ+Luz6Tn/mRWCc7OeEhn1Wlc1Bd6tHzjwaCNKjER+tEBfGh
XTJFsd5U+ljZd3auos5B0dTNevqasrk4kmwityRIfxZsM5K9Npyl5w/Wm3ploRkknL+WCARXf3Ey
+MFdrMJUVMmIPFsFIoqu7M2x6xgL9rjIyyTaZ0Y+TF0uWHMZXWAvRt7WL7PBFrm+REsrtqu/tG4d
EES5SKKWGcizsr754qW5uC06ijDr9ebXpsw6DMBODleGZQp6j/NwP85YcjWH1V3XAeM8IVAQAyC0
0dfaUKxTQSrp+DnYGN/SsI+/l7Mbt4chBrHCxm5eM1PrXDBDVuX+IOtLSqeInErOuo4nxivbIktA
Sxo0FWiYJ11vlBKubGg73zCKCvkYcOhdEJyGUAgYSJy/hB/IXxUZo9fr67MyZ3bSIRWhiKsC+lqj
P+TkoKOOh39lkPyYLtc7WNkA0fL7B5vRNKNG66a48KWeqkT6EHS4YAtaWLsSv0Zszs02XYi1GVtW
7kNnrNOD0+oifjWkdw640tQdcPvjMcvInkcT7MUmO5ABKWe/8ouLmDV9KUtAEO8iJNazu+vztbYg
y+8fhoDKSOq4TaouEjXj4A/u4+IG5Cjj1rtsbYosezczH4sSZLKXDmX87rFuWZcmigDXdTtVNN6S
H1tbdsvuOaQhu4iG/IWpuXgsGUqQU4LqGB229L4p6u9VFQQbTtWKXdp8B8QRkCRqx+zF67IRgOJM
dOl9aOqIPxgZxs4xGzyXnfatj3UIgBIXJF81jZ7LYAyfgoWK1zOs27CWldWxkxVjLzo6Zzy/6EjQ
O8IQ8a8nIAdFUW+Vx67Mlp2yYAhG0iag4mKciB1HZLnUwo4WhKF/8DlYpnfNE7XtXtCY+DrNLkFA
PHMyFKRyTz5DAerGqq8Yip20CGRcB2U7iouuhu6umyDWGPa76hJh5naqQlPU4pZwYC/EY4g1e4MO
IYgzhtlN24DAdt8cWbYuaarGoJ+cN/gpg0r0nKdNAnp3fnO9/bWltmydEU/pAgHiNzLQAlduAMIR
SPLWXn1Qo/zreicrlm7nLZiCilCH4odLF/Z5VN10c6z0Le2GiqpDAD5y89WXDhv+0agYGat9d72t
sYNK116bNmWvXNW6OnAPcAtJ582C4zVDtMwc9NdumY8mu6hugFafzGo/OEBHM6b3czXlGzf8yh62
AQt0HgPoKYGhuhyUnx1AqJX1iXHwgL++NmvtWxGCcaxak0Vz9FqXzP8K4BcwllDfUltppRVeQmqz
HcgBFPOoh/efdVfk7l0TpxFSHYg9KKdLTKXi+NHTwTi8u0YZ/SMgYvABHUZUFtwRQhqeXvIYHDv7
DMrOtiABSxtZFP6bN4FOgIG7/97Fm/u4bzaXvfLhapYcus1VH/hvQV6i4GCW5BFY4Z1v2tA6DFDi
K1GmzP03PNRjCG5JqKF5jazer3/8yoa2My0iAD29cZX3xgZn7p6og+froRQApx9ZV/59vZOVAye0
bv26mMMasqk+qL4DkD1PDXmEBuVTG7XVves3O6+w0HL0KUespIkH9iwKBcmmLpC1+8PLUWB6iuQM
bCYCtlxtoATXbMg+CXynayDX57/JnMfvrEaO/BaaPTM5XJ+zlfbtXEtPQfU8G83/Tbn20q/AUobv
4MVmWxCFtfatM8CUHLWNeSGgSYn7HmKKf4wMdSvXP35lV9n5Fd63ZeY1fvZmJgRijJ9CEkDQ3O9u
ejfeitStjWDZbR/sjnFQlo3loC8U3M7VbZq1/R9B6zb5DiA67no7yUKHtPWIduM3Pc/iUaSp+wcF
3PcmrGf57fo8rQ1h+f3DEOqFGUOw2HnsaKeOAp7RjetuSTH/LvD85A3/n1yLW4MJ08ndZ+n6XX6P
TA6urC4shPyJ/G2UP/FsAKQ+g8cUHlPaswPhrIpv6mEeyHmWc0vvogJvStCmIImf9nhHf6V12zhH
rls8C5nutIHAiVBNAy7PIZJ3IlU+YlW8nUCI77NeHaeeht4fEIZpt5Ss12bNOk5koyaZ5Sl/7UI9
PWqdKRRnbBGWrPgtNmWDYq3upMM5fHi8eryCHkFQ/d0M8Pa6onp2e0Ahry/+mpFYJ0gH1ZA462J9
4c00j6B99aFhqgIX+jB9bbY4IlbOXjvHo3Xou96Q8qfRVPx2oaMGHhK5YbdSx9lzfu4ai60XEdQo
NGuKKXxOmW4fghhyurz3x68Tbba81pXpsqkbaC9mDv2/8HkEnOeJzBF0aRTozFQtxO31UazNlXWi
BCydm4Y34K9bzJEP+j3geP4o5kdJ5m9yxq7sX1s3gg1QgcpDz3kxjJbmDImd8nbMBio23J2VLexb
p4qiIfhXo05dAr8zZwHWNfAq0YPsuH7omuF2f3DVVpAweeONxA/7C81EhGRoXwUSfp4/4pgMVZ5v
mMrajFkW30WB4ylIJ792hSAPlA3skoXDFpXNb4WGTw5K33IcgPaYfGRE4hfjRSWEvh1wlfYnRFed
OCE8KNgXz0MhOoSefFo+SJyMqBcfnKzhh9Ftwu8CFaYR7CpYKgYrv+7AoWpCHhzqpkA+9QggO2M3
wGRAjOi2moS45wUz9CIBokE6izm6BSHJVD9kWdbNoMAYihh+ch/m/hMoVglpwFHSj/WtiJa6X1PG
ZfiFsx6CQdc3/opt2YXkrGi5QsGGfE29qgJZDYTH+gMdfXDIV85s9vDE4Ua1K8lBaDkgJdmIV7zQ
G3nqgswd7xzH2ekz2RXkximQ/IR23yvkVAOwMaP4lN4WLQm3onxrB4R9ZCMRE4ZT1r0qNYWApRQX
ahj5Xgf5Za6yrUfsymr8h52j4NlUOyZ9IWVUVPe8k/wPTmUTf2mbbto4JFZMyibm6GQzd0Wfta9p
Hcn7MnLCPytHb/EGrQ3BCvOA8ZWQSfrgFQHP+JHj9QXe4qk4tZyLfQ6yTc0BoVkkagM9vHIq4i90
7LovYdZuUXWunKG2sgfQWb7QivPXMdNgWEggwjP4P2o+gzVazy3KvYzpM/ZzCijqVTbMcG1NrIN7
hIMxxrSV6LSCxFhaFbJKilE5auec+f/rb47eRKjJwviF5gUP7yVEvRB27bX7z/VzZMU+/iPqAZWx
MRp5/OLS7BsSh84jRLz4FzfwQfYb1Zm7ZSLLK+WTE9vW9mCgGYmc2SleKQuHs2o6SB9C63YsMn7r
+cXPoB9u8xb5hH3jsuye9EPaGOCsoIkt3HslwO/wmwymm5Arz3z4htf7WdkANksFmPKjuRg9lPRj
8rIn0yNA/tJIQ82+DWCTVNRB57Q+CsJfAgaZl6SmAAcmldA7J8qmqTDhOGelmmroqIrsNAI21inE
qUGigxL/qNsKMK3Nk7WPIZFLPdkH5auOiXcC04N4dNot/N5a497/GgnUNCc6OLhFeLlICIAL46iQ
KjjtW2LL11iCndzpquw1SFPxAD5jc67j/LKvcWufmigEDDCL2n9lWJe/NGFTdufWKHe72dW+XRo/
opTRF8hEXcAfBW1DGVMA7GJRwe+53sHKvWFrRQjBTRXnLf/Wgc3+CJrpOSHAGZ8jXXW317tYWV67
Mp6avs/B3uG+UFZ2boI5aiCZUPo/9jVvvSGIQ0QTOk72TbkjfawXrSmt/Z0HhF0cL+HXmKLizoV5
bXbH6tbtkpmmm/HtlQPclm6om7bC8Tmr17QzzD2YIG+yQ+17ufgeLlDEBIxqQft6farWFtuyYpNB
YNDREXtRLXQtcS/9IUNfvM3E/LmvA8uSIRypKmx/70VHrjqrCmUrbCDBLWIiW2U4KxeRza9BRZbF
Eeg6XkfNIDM6yxvsp+mxZg27U1HWJS3j8W0zbnIvrKCQbMoNWYYN3ti5f5Fy+qYKwMKSFJLlT3L0
7+fGSeZgkmBIBmcjSlzw6rs+k58PM7Qxi8ZrpcvCBiI4FKCWVDQPELX4pZGXTBBIhMCEBmucixv4
enefel8gH18G/yEuJglki5BrK74wEcbD2cjGuQ0iDIwWBtrEY6pf/H11uhS9LYP+0Fs1Cwgv9135
XpXu8M7A1AU13jouNuKIn9oUmrd8YaHjtgAoWH4xMzSLuQt9jQP2DVRpG0g0fXEjCN9unM+fa/yg
L+v0KREmhsxlhAgGCv4OYyz6GxMSiAWrMAGp459AKxdQ9lhoNeWr22a/rq/Xp2cqul0s/MMMjl2W
61aFxfuAAI264bOOi5NyKhVtXGyf7j90sHT8oQPJYgMsK+GI+4TjzThfllF5VP2F4qsADLTq7Fbd
X/sGYx1LBQdEHTd/+e7lQXdbKo8+D6lX3O1r3TqTTMwgxmWq4r1tgSMFCQkJ7ggheXe83v6nhypm
yvYvhqo0SKaV77Ghz30VFc+IBZEzASnZRg+rm8zyMoijofQVZ9V7ibqMQwYMLnQN/s0JwliiisVT
wdpzV4zHGCxWf0blFkXs51lFEtnvYlebgIbaK9+RXP63zev7ILykLpjKeMsRqAEG65A65dGN6vsy
l7+acRPht2yz/zw30LN1QogmxY4OefGeoUzxJp2i7Fm4st7YEisHhM1gyVw6plAvKd81iyK4yRyi
EEwp0IQ535sMssTXd8baIKyzAeoccaBdXr2zMoa6JwA4d7lGoHZf69YRkGaAZ5sxLN+phnqBy+Lo
rh7drVzPiv3bHJYiJxIsrrR877L0CcWuDTTC2a8y47+mOADVW1EmRYiw9vWxrO1wm9XSgabi3ELN
8R1K3L/qvv4bubEW117wzzAAEB6jYsXh07d5cn6OPtnwVj692bHJrJMBqp4Q5puwvXsePipZP+R+
7fyIpqY4ziQ7tXULNdY+7g9B7JKNC2NtT1imDLFIqHPHPigq3Im+SOn5/06Du1UvttK6HVZ0iVPX
PiTl3ntBSrC+AXfS/NTSDaMtUPlaD5ZhNv+HsytrjlPntr+IKiFAiFd6sLvtdmwnTjrnhcp0QAgx
CyF+/V2d78WHhOZWv6RSSZVoDVvD3mtIbALfpwGB6dEITHENXyHo2UAE7vpKWGp/dnazBPnYbkDg
12UW0Li7pDBfOtcbisP1Dyxs1/MXfwLfhrYTQp0JPA0/TuFo36wimA9b1iuV6oXtZf7m75KwrbOM
Fue+FUJsCiCYXnld6LdM1L6zDXzKP93WmcsovjulGSiOFLaS6clmFthXSEmRo2GTl2+cAknNlehc
2AvmPpMqdUH2KbU6D1rQ2Emrx8JHnswNpi8sar77bo4iqv/P9S4tLYBZULICSjFNXahzwsDMaAI9
HCHIkWxva312WEtYYelxCIMTKy95pU6ZrSjU2lVg6bfPgpuYIgmF46Un4XTBthugity49Vr5cmEa
5rkA5N04yrtBepIi+clHpJCgGbnXqC9v/Hp4GRLzdqlWrEz6wiKeJwag+Zf1JmiKM6TCghiX3H4D
AQL1ISqaIpajuAluAw++WcDromZTHpXyf98hEBHfFq58vT7dC8E+182z1GndRufybEvz5PGQbRlA
Cx903tVfrn9hYcrn+QFShF7Goy4/2zAcnpuQys+5v6qGvfT7L199F9+NixtEVE75uavBFyyki/JQ
1Q73Snm/bvv9s7t33nMTCjvKsxtQ/pR3rB/vwWZXt8jc4qk3191sfDMFva6yU577nrevx4rlL0Nf
O/W+1N0UvtzWjVlcd1419rLHscFbCWl4busmrt0OUqy3tT+L7K5Mh3Qs8/Ls+8A3o+GCxGoyt+g2
MLwMZs/vyoUwTeFVyYH6UK0WA0Av+eX1fcuP/4OfKEsllR9F+Vll3GFbQH9d/gwou12z0fv7XvEH
MzERNh25YPKsKvghFaSne5eq6akszAtuIrcY51xGaXafJk1r6rZHrBkV+G+qjsL6V23dRJ6vj9NS
Ny5R+C7aBHIfWVNKcWYA+28EFtV2HMoL57swB0nr4CYmJzoyD2tS49qRGXFOxibfgPYYbJoWoJqp
cKGSWyr/7XqH/r45gTTw3w7ZQk+2tHlyAAiB36WQgvoWJmW2EnNLwzU7qX2n8LzR98QZQvr/qsGJ
HKgT+K85DqONixvbmjbRUi9msd36pfFKy7B8kcVvNlXQl3IfJSYfVoL77+8A4OH/O0yTkVWuJDYP
UKMKsxHeoJ/L2jQfclI4/9TQQfoSuiUoAKFlZkewxfy4aX7mfEMrJ1XASjE7V2Phfe0ckn4O21Ru
b2t9dlVnirKsKiUODxj3PXouSdyY9ZVaOTkuUfHnE/0PTmGdwKIec1Gcg3Ksnjor1RGVEL6pkmHN
QHPpE7OA7zSra6Wn6EBtnUAPL/hHwHA9DoK1zNPCEv6tNv4u4t1BDJb2iTiHjT1TuEJQsLfdL4N1
BJQqqvTzbTMxi3emnGjwAF85w2ZpL5FCvhsClKGuN740SLMgr4q6n5wwz8+VkeG2xKa4bzV7HQew
wm/7wizQCUxXDAuG7Mwzv9ix3tJtMjC5nWCZsbv+iaWJmMU4N10K3fRO/E43QD6bv8EAj6ZIa4Ck
2pftTdBxwvgs1FOVl9Z2bXQgU/KzqzO7mcZVGMnCRjXnCfqpIsKZkuzcIHPy0o0G+o2QqoJk6vVB
Wmp/FtBpD0tM7iHp60KBb1uBa5XGJpHRx9uan9/EJw9WU2mQnVk99h+KTPKzQeogXfn1C9lENtcl
VLjh6NG2w0l0VjxqT/y8qO5CFL/cEJbCUclrs5hUZfHoK5XHDjHburstYc7mdEG3nNy0LwpxDqKU
PScEUPJNk1Hn+21jN4tw6sOPt0+RZA5kX0d35aTb/rFmFDKbt33A++8ZxWB/HQl47ZxtB9vVNGqr
ZtNPLvT0r7d/meS/7OZzJ2SbWo32cbdSJpBvJd4bj70tX+G+rZ6MUsVbFPk/r39qaRnPYl2rzM+9
KZPA8JdRuREwVje7SINUe739hWQim4sZKuYlDjA2qCfo6nOdpB/GjD2PoHVsQ0FsrCq4jon60bWQ
ILx5hc0pg54XuB781HCW5EFxcNym/tQOgS5WJmhhh5zTBRXUupkFFO5MSBsdUcrNN5QN1abipdkT
wde0qheOkz/4glVkPN8PYHWRN0eRXp5QjE8fIhsUdKUrC2ttzhgch6bKnMHgE+BqQ+5NPWRWeSym
vYNdgLkdbHiFd1vG8g8GoZeIKRySPjvrpvTVvnAqdzzwVgVrmZK/52XY3BeZwuvEa6qxfYThMyyH
hgIwnzB8MP7HNJ1Y7OdCP5R9468clUujN9sJBDdZmkY4KntndDaO6k/QzqtPvIW9eEXL5xz1qJVE
5tKWPecUTr0jo6Y06hzqysCTk36LIv2SUfUpqBIKi5Lyc9M5ZYwt5tmGkK2onds2iTmvMC39XvLU
y8609runCmDtBAlHq1eaXxrE2T3Atx6kLwp0zO9xBOHQVjGDXNjWGadvllUy1m6ittf3o4X9bk4u
RO6gDYjbqHM+VY8jlPa2yFGsrYalxmd3AlS4fcPzAVWgpvradTAKrEuom1//5Qsre84qbBRoZE5g
o1OVJ6dEDjtRgYxRDd7DRZwpTNlj0a8p8iyttTlnEIXMIIWMXnM0lh38wYy/9Su1agyA2VhjF4Wc
Kcw+uBp2Xjm33y5lx+v9XBrEy1747hlAlJ8mXmSLs6QR9GIrYMjHGFY7ZiVkFx6Yc0oh4ONjkdcJ
slOoowpSH6l4obBVNaU+61CncVP58aihBnZbf2ZbRJgkPISO0f++544T3xJkQlcWxdLxOicXUmQh
c6t0cS769rHEYUpK2ND4MF+uHck3feB+qH0p9hcBpdaDgNP1Ti0cgHOyoRZTRyAse5Hkwa1HwLbH
l0i0Auho4t4r2pWxWzj/gtnO0AVdqUaRt08cGYznrm0l/ZALgPJjh7X+LS5BSGXNyYbQlhty2VTR
yShEF/jT8f9D7WdhpOZajk2Z9J7jVPwgmmLgW2aG9D71ebcTA25ztCfR8/UpWYibOesQpgEQf2pE
cmpAqTgxU5nXPBJiJWqWWr90711UKif0h6wHLKQtoHXZwtZy3PdeMNrt9V+/MNNzuqEJK5cYMfKD
abJ//AGKC9TCyRo3+LXX5tIXLj1714NkAmkqHIrkROD+NWyanOOWI4ZxeC4r9xan+MtSmgU7RLmY
V1KnQJoncacNfGrUqbnceW4LiLnGY1XLWg+04dBzhnUP4e62i4Y34A3WtGeXRmn2HvCldnVhk/Ag
E5gbgQV48sswuv9/PMyXAmIW02kyDh4yu+FJ9iH2j5F9smOTHniQfIXh/bfry2nhI3MIXRWWZZKB
H4E605jHqDDB5trUZzBivJ0bre5PC1Exx86B5sT51Ln6Sdn+u0p4eReu64Qt9eFyXXq3YElWu74J
gvBAhjI/C+UWX6bINB/hPD6U8WRls0ZYXjpF5sA5Ak2PvB5Rh3cc+9LKpnvpEpN8kDUQyGEP5XCJ
2vLHdrD5KVHyp2Dt+fo8LQ3gZRm+66MP1Iceq3p4qjo4I5AelZc4dGp4qd7W/izokSqD1Q9t2cmH
XiOSlh10GKDdvr+t9Vm0VxMX3TQk3Xc8ZnoZE9oXX0VxI+6KzS2cIUlBu9TY4em3RlzXAOs3sqK5
8cfPIl13XmNIwYanDlL9G+0W4CvCjWBYmdmFS/1vtuG7meWdVdPEUvP0GxqMq1y7qTRwhJ0IDngn
ZfHtW/scGie8zLflUHZPtMx/civTvWhhCz9Vt8HmCdQ8/7tObQSzReAKzRMQWPdgpIkjRK2dmyCy
bI6AS/EmUaUYyclOg9gSDjN7CPnaXTJosLpW8+sLsTanjKksqaykU/tEmyj5ApvITGxDFxYcd9ej
YeHomJPGDFjDfqZ995Q0vPtOoGUFmpBRHwfYXa8cf0vvkjkSjhUsl0OVuqeOQzVl+CALyCs8uKLG
uQXtfshfQEhFo45wb3zsyd4e6CKoc8ecOAMXRz+SXcFiJwq8tclbGNU5NKPqyi5KuUdOvmPe9ID7
bzGusr6XGp8fAW3eA6TI+xP8EgHA4uD7OHFInej+timbbWDJNPLesa17opw/cxDwNjpro48t+IQr
B/FCD+awvsq1bc7AyzmR0u23KvKq5yzQa1zvpdZne1iRepHqWmQvhaHNITVJAmx5ufa4Wmp9dlPR
8NZsq0HZJ1OPzkNBTbUJQuQlro/9QutzeKAvRwvZSiHPPrRUdh1vvINzSRnc1vpsw2paUjmqLtj3
Uapxk09eeA9qmr/y25cuDHOusYv6QZIMCshAZHQJDV512kWfg57xmKbQoS6L6KRslO+JhQfMZMbv
t3Xrcld6d6p0zCZCMYEFW7bOq4RL7gdr3C/XG1/YwOZQQdB/BJEWG6TIx/J8YZikCRxjNZNrEu1L
X7ishXc/3/gEm9fI2EGz4SOJwI4SNXStYDC+tgkvZDfm8MDCb7yygHrUtww4wX0OroMY3YdWTijf
4TzeICP60wmLB7Dqb5wS+t8+wT0eZYmwpifA4i3fJUHF0oeMNqBLXZ+WhXvw77Pg3aCJyRWRCzGa
0+8niTDsk99N7Zl66c9psGvGn0tTMwt2gzobih85Tpaith9TnZhPBAW4Pm5hkVStnF8LH5mjBilz
8GJwe3KCOC6UIi7vNyGhpV0k7rCSBlhYAHOU3SAM5E48I89py2k8egXkJXPxM6m67zaDLUbqOCqe
SPDgsFzd2K1Ld9/NUBM5sg8EZqgC22L7u1t+W/o7CO+4K5eLhd3yD2peEkA/wtXkxHw/e20YdU6Q
SV0DnSzNy+wcBK+qgaVB0p8Q6v5PwYPouckYVC3GDCKt15fxUg9mcQIbAAh+9ehBE5Zw2WbdqWJV
s72t8dlBqIwdKw3440lEiv7DOhMOD6XllV0Z/oUYnPPuII4RRU7msQMNLyZ/EbKjxGmchzKa9J3j
rmpj/32Q/mDaVR0oGayvCcooQ/FYdV31EkJnaa3YtdT87FTkyle1Zwg7JA18e2gKyG7Zj91KGCy1
Pr+tpUU5BFGJ1iEAeLKN55yQlg8+3jLFwQxwd72Nv6/zYC7vD+nxwAshonrAc9+PpQ/TPZ246aYw
qL5e/8TC1SCY4+nATsztmIziu3HKH2LMqhj+9fUneslRlQ14eZ4TtTFUrOx2SNzgwcvwx/Vv/32V
BnOIHR90PinPCQ6q976kZnz7nUjEU+rfMVDO/vpHlmZ5Fscp7Ol1GGbs0PlpCk20qfoRZTR7va31
WSA3JVFlNk30f/scynjOycfBvTI5fz8cgjm4jo62cLSx/oGP7CCd6V/iqh+EG7JvQCjrefWYQ+Lr
3sP/3NSdP0B1deSieEyCQ8Ly6h7VZfoELItacYdbWM5z6X4+VorkExHfZTEA2Q8ivtPHeenJT9Og
VqH+CxM+1+sXExVgV2TiOxOse0Mhiv4ogEO86QkWzAX6E2iDesIJg0PFE7NFRpHEfuGzTdQla8i9
v3fAm2/eHYGDvEdL/6FRgKuYAqh+EHC/3jLDdI6WRnVLJNLP/Qe4O76Klg6HFtrTh9san+3XumtZ
r7qo/tEYBxVHn/uqvMsUbHNXwu3S0J9IGzq3cfEn7qMkh7xmLJxUPF+80jtB4IU8yNcKzDDQ/yeB
lGR948MMHi3/vStpwJCm1kr3V+AmdN/SPLgvgKRdCfC/TzWdb/CeO5UgpzL6y3YaubcolRCxmnTd
ypXluvSBy7+/u+pVOVBCVlH6Q8O2GCgRXoVdDJkBf6UDfw9piAz+t31dd7Ulde3+CLALxoD8OtvW
cb1tYMxtpDMa0f9+wpSkJFXP3R+9IlW7jeqQBpvaabsjdcSajfrv3OPfVtZsIw+rYPDwyiN5PMqh
hX+Prupkh9lvKqTTI+YCITCovHC/WI+OJtgJTiuS39FyGNojbyA0Se6tworc+GVrfqnRr+Q2RdFk
eqPu4HgPUN7t3cNUDXBQor4FC/jQQIQNzSvLSkAFuxzULQN+MJKWUzxNbZs+aLj4MDgygJ0aVHcB
TVo77DvuF2xvuto4e9fJmbeyWP5+HkMT/L8jDSh9C92ohD6gFsaOVvRBDCGF7AjFsJ3TgFN6fZdY
+sxszfQgzLOydvpfQd1AwBOOOiaK7SRh3rDp84pHzz5V9efrH1sIAD5bPTLjQtQh8R5gL+jaO4mM
otjUCqJ5p+sfcC8t/WXl8NnKgUaVxn4zdTmQS6aSzY6YvMEmZFXjcW/reVPEzroVxhH3Mir0SPdI
K2Spf2BB3zL9wBkxTGy9schyuEtUmeD7679tqfOzRzIddZYkRRUcuom9orCdbgJV3+KYxkCVvFxa
3m0toQg8g9oWEmKd/a4D7CsFuRGFQeeWHh0Et/HcIurYFADr4XHhx7BeWpmyhWGZ23kQgL0dvwaQ
2UyolSWuz7fjCHOHmwZ9DtW1BWkLzhh7QI0s3ZoeNTlj/NfrjS/st3MorvQ1/C2g4nbkef2cjHAE
gdTbfQvZqht//WwPcJTrJ4Vx6a8uHQb6aEsR0EPEwmFa041bCP/5pdYkWOhcGvZAEJlA+DkbUeuP
MMf9UrprVugLwzS/xzI4alVN17AHW/kXw1coe5m0gbrUqh7uwhqa32VFM1kxBtgrVRFp/1vX+3D8
BsU/LFdmeukDs9cpCy4ifqzvfyioH1c7ocrS3g+jGW/iCtP5RVaqYcAwMfoAu6ksFsZYcEdXaQ9L
v/4yMe82hzzU2iTcVudJDG9D70Lfh6+imRZmd+5F709VNASd5gfa9N9TBdAMT/zXQAE3dVuUzQ4N
6inX8f2WHRof/uSVMGepcAtfr+0t9WB2ZlSqjMayoMWRZV26I678pFUVbLrMX3laL4z/HMaduiLr
e5IWR2scd0ta0MpU1Ny2f87R2vDXosoCfnCEsiHbNIyM970J9e6mwZ+DtUUPn71K5vRXBb4DLkXB
M/J7zufWuPnK718Y/TlMm8EMtZqgd3Xsxj771IUAGMUtGWAn3vrm1o9ctr93EUC1jBQgZOAPwvss
5rhRxWk9Ig6aai0NujDJc38XVieRrkNfHk0EBejOJmQDFfTb3nJzZDZQnKPrmrGCTzzqXb5ibNOZ
8dttczy7AlpiJqdTNj1qCnIaT6G46g/tGI/lqvnN0uDMYrjifdkwXyLELoqoKGz+W9cB3972+2fx
S72gbIRT4WrMAcZA2Rx4JRX2G9iP/XvbF2ZXNxRnnImVOS5AQ/WZuuwTZdrGrrea+FsIgjmy2jaN
kyO/3RxtjtoGEfBRZBIScHmFlXq9DwtTMDe9V50f5gLg3SPcNOkGtX+50QnQyLe1PjsgBWuAO7Kh
OBJaP/8e/fGiqnpb47PoVQ33x4EExfHCOmT+ZDZu1qxZfywN/eXf320NOptqTWypjtoXKPegGBMn
uYQOkQNOym2//zIl7z7BTdO5BpyaY9cCu6NAQqkHyN/d1vgsetWkFNxeB0CxI0hAJR5U2ia2Zr+y
NDj0v7+8S6QjixSDY3Te4uzF6Z6q4NG7bEDXf/7SF2bB20W5CdOmV9j+h3NqYOF2ORpHsnr5WfrA
LHYvUKoAuivZkWd4dlH2ifgm2fZJmO+u92AhsOYI6LSiUP43VX2EQla3FWEdbNtifLve+MKvnyOg
Od5EIciGGB6LbZnzFDzPDiD1oVlVKF76/bPQZaJpVeWA9Cx5dafTMtgW6a33h7mjfZrwwTgc00tz
/Z0B4rNBde2tvZyO1wdo6ddfBu5dbKVRqac+a5ojKytUBhUIt61i/Hy99aXhn0UurGxhnNw72VGP
fE8vm44k5V2+vvyXfv4sejnX0RQml/ktJWKqQYRh/+lWVUuW2p8FsMmhOI5HKto31Q9ghemmtqt5
gaXRmcWuQHG/dJweOvN2OF9oE9Ib+y1KCOnK1X/p189ilxZuFzh5gXNXNkfdAwbZkizcXp/bhcbn
MGdNjQuEkp8ffY9OqO2DsTN8AQLZobcR9ugc4ZwMsuy0xtYMi2RnE7IwfRl7PK+v//6F0Z+Lg6Yy
haZyHqqjCuBOzAzf/44vPAheb/vA7NglUZVSVKvrI4N9aFxhIR39mp9cWq1p6lxa+ku27g/xz8gd
x8YFINRGI3xvTU83nObdPsI2Xei2u7utI5cV8G6PgBQQtJWhvHg0FTdbI3uQ5Ya95wxrWniXrfJv
/ZhFsahUBZYuEmS2ax61ofJILieZJSjb5nKC2YZbQfjvem+W1u0spKsc7h0s5JiWdPjYuJAHnlo4
U19vfGlRzUK6Err3coeiJ5enqu7bE5sAy4SE2W1v4Tm0udNeDy45K4/GgebC78Mgomv0tIWhmWOZ
m7EpAh5F8ugjCQwTD2T7Jjznrw/NUuOXMti7VaTDIMcrrCmOnDDvCB/q6HHg5U0+KoTOccwJShBB
qZPy2HjAMV8GPvU91Puhjnzbz59Fs4YAl8msrI4aAl9xpVGq7otkjfqyNDiX9fRucFTJJEpnXB4T
En5KbehtsmqcVs74hUU5By43UxJ02ZiWR53YaVM1FWQP4PybZmtjs/SBWfzCMzWJZBbhBSkHXNBr
yBj9thOH9tNtjAE6x/ISm02RxB0Fw+/AIOdyEwrRkdvmdha1dhBwvtR5ijKRhRPrZU/AOfb5tsZn
h3Ba19NQJnCTscWw+z21MLFeuzwvjPwcyEu8sDQ5AI9H6rYiVgLAFuv1H3sp1hRZF86YuXOQGkAt
snTEyoQiyCtNC7WnEjQ8PgaPfbPKkFsIgDmoNwmCSprhck3Jy3aXtDD6C8vVWr4bRJdt5i9nzFzu
E2T5AVctPDPgalD9AwxCU3+EHcf4WU++6+zowOXPtEvzck9Hv7vveqHzBAr/E4eBijItbC0HwCdH
tqPQhc1ioAHqndAYmxisUGRrqYkk3cJ8Q7g7JCup+uBO1VgfK9PAcYmnWnKF4gm1fgr6dGG5+qJs
W0LcrQvtqGNZ4ifuTZv0dFt5Y5ZtKPFFBvX1NH+qBOlBSwz6qd5XjaKnhvrqRCH+cewapzUPBvfs
g5GgMW5U5uS7KAzqr3h+DmdSZdm0S5PJ/UYanb2EFMDlZkzcrY2o92qzanohEEf4mA4ludeeUvga
1dHGDJo96zJ3SAznqByKd0VwT7mj5A4aJ3pvlITnJuq7/ifXmvCel4PZD1WgfjEl2YHgsjPcdRHJ
6abpIv6vbAv4WTFwbzDB0dg9aUkvI5YlhMLCq/R/dpXPT9GElEIcRW1THqpgGv9haaq/4CHEXmAJ
yfY28PUOhWzMAWOq/9QAyu7FvGx7ukuB0NwrVJlfbJSlD/6lnL/pXDXlMZuAaSmAkIMDXw6AbZrB
lI9Sb4K/7+QWD1mCmkfCO2fcNqCd4Zoj6BCnHuYdHjpiNzVMPNAW1WroXZehv9Wk1XvSNF0Yg35R
vaQ18W1MpqjeKzrZf9rOT1hstBS4ALIBIRr12B27uoNzBE+b8ZFEE/haOoHITlVbfmAUTzAFFXm6
laFsNDy0uf/mM6hpb+FCpR+IX4TQyZA6h8Y7vCPPVWlBU4eXmevvIcCtv0QYBfcej3MXvsLEdt9I
X9TwrnUylz8omOu9SR05X/GuTLe8TerqoWRjuzWeyb6qrnd/pa47pvDZkVO5LaDiFmy9yk/LR+BE
UDMnHZ9e88CJyB6Aw+B+ZI78CfK1/qonlX5IQLmxsa7HcldUhbPXpEsPmZ74W6VJlcfEdXGvMCYo
7p1+wFIFZo7zeOLSuscu9fips8T3XsiEktSzkANrD2mRuva+SZPkV+W4l7pU1CfeFjzUrrpjITYL
MUZAyPAmN6cwQp5o01YJf2pIj9/iRLhux7mtibe1bdjYDZUouWzsFGXPnfLdIe562vdxQIbwRzlR
DKdtss7feplpSJz0cEA4EAEUiIkgEHZixQSfPTWlE41pJvt+19QomW99KHCP950ri3CXB2Bjnhzf
1PkerluIbd5lrj3qjJG3QhjR7ajEdrDppcXfRTGiZOhyTfEzGgTvK+maTL3kNlXJVzeHrx1UAUni
b5AkhMOdYh0rX/0RKygwlf6onDyXcQTZ1xSlLwbqE5E5L4GBRNhuOF6trdz0wvrTvRvWSXZStXE1
rr592227JPDSVxIw0m1S2UIqWLduILcK71wYVsKdAdOWdGMEx/XAhLswGmEpHgEd0N4x2mMseNBC
nwtYMpLe8SlzizsjsTFBJMQv7rwctu3QjYGJz9QkZb13miBsgaiBit4dfmzfwEUlTZU/bBKfJfRJ
KCXCDelbeCSFnifLN1vUqlcbrfNgilnRB/5Oe5NbwlWxcSO9JUT05RP0zwWeuTRhIFppXX8UHhJj
sVEGfoIFMbX7ONqxhtaLMwS5EaCW2qD9ynVKx61W1KE/0ibNR9RXrdYtDAfTMjqzqCrxBoGaNmdn
iU1veEzt1OmdI3LGDwCYQkZsF4RDwIZ4ou7o/INkK85ihDkz5rFyXUhgpmIa/QcRyYqMOzP4hRxi
iuEf9tAback3ifrB8BO6gxc7VdwNKgrYam4KGBEOUIbAqaFT9pF4PTwllCVtdi8mW0RIcYNbcQBE
06odVXmnN1kY1e5+cF2YbavOdmwbtIFhX8XAuidppmh6kRAjbh/w4JJdLOtw0hsoNjbjLsAGazYd
hYPzFvCqdHgGBl2Vm07YhB3cIfSnExkStqlSn6Z7362nuyzEMvhm60kPBxNZuMzj4p2QgyFZ7u1I
HzX9g4LDYwf1s94L6xjeWi15dqcksp/ztlD6DrK2UozQdU/q7jlMwUTCjth6A85Wp07IA6BIbfRv
FjjKe06SNGL/QszNcb+JIQOVFur9OBbDKRLDXQ5FWXNwMgWJL8QRPHR/2TQK0zdkm6QBKzNI7Y7A
T8fE3Ka5/tT5NPuE0pYlbz105XM3jnROuxJvaOAJBdhccB6IRSCZfMBbogk3gU2L3myUdJWB/4FR
5b2AwdY4bk1Bob8Xm7HJ5K5XLMq+pUDDD3FoEkFglxrR8E2OJil2dpgQ9IlNnfqODAGcZwW2xXpr
q774BMQShyZ1IzN2n7e6zLY6ykfvLsXGYk8GSNkWxm6Q4NtgxRYH2Gw3dY28Jnxp7hNEcYkzAjvf
BqAdMLQpt126wSpp6KEWvt/srHYHc2KaqHxflaFjX4FozOtDx0f3G2VdwKbYgzxa+zbluekeaNfD
j9wZBvySQHqw54irsYkeC2jymB1rOW5MG7AhE3hXYsHCMDMe0/yyhXl15/M47QxMvbCDNM64L/QQ
TQ8Bt/n3rCdJcAeZPAyFO8K7JPbHbGh2TIxT95X1bhidJnhWRt99GIu7ZqvycGAPOteht2+9Linu
B79UZM9ZENhvDQP/cqf7CX6lG8vL2rY7ySpljoXxIvNvRXrvcQD3AQRRLOr0wCA+9hVDOAoPxsle
7417KBSbwovxjglGfierFprEIiRF8wXK6oV8kcRP7eckd/AO2fo8dfQHbooSsoRRTWu8q3qniT5I
afLqkeNmJ18boNmiHS15oMENlGU+3hHlJpXesLKvp5cU96QWv7ee2uKXD43+i2BUVlvx1TeR2zzb
rPDbWDusN//AtBS3CxZECtLPMvPD4c4K5smPKZ7TzRNjZeo/dCNl1I0RV3XznSRl/yNIgTJ9VilM
wffEZY5ndpXbq3LXZAU8TuPKc4i9T1ito203XTbSRmifHsahdWzceOkY3Rc+qgz7Zuyr6Am67xwC
THIsiT0wSdLmoPwqxIuyGI09J27YmgMuODVRMZ8gsP69LybQ03lWVynosVAv67sNyZXm+ypLggef
l9BS8fNi5FtbwMt9B+q2cbeQsAAFhjABCaYkK0OyEbRt9gVOGC/OhkGmO0780v9IgDHrnhroPpto
m7ZV9R24xig7eMovXrtkyKpHhXo4O3DlGVi+mrGwRwtUBOybrAFXe4M8YNL+LADdazaKwqbvg+t4
XvJP3RGszg5C4Wbncsn7DY3AyBmDITilTlYNVVzVuPs89JnFoTs6OY2enC4NHoxX++peA4JC9xSS
5izbJkblkYJNguyx0UhZSKnj0UofpOFo9EZvLwhcVoa4Mry0GYw7c+V/9RtT/h9n57EcN7Kl4SdC
RMIntuWLViIpqcUNQmypE977p58PPRs1RqiaqJ0uoy9QAPJkHvMb/cvUBRqolijWok+WyovsHs6/
Zn+tnQ4vlo05oTexjQuDPKnPDHc6shPjN+5CUiL0otqb2dCuppyTChNd+9FrZS3vkFYL74axZHi3
SaqSU9dqw5ijqTWG0sfdOfOd8OyFvrDgbFWD/YVK0/QPTTQZYu+2dv6eyqpQP2TQkttJJFPUDsHt
DA6sDLPhDT3HsPyUplXQ/UpDs5L/9IWThp/1pLPTjTYOMnpA89ZJZiVfNexDoQXBgdy2Tr87oWUH
+5Q4F78MCwDOjjNwUo9GYtb0mmvfDJ7gkdRiI4esqs5jbYDZQzF5cl8N3M+rDxmYUbU3/TaxzpZV
jM1BJvk4bK18bMpHww6c/ldc8rJ3blW25T7Jhq47lnmfhl9q6ZrqUJrCqHeiHOr6myw4fE6aHpAI
oYBaUXz4zWRVh1KGZKJHy2qG96riDP6A5WgqZ9MFGHYdSPMb9da3nlW8mG7aTPeIEdTqMCQNGQmP
5FuvcEl4oW0zaKQlYvRb/9jrbvjqT6SNz6HhEFJWYob5X61qZCk3gZOb4T4bQ/lL9ZiIkEyEfrUd
EZyD+GhY1E8H24Lq/BaWHDZbFTWFfPB47zAxo4yCgt5eHxzNMSjqBzOeymwfdKbY6prN+bgpvbGa
9hZb9rQx/K43j73nqXQbNxm1qbCrvt1WQx2EnLmQHXZOjXPOpiVZQRLGNkp1b+fRRJMsiHtxtoGt
/Ux1hKg2noWO3F7rq1HfzKbo4wYXPWPaT7ZXfEunzoiOCMDIe1H0JInA7idijk1InGNP2PqDL1r5
BedrdsW6zZJmK5O0SHGlHkmyMqtLtxRF9YeKKss6xXrtVfGGE9D62umy6Z6Gxkm+ecItgm9BYJsv
bgfHmhokbx+iYDDg8uuVMx0a5IbiY6oUO0SfunjLBTOoJvVdVR2srphbZ52XM23iqttyFEOxHZkR
gY6pBNXGWFae2Im2d1+kdFS895PStT6RNBDRwkJ/ZmcNtQtUKon4NzqLALS20kJd8TMea2HMBo6b
rgcBuNl5Q+Blb12e219zs6FQyTOLg8DCWV47KNfonuRkOuOO3xi+xm5Z/xh1K//UdqJwnun6xclT
Dtz5G+dnW//Vy7YrN248/7dZaeVH8mNVfU41x6Xqnwq3JM0Py/IQZH5Mggj8kx05803qJMaz0+MU
11F/Erpy9V03OpO2K2sCeJbQo+fnh/rWZxnmu3iYsmwfw2Zs/2oKJ8+ec9+hpdFSWsmnzO3FXmjx
WG1SvScnN4MRJLPlSuebUYHm+CDovHrbW4X5EBdm9Kh5xiD3bUy2tSfKiM4pAyf072ku95U29L/8
dD4lfIwx8MPgfC63rTbLTOS9x89srdniAwhi+3PWgaw52xDypw6vdImRnigqfkue5Oledfbk7yWC
wx9tbrbTkYEEuvwbpSvHeamp3uR2MqfEPAyeR3sFS5T4ZFoogm8MrU7OIptfgxhVPd43nijPrehQ
KPezmNTWNxETO4jea8o9gPHge5xp6S+O2bjcFTADhg3FCYVXkrH9vneh28R71+16At324o1JcoX8
EjvLlu6LVe2FJxp5qLWG5YRUKyeVlfi1fYhBvc/7pB68TfaotbQvYi0h1RCTHmxyicfSNoQgJw8j
4Ug0DjUxCYLd/1V6w9DX26yoWXIBcgwb28UTm5IkpaqrWKv82y1Io7OiMh98kiCMSMGnbuJ+TE5e
q0pWkY5DiF2hiLmNxyZ6dhLb9e+Q1W7KnZXC2kavGB+vrTIr5wO14ailVZ/ivFwhWxUevHTSu1OP
6Il+LDlY9jWyvdQoXVpq5LkJi9Ia2pofYs7mQKNHx06lXZ9uG13U1SYBJ5Ue/QJTwT4wWSdGVQzp
Wz4oygUlLRUclSN8OkilHNzHfqRN81Y6lfOg9L6K7sIg8YtNG3Ykv2MfcVyFDe2l1Bhp92WovGwN
JODv4trHYr7P6T91Ms0P2JqOZ81PWosqs6YxBLYB4+V5LX8dSSV3RiooLDTHqu/aLnKOHiil73OU
3PdlZzx5Jh2eDWgX09smsq+SXa4Zk7a1QGB/CPB8w16mQZjd52Ka1BY2TP1kiaqDu0X+Gz/HvmJN
kBYa9dkKCrPcKodIa/MW0aa0520MdTo9ktQb/i6L++CbMjr1NY7K5BPZ4XySeHX8JZZ1eWpRi/s0
ObP+uWZ1NllBoIn7mLq32DsUS3fOELrVfcYxy7Hl48tk0AfLSJrzipP5AZqC+Yj6XPuGemRWbAKc
4X8m7lj9IlTc6CEY0aDb1GNQzl+BpE4NgwgoSUf1tS2a6KNEguY1VmWfH5xG63+UGXvmBufv9LnW
yqmDNmOprdShnzCOMYxq68p0+mR4vQsKO2D6ib5w+upguvScBpX3VdD7uOu82Qo7I/c8Kbp09E1i
fdxnAqHEnWWZw3tSaxHJT5640zZUfu+QudME3zltJJ6dzg00JBNE/eIws3noHX8oOB3N8MmypRvu
pnhelU5j04H1S5HdmZRgtFFk/yMYiup+lD4d4U5v8h0LxvnV4G/X7f7V5IusAWh01pnF1g9mtV2w
bLRXHC+JToVgq5C1ybWRMC6+G+CP663nj+W0Fegwmttp9PqYU0AL8J4UdLFiMMp/96HsngRz7kPe
EdN61hpbdk/MSYdU5Uep2/Y98dl/SQoVhxBknCnd2LRCvwow4C9m4NR3odeRwGeYeezGJo3fJbZi
v8YxnP6phj76IWjZkaixUW1j3yCkfMBZD//+59M4DO/Si4ePtA/p7I9WfywwYT7z4t1T55Ztv3Gq
SPtoSx/fagOfxL5nV9qhOUXPwBpJ1XZ5mMps3yIl8lRLM1AQU+rsTloNXdQ68/pfRRFo71ZIHq4o
qTPQf5DPrEFYX/pA5/cQ2zhQYCZf/eUEQym2cFcimElp6b7YZdfdUZg432gVxHet5oqvPIR9DHFd
+dsoqvRJwGJDjVwkw9tIn9I4xbXn/0Byi80qTKrkLbay/LPli+ovv8/ZNchx5mPQNOJ8F44S+eJS
Da73oJIkmoYt3bJZQS0okBnMdUrGTckO3Wz8ykAuYRAuTfapm+hX1mM7/WR/8o+V6RrWlglFex+6
UG4KNByDZ5HKRj6mXZyTxIhEdkze6HFnXp68JEbhVPc4uVa/WjTVt3lho2vm+LPQlsGk5S9aLSx+
3fUp42Otrj8JRyvjL22GGR3bdPfJdK10Pp4NUsqWYzDfal5pPoSeJe89V7Q/abs3X4sCASy6k7Z7
TKZe0ATLdV5mR9dv63ckVgX2UekRMUgljxIPirMCFOTvUielyS+LQNxreKM5KE/BfKSb7HC8uQGv
w515FH48UYX2iIcex8aT2iFJAQpsDLox48Gky/TqaqGpbbqBQ2bXVJhilpPHecafxYuWCU9uIcPw
wnsr9p4ioFT1TiXe8Mqajg+cBs15NIJ002US5d8+G1kwQ51TPUlbGxEhFKqgkPGjd5cpgcnakeqL
Ew/JOYs1P91WWVwWWz6Kf5xFpR85gYsGdJyOiIPkRvdp19jbgK2XDEAboNgZff/Sibw7hRVbFOe0
dUBjBIpV6cis2RgTu17iBM2byHlfiGgU2osAP3uiuUiDlx3V/IfeevNddC3p4CDxZj1ilDcdC70P
C/BhPVthVZQje8DgzIa6CCj39AbS/pEObHnQcUK1N+kw94tdoy1PA5KX4UYlVvia5XbYI68gouea
3ue2wa7uDdfaajtnCGcncjqbxphm/yC4/pFlTRQYhZTpPrE50I9y1IJ9RUasHbPW45Ui3im/+H7E
11ZZTaPYC5Dv4f9ToN2jXKAdEAbEqYjq6CNMPPp+USBo77mefIM+p0iPrfYY6Hr8RVjCwu1AlMkL
zzz9E2PdiQ2Wjk9KqrcEElMz8xk3XBIAi4OGteAY4z+53dcvoD6ys40Ew6sfGPKf1lHJTwdXopc5
IznxFcBduUhbOUmgvWguUpcPykpJWJXmFdWLazg5LpT1MO4nRBdf6DOTR2egJLb2kOOQXPrsPI7A
sW5TGA5Q1UpTvDRhS/t1NBiNVCVTt3bM0R3vM+dHltjGZ9Yy7YdECxlv8dNfvDKleRqaHkScCJdL
apdOoGk7JHa/E2ir7IoEN4+NaZd84lx56qsTOMyUJCOYZxma4X3QptbP2Xvu3Ugb9SyNmv6JK2Su
fxlEZHYnu25wazR8esB+a+SfmEUHvwghSJEmuWXVObp/Vjldoc+IPjIcYzjni41dp43xydLy9j6l
MdvsNH1eKHU5RdUxtTOyrbwPvJ9ljuj9MTSMOGJwZLPFjGUtnr0qoNud61V9wAq8vnOTLK5pjdSN
e6bWpaMhNL34lodaF+xBL7nkgV352nSDe0qMmIJCR0vxwascXZ6KFNnfUWNhikJEzka0aevN1Lc4
fq86S549GVJQxSUaOmczcqy3tsXwd4gqBw4sogDYL1PcbuO0KF8zCRrUK5NyQOg5gouz8x1H3GUa
3KSxTbWPGKTKh7KtZtoNtRG8TLSRi2Pcx3JveUz4XicK9memH/6R05ctQWpDWd93mnKbO07m/jmo
+2zv08/P4QVIzd+pfvS9jQUextkkiElhMdXgnbjNe0cWe+Ho48+u96rPEJKNPepr+XteI3y+T8ms
9oIK9wVsuHxySHcerTzMz9Turb3LqHFy6jGD0j7svPQZRb/A3EWlNt27U8wpVlQ+k7LSbjgaFL1O
D8GFYVsZpvHZKMJqbwRt+1oPRa02dToX5kR+Dh3MplAztCB+74b52EvCmnYhTS/nR5xb4dPEdNzc
cYrFaufoIv9bReSr2hCSjHqBHX9l+kJ1obqI3HdwlbUJqQX7PYid+IA1kfaR5C1O3J4wrWlTqFnZ
N+8782GSNE83tjIH56CrwDnmZjL9rATr/aRlc1FeYpi2L/jG+kZzkbk5SA73J7wRq3hvjA1JEmcK
rQhMpaOTjDHHMTQn/1szKWa2Ej3hg1+ZpdiNfu629+0wFd/jlv9NzhQ+/TslJdEK3nKIjxyiYGU1
Mv/uCRmT4puh6FcEnqxPmerDkWrVSU4sNYq9uU8PSSnOjI/K6xjfDm7n1odkCONwH7hwkDchZQ30
aEv+pUnftE5dZ+bxKbVtKgDNsknRStdvElTcAyN80XzLYC7DvAlmbmHyPcpRD9jWUvGCSQpBDlQ1
eelQ+30yNTqPm8Z2GD90ejz9zFli/bMx+eJFRHr6TVCrvtquW38ttEK2G8yaAg3caYS2dTifP4y+
k33NfpLsRD20R4Y29ZdeZOWxsgumC0oF/FMj206KYfxudYYePOaKkdemDpvxnALmeDf4yC9mMjLx
tZSZ33cDp/0uHGLtQEbJcJ8OOp+xtLunggS4BOT37yAgHvLJfFcRO/ZOMv38h+SpVD/yIVSHBu6u
dozRz78ftHD8u5/Kxtrnsd750aZ2pHVqutKdyNc8Lfuo3eDd19vMO6qOH4zTi/ZCqT9RkuL0uhdl
nyCEVUCNpxYrvqkpDTlgvZbBdOl26esY2vVJr6PgO+3p8pXtRL0Xjs5ElDlb8CvQ57qgdqPE3IaM
C5/zJhO7lkLb+s7Ifrxj1J4jmaibeK7Rt7THnZYA00k2CA/HX6QS5Sn1a5p1Tq/1/amOdFQHAqqW
Td1BuD/lo8HRhwxBuVNDXRanuhCy2w2tIQqa2l4YbbzaAbziKTE8d1FQxI8pDjTRmxbYen9kEJq8
WIEq5WswagwMU5RWv8URKrG0U5nlHfpGa8S9gYSlvWNMZDwmIZ4sZxdh2fYvLqE3J3N01cRcRgDV
ELafyK9ukw0/MzfOtlrhRGrv5z1TJi8QvvdEJ8bItl7TGt+yaRLJ95zWUX7yimgKd9o4MTsmpPP+
SN1EP4YOeaiePCthP6HqZPTvBaNVNJsC61rtE0CL9rvdOgkwQZq01jU/8zWw0QJtZ4jMGYu2Vf/L
eMppxpwmbTJ3NwG+9Pmuv2H5ZFzljm76+V1Mo/xQTvMuFLhstVeuv4b5WqDtDD8p/Fle4X9Rv6FZ
YhpoNK/6aF2ze1h7PwuIbJvafVfSzLnLTUB29yOgB0EbAzhRdoUYsHaHBeIu5ySVFGD53ajBCJsf
wXWja0qtaxdfIO5Cqxy01OIF4bjyzMFWb/4fSM0VHNlSRo/sL/Sod8CR2UIcjDLIGs6wQT8agYmV
VBcNAdmcSw2SmaHl3IZQXCq9inAg5R9kCm4Wjl6fO8XWxVPz8oJdWVBL511frwGHRbm642BwtiDQ
vrPnfGpMWd4GQF3qAjqUeIYBY+4OuqjzOQULs8+FNP/RfE/eJMdkLO13mQ90JqNEaLxmQa/eYoRk
VPb/h6i9sqqWKoDx4M3jNpegsCh0vzhaF1mfdW3Kr3BUV4CWYhnWZRoUsnL1e2HS6DgJpq6pDtgL
JdNNNip3/JtWywQY8baPvohx+uQUsLgU35E7PY8zX6ydopf/B7FubVUtQlz0WmtbjqadrRFOfm/h
rmdo5YcXp9fEOdfusIjz0qXCRt8XJD+DjnxTo6Cz7VTrPQxRfptyor6UmLLIyVWcq+TO8AbnDpli
0ujBwavlSmj8+avr/8JVfzssVMy8z2ksOlq2trH4vFvRY4GXlTTEOUVuYnDoS6mpnIS4xNs5vyv1
AjSLifFw9Wns6cW5u6mmMrmGY//zJ9GXkh7KatBqbMrxwRIh3eQIgZaxRQzAjUiNLi/clTfmzvH5
2xsTNcoFZWbUdyU+QVvppnQ5UwBVGC646Y10X30py+BEWqL5kctdcmTdGR/vdOtGwxFAq/99BIWX
kciHNL8THCZkoNl3lGHYrK7SHv+8V+lLKa58dkcJdEUKgvUIKFcYR9edwle+8VJkkWl8oJdaxm4O
V4Ha39+IYfgRVVcZlSsyjvpSiKu0YrO0/KzjjFXvyg6fLfsNT81/AFu8gob9rsrghGv1j8nIbgyQ
xW7odEovlAY5JfTybjfzpFPQm6eOPfnKfrv2SRbbIRrxwGibtIOp6JOoGW5Mcz9QwjhdDou16y82
Q+EnDmNa3bo3RLtvtfpjtoC7fOmVD74UoGEO5etlFZn3Yy2NTxIxr+5eMAqjld7Y9N0u32Ulrpci
NNIIsmCITOM+DnRxABqmbOaDRl8Nn5uyyHvwoCIvrrEX155ppqL9touUA80HQ2nG/WhCnIhVHnz2
SaKrxu+uCHOsfJClJk3ph2xUTcUiNnxzOxKNmyBpPi6/rFmX6v+yGXQ5P9ZvP9+h+NcKO2zuWq9C
lGPY1Yb8qTTzpffUyQq1DY2wu8Tgnpfvt/Yw899/ux+onrEerby5670kYVqMxaCWXJOHWLv4IvMB
a+pPXj02d7WEpF3Sgtwl8VWBgrXdZKma1gZt1Dtu2N4xmmOawH7OQPx1flltgLp6qqdfwY+eXBx0
suq2ElNfCqlZVWuC5zNoAcqkQbMAWRnAGNfMX/5MmNSX7sV03rxM8wceaeqf/BYhKJWRX5Vu+Ujt
rm30qyzZP5c7wC7/++HToWgTZfMcs0ZXC1MciYd2n3blWTjNdqA6dEft+02LbKmT5jDzF1qhN3dW
OH4pYeDsmhFK620XXwQ8I/TQNXH8uUO5lWyhrT4S86pbzspuspRJU8LxNaDu7V3sal+ZRYJmr5E2
HvybWKs44Sypvi08YtU0fXg2bK0/hom0j2Znv1x+N3/aeueLL6O7KIq+G5rwjItk6t8DNUkS/xQn
A62dbVtpcS62akqK/spu8qflO99vEfChm9WNM9AFSlP9mOMeKTR5qt30U9XFb0B0Xi8/1p/2lfk2
xn/Xbhhavu54bnsyZnWYQ25OZXT0etGqK12Mtfe2ONOtoNELGYvwnDuu9aWuGCU4Zqr242CLMz7T
147GtQdZnO2tIyNBu4zvoxjUxF1W7rx5enfTa1qyfmMQMxYu6O2pHVrmJn5suPmh0oLxymf4U3Dw
GZb+RX2Y1ahwD925xOcLpojWjWBUhuGkg6i+Et1r91hE9xiC7TCcaDyHWRYe4hKdGNBVEMrqa+a+
K99g6WDkKDdoa3PojlbUaDBjhgSGlO3i53rjZ1gc6XXnGHirJd1pjB1YJOQ71+uBtdezCHDUX1Un
JLQ2/BiMZzmBEimN8jFitHflA6y9HvO/sdaCLlJVNHXnvKH/0jdoOGaDusXwfl5Ci0gGhiZL27L5
/b0K3nHdyUhwbiGmzxdfRHFI51Gatj2cR4Bom7HIJNTizrzS1ll7MYvYRa44koHU25Oj68Y3XBcY
cWkMwr/eFLz/hwDsT1lvTUF6ktb0g1FHsw3amxSdeTNL7m8/gb1MvHo4w2r4ixE4UEDPuiLZuLJ3
Lgm/asrSGpRKdwJvVW1GPfLpf4gx2ZsFTRCbOc415a6Vxb9k/pZZ1tpxCLVYuX4ISMgLn2RQDxsT
kOltq19fxK4DOIKBIq3AcMi/g1qVx6YBKnTbJ14EL4q8A7SoYjiX8/DfwSVrH2lX7UfWvsMycL1Y
MeCtunObJC/lPHpXZhkwnykf7RyUwG3PsAhg3y5KLwu1CY6rK3f/smo9QIKXL76STixNenyoQ5ad
pN2J0kFsYqMFCi+eSzkdJQ5RwAqPl++zEsr/Fhi/FUFtEHrFUCfD2SrCeCeUxR53kwYBsbacK6ik
AHEYKtq/2OjS7UVcUd0krjhffM7uf/vlEECVbgZae0o1SqAaA7ut3dUfN72W5fgAxH9etsLqziqb
4urY6pmv39sKc/gbpDfmXz8v3d9+fZgEQeD2dn+WBeSgrQItbO86+NdX0riV77qcHbQYaOpwJ3qi
F4MZlQ5f2sJybzvWl2MDoxhim2kqp4sCQ6cKcC+QGbvd5Xe/Er3LoQFY80AFID7OIsjLY16P8tFv
6Pb1OsjkgFHIbXuQWMSv0bkgvEXXn506TsECY1XuOtdq5ZUNWiwO4LzNXDNreP+4mjCN7rDoa5s0
2lYT+K/L72ntEy9OYcZ0rW5ooj7HkTdj5CKxmxuIt1yc3vl/12fc6L5J14YqvNVrfcJQj/Y0jlS2
6PXC+OfyTf78kpxlF4OzcoAmZOMsInPPgRYTQ3HUZAQtE+jR5Xv8eTU5y2FEObVg6rqmP/cKyH6A
LePUfzHS7Ksmriki/vlDUH3991315WjGHv6D57HTjZOP1PoGixDzyjk872fLthguRcvGuugDFDrj
vjlbtU3HWx5UwWEwuDMs6G0y/C0AhCvvau1BFkd+X4P0HMu+PUvQoA9x7kGi6MdrA5u1q89//23L
Y73mad0Hw7mF8r+VQsWHILmq6bKylpb9dWGGdaWhNYfvi/SgdYXPIyTTrR26b5cX0toNFtsFbU8h
Ha+pz3TSk08qiSHUVwnwu6G55qSxtlYXm0avAfYde6Eec40ZQVwHR6oc74QYQ39sQIMfLj/J2m0W
G0fdaEarEwZnAQLynEe6A+2ylbsQYQMQRTEaE5dvNG8Wf1i6yyZ7apm+HdgccrGdChfodjQ9iaKD
b0ivJIIjWWMzQSMRvFvuQlT/TP8Phsnlm698r2Xv3UJJIMyhWpzTjO1dxQCR/CL9mpUIANx2h0Xc
K+iL4PNyti9lJW+A2r3PfZYW+y6ekbOX77HyrZYdd8MsQFfjynju0STf+X77mo8ZavmlfAyoH688
yUpoLlvvpJUQqwFwn41qaB/CuAbaPRUVNJbLT7F2/UXoW3gkQZTgqPKdtLxLTfzpNXGt1l17RYts
Hydp18qDvj6n1TAecpjFx39zTYjo6nEarjUU19bTIjjzYAxae5rqM+SR/MEIvE+j3thPQR9fCcu1
GyzCMobjlEnPYHSD19C7Tzv8aHcy2XZOesucmbNk2fm2AjqtsPHrc58h/+NLFI/gVyAGMnBc9QZK
nZe/98qjLLveZSRybwjr+twOjbYFdwvPsYNHWBUMDi7fYuVYXHqExJrNZKBom3OKEMu2bNC79C1O
Xmdop61bO+egBFnszX+6fMOVNbzsh+eVq2WWl8BCM6eZK2d8M8LumpzdyhpeYgxaScGKjGx/VkCU
4cunCXxPPowK9R6KYKn2tz3EIhBbq+l9hB1oaWkarmUCTpetomu602tPsYhEA9c4LQPgCQ8kgpJX
ACMGENfu9RwDUJNy8O3yU6x9e+O/mYQchjyMvXa87yGPtVl+n+vdQXXdlxlioufxC8rsny7fau2r
L6J+jDUj6OyGY7JR3+gGjlvThuV028UXEc9kYppntvUZaHe2UQLIRzcLG9x09aULBCoTZoJFPT3q
TLmHcnTtIxTZW7wN2EqWLhAiEiZ0hpDdSmSMT8t/lZqs7lrqsPLelxYQfehHfkjz+IxGSP2ENVR8
1w2hfVPpB9P0vwsoLQodot9c3SCb800hf7/JZo+Dyy9+Zfdb2j6krg8xO4h48QpX1DRiIuAXTbYf
xuDn5TusvZ3577+l0iE0TC1S03SPhNwrinXTZpj7vJcvvvbzF1E8YtHudsHIy+H9IxY0JtU+TZD2
QMvpmsrv2gMsItix0ULBKXX4d1rmF5gmaPotI9d5ZS5DFp2GSJRBd44LUiYox84u7t2/L7+ctR++
CFnZm1CFYlwZAa1628odpv0Yi2sb6MrVl54PCBqiEYZWQAhFFiYxvDukR73m9abfvrR7YOO3RBSW
4xniqLXHPc6FyWT+unzxlb3fXiTDtCnpwOXz2N5A0mmLxyf8xqzWtiVD9W8AEW7c1uxF7DqhoSuJ
f0K4GVGi2Laqdk/mgHDw5edY+wRzVPwWWnmVI3evsyTZ18oOGrfxDabyFTTASmjZ801/uzjGA64L
1YDfHjbEkuyQ800lXE0N6eCbOouOvQjfNE8Bn8AdDDc5skg7A5fs/RDRA7/8ftYeYRG5RpHWcMXt
8VyWIOXy2YJQYOuZ1fhAXL7DStVoL+I3LwYwE5LGbu2pdwNxoB9+len1roWooTbIy6iTnyAJtG3r
ATEVzTPTX5fvvPZsi+AWlo2MpqrGY8skH9CqBOOkRd2ug8y8u3yLleW1dIawssbXIKWETP264D00
VLoZBl7ibVefE6bf1pcUIosQpxoBIOj+zmIm2uxN2cB6u3z9lSC3FkGeowUi4wybRlg3z7IIT6Vp
bJ0uJxb96HDbPRbxjcm6XZgargcb38PcKwRJOkt7fLbi7nPn84/Lt5l/8h96E9a8Bn57VaVhT5B3
vfGImwZKbYX4MXYYjOdo4N4VEWVXQYReuddKvmotwh5BNOV5kz/C2QqfYwuraOY5ONEdc9faj8r8
1TTXrBPXbrWI/rbW9VFDPOdYl7AFNf25FCndQnFsQ/st8N0D6L0r9IS1pbzYCSyEGAJjtMejD/xo
O0Zgm6roFv4Gh7i12ASMso6RipugriukepDhMRGdxGiv2g26Kvrj5UWw9giLgFem19VD0mgPloQ2
WWrGL7LxaxYDKxdfmknIaJomS+fipc30mrP8L870anv5l68s3//jI5Eh6IOcrjnTAp0HsMQhNNex
Lc+d6g/TEDxfvs3KcloaShh23NVFa4pj3tn7wTd/ydS+zxsLsc3oRU7tZ033b3yiRdwbFdJJWq2x
UiHDt2BcwrZ67PN+Fxeocl8NkLWvsoj70appCdk5Gjym8+6EFCyuCfTi8utaOUCWoLPcgqbQ5hWa
AWmGdyZ8gVkKk0m0vUVgGJmVy7dZe4ZFkDs2CZDKW+pst3s1UudtKq7F3dq6WgZ1VDrZUJoNzM1h
Z8Xx2zx2tryPxEu/u0Z3ZUNce4BFdLduVWQ5eoynFGUuxDDyaIuU3/ny21nJH8xFUPceKqa160Sn
OO1RMI8Ps7mugzRGGFEOhN1nxFfutam7cl6t3G4JNVN+qilVFwborBEo2Az/83Njiwrl93GYnud9
F+XIrXvraG6JPYsHJBakn0cnQ8+g9ofBT9eIrtWuK19m6TnhuGM/mIXOplV45gsCge6zJsF+Xv40
a1dfxHjblgNKb2n6CA7zs6G73V9e0ll/Xb64Pi//PxzpxiK0gVzXcVEF6WMZQ120IUIDXXH2oYrK
jeRzWEH0Jmt4tzSlkOJD6A69rQ8klA3kQq6OlVf2gKUzRWygbuWSJj3GMUK9Rog8kY+gx9YqMvMK
OGTtFov4NxCqFb7ytYc4bbptiU7+PpaOuW3EVROG+Yv86V0u9oGxdguEop3ksR3QbA5Ad31DOshH
o0LHNBl/KhQPLn+2tTst9gL0UpDAcAP1GObth1FP43c6iOMuS9U78qvj98t3WdnXjMWmUNa2rzla
lPI82a6Mu31rM2KWA6TTxqZ10jnqGulx5ess4WvoHIRtgOMMumtT8Bb6CF7ASjN3QRH+vPwwK6fy
EsMWgw6KkORIH3vbiB6lsFG/z2f1PtRfnHfVlfnnCrrUPdJP3bWOzdpTzS/2t3y5Vy0dM0vGD2nQ
ofGDPvs51VJ7J7Nbl/US1IZkVeGixqke6VUKED0Qd2WbIghgXEUDrD3F/PffngKJ2wjh2RBNgZjW
FkbaOWYPQNtou1zzlV1Zz0uq/Kwf34vUZoibNPKoYvdM94leexWh6pE5b5eXwNqDLLaA1kZIvBA+
X7+OPWRdJyRC8b6xI4Aml++wEjH6YgdoB5F4nl4kj8KgDxJ6CC4CSA7nvUDfAosyzX0WFWgeX77d
ytGwBLyNUTXowun5Mub/cHZtS27qwPaLqAIhQLyC7fFcM55kZrLzQiXZCRcB4iYEfP1ZznmZaFvm
HF7tKgm1ulu31WtBUSnyBaQ14hHkpezmegemedEygN+nDF/t88c0ny2cV/F4Ck5zksVdKcI7FzoO
a7d4BsvpsDc6deECSlD+WCxg7owBOk+nL2C7AfsidQv30QHhB9kEQvR1FBwTBYhEhgTVyDkBiWcP
Dti4dPjLdZsZvEyHwbUVn0ANAl76iHvYz7YCOoFMTN+bjqhtWwIdCDcVpe9UoCM88qC4HXsxYTsY
rL07m75fC/dqYsGcAiuLWm1HPBPegGF7pC8NXV3tDW6rQ+FQ0FcGeN5SOKdS5zfwBmPsVvYazNfg
szoUjgcgOy1BLnbkHWhfVAB+8fHAQTsFuYXj9Sk2DUAL875LU25V4A8GA3vifAfjseXvmiEA2dW2
DrT1vZ066Hcztzz6o/8NPL5NxIvs9XrbpkjTYjqfppA63CmP5wJR4gMt24Mx27ZBy8eOgrAVG10s
t/NC7z9oOKzpgmCtfeAUYoE5HrHzvHlIPGiUYO8/RdADjUDG+FgM83egadfEIi+77//qPn1YrQg4
Rt108M7BvQiw53F1Ek0TvISE/rpuwMuzDyDq3+shCuAAVgFV6nEu1fnMAonvphRv2xo/e/WHz+dz
K/A2GOLzsekubrHZCo8LxrCtdS22AdcMwPH3xzjJkj/MFO+btb2mcGYy/dlgH74d8iaZnEaGbweV
gRdL0PkA7gV6K9BtqpWdr8n42hreQgeXDaDWgn1axwebMk4JDrxom320wOalkxU9O7fuD2e8HQdJ
UwiSqeutm+yjRTVYgbOJQdgbeQ+ArgjQG6hF5GMfN6r1VjLH5eznhVp0247VVbUDwErUkvJFSejN
FN6XAjDIolxD9RjmQIeo2WkyKG5lGAeUv+YIu0Ksn+MajNxgJR2D1vOOZAQ5DyNoemi0lNgD0PNz
yQDhrJUF1NSHFsJV6eQLyrfQBzRhxBFVb/+yYkogsuL5h+uTbTKSFsgtWEjyMm3RBXjnvPukKvzb
BnCYm+vNG+ZZR5+hoGEEv3po3dAaxJwEgq9B8ia4d9sA7na9C5ORziP7EM49yFM6kHpjBH0FtEJe
p+M+6WtvV7A5WXFXUx9aOIPbxvWGhtaYCNDc/wTnmdveTFUPosuhgmLexvnW4pr0flcHYBgEK7GP
vNeH8itrnfEJMltrlfGmkWjBXTqN6Kwytw9O5h3dEcoI4PR3wGB7fTJM7qTFdekq0EuGBXjE/P5I
elyOWcxdI0EwNK5D3BikW1AXwmEeRm2QLeQoYC0gYLhifVPz5yP5B0dqbZI5lMA0RAhc6g8WqvZQ
U7biQqbWtVimA1SSajD5HSSYj6duuIHcxMqt6MWmWUg1t6Ge7aZeaFW/WYZqAcgeunHgrFU7mBrX
HAYyMFM6087+Wfdi+I4dffMEEZQ1Hqw/Z8D/XEbh2zWHmcYMQKks4b9DNjxSEj76RTvuenD8RqVV
5dHYJI/e1D3KNm1BJu59a8dwy3yzUH/E8aGCYysADX6kYIHcVwXw6rnchnJC65o30a6sUyQ/+sMS
BY3ttkaRfZmuvN0YJuU/bzf5srBZNPQHG3CAX5bJiuwuXyl1NDWuLQnEAyOdBFbiNyp7QaVezSV5
d8shW1kSTM2fM9OHMIPGxDwDDBP+siDsBCpsDwpQWf5zQ/6B1c+dfmgcDPDQLwIt3I/M7iBfAeL6
uGqhC3O99YvvAWjd/bv1BfKP4RIs5Ee/YPdYs+CX72BzBOnBfwhus45L598mkDqIMoWL5+t9msyl
BXcjgFxArfX0s6EoC4X2x9Ledl0rflxv/uyOF+LP1cK7CRQEM23L/zVS6zEHI1kLeaJaqcfCl3uo
/txVWfV8vatzprvUlRbqLWukV0Bg7afg2bduqKEaMuzthr6EuLOd23F/vZuLKxxA1efJ++ACQeem
i1LV8DNseQhiaz7dpAsYk6BxAUnQbX1owW15dt5VAfQtoBURdZKgCu8bmVdu5wwz/p93GhRuog6o
mfZOc5dDhYwIa1vG00kBIJujPGgIo2X+yekgjfV23RymL9ZCGipXDoBbaLfzEhXhcvS7AtPdykdf
3EJiPrWQnhUJ5TjO097yj7PaT2Medd2bUNsyBtFiWlZ5NxEHipIybW5BqPwjbYOVY9qfZ7sLHq/z
AFTMmcecQkUziOoHtQ+jYdfvu90cg1tpx3bN/snfZbsvP2nkxLh82E37NO4iFb2JleRhsp0W3d0M
4ViiYDsu7kEZFsngLfOBJ1i7DjXFmhbSXcYWAuEQTLwQn0pZ34GI/Z3U2ft1vzJ8vv7cUuJgMhZL
B71NWedRmUAmrxyearfeoRx/jdLQ4Lz6i0vWV1j0bUzShBuNCGqmTdTlmy5hWKjTBrQQn8yZv2Bi
U3BcB+BeJWsAF4Pt9ScVywLEya/lOQc1cgfRlPIklCRHqNS6K3hDk/21uM66hA+QvpwgEfyzzp5E
8wjls4jWK95psrwW2XhHS4O86REe0wyVjHT6ReZ005ENltfiupaS9T3uLqDX6UcAg0Qu+gD92/66
a5q+XVuWiZwEVBnQvNV+EeM7Ja/X2/3zBnMhZ+iPJbSQdj4HCCn1Vn+x9849KaLynVYx2ZWPdZyu
rPum79ci1xprwGU8rGBB0cSjrEFyvmYag2PqbyRjx4W/1BjBVL1Chz7KxI+OvV03j+Gz9TcRCibh
PPDGaU+bdvzNelCRxl5Rr57AL3s805ko57CFdF1QTXubBnvSBDGoU7to7OvP0IjcdDmIklXd7x0Q
dKoOC3wxh69nGsc4l+2mykUGecC/tz+uJNyelJj2oEgCwPy3x6FICpTENvuf7fZhcwWef28oPbh9
HdymUgAg/HK9YdNBUGc16DqoTYJQGEbBeeCH9/g8xcPNZ34QOxms7CRMzqPZvYeaQBlMME3NiigN
BcRaNmYb/TVnSSFMKuca6QDKvGBmUA3w99nG79ZyDVR0IW4TnBsvoH/3zd+49dGJDDrl4X4ObxyQ
eDhm80toreT1y28q8EEtuUDGNmxEhgzgBgN8u3rhzvRl7L1bRshPh8vDIt3PTr/EvbUJaoKY0nb9
NXXTHNqxSAzF++hASY7vi9yHns+mfMl0roEFJ2E3VSXyZbYfqvuuWEHaXj4UMf2VRkDpAS8b8El/
zn+pynuB0Oi+tOYnypNbyTa9JcM8WtzODXSn6YQZIcNDPt2V+coOwTDVOBP/nRBqMiS4R0HY+n0S
DUkDXeAqgppi5NLm1qLsbgjKfTcFcZs5KznIZDItHCy3zqEVgvQZpCWUuZwI4uB5xnBn+kkFp+vp
6PIahu3D38NyxqyBmg/caVIqKp3+1vOhDp5XKyeDy5kIEfJ38yFzmqKCisZ+Bl6hEpAHsd2V4DN8
uf7qAR0EyBOU+HI2PFB18jtcta8svobFUX/y8CGumpQ9mnZzsl+GLoYcfDyAWygj9UoXBsMwbfXK
IDjknQv49qzGyvVbrRWSm9rV/N+uq9obFVJoGnBAapLPQclXDG5q+jwRH5bEiXXK8UDOtQ/KJJ4s
gASg63ndC01Nn3//0DTq6n0mA7hJU35zupfJW0k6pna1oEVxBOrBz+5ne+0eArQ7i2/hLfUYY1pw
yiqpuyrBBDoyvwlHDs0Utb9uDZP7aTE50bkH2A6GhhzmgYLdU/TfqZ3Fc7/pvQ0fr4VlS/OKuGGB
HtxfjfeNl9+aYNOlDtPfLrqxqB3Rnk1uJXHftzuwDa7kQ8PWiekl+bXiFU0sJESoOe2a+m1x6gPg
aHHtIa88llYJpuJmt7T3Kmx21+fC4EF6if6UOgzcXJhmz4L+kwtB2WFNJsHUtBaqieOC8ZYhVEEq
kHenLlhxH1O7WpyeaQclW9BuaLnQlD4zZ226MGc6xX8pPChxEeTFpj+W0wM4wbcZWQtTDwLX1Qih
d9zePBG5y/2Xbe1qMcrlbKHAK1D71j7mI5z9cL1dw9mVBVqEKvgXKVI0PN9VT/Imf/zlnLz4znpO
d2tnJ0MSCLQQJZLZCyp6sN+Yvk01wNEuBMKD+wkIkeuDMLiJXlrvQpaKUNdXe8eFdvIcxkG2Vvj+
597vv2d7phfWl9BI78uFwj4xxOHibFccxGN2AMnsl/nTg3vjxnEWfT5CIZS+3Kfv2wakLaleJ0dU
psJi4LcI1MPEtmU0X4tTOZGqDTkyGuQdb5EK7hJos237ZC1Uz1fJ5UATtXfLAFp0ahf4a2cTg//4
52n/sKR2CNWeclvtIQb6yKrgvQZ2F3pFqGpe1hLy+TMvTbMWt24rPCrb8zRDFB66qo9hE8akWbvU
NXmoFr6q41ntcyyrs+em0Lzv+V6lQuy22V6LYb9M8ILiwkAifEohWLp4n7c1rEVupdquV2TBpIZ1
xIJjhRR8veWzJ1+wt15aL5ecyUag5Wno7nqIgOKc/zrhHIVbup/eslri8udq9VJH7G/nCcvG5WUJ
2/in5sDv0m/B0xjdWK/unTgUd+xF3B+9L9fHZJhkveZ+5IHbdDW6aqt9A1mwtfRm8E29xL7OwppZ
XYrrRUjtFl4SF9nXwSYrK4CpdS1wc88NClSw4PLJe8n5zzZ/sauv1w1iavpsqA+Bu5w5CJwSTY8h
KEna7xRCzjLf+N1axFp1FzZ1iFxm0Xo/qu6mmGWM4v1txz1Pi9gBoJWq7bAuAlP/FLjV3h2DlS83
+YkWrpWC5EGRINeQqYLUJo0gfLISVn9eQC65uxaxEHzNvRRkQvvuq4qTb/w4HK042Ifx8vRcPVQP
XnwKbv+tflyf4D+vOhe60+vnp5FAdel82rEf1a/kmUBt/dluInWAHPaP38lT/dg8WrfFY7BLvq/B
cA3LAdUiWqZWhU05cmmI3BEV4DuISq/55EMXb1/Lalo5I56buzQ0bQ1uQH8PWWSi9iV7TduHikEY
uj0lzmuubrx27Q7MlJ/oeZQfYsQKhR30swupWogde95yC03rG7LIiEm5Cxn51CDg23A8udn0AAnx
e5KweKlFXNdk7/Pl0zRb++uzaTKslgmEY0toB+NTiHwt0l2fPaf2c5tvwr8wveo+maoCW4NW7Su7
2oe+OuCovDJVpg/XUsFQlCi3ThU2CND33rWWu6t4dVLNHerJmvi6cQy5TAdsyT4YrC5Bck8t/wHa
wm0kkureLtJtBweqJQXICQdWqZArGYM4+o2Xrtz2mWyjJ4Qe1MlWhWgZsx3JjyL9XoD9rb3ZZBUd
j+VCsxVViYPaJzSB1HDzSQlymOpypXlDDOqALAhP9yxpzwvIGDsO7v4fvBki6P29NUe+WtkUG7Yi
OjBrXEjlLMXZ8sXwTJrhy9LSm064j7ISR9E6u22m0gK9Kfs8aPBgus/m+yp4yBcUQK+ElsE3deUW
Pqe9nPiEpM+8MqrwfHQI5raMmM/Lw/WvN6xZOkgLm8DZHkd8PUTLA/dxmjZaRQvdpqghW3ze20z0
ZQ7fVPvYWisRZbKKtoK7JR3K+rwU9v2D5d6WyXO58WZIR2BBbrDniYOvnqddaD30217XmV4rn09F
XtKzlYlLIz/5Gfjbbg91gFUJFhdotKNhL7d2XjfgCLJxN6PXv1dJVkPZB03TeV+6n+xy2wZMh1RB
orJwZg+7pCatDlC/ulugnnXdmQ0Rr2OqkGUTCv4HXNKQU7HcWuHRYv8E6tWRa7fABt/Ta98HEUBN
V2HzUNviK82Xp14kvyWfNk7nOUo/bBqol5yjEQMgSRJnfgJF3TWYnMk2WkBWnCdVDR2m/QSp4QQc
m9HQkigf5ZMq2t1M/bVHb8PCpAOtZFYXVR1ydFSQQ17ON77/itqJWK69ORlSli66ImiQgsQVjuln
/RtghHU9fbnuP6bZ1dbUxHaqwOqwpjoi+HeoeBrbOa+eJkeWr9d7MBhHR1H5o0UBykcPC/To91ZV
yqMF5YOdn9bpPpuqTaUkuOE+L7wfHMkqWFInC8PpuM93tUz2wAWuZPbLwNtAfyXtpCwz3vy5Oyjk
YXCg+zQ5fplFnkrqQ5kSe+fixvuZN9zd1U3o3F43nWHadWwYmYu+bjnOAg6JQ34Xyv31dg17ER0W
ppylzsDAgt1xdVPi3ilPQVWgbgRpI3dKn8di5UxlCEAdIzbwJszzDFMfVPOTZ52VOpoYENBnFB8c
IUO70o3JTGff/jDz1A2rrnUkrnba8BvA9BX4+9imsgzG9KJ70RIW9B7y0+hkcebJaFhWUrch9HSI
WDLlUxpM/rhv3MgtnF04/tOVa1hxk020HUOTBSwhEz5bZFMkAh7Be687j6llbXc/Sk8pQs8Ju77v
5bGbVk4ll4OM/Xni/zCLooK8Udnk53b7qFweMtwuFsBNg9plV5LPpXMqpzUiUkNO0jFiDjgsFEsw
Bi9QMR7xUKL3JfTu6Roe54+U0YUTtw4UK7sqDLPhbP63H33Mnl/m55vg8cHezdFnCwD36PpcGFxI
R1tNtLYnFzO8D/o70r8pUAX59dfrbRvmWS+fb0pPJG6Otrl9m0532dplhKldLVqdyXW9ckG7ffcz
tItoBPfLti8+9/jBg8Let3ADWOFYDmoPbFuiwRPbzgw6wMrFnfT/fvQ8f1rq22UN4mqaQC1MZ2qP
uR0gNpP5FIgBPAi3Qc822kOL1CFLCisEcQtQB9n4LOr5szus7ttMX65tHIJJuaVACttXzTO3jjx7
KeuXLfMIlp6/5xEOYbtgqsWDJn0Q3kuypk5xyfN85z9F79RDqVde9uMX/Cl2qQdS+jLcQpx8bvy8
Bn5wPlJZtsPHygWbpDUVB38WPhZX5vG3/79Rzu2fU9mH9jswfvWcy+J1bKDN+iitOmm/po0VjGsb
/Uu7gnMPWmD2jitzhYrZL3br3adeduQcnN4+RyEik5aIrBq0OdMIOe5tI9LCdU67xG+6yjtVoGl7
UGlLnhy/W6vbME22tvknCQS+SePVL5yBdiyNRBhYMtzXrSeLtX2/qQ8tevPesS0rs7LHGWpDB98T
gBaWYmV7cBHbdp4PLXzTpaHTGHr5o5TN3UybB7qonUjFc2qxx0qAC2ImyycP9HnhAPaU65NyKazP
nWphXU2+N6PQjJ5kWVcHOvB654/tfAAR3LzSxaVdIbrQIWKqF8ytQmW92HiSOwiKWksmQJTIJ9bv
lZX8A1qYNT1Jw3B0zJjwGadjMHQvNtjFPvVNAVAX1PU+W7ZF1jgTTROlo8ZSvlRJb1P5hSjnE9hR
veNsQ5wi9ebvMy7eHlia1uBgaKyYhvTOSrYoCJwNqaUEf6G9DXYp55S6TS/i1oEk9IuHB4Q1wimD
f+vl8yovpj61qX8iS553B19kS7jHzTr557qzmdo///4hp0GVCAyHtSQne+olgAiLv4Q3i5XK39fb
N82+lgNaSoOkI0V4El62TDG0j8r6jnEHxX+d5/K1KmLTMLQ0IKClzOs+oycmR/LUUod9yfyp3F0f
xHk29a3keZa1NNCKJihpMGUvFQVxuyx6f59kwTe4WPYCrZW1yxLTILTAp7ON0vymTU72EMjlkHLb
zx+6LmmaDXeYGIcOQbMVtDhrzxYvLUvUTZ+G/0JVpb5ZlL0y24YR6Dg0CLs7WTZL+zSn9hweQVnt
0uOgaLsmpWJwJx11NpdtkRKCJSXtMus7JchSfOiIiIK2sjfsus9W0mI6r7kCiDMTr3kQQvs2CbPc
i0YPK+91bzIkX10OBooCAxep6/3Mezl21QH08DkwdByMv+wu9OYg+er0DNui2zYPUeC1zYl1jFpP
czoMTR2cWG0PE41q4LHLn4FDbRcKsATgbU+C0GTlocg0UVrc2zX3id1M4nUOId6DK4j0PgU4IF7Y
xFaudE1daDHv48a8sOtpOiELV2AOmO1Dn8zJ9ymBotr1qTL5sxb4udMJ31VI73JSRLxX1BvDE+pG
tnB9nl1Ni3ji28HoVYV9wrFxHo45DfvszWaL2+2bJWHzStwb8peOaBMT8z3VM/6aJ6gnoLX1Jizs
vHMvbw848qwRspm6Oe9qP6wlNB9GyUuXnFqHLAG0DNPEwXM669gggF0c+9GFCvY2un1YT5eRISOl
igdA+qik7FCoJXFevi8xR3xl+i/dh5w70DKBnBqnJknVvLIRNGqRwtP657z1ZfGYLFV2lylZvBR9
DlpxbJ9oZx3V0K9taQzerevMgF0LA+Z5chJF9UVyiKplnfNpCe3yeN23TbN19vkPs0UUAadgkjsn
xirQKIN0dqckfCFNaf55JGvsIYYjja8lgryvqtZpVP0yu2NxnKdp7PuIWxT75qwofCx2PKfZ05xV
Mo8Ka2rw5nh9gIbg9bX8gAHlS5Cm3as/SurtIGcr/w1Gno6319s3zZCWHJK8IB6tXf9UZRNY2vuh
9mI7DMJjBladLRcIZxfUMoTth43j5IN78iuEDrBgsmj3nRTzSp42TI+OnIM8MdiZeIbzE5jyofYL
ui/mWVEPAWYw8vNx11Q+EPyrJ06D0f4jU9MtRR9CCOdltuUCaQbwN0OQFLCCqCE+W1nqDDOvQ+eg
5Af+8ZAvJ2IDw7v3bc+lS2xBJ6Va01q7iHTGxOgwOn/wCTaKfYKjczK2L2ywK8DS0hx7kjKa5eBU
d2nikfBX1y9ZFpPBA2QiyTuW30J6ncqdVyVN9p5bYTgcrjukadhnm3+IaOZPALdC4uRVUqs7UdQn
o3KJML5G2WZq//z7h/Yhs24DJdeFp7bvWmsHXCsQeHxK7bXqC1MHWq6QaRsWVt52rySR/p2cQUCy
tGL6cd08JtfT8kFPq0bWBcFRKqU9wdlw6ERkDy2HkCzEhqaVtGPqRksLqlNSOFnqnXpokAQPiWgs
lPU5TnLvTbRfOyuYetHyQtomA59Rd3DqSTZ9SnPLjucQEPihdVZgIIbJ0MF4pF46Cn1remoHl8z7
tEmqKfIz11mZDsP68x/gXeKiEsspulfb7sdjn4GCVnlWFtvKS3ddNpYrgBzTOM7b8A9eC3mhrM7A
63VqoTuDt+F8Hv3bYqqXtXXGsJ/XMXdt5/oLR53rK1F9dx9CgwKy6Yh3gmVuCZdThg2juml8ypfd
dU829agFuk3moEi8Pn2RlkO/0gSm48nMd6nt1Lsc8lYPlp2GK/5sst/59w/2wxoKnJpj05MqnWDe
JYy7YpcEq4oOBk+mWtDjoBOGrp2mL34luhgmm49iKtN4xPq9slKbhqBFvi8riNAgz75WLnfu/Gq2
Ht3BXXtAMCyhOtaOi8JVGZ3qB9yp2ceqIe1tVYKur6IN2bPAPyd8UK8OoCWKr8//HwTPhQsJnTPN
t/IKYmOswdams85yHsWcvUr5h1u7bVDTHZ2leAmE6Z+GfuSPy5DfkswOWxSQL9YQecRK96xxyhgI
DEgJDaP4QkLgHYGDs8WuUl3rR202hO2jb43+cpDLMhRFZBV5sMsdAt5RSwWBe1SB72ZPk2B8eLTH
gop/GunPLfivisyG3rQiebKyXzVMog4O5EHbZh1UWV+VZUGLGaDd7NbqrImsHCcN+eg/6MB6DMqi
Jt6Jk9J+mdVAYp717HFewJ/wf2COMvWj5aPcLdMk7Ovx1YaudD6DJVEKqNq6C+4l3XJ5vu4ihqhy
z71/iFru52E1YOd9IjjtjweoPrcz5PSwaY2cxVqrJTCNRUtEsrYWPJNA0ie3rOoTKJ/cG07LOu4J
x9rqcDDwbxuOloTsPAnccs7JSfSdZ32yA9oHoJ4A9P2GTkwNG31My0X9gPuwZBlB1dSUcwxFKrkf
+jVWXZMDa1lI5u00+aV0T0JSlMY189CBcUgM7v66jUztaxsPQli69M44viYL92/nxEq7yOLYuW6c
A23LQcDPkUIWrHlVYnHnA/HDTt1KvO2It8VN2/60aRg6uFCObSOKlIWnJrBBs+Cq/L2k3Zpul2Hp
1PGFPi0Jr6qGv9AcRx2UDB3SHkedVI7Dzq6T2AUIecWZDCGoQw5l6hIZzsP4KqYBipzQFFcWTu9Z
6r5vs5QW43g/oWTCvfoLTQP/G2G+8uNwQpHrikOZBnD+/UMOmZO0ppCB4y/cA60uiubEIZmyPhqy
Zd7YhRbXpMH2HvRb5DQHonqaF28oIjsBMrsbiFgpzjUkKZ3fbYY6b9AJif2Z73zKc6d6BOUxuAfd
aY4cKDltWz90BKIdjsSbekw3zZTAWy0jVvPe252AYGNb5XM85qHtrQEtDFdTOuykmlyn9CAN8UI6
qDRLIFvj1vN+iVI8+yjtBYoBKkizJ49BWf+87m4GO+poFOi2zGGT19OLajPS4158qNTOByF+v+tz
f56g8pVZa+Apk+/pyYw5rGyaYjmlDNKgexqAXNueSWrvUj+0t2U0XTdoRjGWZdsLDrTJiGsCVz1B
Drm8bRboq26ymY68TAsyq3xKis/CF+RR8STMIyCRy/scQIXHxUlWNQMNBtOBiuhp6MIMF5L9wPxY
LCjOwC3RrbWwdHd9LKYetI1L7+WFwJLITn3RATvkB0P4lneeY90sYKNdI+Mz9aIlNRxsSwhjeO7J
9jzvXtm+d8+nYPqc9hk/XB+IYaH8gxj7kNf8vJk4xTYMebPm/AZnZzed4rAq7XmLgiNuh3TIog/d
ECZS4nyHHE3nnJWO/PxQSEd48dj63Rj3UKjKokJW6Rbx2XOX2t6Fu6wFvMJ27ytc8H9Tql2Gt8wp
Ur6yozRZTdu+8AkkzWHD3HsIVDmlimzwProPxA6nNbZM09RrMa8UdPyyRi0nKJ0Juks7RZ6USHNI
fHO68aVYxzgyYU9ZVdP+tV9sb0DZVZv4t12eQEx3k3fpwEbIAISZ3cj0gRVB6UQtawF9nxZPrMyD
KQ2fj6EfvFeOzjLmQZfct4SW9xyAlHlizo7jzulgedVKsjfMtk7GRhrw57Ietz8C1aVfbRRmHdgY
rB3IDTOtC+sUYkhsujTTabTKPq4IaBxkn9ufckuufL+pBy0awGFs1XWey1NaLEB/QsgshuZU9zCy
NS4kk4W0eLCzDHWbEMl67REOcsfLxX8XNBualaXDtMJr0cDDXCT2KOwTCCG7B98NVBErISfrFxsJ
9bG3x3MhxyEIHDtQPgjqNH8fQtH2W8TSkVB0DjdCpewsCKSc5IJ8FrFkCN55P7KVR8mLio6+g/uX
vx257aZ6nNzEOtnELeTtTEFk8JtmHhDNKVj3vW/VjEu6vVy8GVscF5oUwTMeKSyGkqMic7B5oy1q
YhJcw1MrCsYmWyOQNsCJqF7IQC2IltpkVC/KD924gobh3g69vUjDxzZ0fwnOsjtWUD9ubPm5RGVF
fD13XI5tqiMYfR5QNvfzcKpya4h9Fpax7Y72vmXEjiZ3DShp6ub8+4cUUtXcatu5x7O2aGR7Ig0t
85s09Tt7rzirw8fFwhZoZZ4vRqLt6QgmFqomKbCi38Kq9Z0QwzBAdidwdl7Nxq/X7XZ5wtDJOUg/
jKgFtXHfpFn+wwead+cQMkO2CSGfJ//OdaciyQBv5MNXJw/VAx/Lt+v9msamZZlUWn4hFK5C/bJ5
6wPcXkPv7K0b/TWFAlMHepLpGZILAIG3IsGujvj1W2JXRewCebSSZi6mMVhOSzOV8kSp7D77MXNS
/GCWP5dRAwLUlVcE0wD0S4OEjnj4WrxbCfqGPwOwW4A/CwgzbhuADmqiZSt8WbswUdVPIS4+eT1E
E2okVtq/eGNgezqmaQham1WO5D/8nqDKyKKoToxGkoZfUfTXQ2WUB0Fsifl1k0vpCCfOuMKVKhFP
QH/K6KwKZrt2uXeGTZpCePrU8U3zUPhhwhfxRJn82iq1YOuLo3ABweEVkxl8Skc42UCAZe1cZV9t
wpoYq3B6OzCyxk9jcCkdyBS6heBOPWVfx0QoXEYkTVSUDp712rzacrMCE2lxjdP6pJYk5T8qguuV
oWl+YsPlbXmQQuPk71zF7KIkEBUUT1DYQpEEg3C1lSxrhXIm22vxTDyp0nxqs6+4gbWPQT5lLZJS
aa/dxJra1wKaBTYoAAJwxuC5uT0ymQeoEaoS8XLd/S8uTYC4aJsCMZDRhj588i7q6dXmifoCzfJ7
y4KMawOd4v31XgyD0Gm4rBxQauH67D2Yaf7AsavAFUoWroSwqXXtoDyXtb2MYxi+pwQsYpbi5FmR
Kr3d9u3a4s38LAWnNg3fp8x/nu3aiX0AXA7XGzfElo46wtteWE4iTd7BEDfEIHJ8LjsUaljBsPY8
bprgs9E+rNR5O9uEjmPwnvPgi8rdJUotOD+t0MNUZ/7N9YGY5kCLYF91xCVJ3T5WUGlz7/IByod4
8fLmYluO09FFskx8SBHY4XvVSm/nicH50VbtvEZLY/p+LYzHJixyWTbhu4AI6THs6fBTZdbak+XF
swWiTAviahyq2QUy6y6vm3FH0+mk3EeObQaT6lVYhb07C15aS7blKhwXN1pUy9CugrTKg6+0Z/2d
6MEYi027eusgQrwyHwbP1YFFc+ANdmaL4KtTM3pslrA8OKAqiXkD4YjrPnUZ84NhaIHt93jVVAMr
70jr73Lp/YLE5rNkzyQQd2pUr3bh3fZljTovdiQemNmW6p/rXZtGpwX9qGQLJp86++GN2AjsMoAS
9ygtK4DhxIlod70Tg895584/hKYt7F46kJT4mlY++SlAOPDJDVi3tnKYxnDu9kPzbdLmnQ+gxHvN
u58ZSbNdWwc/gqXMNn6/FvOUV75bLAV7T4pUvsvGBu8Kb75sMw75++vlUAtwlzP+rWDMvXUm2VTR
KLJkzblMxtcCPl+k7QezLL/NVVfEf96jyhq8QNu+Xgt4R3odX+q5/FaPJd0TB684XHXziuEv8s9i
S6ljhcC9/T+cfVlzpDjT9S8iQoAAcUttrrJ7Gfdq3xDtdo0AsYld/Prv0O934VFbxRPcTMQ4olEp
pZRSmSfPYUFvheKZtKgUgVZg1wzjnZvJJHLn6Zs1FKe4CY5D4j9kOGU6ucYWbXr46SiirmcFcA8y
f+Yef27bFj0H9FPSlBe8Zrpo4ONxdMd9Q4rfHH+8bUzTOUD/OgfwcdvKxXNBhzvlIk73ln5Xy4mj
2fcIhLqnX8kgoFbME3Ch43TI0UEJ4Ze1N4nh/NYhR4DNTlTWjnjuu+YDpKJ2fe4Hkcfz7yAwjrxF
kmyxsyrXVDcMtzbVjobenuo+dyX9wCnA40uRKemcQ+x0XxqKHMxtuxpcQOf0IrzmKcjjy4uUPgFh
jRwXRNia7qXp69rpgOYzd0lci+c0rJqINxb7nKC76tft3/5uu/niAtr5ICQojaBBLp5V7ez+bIey
no4gszn+8Ykyc3fo7UHKv/XHXT4Pd0FXPEw0ePKTcj9WuKQ8iDvc/jGGk1ZHJNlB6NQWKaBriA0o
dnU54phq7c7+NVZVsO1O1zFILVOlw0bpfvhTcHJS3u/S2SXnoFhrvzSsmI74iVlTUFqFzgdWJ89S
dt7HvPDblXKtwUZ/wX3s2AE/wxi+YD3G5KIYD47oI6XOIYGAyloZ0zQF7aQguTfIYI7p2bHzR9KQ
Oeq4t6l7FxhmLSggIbX5LPFx3HIU9Fzql4jxktm0h3QWMDkpZ7I4w8cZ3vBtZn0HFX17KJ1yLYI2
rcBiszfxwJhBFqvOMILj1nEUI7tLFhRGU4g1LdqlJPIXTA4G0lxeolk7twufnqXVnH16cUb/axXQ
QxXzT7lPPg01XUlyLuv53kia9/eVT/sa/FJngvOxLfCuh1LCrmoAxvGda8/s3e1VMZzDf1GFudng
9UHh/PLdJSdv8aKOUOOjOxQe6Lc4V2sUEaaBtIAhaaTb9ekknqemLwD/Q6vzwKoeYt0IHWbFXm/P
x7AHdLBP10J+eq4VhvG4uvPT/Dj6U/0BbVxrkY9hIjrghwwFRNfQi/aSA5MdRk0OUHxbMrKD4Hv3
CeoKa0GQaSqaq4+Ak0iObopnMTTDnXT74M5JAR0M0Ge54pOG00RnGgsDFkpP4Nqvq4F/J6Kx7r1x
2HhW6SxjaSVGyCt05AUp4e7sY/NeFifZttCas6deVZEYEuDPYZHmj1Oj0jOIBvLd9hE0Z+dplwRt
Y2XPxRQE0PFtPig1yXMdtvbp9hwMTq4jfIZQJmPWUzz0J3GcFFpKvN7ehTKA5KtVR9IbV4IJ0zpr
bwHH6wQaSPrwJU0H+ySlRcpdKeW8pgJqOBd13EsnWBoL1w1fOm45x8zmEnRmFrswFzhlALDjvRLD
vMNm2EILjehIx8Ggfi8ZUBz0F4SJ/B8QP1NnFuM6YXlerjiHwf90AEw8qdBO4BIv1uSXp8m1wkPj
luUBs+ArQxjWRSftKhLVyn622Y/B4tBP5V1LIL08r9LGm76vXegqHzsLGMv4BYttn1q/DB59sAhu
oPlb1mAx3Jv7VhE5VLYl6ANDSekrk6QqINwxbiHIXD6vebglRu5a6Zw9k9n7RGhdH5JxsM6O19Cv
t/3PZB7Nw512HFMxKfuln7uXeWDjrsPFfrz9cYNz/3nrvbEOJWQAtimjD06YvsaVsyMt0iuO4FA2
aflzSOSa95mmoXn3yFSMwZr4KYdCTnlc4DrzfnYZXZmJyRG0q7sC01vcNdx6acMmvKBTI4DekV3w
aEiStZvIMIYOcgkB9a8zOVovdd6UnzLocEW2a7UfHOatJfQMZtL5u3xFS5aObfzChiF/ZJPHXq1k
WtuthrBAx0+OaRnY1jxbL3Jo+2NSQ1K7w8NstBCBdhMe0bd3lWmY5e9vdlU2+HnaZq31kqBusovb
0tu3IQhd0vb/zlexkpIwGUvz7Qoi2l3e2tMTyCkasuvjLG7/sSY3C7e99nTEzjg0fQChL+vFEwMq
klP2YUosIExBRbIS2pqmoHk3usw8aDiM9Dyquf1VM8LubRY2+9sLYdqwjrYQ9gxNz5nFL2lbW0fP
Htvv/dQ4u7Z2yMY10PyagUUlRPsAzSIfItgn0hfjNYHRtpUNdThOr9o4VFPCf4PfP/1po5v11DUl
fd1in7/AOOMkZhtVSS+LqISU7k5aAtkl1ckzKN2Sw+1B3l/iv2A1/kDbyudg+Y8UojXkBK0RRDlW
0Ffz2qPy/dDmLwQN9ISdqmpEgCHq2fkxSFAbVa33wLMsvhvHkr9WZRZevLRcycy/n4qjOimYgs6L
8utAPSGX5D/UtZ05O5nN/UMP+FT6UJTIDIJWJywBDOtU3KCbWmTdmkLD+9ua6oRhaClpazb36kl2
2NZlG38GwQ67T4Z0bQTTmi1/f3OCtSnjiQSpA/RSy7Q7EDaSI3JYK5vatFya0/ddPPlj2sFnelDs
zEAxogwo3Cm/G3NIB3hxOuymeCi9I0BEw5o0gWnNtMNAVWHZky6dn3g2Hi02n7zmKYdaZYi4Ps6q
i+t9lc4a6c77VwDVOcRkSrx2rAf+m7MsPC4wMjKGw4eirB7yepWiyLQRtEs/nOIUrFdz/DLYgFaF
qHeq/dQFAo1sZRGs3GaGQXTasLAXrV/4k3oqgfuOLIp0Zrmknhyn21YGoTpbmCKzKGdqW0hdWoOM
HHcU38GSskabb9jNOk+YP/jMFiKMX2QMBuTjnGAKnZt4a8hBk4W0+76YOc9sh7tZ5JSjcxg9QHd6
sGBHg1pD5pqGWP7+xiE5WA6bJqusl8zv2Ldped2Am6r+wBO66SKjf4HpRNz6Pu1QKk9rSFl2u7jv
unY3uJ7lyv3tq8DggkxzfDEJkonacx4Kn32uHPE17lBGTznOLbpUbqqmHHZpIM9zMSU/bo9pspzm
9i1ysZ2qWPjCMst6Unbwtc3j6quUxVpXjsHX/wLTZdwfVd2wcz+Ve9GCr2MYeeQm43EOkk2ZFKpL
VIKtJbPdjsQ/AuTf9xzasbuGoMGslOjNvW0og5fokLoKzUNd5cbOWRC0luM6LfdBwNfonA1G0gF1
wITZ0Dvw8t8qDYbPQx+4+2ykzwWHVEEUAhKy7bTSkXRu1VW9JS320pRjdawpZJHQKMf3SeJ/3WYn
zdtJ1k2eUq7zQNAlt1eOi3ZRZ/XtYFoFzdGZkBbyib0PjJggYjeCtStibK1gZXAGHUUnu6D1w9mJ
XxY/ECWe67zwHroUZb3bxjENoHl4jxcPScbQOXPuAN9jjd8ciWRrOIvH2wOY7KO5s1NMbZ5BPvkF
lKkT3ceVl9XnrJ/bbGUGpgG0gL5XgKX/ScOJ0nOtX2yCqPI9R0y8pndjGkC7tCsyCFeg+vHUTO54
mkXu3FnZWp/I+wkNqiPpfICuS78cnIe0bD+IAUWVERSfez/uDq7lnZs2cHebFkJH0zkIt8OkstKf
TpqBQ7Lic9BGYdyPdCVKNNhJJ/oSWara1m7rJ3SCVc8QYpi7PUvLca1GYNiqOs9XkcY2lMes4EzA
uHWI3TKOGDq4ovXktGkxlpHfXNpCVSkJUew6g/Oc75G9d6JqrMajGFHfRruoH6UO2WitxYpvx2JO
z0sn5L+RL7PCI20tL3mYLZkNK+ttAF3Qvzi9IINj47XIzkv8DJq/C8Ql0FlbPxQoYase/Be0+wJq
w6iJ2Ur+wfBQ0OF2EgyFThe2/LdKAEzsPOZG5Zh+bMu5fYTadHmYs/RuKC30V27b1JrzU1xTQ5sW
7Exn24+cOm2jWhTb4H1UB+BJi/apPUvnaakLJzHtdinN19bH4C462k5KkrrB4CPXkbPiC6LpElK2
Lv/ntmEMzvIX0K5MC4glJmEWCXv+BahLvKc9+zDzVSif6fcvTvRmA/uqdac0tewn6cgMEo+Df7FA
RrRyqpt+v3ZpVzPAlBmlLhj1WbgDX30ARldkeeckfN1mIc3Z1bSwrMJBnhxAXGkr8shDBxW422x1
3DaC5uJIU6c+ErtI8aYBeJVVflq2vxVnG28mT7u8qWx6cF+2fRbFDWmufMrRbLYLcwJk/P72HAxh
oKdd35KGxO790XmqOvTDIoyNI3Dxs29uM//KpFtvwnlQT/NjblNfxKlKf9OC+BGyygwC6WDxLRVo
H27PxLSjtGs8JLTq0qZwnnJ3Tk6FEs0BhAMMtPzjGi7b4BI6wK6o0P/uiDb5DTC5/EKbvIJqQ4z+
7k0z0FF0Yy/GgkBr4rzs2JaQf6kXJjsQn7crp6lhsXXE3AjmswI2cp6a3n3uesJ31AOkHxrP1T5v
VltbTMMsf39zcqRTmbrSpelPGZdPRTlmd33j/GBU5Xden69pxZoWQ/Nv4foVa2XIQFXBvJY9F8Ir
xI84WW1PMFx2OhBOsTIYZdkAt0KCr9Jj5MwgZrITGQ5Ba5i+IaAOd1aaVi+3l980Ic3bAZNWTcib
9HcoarkHWWKzz7NsTa3atCiao480VyBeLOiZ4oW0T+uY/RunUDSwQ+XcJX3rrXi6IcbSUW+zl44J
inegoBITaC/kC08HhD9iOg4xyJslOmRXdrPJXprDS+IP7lQ51VPfTEB52y0gJXOz1j1lmIcOe0tC
x8/8dEh/y7oWKVrAPKjWuV6yC2QWfrTTwDq0HY8Pt9fecHjpODhRWOB0rHKcjwKs+Q7oNg58Fu2x
dkFhtm0I7T4XQ9/ODt71TwDzQZejLbz8FGRT5t8rxwnWoh7TRDTfH8F1EIsxC86g3qsQYuf9fUyW
6m2arx30hnX/CxPnWZ5ny8J9UoIF6FsBtZsnunR/20ymry9/f3N4McSujpvG9MkD6qP/5aIB2bt4
Vh9Ya+kpk4k0PycuAxViEKM4wnvIj0Wkhr7ZkuRr75I5X+O+MKDBqas5vGC91zdClNDSsn/QgXXH
bI7DL11si13AgewabffezfEitd2qBzVKqY5xIl63mVG78PFIR5/E2BVPqqySfcbkxQvBX7nt45rn
F2JU0KwK/HPB6++yccbdEE7tyrvKsDw6GE5ak8ygHOGfAfIqImco4sOCHszREbots6uD4foExaLa
Tf0n0Oj3O9SL3UsIVtTjJuPohFdtU01oJC/Lp5h0zb2wevllcwsD1cFveTHIskSt7QnAVAUI4jCP
UM0r+Jp2tsH9dPgbA0eE8maS/Y7tEglhsNoNJWgVQNx02zqm1dXce5QpJFdmETzRPL5Dxl7sPLc5
26TKVgYwTUDz7qlOK6Dlk+KJ9TaKjZZr+Uk0SkZPtydg+r7m1oWlJjVCaf7JYa5bHB0gqLNTYIHI
48e2ATTP9dwSz75QZOh0k9NdYgfdF4S83aa9b+ttt450SdVOTnspqA/5qazZlSReY5J63zYosf33
7BZOWfg5ddvLmEAOhLDwu9ustky+v3NsXSWgGlH6dC0w94u8ZycueHzX+1Ua5eBeXnkAGH6/niwE
uH7oF0qIC89FsK/isd1xudb9Z/r4Eua+udjS1iq5FebdhSf9FNEyfrJIslarMBhHzw0CEZuC29Vq
L2A/PUk3jw+8y74GUmx7Ctt6cnBM2P+3fs/S14oikkzcol8JjUymWWb1xjTcG0AfXmKPs3DKH8bZ
empFSFdyZibTLIO++bjIEjTtzKFzH7vZqwIr3U7y5iUfx3xl15gG0E4cRNRlHStsTD7neDbW6hzX
xXfbDtaaNEzm0Y4cxCeIrVneXsgshx1YQ5p9vSzxlvPG9jWnhRwxaE5i0V3anj/7/oJGnlZfvKaf
rkUKjR8GmQX017VsJDkUCfkE0Wa57ZfrGT4nKP057HrnvkLjQbgfO7SBRrR215CWhoXVc3yE1cNM
fQUusQSczAWUSyIUWspoUsnrbdubRtDeBJQ6MmhK6d6TGem4XZGJUe6EZwOT2iUKXLW3hzGsgs7S
r3LFqxlJpvteUL4b/fipE6sFRtPHl7m98S/Wo4hdzlnDIycm+XkIkpTsBAnqNbUjQyRte8vIb0Zo
fCaHbljoliHR8DjVUkSZsH+kcXOe2ySPgPq4y4uc7YAVlvvSLckeFeeV48M0Pc27PYjBBcJRLcic
/bYb72eWZenRkqPKr7dXZ1nsv7tmbD0FyAbwN7dJAAN6dpCfc896bdz6u5fO/s7ump+FuyZH9H4O
Aux4/zXkkA9ZX6UdsBJhj96PpCtzdGJJdiYoepIkXBNVMW1rzes5aYTf23bPI4iRfxKyzC85s7/R
Dk+c2zYzrIqeCaRDPNiTk2ME3BT1Dkpw1d5TSJ5u+7x2V5fAqampsmGohvsz3oY1P5DG3tayZut5
QD/vej53FL+eN9M3maAg3GX9mm0M1tfbYoesGO1s8vD1sOg/JInAb68UlNQxiW3mWUZ+45BZnPgj
DxNkfVwnhUqTZFbSPaI2RYttfQy2nvwrrMqv0yxH7C6of/bQ3XWYQX59mBxnjarWtIc0z+7QsRnY
ssMQMaPTXTYT+UVCX33FSKZl0G7tktrQBCHMTSLAL2kadZAdbx3LuwJiui0FZ+vJvpyB2HQssgDw
Lbv7OYnW+pDgMbiCsTEZSHPjvhqazqINvi7j9LXPQJju8pJts4+e4KsSNwucnuHrEFcIInT5k0Nb
iEpEHI+Ibfh5W0/sxWMaQo1v8pLIm/LpAUx+3md3rtpt55CrXeAtL/rCCmqGSaCEaTMoHUdF4gHJ
ucnT9OZW1kM2bKxcyGlDN8w/JIpJSCjE28Datp7KU6WbSDRn0yRiSZ4Ckim+QlYjX1lhw/5xl7+/
OSbCVqYeAgH8eLd0flksLvb1kKwliA3+pbe1Ci/zWdHU+O0gQAR/DuHpJeXNebnQtsVNegpvYiWt
O9pi89TN7EU9SFV28RyvtUWY7KNdx/HUkxQNpjiAghlhJWTp7D3x+22pYPuPbMYb8/cg3UYflR2/
JqKoIsTfKsp7SyyKFttydbaeq6v61sl814tf0XLb7QM7zo6BqrITrfq1njmDkfRknSs7K+17QMsi
p80/15A/P0k1ZduiOz1ZJwGpKZTTYBO5hD0UeV/u6Wyt8RYaIjs9WecGbm9BxBRfX+LVwms/8Jbe
9xayFuNcngp/rSfTZKTFR94sNe/mPuz4n5NalekxHKbk5Lf9uHIKGVzN0RxZpnlOBFG4yhw5+g+g
bgMPbpBUR69tVspWpiG0y5g5nWWLsh8vCooqUR/TZ8KLIZrbbhvFI8gv/2ujgGYDY22MSfgVNmrE
QU2yJ5CVfdx0VDuaN/MxULZLSfwKhqevIxS8zjYT27oWbb1XtUQjqpcKEOtGg4UYi/B26iMnz5u1
kPR9JLKtt6ZC4BvqN2VNL1UNzvRERXIkJ0azw5gOx2H+WuN/A5AG3LaV4SGid6mCZWJUoZtgOgzN
7/ueh59DkXS/QIEMuLi0vBVCAoNf6K2qFDy9ilCFcYgLbCoSKeRAE7x6bk/D9Pllem/cjsTShqrv
cnq0DcgOlAWpthq9Tvttn9e8GqIQRQV1g+HiuB5yAbFTJEibj2O87XrTe1UdJWLACXP8/DyDr5X1
mB9Ez9coSQ0urVOxF03Y+k6jKNJWjf+56G3xrRA1hF4CBiTKaZuNNK9OY4S7YsrHy6ho+2shtG93
TVuqH7c/b5qD5tQimSX4PoYB1Hnoaxrb/idKuBYYxsXX2wOYtpAWY6MJSobeXDiXagjCHeeJ2lkS
KcTbXzf8fL1BlbTCT3JkLS7oN/vyR9s+9vqP7oSyy7YBtIcyC+tpKPEYvyBDspT/R3SB13zhUfUT
9eX2GAYT6U2qWMw4hI7WcCnGlh+Azcl31bSNhtTW5Twq0bl+U6oBMpX+o5O7BGmebXR1ts4ez/oE
ZZBsio9t7fYneBo7pSR79LJujQHLEGDo/ajKqe2ktx2MkAKCmv6DRrE7ieTzQrvXJN7KzbYs5jsJ
KqLdzZU/zJbbcsiBLJdD44hPPq8fymI4OMF8kqA0a1Y5Ek2LrfmzJ/AKt5wUY9lVdmg69jUAenfb
RtKcOQCfX4dubQV13yke92EOwn0pphViAZOvaZ7M/BSJ1VTOSVT5aRkt9U0fMUy01Ddv//73V5vo
VPGk79q5q2z8/sZW/yysa1BSOoLf59Ef5DlDo83tcd6fCdF531tU352uGjETa7L5zsvUuBMSPO9l
Mfubrk4IAv/36iyLErRDgHy/KtaMBwoC9ktnyfLnthloF7OE/CCUqGdYqipmcojLsT0lQ2s9joO/
KbRAw+J/J0B9yy2g+AcjNbVHDl44oFiYFM7Kbnrf50Bi9d/PF3lbJsSBjFUk7f5QOJYN+fh/OEnu
ArTPR1YNVRi2SXGWkFBz8F42ueCdg8HA1Uu/AWOgjv5c+Cv7ybRvNZ/GjZkqng/WK50mKwpJ1oOU
tJGnkYMsFGqGn2287G4vvGkozcU9AY1rSBlh4YF8It9aBdhxx5Npz9rE2Q2DrI5cjmvaEKbRNJd3
/SBWKo8x2qyyO6r4c+KLw3LGT457IGQNvfv+oYi6+X83Q8KHbhwrKXgEdtJrBd/ZDdnGJCLRm02J
Qm8h/oOvd+A73oVzXO9suvawez/UJ3/1muYxDToo2l6LCXSGaVdQEYGmK/mKsoDcY+Oh1+T22pus
pDl9DzYOaqP39Mqh/3NOBE6riEHlcY1HzfR9zePTqWVStNS+iCT7JJ2FdR3dhivn4fKRv+9Yoneb
9gNx2ybjyRU5ufhU9yDSFAnzj6Ecg5VYzfT7NS9PyUCrliJWG0fQD8csmT/WI+qBt61vmoDm5LFF
LTeQU3JlCkD2VEpozddo+W1WxXgMR6LeVkol6V1X4aRCwc/7sVBJxtXwcXaHXyCf+tp55Xe7oNfb
szHZSvPsOXCWtI3PrwvZ0RknbvqlcsvkcdPX9c5SleR1LPIKHizrlEAntkC3WB1Gc2yF/qbkPdH7
S2nm+zb3B3KJy/p+7JImgizfWtxpMI/eVIrwbIDQiFIXmc/zjuYdMkM+UpjbzKM5shwkg3Q9ktyo
EfSnMQjTL2Ca2iRISYguy4CWNmvCZWDzCKXr/MFPqVJRFbjombL9Vq4FOAZ/CBbTvckN9FmhSAJl
pGtbQHUpHcGp4IXkUoJ89bDNTJo/kywceVV25bWnaRX1JXpWhwlNytu+rvkzaWukyVSfXWUzODvV
Dijtt6sqeqYNpN3TDI8l4bukvCqQKu6nwFX/+JlVHm//dpPtNe9tE84qJ6vsS0G4sy966MUAgzuN
/VpmxnCp6UAxR7hj03Emrt0cs6hBnua+8em9H9vD5zCv8rWcpWEiek+pH9RpTSXUunmLTVQBGHjA
jYZk/mg9bTKVDhyjNvJ8VFnk0juqPLDUmu84NMG9sHW2XQw6csyqhi7rgjy/Vln8oQtjf9co+99w
4sU2P9DVGqAdDUqGUFRXPFqqX0WnXHkKFAnKle+bFkHzZDmAzovzoLwWMVSVUohzHAJZxSdWymIl
+21wh79aScVcVxyN3FdaVad5auLD/1Dj+FMReye20LtGhZ03zuzT6QLJEgTAboVyfRblLh2R+uNQ
G4SjlJB6eZRNludZNA5Tri6uDLqmPqQ2hGucw0LzJ7zTGLK6wD9KUw6k/NBnsfw19KKeP3qopqN2
TjIb8E+/ID95VqE7ssoLz633dugU1lM6oxPB6XPrMSOyFD9B3NvZ1YUgHExOjgCYGSgb6YHk7GCl
dgiK4MIZ7fprns1TH0ZF04XZEQKfgb3yojYsrY4g69OshQpEVV7TvPd2aWg7n2U2qqgDWdLK0pqG
WKKZt/dAUMtWWqV9UWnvHxQ6WKyotGn9AfbdWEmEms5/B/E6MAxwRYbrzLx4P7rx91Kla0wVhs35
F3qsLAcfrAL2pe/Hj30KgGA5Qd180/mjqy2IQEhSDoX9p+4gl55znyCXEYD85PYAfyoY7+x+HT3m
BhVIwInMIdATKvGPTMPPJJlA35R3HySao3Y99tveldDNG7x6ijw587MC9G8H5PinEm06OzJYOxC1
sIOd+3t38B7bfFAXANXY/vaPNG0S7SqHnPDMsBGH61T2cVRPEzs5yQCuQpKkK8Bv0xDafQ6dlmao
rL640sCC4sjgR9lCaxK4yVrYZhpBu9MnW01NDbH4a+4W/GNawH2hneJfBqgyriym4d71tIudFTmH
4kBVXfshn+49Xt57lsPuA/Tp7YoY+ILby2HY8TokVvVqysO5sS9pkT/60I4CV/L4bdu3tSmkuZzC
SrXi2lrYjhEd6KKJmyV+son4gOjQOAbkXQDtIoJnXvU5Xp6pYb3aWmqwjN4iCzWhurTSYbi2QVaC
6xcqfP8D14thB+m4ONp00EQKSX9Fu1S9o136iWaQyeM+23YY69C4ADhzi7C4v4LRyQVeYfqYj7Ld
qbLf+I7XJSLigvJ2lA4CWxmwb1YZOD9CMOYK8ITlgDbd3kOGvJMOjmOiVTMo4qorOKokuEyCHsig
wr+gwg2hOb/7Ek6kf709lmnFtaOJWgx9ymj3u060Yfc1kHhkhxBrDA7bvq+fSwP3PMcq+ivIsIN6
T2ky/Z6z2t0W3+oIOdJAKC9mbXmd0G2XJHF+LMvwNXFwyd/+/aY9q/kzdcCkmKV5eV1UNtHNP0f+
IPpocypCx8mlA1iEAzSOXzPmlScPCrVnPtj56fbPNyyvjo+zZdKKPlbFtepIEDnhUB4mHsf7219f
EpTv3L1/wePiYGzSEHclIyNu3hpIeqAtC8gQZNljVXtnIAtcta3DhuhgOZUMRYJncHNNGaQU6jR9
Llv36+2ZmOy0LP+bMK4FJ07oD1hmrywfA1e8Mj94vf1pww7SYXIpcws1tVNxDax2+AMT9QuwteeD
KLa9h3WoHLIaqBI2aXMthF/tiUQVe2jSfdCoX7enYLiXdaAcr2SjEM02V+jOfkp6+uiN3UcHmCfL
20bHR3TNB8aqoGxSR17dIOh2IPYheGt4Gysgf2HlwONTjNPcXx0Ah374IlT/zFzJL7fNY1hhHSY3
eU5HQ+7JazqM6d5P/O9hQMedH4Mw+vYIBkfTUXJATtlljdvgaiXWHe64n3ne3iHw+tBDRxqq66+T
2/0PaC2DN+iwuXmua1/FXnEFxez0aa5RHotkOtbJhleBF/4lzhpDbjFuJ14hrUgBB6sc8m8PveI9
6PeaFYu9N4VlCM2hLTtPXKBT52PJ5X6mZBfE48qr0vTp5e9vzgowXRZ17XbzsXChkDC1ZyW7w+11
fs/Rll+t3caF20EPqJlnPOKnkzU/tC2YNVFtLoeNv127jqtUOM1YKHX0/PaY2sEJwj0bLa69D0DW
I7LKlfMxgwwYeGJCv1qpxb7bIbSYRbuEB6dDyk9iMUGsEB5o5EfuLrgA47e3vN1aJ9B7XoxB9KSf
F5eWjeB0PsZhhwPOevRc7+hazdOmpdVzfSGLy9aymvlIpuo0kfEkRX9J2iISTbFiJ9MMtDRB3U0O
+Fmq+ej7Lt1bBfj96wlQ+1LQcGWR3wtNFyMtG/fN3pd5EYIQN8QQlWgjmmbpwZnQq9i60LlIeu/Z
dvIt/QnLWJoLO12TJAWoJ49Dqg4LBGKEpNm2xdBcGO+PKiZWPR/ljEh3nuL8VAfI3DgNaCgQIFUr
/mw4KvTEH7J8JLXVrKAt9E24wyGsxN3tGbx3IyzG0RyZVrYL2n1aAgIx8+wePC39U6r6aheWFf/E
Y/VvBWJzXEbkU5K7awz8ph2m+XiV+gEjiYVRSQGKv7SxP/l/eOls8u/teZk2mObqHQCdYR4M6hgK
nkUht/dlU0clCQ5jQR9BpLNyBRlWRk8Nxki/gJGO20eRZXXUcj6fhkyI4+1ZmL6uZQU7QXPeFjlu
n2l4Ut34w29XYg3DDaGnAu2+KbLE8rACEBv6Ka3gaE/DzzBxvxbJGhrZNMby97dO3ndoWsyoOqLr
c1eC7ZDUwHVQ9aMMt+A6sX31vCALs9EuZDIfoVJ2QhfVP12yBd60fFrzbVJAV8jhPnYQ/5aTbp+R
S5CunLCmddXuZ6dW2dxlCQKXqqzkyS9GdbBR+7u9a96rgC+/XPNppwQjyqBy58SAw+NZ8Ljg/Zym
+5IhVeL29JLV4/72UKYl1hw5QLjqBDaM5KYijmQxnsfZhpZNeMgd79/bY5iMpbmyj4J6gy+qo+iq
9HeWgUkmUgidtoUyeiKMV3XmjUlDjhWdf3Evm09zBzb927/dcAzpibCwyT2PqUAdOyHsfWHR7FFl
LfqqAYNNLTGAK7PJt22qv9JiRRFbMkzIEYI2FmoilcXSy8zzbk31x3Bq62kx3+JJzgZhHyFzgEy8
k+URa3h6sD23WDmWDGut58XADedm/kTIkXXKisgE2rsB3K8bLbSM+uZASnkLRvN4hoWGOj44czr9
cv3S+357rU2/XXNqUQ6qRdoFVV1/ZNYHFk85ghq8Qm9/3mR9zavTuSxCD2JIx4J03k7WcXniKHGB
2XB1t5qG0LwZbLFTrQJKjoJO35Trf5Vt96WU4z+3Z2AykO7INO4T6bbk6EjmfPYRiqldOXTtmuKC
4ft6Cqz3odOO9wjuNB9svvLSxsKJz9AgC9Zook0jaPexryDL1uKZeYxd4BH+oB1AVrpW5DIcpnoa
bJx7pxgB8TrGACq1uPqP/+djkoP/bwDV1aZl0PNfY1bV0NyEMokQ5Jcsk//H2dV0uYkz3V/EOUKA
EFvsdn84SSfptJ30hpOZzPApBAgQ8OvfS96NR2mZ53jZvUCWSlWSqure+ytaNvvTbAu07qwLD9MU
1Cxdj01aOmBhB4CKx2EOHpvrv9yyP80UmOJaCy0Evl4l3i51y29phgtX19zUcIKj00yBLa2TCdbl
7mFpXIXm0Mq566i3Jelj+/2GC7el6AawK+LthjbNe8rBfu/T9cEzN7fwWq0TMFw4V6LIO5mSQ04j
8ugXk/oZdFRuZVxs9jVcWAJX2UFmmh9pNEcniAdBdsRVXvT5uoEtnzczYImre4gcVdFRDZH7k4L6
YPpfPm9ZfzP9RZy13zArwqPvajY89aQf6kMxUDIdehfQwhtKa7CBmfYaWJmXUaDD4wBOnuFAQ4ku
GfDL040UgG0aa/y4cDKkuKhPvYIfy5l9TUYAXYTM20Pnt81GW7lthPX/FyOQfoySGSX3A5W4qPAa
chZtn7NHD0jqG4dYt8DFEEBvANQfZPwIRHb2gOI6JNk98GkuoB7eX99NlnhKjQNZ9N1S68ZrHlbV
BlE0T3nZ/QWunuNUbF21bRvW8GhdAhCfTKU+irKgLz4LizaGUBHdeJ3bPm94MytpSGqR82MOhZe9
XwVfgypl99eXx2Zkw5cp2njQL0a8Q1LJ0yxAnEuH4RNYgcMbekvhByZYVE9MtKL29TEJgEvgFZKy
FHvp7vrPt1jXBIeWTq4nF+W6w+A3T8xBLG1dsfcb/rEvNxleLGtkIkOJXECkmHKcOAyFbJKI4NSN
Hf1UF/UtVIrrKhnerFpd9VE+eAefNJ9/H8ctyMeur5Elu2OqmEIrTKIFQo/HuRiGF+6k5DhM/EDW
Vw5xwciq0az5URfjl07xX9fHtNll3csXjq2ruZG4YtADl2gcycVAgdtBI43u6uw+CCF/uXEbsDiH
CRxlPbKfTsW9gy7l39DMBUyg39TstH3ccGwuU7/vg2w6kmwpu68KoOYUPDal19AN97ONYPh2Hvpe
BiLX6eiPQyrjOWnYsqvmbkstzvL0/K1HcWEHFVRD2ZV6uYcEehkPCoF8TfP4THwugdzeNfjjusUt
TvIHfDQqy1EHSXgsJ5keZnA9gL1atvvI2WRLtQ1hXLxppLoeLVregWRD+0CjooyrOcQtTcwbjU8W
c5jw0SGq/DIpiT763IGNkQKNyLFCT2T9722rZPg52u6mIuIj4hVKk7FK8GyAapE8Qj1+S8zEtkrr
/y9MnoLQ3xVT6+HYLuTaYCAOs+OeMxxLd7dNYl29ixFoFnqMKDxRUvDE93u6+LihOWmQsNjNkvAW
1V/ExD+gpE0ImqUSNxyf1cOPBEizR1cVt6g5rV83fHtO2gl4W5i65c0HnVP6Ze4g0bdUbnq6bZkM
35YhUjui4+ExKdibQhvGXSIBclm88MbEmylwqvyB+V2HsEp8/QUiI+NeZuMhrPSXbKLn67N43yX+
kDnNdRHlaQGFTMjwQA90Uc4xBJHUxu3g/fj0h76p6/Qg76Q4WglrgDppqNpRwugezRiox/E6AvFc
t2zsW9tU1h9xsW+hKUNRbxLTMYcodrEjum/HfYD787Rx0toGMLw7Gcu646TSxxJqj82OQ5z8WABO
cAuCPoj+0C71y0WPQZn+/51f4hD/6C7BW7Q0t1DcrAMYni3DAly6Yn35+vRnyhf3OSFBsvGuez8w
+SZyFBVQZAFC5E34LD4kgzPflZE33Tm82UJ02kYwfDqNegd0ISE5eJ2DV3U+6T1SiC9JKm+Bha8L
ZPg0ugsT8Gyn/mGYgzcRZF5cjDexnK0fN+7iDFx/c7X44XFVq+A7n6SyitOlGHTcDUsfHG7yaBMh
2i4TD0a+rClKhMAdy5kLbOWmWKHFCUyI6NwODBm+UB9nLtHqoYGjz/fR2G8CXWwDGG6MCpjIfdEF
92qEauudqB0p/o4a9HhtdR+s/mq2osEQ3PBjf2wzPuczInfVB/uyZh/mhX1WucNjZ1Mf3DaNdRNf
RKPEi1g0dhOWBTXwaqcipMkyFED3161s8QUTJFpODrJi5ZqIBkXIHM8KRBugP0HAk5vQPtsYxts6
9SdgQJxEH3933iTtXO1VCOUYp023egRspjBcWvbzPLZJNd/PPQTTuuqrksNOggWXh90tyKnV3IZT
D2naszJMxqMqQeWd9o66kzTvQZ+ktoawGdtwbd1Ip/RDRY4pWM9/+K3vjrETOH62YW3L902UqBzR
fY57anhs6ZQH8Vz3U/68DKTdKlZaDmoTIkrSofdJ1+DpqCoVyxlBb4DeyUPLIOFZeLR6aAgfv1/f
u+uF/h3/MyGjsuBOAaoHcgShjveVNz2AFx6iFEmovkuHicXSQa+3t0pfXx/RspNDw+NX+vZlnju8
XspefSZDxzEOCLRVVndboi42GxkOD3H72S188FUNGa92qRySfV+O4UaWyGagddSLcFK6IpR9EbEj
aX352vLxhRX4eLo+8OcILHLZWG31lNtWy/B7vwmmNsI97UgmpytfGbQT2UOiQC4DGpCCqy34rW3F
DOeHuAstSQMajlStlFm6VvcBQCN3121u+7rh9vNYat1zB5o6JXuDJiN76gRKjdc/blsiw+HJ5GWT
5pIdtQelYU6BqS5pTw6jh4Lp9SEsv9/sMdNgGq6CcSFHGq6l3iEQoBIN0Xm/MQXb943ntj8t7oJT
kB1zvL/iPBLOY+elN96kTDApdRaRLa6rj7LOp+DrBHxI9Yn3vWw36rwWC5jdZZAnLXqvG4JDAuXk
IxCG44OGXtDHoKJbHUy2FVqHvvA5huQmBJMqdqQOBRi8Be9hvi9czm9Kj/tsHffi+yobgJsXJTmy
ciwexDQh3+jnQ/FxBN3DLfzVOP3MtjLoYoQIszk7yjmP4rJBvAhHiBvftkkNF54Lp3cypdhRaaqB
utUjun8SgNtv+7zhw0kwekykznjMI4XuTanRdjdvZpdtW8hw4mXUs46a1DvUsiFQtnGyHZ29t7Tv
p8P1328Zwewc44GbsaKp2dHX4BxkoHy+B/puuPOEx2+q9PqmMkFbU0FCMZRZPDD1UTVg7wvkJqO/
bQLrcXSxRQcaNGmdqOCYT5zvk7FTrzMwTHcaKYPb4twfmNJgGNmSlMExKd17qRYPb/YuuO3JbvaO
gZGxF9Do1EfF+rKN5cCLYVe0Y3VTGdD/o4GMg1soFwtWX8ngqXX0AhEjiGBd3z6WAGSKjpJo8jiI
OINj6zkqFshv3HlAyd52AJgtZOgOdJNm5MGRIqn3cY76/AMP/K+3/XTDc3PQkXoTT7Ewa3MamVX1
YQz1+OX6123b0vDcdGn1BLTVuumHGSouJE2PEQruO3cCbPj6GJbFN3vGeKqyViITeoROwi9Ijar7
hc3FDehDRGWzZ6ztoqRBKolCjdFx43QGi27SgXFwarrb8qv+H61iNKjHqA/hV21YvlIudbFbRjCR
bKzPGgLeucWbnWIqB4VQBWbBo2wasvdV9FFmQ/Vj9vqXblUzQhloC7RkM8W6DS6ikEy6MB1z4h8p
DfwqzvVCvccQfBi38EWt5jBOYtGJcUgEXY4CRAhFTKkOnScoTDn1bb7mG1dqaI55/ZR0/jFxQmjB
q9AN2K5SxbLhELYVov9dodJXc1VAYwC5zzz6BqGa4RcuEcMWe7XF30zopFvleYAWE3JcIDsfg2j1
q2z7JKb1tOEPtt9vOHRbOh2fm949DiIav+sMb8BgCvOtF43l82bXGFRHfE4Dd8FNqx7afdqga3bf
ZGNwC387NpCJnWxnr+wLASY+H+0acwg6vl5tIq0tq2/2jOUelJikSrB54FKxKiB1DK6K8YsbgT7j
pmBn9ovJLI26HtA0JBjU0sRoJnLn+5Flnnt32wCGC+uk98rQGd0jV8jNSySg49q79TlmNo35gH8E
2VyBUH0cgziZnOqD67WQGd9+TtqMYHpwCshtWLkYIksApl+W5J444D2vw5tYktdNZDix5JSVjSjp
Yc4d5oCJClT6dF+WMs+/Zzmt81uNYRzOLKuZ3wbjdOSV36efBENLK9hWZB1tZHgsaT0TQ8lzl9MG
4k/HNEnf8qBhdz7X01vfdMh112X57/VNZUkkma1kHJCZ1vNRIONesvOFPui5mHelP375XSijQGAv
9Rb1rWUDmI1lrHJFVAahf1TuykggUUgsx8DbLRVJX6/PxxKmzKYylvU+mHJctGT103wQWZ7cAVC+
UYuz/X4jB5YScNJ6jTMfUyft76BrjeJ9Mc9799bKsW8qhooJPcXzFPlH9HeVuzQCtzSErovdpNG/
dtsSrUt3cRUY/DRIoQC8HFNPyy+g55B/B/2NLQhosPvv16nvVBWaNZejrkP+yHmQH+WY/Oj4Jkv2
uybmnkl2i2qhcnJVlGeqSy9mIaiTwHmz1V38ro3xdcPGqHhHOBgK582bi/YwQ5ophuqN/8Ddxdm4
9tkmsA59YQBSJJGLJLH+C3xq3t4Pino/QgjiunXdNdT9canEBAzzglizD8oW/QxDB1Q0TetD4BM3
7kq+m0T7WnfLMRnrYJ/W5M7zAVwc5l+M8cPG8GsAfG94w/7Q2KnAFTsGf+GaduBF89ll/l0Wzc9C
k2c+FHfhkD8UM3QRGXmemq32MJvZzMBf+ETPrSshoFz0/S7LHPQPC0Hb762Msi0qPJvlzKgfJbr2
RMBexywLil3o1t20C5xebhjv3UY02M64ww0L8hAUmeNXx0dKNwe2I8gdVKbCQ8KW585nX1WZPZRq
2l+3lmU+ZqFTFqmboiUsQjY8JPGcyWDvpJt1znfPFu6ZdU7PT72KAkr8CnkWFf6jCj6PP3QyhMWh
8ZPEzWOhdLlUh0r2y/ydR6OOHq5PbPXWd3ahyZPrI9/C5sbJ/x7c9o5F4ocI+jvw0d+Pntp4j9iG
MAJFVqqING1a/J2N4Z5hM0Ps/htIz3bl4NyUwMYKGpEiV2FSp3ryXwm4l3fMFafe29RUtxl//f9F
GEo4+vagr+q/NhUWhbbQzRuX5JbXCH65EQbQZE0AkF7069AEPzMA4UE+521pYdh+ueHsYlIN+NSp
fm3Bxgp6vT5O5uqmdwh+ueHjwVBWKkVi8zVLUG8eUyJ3Rdqq22I/Nzy8ncJV+Y3o18kdxj0n/nMw
QZny+q63ONwfNc4mpbz1Bv3aAZCEm+KJNwiwE0GfnjN8qkv05qa45G+MZrGCWfAETSSk0hkrT5Cl
hAZW5jiL2kVOLn9en43t+2vW5GJ/eo0rnG5i0WvqZe4OhX8Vz/n4ev3jlvPCLGeOXdD34aLEvofq
wrdeIbcc4ky+79t/rw9g+/WG6zpAxswMRee98Jdyt0RgeIwhbx7+fdvn12EvFqcfFXXrSuD3O+Fj
04zyuehov3EM2faR4byD8iQUeFqxX7iLokra7GQimpgnkXeHJMneo4P3sRVjsL9tMoY/L+6QFYuD
8RrX7w/Sod2Rs+BGlzN11CFrl3RzrcVej+UdCr0PU7d167AZ2fDmmjd4lPFR7HOomaak/dub+cbu
t2xQs3bpOrQqArpEr7oJvadJ6ixeO0B3yldbJf3fPc7vnJImSQZPm2LsGhH+JWdPI1HnEyds651W
bsY/B74synRX9IrUOm5kUrfpLq/TQgw7XBcarzhMYkFi5bbIaLIREo629LLm2F15MmYN3j6J3oVp
jcLMRsB6N93KoR72X5/ReOg2OpuHk/Lcf5VkHwIGhw/c51TXn6t03KhJWjaFmSnD5ZfVTtLmpzRP
z/Mi2kOTs1u4LQMOTYT/zmFBAoU1BDtubKN9iK5+JwVOwduwgW3TGXeakoEKIidutffpmKR30egX
n0W3TJ+LbiDObd5uEo1IUDA3bgRgaJ2GYPQpyuA8FWzZKObZprBa5SIwQtu9lXlSV/u09bGV0cEZ
V0vylTb+bfc+sxrcADibai+r9g0bT74TfhuZAi4kg/zwXN64REZALPtZSjKIClB48B/EJaCE6EJs
l1vtbNxxRMW8pBpzfD/Mg09NgaY39KlDmZMMW/w+1uBieFvhgpd3QrfpqfPBo1vcpeAlaLwY2oqR
3HXIh7fiGDpOgzRymXXVAo+XIGLcDTM6gJpdiWZtfuOWM3PLCFPTOAU9ea0i9MRRH7iI2effrp9e
lh1n5pZlETDdBXX01qXecU7zf9ZPN+Pwcv3z68Z9J0ibBXACwZVhSgv/FQWKhoq4aZdw2EVEVeR0
2wjrNeDCZXzXdbNCC/66QG4PSQIRvdRpstWiYfv9RsQS3BspMirpSSognBlEZUAmeIuyBMKhWfnW
0Hlo1Vh0pyRpBUhrXL3KQrvecLi+NGvge2/xV5tfLM1cKTkpGpZ/E6eEchYrtSTpw5yRVu9AXVz5
1UMNzqQtmQmb05jF8F7nfeoDu/OzVsAYNgFUFfKHJq3u8rY+puEUh8ioZNHnpg83+kMsdz2zQE4p
8UhBZftTMDTB4rVzP2lxZCl/hLLj5zXd4LX+RsORbTWNsJbMhPEpL9qfZJ6PrFk+8rY7hm7+Mmdb
PU223WZEtqifwhXek53CDFDHXhKNFsLbejlwg1jzNhfbQQH1rtspSF5HXU1v1ewUzosa+1UhqYAk
6nzb49ksbYvQqwb0m6cnAqKnuXIaXP025eYt4cosakuG+loJUqNXgKwa+Zksfcm/deiRCP9t5o6o
h+ueYzGEWdumDAJ9QKn3pxJsDdkuB4GWiis6bOU5LakykwKFhzzzsrB3XpFDDT+FQNPFYvblXszB
vyCZTnZ0QTZr5sCUQzlzizvjN0HAOwHBLHOvutiRX/dyn8x6zJKT8P3kOZvA+z/EjujDqIvzRnZO
vp8BH+3EHoLdg/6pp8zJA1xttbtWaPtm6d5EVs/uX3qsWR+HCfe/q5JmTgquI08F4PqHcnLpIVUq
Rv5pohEtxR7lbjRlQlKgq8WPiKcg/r9zUNWS0wMfuZ+/oLVlRvtk0hUsfQsL7iFaTEsk+51TdlnU
xg6SiFF9n80MeOwtdRbbxdp4L6ZdJ2tHV/mbnNgjGf6GCPq+ceT973QvzzaqLzaLG9HD7xWaOJOI
vSrIM+YTJDiVy+Ihq3fZOMfKQ+8opC0PLNl63dmmZcSSuSiKIEud4sQxrURCpJHrlyWsPvOuOAxi
2nr5WDzSrByzZRBKQa/8jbTyHrqTa76yQ5n0uiNagq6pSs8m8D/LrIze0C5z8HOgy33NfwWCf16y
zVSvxdvN6rGuIFiRFjo4ERGE9B+cjHPwELqFqDeOKYstTMYRcC160nOH4IS48jX1xykea/EZU2ti
h83fBHbc9eWyDWTsMuYQ5cs6wGWI1x+KbMALBedhNuVt7Hd5FWeb/GO2NTO2F6fofCs7yl9x4kcx
RWNRHDjgd7g+D9umMq7fC+AZaTd7/DUa5k9uEz7i5vCReXTDHpZdZdaNG5bmfu+X+qTJfL9UJdq4
W6BCoP4+H/ww2BjFskRmwViwvk/HqCMnKgYHLQ8cbOkyeLu+QraPrzvg4jAfUzer8FP1CemO6AC+
gjnWnqc33M5yrzLV6uXYTqRcZixQzb5OzDuuQbFy9aHPnU9jMN+n3ZZvWExt1oxbOTuLDIfpRBfK
6rhI+lLkMat0n7xEs5cE99cXzDaldSEvFiyadcYb6ulT5QBH24cfeCU/F870jC65h9UDB9XeaHjj
RMkZhBWH1p9OpIXiaA1Gif+hNmGbh+HiiYhaZ6qc6cT5uPwKHTn9RYJMAzGFelSymxL4JENlGEs5
QxLgtkudqWifRzOKClqHbyEBxjl0wiYu6myrJGLzR8PdW6iyjzlEYN8iPqChZtqTMvrIxfAdsPl/
r5vfEhlNnhKoyjJwt9XTaWr7x1WQd+nE73qkS6CYUG3p8lqOeZOwJOGsdkFO7r2tx/yaqSuhLROX
zjLcA2l0XwzumzcF/qFRW49I28SMQMBb7bN+0OQNklSfaMD27cRApC+e1omlw7LhPpZ4YzKYgLkf
2gMj0ad0cdJ94ktnN62Yw+vWsWwAk8PEn3Uy+bKLTlCXhg6Ns2sHeZxq/SnPtqg43ieG5p5rBIDE
S+aoHqro5E5TvG4ywAm+u1H6PObeE0hA920hn/qggOiVEAeatBv1CNvcjGhQZtC4LxuMq8buUBKy
V8R/SgP55o+766tns40REnSm+irX1Xgac/B1FW0ZtyS8RcwTSYrfy3kRNxV6d7IQyh8nwgmLV8Xv
TJYRaBu3mBpsv95wfrcD74ozyPHUpxVBwYmqh1y5tyi24eebvCW6dIKKsHw8uVUNAW4ivqFn4Ot6
gby+9hbrkjVMXyyPbvA2knXan9qpPKBQ82mt6ioRgAI0bTe8w7JCJm0J+qylv8JLT8Rvh2MG1O9X
JNH1RsbfErJM2XsozFEeuiU/qcnfN0G9Qzc0REvWV8kMLEZegbu++YELwOH6itlms14ELlYsgCAj
pN2H8OQ5FbiDCGCLkFf46/rHLdGQrINefNz1VVHLwFWnyW9P1A/+WR2bBwD60j74Hy7atkkYTj37
VVVnCVNv+QRwIdPz3iPTllSK5UpkcpdwVnIKWHRwklXgFPsy6rvvDbr2zjRybuKygF8Y93fXRavV
iMzvqW1RwUfhhO9ool+uW8G2OoZLk3FogURLuxMp51fiNuPOS6YtNu73V4dG6z6+MDFVGgQTrehO
ekSTIWlS+Tjq+u86SYr99Z9vG8H06XQhOslIdwo7KL4NbibjUgMc5kOt66aQTc02QA5GGq+qgu7k
TUN6GLVUX8BhcxNwkQOd+98l6nSNXgpad6es7IMqhq5qu+xmmep/ri/Q+yGDmoL3qiTePOVdd4Kn
xThOf/LAiXNZ77lX34P968N69xgquWEP23DrNruwuArAq1REXo/zLT83SfrsKgwzpg8CfONCFl+d
ITg25RYJ7/sxhJpEJgkjISFgoPgd0j3e3M/VeJcE/HER3je3v4moGEYyT20o6FYj8PWnPACEyV/Q
rJxRIMevm+h9F6QmkwnYQaUMwOR0AnBppk+jUK0LaFrTiI0BbE5i+HhbgEnJad3mhF6Hj4Mr2d3Y
tA2aMrcwXpYZmO19NYSxVSoxgNOO8hG9fjgsimR5uL4+714HmeuaiJwkc8auqr0SDKRL3aNFEczR
z22Wl6O6J1HudW1cTNpJqrhBPlJ5hz50B/8nR5s5rr3geiD8GCDZ3Q8bp/x7C7r+IGM/0EZPxCnc
4SwVZzoGsV71dR695K1Z2q2K0Htruo5hRH0OyFlfapc8l93SomCaM8Aha+q6P6+vqu37xqbQU9W1
YziOZ3+R6jOT0RQ8TiAOURt3lfdcE7/f7E6YoQ66UqnlbwMt8uxJQnsTuP4A5GRKwXuEoh/cJKCQ
I0gK8Bw1+5umZVZghzHrqZ/7w1l13CegiOz8u9Rj/Vau1mJ6swjLWI0fLTqYRSw/S/AgHJyE/IvN
md5w51rXzTgQctcRPoEay89UDNVXUMfXr8myKTlr+/nr/y/icx4BythHU39mPs/5AUysSXmHNhJy
alRIHq/bwGb6dctdDOJDoWQcukSckf6o78YUi7Rmz+eqzA+yQ7NjLqFocn0s24S8/46lkohHvIzC
J+Khta7VKMHpHIwkE+R+NoaweIqJ9aFsEgkPEwnSGzUGdyqTXfHUqG5Ta9s2gOnq0dD3Bd47Z6Ii
BcXhpPrUQ0ZjY0OtG8esJK0bynD0GaxeU8+y/MxFxr2HkoIO+ZNfCx58ZNA8+DXRfrMr32INM1sr
80KMpMr7czJN1SNjA5pVCPrIvFJGGxk72xDGjW+Qbt82y6DObQLeRq667B57KttNw6bwnmX/mtge
HobUcUrSnYc+X8RH2k5j/q0MBy0PIN4R6jR0LeS34yoo0ci8caZYNoGZx+XjmC0opolzwYrksWoA
5yMtP133EsseMDO3CseSnFklzug49h5bMrzo1SvzZVh2YbZJ124bxnD8POgHV+SZOKc9XaYYsPI2
3AFR/dAX9Y8Axfcb94Dh9K3O0gyYFnlufXj5XA7pY9BNC9AYm1TPtm1mHPGtqnq38tz6DE4FbzdA
hSGWE3p6gqrY6he1DWG4PQHEcsr7vD6XuE8wVH1Y+gp0XJTHys8ANb/N9Ib7awekaSX0hc75DHnN
HFWlElzNj23aQGI4793768NYJmMmbXGA875M+vrs5yCdVSuqfBidOgYZCNmYicVDzISt385hLsuk
Pc80mH+kEqSLiF9bYdI2gTUYXBxaZJw11OTrGqGry2O/dpdY+ll6CNKbYP6IxGZiliCvEeaqbM6o
14BPkNTQK4/RPjps2MC2QOvULqaAfk13Kmoiz/MEmBeRSfTAmNgIIbb1MXx7pmHUCI9i9dVIdw5g
o/FCJ3Awq3ILhWIbwnDrZEINqWJ5d0460PAhQOkDKJPJfgKrwP76NrUtkeHW+TTXwTR0zRkKyfQL
BPSWIxJ29IbSy2pgw6OToBF5v6j6TATDQ6BNQCLDtOimu9t+veHLPuDlbo2r1Zk6mj0x4bl/deWY
nW/6upl/hX5HTnvXl2cNAG0dJ71OedxHXbl1V7McD2YCFniXLhPRXJwh+q4BFQHN9hC14QPV7ccl
0ls5OYuNzRwsFyXkqXTaPvsyfxZu1O0jF60oty3SOrcLHxsgxBiqcgEoFOSEDxqcuIBjS1LfUl/D
FiKGD5M+Y4jYZfvcRvKonaKPIbPysyvk50ltssatMe2dK6GZeqXM1xEy1eJcZkUC4EXWxqoH0VRS
+sNdyIOvXbWpmWczuuHUZR3kU8in4uyTat6pNPpFhmx+WrXPfr8MrpvFEjrMPGw+CJllfd8+c/TO
7GfH6b0HmrVjEed89G+pUKzGMfybkanonVljAweK7zSoVfcSR3jcMJAJXZ+IbfMaLs5L3AJcvyzO
eeq17kE73A1i1m5L3b8/ADFzsikgSNXkLu0zxAzrHdpoPnQjsr7Xf/37xiaRcTknwlvcUrDyDL55
cI7g8P+Y1x7gHGk1xMvoBS/Xx3kvzchcYuZkW9dZnJFS9iLyqYPeilqWnXACuU8dXAqaMCl2Q+Gp
B1lkz1nHvl0f9X23IWaulk9IJ5VoiD63c50f8tKhR92zaPf7nQMU6Pxl9JAavD6YzU5GIKBs4GU1
5eLnsIA8EkWk5m6SstqYiu3r6/8vwpgoZCsnSYqzTic/2OWqAT1tQgnf6jWzDWC4PZ8BqCl5W51B
t9LWUC5FS90jcB6e2jgLbcYwTnISuI6bMCHOHCfgfYlwgvhYHgYKJoZwin5V1eYL2jYXw+0HSZao
8NPinDre9MbZrFBfQKvIhqXfj13EBGPjgYGdPNDuKUnkCV3LOYADmh76Zqw2EjKWCZj52XwawtqF
hvBTopqjTtMuDpCM2fj5FkOY6GuUQmpVJNQ9y5kuMeRdu+gDycGPiO7SOzS3RU8FQD5bammWxTIB
1/Oi29Epswp3iEyPcZuM/ncxDfw4BU72z02u9wfptA/AkIiK/IzqJ7CHfKRzEfNFTRsNYbY5rP+/
cD7aShEiJzrCN2pxYO34SRVt+xDOWb1hE5vB1/9fjICTdsIEyu4phWL6D5ZJv4szdGvdlNuFjut/
P5+PuD3wUurzUObyHrCEb5KAdmOYim4nShTTR1n2G3vXtliGn6elaqYxGcU5r8Dk8xOEwKEA3YcK
8pepQDfFX7fZ3PBx5nUVn13WPoGD/Tl3USUuWhR0r3/cNgfjUAciHYlJ8Lmd25Y+Q/I8u6/K6muX
IwVzfQCLvU1AtlocPaHlKz2TmdcLGrd9QICPBAprWzAryxRMEDZ3BR3SJBrPeT+HP2gvxv3ctuxp
GtGBcH0StiHWAHOxadmMJCuemcuL7JOPg1/kh6lG/eZGbSdcG0wwNq29qUsB0l3fZ0Px4MMwYg/m
w+HH9RlYQmG4zuxiBkI3qsqrtPwpw+hXpoMPv9mGhev+cun44rp9vrGhbPZe/38xEPSC0jns+vLs
Z82gvkowUel79K8N4t/rM7HZwvDwgQw8WsAv9qId/QV1IrDiuzV6SpGk2ui1sk3B8OuEAkVBUzxe
FYpOT+0QsHHX0DAcN3aT7fuGQyd5BVHzZBrPbZFXmIJXnkCAe+uhHRourYdlzsDfP7+Ilr21tMb1
KUL25T4iw7iR5bTMwERmt9lMZgYx5xfIf5QUIhT57D55wh3ZRmHVNoBxW2+HicgowgC5BJN8MhC5
X2a2RRJh+7rhziuBlduD/f6ceDJrd6RbMSt47m8hlG3fX98gFz4AWZopFZOfngVUurA/kyFf7jOQ
pNxWSiQmfpi0DgGL+zK/sFyIT2JJ/V+454h/bvIwk1EabUmhFEM3v9AFjxfuTP1eqNSLPXoT4zPC
nYkglmSW0LPO0rOkDhRNWwbyLTr1uJpdn4LNAoYLIxFCur7Vw6dErJIWjsr3C3BLG9vfEoKY4cAa
yuWkCrLhk8qSj6wC2XzehgfcNbcaeyyPSGa4sAjxshpY2H/K21LF3KH8sY481cYNn8SdjIYvgRrm
A1oon/s+2YSwWN7IJs5WDHMtCyd1z0wjIQ/t+WrfyqY7yqj4FlTJLXzcML5JNg3Na7eAX+BKsBYV
lUyR0vPozP66bnuLdQLTu3XdJnk7Z99TEMHco1/pC89HteMqOV0fwLK5TMRtktRJ83+cfdtypDrT
7BMRAUIIcUs3bttjezyndntuiBnPGo5CnAU8/Z+sfeNPy2p2cNsdIaFDlUqqrEw8oDJcK9aIhtej
798tfBqWm30drCN75z+aRHrQybDil8KvGX0cxr5OfgVNy+WGezVN0Tqydx3MiqBez8X+6tJVMwH5
fCAbETeNEJ/fGIOpC/2Ybkfb6iEq85I0DCWuyh1aK7LtTKJ+u22SeQu5btqzmqWL0qVOVfvLC9Sq
m1OT1q9ZschnAGx+gIZvixLPED55msUPU5k7M+jXLwxsr9UhYZlzSAarf6VtR6PG7pu7AkHJhn8x
bTDN/DlnfoDkTozzqS/AfFmOaTiOxR4UPuxPL+EdlhxqmCnF8QeuXH6Y88Dvj3m18I1cg2Hp9drd
uKotK23q9ILC9xckXfGEG8jmW95DE/W6gZh60EzcmaEVy3tveFritvGOa11G/FvFnRUcbFzy2z/X
uzGsg17Ay23bocIRycWG8EfzLSN+k7+WqvbSDSMxdbCO750dEtlPCq/A6YX4SXdMnNw+ghbxx/Wv
N1iGXqfbtH6V40gFAQurXpt6+C0rpD4p5CsBPMPb4PVeTEPQ7Dxb2h407a117pIudyOJDO4IVsAZ
el7XO1hDvv9mBGwd0QaBswbloXH8jXbO38zCswSeBB/W1H3HwENgp+LGoe3G1jWNRrPzGUJ8vbBz
94VbA2jhE/rPZIH+8vpITI1rZl04jeOnTuW+JKOz/OG2290XVrxFO2loXUe12TFSkWB/7J+E8PmP
bJS9e6jyuN7CBBjWQYevycZxkMAt0u/SkjQsMu8e3GRhMuFlaMCNJqqs9HYsodxxfbIMJv4fNJuT
eAHS9uSl60QfYklURAWKT1HJu4XXMc3YajjvrK8ra1K0sk+/ZzUr7gVqq+/aGbTY+wag2XYhJJC5
hZNdIEgmb0k8sHs3Xmy81mVbzxIGC9dLjhMQCVeeO1vnBCRWD9KN1TEO1HQ7tyo++dzaeDswLYVm
4iBzHMom6elLZhFwnfNE2JdY9igOtFyPX65Pl+GE1aFscSYcRZYUaCZZZpHNANT1FPFuln78NDXJ
yRnjrejaNG2akRcDndSosDKsgdd18jE/ZMzlJ8vL8oNTb9q7ad40e6cd4MBlLLML6NDBwzDH0Kxn
eFEIAvrn+qQZetBBbQ1sUtokGJ5kh0sAt3z1eZwCJ1xouTzv62J1B++MREjbgk6m672QHBngE8jD
luEwN9VUH/Jy2UrwG5ZEx7XNJeqHlslJUaspysjFbjjOjjh4EOY4+MjYnPYNRrN4wOWAWk277AJ2
vywCPpt/spT3FXe5LVqpD+lrEFzpeDZSBnXjTRLnYTdeCMEDep2oRxC7Agw4VXnYDJZ3VyXOXych
4rHvQNFyfWwGb0bW398tFPdRYYEyqPEpVi65yWLBfvkBXzZquU2taz6gydslsa0kvzQKAJ60TMdj
nvfN8fq3/4sz+uCQJ+R/P14MDAzTyq7u49JyjspHxTNtC/d1gQDMZ1WV2T0d8wWsHvHc3MUDKAJ4
3HS/7BSCyYlXug9xl5ffHcW+d0sFMfkgsfbhcmy9aFkFjjMsqcNeCC4WdYhToirCHneaLS9umlrN
TWR9jzr1mfdPzFXOKQlcyD46PuDi+zaGjn+DAG0iwSCQXQQ6gp744i5h49egb7q+eIbAQAe/sTJO
geF1yQsqLyH3vTKVsrYdj03Zk0NTpX8GB5xauCKlG1ZsmDBHj/6zpHf5mOeXWuRgieHuUBU3XCz5
FhrIcBbpaLjC5kM7JhTPLwqAu9gbviV51T0Xw/ilmv3kuASxvTF5prFoUYLtN2XqVU5+sUvseT9J
UUoBOb1yyx+Z2l9/f+cVBjwLKj751pkLeaLUG58WKw6+XF/5j44fj/s66sABjW9B41JFsSu+SR50
R+YzeiQT3ZHNWzvQZgcUBXziqUQHXeui9qx7jTNvODo0Xe57EBMcE9F4G9m8j2Zq7UubqZgXwmbA
ekWgfev6z3zPbl3b1Tyn3TUuElSWiqouO1l5fXLL7Gbf/Gtes3A7nM0lmnboX+ZH89CEQ7kRj5mm
QwuShiGIJfW5ikpa/W2mafojbGf5ve/DNZdn1SisHTxsnMl+EAjxgx+Dva9mzf8PosCGFPBMChW1
afbXH4IFQMFixymItdQBBemAuuAOBV3RhIouO30undvrE/KRx1kb1lzagCo7wttkipLylg/iQLM3
T0D18lIlMrrexUch1tqFFvuUwKBA6xzfLq3mSNW9M7/m/t1A9kBk1/Y1W11aP19ygvbjnN+4uVox
9kcUbe04xdbmNfOURZO5nvLX/RgcRD2deOBtrKrBjemYARDyOYITf4wm/qdI/xD2D3P6jc82Laxm
ojOECmYF6uKotx49HOlgsjtm8zPowkOUaW34AYOt6nztUPFOh6AkY2R3fiRrLGmrlr32pNlqPYx+
3JQYAa0L+kz6Tp3AG662aAkMk6/jA6YURcaB54xRTZcDAws/FMeOs+du7HrD/OvggDJl/kAcpaJG
fhrj74uDdFzzKPj9HGwl40xdaLZbMzBwegNGUNVfivI0BSgtoEs499bBrTZS0qZZ0oyXMp+AkcAe
ESHgrucdRHpiuXu87hlMja+/v4sRnHHJi7nxVDTw9BFEVqei5HeK1xvmZXA8vma5uWJEsgS7M4Ca
zETGe9eXISwZ8ivpvrPb187YtKoTf3Sxypl9XwRJ6GTDRnxmmhvNfr3AKVolZxVB4ZJ3P735J98i
zTVYrU7KjsR2YItm3Tc9atChbvln33LqBiuKXrQMe2XI7/rhnzyAYONGwGf4ZD3vz0t/illJVZQv
4Ki/ibcEgA1bRGdhpy1MFEocY7T4v4L8oZp/p9U/43TaNSE6YXhAwMRABE6mRU1HyGYcbO5Dd2VP
6QNOJqbZpjWB6S/H3S2akRN8dt3eD5PSmd6uf7xhynVO+MYpUqtRPTagojg5yAtoBvetpp4HwnE9
gzYTVgNCzmMdsKM3Jc/Xv9pgNnoKiLocgGRXjdEM4n7UI7rNwzD9vt62YUZ09taZ+gxaHqtJ8vGx
88QvXMc2XJXhs3VcBU1bNUGaZIzG9hHk6WEaPMTy5fpnm9peh/POy7ZunYKHALZDgVbiQ3kcB37k
/RYBqWFWdEQFOF2y3mvQvOPfpvypTjYiU9Nnaw5w5qjdoki3RX6Z/nBKHomxepA03zjYTJ+tXTNI
mcqYrZbvsOTBb8YjirB/XZ9wU9OaH5yhTDSpYEHTuAMQL0auYksEyzApOlCihiqn29YZ1jKZjoPT
/WbLchdMdIPm1dT8+tLybqvIIQAvCXNUROhr7/wS9J8hD8Lrs/IvU5n+1AZ3pcMjqIDA69LH1p9Z
MBvVhNY5rzkJS9/9NMz4BVxXd1knX6Fdlx4CtbB7lAv6IRP256pBrc8k842z1bBAOo7CX/OpwWSr
qK7bKIHkeGe5N9dHaZrB9fd3M2hlSz6O69rnfndDWHMUhYQgpr/vRNE5yiFXVFW0HFXUkfyHP0PF
PCj8V9lBAuX695umRgtoYgYN7ZEiJPPtP36fHcZ+SyjdNDOaPTfEEoG3BjQjns6W+JgkVejlG27f
cI7rMIlgSXxWEVhz4Ab3tipPeDM6AU7+UKp4BzYC21fPydteE3Ph4DCf2c1YfyvGv7tmXCfTXgJi
Te6Idp3gNBS/QfS5byn1NLyXz4PFXTRstzdt9nmQGzGvYa516hk6kbziM3yQTx0rbCmuA1PHfnLo
StzSnGyV4xj2i55+n/wKiTdU7UY9OcfFp7V4njb7jkSdSMbxKi+we8Q27egehfAiPLY/xpsBtunT
tQMgY1DWI90g3pA7aMOCijdQKKrQa8i+79dT7sGA2jF3fVIJmkdWV+ESRKTfMKXV13/gpvV0u990
hVUwOEfXmW6cAfpDnMQHABuHMBbjzThkr2PO8+j67jdsJj3b7o1+Jwm06iLQJAsZTl7eTGEDpYc7
ZFemmyAe9kbjOotMoWwHeY5ORSnkrTwSnDoKneug3BiJwXPqXN9z63qu4yEah4LADdCSUygT6/f1
WTK1vf7+7lSZG+QOy3W9AZWquhdS/LjermGj6szeUFBMJ3+9vvLBup8noGD5mBzGtPqzr33N50Oj
quvIDDsbeQZS/erMeHvwJdt4pTdNixbDSdIHvWSYFlXJCOFz2NnOzfUvNzWtmXDLwBPbWmi6GPwQ
DKLh0LX7/LKeOwed+uiNHYIsh89h06ojSM/3BTY6Z3eheJkIF+GBBCInUuNMjoj+yca1zWCreq7c
562iw8gw3Yl6UKw48XQ+sdE5jnayFZoFH3sfnfLF6kenQTkxkhb80SVgzXDf2vS+9c+OCxCy+mRv
HQEf5stxnuv5csDflpYWU/JPmqbVMQC7QrfKr6oauKIKJTe3eQHCkVqSwxiT8oSEx1bpk2Fv6Qlz
sEBRUtkYY9PesOprufMxSpd/jllflz5Du5TlB+rUt1NFjtfNweAo9DT5bNuol4uxsdz2VgUPrXpz
+NbFwDQdmhUjbVKyJBjghHwk0MesbsLC6b5d/3CDJLNPNEPOwR3ZKKiHR+1gvRHpHqArEHZD/6tn
09GLh4NqQbkAEtEeV03a9qiSHrYkhQwGoyfA5wJJw6pB316c3HLffS6Qnejj4lYs/sYt2TB5eg48
GJo8bhgWphHqVBI79IYtVmtT0/7/Hjq9by9TmcJ5g2Ca4U3CzbJ9bkpPc/cjJ1Mx4ypgdV/iDpCu
jRDdNN/r7n13TBY5hcTwgp3Uj8sPcNA9Q4oOuk057/bFXToJd0fLLo4FopVsuSXes+3ftsnGtxss
zNEuXn6NK0fFM/EWyIDdS4JOGoAAjmJkO/3OvybybnpUUwyltW5H30pPPM9BJ7OFaDR9vWbDzHML
N81gQWMiIDP3xG3UNXkbEalpWTUTTmPZ+J7Esjr5jz64V+p7OoOLZYsO1rDPdY6XKiC5sGMEbrH8
1Fk/fbrx2YY50aldmgAAtgB+PsoA7eyS9hCnIiy3nscMk6IzuthObDeQjcYVgP0OrB+e64bVWB7c
fQrAvs6rndhDl8wtrF85jxSZjcreonMxzbdmpV43WXNB0TKcYd2IJUpnEFJed/emOV/7fLfF07ZD
TNtjVkCsE471bZW9zOnGG63puzULBTOLPczrSVK3d1Q8MGfnN2tBsoeHzsy3YO9Q+LXyz3PzJd1y
KqZP1sxSqDkdkjTuo9ha8nDs0wt17a0Ms2kHamYZiCR1sQVxn3KTPGRTmdzEDlvpDrwiHGi7Vbj/
8ZoynZ0lJx0g5jwboqCroWtU340gUahne9cJynR+lgqCE/aU+X0kveEOdIMHq2t3nXNMp2RByj2f
5xEzRCz/k5PGEdLLO+oFsEN0BFSRUpaxOBmiWAEYDca/MdtSL/p40zAd+zR1hYsZwT6PQR8Jhnsw
4VhtvcV/bgjImA53goZQPUBwCW7RsfpwKTPvIeWjfK6C+XEGx9yBpOpHXzveUSrmHeQImsF8tglq
eZZ9AnlMh0YFxYTqcB+3u3l26091PzmX2qLORmrBsGH1vJygUqmuqIaITz+4/UkkT9W4b9n1PJG3
kAEM8mKIJuv77J6J8+O63/z42sX0yttp6bKGoOg/CqanZvja8OcUOHjaNaFDnyrxEg9bcBrT5Ghe
FO8tzex2uKTYy91MX2h7KbMt2hVT25onRTFWPgfr7IjlZ1A64VT/qYc9lb2rxWmNtzFY8hSTQ+Qt
begH06HcbNrw3TrbuVKt1Tb9+iKgvNeym2/zDK9TkAS9vrgmg9YcNW89T44+mvfjzzRgh2Tap5XM
dMhbMY41CqrhKoJ6WaIKDukYdGLa55l10FuQFE7dxTgYB+dOxo/uuLNd7WJjT7R22oz3UdoWhyyr
D/GuAnxsEh3r1nm0dP0Bpu/x+MXB6xfKJ4PL9WU07BId59aVDRwiysOiZU7Aff5UObfBsC87w3SU
WweBgCYlKaBoKz25X1y8RBxdmnobR+E6t/99VWY61C2wytZpLexBgDj+4WJeTmIm9FD6vhfxYvk+
d16z0RX/uCu9SB4y83lQxliDtvrcOJfYe27918796w32wRcbPv7j4IfphfKpVeOmU8MbjIl9ssgU
uXhrawZx07TTvvXWc72DaGuXJohlx+YLj//hEBbKN/K8H3kE1Irol82uG3IRZPXwRC3HPY3+cPkX
Xn59n5oa1xwlzfNuTvhEXkCA9Vmg0vdUdXInq49OJ1oAD2iJGTUF9mhlnwT3n4daWhuZLdOXa46y
SIScBIpYXroeIpeJatuHHPLfG61/ZL+YdP2emYHOgiUy8B6Tqazk3yTwCu7cBF3mFPPNVLQoPdvh
8NeeVst4dwvqeZGJOojdX/ZSerdemqJiDohtPKztWmH97hmjsKOVXUleCtubfjb5WpLiTJbY+v6P
jGv9/vX3d98/cOjXyAD1qpIndnYrEtW7EXOWpb/rLb/Ij6niybRzMOtyvessQ3YLNA2V9UPUjMyR
XdbTchuQuth6O/3wpXkdzrrd3vUw5J1HFjbNjx3gvW+ZkgDmh106kxnUIxAIHg9NFqAqhvd8vUk1
NQ8C61iAgyFXh7HK/a30gGkHarFXHMyNpGp0XkRblfkROgfD/VT2njoEMSMb12TT4mnmPygq+gxz
+sArSAQnmUqRiQAFVNgL6qUhLm67MinrxGrX284WEwvmwHnJAkH9B5qDOyaap3HZ81C5dqA5BMrd
MhV5aZ1JX3XTMbZAO5k3dWzfXDekDxcEvKNrOP5uZyRJnaWqosUFYuPWp45AlrRvfSsCJ1q9cRqa
utB8AWV2i5J4pLY5c/ij7VYMkoFxPw1hu8yDd7w+kA89JwaihVTlAAZm4iFsiAcK3AtYvSLLhbLu
vtY1f2Bb0kaY2RaoZ8VLHeTeF1CnAsKz9cJg+nrNBZAscAEFk9hHDuXqExtLNz8larCa230D0DwA
J5LQmLrynjrKfcgklV//P8p916XUYyuGydfMGkySNesyjlIuWskbr4Z+jC/6KopHIo+yKacH8NrS
MCBb1CemPaWZeJJ7QcHGKf5hD32bfRpq4WXh7IJx54sFqY5sY9lN3WjmLeMyi1O3k2Dq8eVPG8wL
j0kv3IckceJf1xfG1IVm4DlCaSzGlF+shNbf5eCXpySxFxHm7Vas9aE/BP2vZuO8sVjdOFl5ySYw
5M4CrCR2VzXHBn64hED8PjvXL0uz3WQtpU156RZUx7alqI4ZL1+Hxdnbg2bjqvALLpo6v5T9bB3i
pfjqEs4Oiyq+71oM/fLEqcd7wOnzi5NxOtwvrOjlAaLgMo4YgHXThtM1LYhm7QUEMkqnZ/IedHvq
U1KLKWLDzD/FIFyJGlZtnIOGraXfqHC8113GgvxCbLu6E0NuR+PSjreJ028Fw6aRaIZv5bNTAINV
XLi3is7WRXwA+lAe7dH9G7TtFsLXNBLN3AlZ/Ckdl/LC84yMcL9wj4fa9spPtV1aX68vvsEH66VE
yNJm9kRi1HmT0bqb2fCtIzzdSK6ZGtfMnFACUner9R+SuW77OkzyAVypnVUuzpazMnShlxMJSJ0N
idXjjAq63g3LvvWQzF68butxy+Dl9YIiFPJDcYks4om6C3hl+XOWy09SpbeyjF+psGToOlB53LUa
vmbrBQUZ21R34omUPQcVdpJ8dhu6RTNl2FA65+jUWw6F2Jq4BEvZ32blkD2QwXnhTv37+uebOlh/
fxdXVdayKGucxMWx05daLFb4b1iFl6otWYuP3jNw5uq1RWTkOd4YqLiAgPLUDuDQ5HV/l9vfFQLR
Nu23QJymfjQT75WogrqS4oK7wfQLVY38kBfleCgnVGRAJhGZri7dk69YB6UZOredRIIjXFxaSDtC
hiV3rH+yIrc2HK9pVbTzHEgw36UB5oxa6ocopvI42cXXFtJrx+vLbposzczteXCngLbuL96CRAls
mw9tZstD6TTdIUi+Nyrfegz++E4H2nvtVG/8nNgDpfG5cSH4AgZmCRGhUrjzjZJJEIKQwH9r89yb
Q9S25EWYg6IbaKJsKwQzuBu9cGm2vKGKl2R4mgkfItWP7mfHW/bgArER9MIlybxcJIklLgsVVeiX
fRZauEeEg+cEGx7GsBn0JEkXg13ab+PhiQ1UHWbP/mwnfnJbcb6l8mSaIs0JAHvYdi3Lq4sE1dIX
6XifFB2T8/WtZmp8/f2dh6FlYPWllRRPZLYT3HPFoBy3DaXDoFW1rwvN9P0st9Mq5eIygGrsnzQX
7B7EgltalP/CDT+4NTDN2GNeL6r0G/sXKI1debRIi/xaGIx8ASwR7AdUXvo0kx3IvGRRSRLWaTaw
KBdeMh4HcIi16Q1rm1j5dw3IbAv1gFc+6v0VQUuB8C8d1aYvGSGu96WpoWH+xbda0twEeac+q7yr
5rBPrDzxTiOCu3I5YR8vdol8o+0WxbEcwWrfQNS5Aj1uKAGtJUDKVT2EWd4SxhuaHvfNsuaUxNwB
5ZkG4jL3eP3xWDdHYnC/Xm/cEKDpr8SZNYLCOQXuVXJeH0gOwugD2JiSsKzt+IRqns0nM4M56Y/F
cSm8PoBs03l22XcEIygFbMYbK2m2mHIMvlXnTp25lRKZd+Vrkoj5wFJh3SinqDM86CzBIXNY94bn
8GTjrdQwcf+pFZrrIKntXJ6b0fsHrNI/47HskgOKnx6t3s63IluDFeuFQNLr/GpmTXEWBIh2Vc8M
OUNos1xffVPrmgOyF98LUAVQntUM318Ecvppgeftx/XWTQuieSC7tF0G9iJ5ptVkhcLufsdZ4Pzu
UCAUrRZ79GtK3q73ZRqJ5orYSGarDxZxSSY1+HgzHMVKAd3NO1+pPM0ZEXiaIHbc/Ez5wkDggEA2
hjBWGMybW8pkIZqhZ3nvZLlbBQ//cuuAZ+eJZwD+WgDDbay3qQct/KAlJw2dbHHx/Hm48XOP3FJZ
jYdRgv5y10LolbOD3/tLMGbBQ5HEt2TEhbVkEPO63rhhR/2ndhZHLx5akvpMVlnEovG+2ijamsK4
kNZhQW79AGxlugUfMuwpvZq2AQAjLVhnPzLPju2vBFTDc8Qta9zDO4IgRi/YmkVdsr4d6nNmOZ/B
UVZKSD2WcVg16ks5evsSCOhHM/ME6hjcil3+INNueVYdl1no2/EW5MOwq/QyLhTXkh4CtfJMcKOP
FMQGCjvH446gP68vu2khdON25IzkZVucwbNW8VANjDRQ+oi33thM7eu23bRLrKasODeQRnmemzLz
D3kLBfKNbWuaIM2woXbjljUNUFzS2xDYVQBDiQ6XlhIucd8M6YZdp6nT26jJVh2SjnalrFe3Gt2N
s84wP3oxV5cUlmjdNQLx3bgOfRCr9yEB2CTa9fV6QZeUme2NcZufOQ1wfWwmKJ8e5glltfvaX93J
u1DYL0knF8sRF3du3pjtBuCNLzcqfAxxgF6zFZfJbEEjV56heNPcJp51B1UAGTmL+8Q2ibIMG0iv
3OLUKpRni+rcKC6+DelSfKEUurbjyP/sm6J16d9NER3ZDALbpEKep+ERzcv6aVRFc7reuuFlSK/i
4kONl1mnpI+Zl2ZWSJKeB/f4bamO8QwWh+7GAZkINM091apXAmpve5e4nR3o5Kk0UJwm9SQvicCD
c0+CG5lO47Fn4GK2+CZZnWmFNBNnXdcKkMXQRzsg5avdsjveLPWfVm2+s5iMUDPxmMlgbgM7PVO8
rgSHYuim6cGlIi73pYD0qq9BBD14pEZ6hmTeQKOiSAN+kLzdSjEZpkgv/ZoTBiKv3peXzMJ9Ws04
rRu3su6WONtCyhqMUa//yorEgtxUk54h9mlHzQi+WuLZ3aOP6vyK5lsE/oal0EvAoO25yq646Tlh
XXXfuJ59H1SIbK8bi2me1t/fmeIM6RurUsx9hNiI+5mPCpwYdjCXYVVWG9GyIY7S67s6Z/FAbzLK
i/LS6XPjk+bOVnVzK+NO/rTs4rvXAtN6fTgG29drvjgpmpnnY/BAuPy0BoVNLUGn0FgHwFfScLKG
b74DCoLrvZmWRjvKVT4VcSWd7NwAlDDfNnibVL/yIA6KHbAqxGw65ylJKk90jDnnIgj+IF74Ci+/
PII58uyzzX1sGoVm65QWfdt7CT0L3ue3/8aEgKBtiVQarOQ/RV/gtBJ+YMuL9GvoizBK/3FUs5wC
h5MHQoeNk9Gwj/XCL9bE4Pq14+rSeS7gZzUgOZElxHSOm4oX+240OuFpZxHwIDe5d+6EFFB4TDtn
OsKBjWnklhYV+3yjXg9W+D5YvT3HO+MA60DfWjunfFm2WMYM5uhoFk+CRmCyZnmWaqzuB8gePLOm
PiukCF4z7nSPzpJtoZtNi79uuXfeJWG+28T5mN7bIAGIeBvUjwBeLc9kivOfIh75j12GqAP4kmGG
kIbo5BlZxopHic3K7sAgEpccr3dg2l6apScCLhLcfs4ZDKL9QQkImiPlXxwCb5Ol3GCGOpQPBGRN
1XmLe5YLxes55XjT/rIAmtLv3Faanc9OA+JJMnhnPk/2BadhPobIz89kw/ca5kgH9CUFnyjeOr3z
rGIB2eNlDqBp0wfNFOWzmud9Rqij+QiUZsBSntfnGMI2h9kpmxvoN391h30SxRBb1SL4wrNnIQtY
yExnaKhXKPvgoz99i22RH6aJOxubymAdOq5PukE21W1Z/z8oxMDkKyj+l9tKoiRXFcXr9a1r6kWz
d15arUdK7uHRtSjeRA6XonI//ztkLTnkw060go7qQ5NqqUrinGGL/Yqp78Omc5JDnkOl4vpITBvs
Pzdz8NzXXoCH+HjyDjm157Ar/D9gOvh7vQODCeoS4bKYAi+DvMm5I0PwwColvqVeg7Kc682bvl8L
2wU4E/Kxl/Wly9LkkWR0uqvqVnyG6MFWZt/UhWbjnWfFrZwLdp6trvjJxoSdhFXmIgTl/Za+7scb
CuDL/3XqWUCHeU6n6pJACfAlyG36XYItLATNi/rtwlFu3OM+HgvXK9HitnTAHj/YZxvgmgMpveIL
Bw1CHwOccn1BPl5vrsP0wGTrU5DZ4i3J84LySPLSEfdWjveHDV9l6mCdwnfnn/JlZ2fBXF0YXjTm
TyjcXUX2Mk8UL/tGsM7duw6AAgK9WlCyM5vB2BAnlnfKh32aQjbXa9OEE8i245Dr61Cxf8ymZr4p
Vxmp699u2keaOdtC8iGxRX2RmSJPGbfF55KA+MyGKF1YTdWX6918WGHHMAryv3PEKpf5SEXXFzuo
3rJYPatJ3Kliio+8lM92M/9SZWEfobBxagDs4EH608/x7/XuTaPUjH52vWRQC24/sz3NNyiveWBe
M97jkeIGvNb7krtcFwhXY4uMa1pn96vGFKrT7pIYFnl9BIZNrCP2QBayZDLj9SV36V/wHfWRRTaT
BKbG14vcuw1Mu8qawZ8lz0PS+UmIUhgYnwPqnT/7Pl47y7tRuAv3Wu+sINJ4wxdrPvnOcNnXuGbe
s0/8sqW8PNPUjj9n7SIeJ86+72tcM20ID89MMqu+/ItyCaChHrqUb2F8Dc5Vh+OxxSfd1KTVpeld
HA9WWrnhKpfOwowEcmPnmExPL3MSSCuAu14UZ+W0FfMiViOt8aBGKL3eqtJj9RIire91IAToUN/j
h3FeWXEE3FuXPyRtV9lfxzJNrW9qHoutWN5gkTrUws5BFJs6NpJrLfM+xf1QWDckc8f6dSpJ3H2Z
JNLTGzOwbrP/ogqoTreCyrEiRily8eZaClDtDIgfCGX4EhyLI/JVB8tv8fZJWLIvRqL6dTvoQBQK
yaviDQlilLi30xK6JVlAD+Humz+qX7UTgFKhJ8m8Vxu787FsEx/SmEE70yMdoZZyKKE/3GwgFT/e
plS/cfMsHv3CwXAYtkQ4KvZnzmhxYER83WNlVL9rQxTVTyfm5m8NinAb6NO38XR0M5ls2YBpBJoZ
17UFTquUsFcXgwGR6PBNBUlz4mO7d8lX1/rehYLLFoQJbvEmk/iPkFDwZZb7E6HfLplmm+q3axIX
5VKxIntLqsGTJ1l6NL3166LbKnD6+BCg/7qPdyNweVMszE7KNzue7Xsrk4j0FplvPA19bO9Uv1gn
TY1XiGQu3yQ25pcZqbwwE8BB1SxJT02Xb5Fnm0ahxd4gxKyAQyvpq1hfn45dMjjyDpJpcl+wR/UL
NnGSJF28NH8jTZtEFZU1yMpnKGBcNwXDTtUv1p6s2omDsfw1djv+telLUoXpxNXPYZzxIHy9k/WS
8IFD1O/WzGlcfyVcv1Np+V3N7K5z4oNdyOdGoXaxB1VO91hBKvh6b4Yl0W/YVtX6YDaY0zdEAHYV
ZtBFTMOMq606H8PWsjXjFlbQe6NDyzcyk+4J9chf+YRMw8rz9zu3RjvaNwzNwnPlIg0jHPe1sEEJ
1s7BdD/0yZ76b2ZTW4vD4fgmt2R58QbCMeiMd1MHbtEkK/eQIa3tk//1T4ntZwC3QkTs/zj7kuZI
ca7rX0QECBCwJSens9yu0WU/G0W3y8UghJiEgF//HfrduFVW8kXuHF6g1HClq6sz+CPOQTmqI2p1
ICxVmy7mllPWJL4JhetJJXL/LJfl72wKv2akPrF4OanY2/lJvFFAs822EeAKj24KYoX5K/PwMBoi
mYRlM33CC+xwBjx8o+b/8Zr1zet1sHRSADoRvmR974gd0ySgp2nocUG9ZTWh+/+dj7ZyFArAXvXS
RX129idJXhOW51t6jh9vI755qY7nOZwrRB7yHMyGbGDYVcPzaolZsYEQWH/on3uIb4q9xIzkVVQ5
5SsdR+bvewo8q+Ph/MthuRjH0juHMgznfVwEG2nIxwvMNzVgXLyNaQ1c65nw6HtW5OV5BrgaVTrK
XsYAv2SJ/OYGTZMVHmAEuydpJZ0AhyGs090erothk6dDreKN49C2voxwT+KuolHLxatXZu0j4yNk
TqmS7Ua50fZ5I9opaqc0r9rq1Wsqb9xXSYH0unZ4exO8wjfFQUbgH7gqccryvMQ05JT/bkjbbgy+
bfEaIQ45u3gUQcFfwyqEI8jAkaft4AkdBF/JOG1NwccbiW/eqGk08YgoGr34GpRub5fMi9Q8xUS3
gDLxfPECQBiXxs2SjZCxzIrJz8gWpdxe0fCsmdPf08qFbWhVzTTeX99TLONmGr8k7cyxmfTZq9u7
8q6Kq+qzzOLyN7hxW0mirQljYY1dHY+zt+Svpdv27RcFD0V1x7J4BCCakdKfT9e7YhkqkzlYe/7S
Ei2L1xIml8BaJ0PbnihqNVu0DFsD6ybzLtuV/SBjCmXN1xbvoE3qhoM+givFtjRjLQNl8ga7KKkj
PCGJl6kInHOI98N2F2R18xTjqXKjsPlxGueb4iuqEHnkVhN/CYYuuV83+oCoXQv54YP0/WTX59Pf
UBGAq+uW+bFt1Nb/vxu1oBmn3qNAmc0d4E9VjBtzAnT+bU+7vlmp4N0cLrO7IEEZwu/deilgSXn8
/7hE2WLeWL6R54VDOUmIoEPhftfV4c8o6ZqfFe/CXQ2ppuP11WubfKPciKRnqvUciBcfVsE4D8lF
DJruCr1sxYflLIyNLRJOETzqOuQnCQoY9WEI5/6ODiw8y1pSnfZkmFKoNJCtuLdM/B9Mwtwbvayd
slfi14BzefFwHv1W1Rsr2fZ5IxsiOMdrJXv6Ekxe+ZitNuSOTPT++nTYvm7EekB1v8iQ+WfoasQ/
+h4KowOrlii97fPrYnsXFHHVTrJvCD2LFabcA6oP59ItmQHLUorW/7/7eODXSKybsClxXc69e9At
gVA+1ADMwb6pRk5/a0PGmu2H2S2TtqhfAYL9u2Bt8pQQ+t3P9U2u1q4fGUu2c51cKThNv4I1FJ8g
Bw25VJcOOzy59qe+5rdIeSJ1M1lwGncQoIyG+IU2Hh6OGeRg0hESY2xjui17iMly62QduSRn9IVE
qrvMIFGnLJuzvVBdvS91t4UUsMy8yXcDEbgKKkjzvCyC5Kd+5N9Hl5SQ2ofL800L16zBsqgKoATQ
gW6sRimRU7NmbvYDnnfbrQq3JfRMbUA3zCJWSBWeqTfLTxAQroe0Y8OyRWf5t370wTXEFAksmrH2
8V5Bz5CwWR6CZoAKh8w1vJN06XB/lxfaa8E7WhpwRztSrVaEWXTMowEF9zIWgCldH0zbsjAyek6G
OEb/vAdd4KE01uVygqJVvVtE8stpFLst8zYZcr2fL51XcvoyiVpNqUeV80/XueVG6m2bL2MXcEKN
yA+G+lUrIiHPmkwFVf/rF5Q8tso1tnVt7APK4dFCaFC/1k10qUHA3dd1jGGLKBid1+fC0guTeNbS
GZNRzOGZuXV36AcAhaBnKzZOd8tMm6wzMvciVxIdoIH3iGylPbW6bwGAiep7EioVb+TAloEy+WZj
zh0UH/z6dZqdZieoN55V7cp9NhfeFpXbNlJrH98dLxleQgBhDsOXplaj3nu8zCGxiQTm620zsfbt
3fd7vynzrOziF80adx97wILvHDl7/kbiYEmBTe8pKtQkg3FBTaAM+h9C11P3N9xZqN6FYBPofRxB
pXXXutKZ02XBS8xjU9aRugm6AC+V//YOgGDHmQNkXcqP+A8o3hfTqRw9kWysNEuWZzLQFDavQtdu
eM6CdtypIBu+t5X42uPs3JcJ9Osc5iRbRWHbsjZCH2wYz10WZx3KXqfrG3mR8e4AFNYnp9qkbNoW
nBH9faHKsU7WO3A0/y1wn9t52VRuRIylCyYTrRKlX8LnLH7xy9A9QHo8OOTYJoHj0sO+bz21sddb
5sUkpcUgforAqeRrPy1/MyHYwSUQohhGEe1nh4kHfwBe43oEWXYBk5IGyrPoHRpgw++b/FS5rX+q
hkDuK7L5OmaZE5OU1qAwIUZdhy9z5aPmUeVdcY9aRb0FwLF1wdwEnIDDsjeiLzAg/JYF3v/qkeyG
xb0xATfZaG03OlkRJvQFNsYrDVziAhTGt52IprMYhI27UExL8AK4sTxSV0NxYBjn206qPwzFoCIW
ByWee3QCkASEFwMmPrOWcb5Rc7KUaU1XsTwcuJJzSF+8UvyiQFDe6bE8sAECVmqEhBEjaVAOt3bH
iO566hWIv558BTcCL+26CXzns/Dckf+6Hg2WpWry0rhb85lUzf/VgKWsUZtvkCffxr32TVoa0L59
IcBgfglXniZqgZkj9512ghsHyLQWU3WYdWXsy1cXSzWtpa5+CWjUvdw2OsZpLqpsAU4WN9F/qf0z
Aws34WJL7Meyu5qUtHFwBamZwq4ngGUYkyFIA7jafmFyvcD1TDzf1ot17t/lDPCeB3oOFPgzB6k4
baeJ3E1tchve1zeJae3IMihaR+GZuM09r7t2Hy/qC+QbHpJ2IBtpiW2oyH+7ECjhTH3SQ4UiAGvZ
Bfg+ZX3+i8HoZOc14QZJ1rKv+saJ7dKOSW/yonNfzj9ccOxTNrUPST6Et+1OvhHOzGsFF80YnVGW
+T0nuZ9CtfXpplk2uWeyYN1Ui579VAve8Yo2h0BVB++QH9c/bxkbk3qGJyyVh0Szn1Oc5190PLlH
Eg5DleLWvny53oZlMzK5ZyIPiJSOjs9ZI2tQ0nM6ZQevh+DF9e/b+rCurneBECxFzhoCyHBRBj//
nV8hsl+lKorD9QYsy5SsDb9roGi4zqIYL2oiW+v4Ysyq5OILjBA8wEgd/uUVbsI3bq623hhh3YIE
DVdRSR5oW7Qpmej/KF3YKU82o842H0Y6HvQ+KYosjs8cKuc7gs0q9aLxthc7021MAQgYOrLKnnMS
Vvuqm30ohZMw3toybMNjBDPIvWXjyji89Mp1j7Ql/D5uabbHI+tWHmYbHyOcSR4UrYT54YOiI2Zg
6D3IbDvzxmKydMAEvfVxuASAhZMHdABydqCBLZ8VyL0rW8Pb4hjZGjEKxTIrvWxOlugsm3VPFUl9
WjxdpAPwsfvrQWEZJRPtJpchLJNCOz916bFHiOG6nxpQYo+3fd2I6V7FnCUFc34i4QYRVkYX1CjC
jVzVNjrr/9/Fc8aB3JoXGp3jVdqnkG2RFiz43nk3UpJ902xMdg4fRY/8q+i8R0ayNsUzwJacj23k
jfilhJBccBzNPWwOaSrHeta72x/1TYRbzUsBiWnl/OzGQpxUUbZHwF6/XZ/Yf6l7H1QiTYRboVCf
F0UAKV0GL6YpeZDwZjoxGn3WpZBHRsQLmep4Rxk9TpF7GnQuU9gCePslg03R5I31oRHdRt5vWwpG
rLs9BwB9zMWvhDskxZkxnSINSyun2EQkWpowkXB97AfN1CT811yWXpC2w/gXjaD2Cm27cOtqZzmh
TDhcEQ5RXHSZ+AXcDxTrtM+ecDLFexYs/lcv34J525pZL/rvAkdAbpzDa4Kewdp5gPDFwY1HJ80a
9rI4eEm7vkJsjRihz0TUhV1eN699xCC9RCm4bVy5OnUcEB3ybli2NNUtgWQi4sBFKadhGYMLcZEL
CuAa0kUgA7rej38hpx+sdJNlxgiOwb5x/XPAoqh8KBI3JNmujeKhwIaT6Jw+ETdrC3npsrntLllS
szlPJY8ArdhXcSDGf2ibiGpOXcgluMmB8XCkG4Fo67yxi+RRFarYF+xXWXJIl2hVqZdoKbdUwGyf
N1J7FfVBI7kKLgIKNd1e5VPnpZlDbtMh9U0YXSsBrnEhnHGJIyeu65R3apHfe1VB6zhd+Jz4G9P4
cUdcU9KAdnAplrNq3yQ8zA6Q/uc77jlbmHvb142jiA5Os8RdJt+K2CkPAeEeeLpyQWH2+iK0fX/9
/7uIjafaXTIQFd5knfwiQeanoay2brq2jxtLqHWTjnn5MN8XFe9TXjhP7Sr8df2Xf7xtumYi2bgx
FuNA6rcFIvs7t3DcHdfV61zxLSy67ecbqeTQQ2qtWoL2DfxPebeKYnc5vU0zxDXJFJkXwx29Heu3
YoLIqEqQgTk4V2+bVjOJVEpPLhQX2zcvofU/U1mjvO2rTVikZWRM1oQuaemWXVe/5XXxQ+WVuvRe
eZNTC4wfjENknvw+guzB8Bb5BUkjxeUpGTrnxpExTw8XlI85j9q32Qvf9BDct4XYKBt9XM52TTGC
1mnnSM1J+yYy+aKC5j5z87veHb9EsvnMneLu+sK3NWOErFtDhBobc/vWLmEGtcbgJ6+GZ1Qx8jTg
45cxLA/XG7LNshm+iwqnUVdkPYyKXxqwIqjcjhpM+9u+bxwBcZ5lkYOL5pH7XX+Mw8E9+oW3pdVh
+/VG9BLRqSSao+ZNToV76fpKPMg82Cp/2b5u5IVTgRJUqMLqLXGXBmQeqmpIBZfDFgPd8n0zKVQ8
gnc2XvxgDQWF2Afhatpf8inhN9Vc/rARYksTj41k0bGAC8OBgqV/cqot6rllhZq8CE2XFd82kwut
o++iqI6sGO8K3v1DI2/XaPd00/oxCRGlV4HZ1Dj9G1TneJFquCKVOzmLm8z1KBxijMM3DnD/k3U7
389z8MaH6JeXbdYELSrTfzgHyWgcFxLi14ej/N8AsaV/OGQHDnSQLI3DcLmUA61O1Pl7BNvz6JfZ
RrXTtrKMqPaqiUVZGLZvSeSQIwscPLt26sf1KVl30T9TWtekR8gwX6JEUP4GceHsMHnghYEQRS7w
1n30knILOmA5+83kjnRxMPKowPEmZHAgInhrw7nc9wmeYa53xNaCEd8OipzTwEfs5XEvy13UOdN9
sqyuplHZqI1S3oeomxAWQcl/s69yXsLazwJwz0YXR9ypqUFR/zGpWNLnBJdCfgQJUeTLz6atKDaY
Cu4opEKeA6UNiXtVVITV1wn3npJsHC4f9Xv9RUZhiEwZhxpTz9+yBf4fcZU8uLHqdw5gU9cH9qMV
sjaw7hnvEs6k9aGjzWr+xv1KxT8iiF5UbBfNMSmes8zHTZ/Ptd5ozNYb47BvHR3AhUvO96zvihRo
wl9ZCTOF26rva2/Wht/1BuIz1IdKXvvmu5W3K4sRheum3sgnbEO1RvC7j4s6HxQSrP6tF74HCSAn
n7y9H7aw+OSt9Nz9kGTkn+vT8tGusHbE2BXibPTqBJoI960L1YK2RE0lk1uPCLaPGwd9TbXbJ/44
vDnd0Pf3KqaZOMY+753Dbb/eOOshAlWS2asxzw0wF5rpHzRxtrB3H51m69AYWwFRVTxVdAouK8Nv
9sROeiOOTfq9zaPPU4za3fVOWBarSaQoNPXg79SD2I/ng2MRANPpBhNNmyn/dVsLRnC7rPVZJsPk
KKT+q/UA8ev78ns9lVvYF8tEx0ZwzxzvmAnMjy4gij71ixhvvU1iHkwqAOwbsQlCdvuYNUN8El7f
/xWKYus6afvpRiRDAKud5RTPl76cuk/IquXXAUX+jVTFEsqmQgHKsKUe4Ad45E3diBQMfWTuQd4d
2kmoo6e2tgzLWjWR/0ImuNyEw3xh/sCcvSJ6eNRJkP/sYTPewsdrhjRyTsr59fqKsvXLiGzK4rll
KvIuGXCOF5ClQpE2pcP+50Kn/nEZabOxdG3TY0a4BDnYyXzvQnAVYVQvu3qAKtP1Xtg+bkR4T70g
EWpAraiHmDtS+SfWRZ9v+raJ+KfQZ1kvTuyIahS5Y1KXpzFb/r7+ccuWYfoG8axwi1zQ5j4Ya5AI
Mn9xLrru3GrvV5F4u96IZXRMv6C5gPJggof9I19ghqELgHGj7bG3dcE4oudeK6+REzu2ARAWMZw8
ZiR2RycPv972843AZh5wTKxv4FynOJKsg1uWY/lzakMFB+frTViiwCSkiaIImnpUsINvNTnEYVkc
YD4wphRexak/BdXGLmKbCfOQjgTzq4HEx1V8cNfCKfEYghazv94L20yYsawdL/I7BmWnkvwuIEO4
d2lwqKbNd1NbA0YMu0E+sKgt53uFiukuGMOvUIPtdzdnYyY1onD8BomkCC6sc/QJPk7ePuvExlZn
+fUmH6IZHMDPSwhfpBEs09K2hnJXVWu42I1MbEyBZYJNToTTMzJUTYI2CKk+Q0a6TLOa9LvrE2xZ
piYTgo2QWl7CNjsJHX/OgL1bExnA5g4wyDheb8LWASOaRdjDBEMMzhF05cXZQdsBjzGJr7Ze923f
N4I5wF0n6+dOfWrHCYD3OPya080EzHJ4mhwICI4VDeqm6lOWRM0DlUEGobZ1IQXdQ8Z6r0+rCK3e
NlJGLLukYEmez2GW5hXypKmvdSpI989tXzdiGTRMLgbS4Os8B5DDz6dsN6lMbawkWywYkRwPAcCQ
RLRQXIUOmBZFh98+hH9Fi9MfbuuBcSYDnFj6Qxf4F0p6bN0T9B3rZetCYvn9JrGBFkyBt+KyI/Hb
gT/QoFXdIdZ15f3lQgF3izBna8bItwM2h27kuLhU5SCnR3mdwts6bYJmo36wlgnMagsyYpPZQBnL
syDPMMu6bYK0X/EJwTD/rcruH62Dr+uANQo+KEu+UR7493XloyaNANda+kwC6XwhjMZLDrfFbhxO
MzZ2EBIYPF13ceZnMSoZ+fwq+mWEO7maubyHiIEXHMEQr9xvyktc/81nURgexmqY5kc38Rb5C3lG
06ZcrSmybFYfY7HgzXM3wupo2lcVZFYexo6O3m3nabjO2/sLttOi9sJzhhsXVjAt8CCOoCk3xso2
++se9u7rsuoqH/aaxUm5rUR9UkVBMUx7kCi8agfcU01+3xQqJn2CFQWdisxxjgrksz6j55YM365/
2rIlhsY+IlblgNjNslPcQti+h2Ai6riRBCmsqneiwyXJl6BpXW/MsrmHxq6S+bg+UMB6jpDroSc9
M/k9qVr99bavGxtK4bEYdn2Jc5xlzVMB3arUqaYf1z9umWuTMRHAAIAoHeLcG4FHJpF80QV29bbf
eluyjI1JldDdAi1oiTkWMI3ZtyXuj0EWbPBvLLNsciOE7IZ8WCLnuFI7UP/7lOngXujqhTliP5Vb
2jy2QTL2jhZ8Un/ykBy4UzXvgoJ+outbc5FtgXVsg7Q2/C7iCmeKB+3l9QVpx7znAhAdhhrNbVNs
hDOHqw32Vu0c+4H90gDmpwLKZE0MIsP1Bmy/3sgIYurWUOSJyhPpYeXCNLLXsiw2jgrb2BuBrLs5
a7wMxm4MSmcHPk5fMmfBa8Mkb1D6wVlkEiR049aEw+nmwmZYYQcORDWF4rdALtevG8Eb9+FYVFUr
LjBgatI4AxMxm8vv1wd+XX8fnGkmGQKaLk7l+3AV0v70Yy2NuU58B32RvTtNGxd1y9yahIgiykjr
ZxE/KX8oQoCWwqT40YRcB7cNv0mI0DHkLgOtxcXtQSqACXmQdnRrf7D9eiNwoe/iAuQyisuscnly
i8E95PoWSxBMrUmHUHjkj1u3KbK0mFX5T9aFnxqdOTe8dq1fX7v0bkuI887zNQCFF+CCy7+Y20FE
hM03JvF/kCDCGFKfUYyNE+LCu0BU3SdvHrMbYKjrbzdiVpWiXGLfFxc6YkNQHmry84Caobei0W5b
+saRG/RMz+Hk1yeXV98DWIyICHQ4TebfQ1P4G41Y0lST/qDDHujfDKMkCvmkNcvuAPCIz0EObCAT
QZR6edTf+avUs9d1WyBey6FmEiNE3oVDP04St13v5OJAg0UE0KPDNwcZkgNUxvURtMSGSZCQFQzQ
SrnIk9Z4MBPuMh+wFW68ANk+vvbt3eplMIGuI0/KE8g831RD9K6j01Y5wPZxI6pjVOtX2os84a8B
lTeIz483IYSwdk1KhJthh5vJIi5CznJ1JMsOvhf/uj7mlsPMNOEhMiscRyOoC4gipDDKnJFywRY1
VPCdvt6EZc2a3js91A4cEsXytAZFoaAT3rZRtQP+7mfhYQ2V9BNQeSNc4MEhvt6kbcEa4U7rvKqg
fC5PNBjvXBBI2ai+qV7dBVzvc30LYWidGSPkVds1MESTy70YkCSxleUEpdLf1/tgW1PGOS3aJHJB
uVju+4B+lXUxpA7LblEkwS83QW0wsRALLrvNSSv2AFtGmfoDHEVv+uUmpA3aIGE+ILk40Ryy9lBe
f8qXzcqnZVhMSFuvumEkg1OcdVLXOwVZ42PFN/XKLPmLKftLxVB5XZwUZ/g+f4KY0F6N9RNv4jsv
avXG8FgWp4ltA4J24p6nm5ObOE+kovsWr5LunDwtBK/3xRZyyDZQ6//fbXg8rD1XZAGmuCof3fWt
vrt9/RgJ9lyCswgbu/ZCml4dudvEp6odN27KtkkwoleMU1TMZdTdaxCnsxMreuR5LO+hpXDu6gx2
GWcnbKAJe9tyNaKYJuMi4cSHx3Q+zeQOWyAYVDXnvne4rQEjkgExRFo8RQ1qO2D+u7QuU+ANv9/0
cRPdNpO6Y8VCsJoW+BvzBVuEE27pW1rWkMl1gHsSCF+t6C56qoZ0dvlXMXK1EQe2jxsncpBESB8d
t73IJA6OWeZlTx0Zq43z3rKITEQb1SSuGmfpLlIjb5ldXAVBvktcsUvWG/9tg2/ckoMsa+jUDd2F
I50/iQm8QSGGemPdWDYKk9TAwcsqRNUU53Wj4AE0ken3ourOc+a/de5WZdU2DUYoZ35IpOi67tLP
WEDKq7LHZmDuDVoROGj+QLFBrjscuxyqVGos9nwoHgUqYTvUV5+vT4ElgTHxa8E4YJXiYe0SDA5B
Vs9hbeN2efYrz6fqfFsbRgAHg49DrK6Lc7DA70TG+SOrvJ8tLb9e//5axP7z1vyHc04cVLWC5xPy
iLF/4LBe6lFl1q5/31X8MIrk4TZR5xAuXutPeHcqzEFEMrxXdRcWtLBJBj3ycaiA+t+I6Y9n4w/n
HALp4LhNIELmBrBQ6ZEM91PyBN2g22AxsanxW0QEesFJ3V3aGGk8lMdOXQJdq+vz8HEoxCYETULv
L5qYj+1uBE6UM2CE024qYU942/fXdt8NPt7Jw270y/7CS6eB5yHJi+OwbBtJ2X6/EcpuMysNkt1y
D1/N+Ygk+2s8F/NGJH+8of5hlyMiphG1CDQXQtpMR0ecyueoesUT/dbt1rZ6jJO4LRgv5sHrLmSB
DSHebz8VIe60vt58Cvt4S/3DDyduPC/DDau7KMAYUkzIt/VdBe6pZIeEKfmE6sltaV5sYtB4X0yA
u43LPUMlOAimH1B/AyLG6VLu4Kn+1osCcNT/XVW0rTyqxx5itLIrh1NdZMHvqXXhXn191Vom3kSi
8b6uVVTp5X6GP1Xq+uOz6shPuSRPrgw3dljLyjUBaYDku3il8vMz6yDEMw9kPI8CQhjXe2D7+rre
3sUdfC0HoPKX/KxBXT9lQaD3kEPaKItZlpSJR9O8mXiiSX4G++6nWOAigez4rhfDs1JYvAtPNmpY
toaM6M4GOSBA8vIBz15PMFe5wK7xpKfxx6pIC7TARjO2wSL/HSzJhzZe4qY9kZVpJqj7uL1UbV0w
ApxFvoSgbtffc0qoThsvj52dnsrhQDpaZH9Jp1CXiCwwyLg+85YdxRSl7WFZ3uN4Lc6ycIplN+vW
Lw9q8WDKMLuKfLneimXITGAac3gXh/7Q38ObqT4AptZ/blxX3DYhJjINXIyhjxrtQUg3+fVv/t2M
m06stp++ztS70OjrhsMCo/POsEZF3ZjBumfe5WUxbESHZQKidVN59324BMGWgir8+Llv96SP3JTm
UAyM5abH2UeLCj5usbFg6ZgT18V5+gwYNPNPtK3D7tizZuj3kyLJJ9gaxA4AWLDQvD7dFr4J3Nj+
26kMNE8hKni39fn6QpBH9KdDIxiuRCyYD36snv81sm6DoTwJWtNPmMGtMvNHA7r21shFczxmzW6W
N8/QVV9O1RwFx5pD0GdJNrb7j1YEGjAXc1uFkzcJIp/jHEDwVIb+d7cRXr7xecvvN1dzuIQdNIKz
+rkLaPMXBBWqF8myxxZp3PH69Hx0Xq0dMJY0RGKGOfSVeKLRSA7Eq76KFqVkPsD5buLlFlLxo6R9
bcZY2SKfAdqAMv8zXUJ+LznEg4kXlQckK8+qCNShF2yX11tiL5ZV/ofqcjvyJIPg3hNs06I9raYs
FbyNd+4YZXdLk9zVajNLsi2B9f/vgpa0WjlRKMWTamt4oMEU+nXJvPo2InZsmgLkVCtZAPDw7IeR
v6f57DwEMY9vXGDGdsCbBf6UU1w/M+0P/g5mGQn9sjhj6KYiHr2tOLSNkbEHMBjUB3WsyJPSuNgC
41l8GttNIQvb140oD0LCKy6BntYlbpxgYfjOJUp8ITaSecv3TQQmXzTPKh6LZx3DQN4DLavy+Neb
4s9EXpKpa8ky+d4Tagnt/ezHvfqK1Zv79wzHQf8EDaktNVJbN4xQx8Hew16rcp9gqDddXL46tDZs
HLaus7bvr5vYu0CgeMsm4HQ02KwYe4TXUv0EJ9It6N+/LyDmvR9biImSxGWtqGuQOD/BjGp4FM7c
Oncgfyf+I+xL4uC3qukULifkE7P6qXRG/fCOQNbzHwqjQifZqUHM1W/Gomkpdrh38+AHSTycfrQE
HvLgOPCr+EKrMZnqg4LMnPIwRnMhv4lJ6ea770Fsd0yLxW+6ezLlLNoIQduw+f8dthi648GsYOre
+gBx90BLPK216A38he3rRoAXHNpy1dB6T1Ba90+qB5XlGVbGi/d8ff0m+JUfzYoR2VCB5SPYsMmn
3oNkkQ6AktBJ/hhD3iEF+mzc8yW+86EXC/XBl+tN2rpkhHtfBFNOnbJ9lkkLeGPbhw8z6OL761+3
HLkmRBN4W+5DEpg8zbFfBn9RynR2B040JI+7ud4y4LG1YlxDF0f3cDTOoqcmBDIMiobuAQtzPGdl
pTdOdlsTRriDoRxDBJM2DyOF5fBY528C2LAUFqHtRmpnOWVD41B3k77rA2i3P81h6cOoSrnPfcyy
Iwm0OrPQae6HKNwyx7HMuomZDHN3DqSLxNWb9JDfhXUd0W9l3zZbAvC2Btb/v9u+3NDNuPbhQBW3
npunwDGvJhai3XpmtURKaMS5V1e9lpHC9sjAsONQ9yncaDwENBjuSCGx9zeXZkbZfRnILcQN7Jkm
jFLFgtXeFHlPbX0BBPbnXE//3BYmRtyHvpgX4SOrb6E3/xI78bSroaaYLq32f11vwjYhZpxXJa/6
GrkJcT24IEk/pupLO/Td1pFiacAET7K6KSPXzchT68+E7Qlgw8XOEfmWZ6bt+0aQFzQG93Sqm2fk
1yPZR14Uim+OzwKxEYC2BowQp4wzPclx+b8Tfc7xvKurZUvIwrKBBEZ4gzlYR6IJkRtKrfP9FOFK
kPAFQKAcx2t6fZJt18Ngbf1d2PHW9ykByPFhRvUERUYuYJ6Mg5D74GRD3aXeB1AaRWVcyC+z5/2s
Z8DZr7dtichgHdZ3TS94wHaHsWuedevx76xOxEMBUVmcLp+hQw/5YxYmu9lRY5/qGj6F11u1TZqx
D2gu8JqgJH2Sg9D0wIPC44du6rZsB9bp+eBENiWpVZlAqhtmttA88n9m2v0tgU47ilp+whNitrHy
bGvDCH/WisQdCuzGGnerHUz9kh0Zkua+yYKtfqxR8lE/jPDPXLefeN7OT9xFMaQVdC+yQt7xIvLS
wi+7nQ9dJ2+m/UaXLPPyBxozgN5fNvSoU2RRHe4Kv/KcQ95qMAlumngTixl03ZLoIMGWGTdBshYL
S2wKEGXeKH3ZQsnEYs4TeFYwsMF+Myt3XwmgGERC5kPihJcJorAQe5DzN+2xF+SB9zBj8zZ6ZlkN
vrFTENi1jCNh9TO4suLRlaMs00bFKOhqAbL6bYmyCdjEBcxTeI5unhUI/Ds8tWfnEmIVNwBZcVSa
gE0hlWgCuIU+0AzFllQJF5SQuivCjeVlWc5/QDYpVDN4rfoHyUGZ4VXzOYPE+h4WMy9S5vyol1Dv
G7V1r7StZvLfvQ26X6jjCyy2pG7rxy7Om9eyrePD9aVs64wR/sFI+xIV4f6hL/QxCMDO0EQ9i4r8
LJBpzBC92E/NVjHHtrqMjaCIc0CuApxDcyzdR9UHbho3AqRXv7/NTTA2MZvlVPvI91z5TMLGq9LF
Vec8Z8vv66NlmQsTqjmgjpYtZSOfXaeId71izp3vzVu/3bLfmyrWqHtI6LLM/YMaunJHuvxXW8r7
jAzPSQb44PUuWObAFBuceb/oMB/bByjgg4XTwWWGlF1053C+lR/bRmlt+t1pPDOa1E6J/bdYUVIK
MIX9ulVd//22j6//f/fxdmw7HgxE/AXY968AGrv/j7Ova44TV7v9RVQJIQTcAt3t7ziO7Ti5oZI4
I0CAEAIE/PqzmH1OVV52cL+nL3bNTGYPNJKeT61nrVgP5EyJvWMMW8gmyncNsr5gvjMBuEZ5h4gk
bA0hedHEGJvO46gBBf64JhMff8zeCze2TVmIN7UzWoI2fFpGqWOjRRSHYHhP2ok/RyDASP3lXL29
97qNsQ9+PuVugB43p8X7rEy8Yjo4Ho9y6Wad1IHi+fvHX7ZTUW7JCWvwOOkgcuuHNQ/LoiZdyQ/h
L2+GnH4t8dePX7OT+G0Bne5c8Trw4BwZuLySapZIwBSLnSj8plsAbiyNwiNt64SKkJyxoJ0TuMV5
Kicqmqzvu/t/3eVgUZP7YXD8+IN21m2L8+Re3re0asw9xlSiuJhWxL4JjoAw2tjtITaEBszHb9o5
DFvMp/ByiAqgd3E3d06fqMp+1hBGIKr6lU39lwYno2LszHXY3rs2HgFCqCB69uERykXd+Rl0V7s6
fGWcnhQrP9mlF3EY5WdetreEGw+Bm3pkFHNm7us2Gw51xX8bQH5jMmh91UcEl0cX0pOG//Ly/uGM
hqGbVnILeDoCGDkL6vmmxYz86bId2ngHaFEHxu+xQ5oNPs4CpqLWZsNqsCrzeEJayDDjbH/8tr1j
vXEOxQyUyASU6X8CwwoCtnrI0ssevon8quwbUEMt9cMsaXYyESYb8xyXLB8/fSdwbsGgAc8nn2Uc
eUUR6IOLef6kBxAE7qw3dVyX1n297EXr+f5jvxXrHGEja+6JCaOEw+r/X5QuyDlU3E6A3lIfKhGF
0uh1qRqIRXPZjOm/VFQt7Yszu7H3inUd//iMzM0gjjk63X2tWl4lorNrl38Ur3oWy7kaZq2C/1L1
bakP5067Viyku8+qkQ5HovKmxkgoQAg5uAoqV79Qs5S4PeaFY7Mphlw2K38RLUj/6lQtpJdSUqE6
PGD+A6PhZTahj//xNu59/8ZDcEf6c85s/WDnvj3ogv0WXtMeWvzNxy/YsSWyrskfCxx4uoNGRdS8
GRSiYzL2XfG7mfxz5AN7533jGBRp0HWu3ObNyT0SVzT7NeSEPI8LGipT2w5nCqkdr73FmGZEGtuX
pnkDB/vbhI5tEi2TLBLZ8qw9rjdnVZGFJqnydmmPl63cxlEsem0ISGTY4HI1N+GcZUuMlEyfk1nc
Ka2DLWGiBKFr40gUCCSC8KWe3/KSY+SxgRaHxRSQXGvtYPaffNedroIC7ZBLPizYIlAl5tAdyJXV
D+Bmh7CjiwRzlTq67OFrKPzjvFleiahqveYtd0n0uYdspBP7XoFe32XP3zgMX7eizz3ZvI1V46eF
zNVVKKvuTEL19yQu2OJPO6jSkQY83G+iUUMCunKBJmH4vsa5mdLfeRcl/6YIipHLcrgg2noA4dKo
87rmTQKMmlC71PfAyJ2TFtn7oI35Q73KL5daRHeAmbwbkOIOk5h/ZbMuUtYs1akMpTrOZhH3ORzF
GWv9u88Joo1TyHPXn0jP5dsI2YvvKuj6Hvq7vnf18RH4u89E6v4/j5iJQsvs0uQPoNB4XrNFNZjq
zhHUP+OU937/xvLDqmvCMStwxsCTc+85lfsTCBN1xq/s/PwtLJWSASWoM+QPq0KXmdv2oNqyv/Yg
T/h20QJt8aiB5X0IAbb6zfFcr/iq2WjFz5kYMd1lg8nY42Wv2Zj6DBnSZjEdCqtxxSlWYzeg1678
1IVw9z8fv2NnK7awVGCenTAng3xbvEzegEYgu+YLUcUZe997/LpHf3iruq8F4EsN4ookLLqe2qao
XngIfpf0st+/vvjPFzimrtwgxGb7OjzUbpEdIlTTHz98x7i3BImm8TOFOwV9s3bMRJHdWy6iI0On
FjO2/LH3MPO3/qtGX9ijD7ZQPy0LG6kiqN/K3EB+3mmrGIgStIN5dS6F3rOPjXkLf856/Hz5Zkwu
U9cBbzhay37CIQty4anaGHigGCIUMr+3sbO+eAnJSHSR1BWUyT9/vDU7H7HF8JmwklMfltVbthZM
dOjukbXU9wyCYWeK5jXg/XdSG2xhfKouiW57V76hZ23SYlEqS3hlyp9hkJs3ohdymf5CsIXzSW+K
VD9N9Vs1+l5ioaMGJrc25N8uW6r1A/8wkak1GCkZefVGJh2KeBbg5G+Dykk65VxC+8hJsMXuBVwM
XdXM9ZuYxBNAocvJg+WfCRd7O7Gx8UL3Q587ffUme/4k5eKlmJ0k1w0iUwu89Rlvuz7tb/u9ieRK
TwOYhsvmDRw275JlcTA1Fx7WTbxukQ2Kykbl28Tn4QhwrboG4nxl3lgumdNbN2Bj1E2hODDUOfxG
61JwCfmGj4mc63MKPHv2trFoIkG+s7CgAqLRNwefdt63dpHFcWp1cyaq7mzAFrHHZJ3XBalwTuvp
pZOjnwwoE880WP7Kno4F2mL2iqXsygZT+G+rww45iAwAMY77pdOnidf0AO6wXw1j6TiAM6H3cb7y
+sIqPNiSKS6s8VwXN6Nvo+f3ae5mQXEsQAYCvjMXEMWP7Xxv/TZ2ThHJ26bP5JsMrP4ic14QDPnm
2TkJqvDvBsI3sRyTpoPvdo16c40DOS1w9gAG97Z2ptb6UC2FjHOvvQzkGmyRg5S7YVPmpHqzzPXS
xQ4W4nQzZouAr27PeMa9FduYvHGBc/MrBrCKh8YoaDT76mvQtmpOP96RHaPhG7tXhA2Bx9VaenQ9
Gv6qa6+gNulecZbZc2Xu3ks2lj8HtgF5NssfyDBCD5WS7JQRSN4GrDHHy75jY/wqJIv2GjhgOkZo
vfvBXd+z+eQurTh8/IadndgC+Mqi5IWH29y3Cp2IU4Oi3BTmHDpw7+Hrgf4jAAruMNYP6KEUoM4O
bWA/RbKLXi/75ZskXXVLFnleA8folFeOD7o7XwfnNO939va/wHoyqMvMQ6HhT+hQSFqlZSsPpXDK
Myd0J8PdAvTqENKYI8OsQjjxa1ZMqV0bS2BYfs16fT37w5Xomhu45XO8ZTux3F/36I+9qH1AXdBR
RZRtwt926WTctkSkGDepYsyOnnGFe62fLW4vc6WUTmNheUgZhgkQSmizsLgAaukVdPN3i0TugDsQ
gHi7OxBUi8ssZYvdU9gv1+Alb6bXYwIxU/JagUM6TEbmQv714yO3Hq2/ZCpb6sO65X2hK69+M0DX
/WuOXjWaGxfiKXGXs0ddTpfQUiJq+hvLF87sFT3+92AiMDeaKbCpjVr+s5SCXogmC7aQPsWj/2uf
K1Q/6Munab0lyhanunciU//wnQAYRWj0xbnOyauNjDxzp7jjGbZEib6TV+6I/upbwNyM4N4o5F2K
IpI9fbxTe8/fOAfSOz4M2EFILgt1vfBRfGO+5//4+Ok7xrvF+hlHQGRSoJm23o/rFvyqc/jed3YG
brv4VZpfcyHfK13w64/ft/c1q5f6w3bt4AEP4SBfqYlfBXEreZsduVXOdOZg771g/fM/XqAArWMR
gbsL+266q2eLa91c90GbXvYBm3jvqRFXkwzdiJZofvJFoa8CWp1pyu1Y5RbCx8Ee5vOlxWVONrkn
mhnjHgB28e48ZkwQ17Up0kifxWDuZGNbCsWopa0Ms6lB97x6B53oyogHZe8RJkTmr2MZ6aQl/Fwg
2vu4jR9gnssbY2b5IHDd6gyQZ5yp/F43GDxUR2qt62b3EwpZ0ia4M3N7dllesOWfgqZGVA3KRtdZ
PtmnEDj4O1f3P///j4Mfka2MzWB619clhL9pFz1KIK5jfwXbX/Zw+j/PsumlrkARRSHiUci0gMTV
Kcc02Jmn/y2Mrj99m/R5c+ZDPt47gjj9VojlRruQPKbjiz+fgyf8zRjXV2y2XHDW1EwW5KiwRLEc
vf5QQiTy9PHy/C2zwdO3TVrJUYyRRZGjLRBYdAiN5j6QT4Fpx+TjN+z8/m2Tls41ZouGzAWNtP+k
cghRjBjWueBcrj9/49jDkLG8tpQc2RC9zx7kg1zAXs9s7t4vXzf9DzfIWzm0CycUgvRhmJoO2V5b
gFfpsnXZePHaQ3aQQz4Ymkq4nSqq/mfmqHNV295PX//8j5+OKRwU8Lpz0eRw9ZciANUOppfPsWfs
PX3jvwkuPCu/8LClYwedPfBoPk3Dos+Et70jubFYW4SENNL3johxIp175Z76lUZzqXhxppO19wFb
s8W0s+VZR45QLfuiKlxNuF5gz5jU3sM3BptBi3diHXwCtDm8T94k58Tzz2a2O0//r4ZrAQKAElXU
saTVBIF4oP1GXBBedCa3vVbrloaqcqBHLZm80dy4OobX0ZegkGGu2w4rEV0p/WUZwHjf8fJH3YHm
K5iqrx//+p2Ds52T1qxiCwbc6H8sijlAiQ4exJGj2VMXLtDGaE3b99KH6OSRWKd0k7lsqjxGYAHo
+eNv2Nve9c//MNzQitnH7Co5Skl+YP66PPwvyti9h2/sdgCME5ef66/vy+xKZo09LoPz+vEv31v9
jdkySObkvrt4RzqDmqIOJ/Ky5NaJg+XsRNbq1bcF13p8NmZL+dIZh9fwaiVm4PlSPWVdd10wdcf7
5pYN5+hhd6L6VpJmEZJHxi/YEawLT8tUp7PS91lOTgAKnTlIO6u1bbJyP+Bcdsw7hkNxhTuMT6vk
w+Kcy9f2Hr9ptbAyp42zhi7bzNEduN2Ko8VV6bOPQeDjx/u9c5i2vVRdhzpf1ukYPoT082xBR+oX
c3umItzZar6JvcXSkrzlrnfkwtwXJjwq0aZFXT7NSwdR7HNg1r2P2NizbLhDR89B/jaAMklRDN4u
IJK7zJi3vdOw8UBoZDhD7pk7PwTwD9AMZbo9XLYDG3PWrWmmIMKPryP+HDZFccizMbj6+OE7NrDt
mS4SI6M+gfpH4C6fGJjidNbchK1/bX3v9eNX7B3SjTnr3l+UhyEbaAMy1mForTHlDSsDFaRdWcv2
TEG4t8ebeGz9ni6gKmMYrYUK3YDKoqnVmVi/s0rbfmkIPhtf5PY/x5QQ8KyT8ag9/ugt51gTd1bJ
35iyct1e2Y7SIxRnywcKse1XHXb0UMqxOjeDtPcZqxX+EXVAw1FClBHWhiuLz7L5ZXhzWr8iLy7c
hG0HFboRegkHy45hVS+nWk3Rl7zKgktUyREZtv3TotMyarMczqjUdxi9fPeXc9TLe+u/Hqs/1oZj
ujArKVzpKhCiAlhZWIBxO5rO0lbvvWFjxwwjJ0EkEG6yub3jnXuykt2aMTxjyTvnf9sLXUD7Nyqf
sWOXRxYsO6ivszEqk4+NeMdRb5ugYmzAlltQbGyRn4a8vaMzqus6au5WLw0Y5rmm0d4Z3ZjxkJcD
CBNgxsJ1XrJG8R81pPXiqWj5oRNdf/j4e3ZWa9sEHTIaDH3mecfCB8lam787pf182aM3lgyh85FB
cAtBmRCZMAZ23sAtzk1I7mzEVg+md+tC2kkzyBoU36JJAuP/LKPwfshK9Ikm90x1trMN22Ynn4hb
TO2EmFbVp6kKIKIsvvdZ/t7X5ufH67T3Jaud/GFxgiOhpuuXIB+68yIXAgD5e0jYU4s51vLSHGk7
wVxXoR1BaeQfbcfzBGJVcxpWXKRQgMovPEwby56g/awKPrJji7GpQzaI9zqQ+fHjZdpxG9tGJ80U
rkzLjh2LJniQNnync3mMIvP88eP3DGETnS0Z+xyTnpD/sqjXBkh8JJNztm26t8cbayZ+7lJcLGCP
K/LNL8x6WnmDx3OtPkVnQac7a7SdSwbMrYiA22THMq++ZBZTKAopDJB2Xz9epL3nr5/3x1GtbT64
xMs8VFQ1sJ+ZCk+91/1vgK072/Bf48GTbcIwgNOAVM8CKZGsSy+VqiDbqeChKF23Mgs/kmF+KURe
x253CSAfIXk7E7zIBvPzbusfPZ/8zFz62wbGPRN09pZ9Y1dCellRIqYhbZ9P4ai+Ul2J2G/UOZ6B
HS+3VXGRugsaw2C4kFD7UYdeQovxIauGhzG/BDy8rs/GvjQdcOOlJuR1yF7SjPnPlXtpX3qr3jKA
BUJhro0dMZQDqtn5uLjQ0q3dEhIG5zSAdkx4O/ebOT0ii+r8I2+DmDOIw4etTCjV15ETPC7j8Pax
je1YwHYC2NKiGyG0ic2ewUcX6rFPx+DSh28MGOMwM4ZzYcB1oF7Zgq53v5xlGV4D+1/6FdvBX3D8
EFlaw47VMuvYC6qjDMt0FXCtfS+IZTkeHXR4Llum1Vb+cEW4jR3nuvS6PIaaGi6FqWfnb9UQZFP6
8Qt2bGIr4MIaB8R/rfahpeb+8++wGvgH2RBenT9Se1u9seshClDZyMgDqeb0YghvMccDvZaPf//e
ed00qLqIL6KcjH9EWPsOmbMjXRBv6mEUccDnHzYoLtyJjWWbHGxFrcj9Y61ARJ+ZrwFUyj/+Btf7
l5DiL4dqy4QBZHLNfJMJhEqI3fyq3ZpL0J3a0B5XurJHTmrnKSR10CXA5EIwmKt5AZlE30/f3YGQ
lz7QFP8cch8iwt4EghYY7tIfBzDP90cqqvrIuhYuqYXynGFhXifWb4d/COTzRkxcOux1boy6g6Y4
6D1sDu3ErNX8BrRv82e56CY6KBddJy0xzM0qoMbkSPEQcGZg6rpq/Udw+5C4c1bSc3DcDXcqkuSN
gsfpytaVuqa8ZPokIwxvQTKbPoSate8NvthJJQ9yG1eKl95nQUMP994deNRT5otR/zJRM4jfIW2g
aCrqQswxs2VRpWCHD8zREEe2B8HH4dSZIXhaMID2XFOw52oG9hUQ5E23QxG6PzEA2D8rUsmjmGXt
xbpvIC4DWT/M7YvRgH8qUH0bm7YFmwLYA1ieitEVJKUBrinAjY4rOshml29DNQxfBK2j48AsaCd5
5VcUd7bLUgBwGDkYwaVjlsqJjw+i7MVy0B2UVWPgINnyKewgEB878zRbUIbL6Vn0Xv8rlyEAGLLN
lE7EWBbJbJCNw3W5gFFmuLn/ETbRcgusFc2+Y56xk/c0Z9UtuqSjfxAWS5uInnk3uMz0bgqS07SG
yOsbcWeqj21emOfZi+yYVs3S9TfQxqquCw9CvjyS4lbRlg0pcC92jE1mhDqJGuj1A7g/wuoJ/7/M
ibnldXbLfQMcVgkBgJgI0EgrzP+Q08xQLKLnOdUscZ258V87Twsa60n0WFdeNSkk5es5jmwEHKMS
nf6SVeglA7QXLkAPuQF7YU5LfXi5qb1X8xCeCtcEIu4nO+YY5vejz3WpUKET2WOXGihulonEAOb8
VMzKPs0Dftisg2K5olhGvY59Q6mNTkXepLQbhjomQWXogRSzeFechtcyoNmnOezz+gh92K5KWkyC
NPHASHBFqLN4MVZVp6ZUA01JP/XudTMaOh4A1S1/OcZB34+aFj9SuZH7g7CMvQiYZhcDNO/dVDwq
p6sppJR8kcbzvMOAw8cPZKSSXYdLX3gH3D7aTwWvZhJnXlh9zZ0mKK+iYWZvuvOnK+N34j0MSt4+
UbQEn2iAwBObqhrIL6WZY1JokC1QVlmc8B8devhbLQKRgH67A/0gTle9MOc+h3DZ79mo4fuSddVd
mYNZyXIPv78T1DvRHgsUg/tdfUZinfu3EatxXpe2b256r2bvoUZSNncsvJ2bsMOATAu0vtC9fYHm
cPUIQQj+s5cg4L5xCygCD6IeBgw995WXjJBPKeNsrlD4yWUCLDvCBNQ/zqKrIWW2yOvPFemwOx7+
o1tVWPoAZ1AcIwoKdwIaVmhmKIOpkMlLsxAMJCebIScH4nOe48Id6y+1sZjphtYJhgHzoec3rcJI
52MBWRW5AOkPN1CkuKnrioeW1VzfCq2Gf+qSOjhA3uTnaU3LQUDASoyfXNnPBfBycl6uBwp9TiBw
ItudBLDeKs40lzcF77FaniqjMVVg2TwC/Fz0T1oTPieF3/Svwu+DpwyzaS9jKIPmZxtKnP0gAmb/
FIBC/GpSS1iUST67ekkIfMq9Z+Vyymk5C4gTU7BSJfNcFb8N69RPGkXqcdBO9AikYP4U5j5WEYpA
2D5bjvKfTMHFEuLlAuwGWYWfibP0zGfq/hzMXJ4muMmrTAM7SVbly1ekkV55Cm0++mkdUCe7z+DX
nhfM2t5B1aBrvDi3c7lcdwRSSidWdgSqIpgszFPDOdUYvYMsaJ1UkKv56gwNmX5jrsb7ZGfb+0fa
RHNwEmM4PoTCt8+4c9E8hgZT/8nLM14kBfSkxjj0w2ZOFcHhIP7KRVpTSb9wxCIQivbUdHHjmegu
UmzEyJTqvw+kqI/oaKoujXxhaJxZVn1tCuCVD7aFeHiCzrnjvBRRaYZPXr/SDStcw5CEQJ3mrtZ+
H6XcRL29zwT4MSu4gJdZLvO3AXHvFBQBTxgPWhOzdqoebaHoPePMPDn+GKHV0pD8WQoGfnBb6G+8
7PhnhC6bguMa4OZuEdNzNpV+EfOgJuD4dDyPXU0MkswPmN5WSxmHQ0mWZ3BSZFzDGWXrqwTY3H4x
7iB6BvNEQUVQZT5+CJg2P6ET7NRI+JTzRHmVkWvjBBbUtJnT6OoY2slpj6r1EAmVGd0cLE3aYo4N
PEeHoXRC+NIiGO+l66HzToGfMldt1FXqiBuj/KsRPkRjrljUzcU3lESuiKsaWI7rAbLJwVMbtAxC
EwIEpiSrcPShyaZhNYGRLw3T9EHmdfVYRgt7AThKOIemyN3p5+xH9NYCI1clkQ7awcY50X39TeD0
uC/aDfGr1KT5b1wzdb/BYWSOhPHwPaSzqmIPyIwDUpeaxQLF/G0WRR22jI55yqgzPnDQ4wexImXt
PoDl0o1umRp8CsFBGfZpJkbnaS4HX992cubfje8UgFQ3g39oh2V452AXfYvyUkexoUBYJQG6gvNx
cjm9DZ3J+VaU4PlOag6g7G3YdvjxnI7qrocUxnsr6pkmPmlLmSCVWkiSEbjDivv1J6UcLRPlzLSM
4Q8wLaoR1twE626zRNPMe7LLhGDElS991ISG/5hHNXwJDM7cLIADiq0VJZQwZX9tFTM/fB/wqcRm
qCvKrCZ90i5gDeVtPURpHkT82Ea6InHpZX2DItaqO9UpRM8oyhGqBerS675g9ReGiYIpZsXAHZGi
NebQWNSC/7YZnAhSyJXbg0fe0wwi0X9myPievAmAwyPvJ25ul3kZTnOBQBRbD6wC8RKUSxWHPeXf
SZ7r9paNFfbNDuHsJGSesgAQWSjSEZ44IJDIofZBEMHiaSiw6nAhsrmHSwpNFWP+mZDUKZxIl3EE
nGh9b5pK9KkHqg4au0Eup4cx4qI69PiJS4qBMB5+qdxC39ipGz/L3ltIuuAe2px4xM2rXEbWxpCf
QACeAKk+SH90ZRJF0BBUI2FHt3Gy774EIcTCiuoOAJ0isTXPe4AhHDbHAso6RcI1B4vyHIJZKwbC
qS/jEZc1eSKxqjKuzOTRFAycWXXooF9Hr5uAhddTP83fgqqdvyq/dHkqykGnAsGR5XFWiq5Kdd7o
I1bOuQUDWTTdcnhIJ+HTjBRc477sE8an4SclMk55GCovxNoKjuCWT7d08OZvoP6p3lvHo4/G2Oam
ajW5m8LcvdGqbPMETrS8D7uqeowc65lDtA4VpCMyz0ebVTkD7ZKBAx99O4OW1JvVd4GR/DyJOonM
B2M5eQ62Ug9Ok3QMixFUZQvaSe2Ib+A1U84JKC3B4rAexUufu/kTLzP5OYC3HRLtLbjyIahhliQD
Y9yYzmAnPVift21isjD7Qdtx+MYzXf0IodPyoLMBIVRoAsdiKvB1HvuZVl+RjC8/9KybIClcB4ki
BqPdG5oRH7+EON2CumI9SKHT1fpTOIG/Ph59nX+mMi8eS7EWMlIbhAIU42GTMG+9dCxQ+/hXzRxk
dTxj2tCLGySZ3/VU8h+s6eyLn9X6KLUz/aDMh0JGAc5Q7qniqMMcuXG+qBc7zDx2grmPJ6CovxV5
ID+jtyOScojss8Hsdo9jEoqkbwdOEuZgvjvF05Cgz1EPC5H19FpUoLBWzTj9REHjDajPJEqKmjnZ
V8Fd9wcd+RRdcQ8ZcJLpEpqFhWkBRBnQhcTHlLT8BQ1DDZ/fz9elBD+yXNoSsXUexxvhK3vknPVf
QyBlX4cWZSBYJ5xbhtrtytUl+BJ8UX4RgE3OaYd+S4Je2/AFMnciHXiLPWtGcQ1EXwg4Ze/fBwWw
g8msp/HG1EodPQVas6Lripgwm6Ug0VlonLdC3HYeWEfSyQVje452e4zKwd7nloI5tvNwLahwyf/c
Lu54HWIwFhWH8VMe9vjPjUeiMkYTnT7M4BWe47DR/JENNbyMJe1yyiyl9gCZLvMQ2mEqj+hXA/9D
oqBNBi/qPksdwOh9cPbfk3DAoitRkSvZ6Ok1q0t+raPOT2dQcD4tTjTea9mrO02VvkHWIpNirJbP
XVj28TBp+d3t1umegWK1swANryJjKkVLZPhK1twoQwMmFcDxP7G2kb/4DDLBJO9dfe27I79RWjU3
Hegkv1Ls6b2FCs4toDLZp4Gz8tAbuCF0MstUtE2TTliEmID1/xtF1jTFxdCaCbEuW6oDI3P1DSgt
Wq40Yj1NSwNqBQXA643GsPc9Ljhw3IYZqn5x3cA/KB9FreRqeo0yf73v8Cqs3yRXB+2ZwcVlUT0c
a1nyk0sgYRQ3bQNzLDiJXeT7j0KvyhYTOgTA6IXXsycqjBNLO+Nr0T1OMhqGHGUVtdXVKq30BhqR
4V1Z0MrHhaizAzQT9BWbEXbSkATtfQb4xaMO+XfIAw+4DqswwD1goh9l9BR4n2CdZYR5MNQsdVub
z4JDqQsR2bvjsz9e9zCfLxibgXvGBXDupUXrA8XKImAIu7h2fM+kiA/O4J9QLhEnnsOhVqBvyUnh
PUvIQegrkpekuGpczZvvPaYPipNwHCMFkjsbBNcof1FtcMxZTWk4CfImcad2bTICH8F9Wv6kIDJB
SFtG96nH7MIUO3K6m0kXGTTUNU4q8qzJOw52dsIvZO47B8WyRixkqu5tHaOVweAilqz6Wk/eVP0D
1gRpUigvob5bi6ESU9Ua7B+sA/HLjddQGFtEuomlZR6ZDDczITZKN1ywm0xhjBw0hsbNfmctlf5p
COqcJ2HHg+7KW5pSpY4avOZGSEgkO+6KSMnbujgKObZrNukj1zaGDPkXiUwUZWnVCFl8cdw+L8YY
KJ/I+cc045gfCuZKnNEehUc857bwXn0HLoA1BLER5SjgcSrIsEzZDL6Xx5r2SL3gegf/hsF1Gbho
D6yd0nfoZ6ZkwH94k4OyOcHyI+eiCnXR7VI0jnhEdhEFHAHUVS/jKAUIxvkUQASJ08C9NspFQhOC
H1SlzUytc8+N7NCvghZndOooAdUiCBX64IYVSxe+VJFZfWUuKICx9VruQ+Sgj0U2YQVAeVQ6xwyn
oorhvC3WzsU87OcsCGxwmNtINl9lkan2Pgo7+0SaNTknjWjpaXV0+srkvXWOoTNLqGnMcv4C0QOk
/Zwyrg58wTQdnuVVxYkhZ+kAaQojJwV7MmKoBzHppxm6wOM3WgVL+Fh3fvODRiXMQSFvz5MiH8r8
WPM+IEgz4D4falZDfHJyG4vruZ7Texm01fgV5lTnhxot1PIKdoY0eDYNQIpFxEd5aqzij3M7LhCm
y1GGZrYokbGQeq03CtVkB4f3mOuPdWt7aB/PohUT1MZ8S68YrtpNWtdytN9d7MqYUN6pX3TJa/eH
l3uW3bLay9G1zTwK4IRzvYwo8a6NZUBwzR0qVB66ObnmqHVpjFsWB0l/H54UDW2KPHMi70PdB+og
ahAuAKpgwJdVruoYMTidcEWllj5sQDLLQ5ANRt2C5Ggk5sEMZfvKeoP+VOjDMYdDZ9XTXJDwOYsw
DlugwD6R/8PZmSzHjTNb+IkYwXnYFqtYsiXbstrzhtGW25xngtPT34/934UaFosR3CkqFAAIIJFA
5slzwkS9S6rMfkNgviYjIiIiRWFot8MlH0BJw1iSxxc4TaNfnQLJRwIJ3OR6b5tlmM+izNsLrwws
0M0sHqSDmKnGGlTvwfJqLG/dNyjL9eB9scWs1y7jwmmIc1wIOuhh03+K2mr5Nap69MUxx/6sdJZ4
MFTgwb2baB9TdWzqtwLOhvcicqz3oS3awZ8HaOLOauIVV4dbKXIBBgQFZolvo8aFgqkws/rMzx1U
YeM0WkMDrl206T0S6HV+dTWVU7SbiBvyTineZV42eSex1CK5dBaX0o5TOwkKsviPvHWt9wD03TeR
Uz1zbPAa0Fyl4vXVdq0vqlTjNWYr4bmluDs8kRvjy0KB5evmZL2DlI0QgwYHiDqp0w91sNK/qY7p
4dXs7AcYTUQcpE6o+t1i8ZIs8sZ+ELpaPcdLqz5oU4l2lkGs+tmtXZ5ODnfXPB/mwDOdRAtaYeZY
gW6Z+UlVeMzeUzgYXxOhR76toaNgj9T8uF61PJpVTAAqHEJiLV3utlSzUw3T5LEdQ39GGDzuCVoS
MXWsz2bHyTq7gwp4RR/eVkpJqNdVG3HfzwQA3CYf7pRqvYGMbdYFU9umdzjx+n3fpJ51ioZeue/i
CATh5OS80SLOg09lzRp7RDcvnEbDx5Cj3L7GfcOmyyOxziROWamdmKTuUPmIx3nJaVwio7nORez9
0sPFe3TbMn8yR5MnrU30sW2L9Fu42NoPQYk51168MP0nSG8SrwAOFs0tAY/GaniTm2E3BtrQOd8j
Dwx6CIVreuY98qW2ywVayy4kXcpFY/yAjUcflKquPyVuEn0YzSmMT6VqRONPLULF0je4rXzuPat7
p5tO+NUFIOPbY66GXDxVEgihGZbXsB8W3yj0fDl1a3w9Syqj8kVvcPwKQzFPpgqf6wTi5aNjzVnp
A/KzqFNSI27aRl+FLdf4TAkvje2xpxtPSyBdyVP9R5f28VfhOm3k6wqgDcjseLWZ2RhfV/Go4lwu
QnNPg07o+5LNqVqcBpL+qKmknTUEE1FMvxBLpp8XNx+ri+Vk6fxQTGkL+Qa5gfas1oqWByRRpr9s
NXPaN+4wj9mnDNtW3jSzyhMvHFXvy2hlQ/EFticv+54osClmWt0SOMuz4n2XR/ajAoruPOYJ7/7e
mPsPSURNh9LCFsQyZdnzlJhsVQGxeDwneXWOPd4QnUiyQIilpA7E0tzPej/aow8ZjE2QWXiGzfu9
jj9yVlb9ZZnQCrlAHVPNdyH3uQU33g6ct8bCSzq71PrsWJ+sTouaNzj5RLwpKVMt1+j0FHJoDObn
vszaOVCymVBDqteMlQQPkZhSczjbS880PkQaARsolLhTN45bXFo3wibQhaxPETRu0aVoeX+vRIJs
QHuOm7fR0i7p7y5ftMivXSrR2EK4+b9d0Xd/q14k7mcjbb53eo2zLeqZ97JVp+KrmKyOF08vfhWT
OT0nYZi/71B1OsPEEl64sKsZX6CofrUQSJq0sfKVGb3VD7GqUNVHWDJ531T6egopU3qNShyWpvJX
VqGO2M4jO9HR7B+hq+Hr0zHxfsXguYOK2OY7KoO5Uhhm8VnpuHeemkG49+zb0Q/dKVa4tOrz7zIn
3uATayUdg+epfnDgc69pLJF/UiJczpnXlvJUtSWxu3bsyDVZVSMeOhtVZH8WcFYDDaHIpMkUnjpV
VqlPIkrrJwqj02+G2erv9TqxIz/vFO2vmMOj/hQvY9mfei5u4i5Oe+d7H/UqEX1iC2l3mXNj/kh9
EkHmwrXUN8KqtC+hYmk/SP4tT6PwuktBfXV27rl8GHdlQdAROn47J0xY9lRgTyhN9288NUdb94xo
nfPdEOszTm8y6E2TVB8a7tGGywzxAjzreZ9wsddaB/nrSBfXRplJRZigU+JzlujpeDcXBq6h5kQ8
CbQeGapiLveK1zrmmciUMp9aC2q/aAjT3wZZmS+zXQ68XBFZApHL5et7q+JU/djUm4fI4RV7N8dF
eleYYe8TMbLekBgyyzdN6BQfRDoYRRArbZJeFAcWsysJEV5HNbrW/TGQicynjGpnkwyTh/xDCPaj
WG0W4+ybcwwQZCcnvQFkkcmUC8vO83oAJEPuQVzskWM0Wcbw6q1otNsp4420/R/cyXC+x1WhGsE8
rexlXvF9RfaS1LnXhPjrdh8beXuZQnlOojDta1AUyeI4p07lTmUXexThW42vH/YC2DBYlj4SATID
LsywJnsQISQtb+BjQ5dgE4VKolLTJitQo+QunPDEU7mru7S1vOsnvRg6k4xmWG/YQcjT7lR5VMJ0
Sv+tDu1lB465NTkSYkKlINHpetMOZs/LT9k4ZL5Rpp9vz83W1pEQE7wi2wm1B5uzUuNWb3JrAeTp
zeaphghqx8y2vkBGS1A+nZcV+aCkC/+GwK06WVA17NjXVuMSzLBT0tKuyahSqTh/FsO6ulOzVy23
sboyB3IhmsJUbSqe1vqLLERth0focLJMUV4OLYAqIYZnD8qwqGr/N3wXFMmKDE9E9VDHVbgzRVtf
ISGgxq4w67kAc5NBunWyPeZoHsXiKzlxw2OfIVlwp9WOlSqVtSaUHod5Ordt9ssErYoP2qPf2UD3
yNzHYedoXdgMRhB2+ZNe6r7rQJ5C7cqwfKo5yXdma2NDqevvLyw6M103TSivDUJzUP6xMtiq9DLK
725P1NZaSNbcxSgMK8s6Ud5M+L98WIvOSmt4vN381uAle9a5N7Wz2gCv8nIe9yrwJ+JCP481Ltlx
aMw8awqsIbEgJ0KnOj1rK8DqWOuyIReRyO2U1tVu+hjV1DA4rbdX/vLqtLueTFCceH1MTWpnBA0J
/xOPr95vwGNODX/cHv6ru5MeJEMeh3RRo3y2gtYe76H4/NcPq57nO5Qi5coeC+6rC0w3ki3DcRWN
KL5QuFiAyCCuC9mV0+21vjVNkhknbW0BU5u9fw/TFXBeONrXHuqTI2vM6Nd+X9hWkjsDb9vFDbhe
f6OMJCeq6+zxQLzqy2hcMtyZ+EwcJRqNl8XDnDQP9noTqnkpFerH24u8NT+S9SbQD88u2LSAoFN+
Bgg7npAJ93xi3Hu45K0FlizYHFQBiST1ZtRxAv1qUWePzXaH0npriiQLJtSXUhefglMxXIJ0KsVs
8V2VlI/7cNtXEbGsgmTGZJRIuJgFQK06Uh5Dt35QlfIxNsxfNYIlapQS4gh3bG5jrmRqC0424lZd
i4eJNESWiNh3wWJnn24v9lbrkkVH/VxqRu64gDznFd2Vh5eSwE5wrHXJkNM+VbTGnBi7BgPjpW48
5+LE6gG5Dos3qGTIekcWWiApHcOG4wZOIv4yJvG5bo0L//sjN5wdf/Mq2ePakWzROuJcrQUH9GlQ
CHNk83Xsi6ButH/+11n9MBrj2V3SDwaGCPn4sdlb1+zFQVKkDQGY3HJxo533Vgwk2bQ5q3ac9NbK
y2YOE/8ypjGF7h55MeLszrlGlPt8bOyShbszD2Slw8ITtf85ItNw1txjZQGsh2ThYZpadWzZRpAi
k33SXJH7rmU+RbFh4PHGg5tXMnKrrO1qMXsngL7+s91wDALkWI5Ztcx/4aJVMaLJR9WB2lsE3Hkv
DOOhCj0XtPl/N469wJjbd5EdJJPzKaFw0l9GkAmHVlYmv6hGixBmKMyAED8UeKCUj5/dMvdFShy+
WEZjrdQCq5u0xbVvyoSsrf7WIRGx46E3PIRML0x80QFBHJrgmY2vzXqrXmMJrTqe40n/emyaJOOF
7JkkoyhAVoC4uXChHK9GtvsFG8brSMabGsXQIDmGIIoo+8fJWKYHva3SHQ+61bpkvHA1ugCkBK0j
ef1Vn9v2flBItB6bGcl61VmdIuQhad0VVf+GXEdyFlaofrnd/MYdVWa9MNNRWcjPUUCyeFFxmtCq
my34yMum+umZHWJYer33dN6YKJn+YiR1BCTJpK8o141zGbnehbftp9tfsrFNZY7hPE/6uCOfgPfM
3X8ccD0+pGhARO0ftmLsONH1TPijDsP1ZP6LXo2WxbOVtZMBDTQd6hnSP+F70EIR6N6+8nUiqWae
HXNqMiMGIIIqpz/oBWtwKf6/LHO8dZvz7TnbWhHJVU+NoWd92aP6EiLhip4bWtFAjqe4/nysg7Xj
F07ZHRq47uF1jE+9ztuQtBEw43LZ0RF8lWmUq4YtGXYYzTxA23XNE0tcCL/7xegGnWbew8b96HHT
HOZ3bm3fU+txJPZGl5K161rklbMK8I5sa3UlFA3I3rDmy+352tpfkrWHQ8uDyy1pPdJB6WjKTwzm
rEz1vRY3K+xDv4Je+Ha7s63Vl1x24lSDo6RZ+0stxHSyYrxUQ8by2MEls2SYDYjsfBjaX6U3QMGq
VT+pZTWObVyZHwO4Rlx0mdv86obxm+kCUEo9wBu352Xd/a8YuSXdwwmNAR40NOU56dPqmopCuXec
LLyLa93buySv2+W1PtZT7IVh5O3cKI3qRoD0R+234jTWqUjyoLHW8EzVjoiFEpCezf4yur3vxcZX
b6knTuNqh2tnY/Fl8owhzbxxBnH/e3UvPoAkkvcpolO3p3DDrViS3VcT6G7V0pNnKtTOOREVtsJ7
yuM+rfwQ+x+x1Y1k/5kYPc8A8PJbJN0bdMf/UhX3XTKLu/UUXhTUCG9/ztZkSUYv8FnkhNr556TO
EWlRj7tPax/ik3Q9mU0jr8wlmfvMfO6WMNBs80IkAcx3hmao5VUHP0Ey9lqd7QTqFetnroLrHdvy
GbKFPSbrjWNL5s+oYrF0ntCVn3PN/dwSmq8MxZNnVfGJfCBomXjwO9PcC6xtLIfMHBxNTRsXRaQ+
hxlwb2X823KIiRxaaplRoyrK3M6om3i2+/H9WK96BIAad8xia+CS1auu6eqJVc3PqlGrZ3sdtb1k
7cHWJW+eNI2m6N5gPMdxQQxwBa7CbbFzYm0Nff39xYFVptM8DzNDX4ggO2dwz54H4VvZJUcYm1zg
Bv/tQNi24ujloj67s2a8AYYIWR046SPeyAMj+N/WKQoLC2MYoRVp0+Sx6lLvrSXIMd/eNK/ePWld
ctuFCh4g7Gr4GlTr3nWV724yfBzK5EM5xzt3nVedEl1I9usCeeMLIhiJqMgG8jOqQTcMH/NJ36M5
fD1w4+myx06AH3RipIRZ13VAdsp3sTjU+Q93a/G67ml+allP6WK+7WNKXutDOtZUAMnOPJx7anSr
XguAy2onvcYFxnXy6/bSvLpvaVxy5iFlkEpOsWvwr9g3ql7W2fB2HcPGqsgMVwNFgLm1eNl6G3RI
VrvcFYaSmpV/gQm3v2CrD9msvbrTYO7XgzxVP3VeS71kXb5pdbKOtzvYmiLJtMdU6XqvKCGliHPg
3CNAB03Pix3Le9VHswCSXVddAfzVhDto1IQfzUTFu4ELu60/Kmpe+tO8J3689RmyiVPqSty6qa8Z
PHZAvMEjOBNxutuTtLUKkomrIGUIakKEoFMx0V0rRY8/qV1rJw85WaTl4FJIVi7cySvscLGC0KBq
a7ZBuoLJKwA/3/6KjTn601HDm9KZkPiGC3ydhC1+ZAlu4ljj6+3ghYuoWrDXSqxqgd4KxZ91SLEX
dy9dt3HEyn6Z0hwdRqi8vq5RqBA48IfGowa/7QuKCD3t2CrLRFdJbRoF/P2wyXrxkyBH6ENi8F2x
1CNaK5x1pmTMnS2csg1hB7E76x8w9d/0DgDl7fnfmqJ10V/Mf9KkXdsNcFsJU1yiGoytAUmq/hhn
1k74Y2v7SLasJGKZ8lzRAiu0UNgwsC4zT6rL7fFvtS4ZsK1UC6DCSfsflS/31e6UJ9Y/txvfOIZk
yv6kbDv8W64FWRIZzyyvBsh/sU92m6gfKCMq3rU6WLLbnb16H2aVJTMOI6PWtbDUAm53QegOf80T
uuXuMgZCsx87C9KBNt9Thtg4mWS6qwKUS2qAWQTLDSteMRWpP07e+7wsxp2Yx8bcyewjaFLCgmCN
9dW1yudMZDBWAJbN8uf1fWok3o6n2Fj/f8lPXuxf1LgowNZNDf4RfCml6l8Krd3TUNtqXLp6u0tp
eE0MzYDZUe8XwR//DEH69OX2gm+1Lpm1HqMVqai1FiQjJXCjSei6mM29B+JW6+vvLyaGIh+9MqwY
zlRrni5UmdtUFi5/HRu6ZNNRZKngEGfov1Mqfy10q4B8d9fbjW/tTcmkq8FNBCQKWgANi3VX5ZRP
JNT/PXkxWN3bXWycejKl1ppstPN+Bv4gGt27B7VNlSCUIHWxUI+Z2JqZ+LVmmW1wu7+tT5Js2y5L
PabOQgvwyiv1K4AUd6BaEBaVQ291qCy8/673uFQO5FfZmnFZkgc3V9CaDqn4uf0BG7tJptaqoS7o
6xi+97pXqe6CNcwPB9fbOfo2pkdfz5D/7FWtrwdLZ3r6xX7LVDknUwM6lerJwauYLpnyDKPmVKiz
BudIS+Eb2mVnQe3OJTepSbw9R1tfsf7+4iucJUVBZHY14KfQG1XJBzsfP1WG+f1281tLIBl0lAil
Gc31vQgR36NdUfmbV9MegHCrdcmizbKP1JrcHKXAUI6GLrlY4dbjzgJvtS6btCUmTaECKcgoxeG1
UESXaXXVx2ZGumY32tKWA/VGvEXgcRELm7PWdyNtW8sq2S58ELnSdQ0vTW1S4GEoh7OpUpBVZ7tY
wY0uZHB3lgDFSuJOXzfnj04l4q3Oy3JSDM/yD02RjO0uVL0UaT7XVyr7oZSgrvzsGLuQyq3xS/Zb
hYvTFCN0+/Zijr4ZdxQSUQPl4Y1vD39t6I/It6drkvVCXGSJFkqsoGlr8TGbLGM+UToMtZJjmsU/
rm27bwGERefb3W19z/r7C0u2M4eyJI0NRR2eBWUakJ2ky8BBrMfGsS5WS3nRxQjPJRV0fFFN9dWD
5Tj/mFNEyfW6s273sLb02pxJFp2hP1GpGRcAqncGaq8b16eSe0+icWuKJIvO7HJOpi7TgmbGo0XG
aBHDSD54ayDg2Pglq56LbJrMgesRFCrRG+gMckKHXDlut77unNdmR7JqMVEXFdrctpMYdgxydtUX
W0TNKab6/lqPVI3d7mdjFWToN3R5gsoZWwvy0fKCzhk/a4WzJ96w1bj0eC5a+C9abY3vpeJnFZeD
P8VUPR0buWTUsxirKa2ZId2AlSKDw8+3kvKYM1Mlg44IDFtFTGiVhch9XSB/OhA8vD3yjb0pI7yj
obVEnKwjX1PtEJxNf8ORZbwhtzMfuw/J6O7CnB0FOhycQkIZU5Yj1QDryZ5ew8Zxp0qmq86xo84p
785R8+7CGMrBlaSjbfsHCAV1f0E18PZMbW0g2YrhCURyOq2vkAp24bmxxyF/V1flohzsQDJic9SL
unXwDE2eG6coipJLDWnewS0qGbGuNm6ttW51NZvqebTSLDBspTtkuZqM9VanVlt4DlAnkFHlRz35
939jj0cmXpNh3gkCpk5UI85UFOJnB2PXeRp2i4leX1Vq6yXf0rf6AjiKcpM8pfLdDr/nU7L3rnx9
b2qeZLnIxMxJYnEsZ6F5z20oo0RzuJtXIBAXl3tY9o8kmz1NBnnb0TxPrcKjAPIk7Qp1yXDn2Mbf
x+Z/nboX7reqtWmGKaAGZqqppMtt704ZleEIuouhS/abeUVImWrGVR3GTWqVK8UvlWYvZPq669I8
yWipXckVAZf478Qa35tL8dw15aOmlV/asHw8Nj2S2Y5N11tm14e/7TL5Ndb9t1701iG/rsnIbkhl
DFdP4//3K6KCVrWd4uTYrvkDy+1Sl64RVglISyEe5kXeicDQ0+1p2Zh5WaHQ9fTZDBWGbivuo15N
iz9WsBqv0IuesOntTl73XporWa9ukyYt9Km+Ur/qkPJAsjtqx4wSB5hDb3excUDIsO6wDQHTuVl1
ddPSCU+q4fDkcNrGOPgJ66e9sC4zjCtbUyvvdwEZ4ilrMV1IQohxuVG5c/RvHEOuZMAF5HWwTbY1
wZQIXj77TacBfajSpzGhjn9Sr8dmSrJk0geTzYatrkJJoT/Ox4/wju1Ja28tg2TIaxmd5hSrsKMF
NfKoQy2tRXsqH1uNyyYMMS0ieg7RJs+6VDVAOgM1xh3fuLVHJccLFUZptPD5XGHEMb53UCsL9GJa
Q/lQJpZV75jb6xFxTUZwJwlUkqQZ6yuk7oGqjWfYOK6jYT0IagQmMbyfSBcdWmcZz23mrRHrlvL/
61whgUaKKI+UQzkQ7U9Ed1TxDui93xX36BPsu1AeLtbOXXRjMWREtx32uTm4a5bCE9ND0lf3UCsB
yxtAvN+ena0e1t9f2HOkelAW1FjB6FAOOGsk201jdN/lqDJ/vN3Fhj07kj2bFFuZJIrqK3X5rs81
tFwl5sV3oWXiBFivOqWwnLY7H7RhHDK4G6m4EGDZ+no16A0GX8tvRbSz2FuzJZm1ak8tCFMN9uQE
+GVmIgQ1G3BdDMpR+5P1DTPi453aFvUV3vYxgN279IUH/stCiW1nira+QjLxMR7zYoIb94rnH+x3
8BYbsIlPmqU91DM8JDvdeGyhP9/hmozvjqIiAwjWQAozI50buxClV0PdUUhudU9iHN7rTjO8FQLu
QYqmmp1bwsbHybjvBj25/6VeqPl278MB1jRk2ZszGg/H9Dk1GfUdGR54ISJg19lS1DeqNhnXeNxT
1Ngav3QJb3AaWRZH9TVpwZBDals9lQ7iI0sSVzunyoZB2mvXL2ye15SjLyLkbVVab1H2+cYtYTyv
3hUMFITdK+LmtulvGKMtmX5ooUCyQDsaQKrYnXUbro9q0fcUfDecyB9wbwFxm9W1JZKc2m8Ydf/u
8uyTgGGxtc37ONY+tMsQ3P6QrVWRDD+EX89UVawyHDSdyqBQfTtkU/OXchR2o/0BGuunynOGvryO
sE/HZ1LS8H0uvaMfPOplyJg6tP9/xY0oWrw2w6gH2jS8H6Kle7o9SxsbS0aMuWZWTkaDkHhkjh9d
I/q6ivvaoR24XfgFzpfLsW6k2FhHzQUVtl51zeZ+fhuN5tvO7pXTWBOqidVxDmJjV+F0Y+FlvJjd
1NlSQTJ7hY3mvtBtcamj6otTYzC3P2bDRGTIWLhkwPn1QSVcpl31UHk21PjgRVEGdRNnKrO4Gsur
aKroQ5R35uc69vLwmHX/geoO48EVVq0Geshh9QzNVb48RF2fOztX9K3Jl67o7txGaNCz0I3CO8yO
3cckgagrJsa48wkbzz5ZFxEEQJSXDlfpFcZgg7ifeV+YWv5ccizeXuCtLqTbug3z6DgVnFJJCylF
qCJ8SW1Kbj6tG+lYF5JDN6moyJbFUYOqSttT12c5hJtN+W2J5vDsNWq+ozyzsVdluFjSLiaFczi+
yIss2PBgWFSUXUjXxmrLMG7b6CG+h+X0CgYtQ00Ffy2sabqLbQgAb0/U1gesB9cLz9eERu9VQAKu
M0mBEI7Ua1rt1mtvjX/dAC8a1+MGirCkKK9ZV1c/Z9exkdOBx8moomznsNjYSzJcLCEPo+mhVV7N
qrqGKEa7nXvXDubbGP3r21O09RXr1L34CrutdWhHU7brqpkBV6210nUt34y+iz/d7mJrFSSz5p0U
Q2HLF8A3GwVq1YQfUkjDduZoq3XJVaOuUoXQc3K7LarvYRRDMl/t6ZtvtS3ZchE1XsFDnrZtMg8p
tc3nGi79nanfal024zYUvUfS81pA6D++mZtOK/2scFAVOjTxMjRMHaqpH2zYe22tniC6Kxsu++mU
7L29Nvy/DAwzkX534wnd4EJ3LlUb5v+LcalrjMt2Qgjrm2XnKNqwBBkcNs9d7FkFca4lfsgTOC2h
kzsZs/qjTJyvx2ZLtmcoO5DxULDnPiFLqUdl6yuNXe1VEW19wmqBLywNARK7SwcH8DNVGjrzlX6p
4u6L3s2+qqjmjofbuCQb62Z70UvW5uhfDnF5des4O49dnBMTR1fAyVtfjwSEtpnzaNvRr9uTtvVR
km3DgbBYo6IUV6tJCn+qQx9O7vFCOAcYIttt52aw1Y1k5BnAVifM1OI6mqEfxuNfbmreg5S+LlGy
U2Gx1YVk6yITCFJpZXW1Z3e6wifvZ8JSz3mLvktjx8Pl2IRJRt9xrnZOxkaOYIM9UXZ7DfXmHU/Y
D8puzH/jU2QA2Ywu4IwWhBqYbvSDIl/fRgDSjCMQ8d0hLhRPk2FkM+EWFbGW6goVytewA5Kg9TAl
356kjZNRRpF1TgqwW++44EAhDBW1Wp3rZDcestX6Om0vTKRAFaRFl46hm8M3dyKoU3q27R8bumTl
BbzkfSGIp9oU8Zzgq0bRLNktONk4cWU9xirS42Ux1nC/NX6c2wqRKS6u61MeWnjtvA/GXYf7SjBH
l+x6GZYpHkDJBkukf6165TtSDxSroquyc05tLYJk0WbdiNjs2T962P/UOyOCGljbq6PYGr1kyyFQ
QBcFgjUGjHaF3nfltyRK0Q0Lj96NZaZQWIadSUEmKpgROwoJaSqIbTStSN3g0Eb6A0lWG56zwJeK
2p4BEkedV4WVFnqmg8lHGUimho5CRNMgZ8FrMbAn4CYVaP6g4vFu5XvC3htLIdOEojvhmmntAWyJ
xD9dQ1WO2w0fLWHsUT5tdSBZ85okzGyr5zOiARnFVY2Mi8451w5i+jRt7fnFeVGZusiyqC+udtsj
+6Ca+Xfkblbe5gji72OrvZrJiz5KxQyjVQjzOkWTbr1pKfdOTrmXjscARpomGbTt9CEymiksYskM
wX2UGDBX2NmxU0+TrBkpODVCbiGiej2GoaQoyayVKu/SY7Mj2bNSxjZ18AX00nNkfl3lqyEF17yD
g5dcctV6s9G1mhqvKnztKUbbABojaLAPDV7Gjc0wmetRt868lrYNN5hiuFuGYvdGseETZMJQs6wT
Qx8WJUAq6TpygVlrNWc1Rbys8K3ZOXYeqWv3L3boOA5a2WpgFUSPnZljNPhLxhXm2CRJVoyAirA1
1JKvYCjPZVgEmbHsZAg2PI2MIRNVYaiQWOerMzjpWXmddsPEW01LVku9cliULl4y6rVHe2503+m8
g49/GTrmzrkTOjkwSVjKr22m36F9h+yDUpytdBfCsXF6qpLhms3QZKNpLYE9U7+A1AFvuAh8rNEh
LXt7abe6kIzXDcteNcZuCWJnaD4tRYgwqBd/cYbyEEOip6mSAau2GoNZLtQASvmf3aRUp39LlG8P
//U1hp/zv/veMgFEZwU5jSXWkazTCTqjULF3DVr395/3LFVGj4lJJ4jELTeIHLf2V/xVOCNAUqXx
B4ey69ufsNWJZLqmweHWm1ynk27NkRL2XG90ULHPpwmB3tudbM2TZMGuppQtcoVqoDZFfuoy9Jid
clfIe6t1yQe7SdVYBpV21L8jEKYvlL0P7SEKOE+VeULDDI3K2CWwHSWzAjRksk/lvAupf3Xoru1K
JiY0Pe06aMwvdQidiyOulbG3e7aalkwrU5rFQFNlvOhmdZrq7GSmR17DDFoyqcVu0PNBYeaSZH9N
ywPyjSenDjLryJlMbbxkVEpe9TCu0/w0jYaveN0ECiSOdzzuq/ud1qWEUZ6MXl1GaMMR9Tr3yZMW
Q58TcWyeD2x12pfsqe5t2Igzpj02wr/ixvqg2F+PtSwZkZNWukBDZri4ruOda5RVTkLR+uB26+v4
/jhsGLdkRBnbcMwqxt119lVATG8o0bXPJ9iGlrPRaDvTv7ErZQBIO0ZFusR0oykfOhXBn3Sv+Ggd
6GsfIF1iUz3SNSihxcVTQiR4GtxhOQV53f26PUFbI5dMNZvyZrL/HbmGdso9oonH2pXsFM3fqZ6W
RZCuHM7N3NeIjoR7d++tVZVMdUwF+vDxOF6y6n5qoMKaHuMa2SYLnuBpx143+pCxHeiqouyUFuIy
1O9c99JaaFeVV/TCT8Svj9wT1jqf/zpa023QbHRLcRGL9TSiRmWH3cnLxkOPCNpfv+3FBZanbQHr
ttJfnEpDOT6/W1zj8fb6bhw4MoVJRP1ApCEmfBF2+Dnv6ycNeb4IpTu19r7f7mJj68uJ6ZgycmTA
6KLvWwhon6h/mKlXuN341vjX319MTaLWVmdpCbQBUAfo/a/KiP9Cqy5Qcvfj7R62hr/+/qKHhfht
b2Q4QFsd3nWz+Ob2ysfS2MMKb+zPP1LTOdwfsJeIC8jvu9mMA6v7VbjKHXiKSzUX12MfIR0/Y2ug
9mvSi66375xc8/uxDspUe7rd/MbpIyenZyOLBheWACRn0LR2h8sI5+PtprcWWDqA6sYRYJdyccm0
j6jlXKrIurjm4vfFIRyTa1vSKZTCta5OCGhd2qEJxmW+jCWiV70S3P6A9WLwyskvp6JF71AT2DI3
QNnu29j1Y2TEhjj34266iDA79SmyxEgp3+5uYynk3HSqJaEWuTga1So9352cKoD/edxJ/L2ao3Ft
mcxkFEpRICSGMhii4ifoRUY/67x3RFe/Qbf/ZnLG5Fzbe4DYDduQSU0WcsVICqv9xfI+oGOMoq56
l/dBaRq+4x0jd7XlTLULH7MnokhcWrXRTzCdJYhxZNHO9t1ajvX3F6dHMg4oJbsL+xZOQe68j2Ny
CI/DWkg2jZjaWMw2A+/78dSM4hwZe4QsW6OWbhMOZB9ZRZXrpY/VCyShb1wR7qRDN47TP+hMiiiv
9M7tL1SS/RZ59ZWo5aUGY3l7+281LxmzVYQeSpRMSgf2qZnODmLLh3iaXFtOSruNU6vDEotLKqyT
5ShoC7s7bmxjwuV8dLiybWeTOl6ogrhU6hQgCHlsB8r5Z4oEE6U1Vg9ZKO+NcHmXtf1OidHG2WxI
ztfBb9UqOiqXWH8okyuauadQfSydPee+sZiG5Hqn2UpgH+fe04dacXb6BU12bex8pPv2xH62upDs
c/DAjkCGxXa09P6U2/kpR3PvBNvhzhxtnGGGZKXqgFXqHdPvVR9Hz/dgxze6p9j8qKBaeXvPby2D
ZK3J3EQjkaT+EgHw1jXvm1vEv6i0T30h6p3P2JonyQ2LrC+stGOpa6s9rbHmpL+Ly70yx63WJatF
ua9oKZViIy3VGUlMP1zum90zeKN1Oak8OoZoWuQXYf8x7/LQe1RdCD508eX29G/YrpxPTkNrRkOA
iECBQEHtiTPR2vOxptdN9cJ7QFs5KG7N1YR3mKd+VlR1/tRUk5LtxEq2hi5tzrpv6x6IdfKPmdXi
PopmixKmZi8ztLH1dWlf5jMnmjfi+5rQfKtAr5bUTYA4s5+jBmNn327P0caVRJd2ph5bWRWRJLqU
ozHcW2HypHr5dNZnxLsojr7oijqe8snaSz5uzZm0V0eReoZa8R5Ax+5vfYiDrlG/3v6UjablxGmr
o9astxqG7LaouEc/e/SKdw6JrWmSz+om5LKasRjaJPJTVV8HYfwfaV/SHKfvRfuJqEJIArSFpt22
MzmTnWyoJD8HBIh5/vTvkP9bOIrVvOLtXF6ohXQH6ercc377FSDIDtA2S+tE0hV9dP1DDPzmrrO5
4gvDZV3mg61qW6QqjZr6Vx47kd8kgQXNUQG0HkReQY9SRX6Z317/SUMQ1PEFvUMyr13wBe70XcVL
uLZFGLs3ffXl+vimvdnW9cUX9XPP22ErK/LVDXPozufWHsmE4YagPzSDZR5QN2jZ/2f38mIPv0rI
e4ulv1TV9uKD3l0o7zqTs3MAM/2aZghF7nluZ2GheCvOlL5HjZTWEhEmCTqIekK4XCSX62tmsDn9
+TmxoPcIaoI+WtR9yn5PxQc3+To0nyl7oO7OjcS0L9v/X+wL1GaKPh9c9V/FwIw3DUsRrcr+fewD
tPjIedmnmQ+uOJstd3hLD2p/DeLVD7vERqjnYdqrnWOawX71d2ipmgHqlaiFqSr+ATZY6/08dORE
OOoxK3cPiWT67h8K3RfLRbNRMDkOY0REe+EruXWAzeWOOhd5/P36opm+RAuQhYKaiBBL+V8PTrYg
afPPtRh/21ScW+ADrv/Gn+T6yq1af5ouZmhZ0qqbIt+Zgpr9l1s8SCc7GP1nEEkG8wgeaeGGJQpm
a00/VsMDRMN9SMBvDUvUJ6fJei6z4SQXOyrbr4BVRayBgAvvT75DIcX96I0M0gL2g1TezhnKsDD6
c7dwWnQ8g5Q7amN133H+ZoHg0KBOUKLasVfTL2jnBcBt6DTOCPLAAxbnTKJSu1Avvp1K5oYCWLGv
15ff9Dvb/19YkU9JDgXXGo49Oyf0lAbJiifRtS4Cyuw9LkqDZ+uv3zWvINBY40dqnucn2aQ/Yznu
dcYZzoQ6d0o6ueVkp8sY2ZP9m3qfWb1+THuxk/9Mo2txo4dAQgqZ6jGqoOIdSnsidwl6BiCM3rqn
61tg+gntcMXQk2qjvWSMYgv9yHVxo+LsMibxsXu0rZ2q1m4uKWfTGIE3KCBLf5eAkc0eyp2qvGn2
WowgpYvmngIL1HmgIaR+ZkEnRvzH1n6PPuv1NMf1x+/FKjrIbpMxclo831chneP3Q/+NZ7exl5y5
fXH53ouj6ae0owFkKJpeof05IrV1gmbpTQsuDEHHz8O63i5x86tovDcC9ORHdp7rzCq1TdicL+6I
imgeWbEtQ+UINBEPe+wqrzse19lVRFuvpIKmerQOovky+uhg+9i7U6Oern/A69GD66QqqyU479Nk
igRTqHY41bmfBYBFePmxaLaTIV63MK6/jOdAmzazgIWN3V1F733r+zJ8uD7/P2y4/yYfrlOrOITk
5cAw9vqmOMlIBref5zf15+S+uUnPKky+fKTv7PfkLlqjMvxtB58+tTf5OQ0+4c/8dInfXYq3yWkK
aLBXZH79qgV+5r8D8uqsJB3Aihmt3t1QzGHP70sIxIop4M1OWjdZhRYR5g54xcTFRzcFiVyruEMD
9qFYxnU2FjSPFDmETRGMUbJuxiUSMg0V2xMpNJiCTseCpjMaAyQ/Rqn7vS5+F+XHuft23RRMQ2uu
D2odp5ycfowW27vrhgsrQfXCjulqcp2FxeVQ6+yLRf4allwFjgQLwT5BmWE/df4V169jSzrjFiBj
2Qf14KTkotDXYe+4iWltth9+cUhY3bJOcVueoiaUt364hxwxDavl1sRa164YJTo1rLMcx4CUp1Hu
TPn1CwvXAS/oSZyl43fpr6lzcWaUFzfmpw6nVrAkfqv6z2vJdm5hpq/QvMkfWlmkaTzi3iWdIegt
auW/0eTZ0EjV026oMv2MlmcHubjdAka1aD05EfvV7MzeYDs6CGYmqdXNdbZG6+T5YdGr97IC6veQ
T+kYmArXN69CkSDqmKNA7AXC08mdilDm2dGf0M7JxF+lqHzUG1vbDV36mCxNOIy/r8/fkN50KhRr
Wday46j49rhuNOSprB6z5oNUD8eG37b6hVvVSRNDihDDOwNeIKy7hX2o3AXwvp2LqGlvNbednG5K
exDmR2XZ3cy5GzbLXj3fNLTmur2cC6DFsey9gzqNqE7VuGOQBjv3tPzHHcvy5gkjoxgIDZDQTzrI
aD1fX3HTtDVfHa24y/IMT6oFiwNg6s/2vGMqppE198xSDyfHHmtdOTXkOJzv4OTbOf8YDqU67mWs
oJDYphi6Ufd2s+C9qgxc9nX0z7Q9w1hmthMzDd+gg19s7luzarD0o78ENUmgJXOoQdYHqu5vU2/8
uBa+XEe8itlLUCkUR/L81/VNNXipjqlpySKciXRdJNQSQa0hCcahPrHSOzuK7gGITWuz/fgLX3UH
Z67KzXKs3jvFXhM21bEooDOjcGvsVe1sXgrfH9h9phbYPW6ZOw5lWp7ti17OvMmqeYIqBwAjUEzC
qcZfPvTJQ93tMT4YUq1OiSJILaWs8AHW8oHG57S/V/F/iJNQ6N01TUNU0LWz2qFY21Zh+fv1scNr
duL9l8fHLuBcZ0FpIaddgHK6i2YGhCm7Q3UHJcGdkGOauRYY3EI4WVz/z3sx+dnGJpCd65dhbJ37
RE12m0HqHE/kfLwDVzLCWXUqIfFx3bEMNv8Pomwq50bm4C52+Pg9ruklnuiOUZpmrqXtYuVeIxke
8qZhDVi1BjjehPwYGN/nOsFJubTA+acYno9oSBxE2O0R2hiuZzq9SSUs6ndJskZpTr2oXLzuftoE
+pK2u5tWNznLai/Hmn5Kc1w1rXQRBSzH5ngoX85Jfr9ZD/AcAaePx7ZYy+OD6+VZlbAFV0Ewsbnq
4pXJTjYxTV9L5EmDqY8bfmOLa1I9DuLZl19qcoO4cGzyWjYHpxSdeo5d3vJV5TanJTkG9uE6koxU
PSUtLuIRaflt3X1ovOyYU+kgsikBqI6keE8jcwZoIDn3By8iOl4sVmjVEyliZINe0FSiz8iPA9A9
7xzmDdFAB4xZXiaziso1kiW/bwT5xP09iRZDitLRYWqSeMeqEICH6r6Iy4ClUDBUOCYcizY6MGxS
qUPwfInddCAy3D/79HlUe32+pnXR3DQewdIwF1h22XthN3YhctN1+zYti+acJQcvb9HAg7AQHn3O
1MPIwYziHarccqY5KPrGqjkXcJ+8+bCdKZGysUo71mII8Do4TMgC+qIughcG364eONGU8NDrC2Na
ci2nxusMkaZ+e5PGvUx47kmMe/M2rLmODEvjQaWWvaVU/xGHGVzJ4uXwjU8Hh00Ms5YJJr6SZ1I+
1eoe63I0Hur4sFqNDhvbLeLivue59WnXEg2xXIeHETm5CWH/WxVcVLfg8r+5p8eaTrgOEKvyvrGc
DsZYZjxcB/d0+DCgs5F0lA4V3fLo1DyDr+00C++YHf6LCMuXmW0dVWx9ULhRbjjL6xZucB+q+ebs
SSXFhJFHWLhtPXd4i9u9EZgG1/JmAbbdBdQKf3zTLvBeQ56OHtSp5prMSTNXKrpEGVimv8TtxoVU
WOX6UI1C7rXgGPxfh4ENzTK7ObGWyEuWp3IYbyuvvrm+8KahtTLwSkd3HHMAHRg4ukjJP8l62slC
pqE353pxEUs5+ET+oHwdDI2a4Xk/apmG3qLZi6HLpK/qtnGw6l311E/pw4onyusLYjAWHf8jyzKx
xwzeg8sL7Z+RJBhyxfWxTdPe/v9i2ilFe4qUArd2td56NPlSlu1O0cQ0bS135j6oX1OP1pFaQKmD
fkpnGN94pLJUWA+LtXd1NKQLHRi3eCCwXUqErX68R6ZrN0BU9bxbgDQtkOapSRGDQQLaMuAyav5E
xf1ji2nmmqPOMlusdcK+ItEV86NPH0dcxXZzkWF4HQDXSWEvrMTwSBfFGEPjrQpQxhOonByyHZ05
pFT5ULoMjrodu1KxBjUvT8eG1hwVumiQFIux6kgYZdJGkrQ70cVQKtGFp1xQ/HhLA8i8Ly94zKye
7awPNip4Jz7vFjm3ab7ypqljtdLeEZk7bFgt3BZL8qHtP3jlB54Bn38+tkCa32bdEBNQFgHPQYeZ
hqRh06UpHbrH6WYyHs15gbOuSO9PHRBUxb1bNBGtf5f+8Mnde/Uw7YOWXh3Z5BVCz5+S6lTdr+UT
w8kXnvv/kQp1gFbfqhGSwUizJe9vY9G+H2sZDnG9c/s1lIX/ADZfBM+2mIYRQm/A5Ba/16zyA7hw
GX9oFQvrxnrncBDT7p3ODNFUx2ghwHnFvOBkmZVVsAU5nCy9vRqEYbd1MBW4wSYrphh8oGWAFMPY
fwhDrH8+ZKw6Z8jc9KJUanOHsbZPzB3aIAYa7FgK05WnSuEtqtvKe9v70+Lz/4cahGldts14scEp
OFrk3GNdxPDoZyC+wpV1AN//4SqHDp0ieW+X49bRALjtnwh9fGjNhculyH35p6qd16jN4FWr3IMk
G+KbThcCjgeeZB5mjTvxOP7esguCG17lpNhD65t+Qsu7w5L831IKbt6K4GqsHqziGXc1u9wp3Roy
u04XQvzcgRYLqgZ2TecvbpevP9sVRPI72fH1AMd0zJS08iKxGdYIH5DCZ9PFR0vqlgSE9C4i/X3d
t16PC0xnDpnKQY2D6lA+JN8AQAgKv4ZCwV4z9utrxHR4VK/ixkHKHH7VZVk95KU1P1YlLQ7BjZmO
jRrSBG9RFI0v9ZD6c9R4VjeefdIsx063TAdHFfYgfAbgbARVb/A8L8GaeJfr6/56aGD/QKIwyaQs
hiVCy/HjQO33wB/cuDK9tGl16LbCdGRUljptD5lP1ORmL6RxAyWNeCdmmqxGy75zovwVsN4lKisa
ijk/8bo9gQFox/ZNZqM5b13yaS3SaomomE+dDy0LSXeGNs1cOzTX9lqIeGuWqvDgktf1CUxpD856
cGF0eFNTzjjUItFGba3YU9Nn7fhJjb0r7omHx5LTdeMxrI8uOzXY+RxP3VJFSfNHPaYEBah1SNPK
ZzrQqVEZaxUvFkAaeXLvdI0Ie8bvoAtff3HcPRzY6/GZ6YinBccFMbYlCgA9CRi4hBdANQsQsqEJ
u7Y+HlsnLf/Obc8KKCWii7zh94u9noZ6r0nU0FXDdL0pC1u9DrNctgeq8dJjcAahUH+eAKAkt7lK
wspl3fuJf3U4jY59j5aS+yGWos+ANt3uBdubm41q+PWhDelGR1v5lSUTNpf9L1R5oDDZvAEs5B0q
kVNAVv6syJoERLHn6z9mcEJf8++xceTcFqTDJYpdWoiHKFCHgfPymI/rrEO5b2dzDSXLSMQA/cgP
ym5AJH0wKeh4qx6wPFZAbidKbHK3KvXb7dd2Z+YGx9bhVuMI/no64dqUWukbOVcZupvUXqXDsOo6
39DaQsB1GDA4eN9OiWMHpVt8Kdr68/VNNXi0DrVy3bWo7AHrInPUUasHHFZA2A4FnaPwFqYzD8l1
qWZBxi4qcyuCCcEPlh37N6389v8XR3UrBbyTFlic7a0TgLEPVk53ClmmoTWvTVtvoWMPSpS2nT91
zH4r4p34ZjhE6EgrZ/QIrqdYctQIkrQ94WEsRhdC1zxe31LTzDU/JX3jdFmLRfFK/uh1XVCnwx5V
o2nuWiJOiixHHzDGRukK1pJMFZoRy2ADwV6fvOEHdNCVa4kKAhr4AYBa6vHedT804q7u9tgCTcNv
gfSFwawxNEz6DsPHmLWQSQjYyWTdzZBGvj5/gz/9A4pK1lRB0xD+xM8WOm9KnN5wf7HwUCaneGeR
DDvsbl/34italXvESQcAZ/rsXd4AxNgWO9UN09BbGHo5tLV2lWwx9FKB2BgztvleEc4QyXSBqJQM
Ll/muotyIK0a7wxUZ6p2bN60r5q3ImePqZiARavFHa6QJxTeEMKcrt/ZVtPcnb+XhWe865cSYC6o
inxUlXvLpvx9WuyRwphWXXNZd0KlB7GsiyY8NPtMBDN9um6PpoXRHNbzRj5O/vbEP0GzeQwsZBC+
8mjK9grCBovXwVDrOg6lRTB3K7W2qjOkfvE8F7QAQ+w+mRu+QkdEjU3nQFAV539pgz76Zgs7uFLP
/NOhRdL5taamrMAWiOERdApwV0LQnNoMyoV7pw+D+ei4KDq1nUVsBfMk3dlXn+pkukn6Y5lKh0bV
nvQslqeIBoDjcNu70HavUcpwvtSptaD9OtkqSbqoK37zrZfaugMaanL+y9vplu/hiUyrozkv8BC8
s5b1z6+opQoURLF2SyUG19KJtSbRswb3pTZiNTtNjhtakp2um41paM1rmVRLmdleG9Usg+70cu7F
HgbNtCSa29rcojGCQhfxub9TdvIeQLewif1vh2aug6Ea6So7jwXu01juxc3vub8c8yUdDdWW+Vh1
DWbueY46QTzq+9KJaE7t6lKvxSHWDaZjokZYe8H7uPsDuZqc5G1dHKy/6JgovjA5q8zF65NdgBSK
5t+rNNvJUgaD0fFQi4y7teS0jcaxq4NOuSLMa3Gw/sK2X32Rujt3SdaRduybX9VZIG3cQ/i6d/kz
TV3zUQtMFCStR/atgB5fAHJS9MW1e83QpsG17Nr5g1uM6cC+ZV3aoPNuegKp869jpq45ad5aSS2L
hn3zYuEHHQW/r7MWY3hsdM1P87qFYlkvrO8WL6GwInGzqaFucb4+uiEK6KCoqqr7BeAF67tfEgik
SSiVz1DQCoAf28tMhqXXkVHuJsIWO+7yC9if5gJizvpzp5J+56pjGn07M7wwSZF6REL1mX2zbHcN
/HZ4cuxi7y5iGnw7LLwYXCU5moTafvm5waSCkndTUHYQir++9qbRtz15MbrMR+kBsZR+n4bW9YJF
EAHEDkTrdrK24Uijo6NiAH9zlgj1q9ywNCMaE8XivemTLg837v7rH2EyIM1r6VyMYuZ5/Z0DAHPr
r7G4oDLegGCStadjP6H5rt80ddEqu/5eJcXnho7eL+7MywkQavnp+i8YDphU8+Cua5IcPEvq11i4
7ZspE+w8r1AitEaZhX4LfvbAz9zo+o+ZtkVz6CVrmWQ2fmyu3Me2L8PK42+6hL/xmoOIXqbDqFar
GbMhmbMftF7G24FBnAby2F+uf4DBbnUurXIqhCog8/yjT9w+XICjDhYo7Ozstml0zaEn3+lc2iLe
QQjl8yKdKUwnVAKvT91w2nQ0h7bdoRCMp+0TzOjT3KqQ+nWEcjCq2NnHbClCZe3VZA3brKOrEOFm
C9zezRMTXR6MC3mTWagB200W4kS3E0IEQsW/gBCmEyot7gpmxoQ2T81EH1v1pYGiLJdWkOQgms/6
J8rc2ynLLtdXz+AmumpTmQ7SWnEKfXJG90S8/iKk/M57GnVTfBFjvXOhNFmA5u91D3EaG9zkT2DX
OhW5Bd55P9vDupu+QXN1yPzFCYA6zhO1ihDJ6MOU8sjJyWMDT7Tivdu8ydA0J0flhDh949ZPIvWf
JRoHZV/dD1X7tnGd5zxLL12192huiMA6HsttbUhTdl35oxegqLyZp8b/0s3DlJ9cR+3Kr5t+ZfvQ
F8nKU2xYOFLUN07BW64ozx8aGxfwybP3+EYM+65TbLWWowRCfPmj7ckEgvFqCsCe4u0kKsPG6wCt
kSYUr7VJ+QMaHG85ZD6CwU9QW6yHn3meXVhWHsOwMh2lJVRjIUEN/XdB4uqUtPUYJvVeUje9L5Ft
9V5sBMoISy+KrPiR9+5H316+JJuAKCxrs6pkyT57XJ5lLNE6w4+9pxMtx+NBlxfZ5KgfCfg30XSl
xg9+TK1DzQrsH1KtOa9tO67r7+C+BpuTKnzQFUOkJAcbxM7e/wFmvRIndcCWXSobOAwmvs9+cXbZ
Xd3S3zEokFPHvaQIZk6twkbyRxn3Dy33d+KlyaC1INB4Esw526+24GANiqwuT+VS7smvGhKMjtxK
cgIoS+ys3ySvE+fZ9+b0kXlpBSaHXjZ3zK1sa4doyPRTmvM3eYe9mav4G2qSyot8j8wV+rKcIq/f
9GPlV3Yo8YC0c/U2eKoO62Kt11jjQuOfgJgXQ9h16cc0q+Qps6v0S9sUUxp2ZLcyZ/o17UiQTCIp
rXZof6XWdNmOY4k1PjRd8zazP++zZBtMQefJypXlWYr04ice/XnIrFSiCx6H/uuJ2TS6FhOmmTeq
qxj6Wqb8yeeWHdgZXqCvD25aIM37J2DZGyKE/zNh7pvJmh4GEEHLarh0zfhg9QffTXTs19gLL4/9
1X8Ejd8j1CYhdyjaByqt5NQU8Yfr3/InSr4SCHTKLOXHyVCz2Po5k4qAfLdtPKgXhY2fZ8MC7vJZ
leTccX8sPrG4sRYaQGd9soLWbydBv3TeUjZnAo2yHMxAaFYAaxE0DnOBcOVzST5fn6ZpP7XAkTVx
j1SeTz/J3Lo3TUziG6+W0yFvBs3f3xmE9rY/5GpdfhYMnDLgbM9uvJbTG39UgJyiMfh85CuoDiET
K8+dWLrzzz9apdQRNFxYsQche/1AQvQC3Vqj46px/fTsJSlocWNbhHGcuw9T19BDH0D+KdThCF8N
JIbcQ4FwV9Iq/0KLeo8jxPQB2/9fJPIla2ziLFBI6Na0w4sALlNT1Bcpzru5N6pDyow+0Wt2ccb7
InO9FAKWw6MD0PvJT+1jt3+i09tLxx3zzMnl2ars4iKo81t1jhWB6GCPXsm0StplQBFXoeeNptD9
GrILiqUqnGhLb2ki9xRuXs9uRG9oTH0qnXy20nPvMfs2RztpmLLJ2fQ4yzCdy+Xmuj+8HkjJH6ay
FxvuQnEPog9Snod+fTuCyDDIFXnbVnkUu+p+XtNDxw7weP5tWJQ7vKAc3yP5VJ5Sy51u7ULt5Zot
5/8bQYlezhPIAk3fl+l5aZM7FrviFq+Wb0tqn1o/baFsOcxBbtNDdJyQaPz7W3JLrmodG3xL4Xqn
xS7e2fHcnHha32YH0TVE74FMZ6+oZ1GlZ3fIoNI55uXZXYfuWBTR+x+b1gfHy7rIcwVC6gstlKqH
wC/LsT7Gdk3+qfak40SHokONxxWrFXikqWuwOAtFDp0v/lHjLsTSrZyuKQSzLRZ0ReKeZk90O6Mb
XFyX444TQC0rXsvzbHVVKGhf/6g9tw8Yd+gxmnOiF37iJKeAwyOMzHX6HpoldbBY1UUmw13m+e+b
tTjme/9UfWg78rqxU+j2yCaMbfSe5J2/R/tkiFR6uWeU6ZLWSBfnoRHvoYT7EVoukNUEv3l2tKmW
6FWeZRE4mBZOep5SN4XkH1sCy612atKGGKh31U1V5nveaifnGBAZsMnEN1YXv81AoRf0cZ2fYlbv
uJ0hTumU86k9DI2nFuw4y29Z0bxhoLH08++ZrG/7egjbuvx1Pa6bfkk7rdV2atW+NYFVshO3Qnzv
Yu++VWUICe+I+vlZZsPD9V8yeIpe6nHciSXJvH2T5/HQJWkVUFSnI/QIyR1nNHyM3nw3xg1UBpIZ
P1GxjwqSs1Q14VyTy7rKc7G89Tq+cyl/vXZJ9HKPl8ZNKiEocY7LFUc3Gs4yf9/H/rnv2Lt8dC6j
JT4WPP10fe1eP1MTvf6TZDSN2wqZxO7RRxdaNYqWQWVZLt9xfYNp62UfR7aoksjMiiwr/ZGVIiLj
Rjq0tCj41t1dxqpD5RiiV4DmBhmkbJUFKlvuRVObowctsZaP19fJZGPadc+xnMauHVgzcFRVcUus
uZ1Cn4vJiQowZR0TRiJ61Qc95AmaWOw4ShPmQdHJqSGgmcyn6x9hCJR6vadKqomUMw4pYIvsb9Ad
Zr9P5JR9Wdw+BezUy2+u/47JqDTXp3jY7DsCDFtNivJT4/RtmGSyPdSoQfQKz5B6bIakfRzJ0QvZ
3A8Bjce9+5NhifTePGnb61jUoEEFpXp1h6ObNY8BtLcLGaDZLVN9QKXKD/HSEr2kkw916rku0q+K
V1Z/bfxGqncpzf1kJ2wZNkJv1ltdCEXmDq4ekDsuHjjqB+e2y/nBjdh85cXJPat625pjbEQSW86b
dVliiBhM5ZfrRmQo6RK9WS+Px7LoWGt/nVhRJOCgGwqrO/dJb9VNlBLSEXWGwiEwKQH0nEFLc+PW
SsIhXYD5GA+J8t1051Nfd38I1vz9qevK2jVOshhvIrS8VGxML86YTZesL46tpq33wrAWr8SOm8fR
IH0kzHTM79xkhSr49eV83bBtvQkm5dOU9bmMI9LP9MS64oLa2G0v7ecerc2HkpetN8O4Ween2TwL
sGMOYe0OZyuld3mbX/JqPOPsEaEQeyPkeCy36GLtvRf7YC+v4qjplHpj8ZS9W9PEjxLWxmHpuHPo
jGpPnfD1BSR6Jc7tKQqvtW1FS46AvPIivmmzZno7gNH0lFTuMYwx0WtxqWgTNaLWFZVpXp1Hh6TB
2C976fh1Q/5HtZ1wgFn6GT6Lyp11O/V1h8fehJ0YIcdkL/Fu9LeveE3hE2p3cTRP6gIkfxOs8/Bx
6EkeoHL447o5vx7Z/pFw70YpHHtRcbSupDzbPlnfl5zlO6ei1/fa1hsxCR/ddZmx1/BFF1IaTfyw
QusmdBTst13GPaZ301dsv/8igsaWFY9O6VpR0xdxaFXoB09EmezcKkyja/EZDyBoCESZNgJzJH8A
QNW/ZbG/13zzuiX9o99O6i7H6bGEnQKWcJqZ279d3Th/N3eAUR/bZO3QxcGpBYA5NpmXrPgQC4/c
yirudoKVaXmcvxffzyDvw7fkaFtVFs3UIgB6Jv752Ny1F3UhWo9PArGpQI58HLjsb5NcHmPtgejb
33NXapqHpEQ0b8baOc2EZSffIu7Oyrx+Zrd18lqQPNq+Uhg9scVt4w+f/UxlkXIX9DsQEqKNbq+P
zrAHeltgsq5lm7gJuh2cBG9ME7UCUmfVofxg+5r9YOVVPiVpHDGa/6ibOg/ipPs2UnrjMfmzBh/n
jqEa4oXeDjhVfYWXYPgCEqB4TAo/f1N3fndr46IbkZQkx4pCCGt/73uVxa0APFlEsWwh9tq12QXq
WzRMlW0fXDTtqFNYvgB6ZrGiakw/ON3i47KWfxNpD5BiXAVN0vCdVTOYmd4aSBhX3OIkjiZoeQMX
UC5pcqcABCtvwXHAw2VqLFyD/cnZOwQZzE1vGCzdZOk7NVuRh6fSX8oj9UPsz8f6Z229Y7C2G9ZS
QNEjK4NcZoLRT06WtTv3Wx9b/G+F2dYbBqlbpqtNK4zu5J/ybkZXyaSsoBinS28tv0qvKG+8ctnJ
HQaL1nsHERHpgPYVgaNVClbAmBZnYk/dZUosUEEnu5wBpt/ZdupFBkS1nLcFXsJODKiZOLmNra2p
+dzRnVdzQ5bytBDgAGw/xgrjJ85ba3qTIX3zD9cjvGloLX8UdhFnBFCJU5oge0CsMQ14Wez4hmlw
zdF7gJckAD/uycu+2PPN3Pyie0oRpqF1B58VZOcTDO2yz/b8bmgu9l5aMgytNxE60AKvY8FF5GUu
xK5dR4QZiMQDNU3HSsm2ztnerDAWp/BENKjJO7mlt4bD2niHKhe23kWI28I8u0AcR5NocPXqe/DE
lGJtv143GYO16/2D0AIu/LJZ3FMPNUZ3Lm4qoDbatTzLdo8837QF2/9fOFStxChKZ4ZV0jIaSBk6
YP1XzrgTFwwRVO8ltKaBVRad3BNID0AC/TSi/HJ9bQzZQGdVL/0GrPA5Jh77Nrr1caqBqo4cq3Nc
kGC095gITOujeW2S2rWV2/gAmgI90IeizQKX7B2KDZAqW6dWh2Q1woK7DT9+Kpd7MGdHceF/Yslv
j509rjYp61OZxCcGeb/rC2cyKs2fwatDvRE6nCfRjqFdrnctLcKyc+6zdS8aGXZdbzV0BqaUDQW7
k6d8PKE9zF5zbPJ6g2EzCFbbHdar6r7yMQ09EVbWe5xsT4cWR+8wbMRQTC7BzMFMA/Ckd4fH5rCe
+yBb9xqXDBal9xgCQAedhxk/0SzLXULjEzzuJkvpDi7F4Bd6l2Fq8zJRGVYooeSuLBb0FnmhR9q3
7VKeG3LQsfWOwypHv3G3bfEcrycXxEOrs7PFpvXRUjBN3bbsYjDcNuRtU/xaWBLQ6lgZQG8yrJpG
kYVj7Jag3R7X5zTfWXaDV3EtAeP0VvaObfsnwK1v4WFnKDheKp6850P2+7ptmhZGc1zfL8clrjD5
Lv+khu9j9c4vHw4NrfcZVm4/yqHD0ClH/5L46olP4/zt+tiGYKA3GnaMDCtZtmnPX7rBD2agEa+P
bDB1Hbw0SZQkgQZAMGj+G9cnURS3VXX22HL2RbrzG4Z91dFLq5+NTm7Dzte2ukvZxXeePbc8JeTj
9W8wbKrealgNlpfbHr6BTHPgWg9z9S5Fj/b1wU1Lv/3/RXIfhU9BA9RhcDcNF/RrLDumaBpY81Gf
5CuPfZx7JM3Tu3QpnBuatsnz9Wmb1sT5e9oZgNITL7Hmo/pWSBXMvA6Zfwgobes4JXSMJl5ZYsH9
peIBFe4tGETuimrP3E2T17w0AfDSy32see19qf270u5PNtujpjIMroOSHLstcbSBL8U2MEnFt7WK
8sGJDi27jkla63R2k87GYbYYfqIK8Z/kkAXJO/n52PibG7+wRg+qZr0UkIVdrXNHaOQBDtgWe2Vk
g0nq8CNVE98RI9bdae4tSBvNz9dnbRp324oXs2YJ+j8AQd/SdffQ1wT0zmRnwU1Db/9/MTSF0vqc
Fxha2eJtCiawjjbHrFxnXu9HsH4LibWm7GuLUj3vzoPYA9Bsn/5KaUEnXxfDuKCXaNtI+nWAaLcq
zn5T7gRc0+BaIoUYzQAcU+Pi1HuflGvgTPcoee8MblpxzTklGF94t8D5BVFf5f/h7Nqa49S55S+i
SkKIyyvMxR47tjNObCcvVOLsjRAgJITE5defnu8pNWePp8ovKZfLQSBpSevSq1uROrdiuuJbXHjx
c/yYY1wiTsCLJ/NzltU3c/2lDD8H4CTn3YJDEoCbW+LhLG727fLSNoe1TK7sw0tvfmaYVo5DUvEe
XtEpBvQ35ZptpvjKTrww5eeYMQGkvmQQ1t10qr2Zfb0L+TWTv3A3n8PERoDdUSrCoyV7kYrn6yJz
mxxTQzcf2/6FHNo5UmxSrXBpiAGSgHxpOZJ0CJn0PAw5MsVjznXzOyHT948Hu7QKZ3dqVSPf39Mm
28boCCtKNck8rRO/z5rlWgkj+2/DPceN+VXpSWhQnnXDLkkB0lRuw7Mfjfi1aJKLcS7qz+XRznFj
s0wjgOMb7NfJ3E48ySu5qu0EOqT9x7N1wfcLzyzZsqFklkvoYCSPXTrf8ulpsm+9+jVRdyWzfWFB
znFicdQl6GHGEFbe8vVlYsdeXQvCL+ysc4BYPI9JlAV4dr8EhzR40QFkIPTvtvYbMhZN8yngLzlH
h7XpKNsJLBkbL34loMA+GbdESN5duwoumOA5HgzwBriXIuabzuvNQLIHSMHfijU+mt5csYsLB8g5
Igxs8N1IA5Ftu6qdH+eyHZ/cvH4OqHGOAovBKRw3AgWlCR0tbmOCgTdbs9B03tBMpn8+3qyXZunM
tAH/0EG4iHRbVovd13Msb/hShTnpgnWHN+ifPh7n0q46c5yTqUWVQbF0W5v4Z7Nm8x7a5r7wSbel
rqvziJTTnWX0SnLvgg2e48Pk6vsk4nO6nfvuppL8PZ3WtwraOms0PWQNvZb0uWSIZ7beQDElSes+
2S6j6Is6JQN4w0DUtng4qx/P3IVN9v9AYnrys1Ztss0AiD9ESRbddhqdTZ97+mm9/nL0wKYvSqDj
4y1JFvLAy3Z2N6bNss+hNMg5MGxg9QQdLBZvgmEsZBAD2RzuQS7wuSv8HBYWk8HSLGmjbRgPbke6
Hkx/ayD++dzknFb978lphwYSkCnfpi1l0wFC4ytSnqyexZVtemltT7//a4CezBCZXCYO6dl13FT4
6S4BG/3rx69/webOQUWhFWIGEz3fLi3dL+Vb3fd3dcI3ZGV3rI7vPZef3KNn1l3FoJF1seXbyqGd
D5wkJ+ZI8rmI/hxGRLmerQ2zaBuV9ZztUuXU/AWRcRtfOWkvnIHnhO4OGbKpDVm0tTK5JXH3Hibr
nnb0kQXrlW/4zyGS7BxJ5FI6pFIE0TYNy7S8Id4N9wttg+MahuwxRg95dPPxol8a6cygnYxnOayY
rZ7Wj7Fudk2f0dytoL84/fC5QU7H7l/7dtG+0VG3RFvj7G1J3HM5JU9o4X0ULPqUPAOm7PSBf41R
heGM6kwYbbuZ+6c6Mv09g1rftU/4T9PD489suycTdEoSPD5sS/u7KcnwxtEC+vK5CToz7I4G4Ght
SLSNXcNyCLBN23DQgYTOeToWIm3w7+dGOrvAx2z1a1cN3TMc2y925IeST1Xeqf4eCaYr8eN/3qaY
qzPztmlZLi6Zu+e0ET/LTh9AxfuMhMaRAghJeXsN1HBpnLMAOwV+xraQsX523N+E9Vf09I9IytI9
He1TM4xXEuKXlv7s0iYNXDYX9yGo31hzMAMjeVDh5vh4QU4b6P+lIJLsHP0KVG/Vhp6PxzVa528r
/OatDNruC4Ko9jN5awxxZuNdPw+GR+l4bFAgu1mCsCraGJHMxx9wYRXOoa/T4JNajircpkudYe+S
X5Br3Trn2w1AbNt5JvuPB7o0U2cWPo5kpH1Nx2Pm1hVcTK0qlnaqbpmz4e7jIS4s9Tn+K2LjEmkI
4BxFhpSe9yktfAbpjs89/czKS2ImK6cJH8DBCYdEiM6zNHz9+OGnWfivfXRm2D0kOyqyinBL3PKd
EHEzSf81m4ZbcCZ88v3P7DrsBj5E0Cg49rq+WTJV5m0FRauP3//S1J8Z81itc6lp6Y86IFXRuWYo
lkpca4m8tHfObLic0nKB4oc9itCV2155BR7mYd2x5WoO58IHnIO66iSmM5mcPUbBvSv/Sa7V4y49
98x6RxXJVCidHKuM/kviWG3lnKjPLek5cmuWSTOLpsS80HibqfGLjNIr5nrpvc/MNYyjxfWO4NEi
yN0c3lTik2fmOUbLwpczZTMPx36t75ifXtAVXEIE+Vo57tKrn37/ly+B4zIV3KXDEWwttP1CMxO6
I1OTjr99vNkvGOs5OMsYxbp5VMMx1vExUPZtQgcitKnfdHCti+TCjj/nfK9GR0nZEHNE1/fDNEL6
I2jj21GgR/Djb7g0SWcGaweQDnUzNcd57AwUJoY5t7T53JWVnNkrAcFzNy39cLQ6g9iQnX66iF2L
wi/M/jlYS5cyQx/YhIdbs+wDkvU3S2jdYcjiHpQUcrhiXBeW4ByxlQaxDyECbo6pNuD/XIFnmItJ
heQ9qsGYv/l4HS7cv+fILcFImPVR7459AAw6BQFJEr52xtzOVXjHQn783DBn5lwhRVlTzaKjH/gm
Nv2PdhoOuo+3iHyqDQdO4ONxLk3a6fd/2V6LMNTaSc5H0BltqtHnputRzL+GrL/0+DPTthxNiyPo
445wHdscfmpYRFT5XATtNZ6TS9vr7CbmaA9zttTmqBNzd4oPT951Evsd9tj3z03S2U0cty0LIynm
owueYqJzqUQej/HnLPscyjWl3DZdbOdjIzNdGA5aNJr4z3nT8Zllc0j/UaVwbFAalFUe2sh/t0za
KwfHhfU9B2yVsR5jJ5Q5mqp/Qe/fezqqvaD+WqXmwql3DtvquiV0oy3DY0PLdlO2kUCB4+rTT3f6
fzhx56At1WpfN0PKjpVrv7U+3nr0jTNebxud3py4lRzrrthzdmGoM3vmy7IEyxKGR0kQ/3V0D4qQ
AhD0nzZW+z5zX8tavfSw74937KXhTuv1l1lD4LrXxkfsiLjguLQekn7mPhntA6nR/3P6Mup29nNt
Ikl2DuqCwng2rr7U8BA0vk8kdf91tVxfSwdcsPHzqnTMQVEP6rP2WJL+haXu5pTVOH3OgIaIz5nh
eXHahJWOgSRuj3EzQl6Jpd0mcsE1ZOMlQzk7pUY0duuZhvo4Nsmfqc/+hF2g8jptrt2ylwY4O6Mi
OzCjBoqTdm1w0qbrfhQK6BdzbX4uXHznQLWRgvVFE2mOIx3fCI0Ocu32CBCrXKG/PqmyK6WnS+Oc
nVhBMmgGKarTXlr2rEq2nbe/k5Yf+P9QldeGuXCynCPXwDpXJmFo9LEFNCYfHdGFXNZrZ/qF1TjH
rtWlRyCrph4ni5/z2UJoApTe9W6lg/icw38OYot8wKJ5mvQRij2/vRrHjfCQdPn4/LhgcOfotSXm
zPeNcsc6Rq4Ht1E2Tc9IKr61YBv6eIhLC3B2RJXtAp5R3vfHIFubQ0W74Y509bWen0tPP/3+rwOw
bMFnvzLmjqHj/0DbpW6+urVfmqePX/7CJj1n3ipZ3acQp1XHky7byeV3ptmB4/4hS/V9xK72rV1a
hzOrjlvVgalsHY9of13nvK1Xivoc0sh5I2T6zbaZ+PbxF12asPP4giLsjUS/Hv0y8Jwu4AEdFvFJ
P/CcfGvhZVAureqPMUD9RR2v5Ds58Y0Odd3//vgDLpjcOcRNdoPlmZLqSJl0hZlB71gie5yn3dWu
uAurcQ5042vnB8YHdRym9TFGYvpUr8F1uDvFep/7itOG+2vfigX+JVyF7jjBo5W9OZCO37uEX7tJ
L83S6dP+er5M1ilSsuyObO3qAjgOyDygygzJSntNIvfSLJ0ZduUDPY0hZklXwdNobLWDc3hfR43d
2K59+XieLg1yZt+1i4kNU62OBCSHd3NW6W/wPMptU/FpE7qwvpb1vjTQmV2AMXFax6ipjziuHsGb
civ4+nrKtGp5DQtxaU3ObrxYr5m1oKU/Ul2zV2Tw6yLLluAdKNx+8/F0XRjiHGMm0kDaOAnFkSfs
bqJzU8CrzoMUP3w8wIXj4xxnNjWVn/p+FceZsIPK/C/ZzN8/fvQFL/2coMxXpPUgrSJbF0f5tHwV
8/3Q3Nf+FpEAOuHM9sowUXw6Vf8jHjiHnIGZPl5HsN9udTOHRm4UeFzDZ6DQvbQb1fmoSjfw2MCO
XkDlJRvCHEw3IoLGMTiBkjBHAoKgzceYPqpEnoE1YjQgtI0DsWxnU/YVWHutbMC61UWANG2AyQ+r
Y8yh9lgXUHuO6e9lwYH/hwATGFSPqpo01Glrbef4Lda2Mz+Xvp56kS+Q2infwyYb7cGM01xNuWDI
mx0Im9N6ylPwoFW6qKFLNUMPjC90O/Zhc5hMzDu8qCG2/h4GTpkhZwHjEGRqXDSHJJ/dUlYRWOyS
rITnktIUuSzZicg/jXUVKJZzgETT+zKNl/GFOWidFw0Fy9IUkPqP7NZ+mosmSVsGfGenA7pHk0C0
qtsmZqs6Julk1nUrV6na91UsxJhNGCbzPDzA53NhgG7cOhha6OrFJxnJwHRcPy0B68YBQu04r8IC
9Mdh1eSozXPxZwb1gNtKVPOadR8Ha528TYCReP7VixbFhSKdoWc7bLsBAdiwYeNYDw96blWAWJtI
sLoUYhj8+LqMLQj9EV52kjwLxuLgB2gJLZCNNiqjZC5EO/SoGZYyaMbuxlnh+L9WQrspyHvfSw7t
V51WyZ5KgcMpJ8OSLPE+aC31kEZZWdm9y56rqcubmS5xsBkmFUfiGS3PFb1LwgQs/umcyTx0Zob0
elhPydGKtY9vaN1K+a+nqcx+ZaTEo3bw+lA/zgfT+I4VU6sEMFTQgvNQbiAKNij6PrN3kR5rpPUh
GV/Gbb60SO+YQ9PKlY+7JWgrK3LbrS28+IwmNVK6Ymr48pCJUtfNLlidoUNuy2BxLwB5Zwv+Dk0H
3Q8Ak4gZioCIiL8nUESfqm3FwV33ENAmbNs7whvOfwVBNVK5C6bR859T3+omypkAGvoYDTYav5kW
mgZ3upvj+tbGUW9BbDmVzPwZtGO6KQSwNSvNp6DDEsZp4P0j51PaNVvVoYevy6HdUplxk0qq1ueM
RYJVOWh8ovm3DrNWVPeal1586fQEsvYNLUltZQGdP7a0OVVDiS6BipaczVtcJnFK7wPDG0J2Ku3T
9b7WQxtO+ZyVdV/fEKlM+ta04GROd5xQpbH+Zc1vUuHUSDagqxXgMJgYS38Ezgsf3ZVhGTXJxiP5
HGBhozLRjz6NFLsFTJPYh9jqwO9t1ffjnfe+KYedSgKe3JuAxdm3VpScvhJB1mzIM4sthg6HELUy
0jdiPrQtqFMlbtXV0xcwUJLpLRl4UE5FF1pVPmd8YcNvJUY3gm/fZlP50JdZiBAOanj/o3gc6ARG
SaWFeWogbttWxWxGXS2FUmwZlpxSkXZblS1G/ElDuD4qV0bbEM0+6It1v0C31Yj7cPZlOW1Mbdf1
oONMVz97FZnlCHmgdtwMNagl5Y4N65A+JrNy4/cJQWp6SGKQZVebWayD/V6GIr6nEEePHlwro849
lknqUS2HtvI613k7xHXznIDqQjzzmBGPcr2T6KgccBhKls/RQqUq1gnP2VNsm3J6X0ylGdnWowHh
FrS+AjvdcYdyQ5WnUanVH6wLMd9rGVL2kk6NTzdKQPZtw6idqs0y+84WbqKmuZeAChxchQMrypfR
1bwreqhY119FVjV2F66KtiiOQFoG7bxyXLr3PgLzgIH++iSUvE34kmWP4IUdQOuo6rZCwKn6Wthy
A01nPb0HBLzkL55DwvrfmrjKfO3jNILAM6hEp/7AGm6mf1Tdx/YVKha1/Nek7ZL+9BZ82OEWPgqh
KCmVQ7XzbRXSpchMp8irbheCxtwsEjiXaV/O3dGxLIBSdVDxuDQ5OBjG/ikikWkekCwU61eSWtaJ
IqCLmv+tQGevj4pj6uxGRyAeOHZxn4xkmzLL0qIfy7aO8nAmarZ5OxlNVe6aEGySVAmqD4PNyqzM
xep1/Eel4wBNmW7y4Kuvs1U3+waVB1yMnWe1fOg8gp2iW9AMgx5TPar0OY4hUnjXMjsEbx5UMP2b
MXIRt9AFbiaaD6XzJNqVzrD5aaLlMq+3BkpgEHqJcGzOjyFJ6pJt6rBNUTDvUj0Q6IEj1umgD6tW
g4kA60jc5DWjXOl8Ajy8n/Zo5ncs3QkDYav0ZSFg8tBfbGiplPc2svMc3tUAefdjEXuCPrWqmCJz
OhHB+yrnval1EnV54Ca3/ENtxdIHQBloumyA9XfJrRoNd5suChPT5JCL782+ksMAbhg4HQP5Uy9V
i2yEDAMf5nad1l9z2nl6a0kZ4ZR2Ulap2AMeSMpvEM8cTvTprMlYl8fajf3edqoeNh5k636fwJqS
QvOgr/lBZqrlIUQKKG6dvItpC2gCeHvc/KrLpdu3NImSbQXYpI62K869qKgBQc1bOmvJ84HA/13z
WqoVbAG8GfkOwmJi+ZlBgJsVqklAWnbQ2RTATuJ17VFOUA46irezJ8QdB61ZoHPfAfVW71BfRcUv
71kTDXFu58jNBhJuAeBEB4doDkp0gkE0/H4Ws+Frrqt0mtgOy7e4JyGQmPgNebaKp7hUfBsdxiBN
q03ScDugHzqRrtvzpFT6N5bLRHo7KLJ2OamDhpJdVZP1R1qG/lcIygnQX4mFQmxj07EkDsMdjoxV
xoVKcMUdWUdo3+0hUiDjfVlT092Xuq3EY+V50xMUQ+cFTQTOYdruZQ1SXewE1lZ6s6YMl2u6uMqj
ahcEEvNBoMr4Fmk2i3zK3EBuCBfxgZ7EKkADkMrIw4l0GlJPuYcP2MErmUtcU8UsvU+qWzDCzUwA
rWQcfVC4BOK9lAvPNvAeZ+x13COufKKyn6PHJoPH2WyyGVfvOxQrhvpr1ZZULLmIIGO8bg1JXqc5
rONn7Emx/mBryKakyLRM5mgzVqUUYIBJ3bKKAqInqv8C1aNI/YK4kpmSvI8CMPfkSeUXxNl+0nT8
MlfEHjwIwGwErRrCfVC0YYBzBAgGO4KXtay4DBWwEwmp/vFDxs23TjQyupnaNTT2NpQJTGWnRlzk
IAaXiQx+Vz478ZpXUbOUU55lRpZfAq+N+scuOtQ2N03Ner8JOVngJGZ1ANy6pTF2G7GOUQ9fAbYX
IyvgOv5FjWsw/km8gmsL0mnvQGwD/6kT/3arUFY9qJUSO+dUduk637fJXLGtTpm20QYInH6e9jyq
OJF5V9rUB/kYxxPht/NUh+oBuCIbHEMl6vZ1kTNtbK7WmsZoe14ap9LbGKfrbO5BAynE18C0650g
NgVxtBiwnkfv1rS7r0ZZGQD7S6lZcxum08i6PUR5fK0Posq0/j1EIcLHDXhgKDSXs1QlbjgM+Kfx
xaCwMv1NKwGeXG/6Mh5Dv8V9K3S8b2vlnN7CX7Haw713fGj23AW09cd0iYcw22bMRQ1wJ0s0qgNK
wlqshapoJtwOgLNfwSpJAQ9UyXljM8X911SNMhrzcCyzui0WnOeB21BWIyJBjmGMlrpYT+4OpETW
kkC2fEwzLprd2qRTVe0aVyPcyUc1rWULP8fH4PcicGDEn5UP2mIT4hzJXnEYme4lRI9NTW66pmGT
3wpfe5yj49RGK7iFRVKuw206VIi/bht44ZruHLcs0bteBCOEMyRhbI2QsWsVWhXxPR53mGLwA2UO
riCb3kHLnnqBVQED81OiJstfV6o1lpMkuIiFrMJ2QRyWab5bkDsDP3rUwFTf7Tgl9S8Ru0qkeQw6
UgZjppNOTUF68Ly963Bo2ddUrHDUNqkXAX+h1STbJ+mgevqoBanYm9O66Y6NdWVIdlkzpYiw6hXi
OE3RehQj47xlpAUVTJtOQDWhnoNKd7IZy7pp+cbDw4X/okqPZp2Y+37scgiiefvQxjNtoQTR9nH3
FSQS8DnQmOQj32/CWZpKbUFI6hAbLXCKgnDTto1L9yW3CfSg2pIka1Y45Zb4zeNkWH+0cBfdqyeq
XCo0asPj+C5FkzV+y2bYOoQ5yFT14/PiF9fcVUm7Rv8y4qK6z1dYP+Ry5o6aWGx9QogCc98Yljp6
Ygy7aMobEOEtTd7HoQUxRzz3WaOLuK76+U8U1wg+btZkDnHP9hkHuj3HtytwR1EhuaS4pEJXvRvI
yNKvdDyR9OYNzuRN1Pb4L50MqxK9X6qZzbDJXJLNKu+iaOHVtunBfP8+rfWEczweDNTD6MjrcngP
s0HUFFGiUgsp1FzP1hyWuqkjlY9IApjsQaAYZg86wk7jQFbF0CUhdOkswacm8antUTR19yfoTAW1
4nLwS8uLoSFoG8lL1g/pN4mrQ+pCC2ySUzphsukevCXYVlLgDv9BpqEPn1aK2OTA4EqC8z/JfDs+
qEgN4YMb1mYac1UNifwixLKQzcKhQQHfnbdc32Vz4nqdV2uN7OtuCBiT7yaBwHqQx0j6L4/SoDsT
XlwV0eDnxKI+vUuWanDtfpzKaH2Fn1xVQ95pOC4mPxF+2tcwMtq5PJqqFNCU1sSnBuyeUAlx0y6I
3c8yM0EfPgBR2AQPQQRvb0BYOhOj6rybGas42Fem7652NHnuEi0nn2u56vUrdueE813WwMNpCOul
EJq/06HK4PepuOuCIJ+GKf6nDBqFAIAhZ7IUA9HE8yJESoc5CDeDtROi9JkI1LzX6eoQRAXQ6UuW
XSfQ7nTXJmMLFXXljAtwIgyIvjmEw7LIG+igeUjC7witl/I9IxTaWHk/rrSzt3OXzUC3LXFrEDUa
04S4mGE7VrxCQKt3eqOXxAT7TAWVfQaGYOUhFGRV63LOxulRYNutS14xlJ5JLtOSZi7HO0/Bt2Yu
l+nFplVwymILY4dHj+TU8AAikMT9OBUrdZcLA+futQuj0aYb+I99fCRmPXWoQtYEAV0uqasQRVWs
N8trivCu/BKPisC6QMYP0BVHPApOvFmbeIQ8aaCrfRKUHTxJK11Z3/AKVcXHdoVSzbIRBBmOtmBo
tBXwHseqax7GCEowtigX1iz3io5h+D3sqF327VpXa1DEa8jtcyTEWj4C8akzsQHN8QCYQ0tCPCdf
aTxq89pXAv5IQZex9pDDGZDfwA1KZjAvIT72/XFCPFEOh3FEWAYjLsEClTs+r/1hje20cETyYOGz
oNlpSvioCUAgMVyvFQx5OwREcMlzp8liCI6BMCFvPWeIWBESKFYiJkOIVEZFV2pIOiLlDifv2SZo
Ph0LUsKP/U2JzgzfSDjOARo5gyg8kf/iqBlcLiv0qFu8FFJtfRFlA10jUGxaE77AFAdkPeJyRPYi
N2heN3ExwIVFCWGu++qxh9tQ84IDz5iAskTVAToBDDzO5n3Bcb4eemUa+SjgKi8/Ft96nmPhXAQX
ESx9Zpe6kNOnlLfLtGzR5K/EWw1+3z59JFkJyu2tDjQi8P1Au6xeDgFB6SjcjgMfebcLawGNoH3k
mFuQTUmI7frc4eKI1W1HU5Av4c/Fd3jUuKMKo3th0u00g7aN7pMQ6nvyBnYAGhBMo3PzuJlnR70p
REX12BRwJd34DU05kqgXdOiAXyNvOVKi5lbqcKbVTYAGj3l4HqsqfhpnlcSPcQwK975ggYA/sYkt
QQ9iP4zlHB+jrJ+VL2pkqrZ1XKWuRAlDSHdrPXCV24ktTQtRqR64XCBfJIgkeYV16XLEVxrFrEja
4Ecas3CXxvZ5CslcFpI1LfsT1M3kLOSmBNzIPNGeM3XrxYCoGIf92LdPKXQ36l9Ggbb7EGMTlSeB
iSqCoTXWG2QncffItdn1lDb0xzTAtcHw0JtdfJ6GFQ2eJ19B7Q615tG2UMBovWQ7XIGq1DeOBJMv
v5Vczv232UI6+B2lvcDUyNObcfy3GZsQL4KeTGjwtpzYu4TjAsy2KBYB2rjt+iacH0JcwLCuLBvH
yOUEV1u7bEtGZlbt+pj1ci0ySCpVv0DWylNMR7/G9XCLF8ZhWky8WsITUX5rthyCjOHztGQAkhSz
5chrMSRoYHwm9clvsLRynFOKBir6Du92qg2COPTW7tIT/waKVmbt97oJVrZuWSsMX4oWcRAiqHCE
C9MhuDCPIxIHoI3RiDirXV1JVLkKLE7UvvGYzNmRIIdYv4ed75ejCcYOKhUJAgPxJQK/b/yiVZlV
f0yD5gdAalo3eTB+BGbJvmbg7vav2KxqQfY+ZekXJKDW/n52cv7VeNznJWJuv2bbxTnsRfhnMiNf
IOU4kpuKJYv/1TYc11DYxrTcZLLJcI6XwkizKRcRDYhsQ+ORLEPqpAUkzNbp/FpxBDqswNrOyLPN
SzhvT63ABNFbqlpQcaHjfBn+dUMdQ1UM4q3xL7IiN/Yd1MvSIV9DcF5NhzJMoFJUJF6O6QEOAH3u
1FglG0u5xQ02wBXOV0FrTCySjwHoEh1JikAhprwvu2GG9qBp3I6ttMa0VGlcQU9piee8GoehvqsQ
edhb1BVAZERD2i8FPrjzhVTeym2WBetbWarmp5AeC9U4EwV3jQHdCe77MLAE3cYgG0XyfbBFb2Pf
3i6QDHycEELesahuvvBRI6SISqcOVRclSA3xYfwZT3P6vVy78BUhevzOCWjcNxnx/mZo0U+AXEuA
q6qnah+D2q8rZhz1496Bg4pgRgUSY7hdnruOm6UozRD+HPjiv3bcuXtNytSi4AulEWSDZjYUKEW5
HWR43E6wTj+skDZh20ny6R/kvaPsGSpfPD4ykE0ilkbCSm7Dqbd+qyqNQg8yxhpqruFwm7GFwQUu
G+SkpmrNeC59r34PJODjO4D+p3rjgEzvDmllrTcNjAWZiGwy/V6tQTbs10XQ9ZCOoCdH/2DPopsQ
XIsmz1wpyAFmB1ojQC1kuClHo95avpBq36P9HXmHuI9yOWTJsAmRH3sfZrIcICi8zDmUA5jZqMmZ
x4z2Q3Lqj+EvPbhGfqtgRA8WWW0kiwp3SLJ1TVS/8ZakaHtNqknkIzVp92CIA5sys1XzBJoA6yHL
wBv2JRs0fybg3Vxz0jatulmWin1BUjH8LWmKIw+eUHZgFgaco7c2tAbh0sqTmw4VCHUzzIMzWxhi
TDfZsvIHh6pV/MB9Ay4xaItyMKWjHPOs1SLrnI2hVDkDovXwfxyd2VKkyhaGn4gIkinhFqjR0tJ2
aPWGaLfKlIzJ/PTnq3O5Y3fYdhVkrvWPRjEUQWgpJkDGjqV5HZeKr3NRZRVEdb4U7kmmZVJEqjXr
IcR4lnaRGMeUiFUrHX+drRn7K5B610LnaOsv68jq0Im1ahX7alv/ilYOW7wBzrnxwE5TRqPsu+zi
iWCxD4PN/H0IXPJOgWckRlLqMcaFQtSe64+DflvI0ZvWzL3LFyzRofBN8cyUy31GHmvKoJnlm3V0
bqDHrmaTf9Au4Hbcoeuzo62t7TEkaLDYjovR1G6UWDPfPWQ8St7UlZo+2RVoJc0ni4pUI3P1aRqt
9deeVFCcpwIr7bGH6cjDWhbFcp8at48K8KIvY0vWztEhbL2MpJzk1Xbc4k+5pNW4t6qCp1amJgtj
V3jtcpqMSTjgtM6E46NejSXmEODPBE2pmh8aFrMX3/F0R5Dp3Nt7POY0vQV2nrv7YnaXNeoMSsjO
frf0F0fzoBwzJpzuiQYF90H5me/t500GT9XYZ7AgXsWUH+TjhyhQxUduN+d3rbNlAI0zN/95W0bv
dom7ut0N3NhB5JjWWEfJZkJQqHKQgrSydZsiiz4Bmxsa08obgdeZyRLRzC7Qm+o6IAxIgCdaKHj8
+6awHjJ3Sk/rAosRd0GZQZ84hvi0a9rACBj2tdg5ZbfkfHjccjA8jv0ipsR+SdusmS5zNjjLyYfY
7A6i18sLKun6Ss+D6z2m9syr3SJyKHYDyyB/eef45aFVoyJ8ZvO2a6IU/25mJv1izYvKwr5lsv87
VoH4yWTrfS25lyXcdmNmFdfBzwnKB/jIKXJlzheRg/fNierO6uc7UdZDfgbQnJOPsYd4CLc2mcoX
Dd77q8ZJtjHhpO54ts3e4WoaPLctAA4JqHkYC4u+1nDeTOfFdTJPRY2YzOFtNuTMpdkiRyvPRStX
tABO1ooIMdyQxcNA9WtoybJUMf9Kc/1pYQq2O0YRq3vUkHErR5M2XMoAaXg56jGt/sEsuHxYzEzi
ZPJnnLAt+3W9eIstgfS5s+HB+NXMKEi7JHlemfZWSgsBz8LezjSX1eS4D5XNec4efjv4uR3d6qgq
ZxlPqVmubZzcDq+d1n7x2W5++ZEz5fXfZUtLxxHG0rxuC/XPkdWQLhhunW9fBWWhY2ghf7g4ZDKR
NI01cs8IWrwvTTZeG2eZ3jGb1qzSgdEwmk+L7Rw838x+Kl1KsHbY4SLclA2pmqJvjiCipjO7oBGE
WrNdRL5p6zOBBnm9J2ig+x6E5bSk9FreVh+6XrgLg2AyifNAFMW3QjX0JJiKnNDsyMDea7/uxjsL
6c8pZSmv/2s6OiBYr13rDgeb/rNq0My912yBdyyrPDC/nHGy+ncnzYXao3TzGVI6Zd+XyzBQfsYF
BLtcDp3aEf/JNWgOJTc3QxuyGKvzlv+8omZdaTjy2ZOG3qi+yxpa9Zs0dlvvyqpeI0HA7lNJ4YUd
GnnV1H9mAeV8gM7yivuEwMvpYKR2mx2XsU+8Y+fR0BpZm7nKSOEdvJowYd3RytAP7JuNT+5+LSzZ
HCt73JxTn2h+ZC9x8McDKgvzYhtTIXlaUqPc6VGqKh5Tq9wuScnYkocs93mxK10w/wPziJdHqeW2
Nb9brR/9ci7/E+xv/nldEm1HeYPghal/zZb7avHBUhEteByV7NfBVTOGq5ep8nNMCTLIimo+5Os2
Bn3kWC728hGpWvdlCRm0B+BksX02S8HDo9egXcO29/Ul5x5KCffrk8/cCdqrCeDQ3wEscF1MTS+6
nSDirmCf7KgkB7wwBK5iQUr8ujCtdXXJuewndfM75FYzBIeR9LT+3fezUrfv6+hYhbouVEla82VQ
ptkW477RGxDx97LVdcZJ02ErPSvD1OtMQk5TySXscGJTRoh+z8iXK4R7LR5yV2CsHDsURt9qhOa/
Z9EuGeh9H3zbW42tifySJaYNXYJFsityECPAPwOIFhVlzaLuM1XLmIlGWfGw3JTybL3pW2sl/RLP
KgDG84LE4UpPRQYeDJ1a31E4NKVgJ6XhxFZHhvyRgOPgMbesTR6SadMPFs98tnOXdgXATE3DiUYo
EnDGsajHcGsyWpTJaYRq1ZOnx6NQsmwea2TyKBrsoHlj3V+uchPdN3eB824Gg9qeqtZjP1fD0CKJ
rVcbxl0qOLOSuHkKdwfbIe2pbBbxDBBYjEczAM48rYhajMgdbOXwPqdWGqezLM7NbYy+y7bBxsUr
3faZMStJdpXVy+p9HPyB+9NPvGc6i61H3RjK3qlGSmsKpzYP6DsTdutx6eqivhTdJBaOsEyb17G2
yupZb3lzWv1GVddKyz4/B10C3DG7VTIfEUwSq6zxJkx2hBphnHbC7y0dWgY9DCEDjbXFbXF7Fehp
qFXMXKqYp6RnF7vC81J1P+S+hJSZTO6/Ns2pD4OJtJpQA16XJ3rLLYLd+Z6KnTOQ+Bj3jhLlLq1R
Uxw9e2La2QiWfwa79H/XQgWXcjLVFjYLdPpjUUrvr0dhXfnmQ079FE5b3E9tBv/b8eqa94aQnLsh
tCI3oEos/bLBNPiIk1Z7u9TVreBVJkurD9SdZCOwQj7776rtne2zlombZhHPdlrLaLZ0uuHRH9Jr
Vc+AxztEQlV9he8s0jiQrSFPljmM6of1cQquq0k+fuTMAwebyA1nfG4ABdTbIGVg7Gv8F3I/rDlQ
3JLmwVttVkF7nwbB8pn1xrTtteGly2u7irn8KoNKmQDTnTTQdpWz9IWOzMry326RAT0CI0uIf95c
1FdGvnk4AFNl/iOtQFiO42pLqM6I0oDw3usyeaZ3KZ1xhNhc5my2j/NSqObEHjPUu43++HyvS7uz
iG2wZ/uwTJqP24CJyQ7U3TDxWbP27LClcZCUL6sW5s6ZzT6NFTD265iKVJ7yyrHT2Aus6d3rJvkf
x5DFVNv7xrDTPb9cZBrtcEJUQAkYeZk7zZKa7Fg92uBkLHUiDlk725SBTqNfIGTLwCu6B93KcYuV
Jfvx4ncJ4DG13KrLLzVahWLX9kba79zZTIfHGcg6/VexLRpXI8lvUGED9vRMu/VyZ1hz+5AH9fIP
Y5iJgGCeUTZPqIEGIOltss+Uz2/DSalxk/dcUfxfGHMepI0x8N5Z1upatnKjwKpK+id0X8HZghz3
Y7swhR05dVKsjzQzNa8bn0oezW2axa2twY4Nhrsvm0n5KDYEVP9ynsrmuLBGq10rZf+v8mfnZSZu
4oKANfgNRDq8DGiMnlqiBJ4rVdVGuDm9+U4FFbPWPJfbNysdzAKrXPY4k9Xz6LB//yaqqFPw76p9
W/M88H8KVm370NWuFBGUIts3UHP6Pdcr2OPYbvmFVkE53wD0+mGDe/5Gz8qklqCBiUlNZq2Ysm49
+cwR+7RDt3AkUG6DrFi015j2fqYesLvKwteTDfYbSHn0c5ItBATtEkHqdA0HywZpZTJusWatqqT1
Qui3wafzPQ14327K2TQe1AQ90BaDPtB4WpSHdOrmOQ6cpXzyVzqKOEeNu8lLiv8UdqaTMyxAq8Oc
mglKXBi91V6mU2syisXK1IV9HhrdT+d0lJRIL1s5/PNy4r7GtplfQamd3SDsxgFcHkfz75hzYNLu
Jf8bJqcX+wR/Rh+Vm81EzWzobkfTsWszEiCHQeyYbVpcUoTrcCBTytUPx+K8sWPdEGBHD/0uCezU
i3jifGQu2dLuaBJHbZAAhDy4ed5Pu5SJT0eIBRt3T5ThWJyracgvma7VvAd+N2NQv8mBV+q3Nd5a
K113JWqkFOLe29wjQFXz1jKVAGnPY2WGCdIUQmrGur+0823wA2hEcKZ8diTCR/C9+sozS6bx3nN3
QyKzRx1M6RTxi2VmaJrYnJx2Tr/pNIM8YJymQbXxamuOV2dRdmx4W/4Mj11crdavswcI5E4f+ryz
kz0KqKK6X2Q7NseROtF9uokENL9jgPGDIXvpJQ+elQTrQzUHVkZc+SKPVmsi0E7JE39SqAjPSVOI
F+Qu1rzLtAGBYLaoQ4tK91Vko7MrQ1uP6hJUZAOiLUvT4gjkmZonR3pzFSnd+a+cjBIOfisYPkGi
6A2BY/zH1wyETf6h92nSLtRwmkkeutqo+3C9gZax3c3LHMENBCKq8tq9H0xLhnjnlyNfKZDXzOBe
zOAGk5FK1ge2fyestrw3biSpnNls2RvJaLAZ1iGuDyOaEO6tzqhFnG72XL5Yi1LfteyzJ1zb5MzU
oN1RtwT8e5uyKCB2jD4e+mJ+ZUOo+yjJN+hQoyzKX0Zi7Z/oiqfNve2t4rAElfzJ6cJTR3psNJlw
dcLOkRlax0mVOO4uUEK3ocWNydBvJcW9qGDdYorB05NOHA5W0+cUOpfJbPtnEEIXrVFV/md4Qadh
o0xOGCBOYwiTMt/uq0xOOlxJ0JtisEO+HcR1wcV3qRyCkFp3blYwG2e02tMhHOj2oUwl3JrMx78j
CYgxhL3xZ0mk+bLOXnnOszp4cwTgElO1s+5kklA7Oq+9/ScvS+bDthaQF83q+Q8jTY9fuZpE+Z/V
Go45hHpaWz+CefG5JRahjXMKn2U8jWmesPmV3dywtgO37l09I3f0qjwfo5X7dzqAvrBzabttc055
jsSY40yMl9SokNW4ud//E7oEFmSttaOu6eD08tH31N1UBxKmtpbNJ4pR++RCE2bclRWPgtXwNmjE
JXY8o7e4qwq3RVlTufkF9L39b3QbcUiMWn6gQ84NoNc2q/arcOGxPF8lfjyNIEUHdMfle58iMIpK
sy1fe0CFDOkghHSo26p2nkGi3bvWlTkVoQbvTAg3zz+iRhy57XMiNoaTmbI1svpJe/vloGuLP1Qp
mTTRJH4xX2CYqv4wiZuW16vH7IByesxPydrr6V4bWWofAy1wa6ImnH9spv7z2i3Dp1/q9W/WLXhd
eO6psnGCqfyt83H2QqPPx2e9Wo3cZ1OB6m3VRvqkStkR4xi42opJRBhtNMxq1kC1amziFjRsRD4+
q8fA9W5JXsCSOxIUtQjlyKmRgBZ/BXxGZazWbSY7oUIzJVRRPfiTrp5HRNLv9lSMeZjm5H9FCThX
vx9JDqU/c9kCKkJEY//61G0yS/fe+h9y4vFvbi7FfxaSxQ75VM1W0KbJdK6SYqr3LfWuyxk446Yd
yt16e0BoYUdCup08ptiyn5zZ8JAdehbocjuaM5+kGO8mP6j/9rZGLRraqzlM/2W8JOteNoYnjzeJ
xB2hHlNEyVv1bNxKmqAk00rHcvHaaC7m8jzaSfDMLWo9JY207tpGGB+2Noyd48DGz3UOP+7cfmlI
Z5I3nYmdI88Xa2+YikkaeVJ2SIOCK9TIswN0h2RMX7LC2dUFSgWv60geTYKt/hqGEvzOCEZngndx
hk8bjZtzaJdlYCFSlbebDEnK3bb9bu4soDlrJ5CnG7SlKIRUxon9GF3+2M9clPB31gMyfO8zEEYr
9z2MwPNkLNYnz4Bzdc0ue9MWomjkBRpQkukW5RAn8vBXC7N/twZzrWMF6R8PUgHF2DpwH1co1d0U
CFQ4JOAh+fd0pgwQwVJ8NlnRjw9twtoIbiM33CvWNqOn5q8G3fXsr3Jr1+dNcsxytPJNrq6Y3o3V
UQfA8wXq0lov7pa2d4Xr3laFymn+NcuQ/ZRERHz2A4BjKLwMrnbNm36MVGcII8ygYPcZQpzXZWrH
fm+ZVrseB204H+QwlqGH9CsaGBcJPefe3oN153VcdYUgvbkcXcHnhoMgGqt0+LIWZyq5ftakj0ar
2p5Ylvo7DRJ856634x9XKjJurHFV4jdxqgbA8Knr9J9yFfkdip7ejwzdqWaHy5vR0EM58DhZEJ21
2w5hjnwsixCDGmHX6nTHp5wjAO6Hnie0aZxf025dMsg1M81Qkqp3FLVl9zsLoUIZzs7ivrtL5v3M
hIC8aGsZP/p+yx9uUo45rOy6289gZgtcpCX+KTFsbFZr8Ngo2UaJ2Di6utI9IoN3o0X1CTPGyPin
itU+u0Wg3ziYNzvsGpkcUlCJEwz+DNGLampFeZ0LUmwRrMSJgfI0Jo2SEAqfs/ZHIx3jBhg6NFu3
oufgUDs3ngD1FuIEJ6ubL2cyvfFeohN+wJqScM4bXv9D2khefyFH0X1In+NSRAl/2/2aUOhpqMLY
j6Uv4s73qvsxq5rgMGceMEPeaOclyCtQzQS3AN4ExDG7XlRk8heMEAQgl/z0BcH6ELZryQTR2u14
QRPd1aG7ZQQxiyrN16jk5oNnl/nwAsJb/PMEonh4LcD5ITDr89h2YAmcfw8l4YCvRr1x9A/pCiJY
QBrtWqWGV/T3zV2W18ljgCbixUD8xoNnttV+RMN4NWoFR2MMxXFuLY0g2fO+uuCGVyfeghqpnpZL
blscd2tWDkffL0eyoutb7c1cVu6RV3a279KxFz8U7vBU9Zw79S6zLRDJwUVlhToDoFR45Xrq1tk/
Mcjqaufx2umwNNzp2zE2RBBeJ83QN/rxY+5SYUXUaqg7warN/TOpndn4zh6wfTm6zcjUTv9IKSJi
HKzdxDz+nysH4yfgwrKjMS1KP6rB+eYIDxJUndmVTG5T2aFpkWLUr4VycndnzBZl1qNnpD9wKemv
Q8vmnwx7TfXAhsIr5XcTp0LmsZxWSsxf3KfiMNmd88797hSnjn/ZK5LA4r1L1vKpUUNrHLRavC/l
s9OGGskmOtDK/2+p+q3dLzSmfA3zqnYjTNe9aMw82+fGAtC9bOQjxam72Kd85twJA46laFvn5tiP
lnntGnvsI1kt3VEjUVP4UpvUjJXPPH3SdTqdm0X5dyYiltfMxUY3dlXe42tcsgyyW5nvk0bj0dq0
Quu5Gu9sc21eEc6oj6x0p0elW/BGjFNHBBvuC66O4g/CzZGWBKTyOu7HIbgkwvaTQwN13YXOUpnI
p3yTzzRDJFqx+pRJHSEX1hbv+wBv49SszvGcOyLOyiyIFzqxUWzTZDVaM8fo4I/FPdye8ZX3s7Yi
Pxusew52P+5cuztpMoRFNC9D+dtYWfo9VL4iqJXRnN0MyHjmpgBukPoYoGLcg9QaZyAqxC4Q5IZF
dkHdffRbCjBYUV4R7LYg0IiS1wTou7ECzz9ZFhLScAbqfGHkHjSqkAB1xUaUtH9OS6Yl+LNxjFNv
2L6XFIUHxDqC81YN3t9JeGzGfHDzvTIzeTWTGjEcbAiQi830UIbuKJviYHToDe8GCUeKWB660DIW
SJLCHQZyEGzXe+qqqrNjlbXJvTnYs3NUDkXOTA15Xy/7AQdDiZvTnd1zNzXb02bb1pMNJrLXqACy
3Vp3KFFXxrQlArUugE9t27ywbKQ0o4Anei/b1OXir2agTPgNJfSLkRRJsSescXhhZl0u/sp2jh8P
BMtm1VL7XNoGqEnN5+ts0/zqAkmjvLEbPUQqMcSXg18EKSs2tK6ZBptPPefBHE02EMgXodJX7qng
Lc9ps0xhxxpDZpFbFjflEeeuPdwjqAKHRMs+5ruJnlCfOso091+QL2f6cZvhzRcCmBakMHk3t0x/
kubYPuqqjq9NTvP0aGVJ9ZwBQT7JymziqgqaPyjdrKg3trQ5ggFM98L03S+zbCdx50pnyF7p6DVf
wcelt6u2jv16NALXOtHXLRYwE+k3CzNAmmTi7OTD4BGSnk3YFOd2nlYTd40QyxaWayP/YFVQ9tXd
uHyqXT+XpGsjrVJhl3Xjk5ciuiUSprgu/dLeC6j9xyZBHM3llvnNDjjM7p8QMEhSPiskUcFFIKyj
MJr+H1FcGXOZoIptZmkOEkDOqAZ6C8KGz19FNF82Ik5GZY2HqnS2PM7bcS4PKPAoZB+hJiyI1QJ5
Rddg8IgMJroi2tKtGvaozJrYxMlDKL9VdCZvvDBPuePVT/z6oM3Dhow7zGqTXyCx6HuX2vHf3Q1P
GRZRBf8/9TLzOZPN5DNoDNbNatkedG3oszEE81fR50h8ejdZiSNCjJGTXsEfQXBsyfzJb21uc3Np
x6vdyXUEFCG/7dAGindCSBuPNPoC74eWOigKt8n6O2/y/y8mGaYgcuuRH45IYgri3sa5H/YmTzIZ
1yutnBxZiQ83Z9X481i829BWa45ID23F61pmClSa+bKB/eXTu/NELf8j8UQdGVK7qzAmA/ro9hbX
DLvm0THMhdvCs8edbvFq7MvUxsEquQqTc5aZ8x7FAvSa4VtPeiaPN4dV3OdryaMiRLs9oCfr7zhh
01NdQpvEqjEH8P8ekSwWIkPtp2XcDsBH1n4FOn/wfBBne+TIUXL2umuX2bMBLzbBOz+rkR981ouv
Xkh/IZ1l2wo3O2Z8PS9uI/0H3bnQahVansviBs2LnAv9QAR8gXoucfg2bPrBXw0FaRzCeQ5xgo6L
+Y97DdoB4+nRo2Z5imym60sONfi3ARp69NHGItJkIDxp6oRvqbRgu83cZX8l5Wv3InWtD7sQ6Vsw
ILdh/uXLzpSbfSw88RfgheVz4gkQsTVNw8JdfwNdLJ70FOgit7589K9nqw/A/9DXod7txgaeAOhO
vOnExzRfOg1BvqN/N6skf84Vn1KwdZA6o4UXdAehDlPbjnrNIgh89zfTTYUTaCqCS5umxuEWbvwX
eQaj2WT5H6vJxhVmDRgB3qNEfBnk3y6cyNPwqYc2OM+Z7V3lmFfHJl2SK5BzcEEk5j5WY1Axsjgz
hN9q9sa+rZz8eej96tobbXIoabH8HaqbpqQGv9vJAgC+whlZIxjA7GZh2gUOct3lP9/qeZbKOkMJ
Mw+3/PECIqeCsdmn4J/lh+NYg/6jzQEYCdeQOgqPxMrcm2fI3cy3x9gZKhfZQalSf9fg0/lxIdvR
czY9BhXcB7zn5fZYob99UGzDESsrr3ZjWy5BF4GrfrIcktTre3WSvlkffC9HPKSr9LMz0cUdSfhP
P6xB3Wgc+zZ8zRD5LAUZ4bEIJNM7M9X6n5H7Dd4uVO5XlxT4g1FicojFtJbFP8crhlOZJuAjM2d+
yGWEGjBybewCewXk9TZVC95vv/Ss0M5FNu17nLrBGbRgE3+ET5YzJ03LfAmwxM5oNZvdHSpHFVOY
qiqbdtocRQAN1tnqoyjsGSrb8yR6E28Nmn13085fUJOM/a5oK6nxntj9GnsYY/+SsWgaD/ipGQvM
oPNlzCI/0OI0TIv/wra6/opp0TB9XIDBbzcb/XKkGgI03cNtFhZGj7d4K/NcHgMjy3EPBn6mHnTl
MvM7mILrcOtv8s9Ujv50Ek5TmMcBZvpc4qjARdm5Ewx4v3EuC9//Lmh27cIcasANy65Ik+PIVgxE
nngmgp/CRDJU+2t7j4Ld+TbKNMgfNlklwU6Mrs39FKC1DU2J7Cf2qS1e7nPXdCuML978RZWCwten
VYpxAEVEv59u8wC6y5mPl3wH8KuJ6c4OMS6IWG6Vjz16muYfLsVpukAEiDe5uixPBSoQg+0xKShe
18HL4tcmyyi7CU6D1Xnz6kBBYM1l2R7qmkCsTjszPvy1ZKlwpjbZ+WWxwKOWi1OBbwQmQlTbN5Ln
KiNsZ946HGk5W2eUF9Q9RKvM9AuTYbYcULzah3SlIT1eQSeuHDy5wlAgk3KfNxjQkcMtIGopOvkM
jqYoSB/WRd/fFUWTVZFMR3xLfqCKO0hjiJ0a9bMMzdn3jtPW3TBPcdtYOtQMUWPOdhfZ1Fn8GH5f
+tdsDTYVd4scrivC4wev7az10GlwzalDrM+xuCTVzmox0uHO7dGlp2TZonDiR9+DCrIWblbGuksw
IOZ8J7eYZKfe41HvMGr6PXTpjooelbPjdECrcwsC3TLDf07IQY9z4Ay/vj+1HC0od/912KK8J6tp
q58qGdePBN17e3BWu1njulPt+NCnNQ6mTMk4sKS+n4cZY2SWsHcba+HINEoLepyPzCMwjxxyCygT
gOaJ8bRxvrBUB984T+D6uKADPumybx9GvyoiMpGbPFy4ajhqgSScSJO77b4j0XHpbWi8vGsUUMeQ
tTgn145QytpWS/cxNJmG7e5s4RxSrEj5W0LEmWnk54bzpBb3KMpUn16QWgAD8iWMi3uXAG1Xkd9u
qBIQniTHhqTOPzLovO4mYekr0N66wfp9kMlo/07WVL52nQVSh/O7uUu2zmQqStJJcu9lg3Git1r6
2OaG8pNcPdirMSiL/eYLd6wZqUto+bXwkr9LXWnfjS3lW/ugctZ7r5+U+Yba13O+Sw1McrWTob9A
sFdVjI4u/Uw77MmhQQQS1x3K0nl5MYpydn/IiJu4mNgUyfEPK2nYkpE0Z7nHVwxGFTil1+1HVgXz
jMAwz/dgjSk84WLexD1b2/yy6cr5Wg+B6OImS/TZdC3u28S37D9qJewgnHyzExwIdn0oFGirjxGf
CgcTlNyarfUDS+ztfRc+96fOVfd9k0r/qUjwzMIcMhuxceWgIBcLlKVI+4C41aAemyLy9dyIY++s
i4yFgUyXDjYfMRpO2hTJ0IA9b8flN9VW1JlO4e4EJKV6qm8y7zIyCuTAdyvZuf8QiKsmLhFR+w84
NX0VN/gjM9w25Zj9CVA842wh2SAIM99Bckdplevt8OHUDpZ8HNJhgKjlwlXS3gfTalX7Jse9GJKW
wZcX6DJ9m0l8wa2U8xS0YOiXeWZEgqfFXnSsCkPkf3K6JIsXLPyieyjBg9G+8B8P0u6Xi+MZgC12
mpUNkApDdIT2ZXpI/FF7/82jYkSYaqQhXe5XAfx34QE5IBg48/dvLChEr7NAL6I5S3ybK6XBpf5x
l8b39y0ls90h4/6FcESAou+aghcR0op9mxSFWbBQdsVQEvmIG/RlMFrLP9qDizAq3CpyOW6X6yyW
dGfYg26/mEMBWcMKXRtrsdfYwJCNwPn/XGA40hdwJLDgVfpecekQ3EzYT2w9PSOr3WhRkux8sULW
0UdcXsv0mG5twP4AW9i+jUgz/gjRKG836iJfDqPbknPhWEkDuUsUwGOhZ9cCbALyuvP9Yg12cHQ5
QIBARbrrcITCDrfafuwGuZ7Qc7doX7s8P1uNQnBBQkJ3MP1NvHJU99WH2RkIKpUHDnaSDiqoE6EQ
VcFIJFd5t7LIt7zgZdp/Bsh0jgNXcHKsR5nh8B0Go3ng6NAI7LRpdcXTajj9Uwrk+E2oeA9O2XlO
f0EglIH/eBi48rgZVPNVQ7xT/af1WDzVuDghghpvSw/KbUzKSytzAgoktc1bPnjvR+lEJAfj5Bh8
0jF+MjIg5y+VD7z8oVV3ef2e1eDvjyCcq7nPLLLFkTK7rcEc5/T+AdZLQqo4cta2ezDF5Ks/Arv7
JmLXwzh9qgJojqeizIX+WmYHPsThxq/PFlSV/MeutDgDCG2Dlon7pRxT95BhMHNWZNO3vSSak2rq
1yhn/LEeOh4D51g1s51+EqAg+l8HIMhN4Lk4eG+7TSHto4l9pf3yeVf0XdFU1f84OrMlSXEkin4R
ZmIT4jX2yH3PynzBaskGsYMAAV8/h3lqm+mq6qwIkNyv33s8YGrEyOYLuqWHdu8pA7WnLoqoqnZl
YC14lrQey6dWksm9ojuG1cOwzKFyWVuAVVdjrflqMhzS4NvDtbhCPmCozgwt/q8ksCfvLMarCAtf
N1j/u2WKt3WY0xoEcNm7Lj7NaSeTmylwh+XWYYyS3TnDYLKfFSeBt/B1U+B/pUSsK2wKeOuq9wGG
WP4R9b6nPnNjjJ/sdMIh+eGltYTeXxSsy2EoamQb2atNOQ7NJff12Ocof4UKnWNnZekmLzrLrWv3
sVvW7f1gLTGQrF6JxZ1TiL5ZlO8wzNjsqOI4Ty9LB4lLHeaWVPNO0Xth6u6bLjgVbrWu+7bPgpYb
sQoVrCiUnSX+6Ccv+1rWNMpv44EifzeFVNTtuZw6HvEJSchc89rMDmTfek7eNxcXFA1dZ+lLkLtM
Hw5JH9RoE0IEQ3TjRSOh712PYWB47zEzDRdm92jqiW2c4FPYEbNGurjY5/vBi6vjzABzeMWQHdXP
bdcP/i3espDGNamW4pQ5ntLPfCbrEwm3QB+BydBV5Ez6XsIlCvVeVwVBzE4q/6VwekPV7JYM8XAJ
xOmlRfC1pySMCo6GcI4v1ewM2Fd6iwm68Nuh+owsPzj1Yi3c+MrMI83ORsGBwSqPbPYgSzSrh96H
9XTvmWIpLwKn0vpoNfSg/uCGUZMedenP9qKlTvirT3M8tU/44/KWx9zd5tzTsq7JLkBv5X9gYjYB
R7bTh0txrqOAlD2Qg4rxEcoLw0pO7dDVZzmExiiuQkm7fDQ1Jib+MTQS3BC2Ca8dLnZs4+I+jFsr
sUNVfR/tJyP1ejfVCaueUJwFk9ZEbsoVQ2y8qdHio8LV/bye00KlP+1KupSc8ZRE931bMUWqNY49
nqoOb9QSu1TWxPxfCZT00c5zGnz8zOzmJ1sHOGAa46z3UYddne2QkW2AjMziUTAMXY8xeRQqqt5/
rPvCX66iikiez6OnmXz5E3NH14nFbw8gC74D7ddqt6DE5UdddfonkRIRugmH9J2tWx7USNm/OCDU
frtUY5w6ucBjG41Fd6z7iUtyKblu971ZGMDl3ZCd/cYL3CPEAbQ9kAi6eEhGqOQntwlo8twhS09B
VOavDICwTYcxy3pIuk3lZ77UIyYZi6iyy8ae5sl0G8OLG9H7S88+3pkkApawzC5Sb1S28UdaYybd
x9mMsXRdZ3YIjVnavnRhjD8xnjc9TlYWyayTfeVyxSbZEbCN9wlAFG8WeXvSgfnEdN5nifq6L4ve
+d05EHqONmic32peR33jMm9Zoaprkh2k0oDET464YoCD+bBsLbWNa0FefmFEEsR6syMwT0l2OazP
dyBTpIBBp7jTJXVacSlRpl63c/F2MS1XYCowdkLT6purLFOaSOoGEmxxGAbuLmHu/86kvHpgq2Ja
sBrZtj36elte16j3+N2wKw+4uMKHSAvkq2xsOfrqLNyV05he9dCsD3OB93Fnsf6A0J+qJCV4OQvT
/JbwwkTLmyGG+d6EQzQy1YPGdGQEl5mzzbkFy7Mlnh+3ZNxddK0C6EkfX8NwVbqlyqx18iwWr9PD
flxwvJ9WmpVyZgo7LAML20QhTqoPjf1KOpn6N4bx7HTK4tnGlD/jpG+GuCIeV6BWM7Cs6p8wG3xM
BmTO7pJsjr7itXH+UJrxmUzcIeVh6UhMMmnf6mZtPUqnJJlpTZYVAh0PmHH6cyBxit+UvqP0ezt3
MVM2Rc6Zt3/M7JWsMM9E1izqmllKW8xvuCV2gcjNL9RGSutgpda96MgFMddyx7gHuhVuFQvTonlY
myb1qhfsK8TWJtGJtNxXq3BVdSmyevZuQryBxLgL/EbZr26Zx+w+kduM9liYJmYEpVxEaLIkmKiz
AoxNQBiK3rlZInvxfYK+/jMa07h+rBEbh/DZhEktD2RjquWCkasvTmHUKRctemyI2EZWu/3LVBDZ
KBePOs0y5HhoMRUVh6lJI33i/MeB1i0C0wSeWfq50KZM+zD5US4RJ7DzJ3aokGBzgM1sF7UQ8nak
pOV4q/F3fuApz8xDM852PsWlquyrpTu+q/N0NfsI7hF3rTSMIwpv6qC7zR5ZuyoRajhHcnDMZxp0
fAS4bQMfK7Lvh+Ym80fyE9NQrRTRvMWYhQqnnb/tjIXkNunA+xwznsf6TZXUaEeNa4e8Q+AEvwh5
8MFFa13irpMuXr8qHkTzNcy5vDNQqKZz7Vijz8OIWv/I0WPEvF8h6ZGrxdxQ4T0OYnlyKV0xy1PK
/luGBNYbv9oGB2eE2HHHg9O0DGWzxjsHYPmGL4Nx4z9HodviBVjyYZ9QhH+t/QRKQwVR7V50txTr
u8ibZd1PgyND0jKZk8TcT0HzPdu0nW5I6SziZsWT+REMvc72JkanuJRkidVZrU7/5afj+AstlM6j
r5ywJr2at+Vp9ZppPsPKawnyTPFrX7sM+0YUtvzUucxvD4Rkuk/Gr8F/q8JuujdyWskpdtMW8vQY
jCyJXL4qa+HCoAPihMs2YS4qglodvDUNaqKqWunfqHzes5yzaLjbZCqogXPT4zoH+7teyW76ZyK/
zg8pPPfaAT639yAmyIKbBhup8VaESFxEqJ15gfk698eqOQXM7G9MnuLDDsvU1g/EEpuauqkk+BVH
dcSlyiLUdY+fmvp07A1iCgqvhIhFv73BfDgE71FhiVWiS/LlxMTN7ZV32wu/kgY3xS5KfKxsCFBc
aVD04l+GvojgBtpjuluHmsq2myv+JfdtPgFSaNoHgsrNh+uEy2vtSPc7d0LvbxQix/04UsfTNaeL
JxZImrywfxJbUo40Q5Gv5w3Pog/EDWPct6VLA7f0eHguBQgzBpGYds9zhvSHDAffbXWqRw3YYTnM
QhX+2YNDhtuFhUeYUkMRJOjJA/deAIvpOlZBKsBHevKTcHbkHhg7ym8XLmB8yhgkeBt+joMwp+Z/
Q76cLmG+6p8FPtZzBJzoHvDp8p+TUxft4CNCU5m2fNwuSwMgBd5QJBDFAMPcqzVcX9yuc378zJnX
PbvK4+cU/+O7HEG07Ziep8c+ld7fjNnzuuOn3manYeXfrQy16UC4BSl7dX5pvcxARujSoyh8LsZ2
Tc1z7CX+Y09UBSwZqBuS0iUzYN0OXnWQo4yfNgUXW4sXCMErwxQ9nnFR+ikCj1PjLQQelZYfkvd7
uGoQlFczQAjCdZGrh0ZKetzChOpagJW8K/JavIykrpZjl65bKUOoV+/rKgHx4K7OPZgU+8sa1jfg
KVl6gSEzkzNPU5m9+z6ANHIxGpmuzAR59zoN34MWGAQEzVT88rtm9OAgNsu4g+eL77fG/3LourHT
u8FluNj2bfKo+R3HZK7xWfPnejx8YRwjTHPNfge9KT4y7KWM8tdwpijplQCCM/dQIy+NzqPgQFXY
9LfJmPLjSdg/6iSr0TpbqYCWWOPgfm1iRvaItcULnybZlzZ2/HdQQ9MhDSpMGiaThfevabaR/VpW
7gmQYo7NJ9pijz5MghdwDvQgO2Y8vnNr3TI+CTR7GDQrn84H6yYNeyDStlK4bMPyAVMQOX8oW97w
SGOli/OwFEWO/k4X8kB8ZA45jpv2RQyAo/YG8uudRQ8AABixagXSoS8EZzIuAVT87dwvvb5qT4Ht
+vopH+Cj3tT5kI5oI1wpV7pRqrCBaTH8uzDmKAtRQvx9Vk9IkLshlhKWVmicxJ3OdgoYc+9SWbX/
N/kxUlO7gNms+9sZqQSOYRHZ4bIw0yWwMnmVPOFIDl8xZ4fZyepEmhNaTNrRABqslB89qaB5Oleq
6+mwpOf/N7IV4TmUMmkOuNVUdjNZlQ4vTp7mV2lD5mZMn+0fjzct3nVYeJ9X5eX3Pbzkf/zrejn0
7mZS63AT8B1O5Px2xIGL8gmLoE7eGHoR3uWPdMpnC9sjOmM6tdGR1iTHbpj7sibdUmILSEpjzskA
jugA2sb5YyMK+r1bK/sdJrT/KwOqpU4fRVaRtZ7IMHzXAT0Cn7MmCm6HOSLDrzBKcCjgicOET8kq
C+zfiIcDjksIH016mJTP5uiKDq2+CUwW1ldk6QA3G0aI8DAOiRu9qzpk4oNd5V3C/z2lxDfTIxFs
AttNQibhDKQR63+ZcFVSLsVPEQGJhDa1Yjhbu9a7lJOpx3NcQGbaigm+pQLZ9sErOgwPwGucF8rD
JLqp8Dr6V6lS2uC6Mbq5qcaIxGWaJNwEu0J7EsjPWMJt3fOlLV8w8+ILdJYFEhxvGln0QUClaggO
EOdoyuy+R1RBRTVKuneaeWK/EwOWEAZORNdwZIYMBrqoRRpyyPkvu2ip0MsT/GFvMyrBWQ1pLfDm
kug7JjId3iKIQXvTJ137gS2frzCu4vAj80z+p1qZwtlGlepc5ARmdqEMqtdu1OVbExg7/k2rxe9+
Y92ieeqJ1Jkdt8oWxknMPJxXItvNo0K3bO6qvBzveoZwR+JRVXS2XbSZEgav9V7g68hn1OuSYVCV
E3DHfsAi35Ff0uyLaUw+rVrVtUMOY44Bj+jENMpXlyK1IeNLDxDqa+snqTqRy+7yc9BU+KHYTbmy
antczJPBAMfhzYfDfc8Tdg5nS+y9bpmzM8n2GMaMmeh/d6sl5YEligk/5B1/j5USmWLs8+XvvBJX
v3Z4nhlzrZM8I9a2T8poW99tAvm8V5rc9Z7QcKgeczWyMilCuhhOydS6H9Jd8nPu+Y17hwlIoedX
FVXtLLQpTjhSWP7hhsi/f/EzUMkSTZFPtLHlFq8AlHujWmXRmmuHwPFTJpbxLH2BFtD4VaGPKFO1
czvjA791EYufFlOH9T9jaxsfpAjT+svJLEETNRbhtQDQWZ/raajrc0jQUd8BZWP0Ai2o+e5AYF6x
H+FJaeA6+vvWadzutBgXz4/ChFhA2SRXdly9sb1PzWZozLTp+qfAFozcifDFBPwalb2lIfo7wQQs
YccF019w5WAO/lOdJzG2kvfYMVqbxQllW2lM+uxMxGcxF2ekXkAUuxT48Aduz3w6x+R1tnRoVJtL
FaZtB9jPl73851EngfWseveNkEDwhu+BgonuK/UfQge81t4zCRHcuCWLdzuZ0UynXK942JrIiPza
6sBhKOfnOP9TnvaJvMwSOASvUjqd2Xhu+SBtItdT2ea5hDG9lVS92+QXHWblP8RahKIR3DwuIlYR
Y7b0Y++zXmPsixMF+aMtwm3GOgbi3RMDQY1kSjSmijxJ74MYZeTP2DCoPTP2psIcCwwENw2UgVvQ
MIyiIln346XxVwW4MBQ5ua1lpvI+dSubGABhemAOgjZmmt3nlCrQV3vWMGEUMFl9wkvXlXv4DGAu
ZpENv1si8uoRNpkcHjHDQZ0NSDGcJNByZOBuro+W/Cghw66MbmNZaC4S8Jckmwoakm2Fife8FFHi
3qa2QOgGg7hlYejhJGmzQW6m5wqyjlwyjTd4iMg5m8b+AK8O3uDsEq0o0oA0dsYR/UuHAcd32bZr
fSjGhCuPnBz+V/yH6XRYchIpDZL7urNTVw7XXIP32xd5i2SSeKFmttEK1Z8cxit80dVcXlN/xeVW
SdxrZigiVtUnNQTPZOgYiiQ+NwoYqYrKyGvS4jsiS5nvUpzvTwKlEosn+a098X7CHp2hboZJ7I5n
mNPeE4hVUe25NTiISbBs7tcEmwEfj8GKXoMte26JTGBtGAE27KTa/q6avoi58QLxakcX7kCwRfd8
QVYRRCm6sDxy0+OK8djt8OkWOePVok3Uv+2KFLsgmOQTTBx5R7CXfFdUA6PBerh5PTF/YqvOzwBi
cSxT9gT+0UhBLS9Fjc+Ai6hsTmIepuwoRJJW2KrKrD9VaZc+Wtr957RN7JuOVmrKYBrbB+v16l67
nA5Y/lIwCL63YS4QP9nMgJFbP3gTtLwT5Ervt0onCUGxc9LXqsU5Qk3s8Qct2Izkfbgys10YqR4x
7CblhfOzaB+kt6r3tKj8r6DHHgYpcNmkL/qzS5czvdmLco6IffQpH4i1xGLAsE/DQ+I6OfpSUxP9
GDE4HxOXaQ/uIBuTXQ6IHlC2+eTKOIXu+dLKL208TDIE9JTiNZ+8e44M8mOtl2OVCRu+BZDuhKpI
XW1JqqxOjuR4twFMu+FeLCzLGZFxzj6XKQpJpBoOiL2eW2zDFLxUSsxdDZPWWuf7gljUtfFLzsEw
HfEtVGTAfiRAofg45j5H9Biu8atuhuylmufyM6506u90H20D/zXSv8Z1QzR4Q8+vVb2q/4gJNgK/
N/5QRUSEQPTyTjHc+U7WIPYPm47T75sIXu4u7Bihdhh8XinOZXvUtcuXQQeaPSdjFuPuak3jvS5t
4ugLFBvcaKPc7DypdIKLFhpeAOP38h9chxUQDBOdb2FiDB2mUvq1Icz+XbHLpLsoHNZoyWg/5lCE
OSaERiIx7WQ04qZMKwb22vX4O2mj+nQvoxDjsVPhXiO4xVtulrEkDaR97BVpsj30KuR6KNaFU64C
Tc4F3YVhdZaLyV6afkNNg2XgSAS/hKSM43ecJaMDRYmUk9sCqYa1cIv9JX1j5mOAXO0fZcq087At
h/uiuOBsZwZBzrfhWH62HhZQXIz8NF2KE6jizmn2aOs8Jx3+n28nXugCtGPxlhEi0bj4luZv2vd1
Ctoq8C5QhNHvEsbBLHgIh6I9Lm2z/O1MjO9PA8bEiS5YUA35n0H1EHf9re4VbZ0qneELqiwPeBE6
YODCbPOc49MmKEbPQgQCH+I/b5XsTIDc236OBqmKnxNN8cA4hDlGN/TiPSmC/I9HnLrZWVfnLst/
rLxJycSuZ8XTRuLVaf0vfy6wGYkqoJMqIMfW59m32BQxCEMtYe3YlN3YZjbRbsyHIDtlBlPb0bh1
XOwY1E7lPZZ2nI/9imnr4gEotjd1ZyCzp6ayZINXKZZr4AmyOvhkUDb4ywU9jk9ATGaQAQ+rnvi7
iKHheBziCd2bRFR3BayJL7AZ5Hrb4TmQp0WXNnlvhwUUlVo3Ac8NRY8oaabQXmfL+UCfyM9IEa2u
KmfGf+gaOhj0CqcFyZFuS+siluJcRaYo+YZl5Tzo8FtiGVSsQrhrotFfTlNLpbRQM+a3uDP6hdcz
182loTUI8YRgrCnuvFkX9YfmW9CPAQO0/rmVBYoj+FTl7dOUco1OJWxldyvDOJpGVEgQnNcgAOx6
wzlTZ0+8BnPP6U5tuId21MePQV5iS8C/acSFzb+t7vfA+iTonsTybbKG1oKMYFb9wwo1yeIuom8a
2bcd+Q+ALMkye1GDW4/iMIpqWIdLAD804qzJNr5IkkQTrWDPnoiHhuUoC5JhbIuD8hnJj8cKi1Df
3bG8qUhe7MLD+ji6BrCxzmLUW6ydXP7XIWca8pCCcJe3FjXZOYJKor2hFin68+hCxGsgE1tbpzdF
wCsYIGZgcAbjOXakXkkYMjK/oVjC3bT3JAFf8kU5Q9T+klos478qTHcp+ZFeeBcgPF2P8yR21+af
WAVtv8cxWfzqvJrR8bEs4dhgjU/L3nsIq4EYqVzxXO2rsBqB+OsZMM6J9slzMCKOHSHAkU+OVGeM
iQqjDmQkntUAFzLFwzTx9cMyimk/MGpMzNdG6geiJalbiTvPeBrZv5/rLGLZQD4nfwq1/fPg+YWq
iWTMZEwx8hRtFX4LB5IMSx7Y+HOYpEa918XEcwxNyvPvu3aC7JsWo+PuvBzRGGujhEB5m8xFqO4i
rOag5ZshCG5KK4PIPedDmYffELfizWWJi42EsL9gUCOh2NbXvuYL2NwZjZfwJZE1uk46bNt7U22d
uWpHetylEDU4PzfK5PQBRXaqnixD6eK/FHkELWSZi/Ux6OAKX5bWw1HNvM1T9yTmOUdEDRrrOR0g
wD2Bp6rwroq+Du4N+HLnOuEZAEVcB1XwKoPOXZ5SL0AlE/BtClzS3dDuApxn3SWB8oQSTFZ8PqVT
7mdvTZXK+luJdgmyY9G5FKlQBrF6YGiK77ysATowCZBSEU1Bv+dhXdrrHJXMFBcnmrKDdVn6B8gh
aP+NvKZ7rCt2+sXdCQIpztRQQWeY6VR3MAtJImkgz8l1rBHSkL6Vv/zDIy6y8YBy0wnYVJtTe1gb
WZ373EU2IgxvX0Yfm/5e+6J4R3unwGC1FqmQRHrYj2EqlGjJg1QHRjpO848gcDi9oWT4SCZ4lxgP
FUm4sOI35EsXfwZZyfG3mfwG1jGLQ4fq7K3uOgDP8nz1yBTMpaz0WI7xUeV1W3wijziE63MWwDhH
iRGDQMKoUtnceHM4rESeUVTQsEfS3jctYnFxshHJmwxumj0EOdi9X+WshuQyAY6kDa0UvSxosL7r
sJKmUOdJ46b04fjAGc6h+mbUFAtFIsEoCpa6aMZbRVe/JLzgBsAOVVkMEwfSWEvgZd9YfAPToVtG
3zsn84T6tGgvtZ8LiVxgf6nu0r8EufL0hhgo+altGQje5iajFgEJTw4FIkN6z5Rn8xbSLA+HBsRJ
xU3KZqhpR2TLn6+QGkPnw6s11nVNH+8Pe5UmTCQYvzFoyEbBXYXlsqcYwS0BzNNTfQy8LHKXZ0Ps
m0Gf03A5eSxja35E7ozhDYda98iWENZf6A3L0RdbAQ8MloRc5dYiYJAsiiJ9AQbQ1j+6LrEiLgwg
xTPdLkbKgGVK+QmvwBTcLEzegRPDiUW6WCfaCA5FdQYNNhQpfdmiQk7tRl4r3l8S0YHv/tGVEOIh
nUZnF+m4Gn4tIBJYY0WQIfd5JAGf/2CaM8kNNdXSPHiNxaFzWnoMIzy4DZ/oC+QvL3ykT8lODTDG
6YJowDe+x+HLtH9000Y9Gz5tFe18itKBiauPKSGY13SGNjhpVJIupqfdsdUjim7bIp7HQ1sKudRH
5ONhOVTEPf0risvcPumxWitzx9oEOT5rW01xuWc4DTpjN7cpUw/BwAMK7EoUInsdUYLaf5VJsLTB
jxBJ/8S+ho3Mh5kSjqmjmFiR6+HahcyGTJFqoJJgfTTjeE+5ZiMwr5wlHqDM5TLmLZFsIcPhKQBF
KG4NzX9PXFv13X1DpP7POAB+uaa0Kv0fs/a++mw8tl8eFOBbc7tMmDOf3dFRNcyMYH0jb+67R6u6
xb2pMmgBvzy3TebHbIQ5cupJEwiDL8njMF2aZegvI1QgF67GQDgjSUZT3KuF2uGWnaAkW7rRtPrb
Oq1TfEq1OM5/Vq9Uw8wbOQo8EEThTvZ5oAYMmcxtj2uI131bULIFVHJT/ABcgpKQr+LodWzsfO28
dVofYFjrCstDrWIfaxCBr/ICIIo/DZyS+e5gezOnKXP0VhPRbtJ/iDIwR8Rt9ozsMlTr+yBduvFk
hzB8paqG5yY8fsK94tXw4EajxOy9FP/5wcK60c+yRlL7RaFYbrgsv+1OAoHHB7+Z0T9BRmmXM+Qm
vG002AEG+4n+ed7FuY/pqSj6mJ5HmM5BAJkbstIw+fyQlz9fXiuRV85j4EyNugtchDGOf1YV5DvK
uXp8x5JVIE5v6FecBzg0yA8t0bPOk8jekkfw7ollQfsAreIRQUFH4pxKWS+GhUyKdAzecMBEw3lx
FRDcYFnJy4hJd/EjO36IEKGoRPYtZ8wlt1fIlzuw/smm28fLnyBOJ3reJuJoLiC/9kc7eWBHAuZG
MU0B4u6pJ1C8EjDfbgbwzZFzAn6XhMzxdV8ur5LfRmqKk2O9cbyRfIFhK7jzO3W8gkmuZcR7WfFg
oqmQyR8PSbNo9SVTBmwnF6ZLeJoThmQHJeN+G//Erb41kE2iP03ACigGVah+yw2RvgDPnYVW7hzJ
BLsHpw2H7tQasszgd0CQX6suQT0LwDGNO4tP7rOLu+Zv1PexPkpcyzV3t6/b34llh8uCWRBnPY8R
acg5QJzUtsQ/M4CCOtBiVR5wQ9DAZ2SYuT3D+OdEY62Z49/xvHIIpzVuxHs5tQzDEuLq4qaJmLGN
s5MMp25y1UwMNtXOg6cq3ETjUMfDmVwSHOnARJ15Vhrn0e04Dm5GwRC7f+gKCvdHuUXjflpCroUH
KhWAZ7Xg3DlWVYGQJFgG1d1pa8GbJT7VzL2scjQzLvdZEM7xoeJBtnbxXDZLHh066XfDDfbh5i/L
vHCPeRyRC94yj8OmXYuMKJAnwhDuGHzy3TytOngIwdCtV5z/St8zeCm6g8KmgGFXrsQLSIsLfXHh
hpVnGg7il3TIs+t8MrYYym8BclJerUJyx1GOnvreOi7e73Q2/fwIVCB8NW1t5RFhba7eEti/zAyq
livETBN1owzSGAdE2RjiMyQ8gICtmReS24nSurkiJJXLjaTotVfO2bx7ou+gYU8HzHkJEa3oVZQd
LThuKjATCdrogXV8jGJUkS7+7zEcqvqi6jmniY02OO8iqHcUzbRgHqgsjamJyVsdGHyX3gVOc5Hd
E3RPzPNIXLKrj4hv3KJL2TKrGFemi3yXDoP9Cu+pvDBkLYHoO16FerUonnNmgA0rdmo8fLDxtR3r
Ezc72R2CBk3Mf430z3ms+H9+JICW6LKMihc1kTGQYCbPdHLcrmSegooFPRdP+eAVui5ag7/D6OL4
T9seslezxAM717qVRyZiSfs95qZFPA+Ayr+xKBpzNP1CBeIlFb6e3eKP1j2U2J4UTpd1xsrarPlj
4050aItvyeuODOcq3gbl/sEQvPntGuiUFNSVdNu9cfzkUUDBYEAK47c/q8X68wNDBCkuIzaX8cCm
Aae8D+pOlGe86OKRuVEa3mZ5S6mraSj/2XnzqnJa++OvYjW5eoT0isyOmkMeXmCNqqnsDZdONY65
/qOTbryzsiFc0udmjW4LdzPQwVShBJSqgqBXuM227qUZ0MMxoegEVtqWn1O+RS7RUUqj2Py/vQ4y
5tx76wTB2yglvwT+qHlPWYHlvHahx61HNlwiCmMua+9md5jbGz31RYEoBknJYUxbbvePntHEIbmU
PuwvFDtjxFHgUuE0z1Ws9tS+yYC30prfPq6WiEYs55It/dL7FXP5E79m8dQnxT28njGZYB+qtCW/
FAkbQ0IaCBGNOaszdpxlrB/28bAPT1Q8pKCop3x59KYA1rNfS5rdnhJpvPch7bt3aYO9CapPYqdv
j6DD9orMZnhjWU8pXnNJvuOzaIdoYLsio2s29iQOowKExLh4JHSw4aXntLxfgauftw158jb2Yqr3
yWcO81q3MvSp3llbt+O15cFBlkN5hUwJxQerrJfcGire9aaRufwhNgN3U/Zhrm7ximY/CRm+7MQi
Q1ewkqfmKenyXgRXgq9u+LxU4MQ+C37s6aGcZq+5mRNv7T4FQTXF8iIYsXsNIDc86FwyJzQDm9gY
gPusOT5vSQt9MIJAJbAqxDWELZxXrwxnFC9dyB6/B49CPzyb0cMP5OEMx9+FcIcZX4JYqKoyVh+i
W51uOjYmkfUju7F699/k23q9n4Ys9MEotSNLmWj6hh93nUHbjTh5/QfU0pquurBBhfu6j2boDWM3
UvQ3YTcvj0YvW5oCkj+7eGbRVQ+A81GQlqiBSc+5GS7fwRwg2yvIouWpi0lZ72Q9ReJCh+tvYP9Q
46saAsjgkU6D/5j0yeAlERAhQZuCJqMBcqHP/sLKIkhUiDmcL2kk7VtVkx4E7eh5hsKw0iefWqQ4
E2vdJCfk1d+MvcLhsaBzZW3qQOlxgD7qeedu2SzSHLho24p9G/8HZhNlUIHX/0odDAgsPSUPLW61
qafpWmMdHJ+qyQnLW1ZZIeUIN+3QmLT0wvh+q1bTew4TYrRpDznqonPQ/pemmgpQsm0CSRNS4jAe
bItN9QD6aG4eMDquJebhNQ5etTfZ8kpeFJMper9v2AwlhCuJZk5ZHv0t2GQf3HAVMrjBdyB/hGrt
j4ahXz60bAYIjqyEyF8llsvsDRW8KU5pGSTZo2KPRkMdTM0UfBjJDpXXgvnNn9F1fVMwZqxc55jQ
sUM6qEWqH13Zc15oIzb4fy5kfC+Y9PNt8R8bni2+qPmPNAhZvB1JmQ0vTULFtlcsnXFPigUh7QuN
EEFbXD16ULiQfRfSg48w8d/kM7FCWXbX9a2FBjUzoYtz9bIg6QMk9zlvC4O7KO1ZvKx3WAAZADEY
h9jkxW4GliOie3ohOpg1F1Iw5FuHOZzarwW1U2GMIvK1HozNB3ErpIG0jj0FkQGW53aUu1tBrKNs
Gg98CwtTBOyv0UvluNutOvr+dENSlKPC+kWQXfwcVu2rWFoJmLWBzAijGZzaP2EpJZgYrKDzAuLn
5dGmlXVf40UiAAZYosJHvwo4uywe4eiUlzMarPA7hKUyGZUgDlks6JnGS8IbpiXEHgL8CAERhX5M
H3spOZKhci3RGc29crkkQ1NlRytT6vcuiBBlBp9s8wEIkRCHSprtOleQMruDu7CtZcccHMLeLmsn
4i5c0vn6CCE3mJ396LKe4KH6H0vntWQ3ji3RL2IECDrw9XhX3uuFoZJK9AYE/dfPYt/72jMtdZ3i
ITZyZ670sc40R/7s2bthQJ6X51WO5LkqA8j//dDA/0ZwUhQbkirg7PHzeBpPM8tPc2str7SfpDf7
GdyAOGC15NcCmD3det1jD+SluMlB5ezcSOH7x2pVk8iVmSyYLvxdQXhRYR7pS0ca5dmBr28dnTSP
DiizkANdPr3wR8x2U+0E6tqIp2XwbxSQEDsxYp3IptJCoaS6d7oWkzPoS5/UvEzYn2d36AgrGk3q
Hk0fiHTu730sKKtfXuMyx0GJTlE3K6SXllAcePQgsvCo0xRe+djZJntkiCTpmpbDmHHSku9yD2nj
9uUOzkGCcchvmu5Xr0K3sfc67av9PETMtlgv4YVDio/rfJcn5RR/1K3srKcMFJ5zItqGkitGkvy7
FLMumcscfCzLOofjW/ZZMZzHqemxE6YgC371BOE1fz9Le0TPZXFC55AD1sJAzKuPOOMcUru0H5d+
Iitmhbl46ccg7H9Rfus/9oq0/wtzpJvcB7iCJ/tUleyDH5hrevPZanTTU66wFGKCYzTaToSnpN4V
bbbSEsQ4Z3cLF40ZxgV3gVMyKG6bozPAlzZ0VFEWmRVkfl1Cl0ggPsjzuIRV/w2d1NTHXvDEH2lO
5hzgVMGPgyet9e7SoiTGRSWzd9VzPc7UvcQF69W0JwiGNTNc1DVySYMdR37s9MzmkbzsqEbUARbi
ifPFt9aLnlhEuSTbCc+ZF12HIIdT22V/buWT43FPbdR8L5bISV/i9eW9B7Cg8rvIhSV5WdnPuCZU
AOIbbnPmHWUHNo0CgEW5jzRUyl9hGtXNa91B1zj0vQzCx2giorrhlp90/M5ZKB7iEpzAU9sTlKZY
NkeoVflg/2aJjGuUwBIuuBHYRHFWk3HSO0ysRJlz1x3912GKRvehkLhd7XawlmOoJ45woU1/rewp
LXaotsjOk5sxohPILDvQ285AgUUgQR87dN5iOKecUWG9kDXsFAqs/mtqmVoUpGHIKLGDfcFeNdcG
LaVhFPKx/k9EOB2JX3vH+Ev/1gZfGnc5zSffbmN+U8B2OsImAH0xIUmQSx4oOSL5kfwz2FbtPvK6
gCUrAJKmex0YT+9xTBi5h6/XtFeV+QRBmcs4eOnOo09qYwCvUAacaFoBzLSSm/PaK2jeGDN+DSwn
e0XNUqmLg9RelP4pW1S2MQB8cvF5UT9A0OHx6dcGolfPo6kUjDabw/EsaExgmrARcz595Lzxh9YY
NkVti4tq34qeJ4GhwYp7WioNKzDXS9L0GXOGn76j7dU8WGMPfCrDU5V8igbSBnhFBrrA4AZe0yMz
+8QegtBLxanroelIqMOkLr3miVZhXlQcBDVHaEtkle5vFBZo4nsfh2mdHkeEMcwPyxS09Z3d2314
r2nEiO5A/gE7S0nHYooJhlbsA3j4JYzwPPMfQcXM3pFNNqT8EnwGu3+vFlCbMh0AJkNS/+/eY0ny
16qWDHRQdB2BwG2NfVm+u9RDe86Hzi0g1Y3DVlLaJSraPsoxtoN8ChQH4YxVTtK5Yev+pcQzn76C
kcQgzgvOWR6gJ7Be2axpeHy7LJXlbnD9CeIZNpQPp+cLzPCTBw80MGT2kSUGJILRbrjDeAR2iPNZ
DFav8HVwtcp2KN07MXoj9UleUzT2BtWBb1ZDSNrse7phgR5oprITcm94E8ye4wdOHV7d6DuE8yGh
OA+KZNCiMQd6A4I7lmJoWLyygFx1pTPM37xPAvFSScSyWHQRWcm6EDAvFmExvw/ExYMPk6yr8IR6
k3ffJSe+W8bEYq0VlEwOaOT4BDzptt2lqZ2JBmppLTyXscZAssOB48iHwPakN2ygNtM4yZWubU+5
C5/gtoSFAWsGVnI/uS1CGN66gO4+uAK42ZdZVN4eWACi7MRaOcZosH7/T/FghHXuhZ3ekGgQm9J2
sfVNZWX3h9OrsB8dFjPU7RapU/wXufagWcucTjjueTYJZtaIYU88H8Qea8cMbIe3l4g+8zf8Hj+7
GqZ2hiy1SqEmkHb0l80A4ho8cWSPlvLKNEk6gtCT9p+ArML0PAnf5ZfNd6fgsYkGt7gEWAfsLTck
InVcXOP2FASZj5ZNxiOO9clNjNN2jyv9zLuL1Bq3g95aVz8+lhFxtaxRn2rAb8m/eC5lD2Sb7EWz
pj3s4VdHgTrt2ziT+zNyUgfdXk1eDDFksAv/Oc4AfKcbpayO2TSZVlXZn5H2afLxTbQxULBXm3Hp
8rGX7cR/2J2/tHXcHAicoizoxuOdlSZKvZFGcVW1DycfVbCSjInfeFykfHPcgNvDMvS5harqtjjT
wOgGJdUAUUJ3D4VUsf9eROyyhy2FUQjcOird8WHAblqeJ1p4rXe7L7Db1P1CTsgEnDlPZIBYiAh/
KH/8Zj3pqhm1d+8PiE7HroZRxuatcvInbMc86azwybIPlA0s3zR8UsYyT9n4Sb1klN+KeuTr5I5J
FLyGoZc6r6aowHYAorBfcWlY4aeum+41J6zKUtcqWeWFpcOmrFuy+hSLBslUTW5eXWiCxVfFfQlT
NKoU+zXUpcnepfRyd7xxCo/bca0X0gnMGXQzvmJWa6t6g4LJGo4tKmGNYz0Mbf8IJSng78i1K7+8
jCayTUffJ6oFlv36ni6hgjS6VKROQKGB+6TvWZBbxRkSKb+5diXXAHbPcq3fZZfF/rVnOoEOa2FN
iVirN9s6XGK8UuyV60ve1YODC2cGbbcv/SYMH3l6mPNNMGh5DNBsxoPPCQHyM9Q9HgBabwUl9qOs
vw22ACxVPsH31zoraUemLxzPDJ24SLyz1YsHvLzLYKOzse3Z+x7H+6aSgvNW2xZ+VZ9LJXvfMMet
U7JAXZKDgBMdsvrI/OqtzpLsMzEobOQoLVCWTOMdiO5v8vF2/mtu2Np9hGqELLurCgqDJRBKyn8I
u9MsNx6Qu53pqlITNmfejvjjL9NomzfAeHNJ75drLTQg6NpzinobIw5hCMHtvQhqveMRFlDS5zbE
Ozj1DRjx0K1jkptTwt0OCBKHYMTKZ36KiRYtX6WXE3ATrLsXpgKUHbJPifcf57GHQfrFO7Jg8oBU
sYj7CoEJNz3TScFNDC4a9iEql/jqIOxkzieP8RD/xKw9m20+kuL5QKi05zNs14WWy6gyCa7qNbrA
i7IdfzO3AD+h20ZmE7WAFbPcT8iPEO0bJFgAWw4KaKapfq3C4SciQVFtqAlKx382PJtq33kjTcob
nDkrA5cpeGWWtOwVAPYu8Tbz3fKnjyuMaBmaaHCqcEr/xe1J3p52G/PoMbPLR0uSQ31Y15PDhnZQ
7IICQ/i9k9Zeic9Bpuk7X88yA5rmSeysGIvnMT5ReVBjSxoqQy0WAjSaa0RenY6zyboGGK75ok+u
fEo5cfkqtkyi+6GF6Xnl4536vzHpufriunwNwPlJbg+0GqK+zNEqJXEKJg4wF/a4wjX8VhNksHE7
RL3s7lix6uaUgLCjk1hqpF8yEJF/iXg5sPY2cLaJ5lLKTbJ3VsuRHhfW+2mf0nHXEkw1t36tn2eH
7rnqxuaGkFRa0YexGbwha5/xTWKGC9NY/hIOxiL+cdX7tLStIuZiFhs0MyHoq9XFWOfiJONvssOh
Z8NUuCwtPFUB1eKMW+UL8rYBqMncGx9Y8zBClW1ZFFuu0LnaxTGZGgDHXdf8lRZpiXNqpSFo5FJB
icHqx7LrnBMBAw3Y17X89p0WJeUoqWqJ7yzdYl8ypeSriabOyxN3SiovdTcp71uXfidysOF5SACG
+xY7442Z6ig70bdF1IlGPd4BSCVoyRzHXMfGbsAtGDckD091Q2XpcuAag/UiMjCZH60h8A1FYNil
hvDi5tYoiJGbIki5QxMJnt2NU5ZBSACGqcDfBGu2D42DVoYEqxFYTXUZlbc2VmA7kl0FsGbB6IW5
DRrWi9+0yLm7MOLmeqF1zZlxenH/n8CJsdVP/uW5V6bJA9dYjBBb41KfzHdkrKP0bYI2pbij80FK
NvFNvET3saqJgb/0lltMM0e2hmTwwAOxvs9sfouMqxnq33rdDBsVcjGvImC8XNL6z2Qgk3tXdHNT
hPt0iNaXRJC29N/qCdgZDWJNP51EZbyBhiHXmbpTQz+Rb+1iUkclCOZM6+WRicuxfvteWxWcPoCX
CpQOLPAYcJrAnsBP0thTHZe8dniWR24FyW92KIBKN3MiR/ERdfB1oH3WPb6kfGjnlwyacH1LPU18
zVfBelUtDft6jytMtE6iVS6sb4/vCcU7xGRxXYHWfvFbaufZJfVOt+faaY78AtRX0Nml/u2riT+R
9eaPatfyIUFeCYxTJeVhjHGrYzwVaBlzYXv3PBQ199Cuw6NLlWLQ3HF4BjAuYFo/e8Vq1CUkz/Iq
XUv2hKfVEZ3IuZlMZ59gsbDO6WjAl4aKv5gHSqWCepvgILmAsl2KLdU0EaV4mCgUm5sC+Zrreb+q
P0EFene7ch31Dmso3ZddykLp1c59EG27nhbxpt/iDxsFdM0pkOyQQ6cNCesHS8cKyV6zWy4EE+AG
2ibYwPVktLlnMIy9BKSglx1rJujlWRDY0Xlkr5LsJWoglXatYAlRJwlNZWyyY/s1Yg3IgnGpl+A+
bvGGA+IegwFLn5XJPwq89nSKRB7WJ0EbtH+grdBUdw1uBA976pI/lTjdIrosV+pzMrdEeepZ2Ovu
b7KzHqrXoNkfheo1NqlJrz0GEPVUGmeubrqYvfamhyzxtzmm1mJXukmYXny1eClrtCX4w7lsoa1Z
kVudRdGuBKhixRREji5e48UyTDX83ycyUCtxI93BHQ0b7gHsUSO4Ax5KOn0FaLgLV72/QJ9QiNwM
72zceTi9YQOhZIpcQ1ztY7TRG8EHYv5RWPm/40DrI2yQsfluJ9u78qxbLbJY55idWcgeHDhpB+AO
JM+W8o7AAw9T00xgEltiFJA/s4wmr0hM1p3bNlNyxhfVqBv2Z34XWIW7P8Q3zXetMl5d5WKxZJNL
GKRnlQCFv3crxKAtPA51ZK/LT614qh7qypfutu4URh40fWlOICt78+MzvIClkwF24M8Br+s71FfG
wXLoOJSoMweJwcQaPHhNmtJXBvqD/8R5HNgnSWZGWMnW5Dc/tWN35XvuSvkF160+ESDIm6e5t1vn
O8bI1JFzKEWEeIX5OkfUpKs+a/e6kHO688e0+xXnnD5H4TTB88hR+dRHPhmRFTE8MrouxVcdeSZD
oy095ykHXM77vJkC9SVTsBhfEDQ1CwkLNVrSFdU4eK/jjGtgaUfk9nTQY9oeTQgNO3ZBjXEhx9z7
3w0UoQifreYRLf82kYeYAkZ2fLZdkTzj6mVg0Aqc+H61DepL4WGmxDq6LujrfCX/E8XGRlHoICGs
/h94c2lbJMcdcwxmijYk/vYtqCLF7VCzghffK0dspGYgpNZIuLxGwnYlJmV5zPCEo0M/wEyIh8cM
KZNiSxpae3OGWaCTKy6eicTkUrqMkxBiaMjIMcN03TaJM9t5TPnwBszTEpPGbm4hWPwhqz5ML7FZ
mtTm3VCo7LeZownFgSVl6RKO8vIp+LXaGTh2gQeo8lxZU0xnYugH1hV+Bl9O0vjkIb6lhIP1ySq+
ts4SadlhpS2M6unpixPrKUIAP9lYoO8qFpjeo0cAvj12ZQaJM1aop55yYnEGiU9HG3Es7IAKjjBp
gVz5yD4hG+i2RZo6mS7j/gIuE0S6pCVjNxdUAaApx/l4COxS6gNGtf6LY3kFHc4J37re9F9Ktjzp
0wpXvSGuxOR5F9aO5XEJEjc82xHfxFvGy6z+ahqPyKTCm+Xdxxg1LkGSimfauVy5953C/plpwlBP
XebzmxXQZNdRIWUJN0cOYmNAQG6VXSgL5OjnqyNJCKWHBHTeh2qDtLpj/JB3UwAjcD3R2O9j4rd+
FgZaDLZxzFvYdUs2OtiHe522x6Cpwr9TQPZtV9s+OellWTruH4NvfgcNSjducHbMuwwfyV3aRKBn
x3BNDwTYOQ5AkBh/8bSxvvBnW9NaXDScV8w4zGjSAzULg2RdO41JrgOOoppJr67Xd0LsYPHGlDU+
8P81byrKkhMMQtO8BAnxNLD81NfwqdT5qHGIjxTxLpp7+aYeQOh70cQmQdjaJV9iWcEjbk0srd7A
V/YWux73i9BPYm5+bdBpRiRI1689PsX2wl5hCHHfWx5KP3u1CJUwwrup6WJLKF3bY57GgKpAjLhc
j/uF2xo2sIzO+qGjsHebsJ+qLmUXy+8WGEJ7wM3Wu3uOLK6SjEpQTHnfBRUzShLKTm3DfFDuc1aG
0CBNRLTkjhr4MNi7iU1CpO+xaAkYGKADIGflZ49IbYctJ7W6g9eo1WvMtq0+AVzrQu+xM9J1bapd
PRiLO7bEPVRkl1zglpdD3J6ZsChWNFpG32xrGFw3WIpLc3VwmJQrg7nto3u7WhWjOZnotcKmO0Kj
B+zihaS1XDBUV7MkXGkgGYCPxIY2rDC/cGHEklh19YFLUf5m43YKLsKIdDy5upxfcj7TkIXb1Eo/
27TGdPaZ3SP+shM5yYaul3LkX/aYo4gvMtnNexr5ovYOWExRvFlVzAnbqCCxd9OSjnRBs6kpbgRr
sW1xqoyT/Sz6gUwQpWK1ifmNNShCD8QUnfAnZI5Owq3vzUV4n7peBWOT5mjD9InPzYlPkcuiZh8Z
prg7NEC3fV5ED/6UbXzDO4doIG8rDclAXf3QyuhNdrp1WC8Z77msiDhHUdj15OUiMHd02uufknG4
6I4K/j1F44Tblp3uHMWFg85s4p8QdKbyjseecdNPbbxUqjSc9dA5SlPdkGOG4YmKYlvZnHH8R9NT
wX0l2eCJoGUeVLG2/8VFmpk/zJLsddnV5g4rRJWK76CsI+qeBwyn17gLSLinZuCeFQcS/CXaMJP4
rxIshLufFdaAYBc7Ih6eZUrq/k7j+px/ceg298oMml2uqvyX0erVnUGfOyHR4BPIqWwSN7wuXnqd
PAgyj9B9/OyUNOOaOHa8Lt2XAf9A+Fk8oM+weruUOD5h8mVw93AnlFPwrTs2yjVdUKsZw3fwaCDi
k5rY5C38COoPKfqgaL1mWGLVRd1sBblyCxXF/5k8AaOZIoz0q3IHz2xxg8ruugQBaWUvYGvJgdsw
atY2oSdOO9anZU6kBc4ikb+671IHLgNVnqkrsR3qYUQ76oWDuYoG5pyoI0l3ahPUoldXJd3aq9eP
oYtinJWktMw0QfgOOZCtq5w19auRXcq0QyIvB3f+CtVqZsuKfK1q1DGFkAPVDeI0c5YZotSSwKcK
PJYijljv+8gq42dVZ7TuVB0+KGhuDi9EoQZ7ehb4KqvHFAzY+JeYFi6YHGBt+0UYcW09YS+DK3Ve
PRd4q+VdmjW5od9ngTpM6ALgpDEleLq+Z0k6m2i8oliza2D2pKeiTJbWZsFX08sb05hw7xGzKI/N
f9qk8MLY6g9cz2OKyOcKcVkQD+934NfD7rdLQ2dNhj3laguhduzXtEFl+xbaPijY1hkfqSYVp4CF
b3RIvNwPjkNkzf4xXRRpl5lv6u81FxhfhV7HstAuu1+EIll8gLZy/zqlFVT5hqKhVt44fkV1R66S
+9E4LYn9g3N3fEuxquRbPiiu8cr3OYeE1YfZjXWK+WHc4/NWPqHUuuSFvo2dojS001v18yxtFoZt
breffpqxyHdnAVHXK5tXEk2jwZKUsMHyWbgAzLO5qcCYCr2XzBvZwqGFqU+MUYV6KFNLPpKk1j2e
GwEgMYV32A2HOQkCzmovrD5h49RPI+I0EzuIl9d4HDHVoraMB7escUWWJnTcAwmd6qTLNutftKDz
S3Q2GIBFJSOri/9KQXMb6wkVZVK/o7LQ7EjkOSrT2+At5lnxkJJi4xhQh0qgBcFgcZZhR4s2V4U6
pWlwxnTRR1tu+9x7rj7GD9oyUN0VGyuvkw80lVbZLbfXEHuAYYs9dYenlt87WNyZdBRS+7GaSL4B
5Ruxlrul5TIu0l85bGwvDbjel1iYgN5mLxTqIImOdgLpbGzxyB3TCnbOH2iiOOrJOxLOTTHgswuH
qIujUoTmPUVHgLRDNX1E4BQIsMtJXLMqjSrnXPsTwVsHC9U2LrrAul+jvNmRnyOGAAZSAfs/tGi+
6einwT/2T611EsYX1l4EgpN8KzVLgjcah5L2S7QI/W++JaAJbvi+1AV490LVcfSEeIVvFXpP5XFu
FpPdw8DKTfxv5nEI1C6ha8KJb2gj7nhPlA5hB2d/BfeS4J1/FVkKdQfrGfD/Z7azWVKdWQ4XzX2E
f2F4QVjpWuqHm3WoAw07OVdXsYDFN6dZuJ7J2jNPYCS2rXuqJ6x+TbfbhcsfCTVt3qlkEMPjqMEb
/niyB8vNr93G72jsmdOS3Lpvzf0zb1jR6o3ftTLF/6h4+z16FEQYhjKsYn9s3UR6fjVqJpy/GRqp
fSYlhv43K06S9Dkmvc1sjWCNuQMsiJfcyH+W06WDKAclF/dBOuKXd4to3laTJxckxKESNyZjtqhg
yIL2tLBXnp/Zs9O7qh1IYNuR2g8wylAW8xHvo5wFMJMUM4mIPOKWeMwm/7D+obDs/HD0nm2R4lft
AXh4t5lKKfnLkc38kRadnZ8Y/jJqBLgIevV18ds2uXYNyAgKFcqmupJbguBmy34a/+XUmlc7eDTo
Iu6CMFPiVVzdbmsco18KdA0oQ0zYIlTY+WJnxHPV69a/6DDkbhR45azviLFkLQcIAwrWwRZoHZvl
Zu0AjML2KcHLTfgoL+NDTTYXOxyN1Gv+qXOK8FPSoONUvKIW5oLWTqKTmivxmSq3qOhOhoj47i7F
eJtARslVIPDaHw8WET8f8W3WOp4gUg56U8YHUndwKzbBxPeatH72h0M6KII1FxEMRGgQ4dmmuJJS
dlyWjsoC3K+8u6KnKpmDbm9buZvn1NG0a7ecFnbwwfvWPlRT0/T3VVhzU3EcC7crnCOC3/S9s4JE
dlqJVKIguQHRmimGrCWSzdgQ1qOQmZ4aYMWW/atM1mRtUZGeBj46JdSwVTSnAxgKS+82tiucJ+aO
yjo5Qlk6woSwwxc+TiAmzawo8jWlq9qdk7Ll2/eLwjZegry2NiUxDwNrCKnkYJVcOkANixcIr5j+
83YS8yEmGxseZ8Ie8UH7TE4HxB/xO2ZXRJgVR93VjrOagJSyyQGrQbgfHH62ZDihXdlmMCYAxF+k
RaRZSE2Tbh99Apc/S2FGB9o566672ENNvE8HEI27yGNptskw+IbQqFxbn4pmyFb6ELWNGykd88Nj
6qXPUGIX/ZkP3FpPEBSwNRGp4huNeIzYTxJGu8fRyxomi9rxGpCxuNgBt0CNSB3y/qoKH41p7eKI
tUGWDyPFmt67oJZDc7rn7JsBfViKVTJLgli/a5O2uBg7N0AHY29CuDqXWO36NJDFZelwRh8Km9Hl
WYYjJqMENKi+mcGHIygt6B0XB7Ovvi6JsOU+cTkNfpCZO+FBwGwW7+/MAiF5QuxzeZ+hDgNMyZt0
OAAkCVrCjHzicJPqmRJcch/JhVYVppbZM1D2Ufx4WfQirDhnkzZD3PX5qQ75UiIc8MLT0T2+G85f
dkyzueFeIloJr2tKCQC0DGS4dCizj4BnCeoVoDwjFBT4GwEl9RBjQ9NzuCxJjBtIOyL43TOCNyv6
DSBJwEZ9g8FZ51cJhYi7T7t6AWo4c/qSphSv3YSXwR/pyW7Tbt+O/K+8QtgE6JDr8y5vi8DZxq3T
yYMwDiWXcLYXnKelROkg2blaEGC9CKSZbyqU+SaBdffepSW9+3kp+KxouUCBgvIiundGXm7bOlbA
fAiaDd1xJSl8Ra6d/PBkMUoqLPS/pZONz6qteTh0H+BYQhmmeH1E7+Agxo9pbXrYs/k21xM3WMxm
WEpAn/93pVwxOWUqMBPV2Pf5YaXHIyHo/eFFtRLANwlovT9QGVmx5HDXPgvkAAsrZ5YjPHjoWVu3
qdtfyujswp4tsXaw13wKXkFpx4gL0azZDUL9QY+dydPsILIhmfliweKIcB+rj1j55tKTYJ2vMTTf
PxjkSU6nkZNzvmmKxlZHHxkKI2k/22GlR18dwUk+RTbYiz2etKbZxbnkglVOoGo2lOwGrykWW7XD
XUVCL5LG+sUPqN5kCKEAuy/HFu6lVFdXInzY93CgQrfA7MR/Yd5ZCKy2Z97L0cONhycGZDFkWf9b
iNK4RKeQxN1zWDj8arBxleWlpQwWaIPdQPEhKEo1Bo0l670YSvTGjABNUYLwvV+4IzPJ1xEtpgcw
1Fh/RTTHwX3uAI3YQhSlcwvEbnGVsAbMGS4/t37KaoYBVi52SMKd4YXBk7M1sixCgkK5DLJ6xMS4
YStgqGZrc8EOgj+d4vlMI8nxintqxMSYZGQT3kAfyg+rbwgEBkxM7qOQrNV3QjaJ9+QPQEnAt63Y
kjklhECcc+04gv883WBXFMRROhw8vjMT+WMuyx+jMQUtgrnBxXhNenQPOIYfw8zEOHdcTebpFndA
BtaN6sw6azXyaVlwUULscfd09Y0Q1Gm36s4KozO18f0A4YmgDkO2FhbfHzfLmZCjSdMaF2EJ+44r
aV35nhDAx6nsP/n2xH2w1imu7ZRaWcS6aqzcR44dhkYfg28AiLIhzWEq2+s2PP8mObeJZ8XXOTQ0
5+Qji4tbgrEI5gXusniLhG//mklK7AxqIcpwmxGQU9Ma6+ENT/BuZtvgvvWp1YxveRrCUMtCTL4l
ZYZnwp7r1EE9BWMkPifeoNSU1tAPISH9yTEIlttlqN03E2eh/AoqIhJXxTruBXUgP1RhxrGrFIDA
Te5kpXvWoYBIIPHu8tuNQ8zK0VKPz5krUfSFSez9PE/txKcfwS0D1UE2BlfkNH10eiUTRg07KmxK
i/GPLuU2DHcE6cl1TKPxtmjKBb9lU6x5IZBWT1WMfe6gxxY8jUtBhMMXq4hozYBmQyL4kKEiqA80
IYoIgCVAODYWcZQdC0TvhFuiwbycuPqFGBQHueSDyl/6Geft/xOJo1Ev/yIiB3So9X1OszSrmGNf
LxjhsxCn9oUuSHPKi/8Sdi7NAXixG2x0ZIL8jjcITZVn+vbIHVosNagk9qmXvY8By2kukFl3GTEZ
cAPIbfVYsHvowGf4zpe2nfg+Cvrk1TaBwe7mwKRYE439xIa+zr61q6nJ9SarVBuCHC2v8MkO64qV
cu4/qG6xm02r2QWcI2OFjxg6aI4pmGBexhigzbYfAktRvcLpwcAUhUfyp+THqcypuBmRIMPUUc3Y
bAM/tMfnBbURAkrXA6YP2s6ewP64ClPqyY8KzFRBrttbiK+sf5DzxIcDByLdBxIf0qFH0nXvSQ0O
1kEaO52of88GrEYuwGxqsjr5i+jMGCFLF0G2bepp/f6AMaDrl/KvEQc3OvzBc5grm2xmYwuChkdF
+83026Pyg0qcIsUlERak32mnHgqL4KDLouP/KsrBYpG6iSixyzaAoOx301JpP5QlVhSCh46A6OtU
BpDR0FB5Rw/F31j1Vn+uB3/NsbUT65Cp9pimazA3TIz1wAiYkbfhpZyGJa8cC0rDzKl3daqKuyTW
HqvbhWjxy1mxrv9ppx57b9OxDT9MWWr7W4cU00cwD7BRgNHb9d+wySpUVlplg4+ABAl/Ir8kBDzo
fVEC9Q/g6LnMXEF/X2/V4UHOnu7xcqV4DLcRyXVzsZKu4VgC89ThDiXYSxajjDwXa6ZjArpeZNrC
8c25caJFspSzm7c5ArSHWQVf36OVk6L4nuw5LH6nVPGhtyLQroULiUn0ucTULi+Fsga2pYY2jPzB
NM4aQZ8SQBaXKQ46me/wdvsoLs7iFMcU9jN1oob4vcEDyIODos9KL+c2m19IVIIBKJsx5aOkQpxi
o5gW1eVk2qxtoBvRJDQ+wmHAnOGJNRc384Icj/Aci1fYddhAlLEwLrnz4PJdxjyRXFJ0/4n2oRYd
QTCoTre6Zy7d1zjA5LObd5i3kC/Zvru8nN5L0qoEnTLPZ9vue33xUiG6l68WdQLTL5+Q6Uet8aDx
wDGJzxb9Fpgqs17/0ZWYHM7MtI1tVCm6inmZLbAK/pV67EaownOBMezsN+5AByi/mrb96KNF+Gqz
Fhs3YhsQkxdbOG+KObvtB1bIeB3AzwIbiN+ibjA2uo2jl/zCs+A8lHE1du0dEVOeL9/j9cJso0eF
9ZzVdUzBHTMJpPOqxpW6K2GZHgQ2x3ecdZQptUbqc+aiLRUESOPCec1dy61+1WFI5y5QzOxWJ77F
wlWTKZKO9i+9kpNdnlzHwOynuwexaB9XwRKfnWayAFrWmVP+1q7QwYErb5h+451Ce6bU3WmeK69z
47eCt9X4VbQBugjb8s4HN9phvvPekgKGD9y/dVhVveDvjzTX2X+IYqFrmCm6BoFDLyxF//UDlwgQ
CgZTIsAMx13gLKZDrv2XviXqxkk9wEBGPg6TGQK3kh39C0FXfvYZzJMrT9Fk0p30ayq1tqpgdL2w
CF/VxtizadbQRWhTNhPGCP6pTQ/yQz/1CuxO3+vxDYdEYc0Y/Xl+rC0+lGwN20BsUv0pR2aZ2W94
tU+11tIqXk+DmIl0jWQozTvLhdp6C0oVlM89sACHsI7s4pztDsYOpNQYSoskEBVhhs5IQz/2vuuH
tBhxJ6inM/u0MRVY3UzafIGPQ+vHe1Tn4tlqSrv1NrUqW+triVvbl9vFn2OCGNTiYPznC1NXzoFW
Ma9qd9JIVT1ZNFHU8AdsurkI2hRWxJe1gOfObi4KUEb3C4kMPR+otYmVdVuk4t+aFTx4d1dElVfi
u8L7PHmbjqSESHdJ4mVfWSkWiD7c2V/iLElnHFBd/aVZWkjnRnuqsi9lY9PhU/Gs3vIEV+1GcCuz
cacGBEaBokCb3Rgd5vrIzW6ow32SLmwst7aWRAD2jYNP7qlrsfDfo7B3VB2RSBqHP0AonflP5dOH
emNyWcJ/UkF73XZ0JrTXhgunIGfDe/eSkiUC+howVvDYkG68lbhWm3tDh0p7GLU3suYzjX4O3YHS
bANHLCCuU8Ef3AJ2nAkOpZjV3+yobf+R807cp0lmC7ZNI+biIcLD0Wzd2LcywjlUO54S1FvazJex
vFmVVf6lPckURypvBTxc8r7Uzo4IU48DRvr4NGlOkWqbSYis955B7dMox2Uim93/uDvX5raNbF3/
lVS+gxv3Bk5NUnUkUjdbsh1bcewvLNlWSPAGECAJkr/+PAsAJYBRsmfYmqquw9lVsxN5aKHRvXpd
3svKD60HPKEdfG5ylvAjfuYka+cgGkHNRxCCkesFch1dJBzGyTfmasHslraQDV2PnjgZwXw0wVSc
njZCn7hsMUTJi+H2Ecu7Gfz6GSnT3j2beDiYAI7cuBgy+yMahefMlPJ7O9mW7MENVwQdKiaRd9Mo
R2FFwarwrqF57njlJY5NJFJFnP+5mU+2H6YeU2HFmNmJ1gMGunGM3wSeScN3sIVy9RXC3BJBu2E0
e8AGaFjQwh5ZcfkRM3vGSOdAqXfl2Wqbb0KkqHldZ/EG3PtbX+2Hy7tyx9Du7WY991CSRGNePSaM
3bxP2ZY8BfTpECWOeALlJT6PLbUEozgKwndxvkkVgmVbC4+LeJUhnOYE9uWqiFOctLZjujd5gjm0
TBMzl6T8HF4M05zpaGoBAnFx5DlTaHACMZqM/ZusXETfhnBJJ+dObm9AqRUOEOVJYvl9UDzxH4u9
C20DkNMwOIvoeJaXwPewYrUDy/+EVFH0EerAis46l3Vm++VDhtjvuL/HFwK9j3U49W82oMSWdOCI
1dz3KfBPyLHuJ6LC7taLShQHJ8jp4k48R/UGSs9kfcu8Z/6FZrQ1QrhhCWUBmc75n6AFdm/SZbS5
SKh7Pq9HSfoek+7gYkMucOsAz72zwln8+zAot1/WFEseiv0oJtBWmiZvt/SEHyLCG7r6Q3sUXVmu
n8LQxhuRHpk1shXZL3oZ5/syX31TiywSBc2InhIlT3bBmcO7bcZg+BF9sfyrO1t64blKxtPfBLTw
Ec9d9yO4ry1ksGRk3yDZxIUGeoCiKl2N7maLAptgrwDATj2JxE9SAlIoMUH4082U9wadlRmst3yE
UHixy/+EKrp9Q3qPCcu+wEmB7GexfbSc9Sgc+HManChHwOz5hE13vIM0BE6Eb+aMwOJZTOZse29M
Z0WwvVTiC5wEWEse+34DngWRGC9YfnXGwfJ+PkK3g7wmGN2uhtDBr7aLrbcYkCROMWRbj1BZtWIm
0JupW76DHc34MVqG6fncmgX23T5PEMc4WwBZ2d/vSMzc5Hyz3OeoeRcIRJ0vx2H8I8igIPTHRLg3
s9mSdmOagyg7n2UImM6jABBlGgYUpozoysmXcpP5X8ZllL2Ze7hgnOexyrKrLbQcTCMQf7l2ssxe
nE8BlqF1I2NOMJRZeBVP7DK8wF1nqj6P3fX8CgAnNz06Z+rPEYZmFKZTtNb7zGNGGwZRm335PnSt
GST70ca/Ri9otEUCM1jYZwsa7VysiM8pOGzOFhbg3C2VdI+KECcNd5wMUKaYw/kaRunbbG7vvHMa
CXO/H88WwfKaeQAcFahgtI0XuyVagfA4Zw4D0WG078f06Gbnm8nUucV5fttXyE8S/sJZVFzvgeh9
3SDtEvRxbCfgpLkaFjCzyvGnEj7UrL9mBpveq3ADuGld8Hd+34sVF7DUqYreA4/0N3085ZV/Fc4m
kTWwpsWK0fkERrMgjPD9wMLGR0UbJ2oPSuF8VKRD73IZqc38DVmE44NRsmYRFYjaTfmuaoDhO/PZ
H0znEWsoF3M0re0CZoBn+cV9GczC+CxahfYPD4mhB2viWEiIjLzgAZ3YNbo0eyCITEhn8y8qcgAj
wxqE5bgBhKrOgCLM4YIiuoMB9jpbfgiCFe2rdLFmUBy70c02Bxl+M5yC+RzEgU9+M3FBXw0QXlgx
83VArjEJW1r+u2lWut+KMlwt3sK2KZL7dLmyvjiWk6U3YbCd31FeMaKHIIwvEWIdPgAu6jPc4tId
zjH5ysPXGtMA6x5kTf5955KWY0Br2aO3bh4RAbfWcpuQXoFdBdVjzR/s5TSekspS2SFyyRx1OUjm
1OcDRrLz+8gZLzmOmBi9VdtsO6KoGBOnV2USKiyaZ+gwh1BDPxTr9fgmnVLA9a1VPLkHypDfB1Ru
NzbVUHkVY6QEtwgMxBBhxMwef4oXsKK/w/JYbG8XI8ZmNHWD6bC/dfczgEXjkcueGa0yAD9j8ObO
20nsTbL7VebMt7dQX9Pi03SSevCSs3EWzc4Y6S5TMIroqV+SquNimyPI475ZIxsyo7kymy4eAE9N
rU8l/N3tOx+ZoAyeN7TMc/QA8BKM4sWKWImM+JyG3nZhxxN03Cf2vk9wZv3RxkvLt4k9ns8GzniW
Wkx+AhvIgLW1hrd4CFj+ZQL4E93NZIdoFi6ZNPAWDG/UtdSf+ZcJvJTYh47qD+fXU8SUURuzYXGe
l8hGsHd4T5tb7HoS90sJ5bHYnqPmkwRYzoLP+Gw79NT62Ryx4k/Wnprl9xh+OmPYaTlUX1iYpU+z
CAuPKy/ejnb3DL3i8qJggIZuFqhx9xKG8gRO7oi0+hZGy0Jd7UuyjfMy3QSEYLITuBoqVZPhReGv
Jv7lehtb0T3UbYDCZ7TZywlWsMPgM25ODlY2XE2qPylpV8JcxnQSdadRPB2fzQBjYW2pYPGTQcYu
GhD4jfd39naUvI1pPS0GLoyJ9Ap/z2L2Xqkw4hvKdKm8DzSsd0DV3ClCA18yVy2X9AF26fac9CRd
3M+K9Wx9Q7Sbzx/Gw9TyLybziZsHfaA6E/hmQzvN383g9bnvt8rZrW836Tidv4OCoPbMeCY7RoYU
AzEoCnsZ36xmzJY+7xykYQeMEHCt5rSPdhf4/7qLT8AU3R0qn9zY9y6A2fHufO772NWTbM0Y34YJ
IDLurYUPORTW6v0M7lHw6KzGC/VehMp2g90+Y5n6C+SzfQBHO7Cn/WAzXqoBs5D5DJTbiDnnYIsm
l4ik5MsPY04vwyfCEFkigPM/Q8x1VgOrHGfkAXagvm63av4xYLAzuZipaL3pr5MpIL0wHNNMDEpk
YukG7kB0bNN4+cd+HiqaUb4qIFRNyzWuGfRf0ZtGj3vaj0uVD++W49i/W04oMwbzpbX7htuGRzIx
Wa+gLIVbWPF9PEan0GSY7Z2VxGnApW7s/p7DMIWFPicdhGRB857OE3ytc9vbJe8yUkOBvoyLzzZO
NDR+mcu8ybiINjTqneKHV5ZOiVj2ZIUEfBIXmyvbZcCNvMAIp2uVYeGHkB3jBOQwU0INx4eZqb2N
Q1BZu5ima1lmJV5Bo3zKEA1XEXrODMTSqyzGGRLhENqKsEeQPBqs5kmcD3YzLG6vkQMmBR8z3xue
5xYNn0GsgiVoSI9J2xus4ZagH+ncY0Q+l1EkqbQ6Z769ic4Kb5aMLlC3g8kfgLLCuksq3TPeqR9d
FIHKsUHOuCLOEFh1P6shfZmBByrnKwr35Z+j4RpQIlopmCEU0ZJL2J34M++GfZZ+3iSz3SUd7XA9
yKCjTgb7Ymb7V8QuG6wUldQ7Jx2i0bzfTdw9EnvD/Hfl58Xu9yWAxw1+61a5+56UExJ+xCURo2Fl
y+0VhiPjO+RhnOw3yinUxKPdcuddc22MPKY5EXokjGWLdO2egfBelnfANt30KgwQykEfDyeWi2EZ
kyou87kLxSYvrOQ2seBRnDNpX8RXYyvfpdDTMswgz6JkE43fIC4/AeCwXqdjkAv+6BvMf99FUbYc
v5mUyFje7XHR3N/G5XoVvkMccb9GQxMhn35gWeGDQqN2dBbkCVmOky5n06vpjnnWQKFzIP8mye8m
gKVvOFzrr6MYdh87fjP9IxtNo/E7+P/x9Bqvunx/MV8G6jc0fMrtAF8kaEFEyTK939MsBUIEwXgK
vZwIQkUYboG44YbKiwgm1ucQKb7sDWzh4eJNOE8mW1YErAA47NWK5l+8GIZIZy3Xgz1fg68GKr5W
f22hUnMfulDCkXECo3/BG8v39xT1sdvHm2KRsZGWuwfgU9hQhunYQW0ezf35+806D7K3kzIsJ2/z
aIoV4h4WZjqI94s12plktt+RkQJ0v5iv84d9kJWbwRBT5w0Plsw5bHtvASN9s99dhKuxrwb5LkLC
ZoYTqPfJC1BL+eFkNjBYBquT8v0en5Jd39r4Xna5zGliXUYzbq0z4uUav5WdF0X91J2Xiqb0ZoGn
eUpEucCgI/s43bmrP+F8Iw0I3y98N1yCRwL/tgZWX4Zo819PgPSUV1ZkJeP+hubq+secZjsC82Om
4SiVlPnw0qPl7fTB1CPKPtup+NNobYHcdNHhmN1s5tZqce3ZYW73mSVbmwsQWbQJg2CcZm/nASTx
APfAiJwe1Rjwl8O7tHThVKMA/uhkVMJLdMTuPIbfl7tonq4fgvl6BuBkE32NMvxG84W7vAyKhXW/
8ZYRgBV01n+bJbvsXYAJBmce+bsBR2J7uYhV+rjCK1dE0BwAebPh0CLzV+6HjJbBQ0EcvNgDNb8J
7E2WvieHcO78oaX8S09Nqd08FDMf5/k4Bn63L25gaIcoIrrbfs5E9iMhzb1MxpYzH0DNDwco5c4v
EVrYfcg2tgePbIE+n1eE32jebT5mYzzbr+FmBd93ROQ3sbO1rper4f4rEqtIvKaRWp5DbaJdWWBX
eTXJEUO6sNdbP+AGsZXXzxbj4mM63oY3RQHH+nyabQCiJkydP1ios3iImk7CS3BRyWDhYA2K/nZ4
gUME8Jp5vLkB07q2qdizMLlD/XmdXC9cX7EbMFc8X1tI+WWTZHg9LvY7XC+B/J1Bp03+yCcT9FzL
zKOCthKw3meomYOZDwpvDAKDw7PBVZW5L43XVfkZyeLxEgfZMRx0K3Tc8ipdBvlvw5HHhAERQ6Qx
aBBg0LeEC3W7xfJimZ3BeV3/wDFMoSJdINOP5IJd3Fo0Fop+wIACyvBkusPkc7nYk+AVuwA2EWIm
6ws4qjuUxj3nHf3++O14Cu0Z9uD+iyp33j1uqyAeqDZ9VCVhrLxhjcfJNQ54E5h4TBcJqxbfZS9d
+8sWMqd9hW6i5Ee0AVeM3TYpigCrKYpGbMRRcYXkzr58u1t4k/QcNRpYG8i4Mm26trcTeiUkjPPZ
5Sqce+8RK0HMdDNbXjplkb9Bhs67tJG2fhchyPX7dIk/B34g+QVZf/HbaLbIi8soiRG3yCneiMKR
v8rfuFMguTRVgFuceUlkMSlJ0QHoYwa1oxExygO3jyse8lmZ44clCGc4Db+PZohkL5fl/GO6K9xb
2nw55HBkbH4v98sUm7FlxJwwAsrsMDYJN4v0KoKghYc1NsEIbKJuggX7pliSGi7KjMt7GCNGj5Ev
rxA0DONhLD+Gg1G2n9yupfnDLUCDacmqIao1LewPyP9ur/LMKf9g6ooY4H5oPyT4R1wP/V1wBa9p
cQ11aLIbqBHEtH4521vTa5/Eef7VWiLPeOEtpiW4S8w9/XM7i3PkWqn8pueg7pzJYDRhknYFQB4z
p0k0RwufHuPciUIkLRc5BNxN4lk4pC7LlLe9orLDc3K/vUzy6aYAiJ3sh2/gGOzj+zjCX+nTknhL
ahAUeGDuJtFw9hap+jVmLQzmae5ZGMTYKgr6TpQl3ybszTdqtPJpEYQIW+de8B4E15bkjH+XpZsZ
MM+lA4s5W05oUa7XP0qHgxov8uXuygtlypwjCIGtKUxHqv7tcI+5NJDny02+hz+bYaM1fIfR4mLV
RypoeoeW1+QdfnTxDpRZkt9sVtuP6M1M/Dt7NoEQQnsCPBLOJQkqT0gV9Sc+9lIXKwR5EUKgIVIi
cWdtihtgdk5BSeWjjHGXZIs9R9VjtJOgo8vYd32/s5hKcSE46AUmlxNETBwM/GIMe8fw+EmLhu/A
he+tbd8CYLm+3HvWlOrQCrJ4/gnkp5Os+vPCDqLiAjVC3FHh7YFTKVfpe1VATykX1hIBSVwRkQYb
zFfUwat+4uytwEczrPCzom9Rqq/Tt9gR72f3mBhb2eddWWz4rbKV629vAqdgOHqdLxWTn36EHEj+
AOBxA0MvxaGYAUM5gkPGIYf0PeoHNLNly4VqxewKYcfduRX78W8RLhrkBQhGWLubkDt7+rheZT7D
pqiwc59RaTHeh4MEyon73nUCy77++af/+fVf//N9+39Gj/T+kGBLF8Wv/+Kfv6fMp5IRg8DuP/6K
fjn/V/1vnv7M0R+5fEzvHhghHf8h+Xue/jd8b/P39h9WD51/GCxWyWr3Yf2Y7357pMJa/fNP69+Q
B5Aveg8CefUp/ctX/Ft/qHqOv/2inx6r3+vTLnv85efv6Xqxkt+Ppuni5+ZH1z9++RnL5GpR6zV9
+pWqp/mnb5g98NDrH3y1H/dsB5YLs10V2+xJvpDEd9T82HN6MMri0HOcOGB46IXtl/j0F76wBv/8
eIelPvrFO9/zTw9Qr44sgeP6mkvgRD2yDzTC7dCxPcb6PGNrCSylel7oUXL5DtVMEHuRaWugvQuc
oOepkJk8g26PsZrrdZaAFYKuHrme6+MAogLTnt9V9bY82k3/wTFQPQQLIwWMJgiC2I7czvN7ds9z
XeWFLI3jcCkYtwJh/RudvgC8YhRjfRX7IX6xcex2V8BSdo8+t2OrGLBjgIqmaXvAUfWxPH0JXOJA
iB8KUiAwrd0o6C5B5PXoBISOH8ecD98z7xg4Pr8xV+zpSxD0mGYA5o6UhEM+xNZ2KIyJhAELw6Sg
+Zi2DXxbcwkct6cQAfYdRwUR5PiInd5aAsf2e5hIBaGPy6AtR8a0FXAkeGntApYgQr8tYADmOqHi
/u8sAYr0PdvjmDixTZ8dMqpxwYANqrkGXtSLo5jqV6l6p6vOGnhBz/c8/hqnOSlcmM/JrRF5kaQx
WtvAcryeS+9UIZ8V8V+ROsoN/Z5nOxEpU4TUE0HDuLwo1k0NA6fHFnAjrj1YKSH/X2cXOOQFkU0T
LIpdPwgBPhu3C5qzefqVEPeCyEVtnVPA44dwhDtLELFAPtmxYjbsKdfmmJh1DohgmufA6zHldn02
OiHRIz3s1gd+0ItDiZIGxkFIjpoP70jxw0tH3op7QLlh9+EtFoc70qY6cvF2jJBGMW0DhLpL4Ia9
gKa1H0bdZ3fjHhWDQ9yrcyW7vndbjYa/6w/8JUXr1L2vVxu7Dje31h3ghD2bNMdzqY1VqAJJslvZ
EEvA5SBpkBv5seM6dTvCpCXQfvtOzwETr0Kb+jhEc5QvbK1AzOZwQhF5oEIkTobGbQJPdw+Ebi9Q
FP5UvvVG76YBkNx7YV0XVk0UmkimhQDOqOY58CXO0RoQOln16a4BGbMjD+9I+VR9TFsC/S6Z6jlk
xA42LKELRNzvRgIrinrKjhSdQpeFok1mXGHk6h6EgE3gcxH6cTcG0DjAuIQsyK2DjUnhT/8G8EkA
fT7S9GoFPkI/ER+OlooM3fKebh1skd8r0hu64rR+/YApRmcJLDaEjY1KBDIJOFysJDkyK/t1VB2M
T8//SQCxwRWKM2j+0Efqp7MG7ALbVpQHRD7HlwBp2hK49Us5fQUskiDFs9H1YxPEvpJj3joJVuj3
YFNIa9BTMW3yyLgsyNcOfT2GQJLhIzoXux7P2FkCaZohRRcyPCEbdEwshD3dXoAX0vKhyqEGrlOA
biHsuKpHnkznVG5Gw6JArNsVJdrTAaDJEwQ0OgK/++whwwP64jSIaBU4JnaCyM2rl3J6FKDjZ1fv
nlPgx4zBuieAfmHgUCZRIAOIqDtFpm0CzRWAq0qWG9EIpNX1QhLskinQCoM9ZVwBoBv+LAIcCFml
qikhM0DVvQW5JAOUKKgQA+Upz8AuiCNzDK1WgLx+8AbYHVAEvXQNBhExwqMLRgVgox/m1EfOoGzY
sXVzAcfvcQV4lPndDWBF9AEaBEV9NowrBRrYwukRkF6fT+WH+Flr+tfKg6QZBEKA129cGzyoM7LT
n53Zr83xRziJI84c3D+qBJRUAuCGmYkRAXEVNa76bQaVpy+BT5sHc1wo4i4NgDjwui0Qt0f2T+FP
o5DtoTzHuBVwHd0siNPvK7qAtt/tBFvyg4DGiE2P3Mz+T6x7BQIR4qXH1HqxCy+dVLhTAeDJ0vMA
TgRBXSQaFwKAdmlegEBkiG9xgCRBBQOT0Vor/FnK7ZEggxkPWQgBShlXB0jVppUDMAzEhdnn6epL
Tu7T1hK4PVd6RTZpUv0xbgW0Q4AcdReEjHuMlLRAAtAm8CD0GzgIkvtK682TAAOFCTnctDqqENB5
85YjDQCHCEjtwz1YtYkMq39c7SSASz7miqO/0Xl432dERFOYc/9UF5n17ILn1Hr95P4Udh6PL0AA
+XRWgODvkhPTCm6awcYd/AaacXr6Q36PTC71DfOtgJ6njNXaoQ98ZETZLw7mAEHoklUrblDx4+pD
43q8YRoA0gUkzBMFO0vgUSODCPMP8MkGeGHSEijdDNCn0ckScMc3sLDuLnBizgHjYGmI1x/TdsFr
VIHSCBEcPONwjoL0ltsHAVQERALAg8g9VFhh05ZAeyQCGl6gUNUuoB0SEuxaC+DF8mNOgQI1EwCQ
NK4TQI9W8zpgIkIWCPUC4E/16S6BTys8Fttdt0FHGtcJ8nWnAZYLPpSBD/95cQnkwhRAiKcIl9XH
tGNQ8Vy0koIKIMoxAByEpIR8ji4EQcwjQ8BlYeoavGZDkNkoca8bDTt9QRNZE9LF0doEvt1zfFp+
sIOeXnIrGspYjKFBSO7U3JjGnQOvDtCnp4Z+1OOiozNA1ld9uvPhkPGxomUgqWP1Ma838iqlkfAD
CQWCE6/6n61dAHyK6ginFZIC6EXIpZu2C14FLOJVHyn/W88uKJG6XQKGsPoYdxu+Go2UpLDbEWr4
ox6TcePeuGbg87jhPZBBjILgANARJaVovXZOve0G8ErhzBnKmmzA+qcHPsaeTEKYdwu4ovXsKPgA
GguoBaNmyxs3DHgNyiy4eHBhtIOqTzf3oRIUniT4qyYFru9Zg4phwXBo3fwW/U7mgZ4bHi62o76Y
jAzASzoBbZHDEvE3GrQGvDrNRQAiCBMQgDh1IAzi+HgwyM9juHTgZcl/6BIa1xjjDWougSV7ncwX
GhhDQYCwMvprRQPmwtQIbBJDJ0Ov0RzloWUqCAOXLqEAH1rPL81RoHE0D30aJ/VFYdYx0KYKug4U
ANr/TAWBf3mk+50VsBSjM8cHE+JxSARDalwKXCekp1+FPjQRCiCAMQIDYA7YrQNduyf8EdQeSRZg
DBqHkKJ80QwDdi+g88tLFkIgjElwkp1N4NEUYjYIn5JlqjZB9ReadBt4urcBuwAENO1xuh7Vp9sX
Uz43Jj0zUGL1j407BuxhzW1AWtwABI7m4wAoSYZkiMjLd+ghG1cR0KfQfHiGwGhIEAVp/XIf/GVK
xBoAoCVfwFMd2Hx1U5h1FbjaUHHIMHAF0FA49IaP7gIKI/mZJ+HycEbMWgPdxJgjQKAnI+K2qz7d
FWABQNAHVcuo+rFxUaAhMZ5+GzqOAMJhSkMaOWT+rYyIKRoQUpkf1esTG5cVg2HTDAV0PiLfkwGY
jbSgzEs7t6HFJqAZRloIr5ISuiJWm3UM9LNC8BIAYrgNm083IbAiu2ZMUEHX+8C4riAZreY24D2H
dIcCZsLQI8myjngDDuARF8FrkHMNgbj6Cw3KirR7w4FNGwDkCJOi+jV3wyHkKWRO6Q0fugjG5cYR
vzBH8/RwSKdE6gIWIYqILCiqHEnqEC8ZkECihmUVBoxNjVsDFK80F8EDJQUzIGanC4KqQsi07gSg
hQzM2QRCM7JBDhiXHoLs0FwCBHV8mqXxE3yyGxBR3xMYFQ3lZir334oC/4EwnkVpLzNcapajXzZE
AkmQsMBh62NtWuDSFoSTbB7FS9rYyF8i/XKMeUYXAukXyGDopPFSK0S8WVe4KJZoRS7ZsZB/aeIC
buQuFxZB69BatHh9RCHp84MMVB5OmabtAiKO5hpwAnBAgt11nMIpqn1idSQ5XvWpQ+R/69R2RGL+
PXFUbdYjnD6G9/Q0hfYg6qjd1qY09mDE2MjhgQpGEu6/HLhOWIJI9/VXZxwVOJrbXNEkKd2eDshn
F9QHIR1EFHJp0B9NOwLaspAK5g9H36eqDZgVU9V2ogB5vEIgib4fbX4jtUEbXSKtDI47kMREehsE
ArT/umuA8RZ9D9HOpOYN5bIwbRcIKQOVIs1gaCHzAvCNZPZQ1XWzeZBADLwigQfXc9E6ZzIoJmpL
QwoGmBSW7kazBN2YyAJAELVpgDXljnnNjUag4vTjQCoPmkkm/2iAeow1ukuAJQTzHlaIgNkQwkw7
DY1Uy+lLQNwnMxImFNNtmnlEhU5QlKsRTW2KfjRiDRQLfh0+KKqIggCvPt1AIHzQSLTED/jX+h42
KBBwYekGQ5SfuBXYAEd6AMQAtLCYBpvHA0a7WPOpwbdzDcKBb5AtR6gP8iU+XQ1ps6oiyhnNJeAZ
IzjOZD311j8SBLMY80AQkQZ4XRiYJ4mnvQswjlBIYKP30DTxu2mxOAqIdHCjzG/Qsa8Ts9MDP2de
GvYhk+4m4e3EfUjAeAiQBXIzcjVAmTbt6hMFS62mQChCIKKGANu/+nRvf8kAia2g35rNb1wKiJeD
5hKwvUUZG93nl9F/NsLRJMnIRhuaBTuObiXgQvcLQLzBB4QGhlA690qrNaTEK8BFN7wZbzXTJJMC
ge5FiCIYatDC8PHRh/6LJBTtEgoFsLGUXcAgK0sN0y5C3f4gnE8CIaIAL0vCBEhCAYdgBPpMEDJr
CQBva4YCUf4C6M17tv2K8ciats+BRAIbRAisYHEWMa9Dhomh5hIAe8I1BrofkwDpDh2JI3FfkAvQ
NAETRiOpIoeYtQsCXeCXCITB/cYOonaSOqbCyZQXDoQgQOuMsV5yg6JhA0k8PS8ScBt4BukG1Pf+
UT3MJkEejLYREKPqY15fRBv7JFBodjm5D1sdvQTnqCkgGkqyB5imPEnImHUSQOnqBgMKA8G5AgR/
es+teAgthqpBXKRMzQ71m8XA/NAB88B9EPhFC6ibIFuMTsEEkTbQIjEUBihUXnbm6eGADJnyyEcp
EbUY2e/UQa1tgFcAk8OWWpJxZRIUft0lcHsijSzOp51np3WImx6ZQMNCN+gW0LcQQyVXWF9IH4Bn
Ymwo2L7We7cIkPgIiEwUcCAGpw3g2KQ1EIsbvb0P9E+mRYLvqxyyjtaA64HayQfz5JnZHEbwW3MJ
oH0DigAcwpQEyAvP2dkGaKkJZ1Jo0RTjqKUY1yPQnpHAgUQwnqnwsVMCpEkuBshSzf3YSPMZdQJ0
Xz/vl/tfmv90SSq5yO7rl9I4pG8AeKjSyjMu+r+qi17n2Z/t8w7GCcbBXmllaB5/cEMRlgjAnp8l
0dq3QAgtEkiJ+GkaWg+JxKfWJWBVWaAYokQvtMcswENY6lRWqyZa6ka6FXEI6RO7BEyl6xd8hBnB
KKAHzpFWgXlYV6lNZHyjuQHojeEWCvr7wBAnrWidAebDMKGYoTFDrz7GtQRE303rCMgQiBueQQHa
kAzD424eTOeM2x8RJThRgMPrdNuka1Cc/vQWgAqAW5AnBxtXISE6W0DERDkBoN+Zpngo6zVcbIPW
4BXCIPBJcRDENqWJBN01IBASIhW0YePuQQKB5gagJ4ZkMoI4UggqHOS7abBFFIQYQpuApmg1RKBT
wI4zaAO4gW4crIwDRCkQSNBLOwCUNU66cAJb40Sz1kCfDAYeRHhgtIOe+n6tqwDCIAQwnl/GKIiI
NyKNBu0CDqjmSYAIBUgcgsvBQe/YW1yxRvTDAiCk9S6p951Bi8BVpbkI6GDxcoXv1ZyEbjhgiCAu
cuK2ZlwY0J4XMyaj9827dSp0BKVf9x6oOFBck1DBgI2wQMa1BCAB6L5/RPJjpOKEG3s46K04IG66
Qg+X3hGVM10043Iiejmaa4AaCu0eQYg8fTobgaE6AxRChbF8QN2kgGMuE3HQEc8jkPYuCDFSAUXO
NPn552ZdiJT2mrtAGkQuOR9aEc026GyCylNPNCIQUH36uVlr0JDWT5+QIBQsAxIP8IBkhgS9zhKA
r0EzqGqOmiiY08gan/74FbWMdyt6KNWHY9U6BUKMpnBkQoRiinzMuw4aiqrGEtADATEQAZ2oHvFI
P9dCKYIoAanIWPgM3V19CV1mAahFUCE1q3A8LUVGQGbmPtOC6mNgjVT/Slo7AfdgUYE4SGJ0DoOE
Q7kT6ZodmsbGJYh1qnL6EoiLhvDLyBKbqXhnCagSwVTAvoN6VEtsGbcCjart6UsAYwT7IP5zgJV3
+2VArlER9oVXY+idyHWtmRdIS0xQpRjsdMMAA0UUBhFQCIzrk/JCNJ8asRiAEhHYuJePPx0SLgL2
ffPezfMU0HbWoBMWApLkKSmOoM/J/LWVDgAqB04thSGE+wpjaNrx15cRZ2SKEgqFD1bLwOSORHWF
YRqiHwPPGlQ1tCvzzoHIPpKknx4APRHLkaHR06ezCWQJ0AbBgdI8p/XG8Of0Z0dMACuRmDeM1gTo
saDbHxGhWbID2ujECIZTsXFZkLZCDCEecjmwIFCk4i5zBJ5ERxUhXWYJiExWDsvGVQSMczUPALYh
ICbw2aQTSlngHXHrLGRx6B2AqEBFUwRHDBRS1b0LBUtOWQFGrHv20VCi2BDY1FOtZFZDQHtQQtuH
aVHVHKM9rESevXUDWhEJMvYJuG2Y6i+pjR0W+LRoI2Ij/1TqdZaAPImWCM2S+sdN7WnQjAB2g2YI
wDzJQUAiUjb8MrEQIqa01oAlwm4FO2+5LKoQYFoiRHtXcwlEHJHoTypYT0+BEXXWACkxMBXchdwR
qCobiB7ULoYrN11QpLxq5oFH3Dq2CCpxkgXhSA/CxDyWOTMszT1Ad5Q3C5OWqudgo9Y6BlYsBguo
6LqVqj4NonrTmRQKtMdFnjgsQJeAYkkTEJBItySWYwDXGA2qEOk8gRKbFgpgOWhuAwv3AGDSQrUH
SPTXqgg2NieASRlTNZvz0ljbmbQNyOO1iiIa5YjqC0JKnJcJCN3K2ApYIYDm9EelPVDXjWZlRgjk
aa6BL+U/YgKoa1XuqkcqqsiUsftZBJZIXFgb8LZBu+BVl6CujrvpYWsJTIsCTDA0Xz9bnFcfwyVq
OqNHtTE9Q04/9mINdMS4u0B7PgCdgrte7nzpAFAHdRIiKwRkR9+I3kjlQUNhaNom0M0HCPSS85MX
HnpDnRXAjpPPU91g4rhQNyvGRw4cLRTaRiBXxg2tjEgWCM4F0U9yBqT4jOsPag8HwBPTAeL5xUcQ
kqm0XFsrIKdAtAZoERyEt0w7BQ2oSaNLCKhcgEHiRV5//rIEIWGAtNjYYekr+JCL3EIg5nr1p5sQ
gbuHWAqK8DBPrmdSBiUDjqubFjMwEoI1rUIhK/yFYYwyifjvMCnAp7tKiEw7CAyzNHMC0mJXOgR/
o7ggwcClQnzCFxlIs6sj9OnBwIVMTz5MH4jqB/EJKThb8RDhfeinAKufBKyN2wWhbmFgsQaS94vf
jItIeUUnaq0BB4W8kZkZAxWKQ9zHTFuDA+9BYxvEeIlQ/xMRX7oT6BaxBGQENAyrj3GJARW8ZjCw
CPpk/6yA4JRb798KxIeVnAANpvrp67hj0G3QABpOf/+kRRALpEvYPf9CvBCcMUz8541hWmdAt1NK
3ct1SsWvONmtFw+ciDyQA0+xVH2MmxZqY2gtIPMCmODNo8XrMxvq9gdhGzAug3plrvTUqzEqnKNp
Yc2kYIhuakcAfzjdmIepJKJSdAQh0ktVeCSxgshEgAwr5RAUNOZI5inwiZuAXmsUIR2IdQiyU1y3
Dj8QIjEbBETwXCUZFvgajtfpUZ8BCZRaCGXiPyKf7sVHywxwPTwTBomHHxu2BMIA03r9COkgLwIq
5uj0MzexRaT/SX/XuNivrTpIQ5SxDxkdHdG659c5AGhzEvrZ/cwJpS/emH0blPUAY9B8+4jMc7XB
ESDvrz7d20+gNOR8gAYbGo15m0AbN2pRBIvIKp2O7unHukgE2GV8bFy2D7pB883jp0bfQ/ngBInv
YCUxFutsfwVlQCTmGJmGZMUG+qzqFjwtv+nOk7eMpp9qQbPCPkIQmq/fR4EbuwV6fAxEOP9H7hMh
aGnsFukFMAUQS6I6yzAp9mkbrErqR583EO8BhMYlvLfSH2CC4KjAyqO9y/0oYOJqyQ1aAt1hiNQ+
iEYENDWepYVbSwBdBCIJXTH3WXPAsHPQIHhPzwBhVDvMREVk6UWwKL5MIjPG3JDDYKTbNKAWzVjw
LDT2nOm3t8Gz0Jh5M2FhuGjlv3gxMeXBiuBAFO6GAVGeBkcKQq75mJcBNfjl088AkQ5nPkIhamLV
h2dsvX+ZAgALQn6lGbmYFAJ1GwBMeWgeI9mpmhDYff24kICGEdfhwwYw7hZge2oeAbq7vF545Icj
wDO23j/AKRoBeNOJGp18jDsCtGc0lwBRabpAMdUgKU8FB+0uASEQOTNKBEaiAGoNBEq+aiuses1H
TOrnVpipzEndexBTOgp97kAGHdWnGwchFylmgQeytkFRULsYIBNmEI7fDk2/Kt/v7H7GAKK4Q5qk
hGGJnkB12gxaAP0WOKkuYR5iHDd9JOrznRWAMwe5nmKAGMH4E0S1aSvgal+EID5kBs6Y76nobV0C
wp7HwRZa1UFBgIvStGJA8xKwkAtBpItuOIkQN96x5jzdMDQWQu5DyiJxqzEvFxBjXa10mKY/Ox3V
cc46RdExa8JBmpw5IccAVAiaiwYKTDVaqBrpsMDDSAKe5h7duYgVIrlJbwT/2mYabtxJaAD8py+B
eI96VP28/joYdIfiCC5CE4A8dEgYjeuPRrplofjW400LKeCIQo64AuwxhoLobBgHgxBIv97xlwgo
wr28fU43okmde5BpuHiYozFA9Ku6wsZdAtoDMS4BAXwBg345C5RcgDKBLLFuwZuUBjm6WYBo5AhJ
5G/Cv0WriFEADBmU9UAFkhMatwH04z8qOTizHpOna1qt32wKE8vgUPf0BwDAIEEhndE8Zff0W1i2
Vo6sB3cqEzsB+rhgDPdEOBIuyEFesRMDLUBRIj5Kt6BJlI27Bl5RSKZZgu793xKSeSqUDasFmtz8
9BSIxqAYzzACZRDGfPi4IvTkMECdRmoCrREYFcYFQm2OALBPDFYYDB9ENLvhQNhy0g3hpDxVjIbt
Am37KRESAByGCUe3Lyx0URTnEdwz7bVr0yIk82UoSokTvBz/JEdgKghg1Lhnr9/G6YceQzXIEAxE
W4DXVhMkBiePbhbT0uZ+NK8Rpg+ERi9TDDVEKOaFJqglbSLmZWDmmo9xu4BZfrUxNbaB4P6Y+uEm
8NIaSAMAMLxHH+Tpx2YFPiRPNJcAXQSiGxARXBWqTzcDADgpREnYMgcqqWmxAG0TzSVAJYaZmNR5
3We3gIWhHiQWA83aGFcI6tdATAQaZ6VO8ovdDFhBquPQVAUpV+nCwlRlsgAv8NDdOkp7gI1KzvP/
+xz0pWPPoXqeg1Z/wLRjD5BD89hLj4MJD1SQo5wPFRVgEqiMGwgEdnUxAFD84MUDBOtuds47B8ED
Id4k+cblu9p+01x0SAAS1A43GeV8K+cT5ZgADgxNUdP2ujbwA9IbWb5oYHFoWs9sIRMpNxx3XIP8
M67FwZ7UPOcYBsF2pJv9sl4wzoOMv3yIv6YyPplAaC5BZbXOsA+5i+au6469SQKZdkN8NdBMSdta
EGiXuMVxrptC5wjvIuYJ4EKxmmnA1gY1+vWdpOyebGtO/wHae+ScIbRI/gRL81wCmVXj4Aenuf0F
9yhtDHQiu+FPfoBKvMFaSM3s6fQSlx4PjOYncpd95CRG7YMSEIR/86gv2qUtfUsRvCDDO7r1cBOV
ej6QqF99jLvxI93ahmxG7FLZ843uSzfgW6IORGUDCsq0ZCfSve95ubRrIHodePxHb19AzvycnOfw
MW0JEKzVjHiiZoDeTSCO4vUWP3r/OAiQB4tytnGtzUrLnyvo9JgnGR/OcDTtj5v5ZD/c8g0FEqC7
aW/e123nifGHBDxMD+pPdwVgueAjpqj+jHvtYFJ1N73NPBe9t8O5l+Pdue/FEsHm2INnMC7soT2g
+fgCXaVR7WL8Un94xe1aT8RdRPpHHWq9OtAalO3ie625BmB6PFyRKOZ4wa2HVzT6Q0yjA6rA6mPc
+9eeYDLHBq7g4YXZoBWP9r6Qu5hlQPI2Luhp5/cuUU2G15Iytt4624C6VgUwO43b6xQjmntdWvQi
5eO9TOpUVH7gl5ntNvHQuNaOq22BALGb4gZGl+S68ulmOSGqBkzvqfCMe3ZQRZqvX9rX0PnRaTuS
soHiRIsXR4ADequ+WAyK89CwNR+e8gWNNv+5p9N98Sg5CLZTqI7GPTxoe82HR8UvEiASwMx61x9F
PVJ7V+xgpcCTj3lLoPv6LWlYMqugc/Hi1LqygGQFhMJUr4Fxl17DLDq9yCGVJc2TIq5z58nQOobJ
DnWjmdwal+lrd3QDSniSWISLX3z7IuhA0GcRDsDN6sAZFACV7gGQ+AdHF/ZK9+0LWJEPMh/PocGw
bm5c78fTN76IWYDERLCXVWxle9LTotMpub9xWx62nWbQx75EnJxEuK7+HLWyxRJSDOGQcTM04uHK
orkG8ohsevyNmzU47uyxM/gDLphG0078QVrq9G3vE9VIZ5hjNg9PGtHe/TB2UC7j3Dcn37xrX98E
nsyGW817Qux0g5+ImJHuS2Jk3OvXnmJj8xVQMAFRPnQvu5ufMTa0XfF1aQKEcSWPtpIZsyobrCYd
rqPYR6lL34uNgZZ/9amDrUEXvrZ0S234zQMK/6B17Cunb2a7JPum7Xn0pDTjPRUuhYy80Zep6krE
y+huEPTrmFj/hQa9d/SEddcAagZzDNEurT9/SXpQLLcr/wLjdv3rmNwCzpH7vLXpK3NbyfMO+h3m
XffaWx8+CvwDGvovdrasCDkrxGzF0vEpHTQs0X8df1+gC9CQ62c8ynhqf1+wLfzHtOCnLVQk/rYM
cujvNule9wgcDG4RMWoCg3E5j6Pb56oQmeT7h4pGMtpWFKi8/FCqQtXxMPEzbRdgSqsZ/sWykYzO
rbqGrYePxPsadjoE5np/mHcCNJ+8qne490j5Xjr9EPbId3n9olwqH+Nuv1ezdUWQ8ujwN36ujHqb
xKfOMkxKfF7DzxVcmu+2C5rWARA/14AZwCEtalhAJi2BvlELTATsyyDfitBL6+GJCkiWC2LzgGU3
LfLVt9Hp3Q7hpnKtCw3j6Xi3FkCkKmkCxrjaNXqNxl1/2qFf+Ln0/HCyPbKqgrlKlxeYAxp2pr33
V7EtBAcCJ6u75Su/Qtx5Qtp79Y4wL+ZpI1ZrLQIHIuLz5KK16ykGRIsAyRLj4Cv6OuXgUUPgSwe0
gqT07UcHuhWi0o05mXGNLe2rjoEu75zL7lDMdQsdsaaTcS8FoaE7X9ubQea5zLRtxIaeHrH19gF0
IsbI7jiMc41L9rSLXexZACwjNHJkzWVV0DUx8kWYt/oY9+wEZM1cvzYmhITD8e8cexwJqe24DpRx
UN1Xdeao3yyjq87TPztzNAffuLCPTKjmqxdzBpB7YJK7Ad/Cp5FXjzhbkwCaZ8tA113z4RtTguDQ
45EJWSvsWY0pAXM9UzdAfSxPz/Op8lGWCGlkNmPN7miHsQd4bmirh6mXeUmfbqeXRkajSNx99Gcp
4qbCMS7uO68pQvt0t7X2/0GElnvftDrnNQU460fvXnwtAc76x8ZVehXsVIumI5pbiIxE3suIBsa9
KHI5GDYfwqNpmwAbZc0LoJLhpMYHrNuN/Iw+HaaeNhrUTf/fuIfXFiAjuQOiixS7lHStY08VjOIQ
6NYm8P0nrb1/o/9XHKhl5+Nk9mOwWCWr5LH4sH7Md789FuvZ6n/9A3//BT89ytftrn/88jNQNCg9
nT/6aZc91l9e/zH551+/p+vFSv7qUZIu/iW/f+uHQoJr/WPnzxZ/+cPNw1fP1fxd7X81aD9q5xc7
/OTwL6+Sx/wh/z7eVT/YNU919zB//OXn84fFw4+Hn1tPKtiW51/yl587v2XrgPzTt17mj4+L2cPi
x+GrZAmlGND94tvHbfI9PXyPfCt77vCPskin/b4fH5LF6qf3rFP++BO/9k+3yXL9yCY+fHW1BexX
+JvuF8nq8cdPH1cPq8ei8+0CBdFdnnO+IH+Y/fR/54958r3zWkGXi7r23/4N/DJP4f+fXu35Q558
+/b40FkaaFgeNgvEz//l+1/awL9WO3/0mP7dCT7s4//8582vI28PD3gQpp2vOuEA/z/urma5jeMI
v8oekwPLARSF9iVVAAhSFAiGJiCm4tsAGAEjLHbg2V3SYCpVeY2cc8oht7yB3iRPkq9nOTZ6ABEU
p2U69kFVpOQPjZ7unv6fbfq/mE521cJBIAMzvZTjQvkka596cpu1q5nMUaInFfVM3SuIszPrgOXp
pfguFfrcRVJGL5gkg5ZO6TzgeFop45cM69T3AcWDtuHkpoK+tW4WsYCu6VTYQX2nTBVwPLWvBGAv
9EQV3GT6dT+p5P5pFfGA1h6lgn6rKuUCjGcBbVJJRR2pemayjlMTw43v75DrSQbfuAiVKhSpqA8X
EtGc9VfG7dxL1PeX+iF/1mWVdVWxDFDEcWzvCj8+/+b+i15pZinbVFxNpffMwnnJ3mgzX1TMYmKz
tITRHNfFJDsvyUNi8NQPThPd6d+gM6mzYV0yKXxAFxCav173R/3rm/7J3zI6Wu2KbBRLJ54dxFsj
qG9hmBdd/sf479DX2r5d+w/u7c/jHSA6w6Pcqd7BL8+97+SwydxqCFj6TjGzzjHZQsyXqnSduoQb
wVDpgbBU2K7O56ZeBSBveQQUrGtLMNYHC2+0u9dze2sKRjyVdQWIV5HTRjsjk2HrfA4/npH7SoDc
E12slGNWXsIcnzsdB5O0RC+VC/2yspFy0BMMqbC9ez1dcN4eC/D21OxE1IctapPKfyyeO1XO6n13
EW0wSWXFKTz4qQ44pHpfC2j0mZkgyI38N9oenkruGbJGRak3AYkIpqpQMq528GE5rAQfkGXh3KWK
UyqxPWdVxcXXlwZScd/UBWwOY4JPOqfink93jIPP5CbjVirn1FJiMxX1rXaRgGG6XwAW7upQbbgr
jP246cgXqrqNpIFeKEnlw4WpFnXsmmDjUTryKLe3ahmTLMDjCwO7XukC/m6UnKFtP8kMqX/Qq4mt
3TxgkfVp0VKVVOihzWfgSQDyuNRrmI5bqCgZS2/rJcOSbQ8wnlhqQ0xFvdTVQrvdiIv2zidjW3en
uK2QuJqvKAqdBfI8JyRCwyvrqnqueA5MIjl/bXHLccVDk1Og//kxPmm0joFbAgI88lbTmYJVFDCd
IUDzOsrg+pHxVEEb3SoEdI7JBBrJBMi90zN+ebQlEpijO1PdN1oXaCQx9nsuUnnxbklJcuZctiXu
j4eE2MAU85nlYSPtc0wl+wbO1RRy10NhMaB5nrwWMHJDW+CC0nPHBVoiqhlpFyc1ae9JKjuQBNOZ
fQ/nhWXxsA5EItN9CVO3APZUz+JID68mSPhzA1vaW8ZtemkcizsOseblcl3YOwGBeEquCym4Age8
U5nmeS47RTXwwL9hReQXKnV33sc10eNdhX74yk8sqXUKRKFTUuhw3I2/QptKuWZ8Jm4ZXaOt3azP
5yH2a2fXzFg2Kc8kMhv12lds9t0SSdgjW0N192D7d03S2AtmqIjDx9hi9wrzh9+8QtP615hJoVF/
foT1T40dpZePl1NhEtynKPAWyf8PCprP0bbAVEnAE+sUc/jR4TBJP3eUc4tNT1T8rq3KO7TObMO2
JHDh57KLkPaKflIMn0ps7epiZgIQsYBWaKbC9haKOaISzte1XteT3EzJJUC8lvUsTi+QSoTTI07J
hBNo9puT695vA5iHFhC2HpqqnOVFcNrlkk7yyjoLs9MAEbmvBdz+H/uF/NVYZIH97HMEkhs9tdbZ
jXYzdgPR4p9Uxpx8MEiaVEy4aYohFbc/36yrAEPspnekkkG/r1VlYeLy7KyGa8XMxx8ExKTvTOU4
rIST3q8Wxq65ZaZl/Kn8GEPDz9QqiitodCQV+UxNuBLSWzHJoIvI4h/28g/XX3YFAc106bT2Pv6n
0tnsv3//x/mtNY7pXUviphroYsPkd4+LWv/kMT3xqrowk9gFaO066c/A1aWtFuwmQZSWzmbQG3GB
9gGnCtoQLblzVU6jDiWJiwRFAltVXBxEMg8qV3fMCmNbuQQn8ghUQI+HuEqnceJawPoOVQ37G6dA
/VBdskTYe7KTaEoOPKU7yT8llwp9aeB1M1QJ0+5R+Y2B1f3hY56fC27M5VHXlKWqA5znBY2Yp/Li
Gj4974bHG/LpsA+x7E7+AdsfBcAp4cez+W2aZEnlxYi64VV2oW2UZKXFr8ngKBXkXDyw4F0At44a
ZtsSd93Y8iAELy8KkPrxnzYb29XHf/kmoiv38d/F1PAcTfvRLMQT71Q0G5oo2+EfZUo9w7Eq7mNj
hyHfdM68m+9ooUTJuVu7JVq0slNVMkegLVG+xTSNifxYDEKn86KPNAOysOwS9BP6qaf33Y7fjeHs
dHq/M6uJmtyxa8o/7pxKb2NDRzv6LVG/7RqXjeG+sJIoltMcYsfLJQDb5G3/CjOA7+eIsUwJJyrw
nu52AbnsoAw5UeYDBxZwSDoODej8JhNwUdErP8/VTJeLbT5IdAoNN4p6NBmsBMGLOj40AevXReJS
M9tHm4lSTQmSdBM742cmccGMnMkuMOTAwmKJ6BWDbzzVLHFjvUEWNBvQH6POdWCq96QlXN5ztIgX
OnI7/KOAqacHZH50/p25VNS3as1NQ0tiuGawcfPNfWzOsPko8Pv5gVBTexvYKN2H5Trp2M1duwdb
QKUHmBdcLnZZIqDXF4pnyFsSVQ40Dyi7oyL03k+qyKFZA5WpSJYlfMahymfmlo8X+/1GyRQjybOJ
dVoiMX6p1zyC9at2U8m9Ug6dH/m+5vYWbfxIx1/uuCotiT70K6wyMOs1KgRloJIMs39oLZXoEfqa
1BpmgyG3BDyh8UKZuGGxTZswUkkeqw9ml9P+ycV0aIOUTyDRM1nCwxgj1CS3MDZzbQmL9O5+ovew
Q6JT+MboqlC86U3C1J1XKEGvHxRxm9t4+YmebU49xkFdqHKBKK6ZqQyA3ps5/r1EXDtaYzI23+yz
JXiZm96uSv0OQzOboReur8oqgBH9zd6CT6PDQjxpb8NoYZYWLvoeFmEb4TGeWQ6f+nyfBBeP2qhs
gDR4jspTuaSfrs1szowNFlFgDdzB4Ppw6WxsUBQ/uqAB1EA7cYy2rWL3ZPjV87/OSMOXX9bhzL86
McpuEOaY7Fv0UyiWRPrmGFteJRLnJ3Y5s9lXyEcsEf2ZFQsmsFESz2QInNRA1cYZNqiHR83wACe9
5pcqyVfqKDdHU8zAHZVlHfC8MjafIXD2aN2e70EWsCUXal0tIm+kIfugy/CC+SC/3SU1IbRNP6kN
thtt/6qPlsMflyuxzwp/E3752MAh5nHNPVNYiQ0DPYu7FraGd2JKeNP9PBup/FZh5Hlb4I4FSgBn
aAfRKIRwHRdQb8T2M+px3CYY2h1+fL5JvASDnZrXjOLWo4uFnng/XaG3ghs7v5DzcVu0Tzofkdlm
IVgQ0t4nFoZ9+u8fLKO3ZLg0f40J2L0Nza8Pi84LnkTYPcXO7cF88U716aPL2ba/whezfh1XT7jy
pCslutANVNKXEbvKTVAjCaAkqgKGCj20tcm5nZIIGYlaGFZupw5es0/wDNFYhi1aMCgMWiKld6lu
FXoP9rjREpm3ntpghi54nNunKBHe9SLZk+jQObErlCf5tSsRcAXc/U2p9Prk41fDYSHBksJ496HE
eOUpYKeLI9ztM2wQrHlBX6JJ5Q2Wd7GaCNbrpHPjLZQlOkb/5GMqlx/YMVSOythxA5NEEzMNvZXU
q8LiZjzBkM6UKyyEqCy5lSzYa0tstxtV2cBUVenN9qW+NdxUSaRFmrWWF/WUJ5mxhTedNWOMzZqZ
mnnyx3aiohYZid0DlEZr+NODbNpyn11s705G1Z/ddoqzuDHYVIIloGg98ZMHjXXYScFKtHd20SVo
ygU+0s3NXmOPQaT0E3o3evQTBNyCri1U1FvcloiLeohdUHUJLPBOjERuZaS479Wm1zlSDVyjZH0s
r0KjTs2VWKLjscGHp4R5mFyvNoFi4sprmUY/iP1Q4QP4BDhe75Go7UC3GuO/TTieAPklxxTNjGFq
QPFI8PFSI7BuTuLOmwkkktddFDKjNTES89tdp+55V5ZE5yUF/iwBJZGM7tncxpMsEqWT/hSOJE89
SWy8btwyGkOKZlok+ulOVb6kSuC++/pYIL11VqOJicW4SF4H8/L85NYIdQskoZhotCTWoFEhGgE6
M92tryX8U+3q8L19VkpizOmdq2Ni8ZZZ+Jjns/cGjer32KrODs6/dP/4Fbydl+k/pKB/niTfvqHw
1Eth+9t8sSzTmbZwLRmjJRoerusy6v7AY83pgkFuPl+6h9cWDsFu8/EzpGLf/8Yfi6B/Mc21cn/8
HwAAAP//</cx:binary>
              </cx:geoCache>
            </cx:geography>
          </cx:layoutPr>
          <cx:valueColors>
            <cx:minColor>
              <a:srgbClr val="B1DFDF"/>
            </cx:minColor>
            <cx:midColor>
              <a:srgbClr val="DC5473"/>
            </cx:midColor>
            <cx:maxColor>
              <a:srgbClr val="34081C"/>
            </cx:maxColor>
          </cx:valueColors>
          <cx:valueColorPositions count="3">
            <cx:minPosition>
              <cx:number val="2.5"/>
            </cx:minPosition>
            <cx:midPosition>
              <cx:number val="3"/>
            </cx:midPosition>
            <cx:maxPosition>
              <cx:number val="6"/>
            </cx:maxPosition>
          </cx:valueColorPositions>
        </cx:series>
      </cx:plotAreaRegion>
    </cx:plotArea>
    <cx:legend pos="l" align="ctr" overlay="1">
      <cx:txPr>
        <a:bodyPr spcFirstLastPara="1" vertOverflow="ellipsis" horzOverflow="overflow" wrap="square" lIns="0" tIns="0" rIns="0" bIns="0" anchor="ctr" anchorCtr="1"/>
        <a:lstStyle/>
        <a:p>
          <a:pPr algn="ctr" rtl="0">
            <a:defRPr/>
          </a:pPr>
          <a:endParaRPr lang="en-US" sz="10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63500</xdr:rowOff>
    </xdr:from>
    <xdr:to>
      <xdr:col>7</xdr:col>
      <xdr:colOff>215900</xdr:colOff>
      <xdr:row>55</xdr:row>
      <xdr:rowOff>38100</xdr:rowOff>
    </xdr:to>
    <xdr:sp macro="" textlink="">
      <xdr:nvSpPr>
        <xdr:cNvPr id="2" name="TextBox 1">
          <a:extLst>
            <a:ext uri="{FF2B5EF4-FFF2-40B4-BE49-F238E27FC236}">
              <a16:creationId xmlns:a16="http://schemas.microsoft.com/office/drawing/2014/main" id="{31F74A4B-C266-8B4D-A01C-39338272A748}"/>
            </a:ext>
          </a:extLst>
        </xdr:cNvPr>
        <xdr:cNvSpPr txBox="1"/>
      </xdr:nvSpPr>
      <xdr:spPr>
        <a:xfrm>
          <a:off x="952500" y="469900"/>
          <a:ext cx="5930900" cy="1074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Arial" panose="020B0604020202020204" pitchFamily="34" charset="0"/>
              <a:cs typeface="Arial" panose="020B0604020202020204" pitchFamily="34" charset="0"/>
            </a:rPr>
            <a:t>Compound</a:t>
          </a:r>
          <a:r>
            <a:rPr lang="en-US" sz="2400" b="1" baseline="0">
              <a:latin typeface="Arial" panose="020B0604020202020204" pitchFamily="34" charset="0"/>
              <a:cs typeface="Arial" panose="020B0604020202020204" pitchFamily="34" charset="0"/>
            </a:rPr>
            <a:t> Risk Monitor</a:t>
          </a:r>
        </a:p>
        <a:p>
          <a:endParaRPr lang="en-US" sz="1600" b="0" u="none" baseline="0">
            <a:latin typeface="Arial" panose="020B0604020202020204" pitchFamily="34" charset="0"/>
            <a:cs typeface="Arial" panose="020B0604020202020204" pitchFamily="34" charset="0"/>
          </a:endParaRPr>
        </a:p>
        <a:p>
          <a:r>
            <a:rPr lang="en-US" sz="1400" b="0" i="0" u="none" baseline="0">
              <a:latin typeface="Arial" panose="020B0604020202020204" pitchFamily="34" charset="0"/>
              <a:cs typeface="Arial" panose="020B0604020202020204" pitchFamily="34" charset="0"/>
            </a:rPr>
            <a:t>The Compound Risk Monitor is an early warning system to track compound risk at the country-level, drawing on a wide range of pre-existing risk databases and indices. It identifies countries experiencing changing risk conditions across multiple dimensions of compound risk and serves as an aggregator of wider WB risk analyses.</a:t>
          </a:r>
        </a:p>
        <a:p>
          <a:endParaRPr lang="en-US" sz="1400" b="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u="none" baseline="0">
              <a:latin typeface="Arial" panose="020B0604020202020204" pitchFamily="34" charset="0"/>
              <a:cs typeface="Arial" panose="020B0604020202020204" pitchFamily="34" charset="0"/>
            </a:rPr>
            <a:t>This document is an interactive version of the Compound Risk Monitor. The file was last updated on 11 June 2024. The most recent version of the monitor can be found at on the intranet at /compoundrisk</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0" u="sng">
              <a:latin typeface="Arial" panose="020B0604020202020204" pitchFamily="34" charset="0"/>
              <a:cs typeface="Arial" panose="020B0604020202020204" pitchFamily="34" charset="0"/>
            </a:rPr>
            <a:t>Table of Contents</a:t>
          </a:r>
          <a:endParaRPr lang="en-US" sz="1800" b="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Dashboard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Map, histogram and table of all countries risk flags, using the selected aggregation method and snapshot. Use this sheet to select aggregation method.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Data Dictionary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List of all indicators, organized by dimension. Use this sheet to select which indicators to include.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Compound Alert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Table of all countries with overall, underlying and emerging flag counts, and dimensional values.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 Dimension Sheets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 for each dimension's constitutive indicators, both normalized and unprocessed.</a:t>
          </a:r>
          <a:endParaRPr kumimoji="0" lang="en-US" sz="1400" b="0" i="0" u="sng"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a. Health</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b. Food Security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c. Conflic and Fragility</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 Macro Fiscal</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e. Natural Hazard</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f. Socio-economic vulnerability</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Data Reliability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Table of data completeness for each dimension in each country. Higher values indicate more constitutive indicators are missing.</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b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6. Parameters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Under the hood methods sheet. Use Dashboard to select aggregation methods.</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b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7. Alternative Dashboard</a:t>
          </a:r>
          <a:endPar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Alternative dashboard with radar plots and heat maps.</a:t>
          </a:r>
          <a:endParaRPr kumimoji="0" lang="en-US" sz="14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xdr:txBody>
    </xdr:sp>
    <xdr:clientData/>
  </xdr:twoCellAnchor>
  <xdr:twoCellAnchor editAs="oneCell">
    <xdr:from>
      <xdr:col>8</xdr:col>
      <xdr:colOff>292099</xdr:colOff>
      <xdr:row>7</xdr:row>
      <xdr:rowOff>139699</xdr:rowOff>
    </xdr:from>
    <xdr:to>
      <xdr:col>16</xdr:col>
      <xdr:colOff>25400</xdr:colOff>
      <xdr:row>43</xdr:row>
      <xdr:rowOff>161710</xdr:rowOff>
    </xdr:to>
    <xdr:pic>
      <xdr:nvPicPr>
        <xdr:cNvPr id="5" name="Graphic 4">
          <a:extLst>
            <a:ext uri="{FF2B5EF4-FFF2-40B4-BE49-F238E27FC236}">
              <a16:creationId xmlns:a16="http://schemas.microsoft.com/office/drawing/2014/main" id="{8C2372C2-3296-5A42-ACF3-127E0D380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12099" y="1562099"/>
          <a:ext cx="7353301" cy="7337211"/>
        </a:xfrm>
        <a:prstGeom prst="rect">
          <a:avLst/>
        </a:prstGeom>
      </xdr:spPr>
    </xdr:pic>
    <xdr:clientData/>
  </xdr:twoCellAnchor>
  <xdr:twoCellAnchor>
    <xdr:from>
      <xdr:col>9</xdr:col>
      <xdr:colOff>0</xdr:colOff>
      <xdr:row>2</xdr:row>
      <xdr:rowOff>63500</xdr:rowOff>
    </xdr:from>
    <xdr:to>
      <xdr:col>15</xdr:col>
      <xdr:colOff>215900</xdr:colOff>
      <xdr:row>7</xdr:row>
      <xdr:rowOff>76200</xdr:rowOff>
    </xdr:to>
    <xdr:sp macro="" textlink="">
      <xdr:nvSpPr>
        <xdr:cNvPr id="6" name="TextBox 5">
          <a:extLst>
            <a:ext uri="{FF2B5EF4-FFF2-40B4-BE49-F238E27FC236}">
              <a16:creationId xmlns:a16="http://schemas.microsoft.com/office/drawing/2014/main" id="{446F0250-A6A9-A44F-B66F-6B48D2CF10A2}"/>
            </a:ext>
          </a:extLst>
        </xdr:cNvPr>
        <xdr:cNvSpPr txBox="1"/>
      </xdr:nvSpPr>
      <xdr:spPr>
        <a:xfrm>
          <a:off x="8572500" y="469900"/>
          <a:ext cx="5930900" cy="1028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baseline="0">
            <a:latin typeface="Arial" panose="020B0604020202020204" pitchFamily="34" charset="0"/>
            <a:cs typeface="Arial" panose="020B0604020202020204" pitchFamily="34" charset="0"/>
          </a:endParaRPr>
        </a:p>
        <a:p>
          <a:endParaRPr lang="en-US" sz="1600" b="0" u="none" baseline="0">
            <a:latin typeface="Arial" panose="020B0604020202020204" pitchFamily="34" charset="0"/>
            <a:cs typeface="Arial" panose="020B0604020202020204" pitchFamily="34" charset="0"/>
          </a:endParaRPr>
        </a:p>
        <a:p>
          <a:r>
            <a:rPr kumimoji="0" lang="en-US" sz="18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How the CRM is constructed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15</xdr:row>
      <xdr:rowOff>88901</xdr:rowOff>
    </xdr:from>
    <xdr:to>
      <xdr:col>10</xdr:col>
      <xdr:colOff>774700</xdr:colOff>
      <xdr:row>39</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DAA24F7-458E-1C40-BA3E-B754B214FA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6400" y="3051176"/>
              <a:ext cx="7331075" cy="44830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101600</xdr:colOff>
      <xdr:row>15</xdr:row>
      <xdr:rowOff>76200</xdr:rowOff>
    </xdr:from>
    <xdr:to>
      <xdr:col>17</xdr:col>
      <xdr:colOff>673100</xdr:colOff>
      <xdr:row>38</xdr:row>
      <xdr:rowOff>190500</xdr:rowOff>
    </xdr:to>
    <xdr:graphicFrame macro="">
      <xdr:nvGraphicFramePr>
        <xdr:cNvPr id="3" name="Chart 2">
          <a:extLst>
            <a:ext uri="{FF2B5EF4-FFF2-40B4-BE49-F238E27FC236}">
              <a16:creationId xmlns:a16="http://schemas.microsoft.com/office/drawing/2014/main" id="{73856717-F234-1F42-BEEF-67883F7EC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38100</xdr:colOff>
      <xdr:row>2</xdr:row>
      <xdr:rowOff>165100</xdr:rowOff>
    </xdr:from>
    <xdr:to>
      <xdr:col>26</xdr:col>
      <xdr:colOff>266700</xdr:colOff>
      <xdr:row>36</xdr:row>
      <xdr:rowOff>101600</xdr:rowOff>
    </xdr:to>
    <xdr:sp macro="" textlink="">
      <xdr:nvSpPr>
        <xdr:cNvPr id="4" name="TextBox 3">
          <a:extLst>
            <a:ext uri="{FF2B5EF4-FFF2-40B4-BE49-F238E27FC236}">
              <a16:creationId xmlns:a16="http://schemas.microsoft.com/office/drawing/2014/main" id="{4E49C716-5F24-9446-A5B8-448A93892383}"/>
            </a:ext>
          </a:extLst>
        </xdr:cNvPr>
        <xdr:cNvSpPr txBox="1"/>
      </xdr:nvSpPr>
      <xdr:spPr>
        <a:xfrm>
          <a:off x="15735300" y="622300"/>
          <a:ext cx="5638800" cy="684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Arial" panose="020B0604020202020204" pitchFamily="34" charset="0"/>
              <a:ea typeface="+mn-ea"/>
              <a:cs typeface="Arial" panose="020B0604020202020204" pitchFamily="34" charset="0"/>
            </a:rPr>
            <a:t>Troubleshooting: cells</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not updating</a:t>
          </a:r>
          <a:endParaRPr lang="en-US" sz="1200" b="1" i="0" u="none" strike="noStrike">
            <a:solidFill>
              <a:schemeClr val="dk1"/>
            </a:solidFill>
            <a:effectLst/>
            <a:latin typeface="Arial" panose="020B0604020202020204" pitchFamily="34" charset="0"/>
            <a:ea typeface="+mn-ea"/>
            <a:cs typeface="Arial" panose="020B0604020202020204" pitchFamily="34" charset="0"/>
          </a:endParaRP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If cells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are not updating when you change the methodology options at left (Snapshot, Indicators → Dimensions, etc.), you may need to change your Excel settings to enable automatic calculations.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sng" strike="noStrike" baseline="0">
              <a:solidFill>
                <a:schemeClr val="dk1"/>
              </a:solidFill>
              <a:effectLst/>
              <a:latin typeface="Arial" panose="020B0604020202020204" pitchFamily="34" charset="0"/>
              <a:ea typeface="+mn-ea"/>
              <a:cs typeface="Arial" panose="020B0604020202020204" pitchFamily="34" charset="0"/>
            </a:rPr>
            <a:t>Windows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1. Click on the File menu in the upper left of Excel</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2. Click on More, and then Options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3. Click on Formulas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4. Set Workbook Calculation to Automatic</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sng" strike="noStrike" baseline="0">
              <a:solidFill>
                <a:schemeClr val="dk1"/>
              </a:solidFill>
              <a:effectLst/>
              <a:latin typeface="Arial" panose="020B0604020202020204" pitchFamily="34" charset="0"/>
              <a:ea typeface="+mn-ea"/>
              <a:cs typeface="Arial" panose="020B0604020202020204" pitchFamily="34" charset="0"/>
            </a:rPr>
            <a:t>MacOS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1. Click on Excel in the MacOS menu bar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2. Click on Preferences...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3. Click on Calculation, under Formulas and Lists</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4. Set Calculation Options to Automatic</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dicators-list" connectionId="4" xr16:uid="{A8D94DE6-3F02-AC4C-B146-C12EFDCF7FBD}"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health_1" connectionId="3" xr16:uid="{ABF787F0-2A52-7642-A3DC-09E7D7D6B164}"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food-security_1" connectionId="2" xr16:uid="{7A685BB0-CDED-1D40-ABE9-291731EC2419}"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macro-fiscal_1" connectionId="5" xr16:uid="{42EB5B5A-369F-7E43-AC88-B9311E67FB38}"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ocioeconomic-vulnerability_1" connectionId="8" xr16:uid="{92F3E098-208A-2942-90A6-3929BA51C9F4}"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natural-hazard_1" connectionId="6" xr16:uid="{9EFCF0BC-7EB9-1A4B-98E4-E65486C03A40}"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conflict-and-fragility_1" connectionId="1" xr16:uid="{F9D6220B-D3A6-DB41-8822-EC2BA9305F27}"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reliabilitysheet_1" connectionId="7" xr16:uid="{B4F228A6-DAEF-B54F-AD08-E35A11551DE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0122-8EFF-0F4E-9365-71EF323EE6B7}">
  <dimension ref="A1:Q55"/>
  <sheetViews>
    <sheetView workbookViewId="0">
      <selection activeCell="I18" sqref="I18"/>
    </sheetView>
  </sheetViews>
  <sheetFormatPr defaultColWidth="11.5546875" defaultRowHeight="15" x14ac:dyDescent="0.2"/>
  <sheetData>
    <row r="1" spans="1:17" x14ac:dyDescent="0.2">
      <c r="A1" s="34"/>
      <c r="B1" s="34"/>
      <c r="C1" s="34"/>
      <c r="D1" s="34"/>
      <c r="E1" s="34"/>
      <c r="F1" s="34"/>
      <c r="G1" s="34"/>
      <c r="H1" s="34"/>
      <c r="I1" s="34"/>
      <c r="J1" s="34"/>
      <c r="K1" s="34"/>
      <c r="L1" s="34"/>
      <c r="M1" s="34"/>
      <c r="N1" s="34"/>
      <c r="O1" s="34"/>
      <c r="P1" s="34"/>
      <c r="Q1" s="34"/>
    </row>
    <row r="2" spans="1:17" x14ac:dyDescent="0.2">
      <c r="A2" s="34"/>
      <c r="B2" s="34"/>
      <c r="C2" s="34"/>
      <c r="D2" s="34"/>
      <c r="E2" s="34"/>
      <c r="F2" s="34"/>
      <c r="G2" s="34"/>
      <c r="H2" s="34"/>
      <c r="I2" s="34"/>
      <c r="J2" s="34"/>
      <c r="K2" s="34"/>
      <c r="L2" s="34"/>
      <c r="M2" s="34"/>
      <c r="N2" s="34"/>
      <c r="O2" s="34"/>
      <c r="P2" s="34"/>
      <c r="Q2" s="34"/>
    </row>
    <row r="3" spans="1:17" x14ac:dyDescent="0.2">
      <c r="A3" s="34"/>
      <c r="B3" s="34"/>
      <c r="C3" s="34"/>
      <c r="D3" s="34"/>
      <c r="E3" s="34"/>
      <c r="F3" s="34"/>
      <c r="G3" s="34"/>
      <c r="H3" s="34"/>
      <c r="I3" s="34"/>
      <c r="J3" s="34"/>
      <c r="K3" s="34"/>
      <c r="L3" s="34"/>
      <c r="M3" s="34"/>
      <c r="N3" s="34"/>
      <c r="O3" s="34"/>
      <c r="P3" s="34"/>
      <c r="Q3" s="34"/>
    </row>
    <row r="4" spans="1:17" x14ac:dyDescent="0.2">
      <c r="A4" s="34"/>
      <c r="B4" s="34"/>
      <c r="C4" s="34"/>
      <c r="D4" s="34"/>
      <c r="E4" s="34"/>
      <c r="F4" s="34"/>
      <c r="G4" s="34"/>
      <c r="H4" s="34"/>
      <c r="I4" s="34"/>
      <c r="J4" s="34"/>
      <c r="K4" s="34"/>
      <c r="L4" s="34"/>
      <c r="M4" s="34"/>
      <c r="N4" s="34"/>
      <c r="O4" s="34"/>
      <c r="P4" s="34"/>
      <c r="Q4" s="34"/>
    </row>
    <row r="5" spans="1:17" x14ac:dyDescent="0.2">
      <c r="A5" s="34"/>
      <c r="B5" s="34"/>
      <c r="C5" s="34"/>
      <c r="D5" s="34"/>
      <c r="E5" s="34"/>
      <c r="F5" s="34"/>
      <c r="G5" s="34"/>
      <c r="H5" s="34"/>
      <c r="I5" s="34"/>
      <c r="J5" s="34"/>
      <c r="K5" s="34"/>
      <c r="L5" s="34"/>
      <c r="M5" s="34"/>
      <c r="N5" s="34"/>
      <c r="O5" s="34"/>
      <c r="P5" s="34"/>
      <c r="Q5" s="34"/>
    </row>
    <row r="6" spans="1:17" x14ac:dyDescent="0.2">
      <c r="A6" s="34"/>
      <c r="B6" s="34"/>
      <c r="C6" s="34"/>
      <c r="D6" s="34"/>
      <c r="E6" s="34"/>
      <c r="F6" s="34"/>
      <c r="G6" s="34"/>
      <c r="H6" s="34"/>
      <c r="I6" s="34"/>
      <c r="J6" s="34"/>
      <c r="K6" s="34"/>
      <c r="L6" s="34"/>
      <c r="M6" s="34"/>
      <c r="N6" s="34"/>
      <c r="O6" s="34"/>
      <c r="P6" s="34"/>
      <c r="Q6" s="34"/>
    </row>
    <row r="7" spans="1:17" x14ac:dyDescent="0.2">
      <c r="A7" s="34"/>
      <c r="B7" s="34"/>
      <c r="C7" s="34"/>
      <c r="D7" s="34"/>
      <c r="E7" s="34"/>
      <c r="F7" s="34"/>
      <c r="G7" s="34"/>
      <c r="H7" s="34"/>
      <c r="I7" s="34"/>
      <c r="J7" s="34"/>
      <c r="K7" s="34"/>
      <c r="L7" s="34"/>
      <c r="M7" s="34"/>
      <c r="N7" s="34"/>
      <c r="O7" s="34"/>
      <c r="P7" s="34"/>
      <c r="Q7" s="34"/>
    </row>
    <row r="8" spans="1:17" x14ac:dyDescent="0.2">
      <c r="A8" s="34"/>
      <c r="B8" s="34"/>
      <c r="C8" s="34"/>
      <c r="D8" s="34"/>
      <c r="E8" s="34"/>
      <c r="F8" s="34"/>
      <c r="G8" s="34"/>
      <c r="H8" s="34"/>
      <c r="I8" s="34"/>
      <c r="J8" s="34"/>
      <c r="K8" s="34"/>
      <c r="L8" s="34"/>
      <c r="M8" s="34"/>
      <c r="N8" s="34"/>
      <c r="O8" s="34"/>
      <c r="P8" s="34"/>
      <c r="Q8" s="34"/>
    </row>
    <row r="9" spans="1:17" x14ac:dyDescent="0.2">
      <c r="A9" s="34"/>
      <c r="B9" s="34"/>
      <c r="C9" s="34"/>
      <c r="D9" s="34"/>
      <c r="E9" s="34"/>
      <c r="F9" s="34"/>
      <c r="G9" s="34"/>
      <c r="H9" s="34"/>
      <c r="I9" s="34"/>
      <c r="J9" s="34"/>
      <c r="K9" s="34"/>
      <c r="L9" s="34"/>
      <c r="M9" s="34"/>
      <c r="N9" s="34"/>
      <c r="O9" s="34"/>
      <c r="P9" s="34"/>
      <c r="Q9" s="34"/>
    </row>
    <row r="10" spans="1:17" x14ac:dyDescent="0.2">
      <c r="A10" s="34"/>
      <c r="B10" s="34"/>
      <c r="C10" s="34"/>
      <c r="D10" s="34"/>
      <c r="E10" s="34"/>
      <c r="F10" s="34"/>
      <c r="G10" s="34"/>
      <c r="H10" s="34"/>
      <c r="I10" s="34"/>
      <c r="J10" s="34"/>
      <c r="K10" s="34"/>
      <c r="L10" s="34"/>
      <c r="M10" s="34"/>
      <c r="N10" s="34"/>
      <c r="O10" s="34"/>
      <c r="P10" s="34"/>
      <c r="Q10" s="34"/>
    </row>
    <row r="11" spans="1:17" x14ac:dyDescent="0.2">
      <c r="A11" s="34"/>
      <c r="B11" s="34"/>
      <c r="C11" s="34"/>
      <c r="D11" s="34"/>
      <c r="E11" s="34"/>
      <c r="F11" s="34"/>
      <c r="G11" s="34"/>
      <c r="H11" s="34"/>
      <c r="I11" s="34"/>
      <c r="J11" s="34"/>
      <c r="K11" s="34"/>
      <c r="L11" s="34"/>
      <c r="M11" s="34"/>
      <c r="N11" s="34"/>
      <c r="O11" s="34"/>
      <c r="P11" s="34"/>
      <c r="Q11" s="34"/>
    </row>
    <row r="12" spans="1:17" x14ac:dyDescent="0.2">
      <c r="A12" s="34"/>
      <c r="B12" s="34"/>
      <c r="C12" s="34"/>
      <c r="D12" s="34"/>
      <c r="E12" s="34"/>
      <c r="F12" s="34"/>
      <c r="G12" s="34"/>
      <c r="H12" s="34"/>
      <c r="I12" s="34"/>
      <c r="J12" s="34"/>
      <c r="K12" s="34"/>
      <c r="L12" s="34"/>
      <c r="M12" s="34"/>
      <c r="N12" s="34"/>
      <c r="O12" s="34"/>
      <c r="P12" s="34"/>
      <c r="Q12" s="34"/>
    </row>
    <row r="13" spans="1:17" x14ac:dyDescent="0.2">
      <c r="A13" s="34"/>
      <c r="B13" s="34"/>
      <c r="C13" s="34"/>
      <c r="D13" s="34"/>
      <c r="E13" s="34"/>
      <c r="F13" s="34"/>
      <c r="G13" s="34"/>
      <c r="H13" s="34"/>
      <c r="I13" s="34"/>
      <c r="J13" s="34"/>
      <c r="K13" s="34"/>
      <c r="L13" s="34"/>
      <c r="M13" s="34"/>
      <c r="N13" s="34"/>
      <c r="O13" s="34"/>
      <c r="P13" s="34"/>
      <c r="Q13" s="34"/>
    </row>
    <row r="14" spans="1:17" x14ac:dyDescent="0.2">
      <c r="A14" s="34"/>
      <c r="B14" s="34"/>
      <c r="C14" s="34"/>
      <c r="D14" s="34"/>
      <c r="E14" s="34"/>
      <c r="F14" s="34"/>
      <c r="G14" s="34"/>
      <c r="H14" s="34"/>
      <c r="I14" s="34"/>
      <c r="J14" s="34"/>
      <c r="K14" s="34"/>
      <c r="L14" s="34"/>
      <c r="M14" s="34"/>
      <c r="N14" s="34"/>
      <c r="O14" s="34"/>
      <c r="P14" s="34"/>
      <c r="Q14" s="34"/>
    </row>
    <row r="15" spans="1:17" x14ac:dyDescent="0.2">
      <c r="A15" s="34"/>
      <c r="B15" s="34"/>
      <c r="C15" s="34"/>
      <c r="D15" s="34"/>
      <c r="E15" s="34"/>
      <c r="F15" s="34"/>
      <c r="G15" s="34"/>
      <c r="H15" s="34"/>
      <c r="I15" s="34"/>
      <c r="J15" s="34"/>
      <c r="K15" s="34"/>
      <c r="L15" s="34"/>
      <c r="M15" s="34"/>
      <c r="N15" s="34"/>
      <c r="O15" s="34"/>
      <c r="P15" s="34"/>
      <c r="Q15" s="34"/>
    </row>
    <row r="16" spans="1:17" x14ac:dyDescent="0.2">
      <c r="A16" s="34"/>
      <c r="B16" s="34"/>
      <c r="C16" s="34"/>
      <c r="D16" s="34"/>
      <c r="E16" s="34"/>
      <c r="F16" s="34"/>
      <c r="G16" s="34"/>
      <c r="H16" s="34"/>
      <c r="I16" s="34"/>
      <c r="J16" s="34"/>
      <c r="K16" s="34"/>
      <c r="L16" s="34"/>
      <c r="M16" s="34"/>
      <c r="N16" s="34"/>
      <c r="O16" s="34"/>
      <c r="P16" s="34"/>
      <c r="Q16" s="34"/>
    </row>
    <row r="17" spans="1:17" x14ac:dyDescent="0.2">
      <c r="A17" s="34"/>
      <c r="B17" s="34"/>
      <c r="C17" s="34"/>
      <c r="D17" s="34"/>
      <c r="E17" s="34"/>
      <c r="F17" s="34"/>
      <c r="G17" s="34"/>
      <c r="H17" s="34"/>
      <c r="I17" s="34"/>
      <c r="J17" s="34"/>
      <c r="K17" s="34"/>
      <c r="L17" s="34"/>
      <c r="M17" s="34"/>
      <c r="N17" s="34"/>
      <c r="O17" s="34"/>
      <c r="P17" s="34"/>
      <c r="Q17" s="34"/>
    </row>
    <row r="18" spans="1:17" x14ac:dyDescent="0.2">
      <c r="A18" s="34"/>
      <c r="B18" s="34"/>
      <c r="C18" s="34"/>
      <c r="D18" s="34"/>
      <c r="E18" s="34"/>
      <c r="F18" s="34"/>
      <c r="G18" s="34"/>
      <c r="H18" s="34"/>
      <c r="I18" s="34"/>
      <c r="J18" s="34"/>
      <c r="K18" s="34"/>
      <c r="L18" s="34"/>
      <c r="M18" s="34"/>
      <c r="N18" s="34"/>
      <c r="O18" s="34"/>
      <c r="P18" s="34"/>
      <c r="Q18" s="34"/>
    </row>
    <row r="19" spans="1:17" x14ac:dyDescent="0.2">
      <c r="A19" s="34"/>
      <c r="B19" s="34"/>
      <c r="C19" s="34"/>
      <c r="D19" s="34"/>
      <c r="E19" s="34"/>
      <c r="F19" s="34"/>
      <c r="G19" s="34"/>
      <c r="H19" s="34"/>
      <c r="I19" s="34"/>
      <c r="J19" s="34"/>
      <c r="K19" s="34"/>
      <c r="L19" s="34"/>
      <c r="M19" s="34"/>
      <c r="N19" s="34"/>
      <c r="O19" s="34"/>
      <c r="P19" s="34"/>
      <c r="Q19" s="34"/>
    </row>
    <row r="20" spans="1:17" x14ac:dyDescent="0.2">
      <c r="A20" s="34"/>
      <c r="B20" s="34"/>
      <c r="C20" s="34"/>
      <c r="D20" s="34"/>
      <c r="E20" s="34"/>
      <c r="F20" s="34"/>
      <c r="G20" s="34"/>
      <c r="H20" s="34"/>
      <c r="I20" s="34"/>
      <c r="J20" s="34"/>
      <c r="K20" s="34"/>
      <c r="L20" s="34"/>
      <c r="M20" s="34"/>
      <c r="N20" s="34"/>
      <c r="O20" s="34"/>
      <c r="P20" s="34"/>
      <c r="Q20" s="34"/>
    </row>
    <row r="21" spans="1:17" x14ac:dyDescent="0.2">
      <c r="A21" s="34"/>
      <c r="B21" s="34"/>
      <c r="C21" s="34"/>
      <c r="D21" s="34"/>
      <c r="E21" s="34"/>
      <c r="F21" s="34"/>
      <c r="G21" s="34"/>
      <c r="H21" s="34"/>
      <c r="I21" s="34"/>
      <c r="J21" s="34"/>
      <c r="K21" s="34"/>
      <c r="L21" s="34"/>
      <c r="M21" s="34"/>
      <c r="N21" s="34"/>
      <c r="O21" s="34"/>
      <c r="P21" s="34"/>
      <c r="Q21" s="34"/>
    </row>
    <row r="22" spans="1:17" x14ac:dyDescent="0.2">
      <c r="A22" s="34"/>
      <c r="B22" s="34"/>
      <c r="C22" s="34"/>
      <c r="D22" s="34"/>
      <c r="E22" s="34"/>
      <c r="F22" s="34"/>
      <c r="G22" s="34"/>
      <c r="H22" s="34"/>
      <c r="I22" s="34"/>
      <c r="J22" s="34"/>
      <c r="K22" s="34"/>
      <c r="L22" s="34"/>
      <c r="M22" s="34"/>
      <c r="N22" s="34"/>
      <c r="O22" s="34"/>
      <c r="P22" s="34"/>
      <c r="Q22" s="34"/>
    </row>
    <row r="23" spans="1:17" x14ac:dyDescent="0.2">
      <c r="A23" s="34"/>
      <c r="B23" s="34"/>
      <c r="C23" s="34"/>
      <c r="D23" s="34"/>
      <c r="E23" s="34"/>
      <c r="F23" s="34"/>
      <c r="G23" s="34"/>
      <c r="H23" s="34"/>
      <c r="I23" s="34"/>
      <c r="J23" s="34"/>
      <c r="K23" s="34"/>
      <c r="L23" s="34"/>
      <c r="M23" s="34"/>
      <c r="N23" s="34"/>
      <c r="O23" s="34"/>
      <c r="P23" s="34"/>
      <c r="Q23" s="34"/>
    </row>
    <row r="24" spans="1:17" x14ac:dyDescent="0.2">
      <c r="A24" s="34"/>
      <c r="B24" s="34"/>
      <c r="C24" s="34"/>
      <c r="D24" s="34"/>
      <c r="E24" s="34"/>
      <c r="F24" s="34"/>
      <c r="G24" s="34"/>
      <c r="H24" s="34"/>
      <c r="I24" s="34"/>
      <c r="J24" s="34"/>
      <c r="K24" s="34"/>
      <c r="L24" s="34"/>
      <c r="M24" s="34"/>
      <c r="N24" s="34"/>
      <c r="O24" s="34"/>
      <c r="P24" s="34"/>
      <c r="Q24" s="34"/>
    </row>
    <row r="25" spans="1:17" x14ac:dyDescent="0.2">
      <c r="A25" s="34"/>
      <c r="B25" s="34"/>
      <c r="C25" s="34"/>
      <c r="D25" s="34"/>
      <c r="E25" s="34"/>
      <c r="F25" s="34"/>
      <c r="G25" s="34"/>
      <c r="H25" s="34"/>
      <c r="I25" s="34"/>
      <c r="J25" s="34"/>
      <c r="K25" s="34"/>
      <c r="L25" s="34"/>
      <c r="M25" s="34"/>
      <c r="N25" s="34"/>
      <c r="O25" s="34"/>
      <c r="P25" s="34"/>
      <c r="Q25" s="34"/>
    </row>
    <row r="26" spans="1:17" x14ac:dyDescent="0.2">
      <c r="A26" s="34"/>
      <c r="B26" s="34"/>
      <c r="C26" s="34"/>
      <c r="D26" s="34"/>
      <c r="E26" s="34"/>
      <c r="F26" s="34"/>
      <c r="G26" s="34"/>
      <c r="H26" s="34"/>
      <c r="I26" s="34"/>
      <c r="J26" s="34"/>
      <c r="K26" s="34"/>
      <c r="L26" s="34"/>
      <c r="M26" s="34"/>
      <c r="N26" s="34"/>
      <c r="O26" s="34"/>
      <c r="P26" s="34"/>
      <c r="Q26" s="34"/>
    </row>
    <row r="27" spans="1:17" x14ac:dyDescent="0.2">
      <c r="A27" s="34"/>
      <c r="B27" s="34"/>
      <c r="C27" s="34"/>
      <c r="D27" s="34"/>
      <c r="E27" s="34"/>
      <c r="F27" s="34"/>
      <c r="G27" s="34"/>
      <c r="H27" s="34"/>
      <c r="I27" s="34"/>
      <c r="J27" s="34"/>
      <c r="K27" s="34"/>
      <c r="L27" s="34"/>
      <c r="M27" s="34"/>
      <c r="N27" s="34"/>
      <c r="O27" s="34"/>
      <c r="P27" s="34"/>
      <c r="Q27" s="34"/>
    </row>
    <row r="28" spans="1:17" x14ac:dyDescent="0.2">
      <c r="A28" s="34"/>
      <c r="B28" s="34"/>
      <c r="C28" s="34"/>
      <c r="D28" s="34"/>
      <c r="E28" s="34"/>
      <c r="F28" s="34"/>
      <c r="G28" s="34"/>
      <c r="H28" s="34"/>
      <c r="I28" s="34"/>
      <c r="J28" s="34"/>
      <c r="K28" s="34"/>
      <c r="L28" s="34"/>
      <c r="M28" s="34"/>
      <c r="N28" s="34"/>
      <c r="O28" s="34"/>
      <c r="P28" s="34"/>
      <c r="Q28" s="34"/>
    </row>
    <row r="29" spans="1:17" x14ac:dyDescent="0.2">
      <c r="A29" s="34"/>
      <c r="B29" s="34"/>
      <c r="C29" s="34"/>
      <c r="D29" s="34"/>
      <c r="E29" s="34"/>
      <c r="F29" s="34"/>
      <c r="G29" s="34"/>
      <c r="H29" s="34"/>
      <c r="I29" s="34"/>
      <c r="J29" s="34"/>
      <c r="K29" s="34"/>
      <c r="L29" s="34"/>
      <c r="M29" s="34"/>
      <c r="N29" s="34"/>
      <c r="O29" s="34"/>
      <c r="P29" s="34"/>
      <c r="Q29" s="34"/>
    </row>
    <row r="30" spans="1:17" x14ac:dyDescent="0.2">
      <c r="A30" s="34"/>
      <c r="B30" s="34"/>
      <c r="C30" s="34"/>
      <c r="D30" s="34"/>
      <c r="E30" s="34"/>
      <c r="F30" s="34"/>
      <c r="G30" s="34"/>
      <c r="H30" s="34"/>
      <c r="I30" s="34"/>
      <c r="J30" s="34"/>
      <c r="K30" s="34"/>
      <c r="L30" s="34"/>
      <c r="M30" s="34"/>
      <c r="N30" s="34"/>
      <c r="O30" s="34"/>
      <c r="P30" s="34"/>
      <c r="Q30" s="34"/>
    </row>
    <row r="31" spans="1:17" x14ac:dyDescent="0.2">
      <c r="A31" s="34"/>
      <c r="B31" s="34"/>
      <c r="C31" s="34"/>
      <c r="D31" s="34"/>
      <c r="E31" s="34"/>
      <c r="F31" s="34"/>
      <c r="G31" s="34"/>
      <c r="H31" s="34"/>
      <c r="I31" s="34"/>
      <c r="J31" s="34"/>
      <c r="K31" s="34"/>
      <c r="L31" s="34"/>
      <c r="M31" s="34"/>
      <c r="N31" s="34"/>
      <c r="O31" s="34"/>
      <c r="P31" s="34"/>
      <c r="Q31" s="34"/>
    </row>
    <row r="32" spans="1:17" x14ac:dyDescent="0.2">
      <c r="A32" s="34"/>
      <c r="B32" s="34"/>
      <c r="C32" s="34"/>
      <c r="D32" s="34"/>
      <c r="E32" s="34"/>
      <c r="F32" s="34"/>
      <c r="G32" s="34"/>
      <c r="H32" s="34"/>
      <c r="I32" s="34"/>
      <c r="J32" s="34"/>
      <c r="K32" s="34"/>
      <c r="L32" s="34"/>
      <c r="M32" s="34"/>
      <c r="N32" s="34"/>
      <c r="O32" s="34"/>
      <c r="P32" s="34"/>
      <c r="Q32" s="34"/>
    </row>
    <row r="33" spans="1:17" x14ac:dyDescent="0.2">
      <c r="A33" s="34"/>
      <c r="B33" s="34"/>
      <c r="C33" s="34"/>
      <c r="D33" s="34"/>
      <c r="E33" s="34"/>
      <c r="F33" s="34"/>
      <c r="G33" s="34"/>
      <c r="H33" s="34"/>
      <c r="I33" s="34"/>
      <c r="J33" s="34"/>
      <c r="K33" s="34"/>
      <c r="L33" s="34"/>
      <c r="M33" s="34"/>
      <c r="N33" s="34"/>
      <c r="O33" s="34"/>
      <c r="P33" s="34"/>
      <c r="Q33" s="34"/>
    </row>
    <row r="34" spans="1:17" x14ac:dyDescent="0.2">
      <c r="A34" s="34"/>
      <c r="B34" s="34"/>
      <c r="C34" s="34"/>
      <c r="D34" s="34"/>
      <c r="E34" s="34"/>
      <c r="F34" s="34"/>
      <c r="G34" s="34"/>
      <c r="H34" s="34"/>
      <c r="I34" s="34"/>
      <c r="J34" s="34"/>
      <c r="K34" s="34"/>
      <c r="L34" s="34"/>
      <c r="M34" s="34"/>
      <c r="N34" s="34"/>
      <c r="O34" s="34"/>
      <c r="P34" s="34"/>
      <c r="Q34" s="34"/>
    </row>
    <row r="35" spans="1:17" x14ac:dyDescent="0.2">
      <c r="A35" s="34"/>
      <c r="B35" s="34"/>
      <c r="C35" s="34"/>
      <c r="D35" s="34"/>
      <c r="E35" s="34"/>
      <c r="F35" s="34"/>
      <c r="G35" s="34"/>
      <c r="H35" s="34"/>
      <c r="I35" s="34"/>
      <c r="J35" s="34"/>
      <c r="K35" s="34"/>
      <c r="L35" s="34"/>
      <c r="M35" s="34"/>
      <c r="N35" s="34"/>
      <c r="O35" s="34"/>
      <c r="P35" s="34"/>
      <c r="Q35" s="34"/>
    </row>
    <row r="36" spans="1:17" x14ac:dyDescent="0.2">
      <c r="A36" s="34"/>
      <c r="B36" s="34"/>
      <c r="C36" s="34"/>
      <c r="D36" s="34"/>
      <c r="E36" s="34"/>
      <c r="F36" s="34"/>
      <c r="G36" s="34"/>
      <c r="H36" s="34"/>
      <c r="I36" s="34"/>
      <c r="J36" s="34"/>
      <c r="K36" s="34"/>
      <c r="L36" s="34"/>
      <c r="M36" s="34"/>
      <c r="N36" s="34"/>
      <c r="O36" s="34"/>
      <c r="P36" s="34"/>
      <c r="Q36" s="34"/>
    </row>
    <row r="37" spans="1:17" x14ac:dyDescent="0.2">
      <c r="A37" s="34"/>
      <c r="B37" s="34"/>
      <c r="C37" s="34"/>
      <c r="D37" s="34"/>
      <c r="E37" s="34"/>
      <c r="F37" s="34"/>
      <c r="G37" s="34"/>
      <c r="H37" s="34"/>
      <c r="I37" s="34"/>
      <c r="J37" s="34"/>
      <c r="K37" s="34"/>
      <c r="L37" s="34"/>
      <c r="M37" s="34"/>
      <c r="N37" s="34"/>
      <c r="O37" s="34"/>
      <c r="P37" s="34"/>
      <c r="Q37" s="34"/>
    </row>
    <row r="38" spans="1:17" x14ac:dyDescent="0.2">
      <c r="A38" s="34"/>
      <c r="B38" s="34"/>
      <c r="C38" s="34"/>
      <c r="D38" s="34"/>
      <c r="E38" s="34"/>
      <c r="F38" s="34"/>
      <c r="G38" s="34"/>
      <c r="H38" s="34"/>
      <c r="I38" s="34"/>
      <c r="J38" s="34"/>
      <c r="K38" s="34"/>
      <c r="L38" s="34"/>
      <c r="M38" s="34"/>
      <c r="N38" s="34"/>
      <c r="O38" s="34"/>
      <c r="P38" s="34"/>
      <c r="Q38" s="34"/>
    </row>
    <row r="39" spans="1:17" x14ac:dyDescent="0.2">
      <c r="A39" s="34"/>
      <c r="B39" s="34"/>
      <c r="C39" s="34"/>
      <c r="D39" s="34"/>
      <c r="E39" s="34"/>
      <c r="F39" s="34"/>
      <c r="G39" s="34"/>
      <c r="H39" s="34"/>
      <c r="I39" s="34"/>
      <c r="J39" s="34"/>
      <c r="K39" s="34"/>
      <c r="L39" s="34"/>
      <c r="M39" s="34"/>
      <c r="N39" s="34"/>
      <c r="O39" s="34"/>
      <c r="P39" s="34"/>
      <c r="Q39" s="34"/>
    </row>
    <row r="40" spans="1:17" x14ac:dyDescent="0.2">
      <c r="A40" s="34"/>
      <c r="B40" s="34"/>
      <c r="C40" s="34"/>
      <c r="D40" s="34"/>
      <c r="E40" s="34"/>
      <c r="F40" s="34"/>
      <c r="G40" s="34"/>
      <c r="H40" s="34"/>
      <c r="I40" s="34"/>
      <c r="J40" s="34"/>
      <c r="K40" s="34"/>
      <c r="L40" s="34"/>
      <c r="M40" s="34"/>
      <c r="N40" s="34"/>
      <c r="O40" s="34"/>
      <c r="P40" s="34"/>
      <c r="Q40" s="34"/>
    </row>
    <row r="41" spans="1:17" x14ac:dyDescent="0.2">
      <c r="A41" s="34"/>
      <c r="B41" s="34"/>
      <c r="C41" s="34"/>
      <c r="D41" s="34"/>
      <c r="E41" s="34"/>
      <c r="F41" s="34"/>
      <c r="G41" s="34"/>
      <c r="H41" s="34"/>
      <c r="I41" s="34"/>
      <c r="J41" s="34"/>
      <c r="K41" s="34"/>
      <c r="L41" s="34"/>
      <c r="M41" s="34"/>
      <c r="N41" s="34"/>
      <c r="O41" s="34"/>
      <c r="P41" s="34"/>
      <c r="Q41" s="34"/>
    </row>
    <row r="42" spans="1:17" x14ac:dyDescent="0.2">
      <c r="A42" s="34"/>
      <c r="B42" s="34"/>
      <c r="C42" s="34"/>
      <c r="D42" s="34"/>
      <c r="E42" s="34"/>
      <c r="F42" s="34"/>
      <c r="G42" s="34"/>
      <c r="H42" s="34"/>
      <c r="I42" s="34"/>
      <c r="J42" s="34"/>
      <c r="K42" s="34"/>
      <c r="L42" s="34"/>
      <c r="M42" s="34"/>
      <c r="N42" s="34"/>
      <c r="O42" s="34"/>
      <c r="P42" s="34"/>
      <c r="Q42" s="34"/>
    </row>
    <row r="43" spans="1:17" x14ac:dyDescent="0.2">
      <c r="A43" s="34"/>
      <c r="B43" s="34"/>
      <c r="C43" s="34"/>
      <c r="D43" s="34"/>
      <c r="E43" s="34"/>
      <c r="F43" s="34"/>
      <c r="G43" s="34"/>
      <c r="H43" s="34"/>
      <c r="I43" s="34"/>
      <c r="J43" s="34"/>
      <c r="K43" s="34"/>
      <c r="L43" s="34"/>
      <c r="M43" s="34"/>
      <c r="N43" s="34"/>
      <c r="O43" s="34"/>
      <c r="P43" s="34"/>
      <c r="Q43" s="34"/>
    </row>
    <row r="44" spans="1:17" x14ac:dyDescent="0.2">
      <c r="A44" s="34"/>
      <c r="B44" s="34"/>
      <c r="C44" s="34"/>
      <c r="D44" s="34"/>
      <c r="E44" s="34"/>
      <c r="F44" s="34"/>
      <c r="G44" s="34"/>
      <c r="H44" s="34"/>
      <c r="I44" s="34"/>
      <c r="J44" s="34"/>
      <c r="K44" s="34"/>
      <c r="L44" s="34"/>
      <c r="M44" s="34"/>
      <c r="N44" s="34"/>
      <c r="O44" s="34"/>
      <c r="P44" s="34"/>
      <c r="Q44" s="34"/>
    </row>
    <row r="45" spans="1:17" x14ac:dyDescent="0.2">
      <c r="A45" s="34"/>
      <c r="B45" s="34"/>
      <c r="C45" s="34"/>
      <c r="D45" s="34"/>
      <c r="E45" s="34"/>
      <c r="F45" s="34"/>
      <c r="G45" s="34"/>
      <c r="H45" s="34"/>
      <c r="I45" s="34"/>
      <c r="J45" s="34"/>
      <c r="K45" s="34"/>
      <c r="L45" s="34"/>
      <c r="M45" s="34"/>
      <c r="N45" s="34"/>
      <c r="O45" s="34"/>
      <c r="P45" s="34"/>
      <c r="Q45" s="34"/>
    </row>
    <row r="46" spans="1:17" x14ac:dyDescent="0.2">
      <c r="A46" s="34"/>
      <c r="B46" s="34"/>
      <c r="C46" s="34"/>
      <c r="D46" s="34"/>
      <c r="E46" s="34"/>
      <c r="F46" s="34"/>
      <c r="G46" s="34"/>
      <c r="H46" s="34"/>
      <c r="I46" s="34"/>
      <c r="J46" s="34"/>
      <c r="K46" s="34"/>
      <c r="L46" s="34"/>
      <c r="M46" s="34"/>
      <c r="N46" s="34"/>
      <c r="O46" s="34"/>
      <c r="P46" s="34"/>
      <c r="Q46" s="34"/>
    </row>
    <row r="47" spans="1:17" x14ac:dyDescent="0.2">
      <c r="A47" s="34"/>
      <c r="B47" s="34"/>
      <c r="C47" s="34"/>
      <c r="D47" s="34"/>
      <c r="E47" s="34"/>
      <c r="F47" s="34"/>
      <c r="G47" s="34"/>
      <c r="H47" s="34"/>
      <c r="I47" s="34"/>
      <c r="J47" s="34"/>
      <c r="K47" s="34"/>
      <c r="L47" s="34"/>
      <c r="M47" s="34"/>
      <c r="N47" s="34"/>
      <c r="O47" s="34"/>
      <c r="P47" s="34"/>
      <c r="Q47" s="34"/>
    </row>
    <row r="48" spans="1:17" x14ac:dyDescent="0.2">
      <c r="A48" s="34"/>
      <c r="B48" s="34"/>
      <c r="C48" s="34"/>
      <c r="D48" s="34"/>
      <c r="E48" s="34"/>
      <c r="F48" s="34"/>
      <c r="G48" s="34"/>
      <c r="H48" s="34"/>
      <c r="I48" s="34"/>
      <c r="J48" s="34"/>
      <c r="K48" s="34"/>
      <c r="L48" s="34"/>
      <c r="M48" s="34"/>
      <c r="N48" s="34"/>
      <c r="O48" s="34"/>
      <c r="P48" s="34"/>
      <c r="Q48" s="34"/>
    </row>
    <row r="49" spans="1:17" x14ac:dyDescent="0.2">
      <c r="A49" s="34"/>
      <c r="B49" s="34"/>
      <c r="C49" s="34"/>
      <c r="D49" s="34"/>
      <c r="E49" s="34"/>
      <c r="F49" s="34"/>
      <c r="G49" s="34"/>
      <c r="H49" s="34"/>
      <c r="I49" s="34"/>
      <c r="J49" s="34"/>
      <c r="K49" s="34"/>
      <c r="L49" s="34"/>
      <c r="M49" s="34"/>
      <c r="N49" s="34"/>
      <c r="O49" s="34"/>
      <c r="P49" s="34"/>
      <c r="Q49" s="34"/>
    </row>
    <row r="50" spans="1:17" x14ac:dyDescent="0.2">
      <c r="A50" s="34"/>
      <c r="B50" s="34"/>
      <c r="C50" s="34"/>
      <c r="D50" s="34"/>
      <c r="E50" s="34"/>
      <c r="F50" s="34"/>
      <c r="G50" s="34"/>
      <c r="H50" s="34"/>
      <c r="I50" s="34"/>
      <c r="J50" s="34"/>
      <c r="K50" s="34"/>
      <c r="L50" s="34"/>
      <c r="M50" s="34"/>
      <c r="N50" s="34"/>
      <c r="O50" s="34"/>
      <c r="P50" s="34"/>
      <c r="Q50" s="34"/>
    </row>
    <row r="51" spans="1:17" x14ac:dyDescent="0.2">
      <c r="A51" s="34"/>
      <c r="B51" s="34"/>
      <c r="C51" s="34"/>
      <c r="D51" s="34"/>
      <c r="E51" s="34"/>
      <c r="F51" s="34"/>
      <c r="G51" s="34"/>
      <c r="H51" s="34"/>
      <c r="I51" s="34"/>
      <c r="J51" s="34"/>
      <c r="K51" s="34"/>
      <c r="L51" s="34"/>
      <c r="M51" s="34"/>
      <c r="N51" s="34"/>
      <c r="O51" s="34"/>
      <c r="P51" s="34"/>
      <c r="Q51" s="34"/>
    </row>
    <row r="52" spans="1:17" x14ac:dyDescent="0.2">
      <c r="A52" s="34"/>
      <c r="B52" s="34"/>
      <c r="C52" s="34"/>
      <c r="D52" s="34"/>
      <c r="E52" s="34"/>
      <c r="F52" s="34"/>
      <c r="G52" s="34"/>
      <c r="H52" s="34"/>
      <c r="I52" s="34"/>
      <c r="J52" s="34"/>
      <c r="K52" s="34"/>
      <c r="L52" s="34"/>
      <c r="M52" s="34"/>
      <c r="N52" s="34"/>
      <c r="O52" s="34"/>
      <c r="P52" s="34"/>
      <c r="Q52" s="34"/>
    </row>
    <row r="53" spans="1:17" x14ac:dyDescent="0.2">
      <c r="A53" s="34"/>
      <c r="B53" s="34"/>
      <c r="C53" s="34"/>
      <c r="D53" s="34"/>
      <c r="E53" s="34"/>
      <c r="F53" s="34"/>
      <c r="G53" s="34"/>
      <c r="H53" s="34"/>
      <c r="I53" s="34"/>
      <c r="J53" s="34"/>
      <c r="K53" s="34"/>
      <c r="L53" s="34"/>
      <c r="M53" s="34"/>
      <c r="N53" s="34"/>
      <c r="O53" s="34"/>
      <c r="P53" s="34"/>
      <c r="Q53" s="34"/>
    </row>
    <row r="54" spans="1:17" x14ac:dyDescent="0.2">
      <c r="A54" s="34"/>
      <c r="B54" s="34"/>
      <c r="C54" s="34"/>
      <c r="D54" s="34"/>
      <c r="E54" s="34"/>
      <c r="F54" s="34"/>
      <c r="G54" s="34"/>
      <c r="H54" s="34"/>
      <c r="I54" s="34"/>
      <c r="J54" s="34"/>
      <c r="K54" s="34"/>
      <c r="L54" s="34"/>
      <c r="M54" s="34"/>
      <c r="N54" s="34"/>
      <c r="O54" s="34"/>
      <c r="P54" s="34"/>
      <c r="Q54" s="34"/>
    </row>
    <row r="55" spans="1:17" x14ac:dyDescent="0.2">
      <c r="A55" s="34"/>
      <c r="B55" s="34"/>
      <c r="C55" s="34"/>
      <c r="D55" s="34"/>
      <c r="E55" s="34"/>
      <c r="F55" s="34"/>
      <c r="G55" s="34"/>
      <c r="H55" s="34"/>
      <c r="I55" s="34"/>
      <c r="J55" s="34"/>
      <c r="K55" s="34"/>
      <c r="L55" s="34"/>
      <c r="M55" s="34"/>
      <c r="N55" s="34"/>
      <c r="O55" s="34"/>
      <c r="P55" s="34"/>
      <c r="Q55" s="34"/>
    </row>
  </sheetData>
  <pageMargins left="0.7" right="0.7" top="0.75" bottom="0.75" header="0.3" footer="0.3"/>
  <headerFooter>
    <oddFooter>&amp;R_x000D_&amp;1#&amp;"Aptos"&amp;10&amp;K000000 Official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A128E-9EDB-2A4C-A8B7-C5D2F2FA300F}">
  <dimension ref="A2:HI277"/>
  <sheetViews>
    <sheetView tabSelected="1" workbookViewId="0">
      <selection activeCell="B154" sqref="B154:O154"/>
    </sheetView>
  </sheetViews>
  <sheetFormatPr defaultColWidth="8.6640625" defaultRowHeight="15" x14ac:dyDescent="0.2"/>
  <cols>
    <col min="1" max="1" width="4.44140625" style="63" customWidth="1"/>
    <col min="2" max="2" width="22.5546875" style="28" customWidth="1"/>
    <col min="3" max="3" width="8.6640625" style="28" customWidth="1"/>
    <col min="4" max="4" width="8.33203125" style="51" customWidth="1"/>
    <col min="5" max="5" width="8.6640625" style="29" customWidth="1"/>
    <col min="6" max="6" width="2.6640625" style="30" customWidth="1"/>
    <col min="7" max="7" width="8.6640625" style="29" customWidth="1"/>
    <col min="8" max="8" width="4.88671875" style="29" customWidth="1"/>
    <col min="9" max="9" width="2.6640625" style="27" customWidth="1"/>
    <col min="10" max="10" width="9.6640625" style="27" customWidth="1"/>
    <col min="11" max="11" width="9.6640625" style="51" customWidth="1"/>
    <col min="12" max="15" width="9.6640625" style="30" customWidth="1"/>
    <col min="16" max="16" width="2.6640625" style="30" customWidth="1"/>
    <col min="17" max="17" width="9.6640625" style="30" customWidth="1"/>
    <col min="18" max="18" width="9.6640625" style="55" customWidth="1"/>
    <col min="19" max="19" width="9.109375" style="30" customWidth="1"/>
    <col min="20" max="20" width="15.33203125" style="30" customWidth="1"/>
    <col min="21" max="24" width="10.109375" style="30" customWidth="1"/>
    <col min="25" max="25" width="10.109375" style="55" customWidth="1"/>
    <col min="26" max="31" width="10.109375" style="29" customWidth="1"/>
    <col min="32" max="32" width="10.109375" style="51" customWidth="1"/>
    <col min="33" max="35" width="10.109375" style="27" customWidth="1"/>
    <col min="36" max="46" width="12.109375" style="27" bestFit="1" customWidth="1"/>
    <col min="47" max="47" width="21.109375" style="27" bestFit="1" customWidth="1"/>
    <col min="48" max="49" width="12.109375" style="27" bestFit="1" customWidth="1"/>
    <col min="50" max="50" width="17" style="27" bestFit="1" customWidth="1"/>
    <col min="51" max="51" width="12.109375" style="27" bestFit="1" customWidth="1"/>
    <col min="52" max="52" width="12" style="27" bestFit="1" customWidth="1"/>
    <col min="53" max="53" width="7.44140625" style="27" bestFit="1" customWidth="1"/>
    <col min="54" max="57" width="12.109375" style="27" bestFit="1" customWidth="1"/>
    <col min="58" max="58" width="21.33203125" style="27" bestFit="1" customWidth="1"/>
    <col min="59" max="60" width="5.33203125" style="27" bestFit="1" customWidth="1"/>
    <col min="61" max="64" width="12.109375" style="27" bestFit="1" customWidth="1"/>
    <col min="65" max="65" width="9.33203125" style="27" bestFit="1" customWidth="1"/>
    <col min="66" max="70" width="12.109375" style="27" bestFit="1" customWidth="1"/>
    <col min="71" max="71" width="13.6640625" style="27" bestFit="1" customWidth="1"/>
    <col min="72" max="72" width="11.109375" style="27" bestFit="1" customWidth="1"/>
    <col min="73" max="74" width="12.109375" style="27" bestFit="1" customWidth="1"/>
    <col min="75" max="75" width="17.5546875" style="27" bestFit="1" customWidth="1"/>
    <col min="76" max="78" width="12.109375" style="27" bestFit="1" customWidth="1"/>
    <col min="79" max="79" width="15.6640625" style="27" bestFit="1" customWidth="1"/>
    <col min="80" max="85" width="12.109375" style="27" bestFit="1" customWidth="1"/>
    <col min="86" max="86" width="6.88671875" style="27" bestFit="1" customWidth="1"/>
    <col min="87" max="87" width="6.44140625" style="27" bestFit="1" customWidth="1"/>
    <col min="88" max="90" width="12.109375" style="27" bestFit="1" customWidth="1"/>
    <col min="91" max="91" width="11.109375" style="27" bestFit="1" customWidth="1"/>
    <col min="92" max="93" width="12.109375" style="27" bestFit="1" customWidth="1"/>
    <col min="94" max="94" width="11.109375" style="27" bestFit="1" customWidth="1"/>
    <col min="95" max="95" width="7" style="27" bestFit="1" customWidth="1"/>
    <col min="96" max="96" width="13.109375" style="27" bestFit="1" customWidth="1"/>
    <col min="97" max="97" width="12.109375" style="27" bestFit="1" customWidth="1"/>
    <col min="98" max="98" width="11.109375" style="27" bestFit="1" customWidth="1"/>
    <col min="99" max="105" width="12.109375" style="27" bestFit="1" customWidth="1"/>
    <col min="106" max="106" width="6.88671875" style="27" bestFit="1" customWidth="1"/>
    <col min="107" max="114" width="12.109375" style="27" bestFit="1" customWidth="1"/>
    <col min="115" max="115" width="10.109375" style="27" bestFit="1" customWidth="1"/>
    <col min="116" max="116" width="15.5546875" style="27" bestFit="1" customWidth="1"/>
    <col min="117" max="122" width="12.109375" style="27" bestFit="1" customWidth="1"/>
    <col min="123" max="123" width="11.109375" style="27" bestFit="1" customWidth="1"/>
    <col min="124" max="133" width="12.109375" style="27" bestFit="1" customWidth="1"/>
    <col min="134" max="134" width="14.5546875" style="27" bestFit="1" customWidth="1"/>
    <col min="135" max="137" width="12.109375" style="27" bestFit="1" customWidth="1"/>
    <col min="138" max="138" width="10.109375" style="27" bestFit="1" customWidth="1"/>
    <col min="139" max="139" width="17.6640625" style="27" bestFit="1" customWidth="1"/>
    <col min="140" max="145" width="12.109375" style="27" bestFit="1" customWidth="1"/>
    <col min="146" max="146" width="6" style="27" bestFit="1" customWidth="1"/>
    <col min="147" max="152" width="12.109375" style="27" bestFit="1" customWidth="1"/>
    <col min="153" max="153" width="14.88671875" style="27" bestFit="1" customWidth="1"/>
    <col min="154" max="156" width="12.109375" style="27" bestFit="1" customWidth="1"/>
    <col min="157" max="157" width="5.88671875" style="27" bestFit="1" customWidth="1"/>
    <col min="158" max="158" width="12.109375" style="27" bestFit="1" customWidth="1"/>
    <col min="159" max="159" width="16.6640625" style="27" bestFit="1" customWidth="1"/>
    <col min="160" max="166" width="12.109375" style="27" bestFit="1" customWidth="1"/>
    <col min="167" max="167" width="17.109375" style="27" bestFit="1" customWidth="1"/>
    <col min="168" max="168" width="12.109375" style="27" bestFit="1" customWidth="1"/>
    <col min="169" max="169" width="18.33203125" style="27" bestFit="1" customWidth="1"/>
    <col min="170" max="170" width="11.109375" style="27" bestFit="1" customWidth="1"/>
    <col min="171" max="171" width="28.88671875" style="27" bestFit="1" customWidth="1"/>
    <col min="172" max="172" width="12.109375" style="27" bestFit="1" customWidth="1"/>
    <col min="173" max="173" width="20.33203125" style="27" bestFit="1" customWidth="1"/>
    <col min="174" max="177" width="12.109375" style="27" bestFit="1" customWidth="1"/>
    <col min="178" max="178" width="11.5546875" style="27" bestFit="1" customWidth="1"/>
    <col min="179" max="181" width="12.109375" style="27" bestFit="1" customWidth="1"/>
    <col min="182" max="182" width="14.6640625" style="27" bestFit="1" customWidth="1"/>
    <col min="183" max="183" width="7.6640625" style="27" bestFit="1" customWidth="1"/>
    <col min="184" max="184" width="12.109375" style="27" bestFit="1" customWidth="1"/>
    <col min="185" max="185" width="11.44140625" style="27" bestFit="1" customWidth="1"/>
    <col min="186" max="190" width="12.109375" style="27" bestFit="1" customWidth="1"/>
    <col min="191" max="191" width="10.5546875" style="27" bestFit="1" customWidth="1"/>
    <col min="192" max="197" width="12.109375" style="27" bestFit="1" customWidth="1"/>
    <col min="198" max="198" width="11.109375" style="27" bestFit="1" customWidth="1"/>
    <col min="199" max="199" width="17.88671875" style="27" bestFit="1" customWidth="1"/>
    <col min="200" max="201" width="12.109375" style="27" bestFit="1" customWidth="1"/>
    <col min="202" max="202" width="12.33203125" style="27" bestFit="1" customWidth="1"/>
    <col min="203" max="203" width="6.5546875" style="27" bestFit="1" customWidth="1"/>
    <col min="204" max="204" width="7.33203125" style="27" bestFit="1" customWidth="1"/>
    <col min="205" max="205" width="12.109375" style="27" bestFit="1" customWidth="1"/>
    <col min="206" max="206" width="18.6640625" style="27" bestFit="1" customWidth="1"/>
    <col min="207" max="207" width="14" style="27" bestFit="1" customWidth="1"/>
    <col min="208" max="208" width="21.6640625" style="27" bestFit="1" customWidth="1"/>
    <col min="209" max="217" width="12.109375" style="27" bestFit="1" customWidth="1"/>
    <col min="218" max="16384" width="8.6640625" style="27"/>
  </cols>
  <sheetData>
    <row r="2" spans="1:15" ht="20.25" x14ac:dyDescent="0.3">
      <c r="B2" s="124" t="s">
        <v>456</v>
      </c>
      <c r="C2" s="125"/>
      <c r="D2" s="62"/>
      <c r="E2" s="121"/>
      <c r="F2" s="126"/>
      <c r="G2" s="121"/>
      <c r="H2" s="121"/>
      <c r="I2" s="122"/>
      <c r="J2" s="122"/>
    </row>
    <row r="3" spans="1:15" x14ac:dyDescent="0.2">
      <c r="B3" s="125"/>
      <c r="C3" s="125"/>
      <c r="D3" s="62"/>
      <c r="E3" s="121"/>
      <c r="F3" s="126"/>
      <c r="G3" s="121"/>
      <c r="H3" s="121"/>
      <c r="I3" s="122"/>
      <c r="J3" s="122"/>
    </row>
    <row r="4" spans="1:15" x14ac:dyDescent="0.2">
      <c r="B4" s="125" t="s">
        <v>523</v>
      </c>
      <c r="C4" s="125"/>
      <c r="D4" s="62"/>
      <c r="E4" s="121"/>
      <c r="F4" s="126"/>
      <c r="G4" s="121"/>
      <c r="H4" s="121"/>
      <c r="I4" s="122"/>
      <c r="J4" s="122"/>
    </row>
    <row r="5" spans="1:15" x14ac:dyDescent="0.2">
      <c r="B5" s="125"/>
      <c r="C5" s="125"/>
      <c r="D5" s="62"/>
      <c r="E5" s="121"/>
      <c r="F5" s="126"/>
      <c r="G5" s="121"/>
      <c r="H5" s="121"/>
      <c r="I5" s="122"/>
      <c r="J5" s="122"/>
    </row>
    <row r="6" spans="1:15" ht="15.75" x14ac:dyDescent="0.25">
      <c r="B6" s="261" t="s">
        <v>457</v>
      </c>
      <c r="C6" s="262"/>
      <c r="D6" s="262"/>
      <c r="E6" s="262"/>
      <c r="F6" s="262"/>
      <c r="G6" s="263"/>
      <c r="H6" s="121"/>
      <c r="I6" s="122"/>
      <c r="J6" s="264" t="s">
        <v>485</v>
      </c>
      <c r="K6" s="265"/>
      <c r="L6" s="265"/>
      <c r="M6" s="265"/>
      <c r="N6" s="265"/>
      <c r="O6" s="266"/>
    </row>
    <row r="7" spans="1:15" x14ac:dyDescent="0.2">
      <c r="A7" s="69"/>
      <c r="B7" s="275" t="s">
        <v>482</v>
      </c>
      <c r="C7" s="275"/>
      <c r="D7" s="275"/>
      <c r="E7" s="275"/>
      <c r="F7" s="275"/>
      <c r="G7" s="276"/>
      <c r="H7" s="121"/>
      <c r="I7" s="122"/>
      <c r="J7" s="269" t="s">
        <v>484</v>
      </c>
      <c r="K7" s="270"/>
      <c r="L7" s="270"/>
      <c r="M7" s="270"/>
      <c r="N7" s="270"/>
      <c r="O7" s="271"/>
    </row>
    <row r="8" spans="1:15" x14ac:dyDescent="0.2">
      <c r="A8" s="69"/>
      <c r="B8" s="252" t="s">
        <v>4</v>
      </c>
      <c r="C8" s="253"/>
      <c r="D8" s="253"/>
      <c r="E8" s="253"/>
      <c r="F8" s="254"/>
      <c r="G8" s="127" t="s">
        <v>458</v>
      </c>
      <c r="H8" s="121"/>
      <c r="I8" s="122"/>
      <c r="J8" s="255" t="s">
        <v>459</v>
      </c>
      <c r="K8" s="256"/>
      <c r="L8" s="256"/>
      <c r="M8" s="256"/>
      <c r="N8" s="257"/>
      <c r="O8" s="127" t="s">
        <v>458</v>
      </c>
    </row>
    <row r="9" spans="1:15" x14ac:dyDescent="0.2">
      <c r="B9" s="128"/>
      <c r="C9" s="129"/>
      <c r="D9" s="130"/>
      <c r="E9" s="131"/>
      <c r="F9" s="132"/>
      <c r="G9" s="121"/>
      <c r="H9" s="121"/>
      <c r="I9" s="122"/>
      <c r="J9" s="138"/>
      <c r="K9" s="2"/>
      <c r="L9" s="44"/>
      <c r="M9" s="4"/>
      <c r="N9" s="3"/>
      <c r="O9" s="139"/>
    </row>
    <row r="10" spans="1:15" ht="14.1" customHeight="1" x14ac:dyDescent="0.25">
      <c r="A10" s="62"/>
      <c r="B10" s="140" t="s">
        <v>483</v>
      </c>
      <c r="C10" s="27"/>
      <c r="D10" s="27"/>
      <c r="E10" s="27"/>
      <c r="F10" s="27"/>
      <c r="G10" s="27"/>
      <c r="H10" s="121"/>
      <c r="I10" s="122"/>
      <c r="J10" s="261" t="s">
        <v>460</v>
      </c>
      <c r="K10" s="262"/>
      <c r="L10" s="262"/>
      <c r="M10" s="262"/>
      <c r="N10" s="262"/>
      <c r="O10" s="263"/>
    </row>
    <row r="11" spans="1:15" ht="14.1" customHeight="1" x14ac:dyDescent="0.2">
      <c r="A11" s="62"/>
      <c r="B11" s="272" t="s">
        <v>481</v>
      </c>
      <c r="C11" s="273"/>
      <c r="D11" s="273"/>
      <c r="E11" s="273"/>
      <c r="F11" s="273"/>
      <c r="G11" s="274"/>
      <c r="H11" s="121"/>
      <c r="I11" s="122"/>
      <c r="J11" s="267" t="s">
        <v>461</v>
      </c>
      <c r="K11" s="267"/>
      <c r="L11" s="267"/>
      <c r="M11" s="267"/>
      <c r="N11" s="267"/>
      <c r="O11" s="268"/>
    </row>
    <row r="12" spans="1:15" x14ac:dyDescent="0.2">
      <c r="A12" s="62"/>
      <c r="B12" s="255" t="s">
        <v>480</v>
      </c>
      <c r="C12" s="256"/>
      <c r="D12" s="256"/>
      <c r="E12" s="256"/>
      <c r="F12" s="257"/>
      <c r="G12" s="127" t="s">
        <v>458</v>
      </c>
      <c r="H12" s="121"/>
      <c r="I12" s="122"/>
      <c r="J12" s="258" t="s">
        <v>479</v>
      </c>
      <c r="K12" s="256"/>
      <c r="L12" s="256"/>
      <c r="M12" s="256"/>
      <c r="N12" s="257"/>
      <c r="O12" s="127" t="s">
        <v>458</v>
      </c>
    </row>
    <row r="13" spans="1:15" x14ac:dyDescent="0.2">
      <c r="B13" s="133"/>
      <c r="C13" s="134"/>
      <c r="D13" s="135"/>
      <c r="E13" s="136"/>
      <c r="F13" s="137"/>
      <c r="G13" s="121"/>
      <c r="H13" s="121"/>
      <c r="I13" s="122"/>
      <c r="J13" s="122"/>
    </row>
    <row r="14" spans="1:15" x14ac:dyDescent="0.2">
      <c r="B14" s="97"/>
    </row>
    <row r="15" spans="1:15" ht="20.25" x14ac:dyDescent="0.3">
      <c r="B15" s="70" t="str">
        <f>CONCATENATE("— ",UPPER(B8)," — ")</f>
        <v xml:space="preserve">— OVERALL ALERT — </v>
      </c>
    </row>
    <row r="32" spans="20:20" x14ac:dyDescent="0.2">
      <c r="T32" s="29"/>
    </row>
    <row r="39" spans="1:217" x14ac:dyDescent="0.2">
      <c r="P39" s="105"/>
      <c r="Q39" s="105"/>
      <c r="R39" s="117"/>
    </row>
    <row r="40" spans="1:217" s="1" customFormat="1" ht="50.1" customHeight="1" x14ac:dyDescent="0.2">
      <c r="A40" s="44" t="s">
        <v>400</v>
      </c>
      <c r="B40" s="11" t="s">
        <v>368</v>
      </c>
      <c r="C40" s="12" t="s">
        <v>369</v>
      </c>
      <c r="D40" s="12" t="s">
        <v>427</v>
      </c>
      <c r="E40" s="12" t="s">
        <v>428</v>
      </c>
      <c r="F40" s="60" t="s">
        <v>401</v>
      </c>
      <c r="G40" s="259" t="str">
        <f>CONCATENATE(B8, " Flags")</f>
        <v>Overall Alert Flags</v>
      </c>
      <c r="H40" s="260"/>
      <c r="I40" s="47" t="s">
        <v>402</v>
      </c>
      <c r="J40" s="106" t="s">
        <v>371</v>
      </c>
      <c r="K40" s="106" t="s">
        <v>372</v>
      </c>
      <c r="L40" s="106" t="s">
        <v>373</v>
      </c>
      <c r="M40" s="106" t="s">
        <v>410</v>
      </c>
      <c r="N40" s="106" t="s">
        <v>375</v>
      </c>
      <c r="O40" s="107" t="s">
        <v>376</v>
      </c>
      <c r="P40" s="108"/>
      <c r="Q40" s="118"/>
      <c r="R40" s="118"/>
      <c r="S40" s="13"/>
      <c r="T40" s="13"/>
      <c r="U40" s="13"/>
      <c r="V40" s="13"/>
      <c r="W40" s="13"/>
      <c r="X40" s="13"/>
      <c r="AJ40" s="13"/>
      <c r="AK40" s="13"/>
      <c r="AL40" s="13"/>
      <c r="AM40" s="13"/>
      <c r="AN40" s="13"/>
      <c r="AO40" s="13"/>
      <c r="AP40" s="13"/>
      <c r="AQ40" s="13"/>
      <c r="AR40" s="13"/>
      <c r="AS40" s="13"/>
      <c r="AT40" s="13"/>
      <c r="AU40" s="13"/>
      <c r="AV40" s="13"/>
      <c r="AW40" s="13"/>
      <c r="AX40" s="13"/>
    </row>
    <row r="41" spans="1:217" s="19" customFormat="1" x14ac:dyDescent="0.2">
      <c r="A41" s="44" t="s">
        <v>400</v>
      </c>
      <c r="B41" s="64" t="s">
        <v>368</v>
      </c>
      <c r="C41" s="65" t="s">
        <v>369</v>
      </c>
      <c r="D41" s="65" t="s">
        <v>427</v>
      </c>
      <c r="E41" s="65" t="s">
        <v>428</v>
      </c>
      <c r="F41" s="61" t="s">
        <v>401</v>
      </c>
      <c r="G41" s="66" t="s">
        <v>462</v>
      </c>
      <c r="H41" s="66" t="s">
        <v>407</v>
      </c>
      <c r="I41" s="48" t="s">
        <v>402</v>
      </c>
      <c r="J41" s="68" t="s">
        <v>371</v>
      </c>
      <c r="K41" s="68" t="s">
        <v>372</v>
      </c>
      <c r="L41" s="68" t="s">
        <v>373</v>
      </c>
      <c r="M41" s="68" t="s">
        <v>417</v>
      </c>
      <c r="N41" s="68" t="s">
        <v>375</v>
      </c>
      <c r="O41" s="68" t="s">
        <v>376</v>
      </c>
      <c r="P41" s="68" t="s">
        <v>403</v>
      </c>
      <c r="Q41" s="48"/>
      <c r="R41" s="48"/>
      <c r="S41" s="18"/>
      <c r="T41" s="18"/>
      <c r="U41" s="18"/>
      <c r="V41" s="18"/>
      <c r="W41" s="18"/>
      <c r="X41" s="18"/>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row>
    <row r="42" spans="1:217" x14ac:dyDescent="0.2">
      <c r="A42" s="63">
        <v>1</v>
      </c>
      <c r="B42" s="20" t="str">
        <f>'Compound Alert'!B194</f>
        <v>Chad</v>
      </c>
      <c r="C42" s="20" t="str">
        <f>'Compound Alert'!C194</f>
        <v>TCD</v>
      </c>
      <c r="D42" s="20" t="str">
        <f>'Compound Alert'!D194</f>
        <v>SSF           Sub-Saharan Africa</v>
      </c>
      <c r="E42" s="20" t="str">
        <f>'Compound Alert'!E194</f>
        <v>IDA</v>
      </c>
      <c r="F42" s="217">
        <f ca="1">'Compound Alert'!F194</f>
        <v>189</v>
      </c>
      <c r="G42" s="22">
        <f ca="1">IF($B$8="Overall Alert",'Compound Alert'!G194,IF($B$8="Underlying Vulnerability",'Compound Alert'!J194,IF($B$8="Emerging Threat",'Compound Alert'!M194)))</f>
        <v>3.5</v>
      </c>
      <c r="H42" s="23">
        <f ca="1">IF($B$8="Overall Alert",'Compound Alert'!H194,IF($B$8="Underlying Vulnerability",'Compound Alert'!K194,IF($B$8="Emerging Threat",'Compound Alert'!N194)))</f>
        <v>3.5</v>
      </c>
      <c r="I42" s="50">
        <f t="shared" ref="I42:I105" ca="1" si="0">ROUNDDOWN(G42,0)</f>
        <v>3</v>
      </c>
      <c r="J42" s="25" t="str">
        <f ca="1">IF(
   $B$8="Overall Alert",IF(
      'Compound Alert'!R194 &gt;= 7, "HIGH",IF(
         'Compound Alert'!R194 &gt;= 5, "MED","LOW")), IF(
            $B$8="Underlying Vulnerability", IF(
               'Compound Alert'!Y194 &gt;= 10, "HIGH",IF(
                  'Compound Alert'!Y194 &gt;= 7, "MED","LOW")),IF(
                     $B$8="Emerging Threat", IF(
                        'Compound Alert'!AF194 &gt;= 10, "HIGH",IF(
                            'Compound Alert'!AF194 &gt;= 7, "MED","LOW")))))</f>
        <v>HIGH</v>
      </c>
      <c r="K42" s="25" t="str">
        <f ca="1">IF(
   $B$8="Overall Alert",IF(
      'Compound Alert'!S194 &gt;= 7, "HIGH",IF(
         'Compound Alert'!S194 &gt;= 5, "MED","LOW")), IF(
            $B$8="Underlying Vulnerability", IF(
               'Compound Alert'!Z194 &gt;= 10, "HIGH",IF(
                  'Compound Alert'!Z194 &gt;= 7, "MED","LOW")),IF(
                     $B$8="Emerging Threat", IF(
                        'Compound Alert'!AG194 &gt;= 10, "HIGH",IF(
                            'Compound Alert'!AG194 &gt;= 7, "MED","LOW")))))</f>
        <v>HIGH</v>
      </c>
      <c r="L42" s="25" t="str">
        <f ca="1">IF(
   $B$8="Overall Alert",IF(
      'Compound Alert'!T194 &gt;= 7, "HIGH",IF(
         'Compound Alert'!T194 &gt;= 5, "MED","LOW")), IF(
            $B$8="Underlying Vulnerability", IF(
               'Compound Alert'!AA194 &gt;= 10, "HIGH",IF(
                  'Compound Alert'!AA194 &gt;= 7, "MED","LOW")),IF(
                     $B$8="Emerging Threat", IF(
                        'Compound Alert'!AH194 &gt;= 10, "HIGH",IF(
                            'Compound Alert'!AH194 &gt;= 7, "MED","LOW")))))</f>
        <v>MED</v>
      </c>
      <c r="M42" s="25" t="str">
        <f ca="1">IF(
   $B$8="Overall Alert",IF(
      'Compound Alert'!U194 &gt;= 7, "HIGH",IF(
         'Compound Alert'!U194 &gt;= 5, "MED","LOW")), IF(
            $B$8="Underlying Vulnerability", IF(
               'Compound Alert'!AB194 &gt;= 10, "HIGH",IF(
                  'Compound Alert'!AB194 &gt;= 7, "MED","LOW")),IF(
                     $B$8="Emerging Threat", IF(
                        'Compound Alert'!AI194 &gt;= 10, "HIGH",IF(
                            'Compound Alert'!AI194 &gt;= 7, "MED","LOW")))))</f>
        <v>LOW</v>
      </c>
      <c r="N42" s="25" t="str">
        <f ca="1">IF(
   $B$8="Overall Alert",IF(
      'Compound Alert'!V194 &gt;= 7, "HIGH",IF(
         'Compound Alert'!V194 &gt;= 5, "MED","LOW")), IF(
            $B$8="Underlying Vulnerability", IF(
               'Compound Alert'!AC194 &gt;= 10, "HIGH",IF(
                  'Compound Alert'!AC194 &gt;= 7, "MED","LOW")),IF(
                     $B$8="Emerging Threat", IF(
                        'Compound Alert'!AJ194 &gt;= 10, "HIGH",IF(
                            'Compound Alert'!AJ194 &gt;= 7, "MED","LOW")))))</f>
        <v>HIGH</v>
      </c>
      <c r="O42" s="25" t="str">
        <f ca="1">IF(
   $B$8="Overall Alert",IF(
      'Compound Alert'!W194 &gt;= 7, "HIGH",IF(
         'Compound Alert'!W194 &gt;= 5, "MED","LOW")), IF(
            $B$8="Underlying Vulnerability", IF(
               'Compound Alert'!AD194 &gt;= 10, "HIGH",IF(
                  'Compound Alert'!AD194 &gt;= 7, "MED","LOW")),IF(
                     $B$8="Emerging Threat", IF(
                        'Compound Alert'!AK194 &gt;= 10, "HIGH",IF(
                            'Compound Alert'!AK194 &gt;= 7, "MED","LOW")))))</f>
        <v>LOW</v>
      </c>
      <c r="P42" s="25"/>
      <c r="Q42" s="26"/>
      <c r="R42" s="26"/>
      <c r="S42" s="21"/>
      <c r="T42" s="21"/>
      <c r="U42" s="21"/>
      <c r="V42" s="21"/>
      <c r="W42" s="21"/>
      <c r="X42" s="21"/>
      <c r="Y42" s="27"/>
      <c r="Z42" s="27"/>
      <c r="AA42" s="27"/>
      <c r="AB42" s="27"/>
      <c r="AC42" s="27"/>
      <c r="AD42" s="27"/>
      <c r="AE42" s="27"/>
      <c r="AF42" s="27"/>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row>
    <row r="43" spans="1:217" x14ac:dyDescent="0.2">
      <c r="A43" s="63">
        <v>2</v>
      </c>
      <c r="B43" s="20" t="str">
        <f>'Compound Alert'!B181</f>
        <v>Somalia</v>
      </c>
      <c r="C43" s="20" t="str">
        <f>'Compound Alert'!C181</f>
        <v>SOM</v>
      </c>
      <c r="D43" s="20" t="str">
        <f>'Compound Alert'!D181</f>
        <v>SSF           Sub-Saharan Africa</v>
      </c>
      <c r="E43" s="20" t="str">
        <f>'Compound Alert'!E181</f>
        <v>IDA</v>
      </c>
      <c r="F43" s="217">
        <f ca="1">'Compound Alert'!F181</f>
        <v>176</v>
      </c>
      <c r="G43" s="22">
        <f ca="1">IF($B$8="Overall Alert",'Compound Alert'!G181,IF($B$8="Underlying Vulnerability",'Compound Alert'!J181,IF($B$8="Emerging Threat",'Compound Alert'!M181)))</f>
        <v>2.5</v>
      </c>
      <c r="H43" s="23">
        <f ca="1">IF($B$8="Overall Alert",'Compound Alert'!H181,IF($B$8="Underlying Vulnerability",'Compound Alert'!K181,IF($B$8="Emerging Threat",'Compound Alert'!N181)))</f>
        <v>2.5</v>
      </c>
      <c r="I43" s="50">
        <f t="shared" ca="1" si="0"/>
        <v>2</v>
      </c>
      <c r="J43" s="25" t="str">
        <f ca="1">IF(
   $B$8="Overall Alert",IF(
      'Compound Alert'!R181 &gt;= 7, "HIGH",IF(
         'Compound Alert'!R181 &gt;= 5, "MED","LOW")), IF(
            $B$8="Underlying Vulnerability", IF(
               'Compound Alert'!Y181 &gt;= 10, "HIGH",IF(
                  'Compound Alert'!Y181 &gt;= 7, "MED","LOW")),IF(
                     $B$8="Emerging Threat", IF(
                        'Compound Alert'!AF181 &gt;= 10, "HIGH",IF(
                            'Compound Alert'!AF181 &gt;= 7, "MED","LOW")))))</f>
        <v>LOW</v>
      </c>
      <c r="K43" s="25" t="str">
        <f ca="1">IF(
   $B$8="Overall Alert",IF(
      'Compound Alert'!S181 &gt;= 7, "HIGH",IF(
         'Compound Alert'!S181 &gt;= 5, "MED","LOW")), IF(
            $B$8="Underlying Vulnerability", IF(
               'Compound Alert'!Z181 &gt;= 10, "HIGH",IF(
                  'Compound Alert'!Z181 &gt;= 7, "MED","LOW")),IF(
                     $B$8="Emerging Threat", IF(
                        'Compound Alert'!AG181 &gt;= 10, "HIGH",IF(
                            'Compound Alert'!AG181 &gt;= 7, "MED","LOW")))))</f>
        <v>HIGH</v>
      </c>
      <c r="L43" s="25" t="str">
        <f ca="1">IF(
   $B$8="Overall Alert",IF(
      'Compound Alert'!T181 &gt;= 7, "HIGH",IF(
         'Compound Alert'!T181 &gt;= 5, "MED","LOW")), IF(
            $B$8="Underlying Vulnerability", IF(
               'Compound Alert'!AA181 &gt;= 10, "HIGH",IF(
                  'Compound Alert'!AA181 &gt;= 7, "MED","LOW")),IF(
                     $B$8="Emerging Threat", IF(
                        'Compound Alert'!AH181 &gt;= 10, "HIGH",IF(
                            'Compound Alert'!AH181 &gt;= 7, "MED","LOW")))))</f>
        <v>MED</v>
      </c>
      <c r="M43" s="25" t="str">
        <f ca="1">IF(
   $B$8="Overall Alert",IF(
      'Compound Alert'!U181 &gt;= 7, "HIGH",IF(
         'Compound Alert'!U181 &gt;= 5, "MED","LOW")), IF(
            $B$8="Underlying Vulnerability", IF(
               'Compound Alert'!AB181 &gt;= 10, "HIGH",IF(
                  'Compound Alert'!AB181 &gt;= 7, "MED","LOW")),IF(
                     $B$8="Emerging Threat", IF(
                        'Compound Alert'!AI181 &gt;= 10, "HIGH",IF(
                            'Compound Alert'!AI181 &gt;= 7, "MED","LOW")))))</f>
        <v>LOW</v>
      </c>
      <c r="N43" s="25" t="str">
        <f ca="1">IF(
   $B$8="Overall Alert",IF(
      'Compound Alert'!V181 &gt;= 7, "HIGH",IF(
         'Compound Alert'!V181 &gt;= 5, "MED","LOW")), IF(
            $B$8="Underlying Vulnerability", IF(
               'Compound Alert'!AC181 &gt;= 10, "HIGH",IF(
                  'Compound Alert'!AC181 &gt;= 7, "MED","LOW")),IF(
                     $B$8="Emerging Threat", IF(
                        'Compound Alert'!AJ181 &gt;= 10, "HIGH",IF(
                            'Compound Alert'!AJ181 &gt;= 7, "MED","LOW")))))</f>
        <v>HIGH</v>
      </c>
      <c r="O43" s="25" t="str">
        <f ca="1">IF(
   $B$8="Overall Alert",IF(
      'Compound Alert'!W181 &gt;= 7, "HIGH",IF(
         'Compound Alert'!W181 &gt;= 5, "MED","LOW")), IF(
            $B$8="Underlying Vulnerability", IF(
               'Compound Alert'!AD181 &gt;= 10, "HIGH",IF(
                  'Compound Alert'!AD181 &gt;= 7, "MED","LOW")),IF(
                     $B$8="Emerging Threat", IF(
                        'Compound Alert'!AK181 &gt;= 10, "HIGH",IF(
                            'Compound Alert'!AK181 &gt;= 7, "MED","LOW")))))</f>
        <v>LOW</v>
      </c>
      <c r="P43" s="25"/>
      <c r="Q43" s="26"/>
      <c r="R43" s="26"/>
      <c r="S43" s="21"/>
      <c r="T43" s="21"/>
      <c r="U43" s="21"/>
      <c r="V43" s="21"/>
      <c r="W43" s="21"/>
      <c r="X43" s="21"/>
      <c r="Y43" s="27"/>
      <c r="Z43" s="27"/>
      <c r="AA43" s="27"/>
      <c r="AB43" s="27"/>
      <c r="AC43" s="27"/>
      <c r="AD43" s="27"/>
      <c r="AE43" s="27"/>
      <c r="AF43" s="27"/>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row>
    <row r="44" spans="1:217" x14ac:dyDescent="0.2">
      <c r="A44" s="63">
        <v>3</v>
      </c>
      <c r="B44" s="20" t="str">
        <f>'Compound Alert'!B174</f>
        <v>Sudan</v>
      </c>
      <c r="C44" s="20" t="str">
        <f>'Compound Alert'!C174</f>
        <v>SDN</v>
      </c>
      <c r="D44" s="20" t="str">
        <f>'Compound Alert'!D174</f>
        <v>SSF           Sub-Saharan Africa</v>
      </c>
      <c r="E44" s="20" t="str">
        <f>'Compound Alert'!E174</f>
        <v>IDA</v>
      </c>
      <c r="F44" s="217">
        <f ca="1">'Compound Alert'!F174</f>
        <v>169</v>
      </c>
      <c r="G44" s="22">
        <f ca="1">IF($B$8="Overall Alert",'Compound Alert'!G174,IF($B$8="Underlying Vulnerability",'Compound Alert'!J174,IF($B$8="Emerging Threat",'Compound Alert'!M174)))</f>
        <v>1.5</v>
      </c>
      <c r="H44" s="23">
        <f ca="1">IF($B$8="Overall Alert",'Compound Alert'!H174,IF($B$8="Underlying Vulnerability",'Compound Alert'!K174,IF($B$8="Emerging Threat",'Compound Alert'!N174)))</f>
        <v>1.5</v>
      </c>
      <c r="I44" s="50">
        <f t="shared" ca="1" si="0"/>
        <v>1</v>
      </c>
      <c r="J44" s="25" t="str">
        <f ca="1">IF(
   $B$8="Overall Alert",IF(
      'Compound Alert'!R174 &gt;= 7, "HIGH",IF(
         'Compound Alert'!R174 &gt;= 5, "MED","LOW")), IF(
            $B$8="Underlying Vulnerability", IF(
               'Compound Alert'!Y174 &gt;= 10, "HIGH",IF(
                  'Compound Alert'!Y174 &gt;= 7, "MED","LOW")),IF(
                     $B$8="Emerging Threat", IF(
                        'Compound Alert'!AF174 &gt;= 10, "HIGH",IF(
                            'Compound Alert'!AF174 &gt;= 7, "MED","LOW")))))</f>
        <v>LOW</v>
      </c>
      <c r="K44" s="25" t="str">
        <f ca="1">IF(
   $B$8="Overall Alert",IF(
      'Compound Alert'!S174 &gt;= 7, "HIGH",IF(
         'Compound Alert'!S174 &gt;= 5, "MED","LOW")), IF(
            $B$8="Underlying Vulnerability", IF(
               'Compound Alert'!Z174 &gt;= 10, "HIGH",IF(
                  'Compound Alert'!Z174 &gt;= 7, "MED","LOW")),IF(
                     $B$8="Emerging Threat", IF(
                        'Compound Alert'!AG174 &gt;= 10, "HIGH",IF(
                            'Compound Alert'!AG174 &gt;= 7, "MED","LOW")))))</f>
        <v>HIGH</v>
      </c>
      <c r="L44" s="25" t="str">
        <f ca="1">IF(
   $B$8="Overall Alert",IF(
      'Compound Alert'!T174 &gt;= 7, "HIGH",IF(
         'Compound Alert'!T174 &gt;= 5, "MED","LOW")), IF(
            $B$8="Underlying Vulnerability", IF(
               'Compound Alert'!AA174 &gt;= 10, "HIGH",IF(
                  'Compound Alert'!AA174 &gt;= 7, "MED","LOW")),IF(
                     $B$8="Emerging Threat", IF(
                        'Compound Alert'!AH174 &gt;= 10, "HIGH",IF(
                            'Compound Alert'!AH174 &gt;= 7, "MED","LOW")))))</f>
        <v>MED</v>
      </c>
      <c r="M44" s="25" t="str">
        <f ca="1">IF(
   $B$8="Overall Alert",IF(
      'Compound Alert'!U174 &gt;= 7, "HIGH",IF(
         'Compound Alert'!U174 &gt;= 5, "MED","LOW")), IF(
            $B$8="Underlying Vulnerability", IF(
               'Compound Alert'!AB174 &gt;= 10, "HIGH",IF(
                  'Compound Alert'!AB174 &gt;= 7, "MED","LOW")),IF(
                     $B$8="Emerging Threat", IF(
                        'Compound Alert'!AI174 &gt;= 10, "HIGH",IF(
                            'Compound Alert'!AI174 &gt;= 7, "MED","LOW")))))</f>
        <v>LOW</v>
      </c>
      <c r="N44" s="25" t="str">
        <f ca="1">IF(
   $B$8="Overall Alert",IF(
      'Compound Alert'!V174 &gt;= 7, "HIGH",IF(
         'Compound Alert'!V174 &gt;= 5, "MED","LOW")), IF(
            $B$8="Underlying Vulnerability", IF(
               'Compound Alert'!AC174 &gt;= 10, "HIGH",IF(
                  'Compound Alert'!AC174 &gt;= 7, "MED","LOW")),IF(
                     $B$8="Emerging Threat", IF(
                        'Compound Alert'!AJ174 &gt;= 10, "HIGH",IF(
                            'Compound Alert'!AJ174 &gt;= 7, "MED","LOW")))))</f>
        <v>LOW</v>
      </c>
      <c r="O44" s="25" t="str">
        <f ca="1">IF(
   $B$8="Overall Alert",IF(
      'Compound Alert'!W174 &gt;= 7, "HIGH",IF(
         'Compound Alert'!W174 &gt;= 5, "MED","LOW")), IF(
            $B$8="Underlying Vulnerability", IF(
               'Compound Alert'!AD174 &gt;= 10, "HIGH",IF(
                  'Compound Alert'!AD174 &gt;= 7, "MED","LOW")),IF(
                     $B$8="Emerging Threat", IF(
                        'Compound Alert'!AK174 &gt;= 10, "HIGH",IF(
                            'Compound Alert'!AK174 &gt;= 7, "MED","LOW")))))</f>
        <v>LOW</v>
      </c>
      <c r="P44" s="25"/>
      <c r="Q44" s="26"/>
      <c r="R44" s="26"/>
      <c r="S44" s="21"/>
      <c r="T44" s="21"/>
      <c r="U44" s="21"/>
      <c r="V44" s="21"/>
      <c r="W44" s="21"/>
      <c r="X44" s="21"/>
      <c r="Y44" s="27"/>
      <c r="Z44" s="27"/>
      <c r="AA44" s="27"/>
      <c r="AB44" s="27"/>
      <c r="AC44" s="27"/>
      <c r="AD44" s="27"/>
      <c r="AE44" s="27"/>
      <c r="AF44" s="27"/>
      <c r="AJ44" s="21"/>
      <c r="AK44" s="21"/>
      <c r="AL44" s="21"/>
      <c r="AM44" s="21"/>
      <c r="AN44" s="21"/>
      <c r="AO44" s="21"/>
      <c r="AP44" s="21"/>
      <c r="AQ44" s="21"/>
      <c r="AR44" s="21"/>
      <c r="AS44" s="21"/>
      <c r="AT44" s="21"/>
      <c r="AU44" s="21"/>
      <c r="AV44" s="21"/>
      <c r="AW44" s="21"/>
      <c r="AX44" s="21"/>
    </row>
    <row r="45" spans="1:217" x14ac:dyDescent="0.2">
      <c r="A45" s="63">
        <v>4</v>
      </c>
      <c r="B45" s="20" t="str">
        <f>'Compound Alert'!B136</f>
        <v>Myanmar</v>
      </c>
      <c r="C45" s="20" t="str">
        <f>'Compound Alert'!C136</f>
        <v>MMR</v>
      </c>
      <c r="D45" s="20" t="str">
        <f>'Compound Alert'!D136</f>
        <v>EAS           East Asia &amp; Pacific</v>
      </c>
      <c r="E45" s="20" t="str">
        <f>'Compound Alert'!E136</f>
        <v>IDA</v>
      </c>
      <c r="F45" s="217">
        <f ca="1">'Compound Alert'!F136</f>
        <v>131</v>
      </c>
      <c r="G45" s="22">
        <f ca="1">IF($B$8="Overall Alert",'Compound Alert'!G136,IF($B$8="Underlying Vulnerability",'Compound Alert'!J136,IF($B$8="Emerging Threat",'Compound Alert'!M136)))</f>
        <v>2.5</v>
      </c>
      <c r="H45" s="23">
        <f ca="1">IF($B$8="Overall Alert",'Compound Alert'!H136,IF($B$8="Underlying Vulnerability",'Compound Alert'!K136,IF($B$8="Emerging Threat",'Compound Alert'!N136)))</f>
        <v>2.5</v>
      </c>
      <c r="I45" s="50">
        <f t="shared" ca="1" si="0"/>
        <v>2</v>
      </c>
      <c r="J45" s="25" t="str">
        <f ca="1">IF(
   $B$8="Overall Alert",IF(
      'Compound Alert'!R136 &gt;= 7, "HIGH",IF(
         'Compound Alert'!R136 &gt;= 5, "MED","LOW")), IF(
            $B$8="Underlying Vulnerability", IF(
               'Compound Alert'!Y136 &gt;= 10, "HIGH",IF(
                  'Compound Alert'!Y136 &gt;= 7, "MED","LOW")),IF(
                     $B$8="Emerging Threat", IF(
                        'Compound Alert'!AF136 &gt;= 10, "HIGH",IF(
                            'Compound Alert'!AF136 &gt;= 7, "MED","LOW")))))</f>
        <v>LOW</v>
      </c>
      <c r="K45" s="25" t="str">
        <f ca="1">IF(
   $B$8="Overall Alert",IF(
      'Compound Alert'!S136 &gt;= 7, "HIGH",IF(
         'Compound Alert'!S136 &gt;= 5, "MED","LOW")), IF(
            $B$8="Underlying Vulnerability", IF(
               'Compound Alert'!Z136 &gt;= 10, "HIGH",IF(
                  'Compound Alert'!Z136 &gt;= 7, "MED","LOW")),IF(
                     $B$8="Emerging Threat", IF(
                        'Compound Alert'!AG136 &gt;= 10, "HIGH",IF(
                            'Compound Alert'!AG136 &gt;= 7, "MED","LOW")))))</f>
        <v>LOW</v>
      </c>
      <c r="L45" s="25" t="str">
        <f ca="1">IF(
   $B$8="Overall Alert",IF(
      'Compound Alert'!T136 &gt;= 7, "HIGH",IF(
         'Compound Alert'!T136 &gt;= 5, "MED","LOW")), IF(
            $B$8="Underlying Vulnerability", IF(
               'Compound Alert'!AA136 &gt;= 10, "HIGH",IF(
                  'Compound Alert'!AA136 &gt;= 7, "MED","LOW")),IF(
                     $B$8="Emerging Threat", IF(
                        'Compound Alert'!AH136 &gt;= 10, "HIGH",IF(
                            'Compound Alert'!AH136 &gt;= 7, "MED","LOW")))))</f>
        <v>MED</v>
      </c>
      <c r="M45" s="25" t="str">
        <f ca="1">IF(
   $B$8="Overall Alert",IF(
      'Compound Alert'!U136 &gt;= 7, "HIGH",IF(
         'Compound Alert'!U136 &gt;= 5, "MED","LOW")), IF(
            $B$8="Underlying Vulnerability", IF(
               'Compound Alert'!AB136 &gt;= 10, "HIGH",IF(
                  'Compound Alert'!AB136 &gt;= 7, "MED","LOW")),IF(
                     $B$8="Emerging Threat", IF(
                        'Compound Alert'!AI136 &gt;= 10, "HIGH",IF(
                            'Compound Alert'!AI136 &gt;= 7, "MED","LOW")))))</f>
        <v>HIGH</v>
      </c>
      <c r="N45" s="25" t="str">
        <f ca="1">IF(
   $B$8="Overall Alert",IF(
      'Compound Alert'!V136 &gt;= 7, "HIGH",IF(
         'Compound Alert'!V136 &gt;= 5, "MED","LOW")), IF(
            $B$8="Underlying Vulnerability", IF(
               'Compound Alert'!AC136 &gt;= 10, "HIGH",IF(
                  'Compound Alert'!AC136 &gt;= 7, "MED","LOW")),IF(
                     $B$8="Emerging Threat", IF(
                        'Compound Alert'!AJ136 &gt;= 10, "HIGH",IF(
                            'Compound Alert'!AJ136 &gt;= 7, "MED","LOW")))))</f>
        <v>HIGH</v>
      </c>
      <c r="O45" s="25" t="str">
        <f ca="1">IF(
   $B$8="Overall Alert",IF(
      'Compound Alert'!W136 &gt;= 7, "HIGH",IF(
         'Compound Alert'!W136 &gt;= 5, "MED","LOW")), IF(
            $B$8="Underlying Vulnerability", IF(
               'Compound Alert'!AD136 &gt;= 10, "HIGH",IF(
                  'Compound Alert'!AD136 &gt;= 7, "MED","LOW")),IF(
                     $B$8="Emerging Threat", IF(
                        'Compound Alert'!AK136 &gt;= 10, "HIGH",IF(
                            'Compound Alert'!AK136 &gt;= 7, "MED","LOW")))))</f>
        <v>LOW</v>
      </c>
      <c r="P45" s="25"/>
      <c r="Q45" s="26"/>
      <c r="R45" s="26"/>
      <c r="S45" s="21"/>
      <c r="T45" s="21"/>
      <c r="U45" s="21"/>
      <c r="V45" s="21"/>
      <c r="W45" s="21"/>
      <c r="X45" s="21"/>
      <c r="Y45" s="27"/>
      <c r="Z45" s="27"/>
      <c r="AA45" s="27"/>
      <c r="AB45" s="27"/>
      <c r="AC45" s="27"/>
      <c r="AD45" s="27"/>
      <c r="AE45" s="27"/>
      <c r="AF45" s="27"/>
      <c r="AJ45" s="21"/>
      <c r="AK45" s="21"/>
      <c r="AL45" s="21"/>
      <c r="AM45" s="21"/>
      <c r="AN45" s="21"/>
      <c r="AO45" s="21"/>
      <c r="AP45" s="21"/>
      <c r="AQ45" s="21"/>
      <c r="AR45" s="21"/>
      <c r="AS45" s="21"/>
      <c r="AT45" s="21"/>
      <c r="AU45" s="21"/>
      <c r="AV45" s="21"/>
      <c r="AW45" s="21"/>
      <c r="AX45" s="21"/>
    </row>
    <row r="46" spans="1:217" x14ac:dyDescent="0.2">
      <c r="A46" s="63">
        <v>5</v>
      </c>
      <c r="B46" s="20" t="str">
        <f>'Compound Alert'!B148</f>
        <v>Nigeria</v>
      </c>
      <c r="C46" s="20" t="str">
        <f>'Compound Alert'!C148</f>
        <v>NGA</v>
      </c>
      <c r="D46" s="20" t="str">
        <f>'Compound Alert'!D148</f>
        <v>SSF           Sub-Saharan Africa</v>
      </c>
      <c r="E46" s="20" t="str">
        <f>'Compound Alert'!E148</f>
        <v>Blend</v>
      </c>
      <c r="F46" s="217">
        <f ca="1">'Compound Alert'!F148</f>
        <v>143</v>
      </c>
      <c r="G46" s="22">
        <f ca="1">IF($B$8="Overall Alert",'Compound Alert'!G148,IF($B$8="Underlying Vulnerability",'Compound Alert'!J148,IF($B$8="Emerging Threat",'Compound Alert'!M148)))</f>
        <v>2</v>
      </c>
      <c r="H46" s="23">
        <f ca="1">IF($B$8="Overall Alert",'Compound Alert'!H148,IF($B$8="Underlying Vulnerability",'Compound Alert'!K148,IF($B$8="Emerging Threat",'Compound Alert'!N148)))</f>
        <v>2</v>
      </c>
      <c r="I46" s="50">
        <f t="shared" ca="1" si="0"/>
        <v>2</v>
      </c>
      <c r="J46" s="25" t="str">
        <f ca="1">IF(
   $B$8="Overall Alert",IF(
      'Compound Alert'!R148 &gt;= 7, "HIGH",IF(
         'Compound Alert'!R148 &gt;= 5, "MED","LOW")), IF(
            $B$8="Underlying Vulnerability", IF(
               'Compound Alert'!Y148 &gt;= 10, "HIGH",IF(
                  'Compound Alert'!Y148 &gt;= 7, "MED","LOW")),IF(
                     $B$8="Emerging Threat", IF(
                        'Compound Alert'!AF148 &gt;= 10, "HIGH",IF(
                            'Compound Alert'!AF148 &gt;= 7, "MED","LOW")))))</f>
        <v>LOW</v>
      </c>
      <c r="K46" s="25" t="str">
        <f ca="1">IF(
   $B$8="Overall Alert",IF(
      'Compound Alert'!S148 &gt;= 7, "HIGH",IF(
         'Compound Alert'!S148 &gt;= 5, "MED","LOW")), IF(
            $B$8="Underlying Vulnerability", IF(
               'Compound Alert'!Z148 &gt;= 10, "HIGH",IF(
                  'Compound Alert'!Z148 &gt;= 7, "MED","LOW")),IF(
                     $B$8="Emerging Threat", IF(
                        'Compound Alert'!AG148 &gt;= 10, "HIGH",IF(
                            'Compound Alert'!AG148 &gt;= 7, "MED","LOW")))))</f>
        <v>HIGH</v>
      </c>
      <c r="L46" s="25" t="str">
        <f ca="1">IF(
   $B$8="Overall Alert",IF(
      'Compound Alert'!T148 &gt;= 7, "HIGH",IF(
         'Compound Alert'!T148 &gt;= 5, "MED","LOW")), IF(
            $B$8="Underlying Vulnerability", IF(
               'Compound Alert'!AA148 &gt;= 10, "HIGH",IF(
                  'Compound Alert'!AA148 &gt;= 7, "MED","LOW")),IF(
                     $B$8="Emerging Threat", IF(
                        'Compound Alert'!AH148 &gt;= 10, "HIGH",IF(
                            'Compound Alert'!AH148 &gt;= 7, "MED","LOW")))))</f>
        <v>LOW</v>
      </c>
      <c r="M46" s="25" t="str">
        <f ca="1">IF(
   $B$8="Overall Alert",IF(
      'Compound Alert'!U148 &gt;= 7, "HIGH",IF(
         'Compound Alert'!U148 &gt;= 5, "MED","LOW")), IF(
            $B$8="Underlying Vulnerability", IF(
               'Compound Alert'!AB148 &gt;= 10, "HIGH",IF(
                  'Compound Alert'!AB148 &gt;= 7, "MED","LOW")),IF(
                     $B$8="Emerging Threat", IF(
                        'Compound Alert'!AI148 &gt;= 10, "HIGH",IF(
                            'Compound Alert'!AI148 &gt;= 7, "MED","LOW")))))</f>
        <v>LOW</v>
      </c>
      <c r="N46" s="25" t="str">
        <f ca="1">IF(
   $B$8="Overall Alert",IF(
      'Compound Alert'!V148 &gt;= 7, "HIGH",IF(
         'Compound Alert'!V148 &gt;= 5, "MED","LOW")), IF(
            $B$8="Underlying Vulnerability", IF(
               'Compound Alert'!AC148 &gt;= 10, "HIGH",IF(
                  'Compound Alert'!AC148 &gt;= 7, "MED","LOW")),IF(
                     $B$8="Emerging Threat", IF(
                        'Compound Alert'!AJ148 &gt;= 10, "HIGH",IF(
                            'Compound Alert'!AJ148 &gt;= 7, "MED","LOW")))))</f>
        <v>LOW</v>
      </c>
      <c r="O46" s="25" t="str">
        <f ca="1">IF(
   $B$8="Overall Alert",IF(
      'Compound Alert'!W148 &gt;= 7, "HIGH",IF(
         'Compound Alert'!W148 &gt;= 5, "MED","LOW")), IF(
            $B$8="Underlying Vulnerability", IF(
               'Compound Alert'!AD148 &gt;= 10, "HIGH",IF(
                  'Compound Alert'!AD148 &gt;= 7, "MED","LOW")),IF(
                     $B$8="Emerging Threat", IF(
                        'Compound Alert'!AK148 &gt;= 10, "HIGH",IF(
                            'Compound Alert'!AK148 &gt;= 7, "MED","LOW")))))</f>
        <v>HIGH</v>
      </c>
      <c r="P46" s="25"/>
      <c r="Q46" s="26"/>
      <c r="R46" s="26"/>
      <c r="S46" s="21"/>
      <c r="T46" s="21"/>
      <c r="U46" s="21"/>
      <c r="V46" s="21"/>
      <c r="W46" s="21"/>
      <c r="X46" s="21"/>
      <c r="Y46" s="27"/>
      <c r="Z46" s="27"/>
      <c r="AA46" s="27"/>
      <c r="AB46" s="27"/>
      <c r="AC46" s="27"/>
      <c r="AD46" s="27"/>
      <c r="AE46" s="27"/>
      <c r="AF46" s="27"/>
      <c r="AJ46" s="21"/>
      <c r="AK46" s="21"/>
      <c r="AL46" s="21"/>
      <c r="AM46" s="21"/>
      <c r="AN46" s="21"/>
      <c r="AO46" s="21"/>
      <c r="AP46" s="21"/>
      <c r="AQ46" s="21"/>
      <c r="AR46" s="21"/>
      <c r="AS46" s="21"/>
      <c r="AT46" s="21"/>
      <c r="AU46" s="21"/>
      <c r="AV46" s="21"/>
      <c r="AW46" s="21"/>
      <c r="AX46" s="21"/>
    </row>
    <row r="47" spans="1:217" x14ac:dyDescent="0.2">
      <c r="A47" s="63">
        <v>6</v>
      </c>
      <c r="B47" s="20" t="str">
        <f>'Compound Alert'!B134</f>
        <v>Mali</v>
      </c>
      <c r="C47" s="20" t="str">
        <f>'Compound Alert'!C134</f>
        <v>MLI</v>
      </c>
      <c r="D47" s="20" t="str">
        <f>'Compound Alert'!D134</f>
        <v>SSF           Sub-Saharan Africa</v>
      </c>
      <c r="E47" s="20" t="str">
        <f>'Compound Alert'!E134</f>
        <v>IDA</v>
      </c>
      <c r="F47" s="217">
        <f ca="1">'Compound Alert'!F134</f>
        <v>129</v>
      </c>
      <c r="G47" s="22">
        <f ca="1">IF($B$8="Overall Alert",'Compound Alert'!G134,IF($B$8="Underlying Vulnerability",'Compound Alert'!J134,IF($B$8="Emerging Threat",'Compound Alert'!M134)))</f>
        <v>3</v>
      </c>
      <c r="H47" s="23">
        <f ca="1">IF($B$8="Overall Alert",'Compound Alert'!H134,IF($B$8="Underlying Vulnerability",'Compound Alert'!K134,IF($B$8="Emerging Threat",'Compound Alert'!N134)))</f>
        <v>3</v>
      </c>
      <c r="I47" s="50">
        <f t="shared" ca="1" si="0"/>
        <v>3</v>
      </c>
      <c r="J47" s="25" t="str">
        <f ca="1">IF(
   $B$8="Overall Alert",IF(
      'Compound Alert'!R134 &gt;= 7, "HIGH",IF(
         'Compound Alert'!R134 &gt;= 5, "MED","LOW")), IF(
            $B$8="Underlying Vulnerability", IF(
               'Compound Alert'!Y134 &gt;= 10, "HIGH",IF(
                  'Compound Alert'!Y134 &gt;= 7, "MED","LOW")),IF(
                     $B$8="Emerging Threat", IF(
                        'Compound Alert'!AF134 &gt;= 10, "HIGH",IF(
                            'Compound Alert'!AF134 &gt;= 7, "MED","LOW")))))</f>
        <v>LOW</v>
      </c>
      <c r="K47" s="25" t="str">
        <f ca="1">IF(
   $B$8="Overall Alert",IF(
      'Compound Alert'!S134 &gt;= 7, "HIGH",IF(
         'Compound Alert'!S134 &gt;= 5, "MED","LOW")), IF(
            $B$8="Underlying Vulnerability", IF(
               'Compound Alert'!Z134 &gt;= 10, "HIGH",IF(
                  'Compound Alert'!Z134 &gt;= 7, "MED","LOW")),IF(
                     $B$8="Emerging Threat", IF(
                        'Compound Alert'!AG134 &gt;= 10, "HIGH",IF(
                            'Compound Alert'!AG134 &gt;= 7, "MED","LOW")))))</f>
        <v>HIGH</v>
      </c>
      <c r="L47" s="25" t="str">
        <f ca="1">IF(
   $B$8="Overall Alert",IF(
      'Compound Alert'!T134 &gt;= 7, "HIGH",IF(
         'Compound Alert'!T134 &gt;= 5, "MED","LOW")), IF(
            $B$8="Underlying Vulnerability", IF(
               'Compound Alert'!AA134 &gt;= 10, "HIGH",IF(
                  'Compound Alert'!AA134 &gt;= 7, "MED","LOW")),IF(
                     $B$8="Emerging Threat", IF(
                        'Compound Alert'!AH134 &gt;= 10, "HIGH",IF(
                            'Compound Alert'!AH134 &gt;= 7, "MED","LOW")))))</f>
        <v>LOW</v>
      </c>
      <c r="M47" s="25" t="str">
        <f ca="1">IF(
   $B$8="Overall Alert",IF(
      'Compound Alert'!U134 &gt;= 7, "HIGH",IF(
         'Compound Alert'!U134 &gt;= 5, "MED","LOW")), IF(
            $B$8="Underlying Vulnerability", IF(
               'Compound Alert'!AB134 &gt;= 10, "HIGH",IF(
                  'Compound Alert'!AB134 &gt;= 7, "MED","LOW")),IF(
                     $B$8="Emerging Threat", IF(
                        'Compound Alert'!AI134 &gt;= 10, "HIGH",IF(
                            'Compound Alert'!AI134 &gt;= 7, "MED","LOW")))))</f>
        <v>LOW</v>
      </c>
      <c r="N47" s="25" t="str">
        <f ca="1">IF(
   $B$8="Overall Alert",IF(
      'Compound Alert'!V134 &gt;= 7, "HIGH",IF(
         'Compound Alert'!V134 &gt;= 5, "MED","LOW")), IF(
            $B$8="Underlying Vulnerability", IF(
               'Compound Alert'!AC134 &gt;= 10, "HIGH",IF(
                  'Compound Alert'!AC134 &gt;= 7, "MED","LOW")),IF(
                     $B$8="Emerging Threat", IF(
                        'Compound Alert'!AJ134 &gt;= 10, "HIGH",IF(
                            'Compound Alert'!AJ134 &gt;= 7, "MED","LOW")))))</f>
        <v>HIGH</v>
      </c>
      <c r="O47" s="25" t="str">
        <f ca="1">IF(
   $B$8="Overall Alert",IF(
      'Compound Alert'!W134 &gt;= 7, "HIGH",IF(
         'Compound Alert'!W134 &gt;= 5, "MED","LOW")), IF(
            $B$8="Underlying Vulnerability", IF(
               'Compound Alert'!AD134 &gt;= 10, "HIGH",IF(
                  'Compound Alert'!AD134 &gt;= 7, "MED","LOW")),IF(
                     $B$8="Emerging Threat", IF(
                        'Compound Alert'!AK134 &gt;= 10, "HIGH",IF(
                            'Compound Alert'!AK134 &gt;= 7, "MED","LOW")))))</f>
        <v>HIGH</v>
      </c>
      <c r="P47" s="25"/>
      <c r="Q47" s="26"/>
      <c r="R47" s="26"/>
      <c r="S47" s="21"/>
      <c r="T47" s="21"/>
      <c r="U47" s="21"/>
      <c r="V47" s="21"/>
      <c r="W47" s="21"/>
      <c r="X47" s="21"/>
      <c r="Y47" s="27"/>
      <c r="Z47" s="27"/>
      <c r="AA47" s="27"/>
      <c r="AB47" s="27"/>
      <c r="AC47" s="27"/>
      <c r="AD47" s="27"/>
      <c r="AE47" s="27"/>
      <c r="AF47" s="27"/>
      <c r="AJ47" s="21"/>
      <c r="AK47" s="21"/>
      <c r="AL47" s="21"/>
      <c r="AM47" s="21"/>
      <c r="AN47" s="21"/>
      <c r="AO47" s="21"/>
      <c r="AP47" s="21"/>
      <c r="AQ47" s="21"/>
      <c r="AR47" s="21"/>
      <c r="AS47" s="21"/>
      <c r="AT47" s="21"/>
      <c r="AU47" s="21"/>
      <c r="AV47" s="21"/>
      <c r="AW47" s="21"/>
      <c r="AX47" s="21"/>
    </row>
    <row r="48" spans="1:217" x14ac:dyDescent="0.2">
      <c r="A48" s="63">
        <v>7</v>
      </c>
      <c r="B48" s="20" t="str">
        <f>'Compound Alert'!B147</f>
        <v>Niger</v>
      </c>
      <c r="C48" s="20" t="str">
        <f>'Compound Alert'!C147</f>
        <v>NER</v>
      </c>
      <c r="D48" s="20" t="str">
        <f>'Compound Alert'!D147</f>
        <v>SSF           Sub-Saharan Africa</v>
      </c>
      <c r="E48" s="20" t="str">
        <f>'Compound Alert'!E147</f>
        <v>IDA</v>
      </c>
      <c r="F48" s="217">
        <f ca="1">'Compound Alert'!F147</f>
        <v>142</v>
      </c>
      <c r="G48" s="22">
        <f ca="1">IF($B$8="Overall Alert",'Compound Alert'!G147,IF($B$8="Underlying Vulnerability",'Compound Alert'!J147,IF($B$8="Emerging Threat",'Compound Alert'!M147)))</f>
        <v>2.5</v>
      </c>
      <c r="H48" s="23">
        <f ca="1">IF($B$8="Overall Alert",'Compound Alert'!H147,IF($B$8="Underlying Vulnerability",'Compound Alert'!K147,IF($B$8="Emerging Threat",'Compound Alert'!N147)))</f>
        <v>2.5</v>
      </c>
      <c r="I48" s="50">
        <f t="shared" ca="1" si="0"/>
        <v>2</v>
      </c>
      <c r="J48" s="25" t="str">
        <f ca="1">IF(
   $B$8="Overall Alert",IF(
      'Compound Alert'!R147 &gt;= 7, "HIGH",IF(
         'Compound Alert'!R147 &gt;= 5, "MED","LOW")), IF(
            $B$8="Underlying Vulnerability", IF(
               'Compound Alert'!Y147 &gt;= 10, "HIGH",IF(
                  'Compound Alert'!Y147 &gt;= 7, "MED","LOW")),IF(
                     $B$8="Emerging Threat", IF(
                        'Compound Alert'!AF147 &gt;= 10, "HIGH",IF(
                            'Compound Alert'!AF147 &gt;= 7, "MED","LOW")))))</f>
        <v>LOW</v>
      </c>
      <c r="K48" s="25" t="str">
        <f ca="1">IF(
   $B$8="Overall Alert",IF(
      'Compound Alert'!S147 &gt;= 7, "HIGH",IF(
         'Compound Alert'!S147 &gt;= 5, "MED","LOW")), IF(
            $B$8="Underlying Vulnerability", IF(
               'Compound Alert'!Z147 &gt;= 10, "HIGH",IF(
                  'Compound Alert'!Z147 &gt;= 7, "MED","LOW")),IF(
                     $B$8="Emerging Threat", IF(
                        'Compound Alert'!AG147 &gt;= 10, "HIGH",IF(
                            'Compound Alert'!AG147 &gt;= 7, "MED","LOW")))))</f>
        <v>HIGH</v>
      </c>
      <c r="L48" s="25" t="str">
        <f ca="1">IF(
   $B$8="Overall Alert",IF(
      'Compound Alert'!T147 &gt;= 7, "HIGH",IF(
         'Compound Alert'!T147 &gt;= 5, "MED","LOW")), IF(
            $B$8="Underlying Vulnerability", IF(
               'Compound Alert'!AA147 &gt;= 10, "HIGH",IF(
                  'Compound Alert'!AA147 &gt;= 7, "MED","LOW")),IF(
                     $B$8="Emerging Threat", IF(
                        'Compound Alert'!AH147 &gt;= 10, "HIGH",IF(
                            'Compound Alert'!AH147 &gt;= 7, "MED","LOW")))))</f>
        <v>LOW</v>
      </c>
      <c r="M48" s="25" t="str">
        <f ca="1">IF(
   $B$8="Overall Alert",IF(
      'Compound Alert'!U147 &gt;= 7, "HIGH",IF(
         'Compound Alert'!U147 &gt;= 5, "MED","LOW")), IF(
            $B$8="Underlying Vulnerability", IF(
               'Compound Alert'!AB147 &gt;= 10, "HIGH",IF(
                  'Compound Alert'!AB147 &gt;= 7, "MED","LOW")),IF(
                     $B$8="Emerging Threat", IF(
                        'Compound Alert'!AI147 &gt;= 10, "HIGH",IF(
                            'Compound Alert'!AI147 &gt;= 7, "MED","LOW")))))</f>
        <v>LOW</v>
      </c>
      <c r="N48" s="25" t="str">
        <f ca="1">IF(
   $B$8="Overall Alert",IF(
      'Compound Alert'!V147 &gt;= 7, "HIGH",IF(
         'Compound Alert'!V147 &gt;= 5, "MED","LOW")), IF(
            $B$8="Underlying Vulnerability", IF(
               'Compound Alert'!AC147 &gt;= 10, "HIGH",IF(
                  'Compound Alert'!AC147 &gt;= 7, "MED","LOW")),IF(
                     $B$8="Emerging Threat", IF(
                        'Compound Alert'!AJ147 &gt;= 10, "HIGH",IF(
                            'Compound Alert'!AJ147 &gt;= 7, "MED","LOW")))))</f>
        <v>MED</v>
      </c>
      <c r="O48" s="25" t="str">
        <f ca="1">IF(
   $B$8="Overall Alert",IF(
      'Compound Alert'!W147 &gt;= 7, "HIGH",IF(
         'Compound Alert'!W147 &gt;= 5, "MED","LOW")), IF(
            $B$8="Underlying Vulnerability", IF(
               'Compound Alert'!AD147 &gt;= 10, "HIGH",IF(
                  'Compound Alert'!AD147 &gt;= 7, "MED","LOW")),IF(
                     $B$8="Emerging Threat", IF(
                        'Compound Alert'!AK147 &gt;= 10, "HIGH",IF(
                            'Compound Alert'!AK147 &gt;= 7, "MED","LOW")))))</f>
        <v>HIGH</v>
      </c>
      <c r="P48" s="25"/>
      <c r="Q48" s="26"/>
      <c r="R48" s="26"/>
      <c r="S48" s="21"/>
      <c r="T48" s="21"/>
      <c r="U48" s="21"/>
      <c r="V48" s="21"/>
      <c r="W48" s="21"/>
      <c r="X48" s="21"/>
      <c r="Y48" s="27"/>
      <c r="Z48" s="27"/>
      <c r="AA48" s="27"/>
      <c r="AB48" s="27"/>
      <c r="AC48" s="27"/>
      <c r="AD48" s="27"/>
      <c r="AE48" s="27"/>
      <c r="AF48" s="27"/>
      <c r="AJ48" s="21"/>
      <c r="AK48" s="21"/>
      <c r="AL48" s="21"/>
      <c r="AM48" s="21"/>
      <c r="AN48" s="21"/>
      <c r="AO48" s="21"/>
      <c r="AP48" s="21"/>
      <c r="AQ48" s="21"/>
      <c r="AR48" s="21"/>
      <c r="AS48" s="21"/>
      <c r="AT48" s="21"/>
      <c r="AU48" s="21"/>
      <c r="AV48" s="21"/>
      <c r="AW48" s="21"/>
      <c r="AX48" s="21"/>
    </row>
    <row r="49" spans="1:50" x14ac:dyDescent="0.2">
      <c r="A49" s="63">
        <v>8</v>
      </c>
      <c r="B49" s="20" t="str">
        <f>'Compound Alert'!B156</f>
        <v>Pakistan</v>
      </c>
      <c r="C49" s="20" t="str">
        <f>'Compound Alert'!C156</f>
        <v>PAK</v>
      </c>
      <c r="D49" s="20" t="str">
        <f>'Compound Alert'!D156</f>
        <v>SAS           South Asia</v>
      </c>
      <c r="E49" s="20" t="str">
        <f>'Compound Alert'!E156</f>
        <v>Blend</v>
      </c>
      <c r="F49" s="217">
        <f ca="1">'Compound Alert'!F156</f>
        <v>151</v>
      </c>
      <c r="G49" s="22">
        <f ca="1">IF($B$8="Overall Alert",'Compound Alert'!G156,IF($B$8="Underlying Vulnerability",'Compound Alert'!J156,IF($B$8="Emerging Threat",'Compound Alert'!M156)))</f>
        <v>4</v>
      </c>
      <c r="H49" s="23">
        <f ca="1">IF($B$8="Overall Alert",'Compound Alert'!H156,IF($B$8="Underlying Vulnerability",'Compound Alert'!K156,IF($B$8="Emerging Threat",'Compound Alert'!N156)))</f>
        <v>4</v>
      </c>
      <c r="I49" s="50">
        <f t="shared" ca="1" si="0"/>
        <v>4</v>
      </c>
      <c r="J49" s="25" t="str">
        <f ca="1">IF(
   $B$8="Overall Alert",IF(
      'Compound Alert'!R156 &gt;= 7, "HIGH",IF(
         'Compound Alert'!R156 &gt;= 5, "MED","LOW")), IF(
            $B$8="Underlying Vulnerability", IF(
               'Compound Alert'!Y156 &gt;= 10, "HIGH",IF(
                  'Compound Alert'!Y156 &gt;= 7, "MED","LOW")),IF(
                     $B$8="Emerging Threat", IF(
                        'Compound Alert'!AF156 &gt;= 10, "HIGH",IF(
                            'Compound Alert'!AF156 &gt;= 7, "MED","LOW")))))</f>
        <v>LOW</v>
      </c>
      <c r="K49" s="25" t="str">
        <f ca="1">IF(
   $B$8="Overall Alert",IF(
      'Compound Alert'!S156 &gt;= 7, "HIGH",IF(
         'Compound Alert'!S156 &gt;= 5, "MED","LOW")), IF(
            $B$8="Underlying Vulnerability", IF(
               'Compound Alert'!Z156 &gt;= 10, "HIGH",IF(
                  'Compound Alert'!Z156 &gt;= 7, "MED","LOW")),IF(
                     $B$8="Emerging Threat", IF(
                        'Compound Alert'!AG156 &gt;= 10, "HIGH",IF(
                            'Compound Alert'!AG156 &gt;= 7, "MED","LOW")))))</f>
        <v>HIGH</v>
      </c>
      <c r="L49" s="25" t="str">
        <f ca="1">IF(
   $B$8="Overall Alert",IF(
      'Compound Alert'!T156 &gt;= 7, "HIGH",IF(
         'Compound Alert'!T156 &gt;= 5, "MED","LOW")), IF(
            $B$8="Underlying Vulnerability", IF(
               'Compound Alert'!AA156 &gt;= 10, "HIGH",IF(
                  'Compound Alert'!AA156 &gt;= 7, "MED","LOW")),IF(
                     $B$8="Emerging Threat", IF(
                        'Compound Alert'!AH156 &gt;= 10, "HIGH",IF(
                            'Compound Alert'!AH156 &gt;= 7, "MED","LOW")))))</f>
        <v>LOW</v>
      </c>
      <c r="M49" s="25" t="str">
        <f ca="1">IF(
   $B$8="Overall Alert",IF(
      'Compound Alert'!U156 &gt;= 7, "HIGH",IF(
         'Compound Alert'!U156 &gt;= 5, "MED","LOW")), IF(
            $B$8="Underlying Vulnerability", IF(
               'Compound Alert'!AB156 &gt;= 10, "HIGH",IF(
                  'Compound Alert'!AB156 &gt;= 7, "MED","LOW")),IF(
                     $B$8="Emerging Threat", IF(
                        'Compound Alert'!AI156 &gt;= 10, "HIGH",IF(
                            'Compound Alert'!AI156 &gt;= 7, "MED","LOW")))))</f>
        <v>HIGH</v>
      </c>
      <c r="N49" s="25" t="str">
        <f ca="1">IF(
   $B$8="Overall Alert",IF(
      'Compound Alert'!V156 &gt;= 7, "HIGH",IF(
         'Compound Alert'!V156 &gt;= 5, "MED","LOW")), IF(
            $B$8="Underlying Vulnerability", IF(
               'Compound Alert'!AC156 &gt;= 10, "HIGH",IF(
                  'Compound Alert'!AC156 &gt;= 7, "MED","LOW")),IF(
                     $B$8="Emerging Threat", IF(
                        'Compound Alert'!AJ156 &gt;= 10, "HIGH",IF(
                            'Compound Alert'!AJ156 &gt;= 7, "MED","LOW")))))</f>
        <v>HIGH</v>
      </c>
      <c r="O49" s="25" t="str">
        <f ca="1">IF(
   $B$8="Overall Alert",IF(
      'Compound Alert'!W156 &gt;= 7, "HIGH",IF(
         'Compound Alert'!W156 &gt;= 5, "MED","LOW")), IF(
            $B$8="Underlying Vulnerability", IF(
               'Compound Alert'!AD156 &gt;= 10, "HIGH",IF(
                  'Compound Alert'!AD156 &gt;= 7, "MED","LOW")),IF(
                     $B$8="Emerging Threat", IF(
                        'Compound Alert'!AK156 &gt;= 10, "HIGH",IF(
                            'Compound Alert'!AK156 &gt;= 7, "MED","LOW")))))</f>
        <v>HIGH</v>
      </c>
      <c r="P49" s="25"/>
      <c r="Q49" s="26"/>
      <c r="R49" s="26"/>
      <c r="S49" s="21"/>
      <c r="T49" s="21"/>
      <c r="U49" s="21"/>
      <c r="V49" s="21"/>
      <c r="W49" s="21"/>
      <c r="X49" s="21"/>
      <c r="Y49" s="27"/>
      <c r="Z49" s="27"/>
      <c r="AA49" s="27"/>
      <c r="AB49" s="27"/>
      <c r="AC49" s="27"/>
      <c r="AD49" s="27"/>
      <c r="AE49" s="27"/>
      <c r="AF49" s="27"/>
      <c r="AJ49" s="21"/>
      <c r="AK49" s="21"/>
      <c r="AL49" s="21"/>
      <c r="AM49" s="21"/>
      <c r="AN49" s="21"/>
      <c r="AO49" s="21"/>
      <c r="AP49" s="21"/>
      <c r="AQ49" s="21"/>
      <c r="AR49" s="21"/>
      <c r="AS49" s="21"/>
      <c r="AT49" s="21"/>
      <c r="AU49" s="21"/>
      <c r="AV49" s="21"/>
      <c r="AW49" s="21"/>
      <c r="AX49" s="21"/>
    </row>
    <row r="50" spans="1:50" x14ac:dyDescent="0.2">
      <c r="A50" s="63">
        <v>9</v>
      </c>
      <c r="B50" s="20" t="str">
        <f>'Compound Alert'!B192</f>
        <v>Syrian Arab Republic</v>
      </c>
      <c r="C50" s="20" t="str">
        <f>'Compound Alert'!C192</f>
        <v>SYR</v>
      </c>
      <c r="D50" s="20" t="str">
        <f>'Compound Alert'!D192</f>
        <v>MEA           Middle East &amp; North Africa</v>
      </c>
      <c r="E50" s="20" t="str">
        <f>'Compound Alert'!E192</f>
        <v>IDA</v>
      </c>
      <c r="F50" s="217">
        <f ca="1">'Compound Alert'!F192</f>
        <v>187</v>
      </c>
      <c r="G50" s="22">
        <f ca="1">IF($B$8="Overall Alert",'Compound Alert'!G192,IF($B$8="Underlying Vulnerability",'Compound Alert'!J192,IF($B$8="Emerging Threat",'Compound Alert'!M192)))</f>
        <v>3</v>
      </c>
      <c r="H50" s="23">
        <f ca="1">IF($B$8="Overall Alert",'Compound Alert'!H192,IF($B$8="Underlying Vulnerability",'Compound Alert'!K192,IF($B$8="Emerging Threat",'Compound Alert'!N192)))</f>
        <v>3</v>
      </c>
      <c r="I50" s="50">
        <f t="shared" ca="1" si="0"/>
        <v>3</v>
      </c>
      <c r="J50" s="25" t="str">
        <f ca="1">IF(
   $B$8="Overall Alert",IF(
      'Compound Alert'!R192 &gt;= 7, "HIGH",IF(
         'Compound Alert'!R192 &gt;= 5, "MED","LOW")), IF(
            $B$8="Underlying Vulnerability", IF(
               'Compound Alert'!Y192 &gt;= 10, "HIGH",IF(
                  'Compound Alert'!Y192 &gt;= 7, "MED","LOW")),IF(
                     $B$8="Emerging Threat", IF(
                        'Compound Alert'!AF192 &gt;= 10, "HIGH",IF(
                            'Compound Alert'!AF192 &gt;= 7, "MED","LOW")))))</f>
        <v>LOW</v>
      </c>
      <c r="K50" s="25" t="str">
        <f ca="1">IF(
   $B$8="Overall Alert",IF(
      'Compound Alert'!S192 &gt;= 7, "HIGH",IF(
         'Compound Alert'!S192 &gt;= 5, "MED","LOW")), IF(
            $B$8="Underlying Vulnerability", IF(
               'Compound Alert'!Z192 &gt;= 10, "HIGH",IF(
                  'Compound Alert'!Z192 &gt;= 7, "MED","LOW")),IF(
                     $B$8="Emerging Threat", IF(
                        'Compound Alert'!AG192 &gt;= 10, "HIGH",IF(
                            'Compound Alert'!AG192 &gt;= 7, "MED","LOW")))))</f>
        <v>HIGH</v>
      </c>
      <c r="L50" s="25" t="str">
        <f ca="1">IF(
   $B$8="Overall Alert",IF(
      'Compound Alert'!T192 &gt;= 7, "HIGH",IF(
         'Compound Alert'!T192 &gt;= 5, "MED","LOW")), IF(
            $B$8="Underlying Vulnerability", IF(
               'Compound Alert'!AA192 &gt;= 10, "HIGH",IF(
                  'Compound Alert'!AA192 &gt;= 7, "MED","LOW")),IF(
                     $B$8="Emerging Threat", IF(
                        'Compound Alert'!AH192 &gt;= 10, "HIGH",IF(
                            'Compound Alert'!AH192 &gt;= 7, "MED","LOW")))))</f>
        <v>LOW</v>
      </c>
      <c r="M50" s="25" t="str">
        <f ca="1">IF(
   $B$8="Overall Alert",IF(
      'Compound Alert'!U192 &gt;= 7, "HIGH",IF(
         'Compound Alert'!U192 &gt;= 5, "MED","LOW")), IF(
            $B$8="Underlying Vulnerability", IF(
               'Compound Alert'!AB192 &gt;= 10, "HIGH",IF(
                  'Compound Alert'!AB192 &gt;= 7, "MED","LOW")),IF(
                     $B$8="Emerging Threat", IF(
                        'Compound Alert'!AI192 &gt;= 10, "HIGH",IF(
                            'Compound Alert'!AI192 &gt;= 7, "MED","LOW")))))</f>
        <v>HIGH</v>
      </c>
      <c r="N50" s="25" t="str">
        <f ca="1">IF(
   $B$8="Overall Alert",IF(
      'Compound Alert'!V192 &gt;= 7, "HIGH",IF(
         'Compound Alert'!V192 &gt;= 5, "MED","LOW")), IF(
            $B$8="Underlying Vulnerability", IF(
               'Compound Alert'!AC192 &gt;= 10, "HIGH",IF(
                  'Compound Alert'!AC192 &gt;= 7, "MED","LOW")),IF(
                     $B$8="Emerging Threat", IF(
                        'Compound Alert'!AJ192 &gt;= 10, "HIGH",IF(
                            'Compound Alert'!AJ192 &gt;= 7, "MED","LOW")))))</f>
        <v>HIGH</v>
      </c>
      <c r="O50" s="25" t="str">
        <f ca="1">IF(
   $B$8="Overall Alert",IF(
      'Compound Alert'!W192 &gt;= 7, "HIGH",IF(
         'Compound Alert'!W192 &gt;= 5, "MED","LOW")), IF(
            $B$8="Underlying Vulnerability", IF(
               'Compound Alert'!AD192 &gt;= 10, "HIGH",IF(
                  'Compound Alert'!AD192 &gt;= 7, "MED","LOW")),IF(
                     $B$8="Emerging Threat", IF(
                        'Compound Alert'!AK192 &gt;= 10, "HIGH",IF(
                            'Compound Alert'!AK192 &gt;= 7, "MED","LOW")))))</f>
        <v>LOW</v>
      </c>
      <c r="P50" s="25"/>
      <c r="Q50" s="26"/>
      <c r="R50" s="26"/>
      <c r="S50" s="21"/>
      <c r="T50" s="21"/>
      <c r="U50" s="21"/>
      <c r="V50" s="21"/>
      <c r="W50" s="21"/>
      <c r="X50" s="21"/>
      <c r="Y50" s="27"/>
      <c r="Z50" s="27"/>
      <c r="AA50" s="27"/>
      <c r="AB50" s="27"/>
      <c r="AC50" s="27"/>
      <c r="AD50" s="27"/>
      <c r="AE50" s="27"/>
      <c r="AF50" s="27"/>
      <c r="AJ50" s="21"/>
      <c r="AK50" s="21"/>
      <c r="AL50" s="21"/>
      <c r="AM50" s="21"/>
      <c r="AN50" s="21"/>
      <c r="AO50" s="21"/>
      <c r="AP50" s="21"/>
      <c r="AQ50" s="21"/>
      <c r="AR50" s="21"/>
      <c r="AS50" s="21"/>
      <c r="AT50" s="21"/>
      <c r="AU50" s="21"/>
      <c r="AV50" s="21"/>
      <c r="AW50" s="21"/>
      <c r="AX50" s="21"/>
    </row>
    <row r="51" spans="1:50" x14ac:dyDescent="0.2">
      <c r="A51" s="63">
        <v>10</v>
      </c>
      <c r="B51" s="20" t="str">
        <f>'Compound Alert'!B8</f>
        <v>Angola</v>
      </c>
      <c r="C51" s="20" t="str">
        <f>'Compound Alert'!C8</f>
        <v>AGO</v>
      </c>
      <c r="D51" s="20" t="str">
        <f>'Compound Alert'!D8</f>
        <v>SSF           Sub-Saharan Africa</v>
      </c>
      <c r="E51" s="20" t="str">
        <f>'Compound Alert'!E8</f>
        <v>IBRD</v>
      </c>
      <c r="F51" s="217">
        <f ca="1">'Compound Alert'!F8</f>
        <v>3</v>
      </c>
      <c r="G51" s="22">
        <f ca="1">IF($B$8="Overall Alert",'Compound Alert'!G8,IF($B$8="Underlying Vulnerability",'Compound Alert'!J8,IF($B$8="Emerging Threat",'Compound Alert'!M8)))</f>
        <v>2</v>
      </c>
      <c r="H51" s="23">
        <f ca="1">IF($B$8="Overall Alert",'Compound Alert'!H8,IF($B$8="Underlying Vulnerability",'Compound Alert'!K8,IF($B$8="Emerging Threat",'Compound Alert'!N8)))</f>
        <v>2</v>
      </c>
      <c r="I51" s="50">
        <f t="shared" ca="1" si="0"/>
        <v>2</v>
      </c>
      <c r="J51" s="25" t="str">
        <f ca="1">IF(
   $B$8="Overall Alert",IF(
      'Compound Alert'!R8 &gt;= 7, "HIGH",IF(
         'Compound Alert'!R8 &gt;= 5, "MED","LOW")), IF(
            $B$8="Underlying Vulnerability", IF(
               'Compound Alert'!Y8 &gt;= 10, "HIGH",IF(
                  'Compound Alert'!Y8 &gt;= 7, "MED","LOW")),IF(
                     $B$8="Emerging Threat", IF(
                        'Compound Alert'!AF8 &gt;= 10, "HIGH",IF(
                            'Compound Alert'!AF8 &gt;= 7, "MED","LOW")))))</f>
        <v>LOW</v>
      </c>
      <c r="K51" s="25" t="str">
        <f ca="1">IF(
   $B$8="Overall Alert",IF(
      'Compound Alert'!S8 &gt;= 7, "HIGH",IF(
         'Compound Alert'!S8 &gt;= 5, "MED","LOW")), IF(
            $B$8="Underlying Vulnerability", IF(
               'Compound Alert'!Z8 &gt;= 10, "HIGH",IF(
                  'Compound Alert'!Z8 &gt;= 7, "MED","LOW")),IF(
                     $B$8="Emerging Threat", IF(
                        'Compound Alert'!AG8 &gt;= 10, "HIGH",IF(
                            'Compound Alert'!AG8 &gt;= 7, "MED","LOW")))))</f>
        <v>LOW</v>
      </c>
      <c r="L51" s="25" t="str">
        <f ca="1">IF(
   $B$8="Overall Alert",IF(
      'Compound Alert'!T8 &gt;= 7, "HIGH",IF(
         'Compound Alert'!T8 &gt;= 5, "MED","LOW")), IF(
            $B$8="Underlying Vulnerability", IF(
               'Compound Alert'!AA8 &gt;= 10, "HIGH",IF(
                  'Compound Alert'!AA8 &gt;= 7, "MED","LOW")),IF(
                     $B$8="Emerging Threat", IF(
                        'Compound Alert'!AH8 &gt;= 10, "HIGH",IF(
                            'Compound Alert'!AH8 &gt;= 7, "MED","LOW")))))</f>
        <v>MED</v>
      </c>
      <c r="M51" s="25" t="str">
        <f ca="1">IF(
   $B$8="Overall Alert",IF(
      'Compound Alert'!U8 &gt;= 7, "HIGH",IF(
         'Compound Alert'!U8 &gt;= 5, "MED","LOW")), IF(
            $B$8="Underlying Vulnerability", IF(
               'Compound Alert'!AB8 &gt;= 10, "HIGH",IF(
                  'Compound Alert'!AB8 &gt;= 7, "MED","LOW")),IF(
                     $B$8="Emerging Threat", IF(
                        'Compound Alert'!AI8 &gt;= 10, "HIGH",IF(
                            'Compound Alert'!AI8 &gt;= 7, "MED","LOW")))))</f>
        <v>HIGH</v>
      </c>
      <c r="N51" s="25" t="str">
        <f ca="1">IF(
   $B$8="Overall Alert",IF(
      'Compound Alert'!V8 &gt;= 7, "HIGH",IF(
         'Compound Alert'!V8 &gt;= 5, "MED","LOW")), IF(
            $B$8="Underlying Vulnerability", IF(
               'Compound Alert'!AC8 &gt;= 10, "HIGH",IF(
                  'Compound Alert'!AC8 &gt;= 7, "MED","LOW")),IF(
                     $B$8="Emerging Threat", IF(
                        'Compound Alert'!AJ8 &gt;= 10, "HIGH",IF(
                            'Compound Alert'!AJ8 &gt;= 7, "MED","LOW")))))</f>
        <v>MED</v>
      </c>
      <c r="O51" s="25" t="str">
        <f ca="1">IF(
   $B$8="Overall Alert",IF(
      'Compound Alert'!W8 &gt;= 7, "HIGH",IF(
         'Compound Alert'!W8 &gt;= 5, "MED","LOW")), IF(
            $B$8="Underlying Vulnerability", IF(
               'Compound Alert'!AD8 &gt;= 10, "HIGH",IF(
                  'Compound Alert'!AD8 &gt;= 7, "MED","LOW")),IF(
                     $B$8="Emerging Threat", IF(
                        'Compound Alert'!AK8 &gt;= 10, "HIGH",IF(
                            'Compound Alert'!AK8 &gt;= 7, "MED","LOW")))))</f>
        <v>LOW</v>
      </c>
      <c r="P51" s="25"/>
      <c r="Q51" s="26"/>
      <c r="R51" s="26"/>
      <c r="S51" s="21"/>
      <c r="T51" s="21"/>
      <c r="U51" s="21"/>
      <c r="V51" s="21"/>
      <c r="W51" s="21"/>
      <c r="X51" s="21"/>
      <c r="Y51" s="27"/>
      <c r="Z51" s="27"/>
      <c r="AA51" s="27"/>
      <c r="AB51" s="27"/>
      <c r="AC51" s="27"/>
      <c r="AD51" s="27"/>
      <c r="AE51" s="27"/>
      <c r="AF51" s="27"/>
      <c r="AJ51" s="21"/>
      <c r="AK51" s="21"/>
      <c r="AL51" s="21"/>
      <c r="AM51" s="21"/>
      <c r="AN51" s="21"/>
      <c r="AO51" s="21"/>
      <c r="AP51" s="21"/>
      <c r="AQ51" s="21"/>
      <c r="AR51" s="21"/>
      <c r="AS51" s="21"/>
      <c r="AT51" s="21"/>
      <c r="AU51" s="21"/>
      <c r="AV51" s="21"/>
      <c r="AW51" s="21"/>
      <c r="AX51" s="21"/>
    </row>
    <row r="52" spans="1:50" x14ac:dyDescent="0.2">
      <c r="A52" s="63">
        <v>11</v>
      </c>
      <c r="B52" s="20" t="str">
        <f>'Compound Alert'!B91</f>
        <v>Haiti</v>
      </c>
      <c r="C52" s="20" t="str">
        <f>'Compound Alert'!C91</f>
        <v>HTI</v>
      </c>
      <c r="D52" s="20" t="str">
        <f>'Compound Alert'!D91</f>
        <v>LCN           Latin America &amp; Caribbean</v>
      </c>
      <c r="E52" s="20" t="str">
        <f>'Compound Alert'!E91</f>
        <v>IDA</v>
      </c>
      <c r="F52" s="217">
        <f ca="1">'Compound Alert'!F91</f>
        <v>86</v>
      </c>
      <c r="G52" s="22">
        <f ca="1">IF($B$8="Overall Alert",'Compound Alert'!G91,IF($B$8="Underlying Vulnerability",'Compound Alert'!J91,IF($B$8="Emerging Threat",'Compound Alert'!M91)))</f>
        <v>3.5</v>
      </c>
      <c r="H52" s="23">
        <f ca="1">IF($B$8="Overall Alert",'Compound Alert'!H91,IF($B$8="Underlying Vulnerability",'Compound Alert'!K91,IF($B$8="Emerging Threat",'Compound Alert'!N91)))</f>
        <v>3.5</v>
      </c>
      <c r="I52" s="50">
        <f t="shared" ca="1" si="0"/>
        <v>3</v>
      </c>
      <c r="J52" s="25" t="str">
        <f ca="1">IF(
   $B$8="Overall Alert",IF(
      'Compound Alert'!R91 &gt;= 7, "HIGH",IF(
         'Compound Alert'!R91 &gt;= 5, "MED","LOW")), IF(
            $B$8="Underlying Vulnerability", IF(
               'Compound Alert'!Y91 &gt;= 10, "HIGH",IF(
                  'Compound Alert'!Y91 &gt;= 7, "MED","LOW")),IF(
                     $B$8="Emerging Threat", IF(
                        'Compound Alert'!AF91 &gt;= 10, "HIGH",IF(
                            'Compound Alert'!AF91 &gt;= 7, "MED","LOW")))))</f>
        <v>LOW</v>
      </c>
      <c r="K52" s="25" t="str">
        <f ca="1">IF(
   $B$8="Overall Alert",IF(
      'Compound Alert'!S91 &gt;= 7, "HIGH",IF(
         'Compound Alert'!S91 &gt;= 5, "MED","LOW")), IF(
            $B$8="Underlying Vulnerability", IF(
               'Compound Alert'!Z91 &gt;= 10, "HIGH",IF(
                  'Compound Alert'!Z91 &gt;= 7, "MED","LOW")),IF(
                     $B$8="Emerging Threat", IF(
                        'Compound Alert'!AG91 &gt;= 10, "HIGH",IF(
                            'Compound Alert'!AG91 &gt;= 7, "MED","LOW")))))</f>
        <v>HIGH</v>
      </c>
      <c r="L52" s="25" t="str">
        <f ca="1">IF(
   $B$8="Overall Alert",IF(
      'Compound Alert'!T91 &gt;= 7, "HIGH",IF(
         'Compound Alert'!T91 &gt;= 5, "MED","LOW")), IF(
            $B$8="Underlying Vulnerability", IF(
               'Compound Alert'!AA91 &gt;= 10, "HIGH",IF(
                  'Compound Alert'!AA91 &gt;= 7, "MED","LOW")),IF(
                     $B$8="Emerging Threat", IF(
                        'Compound Alert'!AH91 &gt;= 10, "HIGH",IF(
                            'Compound Alert'!AH91 &gt;= 7, "MED","LOW")))))</f>
        <v>MED</v>
      </c>
      <c r="M52" s="25" t="str">
        <f ca="1">IF(
   $B$8="Overall Alert",IF(
      'Compound Alert'!U91 &gt;= 7, "HIGH",IF(
         'Compound Alert'!U91 &gt;= 5, "MED","LOW")), IF(
            $B$8="Underlying Vulnerability", IF(
               'Compound Alert'!AB91 &gt;= 10, "HIGH",IF(
                  'Compound Alert'!AB91 &gt;= 7, "MED","LOW")),IF(
                     $B$8="Emerging Threat", IF(
                        'Compound Alert'!AI91 &gt;= 10, "HIGH",IF(
                            'Compound Alert'!AI91 &gt;= 7, "MED","LOW")))))</f>
        <v>HIGH</v>
      </c>
      <c r="N52" s="25" t="str">
        <f ca="1">IF(
   $B$8="Overall Alert",IF(
      'Compound Alert'!V91 &gt;= 7, "HIGH",IF(
         'Compound Alert'!V91 &gt;= 5, "MED","LOW")), IF(
            $B$8="Underlying Vulnerability", IF(
               'Compound Alert'!AC91 &gt;= 10, "HIGH",IF(
                  'Compound Alert'!AC91 &gt;= 7, "MED","LOW")),IF(
                     $B$8="Emerging Threat", IF(
                        'Compound Alert'!AJ91 &gt;= 10, "HIGH",IF(
                            'Compound Alert'!AJ91 &gt;= 7, "MED","LOW")))))</f>
        <v>HIGH</v>
      </c>
      <c r="O52" s="25" t="str">
        <f ca="1">IF(
   $B$8="Overall Alert",IF(
      'Compound Alert'!W91 &gt;= 7, "HIGH",IF(
         'Compound Alert'!W91 &gt;= 5, "MED","LOW")), IF(
            $B$8="Underlying Vulnerability", IF(
               'Compound Alert'!AD91 &gt;= 10, "HIGH",IF(
                  'Compound Alert'!AD91 &gt;= 7, "MED","LOW")),IF(
                     $B$8="Emerging Threat", IF(
                        'Compound Alert'!AK91 &gt;= 10, "HIGH",IF(
                            'Compound Alert'!AK91 &gt;= 7, "MED","LOW")))))</f>
        <v>LOW</v>
      </c>
      <c r="P52" s="25"/>
      <c r="Q52" s="26"/>
      <c r="R52" s="26"/>
      <c r="S52" s="21"/>
      <c r="T52" s="21"/>
      <c r="U52" s="21"/>
      <c r="V52" s="21"/>
      <c r="W52" s="21"/>
      <c r="X52" s="21"/>
      <c r="Y52" s="27"/>
      <c r="Z52" s="27"/>
      <c r="AA52" s="27"/>
      <c r="AB52" s="27"/>
      <c r="AC52" s="27"/>
      <c r="AD52" s="27"/>
      <c r="AE52" s="27"/>
      <c r="AF52" s="27"/>
      <c r="AJ52" s="21"/>
      <c r="AK52" s="21"/>
      <c r="AL52" s="21"/>
      <c r="AM52" s="21"/>
      <c r="AN52" s="21"/>
      <c r="AO52" s="21"/>
      <c r="AP52" s="21"/>
      <c r="AQ52" s="21"/>
      <c r="AR52" s="21"/>
      <c r="AS52" s="21"/>
      <c r="AT52" s="21"/>
      <c r="AU52" s="21"/>
      <c r="AV52" s="21"/>
      <c r="AW52" s="21"/>
      <c r="AX52" s="21"/>
    </row>
    <row r="53" spans="1:50" x14ac:dyDescent="0.2">
      <c r="A53" s="63">
        <v>12</v>
      </c>
      <c r="B53" s="20" t="str">
        <f>'Compound Alert'!B22</f>
        <v>Burkina Faso</v>
      </c>
      <c r="C53" s="20" t="str">
        <f>'Compound Alert'!C22</f>
        <v>BFA</v>
      </c>
      <c r="D53" s="20" t="str">
        <f>'Compound Alert'!D22</f>
        <v>SSF           Sub-Saharan Africa</v>
      </c>
      <c r="E53" s="20" t="str">
        <f>'Compound Alert'!E22</f>
        <v>IDA</v>
      </c>
      <c r="F53" s="217">
        <f ca="1">'Compound Alert'!F22</f>
        <v>17</v>
      </c>
      <c r="G53" s="22">
        <f ca="1">IF($B$8="Overall Alert",'Compound Alert'!G22,IF($B$8="Underlying Vulnerability",'Compound Alert'!J22,IF($B$8="Emerging Threat",'Compound Alert'!M22)))</f>
        <v>2.5</v>
      </c>
      <c r="H53" s="23">
        <f ca="1">IF($B$8="Overall Alert",'Compound Alert'!H22,IF($B$8="Underlying Vulnerability",'Compound Alert'!K22,IF($B$8="Emerging Threat",'Compound Alert'!N22)))</f>
        <v>2.5</v>
      </c>
      <c r="I53" s="50">
        <f t="shared" ca="1" si="0"/>
        <v>2</v>
      </c>
      <c r="J53" s="25" t="str">
        <f ca="1">IF(
   $B$8="Overall Alert",IF(
      'Compound Alert'!R22 &gt;= 7, "HIGH",IF(
         'Compound Alert'!R22 &gt;= 5, "MED","LOW")), IF(
            $B$8="Underlying Vulnerability", IF(
               'Compound Alert'!Y22 &gt;= 10, "HIGH",IF(
                  'Compound Alert'!Y22 &gt;= 7, "MED","LOW")),IF(
                     $B$8="Emerging Threat", IF(
                        'Compound Alert'!AF22 &gt;= 10, "HIGH",IF(
                            'Compound Alert'!AF22 &gt;= 7, "MED","LOW")))))</f>
        <v>LOW</v>
      </c>
      <c r="K53" s="25" t="str">
        <f ca="1">IF(
   $B$8="Overall Alert",IF(
      'Compound Alert'!S22 &gt;= 7, "HIGH",IF(
         'Compound Alert'!S22 &gt;= 5, "MED","LOW")), IF(
            $B$8="Underlying Vulnerability", IF(
               'Compound Alert'!Z22 &gt;= 10, "HIGH",IF(
                  'Compound Alert'!Z22 &gt;= 7, "MED","LOW")),IF(
                     $B$8="Emerging Threat", IF(
                        'Compound Alert'!AG22 &gt;= 10, "HIGH",IF(
                            'Compound Alert'!AG22 &gt;= 7, "MED","LOW")))))</f>
        <v>HIGH</v>
      </c>
      <c r="L53" s="25" t="str">
        <f ca="1">IF(
   $B$8="Overall Alert",IF(
      'Compound Alert'!T22 &gt;= 7, "HIGH",IF(
         'Compound Alert'!T22 &gt;= 5, "MED","LOW")), IF(
            $B$8="Underlying Vulnerability", IF(
               'Compound Alert'!AA22 &gt;= 10, "HIGH",IF(
                  'Compound Alert'!AA22 &gt;= 7, "MED","LOW")),IF(
                     $B$8="Emerging Threat", IF(
                        'Compound Alert'!AH22 &gt;= 10, "HIGH",IF(
                            'Compound Alert'!AH22 &gt;= 7, "MED","LOW")))))</f>
        <v>LOW</v>
      </c>
      <c r="M53" s="25" t="str">
        <f ca="1">IF(
   $B$8="Overall Alert",IF(
      'Compound Alert'!U22 &gt;= 7, "HIGH",IF(
         'Compound Alert'!U22 &gt;= 5, "MED","LOW")), IF(
            $B$8="Underlying Vulnerability", IF(
               'Compound Alert'!AB22 &gt;= 10, "HIGH",IF(
                  'Compound Alert'!AB22 &gt;= 7, "MED","LOW")),IF(
                     $B$8="Emerging Threat", IF(
                        'Compound Alert'!AI22 &gt;= 10, "HIGH",IF(
                            'Compound Alert'!AI22 &gt;= 7, "MED","LOW")))))</f>
        <v>LOW</v>
      </c>
      <c r="N53" s="25" t="str">
        <f ca="1">IF(
   $B$8="Overall Alert",IF(
      'Compound Alert'!V22 &gt;= 7, "HIGH",IF(
         'Compound Alert'!V22 &gt;= 5, "MED","LOW")), IF(
            $B$8="Underlying Vulnerability", IF(
               'Compound Alert'!AC22 &gt;= 10, "HIGH",IF(
                  'Compound Alert'!AC22 &gt;= 7, "MED","LOW")),IF(
                     $B$8="Emerging Threat", IF(
                        'Compound Alert'!AJ22 &gt;= 10, "HIGH",IF(
                            'Compound Alert'!AJ22 &gt;= 7, "MED","LOW")))))</f>
        <v>MED</v>
      </c>
      <c r="O53" s="25" t="str">
        <f ca="1">IF(
   $B$8="Overall Alert",IF(
      'Compound Alert'!W22 &gt;= 7, "HIGH",IF(
         'Compound Alert'!W22 &gt;= 5, "MED","LOW")), IF(
            $B$8="Underlying Vulnerability", IF(
               'Compound Alert'!AD22 &gt;= 10, "HIGH",IF(
                  'Compound Alert'!AD22 &gt;= 7, "MED","LOW")),IF(
                     $B$8="Emerging Threat", IF(
                        'Compound Alert'!AK22 &gt;= 10, "HIGH",IF(
                            'Compound Alert'!AK22 &gt;= 7, "MED","LOW")))))</f>
        <v>HIGH</v>
      </c>
      <c r="P53" s="25"/>
      <c r="Q53" s="26"/>
      <c r="R53" s="26"/>
      <c r="S53" s="21"/>
      <c r="T53" s="21"/>
      <c r="U53" s="21"/>
      <c r="V53" s="21"/>
      <c r="W53" s="21"/>
      <c r="X53" s="21"/>
      <c r="Y53" s="27"/>
      <c r="Z53" s="27"/>
      <c r="AA53" s="27"/>
      <c r="AB53" s="27"/>
      <c r="AC53" s="27"/>
      <c r="AD53" s="27"/>
      <c r="AE53" s="27"/>
      <c r="AF53" s="27"/>
      <c r="AJ53" s="21"/>
      <c r="AK53" s="21"/>
      <c r="AL53" s="21"/>
      <c r="AM53" s="21"/>
      <c r="AN53" s="21"/>
      <c r="AO53" s="21"/>
      <c r="AP53" s="21"/>
      <c r="AQ53" s="21"/>
      <c r="AR53" s="21"/>
      <c r="AS53" s="21"/>
      <c r="AT53" s="21"/>
      <c r="AU53" s="21"/>
      <c r="AV53" s="21"/>
      <c r="AW53" s="21"/>
      <c r="AX53" s="21"/>
    </row>
    <row r="54" spans="1:50" x14ac:dyDescent="0.2">
      <c r="A54" s="63">
        <v>13</v>
      </c>
      <c r="B54" s="20" t="str">
        <f>'Compound Alert'!B143</f>
        <v>Malawi</v>
      </c>
      <c r="C54" s="20" t="str">
        <f>'Compound Alert'!C143</f>
        <v>MWI</v>
      </c>
      <c r="D54" s="20" t="str">
        <f>'Compound Alert'!D143</f>
        <v>SSF           Sub-Saharan Africa</v>
      </c>
      <c r="E54" s="20" t="str">
        <f>'Compound Alert'!E143</f>
        <v>IDA</v>
      </c>
      <c r="F54" s="217">
        <f ca="1">'Compound Alert'!F143</f>
        <v>138</v>
      </c>
      <c r="G54" s="22">
        <f ca="1">IF($B$8="Overall Alert",'Compound Alert'!G143,IF($B$8="Underlying Vulnerability",'Compound Alert'!J143,IF($B$8="Emerging Threat",'Compound Alert'!M143)))</f>
        <v>3</v>
      </c>
      <c r="H54" s="23">
        <f ca="1">IF($B$8="Overall Alert",'Compound Alert'!H143,IF($B$8="Underlying Vulnerability",'Compound Alert'!K143,IF($B$8="Emerging Threat",'Compound Alert'!N143)))</f>
        <v>3</v>
      </c>
      <c r="I54" s="50">
        <f t="shared" ca="1" si="0"/>
        <v>3</v>
      </c>
      <c r="J54" s="25" t="str">
        <f ca="1">IF(
   $B$8="Overall Alert",IF(
      'Compound Alert'!R143 &gt;= 7, "HIGH",IF(
         'Compound Alert'!R143 &gt;= 5, "MED","LOW")), IF(
            $B$8="Underlying Vulnerability", IF(
               'Compound Alert'!Y143 &gt;= 10, "HIGH",IF(
                  'Compound Alert'!Y143 &gt;= 7, "MED","LOW")),IF(
                     $B$8="Emerging Threat", IF(
                        'Compound Alert'!AF143 &gt;= 10, "HIGH",IF(
                            'Compound Alert'!AF143 &gt;= 7, "MED","LOW")))))</f>
        <v>HIGH</v>
      </c>
      <c r="K54" s="25" t="str">
        <f ca="1">IF(
   $B$8="Overall Alert",IF(
      'Compound Alert'!S143 &gt;= 7, "HIGH",IF(
         'Compound Alert'!S143 &gt;= 5, "MED","LOW")), IF(
            $B$8="Underlying Vulnerability", IF(
               'Compound Alert'!Z143 &gt;= 10, "HIGH",IF(
                  'Compound Alert'!Z143 &gt;= 7, "MED","LOW")),IF(
                     $B$8="Emerging Threat", IF(
                        'Compound Alert'!AG143 &gt;= 10, "HIGH",IF(
                            'Compound Alert'!AG143 &gt;= 7, "MED","LOW")))))</f>
        <v>MED</v>
      </c>
      <c r="L54" s="25" t="str">
        <f ca="1">IF(
   $B$8="Overall Alert",IF(
      'Compound Alert'!T143 &gt;= 7, "HIGH",IF(
         'Compound Alert'!T143 &gt;= 5, "MED","LOW")), IF(
            $B$8="Underlying Vulnerability", IF(
               'Compound Alert'!AA143 &gt;= 10, "HIGH",IF(
                  'Compound Alert'!AA143 &gt;= 7, "MED","LOW")),IF(
                     $B$8="Emerging Threat", IF(
                        'Compound Alert'!AH143 &gt;= 10, "HIGH",IF(
                            'Compound Alert'!AH143 &gt;= 7, "MED","LOW")))))</f>
        <v>MED</v>
      </c>
      <c r="M54" s="25" t="str">
        <f ca="1">IF(
   $B$8="Overall Alert",IF(
      'Compound Alert'!U143 &gt;= 7, "HIGH",IF(
         'Compound Alert'!U143 &gt;= 5, "MED","LOW")), IF(
            $B$8="Underlying Vulnerability", IF(
               'Compound Alert'!AB143 &gt;= 10, "HIGH",IF(
                  'Compound Alert'!AB143 &gt;= 7, "MED","LOW")),IF(
                     $B$8="Emerging Threat", IF(
                        'Compound Alert'!AI143 &gt;= 10, "HIGH",IF(
                            'Compound Alert'!AI143 &gt;= 7, "MED","LOW")))))</f>
        <v>MED</v>
      </c>
      <c r="N54" s="25" t="str">
        <f ca="1">IF(
   $B$8="Overall Alert",IF(
      'Compound Alert'!V143 &gt;= 7, "HIGH",IF(
         'Compound Alert'!V143 &gt;= 5, "MED","LOW")), IF(
            $B$8="Underlying Vulnerability", IF(
               'Compound Alert'!AC143 &gt;= 10, "HIGH",IF(
                  'Compound Alert'!AC143 &gt;= 7, "MED","LOW")),IF(
                     $B$8="Emerging Threat", IF(
                        'Compound Alert'!AJ143 &gt;= 10, "HIGH",IF(
                            'Compound Alert'!AJ143 &gt;= 7, "MED","LOW")))))</f>
        <v>MED</v>
      </c>
      <c r="O54" s="25" t="str">
        <f ca="1">IF(
   $B$8="Overall Alert",IF(
      'Compound Alert'!W143 &gt;= 7, "HIGH",IF(
         'Compound Alert'!W143 &gt;= 5, "MED","LOW")), IF(
            $B$8="Underlying Vulnerability", IF(
               'Compound Alert'!AD143 &gt;= 10, "HIGH",IF(
                  'Compound Alert'!AD143 &gt;= 7, "MED","LOW")),IF(
                     $B$8="Emerging Threat", IF(
                        'Compound Alert'!AK143 &gt;= 10, "HIGH",IF(
                            'Compound Alert'!AK143 &gt;= 7, "MED","LOW")))))</f>
        <v>LOW</v>
      </c>
      <c r="P54" s="25"/>
      <c r="Q54" s="26"/>
      <c r="R54" s="26"/>
      <c r="S54" s="21"/>
      <c r="T54" s="21"/>
      <c r="U54" s="21"/>
      <c r="V54" s="21"/>
      <c r="W54" s="21"/>
      <c r="X54" s="21"/>
      <c r="Y54" s="27"/>
      <c r="Z54" s="27"/>
      <c r="AA54" s="27"/>
      <c r="AB54" s="27"/>
      <c r="AC54" s="27"/>
      <c r="AD54" s="27"/>
      <c r="AE54" s="27"/>
      <c r="AF54" s="27"/>
      <c r="AJ54" s="21"/>
      <c r="AK54" s="21"/>
      <c r="AL54" s="21"/>
      <c r="AM54" s="21"/>
      <c r="AN54" s="21"/>
      <c r="AO54" s="21"/>
      <c r="AP54" s="21"/>
      <c r="AQ54" s="21"/>
      <c r="AR54" s="21"/>
      <c r="AS54" s="21"/>
      <c r="AT54" s="21"/>
      <c r="AU54" s="21"/>
      <c r="AV54" s="21"/>
      <c r="AW54" s="21"/>
      <c r="AX54" s="21"/>
    </row>
    <row r="55" spans="1:50" x14ac:dyDescent="0.2">
      <c r="A55" s="63">
        <v>14</v>
      </c>
      <c r="B55" s="20" t="str">
        <f>'Compound Alert'!B19</f>
        <v>Burundi</v>
      </c>
      <c r="C55" s="20" t="str">
        <f>'Compound Alert'!C19</f>
        <v>BDI</v>
      </c>
      <c r="D55" s="20" t="str">
        <f>'Compound Alert'!D19</f>
        <v>SSF           Sub-Saharan Africa</v>
      </c>
      <c r="E55" s="20" t="str">
        <f>'Compound Alert'!E19</f>
        <v>IDA</v>
      </c>
      <c r="F55" s="217">
        <f ca="1">'Compound Alert'!F19</f>
        <v>14</v>
      </c>
      <c r="G55" s="22">
        <f ca="1">IF($B$8="Overall Alert",'Compound Alert'!G19,IF($B$8="Underlying Vulnerability",'Compound Alert'!J19,IF($B$8="Emerging Threat",'Compound Alert'!M19)))</f>
        <v>2.5</v>
      </c>
      <c r="H55" s="23">
        <f ca="1">IF($B$8="Overall Alert",'Compound Alert'!H19,IF($B$8="Underlying Vulnerability",'Compound Alert'!K19,IF($B$8="Emerging Threat",'Compound Alert'!N19)))</f>
        <v>2.5</v>
      </c>
      <c r="I55" s="50">
        <f t="shared" ca="1" si="0"/>
        <v>2</v>
      </c>
      <c r="J55" s="25" t="str">
        <f ca="1">IF(
   $B$8="Overall Alert",IF(
      'Compound Alert'!R19 &gt;= 7, "HIGH",IF(
         'Compound Alert'!R19 &gt;= 5, "MED","LOW")), IF(
            $B$8="Underlying Vulnerability", IF(
               'Compound Alert'!Y19 &gt;= 10, "HIGH",IF(
                  'Compound Alert'!Y19 &gt;= 7, "MED","LOW")),IF(
                     $B$8="Emerging Threat", IF(
                        'Compound Alert'!AF19 &gt;= 10, "HIGH",IF(
                            'Compound Alert'!AF19 &gt;= 7, "MED","LOW")))))</f>
        <v>LOW</v>
      </c>
      <c r="K55" s="25" t="str">
        <f ca="1">IF(
   $B$8="Overall Alert",IF(
      'Compound Alert'!S19 &gt;= 7, "HIGH",IF(
         'Compound Alert'!S19 &gt;= 5, "MED","LOW")), IF(
            $B$8="Underlying Vulnerability", IF(
               'Compound Alert'!Z19 &gt;= 10, "HIGH",IF(
                  'Compound Alert'!Z19 &gt;= 7, "MED","LOW")),IF(
                     $B$8="Emerging Threat", IF(
                        'Compound Alert'!AG19 &gt;= 10, "HIGH",IF(
                            'Compound Alert'!AG19 &gt;= 7, "MED","LOW")))))</f>
        <v>HIGH</v>
      </c>
      <c r="L55" s="25" t="str">
        <f ca="1">IF(
   $B$8="Overall Alert",IF(
      'Compound Alert'!T19 &gt;= 7, "HIGH",IF(
         'Compound Alert'!T19 &gt;= 5, "MED","LOW")), IF(
            $B$8="Underlying Vulnerability", IF(
               'Compound Alert'!AA19 &gt;= 10, "HIGH",IF(
                  'Compound Alert'!AA19 &gt;= 7, "MED","LOW")),IF(
                     $B$8="Emerging Threat", IF(
                        'Compound Alert'!AH19 &gt;= 10, "HIGH",IF(
                            'Compound Alert'!AH19 &gt;= 7, "MED","LOW")))))</f>
        <v>MED</v>
      </c>
      <c r="M55" s="25" t="str">
        <f ca="1">IF(
   $B$8="Overall Alert",IF(
      'Compound Alert'!U19 &gt;= 7, "HIGH",IF(
         'Compound Alert'!U19 &gt;= 5, "MED","LOW")), IF(
            $B$8="Underlying Vulnerability", IF(
               'Compound Alert'!AB19 &gt;= 10, "HIGH",IF(
                  'Compound Alert'!AB19 &gt;= 7, "MED","LOW")),IF(
                     $B$8="Emerging Threat", IF(
                        'Compound Alert'!AI19 &gt;= 10, "HIGH",IF(
                            'Compound Alert'!AI19 &gt;= 7, "MED","LOW")))))</f>
        <v>LOW</v>
      </c>
      <c r="N55" s="25" t="str">
        <f ca="1">IF(
   $B$8="Overall Alert",IF(
      'Compound Alert'!V19 &gt;= 7, "HIGH",IF(
         'Compound Alert'!V19 &gt;= 5, "MED","LOW")), IF(
            $B$8="Underlying Vulnerability", IF(
               'Compound Alert'!AC19 &gt;= 10, "HIGH",IF(
                  'Compound Alert'!AC19 &gt;= 7, "MED","LOW")),IF(
                     $B$8="Emerging Threat", IF(
                        'Compound Alert'!AJ19 &gt;= 10, "HIGH",IF(
                            'Compound Alert'!AJ19 &gt;= 7, "MED","LOW")))))</f>
        <v>MED</v>
      </c>
      <c r="O55" s="25" t="str">
        <f ca="1">IF(
   $B$8="Overall Alert",IF(
      'Compound Alert'!W19 &gt;= 7, "HIGH",IF(
         'Compound Alert'!W19 &gt;= 5, "MED","LOW")), IF(
            $B$8="Underlying Vulnerability", IF(
               'Compound Alert'!AD19 &gt;= 10, "HIGH",IF(
                  'Compound Alert'!AD19 &gt;= 7, "MED","LOW")),IF(
                     $B$8="Emerging Threat", IF(
                        'Compound Alert'!AK19 &gt;= 10, "HIGH",IF(
                            'Compound Alert'!AK19 &gt;= 7, "MED","LOW")))))</f>
        <v>MED</v>
      </c>
      <c r="P55" s="25"/>
      <c r="Q55" s="26"/>
      <c r="R55" s="26"/>
      <c r="S55" s="21"/>
      <c r="T55" s="21"/>
      <c r="U55" s="21"/>
      <c r="V55" s="21"/>
      <c r="W55" s="21"/>
      <c r="X55" s="21"/>
      <c r="Y55" s="27"/>
      <c r="Z55" s="27"/>
      <c r="AA55" s="27"/>
      <c r="AB55" s="27"/>
      <c r="AC55" s="27"/>
      <c r="AD55" s="27"/>
      <c r="AE55" s="27"/>
      <c r="AF55" s="27"/>
      <c r="AJ55" s="21"/>
      <c r="AK55" s="21"/>
      <c r="AL55" s="21"/>
      <c r="AM55" s="21"/>
      <c r="AN55" s="21"/>
      <c r="AO55" s="21"/>
      <c r="AP55" s="21"/>
      <c r="AQ55" s="21"/>
      <c r="AR55" s="21"/>
      <c r="AS55" s="21"/>
      <c r="AT55" s="21"/>
      <c r="AU55" s="21"/>
      <c r="AV55" s="21"/>
      <c r="AW55" s="21"/>
      <c r="AX55" s="21"/>
    </row>
    <row r="56" spans="1:50" x14ac:dyDescent="0.2">
      <c r="A56" s="63">
        <v>15</v>
      </c>
      <c r="B56" s="20" t="str">
        <f>'Compound Alert'!B67</f>
        <v>Ethiopia</v>
      </c>
      <c r="C56" s="20" t="str">
        <f>'Compound Alert'!C67</f>
        <v>ETH</v>
      </c>
      <c r="D56" s="20" t="str">
        <f>'Compound Alert'!D67</f>
        <v>SSF           Sub-Saharan Africa</v>
      </c>
      <c r="E56" s="20" t="str">
        <f>'Compound Alert'!E67</f>
        <v>IDA</v>
      </c>
      <c r="F56" s="217">
        <f ca="1">'Compound Alert'!F67</f>
        <v>62</v>
      </c>
      <c r="G56" s="22">
        <f ca="1">IF($B$8="Overall Alert",'Compound Alert'!G67,IF($B$8="Underlying Vulnerability",'Compound Alert'!J67,IF($B$8="Emerging Threat",'Compound Alert'!M67)))</f>
        <v>2</v>
      </c>
      <c r="H56" s="23">
        <f ca="1">IF($B$8="Overall Alert",'Compound Alert'!H67,IF($B$8="Underlying Vulnerability",'Compound Alert'!K67,IF($B$8="Emerging Threat",'Compound Alert'!N67)))</f>
        <v>2</v>
      </c>
      <c r="I56" s="50">
        <f t="shared" ca="1" si="0"/>
        <v>2</v>
      </c>
      <c r="J56" s="25" t="str">
        <f ca="1">IF(
   $B$8="Overall Alert",IF(
      'Compound Alert'!R67 &gt;= 7, "HIGH",IF(
         'Compound Alert'!R67 &gt;= 5, "MED","LOW")), IF(
            $B$8="Underlying Vulnerability", IF(
               'Compound Alert'!Y67 &gt;= 10, "HIGH",IF(
                  'Compound Alert'!Y67 &gt;= 7, "MED","LOW")),IF(
                     $B$8="Emerging Threat", IF(
                        'Compound Alert'!AF67 &gt;= 10, "HIGH",IF(
                            'Compound Alert'!AF67 &gt;= 7, "MED","LOW")))))</f>
        <v>LOW</v>
      </c>
      <c r="K56" s="25" t="str">
        <f ca="1">IF(
   $B$8="Overall Alert",IF(
      'Compound Alert'!S67 &gt;= 7, "HIGH",IF(
         'Compound Alert'!S67 &gt;= 5, "MED","LOW")), IF(
            $B$8="Underlying Vulnerability", IF(
               'Compound Alert'!Z67 &gt;= 10, "HIGH",IF(
                  'Compound Alert'!Z67 &gt;= 7, "MED","LOW")),IF(
                     $B$8="Emerging Threat", IF(
                        'Compound Alert'!AG67 &gt;= 10, "HIGH",IF(
                            'Compound Alert'!AG67 &gt;= 7, "MED","LOW")))))</f>
        <v>HIGH</v>
      </c>
      <c r="L56" s="25" t="str">
        <f ca="1">IF(
   $B$8="Overall Alert",IF(
      'Compound Alert'!T67 &gt;= 7, "HIGH",IF(
         'Compound Alert'!T67 &gt;= 5, "MED","LOW")), IF(
            $B$8="Underlying Vulnerability", IF(
               'Compound Alert'!AA67 &gt;= 10, "HIGH",IF(
                  'Compound Alert'!AA67 &gt;= 7, "MED","LOW")),IF(
                     $B$8="Emerging Threat", IF(
                        'Compound Alert'!AH67 &gt;= 10, "HIGH",IF(
                            'Compound Alert'!AH67 &gt;= 7, "MED","LOW")))))</f>
        <v>LOW</v>
      </c>
      <c r="M56" s="25" t="str">
        <f ca="1">IF(
   $B$8="Overall Alert",IF(
      'Compound Alert'!U67 &gt;= 7, "HIGH",IF(
         'Compound Alert'!U67 &gt;= 5, "MED","LOW")), IF(
            $B$8="Underlying Vulnerability", IF(
               'Compound Alert'!AB67 &gt;= 10, "HIGH",IF(
                  'Compound Alert'!AB67 &gt;= 7, "MED","LOW")),IF(
                     $B$8="Emerging Threat", IF(
                        'Compound Alert'!AI67 &gt;= 10, "HIGH",IF(
                            'Compound Alert'!AI67 &gt;= 7, "MED","LOW")))))</f>
        <v>LOW</v>
      </c>
      <c r="N56" s="25" t="str">
        <f ca="1">IF(
   $B$8="Overall Alert",IF(
      'Compound Alert'!V67 &gt;= 7, "HIGH",IF(
         'Compound Alert'!V67 &gt;= 5, "MED","LOW")), IF(
            $B$8="Underlying Vulnerability", IF(
               'Compound Alert'!AC67 &gt;= 10, "HIGH",IF(
                  'Compound Alert'!AC67 &gt;= 7, "MED","LOW")),IF(
                     $B$8="Emerging Threat", IF(
                        'Compound Alert'!AJ67 &gt;= 10, "HIGH",IF(
                            'Compound Alert'!AJ67 &gt;= 7, "MED","LOW")))))</f>
        <v>MED</v>
      </c>
      <c r="O56" s="25" t="str">
        <f ca="1">IF(
   $B$8="Overall Alert",IF(
      'Compound Alert'!W67 &gt;= 7, "HIGH",IF(
         'Compound Alert'!W67 &gt;= 5, "MED","LOW")), IF(
            $B$8="Underlying Vulnerability", IF(
               'Compound Alert'!AD67 &gt;= 10, "HIGH",IF(
                  'Compound Alert'!AD67 &gt;= 7, "MED","LOW")),IF(
                     $B$8="Emerging Threat", IF(
                        'Compound Alert'!AK67 &gt;= 10, "HIGH",IF(
                            'Compound Alert'!AK67 &gt;= 7, "MED","LOW")))))</f>
        <v>MED</v>
      </c>
      <c r="P56" s="25"/>
      <c r="Q56" s="26"/>
      <c r="R56" s="26"/>
      <c r="S56" s="21"/>
      <c r="T56" s="21"/>
      <c r="U56" s="21"/>
      <c r="V56" s="21"/>
      <c r="W56" s="21"/>
      <c r="X56" s="21"/>
      <c r="Y56" s="27"/>
      <c r="Z56" s="27"/>
      <c r="AA56" s="27"/>
      <c r="AB56" s="27"/>
      <c r="AC56" s="27"/>
      <c r="AD56" s="27"/>
      <c r="AE56" s="27"/>
      <c r="AF56" s="27"/>
      <c r="AJ56" s="21"/>
      <c r="AK56" s="21"/>
      <c r="AL56" s="21"/>
      <c r="AM56" s="21"/>
      <c r="AN56" s="21"/>
      <c r="AO56" s="21"/>
      <c r="AP56" s="21"/>
      <c r="AQ56" s="21"/>
      <c r="AR56" s="21"/>
      <c r="AS56" s="21"/>
      <c r="AT56" s="21"/>
      <c r="AU56" s="21"/>
      <c r="AV56" s="21"/>
      <c r="AW56" s="21"/>
      <c r="AX56" s="21"/>
    </row>
    <row r="57" spans="1:50" x14ac:dyDescent="0.2">
      <c r="A57" s="63">
        <v>16</v>
      </c>
      <c r="B57" s="20" t="str">
        <f>'Compound Alert'!B220</f>
        <v>Yemen, Rep.</v>
      </c>
      <c r="C57" s="20" t="str">
        <f>'Compound Alert'!C220</f>
        <v>YEM</v>
      </c>
      <c r="D57" s="20" t="str">
        <f>'Compound Alert'!D220</f>
        <v>MEA           Middle East &amp; North Africa</v>
      </c>
      <c r="E57" s="20" t="str">
        <f>'Compound Alert'!E220</f>
        <v>IDA</v>
      </c>
      <c r="F57" s="217">
        <f>'Compound Alert'!F220</f>
        <v>0</v>
      </c>
      <c r="G57" s="22">
        <f ca="1">IF($B$8="Overall Alert",'Compound Alert'!G220,IF($B$8="Underlying Vulnerability",'Compound Alert'!J220,IF($B$8="Emerging Threat",'Compound Alert'!M220)))</f>
        <v>5</v>
      </c>
      <c r="H57" s="23">
        <f ca="1">IF($B$8="Overall Alert",'Compound Alert'!H220,IF($B$8="Underlying Vulnerability",'Compound Alert'!K220,IF($B$8="Emerging Threat",'Compound Alert'!N220)))</f>
        <v>5</v>
      </c>
      <c r="I57" s="50">
        <f t="shared" ca="1" si="0"/>
        <v>5</v>
      </c>
      <c r="J57" s="25" t="str">
        <f ca="1">IF(
   $B$8="Overall Alert",IF(
      'Compound Alert'!R220 &gt;= 7, "HIGH",IF(
         'Compound Alert'!R220 &gt;= 5, "MED","LOW")), IF(
            $B$8="Underlying Vulnerability", IF(
               'Compound Alert'!Y220 &gt;= 10, "HIGH",IF(
                  'Compound Alert'!Y220 &gt;= 7, "MED","LOW")),IF(
                     $B$8="Emerging Threat", IF(
                        'Compound Alert'!AF220 &gt;= 10, "HIGH",IF(
                            'Compound Alert'!AF220 &gt;= 7, "MED","LOW")))))</f>
        <v>LOW</v>
      </c>
      <c r="K57" s="25" t="str">
        <f ca="1">IF(
   $B$8="Overall Alert",IF(
      'Compound Alert'!S220 &gt;= 7, "HIGH",IF(
         'Compound Alert'!S220 &gt;= 5, "MED","LOW")), IF(
            $B$8="Underlying Vulnerability", IF(
               'Compound Alert'!Z220 &gt;= 10, "HIGH",IF(
                  'Compound Alert'!Z220 &gt;= 7, "MED","LOW")),IF(
                     $B$8="Emerging Threat", IF(
                        'Compound Alert'!AG220 &gt;= 10, "HIGH",IF(
                            'Compound Alert'!AG220 &gt;= 7, "MED","LOW")))))</f>
        <v>HIGH</v>
      </c>
      <c r="L57" s="25" t="str">
        <f ca="1">IF(
   $B$8="Overall Alert",IF(
      'Compound Alert'!T220 &gt;= 7, "HIGH",IF(
         'Compound Alert'!T220 &gt;= 5, "MED","LOW")), IF(
            $B$8="Underlying Vulnerability", IF(
               'Compound Alert'!AA220 &gt;= 10, "HIGH",IF(
                  'Compound Alert'!AA220 &gt;= 7, "MED","LOW")),IF(
                     $B$8="Emerging Threat", IF(
                        'Compound Alert'!AH220 &gt;= 10, "HIGH",IF(
                            'Compound Alert'!AH220 &gt;= 7, "MED","LOW")))))</f>
        <v>HIGH</v>
      </c>
      <c r="M57" s="25" t="str">
        <f ca="1">IF(
   $B$8="Overall Alert",IF(
      'Compound Alert'!U220 &gt;= 7, "HIGH",IF(
         'Compound Alert'!U220 &gt;= 5, "MED","LOW")), IF(
            $B$8="Underlying Vulnerability", IF(
               'Compound Alert'!AB220 &gt;= 10, "HIGH",IF(
                  'Compound Alert'!AB220 &gt;= 7, "MED","LOW")),IF(
                     $B$8="Emerging Threat", IF(
                        'Compound Alert'!AI220 &gt;= 10, "HIGH",IF(
                            'Compound Alert'!AI220 &gt;= 7, "MED","LOW")))))</f>
        <v>HIGH</v>
      </c>
      <c r="N57" s="25" t="str">
        <f ca="1">IF(
   $B$8="Overall Alert",IF(
      'Compound Alert'!V220 &gt;= 7, "HIGH",IF(
         'Compound Alert'!V220 &gt;= 5, "MED","LOW")), IF(
            $B$8="Underlying Vulnerability", IF(
               'Compound Alert'!AC220 &gt;= 10, "HIGH",IF(
                  'Compound Alert'!AC220 &gt;= 7, "MED","LOW")),IF(
                     $B$8="Emerging Threat", IF(
                        'Compound Alert'!AJ220 &gt;= 10, "HIGH",IF(
                            'Compound Alert'!AJ220 &gt;= 7, "MED","LOW")))))</f>
        <v>HIGH</v>
      </c>
      <c r="O57" s="25" t="str">
        <f ca="1">IF(
   $B$8="Overall Alert",IF(
      'Compound Alert'!W220 &gt;= 7, "HIGH",IF(
         'Compound Alert'!W220 &gt;= 5, "MED","LOW")), IF(
            $B$8="Underlying Vulnerability", IF(
               'Compound Alert'!AD220 &gt;= 10, "HIGH",IF(
                  'Compound Alert'!AD220 &gt;= 7, "MED","LOW")),IF(
                     $B$8="Emerging Threat", IF(
                        'Compound Alert'!AK220 &gt;= 10, "HIGH",IF(
                            'Compound Alert'!AK220 &gt;= 7, "MED","LOW")))))</f>
        <v>HIGH</v>
      </c>
      <c r="P57" s="25"/>
      <c r="Q57" s="26"/>
      <c r="R57" s="26"/>
      <c r="S57" s="21"/>
      <c r="T57" s="21"/>
      <c r="U57" s="21"/>
      <c r="V57" s="21"/>
      <c r="W57" s="21"/>
      <c r="X57" s="21"/>
      <c r="Y57" s="27"/>
      <c r="Z57" s="27"/>
      <c r="AA57" s="27"/>
      <c r="AB57" s="27"/>
      <c r="AC57" s="27"/>
      <c r="AD57" s="27"/>
      <c r="AE57" s="27"/>
      <c r="AF57" s="27"/>
      <c r="AJ57" s="21"/>
      <c r="AK57" s="21"/>
      <c r="AL57" s="21"/>
      <c r="AM57" s="21"/>
      <c r="AN57" s="21"/>
      <c r="AO57" s="21"/>
      <c r="AP57" s="21"/>
      <c r="AQ57" s="21"/>
      <c r="AR57" s="21"/>
      <c r="AS57" s="21"/>
      <c r="AT57" s="21"/>
      <c r="AU57" s="21"/>
      <c r="AV57" s="21"/>
      <c r="AW57" s="21"/>
      <c r="AX57" s="21"/>
    </row>
    <row r="58" spans="1:50" x14ac:dyDescent="0.2">
      <c r="A58" s="63">
        <v>17</v>
      </c>
      <c r="B58" s="20" t="str">
        <f>'Compound Alert'!B45</f>
        <v>Congo, Dem. Rep.</v>
      </c>
      <c r="C58" s="20" t="str">
        <f>'Compound Alert'!C45</f>
        <v>COD</v>
      </c>
      <c r="D58" s="20" t="str">
        <f>'Compound Alert'!D45</f>
        <v>SSF           Sub-Saharan Africa</v>
      </c>
      <c r="E58" s="20" t="str">
        <f>'Compound Alert'!E45</f>
        <v>IDA</v>
      </c>
      <c r="F58" s="217">
        <f ca="1">'Compound Alert'!F45</f>
        <v>40</v>
      </c>
      <c r="G58" s="22">
        <f ca="1">IF($B$8="Overall Alert",'Compound Alert'!G45,IF($B$8="Underlying Vulnerability",'Compound Alert'!J45,IF($B$8="Emerging Threat",'Compound Alert'!M45)))</f>
        <v>3.5</v>
      </c>
      <c r="H58" s="23">
        <f ca="1">IF($B$8="Overall Alert",'Compound Alert'!H45,IF($B$8="Underlying Vulnerability",'Compound Alert'!K45,IF($B$8="Emerging Threat",'Compound Alert'!N45)))</f>
        <v>3.5</v>
      </c>
      <c r="I58" s="50">
        <f t="shared" ca="1" si="0"/>
        <v>3</v>
      </c>
      <c r="J58" s="25" t="str">
        <f ca="1">IF(
   $B$8="Overall Alert",IF(
      'Compound Alert'!R45 &gt;= 7, "HIGH",IF(
         'Compound Alert'!R45 &gt;= 5, "MED","LOW")), IF(
            $B$8="Underlying Vulnerability", IF(
               'Compound Alert'!Y45 &gt;= 10, "HIGH",IF(
                  'Compound Alert'!Y45 &gt;= 7, "MED","LOW")),IF(
                     $B$8="Emerging Threat", IF(
                        'Compound Alert'!AF45 &gt;= 10, "HIGH",IF(
                            'Compound Alert'!AF45 &gt;= 7, "MED","LOW")))))</f>
        <v>HIGH</v>
      </c>
      <c r="K58" s="25" t="str">
        <f ca="1">IF(
   $B$8="Overall Alert",IF(
      'Compound Alert'!S45 &gt;= 7, "HIGH",IF(
         'Compound Alert'!S45 &gt;= 5, "MED","LOW")), IF(
            $B$8="Underlying Vulnerability", IF(
               'Compound Alert'!Z45 &gt;= 10, "HIGH",IF(
                  'Compound Alert'!Z45 &gt;= 7, "MED","LOW")),IF(
                     $B$8="Emerging Threat", IF(
                        'Compound Alert'!AG45 &gt;= 10, "HIGH",IF(
                            'Compound Alert'!AG45 &gt;= 7, "MED","LOW")))))</f>
        <v>HIGH</v>
      </c>
      <c r="L58" s="25" t="str">
        <f ca="1">IF(
   $B$8="Overall Alert",IF(
      'Compound Alert'!T45 &gt;= 7, "HIGH",IF(
         'Compound Alert'!T45 &gt;= 5, "MED","LOW")), IF(
            $B$8="Underlying Vulnerability", IF(
               'Compound Alert'!AA45 &gt;= 10, "HIGH",IF(
                  'Compound Alert'!AA45 &gt;= 7, "MED","LOW")),IF(
                     $B$8="Emerging Threat", IF(
                        'Compound Alert'!AH45 &gt;= 10, "HIGH",IF(
                            'Compound Alert'!AH45 &gt;= 7, "MED","LOW")))))</f>
        <v>MED</v>
      </c>
      <c r="M58" s="25" t="str">
        <f ca="1">IF(
   $B$8="Overall Alert",IF(
      'Compound Alert'!U45 &gt;= 7, "HIGH",IF(
         'Compound Alert'!U45 &gt;= 5, "MED","LOW")), IF(
            $B$8="Underlying Vulnerability", IF(
               'Compound Alert'!AB45 &gt;= 10, "HIGH",IF(
                  'Compound Alert'!AB45 &gt;= 7, "MED","LOW")),IF(
                     $B$8="Emerging Threat", IF(
                        'Compound Alert'!AI45 &gt;= 10, "HIGH",IF(
                            'Compound Alert'!AI45 &gt;= 7, "MED","LOW")))))</f>
        <v>LOW</v>
      </c>
      <c r="N58" s="25" t="str">
        <f ca="1">IF(
   $B$8="Overall Alert",IF(
      'Compound Alert'!V45 &gt;= 7, "HIGH",IF(
         'Compound Alert'!V45 &gt;= 5, "MED","LOW")), IF(
            $B$8="Underlying Vulnerability", IF(
               'Compound Alert'!AC45 &gt;= 10, "HIGH",IF(
                  'Compound Alert'!AC45 &gt;= 7, "MED","LOW")),IF(
                     $B$8="Emerging Threat", IF(
                        'Compound Alert'!AJ45 &gt;= 10, "HIGH",IF(
                            'Compound Alert'!AJ45 &gt;= 7, "MED","LOW")))))</f>
        <v>HIGH</v>
      </c>
      <c r="O58" s="25" t="str">
        <f ca="1">IF(
   $B$8="Overall Alert",IF(
      'Compound Alert'!W45 &gt;= 7, "HIGH",IF(
         'Compound Alert'!W45 &gt;= 5, "MED","LOW")), IF(
            $B$8="Underlying Vulnerability", IF(
               'Compound Alert'!AD45 &gt;= 10, "HIGH",IF(
                  'Compound Alert'!AD45 &gt;= 7, "MED","LOW")),IF(
                     $B$8="Emerging Threat", IF(
                        'Compound Alert'!AK45 &gt;= 10, "HIGH",IF(
                            'Compound Alert'!AK45 &gt;= 7, "MED","LOW")))))</f>
        <v>LOW</v>
      </c>
      <c r="P58" s="25"/>
      <c r="Q58" s="26"/>
      <c r="R58" s="26"/>
      <c r="S58" s="21"/>
      <c r="T58" s="21"/>
      <c r="U58" s="21"/>
      <c r="V58" s="21"/>
      <c r="W58" s="21"/>
      <c r="X58" s="21"/>
      <c r="Y58" s="27"/>
      <c r="Z58" s="27"/>
      <c r="AA58" s="27"/>
      <c r="AB58" s="27"/>
      <c r="AC58" s="27"/>
      <c r="AD58" s="27"/>
      <c r="AE58" s="27"/>
      <c r="AF58" s="27"/>
      <c r="AJ58" s="21"/>
      <c r="AK58" s="21"/>
      <c r="AL58" s="21"/>
      <c r="AM58" s="21"/>
      <c r="AN58" s="21"/>
      <c r="AO58" s="21"/>
      <c r="AP58" s="21"/>
      <c r="AQ58" s="21"/>
      <c r="AR58" s="21"/>
      <c r="AS58" s="21"/>
      <c r="AT58" s="21"/>
      <c r="AU58" s="21"/>
      <c r="AV58" s="21"/>
      <c r="AW58" s="21"/>
      <c r="AX58" s="21"/>
    </row>
    <row r="59" spans="1:50" x14ac:dyDescent="0.2">
      <c r="A59" s="63">
        <v>18</v>
      </c>
      <c r="B59" s="20" t="str">
        <f>'Compound Alert'!B183</f>
        <v>South Sudan</v>
      </c>
      <c r="C59" s="20" t="str">
        <f>'Compound Alert'!C183</f>
        <v>SSD</v>
      </c>
      <c r="D59" s="20" t="str">
        <f>'Compound Alert'!D183</f>
        <v>SSF           Sub-Saharan Africa</v>
      </c>
      <c r="E59" s="20" t="str">
        <f>'Compound Alert'!E183</f>
        <v>IDA</v>
      </c>
      <c r="F59" s="217">
        <f ca="1">'Compound Alert'!F183</f>
        <v>178</v>
      </c>
      <c r="G59" s="22">
        <f ca="1">IF($B$8="Overall Alert",'Compound Alert'!G183,IF($B$8="Underlying Vulnerability",'Compound Alert'!J183,IF($B$8="Emerging Threat",'Compound Alert'!M183)))</f>
        <v>2</v>
      </c>
      <c r="H59" s="23">
        <f ca="1">IF($B$8="Overall Alert",'Compound Alert'!H183,IF($B$8="Underlying Vulnerability",'Compound Alert'!K183,IF($B$8="Emerging Threat",'Compound Alert'!N183)))</f>
        <v>2</v>
      </c>
      <c r="I59" s="50">
        <f t="shared" ca="1" si="0"/>
        <v>2</v>
      </c>
      <c r="J59" s="25" t="str">
        <f ca="1">IF(
   $B$8="Overall Alert",IF(
      'Compound Alert'!R183 &gt;= 7, "HIGH",IF(
         'Compound Alert'!R183 &gt;= 5, "MED","LOW")), IF(
            $B$8="Underlying Vulnerability", IF(
               'Compound Alert'!Y183 &gt;= 10, "HIGH",IF(
                  'Compound Alert'!Y183 &gt;= 7, "MED","LOW")),IF(
                     $B$8="Emerging Threat", IF(
                        'Compound Alert'!AF183 &gt;= 10, "HIGH",IF(
                            'Compound Alert'!AF183 &gt;= 7, "MED","LOW")))))</f>
        <v>LOW</v>
      </c>
      <c r="K59" s="25" t="str">
        <f ca="1">IF(
   $B$8="Overall Alert",IF(
      'Compound Alert'!S183 &gt;= 7, "HIGH",IF(
         'Compound Alert'!S183 &gt;= 5, "MED","LOW")), IF(
            $B$8="Underlying Vulnerability", IF(
               'Compound Alert'!Z183 &gt;= 10, "HIGH",IF(
                  'Compound Alert'!Z183 &gt;= 7, "MED","LOW")),IF(
                     $B$8="Emerging Threat", IF(
                        'Compound Alert'!AG183 &gt;= 10, "HIGH",IF(
                            'Compound Alert'!AG183 &gt;= 7, "MED","LOW")))))</f>
        <v>HIGH</v>
      </c>
      <c r="L59" s="25" t="e">
        <f ca="1">IF(
   $B$8="Overall Alert",IF(
      'Compound Alert'!T183 &gt;= 7, "HIGH",IF(
         'Compound Alert'!T183 &gt;= 5, "MED","LOW")), IF(
            $B$8="Underlying Vulnerability", IF(
               'Compound Alert'!AA183 &gt;= 10, "HIGH",IF(
                  'Compound Alert'!AA183 &gt;= 7, "MED","LOW")),IF(
                     $B$8="Emerging Threat", IF(
                        'Compound Alert'!AH183 &gt;= 10, "HIGH",IF(
                            'Compound Alert'!AH183 &gt;= 7, "MED","LOW")))))</f>
        <v>#N/A</v>
      </c>
      <c r="M59" s="25" t="str">
        <f ca="1">IF(
   $B$8="Overall Alert",IF(
      'Compound Alert'!U183 &gt;= 7, "HIGH",IF(
         'Compound Alert'!U183 &gt;= 5, "MED","LOW")), IF(
            $B$8="Underlying Vulnerability", IF(
               'Compound Alert'!AB183 &gt;= 10, "HIGH",IF(
                  'Compound Alert'!AB183 &gt;= 7, "MED","LOW")),IF(
                     $B$8="Emerging Threat", IF(
                        'Compound Alert'!AI183 &gt;= 10, "HIGH",IF(
                            'Compound Alert'!AI183 &gt;= 7, "MED","LOW")))))</f>
        <v>LOW</v>
      </c>
      <c r="N59" s="25" t="str">
        <f ca="1">IF(
   $B$8="Overall Alert",IF(
      'Compound Alert'!V183 &gt;= 7, "HIGH",IF(
         'Compound Alert'!V183 &gt;= 5, "MED","LOW")), IF(
            $B$8="Underlying Vulnerability", IF(
               'Compound Alert'!AC183 &gt;= 10, "HIGH",IF(
                  'Compound Alert'!AC183 &gt;= 7, "MED","LOW")),IF(
                     $B$8="Emerging Threat", IF(
                        'Compound Alert'!AJ183 &gt;= 10, "HIGH",IF(
                            'Compound Alert'!AJ183 &gt;= 7, "MED","LOW")))))</f>
        <v>MED</v>
      </c>
      <c r="O59" s="25" t="str">
        <f ca="1">IF(
   $B$8="Overall Alert",IF(
      'Compound Alert'!W183 &gt;= 7, "HIGH",IF(
         'Compound Alert'!W183 &gt;= 5, "MED","LOW")), IF(
            $B$8="Underlying Vulnerability", IF(
               'Compound Alert'!AD183 &gt;= 10, "HIGH",IF(
                  'Compound Alert'!AD183 &gt;= 7, "MED","LOW")),IF(
                     $B$8="Emerging Threat", IF(
                        'Compound Alert'!AK183 &gt;= 10, "HIGH",IF(
                            'Compound Alert'!AK183 &gt;= 7, "MED","LOW")))))</f>
        <v>MED</v>
      </c>
      <c r="P59" s="25"/>
      <c r="Q59" s="26"/>
      <c r="R59" s="26"/>
      <c r="S59" s="21"/>
      <c r="T59" s="21"/>
      <c r="U59" s="21"/>
      <c r="V59" s="21"/>
      <c r="W59" s="21"/>
      <c r="X59" s="21"/>
      <c r="Y59" s="27"/>
      <c r="Z59" s="27"/>
      <c r="AA59" s="27"/>
      <c r="AB59" s="27"/>
      <c r="AC59" s="27"/>
      <c r="AD59" s="27"/>
      <c r="AE59" s="27"/>
      <c r="AF59" s="27"/>
      <c r="AJ59" s="21"/>
      <c r="AK59" s="21"/>
      <c r="AL59" s="21"/>
      <c r="AM59" s="21"/>
      <c r="AN59" s="21"/>
      <c r="AO59" s="21"/>
      <c r="AP59" s="21"/>
      <c r="AQ59" s="21"/>
      <c r="AR59" s="21"/>
      <c r="AS59" s="21"/>
      <c r="AT59" s="21"/>
      <c r="AU59" s="21"/>
      <c r="AV59" s="21"/>
      <c r="AW59" s="21"/>
      <c r="AX59" s="21"/>
    </row>
    <row r="60" spans="1:50" x14ac:dyDescent="0.2">
      <c r="A60" s="63">
        <v>19</v>
      </c>
      <c r="B60" s="20" t="str">
        <f>'Compound Alert'!B207</f>
        <v>Uganda</v>
      </c>
      <c r="C60" s="20" t="str">
        <f>'Compound Alert'!C207</f>
        <v>UGA</v>
      </c>
      <c r="D60" s="20" t="str">
        <f>'Compound Alert'!D207</f>
        <v>SSF           Sub-Saharan Africa</v>
      </c>
      <c r="E60" s="20" t="str">
        <f>'Compound Alert'!E207</f>
        <v>IDA</v>
      </c>
      <c r="F60" s="217">
        <f>'Compound Alert'!F207</f>
        <v>0</v>
      </c>
      <c r="G60" s="22">
        <f ca="1">IF($B$8="Overall Alert",'Compound Alert'!G207,IF($B$8="Underlying Vulnerability",'Compound Alert'!J207,IF($B$8="Emerging Threat",'Compound Alert'!M207)))</f>
        <v>1.5</v>
      </c>
      <c r="H60" s="23">
        <f ca="1">IF($B$8="Overall Alert",'Compound Alert'!H207,IF($B$8="Underlying Vulnerability",'Compound Alert'!K207,IF($B$8="Emerging Threat",'Compound Alert'!N207)))</f>
        <v>1.5</v>
      </c>
      <c r="I60" s="50">
        <f t="shared" ca="1" si="0"/>
        <v>1</v>
      </c>
      <c r="J60" s="25" t="str">
        <f ca="1">IF(
   $B$8="Overall Alert",IF(
      'Compound Alert'!R207 &gt;= 7, "HIGH",IF(
         'Compound Alert'!R207 &gt;= 5, "MED","LOW")), IF(
            $B$8="Underlying Vulnerability", IF(
               'Compound Alert'!Y207 &gt;= 10, "HIGH",IF(
                  'Compound Alert'!Y207 &gt;= 7, "MED","LOW")),IF(
                     $B$8="Emerging Threat", IF(
                        'Compound Alert'!AF207 &gt;= 10, "HIGH",IF(
                            'Compound Alert'!AF207 &gt;= 7, "MED","LOW")))))</f>
        <v>LOW</v>
      </c>
      <c r="K60" s="25" t="str">
        <f ca="1">IF(
   $B$8="Overall Alert",IF(
      'Compound Alert'!S207 &gt;= 7, "HIGH",IF(
         'Compound Alert'!S207 &gt;= 5, "MED","LOW")), IF(
            $B$8="Underlying Vulnerability", IF(
               'Compound Alert'!Z207 &gt;= 10, "HIGH",IF(
                  'Compound Alert'!Z207 &gt;= 7, "MED","LOW")),IF(
                     $B$8="Emerging Threat", IF(
                        'Compound Alert'!AG207 &gt;= 10, "HIGH",IF(
                            'Compound Alert'!AG207 &gt;= 7, "MED","LOW")))))</f>
        <v>MED</v>
      </c>
      <c r="L60" s="25" t="str">
        <f ca="1">IF(
   $B$8="Overall Alert",IF(
      'Compound Alert'!T207 &gt;= 7, "HIGH",IF(
         'Compound Alert'!T207 &gt;= 5, "MED","LOW")), IF(
            $B$8="Underlying Vulnerability", IF(
               'Compound Alert'!AA207 &gt;= 10, "HIGH",IF(
                  'Compound Alert'!AA207 &gt;= 7, "MED","LOW")),IF(
                     $B$8="Emerging Threat", IF(
                        'Compound Alert'!AH207 &gt;= 10, "HIGH",IF(
                            'Compound Alert'!AH207 &gt;= 7, "MED","LOW")))))</f>
        <v>LOW</v>
      </c>
      <c r="M60" s="25" t="str">
        <f ca="1">IF(
   $B$8="Overall Alert",IF(
      'Compound Alert'!U207 &gt;= 7, "HIGH",IF(
         'Compound Alert'!U207 &gt;= 5, "MED","LOW")), IF(
            $B$8="Underlying Vulnerability", IF(
               'Compound Alert'!AB207 &gt;= 10, "HIGH",IF(
                  'Compound Alert'!AB207 &gt;= 7, "MED","LOW")),IF(
                     $B$8="Emerging Threat", IF(
                        'Compound Alert'!AI207 &gt;= 10, "HIGH",IF(
                            'Compound Alert'!AI207 &gt;= 7, "MED","LOW")))))</f>
        <v>LOW</v>
      </c>
      <c r="N60" s="25" t="str">
        <f ca="1">IF(
   $B$8="Overall Alert",IF(
      'Compound Alert'!V207 &gt;= 7, "HIGH",IF(
         'Compound Alert'!V207 &gt;= 5, "MED","LOW")), IF(
            $B$8="Underlying Vulnerability", IF(
               'Compound Alert'!AC207 &gt;= 10, "HIGH",IF(
                  'Compound Alert'!AC207 &gt;= 7, "MED","LOW")),IF(
                     $B$8="Emerging Threat", IF(
                        'Compound Alert'!AJ207 &gt;= 10, "HIGH",IF(
                            'Compound Alert'!AJ207 &gt;= 7, "MED","LOW")))))</f>
        <v>LOW</v>
      </c>
      <c r="O60" s="25" t="str">
        <f ca="1">IF(
   $B$8="Overall Alert",IF(
      'Compound Alert'!W207 &gt;= 7, "HIGH",IF(
         'Compound Alert'!W207 &gt;= 5, "MED","LOW")), IF(
            $B$8="Underlying Vulnerability", IF(
               'Compound Alert'!AD207 &gt;= 10, "HIGH",IF(
                  'Compound Alert'!AD207 &gt;= 7, "MED","LOW")),IF(
                     $B$8="Emerging Threat", IF(
                        'Compound Alert'!AK207 &gt;= 10, "HIGH",IF(
                            'Compound Alert'!AK207 &gt;= 7, "MED","LOW")))))</f>
        <v>HIGH</v>
      </c>
      <c r="P60" s="25"/>
      <c r="Q60" s="26"/>
      <c r="R60" s="26"/>
      <c r="S60" s="21"/>
      <c r="T60" s="21"/>
      <c r="U60" s="21"/>
      <c r="V60" s="21"/>
      <c r="W60" s="21"/>
      <c r="X60" s="21"/>
      <c r="Y60" s="27"/>
      <c r="Z60" s="27"/>
      <c r="AA60" s="27"/>
      <c r="AB60" s="27"/>
      <c r="AC60" s="27"/>
      <c r="AD60" s="27"/>
      <c r="AE60" s="27"/>
      <c r="AF60" s="27"/>
      <c r="AJ60" s="21"/>
      <c r="AK60" s="21"/>
      <c r="AL60" s="21"/>
      <c r="AM60" s="21"/>
      <c r="AN60" s="21"/>
      <c r="AO60" s="21"/>
      <c r="AP60" s="21"/>
      <c r="AQ60" s="21"/>
      <c r="AR60" s="21"/>
      <c r="AS60" s="21"/>
      <c r="AT60" s="21"/>
      <c r="AU60" s="21"/>
      <c r="AV60" s="21"/>
      <c r="AW60" s="21"/>
      <c r="AX60" s="21"/>
    </row>
    <row r="61" spans="1:50" x14ac:dyDescent="0.2">
      <c r="A61" s="63">
        <v>20</v>
      </c>
      <c r="B61" s="20" t="str">
        <f>'Compound Alert'!B7</f>
        <v>Afghanistan</v>
      </c>
      <c r="C61" s="20" t="str">
        <f>'Compound Alert'!C7</f>
        <v>AFG</v>
      </c>
      <c r="D61" s="20" t="str">
        <f>'Compound Alert'!D7</f>
        <v>SAS           South Asia</v>
      </c>
      <c r="E61" s="20" t="str">
        <f>'Compound Alert'!E7</f>
        <v>IDA</v>
      </c>
      <c r="F61" s="217">
        <f ca="1">'Compound Alert'!F7</f>
        <v>2</v>
      </c>
      <c r="G61" s="22">
        <f ca="1">IF($B$8="Overall Alert",'Compound Alert'!G7,IF($B$8="Underlying Vulnerability",'Compound Alert'!J7,IF($B$8="Emerging Threat",'Compound Alert'!M7)))</f>
        <v>4</v>
      </c>
      <c r="H61" s="23">
        <f ca="1">IF($B$8="Overall Alert",'Compound Alert'!H7,IF($B$8="Underlying Vulnerability",'Compound Alert'!K7,IF($B$8="Emerging Threat",'Compound Alert'!N7)))</f>
        <v>4</v>
      </c>
      <c r="I61" s="50">
        <f t="shared" ca="1" si="0"/>
        <v>4</v>
      </c>
      <c r="J61" s="25" t="str">
        <f ca="1">IF(
   $B$8="Overall Alert",IF(
      'Compound Alert'!R7 &gt;= 7, "HIGH",IF(
         'Compound Alert'!R7 &gt;= 5, "MED","LOW")), IF(
            $B$8="Underlying Vulnerability", IF(
               'Compound Alert'!Y7 &gt;= 10, "HIGH",IF(
                  'Compound Alert'!Y7 &gt;= 7, "MED","LOW")),IF(
                     $B$8="Emerging Threat", IF(
                        'Compound Alert'!AF7 &gt;= 10, "HIGH",IF(
                            'Compound Alert'!AF7 &gt;= 7, "MED","LOW")))))</f>
        <v>LOW</v>
      </c>
      <c r="K61" s="25" t="str">
        <f ca="1">IF(
   $B$8="Overall Alert",IF(
      'Compound Alert'!S7 &gt;= 7, "HIGH",IF(
         'Compound Alert'!S7 &gt;= 5, "MED","LOW")), IF(
            $B$8="Underlying Vulnerability", IF(
               'Compound Alert'!Z7 &gt;= 10, "HIGH",IF(
                  'Compound Alert'!Z7 &gt;= 7, "MED","LOW")),IF(
                     $B$8="Emerging Threat", IF(
                        'Compound Alert'!AG7 &gt;= 10, "HIGH",IF(
                            'Compound Alert'!AG7 &gt;= 7, "MED","LOW")))))</f>
        <v>HIGH</v>
      </c>
      <c r="L61" s="25" t="str">
        <f ca="1">IF(
   $B$8="Overall Alert",IF(
      'Compound Alert'!T7 &gt;= 7, "HIGH",IF(
         'Compound Alert'!T7 &gt;= 5, "MED","LOW")), IF(
            $B$8="Underlying Vulnerability", IF(
               'Compound Alert'!AA7 &gt;= 10, "HIGH",IF(
                  'Compound Alert'!AA7 &gt;= 7, "MED","LOW")),IF(
                     $B$8="Emerging Threat", IF(
                        'Compound Alert'!AH7 &gt;= 10, "HIGH",IF(
                            'Compound Alert'!AH7 &gt;= 7, "MED","LOW")))))</f>
        <v>HIGH</v>
      </c>
      <c r="M61" s="25" t="str">
        <f ca="1">IF(
   $B$8="Overall Alert",IF(
      'Compound Alert'!U7 &gt;= 7, "HIGH",IF(
         'Compound Alert'!U7 &gt;= 5, "MED","LOW")), IF(
            $B$8="Underlying Vulnerability", IF(
               'Compound Alert'!AB7 &gt;= 10, "HIGH",IF(
                  'Compound Alert'!AB7 &gt;= 7, "MED","LOW")),IF(
                     $B$8="Emerging Threat", IF(
                        'Compound Alert'!AI7 &gt;= 10, "HIGH",IF(
                            'Compound Alert'!AI7 &gt;= 7, "MED","LOW")))))</f>
        <v>LOW</v>
      </c>
      <c r="N61" s="25" t="str">
        <f ca="1">IF(
   $B$8="Overall Alert",IF(
      'Compound Alert'!V7 &gt;= 7, "HIGH",IF(
         'Compound Alert'!V7 &gt;= 5, "MED","LOW")), IF(
            $B$8="Underlying Vulnerability", IF(
               'Compound Alert'!AC7 &gt;= 10, "HIGH",IF(
                  'Compound Alert'!AC7 &gt;= 7, "MED","LOW")),IF(
                     $B$8="Emerging Threat", IF(
                        'Compound Alert'!AJ7 &gt;= 10, "HIGH",IF(
                            'Compound Alert'!AJ7 &gt;= 7, "MED","LOW")))))</f>
        <v>HIGH</v>
      </c>
      <c r="O61" s="25" t="str">
        <f ca="1">IF(
   $B$8="Overall Alert",IF(
      'Compound Alert'!W7 &gt;= 7, "HIGH",IF(
         'Compound Alert'!W7 &gt;= 5, "MED","LOW")), IF(
            $B$8="Underlying Vulnerability", IF(
               'Compound Alert'!AD7 &gt;= 10, "HIGH",IF(
                  'Compound Alert'!AD7 &gt;= 7, "MED","LOW")),IF(
                     $B$8="Emerging Threat", IF(
                        'Compound Alert'!AK7 &gt;= 10, "HIGH",IF(
                            'Compound Alert'!AK7 &gt;= 7, "MED","LOW")))))</f>
        <v>HIGH</v>
      </c>
      <c r="P61" s="25"/>
      <c r="Q61" s="26"/>
      <c r="R61" s="26"/>
      <c r="S61" s="21"/>
      <c r="T61" s="21"/>
      <c r="U61" s="21"/>
      <c r="V61" s="21"/>
      <c r="W61" s="21"/>
      <c r="X61" s="21"/>
      <c r="Y61" s="27"/>
      <c r="Z61" s="27"/>
      <c r="AA61" s="27"/>
      <c r="AB61" s="27"/>
      <c r="AC61" s="27"/>
      <c r="AD61" s="27"/>
      <c r="AE61" s="27"/>
      <c r="AF61" s="27"/>
      <c r="AJ61" s="21"/>
      <c r="AK61" s="21"/>
      <c r="AL61" s="21"/>
      <c r="AM61" s="21"/>
      <c r="AN61" s="21"/>
      <c r="AO61" s="21"/>
      <c r="AP61" s="21"/>
      <c r="AQ61" s="21"/>
      <c r="AR61" s="21"/>
      <c r="AS61" s="21"/>
      <c r="AT61" s="21"/>
      <c r="AU61" s="21"/>
      <c r="AV61" s="21"/>
      <c r="AW61" s="21"/>
      <c r="AX61" s="21"/>
    </row>
    <row r="62" spans="1:50" x14ac:dyDescent="0.2">
      <c r="A62" s="63">
        <v>21</v>
      </c>
      <c r="B62" s="20" t="str">
        <f>'Compound Alert'!B46</f>
        <v>Congo, Rep.</v>
      </c>
      <c r="C62" s="20" t="str">
        <f>'Compound Alert'!C46</f>
        <v>COG</v>
      </c>
      <c r="D62" s="20" t="str">
        <f>'Compound Alert'!D46</f>
        <v>SSF           Sub-Saharan Africa</v>
      </c>
      <c r="E62" s="20" t="str">
        <f>'Compound Alert'!E46</f>
        <v>Blend</v>
      </c>
      <c r="F62" s="217">
        <f ca="1">'Compound Alert'!F46</f>
        <v>41</v>
      </c>
      <c r="G62" s="22">
        <f ca="1">IF($B$8="Overall Alert",'Compound Alert'!G46,IF($B$8="Underlying Vulnerability",'Compound Alert'!J46,IF($B$8="Emerging Threat",'Compound Alert'!M46)))</f>
        <v>0</v>
      </c>
      <c r="H62" s="23">
        <f ca="1">IF($B$8="Overall Alert",'Compound Alert'!H46,IF($B$8="Underlying Vulnerability",'Compound Alert'!K46,IF($B$8="Emerging Threat",'Compound Alert'!N46)))</f>
        <v>0</v>
      </c>
      <c r="I62" s="50">
        <f t="shared" ca="1" si="0"/>
        <v>0</v>
      </c>
      <c r="J62" s="25" t="str">
        <f ca="1">IF(
   $B$8="Overall Alert",IF(
      'Compound Alert'!R46 &gt;= 7, "HIGH",IF(
         'Compound Alert'!R46 &gt;= 5, "MED","LOW")), IF(
            $B$8="Underlying Vulnerability", IF(
               'Compound Alert'!Y46 &gt;= 10, "HIGH",IF(
                  'Compound Alert'!Y46 &gt;= 7, "MED","LOW")),IF(
                     $B$8="Emerging Threat", IF(
                        'Compound Alert'!AF46 &gt;= 10, "HIGH",IF(
                            'Compound Alert'!AF46 &gt;= 7, "MED","LOW")))))</f>
        <v>LOW</v>
      </c>
      <c r="K62" s="25" t="str">
        <f ca="1">IF(
   $B$8="Overall Alert",IF(
      'Compound Alert'!S46 &gt;= 7, "HIGH",IF(
         'Compound Alert'!S46 &gt;= 5, "MED","LOW")), IF(
            $B$8="Underlying Vulnerability", IF(
               'Compound Alert'!Z46 &gt;= 10, "HIGH",IF(
                  'Compound Alert'!Z46 &gt;= 7, "MED","LOW")),IF(
                     $B$8="Emerging Threat", IF(
                        'Compound Alert'!AG46 &gt;= 10, "HIGH",IF(
                            'Compound Alert'!AG46 &gt;= 7, "MED","LOW")))))</f>
        <v>LOW</v>
      </c>
      <c r="L62" s="25" t="str">
        <f ca="1">IF(
   $B$8="Overall Alert",IF(
      'Compound Alert'!T46 &gt;= 7, "HIGH",IF(
         'Compound Alert'!T46 &gt;= 5, "MED","LOW")), IF(
            $B$8="Underlying Vulnerability", IF(
               'Compound Alert'!AA46 &gt;= 10, "HIGH",IF(
                  'Compound Alert'!AA46 &gt;= 7, "MED","LOW")),IF(
                     $B$8="Emerging Threat", IF(
                        'Compound Alert'!AH46 &gt;= 10, "HIGH",IF(
                            'Compound Alert'!AH46 &gt;= 7, "MED","LOW")))))</f>
        <v>LOW</v>
      </c>
      <c r="M62" s="25" t="str">
        <f ca="1">IF(
   $B$8="Overall Alert",IF(
      'Compound Alert'!U46 &gt;= 7, "HIGH",IF(
         'Compound Alert'!U46 &gt;= 5, "MED","LOW")), IF(
            $B$8="Underlying Vulnerability", IF(
               'Compound Alert'!AB46 &gt;= 10, "HIGH",IF(
                  'Compound Alert'!AB46 &gt;= 7, "MED","LOW")),IF(
                     $B$8="Emerging Threat", IF(
                        'Compound Alert'!AI46 &gt;= 10, "HIGH",IF(
                            'Compound Alert'!AI46 &gt;= 7, "MED","LOW")))))</f>
        <v>LOW</v>
      </c>
      <c r="N62" s="25" t="str">
        <f ca="1">IF(
   $B$8="Overall Alert",IF(
      'Compound Alert'!V46 &gt;= 7, "HIGH",IF(
         'Compound Alert'!V46 &gt;= 5, "MED","LOW")), IF(
            $B$8="Underlying Vulnerability", IF(
               'Compound Alert'!AC46 &gt;= 10, "HIGH",IF(
                  'Compound Alert'!AC46 &gt;= 7, "MED","LOW")),IF(
                     $B$8="Emerging Threat", IF(
                        'Compound Alert'!AJ46 &gt;= 10, "HIGH",IF(
                            'Compound Alert'!AJ46 &gt;= 7, "MED","LOW")))))</f>
        <v>LOW</v>
      </c>
      <c r="O62" s="25" t="str">
        <f ca="1">IF(
   $B$8="Overall Alert",IF(
      'Compound Alert'!W46 &gt;= 7, "HIGH",IF(
         'Compound Alert'!W46 &gt;= 5, "MED","LOW")), IF(
            $B$8="Underlying Vulnerability", IF(
               'Compound Alert'!AD46 &gt;= 10, "HIGH",IF(
                  'Compound Alert'!AD46 &gt;= 7, "MED","LOW")),IF(
                     $B$8="Emerging Threat", IF(
                        'Compound Alert'!AK46 &gt;= 10, "HIGH",IF(
                            'Compound Alert'!AK46 &gt;= 7, "MED","LOW")))))</f>
        <v>LOW</v>
      </c>
      <c r="P62" s="25"/>
      <c r="Q62" s="26"/>
      <c r="R62" s="26"/>
      <c r="S62" s="21"/>
      <c r="T62" s="21"/>
      <c r="U62" s="21"/>
      <c r="V62" s="21"/>
      <c r="W62" s="21"/>
      <c r="X62" s="21"/>
      <c r="Y62" s="27"/>
      <c r="Z62" s="27"/>
      <c r="AA62" s="27"/>
      <c r="AB62" s="27"/>
      <c r="AC62" s="27"/>
      <c r="AD62" s="27"/>
      <c r="AE62" s="27"/>
      <c r="AF62" s="27"/>
      <c r="AJ62" s="21"/>
      <c r="AK62" s="21"/>
      <c r="AL62" s="21"/>
      <c r="AM62" s="21"/>
      <c r="AN62" s="21"/>
      <c r="AO62" s="21"/>
      <c r="AP62" s="21"/>
      <c r="AQ62" s="21"/>
      <c r="AR62" s="21"/>
      <c r="AS62" s="21"/>
      <c r="AT62" s="21"/>
      <c r="AU62" s="21"/>
      <c r="AV62" s="21"/>
      <c r="AW62" s="21"/>
      <c r="AX62" s="21"/>
    </row>
    <row r="63" spans="1:50" x14ac:dyDescent="0.2">
      <c r="A63" s="63">
        <v>22</v>
      </c>
      <c r="B63" s="20" t="str">
        <f>'Compound Alert'!B223</f>
        <v>Zimbabwe</v>
      </c>
      <c r="C63" s="20" t="str">
        <f>'Compound Alert'!C223</f>
        <v>ZWE</v>
      </c>
      <c r="D63" s="20" t="str">
        <f>'Compound Alert'!D223</f>
        <v>SSF           Sub-Saharan Africa</v>
      </c>
      <c r="E63" s="20" t="str">
        <f>'Compound Alert'!E223</f>
        <v>Blend</v>
      </c>
      <c r="F63" s="217">
        <f>'Compound Alert'!F223</f>
        <v>0</v>
      </c>
      <c r="G63" s="22">
        <f ca="1">IF($B$8="Overall Alert",'Compound Alert'!G223,IF($B$8="Underlying Vulnerability",'Compound Alert'!J223,IF($B$8="Emerging Threat",'Compound Alert'!M223)))</f>
        <v>4.5</v>
      </c>
      <c r="H63" s="23">
        <f ca="1">IF($B$8="Overall Alert",'Compound Alert'!H223,IF($B$8="Underlying Vulnerability",'Compound Alert'!K223,IF($B$8="Emerging Threat",'Compound Alert'!N223)))</f>
        <v>4.5</v>
      </c>
      <c r="I63" s="50">
        <f t="shared" ca="1" si="0"/>
        <v>4</v>
      </c>
      <c r="J63" s="25" t="str">
        <f ca="1">IF(
   $B$8="Overall Alert",IF(
      'Compound Alert'!R223 &gt;= 7, "HIGH",IF(
         'Compound Alert'!R223 &gt;= 5, "MED","LOW")), IF(
            $B$8="Underlying Vulnerability", IF(
               'Compound Alert'!Y223 &gt;= 10, "HIGH",IF(
                  'Compound Alert'!Y223 &gt;= 7, "MED","LOW")),IF(
                     $B$8="Emerging Threat", IF(
                        'Compound Alert'!AF223 &gt;= 10, "HIGH",IF(
                            'Compound Alert'!AF223 &gt;= 7, "MED","LOW")))))</f>
        <v>HIGH</v>
      </c>
      <c r="K63" s="25" t="str">
        <f ca="1">IF(
   $B$8="Overall Alert",IF(
      'Compound Alert'!S223 &gt;= 7, "HIGH",IF(
         'Compound Alert'!S223 &gt;= 5, "MED","LOW")), IF(
            $B$8="Underlying Vulnerability", IF(
               'Compound Alert'!Z223 &gt;= 10, "HIGH",IF(
                  'Compound Alert'!Z223 &gt;= 7, "MED","LOW")),IF(
                     $B$8="Emerging Threat", IF(
                        'Compound Alert'!AG223 &gt;= 10, "HIGH",IF(
                            'Compound Alert'!AG223 &gt;= 7, "MED","LOW")))))</f>
        <v>HIGH</v>
      </c>
      <c r="L63" s="25" t="str">
        <f ca="1">IF(
   $B$8="Overall Alert",IF(
      'Compound Alert'!T223 &gt;= 7, "HIGH",IF(
         'Compound Alert'!T223 &gt;= 5, "MED","LOW")), IF(
            $B$8="Underlying Vulnerability", IF(
               'Compound Alert'!AA223 &gt;= 10, "HIGH",IF(
                  'Compound Alert'!AA223 &gt;= 7, "MED","LOW")),IF(
                     $B$8="Emerging Threat", IF(
                        'Compound Alert'!AH223 &gt;= 10, "HIGH",IF(
                            'Compound Alert'!AH223 &gt;= 7, "MED","LOW")))))</f>
        <v>HIGH</v>
      </c>
      <c r="M63" s="25" t="str">
        <f ca="1">IF(
   $B$8="Overall Alert",IF(
      'Compound Alert'!U223 &gt;= 7, "HIGH",IF(
         'Compound Alert'!U223 &gt;= 5, "MED","LOW")), IF(
            $B$8="Underlying Vulnerability", IF(
               'Compound Alert'!AB223 &gt;= 10, "HIGH",IF(
                  'Compound Alert'!AB223 &gt;= 7, "MED","LOW")),IF(
                     $B$8="Emerging Threat", IF(
                        'Compound Alert'!AI223 &gt;= 10, "HIGH",IF(
                            'Compound Alert'!AI223 &gt;= 7, "MED","LOW")))))</f>
        <v>LOW</v>
      </c>
      <c r="N63" s="25" t="str">
        <f ca="1">IF(
   $B$8="Overall Alert",IF(
      'Compound Alert'!V223 &gt;= 7, "HIGH",IF(
         'Compound Alert'!V223 &gt;= 5, "MED","LOW")), IF(
            $B$8="Underlying Vulnerability", IF(
               'Compound Alert'!AC223 &gt;= 10, "HIGH",IF(
                  'Compound Alert'!AC223 &gt;= 7, "MED","LOW")),IF(
                     $B$8="Emerging Threat", IF(
                        'Compound Alert'!AJ223 &gt;= 10, "HIGH",IF(
                            'Compound Alert'!AJ223 &gt;= 7, "MED","LOW")))))</f>
        <v>MED</v>
      </c>
      <c r="O63" s="25" t="str">
        <f ca="1">IF(
   $B$8="Overall Alert",IF(
      'Compound Alert'!W223 &gt;= 7, "HIGH",IF(
         'Compound Alert'!W223 &gt;= 5, "MED","LOW")), IF(
            $B$8="Underlying Vulnerability", IF(
               'Compound Alert'!AD223 &gt;= 10, "HIGH",IF(
                  'Compound Alert'!AD223 &gt;= 7, "MED","LOW")),IF(
                     $B$8="Emerging Threat", IF(
                        'Compound Alert'!AK223 &gt;= 10, "HIGH",IF(
                            'Compound Alert'!AK223 &gt;= 7, "MED","LOW")))))</f>
        <v>HIGH</v>
      </c>
      <c r="P63" s="25"/>
      <c r="Q63" s="26"/>
      <c r="R63" s="26"/>
      <c r="S63" s="21"/>
      <c r="T63" s="21"/>
      <c r="U63" s="21"/>
      <c r="V63" s="21"/>
      <c r="W63" s="21"/>
      <c r="X63" s="21"/>
      <c r="Y63" s="27"/>
      <c r="Z63" s="27"/>
      <c r="AA63" s="27"/>
      <c r="AB63" s="27"/>
      <c r="AC63" s="27"/>
      <c r="AD63" s="27"/>
      <c r="AE63" s="27"/>
      <c r="AF63" s="27"/>
      <c r="AJ63" s="21"/>
      <c r="AK63" s="21"/>
      <c r="AL63" s="21"/>
      <c r="AM63" s="21"/>
      <c r="AN63" s="21"/>
      <c r="AO63" s="21"/>
      <c r="AP63" s="21"/>
      <c r="AQ63" s="21"/>
      <c r="AR63" s="21"/>
      <c r="AS63" s="21"/>
      <c r="AT63" s="21"/>
      <c r="AU63" s="21"/>
      <c r="AV63" s="21"/>
      <c r="AW63" s="21"/>
      <c r="AX63" s="21"/>
    </row>
    <row r="64" spans="1:50" x14ac:dyDescent="0.2">
      <c r="A64" s="63">
        <v>23</v>
      </c>
      <c r="B64" s="20" t="str">
        <f>'Compound Alert'!B167</f>
        <v>West Bank and Gaza</v>
      </c>
      <c r="C64" s="20" t="str">
        <f>'Compound Alert'!C167</f>
        <v>PSE</v>
      </c>
      <c r="D64" s="20" t="str">
        <f>'Compound Alert'!D167</f>
        <v>MEA           Middle East &amp; North Africa</v>
      </c>
      <c r="E64" s="20" t="str">
        <f>'Compound Alert'!E167</f>
        <v>NA</v>
      </c>
      <c r="F64" s="217">
        <f ca="1">'Compound Alert'!F167</f>
        <v>162</v>
      </c>
      <c r="G64" s="22">
        <f ca="1">IF($B$8="Overall Alert",'Compound Alert'!G167,IF($B$8="Underlying Vulnerability",'Compound Alert'!J167,IF($B$8="Emerging Threat",'Compound Alert'!M167)))</f>
        <v>1</v>
      </c>
      <c r="H64" s="23">
        <f ca="1">IF($B$8="Overall Alert",'Compound Alert'!H167,IF($B$8="Underlying Vulnerability",'Compound Alert'!K167,IF($B$8="Emerging Threat",'Compound Alert'!N167)))</f>
        <v>1</v>
      </c>
      <c r="I64" s="50">
        <f t="shared" ca="1" si="0"/>
        <v>1</v>
      </c>
      <c r="J64" s="25" t="str">
        <f ca="1">IF(
   $B$8="Overall Alert",IF(
      'Compound Alert'!R167 &gt;= 7, "HIGH",IF(
         'Compound Alert'!R167 &gt;= 5, "MED","LOW")), IF(
            $B$8="Underlying Vulnerability", IF(
               'Compound Alert'!Y167 &gt;= 10, "HIGH",IF(
                  'Compound Alert'!Y167 &gt;= 7, "MED","LOW")),IF(
                     $B$8="Emerging Threat", IF(
                        'Compound Alert'!AF167 &gt;= 10, "HIGH",IF(
                            'Compound Alert'!AF167 &gt;= 7, "MED","LOW")))))</f>
        <v>LOW</v>
      </c>
      <c r="K64" s="25" t="str">
        <f ca="1">IF(
   $B$8="Overall Alert",IF(
      'Compound Alert'!S167 &gt;= 7, "HIGH",IF(
         'Compound Alert'!S167 &gt;= 5, "MED","LOW")), IF(
            $B$8="Underlying Vulnerability", IF(
               'Compound Alert'!Z167 &gt;= 10, "HIGH",IF(
                  'Compound Alert'!Z167 &gt;= 7, "MED","LOW")),IF(
                     $B$8="Emerging Threat", IF(
                        'Compound Alert'!AG167 &gt;= 10, "HIGH",IF(
                            'Compound Alert'!AG167 &gt;= 7, "MED","LOW")))))</f>
        <v>MED</v>
      </c>
      <c r="L64" s="25" t="str">
        <f ca="1">IF(
   $B$8="Overall Alert",IF(
      'Compound Alert'!T167 &gt;= 7, "HIGH",IF(
         'Compound Alert'!T167 &gt;= 5, "MED","LOW")), IF(
            $B$8="Underlying Vulnerability", IF(
               'Compound Alert'!AA167 &gt;= 10, "HIGH",IF(
                  'Compound Alert'!AA167 &gt;= 7, "MED","LOW")),IF(
                     $B$8="Emerging Threat", IF(
                        'Compound Alert'!AH167 &gt;= 10, "HIGH",IF(
                            'Compound Alert'!AH167 &gt;= 7, "MED","LOW")))))</f>
        <v>MED</v>
      </c>
      <c r="M64" s="25" t="str">
        <f ca="1">IF(
   $B$8="Overall Alert",IF(
      'Compound Alert'!U167 &gt;= 7, "HIGH",IF(
         'Compound Alert'!U167 &gt;= 5, "MED","LOW")), IF(
            $B$8="Underlying Vulnerability", IF(
               'Compound Alert'!AB167 &gt;= 10, "HIGH",IF(
                  'Compound Alert'!AB167 &gt;= 7, "MED","LOW")),IF(
                     $B$8="Emerging Threat", IF(
                        'Compound Alert'!AI167 &gt;= 10, "HIGH",IF(
                            'Compound Alert'!AI167 &gt;= 7, "MED","LOW")))))</f>
        <v>LOW</v>
      </c>
      <c r="N64" s="25" t="str">
        <f ca="1">IF(
   $B$8="Overall Alert",IF(
      'Compound Alert'!V167 &gt;= 7, "HIGH",IF(
         'Compound Alert'!V167 &gt;= 5, "MED","LOW")), IF(
            $B$8="Underlying Vulnerability", IF(
               'Compound Alert'!AC167 &gt;= 10, "HIGH",IF(
                  'Compound Alert'!AC167 &gt;= 7, "MED","LOW")),IF(
                     $B$8="Emerging Threat", IF(
                        'Compound Alert'!AJ167 &gt;= 10, "HIGH",IF(
                            'Compound Alert'!AJ167 &gt;= 7, "MED","LOW")))))</f>
        <v>LOW</v>
      </c>
      <c r="O64" s="25" t="str">
        <f ca="1">IF(
   $B$8="Overall Alert",IF(
      'Compound Alert'!W167 &gt;= 7, "HIGH",IF(
         'Compound Alert'!W167 &gt;= 5, "MED","LOW")), IF(
            $B$8="Underlying Vulnerability", IF(
               'Compound Alert'!AD167 &gt;= 10, "HIGH",IF(
                  'Compound Alert'!AD167 &gt;= 7, "MED","LOW")),IF(
                     $B$8="Emerging Threat", IF(
                        'Compound Alert'!AK167 &gt;= 10, "HIGH",IF(
                            'Compound Alert'!AK167 &gt;= 7, "MED","LOW")))))</f>
        <v>LOW</v>
      </c>
      <c r="P64" s="25"/>
      <c r="Q64" s="26"/>
      <c r="R64" s="26"/>
      <c r="S64" s="21"/>
      <c r="T64" s="21"/>
      <c r="U64" s="21"/>
      <c r="V64" s="21"/>
      <c r="W64" s="21"/>
      <c r="X64" s="21"/>
      <c r="Y64" s="27"/>
      <c r="Z64" s="27"/>
      <c r="AA64" s="27"/>
      <c r="AB64" s="27"/>
      <c r="AC64" s="27"/>
      <c r="AD64" s="27"/>
      <c r="AE64" s="27"/>
      <c r="AF64" s="27"/>
      <c r="AJ64" s="21"/>
      <c r="AK64" s="21"/>
      <c r="AL64" s="21"/>
      <c r="AM64" s="21"/>
      <c r="AN64" s="21"/>
      <c r="AO64" s="21"/>
      <c r="AP64" s="21"/>
      <c r="AQ64" s="21"/>
      <c r="AR64" s="21"/>
      <c r="AS64" s="21"/>
      <c r="AT64" s="21"/>
      <c r="AU64" s="21"/>
      <c r="AV64" s="21"/>
      <c r="AW64" s="21"/>
      <c r="AX64" s="21"/>
    </row>
    <row r="65" spans="1:50" x14ac:dyDescent="0.2">
      <c r="A65" s="63">
        <v>24</v>
      </c>
      <c r="B65" s="20" t="str">
        <f>'Compound Alert'!B23</f>
        <v>Bangladesh</v>
      </c>
      <c r="C65" s="20" t="str">
        <f>'Compound Alert'!C23</f>
        <v>BGD</v>
      </c>
      <c r="D65" s="20" t="str">
        <f>'Compound Alert'!D23</f>
        <v>SAS           South Asia</v>
      </c>
      <c r="E65" s="20" t="str">
        <f>'Compound Alert'!E23</f>
        <v>IDA</v>
      </c>
      <c r="F65" s="217">
        <f ca="1">'Compound Alert'!F23</f>
        <v>18</v>
      </c>
      <c r="G65" s="22">
        <f ca="1">IF($B$8="Overall Alert",'Compound Alert'!G23,IF($B$8="Underlying Vulnerability",'Compound Alert'!J23,IF($B$8="Emerging Threat",'Compound Alert'!M23)))</f>
        <v>2</v>
      </c>
      <c r="H65" s="23">
        <f ca="1">IF($B$8="Overall Alert",'Compound Alert'!H23,IF($B$8="Underlying Vulnerability",'Compound Alert'!K23,IF($B$8="Emerging Threat",'Compound Alert'!N23)))</f>
        <v>2</v>
      </c>
      <c r="I65" s="50">
        <f t="shared" ca="1" si="0"/>
        <v>2</v>
      </c>
      <c r="J65" s="25" t="str">
        <f ca="1">IF(
   $B$8="Overall Alert",IF(
      'Compound Alert'!R23 &gt;= 7, "HIGH",IF(
         'Compound Alert'!R23 &gt;= 5, "MED","LOW")), IF(
            $B$8="Underlying Vulnerability", IF(
               'Compound Alert'!Y23 &gt;= 10, "HIGH",IF(
                  'Compound Alert'!Y23 &gt;= 7, "MED","LOW")),IF(
                     $B$8="Emerging Threat", IF(
                        'Compound Alert'!AF23 &gt;= 10, "HIGH",IF(
                            'Compound Alert'!AF23 &gt;= 7, "MED","LOW")))))</f>
        <v>HIGH</v>
      </c>
      <c r="K65" s="25" t="str">
        <f ca="1">IF(
   $B$8="Overall Alert",IF(
      'Compound Alert'!S23 &gt;= 7, "HIGH",IF(
         'Compound Alert'!S23 &gt;= 5, "MED","LOW")), IF(
            $B$8="Underlying Vulnerability", IF(
               'Compound Alert'!Z23 &gt;= 10, "HIGH",IF(
                  'Compound Alert'!Z23 &gt;= 7, "MED","LOW")),IF(
                     $B$8="Emerging Threat", IF(
                        'Compound Alert'!AG23 &gt;= 10, "HIGH",IF(
                            'Compound Alert'!AG23 &gt;= 7, "MED","LOW")))))</f>
        <v>LOW</v>
      </c>
      <c r="L65" s="25" t="str">
        <f ca="1">IF(
   $B$8="Overall Alert",IF(
      'Compound Alert'!T23 &gt;= 7, "HIGH",IF(
         'Compound Alert'!T23 &gt;= 5, "MED","LOW")), IF(
            $B$8="Underlying Vulnerability", IF(
               'Compound Alert'!AA23 &gt;= 10, "HIGH",IF(
                  'Compound Alert'!AA23 &gt;= 7, "MED","LOW")),IF(
                     $B$8="Emerging Threat", IF(
                        'Compound Alert'!AH23 &gt;= 10, "HIGH",IF(
                            'Compound Alert'!AH23 &gt;= 7, "MED","LOW")))))</f>
        <v>LOW</v>
      </c>
      <c r="M65" s="25" t="str">
        <f ca="1">IF(
   $B$8="Overall Alert",IF(
      'Compound Alert'!U23 &gt;= 7, "HIGH",IF(
         'Compound Alert'!U23 &gt;= 5, "MED","LOW")), IF(
            $B$8="Underlying Vulnerability", IF(
               'Compound Alert'!AB23 &gt;= 10, "HIGH",IF(
                  'Compound Alert'!AB23 &gt;= 7, "MED","LOW")),IF(
                     $B$8="Emerging Threat", IF(
                        'Compound Alert'!AI23 &gt;= 10, "HIGH",IF(
                            'Compound Alert'!AI23 &gt;= 7, "MED","LOW")))))</f>
        <v>LOW</v>
      </c>
      <c r="N65" s="25" t="str">
        <f ca="1">IF(
   $B$8="Overall Alert",IF(
      'Compound Alert'!V23 &gt;= 7, "HIGH",IF(
         'Compound Alert'!V23 &gt;= 5, "MED","LOW")), IF(
            $B$8="Underlying Vulnerability", IF(
               'Compound Alert'!AC23 &gt;= 10, "HIGH",IF(
                  'Compound Alert'!AC23 &gt;= 7, "MED","LOW")),IF(
                     $B$8="Emerging Threat", IF(
                        'Compound Alert'!AJ23 &gt;= 10, "HIGH",IF(
                            'Compound Alert'!AJ23 &gt;= 7, "MED","LOW")))))</f>
        <v>HIGH</v>
      </c>
      <c r="O65" s="25" t="str">
        <f ca="1">IF(
   $B$8="Overall Alert",IF(
      'Compound Alert'!W23 &gt;= 7, "HIGH",IF(
         'Compound Alert'!W23 &gt;= 5, "MED","LOW")), IF(
            $B$8="Underlying Vulnerability", IF(
               'Compound Alert'!AD23 &gt;= 10, "HIGH",IF(
                  'Compound Alert'!AD23 &gt;= 7, "MED","LOW")),IF(
                     $B$8="Emerging Threat", IF(
                        'Compound Alert'!AK23 &gt;= 10, "HIGH",IF(
                            'Compound Alert'!AK23 &gt;= 7, "MED","LOW")))))</f>
        <v>LOW</v>
      </c>
      <c r="P65" s="25"/>
      <c r="Q65" s="26"/>
      <c r="R65" s="26"/>
      <c r="S65" s="21"/>
      <c r="T65" s="21"/>
      <c r="U65" s="21"/>
      <c r="V65" s="21"/>
      <c r="W65" s="21"/>
      <c r="X65" s="21"/>
      <c r="Y65" s="27"/>
      <c r="Z65" s="27"/>
      <c r="AA65" s="27"/>
      <c r="AB65" s="27"/>
      <c r="AC65" s="27"/>
      <c r="AD65" s="27"/>
      <c r="AE65" s="27"/>
      <c r="AF65" s="27"/>
      <c r="AJ65" s="21"/>
      <c r="AK65" s="21"/>
      <c r="AL65" s="21"/>
      <c r="AM65" s="21"/>
      <c r="AN65" s="21"/>
      <c r="AO65" s="21"/>
      <c r="AP65" s="21"/>
      <c r="AQ65" s="21"/>
      <c r="AR65" s="21"/>
      <c r="AS65" s="21"/>
      <c r="AT65" s="21"/>
      <c r="AU65" s="21"/>
      <c r="AV65" s="21"/>
      <c r="AW65" s="21"/>
      <c r="AX65" s="21"/>
    </row>
    <row r="66" spans="1:50" x14ac:dyDescent="0.2">
      <c r="A66" s="63">
        <v>25</v>
      </c>
      <c r="B66" s="20" t="str">
        <f>'Compound Alert'!B106</f>
        <v>Kenya</v>
      </c>
      <c r="C66" s="20" t="str">
        <f>'Compound Alert'!C106</f>
        <v>KEN</v>
      </c>
      <c r="D66" s="20" t="str">
        <f>'Compound Alert'!D106</f>
        <v>SSF           Sub-Saharan Africa</v>
      </c>
      <c r="E66" s="20" t="str">
        <f>'Compound Alert'!E106</f>
        <v>Blend</v>
      </c>
      <c r="F66" s="217">
        <f ca="1">'Compound Alert'!F106</f>
        <v>101</v>
      </c>
      <c r="G66" s="22">
        <f ca="1">IF($B$8="Overall Alert",'Compound Alert'!G106,IF($B$8="Underlying Vulnerability",'Compound Alert'!J106,IF($B$8="Emerging Threat",'Compound Alert'!M106)))</f>
        <v>2.5</v>
      </c>
      <c r="H66" s="23">
        <f ca="1">IF($B$8="Overall Alert",'Compound Alert'!H106,IF($B$8="Underlying Vulnerability",'Compound Alert'!K106,IF($B$8="Emerging Threat",'Compound Alert'!N106)))</f>
        <v>2.5</v>
      </c>
      <c r="I66" s="50">
        <f t="shared" ca="1" si="0"/>
        <v>2</v>
      </c>
      <c r="J66" s="25" t="str">
        <f ca="1">IF(
   $B$8="Overall Alert",IF(
      'Compound Alert'!R106 &gt;= 7, "HIGH",IF(
         'Compound Alert'!R106 &gt;= 5, "MED","LOW")), IF(
            $B$8="Underlying Vulnerability", IF(
               'Compound Alert'!Y106 &gt;= 10, "HIGH",IF(
                  'Compound Alert'!Y106 &gt;= 7, "MED","LOW")),IF(
                     $B$8="Emerging Threat", IF(
                        'Compound Alert'!AF106 &gt;= 10, "HIGH",IF(
                            'Compound Alert'!AF106 &gt;= 7, "MED","LOW")))))</f>
        <v>LOW</v>
      </c>
      <c r="K66" s="25" t="str">
        <f ca="1">IF(
   $B$8="Overall Alert",IF(
      'Compound Alert'!S106 &gt;= 7, "HIGH",IF(
         'Compound Alert'!S106 &gt;= 5, "MED","LOW")), IF(
            $B$8="Underlying Vulnerability", IF(
               'Compound Alert'!Z106 &gt;= 10, "HIGH",IF(
                  'Compound Alert'!Z106 &gt;= 7, "MED","LOW")),IF(
                     $B$8="Emerging Threat", IF(
                        'Compound Alert'!AG106 &gt;= 10, "HIGH",IF(
                            'Compound Alert'!AG106 &gt;= 7, "MED","LOW")))))</f>
        <v>HIGH</v>
      </c>
      <c r="L66" s="25" t="str">
        <f ca="1">IF(
   $B$8="Overall Alert",IF(
      'Compound Alert'!T106 &gt;= 7, "HIGH",IF(
         'Compound Alert'!T106 &gt;= 5, "MED","LOW")), IF(
            $B$8="Underlying Vulnerability", IF(
               'Compound Alert'!AA106 &gt;= 10, "HIGH",IF(
                  'Compound Alert'!AA106 &gt;= 7, "MED","LOW")),IF(
                     $B$8="Emerging Threat", IF(
                        'Compound Alert'!AH106 &gt;= 10, "HIGH",IF(
                            'Compound Alert'!AH106 &gt;= 7, "MED","LOW")))))</f>
        <v>MED</v>
      </c>
      <c r="M66" s="25" t="str">
        <f ca="1">IF(
   $B$8="Overall Alert",IF(
      'Compound Alert'!U106 &gt;= 7, "HIGH",IF(
         'Compound Alert'!U106 &gt;= 5, "MED","LOW")), IF(
            $B$8="Underlying Vulnerability", IF(
               'Compound Alert'!AB106 &gt;= 10, "HIGH",IF(
                  'Compound Alert'!AB106 &gt;= 7, "MED","LOW")),IF(
                     $B$8="Emerging Threat", IF(
                        'Compound Alert'!AI106 &gt;= 10, "HIGH",IF(
                            'Compound Alert'!AI106 &gt;= 7, "MED","LOW")))))</f>
        <v>LOW</v>
      </c>
      <c r="N66" s="25" t="str">
        <f ca="1">IF(
   $B$8="Overall Alert",IF(
      'Compound Alert'!V106 &gt;= 7, "HIGH",IF(
         'Compound Alert'!V106 &gt;= 5, "MED","LOW")), IF(
            $B$8="Underlying Vulnerability", IF(
               'Compound Alert'!AC106 &gt;= 10, "HIGH",IF(
                  'Compound Alert'!AC106 &gt;= 7, "MED","LOW")),IF(
                     $B$8="Emerging Threat", IF(
                        'Compound Alert'!AJ106 &gt;= 10, "HIGH",IF(
                            'Compound Alert'!AJ106 &gt;= 7, "MED","LOW")))))</f>
        <v>HIGH</v>
      </c>
      <c r="O66" s="25" t="str">
        <f ca="1">IF(
   $B$8="Overall Alert",IF(
      'Compound Alert'!W106 &gt;= 7, "HIGH",IF(
         'Compound Alert'!W106 &gt;= 5, "MED","LOW")), IF(
            $B$8="Underlying Vulnerability", IF(
               'Compound Alert'!AD106 &gt;= 10, "HIGH",IF(
                  'Compound Alert'!AD106 &gt;= 7, "MED","LOW")),IF(
                     $B$8="Emerging Threat", IF(
                        'Compound Alert'!AK106 &gt;= 10, "HIGH",IF(
                            'Compound Alert'!AK106 &gt;= 7, "MED","LOW")))))</f>
        <v>LOW</v>
      </c>
      <c r="P66" s="25"/>
      <c r="Q66" s="26"/>
      <c r="R66" s="26"/>
      <c r="S66" s="21"/>
      <c r="T66" s="21"/>
      <c r="U66" s="21"/>
      <c r="V66" s="21"/>
      <c r="W66" s="21"/>
      <c r="X66" s="21"/>
      <c r="Y66" s="27"/>
      <c r="Z66" s="27"/>
      <c r="AA66" s="27"/>
      <c r="AB66" s="27"/>
      <c r="AC66" s="27"/>
      <c r="AD66" s="27"/>
      <c r="AE66" s="27"/>
      <c r="AF66" s="27"/>
      <c r="AJ66" s="21"/>
      <c r="AK66" s="21"/>
      <c r="AL66" s="21"/>
      <c r="AM66" s="21"/>
      <c r="AN66" s="21"/>
      <c r="AO66" s="21"/>
      <c r="AP66" s="21"/>
      <c r="AQ66" s="21"/>
      <c r="AR66" s="21"/>
      <c r="AS66" s="21"/>
      <c r="AT66" s="21"/>
      <c r="AU66" s="21"/>
      <c r="AV66" s="21"/>
      <c r="AW66" s="21"/>
      <c r="AX66" s="21"/>
    </row>
    <row r="67" spans="1:50" x14ac:dyDescent="0.2">
      <c r="A67" s="63">
        <v>26</v>
      </c>
      <c r="B67" s="20" t="str">
        <f>'Compound Alert'!B44</f>
        <v>Cameroon</v>
      </c>
      <c r="C67" s="20" t="str">
        <f>'Compound Alert'!C44</f>
        <v>CMR</v>
      </c>
      <c r="D67" s="20" t="str">
        <f>'Compound Alert'!D44</f>
        <v>SSF           Sub-Saharan Africa</v>
      </c>
      <c r="E67" s="20" t="str">
        <f>'Compound Alert'!E44</f>
        <v>Blend</v>
      </c>
      <c r="F67" s="217">
        <f ca="1">'Compound Alert'!F44</f>
        <v>39</v>
      </c>
      <c r="G67" s="22">
        <f ca="1">IF($B$8="Overall Alert",'Compound Alert'!G44,IF($B$8="Underlying Vulnerability",'Compound Alert'!J44,IF($B$8="Emerging Threat",'Compound Alert'!M44)))</f>
        <v>1</v>
      </c>
      <c r="H67" s="23">
        <f ca="1">IF($B$8="Overall Alert",'Compound Alert'!H44,IF($B$8="Underlying Vulnerability",'Compound Alert'!K44,IF($B$8="Emerging Threat",'Compound Alert'!N44)))</f>
        <v>1</v>
      </c>
      <c r="I67" s="50">
        <f t="shared" ca="1" si="0"/>
        <v>1</v>
      </c>
      <c r="J67" s="25" t="str">
        <f ca="1">IF(
   $B$8="Overall Alert",IF(
      'Compound Alert'!R44 &gt;= 7, "HIGH",IF(
         'Compound Alert'!R44 &gt;= 5, "MED","LOW")), IF(
            $B$8="Underlying Vulnerability", IF(
               'Compound Alert'!Y44 &gt;= 10, "HIGH",IF(
                  'Compound Alert'!Y44 &gt;= 7, "MED","LOW")),IF(
                     $B$8="Emerging Threat", IF(
                        'Compound Alert'!AF44 &gt;= 10, "HIGH",IF(
                            'Compound Alert'!AF44 &gt;= 7, "MED","LOW")))))</f>
        <v>LOW</v>
      </c>
      <c r="K67" s="25" t="str">
        <f ca="1">IF(
   $B$8="Overall Alert",IF(
      'Compound Alert'!S44 &gt;= 7, "HIGH",IF(
         'Compound Alert'!S44 &gt;= 5, "MED","LOW")), IF(
            $B$8="Underlying Vulnerability", IF(
               'Compound Alert'!Z44 &gt;= 10, "HIGH",IF(
                  'Compound Alert'!Z44 &gt;= 7, "MED","LOW")),IF(
                     $B$8="Emerging Threat", IF(
                        'Compound Alert'!AG44 &gt;= 10, "HIGH",IF(
                            'Compound Alert'!AG44 &gt;= 7, "MED","LOW")))))</f>
        <v>HIGH</v>
      </c>
      <c r="L67" s="25" t="str">
        <f ca="1">IF(
   $B$8="Overall Alert",IF(
      'Compound Alert'!T44 &gt;= 7, "HIGH",IF(
         'Compound Alert'!T44 &gt;= 5, "MED","LOW")), IF(
            $B$8="Underlying Vulnerability", IF(
               'Compound Alert'!AA44 &gt;= 10, "HIGH",IF(
                  'Compound Alert'!AA44 &gt;= 7, "MED","LOW")),IF(
                     $B$8="Emerging Threat", IF(
                        'Compound Alert'!AH44 &gt;= 10, "HIGH",IF(
                            'Compound Alert'!AH44 &gt;= 7, "MED","LOW")))))</f>
        <v>LOW</v>
      </c>
      <c r="M67" s="25" t="str">
        <f ca="1">IF(
   $B$8="Overall Alert",IF(
      'Compound Alert'!U44 &gt;= 7, "HIGH",IF(
         'Compound Alert'!U44 &gt;= 5, "MED","LOW")), IF(
            $B$8="Underlying Vulnerability", IF(
               'Compound Alert'!AB44 &gt;= 10, "HIGH",IF(
                  'Compound Alert'!AB44 &gt;= 7, "MED","LOW")),IF(
                     $B$8="Emerging Threat", IF(
                        'Compound Alert'!AI44 &gt;= 10, "HIGH",IF(
                            'Compound Alert'!AI44 &gt;= 7, "MED","LOW")))))</f>
        <v>LOW</v>
      </c>
      <c r="N67" s="25" t="str">
        <f ca="1">IF(
   $B$8="Overall Alert",IF(
      'Compound Alert'!V44 &gt;= 7, "HIGH",IF(
         'Compound Alert'!V44 &gt;= 5, "MED","LOW")), IF(
            $B$8="Underlying Vulnerability", IF(
               'Compound Alert'!AC44 &gt;= 10, "HIGH",IF(
                  'Compound Alert'!AC44 &gt;= 7, "MED","LOW")),IF(
                     $B$8="Emerging Threat", IF(
                        'Compound Alert'!AJ44 &gt;= 10, "HIGH",IF(
                            'Compound Alert'!AJ44 &gt;= 7, "MED","LOW")))))</f>
        <v>LOW</v>
      </c>
      <c r="O67" s="25" t="str">
        <f ca="1">IF(
   $B$8="Overall Alert",IF(
      'Compound Alert'!W44 &gt;= 7, "HIGH",IF(
         'Compound Alert'!W44 &gt;= 5, "MED","LOW")), IF(
            $B$8="Underlying Vulnerability", IF(
               'Compound Alert'!AD44 &gt;= 10, "HIGH",IF(
                  'Compound Alert'!AD44 &gt;= 7, "MED","LOW")),IF(
                     $B$8="Emerging Threat", IF(
                        'Compound Alert'!AK44 &gt;= 10, "HIGH",IF(
                            'Compound Alert'!AK44 &gt;= 7, "MED","LOW")))))</f>
        <v>LOW</v>
      </c>
      <c r="P67" s="25"/>
      <c r="Q67" s="26"/>
      <c r="R67" s="26"/>
      <c r="S67" s="21"/>
      <c r="T67" s="21"/>
      <c r="U67" s="21"/>
      <c r="V67" s="21"/>
      <c r="W67" s="21"/>
      <c r="X67" s="21"/>
      <c r="Y67" s="27"/>
      <c r="Z67" s="27"/>
      <c r="AA67" s="27"/>
      <c r="AB67" s="27"/>
      <c r="AC67" s="27"/>
      <c r="AD67" s="27"/>
      <c r="AE67" s="27"/>
      <c r="AF67" s="27"/>
      <c r="AJ67" s="21"/>
      <c r="AK67" s="21"/>
      <c r="AL67" s="21"/>
      <c r="AM67" s="21"/>
      <c r="AN67" s="21"/>
      <c r="AO67" s="21"/>
      <c r="AP67" s="21"/>
      <c r="AQ67" s="21"/>
      <c r="AR67" s="21"/>
      <c r="AS67" s="21"/>
      <c r="AT67" s="21"/>
      <c r="AU67" s="21"/>
      <c r="AV67" s="21"/>
      <c r="AW67" s="21"/>
      <c r="AX67" s="21"/>
    </row>
    <row r="68" spans="1:50" x14ac:dyDescent="0.2">
      <c r="A68" s="63">
        <v>27</v>
      </c>
      <c r="B68" s="20" t="str">
        <f>'Compound Alert'!B85</f>
        <v>Guatemala</v>
      </c>
      <c r="C68" s="20" t="str">
        <f>'Compound Alert'!C85</f>
        <v>GTM</v>
      </c>
      <c r="D68" s="20" t="str">
        <f>'Compound Alert'!D85</f>
        <v>LCN           Latin America &amp; Caribbean</v>
      </c>
      <c r="E68" s="20" t="str">
        <f>'Compound Alert'!E85</f>
        <v>IBRD</v>
      </c>
      <c r="F68" s="217">
        <f ca="1">'Compound Alert'!F85</f>
        <v>80</v>
      </c>
      <c r="G68" s="22">
        <f ca="1">IF($B$8="Overall Alert",'Compound Alert'!G85,IF($B$8="Underlying Vulnerability",'Compound Alert'!J85,IF($B$8="Emerging Threat",'Compound Alert'!M85)))</f>
        <v>1</v>
      </c>
      <c r="H68" s="23">
        <f ca="1">IF($B$8="Overall Alert",'Compound Alert'!H85,IF($B$8="Underlying Vulnerability",'Compound Alert'!K85,IF($B$8="Emerging Threat",'Compound Alert'!N85)))</f>
        <v>1</v>
      </c>
      <c r="I68" s="50">
        <f t="shared" ca="1" si="0"/>
        <v>1</v>
      </c>
      <c r="J68" s="25" t="str">
        <f ca="1">IF(
   $B$8="Overall Alert",IF(
      'Compound Alert'!R85 &gt;= 7, "HIGH",IF(
         'Compound Alert'!R85 &gt;= 5, "MED","LOW")), IF(
            $B$8="Underlying Vulnerability", IF(
               'Compound Alert'!Y85 &gt;= 10, "HIGH",IF(
                  'Compound Alert'!Y85 &gt;= 7, "MED","LOW")),IF(
                     $B$8="Emerging Threat", IF(
                        'Compound Alert'!AF85 &gt;= 10, "HIGH",IF(
                            'Compound Alert'!AF85 &gt;= 7, "MED","LOW")))))</f>
        <v>LOW</v>
      </c>
      <c r="K68" s="25" t="str">
        <f ca="1">IF(
   $B$8="Overall Alert",IF(
      'Compound Alert'!S85 &gt;= 7, "HIGH",IF(
         'Compound Alert'!S85 &gt;= 5, "MED","LOW")), IF(
            $B$8="Underlying Vulnerability", IF(
               'Compound Alert'!Z85 &gt;= 10, "HIGH",IF(
                  'Compound Alert'!Z85 &gt;= 7, "MED","LOW")),IF(
                     $B$8="Emerging Threat", IF(
                        'Compound Alert'!AG85 &gt;= 10, "HIGH",IF(
                            'Compound Alert'!AG85 &gt;= 7, "MED","LOW")))))</f>
        <v>MED</v>
      </c>
      <c r="L68" s="25" t="str">
        <f ca="1">IF(
   $B$8="Overall Alert",IF(
      'Compound Alert'!T85 &gt;= 7, "HIGH",IF(
         'Compound Alert'!T85 &gt;= 5, "MED","LOW")), IF(
            $B$8="Underlying Vulnerability", IF(
               'Compound Alert'!AA85 &gt;= 10, "HIGH",IF(
                  'Compound Alert'!AA85 &gt;= 7, "MED","LOW")),IF(
                     $B$8="Emerging Threat", IF(
                        'Compound Alert'!AH85 &gt;= 10, "HIGH",IF(
                            'Compound Alert'!AH85 &gt;= 7, "MED","LOW")))))</f>
        <v>LOW</v>
      </c>
      <c r="M68" s="25" t="str">
        <f ca="1">IF(
   $B$8="Overall Alert",IF(
      'Compound Alert'!U85 &gt;= 7, "HIGH",IF(
         'Compound Alert'!U85 &gt;= 5, "MED","LOW")), IF(
            $B$8="Underlying Vulnerability", IF(
               'Compound Alert'!AB85 &gt;= 10, "HIGH",IF(
                  'Compound Alert'!AB85 &gt;= 7, "MED","LOW")),IF(
                     $B$8="Emerging Threat", IF(
                        'Compound Alert'!AI85 &gt;= 10, "HIGH",IF(
                            'Compound Alert'!AI85 &gt;= 7, "MED","LOW")))))</f>
        <v>LOW</v>
      </c>
      <c r="N68" s="25" t="str">
        <f ca="1">IF(
   $B$8="Overall Alert",IF(
      'Compound Alert'!V85 &gt;= 7, "HIGH",IF(
         'Compound Alert'!V85 &gt;= 5, "MED","LOW")), IF(
            $B$8="Underlying Vulnerability", IF(
               'Compound Alert'!AC85 &gt;= 10, "HIGH",IF(
                  'Compound Alert'!AC85 &gt;= 7, "MED","LOW")),IF(
                     $B$8="Emerging Threat", IF(
                        'Compound Alert'!AJ85 &gt;= 10, "HIGH",IF(
                            'Compound Alert'!AJ85 &gt;= 7, "MED","LOW")))))</f>
        <v>LOW</v>
      </c>
      <c r="O68" s="25" t="str">
        <f ca="1">IF(
   $B$8="Overall Alert",IF(
      'Compound Alert'!W85 &gt;= 7, "HIGH",IF(
         'Compound Alert'!W85 &gt;= 5, "MED","LOW")), IF(
            $B$8="Underlying Vulnerability", IF(
               'Compound Alert'!AD85 &gt;= 10, "HIGH",IF(
                  'Compound Alert'!AD85 &gt;= 7, "MED","LOW")),IF(
                     $B$8="Emerging Threat", IF(
                        'Compound Alert'!AK85 &gt;= 10, "HIGH",IF(
                            'Compound Alert'!AK85 &gt;= 7, "MED","LOW")))))</f>
        <v>MED</v>
      </c>
      <c r="P68" s="25"/>
      <c r="Q68" s="26"/>
      <c r="R68" s="26"/>
      <c r="S68" s="21"/>
      <c r="T68" s="21"/>
      <c r="U68" s="21"/>
      <c r="V68" s="21"/>
      <c r="W68" s="21"/>
      <c r="X68" s="21"/>
      <c r="Y68" s="27"/>
      <c r="Z68" s="27"/>
      <c r="AA68" s="27"/>
      <c r="AB68" s="27"/>
      <c r="AC68" s="27"/>
      <c r="AD68" s="27"/>
      <c r="AE68" s="27"/>
      <c r="AF68" s="27"/>
      <c r="AJ68" s="21"/>
      <c r="AK68" s="21"/>
      <c r="AL68" s="21"/>
      <c r="AM68" s="21"/>
      <c r="AN68" s="21"/>
      <c r="AO68" s="21"/>
      <c r="AP68" s="21"/>
      <c r="AQ68" s="21"/>
      <c r="AR68" s="21"/>
      <c r="AS68" s="21"/>
      <c r="AT68" s="21"/>
      <c r="AU68" s="21"/>
      <c r="AV68" s="21"/>
      <c r="AW68" s="21"/>
      <c r="AX68" s="21"/>
    </row>
    <row r="69" spans="1:50" x14ac:dyDescent="0.2">
      <c r="A69" s="63">
        <v>28</v>
      </c>
      <c r="B69" s="20" t="str">
        <f>'Compound Alert'!B114</f>
        <v>Lebanon</v>
      </c>
      <c r="C69" s="20" t="str">
        <f>'Compound Alert'!C114</f>
        <v>LBN</v>
      </c>
      <c r="D69" s="20" t="str">
        <f>'Compound Alert'!D114</f>
        <v>MEA           Middle East &amp; North Africa</v>
      </c>
      <c r="E69" s="20" t="str">
        <f>'Compound Alert'!E114</f>
        <v>IBRD</v>
      </c>
      <c r="F69" s="217">
        <f ca="1">'Compound Alert'!F114</f>
        <v>109</v>
      </c>
      <c r="G69" s="22">
        <f ca="1">IF($B$8="Overall Alert",'Compound Alert'!G114,IF($B$8="Underlying Vulnerability",'Compound Alert'!J114,IF($B$8="Emerging Threat",'Compound Alert'!M114)))</f>
        <v>1.5</v>
      </c>
      <c r="H69" s="23">
        <f ca="1">IF($B$8="Overall Alert",'Compound Alert'!H114,IF($B$8="Underlying Vulnerability",'Compound Alert'!K114,IF($B$8="Emerging Threat",'Compound Alert'!N114)))</f>
        <v>1.5</v>
      </c>
      <c r="I69" s="50">
        <f t="shared" ca="1" si="0"/>
        <v>1</v>
      </c>
      <c r="J69" s="25" t="str">
        <f ca="1">IF(
   $B$8="Overall Alert",IF(
      'Compound Alert'!R114 &gt;= 7, "HIGH",IF(
         'Compound Alert'!R114 &gt;= 5, "MED","LOW")), IF(
            $B$8="Underlying Vulnerability", IF(
               'Compound Alert'!Y114 &gt;= 10, "HIGH",IF(
                  'Compound Alert'!Y114 &gt;= 7, "MED","LOW")),IF(
                     $B$8="Emerging Threat", IF(
                        'Compound Alert'!AF114 &gt;= 10, "HIGH",IF(
                            'Compound Alert'!AF114 &gt;= 7, "MED","LOW")))))</f>
        <v>LOW</v>
      </c>
      <c r="K69" s="25" t="str">
        <f ca="1">IF(
   $B$8="Overall Alert",IF(
      'Compound Alert'!S114 &gt;= 7, "HIGH",IF(
         'Compound Alert'!S114 &gt;= 5, "MED","LOW")), IF(
            $B$8="Underlying Vulnerability", IF(
               'Compound Alert'!Z114 &gt;= 10, "HIGH",IF(
                  'Compound Alert'!Z114 &gt;= 7, "MED","LOW")),IF(
                     $B$8="Emerging Threat", IF(
                        'Compound Alert'!AG114 &gt;= 10, "HIGH",IF(
                            'Compound Alert'!AG114 &gt;= 7, "MED","LOW")))))</f>
        <v>LOW</v>
      </c>
      <c r="L69" s="25" t="str">
        <f ca="1">IF(
   $B$8="Overall Alert",IF(
      'Compound Alert'!T114 &gt;= 7, "HIGH",IF(
         'Compound Alert'!T114 &gt;= 5, "MED","LOW")), IF(
            $B$8="Underlying Vulnerability", IF(
               'Compound Alert'!AA114 &gt;= 10, "HIGH",IF(
                  'Compound Alert'!AA114 &gt;= 7, "MED","LOW")),IF(
                     $B$8="Emerging Threat", IF(
                        'Compound Alert'!AH114 &gt;= 10, "HIGH",IF(
                            'Compound Alert'!AH114 &gt;= 7, "MED","LOW")))))</f>
        <v>HIGH</v>
      </c>
      <c r="M69" s="25" t="str">
        <f ca="1">IF(
   $B$8="Overall Alert",IF(
      'Compound Alert'!U114 &gt;= 7, "HIGH",IF(
         'Compound Alert'!U114 &gt;= 5, "MED","LOW")), IF(
            $B$8="Underlying Vulnerability", IF(
               'Compound Alert'!AB114 &gt;= 10, "HIGH",IF(
                  'Compound Alert'!AB114 &gt;= 7, "MED","LOW")),IF(
                     $B$8="Emerging Threat", IF(
                        'Compound Alert'!AI114 &gt;= 10, "HIGH",IF(
                            'Compound Alert'!AI114 &gt;= 7, "MED","LOW")))))</f>
        <v>LOW</v>
      </c>
      <c r="N69" s="25" t="str">
        <f ca="1">IF(
   $B$8="Overall Alert",IF(
      'Compound Alert'!V114 &gt;= 7, "HIGH",IF(
         'Compound Alert'!V114 &gt;= 5, "MED","LOW")), IF(
            $B$8="Underlying Vulnerability", IF(
               'Compound Alert'!AC114 &gt;= 10, "HIGH",IF(
                  'Compound Alert'!AC114 &gt;= 7, "MED","LOW")),IF(
                     $B$8="Emerging Threat", IF(
                        'Compound Alert'!AJ114 &gt;= 10, "HIGH",IF(
                            'Compound Alert'!AJ114 &gt;= 7, "MED","LOW")))))</f>
        <v>LOW</v>
      </c>
      <c r="O69" s="25" t="str">
        <f ca="1">IF(
   $B$8="Overall Alert",IF(
      'Compound Alert'!W114 &gt;= 7, "HIGH",IF(
         'Compound Alert'!W114 &gt;= 5, "MED","LOW")), IF(
            $B$8="Underlying Vulnerability", IF(
               'Compound Alert'!AD114 &gt;= 10, "HIGH",IF(
                  'Compound Alert'!AD114 &gt;= 7, "MED","LOW")),IF(
                     $B$8="Emerging Threat", IF(
                        'Compound Alert'!AK114 &gt;= 10, "HIGH",IF(
                            'Compound Alert'!AK114 &gt;= 7, "MED","LOW")))))</f>
        <v>MED</v>
      </c>
      <c r="P69" s="25"/>
      <c r="Q69" s="26"/>
      <c r="R69" s="26"/>
      <c r="S69" s="21"/>
      <c r="T69" s="21"/>
      <c r="U69" s="21"/>
      <c r="V69" s="21"/>
      <c r="W69" s="21"/>
      <c r="X69" s="21"/>
      <c r="Y69" s="27"/>
      <c r="Z69" s="27"/>
      <c r="AA69" s="27"/>
      <c r="AB69" s="27"/>
      <c r="AC69" s="27"/>
      <c r="AD69" s="27"/>
      <c r="AE69" s="27"/>
      <c r="AF69" s="27"/>
      <c r="AJ69" s="21"/>
      <c r="AK69" s="21"/>
      <c r="AL69" s="21"/>
      <c r="AM69" s="21"/>
      <c r="AN69" s="21"/>
      <c r="AO69" s="21"/>
      <c r="AP69" s="21"/>
      <c r="AQ69" s="21"/>
      <c r="AR69" s="21"/>
      <c r="AS69" s="21"/>
      <c r="AT69" s="21"/>
      <c r="AU69" s="21"/>
      <c r="AV69" s="21"/>
      <c r="AW69" s="21"/>
      <c r="AX69" s="21"/>
    </row>
    <row r="70" spans="1:50" x14ac:dyDescent="0.2">
      <c r="A70" s="63">
        <v>29</v>
      </c>
      <c r="B70" s="20" t="str">
        <f>'Compound Alert'!B140</f>
        <v>Mozambique</v>
      </c>
      <c r="C70" s="20" t="str">
        <f>'Compound Alert'!C140</f>
        <v>MOZ</v>
      </c>
      <c r="D70" s="20" t="str">
        <f>'Compound Alert'!D140</f>
        <v>SSF           Sub-Saharan Africa</v>
      </c>
      <c r="E70" s="20" t="str">
        <f>'Compound Alert'!E140</f>
        <v>IDA</v>
      </c>
      <c r="F70" s="217">
        <f ca="1">'Compound Alert'!F140</f>
        <v>135</v>
      </c>
      <c r="G70" s="22">
        <f ca="1">IF($B$8="Overall Alert",'Compound Alert'!G140,IF($B$8="Underlying Vulnerability",'Compound Alert'!J140,IF($B$8="Emerging Threat",'Compound Alert'!M140)))</f>
        <v>1</v>
      </c>
      <c r="H70" s="23">
        <f ca="1">IF($B$8="Overall Alert",'Compound Alert'!H140,IF($B$8="Underlying Vulnerability",'Compound Alert'!K140,IF($B$8="Emerging Threat",'Compound Alert'!N140)))</f>
        <v>1</v>
      </c>
      <c r="I70" s="50">
        <f t="shared" ca="1" si="0"/>
        <v>1</v>
      </c>
      <c r="J70" s="25" t="str">
        <f ca="1">IF(
   $B$8="Overall Alert",IF(
      'Compound Alert'!R140 &gt;= 7, "HIGH",IF(
         'Compound Alert'!R140 &gt;= 5, "MED","LOW")), IF(
            $B$8="Underlying Vulnerability", IF(
               'Compound Alert'!Y140 &gt;= 10, "HIGH",IF(
                  'Compound Alert'!Y140 &gt;= 7, "MED","LOW")),IF(
                     $B$8="Emerging Threat", IF(
                        'Compound Alert'!AF140 &gt;= 10, "HIGH",IF(
                            'Compound Alert'!AF140 &gt;= 7, "MED","LOW")))))</f>
        <v>LOW</v>
      </c>
      <c r="K70" s="25" t="str">
        <f ca="1">IF(
   $B$8="Overall Alert",IF(
      'Compound Alert'!S140 &gt;= 7, "HIGH",IF(
         'Compound Alert'!S140 &gt;= 5, "MED","LOW")), IF(
            $B$8="Underlying Vulnerability", IF(
               'Compound Alert'!Z140 &gt;= 10, "HIGH",IF(
                  'Compound Alert'!Z140 &gt;= 7, "MED","LOW")),IF(
                     $B$8="Emerging Threat", IF(
                        'Compound Alert'!AG140 &gt;= 10, "HIGH",IF(
                            'Compound Alert'!AG140 &gt;= 7, "MED","LOW")))))</f>
        <v>HIGH</v>
      </c>
      <c r="L70" s="25" t="str">
        <f ca="1">IF(
   $B$8="Overall Alert",IF(
      'Compound Alert'!T140 &gt;= 7, "HIGH",IF(
         'Compound Alert'!T140 &gt;= 5, "MED","LOW")), IF(
            $B$8="Underlying Vulnerability", IF(
               'Compound Alert'!AA140 &gt;= 10, "HIGH",IF(
                  'Compound Alert'!AA140 &gt;= 7, "MED","LOW")),IF(
                     $B$8="Emerging Threat", IF(
                        'Compound Alert'!AH140 &gt;= 10, "HIGH",IF(
                            'Compound Alert'!AH140 &gt;= 7, "MED","LOW")))))</f>
        <v>LOW</v>
      </c>
      <c r="M70" s="25" t="str">
        <f ca="1">IF(
   $B$8="Overall Alert",IF(
      'Compound Alert'!U140 &gt;= 7, "HIGH",IF(
         'Compound Alert'!U140 &gt;= 5, "MED","LOW")), IF(
            $B$8="Underlying Vulnerability", IF(
               'Compound Alert'!AB140 &gt;= 10, "HIGH",IF(
                  'Compound Alert'!AB140 &gt;= 7, "MED","LOW")),IF(
                     $B$8="Emerging Threat", IF(
                        'Compound Alert'!AI140 &gt;= 10, "HIGH",IF(
                            'Compound Alert'!AI140 &gt;= 7, "MED","LOW")))))</f>
        <v>LOW</v>
      </c>
      <c r="N70" s="25" t="str">
        <f ca="1">IF(
   $B$8="Overall Alert",IF(
      'Compound Alert'!V140 &gt;= 7, "HIGH",IF(
         'Compound Alert'!V140 &gt;= 5, "MED","LOW")), IF(
            $B$8="Underlying Vulnerability", IF(
               'Compound Alert'!AC140 &gt;= 10, "HIGH",IF(
                  'Compound Alert'!AC140 &gt;= 7, "MED","LOW")),IF(
                     $B$8="Emerging Threat", IF(
                        'Compound Alert'!AJ140 &gt;= 10, "HIGH",IF(
                            'Compound Alert'!AJ140 &gt;= 7, "MED","LOW")))))</f>
        <v>LOW</v>
      </c>
      <c r="O70" s="25" t="str">
        <f ca="1">IF(
   $B$8="Overall Alert",IF(
      'Compound Alert'!W140 &gt;= 7, "HIGH",IF(
         'Compound Alert'!W140 &gt;= 5, "MED","LOW")), IF(
            $B$8="Underlying Vulnerability", IF(
               'Compound Alert'!AD140 &gt;= 10, "HIGH",IF(
                  'Compound Alert'!AD140 &gt;= 7, "MED","LOW")),IF(
                     $B$8="Emerging Threat", IF(
                        'Compound Alert'!AK140 &gt;= 10, "HIGH",IF(
                            'Compound Alert'!AK140 &gt;= 7, "MED","LOW")))))</f>
        <v>LOW</v>
      </c>
      <c r="P70" s="25"/>
      <c r="Q70" s="26"/>
      <c r="R70" s="26"/>
      <c r="S70" s="21"/>
      <c r="T70" s="21"/>
      <c r="U70" s="21"/>
      <c r="V70" s="21"/>
      <c r="W70" s="21"/>
      <c r="X70" s="21"/>
      <c r="Y70" s="27"/>
      <c r="Z70" s="27"/>
      <c r="AA70" s="27"/>
      <c r="AB70" s="27"/>
      <c r="AC70" s="27"/>
      <c r="AD70" s="27"/>
      <c r="AE70" s="27"/>
      <c r="AF70" s="27"/>
      <c r="AJ70" s="21"/>
      <c r="AK70" s="21"/>
      <c r="AL70" s="21"/>
      <c r="AM70" s="21"/>
      <c r="AN70" s="21"/>
      <c r="AO70" s="21"/>
      <c r="AP70" s="21"/>
      <c r="AQ70" s="21"/>
      <c r="AR70" s="21"/>
      <c r="AS70" s="21"/>
      <c r="AT70" s="21"/>
      <c r="AU70" s="21"/>
      <c r="AV70" s="21"/>
      <c r="AW70" s="21"/>
      <c r="AX70" s="21"/>
    </row>
    <row r="71" spans="1:50" x14ac:dyDescent="0.2">
      <c r="A71" s="63">
        <v>30</v>
      </c>
      <c r="B71" s="20" t="str">
        <f>'Compound Alert'!B63</f>
        <v>Egypt, Arab Rep.</v>
      </c>
      <c r="C71" s="20" t="str">
        <f>'Compound Alert'!C63</f>
        <v>EGY</v>
      </c>
      <c r="D71" s="20" t="str">
        <f>'Compound Alert'!D63</f>
        <v>MEA           Middle East &amp; North Africa</v>
      </c>
      <c r="E71" s="20" t="str">
        <f>'Compound Alert'!E63</f>
        <v>IBRD</v>
      </c>
      <c r="F71" s="217">
        <f ca="1">'Compound Alert'!F63</f>
        <v>58</v>
      </c>
      <c r="G71" s="22">
        <f ca="1">IF($B$8="Overall Alert",'Compound Alert'!G63,IF($B$8="Underlying Vulnerability",'Compound Alert'!J63,IF($B$8="Emerging Threat",'Compound Alert'!M63)))</f>
        <v>0.5</v>
      </c>
      <c r="H71" s="23">
        <f ca="1">IF($B$8="Overall Alert",'Compound Alert'!H63,IF($B$8="Underlying Vulnerability",'Compound Alert'!K63,IF($B$8="Emerging Threat",'Compound Alert'!N63)))</f>
        <v>0.5</v>
      </c>
      <c r="I71" s="50">
        <f t="shared" ca="1" si="0"/>
        <v>0</v>
      </c>
      <c r="J71" s="25" t="str">
        <f ca="1">IF(
   $B$8="Overall Alert",IF(
      'Compound Alert'!R63 &gt;= 7, "HIGH",IF(
         'Compound Alert'!R63 &gt;= 5, "MED","LOW")), IF(
            $B$8="Underlying Vulnerability", IF(
               'Compound Alert'!Y63 &gt;= 10, "HIGH",IF(
                  'Compound Alert'!Y63 &gt;= 7, "MED","LOW")),IF(
                     $B$8="Emerging Threat", IF(
                        'Compound Alert'!AF63 &gt;= 10, "HIGH",IF(
                            'Compound Alert'!AF63 &gt;= 7, "MED","LOW")))))</f>
        <v>LOW</v>
      </c>
      <c r="K71" s="25" t="str">
        <f ca="1">IF(
   $B$8="Overall Alert",IF(
      'Compound Alert'!S63 &gt;= 7, "HIGH",IF(
         'Compound Alert'!S63 &gt;= 5, "MED","LOW")), IF(
            $B$8="Underlying Vulnerability", IF(
               'Compound Alert'!Z63 &gt;= 10, "HIGH",IF(
                  'Compound Alert'!Z63 &gt;= 7, "MED","LOW")),IF(
                     $B$8="Emerging Threat", IF(
                        'Compound Alert'!AG63 &gt;= 10, "HIGH",IF(
                            'Compound Alert'!AG63 &gt;= 7, "MED","LOW")))))</f>
        <v>LOW</v>
      </c>
      <c r="L71" s="25" t="str">
        <f ca="1">IF(
   $B$8="Overall Alert",IF(
      'Compound Alert'!T63 &gt;= 7, "HIGH",IF(
         'Compound Alert'!T63 &gt;= 5, "MED","LOW")), IF(
            $B$8="Underlying Vulnerability", IF(
               'Compound Alert'!AA63 &gt;= 10, "HIGH",IF(
                  'Compound Alert'!AA63 &gt;= 7, "MED","LOW")),IF(
                     $B$8="Emerging Threat", IF(
                        'Compound Alert'!AH63 &gt;= 10, "HIGH",IF(
                            'Compound Alert'!AH63 &gt;= 7, "MED","LOW")))))</f>
        <v>LOW</v>
      </c>
      <c r="M71" s="25" t="str">
        <f ca="1">IF(
   $B$8="Overall Alert",IF(
      'Compound Alert'!U63 &gt;= 7, "HIGH",IF(
         'Compound Alert'!U63 &gt;= 5, "MED","LOW")), IF(
            $B$8="Underlying Vulnerability", IF(
               'Compound Alert'!AB63 &gt;= 10, "HIGH",IF(
                  'Compound Alert'!AB63 &gt;= 7, "MED","LOW")),IF(
                     $B$8="Emerging Threat", IF(
                        'Compound Alert'!AI63 &gt;= 10, "HIGH",IF(
                            'Compound Alert'!AI63 &gt;= 7, "MED","LOW")))))</f>
        <v>LOW</v>
      </c>
      <c r="N71" s="25" t="str">
        <f ca="1">IF(
   $B$8="Overall Alert",IF(
      'Compound Alert'!V63 &gt;= 7, "HIGH",IF(
         'Compound Alert'!V63 &gt;= 5, "MED","LOW")), IF(
            $B$8="Underlying Vulnerability", IF(
               'Compound Alert'!AC63 &gt;= 10, "HIGH",IF(
                  'Compound Alert'!AC63 &gt;= 7, "MED","LOW")),IF(
                     $B$8="Emerging Threat", IF(
                        'Compound Alert'!AJ63 &gt;= 10, "HIGH",IF(
                            'Compound Alert'!AJ63 &gt;= 7, "MED","LOW")))))</f>
        <v>LOW</v>
      </c>
      <c r="O71" s="25" t="str">
        <f ca="1">IF(
   $B$8="Overall Alert",IF(
      'Compound Alert'!W63 &gt;= 7, "HIGH",IF(
         'Compound Alert'!W63 &gt;= 5, "MED","LOW")), IF(
            $B$8="Underlying Vulnerability", IF(
               'Compound Alert'!AD63 &gt;= 10, "HIGH",IF(
                  'Compound Alert'!AD63 &gt;= 7, "MED","LOW")),IF(
                     $B$8="Emerging Threat", IF(
                        'Compound Alert'!AK63 &gt;= 10, "HIGH",IF(
                            'Compound Alert'!AK63 &gt;= 7, "MED","LOW")))))</f>
        <v>MED</v>
      </c>
      <c r="P71" s="25"/>
      <c r="Q71" s="26"/>
      <c r="R71" s="26"/>
      <c r="S71" s="21"/>
      <c r="T71" s="21"/>
      <c r="U71" s="21"/>
      <c r="V71" s="21"/>
      <c r="W71" s="21"/>
      <c r="X71" s="21"/>
      <c r="Y71" s="27"/>
      <c r="Z71" s="27"/>
      <c r="AA71" s="27"/>
      <c r="AB71" s="27"/>
      <c r="AC71" s="27"/>
      <c r="AD71" s="27"/>
      <c r="AE71" s="27"/>
      <c r="AF71" s="27"/>
      <c r="AJ71" s="21"/>
      <c r="AK71" s="21"/>
      <c r="AL71" s="21"/>
      <c r="AM71" s="21"/>
      <c r="AN71" s="21"/>
      <c r="AO71" s="21"/>
      <c r="AP71" s="21"/>
      <c r="AQ71" s="21"/>
      <c r="AR71" s="21"/>
      <c r="AS71" s="21"/>
      <c r="AT71" s="21"/>
      <c r="AU71" s="21"/>
      <c r="AV71" s="21"/>
      <c r="AW71" s="21"/>
      <c r="AX71" s="21"/>
    </row>
    <row r="72" spans="1:50" x14ac:dyDescent="0.2">
      <c r="A72" s="63">
        <v>31</v>
      </c>
      <c r="B72" s="20" t="str">
        <f>'Compound Alert'!B31</f>
        <v>Bolivia</v>
      </c>
      <c r="C72" s="20" t="str">
        <f>'Compound Alert'!C31</f>
        <v>BOL</v>
      </c>
      <c r="D72" s="20" t="str">
        <f>'Compound Alert'!D31</f>
        <v>LCN           Latin America &amp; Caribbean</v>
      </c>
      <c r="E72" s="20" t="str">
        <f>'Compound Alert'!E31</f>
        <v>IBRD</v>
      </c>
      <c r="F72" s="217">
        <f ca="1">'Compound Alert'!F31</f>
        <v>26</v>
      </c>
      <c r="G72" s="22">
        <f ca="1">IF($B$8="Overall Alert",'Compound Alert'!G31,IF($B$8="Underlying Vulnerability",'Compound Alert'!J31,IF($B$8="Emerging Threat",'Compound Alert'!M31)))</f>
        <v>0</v>
      </c>
      <c r="H72" s="23">
        <f ca="1">IF($B$8="Overall Alert",'Compound Alert'!H31,IF($B$8="Underlying Vulnerability",'Compound Alert'!K31,IF($B$8="Emerging Threat",'Compound Alert'!N31)))</f>
        <v>0</v>
      </c>
      <c r="I72" s="50">
        <f t="shared" ca="1" si="0"/>
        <v>0</v>
      </c>
      <c r="J72" s="25" t="str">
        <f ca="1">IF(
   $B$8="Overall Alert",IF(
      'Compound Alert'!R31 &gt;= 7, "HIGH",IF(
         'Compound Alert'!R31 &gt;= 5, "MED","LOW")), IF(
            $B$8="Underlying Vulnerability", IF(
               'Compound Alert'!Y31 &gt;= 10, "HIGH",IF(
                  'Compound Alert'!Y31 &gt;= 7, "MED","LOW")),IF(
                     $B$8="Emerging Threat", IF(
                        'Compound Alert'!AF31 &gt;= 10, "HIGH",IF(
                            'Compound Alert'!AF31 &gt;= 7, "MED","LOW")))))</f>
        <v>LOW</v>
      </c>
      <c r="K72" s="25" t="str">
        <f ca="1">IF(
   $B$8="Overall Alert",IF(
      'Compound Alert'!S31 &gt;= 7, "HIGH",IF(
         'Compound Alert'!S31 &gt;= 5, "MED","LOW")), IF(
            $B$8="Underlying Vulnerability", IF(
               'Compound Alert'!Z31 &gt;= 10, "HIGH",IF(
                  'Compound Alert'!Z31 &gt;= 7, "MED","LOW")),IF(
                     $B$8="Emerging Threat", IF(
                        'Compound Alert'!AG31 &gt;= 10, "HIGH",IF(
                            'Compound Alert'!AG31 &gt;= 7, "MED","LOW")))))</f>
        <v>LOW</v>
      </c>
      <c r="L72" s="25" t="str">
        <f ca="1">IF(
   $B$8="Overall Alert",IF(
      'Compound Alert'!T31 &gt;= 7, "HIGH",IF(
         'Compound Alert'!T31 &gt;= 5, "MED","LOW")), IF(
            $B$8="Underlying Vulnerability", IF(
               'Compound Alert'!AA31 &gt;= 10, "HIGH",IF(
                  'Compound Alert'!AA31 &gt;= 7, "MED","LOW")),IF(
                     $B$8="Emerging Threat", IF(
                        'Compound Alert'!AH31 &gt;= 10, "HIGH",IF(
                            'Compound Alert'!AH31 &gt;= 7, "MED","LOW")))))</f>
        <v>LOW</v>
      </c>
      <c r="M72" s="25" t="str">
        <f ca="1">IF(
   $B$8="Overall Alert",IF(
      'Compound Alert'!U31 &gt;= 7, "HIGH",IF(
         'Compound Alert'!U31 &gt;= 5, "MED","LOW")), IF(
            $B$8="Underlying Vulnerability", IF(
               'Compound Alert'!AB31 &gt;= 10, "HIGH",IF(
                  'Compound Alert'!AB31 &gt;= 7, "MED","LOW")),IF(
                     $B$8="Emerging Threat", IF(
                        'Compound Alert'!AI31 &gt;= 10, "HIGH",IF(
                            'Compound Alert'!AI31 &gt;= 7, "MED","LOW")))))</f>
        <v>LOW</v>
      </c>
      <c r="N72" s="25" t="str">
        <f ca="1">IF(
   $B$8="Overall Alert",IF(
      'Compound Alert'!V31 &gt;= 7, "HIGH",IF(
         'Compound Alert'!V31 &gt;= 5, "MED","LOW")), IF(
            $B$8="Underlying Vulnerability", IF(
               'Compound Alert'!AC31 &gt;= 10, "HIGH",IF(
                  'Compound Alert'!AC31 &gt;= 7, "MED","LOW")),IF(
                     $B$8="Emerging Threat", IF(
                        'Compound Alert'!AJ31 &gt;= 10, "HIGH",IF(
                            'Compound Alert'!AJ31 &gt;= 7, "MED","LOW")))))</f>
        <v>LOW</v>
      </c>
      <c r="O72" s="25" t="str">
        <f ca="1">IF(
   $B$8="Overall Alert",IF(
      'Compound Alert'!W31 &gt;= 7, "HIGH",IF(
         'Compound Alert'!W31 &gt;= 5, "MED","LOW")), IF(
            $B$8="Underlying Vulnerability", IF(
               'Compound Alert'!AD31 &gt;= 10, "HIGH",IF(
                  'Compound Alert'!AD31 &gt;= 7, "MED","LOW")),IF(
                     $B$8="Emerging Threat", IF(
                        'Compound Alert'!AK31 &gt;= 10, "HIGH",IF(
                            'Compound Alert'!AK31 &gt;= 7, "MED","LOW")))))</f>
        <v>LOW</v>
      </c>
      <c r="P72" s="25"/>
      <c r="Q72" s="26"/>
      <c r="R72" s="26"/>
      <c r="S72" s="21"/>
      <c r="T72" s="21"/>
      <c r="U72" s="21"/>
      <c r="V72" s="21"/>
      <c r="W72" s="21"/>
      <c r="X72" s="21"/>
      <c r="Y72" s="27"/>
      <c r="Z72" s="27"/>
      <c r="AA72" s="27"/>
      <c r="AB72" s="27"/>
      <c r="AC72" s="27"/>
      <c r="AD72" s="27"/>
      <c r="AE72" s="27"/>
      <c r="AF72" s="27"/>
      <c r="AJ72" s="21"/>
      <c r="AK72" s="21"/>
      <c r="AL72" s="21"/>
      <c r="AM72" s="21"/>
      <c r="AN72" s="21"/>
      <c r="AO72" s="21"/>
      <c r="AP72" s="21"/>
      <c r="AQ72" s="21"/>
      <c r="AR72" s="21"/>
      <c r="AS72" s="21"/>
      <c r="AT72" s="21"/>
      <c r="AU72" s="21"/>
      <c r="AV72" s="21"/>
      <c r="AW72" s="21"/>
      <c r="AX72" s="21"/>
    </row>
    <row r="73" spans="1:50" x14ac:dyDescent="0.2">
      <c r="A73" s="63">
        <v>32</v>
      </c>
      <c r="B73" s="20" t="str">
        <f>'Compound Alert'!B164</f>
        <v>Korea, Dem. People's Rep.</v>
      </c>
      <c r="C73" s="20" t="str">
        <f>'Compound Alert'!C164</f>
        <v>PRK</v>
      </c>
      <c r="D73" s="20" t="str">
        <f>'Compound Alert'!D164</f>
        <v>EAS           East Asia &amp; Pacific</v>
      </c>
      <c r="E73" s="20" t="str">
        <f>'Compound Alert'!E164</f>
        <v>NA</v>
      </c>
      <c r="F73" s="217">
        <f ca="1">'Compound Alert'!F164</f>
        <v>159</v>
      </c>
      <c r="G73" s="22">
        <f ca="1">IF($B$8="Overall Alert",'Compound Alert'!G164,IF($B$8="Underlying Vulnerability",'Compound Alert'!J164,IF($B$8="Emerging Threat",'Compound Alert'!M164)))</f>
        <v>0.5</v>
      </c>
      <c r="H73" s="23">
        <f ca="1">IF($B$8="Overall Alert",'Compound Alert'!H164,IF($B$8="Underlying Vulnerability",'Compound Alert'!K164,IF($B$8="Emerging Threat",'Compound Alert'!N164)))</f>
        <v>0.5</v>
      </c>
      <c r="I73" s="50">
        <f t="shared" ca="1" si="0"/>
        <v>0</v>
      </c>
      <c r="J73" s="25" t="str">
        <f ca="1">IF(
   $B$8="Overall Alert",IF(
      'Compound Alert'!R164 &gt;= 7, "HIGH",IF(
         'Compound Alert'!R164 &gt;= 5, "MED","LOW")), IF(
            $B$8="Underlying Vulnerability", IF(
               'Compound Alert'!Y164 &gt;= 10, "HIGH",IF(
                  'Compound Alert'!Y164 &gt;= 7, "MED","LOW")),IF(
                     $B$8="Emerging Threat", IF(
                        'Compound Alert'!AF164 &gt;= 10, "HIGH",IF(
                            'Compound Alert'!AF164 &gt;= 7, "MED","LOW")))))</f>
        <v>LOW</v>
      </c>
      <c r="K73" s="25" t="str">
        <f ca="1">IF(
   $B$8="Overall Alert",IF(
      'Compound Alert'!S164 &gt;= 7, "HIGH",IF(
         'Compound Alert'!S164 &gt;= 5, "MED","LOW")), IF(
            $B$8="Underlying Vulnerability", IF(
               'Compound Alert'!Z164 &gt;= 10, "HIGH",IF(
                  'Compound Alert'!Z164 &gt;= 7, "MED","LOW")),IF(
                     $B$8="Emerging Threat", IF(
                        'Compound Alert'!AG164 &gt;= 10, "HIGH",IF(
                            'Compound Alert'!AG164 &gt;= 7, "MED","LOW")))))</f>
        <v>LOW</v>
      </c>
      <c r="L73" s="25" t="str">
        <f ca="1">IF(
   $B$8="Overall Alert",IF(
      'Compound Alert'!T164 &gt;= 7, "HIGH",IF(
         'Compound Alert'!T164 &gt;= 5, "MED","LOW")), IF(
            $B$8="Underlying Vulnerability", IF(
               'Compound Alert'!AA164 &gt;= 10, "HIGH",IF(
                  'Compound Alert'!AA164 &gt;= 7, "MED","LOW")),IF(
                     $B$8="Emerging Threat", IF(
                        'Compound Alert'!AH164 &gt;= 10, "HIGH",IF(
                            'Compound Alert'!AH164 &gt;= 7, "MED","LOW")))))</f>
        <v>MED</v>
      </c>
      <c r="M73" s="25" t="str">
        <f ca="1">IF(
   $B$8="Overall Alert",IF(
      'Compound Alert'!U164 &gt;= 7, "HIGH",IF(
         'Compound Alert'!U164 &gt;= 5, "MED","LOW")), IF(
            $B$8="Underlying Vulnerability", IF(
               'Compound Alert'!AB164 &gt;= 10, "HIGH",IF(
                  'Compound Alert'!AB164 &gt;= 7, "MED","LOW")),IF(
                     $B$8="Emerging Threat", IF(
                        'Compound Alert'!AI164 &gt;= 10, "HIGH",IF(
                            'Compound Alert'!AI164 &gt;= 7, "MED","LOW")))))</f>
        <v>LOW</v>
      </c>
      <c r="N73" s="25" t="str">
        <f ca="1">IF(
   $B$8="Overall Alert",IF(
      'Compound Alert'!V164 &gt;= 7, "HIGH",IF(
         'Compound Alert'!V164 &gt;= 5, "MED","LOW")), IF(
            $B$8="Underlying Vulnerability", IF(
               'Compound Alert'!AC164 &gt;= 10, "HIGH",IF(
                  'Compound Alert'!AC164 &gt;= 7, "MED","LOW")),IF(
                     $B$8="Emerging Threat", IF(
                        'Compound Alert'!AJ164 &gt;= 10, "HIGH",IF(
                            'Compound Alert'!AJ164 &gt;= 7, "MED","LOW")))))</f>
        <v>LOW</v>
      </c>
      <c r="O73" s="25" t="str">
        <f ca="1">IF(
   $B$8="Overall Alert",IF(
      'Compound Alert'!W164 &gt;= 7, "HIGH",IF(
         'Compound Alert'!W164 &gt;= 5, "MED","LOW")), IF(
            $B$8="Underlying Vulnerability", IF(
               'Compound Alert'!AD164 &gt;= 10, "HIGH",IF(
                  'Compound Alert'!AD164 &gt;= 7, "MED","LOW")),IF(
                     $B$8="Emerging Threat", IF(
                        'Compound Alert'!AK164 &gt;= 10, "HIGH",IF(
                            'Compound Alert'!AK164 &gt;= 7, "MED","LOW")))))</f>
        <v>LOW</v>
      </c>
      <c r="P73" s="25"/>
      <c r="Q73" s="26"/>
      <c r="R73" s="26"/>
      <c r="S73" s="21"/>
      <c r="T73" s="21"/>
      <c r="U73" s="21"/>
      <c r="V73" s="21"/>
      <c r="W73" s="21"/>
      <c r="X73" s="21"/>
      <c r="Y73" s="27"/>
      <c r="Z73" s="27"/>
      <c r="AA73" s="27"/>
      <c r="AB73" s="27"/>
      <c r="AC73" s="27"/>
      <c r="AD73" s="27"/>
      <c r="AE73" s="27"/>
      <c r="AF73" s="27"/>
      <c r="AJ73" s="21"/>
      <c r="AK73" s="21"/>
      <c r="AL73" s="21"/>
      <c r="AM73" s="21"/>
      <c r="AN73" s="21"/>
      <c r="AO73" s="21"/>
      <c r="AP73" s="21"/>
      <c r="AQ73" s="21"/>
      <c r="AR73" s="21"/>
      <c r="AS73" s="21"/>
      <c r="AT73" s="21"/>
      <c r="AU73" s="21"/>
      <c r="AV73" s="21"/>
      <c r="AW73" s="21"/>
      <c r="AX73" s="21"/>
    </row>
    <row r="74" spans="1:50" x14ac:dyDescent="0.2">
      <c r="A74" s="63">
        <v>33</v>
      </c>
      <c r="B74" s="20" t="str">
        <f>'Compound Alert'!B213</f>
        <v>Venezuela, RB</v>
      </c>
      <c r="C74" s="20" t="str">
        <f>'Compound Alert'!C213</f>
        <v>VEN</v>
      </c>
      <c r="D74" s="20" t="str">
        <f>'Compound Alert'!D213</f>
        <v>LCN           Latin America &amp; Caribbean</v>
      </c>
      <c r="E74" s="20" t="str">
        <f>'Compound Alert'!E213</f>
        <v>IBRD</v>
      </c>
      <c r="F74" s="217">
        <f>'Compound Alert'!F213</f>
        <v>0</v>
      </c>
      <c r="G74" s="22">
        <f ca="1">IF($B$8="Overall Alert",'Compound Alert'!G213,IF($B$8="Underlying Vulnerability",'Compound Alert'!J213,IF($B$8="Emerging Threat",'Compound Alert'!M213)))</f>
        <v>1.5</v>
      </c>
      <c r="H74" s="23">
        <f ca="1">IF($B$8="Overall Alert",'Compound Alert'!H213,IF($B$8="Underlying Vulnerability",'Compound Alert'!K213,IF($B$8="Emerging Threat",'Compound Alert'!N213)))</f>
        <v>1.5</v>
      </c>
      <c r="I74" s="50">
        <f t="shared" ca="1" si="0"/>
        <v>1</v>
      </c>
      <c r="J74" s="25" t="str">
        <f ca="1">IF(
   $B$8="Overall Alert",IF(
      'Compound Alert'!R213 &gt;= 7, "HIGH",IF(
         'Compound Alert'!R213 &gt;= 5, "MED","LOW")), IF(
            $B$8="Underlying Vulnerability", IF(
               'Compound Alert'!Y213 &gt;= 10, "HIGH",IF(
                  'Compound Alert'!Y213 &gt;= 7, "MED","LOW")),IF(
                     $B$8="Emerging Threat", IF(
                        'Compound Alert'!AF213 &gt;= 10, "HIGH",IF(
                            'Compound Alert'!AF213 &gt;= 7, "MED","LOW")))))</f>
        <v>LOW</v>
      </c>
      <c r="K74" s="25" t="str">
        <f ca="1">IF(
   $B$8="Overall Alert",IF(
      'Compound Alert'!S213 &gt;= 7, "HIGH",IF(
         'Compound Alert'!S213 &gt;= 5, "MED","LOW")), IF(
            $B$8="Underlying Vulnerability", IF(
               'Compound Alert'!Z213 &gt;= 10, "HIGH",IF(
                  'Compound Alert'!Z213 &gt;= 7, "MED","LOW")),IF(
                     $B$8="Emerging Threat", IF(
                        'Compound Alert'!AG213 &gt;= 10, "HIGH",IF(
                            'Compound Alert'!AG213 &gt;= 7, "MED","LOW")))))</f>
        <v>LOW</v>
      </c>
      <c r="L74" s="25" t="str">
        <f ca="1">IF(
   $B$8="Overall Alert",IF(
      'Compound Alert'!T213 &gt;= 7, "HIGH",IF(
         'Compound Alert'!T213 &gt;= 5, "MED","LOW")), IF(
            $B$8="Underlying Vulnerability", IF(
               'Compound Alert'!AA213 &gt;= 10, "HIGH",IF(
                  'Compound Alert'!AA213 &gt;= 7, "MED","LOW")),IF(
                     $B$8="Emerging Threat", IF(
                        'Compound Alert'!AH213 &gt;= 10, "HIGH",IF(
                            'Compound Alert'!AH213 &gt;= 7, "MED","LOW")))))</f>
        <v>HIGH</v>
      </c>
      <c r="M74" s="25" t="str">
        <f ca="1">IF(
   $B$8="Overall Alert",IF(
      'Compound Alert'!U213 &gt;= 7, "HIGH",IF(
         'Compound Alert'!U213 &gt;= 5, "MED","LOW")), IF(
            $B$8="Underlying Vulnerability", IF(
               'Compound Alert'!AB213 &gt;= 10, "HIGH",IF(
                  'Compound Alert'!AB213 &gt;= 7, "MED","LOW")),IF(
                     $B$8="Emerging Threat", IF(
                        'Compound Alert'!AI213 &gt;= 10, "HIGH",IF(
                            'Compound Alert'!AI213 &gt;= 7, "MED","LOW")))))</f>
        <v>LOW</v>
      </c>
      <c r="N74" s="25" t="str">
        <f ca="1">IF(
   $B$8="Overall Alert",IF(
      'Compound Alert'!V213 &gt;= 7, "HIGH",IF(
         'Compound Alert'!V213 &gt;= 5, "MED","LOW")), IF(
            $B$8="Underlying Vulnerability", IF(
               'Compound Alert'!AC213 &gt;= 10, "HIGH",IF(
                  'Compound Alert'!AC213 &gt;= 7, "MED","LOW")),IF(
                     $B$8="Emerging Threat", IF(
                        'Compound Alert'!AJ213 &gt;= 10, "HIGH",IF(
                            'Compound Alert'!AJ213 &gt;= 7, "MED","LOW")))))</f>
        <v>LOW</v>
      </c>
      <c r="O74" s="25" t="str">
        <f ca="1">IF(
   $B$8="Overall Alert",IF(
      'Compound Alert'!W213 &gt;= 7, "HIGH",IF(
         'Compound Alert'!W213 &gt;= 5, "MED","LOW")), IF(
            $B$8="Underlying Vulnerability", IF(
               'Compound Alert'!AD213 &gt;= 10, "HIGH",IF(
                  'Compound Alert'!AD213 &gt;= 7, "MED","LOW")),IF(
                     $B$8="Emerging Threat", IF(
                        'Compound Alert'!AK213 &gt;= 10, "HIGH",IF(
                            'Compound Alert'!AK213 &gt;= 7, "MED","LOW")))))</f>
        <v>MED</v>
      </c>
      <c r="P74" s="25"/>
      <c r="Q74" s="26"/>
      <c r="R74" s="26"/>
      <c r="S74" s="21"/>
      <c r="T74" s="21"/>
      <c r="U74" s="21"/>
      <c r="V74" s="21"/>
      <c r="W74" s="21"/>
      <c r="X74" s="21"/>
      <c r="Y74" s="27"/>
      <c r="Z74" s="27"/>
      <c r="AA74" s="27"/>
      <c r="AB74" s="27"/>
      <c r="AC74" s="27"/>
      <c r="AD74" s="27"/>
      <c r="AE74" s="27"/>
      <c r="AF74" s="27"/>
      <c r="AJ74" s="21"/>
      <c r="AK74" s="21"/>
      <c r="AL74" s="21"/>
      <c r="AM74" s="21"/>
      <c r="AN74" s="21"/>
      <c r="AO74" s="21"/>
      <c r="AP74" s="21"/>
      <c r="AQ74" s="21"/>
      <c r="AR74" s="21"/>
      <c r="AS74" s="21"/>
      <c r="AT74" s="21"/>
      <c r="AU74" s="21"/>
      <c r="AV74" s="21"/>
      <c r="AW74" s="21"/>
      <c r="AX74" s="21"/>
    </row>
    <row r="75" spans="1:50" x14ac:dyDescent="0.2">
      <c r="A75" s="63">
        <v>34</v>
      </c>
      <c r="B75" s="20" t="str">
        <f>'Compound Alert'!B161</f>
        <v>Papua New Guinea</v>
      </c>
      <c r="C75" s="20" t="str">
        <f>'Compound Alert'!C161</f>
        <v>PNG</v>
      </c>
      <c r="D75" s="20" t="str">
        <f>'Compound Alert'!D161</f>
        <v>EAS           East Asia &amp; Pacific</v>
      </c>
      <c r="E75" s="20" t="str">
        <f>'Compound Alert'!E161</f>
        <v>Blend</v>
      </c>
      <c r="F75" s="217">
        <f ca="1">'Compound Alert'!F161</f>
        <v>156</v>
      </c>
      <c r="G75" s="22">
        <f ca="1">IF($B$8="Overall Alert",'Compound Alert'!G161,IF($B$8="Underlying Vulnerability",'Compound Alert'!J161,IF($B$8="Emerging Threat",'Compound Alert'!M161)))</f>
        <v>1.5</v>
      </c>
      <c r="H75" s="23">
        <f ca="1">IF($B$8="Overall Alert",'Compound Alert'!H161,IF($B$8="Underlying Vulnerability",'Compound Alert'!K161,IF($B$8="Emerging Threat",'Compound Alert'!N161)))</f>
        <v>1.5</v>
      </c>
      <c r="I75" s="50">
        <f t="shared" ca="1" si="0"/>
        <v>1</v>
      </c>
      <c r="J75" s="25" t="str">
        <f ca="1">IF(
   $B$8="Overall Alert",IF(
      'Compound Alert'!R161 &gt;= 7, "HIGH",IF(
         'Compound Alert'!R161 &gt;= 5, "MED","LOW")), IF(
            $B$8="Underlying Vulnerability", IF(
               'Compound Alert'!Y161 &gt;= 10, "HIGH",IF(
                  'Compound Alert'!Y161 &gt;= 7, "MED","LOW")),IF(
                     $B$8="Emerging Threat", IF(
                        'Compound Alert'!AF161 &gt;= 10, "HIGH",IF(
                            'Compound Alert'!AF161 &gt;= 7, "MED","LOW")))))</f>
        <v>LOW</v>
      </c>
      <c r="K75" s="25" t="str">
        <f ca="1">IF(
   $B$8="Overall Alert",IF(
      'Compound Alert'!S161 &gt;= 7, "HIGH",IF(
         'Compound Alert'!S161 &gt;= 5, "MED","LOW")), IF(
            $B$8="Underlying Vulnerability", IF(
               'Compound Alert'!Z161 &gt;= 10, "HIGH",IF(
                  'Compound Alert'!Z161 &gt;= 7, "MED","LOW")),IF(
                     $B$8="Emerging Threat", IF(
                        'Compound Alert'!AG161 &gt;= 10, "HIGH",IF(
                            'Compound Alert'!AG161 &gt;= 7, "MED","LOW")))))</f>
        <v>LOW</v>
      </c>
      <c r="L75" s="25" t="str">
        <f ca="1">IF(
   $B$8="Overall Alert",IF(
      'Compound Alert'!T161 &gt;= 7, "HIGH",IF(
         'Compound Alert'!T161 &gt;= 5, "MED","LOW")), IF(
            $B$8="Underlying Vulnerability", IF(
               'Compound Alert'!AA161 &gt;= 10, "HIGH",IF(
                  'Compound Alert'!AA161 &gt;= 7, "MED","LOW")),IF(
                     $B$8="Emerging Threat", IF(
                        'Compound Alert'!AH161 &gt;= 10, "HIGH",IF(
                            'Compound Alert'!AH161 &gt;= 7, "MED","LOW")))))</f>
        <v>MED</v>
      </c>
      <c r="M75" s="25" t="str">
        <f ca="1">IF(
   $B$8="Overall Alert",IF(
      'Compound Alert'!U161 &gt;= 7, "HIGH",IF(
         'Compound Alert'!U161 &gt;= 5, "MED","LOW")), IF(
            $B$8="Underlying Vulnerability", IF(
               'Compound Alert'!AB161 &gt;= 10, "HIGH",IF(
                  'Compound Alert'!AB161 &gt;= 7, "MED","LOW")),IF(
                     $B$8="Emerging Threat", IF(
                        'Compound Alert'!AI161 &gt;= 10, "HIGH",IF(
                            'Compound Alert'!AI161 &gt;= 7, "MED","LOW")))))</f>
        <v>LOW</v>
      </c>
      <c r="N75" s="25" t="str">
        <f ca="1">IF(
   $B$8="Overall Alert",IF(
      'Compound Alert'!V161 &gt;= 7, "HIGH",IF(
         'Compound Alert'!V161 &gt;= 5, "MED","LOW")), IF(
            $B$8="Underlying Vulnerability", IF(
               'Compound Alert'!AC161 &gt;= 10, "HIGH",IF(
                  'Compound Alert'!AC161 &gt;= 7, "MED","LOW")),IF(
                     $B$8="Emerging Threat", IF(
                        'Compound Alert'!AJ161 &gt;= 10, "HIGH",IF(
                            'Compound Alert'!AJ161 &gt;= 7, "MED","LOW")))))</f>
        <v>HIGH</v>
      </c>
      <c r="O75" s="25" t="str">
        <f ca="1">IF(
   $B$8="Overall Alert",IF(
      'Compound Alert'!W161 &gt;= 7, "HIGH",IF(
         'Compound Alert'!W161 &gt;= 5, "MED","LOW")), IF(
            $B$8="Underlying Vulnerability", IF(
               'Compound Alert'!AD161 &gt;= 10, "HIGH",IF(
                  'Compound Alert'!AD161 &gt;= 7, "MED","LOW")),IF(
                     $B$8="Emerging Threat", IF(
                        'Compound Alert'!AK161 &gt;= 10, "HIGH",IF(
                            'Compound Alert'!AK161 &gt;= 7, "MED","LOW")))))</f>
        <v>LOW</v>
      </c>
      <c r="P75" s="25"/>
      <c r="Q75" s="26"/>
      <c r="R75" s="26"/>
      <c r="S75" s="21"/>
      <c r="T75" s="21"/>
      <c r="U75" s="21"/>
      <c r="V75" s="21"/>
      <c r="W75" s="21"/>
      <c r="X75" s="21"/>
      <c r="Y75" s="27"/>
      <c r="Z75" s="27"/>
      <c r="AA75" s="27"/>
      <c r="AB75" s="27"/>
      <c r="AC75" s="27"/>
      <c r="AD75" s="27"/>
      <c r="AE75" s="27"/>
      <c r="AF75" s="27"/>
      <c r="AJ75" s="21"/>
      <c r="AK75" s="21"/>
      <c r="AL75" s="21"/>
      <c r="AM75" s="21"/>
      <c r="AN75" s="21"/>
      <c r="AO75" s="21"/>
      <c r="AP75" s="21"/>
      <c r="AQ75" s="21"/>
      <c r="AR75" s="21"/>
      <c r="AS75" s="21"/>
      <c r="AT75" s="21"/>
      <c r="AU75" s="21"/>
      <c r="AV75" s="21"/>
      <c r="AW75" s="21"/>
      <c r="AX75" s="21"/>
    </row>
    <row r="76" spans="1:50" x14ac:dyDescent="0.2">
      <c r="A76" s="63">
        <v>35</v>
      </c>
      <c r="B76" s="20" t="str">
        <f>'Compound Alert'!B57</f>
        <v>Djibouti</v>
      </c>
      <c r="C76" s="20" t="str">
        <f>'Compound Alert'!C57</f>
        <v>DJI</v>
      </c>
      <c r="D76" s="20" t="str">
        <f>'Compound Alert'!D57</f>
        <v>MEA           Middle East &amp; North Africa</v>
      </c>
      <c r="E76" s="20" t="str">
        <f>'Compound Alert'!E57</f>
        <v>IDA</v>
      </c>
      <c r="F76" s="217">
        <f ca="1">'Compound Alert'!F57</f>
        <v>52</v>
      </c>
      <c r="G76" s="22">
        <f ca="1">IF($B$8="Overall Alert",'Compound Alert'!G57,IF($B$8="Underlying Vulnerability",'Compound Alert'!J57,IF($B$8="Emerging Threat",'Compound Alert'!M57)))</f>
        <v>2</v>
      </c>
      <c r="H76" s="23">
        <f ca="1">IF($B$8="Overall Alert",'Compound Alert'!H57,IF($B$8="Underlying Vulnerability",'Compound Alert'!K57,IF($B$8="Emerging Threat",'Compound Alert'!N57)))</f>
        <v>2</v>
      </c>
      <c r="I76" s="50">
        <f t="shared" ca="1" si="0"/>
        <v>2</v>
      </c>
      <c r="J76" s="25" t="str">
        <f ca="1">IF(
   $B$8="Overall Alert",IF(
      'Compound Alert'!R57 &gt;= 7, "HIGH",IF(
         'Compound Alert'!R57 &gt;= 5, "MED","LOW")), IF(
            $B$8="Underlying Vulnerability", IF(
               'Compound Alert'!Y57 &gt;= 10, "HIGH",IF(
                  'Compound Alert'!Y57 &gt;= 7, "MED","LOW")),IF(
                     $B$8="Emerging Threat", IF(
                        'Compound Alert'!AF57 &gt;= 10, "HIGH",IF(
                            'Compound Alert'!AF57 &gt;= 7, "MED","LOW")))))</f>
        <v>LOW</v>
      </c>
      <c r="K76" s="25" t="str">
        <f ca="1">IF(
   $B$8="Overall Alert",IF(
      'Compound Alert'!S57 &gt;= 7, "HIGH",IF(
         'Compound Alert'!S57 &gt;= 5, "MED","LOW")), IF(
            $B$8="Underlying Vulnerability", IF(
               'Compound Alert'!Z57 &gt;= 10, "HIGH",IF(
                  'Compound Alert'!Z57 &gt;= 7, "MED","LOW")),IF(
                     $B$8="Emerging Threat", IF(
                        'Compound Alert'!AG57 &gt;= 10, "HIGH",IF(
                            'Compound Alert'!AG57 &gt;= 7, "MED","LOW")))))</f>
        <v>MED</v>
      </c>
      <c r="L76" s="25" t="str">
        <f ca="1">IF(
   $B$8="Overall Alert",IF(
      'Compound Alert'!T57 &gt;= 7, "HIGH",IF(
         'Compound Alert'!T57 &gt;= 5, "MED","LOW")), IF(
            $B$8="Underlying Vulnerability", IF(
               'Compound Alert'!AA57 &gt;= 10, "HIGH",IF(
                  'Compound Alert'!AA57 &gt;= 7, "MED","LOW")),IF(
                     $B$8="Emerging Threat", IF(
                        'Compound Alert'!AH57 &gt;= 10, "HIGH",IF(
                            'Compound Alert'!AH57 &gt;= 7, "MED","LOW")))))</f>
        <v>MED</v>
      </c>
      <c r="M76" s="25" t="str">
        <f ca="1">IF(
   $B$8="Overall Alert",IF(
      'Compound Alert'!U57 &gt;= 7, "HIGH",IF(
         'Compound Alert'!U57 &gt;= 5, "MED","LOW")), IF(
            $B$8="Underlying Vulnerability", IF(
               'Compound Alert'!AB57 &gt;= 10, "HIGH",IF(
                  'Compound Alert'!AB57 &gt;= 7, "MED","LOW")),IF(
                     $B$8="Emerging Threat", IF(
                        'Compound Alert'!AI57 &gt;= 10, "HIGH",IF(
                            'Compound Alert'!AI57 &gt;= 7, "MED","LOW")))))</f>
        <v>LOW</v>
      </c>
      <c r="N76" s="25" t="str">
        <f ca="1">IF(
   $B$8="Overall Alert",IF(
      'Compound Alert'!V57 &gt;= 7, "HIGH",IF(
         'Compound Alert'!V57 &gt;= 5, "MED","LOW")), IF(
            $B$8="Underlying Vulnerability", IF(
               'Compound Alert'!AC57 &gt;= 10, "HIGH",IF(
                  'Compound Alert'!AC57 &gt;= 7, "MED","LOW")),IF(
                     $B$8="Emerging Threat", IF(
                        'Compound Alert'!AJ57 &gt;= 10, "HIGH",IF(
                            'Compound Alert'!AJ57 &gt;= 7, "MED","LOW")))))</f>
        <v>HIGH</v>
      </c>
      <c r="O76" s="25" t="str">
        <f ca="1">IF(
   $B$8="Overall Alert",IF(
      'Compound Alert'!W57 &gt;= 7, "HIGH",IF(
         'Compound Alert'!W57 &gt;= 5, "MED","LOW")), IF(
            $B$8="Underlying Vulnerability", IF(
               'Compound Alert'!AD57 &gt;= 10, "HIGH",IF(
                  'Compound Alert'!AD57 &gt;= 7, "MED","LOW")),IF(
                     $B$8="Emerging Threat", IF(
                        'Compound Alert'!AK57 &gt;= 10, "HIGH",IF(
                            'Compound Alert'!AK57 &gt;= 7, "MED","LOW")))))</f>
        <v>LOW</v>
      </c>
      <c r="P76" s="25"/>
      <c r="Q76" s="26"/>
      <c r="R76" s="26"/>
      <c r="S76" s="21"/>
      <c r="T76" s="21"/>
      <c r="U76" s="21"/>
      <c r="V76" s="21"/>
      <c r="W76" s="21"/>
      <c r="X76" s="21"/>
      <c r="Y76" s="27"/>
      <c r="Z76" s="27"/>
      <c r="AA76" s="27"/>
      <c r="AB76" s="27"/>
      <c r="AC76" s="27"/>
      <c r="AD76" s="27"/>
      <c r="AE76" s="27"/>
      <c r="AF76" s="27"/>
      <c r="AJ76" s="21"/>
      <c r="AK76" s="21"/>
      <c r="AL76" s="21"/>
      <c r="AM76" s="21"/>
      <c r="AN76" s="21"/>
      <c r="AO76" s="21"/>
      <c r="AP76" s="21"/>
      <c r="AQ76" s="21"/>
      <c r="AR76" s="21"/>
      <c r="AS76" s="21"/>
      <c r="AT76" s="21"/>
      <c r="AU76" s="21"/>
      <c r="AV76" s="21"/>
      <c r="AW76" s="21"/>
      <c r="AX76" s="21"/>
    </row>
    <row r="77" spans="1:50" x14ac:dyDescent="0.2">
      <c r="A77" s="63">
        <v>36</v>
      </c>
      <c r="B77" s="20" t="str">
        <f>'Compound Alert'!B51</f>
        <v>Cuba</v>
      </c>
      <c r="C77" s="20" t="str">
        <f>'Compound Alert'!C51</f>
        <v>CUB</v>
      </c>
      <c r="D77" s="20" t="str">
        <f>'Compound Alert'!D51</f>
        <v>LCN           Latin America &amp; Caribbean</v>
      </c>
      <c r="E77" s="20" t="str">
        <f>'Compound Alert'!E51</f>
        <v>NA</v>
      </c>
      <c r="F77" s="217">
        <f ca="1">'Compound Alert'!F51</f>
        <v>46</v>
      </c>
      <c r="G77" s="22">
        <f ca="1">IF($B$8="Overall Alert",'Compound Alert'!G51,IF($B$8="Underlying Vulnerability",'Compound Alert'!J51,IF($B$8="Emerging Threat",'Compound Alert'!M51)))</f>
        <v>1.5</v>
      </c>
      <c r="H77" s="23">
        <f ca="1">IF($B$8="Overall Alert",'Compound Alert'!H51,IF($B$8="Underlying Vulnerability",'Compound Alert'!K51,IF($B$8="Emerging Threat",'Compound Alert'!N51)))</f>
        <v>1.5</v>
      </c>
      <c r="I77" s="50">
        <f t="shared" ca="1" si="0"/>
        <v>1</v>
      </c>
      <c r="J77" s="25" t="str">
        <f ca="1">IF(
   $B$8="Overall Alert",IF(
      'Compound Alert'!R51 &gt;= 7, "HIGH",IF(
         'Compound Alert'!R51 &gt;= 5, "MED","LOW")), IF(
            $B$8="Underlying Vulnerability", IF(
               'Compound Alert'!Y51 &gt;= 10, "HIGH",IF(
                  'Compound Alert'!Y51 &gt;= 7, "MED","LOW")),IF(
                     $B$8="Emerging Threat", IF(
                        'Compound Alert'!AF51 &gt;= 10, "HIGH",IF(
                            'Compound Alert'!AF51 &gt;= 7, "MED","LOW")))))</f>
        <v>LOW</v>
      </c>
      <c r="K77" s="25" t="str">
        <f ca="1">IF(
   $B$8="Overall Alert",IF(
      'Compound Alert'!S51 &gt;= 7, "HIGH",IF(
         'Compound Alert'!S51 &gt;= 5, "MED","LOW")), IF(
            $B$8="Underlying Vulnerability", IF(
               'Compound Alert'!Z51 &gt;= 10, "HIGH",IF(
                  'Compound Alert'!Z51 &gt;= 7, "MED","LOW")),IF(
                     $B$8="Emerging Threat", IF(
                        'Compound Alert'!AG51 &gt;= 10, "HIGH",IF(
                            'Compound Alert'!AG51 &gt;= 7, "MED","LOW")))))</f>
        <v>LOW</v>
      </c>
      <c r="L77" s="25" t="str">
        <f ca="1">IF(
   $B$8="Overall Alert",IF(
      'Compound Alert'!T51 &gt;= 7, "HIGH",IF(
         'Compound Alert'!T51 &gt;= 5, "MED","LOW")), IF(
            $B$8="Underlying Vulnerability", IF(
               'Compound Alert'!AA51 &gt;= 10, "HIGH",IF(
                  'Compound Alert'!AA51 &gt;= 7, "MED","LOW")),IF(
                     $B$8="Emerging Threat", IF(
                        'Compound Alert'!AH51 &gt;= 10, "HIGH",IF(
                            'Compound Alert'!AH51 &gt;= 7, "MED","LOW")))))</f>
        <v>MED</v>
      </c>
      <c r="M77" s="25" t="str">
        <f ca="1">IF(
   $B$8="Overall Alert",IF(
      'Compound Alert'!U51 &gt;= 7, "HIGH",IF(
         'Compound Alert'!U51 &gt;= 5, "MED","LOW")), IF(
            $B$8="Underlying Vulnerability", IF(
               'Compound Alert'!AB51 &gt;= 10, "HIGH",IF(
                  'Compound Alert'!AB51 &gt;= 7, "MED","LOW")),IF(
                     $B$8="Emerging Threat", IF(
                        'Compound Alert'!AI51 &gt;= 10, "HIGH",IF(
                            'Compound Alert'!AI51 &gt;= 7, "MED","LOW")))))</f>
        <v>LOW</v>
      </c>
      <c r="N77" s="25" t="str">
        <f ca="1">IF(
   $B$8="Overall Alert",IF(
      'Compound Alert'!V51 &gt;= 7, "HIGH",IF(
         'Compound Alert'!V51 &gt;= 5, "MED","LOW")), IF(
            $B$8="Underlying Vulnerability", IF(
               'Compound Alert'!AC51 &gt;= 10, "HIGH",IF(
                  'Compound Alert'!AC51 &gt;= 7, "MED","LOW")),IF(
                     $B$8="Emerging Threat", IF(
                        'Compound Alert'!AJ51 &gt;= 10, "HIGH",IF(
                            'Compound Alert'!AJ51 &gt;= 7, "MED","LOW")))))</f>
        <v>HIGH</v>
      </c>
      <c r="O77" s="25" t="str">
        <f ca="1">IF(
   $B$8="Overall Alert",IF(
      'Compound Alert'!W51 &gt;= 7, "HIGH",IF(
         'Compound Alert'!W51 &gt;= 5, "MED","LOW")), IF(
            $B$8="Underlying Vulnerability", IF(
               'Compound Alert'!AD51 &gt;= 10, "HIGH",IF(
                  'Compound Alert'!AD51 &gt;= 7, "MED","LOW")),IF(
                     $B$8="Emerging Threat", IF(
                        'Compound Alert'!AK51 &gt;= 10, "HIGH",IF(
                            'Compound Alert'!AK51 &gt;= 7, "MED","LOW")))))</f>
        <v>LOW</v>
      </c>
      <c r="P77" s="25"/>
      <c r="Q77" s="26"/>
      <c r="R77" s="26"/>
      <c r="S77" s="21"/>
      <c r="T77" s="21"/>
      <c r="U77" s="21"/>
      <c r="V77" s="21"/>
      <c r="W77" s="21"/>
      <c r="X77" s="21"/>
      <c r="Y77" s="27"/>
      <c r="Z77" s="27"/>
      <c r="AA77" s="27"/>
      <c r="AB77" s="27"/>
      <c r="AC77" s="27"/>
      <c r="AD77" s="27"/>
      <c r="AE77" s="27"/>
      <c r="AF77" s="27"/>
      <c r="AJ77" s="21"/>
      <c r="AK77" s="21"/>
      <c r="AL77" s="21"/>
      <c r="AM77" s="21"/>
      <c r="AN77" s="21"/>
      <c r="AO77" s="21"/>
      <c r="AP77" s="21"/>
      <c r="AQ77" s="21"/>
      <c r="AR77" s="21"/>
      <c r="AS77" s="21"/>
      <c r="AT77" s="21"/>
      <c r="AU77" s="21"/>
      <c r="AV77" s="21"/>
      <c r="AW77" s="21"/>
      <c r="AX77" s="21"/>
    </row>
    <row r="78" spans="1:50" x14ac:dyDescent="0.2">
      <c r="A78" s="63">
        <v>37</v>
      </c>
      <c r="B78" s="20" t="str">
        <f>'Compound Alert'!B73</f>
        <v>Gabon</v>
      </c>
      <c r="C78" s="20" t="str">
        <f>'Compound Alert'!C73</f>
        <v>GAB</v>
      </c>
      <c r="D78" s="20" t="str">
        <f>'Compound Alert'!D73</f>
        <v>SSF           Sub-Saharan Africa</v>
      </c>
      <c r="E78" s="20" t="str">
        <f>'Compound Alert'!E73</f>
        <v>IBRD</v>
      </c>
      <c r="F78" s="217">
        <f ca="1">'Compound Alert'!F73</f>
        <v>68</v>
      </c>
      <c r="G78" s="22">
        <f ca="1">IF($B$8="Overall Alert",'Compound Alert'!G73,IF($B$8="Underlying Vulnerability",'Compound Alert'!J73,IF($B$8="Emerging Threat",'Compound Alert'!M73)))</f>
        <v>0</v>
      </c>
      <c r="H78" s="23">
        <f ca="1">IF($B$8="Overall Alert",'Compound Alert'!H73,IF($B$8="Underlying Vulnerability",'Compound Alert'!K73,IF($B$8="Emerging Threat",'Compound Alert'!N73)))</f>
        <v>0</v>
      </c>
      <c r="I78" s="50">
        <f t="shared" ca="1" si="0"/>
        <v>0</v>
      </c>
      <c r="J78" s="25" t="str">
        <f ca="1">IF(
   $B$8="Overall Alert",IF(
      'Compound Alert'!R73 &gt;= 7, "HIGH",IF(
         'Compound Alert'!R73 &gt;= 5, "MED","LOW")), IF(
            $B$8="Underlying Vulnerability", IF(
               'Compound Alert'!Y73 &gt;= 10, "HIGH",IF(
                  'Compound Alert'!Y73 &gt;= 7, "MED","LOW")),IF(
                     $B$8="Emerging Threat", IF(
                        'Compound Alert'!AF73 &gt;= 10, "HIGH",IF(
                            'Compound Alert'!AF73 &gt;= 7, "MED","LOW")))))</f>
        <v>LOW</v>
      </c>
      <c r="K78" s="25" t="str">
        <f ca="1">IF(
   $B$8="Overall Alert",IF(
      'Compound Alert'!S73 &gt;= 7, "HIGH",IF(
         'Compound Alert'!S73 &gt;= 5, "MED","LOW")), IF(
            $B$8="Underlying Vulnerability", IF(
               'Compound Alert'!Z73 &gt;= 10, "HIGH",IF(
                  'Compound Alert'!Z73 &gt;= 7, "MED","LOW")),IF(
                     $B$8="Emerging Threat", IF(
                        'Compound Alert'!AG73 &gt;= 10, "HIGH",IF(
                            'Compound Alert'!AG73 &gt;= 7, "MED","LOW")))))</f>
        <v>LOW</v>
      </c>
      <c r="L78" s="25" t="str">
        <f ca="1">IF(
   $B$8="Overall Alert",IF(
      'Compound Alert'!T73 &gt;= 7, "HIGH",IF(
         'Compound Alert'!T73 &gt;= 5, "MED","LOW")), IF(
            $B$8="Underlying Vulnerability", IF(
               'Compound Alert'!AA73 &gt;= 10, "HIGH",IF(
                  'Compound Alert'!AA73 &gt;= 7, "MED","LOW")),IF(
                     $B$8="Emerging Threat", IF(
                        'Compound Alert'!AH73 &gt;= 10, "HIGH",IF(
                            'Compound Alert'!AH73 &gt;= 7, "MED","LOW")))))</f>
        <v>LOW</v>
      </c>
      <c r="M78" s="25" t="str">
        <f ca="1">IF(
   $B$8="Overall Alert",IF(
      'Compound Alert'!U73 &gt;= 7, "HIGH",IF(
         'Compound Alert'!U73 &gt;= 5, "MED","LOW")), IF(
            $B$8="Underlying Vulnerability", IF(
               'Compound Alert'!AB73 &gt;= 10, "HIGH",IF(
                  'Compound Alert'!AB73 &gt;= 7, "MED","LOW")),IF(
                     $B$8="Emerging Threat", IF(
                        'Compound Alert'!AI73 &gt;= 10, "HIGH",IF(
                            'Compound Alert'!AI73 &gt;= 7, "MED","LOW")))))</f>
        <v>LOW</v>
      </c>
      <c r="N78" s="25" t="str">
        <f ca="1">IF(
   $B$8="Overall Alert",IF(
      'Compound Alert'!V73 &gt;= 7, "HIGH",IF(
         'Compound Alert'!V73 &gt;= 5, "MED","LOW")), IF(
            $B$8="Underlying Vulnerability", IF(
               'Compound Alert'!AC73 &gt;= 10, "HIGH",IF(
                  'Compound Alert'!AC73 &gt;= 7, "MED","LOW")),IF(
                     $B$8="Emerging Threat", IF(
                        'Compound Alert'!AJ73 &gt;= 10, "HIGH",IF(
                            'Compound Alert'!AJ73 &gt;= 7, "MED","LOW")))))</f>
        <v>LOW</v>
      </c>
      <c r="O78" s="25" t="str">
        <f ca="1">IF(
   $B$8="Overall Alert",IF(
      'Compound Alert'!W73 &gt;= 7, "HIGH",IF(
         'Compound Alert'!W73 &gt;= 5, "MED","LOW")), IF(
            $B$8="Underlying Vulnerability", IF(
               'Compound Alert'!AD73 &gt;= 10, "HIGH",IF(
                  'Compound Alert'!AD73 &gt;= 7, "MED","LOW")),IF(
                     $B$8="Emerging Threat", IF(
                        'Compound Alert'!AK73 &gt;= 10, "HIGH",IF(
                            'Compound Alert'!AK73 &gt;= 7, "MED","LOW")))))</f>
        <v>LOW</v>
      </c>
      <c r="P78" s="25"/>
      <c r="Q78" s="26"/>
      <c r="R78" s="26"/>
      <c r="S78" s="21"/>
      <c r="T78" s="21"/>
      <c r="U78" s="21"/>
      <c r="V78" s="21"/>
      <c r="W78" s="21"/>
      <c r="X78" s="21"/>
      <c r="Y78" s="27"/>
      <c r="Z78" s="27"/>
      <c r="AA78" s="27"/>
      <c r="AB78" s="27"/>
      <c r="AC78" s="27"/>
      <c r="AD78" s="27"/>
      <c r="AE78" s="27"/>
      <c r="AF78" s="27"/>
      <c r="AJ78" s="21"/>
      <c r="AK78" s="21"/>
      <c r="AL78" s="21"/>
      <c r="AM78" s="21"/>
      <c r="AN78" s="21"/>
      <c r="AO78" s="21"/>
      <c r="AP78" s="21"/>
      <c r="AQ78" s="21"/>
      <c r="AR78" s="21"/>
      <c r="AS78" s="21"/>
      <c r="AT78" s="21"/>
      <c r="AU78" s="21"/>
      <c r="AV78" s="21"/>
      <c r="AW78" s="21"/>
      <c r="AX78" s="21"/>
    </row>
    <row r="79" spans="1:50" x14ac:dyDescent="0.2">
      <c r="A79" s="63">
        <v>38</v>
      </c>
      <c r="B79" s="20" t="str">
        <f>'Compound Alert'!B216</f>
        <v>Vietnam</v>
      </c>
      <c r="C79" s="20" t="str">
        <f>'Compound Alert'!C216</f>
        <v>VNM</v>
      </c>
      <c r="D79" s="20" t="str">
        <f>'Compound Alert'!D216</f>
        <v>EAS           East Asia &amp; Pacific</v>
      </c>
      <c r="E79" s="20" t="str">
        <f>'Compound Alert'!E216</f>
        <v>IBRD</v>
      </c>
      <c r="F79" s="217">
        <f>'Compound Alert'!F216</f>
        <v>0</v>
      </c>
      <c r="G79" s="22">
        <f ca="1">IF($B$8="Overall Alert",'Compound Alert'!G216,IF($B$8="Underlying Vulnerability",'Compound Alert'!J216,IF($B$8="Emerging Threat",'Compound Alert'!M216)))</f>
        <v>0</v>
      </c>
      <c r="H79" s="23">
        <f ca="1">IF($B$8="Overall Alert",'Compound Alert'!H216,IF($B$8="Underlying Vulnerability",'Compound Alert'!K216,IF($B$8="Emerging Threat",'Compound Alert'!N216)))</f>
        <v>0</v>
      </c>
      <c r="I79" s="50">
        <f t="shared" ca="1" si="0"/>
        <v>0</v>
      </c>
      <c r="J79" s="25" t="str">
        <f ca="1">IF(
   $B$8="Overall Alert",IF(
      'Compound Alert'!R216 &gt;= 7, "HIGH",IF(
         'Compound Alert'!R216 &gt;= 5, "MED","LOW")), IF(
            $B$8="Underlying Vulnerability", IF(
               'Compound Alert'!Y216 &gt;= 10, "HIGH",IF(
                  'Compound Alert'!Y216 &gt;= 7, "MED","LOW")),IF(
                     $B$8="Emerging Threat", IF(
                        'Compound Alert'!AF216 &gt;= 10, "HIGH",IF(
                            'Compound Alert'!AF216 &gt;= 7, "MED","LOW")))))</f>
        <v>LOW</v>
      </c>
      <c r="K79" s="25" t="str">
        <f ca="1">IF(
   $B$8="Overall Alert",IF(
      'Compound Alert'!S216 &gt;= 7, "HIGH",IF(
         'Compound Alert'!S216 &gt;= 5, "MED","LOW")), IF(
            $B$8="Underlying Vulnerability", IF(
               'Compound Alert'!Z216 &gt;= 10, "HIGH",IF(
                  'Compound Alert'!Z216 &gt;= 7, "MED","LOW")),IF(
                     $B$8="Emerging Threat", IF(
                        'Compound Alert'!AG216 &gt;= 10, "HIGH",IF(
                            'Compound Alert'!AG216 &gt;= 7, "MED","LOW")))))</f>
        <v>LOW</v>
      </c>
      <c r="L79" s="25" t="str">
        <f ca="1">IF(
   $B$8="Overall Alert",IF(
      'Compound Alert'!T216 &gt;= 7, "HIGH",IF(
         'Compound Alert'!T216 &gt;= 5, "MED","LOW")), IF(
            $B$8="Underlying Vulnerability", IF(
               'Compound Alert'!AA216 &gt;= 10, "HIGH",IF(
                  'Compound Alert'!AA216 &gt;= 7, "MED","LOW")),IF(
                     $B$8="Emerging Threat", IF(
                        'Compound Alert'!AH216 &gt;= 10, "HIGH",IF(
                            'Compound Alert'!AH216 &gt;= 7, "MED","LOW")))))</f>
        <v>LOW</v>
      </c>
      <c r="M79" s="25" t="str">
        <f ca="1">IF(
   $B$8="Overall Alert",IF(
      'Compound Alert'!U216 &gt;= 7, "HIGH",IF(
         'Compound Alert'!U216 &gt;= 5, "MED","LOW")), IF(
            $B$8="Underlying Vulnerability", IF(
               'Compound Alert'!AB216 &gt;= 10, "HIGH",IF(
                  'Compound Alert'!AB216 &gt;= 7, "MED","LOW")),IF(
                     $B$8="Emerging Threat", IF(
                        'Compound Alert'!AI216 &gt;= 10, "HIGH",IF(
                            'Compound Alert'!AI216 &gt;= 7, "MED","LOW")))))</f>
        <v>LOW</v>
      </c>
      <c r="N79" s="25" t="str">
        <f ca="1">IF(
   $B$8="Overall Alert",IF(
      'Compound Alert'!V216 &gt;= 7, "HIGH",IF(
         'Compound Alert'!V216 &gt;= 5, "MED","LOW")), IF(
            $B$8="Underlying Vulnerability", IF(
               'Compound Alert'!AC216 &gt;= 10, "HIGH",IF(
                  'Compound Alert'!AC216 &gt;= 7, "MED","LOW")),IF(
                     $B$8="Emerging Threat", IF(
                        'Compound Alert'!AJ216 &gt;= 10, "HIGH",IF(
                            'Compound Alert'!AJ216 &gt;= 7, "MED","LOW")))))</f>
        <v>LOW</v>
      </c>
      <c r="O79" s="25" t="str">
        <f ca="1">IF(
   $B$8="Overall Alert",IF(
      'Compound Alert'!W216 &gt;= 7, "HIGH",IF(
         'Compound Alert'!W216 &gt;= 5, "MED","LOW")), IF(
            $B$8="Underlying Vulnerability", IF(
               'Compound Alert'!AD216 &gt;= 10, "HIGH",IF(
                  'Compound Alert'!AD216 &gt;= 7, "MED","LOW")),IF(
                     $B$8="Emerging Threat", IF(
                        'Compound Alert'!AK216 &gt;= 10, "HIGH",IF(
                            'Compound Alert'!AK216 &gt;= 7, "MED","LOW")))))</f>
        <v>LOW</v>
      </c>
      <c r="P79" s="25"/>
      <c r="Q79" s="26"/>
      <c r="R79" s="26"/>
      <c r="S79" s="21"/>
      <c r="T79" s="21"/>
      <c r="U79" s="21"/>
      <c r="V79" s="21"/>
      <c r="W79" s="21"/>
      <c r="X79" s="21"/>
      <c r="Y79" s="27"/>
      <c r="Z79" s="27"/>
      <c r="AA79" s="27"/>
      <c r="AB79" s="27"/>
      <c r="AC79" s="27"/>
      <c r="AD79" s="27"/>
      <c r="AE79" s="27"/>
      <c r="AF79" s="27"/>
      <c r="AJ79" s="21"/>
      <c r="AK79" s="21"/>
      <c r="AL79" s="21"/>
      <c r="AM79" s="21"/>
      <c r="AN79" s="21"/>
      <c r="AO79" s="21"/>
      <c r="AP79" s="21"/>
      <c r="AQ79" s="21"/>
      <c r="AR79" s="21"/>
      <c r="AS79" s="21"/>
      <c r="AT79" s="21"/>
      <c r="AU79" s="21"/>
      <c r="AV79" s="21"/>
      <c r="AW79" s="21"/>
      <c r="AX79" s="21"/>
    </row>
    <row r="80" spans="1:50" x14ac:dyDescent="0.2">
      <c r="A80" s="63">
        <v>39</v>
      </c>
      <c r="B80" s="20" t="str">
        <f>'Compound Alert'!B78</f>
        <v>Guinea</v>
      </c>
      <c r="C80" s="20" t="str">
        <f>'Compound Alert'!C78</f>
        <v>GIN</v>
      </c>
      <c r="D80" s="20" t="str">
        <f>'Compound Alert'!D78</f>
        <v>SSF           Sub-Saharan Africa</v>
      </c>
      <c r="E80" s="20" t="str">
        <f>'Compound Alert'!E78</f>
        <v>IDA</v>
      </c>
      <c r="F80" s="217">
        <f ca="1">'Compound Alert'!F78</f>
        <v>73</v>
      </c>
      <c r="G80" s="22">
        <f ca="1">IF($B$8="Overall Alert",'Compound Alert'!G78,IF($B$8="Underlying Vulnerability",'Compound Alert'!J78,IF($B$8="Emerging Threat",'Compound Alert'!M78)))</f>
        <v>0.5</v>
      </c>
      <c r="H80" s="23">
        <f ca="1">IF($B$8="Overall Alert",'Compound Alert'!H78,IF($B$8="Underlying Vulnerability",'Compound Alert'!K78,IF($B$8="Emerging Threat",'Compound Alert'!N78)))</f>
        <v>0.5</v>
      </c>
      <c r="I80" s="50">
        <f t="shared" ca="1" si="0"/>
        <v>0</v>
      </c>
      <c r="J80" s="25" t="str">
        <f ca="1">IF(
   $B$8="Overall Alert",IF(
      'Compound Alert'!R78 &gt;= 7, "HIGH",IF(
         'Compound Alert'!R78 &gt;= 5, "MED","LOW")), IF(
            $B$8="Underlying Vulnerability", IF(
               'Compound Alert'!Y78 &gt;= 10, "HIGH",IF(
                  'Compound Alert'!Y78 &gt;= 7, "MED","LOW")),IF(
                     $B$8="Emerging Threat", IF(
                        'Compound Alert'!AF78 &gt;= 10, "HIGH",IF(
                            'Compound Alert'!AF78 &gt;= 7, "MED","LOW")))))</f>
        <v>LOW</v>
      </c>
      <c r="K80" s="25" t="str">
        <f ca="1">IF(
   $B$8="Overall Alert",IF(
      'Compound Alert'!S78 &gt;= 7, "HIGH",IF(
         'Compound Alert'!S78 &gt;= 5, "MED","LOW")), IF(
            $B$8="Underlying Vulnerability", IF(
               'Compound Alert'!Z78 &gt;= 10, "HIGH",IF(
                  'Compound Alert'!Z78 &gt;= 7, "MED","LOW")),IF(
                     $B$8="Emerging Threat", IF(
                        'Compound Alert'!AG78 &gt;= 10, "HIGH",IF(
                            'Compound Alert'!AG78 &gt;= 7, "MED","LOW")))))</f>
        <v>MED</v>
      </c>
      <c r="L80" s="25" t="str">
        <f ca="1">IF(
   $B$8="Overall Alert",IF(
      'Compound Alert'!T78 &gt;= 7, "HIGH",IF(
         'Compound Alert'!T78 &gt;= 5, "MED","LOW")), IF(
            $B$8="Underlying Vulnerability", IF(
               'Compound Alert'!AA78 &gt;= 10, "HIGH",IF(
                  'Compound Alert'!AA78 &gt;= 7, "MED","LOW")),IF(
                     $B$8="Emerging Threat", IF(
                        'Compound Alert'!AH78 &gt;= 10, "HIGH",IF(
                            'Compound Alert'!AH78 &gt;= 7, "MED","LOW")))))</f>
        <v>LOW</v>
      </c>
      <c r="M80" s="25" t="str">
        <f ca="1">IF(
   $B$8="Overall Alert",IF(
      'Compound Alert'!U78 &gt;= 7, "HIGH",IF(
         'Compound Alert'!U78 &gt;= 5, "MED","LOW")), IF(
            $B$8="Underlying Vulnerability", IF(
               'Compound Alert'!AB78 &gt;= 10, "HIGH",IF(
                  'Compound Alert'!AB78 &gt;= 7, "MED","LOW")),IF(
                     $B$8="Emerging Threat", IF(
                        'Compound Alert'!AI78 &gt;= 10, "HIGH",IF(
                            'Compound Alert'!AI78 &gt;= 7, "MED","LOW")))))</f>
        <v>LOW</v>
      </c>
      <c r="N80" s="25" t="str">
        <f ca="1">IF(
   $B$8="Overall Alert",IF(
      'Compound Alert'!V78 &gt;= 7, "HIGH",IF(
         'Compound Alert'!V78 &gt;= 5, "MED","LOW")), IF(
            $B$8="Underlying Vulnerability", IF(
               'Compound Alert'!AC78 &gt;= 10, "HIGH",IF(
                  'Compound Alert'!AC78 &gt;= 7, "MED","LOW")),IF(
                     $B$8="Emerging Threat", IF(
                        'Compound Alert'!AJ78 &gt;= 10, "HIGH",IF(
                            'Compound Alert'!AJ78 &gt;= 7, "MED","LOW")))))</f>
        <v>LOW</v>
      </c>
      <c r="O80" s="25" t="str">
        <f ca="1">IF(
   $B$8="Overall Alert",IF(
      'Compound Alert'!W78 &gt;= 7, "HIGH",IF(
         'Compound Alert'!W78 &gt;= 5, "MED","LOW")), IF(
            $B$8="Underlying Vulnerability", IF(
               'Compound Alert'!AD78 &gt;= 10, "HIGH",IF(
                  'Compound Alert'!AD78 &gt;= 7, "MED","LOW")),IF(
                     $B$8="Emerging Threat", IF(
                        'Compound Alert'!AK78 &gt;= 10, "HIGH",IF(
                            'Compound Alert'!AK78 &gt;= 7, "MED","LOW")))))</f>
        <v>LOW</v>
      </c>
      <c r="P80" s="25"/>
      <c r="Q80" s="26"/>
      <c r="R80" s="26"/>
      <c r="S80" s="21"/>
      <c r="T80" s="21"/>
      <c r="U80" s="21"/>
      <c r="V80" s="21"/>
      <c r="W80" s="21"/>
      <c r="X80" s="21"/>
      <c r="Y80" s="27"/>
      <c r="Z80" s="27"/>
      <c r="AA80" s="27"/>
      <c r="AB80" s="27"/>
      <c r="AC80" s="27"/>
      <c r="AD80" s="27"/>
      <c r="AE80" s="27"/>
      <c r="AF80" s="27"/>
      <c r="AJ80" s="21"/>
      <c r="AK80" s="21"/>
      <c r="AL80" s="21"/>
      <c r="AM80" s="21"/>
      <c r="AN80" s="21"/>
      <c r="AO80" s="21"/>
      <c r="AP80" s="21"/>
      <c r="AQ80" s="21"/>
      <c r="AR80" s="21"/>
      <c r="AS80" s="21"/>
      <c r="AT80" s="21"/>
      <c r="AU80" s="21"/>
      <c r="AV80" s="21"/>
      <c r="AW80" s="21"/>
      <c r="AX80" s="21"/>
    </row>
    <row r="81" spans="1:50" x14ac:dyDescent="0.2">
      <c r="A81" s="63">
        <v>40</v>
      </c>
      <c r="B81" s="20" t="str">
        <f>'Compound Alert'!B37</f>
        <v>Central African Republic</v>
      </c>
      <c r="C81" s="20" t="str">
        <f>'Compound Alert'!C37</f>
        <v>CAF</v>
      </c>
      <c r="D81" s="20" t="str">
        <f>'Compound Alert'!D37</f>
        <v>SSF           Sub-Saharan Africa</v>
      </c>
      <c r="E81" s="20" t="str">
        <f>'Compound Alert'!E37</f>
        <v>IDA</v>
      </c>
      <c r="F81" s="217">
        <f ca="1">'Compound Alert'!F37</f>
        <v>32</v>
      </c>
      <c r="G81" s="22">
        <f ca="1">IF($B$8="Overall Alert",'Compound Alert'!G37,IF($B$8="Underlying Vulnerability",'Compound Alert'!J37,IF($B$8="Emerging Threat",'Compound Alert'!M37)))</f>
        <v>2</v>
      </c>
      <c r="H81" s="23">
        <f ca="1">IF($B$8="Overall Alert",'Compound Alert'!H37,IF($B$8="Underlying Vulnerability",'Compound Alert'!K37,IF($B$8="Emerging Threat",'Compound Alert'!N37)))</f>
        <v>2</v>
      </c>
      <c r="I81" s="50">
        <f t="shared" ca="1" si="0"/>
        <v>2</v>
      </c>
      <c r="J81" s="25" t="str">
        <f ca="1">IF(
   $B$8="Overall Alert",IF(
      'Compound Alert'!R37 &gt;= 7, "HIGH",IF(
         'Compound Alert'!R37 &gt;= 5, "MED","LOW")), IF(
            $B$8="Underlying Vulnerability", IF(
               'Compound Alert'!Y37 &gt;= 10, "HIGH",IF(
                  'Compound Alert'!Y37 &gt;= 7, "MED","LOW")),IF(
                     $B$8="Emerging Threat", IF(
                        'Compound Alert'!AF37 &gt;= 10, "HIGH",IF(
                            'Compound Alert'!AF37 &gt;= 7, "MED","LOW")))))</f>
        <v>LOW</v>
      </c>
      <c r="K81" s="25" t="str">
        <f ca="1">IF(
   $B$8="Overall Alert",IF(
      'Compound Alert'!S37 &gt;= 7, "HIGH",IF(
         'Compound Alert'!S37 &gt;= 5, "MED","LOW")), IF(
            $B$8="Underlying Vulnerability", IF(
               'Compound Alert'!Z37 &gt;= 10, "HIGH",IF(
                  'Compound Alert'!Z37 &gt;= 7, "MED","LOW")),IF(
                     $B$8="Emerging Threat", IF(
                        'Compound Alert'!AG37 &gt;= 10, "HIGH",IF(
                            'Compound Alert'!AG37 &gt;= 7, "MED","LOW")))))</f>
        <v>HIGH</v>
      </c>
      <c r="L81" s="25" t="str">
        <f ca="1">IF(
   $B$8="Overall Alert",IF(
      'Compound Alert'!T37 &gt;= 7, "HIGH",IF(
         'Compound Alert'!T37 &gt;= 5, "MED","LOW")), IF(
            $B$8="Underlying Vulnerability", IF(
               'Compound Alert'!AA37 &gt;= 10, "HIGH",IF(
                  'Compound Alert'!AA37 &gt;= 7, "MED","LOW")),IF(
                     $B$8="Emerging Threat", IF(
                        'Compound Alert'!AH37 &gt;= 10, "HIGH",IF(
                            'Compound Alert'!AH37 &gt;= 7, "MED","LOW")))))</f>
        <v>LOW</v>
      </c>
      <c r="M81" s="25" t="str">
        <f ca="1">IF(
   $B$8="Overall Alert",IF(
      'Compound Alert'!U37 &gt;= 7, "HIGH",IF(
         'Compound Alert'!U37 &gt;= 5, "MED","LOW")), IF(
            $B$8="Underlying Vulnerability", IF(
               'Compound Alert'!AB37 &gt;= 10, "HIGH",IF(
                  'Compound Alert'!AB37 &gt;= 7, "MED","LOW")),IF(
                     $B$8="Emerging Threat", IF(
                        'Compound Alert'!AI37 &gt;= 10, "HIGH",IF(
                            'Compound Alert'!AI37 &gt;= 7, "MED","LOW")))))</f>
        <v>MED</v>
      </c>
      <c r="N81" s="25" t="str">
        <f ca="1">IF(
   $B$8="Overall Alert",IF(
      'Compound Alert'!V37 &gt;= 7, "HIGH",IF(
         'Compound Alert'!V37 &gt;= 5, "MED","LOW")), IF(
            $B$8="Underlying Vulnerability", IF(
               'Compound Alert'!AC37 &gt;= 10, "HIGH",IF(
                  'Compound Alert'!AC37 &gt;= 7, "MED","LOW")),IF(
                     $B$8="Emerging Threat", IF(
                        'Compound Alert'!AJ37 &gt;= 10, "HIGH",IF(
                            'Compound Alert'!AJ37 &gt;= 7, "MED","LOW")))))</f>
        <v>MED</v>
      </c>
      <c r="O81" s="25" t="str">
        <f ca="1">IF(
   $B$8="Overall Alert",IF(
      'Compound Alert'!W37 &gt;= 7, "HIGH",IF(
         'Compound Alert'!W37 &gt;= 5, "MED","LOW")), IF(
            $B$8="Underlying Vulnerability", IF(
               'Compound Alert'!AD37 &gt;= 10, "HIGH",IF(
                  'Compound Alert'!AD37 &gt;= 7, "MED","LOW")),IF(
                     $B$8="Emerging Threat", IF(
                        'Compound Alert'!AK37 &gt;= 10, "HIGH",IF(
                            'Compound Alert'!AK37 &gt;= 7, "MED","LOW")))))</f>
        <v>LOW</v>
      </c>
      <c r="P81" s="25"/>
      <c r="Q81" s="26"/>
      <c r="R81" s="26"/>
      <c r="S81" s="21"/>
      <c r="T81" s="21"/>
      <c r="U81" s="21"/>
      <c r="V81" s="21"/>
      <c r="W81" s="21"/>
      <c r="X81" s="21"/>
      <c r="Y81" s="27"/>
      <c r="Z81" s="27"/>
      <c r="AA81" s="27"/>
      <c r="AB81" s="27"/>
      <c r="AC81" s="27"/>
      <c r="AD81" s="27"/>
      <c r="AE81" s="27"/>
      <c r="AF81" s="27"/>
      <c r="AJ81" s="21"/>
      <c r="AK81" s="21"/>
      <c r="AL81" s="21"/>
      <c r="AM81" s="21"/>
      <c r="AN81" s="21"/>
      <c r="AO81" s="21"/>
      <c r="AP81" s="21"/>
      <c r="AQ81" s="21"/>
      <c r="AR81" s="21"/>
      <c r="AS81" s="21"/>
      <c r="AT81" s="21"/>
      <c r="AU81" s="21"/>
      <c r="AV81" s="21"/>
      <c r="AW81" s="21"/>
      <c r="AX81" s="21"/>
    </row>
    <row r="82" spans="1:50" x14ac:dyDescent="0.2">
      <c r="A82" s="63">
        <v>41</v>
      </c>
      <c r="B82" s="20" t="str">
        <f>'Compound Alert'!B79</f>
        <v>Gambia, The</v>
      </c>
      <c r="C82" s="20" t="str">
        <f>'Compound Alert'!C79</f>
        <v>GMB</v>
      </c>
      <c r="D82" s="20" t="str">
        <f>'Compound Alert'!D79</f>
        <v>SSF           Sub-Saharan Africa</v>
      </c>
      <c r="E82" s="20" t="str">
        <f>'Compound Alert'!E79</f>
        <v>IDA</v>
      </c>
      <c r="F82" s="217">
        <f ca="1">'Compound Alert'!F79</f>
        <v>74</v>
      </c>
      <c r="G82" s="22">
        <f ca="1">IF($B$8="Overall Alert",'Compound Alert'!G79,IF($B$8="Underlying Vulnerability",'Compound Alert'!J79,IF($B$8="Emerging Threat",'Compound Alert'!M79)))</f>
        <v>1</v>
      </c>
      <c r="H82" s="23">
        <f ca="1">IF($B$8="Overall Alert",'Compound Alert'!H79,IF($B$8="Underlying Vulnerability",'Compound Alert'!K79,IF($B$8="Emerging Threat",'Compound Alert'!N79)))</f>
        <v>1</v>
      </c>
      <c r="I82" s="50">
        <f t="shared" ca="1" si="0"/>
        <v>1</v>
      </c>
      <c r="J82" s="25" t="str">
        <f ca="1">IF(
   $B$8="Overall Alert",IF(
      'Compound Alert'!R79 &gt;= 7, "HIGH",IF(
         'Compound Alert'!R79 &gt;= 5, "MED","LOW")), IF(
            $B$8="Underlying Vulnerability", IF(
               'Compound Alert'!Y79 &gt;= 10, "HIGH",IF(
                  'Compound Alert'!Y79 &gt;= 7, "MED","LOW")),IF(
                     $B$8="Emerging Threat", IF(
                        'Compound Alert'!AF79 &gt;= 10, "HIGH",IF(
                            'Compound Alert'!AF79 &gt;= 7, "MED","LOW")))))</f>
        <v>LOW</v>
      </c>
      <c r="K82" s="25" t="str">
        <f ca="1">IF(
   $B$8="Overall Alert",IF(
      'Compound Alert'!S79 &gt;= 7, "HIGH",IF(
         'Compound Alert'!S79 &gt;= 5, "MED","LOW")), IF(
            $B$8="Underlying Vulnerability", IF(
               'Compound Alert'!Z79 &gt;= 10, "HIGH",IF(
                  'Compound Alert'!Z79 &gt;= 7, "MED","LOW")),IF(
                     $B$8="Emerging Threat", IF(
                        'Compound Alert'!AG79 &gt;= 10, "HIGH",IF(
                            'Compound Alert'!AG79 &gt;= 7, "MED","LOW")))))</f>
        <v>MED</v>
      </c>
      <c r="L82" s="25" t="str">
        <f ca="1">IF(
   $B$8="Overall Alert",IF(
      'Compound Alert'!T79 &gt;= 7, "HIGH",IF(
         'Compound Alert'!T79 &gt;= 5, "MED","LOW")), IF(
            $B$8="Underlying Vulnerability", IF(
               'Compound Alert'!AA79 &gt;= 10, "HIGH",IF(
                  'Compound Alert'!AA79 &gt;= 7, "MED","LOW")),IF(
                     $B$8="Emerging Threat", IF(
                        'Compound Alert'!AH79 &gt;= 10, "HIGH",IF(
                            'Compound Alert'!AH79 &gt;= 7, "MED","LOW")))))</f>
        <v>MED</v>
      </c>
      <c r="M82" s="25" t="str">
        <f ca="1">IF(
   $B$8="Overall Alert",IF(
      'Compound Alert'!U79 &gt;= 7, "HIGH",IF(
         'Compound Alert'!U79 &gt;= 5, "MED","LOW")), IF(
            $B$8="Underlying Vulnerability", IF(
               'Compound Alert'!AB79 &gt;= 10, "HIGH",IF(
                  'Compound Alert'!AB79 &gt;= 7, "MED","LOW")),IF(
                     $B$8="Emerging Threat", IF(
                        'Compound Alert'!AI79 &gt;= 10, "HIGH",IF(
                            'Compound Alert'!AI79 &gt;= 7, "MED","LOW")))))</f>
        <v>LOW</v>
      </c>
      <c r="N82" s="25" t="str">
        <f ca="1">IF(
   $B$8="Overall Alert",IF(
      'Compound Alert'!V79 &gt;= 7, "HIGH",IF(
         'Compound Alert'!V79 &gt;= 5, "MED","LOW")), IF(
            $B$8="Underlying Vulnerability", IF(
               'Compound Alert'!AC79 &gt;= 10, "HIGH",IF(
                  'Compound Alert'!AC79 &gt;= 7, "MED","LOW")),IF(
                     $B$8="Emerging Threat", IF(
                        'Compound Alert'!AJ79 &gt;= 10, "HIGH",IF(
                            'Compound Alert'!AJ79 &gt;= 7, "MED","LOW")))))</f>
        <v>LOW</v>
      </c>
      <c r="O82" s="25" t="str">
        <f ca="1">IF(
   $B$8="Overall Alert",IF(
      'Compound Alert'!W79 &gt;= 7, "HIGH",IF(
         'Compound Alert'!W79 &gt;= 5, "MED","LOW")), IF(
            $B$8="Underlying Vulnerability", IF(
               'Compound Alert'!AD79 &gt;= 10, "HIGH",IF(
                  'Compound Alert'!AD79 &gt;= 7, "MED","LOW")),IF(
                     $B$8="Emerging Threat", IF(
                        'Compound Alert'!AK79 &gt;= 10, "HIGH",IF(
                            'Compound Alert'!AK79 &gt;= 7, "MED","LOW")))))</f>
        <v>LOW</v>
      </c>
      <c r="P82" s="25"/>
      <c r="Q82" s="26"/>
      <c r="R82" s="26"/>
      <c r="S82" s="21"/>
      <c r="T82" s="21"/>
      <c r="U82" s="21"/>
      <c r="V82" s="21"/>
      <c r="W82" s="21"/>
      <c r="X82" s="21"/>
      <c r="Y82" s="27"/>
      <c r="Z82" s="27"/>
      <c r="AA82" s="27"/>
      <c r="AB82" s="27"/>
      <c r="AC82" s="27"/>
      <c r="AD82" s="27"/>
      <c r="AE82" s="27"/>
      <c r="AF82" s="27"/>
      <c r="AJ82" s="21"/>
      <c r="AK82" s="21"/>
      <c r="AL82" s="21"/>
      <c r="AM82" s="21"/>
      <c r="AN82" s="21"/>
      <c r="AO82" s="21"/>
      <c r="AP82" s="21"/>
      <c r="AQ82" s="21"/>
      <c r="AR82" s="21"/>
      <c r="AS82" s="21"/>
      <c r="AT82" s="21"/>
      <c r="AU82" s="21"/>
      <c r="AV82" s="21"/>
      <c r="AW82" s="21"/>
      <c r="AX82" s="21"/>
    </row>
    <row r="83" spans="1:50" x14ac:dyDescent="0.2">
      <c r="A83" s="63">
        <v>42</v>
      </c>
      <c r="B83" s="20" t="str">
        <f>'Compound Alert'!B76</f>
        <v>Ghana</v>
      </c>
      <c r="C83" s="20" t="str">
        <f>'Compound Alert'!C76</f>
        <v>GHA</v>
      </c>
      <c r="D83" s="20" t="str">
        <f>'Compound Alert'!D76</f>
        <v>SSF           Sub-Saharan Africa</v>
      </c>
      <c r="E83" s="20" t="str">
        <f>'Compound Alert'!E76</f>
        <v>IDA</v>
      </c>
      <c r="F83" s="217">
        <f ca="1">'Compound Alert'!F76</f>
        <v>71</v>
      </c>
      <c r="G83" s="22">
        <f ca="1">IF($B$8="Overall Alert",'Compound Alert'!G76,IF($B$8="Underlying Vulnerability",'Compound Alert'!J76,IF($B$8="Emerging Threat",'Compound Alert'!M76)))</f>
        <v>0</v>
      </c>
      <c r="H83" s="23">
        <f ca="1">IF($B$8="Overall Alert",'Compound Alert'!H76,IF($B$8="Underlying Vulnerability",'Compound Alert'!K76,IF($B$8="Emerging Threat",'Compound Alert'!N76)))</f>
        <v>0</v>
      </c>
      <c r="I83" s="50">
        <f t="shared" ca="1" si="0"/>
        <v>0</v>
      </c>
      <c r="J83" s="25" t="str">
        <f ca="1">IF(
   $B$8="Overall Alert",IF(
      'Compound Alert'!R76 &gt;= 7, "HIGH",IF(
         'Compound Alert'!R76 &gt;= 5, "MED","LOW")), IF(
            $B$8="Underlying Vulnerability", IF(
               'Compound Alert'!Y76 &gt;= 10, "HIGH",IF(
                  'Compound Alert'!Y76 &gt;= 7, "MED","LOW")),IF(
                     $B$8="Emerging Threat", IF(
                        'Compound Alert'!AF76 &gt;= 10, "HIGH",IF(
                            'Compound Alert'!AF76 &gt;= 7, "MED","LOW")))))</f>
        <v>LOW</v>
      </c>
      <c r="K83" s="25" t="str">
        <f ca="1">IF(
   $B$8="Overall Alert",IF(
      'Compound Alert'!S76 &gt;= 7, "HIGH",IF(
         'Compound Alert'!S76 &gt;= 5, "MED","LOW")), IF(
            $B$8="Underlying Vulnerability", IF(
               'Compound Alert'!Z76 &gt;= 10, "HIGH",IF(
                  'Compound Alert'!Z76 &gt;= 7, "MED","LOW")),IF(
                     $B$8="Emerging Threat", IF(
                        'Compound Alert'!AG76 &gt;= 10, "HIGH",IF(
                            'Compound Alert'!AG76 &gt;= 7, "MED","LOW")))))</f>
        <v>LOW</v>
      </c>
      <c r="L83" s="25" t="str">
        <f ca="1">IF(
   $B$8="Overall Alert",IF(
      'Compound Alert'!T76 &gt;= 7, "HIGH",IF(
         'Compound Alert'!T76 &gt;= 5, "MED","LOW")), IF(
            $B$8="Underlying Vulnerability", IF(
               'Compound Alert'!AA76 &gt;= 10, "HIGH",IF(
                  'Compound Alert'!AA76 &gt;= 7, "MED","LOW")),IF(
                     $B$8="Emerging Threat", IF(
                        'Compound Alert'!AH76 &gt;= 10, "HIGH",IF(
                            'Compound Alert'!AH76 &gt;= 7, "MED","LOW")))))</f>
        <v>LOW</v>
      </c>
      <c r="M83" s="25" t="str">
        <f ca="1">IF(
   $B$8="Overall Alert",IF(
      'Compound Alert'!U76 &gt;= 7, "HIGH",IF(
         'Compound Alert'!U76 &gt;= 5, "MED","LOW")), IF(
            $B$8="Underlying Vulnerability", IF(
               'Compound Alert'!AB76 &gt;= 10, "HIGH",IF(
                  'Compound Alert'!AB76 &gt;= 7, "MED","LOW")),IF(
                     $B$8="Emerging Threat", IF(
                        'Compound Alert'!AI76 &gt;= 10, "HIGH",IF(
                            'Compound Alert'!AI76 &gt;= 7, "MED","LOW")))))</f>
        <v>LOW</v>
      </c>
      <c r="N83" s="25" t="str">
        <f ca="1">IF(
   $B$8="Overall Alert",IF(
      'Compound Alert'!V76 &gt;= 7, "HIGH",IF(
         'Compound Alert'!V76 &gt;= 5, "MED","LOW")), IF(
            $B$8="Underlying Vulnerability", IF(
               'Compound Alert'!AC76 &gt;= 10, "HIGH",IF(
                  'Compound Alert'!AC76 &gt;= 7, "MED","LOW")),IF(
                     $B$8="Emerging Threat", IF(
                        'Compound Alert'!AJ76 &gt;= 10, "HIGH",IF(
                            'Compound Alert'!AJ76 &gt;= 7, "MED","LOW")))))</f>
        <v>LOW</v>
      </c>
      <c r="O83" s="25" t="str">
        <f ca="1">IF(
   $B$8="Overall Alert",IF(
      'Compound Alert'!W76 &gt;= 7, "HIGH",IF(
         'Compound Alert'!W76 &gt;= 5, "MED","LOW")), IF(
            $B$8="Underlying Vulnerability", IF(
               'Compound Alert'!AD76 &gt;= 10, "HIGH",IF(
                  'Compound Alert'!AD76 &gt;= 7, "MED","LOW")),IF(
                     $B$8="Emerging Threat", IF(
                        'Compound Alert'!AK76 &gt;= 10, "HIGH",IF(
                            'Compound Alert'!AK76 &gt;= 7, "MED","LOW")))))</f>
        <v>LOW</v>
      </c>
      <c r="P83" s="25"/>
      <c r="Q83" s="26"/>
      <c r="R83" s="26"/>
      <c r="S83" s="21"/>
      <c r="T83" s="21"/>
      <c r="U83" s="21"/>
      <c r="V83" s="21"/>
      <c r="W83" s="21"/>
      <c r="X83" s="21"/>
      <c r="Y83" s="27"/>
      <c r="Z83" s="27"/>
      <c r="AA83" s="27"/>
      <c r="AB83" s="27"/>
      <c r="AC83" s="27"/>
      <c r="AD83" s="27"/>
      <c r="AE83" s="27"/>
      <c r="AF83" s="27"/>
      <c r="AJ83" s="21"/>
      <c r="AK83" s="21"/>
      <c r="AL83" s="21"/>
      <c r="AM83" s="21"/>
      <c r="AN83" s="21"/>
      <c r="AO83" s="21"/>
      <c r="AP83" s="21"/>
      <c r="AQ83" s="21"/>
      <c r="AR83" s="21"/>
      <c r="AS83" s="21"/>
      <c r="AT83" s="21"/>
      <c r="AU83" s="21"/>
      <c r="AV83" s="21"/>
      <c r="AW83" s="21"/>
      <c r="AX83" s="21"/>
    </row>
    <row r="84" spans="1:50" x14ac:dyDescent="0.2">
      <c r="A84" s="63">
        <v>43</v>
      </c>
      <c r="B84" s="20" t="str">
        <f>'Compound Alert'!B126</f>
        <v>Morocco</v>
      </c>
      <c r="C84" s="20" t="str">
        <f>'Compound Alert'!C126</f>
        <v>MAR</v>
      </c>
      <c r="D84" s="20" t="str">
        <f>'Compound Alert'!D126</f>
        <v>MEA           Middle East &amp; North Africa</v>
      </c>
      <c r="E84" s="20" t="str">
        <f>'Compound Alert'!E126</f>
        <v>IBRD</v>
      </c>
      <c r="F84" s="217">
        <f ca="1">'Compound Alert'!F126</f>
        <v>121</v>
      </c>
      <c r="G84" s="22">
        <f ca="1">IF($B$8="Overall Alert",'Compound Alert'!G126,IF($B$8="Underlying Vulnerability",'Compound Alert'!J126,IF($B$8="Emerging Threat",'Compound Alert'!M126)))</f>
        <v>1</v>
      </c>
      <c r="H84" s="23">
        <f ca="1">IF($B$8="Overall Alert",'Compound Alert'!H126,IF($B$8="Underlying Vulnerability",'Compound Alert'!K126,IF($B$8="Emerging Threat",'Compound Alert'!N126)))</f>
        <v>1</v>
      </c>
      <c r="I84" s="50">
        <f t="shared" ca="1" si="0"/>
        <v>1</v>
      </c>
      <c r="J84" s="25" t="str">
        <f ca="1">IF(
   $B$8="Overall Alert",IF(
      'Compound Alert'!R126 &gt;= 7, "HIGH",IF(
         'Compound Alert'!R126 &gt;= 5, "MED","LOW")), IF(
            $B$8="Underlying Vulnerability", IF(
               'Compound Alert'!Y126 &gt;= 10, "HIGH",IF(
                  'Compound Alert'!Y126 &gt;= 7, "MED","LOW")),IF(
                     $B$8="Emerging Threat", IF(
                        'Compound Alert'!AF126 &gt;= 10, "HIGH",IF(
                            'Compound Alert'!AF126 &gt;= 7, "MED","LOW")))))</f>
        <v>LOW</v>
      </c>
      <c r="K84" s="25" t="str">
        <f ca="1">IF(
   $B$8="Overall Alert",IF(
      'Compound Alert'!S126 &gt;= 7, "HIGH",IF(
         'Compound Alert'!S126 &gt;= 5, "MED","LOW")), IF(
            $B$8="Underlying Vulnerability", IF(
               'Compound Alert'!Z126 &gt;= 10, "HIGH",IF(
                  'Compound Alert'!Z126 &gt;= 7, "MED","LOW")),IF(
                     $B$8="Emerging Threat", IF(
                        'Compound Alert'!AG126 &gt;= 10, "HIGH",IF(
                            'Compound Alert'!AG126 &gt;= 7, "MED","LOW")))))</f>
        <v>LOW</v>
      </c>
      <c r="L84" s="25" t="str">
        <f ca="1">IF(
   $B$8="Overall Alert",IF(
      'Compound Alert'!T126 &gt;= 7, "HIGH",IF(
         'Compound Alert'!T126 &gt;= 5, "MED","LOW")), IF(
            $B$8="Underlying Vulnerability", IF(
               'Compound Alert'!AA126 &gt;= 10, "HIGH",IF(
                  'Compound Alert'!AA126 &gt;= 7, "MED","LOW")),IF(
                     $B$8="Emerging Threat", IF(
                        'Compound Alert'!AH126 &gt;= 10, "HIGH",IF(
                            'Compound Alert'!AH126 &gt;= 7, "MED","LOW")))))</f>
        <v>LOW</v>
      </c>
      <c r="M84" s="25" t="str">
        <f ca="1">IF(
   $B$8="Overall Alert",IF(
      'Compound Alert'!U126 &gt;= 7, "HIGH",IF(
         'Compound Alert'!U126 &gt;= 5, "MED","LOW")), IF(
            $B$8="Underlying Vulnerability", IF(
               'Compound Alert'!AB126 &gt;= 10, "HIGH",IF(
                  'Compound Alert'!AB126 &gt;= 7, "MED","LOW")),IF(
                     $B$8="Emerging Threat", IF(
                        'Compound Alert'!AI126 &gt;= 10, "HIGH",IF(
                            'Compound Alert'!AI126 &gt;= 7, "MED","LOW")))))</f>
        <v>LOW</v>
      </c>
      <c r="N84" s="25" t="str">
        <f ca="1">IF(
   $B$8="Overall Alert",IF(
      'Compound Alert'!V126 &gt;= 7, "HIGH",IF(
         'Compound Alert'!V126 &gt;= 5, "MED","LOW")), IF(
            $B$8="Underlying Vulnerability", IF(
               'Compound Alert'!AC126 &gt;= 10, "HIGH",IF(
                  'Compound Alert'!AC126 &gt;= 7, "MED","LOW")),IF(
                     $B$8="Emerging Threat", IF(
                        'Compound Alert'!AJ126 &gt;= 10, "HIGH",IF(
                            'Compound Alert'!AJ126 &gt;= 7, "MED","LOW")))))</f>
        <v>HIGH</v>
      </c>
      <c r="O84" s="25" t="str">
        <f ca="1">IF(
   $B$8="Overall Alert",IF(
      'Compound Alert'!W126 &gt;= 7, "HIGH",IF(
         'Compound Alert'!W126 &gt;= 5, "MED","LOW")), IF(
            $B$8="Underlying Vulnerability", IF(
               'Compound Alert'!AD126 &gt;= 10, "HIGH",IF(
                  'Compound Alert'!AD126 &gt;= 7, "MED","LOW")),IF(
                     $B$8="Emerging Threat", IF(
                        'Compound Alert'!AK126 &gt;= 10, "HIGH",IF(
                            'Compound Alert'!AK126 &gt;= 7, "MED","LOW")))))</f>
        <v>LOW</v>
      </c>
      <c r="P84" s="25"/>
      <c r="Q84" s="26"/>
      <c r="R84" s="26"/>
      <c r="S84" s="21"/>
      <c r="T84" s="21"/>
      <c r="U84" s="21"/>
      <c r="V84" s="21"/>
      <c r="W84" s="21"/>
      <c r="X84" s="21"/>
      <c r="Y84" s="27"/>
      <c r="Z84" s="27"/>
      <c r="AA84" s="27"/>
      <c r="AB84" s="27"/>
      <c r="AC84" s="27"/>
      <c r="AD84" s="27"/>
      <c r="AE84" s="27"/>
      <c r="AF84" s="27"/>
      <c r="AJ84" s="21"/>
      <c r="AK84" s="21"/>
      <c r="AL84" s="21"/>
      <c r="AM84" s="21"/>
      <c r="AN84" s="21"/>
      <c r="AO84" s="21"/>
      <c r="AP84" s="21"/>
      <c r="AQ84" s="21"/>
      <c r="AR84" s="21"/>
      <c r="AS84" s="21"/>
      <c r="AT84" s="21"/>
      <c r="AU84" s="21"/>
      <c r="AV84" s="21"/>
      <c r="AW84" s="21"/>
      <c r="AX84" s="21"/>
    </row>
    <row r="85" spans="1:50" x14ac:dyDescent="0.2">
      <c r="A85" s="63">
        <v>44</v>
      </c>
      <c r="B85" s="20" t="str">
        <f>'Compound Alert'!B166</f>
        <v>Paraguay</v>
      </c>
      <c r="C85" s="20" t="str">
        <f>'Compound Alert'!C166</f>
        <v>PRY</v>
      </c>
      <c r="D85" s="20" t="str">
        <f>'Compound Alert'!D166</f>
        <v>LCN           Latin America &amp; Caribbean</v>
      </c>
      <c r="E85" s="20" t="str">
        <f>'Compound Alert'!E166</f>
        <v>IBRD</v>
      </c>
      <c r="F85" s="217">
        <f ca="1">'Compound Alert'!F166</f>
        <v>161</v>
      </c>
      <c r="G85" s="22">
        <f ca="1">IF($B$8="Overall Alert",'Compound Alert'!G166,IF($B$8="Underlying Vulnerability",'Compound Alert'!J166,IF($B$8="Emerging Threat",'Compound Alert'!M166)))</f>
        <v>0</v>
      </c>
      <c r="H85" s="23">
        <f ca="1">IF($B$8="Overall Alert",'Compound Alert'!H166,IF($B$8="Underlying Vulnerability",'Compound Alert'!K166,IF($B$8="Emerging Threat",'Compound Alert'!N166)))</f>
        <v>0</v>
      </c>
      <c r="I85" s="50">
        <f t="shared" ca="1" si="0"/>
        <v>0</v>
      </c>
      <c r="J85" s="25" t="str">
        <f ca="1">IF(
   $B$8="Overall Alert",IF(
      'Compound Alert'!R166 &gt;= 7, "HIGH",IF(
         'Compound Alert'!R166 &gt;= 5, "MED","LOW")), IF(
            $B$8="Underlying Vulnerability", IF(
               'Compound Alert'!Y166 &gt;= 10, "HIGH",IF(
                  'Compound Alert'!Y166 &gt;= 7, "MED","LOW")),IF(
                     $B$8="Emerging Threat", IF(
                        'Compound Alert'!AF166 &gt;= 10, "HIGH",IF(
                            'Compound Alert'!AF166 &gt;= 7, "MED","LOW")))))</f>
        <v>LOW</v>
      </c>
      <c r="K85" s="25" t="str">
        <f ca="1">IF(
   $B$8="Overall Alert",IF(
      'Compound Alert'!S166 &gt;= 7, "HIGH",IF(
         'Compound Alert'!S166 &gt;= 5, "MED","LOW")), IF(
            $B$8="Underlying Vulnerability", IF(
               'Compound Alert'!Z166 &gt;= 10, "HIGH",IF(
                  'Compound Alert'!Z166 &gt;= 7, "MED","LOW")),IF(
                     $B$8="Emerging Threat", IF(
                        'Compound Alert'!AG166 &gt;= 10, "HIGH",IF(
                            'Compound Alert'!AG166 &gt;= 7, "MED","LOW")))))</f>
        <v>LOW</v>
      </c>
      <c r="L85" s="25" t="str">
        <f ca="1">IF(
   $B$8="Overall Alert",IF(
      'Compound Alert'!T166 &gt;= 7, "HIGH",IF(
         'Compound Alert'!T166 &gt;= 5, "MED","LOW")), IF(
            $B$8="Underlying Vulnerability", IF(
               'Compound Alert'!AA166 &gt;= 10, "HIGH",IF(
                  'Compound Alert'!AA166 &gt;= 7, "MED","LOW")),IF(
                     $B$8="Emerging Threat", IF(
                        'Compound Alert'!AH166 &gt;= 10, "HIGH",IF(
                            'Compound Alert'!AH166 &gt;= 7, "MED","LOW")))))</f>
        <v>LOW</v>
      </c>
      <c r="M85" s="25" t="str">
        <f ca="1">IF(
   $B$8="Overall Alert",IF(
      'Compound Alert'!U166 &gt;= 7, "HIGH",IF(
         'Compound Alert'!U166 &gt;= 5, "MED","LOW")), IF(
            $B$8="Underlying Vulnerability", IF(
               'Compound Alert'!AB166 &gt;= 10, "HIGH",IF(
                  'Compound Alert'!AB166 &gt;= 7, "MED","LOW")),IF(
                     $B$8="Emerging Threat", IF(
                        'Compound Alert'!AI166 &gt;= 10, "HIGH",IF(
                            'Compound Alert'!AI166 &gt;= 7, "MED","LOW")))))</f>
        <v>LOW</v>
      </c>
      <c r="N85" s="25" t="str">
        <f ca="1">IF(
   $B$8="Overall Alert",IF(
      'Compound Alert'!V166 &gt;= 7, "HIGH",IF(
         'Compound Alert'!V166 &gt;= 5, "MED","LOW")), IF(
            $B$8="Underlying Vulnerability", IF(
               'Compound Alert'!AC166 &gt;= 10, "HIGH",IF(
                  'Compound Alert'!AC166 &gt;= 7, "MED","LOW")),IF(
                     $B$8="Emerging Threat", IF(
                        'Compound Alert'!AJ166 &gt;= 10, "HIGH",IF(
                            'Compound Alert'!AJ166 &gt;= 7, "MED","LOW")))))</f>
        <v>LOW</v>
      </c>
      <c r="O85" s="25" t="str">
        <f ca="1">IF(
   $B$8="Overall Alert",IF(
      'Compound Alert'!W166 &gt;= 7, "HIGH",IF(
         'Compound Alert'!W166 &gt;= 5, "MED","LOW")), IF(
            $B$8="Underlying Vulnerability", IF(
               'Compound Alert'!AD166 &gt;= 10, "HIGH",IF(
                  'Compound Alert'!AD166 &gt;= 7, "MED","LOW")),IF(
                     $B$8="Emerging Threat", IF(
                        'Compound Alert'!AK166 &gt;= 10, "HIGH",IF(
                            'Compound Alert'!AK166 &gt;= 7, "MED","LOW")))))</f>
        <v>LOW</v>
      </c>
      <c r="P85" s="25"/>
      <c r="Q85" s="26"/>
      <c r="R85" s="26"/>
      <c r="S85" s="21"/>
      <c r="T85" s="21"/>
      <c r="U85" s="21"/>
      <c r="V85" s="21"/>
      <c r="W85" s="21"/>
      <c r="X85" s="21"/>
      <c r="Y85" s="27"/>
      <c r="Z85" s="27"/>
      <c r="AA85" s="27"/>
      <c r="AB85" s="27"/>
      <c r="AC85" s="27"/>
      <c r="AD85" s="27"/>
      <c r="AE85" s="27"/>
      <c r="AF85" s="27"/>
      <c r="AJ85" s="21"/>
      <c r="AK85" s="21"/>
      <c r="AL85" s="21"/>
      <c r="AM85" s="21"/>
      <c r="AN85" s="21"/>
      <c r="AO85" s="21"/>
      <c r="AP85" s="21"/>
      <c r="AQ85" s="21"/>
      <c r="AR85" s="21"/>
      <c r="AS85" s="21"/>
      <c r="AT85" s="21"/>
      <c r="AU85" s="21"/>
      <c r="AV85" s="21"/>
      <c r="AW85" s="21"/>
      <c r="AX85" s="21"/>
    </row>
    <row r="86" spans="1:50" x14ac:dyDescent="0.2">
      <c r="A86" s="63">
        <v>45</v>
      </c>
      <c r="B86" s="20" t="str">
        <f>'Compound Alert'!B203</f>
        <v>Türkiye</v>
      </c>
      <c r="C86" s="20" t="str">
        <f>'Compound Alert'!C203</f>
        <v>TUR</v>
      </c>
      <c r="D86" s="20" t="str">
        <f>'Compound Alert'!D203</f>
        <v>ECS           Europe &amp; Central Asia</v>
      </c>
      <c r="E86" s="20" t="str">
        <f>'Compound Alert'!E203</f>
        <v>IBRD</v>
      </c>
      <c r="F86" s="217">
        <f>'Compound Alert'!F203</f>
        <v>0</v>
      </c>
      <c r="G86" s="22">
        <f ca="1">IF($B$8="Overall Alert",'Compound Alert'!G203,IF($B$8="Underlying Vulnerability",'Compound Alert'!J203,IF($B$8="Emerging Threat",'Compound Alert'!M203)))</f>
        <v>0.5</v>
      </c>
      <c r="H86" s="23">
        <f ca="1">IF($B$8="Overall Alert",'Compound Alert'!H203,IF($B$8="Underlying Vulnerability",'Compound Alert'!K203,IF($B$8="Emerging Threat",'Compound Alert'!N203)))</f>
        <v>0.5</v>
      </c>
      <c r="I86" s="50">
        <f t="shared" ca="1" si="0"/>
        <v>0</v>
      </c>
      <c r="J86" s="25" t="str">
        <f ca="1">IF(
   $B$8="Overall Alert",IF(
      'Compound Alert'!R203 &gt;= 7, "HIGH",IF(
         'Compound Alert'!R203 &gt;= 5, "MED","LOW")), IF(
            $B$8="Underlying Vulnerability", IF(
               'Compound Alert'!Y203 &gt;= 10, "HIGH",IF(
                  'Compound Alert'!Y203 &gt;= 7, "MED","LOW")),IF(
                     $B$8="Emerging Threat", IF(
                        'Compound Alert'!AF203 &gt;= 10, "HIGH",IF(
                            'Compound Alert'!AF203 &gt;= 7, "MED","LOW")))))</f>
        <v>LOW</v>
      </c>
      <c r="K86" s="25" t="str">
        <f ca="1">IF(
   $B$8="Overall Alert",IF(
      'Compound Alert'!S203 &gt;= 7, "HIGH",IF(
         'Compound Alert'!S203 &gt;= 5, "MED","LOW")), IF(
            $B$8="Underlying Vulnerability", IF(
               'Compound Alert'!Z203 &gt;= 10, "HIGH",IF(
                  'Compound Alert'!Z203 &gt;= 7, "MED","LOW")),IF(
                     $B$8="Emerging Threat", IF(
                        'Compound Alert'!AG203 &gt;= 10, "HIGH",IF(
                            'Compound Alert'!AG203 &gt;= 7, "MED","LOW")))))</f>
        <v>LOW</v>
      </c>
      <c r="L86" s="25" t="str">
        <f ca="1">IF(
   $B$8="Overall Alert",IF(
      'Compound Alert'!T203 &gt;= 7, "HIGH",IF(
         'Compound Alert'!T203 &gt;= 5, "MED","LOW")), IF(
            $B$8="Underlying Vulnerability", IF(
               'Compound Alert'!AA203 &gt;= 10, "HIGH",IF(
                  'Compound Alert'!AA203 &gt;= 7, "MED","LOW")),IF(
                     $B$8="Emerging Threat", IF(
                        'Compound Alert'!AH203 &gt;= 10, "HIGH",IF(
                            'Compound Alert'!AH203 &gt;= 7, "MED","LOW")))))</f>
        <v>LOW</v>
      </c>
      <c r="M86" s="25" t="str">
        <f ca="1">IF(
   $B$8="Overall Alert",IF(
      'Compound Alert'!U203 &gt;= 7, "HIGH",IF(
         'Compound Alert'!U203 &gt;= 5, "MED","LOW")), IF(
            $B$8="Underlying Vulnerability", IF(
               'Compound Alert'!AB203 &gt;= 10, "HIGH",IF(
                  'Compound Alert'!AB203 &gt;= 7, "MED","LOW")),IF(
                     $B$8="Emerging Threat", IF(
                        'Compound Alert'!AI203 &gt;= 10, "HIGH",IF(
                            'Compound Alert'!AI203 &gt;= 7, "MED","LOW")))))</f>
        <v>LOW</v>
      </c>
      <c r="N86" s="25" t="str">
        <f ca="1">IF(
   $B$8="Overall Alert",IF(
      'Compound Alert'!V203 &gt;= 7, "HIGH",IF(
         'Compound Alert'!V203 &gt;= 5, "MED","LOW")), IF(
            $B$8="Underlying Vulnerability", IF(
               'Compound Alert'!AC203 &gt;= 10, "HIGH",IF(
                  'Compound Alert'!AC203 &gt;= 7, "MED","LOW")),IF(
                     $B$8="Emerging Threat", IF(
                        'Compound Alert'!AJ203 &gt;= 10, "HIGH",IF(
                            'Compound Alert'!AJ203 &gt;= 7, "MED","LOW")))))</f>
        <v>LOW</v>
      </c>
      <c r="O86" s="25" t="str">
        <f ca="1">IF(
   $B$8="Overall Alert",IF(
      'Compound Alert'!W203 &gt;= 7, "HIGH",IF(
         'Compound Alert'!W203 &gt;= 5, "MED","LOW")), IF(
            $B$8="Underlying Vulnerability", IF(
               'Compound Alert'!AD203 &gt;= 10, "HIGH",IF(
                  'Compound Alert'!AD203 &gt;= 7, "MED","LOW")),IF(
                     $B$8="Emerging Threat", IF(
                        'Compound Alert'!AK203 &gt;= 10, "HIGH",IF(
                            'Compound Alert'!AK203 &gt;= 7, "MED","LOW")))))</f>
        <v>MED</v>
      </c>
      <c r="P86" s="25"/>
      <c r="Q86" s="26"/>
      <c r="R86" s="26"/>
      <c r="S86" s="21"/>
      <c r="T86" s="21"/>
      <c r="U86" s="21"/>
      <c r="V86" s="21"/>
      <c r="W86" s="21"/>
      <c r="X86" s="21"/>
      <c r="Y86" s="27"/>
      <c r="Z86" s="27"/>
      <c r="AA86" s="27"/>
      <c r="AB86" s="27"/>
      <c r="AC86" s="27"/>
      <c r="AD86" s="27"/>
      <c r="AE86" s="27"/>
      <c r="AF86" s="27"/>
      <c r="AJ86" s="21"/>
      <c r="AK86" s="21"/>
      <c r="AL86" s="21"/>
      <c r="AM86" s="21"/>
      <c r="AN86" s="21"/>
      <c r="AO86" s="21"/>
      <c r="AP86" s="21"/>
      <c r="AQ86" s="21"/>
      <c r="AR86" s="21"/>
      <c r="AS86" s="21"/>
      <c r="AT86" s="21"/>
      <c r="AU86" s="21"/>
      <c r="AV86" s="21"/>
      <c r="AW86" s="21"/>
      <c r="AX86" s="21"/>
    </row>
    <row r="87" spans="1:50" x14ac:dyDescent="0.2">
      <c r="A87" s="63">
        <v>46</v>
      </c>
      <c r="B87" s="20" t="str">
        <f>'Compound Alert'!B202</f>
        <v>Tunisia</v>
      </c>
      <c r="C87" s="20" t="str">
        <f>'Compound Alert'!C202</f>
        <v>TUN</v>
      </c>
      <c r="D87" s="20" t="str">
        <f>'Compound Alert'!D202</f>
        <v>MEA           Middle East &amp; North Africa</v>
      </c>
      <c r="E87" s="20" t="str">
        <f>'Compound Alert'!E202</f>
        <v>IBRD</v>
      </c>
      <c r="F87" s="217">
        <f>'Compound Alert'!F202</f>
        <v>0</v>
      </c>
      <c r="G87" s="22">
        <f ca="1">IF($B$8="Overall Alert",'Compound Alert'!G202,IF($B$8="Underlying Vulnerability",'Compound Alert'!J202,IF($B$8="Emerging Threat",'Compound Alert'!M202)))</f>
        <v>0.5</v>
      </c>
      <c r="H87" s="23">
        <f ca="1">IF($B$8="Overall Alert",'Compound Alert'!H202,IF($B$8="Underlying Vulnerability",'Compound Alert'!K202,IF($B$8="Emerging Threat",'Compound Alert'!N202)))</f>
        <v>0.5</v>
      </c>
      <c r="I87" s="50">
        <f t="shared" ca="1" si="0"/>
        <v>0</v>
      </c>
      <c r="J87" s="25" t="str">
        <f ca="1">IF(
   $B$8="Overall Alert",IF(
      'Compound Alert'!R202 &gt;= 7, "HIGH",IF(
         'Compound Alert'!R202 &gt;= 5, "MED","LOW")), IF(
            $B$8="Underlying Vulnerability", IF(
               'Compound Alert'!Y202 &gt;= 10, "HIGH",IF(
                  'Compound Alert'!Y202 &gt;= 7, "MED","LOW")),IF(
                     $B$8="Emerging Threat", IF(
                        'Compound Alert'!AF202 &gt;= 10, "HIGH",IF(
                            'Compound Alert'!AF202 &gt;= 7, "MED","LOW")))))</f>
        <v>LOW</v>
      </c>
      <c r="K87" s="25" t="str">
        <f ca="1">IF(
   $B$8="Overall Alert",IF(
      'Compound Alert'!S202 &gt;= 7, "HIGH",IF(
         'Compound Alert'!S202 &gt;= 5, "MED","LOW")), IF(
            $B$8="Underlying Vulnerability", IF(
               'Compound Alert'!Z202 &gt;= 10, "HIGH",IF(
                  'Compound Alert'!Z202 &gt;= 7, "MED","LOW")),IF(
                     $B$8="Emerging Threat", IF(
                        'Compound Alert'!AG202 &gt;= 10, "HIGH",IF(
                            'Compound Alert'!AG202 &gt;= 7, "MED","LOW")))))</f>
        <v>LOW</v>
      </c>
      <c r="L87" s="25" t="str">
        <f ca="1">IF(
   $B$8="Overall Alert",IF(
      'Compound Alert'!T202 &gt;= 7, "HIGH",IF(
         'Compound Alert'!T202 &gt;= 5, "MED","LOW")), IF(
            $B$8="Underlying Vulnerability", IF(
               'Compound Alert'!AA202 &gt;= 10, "HIGH",IF(
                  'Compound Alert'!AA202 &gt;= 7, "MED","LOW")),IF(
                     $B$8="Emerging Threat", IF(
                        'Compound Alert'!AH202 &gt;= 10, "HIGH",IF(
                            'Compound Alert'!AH202 &gt;= 7, "MED","LOW")))))</f>
        <v>MED</v>
      </c>
      <c r="M87" s="25" t="str">
        <f ca="1">IF(
   $B$8="Overall Alert",IF(
      'Compound Alert'!U202 &gt;= 7, "HIGH",IF(
         'Compound Alert'!U202 &gt;= 5, "MED","LOW")), IF(
            $B$8="Underlying Vulnerability", IF(
               'Compound Alert'!AB202 &gt;= 10, "HIGH",IF(
                  'Compound Alert'!AB202 &gt;= 7, "MED","LOW")),IF(
                     $B$8="Emerging Threat", IF(
                        'Compound Alert'!AI202 &gt;= 10, "HIGH",IF(
                            'Compound Alert'!AI202 &gt;= 7, "MED","LOW")))))</f>
        <v>LOW</v>
      </c>
      <c r="N87" s="25" t="str">
        <f ca="1">IF(
   $B$8="Overall Alert",IF(
      'Compound Alert'!V202 &gt;= 7, "HIGH",IF(
         'Compound Alert'!V202 &gt;= 5, "MED","LOW")), IF(
            $B$8="Underlying Vulnerability", IF(
               'Compound Alert'!AC202 &gt;= 10, "HIGH",IF(
                  'Compound Alert'!AC202 &gt;= 7, "MED","LOW")),IF(
                     $B$8="Emerging Threat", IF(
                        'Compound Alert'!AJ202 &gt;= 10, "HIGH",IF(
                            'Compound Alert'!AJ202 &gt;= 7, "MED","LOW")))))</f>
        <v>LOW</v>
      </c>
      <c r="O87" s="25" t="str">
        <f ca="1">IF(
   $B$8="Overall Alert",IF(
      'Compound Alert'!W202 &gt;= 7, "HIGH",IF(
         'Compound Alert'!W202 &gt;= 5, "MED","LOW")), IF(
            $B$8="Underlying Vulnerability", IF(
               'Compound Alert'!AD202 &gt;= 10, "HIGH",IF(
                  'Compound Alert'!AD202 &gt;= 7, "MED","LOW")),IF(
                     $B$8="Emerging Threat", IF(
                        'Compound Alert'!AK202 &gt;= 10, "HIGH",IF(
                            'Compound Alert'!AK202 &gt;= 7, "MED","LOW")))))</f>
        <v>LOW</v>
      </c>
      <c r="P87" s="25"/>
      <c r="Q87" s="26"/>
      <c r="R87" s="26"/>
      <c r="S87" s="21"/>
      <c r="T87" s="21"/>
      <c r="U87" s="21"/>
      <c r="V87" s="21"/>
      <c r="W87" s="21"/>
      <c r="X87" s="21"/>
      <c r="Y87" s="27"/>
      <c r="Z87" s="27"/>
      <c r="AA87" s="27"/>
      <c r="AB87" s="27"/>
      <c r="AC87" s="27"/>
      <c r="AD87" s="27"/>
      <c r="AE87" s="27"/>
      <c r="AF87" s="27"/>
      <c r="AJ87" s="21"/>
      <c r="AK87" s="21"/>
      <c r="AL87" s="21"/>
      <c r="AM87" s="21"/>
      <c r="AN87" s="21"/>
      <c r="AO87" s="21"/>
      <c r="AP87" s="21"/>
      <c r="AQ87" s="21"/>
      <c r="AR87" s="21"/>
      <c r="AS87" s="21"/>
      <c r="AT87" s="21"/>
      <c r="AU87" s="21"/>
      <c r="AV87" s="21"/>
      <c r="AW87" s="21"/>
      <c r="AX87" s="21"/>
    </row>
    <row r="88" spans="1:50" x14ac:dyDescent="0.2">
      <c r="A88" s="63">
        <v>47</v>
      </c>
      <c r="B88" s="20" t="str">
        <f>'Compound Alert'!B119</f>
        <v>Sri Lanka</v>
      </c>
      <c r="C88" s="20" t="str">
        <f>'Compound Alert'!C119</f>
        <v>LKA</v>
      </c>
      <c r="D88" s="20" t="str">
        <f>'Compound Alert'!D119</f>
        <v>SAS           South Asia</v>
      </c>
      <c r="E88" s="20" t="str">
        <f>'Compound Alert'!E119</f>
        <v>IBRD</v>
      </c>
      <c r="F88" s="217">
        <f ca="1">'Compound Alert'!F119</f>
        <v>114</v>
      </c>
      <c r="G88" s="22">
        <f ca="1">IF($B$8="Overall Alert",'Compound Alert'!G119,IF($B$8="Underlying Vulnerability",'Compound Alert'!J119,IF($B$8="Emerging Threat",'Compound Alert'!M119)))</f>
        <v>2</v>
      </c>
      <c r="H88" s="23">
        <f ca="1">IF($B$8="Overall Alert",'Compound Alert'!H119,IF($B$8="Underlying Vulnerability",'Compound Alert'!K119,IF($B$8="Emerging Threat",'Compound Alert'!N119)))</f>
        <v>2</v>
      </c>
      <c r="I88" s="50">
        <f t="shared" ca="1" si="0"/>
        <v>2</v>
      </c>
      <c r="J88" s="25" t="str">
        <f ca="1">IF(
   $B$8="Overall Alert",IF(
      'Compound Alert'!R119 &gt;= 7, "HIGH",IF(
         'Compound Alert'!R119 &gt;= 5, "MED","LOW")), IF(
            $B$8="Underlying Vulnerability", IF(
               'Compound Alert'!Y119 &gt;= 10, "HIGH",IF(
                  'Compound Alert'!Y119 &gt;= 7, "MED","LOW")),IF(
                     $B$8="Emerging Threat", IF(
                        'Compound Alert'!AF119 &gt;= 10, "HIGH",IF(
                            'Compound Alert'!AF119 &gt;= 7, "MED","LOW")))))</f>
        <v>LOW</v>
      </c>
      <c r="K88" s="25" t="str">
        <f ca="1">IF(
   $B$8="Overall Alert",IF(
      'Compound Alert'!S119 &gt;= 7, "HIGH",IF(
         'Compound Alert'!S119 &gt;= 5, "MED","LOW")), IF(
            $B$8="Underlying Vulnerability", IF(
               'Compound Alert'!Z119 &gt;= 10, "HIGH",IF(
                  'Compound Alert'!Z119 &gt;= 7, "MED","LOW")),IF(
                     $B$8="Emerging Threat", IF(
                        'Compound Alert'!AG119 &gt;= 10, "HIGH",IF(
                            'Compound Alert'!AG119 &gt;= 7, "MED","LOW")))))</f>
        <v>LOW</v>
      </c>
      <c r="L88" s="25" t="str">
        <f ca="1">IF(
   $B$8="Overall Alert",IF(
      'Compound Alert'!T119 &gt;= 7, "HIGH",IF(
         'Compound Alert'!T119 &gt;= 5, "MED","LOW")), IF(
            $B$8="Underlying Vulnerability", IF(
               'Compound Alert'!AA119 &gt;= 10, "HIGH",IF(
                  'Compound Alert'!AA119 &gt;= 7, "MED","LOW")),IF(
                     $B$8="Emerging Threat", IF(
                        'Compound Alert'!AH119 &gt;= 10, "HIGH",IF(
                            'Compound Alert'!AH119 &gt;= 7, "MED","LOW")))))</f>
        <v>MED</v>
      </c>
      <c r="M88" s="25" t="str">
        <f ca="1">IF(
   $B$8="Overall Alert",IF(
      'Compound Alert'!U119 &gt;= 7, "HIGH",IF(
         'Compound Alert'!U119 &gt;= 5, "MED","LOW")), IF(
            $B$8="Underlying Vulnerability", IF(
               'Compound Alert'!AB119 &gt;= 10, "HIGH",IF(
                  'Compound Alert'!AB119 &gt;= 7, "MED","LOW")),IF(
                     $B$8="Emerging Threat", IF(
                        'Compound Alert'!AI119 &gt;= 10, "HIGH",IF(
                            'Compound Alert'!AI119 &gt;= 7, "MED","LOW")))))</f>
        <v>LOW</v>
      </c>
      <c r="N88" s="25" t="str">
        <f ca="1">IF(
   $B$8="Overall Alert",IF(
      'Compound Alert'!V119 &gt;= 7, "HIGH",IF(
         'Compound Alert'!V119 &gt;= 5, "MED","LOW")), IF(
            $B$8="Underlying Vulnerability", IF(
               'Compound Alert'!AC119 &gt;= 10, "HIGH",IF(
                  'Compound Alert'!AC119 &gt;= 7, "MED","LOW")),IF(
                     $B$8="Emerging Threat", IF(
                        'Compound Alert'!AJ119 &gt;= 10, "HIGH",IF(
                            'Compound Alert'!AJ119 &gt;= 7, "MED","LOW")))))</f>
        <v>MED</v>
      </c>
      <c r="O88" s="25" t="str">
        <f ca="1">IF(
   $B$8="Overall Alert",IF(
      'Compound Alert'!W119 &gt;= 7, "HIGH",IF(
         'Compound Alert'!W119 &gt;= 5, "MED","LOW")), IF(
            $B$8="Underlying Vulnerability", IF(
               'Compound Alert'!AD119 &gt;= 10, "HIGH",IF(
                  'Compound Alert'!AD119 &gt;= 7, "MED","LOW")),IF(
                     $B$8="Emerging Threat", IF(
                        'Compound Alert'!AK119 &gt;= 10, "HIGH",IF(
                            'Compound Alert'!AK119 &gt;= 7, "MED","LOW")))))</f>
        <v>HIGH</v>
      </c>
      <c r="P88" s="25"/>
      <c r="Q88" s="26"/>
      <c r="R88" s="26"/>
      <c r="S88" s="21"/>
      <c r="T88" s="21"/>
      <c r="U88" s="21"/>
      <c r="V88" s="21"/>
      <c r="W88" s="21"/>
      <c r="X88" s="21"/>
      <c r="Y88" s="27"/>
      <c r="Z88" s="27"/>
      <c r="AA88" s="27"/>
      <c r="AB88" s="27"/>
      <c r="AC88" s="27"/>
      <c r="AD88" s="27"/>
      <c r="AE88" s="27"/>
      <c r="AF88" s="27"/>
      <c r="AJ88" s="21"/>
      <c r="AK88" s="21"/>
      <c r="AL88" s="21"/>
      <c r="AM88" s="21"/>
      <c r="AN88" s="21"/>
      <c r="AO88" s="21"/>
      <c r="AP88" s="21"/>
      <c r="AQ88" s="21"/>
      <c r="AR88" s="21"/>
      <c r="AS88" s="21"/>
      <c r="AT88" s="21"/>
      <c r="AU88" s="21"/>
      <c r="AV88" s="21"/>
      <c r="AW88" s="21"/>
      <c r="AX88" s="21"/>
    </row>
    <row r="89" spans="1:50" x14ac:dyDescent="0.2">
      <c r="A89" s="63">
        <v>48</v>
      </c>
      <c r="B89" s="20" t="str">
        <f>'Compound Alert'!B149</f>
        <v>Nicaragua</v>
      </c>
      <c r="C89" s="20" t="str">
        <f>'Compound Alert'!C149</f>
        <v>NIC</v>
      </c>
      <c r="D89" s="20" t="str">
        <f>'Compound Alert'!D149</f>
        <v>LCN           Latin America &amp; Caribbean</v>
      </c>
      <c r="E89" s="20" t="str">
        <f>'Compound Alert'!E149</f>
        <v>IDA</v>
      </c>
      <c r="F89" s="217">
        <f ca="1">'Compound Alert'!F149</f>
        <v>144</v>
      </c>
      <c r="G89" s="22">
        <f ca="1">IF($B$8="Overall Alert",'Compound Alert'!G149,IF($B$8="Underlying Vulnerability",'Compound Alert'!J149,IF($B$8="Emerging Threat",'Compound Alert'!M149)))</f>
        <v>0.5</v>
      </c>
      <c r="H89" s="23">
        <f ca="1">IF($B$8="Overall Alert",'Compound Alert'!H149,IF($B$8="Underlying Vulnerability",'Compound Alert'!K149,IF($B$8="Emerging Threat",'Compound Alert'!N149)))</f>
        <v>0.5</v>
      </c>
      <c r="I89" s="50">
        <f t="shared" ca="1" si="0"/>
        <v>0</v>
      </c>
      <c r="J89" s="25" t="str">
        <f ca="1">IF(
   $B$8="Overall Alert",IF(
      'Compound Alert'!R149 &gt;= 7, "HIGH",IF(
         'Compound Alert'!R149 &gt;= 5, "MED","LOW")), IF(
            $B$8="Underlying Vulnerability", IF(
               'Compound Alert'!Y149 &gt;= 10, "HIGH",IF(
                  'Compound Alert'!Y149 &gt;= 7, "MED","LOW")),IF(
                     $B$8="Emerging Threat", IF(
                        'Compound Alert'!AF149 &gt;= 10, "HIGH",IF(
                            'Compound Alert'!AF149 &gt;= 7, "MED","LOW")))))</f>
        <v>LOW</v>
      </c>
      <c r="K89" s="25" t="str">
        <f ca="1">IF(
   $B$8="Overall Alert",IF(
      'Compound Alert'!S149 &gt;= 7, "HIGH",IF(
         'Compound Alert'!S149 &gt;= 5, "MED","LOW")), IF(
            $B$8="Underlying Vulnerability", IF(
               'Compound Alert'!Z149 &gt;= 10, "HIGH",IF(
                  'Compound Alert'!Z149 &gt;= 7, "MED","LOW")),IF(
                     $B$8="Emerging Threat", IF(
                        'Compound Alert'!AG149 &gt;= 10, "HIGH",IF(
                            'Compound Alert'!AG149 &gt;= 7, "MED","LOW")))))</f>
        <v>MED</v>
      </c>
      <c r="L89" s="25" t="str">
        <f ca="1">IF(
   $B$8="Overall Alert",IF(
      'Compound Alert'!T149 &gt;= 7, "HIGH",IF(
         'Compound Alert'!T149 &gt;= 5, "MED","LOW")), IF(
            $B$8="Underlying Vulnerability", IF(
               'Compound Alert'!AA149 &gt;= 10, "HIGH",IF(
                  'Compound Alert'!AA149 &gt;= 7, "MED","LOW")),IF(
                     $B$8="Emerging Threat", IF(
                        'Compound Alert'!AH149 &gt;= 10, "HIGH",IF(
                            'Compound Alert'!AH149 &gt;= 7, "MED","LOW")))))</f>
        <v>LOW</v>
      </c>
      <c r="M89" s="25" t="str">
        <f ca="1">IF(
   $B$8="Overall Alert",IF(
      'Compound Alert'!U149 &gt;= 7, "HIGH",IF(
         'Compound Alert'!U149 &gt;= 5, "MED","LOW")), IF(
            $B$8="Underlying Vulnerability", IF(
               'Compound Alert'!AB149 &gt;= 10, "HIGH",IF(
                  'Compound Alert'!AB149 &gt;= 7, "MED","LOW")),IF(
                     $B$8="Emerging Threat", IF(
                        'Compound Alert'!AI149 &gt;= 10, "HIGH",IF(
                            'Compound Alert'!AI149 &gt;= 7, "MED","LOW")))))</f>
        <v>LOW</v>
      </c>
      <c r="N89" s="25" t="str">
        <f ca="1">IF(
   $B$8="Overall Alert",IF(
      'Compound Alert'!V149 &gt;= 7, "HIGH",IF(
         'Compound Alert'!V149 &gt;= 5, "MED","LOW")), IF(
            $B$8="Underlying Vulnerability", IF(
               'Compound Alert'!AC149 &gt;= 10, "HIGH",IF(
                  'Compound Alert'!AC149 &gt;= 7, "MED","LOW")),IF(
                     $B$8="Emerging Threat", IF(
                        'Compound Alert'!AJ149 &gt;= 10, "HIGH",IF(
                            'Compound Alert'!AJ149 &gt;= 7, "MED","LOW")))))</f>
        <v>LOW</v>
      </c>
      <c r="O89" s="25" t="str">
        <f ca="1">IF(
   $B$8="Overall Alert",IF(
      'Compound Alert'!W149 &gt;= 7, "HIGH",IF(
         'Compound Alert'!W149 &gt;= 5, "MED","LOW")), IF(
            $B$8="Underlying Vulnerability", IF(
               'Compound Alert'!AD149 &gt;= 10, "HIGH",IF(
                  'Compound Alert'!AD149 &gt;= 7, "MED","LOW")),IF(
                     $B$8="Emerging Threat", IF(
                        'Compound Alert'!AK149 &gt;= 10, "HIGH",IF(
                            'Compound Alert'!AK149 &gt;= 7, "MED","LOW")))))</f>
        <v>LOW</v>
      </c>
      <c r="P89" s="25"/>
      <c r="Q89" s="26"/>
      <c r="R89" s="26"/>
      <c r="S89" s="21"/>
      <c r="T89" s="21"/>
      <c r="U89" s="21"/>
      <c r="V89" s="21"/>
      <c r="W89" s="21"/>
      <c r="X89" s="21"/>
      <c r="Y89" s="27"/>
      <c r="Z89" s="27"/>
      <c r="AA89" s="27"/>
      <c r="AB89" s="27"/>
      <c r="AC89" s="27"/>
      <c r="AD89" s="27"/>
      <c r="AE89" s="27"/>
      <c r="AF89" s="27"/>
      <c r="AJ89" s="21"/>
      <c r="AK89" s="21"/>
      <c r="AL89" s="21"/>
      <c r="AM89" s="21"/>
      <c r="AN89" s="21"/>
      <c r="AO89" s="21"/>
      <c r="AP89" s="21"/>
      <c r="AQ89" s="21"/>
      <c r="AR89" s="21"/>
      <c r="AS89" s="21"/>
      <c r="AT89" s="21"/>
      <c r="AU89" s="21"/>
      <c r="AV89" s="21"/>
      <c r="AW89" s="21"/>
      <c r="AX89" s="21"/>
    </row>
    <row r="90" spans="1:50" x14ac:dyDescent="0.2">
      <c r="A90" s="63">
        <v>49</v>
      </c>
      <c r="B90" s="20" t="str">
        <f>'Compound Alert'!B93</f>
        <v>Indonesia</v>
      </c>
      <c r="C90" s="20" t="str">
        <f>'Compound Alert'!C93</f>
        <v>IDN</v>
      </c>
      <c r="D90" s="20" t="str">
        <f>'Compound Alert'!D93</f>
        <v>EAS           East Asia &amp; Pacific</v>
      </c>
      <c r="E90" s="20" t="str">
        <f>'Compound Alert'!E93</f>
        <v>IBRD</v>
      </c>
      <c r="F90" s="217">
        <f ca="1">'Compound Alert'!F93</f>
        <v>88</v>
      </c>
      <c r="G90" s="22">
        <f ca="1">IF($B$8="Overall Alert",'Compound Alert'!G93,IF($B$8="Underlying Vulnerability",'Compound Alert'!J93,IF($B$8="Emerging Threat",'Compound Alert'!M93)))</f>
        <v>1.5</v>
      </c>
      <c r="H90" s="23">
        <f ca="1">IF($B$8="Overall Alert",'Compound Alert'!H93,IF($B$8="Underlying Vulnerability",'Compound Alert'!K93,IF($B$8="Emerging Threat",'Compound Alert'!N93)))</f>
        <v>1.5</v>
      </c>
      <c r="I90" s="50">
        <f t="shared" ca="1" si="0"/>
        <v>1</v>
      </c>
      <c r="J90" s="25" t="str">
        <f ca="1">IF(
   $B$8="Overall Alert",IF(
      'Compound Alert'!R93 &gt;= 7, "HIGH",IF(
         'Compound Alert'!R93 &gt;= 5, "MED","LOW")), IF(
            $B$8="Underlying Vulnerability", IF(
               'Compound Alert'!Y93 &gt;= 10, "HIGH",IF(
                  'Compound Alert'!Y93 &gt;= 7, "MED","LOW")),IF(
                     $B$8="Emerging Threat", IF(
                        'Compound Alert'!AF93 &gt;= 10, "HIGH",IF(
                            'Compound Alert'!AF93 &gt;= 7, "MED","LOW")))))</f>
        <v>LOW</v>
      </c>
      <c r="K90" s="25" t="str">
        <f ca="1">IF(
   $B$8="Overall Alert",IF(
      'Compound Alert'!S93 &gt;= 7, "HIGH",IF(
         'Compound Alert'!S93 &gt;= 5, "MED","LOW")), IF(
            $B$8="Underlying Vulnerability", IF(
               'Compound Alert'!Z93 &gt;= 10, "HIGH",IF(
                  'Compound Alert'!Z93 &gt;= 7, "MED","LOW")),IF(
                     $B$8="Emerging Threat", IF(
                        'Compound Alert'!AG93 &gt;= 10, "HIGH",IF(
                            'Compound Alert'!AG93 &gt;= 7, "MED","LOW")))))</f>
        <v>LOW</v>
      </c>
      <c r="L90" s="25" t="str">
        <f ca="1">IF(
   $B$8="Overall Alert",IF(
      'Compound Alert'!T93 &gt;= 7, "HIGH",IF(
         'Compound Alert'!T93 &gt;= 5, "MED","LOW")), IF(
            $B$8="Underlying Vulnerability", IF(
               'Compound Alert'!AA93 &gt;= 10, "HIGH",IF(
                  'Compound Alert'!AA93 &gt;= 7, "MED","LOW")),IF(
                     $B$8="Emerging Threat", IF(
                        'Compound Alert'!AH93 &gt;= 10, "HIGH",IF(
                            'Compound Alert'!AH93 &gt;= 7, "MED","LOW")))))</f>
        <v>MED</v>
      </c>
      <c r="M90" s="25" t="str">
        <f ca="1">IF(
   $B$8="Overall Alert",IF(
      'Compound Alert'!U93 &gt;= 7, "HIGH",IF(
         'Compound Alert'!U93 &gt;= 5, "MED","LOW")), IF(
            $B$8="Underlying Vulnerability", IF(
               'Compound Alert'!AB93 &gt;= 10, "HIGH",IF(
                  'Compound Alert'!AB93 &gt;= 7, "MED","LOW")),IF(
                     $B$8="Emerging Threat", IF(
                        'Compound Alert'!AI93 &gt;= 10, "HIGH",IF(
                            'Compound Alert'!AI93 &gt;= 7, "MED","LOW")))))</f>
        <v>LOW</v>
      </c>
      <c r="N90" s="25" t="str">
        <f ca="1">IF(
   $B$8="Overall Alert",IF(
      'Compound Alert'!V93 &gt;= 7, "HIGH",IF(
         'Compound Alert'!V93 &gt;= 5, "MED","LOW")), IF(
            $B$8="Underlying Vulnerability", IF(
               'Compound Alert'!AC93 &gt;= 10, "HIGH",IF(
                  'Compound Alert'!AC93 &gt;= 7, "MED","LOW")),IF(
                     $B$8="Emerging Threat", IF(
                        'Compound Alert'!AJ93 &gt;= 10, "HIGH",IF(
                            'Compound Alert'!AJ93 &gt;= 7, "MED","LOW")))))</f>
        <v>HIGH</v>
      </c>
      <c r="O90" s="25" t="str">
        <f ca="1">IF(
   $B$8="Overall Alert",IF(
      'Compound Alert'!W93 &gt;= 7, "HIGH",IF(
         'Compound Alert'!W93 &gt;= 5, "MED","LOW")), IF(
            $B$8="Underlying Vulnerability", IF(
               'Compound Alert'!AD93 &gt;= 10, "HIGH",IF(
                  'Compound Alert'!AD93 &gt;= 7, "MED","LOW")),IF(
                     $B$8="Emerging Threat", IF(
                        'Compound Alert'!AK93 &gt;= 10, "HIGH",IF(
                            'Compound Alert'!AK93 &gt;= 7, "MED","LOW")))))</f>
        <v>LOW</v>
      </c>
      <c r="P90" s="25"/>
      <c r="Q90" s="26"/>
      <c r="R90" s="26"/>
      <c r="S90" s="21"/>
      <c r="T90" s="21"/>
      <c r="U90" s="21"/>
      <c r="V90" s="21"/>
      <c r="W90" s="21"/>
      <c r="X90" s="21"/>
      <c r="Y90" s="27"/>
      <c r="Z90" s="27"/>
      <c r="AA90" s="27"/>
      <c r="AB90" s="27"/>
      <c r="AC90" s="27"/>
      <c r="AD90" s="27"/>
      <c r="AE90" s="27"/>
      <c r="AF90" s="27"/>
      <c r="AJ90" s="21"/>
      <c r="AK90" s="21"/>
      <c r="AL90" s="21"/>
      <c r="AM90" s="21"/>
      <c r="AN90" s="21"/>
      <c r="AO90" s="21"/>
      <c r="AP90" s="21"/>
      <c r="AQ90" s="21"/>
      <c r="AR90" s="21"/>
      <c r="AS90" s="21"/>
      <c r="AT90" s="21"/>
      <c r="AU90" s="21"/>
      <c r="AV90" s="21"/>
      <c r="AW90" s="21"/>
      <c r="AX90" s="21"/>
    </row>
    <row r="91" spans="1:50" x14ac:dyDescent="0.2">
      <c r="A91" s="63">
        <v>50</v>
      </c>
      <c r="B91" s="20" t="str">
        <f>'Compound Alert'!B199</f>
        <v>Timor-Leste</v>
      </c>
      <c r="C91" s="20" t="str">
        <f>'Compound Alert'!C199</f>
        <v>TLS</v>
      </c>
      <c r="D91" s="20" t="str">
        <f>'Compound Alert'!D199</f>
        <v>EAS           East Asia &amp; Pacific</v>
      </c>
      <c r="E91" s="20" t="str">
        <f>'Compound Alert'!E199</f>
        <v>Blend</v>
      </c>
      <c r="F91" s="217">
        <f>'Compound Alert'!F199</f>
        <v>0</v>
      </c>
      <c r="G91" s="22">
        <f ca="1">IF($B$8="Overall Alert",'Compound Alert'!G199,IF($B$8="Underlying Vulnerability",'Compound Alert'!J199,IF($B$8="Emerging Threat",'Compound Alert'!M199)))</f>
        <v>0.5</v>
      </c>
      <c r="H91" s="23">
        <f ca="1">IF($B$8="Overall Alert",'Compound Alert'!H199,IF($B$8="Underlying Vulnerability",'Compound Alert'!K199,IF($B$8="Emerging Threat",'Compound Alert'!N199)))</f>
        <v>0.5</v>
      </c>
      <c r="I91" s="50">
        <f t="shared" ca="1" si="0"/>
        <v>0</v>
      </c>
      <c r="J91" s="25" t="str">
        <f ca="1">IF(
   $B$8="Overall Alert",IF(
      'Compound Alert'!R199 &gt;= 7, "HIGH",IF(
         'Compound Alert'!R199 &gt;= 5, "MED","LOW")), IF(
            $B$8="Underlying Vulnerability", IF(
               'Compound Alert'!Y199 &gt;= 10, "HIGH",IF(
                  'Compound Alert'!Y199 &gt;= 7, "MED","LOW")),IF(
                     $B$8="Emerging Threat", IF(
                        'Compound Alert'!AF199 &gt;= 10, "HIGH",IF(
                            'Compound Alert'!AF199 &gt;= 7, "MED","LOW")))))</f>
        <v>LOW</v>
      </c>
      <c r="K91" s="25" t="str">
        <f ca="1">IF(
   $B$8="Overall Alert",IF(
      'Compound Alert'!S199 &gt;= 7, "HIGH",IF(
         'Compound Alert'!S199 &gt;= 5, "MED","LOW")), IF(
            $B$8="Underlying Vulnerability", IF(
               'Compound Alert'!Z199 &gt;= 10, "HIGH",IF(
                  'Compound Alert'!Z199 &gt;= 7, "MED","LOW")),IF(
                     $B$8="Emerging Threat", IF(
                        'Compound Alert'!AG199 &gt;= 10, "HIGH",IF(
                            'Compound Alert'!AG199 &gt;= 7, "MED","LOW")))))</f>
        <v>LOW</v>
      </c>
      <c r="L91" s="25" t="str">
        <f ca="1">IF(
   $B$8="Overall Alert",IF(
      'Compound Alert'!T199 &gt;= 7, "HIGH",IF(
         'Compound Alert'!T199 &gt;= 5, "MED","LOW")), IF(
            $B$8="Underlying Vulnerability", IF(
               'Compound Alert'!AA199 &gt;= 10, "HIGH",IF(
                  'Compound Alert'!AA199 &gt;= 7, "MED","LOW")),IF(
                     $B$8="Emerging Threat", IF(
                        'Compound Alert'!AH199 &gt;= 10, "HIGH",IF(
                            'Compound Alert'!AH199 &gt;= 7, "MED","LOW")))))</f>
        <v>LOW</v>
      </c>
      <c r="M91" s="25" t="str">
        <f ca="1">IF(
   $B$8="Overall Alert",IF(
      'Compound Alert'!U199 &gt;= 7, "HIGH",IF(
         'Compound Alert'!U199 &gt;= 5, "MED","LOW")), IF(
            $B$8="Underlying Vulnerability", IF(
               'Compound Alert'!AB199 &gt;= 10, "HIGH",IF(
                  'Compound Alert'!AB199 &gt;= 7, "MED","LOW")),IF(
                     $B$8="Emerging Threat", IF(
                        'Compound Alert'!AI199 &gt;= 10, "HIGH",IF(
                            'Compound Alert'!AI199 &gt;= 7, "MED","LOW")))))</f>
        <v>LOW</v>
      </c>
      <c r="N91" s="25" t="str">
        <f ca="1">IF(
   $B$8="Overall Alert",IF(
      'Compound Alert'!V199 &gt;= 7, "HIGH",IF(
         'Compound Alert'!V199 &gt;= 5, "MED","LOW")), IF(
            $B$8="Underlying Vulnerability", IF(
               'Compound Alert'!AC199 &gt;= 10, "HIGH",IF(
                  'Compound Alert'!AC199 &gt;= 7, "MED","LOW")),IF(
                     $B$8="Emerging Threat", IF(
                        'Compound Alert'!AJ199 &gt;= 10, "HIGH",IF(
                            'Compound Alert'!AJ199 &gt;= 7, "MED","LOW")))))</f>
        <v>MED</v>
      </c>
      <c r="O91" s="25" t="str">
        <f ca="1">IF(
   $B$8="Overall Alert",IF(
      'Compound Alert'!W199 &gt;= 7, "HIGH",IF(
         'Compound Alert'!W199 &gt;= 5, "MED","LOW")), IF(
            $B$8="Underlying Vulnerability", IF(
               'Compound Alert'!AD199 &gt;= 10, "HIGH",IF(
                  'Compound Alert'!AD199 &gt;= 7, "MED","LOW")),IF(
                     $B$8="Emerging Threat", IF(
                        'Compound Alert'!AK199 &gt;= 10, "HIGH",IF(
                            'Compound Alert'!AK199 &gt;= 7, "MED","LOW")))))</f>
        <v>LOW</v>
      </c>
      <c r="P91" s="25"/>
      <c r="Q91" s="26"/>
      <c r="R91" s="26"/>
      <c r="S91" s="21"/>
      <c r="T91" s="21"/>
      <c r="U91" s="21"/>
      <c r="V91" s="21"/>
      <c r="W91" s="21"/>
      <c r="X91" s="21"/>
      <c r="Y91" s="27"/>
      <c r="Z91" s="27"/>
      <c r="AA91" s="27"/>
      <c r="AB91" s="27"/>
      <c r="AC91" s="27"/>
      <c r="AD91" s="27"/>
      <c r="AE91" s="27"/>
      <c r="AF91" s="27"/>
      <c r="AJ91" s="21"/>
      <c r="AK91" s="21"/>
      <c r="AL91" s="21"/>
      <c r="AM91" s="21"/>
      <c r="AN91" s="21"/>
      <c r="AO91" s="21"/>
      <c r="AP91" s="21"/>
      <c r="AQ91" s="21"/>
      <c r="AR91" s="21"/>
      <c r="AS91" s="21"/>
      <c r="AT91" s="21"/>
      <c r="AU91" s="21"/>
      <c r="AV91" s="21"/>
      <c r="AW91" s="21"/>
      <c r="AX91" s="21"/>
    </row>
    <row r="92" spans="1:50" x14ac:dyDescent="0.2">
      <c r="A92" s="63">
        <v>51</v>
      </c>
      <c r="B92" s="20" t="str">
        <f>'Compound Alert'!B208</f>
        <v>Ukraine</v>
      </c>
      <c r="C92" s="20" t="str">
        <f>'Compound Alert'!C208</f>
        <v>UKR</v>
      </c>
      <c r="D92" s="20" t="str">
        <f>'Compound Alert'!D208</f>
        <v>ECS           Europe &amp; Central Asia</v>
      </c>
      <c r="E92" s="20" t="str">
        <f>'Compound Alert'!E208</f>
        <v>IBRD</v>
      </c>
      <c r="F92" s="217">
        <f>'Compound Alert'!F208</f>
        <v>0</v>
      </c>
      <c r="G92" s="22">
        <f ca="1">IF($B$8="Overall Alert",'Compound Alert'!G208,IF($B$8="Underlying Vulnerability",'Compound Alert'!J208,IF($B$8="Emerging Threat",'Compound Alert'!M208)))</f>
        <v>0.5</v>
      </c>
      <c r="H92" s="23">
        <f ca="1">IF($B$8="Overall Alert",'Compound Alert'!H208,IF($B$8="Underlying Vulnerability",'Compound Alert'!K208,IF($B$8="Emerging Threat",'Compound Alert'!N208)))</f>
        <v>0.5</v>
      </c>
      <c r="I92" s="50">
        <f t="shared" ca="1" si="0"/>
        <v>0</v>
      </c>
      <c r="J92" s="25" t="str">
        <f ca="1">IF(
   $B$8="Overall Alert",IF(
      'Compound Alert'!R208 &gt;= 7, "HIGH",IF(
         'Compound Alert'!R208 &gt;= 5, "MED","LOW")), IF(
            $B$8="Underlying Vulnerability", IF(
               'Compound Alert'!Y208 &gt;= 10, "HIGH",IF(
                  'Compound Alert'!Y208 &gt;= 7, "MED","LOW")),IF(
                     $B$8="Emerging Threat", IF(
                        'Compound Alert'!AF208 &gt;= 10, "HIGH",IF(
                            'Compound Alert'!AF208 &gt;= 7, "MED","LOW")))))</f>
        <v>LOW</v>
      </c>
      <c r="K92" s="25" t="str">
        <f ca="1">IF(
   $B$8="Overall Alert",IF(
      'Compound Alert'!S208 &gt;= 7, "HIGH",IF(
         'Compound Alert'!S208 &gt;= 5, "MED","LOW")), IF(
            $B$8="Underlying Vulnerability", IF(
               'Compound Alert'!Z208 &gt;= 10, "HIGH",IF(
                  'Compound Alert'!Z208 &gt;= 7, "MED","LOW")),IF(
                     $B$8="Emerging Threat", IF(
                        'Compound Alert'!AG208 &gt;= 10, "HIGH",IF(
                            'Compound Alert'!AG208 &gt;= 7, "MED","LOW")))))</f>
        <v>LOW</v>
      </c>
      <c r="L92" s="25" t="str">
        <f ca="1">IF(
   $B$8="Overall Alert",IF(
      'Compound Alert'!T208 &gt;= 7, "HIGH",IF(
         'Compound Alert'!T208 &gt;= 5, "MED","LOW")), IF(
            $B$8="Underlying Vulnerability", IF(
               'Compound Alert'!AA208 &gt;= 10, "HIGH",IF(
                  'Compound Alert'!AA208 &gt;= 7, "MED","LOW")),IF(
                     $B$8="Emerging Threat", IF(
                        'Compound Alert'!AH208 &gt;= 10, "HIGH",IF(
                            'Compound Alert'!AH208 &gt;= 7, "MED","LOW")))))</f>
        <v>LOW</v>
      </c>
      <c r="M92" s="25" t="str">
        <f ca="1">IF(
   $B$8="Overall Alert",IF(
      'Compound Alert'!U208 &gt;= 7, "HIGH",IF(
         'Compound Alert'!U208 &gt;= 5, "MED","LOW")), IF(
            $B$8="Underlying Vulnerability", IF(
               'Compound Alert'!AB208 &gt;= 10, "HIGH",IF(
                  'Compound Alert'!AB208 &gt;= 7, "MED","LOW")),IF(
                     $B$8="Emerging Threat", IF(
                        'Compound Alert'!AI208 &gt;= 10, "HIGH",IF(
                            'Compound Alert'!AI208 &gt;= 7, "MED","LOW")))))</f>
        <v>LOW</v>
      </c>
      <c r="N92" s="25" t="str">
        <f ca="1">IF(
   $B$8="Overall Alert",IF(
      'Compound Alert'!V208 &gt;= 7, "HIGH",IF(
         'Compound Alert'!V208 &gt;= 5, "MED","LOW")), IF(
            $B$8="Underlying Vulnerability", IF(
               'Compound Alert'!AC208 &gt;= 10, "HIGH",IF(
                  'Compound Alert'!AC208 &gt;= 7, "MED","LOW")),IF(
                     $B$8="Emerging Threat", IF(
                        'Compound Alert'!AJ208 &gt;= 10, "HIGH",IF(
                            'Compound Alert'!AJ208 &gt;= 7, "MED","LOW")))))</f>
        <v>LOW</v>
      </c>
      <c r="O92" s="25" t="str">
        <f ca="1">IF(
   $B$8="Overall Alert",IF(
      'Compound Alert'!W208 &gt;= 7, "HIGH",IF(
         'Compound Alert'!W208 &gt;= 5, "MED","LOW")), IF(
            $B$8="Underlying Vulnerability", IF(
               'Compound Alert'!AD208 &gt;= 10, "HIGH",IF(
                  'Compound Alert'!AD208 &gt;= 7, "MED","LOW")),IF(
                     $B$8="Emerging Threat", IF(
                        'Compound Alert'!AK208 &gt;= 10, "HIGH",IF(
                            'Compound Alert'!AK208 &gt;= 7, "MED","LOW")))))</f>
        <v>MED</v>
      </c>
      <c r="P92" s="25"/>
      <c r="Q92" s="26"/>
      <c r="R92" s="26"/>
      <c r="S92" s="21"/>
      <c r="T92" s="21"/>
      <c r="U92" s="21"/>
      <c r="V92" s="21"/>
      <c r="W92" s="21"/>
      <c r="X92" s="21"/>
      <c r="Y92" s="27"/>
      <c r="Z92" s="27"/>
      <c r="AA92" s="27"/>
      <c r="AB92" s="27"/>
      <c r="AC92" s="27"/>
      <c r="AD92" s="27"/>
      <c r="AE92" s="27"/>
      <c r="AF92" s="27"/>
      <c r="AJ92" s="21"/>
      <c r="AK92" s="21"/>
      <c r="AL92" s="21"/>
      <c r="AM92" s="21"/>
      <c r="AN92" s="21"/>
      <c r="AO92" s="21"/>
      <c r="AP92" s="21"/>
      <c r="AQ92" s="21"/>
      <c r="AR92" s="21"/>
      <c r="AS92" s="21"/>
      <c r="AT92" s="21"/>
      <c r="AU92" s="21"/>
      <c r="AV92" s="21"/>
      <c r="AW92" s="21"/>
      <c r="AX92" s="21"/>
    </row>
    <row r="93" spans="1:50" x14ac:dyDescent="0.2">
      <c r="A93" s="63">
        <v>52</v>
      </c>
      <c r="B93" s="20" t="str">
        <f>'Compound Alert'!B185</f>
        <v>Suriname</v>
      </c>
      <c r="C93" s="20" t="str">
        <f>'Compound Alert'!C185</f>
        <v>SUR</v>
      </c>
      <c r="D93" s="20" t="str">
        <f>'Compound Alert'!D185</f>
        <v>LCN           Latin America &amp; Caribbean</v>
      </c>
      <c r="E93" s="20" t="str">
        <f>'Compound Alert'!E185</f>
        <v>IBRD</v>
      </c>
      <c r="F93" s="217">
        <f ca="1">'Compound Alert'!F185</f>
        <v>180</v>
      </c>
      <c r="G93" s="22">
        <f ca="1">IF($B$8="Overall Alert",'Compound Alert'!G185,IF($B$8="Underlying Vulnerability",'Compound Alert'!J185,IF($B$8="Emerging Threat",'Compound Alert'!M185)))</f>
        <v>0.5</v>
      </c>
      <c r="H93" s="23">
        <f ca="1">IF($B$8="Overall Alert",'Compound Alert'!H185,IF($B$8="Underlying Vulnerability",'Compound Alert'!K185,IF($B$8="Emerging Threat",'Compound Alert'!N185)))</f>
        <v>0.5</v>
      </c>
      <c r="I93" s="50">
        <f t="shared" ca="1" si="0"/>
        <v>0</v>
      </c>
      <c r="J93" s="25" t="str">
        <f ca="1">IF(
   $B$8="Overall Alert",IF(
      'Compound Alert'!R185 &gt;= 7, "HIGH",IF(
         'Compound Alert'!R185 &gt;= 5, "MED","LOW")), IF(
            $B$8="Underlying Vulnerability", IF(
               'Compound Alert'!Y185 &gt;= 10, "HIGH",IF(
                  'Compound Alert'!Y185 &gt;= 7, "MED","LOW")),IF(
                     $B$8="Emerging Threat", IF(
                        'Compound Alert'!AF185 &gt;= 10, "HIGH",IF(
                            'Compound Alert'!AF185 &gt;= 7, "MED","LOW")))))</f>
        <v>LOW</v>
      </c>
      <c r="K93" s="25" t="str">
        <f ca="1">IF(
   $B$8="Overall Alert",IF(
      'Compound Alert'!S185 &gt;= 7, "HIGH",IF(
         'Compound Alert'!S185 &gt;= 5, "MED","LOW")), IF(
            $B$8="Underlying Vulnerability", IF(
               'Compound Alert'!Z185 &gt;= 10, "HIGH",IF(
                  'Compound Alert'!Z185 &gt;= 7, "MED","LOW")),IF(
                     $B$8="Emerging Threat", IF(
                        'Compound Alert'!AG185 &gt;= 10, "HIGH",IF(
                            'Compound Alert'!AG185 &gt;= 7, "MED","LOW")))))</f>
        <v>LOW</v>
      </c>
      <c r="L93" s="25" t="str">
        <f ca="1">IF(
   $B$8="Overall Alert",IF(
      'Compound Alert'!T185 &gt;= 7, "HIGH",IF(
         'Compound Alert'!T185 &gt;= 5, "MED","LOW")), IF(
            $B$8="Underlying Vulnerability", IF(
               'Compound Alert'!AA185 &gt;= 10, "HIGH",IF(
                  'Compound Alert'!AA185 &gt;= 7, "MED","LOW")),IF(
                     $B$8="Emerging Threat", IF(
                        'Compound Alert'!AH185 &gt;= 10, "HIGH",IF(
                            'Compound Alert'!AH185 &gt;= 7, "MED","LOW")))))</f>
        <v>MED</v>
      </c>
      <c r="M93" s="25" t="str">
        <f ca="1">IF(
   $B$8="Overall Alert",IF(
      'Compound Alert'!U185 &gt;= 7, "HIGH",IF(
         'Compound Alert'!U185 &gt;= 5, "MED","LOW")), IF(
            $B$8="Underlying Vulnerability", IF(
               'Compound Alert'!AB185 &gt;= 10, "HIGH",IF(
                  'Compound Alert'!AB185 &gt;= 7, "MED","LOW")),IF(
                     $B$8="Emerging Threat", IF(
                        'Compound Alert'!AI185 &gt;= 10, "HIGH",IF(
                            'Compound Alert'!AI185 &gt;= 7, "MED","LOW")))))</f>
        <v>LOW</v>
      </c>
      <c r="N93" s="25" t="str">
        <f ca="1">IF(
   $B$8="Overall Alert",IF(
      'Compound Alert'!V185 &gt;= 7, "HIGH",IF(
         'Compound Alert'!V185 &gt;= 5, "MED","LOW")), IF(
            $B$8="Underlying Vulnerability", IF(
               'Compound Alert'!AC185 &gt;= 10, "HIGH",IF(
                  'Compound Alert'!AC185 &gt;= 7, "MED","LOW")),IF(
                     $B$8="Emerging Threat", IF(
                        'Compound Alert'!AJ185 &gt;= 10, "HIGH",IF(
                            'Compound Alert'!AJ185 &gt;= 7, "MED","LOW")))))</f>
        <v>LOW</v>
      </c>
      <c r="O93" s="25" t="str">
        <f ca="1">IF(
   $B$8="Overall Alert",IF(
      'Compound Alert'!W185 &gt;= 7, "HIGH",IF(
         'Compound Alert'!W185 &gt;= 5, "MED","LOW")), IF(
            $B$8="Underlying Vulnerability", IF(
               'Compound Alert'!AD185 &gt;= 10, "HIGH",IF(
                  'Compound Alert'!AD185 &gt;= 7, "MED","LOW")),IF(
                     $B$8="Emerging Threat", IF(
                        'Compound Alert'!AK185 &gt;= 10, "HIGH",IF(
                            'Compound Alert'!AK185 &gt;= 7, "MED","LOW")))))</f>
        <v>LOW</v>
      </c>
      <c r="P93" s="25"/>
      <c r="Q93" s="26"/>
      <c r="R93" s="26"/>
      <c r="S93" s="21"/>
      <c r="T93" s="21"/>
      <c r="U93" s="21"/>
      <c r="V93" s="21"/>
      <c r="W93" s="21"/>
      <c r="X93" s="21"/>
      <c r="Y93" s="27"/>
      <c r="Z93" s="27"/>
      <c r="AA93" s="27"/>
      <c r="AB93" s="27"/>
      <c r="AC93" s="27"/>
      <c r="AD93" s="27"/>
      <c r="AE93" s="27"/>
      <c r="AF93" s="27"/>
      <c r="AJ93" s="21"/>
      <c r="AK93" s="21"/>
      <c r="AL93" s="21"/>
      <c r="AM93" s="21"/>
      <c r="AN93" s="21"/>
      <c r="AO93" s="21"/>
      <c r="AP93" s="21"/>
      <c r="AQ93" s="21"/>
      <c r="AR93" s="21"/>
      <c r="AS93" s="21"/>
      <c r="AT93" s="21"/>
      <c r="AU93" s="21"/>
      <c r="AV93" s="21"/>
      <c r="AW93" s="21"/>
      <c r="AX93" s="21"/>
    </row>
    <row r="94" spans="1:50" x14ac:dyDescent="0.2">
      <c r="A94" s="63">
        <v>53</v>
      </c>
      <c r="B94" s="20" t="str">
        <f>'Compound Alert'!B43</f>
        <v>Côte d’Ivoire</v>
      </c>
      <c r="C94" s="20" t="str">
        <f>'Compound Alert'!C43</f>
        <v>CIV</v>
      </c>
      <c r="D94" s="20" t="str">
        <f>'Compound Alert'!D43</f>
        <v>SSF           Sub-Saharan Africa</v>
      </c>
      <c r="E94" s="20" t="str">
        <f>'Compound Alert'!E43</f>
        <v>IDA</v>
      </c>
      <c r="F94" s="217">
        <f ca="1">'Compound Alert'!F43</f>
        <v>38</v>
      </c>
      <c r="G94" s="22">
        <f ca="1">IF($B$8="Overall Alert",'Compound Alert'!G43,IF($B$8="Underlying Vulnerability",'Compound Alert'!J43,IF($B$8="Emerging Threat",'Compound Alert'!M43)))</f>
        <v>0</v>
      </c>
      <c r="H94" s="23">
        <f ca="1">IF($B$8="Overall Alert",'Compound Alert'!H43,IF($B$8="Underlying Vulnerability",'Compound Alert'!K43,IF($B$8="Emerging Threat",'Compound Alert'!N43)))</f>
        <v>0</v>
      </c>
      <c r="I94" s="50">
        <f t="shared" ca="1" si="0"/>
        <v>0</v>
      </c>
      <c r="J94" s="25" t="str">
        <f ca="1">IF(
   $B$8="Overall Alert",IF(
      'Compound Alert'!R43 &gt;= 7, "HIGH",IF(
         'Compound Alert'!R43 &gt;= 5, "MED","LOW")), IF(
            $B$8="Underlying Vulnerability", IF(
               'Compound Alert'!Y43 &gt;= 10, "HIGH",IF(
                  'Compound Alert'!Y43 &gt;= 7, "MED","LOW")),IF(
                     $B$8="Emerging Threat", IF(
                        'Compound Alert'!AF43 &gt;= 10, "HIGH",IF(
                            'Compound Alert'!AF43 &gt;= 7, "MED","LOW")))))</f>
        <v>LOW</v>
      </c>
      <c r="K94" s="25" t="str">
        <f ca="1">IF(
   $B$8="Overall Alert",IF(
      'Compound Alert'!S43 &gt;= 7, "HIGH",IF(
         'Compound Alert'!S43 &gt;= 5, "MED","LOW")), IF(
            $B$8="Underlying Vulnerability", IF(
               'Compound Alert'!Z43 &gt;= 10, "HIGH",IF(
                  'Compound Alert'!Z43 &gt;= 7, "MED","LOW")),IF(
                     $B$8="Emerging Threat", IF(
                        'Compound Alert'!AG43 &gt;= 10, "HIGH",IF(
                            'Compound Alert'!AG43 &gt;= 7, "MED","LOW")))))</f>
        <v>LOW</v>
      </c>
      <c r="L94" s="25" t="str">
        <f ca="1">IF(
   $B$8="Overall Alert",IF(
      'Compound Alert'!T43 &gt;= 7, "HIGH",IF(
         'Compound Alert'!T43 &gt;= 5, "MED","LOW")), IF(
            $B$8="Underlying Vulnerability", IF(
               'Compound Alert'!AA43 &gt;= 10, "HIGH",IF(
                  'Compound Alert'!AA43 &gt;= 7, "MED","LOW")),IF(
                     $B$8="Emerging Threat", IF(
                        'Compound Alert'!AH43 &gt;= 10, "HIGH",IF(
                            'Compound Alert'!AH43 &gt;= 7, "MED","LOW")))))</f>
        <v>LOW</v>
      </c>
      <c r="M94" s="25" t="str">
        <f ca="1">IF(
   $B$8="Overall Alert",IF(
      'Compound Alert'!U43 &gt;= 7, "HIGH",IF(
         'Compound Alert'!U43 &gt;= 5, "MED","LOW")), IF(
            $B$8="Underlying Vulnerability", IF(
               'Compound Alert'!AB43 &gt;= 10, "HIGH",IF(
                  'Compound Alert'!AB43 &gt;= 7, "MED","LOW")),IF(
                     $B$8="Emerging Threat", IF(
                        'Compound Alert'!AI43 &gt;= 10, "HIGH",IF(
                            'Compound Alert'!AI43 &gt;= 7, "MED","LOW")))))</f>
        <v>LOW</v>
      </c>
      <c r="N94" s="25" t="str">
        <f ca="1">IF(
   $B$8="Overall Alert",IF(
      'Compound Alert'!V43 &gt;= 7, "HIGH",IF(
         'Compound Alert'!V43 &gt;= 5, "MED","LOW")), IF(
            $B$8="Underlying Vulnerability", IF(
               'Compound Alert'!AC43 &gt;= 10, "HIGH",IF(
                  'Compound Alert'!AC43 &gt;= 7, "MED","LOW")),IF(
                     $B$8="Emerging Threat", IF(
                        'Compound Alert'!AJ43 &gt;= 10, "HIGH",IF(
                            'Compound Alert'!AJ43 &gt;= 7, "MED","LOW")))))</f>
        <v>LOW</v>
      </c>
      <c r="O94" s="25" t="str">
        <f ca="1">IF(
   $B$8="Overall Alert",IF(
      'Compound Alert'!W43 &gt;= 7, "HIGH",IF(
         'Compound Alert'!W43 &gt;= 5, "MED","LOW")), IF(
            $B$8="Underlying Vulnerability", IF(
               'Compound Alert'!AD43 &gt;= 10, "HIGH",IF(
                  'Compound Alert'!AD43 &gt;= 7, "MED","LOW")),IF(
                     $B$8="Emerging Threat", IF(
                        'Compound Alert'!AK43 &gt;= 10, "HIGH",IF(
                            'Compound Alert'!AK43 &gt;= 7, "MED","LOW")))))</f>
        <v>LOW</v>
      </c>
      <c r="P94" s="25"/>
      <c r="Q94" s="26"/>
      <c r="R94" s="26"/>
      <c r="S94" s="21"/>
      <c r="T94" s="21"/>
      <c r="U94" s="21"/>
      <c r="V94" s="21"/>
      <c r="W94" s="21"/>
      <c r="X94" s="21"/>
      <c r="Y94" s="27"/>
      <c r="Z94" s="27"/>
      <c r="AA94" s="27"/>
      <c r="AB94" s="27"/>
      <c r="AC94" s="27"/>
      <c r="AD94" s="27"/>
      <c r="AE94" s="27"/>
      <c r="AF94" s="27"/>
      <c r="AJ94" s="21"/>
      <c r="AK94" s="21"/>
      <c r="AL94" s="21"/>
      <c r="AM94" s="21"/>
      <c r="AN94" s="21"/>
      <c r="AO94" s="21"/>
      <c r="AP94" s="21"/>
      <c r="AQ94" s="21"/>
      <c r="AR94" s="21"/>
      <c r="AS94" s="21"/>
      <c r="AT94" s="21"/>
      <c r="AU94" s="21"/>
      <c r="AV94" s="21"/>
      <c r="AW94" s="21"/>
      <c r="AX94" s="21"/>
    </row>
    <row r="95" spans="1:50" x14ac:dyDescent="0.2">
      <c r="A95" s="63">
        <v>54</v>
      </c>
      <c r="B95" s="20" t="str">
        <f>'Compound Alert'!B175</f>
        <v>Senegal</v>
      </c>
      <c r="C95" s="20" t="str">
        <f>'Compound Alert'!C175</f>
        <v>SEN</v>
      </c>
      <c r="D95" s="20" t="str">
        <f>'Compound Alert'!D175</f>
        <v>SSF           Sub-Saharan Africa</v>
      </c>
      <c r="E95" s="20" t="str">
        <f>'Compound Alert'!E175</f>
        <v>IDA</v>
      </c>
      <c r="F95" s="217">
        <f ca="1">'Compound Alert'!F175</f>
        <v>170</v>
      </c>
      <c r="G95" s="22">
        <f ca="1">IF($B$8="Overall Alert",'Compound Alert'!G175,IF($B$8="Underlying Vulnerability",'Compound Alert'!J175,IF($B$8="Emerging Threat",'Compound Alert'!M175)))</f>
        <v>0</v>
      </c>
      <c r="H95" s="23">
        <f ca="1">IF($B$8="Overall Alert",'Compound Alert'!H175,IF($B$8="Underlying Vulnerability",'Compound Alert'!K175,IF($B$8="Emerging Threat",'Compound Alert'!N175)))</f>
        <v>0</v>
      </c>
      <c r="I95" s="50">
        <f t="shared" ca="1" si="0"/>
        <v>0</v>
      </c>
      <c r="J95" s="25" t="str">
        <f ca="1">IF(
   $B$8="Overall Alert",IF(
      'Compound Alert'!R175 &gt;= 7, "HIGH",IF(
         'Compound Alert'!R175 &gt;= 5, "MED","LOW")), IF(
            $B$8="Underlying Vulnerability", IF(
               'Compound Alert'!Y175 &gt;= 10, "HIGH",IF(
                  'Compound Alert'!Y175 &gt;= 7, "MED","LOW")),IF(
                     $B$8="Emerging Threat", IF(
                        'Compound Alert'!AF175 &gt;= 10, "HIGH",IF(
                            'Compound Alert'!AF175 &gt;= 7, "MED","LOW")))))</f>
        <v>LOW</v>
      </c>
      <c r="K95" s="25" t="str">
        <f ca="1">IF(
   $B$8="Overall Alert",IF(
      'Compound Alert'!S175 &gt;= 7, "HIGH",IF(
         'Compound Alert'!S175 &gt;= 5, "MED","LOW")), IF(
            $B$8="Underlying Vulnerability", IF(
               'Compound Alert'!Z175 &gt;= 10, "HIGH",IF(
                  'Compound Alert'!Z175 &gt;= 7, "MED","LOW")),IF(
                     $B$8="Emerging Threat", IF(
                        'Compound Alert'!AG175 &gt;= 10, "HIGH",IF(
                            'Compound Alert'!AG175 &gt;= 7, "MED","LOW")))))</f>
        <v>LOW</v>
      </c>
      <c r="L95" s="25" t="str">
        <f ca="1">IF(
   $B$8="Overall Alert",IF(
      'Compound Alert'!T175 &gt;= 7, "HIGH",IF(
         'Compound Alert'!T175 &gt;= 5, "MED","LOW")), IF(
            $B$8="Underlying Vulnerability", IF(
               'Compound Alert'!AA175 &gt;= 10, "HIGH",IF(
                  'Compound Alert'!AA175 &gt;= 7, "MED","LOW")),IF(
                     $B$8="Emerging Threat", IF(
                        'Compound Alert'!AH175 &gt;= 10, "HIGH",IF(
                            'Compound Alert'!AH175 &gt;= 7, "MED","LOW")))))</f>
        <v>LOW</v>
      </c>
      <c r="M95" s="25" t="str">
        <f ca="1">IF(
   $B$8="Overall Alert",IF(
      'Compound Alert'!U175 &gt;= 7, "HIGH",IF(
         'Compound Alert'!U175 &gt;= 5, "MED","LOW")), IF(
            $B$8="Underlying Vulnerability", IF(
               'Compound Alert'!AB175 &gt;= 10, "HIGH",IF(
                  'Compound Alert'!AB175 &gt;= 7, "MED","LOW")),IF(
                     $B$8="Emerging Threat", IF(
                        'Compound Alert'!AI175 &gt;= 10, "HIGH",IF(
                            'Compound Alert'!AI175 &gt;= 7, "MED","LOW")))))</f>
        <v>LOW</v>
      </c>
      <c r="N95" s="25" t="str">
        <f ca="1">IF(
   $B$8="Overall Alert",IF(
      'Compound Alert'!V175 &gt;= 7, "HIGH",IF(
         'Compound Alert'!V175 &gt;= 5, "MED","LOW")), IF(
            $B$8="Underlying Vulnerability", IF(
               'Compound Alert'!AC175 &gt;= 10, "HIGH",IF(
                  'Compound Alert'!AC175 &gt;= 7, "MED","LOW")),IF(
                     $B$8="Emerging Threat", IF(
                        'Compound Alert'!AJ175 &gt;= 10, "HIGH",IF(
                            'Compound Alert'!AJ175 &gt;= 7, "MED","LOW")))))</f>
        <v>LOW</v>
      </c>
      <c r="O95" s="25" t="str">
        <f ca="1">IF(
   $B$8="Overall Alert",IF(
      'Compound Alert'!W175 &gt;= 7, "HIGH",IF(
         'Compound Alert'!W175 &gt;= 5, "MED","LOW")), IF(
            $B$8="Underlying Vulnerability", IF(
               'Compound Alert'!AD175 &gt;= 10, "HIGH",IF(
                  'Compound Alert'!AD175 &gt;= 7, "MED","LOW")),IF(
                     $B$8="Emerging Threat", IF(
                        'Compound Alert'!AK175 &gt;= 10, "HIGH",IF(
                            'Compound Alert'!AK175 &gt;= 7, "MED","LOW")))))</f>
        <v>LOW</v>
      </c>
      <c r="P95" s="25"/>
      <c r="Q95" s="26"/>
      <c r="R95" s="26"/>
      <c r="S95" s="21"/>
      <c r="T95" s="21"/>
      <c r="U95" s="21"/>
      <c r="V95" s="21"/>
      <c r="W95" s="21"/>
      <c r="X95" s="21"/>
      <c r="Y95" s="27"/>
      <c r="Z95" s="27"/>
      <c r="AA95" s="27"/>
      <c r="AB95" s="27"/>
      <c r="AC95" s="27"/>
      <c r="AD95" s="27"/>
      <c r="AE95" s="27"/>
      <c r="AF95" s="27"/>
      <c r="AJ95" s="21"/>
      <c r="AK95" s="21"/>
      <c r="AL95" s="21"/>
      <c r="AM95" s="21"/>
      <c r="AN95" s="21"/>
      <c r="AO95" s="21"/>
      <c r="AP95" s="21"/>
      <c r="AQ95" s="21"/>
      <c r="AR95" s="21"/>
      <c r="AS95" s="21"/>
      <c r="AT95" s="21"/>
      <c r="AU95" s="21"/>
      <c r="AV95" s="21"/>
      <c r="AW95" s="21"/>
      <c r="AX95" s="21"/>
    </row>
    <row r="96" spans="1:50" x14ac:dyDescent="0.2">
      <c r="A96" s="63">
        <v>55</v>
      </c>
      <c r="B96" s="20" t="str">
        <f>'Compound Alert'!B61</f>
        <v>Algeria</v>
      </c>
      <c r="C96" s="20" t="str">
        <f>'Compound Alert'!C61</f>
        <v>DZA</v>
      </c>
      <c r="D96" s="20" t="str">
        <f>'Compound Alert'!D61</f>
        <v>MEA           Middle East &amp; North Africa</v>
      </c>
      <c r="E96" s="20" t="str">
        <f>'Compound Alert'!E61</f>
        <v>IBRD</v>
      </c>
      <c r="F96" s="217">
        <f ca="1">'Compound Alert'!F61</f>
        <v>56</v>
      </c>
      <c r="G96" s="22">
        <f ca="1">IF($B$8="Overall Alert",'Compound Alert'!G61,IF($B$8="Underlying Vulnerability",'Compound Alert'!J61,IF($B$8="Emerging Threat",'Compound Alert'!M61)))</f>
        <v>0</v>
      </c>
      <c r="H96" s="23">
        <f ca="1">IF($B$8="Overall Alert",'Compound Alert'!H61,IF($B$8="Underlying Vulnerability",'Compound Alert'!K61,IF($B$8="Emerging Threat",'Compound Alert'!N61)))</f>
        <v>0</v>
      </c>
      <c r="I96" s="50">
        <f t="shared" ca="1" si="0"/>
        <v>0</v>
      </c>
      <c r="J96" s="25" t="str">
        <f ca="1">IF(
   $B$8="Overall Alert",IF(
      'Compound Alert'!R61 &gt;= 7, "HIGH",IF(
         'Compound Alert'!R61 &gt;= 5, "MED","LOW")), IF(
            $B$8="Underlying Vulnerability", IF(
               'Compound Alert'!Y61 &gt;= 10, "HIGH",IF(
                  'Compound Alert'!Y61 &gt;= 7, "MED","LOW")),IF(
                     $B$8="Emerging Threat", IF(
                        'Compound Alert'!AF61 &gt;= 10, "HIGH",IF(
                            'Compound Alert'!AF61 &gt;= 7, "MED","LOW")))))</f>
        <v>LOW</v>
      </c>
      <c r="K96" s="25" t="str">
        <f ca="1">IF(
   $B$8="Overall Alert",IF(
      'Compound Alert'!S61 &gt;= 7, "HIGH",IF(
         'Compound Alert'!S61 &gt;= 5, "MED","LOW")), IF(
            $B$8="Underlying Vulnerability", IF(
               'Compound Alert'!Z61 &gt;= 10, "HIGH",IF(
                  'Compound Alert'!Z61 &gt;= 7, "MED","LOW")),IF(
                     $B$8="Emerging Threat", IF(
                        'Compound Alert'!AG61 &gt;= 10, "HIGH",IF(
                            'Compound Alert'!AG61 &gt;= 7, "MED","LOW")))))</f>
        <v>LOW</v>
      </c>
      <c r="L96" s="25" t="str">
        <f ca="1">IF(
   $B$8="Overall Alert",IF(
      'Compound Alert'!T61 &gt;= 7, "HIGH",IF(
         'Compound Alert'!T61 &gt;= 5, "MED","LOW")), IF(
            $B$8="Underlying Vulnerability", IF(
               'Compound Alert'!AA61 &gt;= 10, "HIGH",IF(
                  'Compound Alert'!AA61 &gt;= 7, "MED","LOW")),IF(
                     $B$8="Emerging Threat", IF(
                        'Compound Alert'!AH61 &gt;= 10, "HIGH",IF(
                            'Compound Alert'!AH61 &gt;= 7, "MED","LOW")))))</f>
        <v>LOW</v>
      </c>
      <c r="M96" s="25" t="str">
        <f ca="1">IF(
   $B$8="Overall Alert",IF(
      'Compound Alert'!U61 &gt;= 7, "HIGH",IF(
         'Compound Alert'!U61 &gt;= 5, "MED","LOW")), IF(
            $B$8="Underlying Vulnerability", IF(
               'Compound Alert'!AB61 &gt;= 10, "HIGH",IF(
                  'Compound Alert'!AB61 &gt;= 7, "MED","LOW")),IF(
                     $B$8="Emerging Threat", IF(
                        'Compound Alert'!AI61 &gt;= 10, "HIGH",IF(
                            'Compound Alert'!AI61 &gt;= 7, "MED","LOW")))))</f>
        <v>LOW</v>
      </c>
      <c r="N96" s="25" t="str">
        <f ca="1">IF(
   $B$8="Overall Alert",IF(
      'Compound Alert'!V61 &gt;= 7, "HIGH",IF(
         'Compound Alert'!V61 &gt;= 5, "MED","LOW")), IF(
            $B$8="Underlying Vulnerability", IF(
               'Compound Alert'!AC61 &gt;= 10, "HIGH",IF(
                  'Compound Alert'!AC61 &gt;= 7, "MED","LOW")),IF(
                     $B$8="Emerging Threat", IF(
                        'Compound Alert'!AJ61 &gt;= 10, "HIGH",IF(
                            'Compound Alert'!AJ61 &gt;= 7, "MED","LOW")))))</f>
        <v>LOW</v>
      </c>
      <c r="O96" s="25" t="str">
        <f ca="1">IF(
   $B$8="Overall Alert",IF(
      'Compound Alert'!W61 &gt;= 7, "HIGH",IF(
         'Compound Alert'!W61 &gt;= 5, "MED","LOW")), IF(
            $B$8="Underlying Vulnerability", IF(
               'Compound Alert'!AD61 &gt;= 10, "HIGH",IF(
                  'Compound Alert'!AD61 &gt;= 7, "MED","LOW")),IF(
                     $B$8="Emerging Threat", IF(
                        'Compound Alert'!AK61 &gt;= 10, "HIGH",IF(
                            'Compound Alert'!AK61 &gt;= 7, "MED","LOW")))))</f>
        <v>LOW</v>
      </c>
      <c r="P96" s="25"/>
      <c r="Q96" s="26"/>
      <c r="R96" s="26"/>
      <c r="S96" s="21"/>
      <c r="T96" s="21"/>
      <c r="U96" s="21"/>
      <c r="V96" s="21"/>
      <c r="W96" s="21"/>
      <c r="X96" s="21"/>
      <c r="Y96" s="27"/>
      <c r="Z96" s="27"/>
      <c r="AA96" s="27"/>
      <c r="AB96" s="27"/>
      <c r="AC96" s="27"/>
      <c r="AD96" s="27"/>
      <c r="AE96" s="27"/>
      <c r="AF96" s="27"/>
      <c r="AJ96" s="21"/>
      <c r="AK96" s="21"/>
      <c r="AL96" s="21"/>
      <c r="AM96" s="21"/>
      <c r="AN96" s="21"/>
      <c r="AO96" s="21"/>
      <c r="AP96" s="21"/>
      <c r="AQ96" s="21"/>
      <c r="AR96" s="21"/>
      <c r="AS96" s="21"/>
      <c r="AT96" s="21"/>
      <c r="AU96" s="21"/>
      <c r="AV96" s="21"/>
      <c r="AW96" s="21"/>
      <c r="AX96" s="21"/>
    </row>
    <row r="97" spans="1:50" x14ac:dyDescent="0.2">
      <c r="A97" s="63">
        <v>56</v>
      </c>
      <c r="B97" s="20" t="str">
        <f>'Compound Alert'!B95</f>
        <v>India</v>
      </c>
      <c r="C97" s="20" t="str">
        <f>'Compound Alert'!C95</f>
        <v>IND</v>
      </c>
      <c r="D97" s="20" t="str">
        <f>'Compound Alert'!D95</f>
        <v>SAS           South Asia</v>
      </c>
      <c r="E97" s="20" t="str">
        <f>'Compound Alert'!E95</f>
        <v>IBRD</v>
      </c>
      <c r="F97" s="217">
        <f ca="1">'Compound Alert'!F95</f>
        <v>90</v>
      </c>
      <c r="G97" s="22">
        <f ca="1">IF($B$8="Overall Alert",'Compound Alert'!G95,IF($B$8="Underlying Vulnerability",'Compound Alert'!J95,IF($B$8="Emerging Threat",'Compound Alert'!M95)))</f>
        <v>0</v>
      </c>
      <c r="H97" s="23">
        <f ca="1">IF($B$8="Overall Alert",'Compound Alert'!H95,IF($B$8="Underlying Vulnerability",'Compound Alert'!K95,IF($B$8="Emerging Threat",'Compound Alert'!N95)))</f>
        <v>0</v>
      </c>
      <c r="I97" s="50">
        <f t="shared" ca="1" si="0"/>
        <v>0</v>
      </c>
      <c r="J97" s="25" t="str">
        <f ca="1">IF(
   $B$8="Overall Alert",IF(
      'Compound Alert'!R95 &gt;= 7, "HIGH",IF(
         'Compound Alert'!R95 &gt;= 5, "MED","LOW")), IF(
            $B$8="Underlying Vulnerability", IF(
               'Compound Alert'!Y95 &gt;= 10, "HIGH",IF(
                  'Compound Alert'!Y95 &gt;= 7, "MED","LOW")),IF(
                     $B$8="Emerging Threat", IF(
                        'Compound Alert'!AF95 &gt;= 10, "HIGH",IF(
                            'Compound Alert'!AF95 &gt;= 7, "MED","LOW")))))</f>
        <v>LOW</v>
      </c>
      <c r="K97" s="25" t="str">
        <f ca="1">IF(
   $B$8="Overall Alert",IF(
      'Compound Alert'!S95 &gt;= 7, "HIGH",IF(
         'Compound Alert'!S95 &gt;= 5, "MED","LOW")), IF(
            $B$8="Underlying Vulnerability", IF(
               'Compound Alert'!Z95 &gt;= 10, "HIGH",IF(
                  'Compound Alert'!Z95 &gt;= 7, "MED","LOW")),IF(
                     $B$8="Emerging Threat", IF(
                        'Compound Alert'!AG95 &gt;= 10, "HIGH",IF(
                            'Compound Alert'!AG95 &gt;= 7, "MED","LOW")))))</f>
        <v>LOW</v>
      </c>
      <c r="L97" s="25" t="str">
        <f ca="1">IF(
   $B$8="Overall Alert",IF(
      'Compound Alert'!T95 &gt;= 7, "HIGH",IF(
         'Compound Alert'!T95 &gt;= 5, "MED","LOW")), IF(
            $B$8="Underlying Vulnerability", IF(
               'Compound Alert'!AA95 &gt;= 10, "HIGH",IF(
                  'Compound Alert'!AA95 &gt;= 7, "MED","LOW")),IF(
                     $B$8="Emerging Threat", IF(
                        'Compound Alert'!AH95 &gt;= 10, "HIGH",IF(
                            'Compound Alert'!AH95 &gt;= 7, "MED","LOW")))))</f>
        <v>LOW</v>
      </c>
      <c r="M97" s="25" t="str">
        <f ca="1">IF(
   $B$8="Overall Alert",IF(
      'Compound Alert'!U95 &gt;= 7, "HIGH",IF(
         'Compound Alert'!U95 &gt;= 5, "MED","LOW")), IF(
            $B$8="Underlying Vulnerability", IF(
               'Compound Alert'!AB95 &gt;= 10, "HIGH",IF(
                  'Compound Alert'!AB95 &gt;= 7, "MED","LOW")),IF(
                     $B$8="Emerging Threat", IF(
                        'Compound Alert'!AI95 &gt;= 10, "HIGH",IF(
                            'Compound Alert'!AI95 &gt;= 7, "MED","LOW")))))</f>
        <v>LOW</v>
      </c>
      <c r="N97" s="25" t="str">
        <f ca="1">IF(
   $B$8="Overall Alert",IF(
      'Compound Alert'!V95 &gt;= 7, "HIGH",IF(
         'Compound Alert'!V95 &gt;= 5, "MED","LOW")), IF(
            $B$8="Underlying Vulnerability", IF(
               'Compound Alert'!AC95 &gt;= 10, "HIGH",IF(
                  'Compound Alert'!AC95 &gt;= 7, "MED","LOW")),IF(
                     $B$8="Emerging Threat", IF(
                        'Compound Alert'!AJ95 &gt;= 10, "HIGH",IF(
                            'Compound Alert'!AJ95 &gt;= 7, "MED","LOW")))))</f>
        <v>LOW</v>
      </c>
      <c r="O97" s="25" t="str">
        <f ca="1">IF(
   $B$8="Overall Alert",IF(
      'Compound Alert'!W95 &gt;= 7, "HIGH",IF(
         'Compound Alert'!W95 &gt;= 5, "MED","LOW")), IF(
            $B$8="Underlying Vulnerability", IF(
               'Compound Alert'!AD95 &gt;= 10, "HIGH",IF(
                  'Compound Alert'!AD95 &gt;= 7, "MED","LOW")),IF(
                     $B$8="Emerging Threat", IF(
                        'Compound Alert'!AK95 &gt;= 10, "HIGH",IF(
                            'Compound Alert'!AK95 &gt;= 7, "MED","LOW")))))</f>
        <v>LOW</v>
      </c>
      <c r="P97" s="25"/>
      <c r="Q97" s="26"/>
      <c r="R97" s="26"/>
      <c r="S97" s="21"/>
      <c r="T97" s="21"/>
      <c r="U97" s="21"/>
      <c r="V97" s="21"/>
      <c r="W97" s="21"/>
      <c r="X97" s="21"/>
      <c r="Y97" s="27"/>
      <c r="Z97" s="27"/>
      <c r="AA97" s="27"/>
      <c r="AB97" s="27"/>
      <c r="AC97" s="27"/>
      <c r="AD97" s="27"/>
      <c r="AE97" s="27"/>
      <c r="AF97" s="27"/>
      <c r="AJ97" s="21"/>
      <c r="AK97" s="21"/>
      <c r="AL97" s="21"/>
      <c r="AM97" s="21"/>
      <c r="AN97" s="21"/>
      <c r="AO97" s="21"/>
      <c r="AP97" s="21"/>
      <c r="AQ97" s="21"/>
      <c r="AR97" s="21"/>
      <c r="AS97" s="21"/>
      <c r="AT97" s="21"/>
      <c r="AU97" s="21"/>
      <c r="AV97" s="21"/>
      <c r="AW97" s="21"/>
      <c r="AX97" s="21"/>
    </row>
    <row r="98" spans="1:50" x14ac:dyDescent="0.2">
      <c r="A98" s="63">
        <v>57</v>
      </c>
      <c r="B98" s="20" t="str">
        <f>'Compound Alert'!B42</f>
        <v>China</v>
      </c>
      <c r="C98" s="20" t="str">
        <f>'Compound Alert'!C42</f>
        <v>CHN</v>
      </c>
      <c r="D98" s="20" t="str">
        <f>'Compound Alert'!D42</f>
        <v>EAS           East Asia &amp; Pacific</v>
      </c>
      <c r="E98" s="20" t="str">
        <f>'Compound Alert'!E42</f>
        <v>IBRD</v>
      </c>
      <c r="F98" s="217">
        <f ca="1">'Compound Alert'!F42</f>
        <v>37</v>
      </c>
      <c r="G98" s="22">
        <f ca="1">IF($B$8="Overall Alert",'Compound Alert'!G42,IF($B$8="Underlying Vulnerability",'Compound Alert'!J42,IF($B$8="Emerging Threat",'Compound Alert'!M42)))</f>
        <v>1</v>
      </c>
      <c r="H98" s="23">
        <f ca="1">IF($B$8="Overall Alert",'Compound Alert'!H42,IF($B$8="Underlying Vulnerability",'Compound Alert'!K42,IF($B$8="Emerging Threat",'Compound Alert'!N42)))</f>
        <v>1</v>
      </c>
      <c r="I98" s="50">
        <f t="shared" ca="1" si="0"/>
        <v>1</v>
      </c>
      <c r="J98" s="25" t="str">
        <f ca="1">IF(
   $B$8="Overall Alert",IF(
      'Compound Alert'!R42 &gt;= 7, "HIGH",IF(
         'Compound Alert'!R42 &gt;= 5, "MED","LOW")), IF(
            $B$8="Underlying Vulnerability", IF(
               'Compound Alert'!Y42 &gt;= 10, "HIGH",IF(
                  'Compound Alert'!Y42 &gt;= 7, "MED","LOW")),IF(
                     $B$8="Emerging Threat", IF(
                        'Compound Alert'!AF42 &gt;= 10, "HIGH",IF(
                            'Compound Alert'!AF42 &gt;= 7, "MED","LOW")))))</f>
        <v>LOW</v>
      </c>
      <c r="K98" s="25" t="str">
        <f ca="1">IF(
   $B$8="Overall Alert",IF(
      'Compound Alert'!S42 &gt;= 7, "HIGH",IF(
         'Compound Alert'!S42 &gt;= 5, "MED","LOW")), IF(
            $B$8="Underlying Vulnerability", IF(
               'Compound Alert'!Z42 &gt;= 10, "HIGH",IF(
                  'Compound Alert'!Z42 &gt;= 7, "MED","LOW")),IF(
                     $B$8="Emerging Threat", IF(
                        'Compound Alert'!AG42 &gt;= 10, "HIGH",IF(
                            'Compound Alert'!AG42 &gt;= 7, "MED","LOW")))))</f>
        <v>LOW</v>
      </c>
      <c r="L98" s="25" t="str">
        <f ca="1">IF(
   $B$8="Overall Alert",IF(
      'Compound Alert'!T42 &gt;= 7, "HIGH",IF(
         'Compound Alert'!T42 &gt;= 5, "MED","LOW")), IF(
            $B$8="Underlying Vulnerability", IF(
               'Compound Alert'!AA42 &gt;= 10, "HIGH",IF(
                  'Compound Alert'!AA42 &gt;= 7, "MED","LOW")),IF(
                     $B$8="Emerging Threat", IF(
                        'Compound Alert'!AH42 &gt;= 10, "HIGH",IF(
                            'Compound Alert'!AH42 &gt;= 7, "MED","LOW")))))</f>
        <v>LOW</v>
      </c>
      <c r="M98" s="25" t="str">
        <f ca="1">IF(
   $B$8="Overall Alert",IF(
      'Compound Alert'!U42 &gt;= 7, "HIGH",IF(
         'Compound Alert'!U42 &gt;= 5, "MED","LOW")), IF(
            $B$8="Underlying Vulnerability", IF(
               'Compound Alert'!AB42 &gt;= 10, "HIGH",IF(
                  'Compound Alert'!AB42 &gt;= 7, "MED","LOW")),IF(
                     $B$8="Emerging Threat", IF(
                        'Compound Alert'!AI42 &gt;= 10, "HIGH",IF(
                            'Compound Alert'!AI42 &gt;= 7, "MED","LOW")))))</f>
        <v>LOW</v>
      </c>
      <c r="N98" s="25" t="str">
        <f ca="1">IF(
   $B$8="Overall Alert",IF(
      'Compound Alert'!V42 &gt;= 7, "HIGH",IF(
         'Compound Alert'!V42 &gt;= 5, "MED","LOW")), IF(
            $B$8="Underlying Vulnerability", IF(
               'Compound Alert'!AC42 &gt;= 10, "HIGH",IF(
                  'Compound Alert'!AC42 &gt;= 7, "MED","LOW")),IF(
                     $B$8="Emerging Threat", IF(
                        'Compound Alert'!AJ42 &gt;= 10, "HIGH",IF(
                            'Compound Alert'!AJ42 &gt;= 7, "MED","LOW")))))</f>
        <v>HIGH</v>
      </c>
      <c r="O98" s="25" t="str">
        <f ca="1">IF(
   $B$8="Overall Alert",IF(
      'Compound Alert'!W42 &gt;= 7, "HIGH",IF(
         'Compound Alert'!W42 &gt;= 5, "MED","LOW")), IF(
            $B$8="Underlying Vulnerability", IF(
               'Compound Alert'!AD42 &gt;= 10, "HIGH",IF(
                  'Compound Alert'!AD42 &gt;= 7, "MED","LOW")),IF(
                     $B$8="Emerging Threat", IF(
                        'Compound Alert'!AK42 &gt;= 10, "HIGH",IF(
                            'Compound Alert'!AK42 &gt;= 7, "MED","LOW")))))</f>
        <v>LOW</v>
      </c>
      <c r="P98" s="25"/>
      <c r="Q98" s="26"/>
      <c r="R98" s="26"/>
      <c r="S98" s="21"/>
      <c r="T98" s="21"/>
      <c r="U98" s="21"/>
      <c r="V98" s="21"/>
      <c r="W98" s="21"/>
      <c r="X98" s="21"/>
      <c r="Y98" s="27"/>
      <c r="Z98" s="27"/>
      <c r="AA98" s="27"/>
      <c r="AB98" s="27"/>
      <c r="AC98" s="27"/>
      <c r="AD98" s="27"/>
      <c r="AE98" s="27"/>
      <c r="AF98" s="27"/>
      <c r="AJ98" s="21"/>
      <c r="AK98" s="21"/>
      <c r="AL98" s="21"/>
      <c r="AM98" s="21"/>
      <c r="AN98" s="21"/>
      <c r="AO98" s="21"/>
      <c r="AP98" s="21"/>
      <c r="AQ98" s="21"/>
      <c r="AR98" s="21"/>
      <c r="AS98" s="21"/>
      <c r="AT98" s="21"/>
      <c r="AU98" s="21"/>
      <c r="AV98" s="21"/>
      <c r="AW98" s="21"/>
      <c r="AX98" s="21"/>
    </row>
    <row r="99" spans="1:50" x14ac:dyDescent="0.2">
      <c r="A99" s="63">
        <v>58</v>
      </c>
      <c r="B99" s="20" t="str">
        <f>'Compound Alert'!B97</f>
        <v>Iran, Islamic Rep.</v>
      </c>
      <c r="C99" s="20" t="str">
        <f>'Compound Alert'!C97</f>
        <v>IRN</v>
      </c>
      <c r="D99" s="20" t="str">
        <f>'Compound Alert'!D97</f>
        <v>MEA           Middle East &amp; North Africa</v>
      </c>
      <c r="E99" s="20" t="str">
        <f>'Compound Alert'!E97</f>
        <v>IBRD</v>
      </c>
      <c r="F99" s="217">
        <f ca="1">'Compound Alert'!F97</f>
        <v>92</v>
      </c>
      <c r="G99" s="22">
        <f ca="1">IF($B$8="Overall Alert",'Compound Alert'!G97,IF($B$8="Underlying Vulnerability",'Compound Alert'!J97,IF($B$8="Emerging Threat",'Compound Alert'!M97)))</f>
        <v>1.5</v>
      </c>
      <c r="H99" s="23">
        <f ca="1">IF($B$8="Overall Alert",'Compound Alert'!H97,IF($B$8="Underlying Vulnerability",'Compound Alert'!K97,IF($B$8="Emerging Threat",'Compound Alert'!N97)))</f>
        <v>1.5</v>
      </c>
      <c r="I99" s="50">
        <f t="shared" ca="1" si="0"/>
        <v>1</v>
      </c>
      <c r="J99" s="25" t="str">
        <f ca="1">IF(
   $B$8="Overall Alert",IF(
      'Compound Alert'!R97 &gt;= 7, "HIGH",IF(
         'Compound Alert'!R97 &gt;= 5, "MED","LOW")), IF(
            $B$8="Underlying Vulnerability", IF(
               'Compound Alert'!Y97 &gt;= 10, "HIGH",IF(
                  'Compound Alert'!Y97 &gt;= 7, "MED","LOW")),IF(
                     $B$8="Emerging Threat", IF(
                        'Compound Alert'!AF97 &gt;= 10, "HIGH",IF(
                            'Compound Alert'!AF97 &gt;= 7, "MED","LOW")))))</f>
        <v>LOW</v>
      </c>
      <c r="K99" s="25" t="str">
        <f ca="1">IF(
   $B$8="Overall Alert",IF(
      'Compound Alert'!S97 &gt;= 7, "HIGH",IF(
         'Compound Alert'!S97 &gt;= 5, "MED","LOW")), IF(
            $B$8="Underlying Vulnerability", IF(
               'Compound Alert'!Z97 &gt;= 10, "HIGH",IF(
                  'Compound Alert'!Z97 &gt;= 7, "MED","LOW")),IF(
                     $B$8="Emerging Threat", IF(
                        'Compound Alert'!AG97 &gt;= 10, "HIGH",IF(
                            'Compound Alert'!AG97 &gt;= 7, "MED","LOW")))))</f>
        <v>LOW</v>
      </c>
      <c r="L99" s="25" t="str">
        <f ca="1">IF(
   $B$8="Overall Alert",IF(
      'Compound Alert'!T97 &gt;= 7, "HIGH",IF(
         'Compound Alert'!T97 &gt;= 5, "MED","LOW")), IF(
            $B$8="Underlying Vulnerability", IF(
               'Compound Alert'!AA97 &gt;= 10, "HIGH",IF(
                  'Compound Alert'!AA97 &gt;= 7, "MED","LOW")),IF(
                     $B$8="Emerging Threat", IF(
                        'Compound Alert'!AH97 &gt;= 10, "HIGH",IF(
                            'Compound Alert'!AH97 &gt;= 7, "MED","LOW")))))</f>
        <v>HIGH</v>
      </c>
      <c r="M99" s="25" t="str">
        <f ca="1">IF(
   $B$8="Overall Alert",IF(
      'Compound Alert'!U97 &gt;= 7, "HIGH",IF(
         'Compound Alert'!U97 &gt;= 5, "MED","LOW")), IF(
            $B$8="Underlying Vulnerability", IF(
               'Compound Alert'!AB97 &gt;= 10, "HIGH",IF(
                  'Compound Alert'!AB97 &gt;= 7, "MED","LOW")),IF(
                     $B$8="Emerging Threat", IF(
                        'Compound Alert'!AI97 &gt;= 10, "HIGH",IF(
                            'Compound Alert'!AI97 &gt;= 7, "MED","LOW")))))</f>
        <v>LOW</v>
      </c>
      <c r="N99" s="25" t="str">
        <f ca="1">IF(
   $B$8="Overall Alert",IF(
      'Compound Alert'!V97 &gt;= 7, "HIGH",IF(
         'Compound Alert'!V97 &gt;= 5, "MED","LOW")), IF(
            $B$8="Underlying Vulnerability", IF(
               'Compound Alert'!AC97 &gt;= 10, "HIGH",IF(
                  'Compound Alert'!AC97 &gt;= 7, "MED","LOW")),IF(
                     $B$8="Emerging Threat", IF(
                        'Compound Alert'!AJ97 &gt;= 10, "HIGH",IF(
                            'Compound Alert'!AJ97 &gt;= 7, "MED","LOW")))))</f>
        <v>LOW</v>
      </c>
      <c r="O99" s="25" t="str">
        <f ca="1">IF(
   $B$8="Overall Alert",IF(
      'Compound Alert'!W97 &gt;= 7, "HIGH",IF(
         'Compound Alert'!W97 &gt;= 5, "MED","LOW")), IF(
            $B$8="Underlying Vulnerability", IF(
               'Compound Alert'!AD97 &gt;= 10, "HIGH",IF(
                  'Compound Alert'!AD97 &gt;= 7, "MED","LOW")),IF(
                     $B$8="Emerging Threat", IF(
                        'Compound Alert'!AK97 &gt;= 10, "HIGH",IF(
                            'Compound Alert'!AK97 &gt;= 7, "MED","LOW")))))</f>
        <v>MED</v>
      </c>
      <c r="P99" s="25"/>
      <c r="Q99" s="26"/>
      <c r="R99" s="26"/>
      <c r="S99" s="21"/>
      <c r="T99" s="21"/>
      <c r="U99" s="21"/>
      <c r="V99" s="21"/>
      <c r="W99" s="21"/>
      <c r="X99" s="21"/>
      <c r="Y99" s="27"/>
      <c r="Z99" s="27"/>
      <c r="AA99" s="27"/>
      <c r="AB99" s="27"/>
      <c r="AC99" s="27"/>
      <c r="AD99" s="27"/>
      <c r="AE99" s="27"/>
      <c r="AF99" s="27"/>
      <c r="AJ99" s="21"/>
      <c r="AK99" s="21"/>
      <c r="AL99" s="21"/>
      <c r="AM99" s="21"/>
      <c r="AN99" s="21"/>
      <c r="AO99" s="21"/>
      <c r="AP99" s="21"/>
      <c r="AQ99" s="21"/>
      <c r="AR99" s="21"/>
      <c r="AS99" s="21"/>
      <c r="AT99" s="21"/>
      <c r="AU99" s="21"/>
      <c r="AV99" s="21"/>
      <c r="AW99" s="21"/>
      <c r="AX99" s="21"/>
    </row>
    <row r="100" spans="1:50" x14ac:dyDescent="0.2">
      <c r="A100" s="63">
        <v>59</v>
      </c>
      <c r="B100" s="20" t="str">
        <f>'Compound Alert'!B197</f>
        <v>Tajikistan</v>
      </c>
      <c r="C100" s="20" t="str">
        <f>'Compound Alert'!C197</f>
        <v>TJK</v>
      </c>
      <c r="D100" s="20" t="str">
        <f>'Compound Alert'!D197</f>
        <v>ECS           Europe &amp; Central Asia</v>
      </c>
      <c r="E100" s="20" t="str">
        <f>'Compound Alert'!E197</f>
        <v>IDA</v>
      </c>
      <c r="F100" s="217">
        <f>'Compound Alert'!F197</f>
        <v>0</v>
      </c>
      <c r="G100" s="22">
        <f ca="1">IF($B$8="Overall Alert",'Compound Alert'!G197,IF($B$8="Underlying Vulnerability",'Compound Alert'!J197,IF($B$8="Emerging Threat",'Compound Alert'!M197)))</f>
        <v>1</v>
      </c>
      <c r="H100" s="23">
        <f ca="1">IF($B$8="Overall Alert",'Compound Alert'!H197,IF($B$8="Underlying Vulnerability",'Compound Alert'!K197,IF($B$8="Emerging Threat",'Compound Alert'!N197)))</f>
        <v>1</v>
      </c>
      <c r="I100" s="50">
        <f t="shared" ca="1" si="0"/>
        <v>1</v>
      </c>
      <c r="J100" s="25" t="str">
        <f ca="1">IF(
   $B$8="Overall Alert",IF(
      'Compound Alert'!R197 &gt;= 7, "HIGH",IF(
         'Compound Alert'!R197 &gt;= 5, "MED","LOW")), IF(
            $B$8="Underlying Vulnerability", IF(
               'Compound Alert'!Y197 &gt;= 10, "HIGH",IF(
                  'Compound Alert'!Y197 &gt;= 7, "MED","LOW")),IF(
                     $B$8="Emerging Threat", IF(
                        'Compound Alert'!AF197 &gt;= 10, "HIGH",IF(
                            'Compound Alert'!AF197 &gt;= 7, "MED","LOW")))))</f>
        <v>LOW</v>
      </c>
      <c r="K100" s="25" t="str">
        <f ca="1">IF(
   $B$8="Overall Alert",IF(
      'Compound Alert'!S197 &gt;= 7, "HIGH",IF(
         'Compound Alert'!S197 &gt;= 5, "MED","LOW")), IF(
            $B$8="Underlying Vulnerability", IF(
               'Compound Alert'!Z197 &gt;= 10, "HIGH",IF(
                  'Compound Alert'!Z197 &gt;= 7, "MED","LOW")),IF(
                     $B$8="Emerging Threat", IF(
                        'Compound Alert'!AG197 &gt;= 10, "HIGH",IF(
                            'Compound Alert'!AG197 &gt;= 7, "MED","LOW")))))</f>
        <v>LOW</v>
      </c>
      <c r="L100" s="25" t="str">
        <f ca="1">IF(
   $B$8="Overall Alert",IF(
      'Compound Alert'!T197 &gt;= 7, "HIGH",IF(
         'Compound Alert'!T197 &gt;= 5, "MED","LOW")), IF(
            $B$8="Underlying Vulnerability", IF(
               'Compound Alert'!AA197 &gt;= 10, "HIGH",IF(
                  'Compound Alert'!AA197 &gt;= 7, "MED","LOW")),IF(
                     $B$8="Emerging Threat", IF(
                        'Compound Alert'!AH197 &gt;= 10, "HIGH",IF(
                            'Compound Alert'!AH197 &gt;= 7, "MED","LOW")))))</f>
        <v>HIGH</v>
      </c>
      <c r="M100" s="25" t="str">
        <f ca="1">IF(
   $B$8="Overall Alert",IF(
      'Compound Alert'!U197 &gt;= 7, "HIGH",IF(
         'Compound Alert'!U197 &gt;= 5, "MED","LOW")), IF(
            $B$8="Underlying Vulnerability", IF(
               'Compound Alert'!AB197 &gt;= 10, "HIGH",IF(
                  'Compound Alert'!AB197 &gt;= 7, "MED","LOW")),IF(
                     $B$8="Emerging Threat", IF(
                        'Compound Alert'!AI197 &gt;= 10, "HIGH",IF(
                            'Compound Alert'!AI197 &gt;= 7, "MED","LOW")))))</f>
        <v>LOW</v>
      </c>
      <c r="N100" s="25" t="str">
        <f ca="1">IF(
   $B$8="Overall Alert",IF(
      'Compound Alert'!V197 &gt;= 7, "HIGH",IF(
         'Compound Alert'!V197 &gt;= 5, "MED","LOW")), IF(
            $B$8="Underlying Vulnerability", IF(
               'Compound Alert'!AC197 &gt;= 10, "HIGH",IF(
                  'Compound Alert'!AC197 &gt;= 7, "MED","LOW")),IF(
                     $B$8="Emerging Threat", IF(
                        'Compound Alert'!AJ197 &gt;= 10, "HIGH",IF(
                            'Compound Alert'!AJ197 &gt;= 7, "MED","LOW")))))</f>
        <v>LOW</v>
      </c>
      <c r="O100" s="25" t="str">
        <f ca="1">IF(
   $B$8="Overall Alert",IF(
      'Compound Alert'!W197 &gt;= 7, "HIGH",IF(
         'Compound Alert'!W197 &gt;= 5, "MED","LOW")), IF(
            $B$8="Underlying Vulnerability", IF(
               'Compound Alert'!AD197 &gt;= 10, "HIGH",IF(
                  'Compound Alert'!AD197 &gt;= 7, "MED","LOW")),IF(
                     $B$8="Emerging Threat", IF(
                        'Compound Alert'!AK197 &gt;= 10, "HIGH",IF(
                            'Compound Alert'!AK197 &gt;= 7, "MED","LOW")))))</f>
        <v>LOW</v>
      </c>
      <c r="P100" s="25"/>
      <c r="Q100" s="26"/>
      <c r="R100" s="26"/>
      <c r="S100" s="21"/>
      <c r="T100" s="21"/>
      <c r="U100" s="21"/>
      <c r="V100" s="21"/>
      <c r="W100" s="21"/>
      <c r="X100" s="21"/>
      <c r="Y100" s="27"/>
      <c r="Z100" s="27"/>
      <c r="AA100" s="27"/>
      <c r="AB100" s="27"/>
      <c r="AC100" s="27"/>
      <c r="AD100" s="27"/>
      <c r="AE100" s="27"/>
      <c r="AF100" s="27"/>
      <c r="AJ100" s="21"/>
      <c r="AK100" s="21"/>
      <c r="AL100" s="21"/>
      <c r="AM100" s="21"/>
      <c r="AN100" s="21"/>
      <c r="AO100" s="21"/>
      <c r="AP100" s="21"/>
      <c r="AQ100" s="21"/>
      <c r="AR100" s="21"/>
      <c r="AS100" s="21"/>
      <c r="AT100" s="21"/>
      <c r="AU100" s="21"/>
      <c r="AV100" s="21"/>
      <c r="AW100" s="21"/>
      <c r="AX100" s="21"/>
    </row>
    <row r="101" spans="1:50" x14ac:dyDescent="0.2">
      <c r="A101" s="63">
        <v>60</v>
      </c>
      <c r="B101" s="20" t="str">
        <f>'Compound Alert'!B211</f>
        <v>Uzbekistan</v>
      </c>
      <c r="C101" s="20" t="str">
        <f>'Compound Alert'!C211</f>
        <v>UZB</v>
      </c>
      <c r="D101" s="20" t="str">
        <f>'Compound Alert'!D211</f>
        <v>ECS           Europe &amp; Central Asia</v>
      </c>
      <c r="E101" s="20" t="str">
        <f>'Compound Alert'!E211</f>
        <v>Blend</v>
      </c>
      <c r="F101" s="217">
        <f>'Compound Alert'!F211</f>
        <v>0</v>
      </c>
      <c r="G101" s="22">
        <f ca="1">IF($B$8="Overall Alert",'Compound Alert'!G211,IF($B$8="Underlying Vulnerability",'Compound Alert'!J211,IF($B$8="Emerging Threat",'Compound Alert'!M211)))</f>
        <v>0</v>
      </c>
      <c r="H101" s="23">
        <f ca="1">IF($B$8="Overall Alert",'Compound Alert'!H211,IF($B$8="Underlying Vulnerability",'Compound Alert'!K211,IF($B$8="Emerging Threat",'Compound Alert'!N211)))</f>
        <v>0</v>
      </c>
      <c r="I101" s="50">
        <f t="shared" ca="1" si="0"/>
        <v>0</v>
      </c>
      <c r="J101" s="25" t="str">
        <f ca="1">IF(
   $B$8="Overall Alert",IF(
      'Compound Alert'!R211 &gt;= 7, "HIGH",IF(
         'Compound Alert'!R211 &gt;= 5, "MED","LOW")), IF(
            $B$8="Underlying Vulnerability", IF(
               'Compound Alert'!Y211 &gt;= 10, "HIGH",IF(
                  'Compound Alert'!Y211 &gt;= 7, "MED","LOW")),IF(
                     $B$8="Emerging Threat", IF(
                        'Compound Alert'!AF211 &gt;= 10, "HIGH",IF(
                            'Compound Alert'!AF211 &gt;= 7, "MED","LOW")))))</f>
        <v>LOW</v>
      </c>
      <c r="K101" s="25" t="str">
        <f ca="1">IF(
   $B$8="Overall Alert",IF(
      'Compound Alert'!S211 &gt;= 7, "HIGH",IF(
         'Compound Alert'!S211 &gt;= 5, "MED","LOW")), IF(
            $B$8="Underlying Vulnerability", IF(
               'Compound Alert'!Z211 &gt;= 10, "HIGH",IF(
                  'Compound Alert'!Z211 &gt;= 7, "MED","LOW")),IF(
                     $B$8="Emerging Threat", IF(
                        'Compound Alert'!AG211 &gt;= 10, "HIGH",IF(
                            'Compound Alert'!AG211 &gt;= 7, "MED","LOW")))))</f>
        <v>LOW</v>
      </c>
      <c r="L101" s="25" t="str">
        <f ca="1">IF(
   $B$8="Overall Alert",IF(
      'Compound Alert'!T211 &gt;= 7, "HIGH",IF(
         'Compound Alert'!T211 &gt;= 5, "MED","LOW")), IF(
            $B$8="Underlying Vulnerability", IF(
               'Compound Alert'!AA211 &gt;= 10, "HIGH",IF(
                  'Compound Alert'!AA211 &gt;= 7, "MED","LOW")),IF(
                     $B$8="Emerging Threat", IF(
                        'Compound Alert'!AH211 &gt;= 10, "HIGH",IF(
                            'Compound Alert'!AH211 &gt;= 7, "MED","LOW")))))</f>
        <v>LOW</v>
      </c>
      <c r="M101" s="25" t="str">
        <f ca="1">IF(
   $B$8="Overall Alert",IF(
      'Compound Alert'!U211 &gt;= 7, "HIGH",IF(
         'Compound Alert'!U211 &gt;= 5, "MED","LOW")), IF(
            $B$8="Underlying Vulnerability", IF(
               'Compound Alert'!AB211 &gt;= 10, "HIGH",IF(
                  'Compound Alert'!AB211 &gt;= 7, "MED","LOW")),IF(
                     $B$8="Emerging Threat", IF(
                        'Compound Alert'!AI211 &gt;= 10, "HIGH",IF(
                            'Compound Alert'!AI211 &gt;= 7, "MED","LOW")))))</f>
        <v>LOW</v>
      </c>
      <c r="N101" s="25" t="str">
        <f ca="1">IF(
   $B$8="Overall Alert",IF(
      'Compound Alert'!V211 &gt;= 7, "HIGH",IF(
         'Compound Alert'!V211 &gt;= 5, "MED","LOW")), IF(
            $B$8="Underlying Vulnerability", IF(
               'Compound Alert'!AC211 &gt;= 10, "HIGH",IF(
                  'Compound Alert'!AC211 &gt;= 7, "MED","LOW")),IF(
                     $B$8="Emerging Threat", IF(
                        'Compound Alert'!AJ211 &gt;= 10, "HIGH",IF(
                            'Compound Alert'!AJ211 &gt;= 7, "MED","LOW")))))</f>
        <v>LOW</v>
      </c>
      <c r="O101" s="25" t="str">
        <f ca="1">IF(
   $B$8="Overall Alert",IF(
      'Compound Alert'!W211 &gt;= 7, "HIGH",IF(
         'Compound Alert'!W211 &gt;= 5, "MED","LOW")), IF(
            $B$8="Underlying Vulnerability", IF(
               'Compound Alert'!AD211 &gt;= 10, "HIGH",IF(
                  'Compound Alert'!AD211 &gt;= 7, "MED","LOW")),IF(
                     $B$8="Emerging Threat", IF(
                        'Compound Alert'!AK211 &gt;= 10, "HIGH",IF(
                            'Compound Alert'!AK211 &gt;= 7, "MED","LOW")))))</f>
        <v>LOW</v>
      </c>
      <c r="P101" s="25"/>
      <c r="Q101" s="26"/>
      <c r="R101" s="26"/>
      <c r="S101" s="21"/>
      <c r="T101" s="21"/>
      <c r="U101" s="21"/>
      <c r="V101" s="21"/>
      <c r="W101" s="21"/>
      <c r="X101" s="21"/>
      <c r="Y101" s="27"/>
      <c r="Z101" s="27"/>
      <c r="AA101" s="27"/>
      <c r="AB101" s="27"/>
      <c r="AC101" s="27"/>
      <c r="AD101" s="27"/>
      <c r="AE101" s="27"/>
      <c r="AF101" s="27"/>
      <c r="AJ101" s="21"/>
      <c r="AK101" s="21"/>
      <c r="AL101" s="21"/>
      <c r="AM101" s="21"/>
      <c r="AN101" s="21"/>
      <c r="AO101" s="21"/>
      <c r="AP101" s="21"/>
      <c r="AQ101" s="21"/>
      <c r="AR101" s="21"/>
      <c r="AS101" s="21"/>
      <c r="AT101" s="21"/>
      <c r="AU101" s="21"/>
      <c r="AV101" s="21"/>
      <c r="AW101" s="21"/>
      <c r="AX101" s="21"/>
    </row>
    <row r="102" spans="1:50" x14ac:dyDescent="0.2">
      <c r="A102" s="63">
        <v>61</v>
      </c>
      <c r="B102" s="20" t="str">
        <f>'Compound Alert'!B129</f>
        <v>Madagascar</v>
      </c>
      <c r="C102" s="20" t="str">
        <f>'Compound Alert'!C129</f>
        <v>MDG</v>
      </c>
      <c r="D102" s="20" t="str">
        <f>'Compound Alert'!D129</f>
        <v>SSF           Sub-Saharan Africa</v>
      </c>
      <c r="E102" s="20" t="str">
        <f>'Compound Alert'!E129</f>
        <v>IDA</v>
      </c>
      <c r="F102" s="217">
        <f ca="1">'Compound Alert'!F129</f>
        <v>124</v>
      </c>
      <c r="G102" s="22">
        <f ca="1">IF($B$8="Overall Alert",'Compound Alert'!G129,IF($B$8="Underlying Vulnerability",'Compound Alert'!J129,IF($B$8="Emerging Threat",'Compound Alert'!M129)))</f>
        <v>3</v>
      </c>
      <c r="H102" s="23">
        <f ca="1">IF($B$8="Overall Alert",'Compound Alert'!H129,IF($B$8="Underlying Vulnerability",'Compound Alert'!K129,IF($B$8="Emerging Threat",'Compound Alert'!N129)))</f>
        <v>3</v>
      </c>
      <c r="I102" s="50">
        <f t="shared" ca="1" si="0"/>
        <v>3</v>
      </c>
      <c r="J102" s="25" t="str">
        <f ca="1">IF(
   $B$8="Overall Alert",IF(
      'Compound Alert'!R129 &gt;= 7, "HIGH",IF(
         'Compound Alert'!R129 &gt;= 5, "MED","LOW")), IF(
            $B$8="Underlying Vulnerability", IF(
               'Compound Alert'!Y129 &gt;= 10, "HIGH",IF(
                  'Compound Alert'!Y129 &gt;= 7, "MED","LOW")),IF(
                     $B$8="Emerging Threat", IF(
                        'Compound Alert'!AF129 &gt;= 10, "HIGH",IF(
                            'Compound Alert'!AF129 &gt;= 7, "MED","LOW")))))</f>
        <v>LOW</v>
      </c>
      <c r="K102" s="25" t="str">
        <f ca="1">IF(
   $B$8="Overall Alert",IF(
      'Compound Alert'!S129 &gt;= 7, "HIGH",IF(
         'Compound Alert'!S129 &gt;= 5, "MED","LOW")), IF(
            $B$8="Underlying Vulnerability", IF(
               'Compound Alert'!Z129 &gt;= 10, "HIGH",IF(
                  'Compound Alert'!Z129 &gt;= 7, "MED","LOW")),IF(
                     $B$8="Emerging Threat", IF(
                        'Compound Alert'!AG129 &gt;= 10, "HIGH",IF(
                            'Compound Alert'!AG129 &gt;= 7, "MED","LOW")))))</f>
        <v>HIGH</v>
      </c>
      <c r="L102" s="25" t="str">
        <f ca="1">IF(
   $B$8="Overall Alert",IF(
      'Compound Alert'!T129 &gt;= 7, "HIGH",IF(
         'Compound Alert'!T129 &gt;= 5, "MED","LOW")), IF(
            $B$8="Underlying Vulnerability", IF(
               'Compound Alert'!AA129 &gt;= 10, "HIGH",IF(
                  'Compound Alert'!AA129 &gt;= 7, "MED","LOW")),IF(
                     $B$8="Emerging Threat", IF(
                        'Compound Alert'!AH129 &gt;= 10, "HIGH",IF(
                            'Compound Alert'!AH129 &gt;= 7, "MED","LOW")))))</f>
        <v>LOW</v>
      </c>
      <c r="M102" s="25" t="str">
        <f ca="1">IF(
   $B$8="Overall Alert",IF(
      'Compound Alert'!U129 &gt;= 7, "HIGH",IF(
         'Compound Alert'!U129 &gt;= 5, "MED","LOW")), IF(
            $B$8="Underlying Vulnerability", IF(
               'Compound Alert'!AB129 &gt;= 10, "HIGH",IF(
                  'Compound Alert'!AB129 &gt;= 7, "MED","LOW")),IF(
                     $B$8="Emerging Threat", IF(
                        'Compound Alert'!AI129 &gt;= 10, "HIGH",IF(
                            'Compound Alert'!AI129 &gt;= 7, "MED","LOW")))))</f>
        <v>LOW</v>
      </c>
      <c r="N102" s="25" t="str">
        <f ca="1">IF(
   $B$8="Overall Alert",IF(
      'Compound Alert'!V129 &gt;= 7, "HIGH",IF(
         'Compound Alert'!V129 &gt;= 5, "MED","LOW")), IF(
            $B$8="Underlying Vulnerability", IF(
               'Compound Alert'!AC129 &gt;= 10, "HIGH",IF(
                  'Compound Alert'!AC129 &gt;= 7, "MED","LOW")),IF(
                     $B$8="Emerging Threat", IF(
                        'Compound Alert'!AJ129 &gt;= 10, "HIGH",IF(
                            'Compound Alert'!AJ129 &gt;= 7, "MED","LOW")))))</f>
        <v>HIGH</v>
      </c>
      <c r="O102" s="25" t="str">
        <f ca="1">IF(
   $B$8="Overall Alert",IF(
      'Compound Alert'!W129 &gt;= 7, "HIGH",IF(
         'Compound Alert'!W129 &gt;= 5, "MED","LOW")), IF(
            $B$8="Underlying Vulnerability", IF(
               'Compound Alert'!AD129 &gt;= 10, "HIGH",IF(
                  'Compound Alert'!AD129 &gt;= 7, "MED","LOW")),IF(
                     $B$8="Emerging Threat", IF(
                        'Compound Alert'!AK129 &gt;= 10, "HIGH",IF(
                            'Compound Alert'!AK129 &gt;= 7, "MED","LOW")))))</f>
        <v>HIGH</v>
      </c>
      <c r="P102" s="25"/>
      <c r="Q102" s="26"/>
      <c r="R102" s="26"/>
      <c r="S102" s="21"/>
      <c r="T102" s="21"/>
      <c r="U102" s="21"/>
      <c r="V102" s="21"/>
      <c r="W102" s="21"/>
      <c r="X102" s="21"/>
      <c r="Y102" s="27"/>
      <c r="Z102" s="27"/>
      <c r="AA102" s="27"/>
      <c r="AB102" s="27"/>
      <c r="AC102" s="27"/>
      <c r="AD102" s="27"/>
      <c r="AE102" s="27"/>
      <c r="AF102" s="27"/>
      <c r="AJ102" s="21"/>
      <c r="AK102" s="21"/>
      <c r="AL102" s="21"/>
      <c r="AM102" s="21"/>
      <c r="AN102" s="21"/>
      <c r="AO102" s="21"/>
      <c r="AP102" s="21"/>
      <c r="AQ102" s="21"/>
      <c r="AR102" s="21"/>
      <c r="AS102" s="21"/>
      <c r="AT102" s="21"/>
      <c r="AU102" s="21"/>
      <c r="AV102" s="21"/>
      <c r="AW102" s="21"/>
      <c r="AX102" s="21"/>
    </row>
    <row r="103" spans="1:50" x14ac:dyDescent="0.2">
      <c r="A103" s="63">
        <v>62</v>
      </c>
      <c r="B103" s="20" t="str">
        <f>'Compound Alert'!B107</f>
        <v>Kyrgyz Republic</v>
      </c>
      <c r="C103" s="20" t="str">
        <f>'Compound Alert'!C107</f>
        <v>KGZ</v>
      </c>
      <c r="D103" s="20" t="str">
        <f>'Compound Alert'!D107</f>
        <v>ECS           Europe &amp; Central Asia</v>
      </c>
      <c r="E103" s="20" t="str">
        <f>'Compound Alert'!E107</f>
        <v>IDA</v>
      </c>
      <c r="F103" s="217">
        <f ca="1">'Compound Alert'!F107</f>
        <v>102</v>
      </c>
      <c r="G103" s="22">
        <f ca="1">IF($B$8="Overall Alert",'Compound Alert'!G107,IF($B$8="Underlying Vulnerability",'Compound Alert'!J107,IF($B$8="Emerging Threat",'Compound Alert'!M107)))</f>
        <v>0.5</v>
      </c>
      <c r="H103" s="23">
        <f ca="1">IF($B$8="Overall Alert",'Compound Alert'!H107,IF($B$8="Underlying Vulnerability",'Compound Alert'!K107,IF($B$8="Emerging Threat",'Compound Alert'!N107)))</f>
        <v>0.5</v>
      </c>
      <c r="I103" s="50">
        <f t="shared" ca="1" si="0"/>
        <v>0</v>
      </c>
      <c r="J103" s="25" t="str">
        <f ca="1">IF(
   $B$8="Overall Alert",IF(
      'Compound Alert'!R107 &gt;= 7, "HIGH",IF(
         'Compound Alert'!R107 &gt;= 5, "MED","LOW")), IF(
            $B$8="Underlying Vulnerability", IF(
               'Compound Alert'!Y107 &gt;= 10, "HIGH",IF(
                  'Compound Alert'!Y107 &gt;= 7, "MED","LOW")),IF(
                     $B$8="Emerging Threat", IF(
                        'Compound Alert'!AF107 &gt;= 10, "HIGH",IF(
                            'Compound Alert'!AF107 &gt;= 7, "MED","LOW")))))</f>
        <v>LOW</v>
      </c>
      <c r="K103" s="25" t="str">
        <f ca="1">IF(
   $B$8="Overall Alert",IF(
      'Compound Alert'!S107 &gt;= 7, "HIGH",IF(
         'Compound Alert'!S107 &gt;= 5, "MED","LOW")), IF(
            $B$8="Underlying Vulnerability", IF(
               'Compound Alert'!Z107 &gt;= 10, "HIGH",IF(
                  'Compound Alert'!Z107 &gt;= 7, "MED","LOW")),IF(
                     $B$8="Emerging Threat", IF(
                        'Compound Alert'!AG107 &gt;= 10, "HIGH",IF(
                            'Compound Alert'!AG107 &gt;= 7, "MED","LOW")))))</f>
        <v>LOW</v>
      </c>
      <c r="L103" s="25" t="str">
        <f ca="1">IF(
   $B$8="Overall Alert",IF(
      'Compound Alert'!T107 &gt;= 7, "HIGH",IF(
         'Compound Alert'!T107 &gt;= 5, "MED","LOW")), IF(
            $B$8="Underlying Vulnerability", IF(
               'Compound Alert'!AA107 &gt;= 10, "HIGH",IF(
                  'Compound Alert'!AA107 &gt;= 7, "MED","LOW")),IF(
                     $B$8="Emerging Threat", IF(
                        'Compound Alert'!AH107 &gt;= 10, "HIGH",IF(
                            'Compound Alert'!AH107 &gt;= 7, "MED","LOW")))))</f>
        <v>MED</v>
      </c>
      <c r="M103" s="25" t="str">
        <f ca="1">IF(
   $B$8="Overall Alert",IF(
      'Compound Alert'!U107 &gt;= 7, "HIGH",IF(
         'Compound Alert'!U107 &gt;= 5, "MED","LOW")), IF(
            $B$8="Underlying Vulnerability", IF(
               'Compound Alert'!AB107 &gt;= 10, "HIGH",IF(
                  'Compound Alert'!AB107 &gt;= 7, "MED","LOW")),IF(
                     $B$8="Emerging Threat", IF(
                        'Compound Alert'!AI107 &gt;= 10, "HIGH",IF(
                            'Compound Alert'!AI107 &gt;= 7, "MED","LOW")))))</f>
        <v>LOW</v>
      </c>
      <c r="N103" s="25" t="str">
        <f ca="1">IF(
   $B$8="Overall Alert",IF(
      'Compound Alert'!V107 &gt;= 7, "HIGH",IF(
         'Compound Alert'!V107 &gt;= 5, "MED","LOW")), IF(
            $B$8="Underlying Vulnerability", IF(
               'Compound Alert'!AC107 &gt;= 10, "HIGH",IF(
                  'Compound Alert'!AC107 &gt;= 7, "MED","LOW")),IF(
                     $B$8="Emerging Threat", IF(
                        'Compound Alert'!AJ107 &gt;= 10, "HIGH",IF(
                            'Compound Alert'!AJ107 &gt;= 7, "MED","LOW")))))</f>
        <v>LOW</v>
      </c>
      <c r="O103" s="25" t="str">
        <f ca="1">IF(
   $B$8="Overall Alert",IF(
      'Compound Alert'!W107 &gt;= 7, "HIGH",IF(
         'Compound Alert'!W107 &gt;= 5, "MED","LOW")), IF(
            $B$8="Underlying Vulnerability", IF(
               'Compound Alert'!AD107 &gt;= 10, "HIGH",IF(
                  'Compound Alert'!AD107 &gt;= 7, "MED","LOW")),IF(
                     $B$8="Emerging Threat", IF(
                        'Compound Alert'!AK107 &gt;= 10, "HIGH",IF(
                            'Compound Alert'!AK107 &gt;= 7, "MED","LOW")))))</f>
        <v>LOW</v>
      </c>
      <c r="P103" s="25"/>
      <c r="Q103" s="26"/>
      <c r="R103" s="26"/>
      <c r="S103" s="21"/>
      <c r="T103" s="21"/>
      <c r="U103" s="21"/>
      <c r="V103" s="21"/>
      <c r="W103" s="21"/>
      <c r="X103" s="21"/>
      <c r="Y103" s="27"/>
      <c r="Z103" s="27"/>
      <c r="AA103" s="27"/>
      <c r="AB103" s="27"/>
      <c r="AC103" s="27"/>
      <c r="AD103" s="27"/>
      <c r="AE103" s="27"/>
      <c r="AF103" s="27"/>
      <c r="AJ103" s="21"/>
      <c r="AK103" s="21"/>
      <c r="AL103" s="21"/>
      <c r="AM103" s="21"/>
      <c r="AN103" s="21"/>
      <c r="AO103" s="21"/>
      <c r="AP103" s="21"/>
      <c r="AQ103" s="21"/>
      <c r="AR103" s="21"/>
      <c r="AS103" s="21"/>
      <c r="AT103" s="21"/>
      <c r="AU103" s="21"/>
      <c r="AV103" s="21"/>
      <c r="AW103" s="21"/>
      <c r="AX103" s="21"/>
    </row>
    <row r="104" spans="1:50" x14ac:dyDescent="0.2">
      <c r="A104" s="63">
        <v>63</v>
      </c>
      <c r="B104" s="20" t="str">
        <f>'Compound Alert'!B159</f>
        <v>Philippines</v>
      </c>
      <c r="C104" s="20" t="str">
        <f>'Compound Alert'!C159</f>
        <v>PHL</v>
      </c>
      <c r="D104" s="20" t="str">
        <f>'Compound Alert'!D159</f>
        <v>EAS           East Asia &amp; Pacific</v>
      </c>
      <c r="E104" s="20" t="str">
        <f>'Compound Alert'!E159</f>
        <v>IBRD</v>
      </c>
      <c r="F104" s="217">
        <f ca="1">'Compound Alert'!F159</f>
        <v>154</v>
      </c>
      <c r="G104" s="22">
        <f ca="1">IF($B$8="Overall Alert",'Compound Alert'!G159,IF($B$8="Underlying Vulnerability",'Compound Alert'!J159,IF($B$8="Emerging Threat",'Compound Alert'!M159)))</f>
        <v>1</v>
      </c>
      <c r="H104" s="23">
        <f ca="1">IF($B$8="Overall Alert",'Compound Alert'!H159,IF($B$8="Underlying Vulnerability",'Compound Alert'!K159,IF($B$8="Emerging Threat",'Compound Alert'!N159)))</f>
        <v>1</v>
      </c>
      <c r="I104" s="50">
        <f t="shared" ca="1" si="0"/>
        <v>1</v>
      </c>
      <c r="J104" s="25" t="str">
        <f ca="1">IF(
   $B$8="Overall Alert",IF(
      'Compound Alert'!R159 &gt;= 7, "HIGH",IF(
         'Compound Alert'!R159 &gt;= 5, "MED","LOW")), IF(
            $B$8="Underlying Vulnerability", IF(
               'Compound Alert'!Y159 &gt;= 10, "HIGH",IF(
                  'Compound Alert'!Y159 &gt;= 7, "MED","LOW")),IF(
                     $B$8="Emerging Threat", IF(
                        'Compound Alert'!AF159 &gt;= 10, "HIGH",IF(
                            'Compound Alert'!AF159 &gt;= 7, "MED","LOW")))))</f>
        <v>LOW</v>
      </c>
      <c r="K104" s="25" t="str">
        <f ca="1">IF(
   $B$8="Overall Alert",IF(
      'Compound Alert'!S159 &gt;= 7, "HIGH",IF(
         'Compound Alert'!S159 &gt;= 5, "MED","LOW")), IF(
            $B$8="Underlying Vulnerability", IF(
               'Compound Alert'!Z159 &gt;= 10, "HIGH",IF(
                  'Compound Alert'!Z159 &gt;= 7, "MED","LOW")),IF(
                     $B$8="Emerging Threat", IF(
                        'Compound Alert'!AG159 &gt;= 10, "HIGH",IF(
                            'Compound Alert'!AG159 &gt;= 7, "MED","LOW")))))</f>
        <v>LOW</v>
      </c>
      <c r="L104" s="25" t="str">
        <f ca="1">IF(
   $B$8="Overall Alert",IF(
      'Compound Alert'!T159 &gt;= 7, "HIGH",IF(
         'Compound Alert'!T159 &gt;= 5, "MED","LOW")), IF(
            $B$8="Underlying Vulnerability", IF(
               'Compound Alert'!AA159 &gt;= 10, "HIGH",IF(
                  'Compound Alert'!AA159 &gt;= 7, "MED","LOW")),IF(
                     $B$8="Emerging Threat", IF(
                        'Compound Alert'!AH159 &gt;= 10, "HIGH",IF(
                            'Compound Alert'!AH159 &gt;= 7, "MED","LOW")))))</f>
        <v>LOW</v>
      </c>
      <c r="M104" s="25" t="str">
        <f ca="1">IF(
   $B$8="Overall Alert",IF(
      'Compound Alert'!U159 &gt;= 7, "HIGH",IF(
         'Compound Alert'!U159 &gt;= 5, "MED","LOW")), IF(
            $B$8="Underlying Vulnerability", IF(
               'Compound Alert'!AB159 &gt;= 10, "HIGH",IF(
                  'Compound Alert'!AB159 &gt;= 7, "MED","LOW")),IF(
                     $B$8="Emerging Threat", IF(
                        'Compound Alert'!AI159 &gt;= 10, "HIGH",IF(
                            'Compound Alert'!AI159 &gt;= 7, "MED","LOW")))))</f>
        <v>LOW</v>
      </c>
      <c r="N104" s="25" t="str">
        <f ca="1">IF(
   $B$8="Overall Alert",IF(
      'Compound Alert'!V159 &gt;= 7, "HIGH",IF(
         'Compound Alert'!V159 &gt;= 5, "MED","LOW")), IF(
            $B$8="Underlying Vulnerability", IF(
               'Compound Alert'!AC159 &gt;= 10, "HIGH",IF(
                  'Compound Alert'!AC159 &gt;= 7, "MED","LOW")),IF(
                     $B$8="Emerging Threat", IF(
                        'Compound Alert'!AJ159 &gt;= 10, "HIGH",IF(
                            'Compound Alert'!AJ159 &gt;= 7, "MED","LOW")))))</f>
        <v>HIGH</v>
      </c>
      <c r="O104" s="25" t="str">
        <f ca="1">IF(
   $B$8="Overall Alert",IF(
      'Compound Alert'!W159 &gt;= 7, "HIGH",IF(
         'Compound Alert'!W159 &gt;= 5, "MED","LOW")), IF(
            $B$8="Underlying Vulnerability", IF(
               'Compound Alert'!AD159 &gt;= 10, "HIGH",IF(
                  'Compound Alert'!AD159 &gt;= 7, "MED","LOW")),IF(
                     $B$8="Emerging Threat", IF(
                        'Compound Alert'!AK159 &gt;= 10, "HIGH",IF(
                            'Compound Alert'!AK159 &gt;= 7, "MED","LOW")))))</f>
        <v>LOW</v>
      </c>
      <c r="P104" s="25"/>
      <c r="Q104" s="26"/>
      <c r="R104" s="26"/>
      <c r="S104" s="21"/>
      <c r="T104" s="21"/>
      <c r="U104" s="21"/>
      <c r="V104" s="21"/>
      <c r="W104" s="21"/>
      <c r="X104" s="21"/>
      <c r="Y104" s="27"/>
      <c r="Z104" s="27"/>
      <c r="AA104" s="27"/>
      <c r="AB104" s="27"/>
      <c r="AC104" s="27"/>
      <c r="AD104" s="27"/>
      <c r="AE104" s="27"/>
      <c r="AF104" s="27"/>
      <c r="AJ104" s="21"/>
      <c r="AK104" s="21"/>
      <c r="AL104" s="21"/>
      <c r="AM104" s="21"/>
      <c r="AN104" s="21"/>
      <c r="AO104" s="21"/>
      <c r="AP104" s="21"/>
      <c r="AQ104" s="21"/>
      <c r="AR104" s="21"/>
      <c r="AS104" s="21"/>
      <c r="AT104" s="21"/>
      <c r="AU104" s="21"/>
      <c r="AV104" s="21"/>
      <c r="AW104" s="21"/>
      <c r="AX104" s="21"/>
    </row>
    <row r="105" spans="1:50" x14ac:dyDescent="0.2">
      <c r="A105" s="63">
        <v>64</v>
      </c>
      <c r="B105" s="20" t="str">
        <f>'Compound Alert'!B115</f>
        <v>Liberia</v>
      </c>
      <c r="C105" s="20" t="str">
        <f>'Compound Alert'!C115</f>
        <v>LBR</v>
      </c>
      <c r="D105" s="20" t="str">
        <f>'Compound Alert'!D115</f>
        <v>SSF           Sub-Saharan Africa</v>
      </c>
      <c r="E105" s="20" t="str">
        <f>'Compound Alert'!E115</f>
        <v>IDA</v>
      </c>
      <c r="F105" s="217">
        <f ca="1">'Compound Alert'!F115</f>
        <v>110</v>
      </c>
      <c r="G105" s="22">
        <f ca="1">IF($B$8="Overall Alert",'Compound Alert'!G115,IF($B$8="Underlying Vulnerability",'Compound Alert'!J115,IF($B$8="Emerging Threat",'Compound Alert'!M115)))</f>
        <v>0.5</v>
      </c>
      <c r="H105" s="23">
        <f ca="1">IF($B$8="Overall Alert",'Compound Alert'!H115,IF($B$8="Underlying Vulnerability",'Compound Alert'!K115,IF($B$8="Emerging Threat",'Compound Alert'!N115)))</f>
        <v>0.5</v>
      </c>
      <c r="I105" s="50">
        <f t="shared" ca="1" si="0"/>
        <v>0</v>
      </c>
      <c r="J105" s="25" t="str">
        <f ca="1">IF(
   $B$8="Overall Alert",IF(
      'Compound Alert'!R115 &gt;= 7, "HIGH",IF(
         'Compound Alert'!R115 &gt;= 5, "MED","LOW")), IF(
            $B$8="Underlying Vulnerability", IF(
               'Compound Alert'!Y115 &gt;= 10, "HIGH",IF(
                  'Compound Alert'!Y115 &gt;= 7, "MED","LOW")),IF(
                     $B$8="Emerging Threat", IF(
                        'Compound Alert'!AF115 &gt;= 10, "HIGH",IF(
                            'Compound Alert'!AF115 &gt;= 7, "MED","LOW")))))</f>
        <v>LOW</v>
      </c>
      <c r="K105" s="25" t="str">
        <f ca="1">IF(
   $B$8="Overall Alert",IF(
      'Compound Alert'!S115 &gt;= 7, "HIGH",IF(
         'Compound Alert'!S115 &gt;= 5, "MED","LOW")), IF(
            $B$8="Underlying Vulnerability", IF(
               'Compound Alert'!Z115 &gt;= 10, "HIGH",IF(
                  'Compound Alert'!Z115 &gt;= 7, "MED","LOW")),IF(
                     $B$8="Emerging Threat", IF(
                        'Compound Alert'!AG115 &gt;= 10, "HIGH",IF(
                            'Compound Alert'!AG115 &gt;= 7, "MED","LOW")))))</f>
        <v>MED</v>
      </c>
      <c r="L105" s="25" t="str">
        <f ca="1">IF(
   $B$8="Overall Alert",IF(
      'Compound Alert'!T115 &gt;= 7, "HIGH",IF(
         'Compound Alert'!T115 &gt;= 5, "MED","LOW")), IF(
            $B$8="Underlying Vulnerability", IF(
               'Compound Alert'!AA115 &gt;= 10, "HIGH",IF(
                  'Compound Alert'!AA115 &gt;= 7, "MED","LOW")),IF(
                     $B$8="Emerging Threat", IF(
                        'Compound Alert'!AH115 &gt;= 10, "HIGH",IF(
                            'Compound Alert'!AH115 &gt;= 7, "MED","LOW")))))</f>
        <v>LOW</v>
      </c>
      <c r="M105" s="25" t="str">
        <f ca="1">IF(
   $B$8="Overall Alert",IF(
      'Compound Alert'!U115 &gt;= 7, "HIGH",IF(
         'Compound Alert'!U115 &gt;= 5, "MED","LOW")), IF(
            $B$8="Underlying Vulnerability", IF(
               'Compound Alert'!AB115 &gt;= 10, "HIGH",IF(
                  'Compound Alert'!AB115 &gt;= 7, "MED","LOW")),IF(
                     $B$8="Emerging Threat", IF(
                        'Compound Alert'!AI115 &gt;= 10, "HIGH",IF(
                            'Compound Alert'!AI115 &gt;= 7, "MED","LOW")))))</f>
        <v>LOW</v>
      </c>
      <c r="N105" s="25" t="str">
        <f ca="1">IF(
   $B$8="Overall Alert",IF(
      'Compound Alert'!V115 &gt;= 7, "HIGH",IF(
         'Compound Alert'!V115 &gt;= 5, "MED","LOW")), IF(
            $B$8="Underlying Vulnerability", IF(
               'Compound Alert'!AC115 &gt;= 10, "HIGH",IF(
                  'Compound Alert'!AC115 &gt;= 7, "MED","LOW")),IF(
                     $B$8="Emerging Threat", IF(
                        'Compound Alert'!AJ115 &gt;= 10, "HIGH",IF(
                            'Compound Alert'!AJ115 &gt;= 7, "MED","LOW")))))</f>
        <v>LOW</v>
      </c>
      <c r="O105" s="25" t="str">
        <f ca="1">IF(
   $B$8="Overall Alert",IF(
      'Compound Alert'!W115 &gt;= 7, "HIGH",IF(
         'Compound Alert'!W115 &gt;= 5, "MED","LOW")), IF(
            $B$8="Underlying Vulnerability", IF(
               'Compound Alert'!AD115 &gt;= 10, "HIGH",IF(
                  'Compound Alert'!AD115 &gt;= 7, "MED","LOW")),IF(
                     $B$8="Emerging Threat", IF(
                        'Compound Alert'!AK115 &gt;= 10, "HIGH",IF(
                            'Compound Alert'!AK115 &gt;= 7, "MED","LOW")))))</f>
        <v>LOW</v>
      </c>
      <c r="P105" s="25"/>
      <c r="Q105" s="26"/>
      <c r="R105" s="26"/>
      <c r="S105" s="21"/>
      <c r="T105" s="21"/>
      <c r="U105" s="21"/>
      <c r="V105" s="21"/>
      <c r="W105" s="21"/>
      <c r="X105" s="21"/>
      <c r="Y105" s="27"/>
      <c r="Z105" s="27"/>
      <c r="AA105" s="27"/>
      <c r="AB105" s="27"/>
      <c r="AC105" s="27"/>
      <c r="AD105" s="27"/>
      <c r="AE105" s="27"/>
      <c r="AF105" s="27"/>
      <c r="AJ105" s="21"/>
      <c r="AK105" s="21"/>
      <c r="AL105" s="21"/>
      <c r="AM105" s="21"/>
      <c r="AN105" s="21"/>
      <c r="AO105" s="21"/>
      <c r="AP105" s="21"/>
      <c r="AQ105" s="21"/>
      <c r="AR105" s="21"/>
      <c r="AS105" s="21"/>
      <c r="AT105" s="21"/>
      <c r="AU105" s="21"/>
      <c r="AV105" s="21"/>
      <c r="AW105" s="21"/>
      <c r="AX105" s="21"/>
    </row>
    <row r="106" spans="1:50" x14ac:dyDescent="0.2">
      <c r="A106" s="63">
        <v>65</v>
      </c>
      <c r="B106" s="20" t="str">
        <f>'Compound Alert'!B116</f>
        <v>Libya</v>
      </c>
      <c r="C106" s="20" t="str">
        <f>'Compound Alert'!C116</f>
        <v>LBY</v>
      </c>
      <c r="D106" s="20" t="str">
        <f>'Compound Alert'!D116</f>
        <v>MEA           Middle East &amp; North Africa</v>
      </c>
      <c r="E106" s="20" t="str">
        <f>'Compound Alert'!E116</f>
        <v>IBRD</v>
      </c>
      <c r="F106" s="217">
        <f ca="1">'Compound Alert'!F116</f>
        <v>111</v>
      </c>
      <c r="G106" s="22">
        <f ca="1">IF($B$8="Overall Alert",'Compound Alert'!G116,IF($B$8="Underlying Vulnerability",'Compound Alert'!J116,IF($B$8="Emerging Threat",'Compound Alert'!M116)))</f>
        <v>1.5</v>
      </c>
      <c r="H106" s="23">
        <f ca="1">IF($B$8="Overall Alert",'Compound Alert'!H116,IF($B$8="Underlying Vulnerability",'Compound Alert'!K116,IF($B$8="Emerging Threat",'Compound Alert'!N116)))</f>
        <v>1.5</v>
      </c>
      <c r="I106" s="50">
        <f t="shared" ref="I106:I169" ca="1" si="1">ROUNDDOWN(G106,0)</f>
        <v>1</v>
      </c>
      <c r="J106" s="25" t="str">
        <f ca="1">IF(
   $B$8="Overall Alert",IF(
      'Compound Alert'!R116 &gt;= 7, "HIGH",IF(
         'Compound Alert'!R116 &gt;= 5, "MED","LOW")), IF(
            $B$8="Underlying Vulnerability", IF(
               'Compound Alert'!Y116 &gt;= 10, "HIGH",IF(
                  'Compound Alert'!Y116 &gt;= 7, "MED","LOW")),IF(
                     $B$8="Emerging Threat", IF(
                        'Compound Alert'!AF116 &gt;= 10, "HIGH",IF(
                            'Compound Alert'!AF116 &gt;= 7, "MED","LOW")))))</f>
        <v>LOW</v>
      </c>
      <c r="K106" s="25" t="str">
        <f ca="1">IF(
   $B$8="Overall Alert",IF(
      'Compound Alert'!S116 &gt;= 7, "HIGH",IF(
         'Compound Alert'!S116 &gt;= 5, "MED","LOW")), IF(
            $B$8="Underlying Vulnerability", IF(
               'Compound Alert'!Z116 &gt;= 10, "HIGH",IF(
                  'Compound Alert'!Z116 &gt;= 7, "MED","LOW")),IF(
                     $B$8="Emerging Threat", IF(
                        'Compound Alert'!AG116 &gt;= 10, "HIGH",IF(
                            'Compound Alert'!AG116 &gt;= 7, "MED","LOW")))))</f>
        <v>LOW</v>
      </c>
      <c r="L106" s="25" t="str">
        <f ca="1">IF(
   $B$8="Overall Alert",IF(
      'Compound Alert'!T116 &gt;= 7, "HIGH",IF(
         'Compound Alert'!T116 &gt;= 5, "MED","LOW")), IF(
            $B$8="Underlying Vulnerability", IF(
               'Compound Alert'!AA116 &gt;= 10, "HIGH",IF(
                  'Compound Alert'!AA116 &gt;= 7, "MED","LOW")),IF(
                     $B$8="Emerging Threat", IF(
                        'Compound Alert'!AH116 &gt;= 10, "HIGH",IF(
                            'Compound Alert'!AH116 &gt;= 7, "MED","LOW")))))</f>
        <v>HIGH</v>
      </c>
      <c r="M106" s="25" t="str">
        <f ca="1">IF(
   $B$8="Overall Alert",IF(
      'Compound Alert'!U116 &gt;= 7, "HIGH",IF(
         'Compound Alert'!U116 &gt;= 5, "MED","LOW")), IF(
            $B$8="Underlying Vulnerability", IF(
               'Compound Alert'!AB116 &gt;= 10, "HIGH",IF(
                  'Compound Alert'!AB116 &gt;= 7, "MED","LOW")),IF(
                     $B$8="Emerging Threat", IF(
                        'Compound Alert'!AI116 &gt;= 10, "HIGH",IF(
                            'Compound Alert'!AI116 &gt;= 7, "MED","LOW")))))</f>
        <v>LOW</v>
      </c>
      <c r="N106" s="25" t="str">
        <f ca="1">IF(
   $B$8="Overall Alert",IF(
      'Compound Alert'!V116 &gt;= 7, "HIGH",IF(
         'Compound Alert'!V116 &gt;= 5, "MED","LOW")), IF(
            $B$8="Underlying Vulnerability", IF(
               'Compound Alert'!AC116 &gt;= 10, "HIGH",IF(
                  'Compound Alert'!AC116 &gt;= 7, "MED","LOW")),IF(
                     $B$8="Emerging Threat", IF(
                        'Compound Alert'!AJ116 &gt;= 10, "HIGH",IF(
                            'Compound Alert'!AJ116 &gt;= 7, "MED","LOW")))))</f>
        <v>LOW</v>
      </c>
      <c r="O106" s="25" t="str">
        <f ca="1">IF(
   $B$8="Overall Alert",IF(
      'Compound Alert'!W116 &gt;= 7, "HIGH",IF(
         'Compound Alert'!W116 &gt;= 5, "MED","LOW")), IF(
            $B$8="Underlying Vulnerability", IF(
               'Compound Alert'!AD116 &gt;= 10, "HIGH",IF(
                  'Compound Alert'!AD116 &gt;= 7, "MED","LOW")),IF(
                     $B$8="Emerging Threat", IF(
                        'Compound Alert'!AK116 &gt;= 10, "HIGH",IF(
                            'Compound Alert'!AK116 &gt;= 7, "MED","LOW")))))</f>
        <v>MED</v>
      </c>
      <c r="P106" s="25"/>
      <c r="Q106" s="26"/>
      <c r="R106" s="26"/>
      <c r="S106" s="21"/>
      <c r="T106" s="21"/>
      <c r="U106" s="21"/>
      <c r="V106" s="21"/>
      <c r="W106" s="21"/>
      <c r="X106" s="21"/>
      <c r="Y106" s="27"/>
      <c r="Z106" s="27"/>
      <c r="AA106" s="27"/>
      <c r="AB106" s="27"/>
      <c r="AC106" s="27"/>
      <c r="AD106" s="27"/>
      <c r="AE106" s="27"/>
      <c r="AF106" s="27"/>
      <c r="AJ106" s="21"/>
      <c r="AK106" s="21"/>
      <c r="AL106" s="21"/>
      <c r="AM106" s="21"/>
      <c r="AN106" s="21"/>
      <c r="AO106" s="21"/>
      <c r="AP106" s="21"/>
      <c r="AQ106" s="21"/>
      <c r="AR106" s="21"/>
      <c r="AS106" s="21"/>
      <c r="AT106" s="21"/>
      <c r="AU106" s="21"/>
      <c r="AV106" s="21"/>
      <c r="AW106" s="21"/>
      <c r="AX106" s="21"/>
    </row>
    <row r="107" spans="1:50" x14ac:dyDescent="0.2">
      <c r="A107" s="63">
        <v>66</v>
      </c>
      <c r="B107" s="20" t="str">
        <f>'Compound Alert'!B113</f>
        <v>Lao PDR</v>
      </c>
      <c r="C107" s="20" t="str">
        <f>'Compound Alert'!C113</f>
        <v>LAO</v>
      </c>
      <c r="D107" s="20" t="str">
        <f>'Compound Alert'!D113</f>
        <v>EAS           East Asia &amp; Pacific</v>
      </c>
      <c r="E107" s="20" t="str">
        <f>'Compound Alert'!E113</f>
        <v>IDA</v>
      </c>
      <c r="F107" s="217">
        <f ca="1">'Compound Alert'!F113</f>
        <v>108</v>
      </c>
      <c r="G107" s="22">
        <f ca="1">IF($B$8="Overall Alert",'Compound Alert'!G113,IF($B$8="Underlying Vulnerability",'Compound Alert'!J113,IF($B$8="Emerging Threat",'Compound Alert'!M113)))</f>
        <v>1.5</v>
      </c>
      <c r="H107" s="23">
        <f ca="1">IF($B$8="Overall Alert",'Compound Alert'!H113,IF($B$8="Underlying Vulnerability",'Compound Alert'!K113,IF($B$8="Emerging Threat",'Compound Alert'!N113)))</f>
        <v>1.5</v>
      </c>
      <c r="I107" s="50">
        <f t="shared" ca="1" si="1"/>
        <v>1</v>
      </c>
      <c r="J107" s="25" t="str">
        <f ca="1">IF(
   $B$8="Overall Alert",IF(
      'Compound Alert'!R113 &gt;= 7, "HIGH",IF(
         'Compound Alert'!R113 &gt;= 5, "MED","LOW")), IF(
            $B$8="Underlying Vulnerability", IF(
               'Compound Alert'!Y113 &gt;= 10, "HIGH",IF(
                  'Compound Alert'!Y113 &gt;= 7, "MED","LOW")),IF(
                     $B$8="Emerging Threat", IF(
                        'Compound Alert'!AF113 &gt;= 10, "HIGH",IF(
                            'Compound Alert'!AF113 &gt;= 7, "MED","LOW")))))</f>
        <v>LOW</v>
      </c>
      <c r="K107" s="25" t="str">
        <f ca="1">IF(
   $B$8="Overall Alert",IF(
      'Compound Alert'!S113 &gt;= 7, "HIGH",IF(
         'Compound Alert'!S113 &gt;= 5, "MED","LOW")), IF(
            $B$8="Underlying Vulnerability", IF(
               'Compound Alert'!Z113 &gt;= 10, "HIGH",IF(
                  'Compound Alert'!Z113 &gt;= 7, "MED","LOW")),IF(
                     $B$8="Emerging Threat", IF(
                        'Compound Alert'!AG113 &gt;= 10, "HIGH",IF(
                            'Compound Alert'!AG113 &gt;= 7, "MED","LOW")))))</f>
        <v>MED</v>
      </c>
      <c r="L107" s="25" t="str">
        <f ca="1">IF(
   $B$8="Overall Alert",IF(
      'Compound Alert'!T113 &gt;= 7, "HIGH",IF(
         'Compound Alert'!T113 &gt;= 5, "MED","LOW")), IF(
            $B$8="Underlying Vulnerability", IF(
               'Compound Alert'!AA113 &gt;= 10, "HIGH",IF(
                  'Compound Alert'!AA113 &gt;= 7, "MED","LOW")),IF(
                     $B$8="Emerging Threat", IF(
                        'Compound Alert'!AH113 &gt;= 10, "HIGH",IF(
                            'Compound Alert'!AH113 &gt;= 7, "MED","LOW")))))</f>
        <v>MED</v>
      </c>
      <c r="M107" s="25" t="str">
        <f ca="1">IF(
   $B$8="Overall Alert",IF(
      'Compound Alert'!U113 &gt;= 7, "HIGH",IF(
         'Compound Alert'!U113 &gt;= 5, "MED","LOW")), IF(
            $B$8="Underlying Vulnerability", IF(
               'Compound Alert'!AB113 &gt;= 10, "HIGH",IF(
                  'Compound Alert'!AB113 &gt;= 7, "MED","LOW")),IF(
                     $B$8="Emerging Threat", IF(
                        'Compound Alert'!AI113 &gt;= 10, "HIGH",IF(
                            'Compound Alert'!AI113 &gt;= 7, "MED","LOW")))))</f>
        <v>LOW</v>
      </c>
      <c r="N107" s="25" t="str">
        <f ca="1">IF(
   $B$8="Overall Alert",IF(
      'Compound Alert'!V113 &gt;= 7, "HIGH",IF(
         'Compound Alert'!V113 &gt;= 5, "MED","LOW")), IF(
            $B$8="Underlying Vulnerability", IF(
               'Compound Alert'!AC113 &gt;= 10, "HIGH",IF(
                  'Compound Alert'!AC113 &gt;= 7, "MED","LOW")),IF(
                     $B$8="Emerging Threat", IF(
                        'Compound Alert'!AJ113 &gt;= 10, "HIGH",IF(
                            'Compound Alert'!AJ113 &gt;= 7, "MED","LOW")))))</f>
        <v>MED</v>
      </c>
      <c r="O107" s="25" t="str">
        <f ca="1">IF(
   $B$8="Overall Alert",IF(
      'Compound Alert'!W113 &gt;= 7, "HIGH",IF(
         'Compound Alert'!W113 &gt;= 5, "MED","LOW")), IF(
            $B$8="Underlying Vulnerability", IF(
               'Compound Alert'!AD113 &gt;= 10, "HIGH",IF(
                  'Compound Alert'!AD113 &gt;= 7, "MED","LOW")),IF(
                     $B$8="Emerging Threat", IF(
                        'Compound Alert'!AK113 &gt;= 10, "HIGH",IF(
                            'Compound Alert'!AK113 &gt;= 7, "MED","LOW")))))</f>
        <v>LOW</v>
      </c>
      <c r="P107" s="25"/>
      <c r="Q107" s="26"/>
      <c r="R107" s="26"/>
      <c r="S107" s="21"/>
      <c r="T107" s="21"/>
      <c r="U107" s="21"/>
      <c r="V107" s="21"/>
      <c r="W107" s="21"/>
      <c r="X107" s="21"/>
      <c r="Y107" s="27"/>
      <c r="Z107" s="27"/>
      <c r="AA107" s="27"/>
      <c r="AB107" s="27"/>
      <c r="AC107" s="27"/>
      <c r="AD107" s="27"/>
      <c r="AE107" s="27"/>
      <c r="AF107" s="27"/>
      <c r="AJ107" s="21"/>
      <c r="AK107" s="21"/>
      <c r="AL107" s="21"/>
      <c r="AM107" s="21"/>
      <c r="AN107" s="21"/>
      <c r="AO107" s="21"/>
      <c r="AP107" s="21"/>
      <c r="AQ107" s="21"/>
      <c r="AR107" s="21"/>
      <c r="AS107" s="21"/>
      <c r="AT107" s="21"/>
      <c r="AU107" s="21"/>
      <c r="AV107" s="21"/>
      <c r="AW107" s="21"/>
      <c r="AX107" s="21"/>
    </row>
    <row r="108" spans="1:50" x14ac:dyDescent="0.2">
      <c r="A108" s="63">
        <v>67</v>
      </c>
      <c r="B108" s="20" t="str">
        <f>'Compound Alert'!B12</f>
        <v>Argentina</v>
      </c>
      <c r="C108" s="20" t="str">
        <f>'Compound Alert'!C12</f>
        <v>ARG</v>
      </c>
      <c r="D108" s="20" t="str">
        <f>'Compound Alert'!D12</f>
        <v>LCN           Latin America &amp; Caribbean</v>
      </c>
      <c r="E108" s="20" t="str">
        <f>'Compound Alert'!E12</f>
        <v>IBRD</v>
      </c>
      <c r="F108" s="217">
        <f ca="1">'Compound Alert'!F12</f>
        <v>7</v>
      </c>
      <c r="G108" s="22">
        <f ca="1">IF($B$8="Overall Alert",'Compound Alert'!G12,IF($B$8="Underlying Vulnerability",'Compound Alert'!J12,IF($B$8="Emerging Threat",'Compound Alert'!M12)))</f>
        <v>0.5</v>
      </c>
      <c r="H108" s="23">
        <f ca="1">IF($B$8="Overall Alert",'Compound Alert'!H12,IF($B$8="Underlying Vulnerability",'Compound Alert'!K12,IF($B$8="Emerging Threat",'Compound Alert'!N12)))</f>
        <v>0.5</v>
      </c>
      <c r="I108" s="50">
        <f t="shared" ca="1" si="1"/>
        <v>0</v>
      </c>
      <c r="J108" s="25" t="str">
        <f ca="1">IF(
   $B$8="Overall Alert",IF(
      'Compound Alert'!R12 &gt;= 7, "HIGH",IF(
         'Compound Alert'!R12 &gt;= 5, "MED","LOW")), IF(
            $B$8="Underlying Vulnerability", IF(
               'Compound Alert'!Y12 &gt;= 10, "HIGH",IF(
                  'Compound Alert'!Y12 &gt;= 7, "MED","LOW")),IF(
                     $B$8="Emerging Threat", IF(
                        'Compound Alert'!AF12 &gt;= 10, "HIGH",IF(
                            'Compound Alert'!AF12 &gt;= 7, "MED","LOW")))))</f>
        <v>LOW</v>
      </c>
      <c r="K108" s="25" t="str">
        <f ca="1">IF(
   $B$8="Overall Alert",IF(
      'Compound Alert'!S12 &gt;= 7, "HIGH",IF(
         'Compound Alert'!S12 &gt;= 5, "MED","LOW")), IF(
            $B$8="Underlying Vulnerability", IF(
               'Compound Alert'!Z12 &gt;= 10, "HIGH",IF(
                  'Compound Alert'!Z12 &gt;= 7, "MED","LOW")),IF(
                     $B$8="Emerging Threat", IF(
                        'Compound Alert'!AG12 &gt;= 10, "HIGH",IF(
                            'Compound Alert'!AG12 &gt;= 7, "MED","LOW")))))</f>
        <v>LOW</v>
      </c>
      <c r="L108" s="25" t="str">
        <f ca="1">IF(
   $B$8="Overall Alert",IF(
      'Compound Alert'!T12 &gt;= 7, "HIGH",IF(
         'Compound Alert'!T12 &gt;= 5, "MED","LOW")), IF(
            $B$8="Underlying Vulnerability", IF(
               'Compound Alert'!AA12 &gt;= 10, "HIGH",IF(
                  'Compound Alert'!AA12 &gt;= 7, "MED","LOW")),IF(
                     $B$8="Emerging Threat", IF(
                        'Compound Alert'!AH12 &gt;= 10, "HIGH",IF(
                            'Compound Alert'!AH12 &gt;= 7, "MED","LOW")))))</f>
        <v>MED</v>
      </c>
      <c r="M108" s="25" t="str">
        <f ca="1">IF(
   $B$8="Overall Alert",IF(
      'Compound Alert'!U12 &gt;= 7, "HIGH",IF(
         'Compound Alert'!U12 &gt;= 5, "MED","LOW")), IF(
            $B$8="Underlying Vulnerability", IF(
               'Compound Alert'!AB12 &gt;= 10, "HIGH",IF(
                  'Compound Alert'!AB12 &gt;= 7, "MED","LOW")),IF(
                     $B$8="Emerging Threat", IF(
                        'Compound Alert'!AI12 &gt;= 10, "HIGH",IF(
                            'Compound Alert'!AI12 &gt;= 7, "MED","LOW")))))</f>
        <v>LOW</v>
      </c>
      <c r="N108" s="25" t="str">
        <f ca="1">IF(
   $B$8="Overall Alert",IF(
      'Compound Alert'!V12 &gt;= 7, "HIGH",IF(
         'Compound Alert'!V12 &gt;= 5, "MED","LOW")), IF(
            $B$8="Underlying Vulnerability", IF(
               'Compound Alert'!AC12 &gt;= 10, "HIGH",IF(
                  'Compound Alert'!AC12 &gt;= 7, "MED","LOW")),IF(
                     $B$8="Emerging Threat", IF(
                        'Compound Alert'!AJ12 &gt;= 10, "HIGH",IF(
                            'Compound Alert'!AJ12 &gt;= 7, "MED","LOW")))))</f>
        <v>LOW</v>
      </c>
      <c r="O108" s="25" t="str">
        <f ca="1">IF(
   $B$8="Overall Alert",IF(
      'Compound Alert'!W12 &gt;= 7, "HIGH",IF(
         'Compound Alert'!W12 &gt;= 5, "MED","LOW")), IF(
            $B$8="Underlying Vulnerability", IF(
               'Compound Alert'!AD12 &gt;= 10, "HIGH",IF(
                  'Compound Alert'!AD12 &gt;= 7, "MED","LOW")),IF(
                     $B$8="Emerging Threat", IF(
                        'Compound Alert'!AK12 &gt;= 10, "HIGH",IF(
                            'Compound Alert'!AK12 &gt;= 7, "MED","LOW")))))</f>
        <v>LOW</v>
      </c>
      <c r="P108" s="25"/>
      <c r="Q108" s="26"/>
      <c r="R108" s="26"/>
      <c r="S108" s="21"/>
      <c r="T108" s="21"/>
      <c r="U108" s="21"/>
      <c r="V108" s="21"/>
      <c r="W108" s="21"/>
      <c r="X108" s="21"/>
      <c r="Y108" s="27"/>
      <c r="Z108" s="27"/>
      <c r="AA108" s="27"/>
      <c r="AB108" s="27"/>
      <c r="AC108" s="27"/>
      <c r="AD108" s="27"/>
      <c r="AE108" s="27"/>
      <c r="AF108" s="27"/>
      <c r="AJ108" s="21"/>
      <c r="AK108" s="21"/>
      <c r="AL108" s="21"/>
      <c r="AM108" s="21"/>
      <c r="AN108" s="21"/>
      <c r="AO108" s="21"/>
      <c r="AP108" s="21"/>
      <c r="AQ108" s="21"/>
      <c r="AR108" s="21"/>
      <c r="AS108" s="21"/>
      <c r="AT108" s="21"/>
      <c r="AU108" s="21"/>
      <c r="AV108" s="21"/>
      <c r="AW108" s="21"/>
      <c r="AX108" s="21"/>
    </row>
    <row r="109" spans="1:50" x14ac:dyDescent="0.2">
      <c r="A109" s="63">
        <v>68</v>
      </c>
      <c r="B109" s="20" t="str">
        <f>'Compound Alert'!B32</f>
        <v>Brazil</v>
      </c>
      <c r="C109" s="20" t="str">
        <f>'Compound Alert'!C32</f>
        <v>BRA</v>
      </c>
      <c r="D109" s="20" t="str">
        <f>'Compound Alert'!D32</f>
        <v>LCN           Latin America &amp; Caribbean</v>
      </c>
      <c r="E109" s="20" t="str">
        <f>'Compound Alert'!E32</f>
        <v>IBRD</v>
      </c>
      <c r="F109" s="217">
        <f ca="1">'Compound Alert'!F32</f>
        <v>27</v>
      </c>
      <c r="G109" s="22">
        <f ca="1">IF($B$8="Overall Alert",'Compound Alert'!G32,IF($B$8="Underlying Vulnerability",'Compound Alert'!J32,IF($B$8="Emerging Threat",'Compound Alert'!M32)))</f>
        <v>0</v>
      </c>
      <c r="H109" s="23">
        <f ca="1">IF($B$8="Overall Alert",'Compound Alert'!H32,IF($B$8="Underlying Vulnerability",'Compound Alert'!K32,IF($B$8="Emerging Threat",'Compound Alert'!N32)))</f>
        <v>0</v>
      </c>
      <c r="I109" s="50">
        <f t="shared" ca="1" si="1"/>
        <v>0</v>
      </c>
      <c r="J109" s="25" t="str">
        <f ca="1">IF(
   $B$8="Overall Alert",IF(
      'Compound Alert'!R32 &gt;= 7, "HIGH",IF(
         'Compound Alert'!R32 &gt;= 5, "MED","LOW")), IF(
            $B$8="Underlying Vulnerability", IF(
               'Compound Alert'!Y32 &gt;= 10, "HIGH",IF(
                  'Compound Alert'!Y32 &gt;= 7, "MED","LOW")),IF(
                     $B$8="Emerging Threat", IF(
                        'Compound Alert'!AF32 &gt;= 10, "HIGH",IF(
                            'Compound Alert'!AF32 &gt;= 7, "MED","LOW")))))</f>
        <v>LOW</v>
      </c>
      <c r="K109" s="25" t="str">
        <f ca="1">IF(
   $B$8="Overall Alert",IF(
      'Compound Alert'!S32 &gt;= 7, "HIGH",IF(
         'Compound Alert'!S32 &gt;= 5, "MED","LOW")), IF(
            $B$8="Underlying Vulnerability", IF(
               'Compound Alert'!Z32 &gt;= 10, "HIGH",IF(
                  'Compound Alert'!Z32 &gt;= 7, "MED","LOW")),IF(
                     $B$8="Emerging Threat", IF(
                        'Compound Alert'!AG32 &gt;= 10, "HIGH",IF(
                            'Compound Alert'!AG32 &gt;= 7, "MED","LOW")))))</f>
        <v>LOW</v>
      </c>
      <c r="L109" s="25" t="str">
        <f ca="1">IF(
   $B$8="Overall Alert",IF(
      'Compound Alert'!T32 &gt;= 7, "HIGH",IF(
         'Compound Alert'!T32 &gt;= 5, "MED","LOW")), IF(
            $B$8="Underlying Vulnerability", IF(
               'Compound Alert'!AA32 &gt;= 10, "HIGH",IF(
                  'Compound Alert'!AA32 &gt;= 7, "MED","LOW")),IF(
                     $B$8="Emerging Threat", IF(
                        'Compound Alert'!AH32 &gt;= 10, "HIGH",IF(
                            'Compound Alert'!AH32 &gt;= 7, "MED","LOW")))))</f>
        <v>LOW</v>
      </c>
      <c r="M109" s="25" t="str">
        <f ca="1">IF(
   $B$8="Overall Alert",IF(
      'Compound Alert'!U32 &gt;= 7, "HIGH",IF(
         'Compound Alert'!U32 &gt;= 5, "MED","LOW")), IF(
            $B$8="Underlying Vulnerability", IF(
               'Compound Alert'!AB32 &gt;= 10, "HIGH",IF(
                  'Compound Alert'!AB32 &gt;= 7, "MED","LOW")),IF(
                     $B$8="Emerging Threat", IF(
                        'Compound Alert'!AI32 &gt;= 10, "HIGH",IF(
                            'Compound Alert'!AI32 &gt;= 7, "MED","LOW")))))</f>
        <v>LOW</v>
      </c>
      <c r="N109" s="25" t="str">
        <f ca="1">IF(
   $B$8="Overall Alert",IF(
      'Compound Alert'!V32 &gt;= 7, "HIGH",IF(
         'Compound Alert'!V32 &gt;= 5, "MED","LOW")), IF(
            $B$8="Underlying Vulnerability", IF(
               'Compound Alert'!AC32 &gt;= 10, "HIGH",IF(
                  'Compound Alert'!AC32 &gt;= 7, "MED","LOW")),IF(
                     $B$8="Emerging Threat", IF(
                        'Compound Alert'!AJ32 &gt;= 10, "HIGH",IF(
                            'Compound Alert'!AJ32 &gt;= 7, "MED","LOW")))))</f>
        <v>LOW</v>
      </c>
      <c r="O109" s="25" t="str">
        <f ca="1">IF(
   $B$8="Overall Alert",IF(
      'Compound Alert'!W32 &gt;= 7, "HIGH",IF(
         'Compound Alert'!W32 &gt;= 5, "MED","LOW")), IF(
            $B$8="Underlying Vulnerability", IF(
               'Compound Alert'!AD32 &gt;= 10, "HIGH",IF(
                  'Compound Alert'!AD32 &gt;= 7, "MED","LOW")),IF(
                     $B$8="Emerging Threat", IF(
                        'Compound Alert'!AK32 &gt;= 10, "HIGH",IF(
                            'Compound Alert'!AK32 &gt;= 7, "MED","LOW")))))</f>
        <v>LOW</v>
      </c>
      <c r="P109" s="25"/>
      <c r="Q109" s="26"/>
      <c r="R109" s="26"/>
      <c r="S109" s="21"/>
      <c r="T109" s="21"/>
      <c r="U109" s="21"/>
      <c r="V109" s="21"/>
      <c r="W109" s="21"/>
      <c r="X109" s="21"/>
      <c r="Y109" s="27"/>
      <c r="Z109" s="27"/>
      <c r="AA109" s="27"/>
      <c r="AB109" s="27"/>
      <c r="AC109" s="27"/>
      <c r="AD109" s="27"/>
      <c r="AE109" s="27"/>
      <c r="AF109" s="27"/>
      <c r="AJ109" s="21"/>
      <c r="AK109" s="21"/>
      <c r="AL109" s="21"/>
      <c r="AM109" s="21"/>
      <c r="AN109" s="21"/>
      <c r="AO109" s="21"/>
      <c r="AP109" s="21"/>
      <c r="AQ109" s="21"/>
      <c r="AR109" s="21"/>
      <c r="AS109" s="21"/>
      <c r="AT109" s="21"/>
      <c r="AU109" s="21"/>
      <c r="AV109" s="21"/>
      <c r="AW109" s="21"/>
      <c r="AX109" s="21"/>
    </row>
    <row r="110" spans="1:50" x14ac:dyDescent="0.2">
      <c r="A110" s="63">
        <v>69</v>
      </c>
      <c r="B110" s="20" t="str">
        <f>'Compound Alert'!B108</f>
        <v>Cambodia</v>
      </c>
      <c r="C110" s="20" t="str">
        <f>'Compound Alert'!C108</f>
        <v>KHM</v>
      </c>
      <c r="D110" s="20" t="str">
        <f>'Compound Alert'!D108</f>
        <v>EAS           East Asia &amp; Pacific</v>
      </c>
      <c r="E110" s="20" t="str">
        <f>'Compound Alert'!E108</f>
        <v>IDA</v>
      </c>
      <c r="F110" s="217">
        <f ca="1">'Compound Alert'!F108</f>
        <v>103</v>
      </c>
      <c r="G110" s="22">
        <f ca="1">IF($B$8="Overall Alert",'Compound Alert'!G108,IF($B$8="Underlying Vulnerability",'Compound Alert'!J108,IF($B$8="Emerging Threat",'Compound Alert'!M108)))</f>
        <v>1</v>
      </c>
      <c r="H110" s="23">
        <f ca="1">IF($B$8="Overall Alert",'Compound Alert'!H108,IF($B$8="Underlying Vulnerability",'Compound Alert'!K108,IF($B$8="Emerging Threat",'Compound Alert'!N108)))</f>
        <v>1</v>
      </c>
      <c r="I110" s="50">
        <f t="shared" ca="1" si="1"/>
        <v>1</v>
      </c>
      <c r="J110" s="25" t="str">
        <f ca="1">IF(
   $B$8="Overall Alert",IF(
      'Compound Alert'!R108 &gt;= 7, "HIGH",IF(
         'Compound Alert'!R108 &gt;= 5, "MED","LOW")), IF(
            $B$8="Underlying Vulnerability", IF(
               'Compound Alert'!Y108 &gt;= 10, "HIGH",IF(
                  'Compound Alert'!Y108 &gt;= 7, "MED","LOW")),IF(
                     $B$8="Emerging Threat", IF(
                        'Compound Alert'!AF108 &gt;= 10, "HIGH",IF(
                            'Compound Alert'!AF108 &gt;= 7, "MED","LOW")))))</f>
        <v>LOW</v>
      </c>
      <c r="K110" s="25" t="str">
        <f ca="1">IF(
   $B$8="Overall Alert",IF(
      'Compound Alert'!S108 &gt;= 7, "HIGH",IF(
         'Compound Alert'!S108 &gt;= 5, "MED","LOW")), IF(
            $B$8="Underlying Vulnerability", IF(
               'Compound Alert'!Z108 &gt;= 10, "HIGH",IF(
                  'Compound Alert'!Z108 &gt;= 7, "MED","LOW")),IF(
                     $B$8="Emerging Threat", IF(
                        'Compound Alert'!AG108 &gt;= 10, "HIGH",IF(
                            'Compound Alert'!AG108 &gt;= 7, "MED","LOW")))))</f>
        <v>LOW</v>
      </c>
      <c r="L110" s="25" t="str">
        <f ca="1">IF(
   $B$8="Overall Alert",IF(
      'Compound Alert'!T108 &gt;= 7, "HIGH",IF(
         'Compound Alert'!T108 &gt;= 5, "MED","LOW")), IF(
            $B$8="Underlying Vulnerability", IF(
               'Compound Alert'!AA108 &gt;= 10, "HIGH",IF(
                  'Compound Alert'!AA108 &gt;= 7, "MED","LOW")),IF(
                     $B$8="Emerging Threat", IF(
                        'Compound Alert'!AH108 &gt;= 10, "HIGH",IF(
                            'Compound Alert'!AH108 &gt;= 7, "MED","LOW")))))</f>
        <v>MED</v>
      </c>
      <c r="M110" s="25" t="str">
        <f ca="1">IF(
   $B$8="Overall Alert",IF(
      'Compound Alert'!U108 &gt;= 7, "HIGH",IF(
         'Compound Alert'!U108 &gt;= 5, "MED","LOW")), IF(
            $B$8="Underlying Vulnerability", IF(
               'Compound Alert'!AB108 &gt;= 10, "HIGH",IF(
                  'Compound Alert'!AB108 &gt;= 7, "MED","LOW")),IF(
                     $B$8="Emerging Threat", IF(
                        'Compound Alert'!AI108 &gt;= 10, "HIGH",IF(
                            'Compound Alert'!AI108 &gt;= 7, "MED","LOW")))))</f>
        <v>LOW</v>
      </c>
      <c r="N110" s="25" t="str">
        <f ca="1">IF(
   $B$8="Overall Alert",IF(
      'Compound Alert'!V108 &gt;= 7, "HIGH",IF(
         'Compound Alert'!V108 &gt;= 5, "MED","LOW")), IF(
            $B$8="Underlying Vulnerability", IF(
               'Compound Alert'!AC108 &gt;= 10, "HIGH",IF(
                  'Compound Alert'!AC108 &gt;= 7, "MED","LOW")),IF(
                     $B$8="Emerging Threat", IF(
                        'Compound Alert'!AJ108 &gt;= 10, "HIGH",IF(
                            'Compound Alert'!AJ108 &gt;= 7, "MED","LOW")))))</f>
        <v>LOW</v>
      </c>
      <c r="O110" s="25" t="str">
        <f ca="1">IF(
   $B$8="Overall Alert",IF(
      'Compound Alert'!W108 &gt;= 7, "HIGH",IF(
         'Compound Alert'!W108 &gt;= 5, "MED","LOW")), IF(
            $B$8="Underlying Vulnerability", IF(
               'Compound Alert'!AD108 &gt;= 10, "HIGH",IF(
                  'Compound Alert'!AD108 &gt;= 7, "MED","LOW")),IF(
                     $B$8="Emerging Threat", IF(
                        'Compound Alert'!AK108 &gt;= 10, "HIGH",IF(
                            'Compound Alert'!AK108 &gt;= 7, "MED","LOW")))))</f>
        <v>MED</v>
      </c>
      <c r="P110" s="25"/>
      <c r="Q110" s="26"/>
      <c r="R110" s="26"/>
      <c r="S110" s="21"/>
      <c r="T110" s="21"/>
      <c r="U110" s="21"/>
      <c r="V110" s="21"/>
      <c r="W110" s="21"/>
      <c r="X110" s="21"/>
      <c r="Y110" s="27"/>
      <c r="Z110" s="27"/>
      <c r="AA110" s="27"/>
      <c r="AB110" s="27"/>
      <c r="AC110" s="27"/>
      <c r="AD110" s="27"/>
      <c r="AE110" s="27"/>
      <c r="AF110" s="27"/>
      <c r="AJ110" s="21"/>
      <c r="AK110" s="21"/>
      <c r="AL110" s="21"/>
      <c r="AM110" s="21"/>
      <c r="AN110" s="21"/>
      <c r="AO110" s="21"/>
      <c r="AP110" s="21"/>
      <c r="AQ110" s="21"/>
      <c r="AR110" s="21"/>
      <c r="AS110" s="21"/>
      <c r="AT110" s="21"/>
      <c r="AU110" s="21"/>
      <c r="AV110" s="21"/>
      <c r="AW110" s="21"/>
      <c r="AX110" s="21"/>
    </row>
    <row r="111" spans="1:50" x14ac:dyDescent="0.2">
      <c r="A111" s="63">
        <v>70</v>
      </c>
      <c r="B111" s="20" t="str">
        <f>'Compound Alert'!B41</f>
        <v>Chile</v>
      </c>
      <c r="C111" s="20" t="str">
        <f>'Compound Alert'!C41</f>
        <v>CHL</v>
      </c>
      <c r="D111" s="20" t="str">
        <f>'Compound Alert'!D41</f>
        <v>LCN           Latin America &amp; Caribbean</v>
      </c>
      <c r="E111" s="20" t="str">
        <f>'Compound Alert'!E41</f>
        <v>IBRD</v>
      </c>
      <c r="F111" s="217">
        <f ca="1">'Compound Alert'!F41</f>
        <v>36</v>
      </c>
      <c r="G111" s="22">
        <f ca="1">IF($B$8="Overall Alert",'Compound Alert'!G41,IF($B$8="Underlying Vulnerability",'Compound Alert'!J41,IF($B$8="Emerging Threat",'Compound Alert'!M41)))</f>
        <v>1.5</v>
      </c>
      <c r="H111" s="23">
        <f ca="1">IF($B$8="Overall Alert",'Compound Alert'!H41,IF($B$8="Underlying Vulnerability",'Compound Alert'!K41,IF($B$8="Emerging Threat",'Compound Alert'!N41)))</f>
        <v>1.5</v>
      </c>
      <c r="I111" s="50">
        <f t="shared" ca="1" si="1"/>
        <v>1</v>
      </c>
      <c r="J111" s="25" t="str">
        <f ca="1">IF(
   $B$8="Overall Alert",IF(
      'Compound Alert'!R41 &gt;= 7, "HIGH",IF(
         'Compound Alert'!R41 &gt;= 5, "MED","LOW")), IF(
            $B$8="Underlying Vulnerability", IF(
               'Compound Alert'!Y41 &gt;= 10, "HIGH",IF(
                  'Compound Alert'!Y41 &gt;= 7, "MED","LOW")),IF(
                     $B$8="Emerging Threat", IF(
                        'Compound Alert'!AF41 &gt;= 10, "HIGH",IF(
                            'Compound Alert'!AF41 &gt;= 7, "MED","LOW")))))</f>
        <v>LOW</v>
      </c>
      <c r="K111" s="25" t="str">
        <f ca="1">IF(
   $B$8="Overall Alert",IF(
      'Compound Alert'!S41 &gt;= 7, "HIGH",IF(
         'Compound Alert'!S41 &gt;= 5, "MED","LOW")), IF(
            $B$8="Underlying Vulnerability", IF(
               'Compound Alert'!Z41 &gt;= 10, "HIGH",IF(
                  'Compound Alert'!Z41 &gt;= 7, "MED","LOW")),IF(
                     $B$8="Emerging Threat", IF(
                        'Compound Alert'!AG41 &gt;= 10, "HIGH",IF(
                            'Compound Alert'!AG41 &gt;= 7, "MED","LOW")))))</f>
        <v>LOW</v>
      </c>
      <c r="L111" s="25" t="str">
        <f ca="1">IF(
   $B$8="Overall Alert",IF(
      'Compound Alert'!T41 &gt;= 7, "HIGH",IF(
         'Compound Alert'!T41 &gt;= 5, "MED","LOW")), IF(
            $B$8="Underlying Vulnerability", IF(
               'Compound Alert'!AA41 &gt;= 10, "HIGH",IF(
                  'Compound Alert'!AA41 &gt;= 7, "MED","LOW")),IF(
                     $B$8="Emerging Threat", IF(
                        'Compound Alert'!AH41 &gt;= 10, "HIGH",IF(
                            'Compound Alert'!AH41 &gt;= 7, "MED","LOW")))))</f>
        <v>MED</v>
      </c>
      <c r="M111" s="25" t="str">
        <f ca="1">IF(
   $B$8="Overall Alert",IF(
      'Compound Alert'!U41 &gt;= 7, "HIGH",IF(
         'Compound Alert'!U41 &gt;= 5, "MED","LOW")), IF(
            $B$8="Underlying Vulnerability", IF(
               'Compound Alert'!AB41 &gt;= 10, "HIGH",IF(
                  'Compound Alert'!AB41 &gt;= 7, "MED","LOW")),IF(
                     $B$8="Emerging Threat", IF(
                        'Compound Alert'!AI41 &gt;= 10, "HIGH",IF(
                            'Compound Alert'!AI41 &gt;= 7, "MED","LOW")))))</f>
        <v>LOW</v>
      </c>
      <c r="N111" s="25" t="str">
        <f ca="1">IF(
   $B$8="Overall Alert",IF(
      'Compound Alert'!V41 &gt;= 7, "HIGH",IF(
         'Compound Alert'!V41 &gt;= 5, "MED","LOW")), IF(
            $B$8="Underlying Vulnerability", IF(
               'Compound Alert'!AC41 &gt;= 10, "HIGH",IF(
                  'Compound Alert'!AC41 &gt;= 7, "MED","LOW")),IF(
                     $B$8="Emerging Threat", IF(
                        'Compound Alert'!AJ41 &gt;= 10, "HIGH",IF(
                            'Compound Alert'!AJ41 &gt;= 7, "MED","LOW")))))</f>
        <v>HIGH</v>
      </c>
      <c r="O111" s="25" t="str">
        <f ca="1">IF(
   $B$8="Overall Alert",IF(
      'Compound Alert'!W41 &gt;= 7, "HIGH",IF(
         'Compound Alert'!W41 &gt;= 5, "MED","LOW")), IF(
            $B$8="Underlying Vulnerability", IF(
               'Compound Alert'!AD41 &gt;= 10, "HIGH",IF(
                  'Compound Alert'!AD41 &gt;= 7, "MED","LOW")),IF(
                     $B$8="Emerging Threat", IF(
                        'Compound Alert'!AK41 &gt;= 10, "HIGH",IF(
                            'Compound Alert'!AK41 &gt;= 7, "MED","LOW")))))</f>
        <v>LOW</v>
      </c>
      <c r="P111" s="25"/>
      <c r="Q111" s="26"/>
      <c r="R111" s="26"/>
      <c r="S111" s="21"/>
      <c r="T111" s="21"/>
      <c r="U111" s="21"/>
      <c r="V111" s="21"/>
      <c r="W111" s="21"/>
      <c r="X111" s="21"/>
      <c r="Y111" s="27"/>
      <c r="Z111" s="27"/>
      <c r="AA111" s="27"/>
      <c r="AB111" s="27"/>
      <c r="AC111" s="27"/>
      <c r="AD111" s="27"/>
      <c r="AE111" s="27"/>
      <c r="AF111" s="27"/>
      <c r="AJ111" s="21"/>
      <c r="AK111" s="21"/>
      <c r="AL111" s="21"/>
      <c r="AM111" s="21"/>
      <c r="AN111" s="21"/>
      <c r="AO111" s="21"/>
      <c r="AP111" s="21"/>
      <c r="AQ111" s="21"/>
      <c r="AR111" s="21"/>
      <c r="AS111" s="21"/>
      <c r="AT111" s="21"/>
      <c r="AU111" s="21"/>
      <c r="AV111" s="21"/>
      <c r="AW111" s="21"/>
      <c r="AX111" s="21"/>
    </row>
    <row r="112" spans="1:50" x14ac:dyDescent="0.2">
      <c r="A112" s="63">
        <v>71</v>
      </c>
      <c r="B112" s="20" t="str">
        <f>'Compound Alert'!B47</f>
        <v>Colombia</v>
      </c>
      <c r="C112" s="20" t="str">
        <f>'Compound Alert'!C47</f>
        <v>COL</v>
      </c>
      <c r="D112" s="20" t="str">
        <f>'Compound Alert'!D47</f>
        <v>LCN           Latin America &amp; Caribbean</v>
      </c>
      <c r="E112" s="20" t="str">
        <f>'Compound Alert'!E47</f>
        <v>IBRD</v>
      </c>
      <c r="F112" s="217">
        <f ca="1">'Compound Alert'!F47</f>
        <v>42</v>
      </c>
      <c r="G112" s="22">
        <f ca="1">IF($B$8="Overall Alert",'Compound Alert'!G47,IF($B$8="Underlying Vulnerability",'Compound Alert'!J47,IF($B$8="Emerging Threat",'Compound Alert'!M47)))</f>
        <v>1.5</v>
      </c>
      <c r="H112" s="23">
        <f ca="1">IF($B$8="Overall Alert",'Compound Alert'!H47,IF($B$8="Underlying Vulnerability",'Compound Alert'!K47,IF($B$8="Emerging Threat",'Compound Alert'!N47)))</f>
        <v>1.5</v>
      </c>
      <c r="I112" s="50">
        <f t="shared" ca="1" si="1"/>
        <v>1</v>
      </c>
      <c r="J112" s="25" t="str">
        <f ca="1">IF(
   $B$8="Overall Alert",IF(
      'Compound Alert'!R47 &gt;= 7, "HIGH",IF(
         'Compound Alert'!R47 &gt;= 5, "MED","LOW")), IF(
            $B$8="Underlying Vulnerability", IF(
               'Compound Alert'!Y47 &gt;= 10, "HIGH",IF(
                  'Compound Alert'!Y47 &gt;= 7, "MED","LOW")),IF(
                     $B$8="Emerging Threat", IF(
                        'Compound Alert'!AF47 &gt;= 10, "HIGH",IF(
                            'Compound Alert'!AF47 &gt;= 7, "MED","LOW")))))</f>
        <v>LOW</v>
      </c>
      <c r="K112" s="25" t="str">
        <f ca="1">IF(
   $B$8="Overall Alert",IF(
      'Compound Alert'!S47 &gt;= 7, "HIGH",IF(
         'Compound Alert'!S47 &gt;= 5, "MED","LOW")), IF(
            $B$8="Underlying Vulnerability", IF(
               'Compound Alert'!Z47 &gt;= 10, "HIGH",IF(
                  'Compound Alert'!Z47 &gt;= 7, "MED","LOW")),IF(
                     $B$8="Emerging Threat", IF(
                        'Compound Alert'!AG47 &gt;= 10, "HIGH",IF(
                            'Compound Alert'!AG47 &gt;= 7, "MED","LOW")))))</f>
        <v>LOW</v>
      </c>
      <c r="L112" s="25" t="str">
        <f ca="1">IF(
   $B$8="Overall Alert",IF(
      'Compound Alert'!T47 &gt;= 7, "HIGH",IF(
         'Compound Alert'!T47 &gt;= 5, "MED","LOW")), IF(
            $B$8="Underlying Vulnerability", IF(
               'Compound Alert'!AA47 &gt;= 10, "HIGH",IF(
                  'Compound Alert'!AA47 &gt;= 7, "MED","LOW")),IF(
                     $B$8="Emerging Threat", IF(
                        'Compound Alert'!AH47 &gt;= 10, "HIGH",IF(
                            'Compound Alert'!AH47 &gt;= 7, "MED","LOW")))))</f>
        <v>MED</v>
      </c>
      <c r="M112" s="25" t="str">
        <f ca="1">IF(
   $B$8="Overall Alert",IF(
      'Compound Alert'!U47 &gt;= 7, "HIGH",IF(
         'Compound Alert'!U47 &gt;= 5, "MED","LOW")), IF(
            $B$8="Underlying Vulnerability", IF(
               'Compound Alert'!AB47 &gt;= 10, "HIGH",IF(
                  'Compound Alert'!AB47 &gt;= 7, "MED","LOW")),IF(
                     $B$8="Emerging Threat", IF(
                        'Compound Alert'!AI47 &gt;= 10, "HIGH",IF(
                            'Compound Alert'!AI47 &gt;= 7, "MED","LOW")))))</f>
        <v>LOW</v>
      </c>
      <c r="N112" s="25" t="str">
        <f ca="1">IF(
   $B$8="Overall Alert",IF(
      'Compound Alert'!V47 &gt;= 7, "HIGH",IF(
         'Compound Alert'!V47 &gt;= 5, "MED","LOW")), IF(
            $B$8="Underlying Vulnerability", IF(
               'Compound Alert'!AC47 &gt;= 10, "HIGH",IF(
                  'Compound Alert'!AC47 &gt;= 7, "MED","LOW")),IF(
                     $B$8="Emerging Threat", IF(
                        'Compound Alert'!AJ47 &gt;= 10, "HIGH",IF(
                            'Compound Alert'!AJ47 &gt;= 7, "MED","LOW")))))</f>
        <v>HIGH</v>
      </c>
      <c r="O112" s="25" t="str">
        <f ca="1">IF(
   $B$8="Overall Alert",IF(
      'Compound Alert'!W47 &gt;= 7, "HIGH",IF(
         'Compound Alert'!W47 &gt;= 5, "MED","LOW")), IF(
            $B$8="Underlying Vulnerability", IF(
               'Compound Alert'!AD47 &gt;= 10, "HIGH",IF(
                  'Compound Alert'!AD47 &gt;= 7, "MED","LOW")),IF(
                     $B$8="Emerging Threat", IF(
                        'Compound Alert'!AK47 &gt;= 10, "HIGH",IF(
                            'Compound Alert'!AK47 &gt;= 7, "MED","LOW")))))</f>
        <v>LOW</v>
      </c>
      <c r="P112" s="25"/>
      <c r="Q112" s="26"/>
      <c r="R112" s="26"/>
      <c r="S112" s="21"/>
      <c r="T112" s="21"/>
      <c r="U112" s="21"/>
      <c r="V112" s="21"/>
      <c r="W112" s="21"/>
      <c r="X112" s="21"/>
      <c r="Y112" s="27"/>
      <c r="Z112" s="27"/>
      <c r="AA112" s="27"/>
      <c r="AB112" s="27"/>
      <c r="AC112" s="27"/>
      <c r="AD112" s="27"/>
      <c r="AE112" s="27"/>
      <c r="AF112" s="27"/>
      <c r="AJ112" s="21"/>
      <c r="AK112" s="21"/>
      <c r="AL112" s="21"/>
      <c r="AM112" s="21"/>
      <c r="AN112" s="21"/>
      <c r="AO112" s="21"/>
      <c r="AP112" s="21"/>
      <c r="AQ112" s="21"/>
      <c r="AR112" s="21"/>
      <c r="AS112" s="21"/>
      <c r="AT112" s="21"/>
      <c r="AU112" s="21"/>
      <c r="AV112" s="21"/>
      <c r="AW112" s="21"/>
      <c r="AX112" s="21"/>
    </row>
    <row r="113" spans="1:50" x14ac:dyDescent="0.2">
      <c r="A113" s="63">
        <v>72</v>
      </c>
      <c r="B113" s="20" t="str">
        <f>'Compound Alert'!B179</f>
        <v>El Salvador</v>
      </c>
      <c r="C113" s="20" t="str">
        <f>'Compound Alert'!C179</f>
        <v>SLV</v>
      </c>
      <c r="D113" s="20" t="str">
        <f>'Compound Alert'!D179</f>
        <v>LCN           Latin America &amp; Caribbean</v>
      </c>
      <c r="E113" s="20" t="str">
        <f>'Compound Alert'!E179</f>
        <v>IBRD</v>
      </c>
      <c r="F113" s="217">
        <f ca="1">'Compound Alert'!F179</f>
        <v>174</v>
      </c>
      <c r="G113" s="22">
        <f ca="1">IF($B$8="Overall Alert",'Compound Alert'!G179,IF($B$8="Underlying Vulnerability",'Compound Alert'!J179,IF($B$8="Emerging Threat",'Compound Alert'!M179)))</f>
        <v>0</v>
      </c>
      <c r="H113" s="23">
        <f ca="1">IF($B$8="Overall Alert",'Compound Alert'!H179,IF($B$8="Underlying Vulnerability",'Compound Alert'!K179,IF($B$8="Emerging Threat",'Compound Alert'!N179)))</f>
        <v>0</v>
      </c>
      <c r="I113" s="50">
        <f t="shared" ca="1" si="1"/>
        <v>0</v>
      </c>
      <c r="J113" s="25" t="str">
        <f ca="1">IF(
   $B$8="Overall Alert",IF(
      'Compound Alert'!R179 &gt;= 7, "HIGH",IF(
         'Compound Alert'!R179 &gt;= 5, "MED","LOW")), IF(
            $B$8="Underlying Vulnerability", IF(
               'Compound Alert'!Y179 &gt;= 10, "HIGH",IF(
                  'Compound Alert'!Y179 &gt;= 7, "MED","LOW")),IF(
                     $B$8="Emerging Threat", IF(
                        'Compound Alert'!AF179 &gt;= 10, "HIGH",IF(
                            'Compound Alert'!AF179 &gt;= 7, "MED","LOW")))))</f>
        <v>LOW</v>
      </c>
      <c r="K113" s="25" t="str">
        <f ca="1">IF(
   $B$8="Overall Alert",IF(
      'Compound Alert'!S179 &gt;= 7, "HIGH",IF(
         'Compound Alert'!S179 &gt;= 5, "MED","LOW")), IF(
            $B$8="Underlying Vulnerability", IF(
               'Compound Alert'!Z179 &gt;= 10, "HIGH",IF(
                  'Compound Alert'!Z179 &gt;= 7, "MED","LOW")),IF(
                     $B$8="Emerging Threat", IF(
                        'Compound Alert'!AG179 &gt;= 10, "HIGH",IF(
                            'Compound Alert'!AG179 &gt;= 7, "MED","LOW")))))</f>
        <v>LOW</v>
      </c>
      <c r="L113" s="25" t="str">
        <f ca="1">IF(
   $B$8="Overall Alert",IF(
      'Compound Alert'!T179 &gt;= 7, "HIGH",IF(
         'Compound Alert'!T179 &gt;= 5, "MED","LOW")), IF(
            $B$8="Underlying Vulnerability", IF(
               'Compound Alert'!AA179 &gt;= 10, "HIGH",IF(
                  'Compound Alert'!AA179 &gt;= 7, "MED","LOW")),IF(
                     $B$8="Emerging Threat", IF(
                        'Compound Alert'!AH179 &gt;= 10, "HIGH",IF(
                            'Compound Alert'!AH179 &gt;= 7, "MED","LOW")))))</f>
        <v>LOW</v>
      </c>
      <c r="M113" s="25" t="str">
        <f ca="1">IF(
   $B$8="Overall Alert",IF(
      'Compound Alert'!U179 &gt;= 7, "HIGH",IF(
         'Compound Alert'!U179 &gt;= 5, "MED","LOW")), IF(
            $B$8="Underlying Vulnerability", IF(
               'Compound Alert'!AB179 &gt;= 10, "HIGH",IF(
                  'Compound Alert'!AB179 &gt;= 7, "MED","LOW")),IF(
                     $B$8="Emerging Threat", IF(
                        'Compound Alert'!AI179 &gt;= 10, "HIGH",IF(
                            'Compound Alert'!AI179 &gt;= 7, "MED","LOW")))))</f>
        <v>LOW</v>
      </c>
      <c r="N113" s="25" t="str">
        <f ca="1">IF(
   $B$8="Overall Alert",IF(
      'Compound Alert'!V179 &gt;= 7, "HIGH",IF(
         'Compound Alert'!V179 &gt;= 5, "MED","LOW")), IF(
            $B$8="Underlying Vulnerability", IF(
               'Compound Alert'!AC179 &gt;= 10, "HIGH",IF(
                  'Compound Alert'!AC179 &gt;= 7, "MED","LOW")),IF(
                     $B$8="Emerging Threat", IF(
                        'Compound Alert'!AJ179 &gt;= 10, "HIGH",IF(
                            'Compound Alert'!AJ179 &gt;= 7, "MED","LOW")))))</f>
        <v>LOW</v>
      </c>
      <c r="O113" s="25" t="str">
        <f ca="1">IF(
   $B$8="Overall Alert",IF(
      'Compound Alert'!W179 &gt;= 7, "HIGH",IF(
         'Compound Alert'!W179 &gt;= 5, "MED","LOW")), IF(
            $B$8="Underlying Vulnerability", IF(
               'Compound Alert'!AD179 &gt;= 10, "HIGH",IF(
                  'Compound Alert'!AD179 &gt;= 7, "MED","LOW")),IF(
                     $B$8="Emerging Threat", IF(
                        'Compound Alert'!AK179 &gt;= 10, "HIGH",IF(
                            'Compound Alert'!AK179 &gt;= 7, "MED","LOW")))))</f>
        <v>LOW</v>
      </c>
      <c r="P113" s="25"/>
      <c r="Q113" s="26"/>
      <c r="R113" s="26"/>
      <c r="S113" s="21"/>
      <c r="T113" s="21"/>
      <c r="U113" s="21"/>
      <c r="V113" s="21"/>
      <c r="W113" s="21"/>
      <c r="X113" s="21"/>
      <c r="Y113" s="27"/>
      <c r="Z113" s="27"/>
      <c r="AA113" s="27"/>
      <c r="AB113" s="27"/>
      <c r="AC113" s="27"/>
      <c r="AD113" s="27"/>
      <c r="AE113" s="27"/>
      <c r="AF113" s="27"/>
      <c r="AJ113" s="21"/>
      <c r="AK113" s="21"/>
      <c r="AL113" s="21"/>
      <c r="AM113" s="21"/>
      <c r="AN113" s="21"/>
      <c r="AO113" s="21"/>
      <c r="AP113" s="21"/>
      <c r="AQ113" s="21"/>
      <c r="AR113" s="21"/>
      <c r="AS113" s="21"/>
      <c r="AT113" s="21"/>
      <c r="AU113" s="21"/>
      <c r="AV113" s="21"/>
      <c r="AW113" s="21"/>
      <c r="AX113" s="21"/>
    </row>
    <row r="114" spans="1:50" x14ac:dyDescent="0.2">
      <c r="A114" s="63">
        <v>73</v>
      </c>
      <c r="B114" s="20" t="str">
        <f>'Compound Alert'!B64</f>
        <v>Eritrea</v>
      </c>
      <c r="C114" s="20" t="str">
        <f>'Compound Alert'!C64</f>
        <v>ERI</v>
      </c>
      <c r="D114" s="20" t="str">
        <f>'Compound Alert'!D64</f>
        <v>SSF           Sub-Saharan Africa</v>
      </c>
      <c r="E114" s="20" t="str">
        <f>'Compound Alert'!E64</f>
        <v>IDA</v>
      </c>
      <c r="F114" s="217">
        <f ca="1">'Compound Alert'!F64</f>
        <v>59</v>
      </c>
      <c r="G114" s="22">
        <f ca="1">IF($B$8="Overall Alert",'Compound Alert'!G64,IF($B$8="Underlying Vulnerability",'Compound Alert'!J64,IF($B$8="Emerging Threat",'Compound Alert'!M64)))</f>
        <v>0</v>
      </c>
      <c r="H114" s="23">
        <f ca="1">IF($B$8="Overall Alert",'Compound Alert'!H64,IF($B$8="Underlying Vulnerability",'Compound Alert'!K64,IF($B$8="Emerging Threat",'Compound Alert'!N64)))</f>
        <v>0</v>
      </c>
      <c r="I114" s="50">
        <f t="shared" ca="1" si="1"/>
        <v>0</v>
      </c>
      <c r="J114" s="25" t="str">
        <f ca="1">IF(
   $B$8="Overall Alert",IF(
      'Compound Alert'!R64 &gt;= 7, "HIGH",IF(
         'Compound Alert'!R64 &gt;= 5, "MED","LOW")), IF(
            $B$8="Underlying Vulnerability", IF(
               'Compound Alert'!Y64 &gt;= 10, "HIGH",IF(
                  'Compound Alert'!Y64 &gt;= 7, "MED","LOW")),IF(
                     $B$8="Emerging Threat", IF(
                        'Compound Alert'!AF64 &gt;= 10, "HIGH",IF(
                            'Compound Alert'!AF64 &gt;= 7, "MED","LOW")))))</f>
        <v>LOW</v>
      </c>
      <c r="K114" s="25" t="str">
        <f ca="1">IF(
   $B$8="Overall Alert",IF(
      'Compound Alert'!S64 &gt;= 7, "HIGH",IF(
         'Compound Alert'!S64 &gt;= 5, "MED","LOW")), IF(
            $B$8="Underlying Vulnerability", IF(
               'Compound Alert'!Z64 &gt;= 10, "HIGH",IF(
                  'Compound Alert'!Z64 &gt;= 7, "MED","LOW")),IF(
                     $B$8="Emerging Threat", IF(
                        'Compound Alert'!AG64 &gt;= 10, "HIGH",IF(
                            'Compound Alert'!AG64 &gt;= 7, "MED","LOW")))))</f>
        <v>LOW</v>
      </c>
      <c r="L114" s="25" t="str">
        <f ca="1">IF(
   $B$8="Overall Alert",IF(
      'Compound Alert'!T64 &gt;= 7, "HIGH",IF(
         'Compound Alert'!T64 &gt;= 5, "MED","LOW")), IF(
            $B$8="Underlying Vulnerability", IF(
               'Compound Alert'!AA64 &gt;= 10, "HIGH",IF(
                  'Compound Alert'!AA64 &gt;= 7, "MED","LOW")),IF(
                     $B$8="Emerging Threat", IF(
                        'Compound Alert'!AH64 &gt;= 10, "HIGH",IF(
                            'Compound Alert'!AH64 &gt;= 7, "MED","LOW")))))</f>
        <v>LOW</v>
      </c>
      <c r="M114" s="25" t="str">
        <f ca="1">IF(
   $B$8="Overall Alert",IF(
      'Compound Alert'!U64 &gt;= 7, "HIGH",IF(
         'Compound Alert'!U64 &gt;= 5, "MED","LOW")), IF(
            $B$8="Underlying Vulnerability", IF(
               'Compound Alert'!AB64 &gt;= 10, "HIGH",IF(
                  'Compound Alert'!AB64 &gt;= 7, "MED","LOW")),IF(
                     $B$8="Emerging Threat", IF(
                        'Compound Alert'!AI64 &gt;= 10, "HIGH",IF(
                            'Compound Alert'!AI64 &gt;= 7, "MED","LOW")))))</f>
        <v>LOW</v>
      </c>
      <c r="N114" s="25" t="str">
        <f ca="1">IF(
   $B$8="Overall Alert",IF(
      'Compound Alert'!V64 &gt;= 7, "HIGH",IF(
         'Compound Alert'!V64 &gt;= 5, "MED","LOW")), IF(
            $B$8="Underlying Vulnerability", IF(
               'Compound Alert'!AC64 &gt;= 10, "HIGH",IF(
                  'Compound Alert'!AC64 &gt;= 7, "MED","LOW")),IF(
                     $B$8="Emerging Threat", IF(
                        'Compound Alert'!AJ64 &gt;= 10, "HIGH",IF(
                            'Compound Alert'!AJ64 &gt;= 7, "MED","LOW")))))</f>
        <v>LOW</v>
      </c>
      <c r="O114" s="25" t="str">
        <f ca="1">IF(
   $B$8="Overall Alert",IF(
      'Compound Alert'!W64 &gt;= 7, "HIGH",IF(
         'Compound Alert'!W64 &gt;= 5, "MED","LOW")), IF(
            $B$8="Underlying Vulnerability", IF(
               'Compound Alert'!AD64 &gt;= 10, "HIGH",IF(
                  'Compound Alert'!AD64 &gt;= 7, "MED","LOW")),IF(
                     $B$8="Emerging Threat", IF(
                        'Compound Alert'!AK64 &gt;= 10, "HIGH",IF(
                            'Compound Alert'!AK64 &gt;= 7, "MED","LOW")))))</f>
        <v>LOW</v>
      </c>
      <c r="P114" s="25"/>
      <c r="Q114" s="26"/>
      <c r="R114" s="26"/>
      <c r="S114" s="21"/>
      <c r="T114" s="21"/>
      <c r="U114" s="21"/>
      <c r="V114" s="21"/>
      <c r="W114" s="21"/>
      <c r="X114" s="21"/>
      <c r="Y114" s="27"/>
      <c r="Z114" s="27"/>
      <c r="AA114" s="27"/>
      <c r="AB114" s="27"/>
      <c r="AC114" s="27"/>
      <c r="AD114" s="27"/>
      <c r="AE114" s="27"/>
      <c r="AF114" s="27"/>
      <c r="AJ114" s="21"/>
      <c r="AK114" s="21"/>
      <c r="AL114" s="21"/>
      <c r="AM114" s="21"/>
      <c r="AN114" s="21"/>
      <c r="AO114" s="21"/>
      <c r="AP114" s="21"/>
      <c r="AQ114" s="21"/>
      <c r="AR114" s="21"/>
      <c r="AS114" s="21"/>
      <c r="AT114" s="21"/>
      <c r="AU114" s="21"/>
      <c r="AV114" s="21"/>
      <c r="AW114" s="21"/>
      <c r="AX114" s="21"/>
    </row>
    <row r="115" spans="1:50" x14ac:dyDescent="0.2">
      <c r="A115" s="63">
        <v>74</v>
      </c>
      <c r="B115" s="20" t="str">
        <f>'Compound Alert'!B80</f>
        <v>Guinea-Bissau</v>
      </c>
      <c r="C115" s="20" t="str">
        <f>'Compound Alert'!C80</f>
        <v>GNB</v>
      </c>
      <c r="D115" s="20" t="str">
        <f>'Compound Alert'!D80</f>
        <v>SSF           Sub-Saharan Africa</v>
      </c>
      <c r="E115" s="20" t="str">
        <f>'Compound Alert'!E80</f>
        <v>IDA</v>
      </c>
      <c r="F115" s="217">
        <f ca="1">'Compound Alert'!F80</f>
        <v>75</v>
      </c>
      <c r="G115" s="22">
        <f ca="1">IF($B$8="Overall Alert",'Compound Alert'!G80,IF($B$8="Underlying Vulnerability",'Compound Alert'!J80,IF($B$8="Emerging Threat",'Compound Alert'!M80)))</f>
        <v>1.5</v>
      </c>
      <c r="H115" s="23">
        <f ca="1">IF($B$8="Overall Alert",'Compound Alert'!H80,IF($B$8="Underlying Vulnerability",'Compound Alert'!K80,IF($B$8="Emerging Threat",'Compound Alert'!N80)))</f>
        <v>1.5</v>
      </c>
      <c r="I115" s="50">
        <f t="shared" ca="1" si="1"/>
        <v>1</v>
      </c>
      <c r="J115" s="25" t="str">
        <f ca="1">IF(
   $B$8="Overall Alert",IF(
      'Compound Alert'!R80 &gt;= 7, "HIGH",IF(
         'Compound Alert'!R80 &gt;= 5, "MED","LOW")), IF(
            $B$8="Underlying Vulnerability", IF(
               'Compound Alert'!Y80 &gt;= 10, "HIGH",IF(
                  'Compound Alert'!Y80 &gt;= 7, "MED","LOW")),IF(
                     $B$8="Emerging Threat", IF(
                        'Compound Alert'!AF80 &gt;= 10, "HIGH",IF(
                            'Compound Alert'!AF80 &gt;= 7, "MED","LOW")))))</f>
        <v>LOW</v>
      </c>
      <c r="K115" s="25" t="str">
        <f ca="1">IF(
   $B$8="Overall Alert",IF(
      'Compound Alert'!S80 &gt;= 7, "HIGH",IF(
         'Compound Alert'!S80 &gt;= 5, "MED","LOW")), IF(
            $B$8="Underlying Vulnerability", IF(
               'Compound Alert'!Z80 &gt;= 10, "HIGH",IF(
                  'Compound Alert'!Z80 &gt;= 7, "MED","LOW")),IF(
                     $B$8="Emerging Threat", IF(
                        'Compound Alert'!AG80 &gt;= 10, "HIGH",IF(
                            'Compound Alert'!AG80 &gt;= 7, "MED","LOW")))))</f>
        <v>MED</v>
      </c>
      <c r="L115" s="25" t="e">
        <f ca="1">IF(
   $B$8="Overall Alert",IF(
      'Compound Alert'!T80 &gt;= 7, "HIGH",IF(
         'Compound Alert'!T80 &gt;= 5, "MED","LOW")), IF(
            $B$8="Underlying Vulnerability", IF(
               'Compound Alert'!AA80 &gt;= 10, "HIGH",IF(
                  'Compound Alert'!AA80 &gt;= 7, "MED","LOW")),IF(
                     $B$8="Emerging Threat", IF(
                        'Compound Alert'!AH80 &gt;= 10, "HIGH",IF(
                            'Compound Alert'!AH80 &gt;= 7, "MED","LOW")))))</f>
        <v>#N/A</v>
      </c>
      <c r="M115" s="25" t="str">
        <f ca="1">IF(
   $B$8="Overall Alert",IF(
      'Compound Alert'!U80 &gt;= 7, "HIGH",IF(
         'Compound Alert'!U80 &gt;= 5, "MED","LOW")), IF(
            $B$8="Underlying Vulnerability", IF(
               'Compound Alert'!AB80 &gt;= 10, "HIGH",IF(
                  'Compound Alert'!AB80 &gt;= 7, "MED","LOW")),IF(
                     $B$8="Emerging Threat", IF(
                        'Compound Alert'!AI80 &gt;= 10, "HIGH",IF(
                            'Compound Alert'!AI80 &gt;= 7, "MED","LOW")))))</f>
        <v>LOW</v>
      </c>
      <c r="N115" s="25" t="str">
        <f ca="1">IF(
   $B$8="Overall Alert",IF(
      'Compound Alert'!V80 &gt;= 7, "HIGH",IF(
         'Compound Alert'!V80 &gt;= 5, "MED","LOW")), IF(
            $B$8="Underlying Vulnerability", IF(
               'Compound Alert'!AC80 &gt;= 10, "HIGH",IF(
                  'Compound Alert'!AC80 &gt;= 7, "MED","LOW")),IF(
                     $B$8="Emerging Threat", IF(
                        'Compound Alert'!AJ80 &gt;= 10, "HIGH",IF(
                            'Compound Alert'!AJ80 &gt;= 7, "MED","LOW")))))</f>
        <v>LOW</v>
      </c>
      <c r="O115" s="25" t="str">
        <f ca="1">IF(
   $B$8="Overall Alert",IF(
      'Compound Alert'!W80 &gt;= 7, "HIGH",IF(
         'Compound Alert'!W80 &gt;= 5, "MED","LOW")), IF(
            $B$8="Underlying Vulnerability", IF(
               'Compound Alert'!AD80 &gt;= 10, "HIGH",IF(
                  'Compound Alert'!AD80 &gt;= 7, "MED","LOW")),IF(
                     $B$8="Emerging Threat", IF(
                        'Compound Alert'!AK80 &gt;= 10, "HIGH",IF(
                            'Compound Alert'!AK80 &gt;= 7, "MED","LOW")))))</f>
        <v>HIGH</v>
      </c>
      <c r="P115" s="25"/>
      <c r="Q115" s="26"/>
      <c r="R115" s="26"/>
      <c r="S115" s="21"/>
      <c r="T115" s="21"/>
      <c r="U115" s="21"/>
      <c r="V115" s="21"/>
      <c r="W115" s="21"/>
      <c r="X115" s="21"/>
      <c r="Y115" s="27"/>
      <c r="Z115" s="27"/>
      <c r="AA115" s="27"/>
      <c r="AB115" s="27"/>
      <c r="AC115" s="27"/>
      <c r="AD115" s="27"/>
      <c r="AE115" s="27"/>
      <c r="AF115" s="27"/>
      <c r="AJ115" s="21"/>
      <c r="AK115" s="21"/>
      <c r="AL115" s="21"/>
      <c r="AM115" s="21"/>
      <c r="AN115" s="21"/>
      <c r="AO115" s="21"/>
      <c r="AP115" s="21"/>
      <c r="AQ115" s="21"/>
      <c r="AR115" s="21"/>
      <c r="AS115" s="21"/>
      <c r="AT115" s="21"/>
      <c r="AU115" s="21"/>
      <c r="AV115" s="21"/>
      <c r="AW115" s="21"/>
      <c r="AX115" s="21"/>
    </row>
    <row r="116" spans="1:50" x14ac:dyDescent="0.2">
      <c r="A116" s="63">
        <v>75</v>
      </c>
      <c r="B116" s="20" t="str">
        <f>'Compound Alert'!B87</f>
        <v>Guyana</v>
      </c>
      <c r="C116" s="20" t="str">
        <f>'Compound Alert'!C87</f>
        <v>GUY</v>
      </c>
      <c r="D116" s="20" t="str">
        <f>'Compound Alert'!D87</f>
        <v>LCN           Latin America &amp; Caribbean</v>
      </c>
      <c r="E116" s="20" t="str">
        <f>'Compound Alert'!E87</f>
        <v>IDA</v>
      </c>
      <c r="F116" s="217">
        <f ca="1">'Compound Alert'!F87</f>
        <v>82</v>
      </c>
      <c r="G116" s="22">
        <f ca="1">IF($B$8="Overall Alert",'Compound Alert'!G87,IF($B$8="Underlying Vulnerability",'Compound Alert'!J87,IF($B$8="Emerging Threat",'Compound Alert'!M87)))</f>
        <v>0</v>
      </c>
      <c r="H116" s="23">
        <f ca="1">IF($B$8="Overall Alert",'Compound Alert'!H87,IF($B$8="Underlying Vulnerability",'Compound Alert'!K87,IF($B$8="Emerging Threat",'Compound Alert'!N87)))</f>
        <v>0</v>
      </c>
      <c r="I116" s="50">
        <f t="shared" ca="1" si="1"/>
        <v>0</v>
      </c>
      <c r="J116" s="25" t="str">
        <f ca="1">IF(
   $B$8="Overall Alert",IF(
      'Compound Alert'!R87 &gt;= 7, "HIGH",IF(
         'Compound Alert'!R87 &gt;= 5, "MED","LOW")), IF(
            $B$8="Underlying Vulnerability", IF(
               'Compound Alert'!Y87 &gt;= 10, "HIGH",IF(
                  'Compound Alert'!Y87 &gt;= 7, "MED","LOW")),IF(
                     $B$8="Emerging Threat", IF(
                        'Compound Alert'!AF87 &gt;= 10, "HIGH",IF(
                            'Compound Alert'!AF87 &gt;= 7, "MED","LOW")))))</f>
        <v>LOW</v>
      </c>
      <c r="K116" s="25" t="str">
        <f ca="1">IF(
   $B$8="Overall Alert",IF(
      'Compound Alert'!S87 &gt;= 7, "HIGH",IF(
         'Compound Alert'!S87 &gt;= 5, "MED","LOW")), IF(
            $B$8="Underlying Vulnerability", IF(
               'Compound Alert'!Z87 &gt;= 10, "HIGH",IF(
                  'Compound Alert'!Z87 &gt;= 7, "MED","LOW")),IF(
                     $B$8="Emerging Threat", IF(
                        'Compound Alert'!AG87 &gt;= 10, "HIGH",IF(
                            'Compound Alert'!AG87 &gt;= 7, "MED","LOW")))))</f>
        <v>LOW</v>
      </c>
      <c r="L116" s="25" t="str">
        <f ca="1">IF(
   $B$8="Overall Alert",IF(
      'Compound Alert'!T87 &gt;= 7, "HIGH",IF(
         'Compound Alert'!T87 &gt;= 5, "MED","LOW")), IF(
            $B$8="Underlying Vulnerability", IF(
               'Compound Alert'!AA87 &gt;= 10, "HIGH",IF(
                  'Compound Alert'!AA87 &gt;= 7, "MED","LOW")),IF(
                     $B$8="Emerging Threat", IF(
                        'Compound Alert'!AH87 &gt;= 10, "HIGH",IF(
                            'Compound Alert'!AH87 &gt;= 7, "MED","LOW")))))</f>
        <v>LOW</v>
      </c>
      <c r="M116" s="25" t="str">
        <f ca="1">IF(
   $B$8="Overall Alert",IF(
      'Compound Alert'!U87 &gt;= 7, "HIGH",IF(
         'Compound Alert'!U87 &gt;= 5, "MED","LOW")), IF(
            $B$8="Underlying Vulnerability", IF(
               'Compound Alert'!AB87 &gt;= 10, "HIGH",IF(
                  'Compound Alert'!AB87 &gt;= 7, "MED","LOW")),IF(
                     $B$8="Emerging Threat", IF(
                        'Compound Alert'!AI87 &gt;= 10, "HIGH",IF(
                            'Compound Alert'!AI87 &gt;= 7, "MED","LOW")))))</f>
        <v>LOW</v>
      </c>
      <c r="N116" s="25" t="str">
        <f ca="1">IF(
   $B$8="Overall Alert",IF(
      'Compound Alert'!V87 &gt;= 7, "HIGH",IF(
         'Compound Alert'!V87 &gt;= 5, "MED","LOW")), IF(
            $B$8="Underlying Vulnerability", IF(
               'Compound Alert'!AC87 &gt;= 10, "HIGH",IF(
                  'Compound Alert'!AC87 &gt;= 7, "MED","LOW")),IF(
                     $B$8="Emerging Threat", IF(
                        'Compound Alert'!AJ87 &gt;= 10, "HIGH",IF(
                            'Compound Alert'!AJ87 &gt;= 7, "MED","LOW")))))</f>
        <v>LOW</v>
      </c>
      <c r="O116" s="25" t="str">
        <f ca="1">IF(
   $B$8="Overall Alert",IF(
      'Compound Alert'!W87 &gt;= 7, "HIGH",IF(
         'Compound Alert'!W87 &gt;= 5, "MED","LOW")), IF(
            $B$8="Underlying Vulnerability", IF(
               'Compound Alert'!AD87 &gt;= 10, "HIGH",IF(
                  'Compound Alert'!AD87 &gt;= 7, "MED","LOW")),IF(
                     $B$8="Emerging Threat", IF(
                        'Compound Alert'!AK87 &gt;= 10, "HIGH",IF(
                            'Compound Alert'!AK87 &gt;= 7, "MED","LOW")))))</f>
        <v>LOW</v>
      </c>
      <c r="P116" s="25"/>
      <c r="Q116" s="26"/>
      <c r="R116" s="26"/>
      <c r="S116" s="21"/>
      <c r="T116" s="21"/>
      <c r="U116" s="21"/>
      <c r="V116" s="21"/>
      <c r="W116" s="21"/>
      <c r="X116" s="21"/>
      <c r="Y116" s="27"/>
      <c r="Z116" s="27"/>
      <c r="AA116" s="27"/>
      <c r="AB116" s="27"/>
      <c r="AC116" s="27"/>
      <c r="AD116" s="27"/>
      <c r="AE116" s="27"/>
      <c r="AF116" s="27"/>
      <c r="AJ116" s="21"/>
      <c r="AK116" s="21"/>
      <c r="AL116" s="21"/>
      <c r="AM116" s="21"/>
      <c r="AN116" s="21"/>
      <c r="AO116" s="21"/>
      <c r="AP116" s="21"/>
      <c r="AQ116" s="21"/>
      <c r="AR116" s="21"/>
      <c r="AS116" s="21"/>
      <c r="AT116" s="21"/>
      <c r="AU116" s="21"/>
      <c r="AV116" s="21"/>
      <c r="AW116" s="21"/>
      <c r="AX116" s="21"/>
    </row>
    <row r="117" spans="1:50" x14ac:dyDescent="0.2">
      <c r="A117" s="63">
        <v>76</v>
      </c>
      <c r="B117" s="20" t="str">
        <f>'Compound Alert'!B145</f>
        <v>Namibia</v>
      </c>
      <c r="C117" s="20" t="str">
        <f>'Compound Alert'!C145</f>
        <v>NAM</v>
      </c>
      <c r="D117" s="20" t="str">
        <f>'Compound Alert'!D145</f>
        <v>SSF           Sub-Saharan Africa</v>
      </c>
      <c r="E117" s="20" t="str">
        <f>'Compound Alert'!E145</f>
        <v>IBRD</v>
      </c>
      <c r="F117" s="217">
        <f ca="1">'Compound Alert'!F145</f>
        <v>140</v>
      </c>
      <c r="G117" s="22">
        <f ca="1">IF($B$8="Overall Alert",'Compound Alert'!G145,IF($B$8="Underlying Vulnerability",'Compound Alert'!J145,IF($B$8="Emerging Threat",'Compound Alert'!M145)))</f>
        <v>1</v>
      </c>
      <c r="H117" s="23">
        <f ca="1">IF($B$8="Overall Alert",'Compound Alert'!H145,IF($B$8="Underlying Vulnerability",'Compound Alert'!K145,IF($B$8="Emerging Threat",'Compound Alert'!N145)))</f>
        <v>1</v>
      </c>
      <c r="I117" s="50">
        <f t="shared" ca="1" si="1"/>
        <v>1</v>
      </c>
      <c r="J117" s="25" t="str">
        <f ca="1">IF(
   $B$8="Overall Alert",IF(
      'Compound Alert'!R145 &gt;= 7, "HIGH",IF(
         'Compound Alert'!R145 &gt;= 5, "MED","LOW")), IF(
            $B$8="Underlying Vulnerability", IF(
               'Compound Alert'!Y145 &gt;= 10, "HIGH",IF(
                  'Compound Alert'!Y145 &gt;= 7, "MED","LOW")),IF(
                     $B$8="Emerging Threat", IF(
                        'Compound Alert'!AF145 &gt;= 10, "HIGH",IF(
                            'Compound Alert'!AF145 &gt;= 7, "MED","LOW")))))</f>
        <v>LOW</v>
      </c>
      <c r="K117" s="25" t="str">
        <f ca="1">IF(
   $B$8="Overall Alert",IF(
      'Compound Alert'!S145 &gt;= 7, "HIGH",IF(
         'Compound Alert'!S145 &gt;= 5, "MED","LOW")), IF(
            $B$8="Underlying Vulnerability", IF(
               'Compound Alert'!Z145 &gt;= 10, "HIGH",IF(
                  'Compound Alert'!Z145 &gt;= 7, "MED","LOW")),IF(
                     $B$8="Emerging Threat", IF(
                        'Compound Alert'!AG145 &gt;= 10, "HIGH",IF(
                            'Compound Alert'!AG145 &gt;= 7, "MED","LOW")))))</f>
        <v>LOW</v>
      </c>
      <c r="L117" s="25" t="str">
        <f ca="1">IF(
   $B$8="Overall Alert",IF(
      'Compound Alert'!T145 &gt;= 7, "HIGH",IF(
         'Compound Alert'!T145 &gt;= 5, "MED","LOW")), IF(
            $B$8="Underlying Vulnerability", IF(
               'Compound Alert'!AA145 &gt;= 10, "HIGH",IF(
                  'Compound Alert'!AA145 &gt;= 7, "MED","LOW")),IF(
                     $B$8="Emerging Threat", IF(
                        'Compound Alert'!AH145 &gt;= 10, "HIGH",IF(
                            'Compound Alert'!AH145 &gt;= 7, "MED","LOW")))))</f>
        <v>LOW</v>
      </c>
      <c r="M117" s="25" t="str">
        <f ca="1">IF(
   $B$8="Overall Alert",IF(
      'Compound Alert'!U145 &gt;= 7, "HIGH",IF(
         'Compound Alert'!U145 &gt;= 5, "MED","LOW")), IF(
            $B$8="Underlying Vulnerability", IF(
               'Compound Alert'!AB145 &gt;= 10, "HIGH",IF(
                  'Compound Alert'!AB145 &gt;= 7, "MED","LOW")),IF(
                     $B$8="Emerging Threat", IF(
                        'Compound Alert'!AI145 &gt;= 10, "HIGH",IF(
                            'Compound Alert'!AI145 &gt;= 7, "MED","LOW")))))</f>
        <v>LOW</v>
      </c>
      <c r="N117" s="25" t="str">
        <f ca="1">IF(
   $B$8="Overall Alert",IF(
      'Compound Alert'!V145 &gt;= 7, "HIGH",IF(
         'Compound Alert'!V145 &gt;= 5, "MED","LOW")), IF(
            $B$8="Underlying Vulnerability", IF(
               'Compound Alert'!AC145 &gt;= 10, "HIGH",IF(
                  'Compound Alert'!AC145 &gt;= 7, "MED","LOW")),IF(
                     $B$8="Emerging Threat", IF(
                        'Compound Alert'!AJ145 &gt;= 10, "HIGH",IF(
                            'Compound Alert'!AJ145 &gt;= 7, "MED","LOW")))))</f>
        <v>HIGH</v>
      </c>
      <c r="O117" s="25" t="str">
        <f ca="1">IF(
   $B$8="Overall Alert",IF(
      'Compound Alert'!W145 &gt;= 7, "HIGH",IF(
         'Compound Alert'!W145 &gt;= 5, "MED","LOW")), IF(
            $B$8="Underlying Vulnerability", IF(
               'Compound Alert'!AD145 &gt;= 10, "HIGH",IF(
                  'Compound Alert'!AD145 &gt;= 7, "MED","LOW")),IF(
                     $B$8="Emerging Threat", IF(
                        'Compound Alert'!AK145 &gt;= 10, "HIGH",IF(
                            'Compound Alert'!AK145 &gt;= 7, "MED","LOW")))))</f>
        <v>LOW</v>
      </c>
      <c r="P117" s="25"/>
      <c r="Q117" s="26"/>
      <c r="R117" s="26"/>
      <c r="S117" s="21"/>
      <c r="T117" s="21"/>
      <c r="U117" s="21"/>
      <c r="V117" s="21"/>
      <c r="W117" s="21"/>
      <c r="X117" s="21"/>
      <c r="Y117" s="27"/>
      <c r="Z117" s="27"/>
      <c r="AA117" s="27"/>
      <c r="AB117" s="27"/>
      <c r="AC117" s="27"/>
      <c r="AD117" s="27"/>
      <c r="AE117" s="27"/>
      <c r="AF117" s="27"/>
      <c r="AJ117" s="21"/>
      <c r="AK117" s="21"/>
      <c r="AL117" s="21"/>
      <c r="AM117" s="21"/>
      <c r="AN117" s="21"/>
      <c r="AO117" s="21"/>
      <c r="AP117" s="21"/>
      <c r="AQ117" s="21"/>
      <c r="AR117" s="21"/>
      <c r="AS117" s="21"/>
      <c r="AT117" s="21"/>
      <c r="AU117" s="21"/>
      <c r="AV117" s="21"/>
      <c r="AW117" s="21"/>
      <c r="AX117" s="21"/>
    </row>
    <row r="118" spans="1:50" x14ac:dyDescent="0.2">
      <c r="A118" s="63">
        <v>77</v>
      </c>
      <c r="B118" s="20" t="str">
        <f>'Compound Alert'!B158</f>
        <v>Peru</v>
      </c>
      <c r="C118" s="20" t="str">
        <f>'Compound Alert'!C158</f>
        <v>PER</v>
      </c>
      <c r="D118" s="20" t="str">
        <f>'Compound Alert'!D158</f>
        <v>LCN           Latin America &amp; Caribbean</v>
      </c>
      <c r="E118" s="20" t="str">
        <f>'Compound Alert'!E158</f>
        <v>IBRD</v>
      </c>
      <c r="F118" s="217">
        <f ca="1">'Compound Alert'!F158</f>
        <v>153</v>
      </c>
      <c r="G118" s="22">
        <f ca="1">IF($B$8="Overall Alert",'Compound Alert'!G158,IF($B$8="Underlying Vulnerability",'Compound Alert'!J158,IF($B$8="Emerging Threat",'Compound Alert'!M158)))</f>
        <v>0</v>
      </c>
      <c r="H118" s="23">
        <f ca="1">IF($B$8="Overall Alert",'Compound Alert'!H158,IF($B$8="Underlying Vulnerability",'Compound Alert'!K158,IF($B$8="Emerging Threat",'Compound Alert'!N158)))</f>
        <v>0</v>
      </c>
      <c r="I118" s="50">
        <f t="shared" ca="1" si="1"/>
        <v>0</v>
      </c>
      <c r="J118" s="25" t="str">
        <f ca="1">IF(
   $B$8="Overall Alert",IF(
      'Compound Alert'!R158 &gt;= 7, "HIGH",IF(
         'Compound Alert'!R158 &gt;= 5, "MED","LOW")), IF(
            $B$8="Underlying Vulnerability", IF(
               'Compound Alert'!Y158 &gt;= 10, "HIGH",IF(
                  'Compound Alert'!Y158 &gt;= 7, "MED","LOW")),IF(
                     $B$8="Emerging Threat", IF(
                        'Compound Alert'!AF158 &gt;= 10, "HIGH",IF(
                            'Compound Alert'!AF158 &gt;= 7, "MED","LOW")))))</f>
        <v>LOW</v>
      </c>
      <c r="K118" s="25" t="str">
        <f ca="1">IF(
   $B$8="Overall Alert",IF(
      'Compound Alert'!S158 &gt;= 7, "HIGH",IF(
         'Compound Alert'!S158 &gt;= 5, "MED","LOW")), IF(
            $B$8="Underlying Vulnerability", IF(
               'Compound Alert'!Z158 &gt;= 10, "HIGH",IF(
                  'Compound Alert'!Z158 &gt;= 7, "MED","LOW")),IF(
                     $B$8="Emerging Threat", IF(
                        'Compound Alert'!AG158 &gt;= 10, "HIGH",IF(
                            'Compound Alert'!AG158 &gt;= 7, "MED","LOW")))))</f>
        <v>LOW</v>
      </c>
      <c r="L118" s="25" t="str">
        <f ca="1">IF(
   $B$8="Overall Alert",IF(
      'Compound Alert'!T158 &gt;= 7, "HIGH",IF(
         'Compound Alert'!T158 &gt;= 5, "MED","LOW")), IF(
            $B$8="Underlying Vulnerability", IF(
               'Compound Alert'!AA158 &gt;= 10, "HIGH",IF(
                  'Compound Alert'!AA158 &gt;= 7, "MED","LOW")),IF(
                     $B$8="Emerging Threat", IF(
                        'Compound Alert'!AH158 &gt;= 10, "HIGH",IF(
                            'Compound Alert'!AH158 &gt;= 7, "MED","LOW")))))</f>
        <v>LOW</v>
      </c>
      <c r="M118" s="25" t="str">
        <f ca="1">IF(
   $B$8="Overall Alert",IF(
      'Compound Alert'!U158 &gt;= 7, "HIGH",IF(
         'Compound Alert'!U158 &gt;= 5, "MED","LOW")), IF(
            $B$8="Underlying Vulnerability", IF(
               'Compound Alert'!AB158 &gt;= 10, "HIGH",IF(
                  'Compound Alert'!AB158 &gt;= 7, "MED","LOW")),IF(
                     $B$8="Emerging Threat", IF(
                        'Compound Alert'!AI158 &gt;= 10, "HIGH",IF(
                            'Compound Alert'!AI158 &gt;= 7, "MED","LOW")))))</f>
        <v>LOW</v>
      </c>
      <c r="N118" s="25" t="str">
        <f ca="1">IF(
   $B$8="Overall Alert",IF(
      'Compound Alert'!V158 &gt;= 7, "HIGH",IF(
         'Compound Alert'!V158 &gt;= 5, "MED","LOW")), IF(
            $B$8="Underlying Vulnerability", IF(
               'Compound Alert'!AC158 &gt;= 10, "HIGH",IF(
                  'Compound Alert'!AC158 &gt;= 7, "MED","LOW")),IF(
                     $B$8="Emerging Threat", IF(
                        'Compound Alert'!AJ158 &gt;= 10, "HIGH",IF(
                            'Compound Alert'!AJ158 &gt;= 7, "MED","LOW")))))</f>
        <v>LOW</v>
      </c>
      <c r="O118" s="25" t="str">
        <f ca="1">IF(
   $B$8="Overall Alert",IF(
      'Compound Alert'!W158 &gt;= 7, "HIGH",IF(
         'Compound Alert'!W158 &gt;= 5, "MED","LOW")), IF(
            $B$8="Underlying Vulnerability", IF(
               'Compound Alert'!AD158 &gt;= 10, "HIGH",IF(
                  'Compound Alert'!AD158 &gt;= 7, "MED","LOW")),IF(
                     $B$8="Emerging Threat", IF(
                        'Compound Alert'!AK158 &gt;= 10, "HIGH",IF(
                            'Compound Alert'!AK158 &gt;= 7, "MED","LOW")))))</f>
        <v>LOW</v>
      </c>
      <c r="P118" s="25"/>
      <c r="Q118" s="26"/>
      <c r="R118" s="26"/>
      <c r="S118" s="21"/>
      <c r="T118" s="21"/>
      <c r="U118" s="21"/>
      <c r="V118" s="21"/>
      <c r="W118" s="21"/>
      <c r="X118" s="21"/>
      <c r="Y118" s="27"/>
      <c r="Z118" s="27"/>
      <c r="AA118" s="27"/>
      <c r="AB118" s="27"/>
      <c r="AC118" s="27"/>
      <c r="AD118" s="27"/>
      <c r="AE118" s="27"/>
      <c r="AF118" s="27"/>
      <c r="AJ118" s="21"/>
      <c r="AK118" s="21"/>
      <c r="AL118" s="21"/>
      <c r="AM118" s="21"/>
      <c r="AN118" s="21"/>
      <c r="AO118" s="21"/>
      <c r="AP118" s="21"/>
      <c r="AQ118" s="21"/>
      <c r="AR118" s="21"/>
      <c r="AS118" s="21"/>
      <c r="AT118" s="21"/>
      <c r="AU118" s="21"/>
      <c r="AV118" s="21"/>
      <c r="AW118" s="21"/>
      <c r="AX118" s="21"/>
    </row>
    <row r="119" spans="1:50" x14ac:dyDescent="0.2">
      <c r="A119" s="63">
        <v>78</v>
      </c>
      <c r="B119" s="20" t="str">
        <f>'Compound Alert'!B178</f>
        <v>Sierra Leone</v>
      </c>
      <c r="C119" s="20" t="str">
        <f>'Compound Alert'!C178</f>
        <v>SLE</v>
      </c>
      <c r="D119" s="20" t="str">
        <f>'Compound Alert'!D178</f>
        <v>SSF           Sub-Saharan Africa</v>
      </c>
      <c r="E119" s="20" t="str">
        <f>'Compound Alert'!E178</f>
        <v>IDA</v>
      </c>
      <c r="F119" s="217">
        <f ca="1">'Compound Alert'!F178</f>
        <v>173</v>
      </c>
      <c r="G119" s="22">
        <f ca="1">IF($B$8="Overall Alert",'Compound Alert'!G178,IF($B$8="Underlying Vulnerability",'Compound Alert'!J178,IF($B$8="Emerging Threat",'Compound Alert'!M178)))</f>
        <v>0</v>
      </c>
      <c r="H119" s="23">
        <f ca="1">IF($B$8="Overall Alert",'Compound Alert'!H178,IF($B$8="Underlying Vulnerability",'Compound Alert'!K178,IF($B$8="Emerging Threat",'Compound Alert'!N178)))</f>
        <v>0</v>
      </c>
      <c r="I119" s="50">
        <f t="shared" ca="1" si="1"/>
        <v>0</v>
      </c>
      <c r="J119" s="25" t="str">
        <f ca="1">IF(
   $B$8="Overall Alert",IF(
      'Compound Alert'!R178 &gt;= 7, "HIGH",IF(
         'Compound Alert'!R178 &gt;= 5, "MED","LOW")), IF(
            $B$8="Underlying Vulnerability", IF(
               'Compound Alert'!Y178 &gt;= 10, "HIGH",IF(
                  'Compound Alert'!Y178 &gt;= 7, "MED","LOW")),IF(
                     $B$8="Emerging Threat", IF(
                        'Compound Alert'!AF178 &gt;= 10, "HIGH",IF(
                            'Compound Alert'!AF178 &gt;= 7, "MED","LOW")))))</f>
        <v>LOW</v>
      </c>
      <c r="K119" s="25" t="str">
        <f ca="1">IF(
   $B$8="Overall Alert",IF(
      'Compound Alert'!S178 &gt;= 7, "HIGH",IF(
         'Compound Alert'!S178 &gt;= 5, "MED","LOW")), IF(
            $B$8="Underlying Vulnerability", IF(
               'Compound Alert'!Z178 &gt;= 10, "HIGH",IF(
                  'Compound Alert'!Z178 &gt;= 7, "MED","LOW")),IF(
                     $B$8="Emerging Threat", IF(
                        'Compound Alert'!AG178 &gt;= 10, "HIGH",IF(
                            'Compound Alert'!AG178 &gt;= 7, "MED","LOW")))))</f>
        <v>LOW</v>
      </c>
      <c r="L119" s="25" t="str">
        <f ca="1">IF(
   $B$8="Overall Alert",IF(
      'Compound Alert'!T178 &gt;= 7, "HIGH",IF(
         'Compound Alert'!T178 &gt;= 5, "MED","LOW")), IF(
            $B$8="Underlying Vulnerability", IF(
               'Compound Alert'!AA178 &gt;= 10, "HIGH",IF(
                  'Compound Alert'!AA178 &gt;= 7, "MED","LOW")),IF(
                     $B$8="Emerging Threat", IF(
                        'Compound Alert'!AH178 &gt;= 10, "HIGH",IF(
                            'Compound Alert'!AH178 &gt;= 7, "MED","LOW")))))</f>
        <v>LOW</v>
      </c>
      <c r="M119" s="25" t="str">
        <f ca="1">IF(
   $B$8="Overall Alert",IF(
      'Compound Alert'!U178 &gt;= 7, "HIGH",IF(
         'Compound Alert'!U178 &gt;= 5, "MED","LOW")), IF(
            $B$8="Underlying Vulnerability", IF(
               'Compound Alert'!AB178 &gt;= 10, "HIGH",IF(
                  'Compound Alert'!AB178 &gt;= 7, "MED","LOW")),IF(
                     $B$8="Emerging Threat", IF(
                        'Compound Alert'!AI178 &gt;= 10, "HIGH",IF(
                            'Compound Alert'!AI178 &gt;= 7, "MED","LOW")))))</f>
        <v>LOW</v>
      </c>
      <c r="N119" s="25" t="str">
        <f ca="1">IF(
   $B$8="Overall Alert",IF(
      'Compound Alert'!V178 &gt;= 7, "HIGH",IF(
         'Compound Alert'!V178 &gt;= 5, "MED","LOW")), IF(
            $B$8="Underlying Vulnerability", IF(
               'Compound Alert'!AC178 &gt;= 10, "HIGH",IF(
                  'Compound Alert'!AC178 &gt;= 7, "MED","LOW")),IF(
                     $B$8="Emerging Threat", IF(
                        'Compound Alert'!AJ178 &gt;= 10, "HIGH",IF(
                            'Compound Alert'!AJ178 &gt;= 7, "MED","LOW")))))</f>
        <v>LOW</v>
      </c>
      <c r="O119" s="25" t="str">
        <f ca="1">IF(
   $B$8="Overall Alert",IF(
      'Compound Alert'!W178 &gt;= 7, "HIGH",IF(
         'Compound Alert'!W178 &gt;= 5, "MED","LOW")), IF(
            $B$8="Underlying Vulnerability", IF(
               'Compound Alert'!AD178 &gt;= 10, "HIGH",IF(
                  'Compound Alert'!AD178 &gt;= 7, "MED","LOW")),IF(
                     $B$8="Emerging Threat", IF(
                        'Compound Alert'!AK178 &gt;= 10, "HIGH",IF(
                            'Compound Alert'!AK178 &gt;= 7, "MED","LOW")))))</f>
        <v>LOW</v>
      </c>
      <c r="P119" s="25"/>
      <c r="Q119" s="26"/>
      <c r="R119" s="26"/>
      <c r="S119" s="21"/>
      <c r="T119" s="21"/>
      <c r="U119" s="21"/>
      <c r="V119" s="21"/>
      <c r="W119" s="21"/>
      <c r="X119" s="21"/>
      <c r="Y119" s="27"/>
      <c r="Z119" s="27"/>
      <c r="AA119" s="27"/>
      <c r="AB119" s="27"/>
      <c r="AC119" s="27"/>
      <c r="AD119" s="27"/>
      <c r="AE119" s="27"/>
      <c r="AF119" s="27"/>
      <c r="AJ119" s="21"/>
      <c r="AK119" s="21"/>
      <c r="AL119" s="21"/>
      <c r="AM119" s="21"/>
      <c r="AN119" s="21"/>
      <c r="AO119" s="21"/>
      <c r="AP119" s="21"/>
      <c r="AQ119" s="21"/>
      <c r="AR119" s="21"/>
      <c r="AS119" s="21"/>
      <c r="AT119" s="21"/>
      <c r="AU119" s="21"/>
      <c r="AV119" s="21"/>
      <c r="AW119" s="21"/>
      <c r="AX119" s="21"/>
    </row>
    <row r="120" spans="1:50" x14ac:dyDescent="0.2">
      <c r="A120" s="63">
        <v>79</v>
      </c>
      <c r="B120" s="20" t="str">
        <f>'Compound Alert'!B65</f>
        <v>Spain</v>
      </c>
      <c r="C120" s="20" t="str">
        <f>'Compound Alert'!C65</f>
        <v>ESP</v>
      </c>
      <c r="D120" s="20" t="str">
        <f>'Compound Alert'!D65</f>
        <v>ECS           Europe &amp; Central Asia</v>
      </c>
      <c r="E120" s="20" t="str">
        <f>'Compound Alert'!E65</f>
        <v>NA</v>
      </c>
      <c r="F120" s="217">
        <f ca="1">'Compound Alert'!F65</f>
        <v>60</v>
      </c>
      <c r="G120" s="22">
        <f ca="1">IF($B$8="Overall Alert",'Compound Alert'!G65,IF($B$8="Underlying Vulnerability",'Compound Alert'!J65,IF($B$8="Emerging Threat",'Compound Alert'!M65)))</f>
        <v>0.5</v>
      </c>
      <c r="H120" s="23">
        <f ca="1">IF($B$8="Overall Alert",'Compound Alert'!H65,IF($B$8="Underlying Vulnerability",'Compound Alert'!K65,IF($B$8="Emerging Threat",'Compound Alert'!N65)))</f>
        <v>0.5</v>
      </c>
      <c r="I120" s="50">
        <f t="shared" ca="1" si="1"/>
        <v>0</v>
      </c>
      <c r="J120" s="25" t="str">
        <f ca="1">IF(
   $B$8="Overall Alert",IF(
      'Compound Alert'!R65 &gt;= 7, "HIGH",IF(
         'Compound Alert'!R65 &gt;= 5, "MED","LOW")), IF(
            $B$8="Underlying Vulnerability", IF(
               'Compound Alert'!Y65 &gt;= 10, "HIGH",IF(
                  'Compound Alert'!Y65 &gt;= 7, "MED","LOW")),IF(
                     $B$8="Emerging Threat", IF(
                        'Compound Alert'!AF65 &gt;= 10, "HIGH",IF(
                            'Compound Alert'!AF65 &gt;= 7, "MED","LOW")))))</f>
        <v>LOW</v>
      </c>
      <c r="K120" s="25" t="str">
        <f ca="1">IF(
   $B$8="Overall Alert",IF(
      'Compound Alert'!S65 &gt;= 7, "HIGH",IF(
         'Compound Alert'!S65 &gt;= 5, "MED","LOW")), IF(
            $B$8="Underlying Vulnerability", IF(
               'Compound Alert'!Z65 &gt;= 10, "HIGH",IF(
                  'Compound Alert'!Z65 &gt;= 7, "MED","LOW")),IF(
                     $B$8="Emerging Threat", IF(
                        'Compound Alert'!AG65 &gt;= 10, "HIGH",IF(
                            'Compound Alert'!AG65 &gt;= 7, "MED","LOW")))))</f>
        <v>LOW</v>
      </c>
      <c r="L120" s="25" t="str">
        <f ca="1">IF(
   $B$8="Overall Alert",IF(
      'Compound Alert'!T65 &gt;= 7, "HIGH",IF(
         'Compound Alert'!T65 &gt;= 5, "MED","LOW")), IF(
            $B$8="Underlying Vulnerability", IF(
               'Compound Alert'!AA65 &gt;= 10, "HIGH",IF(
                  'Compound Alert'!AA65 &gt;= 7, "MED","LOW")),IF(
                     $B$8="Emerging Threat", IF(
                        'Compound Alert'!AH65 &gt;= 10, "HIGH",IF(
                            'Compound Alert'!AH65 &gt;= 7, "MED","LOW")))))</f>
        <v>MED</v>
      </c>
      <c r="M120" s="25" t="str">
        <f ca="1">IF(
   $B$8="Overall Alert",IF(
      'Compound Alert'!U65 &gt;= 7, "HIGH",IF(
         'Compound Alert'!U65 &gt;= 5, "MED","LOW")), IF(
            $B$8="Underlying Vulnerability", IF(
               'Compound Alert'!AB65 &gt;= 10, "HIGH",IF(
                  'Compound Alert'!AB65 &gt;= 7, "MED","LOW")),IF(
                     $B$8="Emerging Threat", IF(
                        'Compound Alert'!AI65 &gt;= 10, "HIGH",IF(
                            'Compound Alert'!AI65 &gt;= 7, "MED","LOW")))))</f>
        <v>LOW</v>
      </c>
      <c r="N120" s="25" t="str">
        <f ca="1">IF(
   $B$8="Overall Alert",IF(
      'Compound Alert'!V65 &gt;= 7, "HIGH",IF(
         'Compound Alert'!V65 &gt;= 5, "MED","LOW")), IF(
            $B$8="Underlying Vulnerability", IF(
               'Compound Alert'!AC65 &gt;= 10, "HIGH",IF(
                  'Compound Alert'!AC65 &gt;= 7, "MED","LOW")),IF(
                     $B$8="Emerging Threat", IF(
                        'Compound Alert'!AJ65 &gt;= 10, "HIGH",IF(
                            'Compound Alert'!AJ65 &gt;= 7, "MED","LOW")))))</f>
        <v>LOW</v>
      </c>
      <c r="O120" s="25" t="str">
        <f ca="1">IF(
   $B$8="Overall Alert",IF(
      'Compound Alert'!W65 &gt;= 7, "HIGH",IF(
         'Compound Alert'!W65 &gt;= 5, "MED","LOW")), IF(
            $B$8="Underlying Vulnerability", IF(
               'Compound Alert'!AD65 &gt;= 10, "HIGH",IF(
                  'Compound Alert'!AD65 &gt;= 7, "MED","LOW")),IF(
                     $B$8="Emerging Threat", IF(
                        'Compound Alert'!AK65 &gt;= 10, "HIGH",IF(
                            'Compound Alert'!AK65 &gt;= 7, "MED","LOW")))))</f>
        <v>LOW</v>
      </c>
      <c r="P120" s="25"/>
      <c r="Q120" s="26"/>
      <c r="R120" s="26"/>
      <c r="S120" s="21"/>
      <c r="T120" s="21"/>
      <c r="U120" s="21"/>
      <c r="V120" s="21"/>
      <c r="W120" s="21"/>
      <c r="X120" s="21"/>
      <c r="Y120" s="27"/>
      <c r="Z120" s="27"/>
      <c r="AA120" s="27"/>
      <c r="AB120" s="27"/>
      <c r="AC120" s="27"/>
      <c r="AD120" s="27"/>
      <c r="AE120" s="27"/>
      <c r="AF120" s="27"/>
      <c r="AJ120" s="21"/>
      <c r="AK120" s="21"/>
      <c r="AL120" s="21"/>
      <c r="AM120" s="21"/>
      <c r="AN120" s="21"/>
      <c r="AO120" s="21"/>
      <c r="AP120" s="21"/>
      <c r="AQ120" s="21"/>
      <c r="AR120" s="21"/>
      <c r="AS120" s="21"/>
      <c r="AT120" s="21"/>
      <c r="AU120" s="21"/>
      <c r="AV120" s="21"/>
      <c r="AW120" s="21"/>
      <c r="AX120" s="21"/>
    </row>
    <row r="121" spans="1:50" x14ac:dyDescent="0.2">
      <c r="A121" s="63">
        <v>80</v>
      </c>
      <c r="B121" s="20" t="str">
        <f>'Compound Alert'!B6</f>
        <v>Aruba</v>
      </c>
      <c r="C121" s="20" t="str">
        <f>'Compound Alert'!C6</f>
        <v>ABW</v>
      </c>
      <c r="D121" s="20" t="str">
        <f>'Compound Alert'!D6</f>
        <v>LCN           Latin America &amp; Caribbean</v>
      </c>
      <c r="E121" s="20" t="str">
        <f>'Compound Alert'!E6</f>
        <v>NA</v>
      </c>
      <c r="F121" s="217">
        <f ca="1">'Compound Alert'!F6</f>
        <v>1</v>
      </c>
      <c r="G121" s="22">
        <f ca="1">IF($B$8="Overall Alert",'Compound Alert'!G6,IF($B$8="Underlying Vulnerability",'Compound Alert'!J6,IF($B$8="Emerging Threat",'Compound Alert'!M6)))</f>
        <v>0.5</v>
      </c>
      <c r="H121" s="23">
        <f ca="1">IF($B$8="Overall Alert",'Compound Alert'!H6,IF($B$8="Underlying Vulnerability",'Compound Alert'!K6,IF($B$8="Emerging Threat",'Compound Alert'!N6)))</f>
        <v>0.5</v>
      </c>
      <c r="I121" s="50">
        <f t="shared" ca="1" si="1"/>
        <v>0</v>
      </c>
      <c r="J121" s="25" t="str">
        <f ca="1">IF(
   $B$8="Overall Alert",IF(
      'Compound Alert'!R6 &gt;= 7, "HIGH",IF(
         'Compound Alert'!R6 &gt;= 5, "MED","LOW")), IF(
            $B$8="Underlying Vulnerability", IF(
               'Compound Alert'!Y6 &gt;= 10, "HIGH",IF(
                  'Compound Alert'!Y6 &gt;= 7, "MED","LOW")),IF(
                     $B$8="Emerging Threat", IF(
                        'Compound Alert'!AF6 &gt;= 10, "HIGH",IF(
                            'Compound Alert'!AF6 &gt;= 7, "MED","LOW")))))</f>
        <v>LOW</v>
      </c>
      <c r="K121" s="25" t="e">
        <f ca="1">IF(
   $B$8="Overall Alert",IF(
      'Compound Alert'!S6 &gt;= 7, "HIGH",IF(
         'Compound Alert'!S6 &gt;= 5, "MED","LOW")), IF(
            $B$8="Underlying Vulnerability", IF(
               'Compound Alert'!Z6 &gt;= 10, "HIGH",IF(
                  'Compound Alert'!Z6 &gt;= 7, "MED","LOW")),IF(
                     $B$8="Emerging Threat", IF(
                        'Compound Alert'!AG6 &gt;= 10, "HIGH",IF(
                            'Compound Alert'!AG6 &gt;= 7, "MED","LOW")))))</f>
        <v>#N/A</v>
      </c>
      <c r="L121" s="25" t="str">
        <f ca="1">IF(
   $B$8="Overall Alert",IF(
      'Compound Alert'!T6 &gt;= 7, "HIGH",IF(
         'Compound Alert'!T6 &gt;= 5, "MED","LOW")), IF(
            $B$8="Underlying Vulnerability", IF(
               'Compound Alert'!AA6 &gt;= 10, "HIGH",IF(
                  'Compound Alert'!AA6 &gt;= 7, "MED","LOW")),IF(
                     $B$8="Emerging Threat", IF(
                        'Compound Alert'!AH6 &gt;= 10, "HIGH",IF(
                            'Compound Alert'!AH6 &gt;= 7, "MED","LOW")))))</f>
        <v>MED</v>
      </c>
      <c r="M121" s="25" t="str">
        <f ca="1">IF(
   $B$8="Overall Alert",IF(
      'Compound Alert'!U6 &gt;= 7, "HIGH",IF(
         'Compound Alert'!U6 &gt;= 5, "MED","LOW")), IF(
            $B$8="Underlying Vulnerability", IF(
               'Compound Alert'!AB6 &gt;= 10, "HIGH",IF(
                  'Compound Alert'!AB6 &gt;= 7, "MED","LOW")),IF(
                     $B$8="Emerging Threat", IF(
                        'Compound Alert'!AI6 &gt;= 10, "HIGH",IF(
                            'Compound Alert'!AI6 &gt;= 7, "MED","LOW")))))</f>
        <v>LOW</v>
      </c>
      <c r="N121" s="25" t="str">
        <f ca="1">IF(
   $B$8="Overall Alert",IF(
      'Compound Alert'!V6 &gt;= 7, "HIGH",IF(
         'Compound Alert'!V6 &gt;= 5, "MED","LOW")), IF(
            $B$8="Underlying Vulnerability", IF(
               'Compound Alert'!AC6 &gt;= 10, "HIGH",IF(
                  'Compound Alert'!AC6 &gt;= 7, "MED","LOW")),IF(
                     $B$8="Emerging Threat", IF(
                        'Compound Alert'!AJ6 &gt;= 10, "HIGH",IF(
                            'Compound Alert'!AJ6 &gt;= 7, "MED","LOW")))))</f>
        <v>LOW</v>
      </c>
      <c r="O121" s="25" t="str">
        <f ca="1">IF(
   $B$8="Overall Alert",IF(
      'Compound Alert'!W6 &gt;= 7, "HIGH",IF(
         'Compound Alert'!W6 &gt;= 5, "MED","LOW")), IF(
            $B$8="Underlying Vulnerability", IF(
               'Compound Alert'!AD6 &gt;= 10, "HIGH",IF(
                  'Compound Alert'!AD6 &gt;= 7, "MED","LOW")),IF(
                     $B$8="Emerging Threat", IF(
                        'Compound Alert'!AK6 &gt;= 10, "HIGH",IF(
                            'Compound Alert'!AK6 &gt;= 7, "MED","LOW")))))</f>
        <v>LOW</v>
      </c>
      <c r="P121" s="25"/>
      <c r="Q121" s="26"/>
      <c r="R121" s="26"/>
      <c r="S121" s="21"/>
      <c r="T121" s="21"/>
      <c r="U121" s="21"/>
      <c r="V121" s="21"/>
      <c r="W121" s="21"/>
      <c r="X121" s="21"/>
      <c r="Y121" s="27"/>
      <c r="Z121" s="27"/>
      <c r="AA121" s="27"/>
      <c r="AB121" s="27"/>
      <c r="AC121" s="27"/>
      <c r="AD121" s="27"/>
      <c r="AE121" s="27"/>
      <c r="AF121" s="27"/>
      <c r="AJ121" s="21"/>
      <c r="AK121" s="21"/>
      <c r="AL121" s="21"/>
      <c r="AM121" s="21"/>
      <c r="AN121" s="21"/>
      <c r="AO121" s="21"/>
      <c r="AP121" s="21"/>
      <c r="AQ121" s="21"/>
      <c r="AR121" s="21"/>
      <c r="AS121" s="21"/>
      <c r="AT121" s="21"/>
      <c r="AU121" s="21"/>
      <c r="AV121" s="21"/>
      <c r="AW121" s="21"/>
      <c r="AX121" s="21"/>
    </row>
    <row r="122" spans="1:50" x14ac:dyDescent="0.2">
      <c r="A122" s="63">
        <v>81</v>
      </c>
      <c r="B122" s="20" t="str">
        <f>'Compound Alert'!B214</f>
        <v>British Virgin Islands</v>
      </c>
      <c r="C122" s="20" t="str">
        <f>'Compound Alert'!C214</f>
        <v>VGB</v>
      </c>
      <c r="D122" s="20" t="str">
        <f>'Compound Alert'!D214</f>
        <v>LCN           Latin America &amp; Caribbean</v>
      </c>
      <c r="E122" s="20" t="str">
        <f>'Compound Alert'!E214</f>
        <v>NA</v>
      </c>
      <c r="F122" s="217">
        <f>'Compound Alert'!F214</f>
        <v>0</v>
      </c>
      <c r="G122" s="22">
        <f ca="1">IF($B$8="Overall Alert",'Compound Alert'!G214,IF($B$8="Underlying Vulnerability",'Compound Alert'!J214,IF($B$8="Emerging Threat",'Compound Alert'!M214)))</f>
        <v>0</v>
      </c>
      <c r="H122" s="23">
        <f ca="1">IF($B$8="Overall Alert",'Compound Alert'!H214,IF($B$8="Underlying Vulnerability",'Compound Alert'!K214,IF($B$8="Emerging Threat",'Compound Alert'!N214)))</f>
        <v>0</v>
      </c>
      <c r="I122" s="50">
        <f t="shared" ca="1" si="1"/>
        <v>0</v>
      </c>
      <c r="J122" s="25" t="str">
        <f ca="1">IF(
   $B$8="Overall Alert",IF(
      'Compound Alert'!R214 &gt;= 7, "HIGH",IF(
         'Compound Alert'!R214 &gt;= 5, "MED","LOW")), IF(
            $B$8="Underlying Vulnerability", IF(
               'Compound Alert'!Y214 &gt;= 10, "HIGH",IF(
                  'Compound Alert'!Y214 &gt;= 7, "MED","LOW")),IF(
                     $B$8="Emerging Threat", IF(
                        'Compound Alert'!AF214 &gt;= 10, "HIGH",IF(
                            'Compound Alert'!AF214 &gt;= 7, "MED","LOW")))))</f>
        <v>LOW</v>
      </c>
      <c r="K122" s="25" t="e">
        <f ca="1">IF(
   $B$8="Overall Alert",IF(
      'Compound Alert'!S214 &gt;= 7, "HIGH",IF(
         'Compound Alert'!S214 &gt;= 5, "MED","LOW")), IF(
            $B$8="Underlying Vulnerability", IF(
               'Compound Alert'!Z214 &gt;= 10, "HIGH",IF(
                  'Compound Alert'!Z214 &gt;= 7, "MED","LOW")),IF(
                     $B$8="Emerging Threat", IF(
                        'Compound Alert'!AG214 &gt;= 10, "HIGH",IF(
                            'Compound Alert'!AG214 &gt;= 7, "MED","LOW")))))</f>
        <v>#N/A</v>
      </c>
      <c r="L122" s="25" t="e">
        <f ca="1">IF(
   $B$8="Overall Alert",IF(
      'Compound Alert'!T214 &gt;= 7, "HIGH",IF(
         'Compound Alert'!T214 &gt;= 5, "MED","LOW")), IF(
            $B$8="Underlying Vulnerability", IF(
               'Compound Alert'!AA214 &gt;= 10, "HIGH",IF(
                  'Compound Alert'!AA214 &gt;= 7, "MED","LOW")),IF(
                     $B$8="Emerging Threat", IF(
                        'Compound Alert'!AH214 &gt;= 10, "HIGH",IF(
                            'Compound Alert'!AH214 &gt;= 7, "MED","LOW")))))</f>
        <v>#N/A</v>
      </c>
      <c r="M122" s="25" t="str">
        <f ca="1">IF(
   $B$8="Overall Alert",IF(
      'Compound Alert'!U214 &gt;= 7, "HIGH",IF(
         'Compound Alert'!U214 &gt;= 5, "MED","LOW")), IF(
            $B$8="Underlying Vulnerability", IF(
               'Compound Alert'!AB214 &gt;= 10, "HIGH",IF(
                  'Compound Alert'!AB214 &gt;= 7, "MED","LOW")),IF(
                     $B$8="Emerging Threat", IF(
                        'Compound Alert'!AI214 &gt;= 10, "HIGH",IF(
                            'Compound Alert'!AI214 &gt;= 7, "MED","LOW")))))</f>
        <v>LOW</v>
      </c>
      <c r="N122" s="25" t="str">
        <f ca="1">IF(
   $B$8="Overall Alert",IF(
      'Compound Alert'!V214 &gt;= 7, "HIGH",IF(
         'Compound Alert'!V214 &gt;= 5, "MED","LOW")), IF(
            $B$8="Underlying Vulnerability", IF(
               'Compound Alert'!AC214 &gt;= 10, "HIGH",IF(
                  'Compound Alert'!AC214 &gt;= 7, "MED","LOW")),IF(
                     $B$8="Emerging Threat", IF(
                        'Compound Alert'!AJ214 &gt;= 10, "HIGH",IF(
                            'Compound Alert'!AJ214 &gt;= 7, "MED","LOW")))))</f>
        <v>LOW</v>
      </c>
      <c r="O122" s="25" t="str">
        <f ca="1">IF(
   $B$8="Overall Alert",IF(
      'Compound Alert'!W214 &gt;= 7, "HIGH",IF(
         'Compound Alert'!W214 &gt;= 5, "MED","LOW")), IF(
            $B$8="Underlying Vulnerability", IF(
               'Compound Alert'!AD214 &gt;= 10, "HIGH",IF(
                  'Compound Alert'!AD214 &gt;= 7, "MED","LOW")),IF(
                     $B$8="Emerging Threat", IF(
                        'Compound Alert'!AK214 &gt;= 10, "HIGH",IF(
                            'Compound Alert'!AK214 &gt;= 7, "MED","LOW")))))</f>
        <v>LOW</v>
      </c>
      <c r="P122" s="25"/>
      <c r="Q122" s="26"/>
      <c r="R122" s="26"/>
      <c r="S122" s="21"/>
      <c r="T122" s="21"/>
      <c r="U122" s="21"/>
      <c r="V122" s="21"/>
      <c r="W122" s="21"/>
      <c r="X122" s="21"/>
      <c r="Y122" s="27"/>
      <c r="Z122" s="27"/>
      <c r="AA122" s="27"/>
      <c r="AB122" s="27"/>
      <c r="AC122" s="27"/>
      <c r="AD122" s="27"/>
      <c r="AE122" s="27"/>
      <c r="AF122" s="27"/>
      <c r="AJ122" s="21"/>
      <c r="AK122" s="21"/>
      <c r="AL122" s="21"/>
      <c r="AM122" s="21"/>
      <c r="AN122" s="21"/>
      <c r="AO122" s="21"/>
      <c r="AP122" s="21"/>
      <c r="AQ122" s="21"/>
      <c r="AR122" s="21"/>
      <c r="AS122" s="21"/>
      <c r="AT122" s="21"/>
      <c r="AU122" s="21"/>
      <c r="AV122" s="21"/>
      <c r="AW122" s="21"/>
      <c r="AX122" s="21"/>
    </row>
    <row r="123" spans="1:50" x14ac:dyDescent="0.2">
      <c r="A123" s="63">
        <v>82</v>
      </c>
      <c r="B123" s="20" t="str">
        <f>'Compound Alert'!B82</f>
        <v>Greece</v>
      </c>
      <c r="C123" s="20" t="str">
        <f>'Compound Alert'!C82</f>
        <v>GRC</v>
      </c>
      <c r="D123" s="20" t="str">
        <f>'Compound Alert'!D82</f>
        <v>ECS           Europe &amp; Central Asia</v>
      </c>
      <c r="E123" s="20" t="str">
        <f>'Compound Alert'!E82</f>
        <v>NA</v>
      </c>
      <c r="F123" s="217">
        <f ca="1">'Compound Alert'!F82</f>
        <v>77</v>
      </c>
      <c r="G123" s="22">
        <f ca="1">IF($B$8="Overall Alert",'Compound Alert'!G82,IF($B$8="Underlying Vulnerability",'Compound Alert'!J82,IF($B$8="Emerging Threat",'Compound Alert'!M82)))</f>
        <v>0</v>
      </c>
      <c r="H123" s="23">
        <f ca="1">IF($B$8="Overall Alert",'Compound Alert'!H82,IF($B$8="Underlying Vulnerability",'Compound Alert'!K82,IF($B$8="Emerging Threat",'Compound Alert'!N82)))</f>
        <v>0</v>
      </c>
      <c r="I123" s="50">
        <f t="shared" ca="1" si="1"/>
        <v>0</v>
      </c>
      <c r="J123" s="25" t="str">
        <f ca="1">IF(
   $B$8="Overall Alert",IF(
      'Compound Alert'!R82 &gt;= 7, "HIGH",IF(
         'Compound Alert'!R82 &gt;= 5, "MED","LOW")), IF(
            $B$8="Underlying Vulnerability", IF(
               'Compound Alert'!Y82 &gt;= 10, "HIGH",IF(
                  'Compound Alert'!Y82 &gt;= 7, "MED","LOW")),IF(
                     $B$8="Emerging Threat", IF(
                        'Compound Alert'!AF82 &gt;= 10, "HIGH",IF(
                            'Compound Alert'!AF82 &gt;= 7, "MED","LOW")))))</f>
        <v>LOW</v>
      </c>
      <c r="K123" s="25" t="str">
        <f ca="1">IF(
   $B$8="Overall Alert",IF(
      'Compound Alert'!S82 &gt;= 7, "HIGH",IF(
         'Compound Alert'!S82 &gt;= 5, "MED","LOW")), IF(
            $B$8="Underlying Vulnerability", IF(
               'Compound Alert'!Z82 &gt;= 10, "HIGH",IF(
                  'Compound Alert'!Z82 &gt;= 7, "MED","LOW")),IF(
                     $B$8="Emerging Threat", IF(
                        'Compound Alert'!AG82 &gt;= 10, "HIGH",IF(
                            'Compound Alert'!AG82 &gt;= 7, "MED","LOW")))))</f>
        <v>LOW</v>
      </c>
      <c r="L123" s="25" t="str">
        <f ca="1">IF(
   $B$8="Overall Alert",IF(
      'Compound Alert'!T82 &gt;= 7, "HIGH",IF(
         'Compound Alert'!T82 &gt;= 5, "MED","LOW")), IF(
            $B$8="Underlying Vulnerability", IF(
               'Compound Alert'!AA82 &gt;= 10, "HIGH",IF(
                  'Compound Alert'!AA82 &gt;= 7, "MED","LOW")),IF(
                     $B$8="Emerging Threat", IF(
                        'Compound Alert'!AH82 &gt;= 10, "HIGH",IF(
                            'Compound Alert'!AH82 &gt;= 7, "MED","LOW")))))</f>
        <v>LOW</v>
      </c>
      <c r="M123" s="25" t="str">
        <f ca="1">IF(
   $B$8="Overall Alert",IF(
      'Compound Alert'!U82 &gt;= 7, "HIGH",IF(
         'Compound Alert'!U82 &gt;= 5, "MED","LOW")), IF(
            $B$8="Underlying Vulnerability", IF(
               'Compound Alert'!AB82 &gt;= 10, "HIGH",IF(
                  'Compound Alert'!AB82 &gt;= 7, "MED","LOW")),IF(
                     $B$8="Emerging Threat", IF(
                        'Compound Alert'!AI82 &gt;= 10, "HIGH",IF(
                            'Compound Alert'!AI82 &gt;= 7, "MED","LOW")))))</f>
        <v>LOW</v>
      </c>
      <c r="N123" s="25" t="str">
        <f ca="1">IF(
   $B$8="Overall Alert",IF(
      'Compound Alert'!V82 &gt;= 7, "HIGH",IF(
         'Compound Alert'!V82 &gt;= 5, "MED","LOW")), IF(
            $B$8="Underlying Vulnerability", IF(
               'Compound Alert'!AC82 &gt;= 10, "HIGH",IF(
                  'Compound Alert'!AC82 &gt;= 7, "MED","LOW")),IF(
                     $B$8="Emerging Threat", IF(
                        'Compound Alert'!AJ82 &gt;= 10, "HIGH",IF(
                            'Compound Alert'!AJ82 &gt;= 7, "MED","LOW")))))</f>
        <v>LOW</v>
      </c>
      <c r="O123" s="25" t="str">
        <f ca="1">IF(
   $B$8="Overall Alert",IF(
      'Compound Alert'!W82 &gt;= 7, "HIGH",IF(
         'Compound Alert'!W82 &gt;= 5, "MED","LOW")), IF(
            $B$8="Underlying Vulnerability", IF(
               'Compound Alert'!AD82 &gt;= 10, "HIGH",IF(
                  'Compound Alert'!AD82 &gt;= 7, "MED","LOW")),IF(
                     $B$8="Emerging Threat", IF(
                        'Compound Alert'!AK82 &gt;= 10, "HIGH",IF(
                            'Compound Alert'!AK82 &gt;= 7, "MED","LOW")))))</f>
        <v>LOW</v>
      </c>
      <c r="P123" s="25"/>
      <c r="Q123" s="26"/>
      <c r="R123" s="26"/>
      <c r="S123" s="21"/>
      <c r="T123" s="21"/>
      <c r="U123" s="21"/>
      <c r="V123" s="21"/>
      <c r="W123" s="21"/>
      <c r="X123" s="21"/>
      <c r="Y123" s="27"/>
      <c r="Z123" s="27"/>
      <c r="AA123" s="27"/>
      <c r="AB123" s="27"/>
      <c r="AC123" s="27"/>
      <c r="AD123" s="27"/>
      <c r="AE123" s="27"/>
      <c r="AF123" s="27"/>
      <c r="AJ123" s="21"/>
      <c r="AK123" s="21"/>
      <c r="AL123" s="21"/>
      <c r="AM123" s="21"/>
      <c r="AN123" s="21"/>
      <c r="AO123" s="21"/>
      <c r="AP123" s="21"/>
      <c r="AQ123" s="21"/>
      <c r="AR123" s="21"/>
      <c r="AS123" s="21"/>
      <c r="AT123" s="21"/>
      <c r="AU123" s="21"/>
      <c r="AV123" s="21"/>
      <c r="AW123" s="21"/>
      <c r="AX123" s="21"/>
    </row>
    <row r="124" spans="1:50" x14ac:dyDescent="0.2">
      <c r="A124" s="63">
        <v>83</v>
      </c>
      <c r="B124" s="20" t="str">
        <f>'Compound Alert'!B86</f>
        <v>Guam</v>
      </c>
      <c r="C124" s="20" t="str">
        <f>'Compound Alert'!C86</f>
        <v>GUM</v>
      </c>
      <c r="D124" s="20" t="str">
        <f>'Compound Alert'!D86</f>
        <v>EAS           East Asia &amp; Pacific</v>
      </c>
      <c r="E124" s="20" t="str">
        <f>'Compound Alert'!E86</f>
        <v>NA</v>
      </c>
      <c r="F124" s="217">
        <f ca="1">'Compound Alert'!F86</f>
        <v>81</v>
      </c>
      <c r="G124" s="22">
        <f ca="1">IF($B$8="Overall Alert",'Compound Alert'!G86,IF($B$8="Underlying Vulnerability",'Compound Alert'!J86,IF($B$8="Emerging Threat",'Compound Alert'!M86)))</f>
        <v>1</v>
      </c>
      <c r="H124" s="23">
        <f ca="1">IF($B$8="Overall Alert",'Compound Alert'!H86,IF($B$8="Underlying Vulnerability",'Compound Alert'!K86,IF($B$8="Emerging Threat",'Compound Alert'!N86)))</f>
        <v>1</v>
      </c>
      <c r="I124" s="50">
        <f t="shared" ca="1" si="1"/>
        <v>1</v>
      </c>
      <c r="J124" s="25" t="str">
        <f ca="1">IF(
   $B$8="Overall Alert",IF(
      'Compound Alert'!R86 &gt;= 7, "HIGH",IF(
         'Compound Alert'!R86 &gt;= 5, "MED","LOW")), IF(
            $B$8="Underlying Vulnerability", IF(
               'Compound Alert'!Y86 &gt;= 10, "HIGH",IF(
                  'Compound Alert'!Y86 &gt;= 7, "MED","LOW")),IF(
                     $B$8="Emerging Threat", IF(
                        'Compound Alert'!AF86 &gt;= 10, "HIGH",IF(
                            'Compound Alert'!AF86 &gt;= 7, "MED","LOW")))))</f>
        <v>LOW</v>
      </c>
      <c r="K124" s="25" t="e">
        <f ca="1">IF(
   $B$8="Overall Alert",IF(
      'Compound Alert'!S86 &gt;= 7, "HIGH",IF(
         'Compound Alert'!S86 &gt;= 5, "MED","LOW")), IF(
            $B$8="Underlying Vulnerability", IF(
               'Compound Alert'!Z86 &gt;= 10, "HIGH",IF(
                  'Compound Alert'!Z86 &gt;= 7, "MED","LOW")),IF(
                     $B$8="Emerging Threat", IF(
                        'Compound Alert'!AG86 &gt;= 10, "HIGH",IF(
                            'Compound Alert'!AG86 &gt;= 7, "MED","LOW")))))</f>
        <v>#N/A</v>
      </c>
      <c r="L124" s="25" t="e">
        <f ca="1">IF(
   $B$8="Overall Alert",IF(
      'Compound Alert'!T86 &gt;= 7, "HIGH",IF(
         'Compound Alert'!T86 &gt;= 5, "MED","LOW")), IF(
            $B$8="Underlying Vulnerability", IF(
               'Compound Alert'!AA86 &gt;= 10, "HIGH",IF(
                  'Compound Alert'!AA86 &gt;= 7, "MED","LOW")),IF(
                     $B$8="Emerging Threat", IF(
                        'Compound Alert'!AH86 &gt;= 10, "HIGH",IF(
                            'Compound Alert'!AH86 &gt;= 7, "MED","LOW")))))</f>
        <v>#N/A</v>
      </c>
      <c r="M124" s="25" t="str">
        <f ca="1">IF(
   $B$8="Overall Alert",IF(
      'Compound Alert'!U86 &gt;= 7, "HIGH",IF(
         'Compound Alert'!U86 &gt;= 5, "MED","LOW")), IF(
            $B$8="Underlying Vulnerability", IF(
               'Compound Alert'!AB86 &gt;= 10, "HIGH",IF(
                  'Compound Alert'!AB86 &gt;= 7, "MED","LOW")),IF(
                     $B$8="Emerging Threat", IF(
                        'Compound Alert'!AI86 &gt;= 10, "HIGH",IF(
                            'Compound Alert'!AI86 &gt;= 7, "MED","LOW")))))</f>
        <v>LOW</v>
      </c>
      <c r="N124" s="25" t="str">
        <f ca="1">IF(
   $B$8="Overall Alert",IF(
      'Compound Alert'!V86 &gt;= 7, "HIGH",IF(
         'Compound Alert'!V86 &gt;= 5, "MED","LOW")), IF(
            $B$8="Underlying Vulnerability", IF(
               'Compound Alert'!AC86 &gt;= 10, "HIGH",IF(
                  'Compound Alert'!AC86 &gt;= 7, "MED","LOW")),IF(
                     $B$8="Emerging Threat", IF(
                        'Compound Alert'!AJ86 &gt;= 10, "HIGH",IF(
                            'Compound Alert'!AJ86 &gt;= 7, "MED","LOW")))))</f>
        <v>HIGH</v>
      </c>
      <c r="O124" s="25" t="str">
        <f ca="1">IF(
   $B$8="Overall Alert",IF(
      'Compound Alert'!W86 &gt;= 7, "HIGH",IF(
         'Compound Alert'!W86 &gt;= 5, "MED","LOW")), IF(
            $B$8="Underlying Vulnerability", IF(
               'Compound Alert'!AD86 &gt;= 10, "HIGH",IF(
                  'Compound Alert'!AD86 &gt;= 7, "MED","LOW")),IF(
                     $B$8="Emerging Threat", IF(
                        'Compound Alert'!AK86 &gt;= 10, "HIGH",IF(
                            'Compound Alert'!AK86 &gt;= 7, "MED","LOW")))))</f>
        <v>LOW</v>
      </c>
      <c r="P124" s="25"/>
      <c r="Q124" s="26"/>
      <c r="R124" s="26"/>
      <c r="S124" s="21"/>
      <c r="T124" s="21"/>
      <c r="U124" s="21"/>
      <c r="V124" s="21"/>
      <c r="W124" s="21"/>
      <c r="X124" s="21"/>
      <c r="Y124" s="27"/>
      <c r="Z124" s="27"/>
      <c r="AA124" s="27"/>
      <c r="AB124" s="27"/>
      <c r="AC124" s="27"/>
      <c r="AD124" s="27"/>
      <c r="AE124" s="27"/>
      <c r="AF124" s="27"/>
      <c r="AJ124" s="21"/>
      <c r="AK124" s="21"/>
      <c r="AL124" s="21"/>
      <c r="AM124" s="21"/>
      <c r="AN124" s="21"/>
      <c r="AO124" s="21"/>
      <c r="AP124" s="21"/>
      <c r="AQ124" s="21"/>
      <c r="AR124" s="21"/>
      <c r="AS124" s="21"/>
      <c r="AT124" s="21"/>
      <c r="AU124" s="21"/>
      <c r="AV124" s="21"/>
      <c r="AW124" s="21"/>
      <c r="AX124" s="21"/>
    </row>
    <row r="125" spans="1:50" x14ac:dyDescent="0.2">
      <c r="A125" s="63">
        <v>84</v>
      </c>
      <c r="B125" s="20" t="str">
        <f>'Compound Alert'!B101</f>
        <v>Italy</v>
      </c>
      <c r="C125" s="20" t="str">
        <f>'Compound Alert'!C101</f>
        <v>ITA</v>
      </c>
      <c r="D125" s="20" t="str">
        <f>'Compound Alert'!D101</f>
        <v>ECS           Europe &amp; Central Asia</v>
      </c>
      <c r="E125" s="20" t="str">
        <f>'Compound Alert'!E101</f>
        <v>NA</v>
      </c>
      <c r="F125" s="217">
        <f ca="1">'Compound Alert'!F101</f>
        <v>96</v>
      </c>
      <c r="G125" s="22">
        <f ca="1">IF($B$8="Overall Alert",'Compound Alert'!G101,IF($B$8="Underlying Vulnerability",'Compound Alert'!J101,IF($B$8="Emerging Threat",'Compound Alert'!M101)))</f>
        <v>0</v>
      </c>
      <c r="H125" s="23">
        <f ca="1">IF($B$8="Overall Alert",'Compound Alert'!H101,IF($B$8="Underlying Vulnerability",'Compound Alert'!K101,IF($B$8="Emerging Threat",'Compound Alert'!N101)))</f>
        <v>0</v>
      </c>
      <c r="I125" s="50">
        <f t="shared" ca="1" si="1"/>
        <v>0</v>
      </c>
      <c r="J125" s="25" t="str">
        <f ca="1">IF(
   $B$8="Overall Alert",IF(
      'Compound Alert'!R101 &gt;= 7, "HIGH",IF(
         'Compound Alert'!R101 &gt;= 5, "MED","LOW")), IF(
            $B$8="Underlying Vulnerability", IF(
               'Compound Alert'!Y101 &gt;= 10, "HIGH",IF(
                  'Compound Alert'!Y101 &gt;= 7, "MED","LOW")),IF(
                     $B$8="Emerging Threat", IF(
                        'Compound Alert'!AF101 &gt;= 10, "HIGH",IF(
                            'Compound Alert'!AF101 &gt;= 7, "MED","LOW")))))</f>
        <v>LOW</v>
      </c>
      <c r="K125" s="25" t="str">
        <f ca="1">IF(
   $B$8="Overall Alert",IF(
      'Compound Alert'!S101 &gt;= 7, "HIGH",IF(
         'Compound Alert'!S101 &gt;= 5, "MED","LOW")), IF(
            $B$8="Underlying Vulnerability", IF(
               'Compound Alert'!Z101 &gt;= 10, "HIGH",IF(
                  'Compound Alert'!Z101 &gt;= 7, "MED","LOW")),IF(
                     $B$8="Emerging Threat", IF(
                        'Compound Alert'!AG101 &gt;= 10, "HIGH",IF(
                            'Compound Alert'!AG101 &gt;= 7, "MED","LOW")))))</f>
        <v>LOW</v>
      </c>
      <c r="L125" s="25" t="str">
        <f ca="1">IF(
   $B$8="Overall Alert",IF(
      'Compound Alert'!T101 &gt;= 7, "HIGH",IF(
         'Compound Alert'!T101 &gt;= 5, "MED","LOW")), IF(
            $B$8="Underlying Vulnerability", IF(
               'Compound Alert'!AA101 &gt;= 10, "HIGH",IF(
                  'Compound Alert'!AA101 &gt;= 7, "MED","LOW")),IF(
                     $B$8="Emerging Threat", IF(
                        'Compound Alert'!AH101 &gt;= 10, "HIGH",IF(
                            'Compound Alert'!AH101 &gt;= 7, "MED","LOW")))))</f>
        <v>LOW</v>
      </c>
      <c r="M125" s="25" t="str">
        <f ca="1">IF(
   $B$8="Overall Alert",IF(
      'Compound Alert'!U101 &gt;= 7, "HIGH",IF(
         'Compound Alert'!U101 &gt;= 5, "MED","LOW")), IF(
            $B$8="Underlying Vulnerability", IF(
               'Compound Alert'!AB101 &gt;= 10, "HIGH",IF(
                  'Compound Alert'!AB101 &gt;= 7, "MED","LOW")),IF(
                     $B$8="Emerging Threat", IF(
                        'Compound Alert'!AI101 &gt;= 10, "HIGH",IF(
                            'Compound Alert'!AI101 &gt;= 7, "MED","LOW")))))</f>
        <v>LOW</v>
      </c>
      <c r="N125" s="25" t="str">
        <f ca="1">IF(
   $B$8="Overall Alert",IF(
      'Compound Alert'!V101 &gt;= 7, "HIGH",IF(
         'Compound Alert'!V101 &gt;= 5, "MED","LOW")), IF(
            $B$8="Underlying Vulnerability", IF(
               'Compound Alert'!AC101 &gt;= 10, "HIGH",IF(
                  'Compound Alert'!AC101 &gt;= 7, "MED","LOW")),IF(
                     $B$8="Emerging Threat", IF(
                        'Compound Alert'!AJ101 &gt;= 10, "HIGH",IF(
                            'Compound Alert'!AJ101 &gt;= 7, "MED","LOW")))))</f>
        <v>LOW</v>
      </c>
      <c r="O125" s="25" t="str">
        <f ca="1">IF(
   $B$8="Overall Alert",IF(
      'Compound Alert'!W101 &gt;= 7, "HIGH",IF(
         'Compound Alert'!W101 &gt;= 5, "MED","LOW")), IF(
            $B$8="Underlying Vulnerability", IF(
               'Compound Alert'!AD101 &gt;= 10, "HIGH",IF(
                  'Compound Alert'!AD101 &gt;= 7, "MED","LOW")),IF(
                     $B$8="Emerging Threat", IF(
                        'Compound Alert'!AK101 &gt;= 10, "HIGH",IF(
                            'Compound Alert'!AK101 &gt;= 7, "MED","LOW")))))</f>
        <v>LOW</v>
      </c>
      <c r="P125" s="25"/>
      <c r="Q125" s="26"/>
      <c r="R125" s="26"/>
      <c r="S125" s="21"/>
      <c r="T125" s="21"/>
      <c r="U125" s="21"/>
      <c r="V125" s="21"/>
      <c r="W125" s="21"/>
      <c r="X125" s="21"/>
      <c r="Y125" s="27"/>
      <c r="Z125" s="27"/>
      <c r="AA125" s="27"/>
      <c r="AB125" s="27"/>
      <c r="AC125" s="27"/>
      <c r="AD125" s="27"/>
      <c r="AE125" s="27"/>
      <c r="AF125" s="27"/>
      <c r="AJ125" s="21"/>
      <c r="AK125" s="21"/>
      <c r="AL125" s="21"/>
      <c r="AM125" s="21"/>
      <c r="AN125" s="21"/>
      <c r="AO125" s="21"/>
      <c r="AP125" s="21"/>
      <c r="AQ125" s="21"/>
      <c r="AR125" s="21"/>
      <c r="AS125" s="21"/>
      <c r="AT125" s="21"/>
      <c r="AU125" s="21"/>
      <c r="AV125" s="21"/>
      <c r="AW125" s="21"/>
      <c r="AX125" s="21"/>
    </row>
    <row r="126" spans="1:50" x14ac:dyDescent="0.2">
      <c r="A126" s="63">
        <v>85</v>
      </c>
      <c r="B126" s="20" t="str">
        <f>'Compound Alert'!B163</f>
        <v>Puerto Rico</v>
      </c>
      <c r="C126" s="20" t="str">
        <f>'Compound Alert'!C163</f>
        <v>PRI</v>
      </c>
      <c r="D126" s="20" t="str">
        <f>'Compound Alert'!D163</f>
        <v>LCN           Latin America &amp; Caribbean</v>
      </c>
      <c r="E126" s="20" t="str">
        <f>'Compound Alert'!E163</f>
        <v>NA</v>
      </c>
      <c r="F126" s="217">
        <f ca="1">'Compound Alert'!F163</f>
        <v>158</v>
      </c>
      <c r="G126" s="22">
        <f ca="1">IF($B$8="Overall Alert",'Compound Alert'!G163,IF($B$8="Underlying Vulnerability",'Compound Alert'!J163,IF($B$8="Emerging Threat",'Compound Alert'!M163)))</f>
        <v>0.5</v>
      </c>
      <c r="H126" s="23">
        <f ca="1">IF($B$8="Overall Alert",'Compound Alert'!H163,IF($B$8="Underlying Vulnerability",'Compound Alert'!K163,IF($B$8="Emerging Threat",'Compound Alert'!N163)))</f>
        <v>0.5</v>
      </c>
      <c r="I126" s="50">
        <f t="shared" ca="1" si="1"/>
        <v>0</v>
      </c>
      <c r="J126" s="25" t="str">
        <f ca="1">IF(
   $B$8="Overall Alert",IF(
      'Compound Alert'!R163 &gt;= 7, "HIGH",IF(
         'Compound Alert'!R163 &gt;= 5, "MED","LOW")), IF(
            $B$8="Underlying Vulnerability", IF(
               'Compound Alert'!Y163 &gt;= 10, "HIGH",IF(
                  'Compound Alert'!Y163 &gt;= 7, "MED","LOW")),IF(
                     $B$8="Emerging Threat", IF(
                        'Compound Alert'!AF163 &gt;= 10, "HIGH",IF(
                            'Compound Alert'!AF163 &gt;= 7, "MED","LOW")))))</f>
        <v>LOW</v>
      </c>
      <c r="K126" s="25" t="str">
        <f ca="1">IF(
   $B$8="Overall Alert",IF(
      'Compound Alert'!S163 &gt;= 7, "HIGH",IF(
         'Compound Alert'!S163 &gt;= 5, "MED","LOW")), IF(
            $B$8="Underlying Vulnerability", IF(
               'Compound Alert'!Z163 &gt;= 10, "HIGH",IF(
                  'Compound Alert'!Z163 &gt;= 7, "MED","LOW")),IF(
                     $B$8="Emerging Threat", IF(
                        'Compound Alert'!AG163 &gt;= 10, "HIGH",IF(
                            'Compound Alert'!AG163 &gt;= 7, "MED","LOW")))))</f>
        <v>LOW</v>
      </c>
      <c r="L126" s="25" t="str">
        <f ca="1">IF(
   $B$8="Overall Alert",IF(
      'Compound Alert'!T163 &gt;= 7, "HIGH",IF(
         'Compound Alert'!T163 &gt;= 5, "MED","LOW")), IF(
            $B$8="Underlying Vulnerability", IF(
               'Compound Alert'!AA163 &gt;= 10, "HIGH",IF(
                  'Compound Alert'!AA163 &gt;= 7, "MED","LOW")),IF(
                     $B$8="Emerging Threat", IF(
                        'Compound Alert'!AH163 &gt;= 10, "HIGH",IF(
                            'Compound Alert'!AH163 &gt;= 7, "MED","LOW")))))</f>
        <v>MED</v>
      </c>
      <c r="M126" s="25" t="str">
        <f ca="1">IF(
   $B$8="Overall Alert",IF(
      'Compound Alert'!U163 &gt;= 7, "HIGH",IF(
         'Compound Alert'!U163 &gt;= 5, "MED","LOW")), IF(
            $B$8="Underlying Vulnerability", IF(
               'Compound Alert'!AB163 &gt;= 10, "HIGH",IF(
                  'Compound Alert'!AB163 &gt;= 7, "MED","LOW")),IF(
                     $B$8="Emerging Threat", IF(
                        'Compound Alert'!AI163 &gt;= 10, "HIGH",IF(
                            'Compound Alert'!AI163 &gt;= 7, "MED","LOW")))))</f>
        <v>LOW</v>
      </c>
      <c r="N126" s="25" t="str">
        <f ca="1">IF(
   $B$8="Overall Alert",IF(
      'Compound Alert'!V163 &gt;= 7, "HIGH",IF(
         'Compound Alert'!V163 &gt;= 5, "MED","LOW")), IF(
            $B$8="Underlying Vulnerability", IF(
               'Compound Alert'!AC163 &gt;= 10, "HIGH",IF(
                  'Compound Alert'!AC163 &gt;= 7, "MED","LOW")),IF(
                     $B$8="Emerging Threat", IF(
                        'Compound Alert'!AJ163 &gt;= 10, "HIGH",IF(
                            'Compound Alert'!AJ163 &gt;= 7, "MED","LOW")))))</f>
        <v>LOW</v>
      </c>
      <c r="O126" s="25" t="str">
        <f ca="1">IF(
   $B$8="Overall Alert",IF(
      'Compound Alert'!W163 &gt;= 7, "HIGH",IF(
         'Compound Alert'!W163 &gt;= 5, "MED","LOW")), IF(
            $B$8="Underlying Vulnerability", IF(
               'Compound Alert'!AD163 &gt;= 10, "HIGH",IF(
                  'Compound Alert'!AD163 &gt;= 7, "MED","LOW")),IF(
                     $B$8="Emerging Threat", IF(
                        'Compound Alert'!AK163 &gt;= 10, "HIGH",IF(
                            'Compound Alert'!AK163 &gt;= 7, "MED","LOW")))))</f>
        <v>LOW</v>
      </c>
      <c r="P126" s="25"/>
      <c r="Q126" s="26"/>
      <c r="R126" s="26"/>
      <c r="S126" s="21"/>
      <c r="T126" s="21"/>
      <c r="U126" s="21"/>
      <c r="V126" s="21"/>
      <c r="W126" s="21"/>
      <c r="X126" s="21"/>
      <c r="Y126" s="27"/>
      <c r="Z126" s="27"/>
      <c r="AA126" s="27"/>
      <c r="AB126" s="27"/>
      <c r="AC126" s="27"/>
      <c r="AD126" s="27"/>
      <c r="AE126" s="27"/>
      <c r="AF126" s="27"/>
      <c r="AJ126" s="21"/>
      <c r="AK126" s="21"/>
      <c r="AL126" s="21"/>
      <c r="AM126" s="21"/>
      <c r="AN126" s="21"/>
      <c r="AO126" s="21"/>
      <c r="AP126" s="21"/>
      <c r="AQ126" s="21"/>
      <c r="AR126" s="21"/>
      <c r="AS126" s="21"/>
      <c r="AT126" s="21"/>
      <c r="AU126" s="21"/>
      <c r="AV126" s="21"/>
      <c r="AW126" s="21"/>
      <c r="AX126" s="21"/>
    </row>
    <row r="127" spans="1:50" x14ac:dyDescent="0.2">
      <c r="A127" s="63">
        <v>86</v>
      </c>
      <c r="B127" s="20" t="str">
        <f>'Compound Alert'!B125</f>
        <v>St. Martin (French part)</v>
      </c>
      <c r="C127" s="20" t="str">
        <f>'Compound Alert'!C125</f>
        <v>MAF</v>
      </c>
      <c r="D127" s="20" t="str">
        <f>'Compound Alert'!D125</f>
        <v>LCN           Latin America &amp; Caribbean</v>
      </c>
      <c r="E127" s="20" t="str">
        <f>'Compound Alert'!E125</f>
        <v>NA</v>
      </c>
      <c r="F127" s="217">
        <f ca="1">'Compound Alert'!F125</f>
        <v>120</v>
      </c>
      <c r="G127" s="22">
        <f ca="1">IF($B$8="Overall Alert",'Compound Alert'!G125,IF($B$8="Underlying Vulnerability",'Compound Alert'!J125,IF($B$8="Emerging Threat",'Compound Alert'!M125)))</f>
        <v>0</v>
      </c>
      <c r="H127" s="23">
        <f ca="1">IF($B$8="Overall Alert",'Compound Alert'!H125,IF($B$8="Underlying Vulnerability",'Compound Alert'!K125,IF($B$8="Emerging Threat",'Compound Alert'!N125)))</f>
        <v>0</v>
      </c>
      <c r="I127" s="50">
        <f t="shared" ca="1" si="1"/>
        <v>0</v>
      </c>
      <c r="J127" s="25" t="str">
        <f ca="1">IF(
   $B$8="Overall Alert",IF(
      'Compound Alert'!R125 &gt;= 7, "HIGH",IF(
         'Compound Alert'!R125 &gt;= 5, "MED","LOW")), IF(
            $B$8="Underlying Vulnerability", IF(
               'Compound Alert'!Y125 &gt;= 10, "HIGH",IF(
                  'Compound Alert'!Y125 &gt;= 7, "MED","LOW")),IF(
                     $B$8="Emerging Threat", IF(
                        'Compound Alert'!AF125 &gt;= 10, "HIGH",IF(
                            'Compound Alert'!AF125 &gt;= 7, "MED","LOW")))))</f>
        <v>LOW</v>
      </c>
      <c r="K127" s="25" t="e">
        <f ca="1">IF(
   $B$8="Overall Alert",IF(
      'Compound Alert'!S125 &gt;= 7, "HIGH",IF(
         'Compound Alert'!S125 &gt;= 5, "MED","LOW")), IF(
            $B$8="Underlying Vulnerability", IF(
               'Compound Alert'!Z125 &gt;= 10, "HIGH",IF(
                  'Compound Alert'!Z125 &gt;= 7, "MED","LOW")),IF(
                     $B$8="Emerging Threat", IF(
                        'Compound Alert'!AG125 &gt;= 10, "HIGH",IF(
                            'Compound Alert'!AG125 &gt;= 7, "MED","LOW")))))</f>
        <v>#N/A</v>
      </c>
      <c r="L127" s="25" t="e">
        <f ca="1">IF(
   $B$8="Overall Alert",IF(
      'Compound Alert'!T125 &gt;= 7, "HIGH",IF(
         'Compound Alert'!T125 &gt;= 5, "MED","LOW")), IF(
            $B$8="Underlying Vulnerability", IF(
               'Compound Alert'!AA125 &gt;= 10, "HIGH",IF(
                  'Compound Alert'!AA125 &gt;= 7, "MED","LOW")),IF(
                     $B$8="Emerging Threat", IF(
                        'Compound Alert'!AH125 &gt;= 10, "HIGH",IF(
                            'Compound Alert'!AH125 &gt;= 7, "MED","LOW")))))</f>
        <v>#N/A</v>
      </c>
      <c r="M127" s="25" t="str">
        <f ca="1">IF(
   $B$8="Overall Alert",IF(
      'Compound Alert'!U125 &gt;= 7, "HIGH",IF(
         'Compound Alert'!U125 &gt;= 5, "MED","LOW")), IF(
            $B$8="Underlying Vulnerability", IF(
               'Compound Alert'!AB125 &gt;= 10, "HIGH",IF(
                  'Compound Alert'!AB125 &gt;= 7, "MED","LOW")),IF(
                     $B$8="Emerging Threat", IF(
                        'Compound Alert'!AI125 &gt;= 10, "HIGH",IF(
                            'Compound Alert'!AI125 &gt;= 7, "MED","LOW")))))</f>
        <v>LOW</v>
      </c>
      <c r="N127" s="25" t="str">
        <f ca="1">IF(
   $B$8="Overall Alert",IF(
      'Compound Alert'!V125 &gt;= 7, "HIGH",IF(
         'Compound Alert'!V125 &gt;= 5, "MED","LOW")), IF(
            $B$8="Underlying Vulnerability", IF(
               'Compound Alert'!AC125 &gt;= 10, "HIGH",IF(
                  'Compound Alert'!AC125 &gt;= 7, "MED","LOW")),IF(
                     $B$8="Emerging Threat", IF(
                        'Compound Alert'!AJ125 &gt;= 10, "HIGH",IF(
                            'Compound Alert'!AJ125 &gt;= 7, "MED","LOW")))))</f>
        <v>LOW</v>
      </c>
      <c r="O127" s="25" t="str">
        <f ca="1">IF(
   $B$8="Overall Alert",IF(
      'Compound Alert'!W125 &gt;= 7, "HIGH",IF(
         'Compound Alert'!W125 &gt;= 5, "MED","LOW")), IF(
            $B$8="Underlying Vulnerability", IF(
               'Compound Alert'!AD125 &gt;= 10, "HIGH",IF(
                  'Compound Alert'!AD125 &gt;= 7, "MED","LOW")),IF(
                     $B$8="Emerging Threat", IF(
                        'Compound Alert'!AK125 &gt;= 10, "HIGH",IF(
                            'Compound Alert'!AK125 &gt;= 7, "MED","LOW")))))</f>
        <v>LOW</v>
      </c>
      <c r="P127" s="25"/>
      <c r="Q127" s="26"/>
      <c r="R127" s="26"/>
      <c r="S127" s="21"/>
      <c r="T127" s="21"/>
      <c r="U127" s="21"/>
      <c r="V127" s="21"/>
      <c r="W127" s="21"/>
      <c r="X127" s="21"/>
      <c r="Y127" s="27"/>
      <c r="Z127" s="27"/>
      <c r="AA127" s="27"/>
      <c r="AB127" s="27"/>
      <c r="AC127" s="27"/>
      <c r="AD127" s="27"/>
      <c r="AE127" s="27"/>
      <c r="AF127" s="27"/>
      <c r="AJ127" s="21"/>
      <c r="AK127" s="21"/>
      <c r="AL127" s="21"/>
      <c r="AM127" s="21"/>
      <c r="AN127" s="21"/>
      <c r="AO127" s="21"/>
      <c r="AP127" s="21"/>
      <c r="AQ127" s="21"/>
      <c r="AR127" s="21"/>
      <c r="AS127" s="21"/>
      <c r="AT127" s="21"/>
      <c r="AU127" s="21"/>
      <c r="AV127" s="21"/>
      <c r="AW127" s="21"/>
      <c r="AX127" s="21"/>
    </row>
    <row r="128" spans="1:50" x14ac:dyDescent="0.2">
      <c r="A128" s="63">
        <v>87</v>
      </c>
      <c r="B128" s="20" t="str">
        <f>'Compound Alert'!B215</f>
        <v>Virgin Islands (U.S.)</v>
      </c>
      <c r="C128" s="20" t="str">
        <f>'Compound Alert'!C215</f>
        <v>VIR</v>
      </c>
      <c r="D128" s="20" t="str">
        <f>'Compound Alert'!D215</f>
        <v>LCN           Latin America &amp; Caribbean</v>
      </c>
      <c r="E128" s="20" t="str">
        <f>'Compound Alert'!E215</f>
        <v>NA</v>
      </c>
      <c r="F128" s="217">
        <f>'Compound Alert'!F215</f>
        <v>0</v>
      </c>
      <c r="G128" s="22">
        <f ca="1">IF($B$8="Overall Alert",'Compound Alert'!G215,IF($B$8="Underlying Vulnerability",'Compound Alert'!J215,IF($B$8="Emerging Threat",'Compound Alert'!M215)))</f>
        <v>0</v>
      </c>
      <c r="H128" s="23">
        <f ca="1">IF($B$8="Overall Alert",'Compound Alert'!H215,IF($B$8="Underlying Vulnerability",'Compound Alert'!K215,IF($B$8="Emerging Threat",'Compound Alert'!N215)))</f>
        <v>0</v>
      </c>
      <c r="I128" s="50">
        <f t="shared" ca="1" si="1"/>
        <v>0</v>
      </c>
      <c r="J128" s="25" t="str">
        <f ca="1">IF(
   $B$8="Overall Alert",IF(
      'Compound Alert'!R215 &gt;= 7, "HIGH",IF(
         'Compound Alert'!R215 &gt;= 5, "MED","LOW")), IF(
            $B$8="Underlying Vulnerability", IF(
               'Compound Alert'!Y215 &gt;= 10, "HIGH",IF(
                  'Compound Alert'!Y215 &gt;= 7, "MED","LOW")),IF(
                     $B$8="Emerging Threat", IF(
                        'Compound Alert'!AF215 &gt;= 10, "HIGH",IF(
                            'Compound Alert'!AF215 &gt;= 7, "MED","LOW")))))</f>
        <v>LOW</v>
      </c>
      <c r="K128" s="25" t="e">
        <f ca="1">IF(
   $B$8="Overall Alert",IF(
      'Compound Alert'!S215 &gt;= 7, "HIGH",IF(
         'Compound Alert'!S215 &gt;= 5, "MED","LOW")), IF(
            $B$8="Underlying Vulnerability", IF(
               'Compound Alert'!Z215 &gt;= 10, "HIGH",IF(
                  'Compound Alert'!Z215 &gt;= 7, "MED","LOW")),IF(
                     $B$8="Emerging Threat", IF(
                        'Compound Alert'!AG215 &gt;= 10, "HIGH",IF(
                            'Compound Alert'!AG215 &gt;= 7, "MED","LOW")))))</f>
        <v>#N/A</v>
      </c>
      <c r="L128" s="25" t="e">
        <f ca="1">IF(
   $B$8="Overall Alert",IF(
      'Compound Alert'!T215 &gt;= 7, "HIGH",IF(
         'Compound Alert'!T215 &gt;= 5, "MED","LOW")), IF(
            $B$8="Underlying Vulnerability", IF(
               'Compound Alert'!AA215 &gt;= 10, "HIGH",IF(
                  'Compound Alert'!AA215 &gt;= 7, "MED","LOW")),IF(
                     $B$8="Emerging Threat", IF(
                        'Compound Alert'!AH215 &gt;= 10, "HIGH",IF(
                            'Compound Alert'!AH215 &gt;= 7, "MED","LOW")))))</f>
        <v>#N/A</v>
      </c>
      <c r="M128" s="25" t="str">
        <f ca="1">IF(
   $B$8="Overall Alert",IF(
      'Compound Alert'!U215 &gt;= 7, "HIGH",IF(
         'Compound Alert'!U215 &gt;= 5, "MED","LOW")), IF(
            $B$8="Underlying Vulnerability", IF(
               'Compound Alert'!AB215 &gt;= 10, "HIGH",IF(
                  'Compound Alert'!AB215 &gt;= 7, "MED","LOW")),IF(
                     $B$8="Emerging Threat", IF(
                        'Compound Alert'!AI215 &gt;= 10, "HIGH",IF(
                            'Compound Alert'!AI215 &gt;= 7, "MED","LOW")))))</f>
        <v>LOW</v>
      </c>
      <c r="N128" s="25" t="str">
        <f ca="1">IF(
   $B$8="Overall Alert",IF(
      'Compound Alert'!V215 &gt;= 7, "HIGH",IF(
         'Compound Alert'!V215 &gt;= 5, "MED","LOW")), IF(
            $B$8="Underlying Vulnerability", IF(
               'Compound Alert'!AC215 &gt;= 10, "HIGH",IF(
                  'Compound Alert'!AC215 &gt;= 7, "MED","LOW")),IF(
                     $B$8="Emerging Threat", IF(
                        'Compound Alert'!AJ215 &gt;= 10, "HIGH",IF(
                            'Compound Alert'!AJ215 &gt;= 7, "MED","LOW")))))</f>
        <v>LOW</v>
      </c>
      <c r="O128" s="25" t="str">
        <f ca="1">IF(
   $B$8="Overall Alert",IF(
      'Compound Alert'!W215 &gt;= 7, "HIGH",IF(
         'Compound Alert'!W215 &gt;= 5, "MED","LOW")), IF(
            $B$8="Underlying Vulnerability", IF(
               'Compound Alert'!AD215 &gt;= 10, "HIGH",IF(
                  'Compound Alert'!AD215 &gt;= 7, "MED","LOW")),IF(
                     $B$8="Emerging Threat", IF(
                        'Compound Alert'!AK215 &gt;= 10, "HIGH",IF(
                            'Compound Alert'!AK215 &gt;= 7, "MED","LOW")))))</f>
        <v>LOW</v>
      </c>
      <c r="P128" s="25"/>
      <c r="Q128" s="26"/>
      <c r="R128" s="26"/>
      <c r="S128" s="21"/>
      <c r="T128" s="21"/>
      <c r="U128" s="21"/>
      <c r="V128" s="21"/>
      <c r="W128" s="21"/>
      <c r="X128" s="21"/>
      <c r="Y128" s="27"/>
      <c r="Z128" s="27"/>
      <c r="AA128" s="27"/>
      <c r="AB128" s="27"/>
      <c r="AC128" s="27"/>
      <c r="AD128" s="27"/>
      <c r="AE128" s="27"/>
      <c r="AF128" s="27"/>
      <c r="AJ128" s="21"/>
      <c r="AK128" s="21"/>
      <c r="AL128" s="21"/>
      <c r="AM128" s="21"/>
      <c r="AN128" s="21"/>
      <c r="AO128" s="21"/>
      <c r="AP128" s="21"/>
      <c r="AQ128" s="21"/>
      <c r="AR128" s="21"/>
      <c r="AS128" s="21"/>
      <c r="AT128" s="21"/>
      <c r="AU128" s="21"/>
      <c r="AV128" s="21"/>
      <c r="AW128" s="21"/>
      <c r="AX128" s="21"/>
    </row>
    <row r="129" spans="1:50" x14ac:dyDescent="0.2">
      <c r="A129" s="63">
        <v>88</v>
      </c>
      <c r="B129" s="20" t="str">
        <f>'Compound Alert'!B60</f>
        <v>Dominican Republic</v>
      </c>
      <c r="C129" s="20" t="str">
        <f>'Compound Alert'!C60</f>
        <v>DOM</v>
      </c>
      <c r="D129" s="20" t="str">
        <f>'Compound Alert'!D60</f>
        <v>LCN           Latin America &amp; Caribbean</v>
      </c>
      <c r="E129" s="20" t="str">
        <f>'Compound Alert'!E60</f>
        <v>IBRD</v>
      </c>
      <c r="F129" s="217">
        <f ca="1">'Compound Alert'!F60</f>
        <v>55</v>
      </c>
      <c r="G129" s="22">
        <f ca="1">IF($B$8="Overall Alert",'Compound Alert'!G60,IF($B$8="Underlying Vulnerability",'Compound Alert'!J60,IF($B$8="Emerging Threat",'Compound Alert'!M60)))</f>
        <v>0</v>
      </c>
      <c r="H129" s="23">
        <f ca="1">IF($B$8="Overall Alert",'Compound Alert'!H60,IF($B$8="Underlying Vulnerability",'Compound Alert'!K60,IF($B$8="Emerging Threat",'Compound Alert'!N60)))</f>
        <v>0</v>
      </c>
      <c r="I129" s="50">
        <f t="shared" ca="1" si="1"/>
        <v>0</v>
      </c>
      <c r="J129" s="25" t="str">
        <f ca="1">IF(
   $B$8="Overall Alert",IF(
      'Compound Alert'!R60 &gt;= 7, "HIGH",IF(
         'Compound Alert'!R60 &gt;= 5, "MED","LOW")), IF(
            $B$8="Underlying Vulnerability", IF(
               'Compound Alert'!Y60 &gt;= 10, "HIGH",IF(
                  'Compound Alert'!Y60 &gt;= 7, "MED","LOW")),IF(
                     $B$8="Emerging Threat", IF(
                        'Compound Alert'!AF60 &gt;= 10, "HIGH",IF(
                            'Compound Alert'!AF60 &gt;= 7, "MED","LOW")))))</f>
        <v>LOW</v>
      </c>
      <c r="K129" s="25" t="str">
        <f ca="1">IF(
   $B$8="Overall Alert",IF(
      'Compound Alert'!S60 &gt;= 7, "HIGH",IF(
         'Compound Alert'!S60 &gt;= 5, "MED","LOW")), IF(
            $B$8="Underlying Vulnerability", IF(
               'Compound Alert'!Z60 &gt;= 10, "HIGH",IF(
                  'Compound Alert'!Z60 &gt;= 7, "MED","LOW")),IF(
                     $B$8="Emerging Threat", IF(
                        'Compound Alert'!AG60 &gt;= 10, "HIGH",IF(
                            'Compound Alert'!AG60 &gt;= 7, "MED","LOW")))))</f>
        <v>LOW</v>
      </c>
      <c r="L129" s="25" t="str">
        <f ca="1">IF(
   $B$8="Overall Alert",IF(
      'Compound Alert'!T60 &gt;= 7, "HIGH",IF(
         'Compound Alert'!T60 &gt;= 5, "MED","LOW")), IF(
            $B$8="Underlying Vulnerability", IF(
               'Compound Alert'!AA60 &gt;= 10, "HIGH",IF(
                  'Compound Alert'!AA60 &gt;= 7, "MED","LOW")),IF(
                     $B$8="Emerging Threat", IF(
                        'Compound Alert'!AH60 &gt;= 10, "HIGH",IF(
                            'Compound Alert'!AH60 &gt;= 7, "MED","LOW")))))</f>
        <v>LOW</v>
      </c>
      <c r="M129" s="25" t="str">
        <f ca="1">IF(
   $B$8="Overall Alert",IF(
      'Compound Alert'!U60 &gt;= 7, "HIGH",IF(
         'Compound Alert'!U60 &gt;= 5, "MED","LOW")), IF(
            $B$8="Underlying Vulnerability", IF(
               'Compound Alert'!AB60 &gt;= 10, "HIGH",IF(
                  'Compound Alert'!AB60 &gt;= 7, "MED","LOW")),IF(
                     $B$8="Emerging Threat", IF(
                        'Compound Alert'!AI60 &gt;= 10, "HIGH",IF(
                            'Compound Alert'!AI60 &gt;= 7, "MED","LOW")))))</f>
        <v>LOW</v>
      </c>
      <c r="N129" s="25" t="str">
        <f ca="1">IF(
   $B$8="Overall Alert",IF(
      'Compound Alert'!V60 &gt;= 7, "HIGH",IF(
         'Compound Alert'!V60 &gt;= 5, "MED","LOW")), IF(
            $B$8="Underlying Vulnerability", IF(
               'Compound Alert'!AC60 &gt;= 10, "HIGH",IF(
                  'Compound Alert'!AC60 &gt;= 7, "MED","LOW")),IF(
                     $B$8="Emerging Threat", IF(
                        'Compound Alert'!AJ60 &gt;= 10, "HIGH",IF(
                            'Compound Alert'!AJ60 &gt;= 7, "MED","LOW")))))</f>
        <v>LOW</v>
      </c>
      <c r="O129" s="25" t="str">
        <f ca="1">IF(
   $B$8="Overall Alert",IF(
      'Compound Alert'!W60 &gt;= 7, "HIGH",IF(
         'Compound Alert'!W60 &gt;= 5, "MED","LOW")), IF(
            $B$8="Underlying Vulnerability", IF(
               'Compound Alert'!AD60 &gt;= 10, "HIGH",IF(
                  'Compound Alert'!AD60 &gt;= 7, "MED","LOW")),IF(
                     $B$8="Emerging Threat", IF(
                        'Compound Alert'!AK60 &gt;= 10, "HIGH",IF(
                            'Compound Alert'!AK60 &gt;= 7, "MED","LOW")))))</f>
        <v>LOW</v>
      </c>
      <c r="P129" s="25"/>
      <c r="Q129" s="26"/>
      <c r="R129" s="26"/>
      <c r="S129" s="21"/>
      <c r="T129" s="21"/>
      <c r="U129" s="21"/>
      <c r="V129" s="21"/>
      <c r="W129" s="21"/>
      <c r="X129" s="21"/>
      <c r="Y129" s="27"/>
      <c r="Z129" s="27"/>
      <c r="AA129" s="27"/>
      <c r="AB129" s="27"/>
      <c r="AC129" s="27"/>
      <c r="AD129" s="27"/>
      <c r="AE129" s="27"/>
      <c r="AF129" s="27"/>
      <c r="AJ129" s="21"/>
      <c r="AK129" s="21"/>
      <c r="AL129" s="21"/>
      <c r="AM129" s="21"/>
      <c r="AN129" s="21"/>
      <c r="AO129" s="21"/>
      <c r="AP129" s="21"/>
      <c r="AQ129" s="21"/>
      <c r="AR129" s="21"/>
      <c r="AS129" s="21"/>
      <c r="AT129" s="21"/>
      <c r="AU129" s="21"/>
      <c r="AV129" s="21"/>
      <c r="AW129" s="21"/>
      <c r="AX129" s="21"/>
    </row>
    <row r="130" spans="1:50" x14ac:dyDescent="0.2">
      <c r="A130" s="63">
        <v>89</v>
      </c>
      <c r="B130" s="20" t="str">
        <f>'Compound Alert'!B27</f>
        <v>Bosnia and Herzegovina</v>
      </c>
      <c r="C130" s="20" t="str">
        <f>'Compound Alert'!C27</f>
        <v>BIH</v>
      </c>
      <c r="D130" s="20" t="str">
        <f>'Compound Alert'!D27</f>
        <v>ECS           Europe &amp; Central Asia</v>
      </c>
      <c r="E130" s="20" t="str">
        <f>'Compound Alert'!E27</f>
        <v>IBRD</v>
      </c>
      <c r="F130" s="217">
        <f ca="1">'Compound Alert'!F27</f>
        <v>22</v>
      </c>
      <c r="G130" s="22">
        <f ca="1">IF($B$8="Overall Alert",'Compound Alert'!G27,IF($B$8="Underlying Vulnerability",'Compound Alert'!J27,IF($B$8="Emerging Threat",'Compound Alert'!M27)))</f>
        <v>0</v>
      </c>
      <c r="H130" s="23">
        <f ca="1">IF($B$8="Overall Alert",'Compound Alert'!H27,IF($B$8="Underlying Vulnerability",'Compound Alert'!K27,IF($B$8="Emerging Threat",'Compound Alert'!N27)))</f>
        <v>0</v>
      </c>
      <c r="I130" s="50">
        <f t="shared" ca="1" si="1"/>
        <v>0</v>
      </c>
      <c r="J130" s="25" t="str">
        <f ca="1">IF(
   $B$8="Overall Alert",IF(
      'Compound Alert'!R27 &gt;= 7, "HIGH",IF(
         'Compound Alert'!R27 &gt;= 5, "MED","LOW")), IF(
            $B$8="Underlying Vulnerability", IF(
               'Compound Alert'!Y27 &gt;= 10, "HIGH",IF(
                  'Compound Alert'!Y27 &gt;= 7, "MED","LOW")),IF(
                     $B$8="Emerging Threat", IF(
                        'Compound Alert'!AF27 &gt;= 10, "HIGH",IF(
                            'Compound Alert'!AF27 &gt;= 7, "MED","LOW")))))</f>
        <v>LOW</v>
      </c>
      <c r="K130" s="25" t="str">
        <f ca="1">IF(
   $B$8="Overall Alert",IF(
      'Compound Alert'!S27 &gt;= 7, "HIGH",IF(
         'Compound Alert'!S27 &gt;= 5, "MED","LOW")), IF(
            $B$8="Underlying Vulnerability", IF(
               'Compound Alert'!Z27 &gt;= 10, "HIGH",IF(
                  'Compound Alert'!Z27 &gt;= 7, "MED","LOW")),IF(
                     $B$8="Emerging Threat", IF(
                        'Compound Alert'!AG27 &gt;= 10, "HIGH",IF(
                            'Compound Alert'!AG27 &gt;= 7, "MED","LOW")))))</f>
        <v>LOW</v>
      </c>
      <c r="L130" s="25" t="str">
        <f ca="1">IF(
   $B$8="Overall Alert",IF(
      'Compound Alert'!T27 &gt;= 7, "HIGH",IF(
         'Compound Alert'!T27 &gt;= 5, "MED","LOW")), IF(
            $B$8="Underlying Vulnerability", IF(
               'Compound Alert'!AA27 &gt;= 10, "HIGH",IF(
                  'Compound Alert'!AA27 &gt;= 7, "MED","LOW")),IF(
                     $B$8="Emerging Threat", IF(
                        'Compound Alert'!AH27 &gt;= 10, "HIGH",IF(
                            'Compound Alert'!AH27 &gt;= 7, "MED","LOW")))))</f>
        <v>LOW</v>
      </c>
      <c r="M130" s="25" t="str">
        <f ca="1">IF(
   $B$8="Overall Alert",IF(
      'Compound Alert'!U27 &gt;= 7, "HIGH",IF(
         'Compound Alert'!U27 &gt;= 5, "MED","LOW")), IF(
            $B$8="Underlying Vulnerability", IF(
               'Compound Alert'!AB27 &gt;= 10, "HIGH",IF(
                  'Compound Alert'!AB27 &gt;= 7, "MED","LOW")),IF(
                     $B$8="Emerging Threat", IF(
                        'Compound Alert'!AI27 &gt;= 10, "HIGH",IF(
                            'Compound Alert'!AI27 &gt;= 7, "MED","LOW")))))</f>
        <v>LOW</v>
      </c>
      <c r="N130" s="25" t="str">
        <f ca="1">IF(
   $B$8="Overall Alert",IF(
      'Compound Alert'!V27 &gt;= 7, "HIGH",IF(
         'Compound Alert'!V27 &gt;= 5, "MED","LOW")), IF(
            $B$8="Underlying Vulnerability", IF(
               'Compound Alert'!AC27 &gt;= 10, "HIGH",IF(
                  'Compound Alert'!AC27 &gt;= 7, "MED","LOW")),IF(
                     $B$8="Emerging Threat", IF(
                        'Compound Alert'!AJ27 &gt;= 10, "HIGH",IF(
                            'Compound Alert'!AJ27 &gt;= 7, "MED","LOW")))))</f>
        <v>LOW</v>
      </c>
      <c r="O130" s="25" t="str">
        <f ca="1">IF(
   $B$8="Overall Alert",IF(
      'Compound Alert'!W27 &gt;= 7, "HIGH",IF(
         'Compound Alert'!W27 &gt;= 5, "MED","LOW")), IF(
            $B$8="Underlying Vulnerability", IF(
               'Compound Alert'!AD27 &gt;= 10, "HIGH",IF(
                  'Compound Alert'!AD27 &gt;= 7, "MED","LOW")),IF(
                     $B$8="Emerging Threat", IF(
                        'Compound Alert'!AK27 &gt;= 10, "HIGH",IF(
                            'Compound Alert'!AK27 &gt;= 7, "MED","LOW")))))</f>
        <v>LOW</v>
      </c>
      <c r="P130" s="25"/>
      <c r="Q130" s="26"/>
      <c r="R130" s="26"/>
      <c r="S130" s="21"/>
      <c r="T130" s="21"/>
      <c r="U130" s="21"/>
      <c r="V130" s="21"/>
      <c r="W130" s="21"/>
      <c r="X130" s="21"/>
      <c r="Y130" s="27"/>
      <c r="Z130" s="27"/>
      <c r="AA130" s="27"/>
      <c r="AB130" s="27"/>
      <c r="AC130" s="27"/>
      <c r="AD130" s="27"/>
      <c r="AE130" s="27"/>
      <c r="AF130" s="27"/>
      <c r="AJ130" s="21"/>
      <c r="AK130" s="21"/>
      <c r="AL130" s="21"/>
      <c r="AM130" s="21"/>
      <c r="AN130" s="21"/>
      <c r="AO130" s="21"/>
      <c r="AP130" s="21"/>
      <c r="AQ130" s="21"/>
      <c r="AR130" s="21"/>
      <c r="AS130" s="21"/>
      <c r="AT130" s="21"/>
      <c r="AU130" s="21"/>
      <c r="AV130" s="21"/>
      <c r="AW130" s="21"/>
      <c r="AX130" s="21"/>
    </row>
    <row r="131" spans="1:50" x14ac:dyDescent="0.2">
      <c r="A131" s="63">
        <v>90</v>
      </c>
      <c r="B131" s="20" t="str">
        <f>'Compound Alert'!B102</f>
        <v>Jamaica</v>
      </c>
      <c r="C131" s="20" t="str">
        <f>'Compound Alert'!C102</f>
        <v>JAM</v>
      </c>
      <c r="D131" s="20" t="str">
        <f>'Compound Alert'!D102</f>
        <v>LCN           Latin America &amp; Caribbean</v>
      </c>
      <c r="E131" s="20" t="str">
        <f>'Compound Alert'!E102</f>
        <v>IBRD</v>
      </c>
      <c r="F131" s="217">
        <f ca="1">'Compound Alert'!F102</f>
        <v>97</v>
      </c>
      <c r="G131" s="22">
        <f ca="1">IF($B$8="Overall Alert",'Compound Alert'!G102,IF($B$8="Underlying Vulnerability",'Compound Alert'!J102,IF($B$8="Emerging Threat",'Compound Alert'!M102)))</f>
        <v>1.5</v>
      </c>
      <c r="H131" s="23">
        <f ca="1">IF($B$8="Overall Alert",'Compound Alert'!H102,IF($B$8="Underlying Vulnerability",'Compound Alert'!K102,IF($B$8="Emerging Threat",'Compound Alert'!N102)))</f>
        <v>1.5</v>
      </c>
      <c r="I131" s="50">
        <f t="shared" ca="1" si="1"/>
        <v>1</v>
      </c>
      <c r="J131" s="25" t="str">
        <f ca="1">IF(
   $B$8="Overall Alert",IF(
      'Compound Alert'!R102 &gt;= 7, "HIGH",IF(
         'Compound Alert'!R102 &gt;= 5, "MED","LOW")), IF(
            $B$8="Underlying Vulnerability", IF(
               'Compound Alert'!Y102 &gt;= 10, "HIGH",IF(
                  'Compound Alert'!Y102 &gt;= 7, "MED","LOW")),IF(
                     $B$8="Emerging Threat", IF(
                        'Compound Alert'!AF102 &gt;= 10, "HIGH",IF(
                            'Compound Alert'!AF102 &gt;= 7, "MED","LOW")))))</f>
        <v>LOW</v>
      </c>
      <c r="K131" s="25" t="str">
        <f ca="1">IF(
   $B$8="Overall Alert",IF(
      'Compound Alert'!S102 &gt;= 7, "HIGH",IF(
         'Compound Alert'!S102 &gt;= 5, "MED","LOW")), IF(
            $B$8="Underlying Vulnerability", IF(
               'Compound Alert'!Z102 &gt;= 10, "HIGH",IF(
                  'Compound Alert'!Z102 &gt;= 7, "MED","LOW")),IF(
                     $B$8="Emerging Threat", IF(
                        'Compound Alert'!AG102 &gt;= 10, "HIGH",IF(
                            'Compound Alert'!AG102 &gt;= 7, "MED","LOW")))))</f>
        <v>LOW</v>
      </c>
      <c r="L131" s="25" t="str">
        <f ca="1">IF(
   $B$8="Overall Alert",IF(
      'Compound Alert'!T102 &gt;= 7, "HIGH",IF(
         'Compound Alert'!T102 &gt;= 5, "MED","LOW")), IF(
            $B$8="Underlying Vulnerability", IF(
               'Compound Alert'!AA102 &gt;= 10, "HIGH",IF(
                  'Compound Alert'!AA102 &gt;= 7, "MED","LOW")),IF(
                     $B$8="Emerging Threat", IF(
                        'Compound Alert'!AH102 &gt;= 10, "HIGH",IF(
                            'Compound Alert'!AH102 &gt;= 7, "MED","LOW")))))</f>
        <v>MED</v>
      </c>
      <c r="M131" s="25" t="str">
        <f ca="1">IF(
   $B$8="Overall Alert",IF(
      'Compound Alert'!U102 &gt;= 7, "HIGH",IF(
         'Compound Alert'!U102 &gt;= 5, "MED","LOW")), IF(
            $B$8="Underlying Vulnerability", IF(
               'Compound Alert'!AB102 &gt;= 10, "HIGH",IF(
                  'Compound Alert'!AB102 &gt;= 7, "MED","LOW")),IF(
                     $B$8="Emerging Threat", IF(
                        'Compound Alert'!AI102 &gt;= 10, "HIGH",IF(
                            'Compound Alert'!AI102 &gt;= 7, "MED","LOW")))))</f>
        <v>LOW</v>
      </c>
      <c r="N131" s="25" t="str">
        <f ca="1">IF(
   $B$8="Overall Alert",IF(
      'Compound Alert'!V102 &gt;= 7, "HIGH",IF(
         'Compound Alert'!V102 &gt;= 5, "MED","LOW")), IF(
            $B$8="Underlying Vulnerability", IF(
               'Compound Alert'!AC102 &gt;= 10, "HIGH",IF(
                  'Compound Alert'!AC102 &gt;= 7, "MED","LOW")),IF(
                     $B$8="Emerging Threat", IF(
                        'Compound Alert'!AJ102 &gt;= 10, "HIGH",IF(
                            'Compound Alert'!AJ102 &gt;= 7, "MED","LOW")))))</f>
        <v>HIGH</v>
      </c>
      <c r="O131" s="25" t="str">
        <f ca="1">IF(
   $B$8="Overall Alert",IF(
      'Compound Alert'!W102 &gt;= 7, "HIGH",IF(
         'Compound Alert'!W102 &gt;= 5, "MED","LOW")), IF(
            $B$8="Underlying Vulnerability", IF(
               'Compound Alert'!AD102 &gt;= 10, "HIGH",IF(
                  'Compound Alert'!AD102 &gt;= 7, "MED","LOW")),IF(
                     $B$8="Emerging Threat", IF(
                        'Compound Alert'!AK102 &gt;= 10, "HIGH",IF(
                            'Compound Alert'!AK102 &gt;= 7, "MED","LOW")))))</f>
        <v>LOW</v>
      </c>
      <c r="P131" s="25"/>
      <c r="Q131" s="26"/>
      <c r="R131" s="26"/>
      <c r="S131" s="21"/>
      <c r="T131" s="21"/>
      <c r="U131" s="21"/>
      <c r="V131" s="21"/>
      <c r="W131" s="21"/>
      <c r="X131" s="21"/>
      <c r="Y131" s="27"/>
      <c r="Z131" s="27"/>
      <c r="AA131" s="27"/>
      <c r="AB131" s="27"/>
      <c r="AC131" s="27"/>
      <c r="AD131" s="27"/>
      <c r="AE131" s="27"/>
      <c r="AF131" s="27"/>
      <c r="AJ131" s="21"/>
      <c r="AK131" s="21"/>
      <c r="AL131" s="21"/>
      <c r="AM131" s="21"/>
      <c r="AN131" s="21"/>
      <c r="AO131" s="21"/>
      <c r="AP131" s="21"/>
      <c r="AQ131" s="21"/>
      <c r="AR131" s="21"/>
      <c r="AS131" s="21"/>
      <c r="AT131" s="21"/>
      <c r="AU131" s="21"/>
      <c r="AV131" s="21"/>
      <c r="AW131" s="21"/>
      <c r="AX131" s="21"/>
    </row>
    <row r="132" spans="1:50" x14ac:dyDescent="0.2">
      <c r="A132" s="63">
        <v>91</v>
      </c>
      <c r="B132" s="20" t="str">
        <f>'Compound Alert'!B109</f>
        <v>Kiribati</v>
      </c>
      <c r="C132" s="20" t="str">
        <f>'Compound Alert'!C109</f>
        <v>KIR</v>
      </c>
      <c r="D132" s="20" t="str">
        <f>'Compound Alert'!D109</f>
        <v>EAS           East Asia &amp; Pacific</v>
      </c>
      <c r="E132" s="20" t="str">
        <f>'Compound Alert'!E109</f>
        <v>IDA</v>
      </c>
      <c r="F132" s="217">
        <f ca="1">'Compound Alert'!F109</f>
        <v>104</v>
      </c>
      <c r="G132" s="22">
        <f ca="1">IF($B$8="Overall Alert",'Compound Alert'!G109,IF($B$8="Underlying Vulnerability",'Compound Alert'!J109,IF($B$8="Emerging Threat",'Compound Alert'!M109)))</f>
        <v>1</v>
      </c>
      <c r="H132" s="23">
        <f ca="1">IF($B$8="Overall Alert",'Compound Alert'!H109,IF($B$8="Underlying Vulnerability",'Compound Alert'!K109,IF($B$8="Emerging Threat",'Compound Alert'!N109)))</f>
        <v>1</v>
      </c>
      <c r="I132" s="50">
        <f t="shared" ca="1" si="1"/>
        <v>1</v>
      </c>
      <c r="J132" s="25" t="str">
        <f ca="1">IF(
   $B$8="Overall Alert",IF(
      'Compound Alert'!R109 &gt;= 7, "HIGH",IF(
         'Compound Alert'!R109 &gt;= 5, "MED","LOW")), IF(
            $B$8="Underlying Vulnerability", IF(
               'Compound Alert'!Y109 &gt;= 10, "HIGH",IF(
                  'Compound Alert'!Y109 &gt;= 7, "MED","LOW")),IF(
                     $B$8="Emerging Threat", IF(
                        'Compound Alert'!AF109 &gt;= 10, "HIGH",IF(
                            'Compound Alert'!AF109 &gt;= 7, "MED","LOW")))))</f>
        <v>LOW</v>
      </c>
      <c r="K132" s="25" t="str">
        <f ca="1">IF(
   $B$8="Overall Alert",IF(
      'Compound Alert'!S109 &gt;= 7, "HIGH",IF(
         'Compound Alert'!S109 &gt;= 5, "MED","LOW")), IF(
            $B$8="Underlying Vulnerability", IF(
               'Compound Alert'!Z109 &gt;= 10, "HIGH",IF(
                  'Compound Alert'!Z109 &gt;= 7, "MED","LOW")),IF(
                     $B$8="Emerging Threat", IF(
                        'Compound Alert'!AG109 &gt;= 10, "HIGH",IF(
                            'Compound Alert'!AG109 &gt;= 7, "MED","LOW")))))</f>
        <v>LOW</v>
      </c>
      <c r="L132" s="25" t="e">
        <f ca="1">IF(
   $B$8="Overall Alert",IF(
      'Compound Alert'!T109 &gt;= 7, "HIGH",IF(
         'Compound Alert'!T109 &gt;= 5, "MED","LOW")), IF(
            $B$8="Underlying Vulnerability", IF(
               'Compound Alert'!AA109 &gt;= 10, "HIGH",IF(
                  'Compound Alert'!AA109 &gt;= 7, "MED","LOW")),IF(
                     $B$8="Emerging Threat", IF(
                        'Compound Alert'!AH109 &gt;= 10, "HIGH",IF(
                            'Compound Alert'!AH109 &gt;= 7, "MED","LOW")))))</f>
        <v>#N/A</v>
      </c>
      <c r="M132" s="25" t="str">
        <f ca="1">IF(
   $B$8="Overall Alert",IF(
      'Compound Alert'!U109 &gt;= 7, "HIGH",IF(
         'Compound Alert'!U109 &gt;= 5, "MED","LOW")), IF(
            $B$8="Underlying Vulnerability", IF(
               'Compound Alert'!AB109 &gt;= 10, "HIGH",IF(
                  'Compound Alert'!AB109 &gt;= 7, "MED","LOW")),IF(
                     $B$8="Emerging Threat", IF(
                        'Compound Alert'!AI109 &gt;= 10, "HIGH",IF(
                            'Compound Alert'!AI109 &gt;= 7, "MED","LOW")))))</f>
        <v>LOW</v>
      </c>
      <c r="N132" s="25" t="str">
        <f ca="1">IF(
   $B$8="Overall Alert",IF(
      'Compound Alert'!V109 &gt;= 7, "HIGH",IF(
         'Compound Alert'!V109 &gt;= 5, "MED","LOW")), IF(
            $B$8="Underlying Vulnerability", IF(
               'Compound Alert'!AC109 &gt;= 10, "HIGH",IF(
                  'Compound Alert'!AC109 &gt;= 7, "MED","LOW")),IF(
                     $B$8="Emerging Threat", IF(
                        'Compound Alert'!AJ109 &gt;= 10, "HIGH",IF(
                            'Compound Alert'!AJ109 &gt;= 7, "MED","LOW")))))</f>
        <v>HIGH</v>
      </c>
      <c r="O132" s="25" t="str">
        <f ca="1">IF(
   $B$8="Overall Alert",IF(
      'Compound Alert'!W109 &gt;= 7, "HIGH",IF(
         'Compound Alert'!W109 &gt;= 5, "MED","LOW")), IF(
            $B$8="Underlying Vulnerability", IF(
               'Compound Alert'!AD109 &gt;= 10, "HIGH",IF(
                  'Compound Alert'!AD109 &gt;= 7, "MED","LOW")),IF(
                     $B$8="Emerging Threat", IF(
                        'Compound Alert'!AK109 &gt;= 10, "HIGH",IF(
                            'Compound Alert'!AK109 &gt;= 7, "MED","LOW")))))</f>
        <v>LOW</v>
      </c>
      <c r="P132" s="25"/>
      <c r="Q132" s="26"/>
      <c r="R132" s="26"/>
      <c r="S132" s="21"/>
      <c r="T132" s="21"/>
      <c r="U132" s="21"/>
      <c r="V132" s="21"/>
      <c r="W132" s="21"/>
      <c r="X132" s="21"/>
      <c r="Y132" s="27"/>
      <c r="Z132" s="27"/>
      <c r="AA132" s="27"/>
      <c r="AB132" s="27"/>
      <c r="AC132" s="27"/>
      <c r="AD132" s="27"/>
      <c r="AE132" s="27"/>
      <c r="AF132" s="27"/>
      <c r="AJ132" s="21"/>
      <c r="AK132" s="21"/>
      <c r="AL132" s="21"/>
      <c r="AM132" s="21"/>
      <c r="AN132" s="21"/>
      <c r="AO132" s="21"/>
      <c r="AP132" s="21"/>
      <c r="AQ132" s="21"/>
      <c r="AR132" s="21"/>
      <c r="AS132" s="21"/>
      <c r="AT132" s="21"/>
      <c r="AU132" s="21"/>
      <c r="AV132" s="21"/>
      <c r="AW132" s="21"/>
      <c r="AX132" s="21"/>
    </row>
    <row r="133" spans="1:50" x14ac:dyDescent="0.2">
      <c r="A133" s="63">
        <v>92</v>
      </c>
      <c r="B133" s="20" t="str">
        <f>'Compound Alert'!B144</f>
        <v>Malaysia</v>
      </c>
      <c r="C133" s="20" t="str">
        <f>'Compound Alert'!C144</f>
        <v>MYS</v>
      </c>
      <c r="D133" s="20" t="str">
        <f>'Compound Alert'!D144</f>
        <v>EAS           East Asia &amp; Pacific</v>
      </c>
      <c r="E133" s="20" t="str">
        <f>'Compound Alert'!E144</f>
        <v>IBRD</v>
      </c>
      <c r="F133" s="217">
        <f ca="1">'Compound Alert'!F144</f>
        <v>139</v>
      </c>
      <c r="G133" s="22">
        <f ca="1">IF($B$8="Overall Alert",'Compound Alert'!G144,IF($B$8="Underlying Vulnerability",'Compound Alert'!J144,IF($B$8="Emerging Threat",'Compound Alert'!M144)))</f>
        <v>0</v>
      </c>
      <c r="H133" s="23">
        <f ca="1">IF($B$8="Overall Alert",'Compound Alert'!H144,IF($B$8="Underlying Vulnerability",'Compound Alert'!K144,IF($B$8="Emerging Threat",'Compound Alert'!N144)))</f>
        <v>0</v>
      </c>
      <c r="I133" s="50">
        <f t="shared" ca="1" si="1"/>
        <v>0</v>
      </c>
      <c r="J133" s="25" t="str">
        <f ca="1">IF(
   $B$8="Overall Alert",IF(
      'Compound Alert'!R144 &gt;= 7, "HIGH",IF(
         'Compound Alert'!R144 &gt;= 5, "MED","LOW")), IF(
            $B$8="Underlying Vulnerability", IF(
               'Compound Alert'!Y144 &gt;= 10, "HIGH",IF(
                  'Compound Alert'!Y144 &gt;= 7, "MED","LOW")),IF(
                     $B$8="Emerging Threat", IF(
                        'Compound Alert'!AF144 &gt;= 10, "HIGH",IF(
                            'Compound Alert'!AF144 &gt;= 7, "MED","LOW")))))</f>
        <v>LOW</v>
      </c>
      <c r="K133" s="25" t="str">
        <f ca="1">IF(
   $B$8="Overall Alert",IF(
      'Compound Alert'!S144 &gt;= 7, "HIGH",IF(
         'Compound Alert'!S144 &gt;= 5, "MED","LOW")), IF(
            $B$8="Underlying Vulnerability", IF(
               'Compound Alert'!Z144 &gt;= 10, "HIGH",IF(
                  'Compound Alert'!Z144 &gt;= 7, "MED","LOW")),IF(
                     $B$8="Emerging Threat", IF(
                        'Compound Alert'!AG144 &gt;= 10, "HIGH",IF(
                            'Compound Alert'!AG144 &gt;= 7, "MED","LOW")))))</f>
        <v>LOW</v>
      </c>
      <c r="L133" s="25" t="str">
        <f ca="1">IF(
   $B$8="Overall Alert",IF(
      'Compound Alert'!T144 &gt;= 7, "HIGH",IF(
         'Compound Alert'!T144 &gt;= 5, "MED","LOW")), IF(
            $B$8="Underlying Vulnerability", IF(
               'Compound Alert'!AA144 &gt;= 10, "HIGH",IF(
                  'Compound Alert'!AA144 &gt;= 7, "MED","LOW")),IF(
                     $B$8="Emerging Threat", IF(
                        'Compound Alert'!AH144 &gt;= 10, "HIGH",IF(
                            'Compound Alert'!AH144 &gt;= 7, "MED","LOW")))))</f>
        <v>LOW</v>
      </c>
      <c r="M133" s="25" t="str">
        <f ca="1">IF(
   $B$8="Overall Alert",IF(
      'Compound Alert'!U144 &gt;= 7, "HIGH",IF(
         'Compound Alert'!U144 &gt;= 5, "MED","LOW")), IF(
            $B$8="Underlying Vulnerability", IF(
               'Compound Alert'!AB144 &gt;= 10, "HIGH",IF(
                  'Compound Alert'!AB144 &gt;= 7, "MED","LOW")),IF(
                     $B$8="Emerging Threat", IF(
                        'Compound Alert'!AI144 &gt;= 10, "HIGH",IF(
                            'Compound Alert'!AI144 &gt;= 7, "MED","LOW")))))</f>
        <v>LOW</v>
      </c>
      <c r="N133" s="25" t="str">
        <f ca="1">IF(
   $B$8="Overall Alert",IF(
      'Compound Alert'!V144 &gt;= 7, "HIGH",IF(
         'Compound Alert'!V144 &gt;= 5, "MED","LOW")), IF(
            $B$8="Underlying Vulnerability", IF(
               'Compound Alert'!AC144 &gt;= 10, "HIGH",IF(
                  'Compound Alert'!AC144 &gt;= 7, "MED","LOW")),IF(
                     $B$8="Emerging Threat", IF(
                        'Compound Alert'!AJ144 &gt;= 10, "HIGH",IF(
                            'Compound Alert'!AJ144 &gt;= 7, "MED","LOW")))))</f>
        <v>LOW</v>
      </c>
      <c r="O133" s="25" t="str">
        <f ca="1">IF(
   $B$8="Overall Alert",IF(
      'Compound Alert'!W144 &gt;= 7, "HIGH",IF(
         'Compound Alert'!W144 &gt;= 5, "MED","LOW")), IF(
            $B$8="Underlying Vulnerability", IF(
               'Compound Alert'!AD144 &gt;= 10, "HIGH",IF(
                  'Compound Alert'!AD144 &gt;= 7, "MED","LOW")),IF(
                     $B$8="Emerging Threat", IF(
                        'Compound Alert'!AK144 &gt;= 10, "HIGH",IF(
                            'Compound Alert'!AK144 &gt;= 7, "MED","LOW")))))</f>
        <v>LOW</v>
      </c>
      <c r="P133" s="25"/>
      <c r="Q133" s="26"/>
      <c r="R133" s="26"/>
      <c r="S133" s="21"/>
      <c r="T133" s="21"/>
      <c r="U133" s="21"/>
      <c r="V133" s="21"/>
      <c r="W133" s="21"/>
      <c r="X133" s="21"/>
      <c r="Y133" s="27"/>
      <c r="Z133" s="27"/>
      <c r="AA133" s="27"/>
      <c r="AB133" s="27"/>
      <c r="AC133" s="27"/>
      <c r="AD133" s="27"/>
      <c r="AE133" s="27"/>
      <c r="AF133" s="27"/>
      <c r="AJ133" s="21"/>
      <c r="AK133" s="21"/>
      <c r="AL133" s="21"/>
      <c r="AM133" s="21"/>
      <c r="AN133" s="21"/>
      <c r="AO133" s="21"/>
      <c r="AP133" s="21"/>
      <c r="AQ133" s="21"/>
      <c r="AR133" s="21"/>
      <c r="AS133" s="21"/>
      <c r="AT133" s="21"/>
      <c r="AU133" s="21"/>
      <c r="AV133" s="21"/>
      <c r="AW133" s="21"/>
      <c r="AX133" s="21"/>
    </row>
    <row r="134" spans="1:50" x14ac:dyDescent="0.2">
      <c r="A134" s="63">
        <v>93</v>
      </c>
      <c r="B134" s="20" t="str">
        <f>'Compound Alert'!B221</f>
        <v>South Africa</v>
      </c>
      <c r="C134" s="20" t="str">
        <f>'Compound Alert'!C221</f>
        <v>ZAF</v>
      </c>
      <c r="D134" s="20" t="str">
        <f>'Compound Alert'!D221</f>
        <v>SSF           Sub-Saharan Africa</v>
      </c>
      <c r="E134" s="20" t="str">
        <f>'Compound Alert'!E221</f>
        <v>IBRD</v>
      </c>
      <c r="F134" s="217">
        <f>'Compound Alert'!F221</f>
        <v>0</v>
      </c>
      <c r="G134" s="22">
        <f ca="1">IF($B$8="Overall Alert",'Compound Alert'!G221,IF($B$8="Underlying Vulnerability",'Compound Alert'!J221,IF($B$8="Emerging Threat",'Compound Alert'!M221)))</f>
        <v>0</v>
      </c>
      <c r="H134" s="23">
        <f ca="1">IF($B$8="Overall Alert",'Compound Alert'!H221,IF($B$8="Underlying Vulnerability",'Compound Alert'!K221,IF($B$8="Emerging Threat",'Compound Alert'!N221)))</f>
        <v>0</v>
      </c>
      <c r="I134" s="50">
        <f t="shared" ca="1" si="1"/>
        <v>0</v>
      </c>
      <c r="J134" s="25" t="str">
        <f ca="1">IF(
   $B$8="Overall Alert",IF(
      'Compound Alert'!R221 &gt;= 7, "HIGH",IF(
         'Compound Alert'!R221 &gt;= 5, "MED","LOW")), IF(
            $B$8="Underlying Vulnerability", IF(
               'Compound Alert'!Y221 &gt;= 10, "HIGH",IF(
                  'Compound Alert'!Y221 &gt;= 7, "MED","LOW")),IF(
                     $B$8="Emerging Threat", IF(
                        'Compound Alert'!AF221 &gt;= 10, "HIGH",IF(
                            'Compound Alert'!AF221 &gt;= 7, "MED","LOW")))))</f>
        <v>LOW</v>
      </c>
      <c r="K134" s="25" t="str">
        <f ca="1">IF(
   $B$8="Overall Alert",IF(
      'Compound Alert'!S221 &gt;= 7, "HIGH",IF(
         'Compound Alert'!S221 &gt;= 5, "MED","LOW")), IF(
            $B$8="Underlying Vulnerability", IF(
               'Compound Alert'!Z221 &gt;= 10, "HIGH",IF(
                  'Compound Alert'!Z221 &gt;= 7, "MED","LOW")),IF(
                     $B$8="Emerging Threat", IF(
                        'Compound Alert'!AG221 &gt;= 10, "HIGH",IF(
                            'Compound Alert'!AG221 &gt;= 7, "MED","LOW")))))</f>
        <v>LOW</v>
      </c>
      <c r="L134" s="25" t="str">
        <f ca="1">IF(
   $B$8="Overall Alert",IF(
      'Compound Alert'!T221 &gt;= 7, "HIGH",IF(
         'Compound Alert'!T221 &gt;= 5, "MED","LOW")), IF(
            $B$8="Underlying Vulnerability", IF(
               'Compound Alert'!AA221 &gt;= 10, "HIGH",IF(
                  'Compound Alert'!AA221 &gt;= 7, "MED","LOW")),IF(
                     $B$8="Emerging Threat", IF(
                        'Compound Alert'!AH221 &gt;= 10, "HIGH",IF(
                            'Compound Alert'!AH221 &gt;= 7, "MED","LOW")))))</f>
        <v>LOW</v>
      </c>
      <c r="M134" s="25" t="str">
        <f ca="1">IF(
   $B$8="Overall Alert",IF(
      'Compound Alert'!U221 &gt;= 7, "HIGH",IF(
         'Compound Alert'!U221 &gt;= 5, "MED","LOW")), IF(
            $B$8="Underlying Vulnerability", IF(
               'Compound Alert'!AB221 &gt;= 10, "HIGH",IF(
                  'Compound Alert'!AB221 &gt;= 7, "MED","LOW")),IF(
                     $B$8="Emerging Threat", IF(
                        'Compound Alert'!AI221 &gt;= 10, "HIGH",IF(
                            'Compound Alert'!AI221 &gt;= 7, "MED","LOW")))))</f>
        <v>LOW</v>
      </c>
      <c r="N134" s="25" t="str">
        <f ca="1">IF(
   $B$8="Overall Alert",IF(
      'Compound Alert'!V221 &gt;= 7, "HIGH",IF(
         'Compound Alert'!V221 &gt;= 5, "MED","LOW")), IF(
            $B$8="Underlying Vulnerability", IF(
               'Compound Alert'!AC221 &gt;= 10, "HIGH",IF(
                  'Compound Alert'!AC221 &gt;= 7, "MED","LOW")),IF(
                     $B$8="Emerging Threat", IF(
                        'Compound Alert'!AJ221 &gt;= 10, "HIGH",IF(
                            'Compound Alert'!AJ221 &gt;= 7, "MED","LOW")))))</f>
        <v>LOW</v>
      </c>
      <c r="O134" s="25" t="str">
        <f ca="1">IF(
   $B$8="Overall Alert",IF(
      'Compound Alert'!W221 &gt;= 7, "HIGH",IF(
         'Compound Alert'!W221 &gt;= 5, "MED","LOW")), IF(
            $B$8="Underlying Vulnerability", IF(
               'Compound Alert'!AD221 &gt;= 10, "HIGH",IF(
                  'Compound Alert'!AD221 &gt;= 7, "MED","LOW")),IF(
                     $B$8="Emerging Threat", IF(
                        'Compound Alert'!AK221 &gt;= 10, "HIGH",IF(
                            'Compound Alert'!AK221 &gt;= 7, "MED","LOW")))))</f>
        <v>LOW</v>
      </c>
      <c r="P134" s="25"/>
      <c r="Q134" s="26"/>
      <c r="R134" s="26"/>
      <c r="S134" s="21"/>
      <c r="T134" s="21"/>
      <c r="U134" s="21"/>
      <c r="V134" s="21"/>
      <c r="W134" s="21"/>
      <c r="X134" s="21"/>
      <c r="Y134" s="27"/>
      <c r="Z134" s="27"/>
      <c r="AA134" s="27"/>
      <c r="AB134" s="27"/>
      <c r="AC134" s="27"/>
      <c r="AD134" s="27"/>
      <c r="AE134" s="27"/>
      <c r="AF134" s="27"/>
      <c r="AJ134" s="21"/>
      <c r="AK134" s="21"/>
      <c r="AL134" s="21"/>
      <c r="AM134" s="21"/>
      <c r="AN134" s="21"/>
      <c r="AO134" s="21"/>
      <c r="AP134" s="21"/>
      <c r="AQ134" s="21"/>
      <c r="AR134" s="21"/>
      <c r="AS134" s="21"/>
      <c r="AT134" s="21"/>
      <c r="AU134" s="21"/>
      <c r="AV134" s="21"/>
      <c r="AW134" s="21"/>
      <c r="AX134" s="21"/>
    </row>
    <row r="135" spans="1:50" x14ac:dyDescent="0.2">
      <c r="A135" s="63">
        <v>94</v>
      </c>
      <c r="B135" s="20" t="str">
        <f>'Compound Alert'!B81</f>
        <v>Equatorial Guinea</v>
      </c>
      <c r="C135" s="20" t="str">
        <f>'Compound Alert'!C81</f>
        <v>GNQ</v>
      </c>
      <c r="D135" s="20" t="str">
        <f>'Compound Alert'!D81</f>
        <v>SSF           Sub-Saharan Africa</v>
      </c>
      <c r="E135" s="20" t="str">
        <f>'Compound Alert'!E81</f>
        <v>IBRD</v>
      </c>
      <c r="F135" s="217">
        <f ca="1">'Compound Alert'!F81</f>
        <v>76</v>
      </c>
      <c r="G135" s="22">
        <f ca="1">IF($B$8="Overall Alert",'Compound Alert'!G81,IF($B$8="Underlying Vulnerability",'Compound Alert'!J81,IF($B$8="Emerging Threat",'Compound Alert'!M81)))</f>
        <v>0.5</v>
      </c>
      <c r="H135" s="23">
        <f ca="1">IF($B$8="Overall Alert",'Compound Alert'!H81,IF($B$8="Underlying Vulnerability",'Compound Alert'!K81,IF($B$8="Emerging Threat",'Compound Alert'!N81)))</f>
        <v>0.5</v>
      </c>
      <c r="I135" s="50">
        <f t="shared" ca="1" si="1"/>
        <v>0</v>
      </c>
      <c r="J135" s="25" t="str">
        <f ca="1">IF(
   $B$8="Overall Alert",IF(
      'Compound Alert'!R81 &gt;= 7, "HIGH",IF(
         'Compound Alert'!R81 &gt;= 5, "MED","LOW")), IF(
            $B$8="Underlying Vulnerability", IF(
               'Compound Alert'!Y81 &gt;= 10, "HIGH",IF(
                  'Compound Alert'!Y81 &gt;= 7, "MED","LOW")),IF(
                     $B$8="Emerging Threat", IF(
                        'Compound Alert'!AF81 &gt;= 10, "HIGH",IF(
                            'Compound Alert'!AF81 &gt;= 7, "MED","LOW")))))</f>
        <v>LOW</v>
      </c>
      <c r="K135" s="25" t="str">
        <f ca="1">IF(
   $B$8="Overall Alert",IF(
      'Compound Alert'!S81 &gt;= 7, "HIGH",IF(
         'Compound Alert'!S81 &gt;= 5, "MED","LOW")), IF(
            $B$8="Underlying Vulnerability", IF(
               'Compound Alert'!Z81 &gt;= 10, "HIGH",IF(
                  'Compound Alert'!Z81 &gt;= 7, "MED","LOW")),IF(
                     $B$8="Emerging Threat", IF(
                        'Compound Alert'!AG81 &gt;= 10, "HIGH",IF(
                            'Compound Alert'!AG81 &gt;= 7, "MED","LOW")))))</f>
        <v>LOW</v>
      </c>
      <c r="L135" s="25" t="str">
        <f ca="1">IF(
   $B$8="Overall Alert",IF(
      'Compound Alert'!T81 &gt;= 7, "HIGH",IF(
         'Compound Alert'!T81 &gt;= 5, "MED","LOW")), IF(
            $B$8="Underlying Vulnerability", IF(
               'Compound Alert'!AA81 &gt;= 10, "HIGH",IF(
                  'Compound Alert'!AA81 &gt;= 7, "MED","LOW")),IF(
                     $B$8="Emerging Threat", IF(
                        'Compound Alert'!AH81 &gt;= 10, "HIGH",IF(
                            'Compound Alert'!AH81 &gt;= 7, "MED","LOW")))))</f>
        <v>LOW</v>
      </c>
      <c r="M135" s="25" t="str">
        <f ca="1">IF(
   $B$8="Overall Alert",IF(
      'Compound Alert'!U81 &gt;= 7, "HIGH",IF(
         'Compound Alert'!U81 &gt;= 5, "MED","LOW")), IF(
            $B$8="Underlying Vulnerability", IF(
               'Compound Alert'!AB81 &gt;= 10, "HIGH",IF(
                  'Compound Alert'!AB81 &gt;= 7, "MED","LOW")),IF(
                     $B$8="Emerging Threat", IF(
                        'Compound Alert'!AI81 &gt;= 10, "HIGH",IF(
                            'Compound Alert'!AI81 &gt;= 7, "MED","LOW")))))</f>
        <v>MED</v>
      </c>
      <c r="N135" s="25" t="str">
        <f ca="1">IF(
   $B$8="Overall Alert",IF(
      'Compound Alert'!V81 &gt;= 7, "HIGH",IF(
         'Compound Alert'!V81 &gt;= 5, "MED","LOW")), IF(
            $B$8="Underlying Vulnerability", IF(
               'Compound Alert'!AC81 &gt;= 10, "HIGH",IF(
                  'Compound Alert'!AC81 &gt;= 7, "MED","LOW")),IF(
                     $B$8="Emerging Threat", IF(
                        'Compound Alert'!AJ81 &gt;= 10, "HIGH",IF(
                            'Compound Alert'!AJ81 &gt;= 7, "MED","LOW")))))</f>
        <v>LOW</v>
      </c>
      <c r="O135" s="25" t="str">
        <f ca="1">IF(
   $B$8="Overall Alert",IF(
      'Compound Alert'!W81 &gt;= 7, "HIGH",IF(
         'Compound Alert'!W81 &gt;= 5, "MED","LOW")), IF(
            $B$8="Underlying Vulnerability", IF(
               'Compound Alert'!AD81 &gt;= 10, "HIGH",IF(
                  'Compound Alert'!AD81 &gt;= 7, "MED","LOW")),IF(
                     $B$8="Emerging Threat", IF(
                        'Compound Alert'!AK81 &gt;= 10, "HIGH",IF(
                            'Compound Alert'!AK81 &gt;= 7, "MED","LOW")))))</f>
        <v>LOW</v>
      </c>
      <c r="P135" s="25"/>
      <c r="Q135" s="26"/>
      <c r="R135" s="26"/>
      <c r="S135" s="21"/>
      <c r="T135" s="21"/>
      <c r="U135" s="21"/>
      <c r="V135" s="21"/>
      <c r="W135" s="21"/>
      <c r="X135" s="21"/>
      <c r="Y135" s="27"/>
      <c r="Z135" s="27"/>
      <c r="AA135" s="27"/>
      <c r="AB135" s="27"/>
      <c r="AC135" s="27"/>
      <c r="AD135" s="27"/>
      <c r="AE135" s="27"/>
      <c r="AF135" s="27"/>
      <c r="AJ135" s="21"/>
      <c r="AK135" s="21"/>
      <c r="AL135" s="21"/>
      <c r="AM135" s="21"/>
      <c r="AN135" s="21"/>
      <c r="AO135" s="21"/>
      <c r="AP135" s="21"/>
      <c r="AQ135" s="21"/>
      <c r="AR135" s="21"/>
      <c r="AS135" s="21"/>
      <c r="AT135" s="21"/>
      <c r="AU135" s="21"/>
      <c r="AV135" s="21"/>
      <c r="AW135" s="21"/>
      <c r="AX135" s="21"/>
    </row>
    <row r="136" spans="1:50" x14ac:dyDescent="0.2">
      <c r="A136" s="63">
        <v>95</v>
      </c>
      <c r="B136" s="20" t="str">
        <f>'Compound Alert'!B35</f>
        <v>Bhutan</v>
      </c>
      <c r="C136" s="20" t="str">
        <f>'Compound Alert'!C35</f>
        <v>BTN</v>
      </c>
      <c r="D136" s="20" t="str">
        <f>'Compound Alert'!D35</f>
        <v>SAS           South Asia</v>
      </c>
      <c r="E136" s="20" t="str">
        <f>'Compound Alert'!E35</f>
        <v>IDA</v>
      </c>
      <c r="F136" s="217">
        <f ca="1">'Compound Alert'!F35</f>
        <v>30</v>
      </c>
      <c r="G136" s="22">
        <f ca="1">IF($B$8="Overall Alert",'Compound Alert'!G35,IF($B$8="Underlying Vulnerability",'Compound Alert'!J35,IF($B$8="Emerging Threat",'Compound Alert'!M35)))</f>
        <v>0</v>
      </c>
      <c r="H136" s="23">
        <f ca="1">IF($B$8="Overall Alert",'Compound Alert'!H35,IF($B$8="Underlying Vulnerability",'Compound Alert'!K35,IF($B$8="Emerging Threat",'Compound Alert'!N35)))</f>
        <v>0</v>
      </c>
      <c r="I136" s="50">
        <f t="shared" ca="1" si="1"/>
        <v>0</v>
      </c>
      <c r="J136" s="25" t="str">
        <f ca="1">IF(
   $B$8="Overall Alert",IF(
      'Compound Alert'!R35 &gt;= 7, "HIGH",IF(
         'Compound Alert'!R35 &gt;= 5, "MED","LOW")), IF(
            $B$8="Underlying Vulnerability", IF(
               'Compound Alert'!Y35 &gt;= 10, "HIGH",IF(
                  'Compound Alert'!Y35 &gt;= 7, "MED","LOW")),IF(
                     $B$8="Emerging Threat", IF(
                        'Compound Alert'!AF35 &gt;= 10, "HIGH",IF(
                            'Compound Alert'!AF35 &gt;= 7, "MED","LOW")))))</f>
        <v>LOW</v>
      </c>
      <c r="K136" s="25" t="str">
        <f ca="1">IF(
   $B$8="Overall Alert",IF(
      'Compound Alert'!S35 &gt;= 7, "HIGH",IF(
         'Compound Alert'!S35 &gt;= 5, "MED","LOW")), IF(
            $B$8="Underlying Vulnerability", IF(
               'Compound Alert'!Z35 &gt;= 10, "HIGH",IF(
                  'Compound Alert'!Z35 &gt;= 7, "MED","LOW")),IF(
                     $B$8="Emerging Threat", IF(
                        'Compound Alert'!AG35 &gt;= 10, "HIGH",IF(
                            'Compound Alert'!AG35 &gt;= 7, "MED","LOW")))))</f>
        <v>LOW</v>
      </c>
      <c r="L136" s="25" t="str">
        <f ca="1">IF(
   $B$8="Overall Alert",IF(
      'Compound Alert'!T35 &gt;= 7, "HIGH",IF(
         'Compound Alert'!T35 &gt;= 5, "MED","LOW")), IF(
            $B$8="Underlying Vulnerability", IF(
               'Compound Alert'!AA35 &gt;= 10, "HIGH",IF(
                  'Compound Alert'!AA35 &gt;= 7, "MED","LOW")),IF(
                     $B$8="Emerging Threat", IF(
                        'Compound Alert'!AH35 &gt;= 10, "HIGH",IF(
                            'Compound Alert'!AH35 &gt;= 7, "MED","LOW")))))</f>
        <v>LOW</v>
      </c>
      <c r="M136" s="25" t="str">
        <f ca="1">IF(
   $B$8="Overall Alert",IF(
      'Compound Alert'!U35 &gt;= 7, "HIGH",IF(
         'Compound Alert'!U35 &gt;= 5, "MED","LOW")), IF(
            $B$8="Underlying Vulnerability", IF(
               'Compound Alert'!AB35 &gt;= 10, "HIGH",IF(
                  'Compound Alert'!AB35 &gt;= 7, "MED","LOW")),IF(
                     $B$8="Emerging Threat", IF(
                        'Compound Alert'!AI35 &gt;= 10, "HIGH",IF(
                            'Compound Alert'!AI35 &gt;= 7, "MED","LOW")))))</f>
        <v>LOW</v>
      </c>
      <c r="N136" s="25" t="str">
        <f ca="1">IF(
   $B$8="Overall Alert",IF(
      'Compound Alert'!V35 &gt;= 7, "HIGH",IF(
         'Compound Alert'!V35 &gt;= 5, "MED","LOW")), IF(
            $B$8="Underlying Vulnerability", IF(
               'Compound Alert'!AC35 &gt;= 10, "HIGH",IF(
                  'Compound Alert'!AC35 &gt;= 7, "MED","LOW")),IF(
                     $B$8="Emerging Threat", IF(
                        'Compound Alert'!AJ35 &gt;= 10, "HIGH",IF(
                            'Compound Alert'!AJ35 &gt;= 7, "MED","LOW")))))</f>
        <v>LOW</v>
      </c>
      <c r="O136" s="25" t="str">
        <f ca="1">IF(
   $B$8="Overall Alert",IF(
      'Compound Alert'!W35 &gt;= 7, "HIGH",IF(
         'Compound Alert'!W35 &gt;= 5, "MED","LOW")), IF(
            $B$8="Underlying Vulnerability", IF(
               'Compound Alert'!AD35 &gt;= 10, "HIGH",IF(
                  'Compound Alert'!AD35 &gt;= 7, "MED","LOW")),IF(
                     $B$8="Emerging Threat", IF(
                        'Compound Alert'!AK35 &gt;= 10, "HIGH",IF(
                            'Compound Alert'!AK35 &gt;= 7, "MED","LOW")))))</f>
        <v>LOW</v>
      </c>
      <c r="P136" s="25"/>
      <c r="Q136" s="26"/>
      <c r="R136" s="26"/>
      <c r="S136" s="21"/>
      <c r="T136" s="21"/>
      <c r="U136" s="21"/>
      <c r="V136" s="21"/>
      <c r="W136" s="21"/>
      <c r="X136" s="21"/>
      <c r="Y136" s="27"/>
      <c r="Z136" s="27"/>
      <c r="AA136" s="27"/>
      <c r="AB136" s="27"/>
      <c r="AC136" s="27"/>
      <c r="AD136" s="27"/>
      <c r="AE136" s="27"/>
      <c r="AF136" s="27"/>
      <c r="AJ136" s="21"/>
      <c r="AK136" s="21"/>
      <c r="AL136" s="21"/>
      <c r="AM136" s="21"/>
      <c r="AN136" s="21"/>
      <c r="AO136" s="21"/>
      <c r="AP136" s="21"/>
      <c r="AQ136" s="21"/>
      <c r="AR136" s="21"/>
      <c r="AS136" s="21"/>
      <c r="AT136" s="21"/>
      <c r="AU136" s="21"/>
      <c r="AV136" s="21"/>
      <c r="AW136" s="21"/>
      <c r="AX136" s="21"/>
    </row>
    <row r="137" spans="1:50" x14ac:dyDescent="0.2">
      <c r="A137" s="63">
        <v>96</v>
      </c>
      <c r="B137" s="20" t="str">
        <f>'Compound Alert'!B196</f>
        <v>Thailand</v>
      </c>
      <c r="C137" s="20" t="str">
        <f>'Compound Alert'!C196</f>
        <v>THA</v>
      </c>
      <c r="D137" s="20" t="str">
        <f>'Compound Alert'!D196</f>
        <v>EAS           East Asia &amp; Pacific</v>
      </c>
      <c r="E137" s="20" t="str">
        <f>'Compound Alert'!E196</f>
        <v>IBRD</v>
      </c>
      <c r="F137" s="217">
        <f>'Compound Alert'!F196</f>
        <v>0</v>
      </c>
      <c r="G137" s="22">
        <f ca="1">IF($B$8="Overall Alert",'Compound Alert'!G196,IF($B$8="Underlying Vulnerability",'Compound Alert'!J196,IF($B$8="Emerging Threat",'Compound Alert'!M196)))</f>
        <v>0</v>
      </c>
      <c r="H137" s="23">
        <f ca="1">IF($B$8="Overall Alert",'Compound Alert'!H196,IF($B$8="Underlying Vulnerability",'Compound Alert'!K196,IF($B$8="Emerging Threat",'Compound Alert'!N196)))</f>
        <v>0</v>
      </c>
      <c r="I137" s="50">
        <f t="shared" ca="1" si="1"/>
        <v>0</v>
      </c>
      <c r="J137" s="25" t="str">
        <f ca="1">IF(
   $B$8="Overall Alert",IF(
      'Compound Alert'!R196 &gt;= 7, "HIGH",IF(
         'Compound Alert'!R196 &gt;= 5, "MED","LOW")), IF(
            $B$8="Underlying Vulnerability", IF(
               'Compound Alert'!Y196 &gt;= 10, "HIGH",IF(
                  'Compound Alert'!Y196 &gt;= 7, "MED","LOW")),IF(
                     $B$8="Emerging Threat", IF(
                        'Compound Alert'!AF196 &gt;= 10, "HIGH",IF(
                            'Compound Alert'!AF196 &gt;= 7, "MED","LOW")))))</f>
        <v>LOW</v>
      </c>
      <c r="K137" s="25" t="str">
        <f ca="1">IF(
   $B$8="Overall Alert",IF(
      'Compound Alert'!S196 &gt;= 7, "HIGH",IF(
         'Compound Alert'!S196 &gt;= 5, "MED","LOW")), IF(
            $B$8="Underlying Vulnerability", IF(
               'Compound Alert'!Z196 &gt;= 10, "HIGH",IF(
                  'Compound Alert'!Z196 &gt;= 7, "MED","LOW")),IF(
                     $B$8="Emerging Threat", IF(
                        'Compound Alert'!AG196 &gt;= 10, "HIGH",IF(
                            'Compound Alert'!AG196 &gt;= 7, "MED","LOW")))))</f>
        <v>LOW</v>
      </c>
      <c r="L137" s="25" t="str">
        <f ca="1">IF(
   $B$8="Overall Alert",IF(
      'Compound Alert'!T196 &gt;= 7, "HIGH",IF(
         'Compound Alert'!T196 &gt;= 5, "MED","LOW")), IF(
            $B$8="Underlying Vulnerability", IF(
               'Compound Alert'!AA196 &gt;= 10, "HIGH",IF(
                  'Compound Alert'!AA196 &gt;= 7, "MED","LOW")),IF(
                     $B$8="Emerging Threat", IF(
                        'Compound Alert'!AH196 &gt;= 10, "HIGH",IF(
                            'Compound Alert'!AH196 &gt;= 7, "MED","LOW")))))</f>
        <v>LOW</v>
      </c>
      <c r="M137" s="25" t="str">
        <f ca="1">IF(
   $B$8="Overall Alert",IF(
      'Compound Alert'!U196 &gt;= 7, "HIGH",IF(
         'Compound Alert'!U196 &gt;= 5, "MED","LOW")), IF(
            $B$8="Underlying Vulnerability", IF(
               'Compound Alert'!AB196 &gt;= 10, "HIGH",IF(
                  'Compound Alert'!AB196 &gt;= 7, "MED","LOW")),IF(
                     $B$8="Emerging Threat", IF(
                        'Compound Alert'!AI196 &gt;= 10, "HIGH",IF(
                            'Compound Alert'!AI196 &gt;= 7, "MED","LOW")))))</f>
        <v>LOW</v>
      </c>
      <c r="N137" s="25" t="str">
        <f ca="1">IF(
   $B$8="Overall Alert",IF(
      'Compound Alert'!V196 &gt;= 7, "HIGH",IF(
         'Compound Alert'!V196 &gt;= 5, "MED","LOW")), IF(
            $B$8="Underlying Vulnerability", IF(
               'Compound Alert'!AC196 &gt;= 10, "HIGH",IF(
                  'Compound Alert'!AC196 &gt;= 7, "MED","LOW")),IF(
                     $B$8="Emerging Threat", IF(
                        'Compound Alert'!AJ196 &gt;= 10, "HIGH",IF(
                            'Compound Alert'!AJ196 &gt;= 7, "MED","LOW")))))</f>
        <v>LOW</v>
      </c>
      <c r="O137" s="25" t="str">
        <f ca="1">IF(
   $B$8="Overall Alert",IF(
      'Compound Alert'!W196 &gt;= 7, "HIGH",IF(
         'Compound Alert'!W196 &gt;= 5, "MED","LOW")), IF(
            $B$8="Underlying Vulnerability", IF(
               'Compound Alert'!AD196 &gt;= 10, "HIGH",IF(
                  'Compound Alert'!AD196 &gt;= 7, "MED","LOW")),IF(
                     $B$8="Emerging Threat", IF(
                        'Compound Alert'!AK196 &gt;= 10, "HIGH",IF(
                            'Compound Alert'!AK196 &gt;= 7, "MED","LOW")))))</f>
        <v>LOW</v>
      </c>
      <c r="P137" s="25"/>
      <c r="Q137" s="26"/>
      <c r="R137" s="26"/>
      <c r="S137" s="21"/>
      <c r="T137" s="21"/>
      <c r="U137" s="21"/>
      <c r="V137" s="21"/>
      <c r="W137" s="21"/>
      <c r="X137" s="21"/>
      <c r="Y137" s="27"/>
      <c r="Z137" s="27"/>
      <c r="AA137" s="27"/>
      <c r="AB137" s="27"/>
      <c r="AC137" s="27"/>
      <c r="AD137" s="27"/>
      <c r="AE137" s="27"/>
      <c r="AF137" s="27"/>
      <c r="AJ137" s="21"/>
      <c r="AK137" s="21"/>
      <c r="AL137" s="21"/>
      <c r="AM137" s="21"/>
      <c r="AN137" s="21"/>
      <c r="AO137" s="21"/>
      <c r="AP137" s="21"/>
      <c r="AQ137" s="21"/>
      <c r="AR137" s="21"/>
      <c r="AS137" s="21"/>
      <c r="AT137" s="21"/>
      <c r="AU137" s="21"/>
      <c r="AV137" s="21"/>
      <c r="AW137" s="21"/>
      <c r="AX137" s="21"/>
    </row>
    <row r="138" spans="1:50" x14ac:dyDescent="0.2">
      <c r="A138" s="63">
        <v>97</v>
      </c>
      <c r="B138" s="20" t="str">
        <f>'Compound Alert'!B29</f>
        <v>Belize</v>
      </c>
      <c r="C138" s="20" t="str">
        <f>'Compound Alert'!C29</f>
        <v>BLZ</v>
      </c>
      <c r="D138" s="20" t="str">
        <f>'Compound Alert'!D29</f>
        <v>LCN           Latin America &amp; Caribbean</v>
      </c>
      <c r="E138" s="20" t="str">
        <f>'Compound Alert'!E29</f>
        <v>IBRD</v>
      </c>
      <c r="F138" s="217">
        <f ca="1">'Compound Alert'!F29</f>
        <v>24</v>
      </c>
      <c r="G138" s="22">
        <f ca="1">IF($B$8="Overall Alert",'Compound Alert'!G29,IF($B$8="Underlying Vulnerability",'Compound Alert'!J29,IF($B$8="Emerging Threat",'Compound Alert'!M29)))</f>
        <v>0.5</v>
      </c>
      <c r="H138" s="23">
        <f ca="1">IF($B$8="Overall Alert",'Compound Alert'!H29,IF($B$8="Underlying Vulnerability",'Compound Alert'!K29,IF($B$8="Emerging Threat",'Compound Alert'!N29)))</f>
        <v>0.5</v>
      </c>
      <c r="I138" s="50">
        <f t="shared" ca="1" si="1"/>
        <v>0</v>
      </c>
      <c r="J138" s="25" t="str">
        <f ca="1">IF(
   $B$8="Overall Alert",IF(
      'Compound Alert'!R29 &gt;= 7, "HIGH",IF(
         'Compound Alert'!R29 &gt;= 5, "MED","LOW")), IF(
            $B$8="Underlying Vulnerability", IF(
               'Compound Alert'!Y29 &gt;= 10, "HIGH",IF(
                  'Compound Alert'!Y29 &gt;= 7, "MED","LOW")),IF(
                     $B$8="Emerging Threat", IF(
                        'Compound Alert'!AF29 &gt;= 10, "HIGH",IF(
                            'Compound Alert'!AF29 &gt;= 7, "MED","LOW")))))</f>
        <v>LOW</v>
      </c>
      <c r="K138" s="25" t="str">
        <f ca="1">IF(
   $B$8="Overall Alert",IF(
      'Compound Alert'!S29 &gt;= 7, "HIGH",IF(
         'Compound Alert'!S29 &gt;= 5, "MED","LOW")), IF(
            $B$8="Underlying Vulnerability", IF(
               'Compound Alert'!Z29 &gt;= 10, "HIGH",IF(
                  'Compound Alert'!Z29 &gt;= 7, "MED","LOW")),IF(
                     $B$8="Emerging Threat", IF(
                        'Compound Alert'!AG29 &gt;= 10, "HIGH",IF(
                            'Compound Alert'!AG29 &gt;= 7, "MED","LOW")))))</f>
        <v>LOW</v>
      </c>
      <c r="L138" s="25" t="str">
        <f ca="1">IF(
   $B$8="Overall Alert",IF(
      'Compound Alert'!T29 &gt;= 7, "HIGH",IF(
         'Compound Alert'!T29 &gt;= 5, "MED","LOW")), IF(
            $B$8="Underlying Vulnerability", IF(
               'Compound Alert'!AA29 &gt;= 10, "HIGH",IF(
                  'Compound Alert'!AA29 &gt;= 7, "MED","LOW")),IF(
                     $B$8="Emerging Threat", IF(
                        'Compound Alert'!AH29 &gt;= 10, "HIGH",IF(
                            'Compound Alert'!AH29 &gt;= 7, "MED","LOW")))))</f>
        <v>MED</v>
      </c>
      <c r="M138" s="25" t="str">
        <f ca="1">IF(
   $B$8="Overall Alert",IF(
      'Compound Alert'!U29 &gt;= 7, "HIGH",IF(
         'Compound Alert'!U29 &gt;= 5, "MED","LOW")), IF(
            $B$8="Underlying Vulnerability", IF(
               'Compound Alert'!AB29 &gt;= 10, "HIGH",IF(
                  'Compound Alert'!AB29 &gt;= 7, "MED","LOW")),IF(
                     $B$8="Emerging Threat", IF(
                        'Compound Alert'!AI29 &gt;= 10, "HIGH",IF(
                            'Compound Alert'!AI29 &gt;= 7, "MED","LOW")))))</f>
        <v>LOW</v>
      </c>
      <c r="N138" s="25" t="str">
        <f ca="1">IF(
   $B$8="Overall Alert",IF(
      'Compound Alert'!V29 &gt;= 7, "HIGH",IF(
         'Compound Alert'!V29 &gt;= 5, "MED","LOW")), IF(
            $B$8="Underlying Vulnerability", IF(
               'Compound Alert'!AC29 &gt;= 10, "HIGH",IF(
                  'Compound Alert'!AC29 &gt;= 7, "MED","LOW")),IF(
                     $B$8="Emerging Threat", IF(
                        'Compound Alert'!AJ29 &gt;= 10, "HIGH",IF(
                            'Compound Alert'!AJ29 &gt;= 7, "MED","LOW")))))</f>
        <v>LOW</v>
      </c>
      <c r="O138" s="25" t="str">
        <f ca="1">IF(
   $B$8="Overall Alert",IF(
      'Compound Alert'!W29 &gt;= 7, "HIGH",IF(
         'Compound Alert'!W29 &gt;= 5, "MED","LOW")), IF(
            $B$8="Underlying Vulnerability", IF(
               'Compound Alert'!AD29 &gt;= 10, "HIGH",IF(
                  'Compound Alert'!AD29 &gt;= 7, "MED","LOW")),IF(
                     $B$8="Emerging Threat", IF(
                        'Compound Alert'!AK29 &gt;= 10, "HIGH",IF(
                            'Compound Alert'!AK29 &gt;= 7, "MED","LOW")))))</f>
        <v>LOW</v>
      </c>
      <c r="P138" s="25"/>
      <c r="Q138" s="26"/>
      <c r="R138" s="26"/>
      <c r="S138" s="21"/>
      <c r="T138" s="21"/>
      <c r="U138" s="21"/>
      <c r="V138" s="21"/>
      <c r="W138" s="21"/>
      <c r="X138" s="21"/>
      <c r="Y138" s="27"/>
      <c r="Z138" s="27"/>
      <c r="AA138" s="27"/>
      <c r="AB138" s="27"/>
      <c r="AC138" s="27"/>
      <c r="AD138" s="27"/>
      <c r="AE138" s="27"/>
      <c r="AF138" s="27"/>
      <c r="AJ138" s="21"/>
      <c r="AK138" s="21"/>
      <c r="AL138" s="21"/>
      <c r="AM138" s="21"/>
      <c r="AN138" s="21"/>
      <c r="AO138" s="21"/>
      <c r="AP138" s="21"/>
      <c r="AQ138" s="21"/>
      <c r="AR138" s="21"/>
      <c r="AS138" s="21"/>
      <c r="AT138" s="21"/>
      <c r="AU138" s="21"/>
      <c r="AV138" s="21"/>
      <c r="AW138" s="21"/>
      <c r="AX138" s="21"/>
    </row>
    <row r="139" spans="1:50" x14ac:dyDescent="0.2">
      <c r="A139" s="63">
        <v>98</v>
      </c>
      <c r="B139" s="20" t="str">
        <f>'Compound Alert'!B89</f>
        <v>Honduras</v>
      </c>
      <c r="C139" s="20" t="str">
        <f>'Compound Alert'!C89</f>
        <v>HND</v>
      </c>
      <c r="D139" s="20" t="str">
        <f>'Compound Alert'!D89</f>
        <v>LCN           Latin America &amp; Caribbean</v>
      </c>
      <c r="E139" s="20" t="str">
        <f>'Compound Alert'!E89</f>
        <v>IDA</v>
      </c>
      <c r="F139" s="217">
        <f ca="1">'Compound Alert'!F89</f>
        <v>84</v>
      </c>
      <c r="G139" s="22">
        <f ca="1">IF($B$8="Overall Alert",'Compound Alert'!G89,IF($B$8="Underlying Vulnerability",'Compound Alert'!J89,IF($B$8="Emerging Threat",'Compound Alert'!M89)))</f>
        <v>0.5</v>
      </c>
      <c r="H139" s="23">
        <f ca="1">IF($B$8="Overall Alert",'Compound Alert'!H89,IF($B$8="Underlying Vulnerability",'Compound Alert'!K89,IF($B$8="Emerging Threat",'Compound Alert'!N89)))</f>
        <v>0.5</v>
      </c>
      <c r="I139" s="50">
        <f t="shared" ca="1" si="1"/>
        <v>0</v>
      </c>
      <c r="J139" s="25" t="str">
        <f ca="1">IF(
   $B$8="Overall Alert",IF(
      'Compound Alert'!R89 &gt;= 7, "HIGH",IF(
         'Compound Alert'!R89 &gt;= 5, "MED","LOW")), IF(
            $B$8="Underlying Vulnerability", IF(
               'Compound Alert'!Y89 &gt;= 10, "HIGH",IF(
                  'Compound Alert'!Y89 &gt;= 7, "MED","LOW")),IF(
                     $B$8="Emerging Threat", IF(
                        'Compound Alert'!AF89 &gt;= 10, "HIGH",IF(
                            'Compound Alert'!AF89 &gt;= 7, "MED","LOW")))))</f>
        <v>LOW</v>
      </c>
      <c r="K139" s="25" t="str">
        <f ca="1">IF(
   $B$8="Overall Alert",IF(
      'Compound Alert'!S89 &gt;= 7, "HIGH",IF(
         'Compound Alert'!S89 &gt;= 5, "MED","LOW")), IF(
            $B$8="Underlying Vulnerability", IF(
               'Compound Alert'!Z89 &gt;= 10, "HIGH",IF(
                  'Compound Alert'!Z89 &gt;= 7, "MED","LOW")),IF(
                     $B$8="Emerging Threat", IF(
                        'Compound Alert'!AG89 &gt;= 10, "HIGH",IF(
                            'Compound Alert'!AG89 &gt;= 7, "MED","LOW")))))</f>
        <v>LOW</v>
      </c>
      <c r="L139" s="25" t="str">
        <f ca="1">IF(
   $B$8="Overall Alert",IF(
      'Compound Alert'!T89 &gt;= 7, "HIGH",IF(
         'Compound Alert'!T89 &gt;= 5, "MED","LOW")), IF(
            $B$8="Underlying Vulnerability", IF(
               'Compound Alert'!AA89 &gt;= 10, "HIGH",IF(
                  'Compound Alert'!AA89 &gt;= 7, "MED","LOW")),IF(
                     $B$8="Emerging Threat", IF(
                        'Compound Alert'!AH89 &gt;= 10, "HIGH",IF(
                            'Compound Alert'!AH89 &gt;= 7, "MED","LOW")))))</f>
        <v>LOW</v>
      </c>
      <c r="M139" s="25" t="str">
        <f ca="1">IF(
   $B$8="Overall Alert",IF(
      'Compound Alert'!U89 &gt;= 7, "HIGH",IF(
         'Compound Alert'!U89 &gt;= 5, "MED","LOW")), IF(
            $B$8="Underlying Vulnerability", IF(
               'Compound Alert'!AB89 &gt;= 10, "HIGH",IF(
                  'Compound Alert'!AB89 &gt;= 7, "MED","LOW")),IF(
                     $B$8="Emerging Threat", IF(
                        'Compound Alert'!AI89 &gt;= 10, "HIGH",IF(
                            'Compound Alert'!AI89 &gt;= 7, "MED","LOW")))))</f>
        <v>LOW</v>
      </c>
      <c r="N139" s="25" t="str">
        <f ca="1">IF(
   $B$8="Overall Alert",IF(
      'Compound Alert'!V89 &gt;= 7, "HIGH",IF(
         'Compound Alert'!V89 &gt;= 5, "MED","LOW")), IF(
            $B$8="Underlying Vulnerability", IF(
               'Compound Alert'!AC89 &gt;= 10, "HIGH",IF(
                  'Compound Alert'!AC89 &gt;= 7, "MED","LOW")),IF(
                     $B$8="Emerging Threat", IF(
                        'Compound Alert'!AJ89 &gt;= 10, "HIGH",IF(
                            'Compound Alert'!AJ89 &gt;= 7, "MED","LOW")))))</f>
        <v>LOW</v>
      </c>
      <c r="O139" s="25" t="str">
        <f ca="1">IF(
   $B$8="Overall Alert",IF(
      'Compound Alert'!W89 &gt;= 7, "HIGH",IF(
         'Compound Alert'!W89 &gt;= 5, "MED","LOW")), IF(
            $B$8="Underlying Vulnerability", IF(
               'Compound Alert'!AD89 &gt;= 10, "HIGH",IF(
                  'Compound Alert'!AD89 &gt;= 7, "MED","LOW")),IF(
                     $B$8="Emerging Threat", IF(
                        'Compound Alert'!AK89 &gt;= 10, "HIGH",IF(
                            'Compound Alert'!AK89 &gt;= 7, "MED","LOW")))))</f>
        <v>MED</v>
      </c>
      <c r="P139" s="25"/>
      <c r="Q139" s="26"/>
      <c r="R139" s="26"/>
      <c r="S139" s="21"/>
      <c r="T139" s="21"/>
      <c r="U139" s="21"/>
      <c r="V139" s="21"/>
      <c r="W139" s="21"/>
      <c r="X139" s="21"/>
      <c r="Y139" s="27"/>
      <c r="Z139" s="27"/>
      <c r="AA139" s="27"/>
      <c r="AB139" s="27"/>
      <c r="AC139" s="27"/>
      <c r="AD139" s="27"/>
      <c r="AE139" s="27"/>
      <c r="AF139" s="27"/>
      <c r="AJ139" s="21"/>
      <c r="AK139" s="21"/>
      <c r="AL139" s="21"/>
      <c r="AM139" s="21"/>
      <c r="AN139" s="21"/>
      <c r="AO139" s="21"/>
      <c r="AP139" s="21"/>
      <c r="AQ139" s="21"/>
      <c r="AR139" s="21"/>
      <c r="AS139" s="21"/>
      <c r="AT139" s="21"/>
      <c r="AU139" s="21"/>
      <c r="AV139" s="21"/>
      <c r="AW139" s="21"/>
      <c r="AX139" s="21"/>
    </row>
    <row r="140" spans="1:50" x14ac:dyDescent="0.2">
      <c r="A140" s="63">
        <v>99</v>
      </c>
      <c r="B140" s="20" t="str">
        <f>'Compound Alert'!B131</f>
        <v>Mexico</v>
      </c>
      <c r="C140" s="20" t="str">
        <f>'Compound Alert'!C131</f>
        <v>MEX</v>
      </c>
      <c r="D140" s="20" t="str">
        <f>'Compound Alert'!D131</f>
        <v>LCN           Latin America &amp; Caribbean</v>
      </c>
      <c r="E140" s="20" t="str">
        <f>'Compound Alert'!E131</f>
        <v>IBRD</v>
      </c>
      <c r="F140" s="217">
        <f ca="1">'Compound Alert'!F131</f>
        <v>126</v>
      </c>
      <c r="G140" s="22">
        <f ca="1">IF($B$8="Overall Alert",'Compound Alert'!G131,IF($B$8="Underlying Vulnerability",'Compound Alert'!J131,IF($B$8="Emerging Threat",'Compound Alert'!M131)))</f>
        <v>0</v>
      </c>
      <c r="H140" s="23">
        <f ca="1">IF($B$8="Overall Alert",'Compound Alert'!H131,IF($B$8="Underlying Vulnerability",'Compound Alert'!K131,IF($B$8="Emerging Threat",'Compound Alert'!N131)))</f>
        <v>0</v>
      </c>
      <c r="I140" s="50">
        <f t="shared" ca="1" si="1"/>
        <v>0</v>
      </c>
      <c r="J140" s="25" t="str">
        <f ca="1">IF(
   $B$8="Overall Alert",IF(
      'Compound Alert'!R131 &gt;= 7, "HIGH",IF(
         'Compound Alert'!R131 &gt;= 5, "MED","LOW")), IF(
            $B$8="Underlying Vulnerability", IF(
               'Compound Alert'!Y131 &gt;= 10, "HIGH",IF(
                  'Compound Alert'!Y131 &gt;= 7, "MED","LOW")),IF(
                     $B$8="Emerging Threat", IF(
                        'Compound Alert'!AF131 &gt;= 10, "HIGH",IF(
                            'Compound Alert'!AF131 &gt;= 7, "MED","LOW")))))</f>
        <v>LOW</v>
      </c>
      <c r="K140" s="25" t="str">
        <f ca="1">IF(
   $B$8="Overall Alert",IF(
      'Compound Alert'!S131 &gt;= 7, "HIGH",IF(
         'Compound Alert'!S131 &gt;= 5, "MED","LOW")), IF(
            $B$8="Underlying Vulnerability", IF(
               'Compound Alert'!Z131 &gt;= 10, "HIGH",IF(
                  'Compound Alert'!Z131 &gt;= 7, "MED","LOW")),IF(
                     $B$8="Emerging Threat", IF(
                        'Compound Alert'!AG131 &gt;= 10, "HIGH",IF(
                            'Compound Alert'!AG131 &gt;= 7, "MED","LOW")))))</f>
        <v>LOW</v>
      </c>
      <c r="L140" s="25" t="str">
        <f ca="1">IF(
   $B$8="Overall Alert",IF(
      'Compound Alert'!T131 &gt;= 7, "HIGH",IF(
         'Compound Alert'!T131 &gt;= 5, "MED","LOW")), IF(
            $B$8="Underlying Vulnerability", IF(
               'Compound Alert'!AA131 &gt;= 10, "HIGH",IF(
                  'Compound Alert'!AA131 &gt;= 7, "MED","LOW")),IF(
                     $B$8="Emerging Threat", IF(
                        'Compound Alert'!AH131 &gt;= 10, "HIGH",IF(
                            'Compound Alert'!AH131 &gt;= 7, "MED","LOW")))))</f>
        <v>LOW</v>
      </c>
      <c r="M140" s="25" t="str">
        <f ca="1">IF(
   $B$8="Overall Alert",IF(
      'Compound Alert'!U131 &gt;= 7, "HIGH",IF(
         'Compound Alert'!U131 &gt;= 5, "MED","LOW")), IF(
            $B$8="Underlying Vulnerability", IF(
               'Compound Alert'!AB131 &gt;= 10, "HIGH",IF(
                  'Compound Alert'!AB131 &gt;= 7, "MED","LOW")),IF(
                     $B$8="Emerging Threat", IF(
                        'Compound Alert'!AI131 &gt;= 10, "HIGH",IF(
                            'Compound Alert'!AI131 &gt;= 7, "MED","LOW")))))</f>
        <v>LOW</v>
      </c>
      <c r="N140" s="25" t="str">
        <f ca="1">IF(
   $B$8="Overall Alert",IF(
      'Compound Alert'!V131 &gt;= 7, "HIGH",IF(
         'Compound Alert'!V131 &gt;= 5, "MED","LOW")), IF(
            $B$8="Underlying Vulnerability", IF(
               'Compound Alert'!AC131 &gt;= 10, "HIGH",IF(
                  'Compound Alert'!AC131 &gt;= 7, "MED","LOW")),IF(
                     $B$8="Emerging Threat", IF(
                        'Compound Alert'!AJ131 &gt;= 10, "HIGH",IF(
                            'Compound Alert'!AJ131 &gt;= 7, "MED","LOW")))))</f>
        <v>LOW</v>
      </c>
      <c r="O140" s="25" t="str">
        <f ca="1">IF(
   $B$8="Overall Alert",IF(
      'Compound Alert'!W131 &gt;= 7, "HIGH",IF(
         'Compound Alert'!W131 &gt;= 5, "MED","LOW")), IF(
            $B$8="Underlying Vulnerability", IF(
               'Compound Alert'!AD131 &gt;= 10, "HIGH",IF(
                  'Compound Alert'!AD131 &gt;= 7, "MED","LOW")),IF(
                     $B$8="Emerging Threat", IF(
                        'Compound Alert'!AK131 &gt;= 10, "HIGH",IF(
                            'Compound Alert'!AK131 &gt;= 7, "MED","LOW")))))</f>
        <v>LOW</v>
      </c>
      <c r="P140" s="25"/>
      <c r="Q140" s="26"/>
      <c r="R140" s="26"/>
      <c r="S140" s="21"/>
      <c r="T140" s="21"/>
      <c r="U140" s="21"/>
      <c r="V140" s="21"/>
      <c r="W140" s="21"/>
      <c r="X140" s="21"/>
      <c r="Y140" s="27"/>
      <c r="Z140" s="27"/>
      <c r="AA140" s="27"/>
      <c r="AB140" s="27"/>
      <c r="AC140" s="27"/>
      <c r="AD140" s="27"/>
      <c r="AE140" s="27"/>
      <c r="AF140" s="27"/>
      <c r="AJ140" s="21"/>
      <c r="AK140" s="21"/>
      <c r="AL140" s="21"/>
      <c r="AM140" s="21"/>
      <c r="AN140" s="21"/>
      <c r="AO140" s="21"/>
      <c r="AP140" s="21"/>
      <c r="AQ140" s="21"/>
      <c r="AR140" s="21"/>
      <c r="AS140" s="21"/>
      <c r="AT140" s="21"/>
      <c r="AU140" s="21"/>
      <c r="AV140" s="21"/>
      <c r="AW140" s="21"/>
      <c r="AX140" s="21"/>
    </row>
    <row r="141" spans="1:50" x14ac:dyDescent="0.2">
      <c r="A141" s="63">
        <v>100</v>
      </c>
      <c r="B141" s="20" t="str">
        <f>'Compound Alert'!B146</f>
        <v>New Caledonia</v>
      </c>
      <c r="C141" s="20" t="str">
        <f>'Compound Alert'!C146</f>
        <v>NCL</v>
      </c>
      <c r="D141" s="20" t="str">
        <f>'Compound Alert'!D146</f>
        <v>EAS           East Asia &amp; Pacific</v>
      </c>
      <c r="E141" s="20" t="str">
        <f>'Compound Alert'!E146</f>
        <v>NA</v>
      </c>
      <c r="F141" s="217">
        <f ca="1">'Compound Alert'!F146</f>
        <v>141</v>
      </c>
      <c r="G141" s="22">
        <f ca="1">IF($B$8="Overall Alert",'Compound Alert'!G146,IF($B$8="Underlying Vulnerability",'Compound Alert'!J146,IF($B$8="Emerging Threat",'Compound Alert'!M146)))</f>
        <v>0</v>
      </c>
      <c r="H141" s="23">
        <f ca="1">IF($B$8="Overall Alert",'Compound Alert'!H146,IF($B$8="Underlying Vulnerability",'Compound Alert'!K146,IF($B$8="Emerging Threat",'Compound Alert'!N146)))</f>
        <v>0</v>
      </c>
      <c r="I141" s="50">
        <f t="shared" ca="1" si="1"/>
        <v>0</v>
      </c>
      <c r="J141" s="25" t="str">
        <f ca="1">IF(
   $B$8="Overall Alert",IF(
      'Compound Alert'!R146 &gt;= 7, "HIGH",IF(
         'Compound Alert'!R146 &gt;= 5, "MED","LOW")), IF(
            $B$8="Underlying Vulnerability", IF(
               'Compound Alert'!Y146 &gt;= 10, "HIGH",IF(
                  'Compound Alert'!Y146 &gt;= 7, "MED","LOW")),IF(
                     $B$8="Emerging Threat", IF(
                        'Compound Alert'!AF146 &gt;= 10, "HIGH",IF(
                            'Compound Alert'!AF146 &gt;= 7, "MED","LOW")))))</f>
        <v>LOW</v>
      </c>
      <c r="K141" s="25" t="e">
        <f ca="1">IF(
   $B$8="Overall Alert",IF(
      'Compound Alert'!S146 &gt;= 7, "HIGH",IF(
         'Compound Alert'!S146 &gt;= 5, "MED","LOW")), IF(
            $B$8="Underlying Vulnerability", IF(
               'Compound Alert'!Z146 &gt;= 10, "HIGH",IF(
                  'Compound Alert'!Z146 &gt;= 7, "MED","LOW")),IF(
                     $B$8="Emerging Threat", IF(
                        'Compound Alert'!AG146 &gt;= 10, "HIGH",IF(
                            'Compound Alert'!AG146 &gt;= 7, "MED","LOW")))))</f>
        <v>#N/A</v>
      </c>
      <c r="L141" s="25" t="e">
        <f ca="1">IF(
   $B$8="Overall Alert",IF(
      'Compound Alert'!T146 &gt;= 7, "HIGH",IF(
         'Compound Alert'!T146 &gt;= 5, "MED","LOW")), IF(
            $B$8="Underlying Vulnerability", IF(
               'Compound Alert'!AA146 &gt;= 10, "HIGH",IF(
                  'Compound Alert'!AA146 &gt;= 7, "MED","LOW")),IF(
                     $B$8="Emerging Threat", IF(
                        'Compound Alert'!AH146 &gt;= 10, "HIGH",IF(
                            'Compound Alert'!AH146 &gt;= 7, "MED","LOW")))))</f>
        <v>#N/A</v>
      </c>
      <c r="M141" s="25" t="str">
        <f ca="1">IF(
   $B$8="Overall Alert",IF(
      'Compound Alert'!U146 &gt;= 7, "HIGH",IF(
         'Compound Alert'!U146 &gt;= 5, "MED","LOW")), IF(
            $B$8="Underlying Vulnerability", IF(
               'Compound Alert'!AB146 &gt;= 10, "HIGH",IF(
                  'Compound Alert'!AB146 &gt;= 7, "MED","LOW")),IF(
                     $B$8="Emerging Threat", IF(
                        'Compound Alert'!AI146 &gt;= 10, "HIGH",IF(
                            'Compound Alert'!AI146 &gt;= 7, "MED","LOW")))))</f>
        <v>LOW</v>
      </c>
      <c r="N141" s="25" t="str">
        <f ca="1">IF(
   $B$8="Overall Alert",IF(
      'Compound Alert'!V146 &gt;= 7, "HIGH",IF(
         'Compound Alert'!V146 &gt;= 5, "MED","LOW")), IF(
            $B$8="Underlying Vulnerability", IF(
               'Compound Alert'!AC146 &gt;= 10, "HIGH",IF(
                  'Compound Alert'!AC146 &gt;= 7, "MED","LOW")),IF(
                     $B$8="Emerging Threat", IF(
                        'Compound Alert'!AJ146 &gt;= 10, "HIGH",IF(
                            'Compound Alert'!AJ146 &gt;= 7, "MED","LOW")))))</f>
        <v>LOW</v>
      </c>
      <c r="O141" s="25" t="str">
        <f ca="1">IF(
   $B$8="Overall Alert",IF(
      'Compound Alert'!W146 &gt;= 7, "HIGH",IF(
         'Compound Alert'!W146 &gt;= 5, "MED","LOW")), IF(
            $B$8="Underlying Vulnerability", IF(
               'Compound Alert'!AD146 &gt;= 10, "HIGH",IF(
                  'Compound Alert'!AD146 &gt;= 7, "MED","LOW")),IF(
                     $B$8="Emerging Threat", IF(
                        'Compound Alert'!AK146 &gt;= 10, "HIGH",IF(
                            'Compound Alert'!AK146 &gt;= 7, "MED","LOW")))))</f>
        <v>LOW</v>
      </c>
      <c r="P141" s="25"/>
      <c r="Q141" s="26"/>
      <c r="R141" s="26"/>
      <c r="S141" s="21"/>
      <c r="T141" s="21"/>
      <c r="U141" s="21"/>
      <c r="V141" s="21"/>
      <c r="W141" s="21"/>
      <c r="X141" s="21"/>
      <c r="Y141" s="27"/>
      <c r="Z141" s="27"/>
      <c r="AA141" s="27"/>
      <c r="AB141" s="27"/>
      <c r="AC141" s="27"/>
      <c r="AD141" s="27"/>
      <c r="AE141" s="27"/>
      <c r="AF141" s="27"/>
      <c r="AJ141" s="21"/>
      <c r="AK141" s="21"/>
      <c r="AL141" s="21"/>
      <c r="AM141" s="21"/>
      <c r="AN141" s="21"/>
      <c r="AO141" s="21"/>
      <c r="AP141" s="21"/>
      <c r="AQ141" s="21"/>
      <c r="AR141" s="21"/>
      <c r="AS141" s="21"/>
      <c r="AT141" s="21"/>
      <c r="AU141" s="21"/>
      <c r="AV141" s="21"/>
      <c r="AW141" s="21"/>
      <c r="AX141" s="21"/>
    </row>
    <row r="142" spans="1:50" x14ac:dyDescent="0.2">
      <c r="A142" s="63">
        <v>101</v>
      </c>
      <c r="B142" s="20" t="str">
        <f>'Compound Alert'!B50</f>
        <v>Costa Rica</v>
      </c>
      <c r="C142" s="20" t="str">
        <f>'Compound Alert'!C50</f>
        <v>CRI</v>
      </c>
      <c r="D142" s="20" t="str">
        <f>'Compound Alert'!D50</f>
        <v>LCN           Latin America &amp; Caribbean</v>
      </c>
      <c r="E142" s="20" t="str">
        <f>'Compound Alert'!E50</f>
        <v>IBRD</v>
      </c>
      <c r="F142" s="217">
        <f ca="1">'Compound Alert'!F50</f>
        <v>45</v>
      </c>
      <c r="G142" s="22">
        <f ca="1">IF($B$8="Overall Alert",'Compound Alert'!G50,IF($B$8="Underlying Vulnerability",'Compound Alert'!J50,IF($B$8="Emerging Threat",'Compound Alert'!M50)))</f>
        <v>0.5</v>
      </c>
      <c r="H142" s="23">
        <f ca="1">IF($B$8="Overall Alert",'Compound Alert'!H50,IF($B$8="Underlying Vulnerability",'Compound Alert'!K50,IF($B$8="Emerging Threat",'Compound Alert'!N50)))</f>
        <v>0.5</v>
      </c>
      <c r="I142" s="50">
        <f t="shared" ca="1" si="1"/>
        <v>0</v>
      </c>
      <c r="J142" s="25" t="str">
        <f ca="1">IF(
   $B$8="Overall Alert",IF(
      'Compound Alert'!R50 &gt;= 7, "HIGH",IF(
         'Compound Alert'!R50 &gt;= 5, "MED","LOW")), IF(
            $B$8="Underlying Vulnerability", IF(
               'Compound Alert'!Y50 &gt;= 10, "HIGH",IF(
                  'Compound Alert'!Y50 &gt;= 7, "MED","LOW")),IF(
                     $B$8="Emerging Threat", IF(
                        'Compound Alert'!AF50 &gt;= 10, "HIGH",IF(
                            'Compound Alert'!AF50 &gt;= 7, "MED","LOW")))))</f>
        <v>LOW</v>
      </c>
      <c r="K142" s="25" t="str">
        <f ca="1">IF(
   $B$8="Overall Alert",IF(
      'Compound Alert'!S50 &gt;= 7, "HIGH",IF(
         'Compound Alert'!S50 &gt;= 5, "MED","LOW")), IF(
            $B$8="Underlying Vulnerability", IF(
               'Compound Alert'!Z50 &gt;= 10, "HIGH",IF(
                  'Compound Alert'!Z50 &gt;= 7, "MED","LOW")),IF(
                     $B$8="Emerging Threat", IF(
                        'Compound Alert'!AG50 &gt;= 10, "HIGH",IF(
                            'Compound Alert'!AG50 &gt;= 7, "MED","LOW")))))</f>
        <v>LOW</v>
      </c>
      <c r="L142" s="25" t="str">
        <f ca="1">IF(
   $B$8="Overall Alert",IF(
      'Compound Alert'!T50 &gt;= 7, "HIGH",IF(
         'Compound Alert'!T50 &gt;= 5, "MED","LOW")), IF(
            $B$8="Underlying Vulnerability", IF(
               'Compound Alert'!AA50 &gt;= 10, "HIGH",IF(
                  'Compound Alert'!AA50 &gt;= 7, "MED","LOW")),IF(
                     $B$8="Emerging Threat", IF(
                        'Compound Alert'!AH50 &gt;= 10, "HIGH",IF(
                            'Compound Alert'!AH50 &gt;= 7, "MED","LOW")))))</f>
        <v>MED</v>
      </c>
      <c r="M142" s="25" t="str">
        <f ca="1">IF(
   $B$8="Overall Alert",IF(
      'Compound Alert'!U50 &gt;= 7, "HIGH",IF(
         'Compound Alert'!U50 &gt;= 5, "MED","LOW")), IF(
            $B$8="Underlying Vulnerability", IF(
               'Compound Alert'!AB50 &gt;= 10, "HIGH",IF(
                  'Compound Alert'!AB50 &gt;= 7, "MED","LOW")),IF(
                     $B$8="Emerging Threat", IF(
                        'Compound Alert'!AI50 &gt;= 10, "HIGH",IF(
                            'Compound Alert'!AI50 &gt;= 7, "MED","LOW")))))</f>
        <v>LOW</v>
      </c>
      <c r="N142" s="25" t="str">
        <f ca="1">IF(
   $B$8="Overall Alert",IF(
      'Compound Alert'!V50 &gt;= 7, "HIGH",IF(
         'Compound Alert'!V50 &gt;= 5, "MED","LOW")), IF(
            $B$8="Underlying Vulnerability", IF(
               'Compound Alert'!AC50 &gt;= 10, "HIGH",IF(
                  'Compound Alert'!AC50 &gt;= 7, "MED","LOW")),IF(
                     $B$8="Emerging Threat", IF(
                        'Compound Alert'!AJ50 &gt;= 10, "HIGH",IF(
                            'Compound Alert'!AJ50 &gt;= 7, "MED","LOW")))))</f>
        <v>LOW</v>
      </c>
      <c r="O142" s="25" t="str">
        <f ca="1">IF(
   $B$8="Overall Alert",IF(
      'Compound Alert'!W50 &gt;= 7, "HIGH",IF(
         'Compound Alert'!W50 &gt;= 5, "MED","LOW")), IF(
            $B$8="Underlying Vulnerability", IF(
               'Compound Alert'!AD50 &gt;= 10, "HIGH",IF(
                  'Compound Alert'!AD50 &gt;= 7, "MED","LOW")),IF(
                     $B$8="Emerging Threat", IF(
                        'Compound Alert'!AK50 &gt;= 10, "HIGH",IF(
                            'Compound Alert'!AK50 &gt;= 7, "MED","LOW")))))</f>
        <v>LOW</v>
      </c>
      <c r="P142" s="25"/>
      <c r="Q142" s="26"/>
      <c r="R142" s="26"/>
      <c r="S142" s="21"/>
      <c r="T142" s="21"/>
      <c r="U142" s="21"/>
      <c r="V142" s="21"/>
      <c r="W142" s="21"/>
      <c r="X142" s="21"/>
      <c r="Y142" s="27"/>
      <c r="Z142" s="27"/>
      <c r="AA142" s="27"/>
      <c r="AB142" s="27"/>
      <c r="AC142" s="27"/>
      <c r="AD142" s="27"/>
      <c r="AE142" s="27"/>
      <c r="AF142" s="27"/>
      <c r="AJ142" s="21"/>
      <c r="AK142" s="21"/>
      <c r="AL142" s="21"/>
      <c r="AM142" s="21"/>
      <c r="AN142" s="21"/>
      <c r="AO142" s="21"/>
      <c r="AP142" s="21"/>
      <c r="AQ142" s="21"/>
      <c r="AR142" s="21"/>
      <c r="AS142" s="21"/>
      <c r="AT142" s="21"/>
      <c r="AU142" s="21"/>
      <c r="AV142" s="21"/>
      <c r="AW142" s="21"/>
      <c r="AX142" s="21"/>
    </row>
    <row r="143" spans="1:50" x14ac:dyDescent="0.2">
      <c r="A143" s="63">
        <v>102</v>
      </c>
      <c r="B143" s="20" t="str">
        <f>'Compound Alert'!B53</f>
        <v>Cayman Islands</v>
      </c>
      <c r="C143" s="20" t="str">
        <f>'Compound Alert'!C53</f>
        <v>CYM</v>
      </c>
      <c r="D143" s="20" t="str">
        <f>'Compound Alert'!D53</f>
        <v>LCN           Latin America &amp; Caribbean</v>
      </c>
      <c r="E143" s="20" t="str">
        <f>'Compound Alert'!E53</f>
        <v>NA</v>
      </c>
      <c r="F143" s="217">
        <f ca="1">'Compound Alert'!F53</f>
        <v>48</v>
      </c>
      <c r="G143" s="22">
        <f ca="1">IF($B$8="Overall Alert",'Compound Alert'!G53,IF($B$8="Underlying Vulnerability",'Compound Alert'!J53,IF($B$8="Emerging Threat",'Compound Alert'!M53)))</f>
        <v>0</v>
      </c>
      <c r="H143" s="23">
        <f ca="1">IF($B$8="Overall Alert",'Compound Alert'!H53,IF($B$8="Underlying Vulnerability",'Compound Alert'!K53,IF($B$8="Emerging Threat",'Compound Alert'!N53)))</f>
        <v>0</v>
      </c>
      <c r="I143" s="50">
        <f t="shared" ca="1" si="1"/>
        <v>0</v>
      </c>
      <c r="J143" s="25" t="str">
        <f ca="1">IF(
   $B$8="Overall Alert",IF(
      'Compound Alert'!R53 &gt;= 7, "HIGH",IF(
         'Compound Alert'!R53 &gt;= 5, "MED","LOW")), IF(
            $B$8="Underlying Vulnerability", IF(
               'Compound Alert'!Y53 &gt;= 10, "HIGH",IF(
                  'Compound Alert'!Y53 &gt;= 7, "MED","LOW")),IF(
                     $B$8="Emerging Threat", IF(
                        'Compound Alert'!AF53 &gt;= 10, "HIGH",IF(
                            'Compound Alert'!AF53 &gt;= 7, "MED","LOW")))))</f>
        <v>LOW</v>
      </c>
      <c r="K143" s="25" t="e">
        <f ca="1">IF(
   $B$8="Overall Alert",IF(
      'Compound Alert'!S53 &gt;= 7, "HIGH",IF(
         'Compound Alert'!S53 &gt;= 5, "MED","LOW")), IF(
            $B$8="Underlying Vulnerability", IF(
               'Compound Alert'!Z53 &gt;= 10, "HIGH",IF(
                  'Compound Alert'!Z53 &gt;= 7, "MED","LOW")),IF(
                     $B$8="Emerging Threat", IF(
                        'Compound Alert'!AG53 &gt;= 10, "HIGH",IF(
                            'Compound Alert'!AG53 &gt;= 7, "MED","LOW")))))</f>
        <v>#N/A</v>
      </c>
      <c r="L143" s="25" t="str">
        <f ca="1">IF(
   $B$8="Overall Alert",IF(
      'Compound Alert'!T53 &gt;= 7, "HIGH",IF(
         'Compound Alert'!T53 &gt;= 5, "MED","LOW")), IF(
            $B$8="Underlying Vulnerability", IF(
               'Compound Alert'!AA53 &gt;= 10, "HIGH",IF(
                  'Compound Alert'!AA53 &gt;= 7, "MED","LOW")),IF(
                     $B$8="Emerging Threat", IF(
                        'Compound Alert'!AH53 &gt;= 10, "HIGH",IF(
                            'Compound Alert'!AH53 &gt;= 7, "MED","LOW")))))</f>
        <v>LOW</v>
      </c>
      <c r="M143" s="25" t="str">
        <f ca="1">IF(
   $B$8="Overall Alert",IF(
      'Compound Alert'!U53 &gt;= 7, "HIGH",IF(
         'Compound Alert'!U53 &gt;= 5, "MED","LOW")), IF(
            $B$8="Underlying Vulnerability", IF(
               'Compound Alert'!AB53 &gt;= 10, "HIGH",IF(
                  'Compound Alert'!AB53 &gt;= 7, "MED","LOW")),IF(
                     $B$8="Emerging Threat", IF(
                        'Compound Alert'!AI53 &gt;= 10, "HIGH",IF(
                            'Compound Alert'!AI53 &gt;= 7, "MED","LOW")))))</f>
        <v>LOW</v>
      </c>
      <c r="N143" s="25" t="str">
        <f ca="1">IF(
   $B$8="Overall Alert",IF(
      'Compound Alert'!V53 &gt;= 7, "HIGH",IF(
         'Compound Alert'!V53 &gt;= 5, "MED","LOW")), IF(
            $B$8="Underlying Vulnerability", IF(
               'Compound Alert'!AC53 &gt;= 10, "HIGH",IF(
                  'Compound Alert'!AC53 &gt;= 7, "MED","LOW")),IF(
                     $B$8="Emerging Threat", IF(
                        'Compound Alert'!AJ53 &gt;= 10, "HIGH",IF(
                            'Compound Alert'!AJ53 &gt;= 7, "MED","LOW")))))</f>
        <v>LOW</v>
      </c>
      <c r="O143" s="25" t="str">
        <f ca="1">IF(
   $B$8="Overall Alert",IF(
      'Compound Alert'!W53 &gt;= 7, "HIGH",IF(
         'Compound Alert'!W53 &gt;= 5, "MED","LOW")), IF(
            $B$8="Underlying Vulnerability", IF(
               'Compound Alert'!AD53 &gt;= 10, "HIGH",IF(
                  'Compound Alert'!AD53 &gt;= 7, "MED","LOW")),IF(
                     $B$8="Emerging Threat", IF(
                        'Compound Alert'!AK53 &gt;= 10, "HIGH",IF(
                            'Compound Alert'!AK53 &gt;= 7, "MED","LOW")))))</f>
        <v>LOW</v>
      </c>
      <c r="P143" s="25"/>
      <c r="Q143" s="26"/>
      <c r="R143" s="26"/>
      <c r="S143" s="21"/>
      <c r="T143" s="21"/>
      <c r="U143" s="21"/>
      <c r="V143" s="21"/>
      <c r="W143" s="21"/>
      <c r="X143" s="21"/>
      <c r="Y143" s="27"/>
      <c r="Z143" s="27"/>
      <c r="AA143" s="27"/>
      <c r="AB143" s="27"/>
      <c r="AC143" s="27"/>
      <c r="AD143" s="27"/>
      <c r="AE143" s="27"/>
      <c r="AF143" s="27"/>
      <c r="AJ143" s="21"/>
      <c r="AK143" s="21"/>
      <c r="AL143" s="21"/>
      <c r="AM143" s="21"/>
      <c r="AN143" s="21"/>
      <c r="AO143" s="21"/>
      <c r="AP143" s="21"/>
      <c r="AQ143" s="21"/>
      <c r="AR143" s="21"/>
      <c r="AS143" s="21"/>
      <c r="AT143" s="21"/>
      <c r="AU143" s="21"/>
      <c r="AV143" s="21"/>
      <c r="AW143" s="21"/>
      <c r="AX143" s="21"/>
    </row>
    <row r="144" spans="1:50" x14ac:dyDescent="0.2">
      <c r="A144" s="63">
        <v>103</v>
      </c>
      <c r="B144" s="20" t="str">
        <f>'Compound Alert'!B193</f>
        <v>Turks and Caicos Islands</v>
      </c>
      <c r="C144" s="20" t="str">
        <f>'Compound Alert'!C193</f>
        <v>TCA</v>
      </c>
      <c r="D144" s="20" t="str">
        <f>'Compound Alert'!D193</f>
        <v>LCN           Latin America &amp; Caribbean</v>
      </c>
      <c r="E144" s="20" t="str">
        <f>'Compound Alert'!E193</f>
        <v>NA</v>
      </c>
      <c r="F144" s="217">
        <f ca="1">'Compound Alert'!F193</f>
        <v>188</v>
      </c>
      <c r="G144" s="22">
        <f ca="1">IF($B$8="Overall Alert",'Compound Alert'!G193,IF($B$8="Underlying Vulnerability",'Compound Alert'!J193,IF($B$8="Emerging Threat",'Compound Alert'!M193)))</f>
        <v>0</v>
      </c>
      <c r="H144" s="23">
        <f ca="1">IF($B$8="Overall Alert",'Compound Alert'!H193,IF($B$8="Underlying Vulnerability",'Compound Alert'!K193,IF($B$8="Emerging Threat",'Compound Alert'!N193)))</f>
        <v>0</v>
      </c>
      <c r="I144" s="50">
        <f t="shared" ca="1" si="1"/>
        <v>0</v>
      </c>
      <c r="J144" s="25" t="str">
        <f ca="1">IF(
   $B$8="Overall Alert",IF(
      'Compound Alert'!R193 &gt;= 7, "HIGH",IF(
         'Compound Alert'!R193 &gt;= 5, "MED","LOW")), IF(
            $B$8="Underlying Vulnerability", IF(
               'Compound Alert'!Y193 &gt;= 10, "HIGH",IF(
                  'Compound Alert'!Y193 &gt;= 7, "MED","LOW")),IF(
                     $B$8="Emerging Threat", IF(
                        'Compound Alert'!AF193 &gt;= 10, "HIGH",IF(
                            'Compound Alert'!AF193 &gt;= 7, "MED","LOW")))))</f>
        <v>LOW</v>
      </c>
      <c r="K144" s="25" t="e">
        <f ca="1">IF(
   $B$8="Overall Alert",IF(
      'Compound Alert'!S193 &gt;= 7, "HIGH",IF(
         'Compound Alert'!S193 &gt;= 5, "MED","LOW")), IF(
            $B$8="Underlying Vulnerability", IF(
               'Compound Alert'!Z193 &gt;= 10, "HIGH",IF(
                  'Compound Alert'!Z193 &gt;= 7, "MED","LOW")),IF(
                     $B$8="Emerging Threat", IF(
                        'Compound Alert'!AG193 &gt;= 10, "HIGH",IF(
                            'Compound Alert'!AG193 &gt;= 7, "MED","LOW")))))</f>
        <v>#N/A</v>
      </c>
      <c r="L144" s="25" t="e">
        <f ca="1">IF(
   $B$8="Overall Alert",IF(
      'Compound Alert'!T193 &gt;= 7, "HIGH",IF(
         'Compound Alert'!T193 &gt;= 5, "MED","LOW")), IF(
            $B$8="Underlying Vulnerability", IF(
               'Compound Alert'!AA193 &gt;= 10, "HIGH",IF(
                  'Compound Alert'!AA193 &gt;= 7, "MED","LOW")),IF(
                     $B$8="Emerging Threat", IF(
                        'Compound Alert'!AH193 &gt;= 10, "HIGH",IF(
                            'Compound Alert'!AH193 &gt;= 7, "MED","LOW")))))</f>
        <v>#N/A</v>
      </c>
      <c r="M144" s="25" t="str">
        <f ca="1">IF(
   $B$8="Overall Alert",IF(
      'Compound Alert'!U193 &gt;= 7, "HIGH",IF(
         'Compound Alert'!U193 &gt;= 5, "MED","LOW")), IF(
            $B$8="Underlying Vulnerability", IF(
               'Compound Alert'!AB193 &gt;= 10, "HIGH",IF(
                  'Compound Alert'!AB193 &gt;= 7, "MED","LOW")),IF(
                     $B$8="Emerging Threat", IF(
                        'Compound Alert'!AI193 &gt;= 10, "HIGH",IF(
                            'Compound Alert'!AI193 &gt;= 7, "MED","LOW")))))</f>
        <v>LOW</v>
      </c>
      <c r="N144" s="25" t="str">
        <f ca="1">IF(
   $B$8="Overall Alert",IF(
      'Compound Alert'!V193 &gt;= 7, "HIGH",IF(
         'Compound Alert'!V193 &gt;= 5, "MED","LOW")), IF(
            $B$8="Underlying Vulnerability", IF(
               'Compound Alert'!AC193 &gt;= 10, "HIGH",IF(
                  'Compound Alert'!AC193 &gt;= 7, "MED","LOW")),IF(
                     $B$8="Emerging Threat", IF(
                        'Compound Alert'!AJ193 &gt;= 10, "HIGH",IF(
                            'Compound Alert'!AJ193 &gt;= 7, "MED","LOW")))))</f>
        <v>LOW</v>
      </c>
      <c r="O144" s="25" t="str">
        <f ca="1">IF(
   $B$8="Overall Alert",IF(
      'Compound Alert'!W193 &gt;= 7, "HIGH",IF(
         'Compound Alert'!W193 &gt;= 5, "MED","LOW")), IF(
            $B$8="Underlying Vulnerability", IF(
               'Compound Alert'!AD193 &gt;= 10, "HIGH",IF(
                  'Compound Alert'!AD193 &gt;= 7, "MED","LOW")),IF(
                     $B$8="Emerging Threat", IF(
                        'Compound Alert'!AK193 &gt;= 10, "HIGH",IF(
                            'Compound Alert'!AK193 &gt;= 7, "MED","LOW")))))</f>
        <v>LOW</v>
      </c>
      <c r="P144" s="25"/>
      <c r="Q144" s="26"/>
      <c r="R144" s="26"/>
      <c r="S144" s="21"/>
      <c r="T144" s="21"/>
      <c r="U144" s="21"/>
      <c r="V144" s="21"/>
      <c r="W144" s="21"/>
      <c r="X144" s="21"/>
      <c r="Y144" s="27"/>
      <c r="Z144" s="27"/>
      <c r="AA144" s="27"/>
      <c r="AB144" s="27"/>
      <c r="AC144" s="27"/>
      <c r="AD144" s="27"/>
      <c r="AE144" s="27"/>
      <c r="AF144" s="27"/>
      <c r="AJ144" s="21"/>
      <c r="AK144" s="21"/>
      <c r="AL144" s="21"/>
      <c r="AM144" s="21"/>
      <c r="AN144" s="21"/>
      <c r="AO144" s="21"/>
      <c r="AP144" s="21"/>
      <c r="AQ144" s="21"/>
      <c r="AR144" s="21"/>
      <c r="AS144" s="21"/>
      <c r="AT144" s="21"/>
      <c r="AU144" s="21"/>
      <c r="AV144" s="21"/>
      <c r="AW144" s="21"/>
      <c r="AX144" s="21"/>
    </row>
    <row r="145" spans="1:50" x14ac:dyDescent="0.2">
      <c r="A145" s="63">
        <v>104</v>
      </c>
      <c r="B145" s="20" t="str">
        <f>'Compound Alert'!B206</f>
        <v>Tanzania</v>
      </c>
      <c r="C145" s="20" t="str">
        <f>'Compound Alert'!C206</f>
        <v>TZA</v>
      </c>
      <c r="D145" s="20" t="str">
        <f>'Compound Alert'!D206</f>
        <v>SSF           Sub-Saharan Africa</v>
      </c>
      <c r="E145" s="20" t="str">
        <f>'Compound Alert'!E206</f>
        <v>IDA</v>
      </c>
      <c r="F145" s="217">
        <f>'Compound Alert'!F206</f>
        <v>0</v>
      </c>
      <c r="G145" s="22">
        <f ca="1">IF($B$8="Overall Alert",'Compound Alert'!G206,IF($B$8="Underlying Vulnerability",'Compound Alert'!J206,IF($B$8="Emerging Threat",'Compound Alert'!M206)))</f>
        <v>1.5</v>
      </c>
      <c r="H145" s="23">
        <f ca="1">IF($B$8="Overall Alert",'Compound Alert'!H206,IF($B$8="Underlying Vulnerability",'Compound Alert'!K206,IF($B$8="Emerging Threat",'Compound Alert'!N206)))</f>
        <v>1.5</v>
      </c>
      <c r="I145" s="50">
        <f t="shared" ca="1" si="1"/>
        <v>1</v>
      </c>
      <c r="J145" s="25" t="str">
        <f ca="1">IF(
   $B$8="Overall Alert",IF(
      'Compound Alert'!R206 &gt;= 7, "HIGH",IF(
         'Compound Alert'!R206 &gt;= 5, "MED","LOW")), IF(
            $B$8="Underlying Vulnerability", IF(
               'Compound Alert'!Y206 &gt;= 10, "HIGH",IF(
                  'Compound Alert'!Y206 &gt;= 7, "MED","LOW")),IF(
                     $B$8="Emerging Threat", IF(
                        'Compound Alert'!AF206 &gt;= 10, "HIGH",IF(
                            'Compound Alert'!AF206 &gt;= 7, "MED","LOW")))))</f>
        <v>LOW</v>
      </c>
      <c r="K145" s="25" t="str">
        <f ca="1">IF(
   $B$8="Overall Alert",IF(
      'Compound Alert'!S206 &gt;= 7, "HIGH",IF(
         'Compound Alert'!S206 &gt;= 5, "MED","LOW")), IF(
            $B$8="Underlying Vulnerability", IF(
               'Compound Alert'!Z206 &gt;= 10, "HIGH",IF(
                  'Compound Alert'!Z206 &gt;= 7, "MED","LOW")),IF(
                     $B$8="Emerging Threat", IF(
                        'Compound Alert'!AG206 &gt;= 10, "HIGH",IF(
                            'Compound Alert'!AG206 &gt;= 7, "MED","LOW")))))</f>
        <v>LOW</v>
      </c>
      <c r="L145" s="25" t="str">
        <f ca="1">IF(
   $B$8="Overall Alert",IF(
      'Compound Alert'!T206 &gt;= 7, "HIGH",IF(
         'Compound Alert'!T206 &gt;= 5, "MED","LOW")), IF(
            $B$8="Underlying Vulnerability", IF(
               'Compound Alert'!AA206 &gt;= 10, "HIGH",IF(
                  'Compound Alert'!AA206 &gt;= 7, "MED","LOW")),IF(
                     $B$8="Emerging Threat", IF(
                        'Compound Alert'!AH206 &gt;= 10, "HIGH",IF(
                            'Compound Alert'!AH206 &gt;= 7, "MED","LOW")))))</f>
        <v>MED</v>
      </c>
      <c r="M145" s="25" t="str">
        <f ca="1">IF(
   $B$8="Overall Alert",IF(
      'Compound Alert'!U206 &gt;= 7, "HIGH",IF(
         'Compound Alert'!U206 &gt;= 5, "MED","LOW")), IF(
            $B$8="Underlying Vulnerability", IF(
               'Compound Alert'!AB206 &gt;= 10, "HIGH",IF(
                  'Compound Alert'!AB206 &gt;= 7, "MED","LOW")),IF(
                     $B$8="Emerging Threat", IF(
                        'Compound Alert'!AI206 &gt;= 10, "HIGH",IF(
                            'Compound Alert'!AI206 &gt;= 7, "MED","LOW")))))</f>
        <v>LOW</v>
      </c>
      <c r="N145" s="25" t="str">
        <f ca="1">IF(
   $B$8="Overall Alert",IF(
      'Compound Alert'!V206 &gt;= 7, "HIGH",IF(
         'Compound Alert'!V206 &gt;= 5, "MED","LOW")), IF(
            $B$8="Underlying Vulnerability", IF(
               'Compound Alert'!AC206 &gt;= 10, "HIGH",IF(
                  'Compound Alert'!AC206 &gt;= 7, "MED","LOW")),IF(
                     $B$8="Emerging Threat", IF(
                        'Compound Alert'!AJ206 &gt;= 10, "HIGH",IF(
                            'Compound Alert'!AJ206 &gt;= 7, "MED","LOW")))))</f>
        <v>HIGH</v>
      </c>
      <c r="O145" s="25" t="str">
        <f ca="1">IF(
   $B$8="Overall Alert",IF(
      'Compound Alert'!W206 &gt;= 7, "HIGH",IF(
         'Compound Alert'!W206 &gt;= 5, "MED","LOW")), IF(
            $B$8="Underlying Vulnerability", IF(
               'Compound Alert'!AD206 &gt;= 10, "HIGH",IF(
                  'Compound Alert'!AD206 &gt;= 7, "MED","LOW")),IF(
                     $B$8="Emerging Threat", IF(
                        'Compound Alert'!AK206 &gt;= 10, "HIGH",IF(
                            'Compound Alert'!AK206 &gt;= 7, "MED","LOW")))))</f>
        <v>LOW</v>
      </c>
      <c r="P145" s="25"/>
      <c r="Q145" s="26"/>
      <c r="R145" s="26"/>
      <c r="S145" s="21"/>
      <c r="T145" s="21"/>
      <c r="U145" s="21"/>
      <c r="V145" s="21"/>
      <c r="W145" s="21"/>
      <c r="X145" s="21"/>
      <c r="Y145" s="27"/>
      <c r="Z145" s="27"/>
      <c r="AA145" s="27"/>
      <c r="AB145" s="27"/>
      <c r="AC145" s="27"/>
      <c r="AD145" s="27"/>
      <c r="AE145" s="27"/>
      <c r="AF145" s="27"/>
      <c r="AJ145" s="21"/>
      <c r="AK145" s="21"/>
      <c r="AL145" s="21"/>
      <c r="AM145" s="21"/>
      <c r="AN145" s="21"/>
      <c r="AO145" s="21"/>
      <c r="AP145" s="21"/>
      <c r="AQ145" s="21"/>
      <c r="AR145" s="21"/>
      <c r="AS145" s="21"/>
      <c r="AT145" s="21"/>
      <c r="AU145" s="21"/>
      <c r="AV145" s="21"/>
      <c r="AW145" s="21"/>
      <c r="AX145" s="21"/>
    </row>
    <row r="146" spans="1:50" x14ac:dyDescent="0.2">
      <c r="A146" s="63">
        <v>105</v>
      </c>
      <c r="B146" s="20" t="str">
        <f>'Compound Alert'!B219</f>
        <v>Kosovo</v>
      </c>
      <c r="C146" s="20" t="str">
        <f>'Compound Alert'!C219</f>
        <v>XKX</v>
      </c>
      <c r="D146" s="20" t="str">
        <f>'Compound Alert'!D219</f>
        <v>ECS           Europe &amp; Central Asia</v>
      </c>
      <c r="E146" s="20" t="str">
        <f>'Compound Alert'!E219</f>
        <v>IDA</v>
      </c>
      <c r="F146" s="217">
        <f>'Compound Alert'!F219</f>
        <v>0</v>
      </c>
      <c r="G146" s="22">
        <f ca="1">IF($B$8="Overall Alert",'Compound Alert'!G219,IF($B$8="Underlying Vulnerability",'Compound Alert'!J219,IF($B$8="Emerging Threat",'Compound Alert'!M219)))</f>
        <v>0.5</v>
      </c>
      <c r="H146" s="23">
        <f ca="1">IF($B$8="Overall Alert",'Compound Alert'!H219,IF($B$8="Underlying Vulnerability",'Compound Alert'!K219,IF($B$8="Emerging Threat",'Compound Alert'!N219)))</f>
        <v>0.5</v>
      </c>
      <c r="I146" s="50">
        <f t="shared" ca="1" si="1"/>
        <v>0</v>
      </c>
      <c r="J146" s="25" t="str">
        <f ca="1">IF(
   $B$8="Overall Alert",IF(
      'Compound Alert'!R219 &gt;= 7, "HIGH",IF(
         'Compound Alert'!R219 &gt;= 5, "MED","LOW")), IF(
            $B$8="Underlying Vulnerability", IF(
               'Compound Alert'!Y219 &gt;= 10, "HIGH",IF(
                  'Compound Alert'!Y219 &gt;= 7, "MED","LOW")),IF(
                     $B$8="Emerging Threat", IF(
                        'Compound Alert'!AF219 &gt;= 10, "HIGH",IF(
                            'Compound Alert'!AF219 &gt;= 7, "MED","LOW")))))</f>
        <v>LOW</v>
      </c>
      <c r="K146" s="25" t="e">
        <f ca="1">IF(
   $B$8="Overall Alert",IF(
      'Compound Alert'!S219 &gt;= 7, "HIGH",IF(
         'Compound Alert'!S219 &gt;= 5, "MED","LOW")), IF(
            $B$8="Underlying Vulnerability", IF(
               'Compound Alert'!Z219 &gt;= 10, "HIGH",IF(
                  'Compound Alert'!Z219 &gt;= 7, "MED","LOW")),IF(
                     $B$8="Emerging Threat", IF(
                        'Compound Alert'!AG219 &gt;= 10, "HIGH",IF(
                            'Compound Alert'!AG219 &gt;= 7, "MED","LOW")))))</f>
        <v>#N/A</v>
      </c>
      <c r="L146" s="25" t="str">
        <f ca="1">IF(
   $B$8="Overall Alert",IF(
      'Compound Alert'!T219 &gt;= 7, "HIGH",IF(
         'Compound Alert'!T219 &gt;= 5, "MED","LOW")), IF(
            $B$8="Underlying Vulnerability", IF(
               'Compound Alert'!AA219 &gt;= 10, "HIGH",IF(
                  'Compound Alert'!AA219 &gt;= 7, "MED","LOW")),IF(
                     $B$8="Emerging Threat", IF(
                        'Compound Alert'!AH219 &gt;= 10, "HIGH",IF(
                            'Compound Alert'!AH219 &gt;= 7, "MED","LOW")))))</f>
        <v>MED</v>
      </c>
      <c r="M146" s="25" t="str">
        <f ca="1">IF(
   $B$8="Overall Alert",IF(
      'Compound Alert'!U219 &gt;= 7, "HIGH",IF(
         'Compound Alert'!U219 &gt;= 5, "MED","LOW")), IF(
            $B$8="Underlying Vulnerability", IF(
               'Compound Alert'!AB219 &gt;= 10, "HIGH",IF(
                  'Compound Alert'!AB219 &gt;= 7, "MED","LOW")),IF(
                     $B$8="Emerging Threat", IF(
                        'Compound Alert'!AI219 &gt;= 10, "HIGH",IF(
                            'Compound Alert'!AI219 &gt;= 7, "MED","LOW")))))</f>
        <v>LOW</v>
      </c>
      <c r="N146" s="25" t="str">
        <f ca="1">IF(
   $B$8="Overall Alert",IF(
      'Compound Alert'!V219 &gt;= 7, "HIGH",IF(
         'Compound Alert'!V219 &gt;= 5, "MED","LOW")), IF(
            $B$8="Underlying Vulnerability", IF(
               'Compound Alert'!AC219 &gt;= 10, "HIGH",IF(
                  'Compound Alert'!AC219 &gt;= 7, "MED","LOW")),IF(
                     $B$8="Emerging Threat", IF(
                        'Compound Alert'!AJ219 &gt;= 10, "HIGH",IF(
                            'Compound Alert'!AJ219 &gt;= 7, "MED","LOW")))))</f>
        <v>LOW</v>
      </c>
      <c r="O146" s="25" t="str">
        <f ca="1">IF(
   $B$8="Overall Alert",IF(
      'Compound Alert'!W219 &gt;= 7, "HIGH",IF(
         'Compound Alert'!W219 &gt;= 5, "MED","LOW")), IF(
            $B$8="Underlying Vulnerability", IF(
               'Compound Alert'!AD219 &gt;= 10, "HIGH",IF(
                  'Compound Alert'!AD219 &gt;= 7, "MED","LOW")),IF(
                     $B$8="Emerging Threat", IF(
                        'Compound Alert'!AK219 &gt;= 10, "HIGH",IF(
                            'Compound Alert'!AK219 &gt;= 7, "MED","LOW")))))</f>
        <v>LOW</v>
      </c>
      <c r="P146" s="25"/>
      <c r="Q146" s="26"/>
      <c r="R146" s="26"/>
      <c r="S146" s="21"/>
      <c r="T146" s="21"/>
      <c r="U146" s="21"/>
      <c r="V146" s="21"/>
      <c r="W146" s="21"/>
      <c r="X146" s="21"/>
      <c r="Y146" s="27"/>
      <c r="Z146" s="27"/>
      <c r="AA146" s="27"/>
      <c r="AB146" s="27"/>
      <c r="AC146" s="27"/>
      <c r="AD146" s="27"/>
      <c r="AE146" s="27"/>
      <c r="AF146" s="27"/>
      <c r="AJ146" s="21"/>
      <c r="AK146" s="21"/>
      <c r="AL146" s="21"/>
      <c r="AM146" s="21"/>
      <c r="AN146" s="21"/>
      <c r="AO146" s="21"/>
      <c r="AP146" s="21"/>
      <c r="AQ146" s="21"/>
      <c r="AR146" s="21"/>
      <c r="AS146" s="21"/>
      <c r="AT146" s="21"/>
      <c r="AU146" s="21"/>
      <c r="AV146" s="21"/>
      <c r="AW146" s="21"/>
      <c r="AX146" s="21"/>
    </row>
    <row r="147" spans="1:50" x14ac:dyDescent="0.2">
      <c r="A147" s="63">
        <v>106</v>
      </c>
      <c r="B147" s="20" t="str">
        <f>'Compound Alert'!B152</f>
        <v>Nepal</v>
      </c>
      <c r="C147" s="20" t="str">
        <f>'Compound Alert'!C152</f>
        <v>NPL</v>
      </c>
      <c r="D147" s="20" t="str">
        <f>'Compound Alert'!D152</f>
        <v>SAS           South Asia</v>
      </c>
      <c r="E147" s="20" t="str">
        <f>'Compound Alert'!E152</f>
        <v>IDA</v>
      </c>
      <c r="F147" s="217">
        <f ca="1">'Compound Alert'!F152</f>
        <v>147</v>
      </c>
      <c r="G147" s="22">
        <f ca="1">IF($B$8="Overall Alert",'Compound Alert'!G152,IF($B$8="Underlying Vulnerability",'Compound Alert'!J152,IF($B$8="Emerging Threat",'Compound Alert'!M152)))</f>
        <v>1.5</v>
      </c>
      <c r="H147" s="23">
        <f ca="1">IF($B$8="Overall Alert",'Compound Alert'!H152,IF($B$8="Underlying Vulnerability",'Compound Alert'!K152,IF($B$8="Emerging Threat",'Compound Alert'!N152)))</f>
        <v>1.5</v>
      </c>
      <c r="I147" s="50">
        <f t="shared" ca="1" si="1"/>
        <v>1</v>
      </c>
      <c r="J147" s="25" t="str">
        <f ca="1">IF(
   $B$8="Overall Alert",IF(
      'Compound Alert'!R152 &gt;= 7, "HIGH",IF(
         'Compound Alert'!R152 &gt;= 5, "MED","LOW")), IF(
            $B$8="Underlying Vulnerability", IF(
               'Compound Alert'!Y152 &gt;= 10, "HIGH",IF(
                  'Compound Alert'!Y152 &gt;= 7, "MED","LOW")),IF(
                     $B$8="Emerging Threat", IF(
                        'Compound Alert'!AF152 &gt;= 10, "HIGH",IF(
                            'Compound Alert'!AF152 &gt;= 7, "MED","LOW")))))</f>
        <v>LOW</v>
      </c>
      <c r="K147" s="25" t="str">
        <f ca="1">IF(
   $B$8="Overall Alert",IF(
      'Compound Alert'!S152 &gt;= 7, "HIGH",IF(
         'Compound Alert'!S152 &gt;= 5, "MED","LOW")), IF(
            $B$8="Underlying Vulnerability", IF(
               'Compound Alert'!Z152 &gt;= 10, "HIGH",IF(
                  'Compound Alert'!Z152 &gt;= 7, "MED","LOW")),IF(
                     $B$8="Emerging Threat", IF(
                        'Compound Alert'!AG152 &gt;= 10, "HIGH",IF(
                            'Compound Alert'!AG152 &gt;= 7, "MED","LOW")))))</f>
        <v>LOW</v>
      </c>
      <c r="L147" s="25" t="str">
        <f ca="1">IF(
   $B$8="Overall Alert",IF(
      'Compound Alert'!T152 &gt;= 7, "HIGH",IF(
         'Compound Alert'!T152 &gt;= 5, "MED","LOW")), IF(
            $B$8="Underlying Vulnerability", IF(
               'Compound Alert'!AA152 &gt;= 10, "HIGH",IF(
                  'Compound Alert'!AA152 &gt;= 7, "MED","LOW")),IF(
                     $B$8="Emerging Threat", IF(
                        'Compound Alert'!AH152 &gt;= 10, "HIGH",IF(
                            'Compound Alert'!AH152 &gt;= 7, "MED","LOW")))))</f>
        <v>MED</v>
      </c>
      <c r="M147" s="25" t="str">
        <f ca="1">IF(
   $B$8="Overall Alert",IF(
      'Compound Alert'!U152 &gt;= 7, "HIGH",IF(
         'Compound Alert'!U152 &gt;= 5, "MED","LOW")), IF(
            $B$8="Underlying Vulnerability", IF(
               'Compound Alert'!AB152 &gt;= 10, "HIGH",IF(
                  'Compound Alert'!AB152 &gt;= 7, "MED","LOW")),IF(
                     $B$8="Emerging Threat", IF(
                        'Compound Alert'!AI152 &gt;= 10, "HIGH",IF(
                            'Compound Alert'!AI152 &gt;= 7, "MED","LOW")))))</f>
        <v>LOW</v>
      </c>
      <c r="N147" s="25" t="str">
        <f ca="1">IF(
   $B$8="Overall Alert",IF(
      'Compound Alert'!V152 &gt;= 7, "HIGH",IF(
         'Compound Alert'!V152 &gt;= 5, "MED","LOW")), IF(
            $B$8="Underlying Vulnerability", IF(
               'Compound Alert'!AC152 &gt;= 10, "HIGH",IF(
                  'Compound Alert'!AC152 &gt;= 7, "MED","LOW")),IF(
                     $B$8="Emerging Threat", IF(
                        'Compound Alert'!AJ152 &gt;= 10, "HIGH",IF(
                            'Compound Alert'!AJ152 &gt;= 7, "MED","LOW")))))</f>
        <v>HIGH</v>
      </c>
      <c r="O147" s="25" t="str">
        <f ca="1">IF(
   $B$8="Overall Alert",IF(
      'Compound Alert'!W152 &gt;= 7, "HIGH",IF(
         'Compound Alert'!W152 &gt;= 5, "MED","LOW")), IF(
            $B$8="Underlying Vulnerability", IF(
               'Compound Alert'!AD152 &gt;= 10, "HIGH",IF(
                  'Compound Alert'!AD152 &gt;= 7, "MED","LOW")),IF(
                     $B$8="Emerging Threat", IF(
                        'Compound Alert'!AK152 &gt;= 10, "HIGH",IF(
                            'Compound Alert'!AK152 &gt;= 7, "MED","LOW")))))</f>
        <v>LOW</v>
      </c>
      <c r="P147" s="25"/>
      <c r="Q147" s="26"/>
      <c r="R147" s="26"/>
      <c r="S147" s="21"/>
      <c r="T147" s="21"/>
      <c r="U147" s="21"/>
      <c r="V147" s="21"/>
      <c r="W147" s="21"/>
      <c r="X147" s="21"/>
      <c r="Y147" s="27"/>
      <c r="Z147" s="27"/>
      <c r="AA147" s="27"/>
      <c r="AB147" s="27"/>
      <c r="AC147" s="27"/>
      <c r="AD147" s="27"/>
      <c r="AE147" s="27"/>
      <c r="AF147" s="27"/>
      <c r="AJ147" s="21"/>
      <c r="AK147" s="21"/>
      <c r="AL147" s="21"/>
      <c r="AM147" s="21"/>
      <c r="AN147" s="21"/>
      <c r="AO147" s="21"/>
      <c r="AP147" s="21"/>
      <c r="AQ147" s="21"/>
      <c r="AR147" s="21"/>
      <c r="AS147" s="21"/>
      <c r="AT147" s="21"/>
      <c r="AU147" s="21"/>
      <c r="AV147" s="21"/>
      <c r="AW147" s="21"/>
      <c r="AX147" s="21"/>
    </row>
    <row r="148" spans="1:50" x14ac:dyDescent="0.2">
      <c r="A148" s="63">
        <v>107</v>
      </c>
      <c r="B148" s="20" t="str">
        <f>'Compound Alert'!B222</f>
        <v>Zambia</v>
      </c>
      <c r="C148" s="20" t="str">
        <f>'Compound Alert'!C222</f>
        <v>ZMB</v>
      </c>
      <c r="D148" s="20" t="str">
        <f>'Compound Alert'!D222</f>
        <v>SSF           Sub-Saharan Africa</v>
      </c>
      <c r="E148" s="20" t="str">
        <f>'Compound Alert'!E222</f>
        <v>IDA</v>
      </c>
      <c r="F148" s="217">
        <f>'Compound Alert'!F222</f>
        <v>0</v>
      </c>
      <c r="G148" s="22">
        <f ca="1">IF($B$8="Overall Alert",'Compound Alert'!G222,IF($B$8="Underlying Vulnerability",'Compound Alert'!J222,IF($B$8="Emerging Threat",'Compound Alert'!M222)))</f>
        <v>2</v>
      </c>
      <c r="H148" s="23">
        <f ca="1">IF($B$8="Overall Alert",'Compound Alert'!H222,IF($B$8="Underlying Vulnerability",'Compound Alert'!K222,IF($B$8="Emerging Threat",'Compound Alert'!N222)))</f>
        <v>2</v>
      </c>
      <c r="I148" s="50">
        <f t="shared" ca="1" si="1"/>
        <v>2</v>
      </c>
      <c r="J148" s="25" t="str">
        <f ca="1">IF(
   $B$8="Overall Alert",IF(
      'Compound Alert'!R222 &gt;= 7, "HIGH",IF(
         'Compound Alert'!R222 &gt;= 5, "MED","LOW")), IF(
            $B$8="Underlying Vulnerability", IF(
               'Compound Alert'!Y222 &gt;= 10, "HIGH",IF(
                  'Compound Alert'!Y222 &gt;= 7, "MED","LOW")),IF(
                     $B$8="Emerging Threat", IF(
                        'Compound Alert'!AF222 &gt;= 10, "HIGH",IF(
                            'Compound Alert'!AF222 &gt;= 7, "MED","LOW")))))</f>
        <v>HIGH</v>
      </c>
      <c r="K148" s="25" t="str">
        <f ca="1">IF(
   $B$8="Overall Alert",IF(
      'Compound Alert'!S222 &gt;= 7, "HIGH",IF(
         'Compound Alert'!S222 &gt;= 5, "MED","LOW")), IF(
            $B$8="Underlying Vulnerability", IF(
               'Compound Alert'!Z222 &gt;= 10, "HIGH",IF(
                  'Compound Alert'!Z222 &gt;= 7, "MED","LOW")),IF(
                     $B$8="Emerging Threat", IF(
                        'Compound Alert'!AG222 &gt;= 10, "HIGH",IF(
                            'Compound Alert'!AG222 &gt;= 7, "MED","LOW")))))</f>
        <v>LOW</v>
      </c>
      <c r="L148" s="25" t="str">
        <f ca="1">IF(
   $B$8="Overall Alert",IF(
      'Compound Alert'!T222 &gt;= 7, "HIGH",IF(
         'Compound Alert'!T222 &gt;= 5, "MED","LOW")), IF(
            $B$8="Underlying Vulnerability", IF(
               'Compound Alert'!AA222 &gt;= 10, "HIGH",IF(
                  'Compound Alert'!AA222 &gt;= 7, "MED","LOW")),IF(
                     $B$8="Emerging Threat", IF(
                        'Compound Alert'!AH222 &gt;= 10, "HIGH",IF(
                            'Compound Alert'!AH222 &gt;= 7, "MED","LOW")))))</f>
        <v>LOW</v>
      </c>
      <c r="M148" s="25" t="str">
        <f ca="1">IF(
   $B$8="Overall Alert",IF(
      'Compound Alert'!U222 &gt;= 7, "HIGH",IF(
         'Compound Alert'!U222 &gt;= 5, "MED","LOW")), IF(
            $B$8="Underlying Vulnerability", IF(
               'Compound Alert'!AB222 &gt;= 10, "HIGH",IF(
                  'Compound Alert'!AB222 &gt;= 7, "MED","LOW")),IF(
                     $B$8="Emerging Threat", IF(
                        'Compound Alert'!AI222 &gt;= 10, "HIGH",IF(
                            'Compound Alert'!AI222 &gt;= 7, "MED","LOW")))))</f>
        <v>LOW</v>
      </c>
      <c r="N148" s="25" t="str">
        <f ca="1">IF(
   $B$8="Overall Alert",IF(
      'Compound Alert'!V222 &gt;= 7, "HIGH",IF(
         'Compound Alert'!V222 &gt;= 5, "MED","LOW")), IF(
            $B$8="Underlying Vulnerability", IF(
               'Compound Alert'!AC222 &gt;= 10, "HIGH",IF(
                  'Compound Alert'!AC222 &gt;= 7, "MED","LOW")),IF(
                     $B$8="Emerging Threat", IF(
                        'Compound Alert'!AJ222 &gt;= 10, "HIGH",IF(
                            'Compound Alert'!AJ222 &gt;= 7, "MED","LOW")))))</f>
        <v>MED</v>
      </c>
      <c r="O148" s="25" t="str">
        <f ca="1">IF(
   $B$8="Overall Alert",IF(
      'Compound Alert'!W222 &gt;= 7, "HIGH",IF(
         'Compound Alert'!W222 &gt;= 5, "MED","LOW")), IF(
            $B$8="Underlying Vulnerability", IF(
               'Compound Alert'!AD222 &gt;= 10, "HIGH",IF(
                  'Compound Alert'!AD222 &gt;= 7, "MED","LOW")),IF(
                     $B$8="Emerging Threat", IF(
                        'Compound Alert'!AK222 &gt;= 10, "HIGH",IF(
                            'Compound Alert'!AK222 &gt;= 7, "MED","LOW")))))</f>
        <v>MED</v>
      </c>
      <c r="P148" s="25"/>
      <c r="Q148" s="26"/>
      <c r="R148" s="26"/>
      <c r="S148" s="21"/>
      <c r="T148" s="21"/>
      <c r="U148" s="21"/>
      <c r="V148" s="21"/>
      <c r="W148" s="21"/>
      <c r="X148" s="21"/>
      <c r="Y148" s="27"/>
      <c r="Z148" s="27"/>
      <c r="AA148" s="27"/>
      <c r="AB148" s="27"/>
      <c r="AC148" s="27"/>
      <c r="AD148" s="27"/>
      <c r="AE148" s="27"/>
      <c r="AF148" s="27"/>
      <c r="AJ148" s="21"/>
      <c r="AK148" s="21"/>
      <c r="AL148" s="21"/>
      <c r="AM148" s="21"/>
      <c r="AN148" s="21"/>
      <c r="AO148" s="21"/>
      <c r="AP148" s="21"/>
      <c r="AQ148" s="21"/>
      <c r="AR148" s="21"/>
      <c r="AS148" s="21"/>
      <c r="AT148" s="21"/>
      <c r="AU148" s="21"/>
      <c r="AV148" s="21"/>
      <c r="AW148" s="21"/>
      <c r="AX148" s="21"/>
    </row>
    <row r="149" spans="1:50" x14ac:dyDescent="0.2">
      <c r="A149" s="63">
        <v>108</v>
      </c>
      <c r="B149" s="20" t="str">
        <f>'Compound Alert'!B18</f>
        <v>Azerbaijan</v>
      </c>
      <c r="C149" s="20" t="str">
        <f>'Compound Alert'!C18</f>
        <v>AZE</v>
      </c>
      <c r="D149" s="20" t="str">
        <f>'Compound Alert'!D18</f>
        <v>ECS           Europe &amp; Central Asia</v>
      </c>
      <c r="E149" s="20" t="str">
        <f>'Compound Alert'!E18</f>
        <v>IBRD</v>
      </c>
      <c r="F149" s="217">
        <f ca="1">'Compound Alert'!F18</f>
        <v>13</v>
      </c>
      <c r="G149" s="22">
        <f ca="1">IF($B$8="Overall Alert",'Compound Alert'!G18,IF($B$8="Underlying Vulnerability",'Compound Alert'!J18,IF($B$8="Emerging Threat",'Compound Alert'!M18)))</f>
        <v>0</v>
      </c>
      <c r="H149" s="23">
        <f ca="1">IF($B$8="Overall Alert",'Compound Alert'!H18,IF($B$8="Underlying Vulnerability",'Compound Alert'!K18,IF($B$8="Emerging Threat",'Compound Alert'!N18)))</f>
        <v>0</v>
      </c>
      <c r="I149" s="50">
        <f t="shared" ca="1" si="1"/>
        <v>0</v>
      </c>
      <c r="J149" s="25" t="str">
        <f ca="1">IF(
   $B$8="Overall Alert",IF(
      'Compound Alert'!R18 &gt;= 7, "HIGH",IF(
         'Compound Alert'!R18 &gt;= 5, "MED","LOW")), IF(
            $B$8="Underlying Vulnerability", IF(
               'Compound Alert'!Y18 &gt;= 10, "HIGH",IF(
                  'Compound Alert'!Y18 &gt;= 7, "MED","LOW")),IF(
                     $B$8="Emerging Threat", IF(
                        'Compound Alert'!AF18 &gt;= 10, "HIGH",IF(
                            'Compound Alert'!AF18 &gt;= 7, "MED","LOW")))))</f>
        <v>LOW</v>
      </c>
      <c r="K149" s="25" t="str">
        <f ca="1">IF(
   $B$8="Overall Alert",IF(
      'Compound Alert'!S18 &gt;= 7, "HIGH",IF(
         'Compound Alert'!S18 &gt;= 5, "MED","LOW")), IF(
            $B$8="Underlying Vulnerability", IF(
               'Compound Alert'!Z18 &gt;= 10, "HIGH",IF(
                  'Compound Alert'!Z18 &gt;= 7, "MED","LOW")),IF(
                     $B$8="Emerging Threat", IF(
                        'Compound Alert'!AG18 &gt;= 10, "HIGH",IF(
                            'Compound Alert'!AG18 &gt;= 7, "MED","LOW")))))</f>
        <v>LOW</v>
      </c>
      <c r="L149" s="25" t="str">
        <f ca="1">IF(
   $B$8="Overall Alert",IF(
      'Compound Alert'!T18 &gt;= 7, "HIGH",IF(
         'Compound Alert'!T18 &gt;= 5, "MED","LOW")), IF(
            $B$8="Underlying Vulnerability", IF(
               'Compound Alert'!AA18 &gt;= 10, "HIGH",IF(
                  'Compound Alert'!AA18 &gt;= 7, "MED","LOW")),IF(
                     $B$8="Emerging Threat", IF(
                        'Compound Alert'!AH18 &gt;= 10, "HIGH",IF(
                            'Compound Alert'!AH18 &gt;= 7, "MED","LOW")))))</f>
        <v>LOW</v>
      </c>
      <c r="M149" s="25" t="str">
        <f ca="1">IF(
   $B$8="Overall Alert",IF(
      'Compound Alert'!U18 &gt;= 7, "HIGH",IF(
         'Compound Alert'!U18 &gt;= 5, "MED","LOW")), IF(
            $B$8="Underlying Vulnerability", IF(
               'Compound Alert'!AB18 &gt;= 10, "HIGH",IF(
                  'Compound Alert'!AB18 &gt;= 7, "MED","LOW")),IF(
                     $B$8="Emerging Threat", IF(
                        'Compound Alert'!AI18 &gt;= 10, "HIGH",IF(
                            'Compound Alert'!AI18 &gt;= 7, "MED","LOW")))))</f>
        <v>LOW</v>
      </c>
      <c r="N149" s="25" t="str">
        <f ca="1">IF(
   $B$8="Overall Alert",IF(
      'Compound Alert'!V18 &gt;= 7, "HIGH",IF(
         'Compound Alert'!V18 &gt;= 5, "MED","LOW")), IF(
            $B$8="Underlying Vulnerability", IF(
               'Compound Alert'!AC18 &gt;= 10, "HIGH",IF(
                  'Compound Alert'!AC18 &gt;= 7, "MED","LOW")),IF(
                     $B$8="Emerging Threat", IF(
                        'Compound Alert'!AJ18 &gt;= 10, "HIGH",IF(
                            'Compound Alert'!AJ18 &gt;= 7, "MED","LOW")))))</f>
        <v>LOW</v>
      </c>
      <c r="O149" s="25" t="str">
        <f ca="1">IF(
   $B$8="Overall Alert",IF(
      'Compound Alert'!W18 &gt;= 7, "HIGH",IF(
         'Compound Alert'!W18 &gt;= 5, "MED","LOW")), IF(
            $B$8="Underlying Vulnerability", IF(
               'Compound Alert'!AD18 &gt;= 10, "HIGH",IF(
                  'Compound Alert'!AD18 &gt;= 7, "MED","LOW")),IF(
                     $B$8="Emerging Threat", IF(
                        'Compound Alert'!AK18 &gt;= 10, "HIGH",IF(
                            'Compound Alert'!AK18 &gt;= 7, "MED","LOW")))))</f>
        <v>LOW</v>
      </c>
      <c r="P149" s="25"/>
      <c r="Q149" s="26"/>
      <c r="R149" s="26"/>
      <c r="S149" s="21"/>
      <c r="T149" s="21"/>
      <c r="U149" s="21"/>
      <c r="V149" s="21"/>
      <c r="W149" s="21"/>
      <c r="X149" s="21"/>
      <c r="Y149" s="27"/>
      <c r="Z149" s="27"/>
      <c r="AA149" s="27"/>
      <c r="AB149" s="27"/>
      <c r="AC149" s="27"/>
      <c r="AD149" s="27"/>
      <c r="AE149" s="27"/>
      <c r="AF149" s="27"/>
      <c r="AJ149" s="21"/>
      <c r="AK149" s="21"/>
      <c r="AL149" s="21"/>
      <c r="AM149" s="21"/>
      <c r="AN149" s="21"/>
      <c r="AO149" s="21"/>
      <c r="AP149" s="21"/>
      <c r="AQ149" s="21"/>
      <c r="AR149" s="21"/>
      <c r="AS149" s="21"/>
      <c r="AT149" s="21"/>
      <c r="AU149" s="21"/>
      <c r="AV149" s="21"/>
      <c r="AW149" s="21"/>
      <c r="AX149" s="21"/>
    </row>
    <row r="150" spans="1:50" x14ac:dyDescent="0.2">
      <c r="A150" s="63">
        <v>109</v>
      </c>
      <c r="B150" s="20" t="str">
        <f>'Compound Alert'!B16</f>
        <v>Australia</v>
      </c>
      <c r="C150" s="20" t="str">
        <f>'Compound Alert'!C16</f>
        <v>AUS</v>
      </c>
      <c r="D150" s="20" t="str">
        <f>'Compound Alert'!D16</f>
        <v>EAS           East Asia &amp; Pacific</v>
      </c>
      <c r="E150" s="20" t="str">
        <f>'Compound Alert'!E16</f>
        <v>NA</v>
      </c>
      <c r="F150" s="217">
        <f ca="1">'Compound Alert'!F16</f>
        <v>11</v>
      </c>
      <c r="G150" s="22">
        <f ca="1">IF($B$8="Overall Alert",'Compound Alert'!G16,IF($B$8="Underlying Vulnerability",'Compound Alert'!J16,IF($B$8="Emerging Threat",'Compound Alert'!M16)))</f>
        <v>0</v>
      </c>
      <c r="H150" s="23">
        <f ca="1">IF($B$8="Overall Alert",'Compound Alert'!H16,IF($B$8="Underlying Vulnerability",'Compound Alert'!K16,IF($B$8="Emerging Threat",'Compound Alert'!N16)))</f>
        <v>0</v>
      </c>
      <c r="I150" s="50">
        <f t="shared" ca="1" si="1"/>
        <v>0</v>
      </c>
      <c r="J150" s="25" t="str">
        <f ca="1">IF(
   $B$8="Overall Alert",IF(
      'Compound Alert'!R16 &gt;= 7, "HIGH",IF(
         'Compound Alert'!R16 &gt;= 5, "MED","LOW")), IF(
            $B$8="Underlying Vulnerability", IF(
               'Compound Alert'!Y16 &gt;= 10, "HIGH",IF(
                  'Compound Alert'!Y16 &gt;= 7, "MED","LOW")),IF(
                     $B$8="Emerging Threat", IF(
                        'Compound Alert'!AF16 &gt;= 10, "HIGH",IF(
                            'Compound Alert'!AF16 &gt;= 7, "MED","LOW")))))</f>
        <v>LOW</v>
      </c>
      <c r="K150" s="25" t="str">
        <f ca="1">IF(
   $B$8="Overall Alert",IF(
      'Compound Alert'!S16 &gt;= 7, "HIGH",IF(
         'Compound Alert'!S16 &gt;= 5, "MED","LOW")), IF(
            $B$8="Underlying Vulnerability", IF(
               'Compound Alert'!Z16 &gt;= 10, "HIGH",IF(
                  'Compound Alert'!Z16 &gt;= 7, "MED","LOW")),IF(
                     $B$8="Emerging Threat", IF(
                        'Compound Alert'!AG16 &gt;= 10, "HIGH",IF(
                            'Compound Alert'!AG16 &gt;= 7, "MED","LOW")))))</f>
        <v>LOW</v>
      </c>
      <c r="L150" s="25" t="str">
        <f ca="1">IF(
   $B$8="Overall Alert",IF(
      'Compound Alert'!T16 &gt;= 7, "HIGH",IF(
         'Compound Alert'!T16 &gt;= 5, "MED","LOW")), IF(
            $B$8="Underlying Vulnerability", IF(
               'Compound Alert'!AA16 &gt;= 10, "HIGH",IF(
                  'Compound Alert'!AA16 &gt;= 7, "MED","LOW")),IF(
                     $B$8="Emerging Threat", IF(
                        'Compound Alert'!AH16 &gt;= 10, "HIGH",IF(
                            'Compound Alert'!AH16 &gt;= 7, "MED","LOW")))))</f>
        <v>LOW</v>
      </c>
      <c r="M150" s="25" t="str">
        <f ca="1">IF(
   $B$8="Overall Alert",IF(
      'Compound Alert'!U16 &gt;= 7, "HIGH",IF(
         'Compound Alert'!U16 &gt;= 5, "MED","LOW")), IF(
            $B$8="Underlying Vulnerability", IF(
               'Compound Alert'!AB16 &gt;= 10, "HIGH",IF(
                  'Compound Alert'!AB16 &gt;= 7, "MED","LOW")),IF(
                     $B$8="Emerging Threat", IF(
                        'Compound Alert'!AI16 &gt;= 10, "HIGH",IF(
                            'Compound Alert'!AI16 &gt;= 7, "MED","LOW")))))</f>
        <v>LOW</v>
      </c>
      <c r="N150" s="25" t="str">
        <f ca="1">IF(
   $B$8="Overall Alert",IF(
      'Compound Alert'!V16 &gt;= 7, "HIGH",IF(
         'Compound Alert'!V16 &gt;= 5, "MED","LOW")), IF(
            $B$8="Underlying Vulnerability", IF(
               'Compound Alert'!AC16 &gt;= 10, "HIGH",IF(
                  'Compound Alert'!AC16 &gt;= 7, "MED","LOW")),IF(
                     $B$8="Emerging Threat", IF(
                        'Compound Alert'!AJ16 &gt;= 10, "HIGH",IF(
                            'Compound Alert'!AJ16 &gt;= 7, "MED","LOW")))))</f>
        <v>LOW</v>
      </c>
      <c r="O150" s="25" t="str">
        <f ca="1">IF(
   $B$8="Overall Alert",IF(
      'Compound Alert'!W16 &gt;= 7, "HIGH",IF(
         'Compound Alert'!W16 &gt;= 5, "MED","LOW")), IF(
            $B$8="Underlying Vulnerability", IF(
               'Compound Alert'!AD16 &gt;= 10, "HIGH",IF(
                  'Compound Alert'!AD16 &gt;= 7, "MED","LOW")),IF(
                     $B$8="Emerging Threat", IF(
                        'Compound Alert'!AK16 &gt;= 10, "HIGH",IF(
                            'Compound Alert'!AK16 &gt;= 7, "MED","LOW")))))</f>
        <v>LOW</v>
      </c>
      <c r="P150" s="25"/>
      <c r="Q150" s="26"/>
      <c r="R150" s="26"/>
      <c r="S150" s="21"/>
      <c r="T150" s="21"/>
      <c r="U150" s="21"/>
      <c r="V150" s="21"/>
      <c r="W150" s="21"/>
      <c r="X150" s="21"/>
      <c r="Y150" s="27"/>
      <c r="Z150" s="27"/>
      <c r="AA150" s="27"/>
      <c r="AB150" s="27"/>
      <c r="AC150" s="27"/>
      <c r="AD150" s="27"/>
      <c r="AE150" s="27"/>
      <c r="AF150" s="27"/>
      <c r="AJ150" s="21"/>
      <c r="AK150" s="21"/>
      <c r="AL150" s="21"/>
      <c r="AM150" s="21"/>
      <c r="AN150" s="21"/>
      <c r="AO150" s="21"/>
      <c r="AP150" s="21"/>
      <c r="AQ150" s="21"/>
      <c r="AR150" s="21"/>
      <c r="AS150" s="21"/>
      <c r="AT150" s="21"/>
      <c r="AU150" s="21"/>
      <c r="AV150" s="21"/>
      <c r="AW150" s="21"/>
      <c r="AX150" s="21"/>
    </row>
    <row r="151" spans="1:50" x14ac:dyDescent="0.2">
      <c r="A151" s="63">
        <v>110</v>
      </c>
      <c r="B151" s="20" t="str">
        <f>'Compound Alert'!B56</f>
        <v>Germany</v>
      </c>
      <c r="C151" s="20" t="str">
        <f>'Compound Alert'!C56</f>
        <v>DEU</v>
      </c>
      <c r="D151" s="20" t="str">
        <f>'Compound Alert'!D56</f>
        <v>ECS           Europe &amp; Central Asia</v>
      </c>
      <c r="E151" s="20" t="str">
        <f>'Compound Alert'!E56</f>
        <v>NA</v>
      </c>
      <c r="F151" s="217">
        <f ca="1">'Compound Alert'!F56</f>
        <v>51</v>
      </c>
      <c r="G151" s="22">
        <f ca="1">IF($B$8="Overall Alert",'Compound Alert'!G56,IF($B$8="Underlying Vulnerability",'Compound Alert'!J56,IF($B$8="Emerging Threat",'Compound Alert'!M56)))</f>
        <v>0</v>
      </c>
      <c r="H151" s="23">
        <f ca="1">IF($B$8="Overall Alert",'Compound Alert'!H56,IF($B$8="Underlying Vulnerability",'Compound Alert'!K56,IF($B$8="Emerging Threat",'Compound Alert'!N56)))</f>
        <v>0</v>
      </c>
      <c r="I151" s="50">
        <f t="shared" ca="1" si="1"/>
        <v>0</v>
      </c>
      <c r="J151" s="25" t="str">
        <f ca="1">IF(
   $B$8="Overall Alert",IF(
      'Compound Alert'!R56 &gt;= 7, "HIGH",IF(
         'Compound Alert'!R56 &gt;= 5, "MED","LOW")), IF(
            $B$8="Underlying Vulnerability", IF(
               'Compound Alert'!Y56 &gt;= 10, "HIGH",IF(
                  'Compound Alert'!Y56 &gt;= 7, "MED","LOW")),IF(
                     $B$8="Emerging Threat", IF(
                        'Compound Alert'!AF56 &gt;= 10, "HIGH",IF(
                            'Compound Alert'!AF56 &gt;= 7, "MED","LOW")))))</f>
        <v>LOW</v>
      </c>
      <c r="K151" s="25" t="str">
        <f ca="1">IF(
   $B$8="Overall Alert",IF(
      'Compound Alert'!S56 &gt;= 7, "HIGH",IF(
         'Compound Alert'!S56 &gt;= 5, "MED","LOW")), IF(
            $B$8="Underlying Vulnerability", IF(
               'Compound Alert'!Z56 &gt;= 10, "HIGH",IF(
                  'Compound Alert'!Z56 &gt;= 7, "MED","LOW")),IF(
                     $B$8="Emerging Threat", IF(
                        'Compound Alert'!AG56 &gt;= 10, "HIGH",IF(
                            'Compound Alert'!AG56 &gt;= 7, "MED","LOW")))))</f>
        <v>LOW</v>
      </c>
      <c r="L151" s="25" t="str">
        <f ca="1">IF(
   $B$8="Overall Alert",IF(
      'Compound Alert'!T56 &gt;= 7, "HIGH",IF(
         'Compound Alert'!T56 &gt;= 5, "MED","LOW")), IF(
            $B$8="Underlying Vulnerability", IF(
               'Compound Alert'!AA56 &gt;= 10, "HIGH",IF(
                  'Compound Alert'!AA56 &gt;= 7, "MED","LOW")),IF(
                     $B$8="Emerging Threat", IF(
                        'Compound Alert'!AH56 &gt;= 10, "HIGH",IF(
                            'Compound Alert'!AH56 &gt;= 7, "MED","LOW")))))</f>
        <v>LOW</v>
      </c>
      <c r="M151" s="25" t="str">
        <f ca="1">IF(
   $B$8="Overall Alert",IF(
      'Compound Alert'!U56 &gt;= 7, "HIGH",IF(
         'Compound Alert'!U56 &gt;= 5, "MED","LOW")), IF(
            $B$8="Underlying Vulnerability", IF(
               'Compound Alert'!AB56 &gt;= 10, "HIGH",IF(
                  'Compound Alert'!AB56 &gt;= 7, "MED","LOW")),IF(
                     $B$8="Emerging Threat", IF(
                        'Compound Alert'!AI56 &gt;= 10, "HIGH",IF(
                            'Compound Alert'!AI56 &gt;= 7, "MED","LOW")))))</f>
        <v>LOW</v>
      </c>
      <c r="N151" s="25" t="str">
        <f ca="1">IF(
   $B$8="Overall Alert",IF(
      'Compound Alert'!V56 &gt;= 7, "HIGH",IF(
         'Compound Alert'!V56 &gt;= 5, "MED","LOW")), IF(
            $B$8="Underlying Vulnerability", IF(
               'Compound Alert'!AC56 &gt;= 10, "HIGH",IF(
                  'Compound Alert'!AC56 &gt;= 7, "MED","LOW")),IF(
                     $B$8="Emerging Threat", IF(
                        'Compound Alert'!AJ56 &gt;= 10, "HIGH",IF(
                            'Compound Alert'!AJ56 &gt;= 7, "MED","LOW")))))</f>
        <v>LOW</v>
      </c>
      <c r="O151" s="25" t="str">
        <f ca="1">IF(
   $B$8="Overall Alert",IF(
      'Compound Alert'!W56 &gt;= 7, "HIGH",IF(
         'Compound Alert'!W56 &gt;= 5, "MED","LOW")), IF(
            $B$8="Underlying Vulnerability", IF(
               'Compound Alert'!AD56 &gt;= 10, "HIGH",IF(
                  'Compound Alert'!AD56 &gt;= 7, "MED","LOW")),IF(
                     $B$8="Emerging Threat", IF(
                        'Compound Alert'!AK56 &gt;= 10, "HIGH",IF(
                            'Compound Alert'!AK56 &gt;= 7, "MED","LOW")))))</f>
        <v>LOW</v>
      </c>
      <c r="P151" s="25"/>
      <c r="Q151" s="26"/>
      <c r="R151" s="26"/>
      <c r="S151" s="21"/>
      <c r="T151" s="21"/>
      <c r="U151" s="21"/>
      <c r="V151" s="21"/>
      <c r="W151" s="21"/>
      <c r="X151" s="21"/>
      <c r="Y151" s="27"/>
      <c r="Z151" s="27"/>
      <c r="AA151" s="27"/>
      <c r="AB151" s="27"/>
      <c r="AC151" s="27"/>
      <c r="AD151" s="27"/>
      <c r="AE151" s="27"/>
      <c r="AF151" s="27"/>
      <c r="AJ151" s="21"/>
      <c r="AK151" s="21"/>
      <c r="AL151" s="21"/>
      <c r="AM151" s="21"/>
      <c r="AN151" s="21"/>
      <c r="AO151" s="21"/>
      <c r="AP151" s="21"/>
      <c r="AQ151" s="21"/>
      <c r="AR151" s="21"/>
      <c r="AS151" s="21"/>
      <c r="AT151" s="21"/>
      <c r="AU151" s="21"/>
      <c r="AV151" s="21"/>
      <c r="AW151" s="21"/>
      <c r="AX151" s="21"/>
    </row>
    <row r="152" spans="1:50" x14ac:dyDescent="0.2">
      <c r="A152" s="63">
        <v>111</v>
      </c>
      <c r="B152" s="20" t="str">
        <f>'Compound Alert'!B98</f>
        <v>Iraq</v>
      </c>
      <c r="C152" s="20" t="str">
        <f>'Compound Alert'!C98</f>
        <v>IRQ</v>
      </c>
      <c r="D152" s="20" t="str">
        <f>'Compound Alert'!D98</f>
        <v>MEA           Middle East &amp; North Africa</v>
      </c>
      <c r="E152" s="20" t="str">
        <f>'Compound Alert'!E98</f>
        <v>IBRD</v>
      </c>
      <c r="F152" s="217">
        <f ca="1">'Compound Alert'!F98</f>
        <v>93</v>
      </c>
      <c r="G152" s="22">
        <f ca="1">IF($B$8="Overall Alert",'Compound Alert'!G98,IF($B$8="Underlying Vulnerability",'Compound Alert'!J98,IF($B$8="Emerging Threat",'Compound Alert'!M98)))</f>
        <v>1</v>
      </c>
      <c r="H152" s="23">
        <f ca="1">IF($B$8="Overall Alert",'Compound Alert'!H98,IF($B$8="Underlying Vulnerability",'Compound Alert'!K98,IF($B$8="Emerging Threat",'Compound Alert'!N98)))</f>
        <v>1</v>
      </c>
      <c r="I152" s="50">
        <f t="shared" ca="1" si="1"/>
        <v>1</v>
      </c>
      <c r="J152" s="25" t="str">
        <f ca="1">IF(
   $B$8="Overall Alert",IF(
      'Compound Alert'!R98 &gt;= 7, "HIGH",IF(
         'Compound Alert'!R98 &gt;= 5, "MED","LOW")), IF(
            $B$8="Underlying Vulnerability", IF(
               'Compound Alert'!Y98 &gt;= 10, "HIGH",IF(
                  'Compound Alert'!Y98 &gt;= 7, "MED","LOW")),IF(
                     $B$8="Emerging Threat", IF(
                        'Compound Alert'!AF98 &gt;= 10, "HIGH",IF(
                            'Compound Alert'!AF98 &gt;= 7, "MED","LOW")))))</f>
        <v>LOW</v>
      </c>
      <c r="K152" s="25" t="str">
        <f ca="1">IF(
   $B$8="Overall Alert",IF(
      'Compound Alert'!S98 &gt;= 7, "HIGH",IF(
         'Compound Alert'!S98 &gt;= 5, "MED","LOW")), IF(
            $B$8="Underlying Vulnerability", IF(
               'Compound Alert'!Z98 &gt;= 10, "HIGH",IF(
                  'Compound Alert'!Z98 &gt;= 7, "MED","LOW")),IF(
                     $B$8="Emerging Threat", IF(
                        'Compound Alert'!AG98 &gt;= 10, "HIGH",IF(
                            'Compound Alert'!AG98 &gt;= 7, "MED","LOW")))))</f>
        <v>LOW</v>
      </c>
      <c r="L152" s="25" t="str">
        <f ca="1">IF(
   $B$8="Overall Alert",IF(
      'Compound Alert'!T98 &gt;= 7, "HIGH",IF(
         'Compound Alert'!T98 &gt;= 5, "MED","LOW")), IF(
            $B$8="Underlying Vulnerability", IF(
               'Compound Alert'!AA98 &gt;= 10, "HIGH",IF(
                  'Compound Alert'!AA98 &gt;= 7, "MED","LOW")),IF(
                     $B$8="Emerging Threat", IF(
                        'Compound Alert'!AH98 &gt;= 10, "HIGH",IF(
                            'Compound Alert'!AH98 &gt;= 7, "MED","LOW")))))</f>
        <v>HIGH</v>
      </c>
      <c r="M152" s="25" t="str">
        <f ca="1">IF(
   $B$8="Overall Alert",IF(
      'Compound Alert'!U98 &gt;= 7, "HIGH",IF(
         'Compound Alert'!U98 &gt;= 5, "MED","LOW")), IF(
            $B$8="Underlying Vulnerability", IF(
               'Compound Alert'!AB98 &gt;= 10, "HIGH",IF(
                  'Compound Alert'!AB98 &gt;= 7, "MED","LOW")),IF(
                     $B$8="Emerging Threat", IF(
                        'Compound Alert'!AI98 &gt;= 10, "HIGH",IF(
                            'Compound Alert'!AI98 &gt;= 7, "MED","LOW")))))</f>
        <v>LOW</v>
      </c>
      <c r="N152" s="25" t="str">
        <f ca="1">IF(
   $B$8="Overall Alert",IF(
      'Compound Alert'!V98 &gt;= 7, "HIGH",IF(
         'Compound Alert'!V98 &gt;= 5, "MED","LOW")), IF(
            $B$8="Underlying Vulnerability", IF(
               'Compound Alert'!AC98 &gt;= 10, "HIGH",IF(
                  'Compound Alert'!AC98 &gt;= 7, "MED","LOW")),IF(
                     $B$8="Emerging Threat", IF(
                        'Compound Alert'!AJ98 &gt;= 10, "HIGH",IF(
                            'Compound Alert'!AJ98 &gt;= 7, "MED","LOW")))))</f>
        <v>LOW</v>
      </c>
      <c r="O152" s="25" t="str">
        <f ca="1">IF(
   $B$8="Overall Alert",IF(
      'Compound Alert'!W98 &gt;= 7, "HIGH",IF(
         'Compound Alert'!W98 &gt;= 5, "MED","LOW")), IF(
            $B$8="Underlying Vulnerability", IF(
               'Compound Alert'!AD98 &gt;= 10, "HIGH",IF(
                  'Compound Alert'!AD98 &gt;= 7, "MED","LOW")),IF(
                     $B$8="Emerging Threat", IF(
                        'Compound Alert'!AK98 &gt;= 10, "HIGH",IF(
                            'Compound Alert'!AK98 &gt;= 7, "MED","LOW")))))</f>
        <v>LOW</v>
      </c>
      <c r="P152" s="25"/>
      <c r="Q152" s="26"/>
      <c r="R152" s="26"/>
      <c r="S152" s="21"/>
      <c r="T152" s="21"/>
      <c r="U152" s="21"/>
      <c r="V152" s="21"/>
      <c r="W152" s="21"/>
      <c r="X152" s="21"/>
      <c r="Y152" s="27"/>
      <c r="Z152" s="27"/>
      <c r="AA152" s="27"/>
      <c r="AB152" s="27"/>
      <c r="AC152" s="27"/>
      <c r="AD152" s="27"/>
      <c r="AE152" s="27"/>
      <c r="AF152" s="27"/>
      <c r="AJ152" s="21"/>
      <c r="AK152" s="21"/>
      <c r="AL152" s="21"/>
      <c r="AM152" s="21"/>
      <c r="AN152" s="21"/>
      <c r="AO152" s="21"/>
      <c r="AP152" s="21"/>
      <c r="AQ152" s="21"/>
      <c r="AR152" s="21"/>
      <c r="AS152" s="21"/>
      <c r="AT152" s="21"/>
      <c r="AU152" s="21"/>
      <c r="AV152" s="21"/>
      <c r="AW152" s="21"/>
      <c r="AX152" s="21"/>
    </row>
    <row r="153" spans="1:50" x14ac:dyDescent="0.2">
      <c r="A153" s="63">
        <v>112</v>
      </c>
      <c r="B153" s="20" t="str">
        <f>'Compound Alert'!B100</f>
        <v>Israel</v>
      </c>
      <c r="C153" s="20" t="str">
        <f>'Compound Alert'!C100</f>
        <v>ISR</v>
      </c>
      <c r="D153" s="20" t="str">
        <f>'Compound Alert'!D100</f>
        <v>MEA           Middle East &amp; North Africa</v>
      </c>
      <c r="E153" s="20" t="str">
        <f>'Compound Alert'!E100</f>
        <v>NA</v>
      </c>
      <c r="F153" s="217">
        <f ca="1">'Compound Alert'!F100</f>
        <v>95</v>
      </c>
      <c r="G153" s="22">
        <f ca="1">IF($B$8="Overall Alert",'Compound Alert'!G100,IF($B$8="Underlying Vulnerability",'Compound Alert'!J100,IF($B$8="Emerging Threat",'Compound Alert'!M100)))</f>
        <v>0</v>
      </c>
      <c r="H153" s="23">
        <f ca="1">IF($B$8="Overall Alert",'Compound Alert'!H100,IF($B$8="Underlying Vulnerability",'Compound Alert'!K100,IF($B$8="Emerging Threat",'Compound Alert'!N100)))</f>
        <v>0</v>
      </c>
      <c r="I153" s="50">
        <f t="shared" ca="1" si="1"/>
        <v>0</v>
      </c>
      <c r="J153" s="25" t="str">
        <f ca="1">IF(
   $B$8="Overall Alert",IF(
      'Compound Alert'!R100 &gt;= 7, "HIGH",IF(
         'Compound Alert'!R100 &gt;= 5, "MED","LOW")), IF(
            $B$8="Underlying Vulnerability", IF(
               'Compound Alert'!Y100 &gt;= 10, "HIGH",IF(
                  'Compound Alert'!Y100 &gt;= 7, "MED","LOW")),IF(
                     $B$8="Emerging Threat", IF(
                        'Compound Alert'!AF100 &gt;= 10, "HIGH",IF(
                            'Compound Alert'!AF100 &gt;= 7, "MED","LOW")))))</f>
        <v>LOW</v>
      </c>
      <c r="K153" s="25" t="str">
        <f ca="1">IF(
   $B$8="Overall Alert",IF(
      'Compound Alert'!S100 &gt;= 7, "HIGH",IF(
         'Compound Alert'!S100 &gt;= 5, "MED","LOW")), IF(
            $B$8="Underlying Vulnerability", IF(
               'Compound Alert'!Z100 &gt;= 10, "HIGH",IF(
                  'Compound Alert'!Z100 &gt;= 7, "MED","LOW")),IF(
                     $B$8="Emerging Threat", IF(
                        'Compound Alert'!AG100 &gt;= 10, "HIGH",IF(
                            'Compound Alert'!AG100 &gt;= 7, "MED","LOW")))))</f>
        <v>LOW</v>
      </c>
      <c r="L153" s="25" t="str">
        <f ca="1">IF(
   $B$8="Overall Alert",IF(
      'Compound Alert'!T100 &gt;= 7, "HIGH",IF(
         'Compound Alert'!T100 &gt;= 5, "MED","LOW")), IF(
            $B$8="Underlying Vulnerability", IF(
               'Compound Alert'!AA100 &gt;= 10, "HIGH",IF(
                  'Compound Alert'!AA100 &gt;= 7, "MED","LOW")),IF(
                     $B$8="Emerging Threat", IF(
                        'Compound Alert'!AH100 &gt;= 10, "HIGH",IF(
                            'Compound Alert'!AH100 &gt;= 7, "MED","LOW")))))</f>
        <v>LOW</v>
      </c>
      <c r="M153" s="25" t="str">
        <f ca="1">IF(
   $B$8="Overall Alert",IF(
      'Compound Alert'!U100 &gt;= 7, "HIGH",IF(
         'Compound Alert'!U100 &gt;= 5, "MED","LOW")), IF(
            $B$8="Underlying Vulnerability", IF(
               'Compound Alert'!AB100 &gt;= 10, "HIGH",IF(
                  'Compound Alert'!AB100 &gt;= 7, "MED","LOW")),IF(
                     $B$8="Emerging Threat", IF(
                        'Compound Alert'!AI100 &gt;= 10, "HIGH",IF(
                            'Compound Alert'!AI100 &gt;= 7, "MED","LOW")))))</f>
        <v>LOW</v>
      </c>
      <c r="N153" s="25" t="str">
        <f ca="1">IF(
   $B$8="Overall Alert",IF(
      'Compound Alert'!V100 &gt;= 7, "HIGH",IF(
         'Compound Alert'!V100 &gt;= 5, "MED","LOW")), IF(
            $B$8="Underlying Vulnerability", IF(
               'Compound Alert'!AC100 &gt;= 10, "HIGH",IF(
                  'Compound Alert'!AC100 &gt;= 7, "MED","LOW")),IF(
                     $B$8="Emerging Threat", IF(
                        'Compound Alert'!AJ100 &gt;= 10, "HIGH",IF(
                            'Compound Alert'!AJ100 &gt;= 7, "MED","LOW")))))</f>
        <v>LOW</v>
      </c>
      <c r="O153" s="25" t="str">
        <f ca="1">IF(
   $B$8="Overall Alert",IF(
      'Compound Alert'!W100 &gt;= 7, "HIGH",IF(
         'Compound Alert'!W100 &gt;= 5, "MED","LOW")), IF(
            $B$8="Underlying Vulnerability", IF(
               'Compound Alert'!AD100 &gt;= 10, "HIGH",IF(
                  'Compound Alert'!AD100 &gt;= 7, "MED","LOW")),IF(
                     $B$8="Emerging Threat", IF(
                        'Compound Alert'!AK100 &gt;= 10, "HIGH",IF(
                            'Compound Alert'!AK100 &gt;= 7, "MED","LOW")))))</f>
        <v>LOW</v>
      </c>
      <c r="P153" s="25"/>
      <c r="Q153" s="26"/>
      <c r="R153" s="26"/>
      <c r="S153" s="21"/>
      <c r="T153" s="21"/>
      <c r="U153" s="21"/>
      <c r="V153" s="21"/>
      <c r="W153" s="21"/>
      <c r="X153" s="21"/>
      <c r="Y153" s="27"/>
      <c r="Z153" s="27"/>
      <c r="AA153" s="27"/>
      <c r="AB153" s="27"/>
      <c r="AC153" s="27"/>
      <c r="AD153" s="27"/>
      <c r="AE153" s="27"/>
      <c r="AF153" s="27"/>
      <c r="AJ153" s="21"/>
      <c r="AK153" s="21"/>
      <c r="AL153" s="21"/>
      <c r="AM153" s="21"/>
      <c r="AN153" s="21"/>
      <c r="AO153" s="21"/>
      <c r="AP153" s="21"/>
      <c r="AQ153" s="21"/>
      <c r="AR153" s="21"/>
      <c r="AS153" s="21"/>
      <c r="AT153" s="21"/>
      <c r="AU153" s="21"/>
      <c r="AV153" s="21"/>
      <c r="AW153" s="21"/>
      <c r="AX153" s="21"/>
    </row>
    <row r="154" spans="1:50" x14ac:dyDescent="0.2">
      <c r="A154" s="63">
        <v>113</v>
      </c>
      <c r="B154" s="20" t="str">
        <f>'Compound Alert'!B120</f>
        <v>Lesotho</v>
      </c>
      <c r="C154" s="20" t="str">
        <f>'Compound Alert'!C120</f>
        <v>LSO</v>
      </c>
      <c r="D154" s="20" t="str">
        <f>'Compound Alert'!D120</f>
        <v>SSF           Sub-Saharan Africa</v>
      </c>
      <c r="E154" s="20" t="str">
        <f>'Compound Alert'!E120</f>
        <v>IDA</v>
      </c>
      <c r="F154" s="217">
        <f ca="1">'Compound Alert'!F120</f>
        <v>115</v>
      </c>
      <c r="G154" s="22">
        <f ca="1">IF($B$8="Overall Alert",'Compound Alert'!G120,IF($B$8="Underlying Vulnerability",'Compound Alert'!J120,IF($B$8="Emerging Threat",'Compound Alert'!M120)))</f>
        <v>0.5</v>
      </c>
      <c r="H154" s="23">
        <f ca="1">IF($B$8="Overall Alert",'Compound Alert'!H120,IF($B$8="Underlying Vulnerability",'Compound Alert'!K120,IF($B$8="Emerging Threat",'Compound Alert'!N120)))</f>
        <v>0.5</v>
      </c>
      <c r="I154" s="50">
        <f t="shared" ca="1" si="1"/>
        <v>0</v>
      </c>
      <c r="J154" s="25" t="str">
        <f ca="1">IF(
   $B$8="Overall Alert",IF(
      'Compound Alert'!R120 &gt;= 7, "HIGH",IF(
         'Compound Alert'!R120 &gt;= 5, "MED","LOW")), IF(
            $B$8="Underlying Vulnerability", IF(
               'Compound Alert'!Y120 &gt;= 10, "HIGH",IF(
                  'Compound Alert'!Y120 &gt;= 7, "MED","LOW")),IF(
                     $B$8="Emerging Threat", IF(
                        'Compound Alert'!AF120 &gt;= 10, "HIGH",IF(
                            'Compound Alert'!AF120 &gt;= 7, "MED","LOW")))))</f>
        <v>LOW</v>
      </c>
      <c r="K154" s="25" t="str">
        <f ca="1">IF(
   $B$8="Overall Alert",IF(
      'Compound Alert'!S120 &gt;= 7, "HIGH",IF(
         'Compound Alert'!S120 &gt;= 5, "MED","LOW")), IF(
            $B$8="Underlying Vulnerability", IF(
               'Compound Alert'!Z120 &gt;= 10, "HIGH",IF(
                  'Compound Alert'!Z120 &gt;= 7, "MED","LOW")),IF(
                     $B$8="Emerging Threat", IF(
                        'Compound Alert'!AG120 &gt;= 10, "HIGH",IF(
                            'Compound Alert'!AG120 &gt;= 7, "MED","LOW")))))</f>
        <v>LOW</v>
      </c>
      <c r="L154" s="25" t="str">
        <f ca="1">IF(
   $B$8="Overall Alert",IF(
      'Compound Alert'!T120 &gt;= 7, "HIGH",IF(
         'Compound Alert'!T120 &gt;= 5, "MED","LOW")), IF(
            $B$8="Underlying Vulnerability", IF(
               'Compound Alert'!AA120 &gt;= 10, "HIGH",IF(
                  'Compound Alert'!AA120 &gt;= 7, "MED","LOW")),IF(
                     $B$8="Emerging Threat", IF(
                        'Compound Alert'!AH120 &gt;= 10, "HIGH",IF(
                            'Compound Alert'!AH120 &gt;= 7, "MED","LOW")))))</f>
        <v>MED</v>
      </c>
      <c r="M154" s="25" t="str">
        <f ca="1">IF(
   $B$8="Overall Alert",IF(
      'Compound Alert'!U120 &gt;= 7, "HIGH",IF(
         'Compound Alert'!U120 &gt;= 5, "MED","LOW")), IF(
            $B$8="Underlying Vulnerability", IF(
               'Compound Alert'!AB120 &gt;= 10, "HIGH",IF(
                  'Compound Alert'!AB120 &gt;= 7, "MED","LOW")),IF(
                     $B$8="Emerging Threat", IF(
                        'Compound Alert'!AI120 &gt;= 10, "HIGH",IF(
                            'Compound Alert'!AI120 &gt;= 7, "MED","LOW")))))</f>
        <v>LOW</v>
      </c>
      <c r="N154" s="25" t="str">
        <f ca="1">IF(
   $B$8="Overall Alert",IF(
      'Compound Alert'!V120 &gt;= 7, "HIGH",IF(
         'Compound Alert'!V120 &gt;= 5, "MED","LOW")), IF(
            $B$8="Underlying Vulnerability", IF(
               'Compound Alert'!AC120 &gt;= 10, "HIGH",IF(
                  'Compound Alert'!AC120 &gt;= 7, "MED","LOW")),IF(
                     $B$8="Emerging Threat", IF(
                        'Compound Alert'!AJ120 &gt;= 10, "HIGH",IF(
                            'Compound Alert'!AJ120 &gt;= 7, "MED","LOW")))))</f>
        <v>LOW</v>
      </c>
      <c r="O154" s="25" t="str">
        <f ca="1">IF(
   $B$8="Overall Alert",IF(
      'Compound Alert'!W120 &gt;= 7, "HIGH",IF(
         'Compound Alert'!W120 &gt;= 5, "MED","LOW")), IF(
            $B$8="Underlying Vulnerability", IF(
               'Compound Alert'!AD120 &gt;= 10, "HIGH",IF(
                  'Compound Alert'!AD120 &gt;= 7, "MED","LOW")),IF(
                     $B$8="Emerging Threat", IF(
                        'Compound Alert'!AK120 &gt;= 10, "HIGH",IF(
                            'Compound Alert'!AK120 &gt;= 7, "MED","LOW")))))</f>
        <v>LOW</v>
      </c>
      <c r="P154" s="25"/>
      <c r="Q154" s="26"/>
      <c r="R154" s="26"/>
      <c r="S154" s="21"/>
      <c r="T154" s="21"/>
      <c r="U154" s="21"/>
      <c r="V154" s="21"/>
      <c r="W154" s="21"/>
      <c r="X154" s="21"/>
      <c r="Y154" s="27"/>
      <c r="Z154" s="27"/>
      <c r="AA154" s="27"/>
      <c r="AB154" s="27"/>
      <c r="AC154" s="27"/>
      <c r="AD154" s="27"/>
      <c r="AE154" s="27"/>
      <c r="AF154" s="27"/>
      <c r="AJ154" s="21"/>
      <c r="AK154" s="21"/>
      <c r="AL154" s="21"/>
      <c r="AM154" s="21"/>
      <c r="AN154" s="21"/>
      <c r="AO154" s="21"/>
      <c r="AP154" s="21"/>
      <c r="AQ154" s="21"/>
      <c r="AR154" s="21"/>
      <c r="AS154" s="21"/>
      <c r="AT154" s="21"/>
      <c r="AU154" s="21"/>
      <c r="AV154" s="21"/>
      <c r="AW154" s="21"/>
      <c r="AX154" s="21"/>
    </row>
    <row r="155" spans="1:50" x14ac:dyDescent="0.2">
      <c r="A155" s="63">
        <v>114</v>
      </c>
      <c r="B155" s="20" t="str">
        <f>'Compound Alert'!B170</f>
        <v>Romania</v>
      </c>
      <c r="C155" s="20" t="str">
        <f>'Compound Alert'!C170</f>
        <v>ROU</v>
      </c>
      <c r="D155" s="20" t="str">
        <f>'Compound Alert'!D170</f>
        <v>ECS           Europe &amp; Central Asia</v>
      </c>
      <c r="E155" s="20" t="str">
        <f>'Compound Alert'!E170</f>
        <v>IBRD</v>
      </c>
      <c r="F155" s="217">
        <f ca="1">'Compound Alert'!F170</f>
        <v>165</v>
      </c>
      <c r="G155" s="22">
        <f ca="1">IF($B$8="Overall Alert",'Compound Alert'!G170,IF($B$8="Underlying Vulnerability",'Compound Alert'!J170,IF($B$8="Emerging Threat",'Compound Alert'!M170)))</f>
        <v>0.5</v>
      </c>
      <c r="H155" s="23">
        <f ca="1">IF($B$8="Overall Alert",'Compound Alert'!H170,IF($B$8="Underlying Vulnerability",'Compound Alert'!K170,IF($B$8="Emerging Threat",'Compound Alert'!N170)))</f>
        <v>0.5</v>
      </c>
      <c r="I155" s="50">
        <f t="shared" ca="1" si="1"/>
        <v>0</v>
      </c>
      <c r="J155" s="25" t="str">
        <f ca="1">IF(
   $B$8="Overall Alert",IF(
      'Compound Alert'!R170 &gt;= 7, "HIGH",IF(
         'Compound Alert'!R170 &gt;= 5, "MED","LOW")), IF(
            $B$8="Underlying Vulnerability", IF(
               'Compound Alert'!Y170 &gt;= 10, "HIGH",IF(
                  'Compound Alert'!Y170 &gt;= 7, "MED","LOW")),IF(
                     $B$8="Emerging Threat", IF(
                        'Compound Alert'!AF170 &gt;= 10, "HIGH",IF(
                            'Compound Alert'!AF170 &gt;= 7, "MED","LOW")))))</f>
        <v>LOW</v>
      </c>
      <c r="K155" s="25" t="str">
        <f ca="1">IF(
   $B$8="Overall Alert",IF(
      'Compound Alert'!S170 &gt;= 7, "HIGH",IF(
         'Compound Alert'!S170 &gt;= 5, "MED","LOW")), IF(
            $B$8="Underlying Vulnerability", IF(
               'Compound Alert'!Z170 &gt;= 10, "HIGH",IF(
                  'Compound Alert'!Z170 &gt;= 7, "MED","LOW")),IF(
                     $B$8="Emerging Threat", IF(
                        'Compound Alert'!AG170 &gt;= 10, "HIGH",IF(
                            'Compound Alert'!AG170 &gt;= 7, "MED","LOW")))))</f>
        <v>LOW</v>
      </c>
      <c r="L155" s="25" t="str">
        <f ca="1">IF(
   $B$8="Overall Alert",IF(
      'Compound Alert'!T170 &gt;= 7, "HIGH",IF(
         'Compound Alert'!T170 &gt;= 5, "MED","LOW")), IF(
            $B$8="Underlying Vulnerability", IF(
               'Compound Alert'!AA170 &gt;= 10, "HIGH",IF(
                  'Compound Alert'!AA170 &gt;= 7, "MED","LOW")),IF(
                     $B$8="Emerging Threat", IF(
                        'Compound Alert'!AH170 &gt;= 10, "HIGH",IF(
                            'Compound Alert'!AH170 &gt;= 7, "MED","LOW")))))</f>
        <v>MED</v>
      </c>
      <c r="M155" s="25" t="str">
        <f ca="1">IF(
   $B$8="Overall Alert",IF(
      'Compound Alert'!U170 &gt;= 7, "HIGH",IF(
         'Compound Alert'!U170 &gt;= 5, "MED","LOW")), IF(
            $B$8="Underlying Vulnerability", IF(
               'Compound Alert'!AB170 &gt;= 10, "HIGH",IF(
                  'Compound Alert'!AB170 &gt;= 7, "MED","LOW")),IF(
                     $B$8="Emerging Threat", IF(
                        'Compound Alert'!AI170 &gt;= 10, "HIGH",IF(
                            'Compound Alert'!AI170 &gt;= 7, "MED","LOW")))))</f>
        <v>LOW</v>
      </c>
      <c r="N155" s="25" t="str">
        <f ca="1">IF(
   $B$8="Overall Alert",IF(
      'Compound Alert'!V170 &gt;= 7, "HIGH",IF(
         'Compound Alert'!V170 &gt;= 5, "MED","LOW")), IF(
            $B$8="Underlying Vulnerability", IF(
               'Compound Alert'!AC170 &gt;= 10, "HIGH",IF(
                  'Compound Alert'!AC170 &gt;= 7, "MED","LOW")),IF(
                     $B$8="Emerging Threat", IF(
                        'Compound Alert'!AJ170 &gt;= 10, "HIGH",IF(
                            'Compound Alert'!AJ170 &gt;= 7, "MED","LOW")))))</f>
        <v>LOW</v>
      </c>
      <c r="O155" s="25" t="str">
        <f ca="1">IF(
   $B$8="Overall Alert",IF(
      'Compound Alert'!W170 &gt;= 7, "HIGH",IF(
         'Compound Alert'!W170 &gt;= 5, "MED","LOW")), IF(
            $B$8="Underlying Vulnerability", IF(
               'Compound Alert'!AD170 &gt;= 10, "HIGH",IF(
                  'Compound Alert'!AD170 &gt;= 7, "MED","LOW")),IF(
                     $B$8="Emerging Threat", IF(
                        'Compound Alert'!AK170 &gt;= 10, "HIGH",IF(
                            'Compound Alert'!AK170 &gt;= 7, "MED","LOW")))))</f>
        <v>LOW</v>
      </c>
      <c r="P155" s="25"/>
      <c r="Q155" s="26"/>
      <c r="R155" s="26"/>
      <c r="S155" s="21"/>
      <c r="T155" s="21"/>
      <c r="U155" s="21"/>
      <c r="V155" s="21"/>
      <c r="W155" s="21"/>
      <c r="X155" s="21"/>
      <c r="Y155" s="27"/>
      <c r="Z155" s="27"/>
      <c r="AA155" s="27"/>
      <c r="AB155" s="27"/>
      <c r="AC155" s="27"/>
      <c r="AD155" s="27"/>
      <c r="AE155" s="27"/>
      <c r="AF155" s="27"/>
      <c r="AJ155" s="21"/>
      <c r="AK155" s="21"/>
      <c r="AL155" s="21"/>
      <c r="AM155" s="21"/>
      <c r="AN155" s="21"/>
      <c r="AO155" s="21"/>
      <c r="AP155" s="21"/>
      <c r="AQ155" s="21"/>
      <c r="AR155" s="21"/>
      <c r="AS155" s="21"/>
      <c r="AT155" s="21"/>
      <c r="AU155" s="21"/>
      <c r="AV155" s="21"/>
      <c r="AW155" s="21"/>
      <c r="AX155" s="21"/>
    </row>
    <row r="156" spans="1:50" x14ac:dyDescent="0.2">
      <c r="A156" s="63">
        <v>115</v>
      </c>
      <c r="B156" s="20" t="str">
        <f>'Compound Alert'!B171</f>
        <v>Russian Federation</v>
      </c>
      <c r="C156" s="20" t="str">
        <f>'Compound Alert'!C171</f>
        <v>RUS</v>
      </c>
      <c r="D156" s="20" t="str">
        <f>'Compound Alert'!D171</f>
        <v>ECS           Europe &amp; Central Asia</v>
      </c>
      <c r="E156" s="20" t="str">
        <f>'Compound Alert'!E171</f>
        <v>IBRD</v>
      </c>
      <c r="F156" s="217">
        <f ca="1">'Compound Alert'!F171</f>
        <v>166</v>
      </c>
      <c r="G156" s="22">
        <f ca="1">IF($B$8="Overall Alert",'Compound Alert'!G171,IF($B$8="Underlying Vulnerability",'Compound Alert'!J171,IF($B$8="Emerging Threat",'Compound Alert'!M171)))</f>
        <v>0.5</v>
      </c>
      <c r="H156" s="23">
        <f ca="1">IF($B$8="Overall Alert",'Compound Alert'!H171,IF($B$8="Underlying Vulnerability",'Compound Alert'!K171,IF($B$8="Emerging Threat",'Compound Alert'!N171)))</f>
        <v>0.5</v>
      </c>
      <c r="I156" s="50">
        <f t="shared" ca="1" si="1"/>
        <v>0</v>
      </c>
      <c r="J156" s="25" t="str">
        <f ca="1">IF(
   $B$8="Overall Alert",IF(
      'Compound Alert'!R171 &gt;= 7, "HIGH",IF(
         'Compound Alert'!R171 &gt;= 5, "MED","LOW")), IF(
            $B$8="Underlying Vulnerability", IF(
               'Compound Alert'!Y171 &gt;= 10, "HIGH",IF(
                  'Compound Alert'!Y171 &gt;= 7, "MED","LOW")),IF(
                     $B$8="Emerging Threat", IF(
                        'Compound Alert'!AF171 &gt;= 10, "HIGH",IF(
                            'Compound Alert'!AF171 &gt;= 7, "MED","LOW")))))</f>
        <v>LOW</v>
      </c>
      <c r="K156" s="25" t="str">
        <f ca="1">IF(
   $B$8="Overall Alert",IF(
      'Compound Alert'!S171 &gt;= 7, "HIGH",IF(
         'Compound Alert'!S171 &gt;= 5, "MED","LOW")), IF(
            $B$8="Underlying Vulnerability", IF(
               'Compound Alert'!Z171 &gt;= 10, "HIGH",IF(
                  'Compound Alert'!Z171 &gt;= 7, "MED","LOW")),IF(
                     $B$8="Emerging Threat", IF(
                        'Compound Alert'!AG171 &gt;= 10, "HIGH",IF(
                            'Compound Alert'!AG171 &gt;= 7, "MED","LOW")))))</f>
        <v>LOW</v>
      </c>
      <c r="L156" s="25" t="str">
        <f ca="1">IF(
   $B$8="Overall Alert",IF(
      'Compound Alert'!T171 &gt;= 7, "HIGH",IF(
         'Compound Alert'!T171 &gt;= 5, "MED","LOW")), IF(
            $B$8="Underlying Vulnerability", IF(
               'Compound Alert'!AA171 &gt;= 10, "HIGH",IF(
                  'Compound Alert'!AA171 &gt;= 7, "MED","LOW")),IF(
                     $B$8="Emerging Threat", IF(
                        'Compound Alert'!AH171 &gt;= 10, "HIGH",IF(
                            'Compound Alert'!AH171 &gt;= 7, "MED","LOW")))))</f>
        <v>LOW</v>
      </c>
      <c r="M156" s="25" t="str">
        <f ca="1">IF(
   $B$8="Overall Alert",IF(
      'Compound Alert'!U171 &gt;= 7, "HIGH",IF(
         'Compound Alert'!U171 &gt;= 5, "MED","LOW")), IF(
            $B$8="Underlying Vulnerability", IF(
               'Compound Alert'!AB171 &gt;= 10, "HIGH",IF(
                  'Compound Alert'!AB171 &gt;= 7, "MED","LOW")),IF(
                     $B$8="Emerging Threat", IF(
                        'Compound Alert'!AI171 &gt;= 10, "HIGH",IF(
                            'Compound Alert'!AI171 &gt;= 7, "MED","LOW")))))</f>
        <v>LOW</v>
      </c>
      <c r="N156" s="25" t="str">
        <f ca="1">IF(
   $B$8="Overall Alert",IF(
      'Compound Alert'!V171 &gt;= 7, "HIGH",IF(
         'Compound Alert'!V171 &gt;= 5, "MED","LOW")), IF(
            $B$8="Underlying Vulnerability", IF(
               'Compound Alert'!AC171 &gt;= 10, "HIGH",IF(
                  'Compound Alert'!AC171 &gt;= 7, "MED","LOW")),IF(
                     $B$8="Emerging Threat", IF(
                        'Compound Alert'!AJ171 &gt;= 10, "HIGH",IF(
                            'Compound Alert'!AJ171 &gt;= 7, "MED","LOW")))))</f>
        <v>LOW</v>
      </c>
      <c r="O156" s="25" t="str">
        <f ca="1">IF(
   $B$8="Overall Alert",IF(
      'Compound Alert'!W171 &gt;= 7, "HIGH",IF(
         'Compound Alert'!W171 &gt;= 5, "MED","LOW")), IF(
            $B$8="Underlying Vulnerability", IF(
               'Compound Alert'!AD171 &gt;= 10, "HIGH",IF(
                  'Compound Alert'!AD171 &gt;= 7, "MED","LOW")),IF(
                     $B$8="Emerging Threat", IF(
                        'Compound Alert'!AK171 &gt;= 10, "HIGH",IF(
                            'Compound Alert'!AK171 &gt;= 7, "MED","LOW")))))</f>
        <v>MED</v>
      </c>
      <c r="P156" s="25"/>
      <c r="Q156" s="26"/>
      <c r="R156" s="26"/>
      <c r="S156" s="21"/>
      <c r="T156" s="21"/>
      <c r="U156" s="21"/>
      <c r="V156" s="21"/>
      <c r="W156" s="21"/>
      <c r="X156" s="21"/>
      <c r="Y156" s="27"/>
      <c r="Z156" s="27"/>
      <c r="AA156" s="27"/>
      <c r="AB156" s="27"/>
      <c r="AC156" s="27"/>
      <c r="AD156" s="27"/>
      <c r="AE156" s="27"/>
      <c r="AF156" s="27"/>
      <c r="AJ156" s="21"/>
      <c r="AK156" s="21"/>
      <c r="AL156" s="21"/>
      <c r="AM156" s="21"/>
      <c r="AN156" s="21"/>
      <c r="AO156" s="21"/>
      <c r="AP156" s="21"/>
      <c r="AQ156" s="21"/>
      <c r="AR156" s="21"/>
      <c r="AS156" s="21"/>
      <c r="AT156" s="21"/>
      <c r="AU156" s="21"/>
      <c r="AV156" s="21"/>
      <c r="AW156" s="21"/>
      <c r="AX156" s="21"/>
    </row>
    <row r="157" spans="1:50" x14ac:dyDescent="0.2">
      <c r="A157" s="63">
        <v>116</v>
      </c>
      <c r="B157" s="20" t="str">
        <f>'Compound Alert'!B184</f>
        <v>São Tomé and Príncipe</v>
      </c>
      <c r="C157" s="20" t="str">
        <f>'Compound Alert'!C184</f>
        <v>STP</v>
      </c>
      <c r="D157" s="20" t="str">
        <f>'Compound Alert'!D184</f>
        <v>SSF           Sub-Saharan Africa</v>
      </c>
      <c r="E157" s="20" t="str">
        <f>'Compound Alert'!E184</f>
        <v>IDA</v>
      </c>
      <c r="F157" s="217">
        <f ca="1">'Compound Alert'!F184</f>
        <v>179</v>
      </c>
      <c r="G157" s="22">
        <f ca="1">IF($B$8="Overall Alert",'Compound Alert'!G184,IF($B$8="Underlying Vulnerability",'Compound Alert'!J184,IF($B$8="Emerging Threat",'Compound Alert'!M184)))</f>
        <v>0</v>
      </c>
      <c r="H157" s="23">
        <f ca="1">IF($B$8="Overall Alert",'Compound Alert'!H184,IF($B$8="Underlying Vulnerability",'Compound Alert'!K184,IF($B$8="Emerging Threat",'Compound Alert'!N184)))</f>
        <v>0</v>
      </c>
      <c r="I157" s="50">
        <f t="shared" ca="1" si="1"/>
        <v>0</v>
      </c>
      <c r="J157" s="25" t="str">
        <f ca="1">IF(
   $B$8="Overall Alert",IF(
      'Compound Alert'!R184 &gt;= 7, "HIGH",IF(
         'Compound Alert'!R184 &gt;= 5, "MED","LOW")), IF(
            $B$8="Underlying Vulnerability", IF(
               'Compound Alert'!Y184 &gt;= 10, "HIGH",IF(
                  'Compound Alert'!Y184 &gt;= 7, "MED","LOW")),IF(
                     $B$8="Emerging Threat", IF(
                        'Compound Alert'!AF184 &gt;= 10, "HIGH",IF(
                            'Compound Alert'!AF184 &gt;= 7, "MED","LOW")))))</f>
        <v>LOW</v>
      </c>
      <c r="K157" s="25" t="str">
        <f ca="1">IF(
   $B$8="Overall Alert",IF(
      'Compound Alert'!S184 &gt;= 7, "HIGH",IF(
         'Compound Alert'!S184 &gt;= 5, "MED","LOW")), IF(
            $B$8="Underlying Vulnerability", IF(
               'Compound Alert'!Z184 &gt;= 10, "HIGH",IF(
                  'Compound Alert'!Z184 &gt;= 7, "MED","LOW")),IF(
                     $B$8="Emerging Threat", IF(
                        'Compound Alert'!AG184 &gt;= 10, "HIGH",IF(
                            'Compound Alert'!AG184 &gt;= 7, "MED","LOW")))))</f>
        <v>LOW</v>
      </c>
      <c r="L157" s="25" t="str">
        <f ca="1">IF(
   $B$8="Overall Alert",IF(
      'Compound Alert'!T184 &gt;= 7, "HIGH",IF(
         'Compound Alert'!T184 &gt;= 5, "MED","LOW")), IF(
            $B$8="Underlying Vulnerability", IF(
               'Compound Alert'!AA184 &gt;= 10, "HIGH",IF(
                  'Compound Alert'!AA184 &gt;= 7, "MED","LOW")),IF(
                     $B$8="Emerging Threat", IF(
                        'Compound Alert'!AH184 &gt;= 10, "HIGH",IF(
                            'Compound Alert'!AH184 &gt;= 7, "MED","LOW")))))</f>
        <v>LOW</v>
      </c>
      <c r="M157" s="25" t="str">
        <f ca="1">IF(
   $B$8="Overall Alert",IF(
      'Compound Alert'!U184 &gt;= 7, "HIGH",IF(
         'Compound Alert'!U184 &gt;= 5, "MED","LOW")), IF(
            $B$8="Underlying Vulnerability", IF(
               'Compound Alert'!AB184 &gt;= 10, "HIGH",IF(
                  'Compound Alert'!AB184 &gt;= 7, "MED","LOW")),IF(
                     $B$8="Emerging Threat", IF(
                        'Compound Alert'!AI184 &gt;= 10, "HIGH",IF(
                            'Compound Alert'!AI184 &gt;= 7, "MED","LOW")))))</f>
        <v>LOW</v>
      </c>
      <c r="N157" s="25" t="str">
        <f ca="1">IF(
   $B$8="Overall Alert",IF(
      'Compound Alert'!V184 &gt;= 7, "HIGH",IF(
         'Compound Alert'!V184 &gt;= 5, "MED","LOW")), IF(
            $B$8="Underlying Vulnerability", IF(
               'Compound Alert'!AC184 &gt;= 10, "HIGH",IF(
                  'Compound Alert'!AC184 &gt;= 7, "MED","LOW")),IF(
                     $B$8="Emerging Threat", IF(
                        'Compound Alert'!AJ184 &gt;= 10, "HIGH",IF(
                            'Compound Alert'!AJ184 &gt;= 7, "MED","LOW")))))</f>
        <v>LOW</v>
      </c>
      <c r="O157" s="25" t="str">
        <f ca="1">IF(
   $B$8="Overall Alert",IF(
      'Compound Alert'!W184 &gt;= 7, "HIGH",IF(
         'Compound Alert'!W184 &gt;= 5, "MED","LOW")), IF(
            $B$8="Underlying Vulnerability", IF(
               'Compound Alert'!AD184 &gt;= 10, "HIGH",IF(
                  'Compound Alert'!AD184 &gt;= 7, "MED","LOW")),IF(
                     $B$8="Emerging Threat", IF(
                        'Compound Alert'!AK184 &gt;= 10, "HIGH",IF(
                            'Compound Alert'!AK184 &gt;= 7, "MED","LOW")))))</f>
        <v>LOW</v>
      </c>
      <c r="P157" s="25"/>
      <c r="Q157" s="26"/>
      <c r="R157" s="26"/>
      <c r="S157" s="21"/>
      <c r="T157" s="21"/>
      <c r="U157" s="21"/>
      <c r="V157" s="21"/>
      <c r="W157" s="21"/>
      <c r="X157" s="21"/>
      <c r="Y157" s="27"/>
      <c r="Z157" s="27"/>
      <c r="AA157" s="27"/>
      <c r="AB157" s="27"/>
      <c r="AC157" s="27"/>
      <c r="AD157" s="27"/>
      <c r="AE157" s="27"/>
      <c r="AF157" s="27"/>
      <c r="AJ157" s="21"/>
      <c r="AK157" s="21"/>
      <c r="AL157" s="21"/>
      <c r="AM157" s="21"/>
      <c r="AN157" s="21"/>
      <c r="AO157" s="21"/>
      <c r="AP157" s="21"/>
      <c r="AQ157" s="21"/>
      <c r="AR157" s="21"/>
      <c r="AS157" s="21"/>
      <c r="AT157" s="21"/>
      <c r="AU157" s="21"/>
      <c r="AV157" s="21"/>
      <c r="AW157" s="21"/>
      <c r="AX157" s="21"/>
    </row>
    <row r="158" spans="1:50" x14ac:dyDescent="0.2">
      <c r="A158" s="63">
        <v>117</v>
      </c>
      <c r="B158" s="20" t="str">
        <f>'Compound Alert'!B188</f>
        <v>Sweden</v>
      </c>
      <c r="C158" s="20" t="str">
        <f>'Compound Alert'!C188</f>
        <v>SWE</v>
      </c>
      <c r="D158" s="20" t="str">
        <f>'Compound Alert'!D188</f>
        <v>ECS           Europe &amp; Central Asia</v>
      </c>
      <c r="E158" s="20" t="str">
        <f>'Compound Alert'!E188</f>
        <v>NA</v>
      </c>
      <c r="F158" s="217">
        <f ca="1">'Compound Alert'!F188</f>
        <v>183</v>
      </c>
      <c r="G158" s="22">
        <f ca="1">IF($B$8="Overall Alert",'Compound Alert'!G188,IF($B$8="Underlying Vulnerability",'Compound Alert'!J188,IF($B$8="Emerging Threat",'Compound Alert'!M188)))</f>
        <v>0</v>
      </c>
      <c r="H158" s="23">
        <f ca="1">IF($B$8="Overall Alert",'Compound Alert'!H188,IF($B$8="Underlying Vulnerability",'Compound Alert'!K188,IF($B$8="Emerging Threat",'Compound Alert'!N188)))</f>
        <v>0</v>
      </c>
      <c r="I158" s="50">
        <f t="shared" ca="1" si="1"/>
        <v>0</v>
      </c>
      <c r="J158" s="25" t="str">
        <f ca="1">IF(
   $B$8="Overall Alert",IF(
      'Compound Alert'!R188 &gt;= 7, "HIGH",IF(
         'Compound Alert'!R188 &gt;= 5, "MED","LOW")), IF(
            $B$8="Underlying Vulnerability", IF(
               'Compound Alert'!Y188 &gt;= 10, "HIGH",IF(
                  'Compound Alert'!Y188 &gt;= 7, "MED","LOW")),IF(
                     $B$8="Emerging Threat", IF(
                        'Compound Alert'!AF188 &gt;= 10, "HIGH",IF(
                            'Compound Alert'!AF188 &gt;= 7, "MED","LOW")))))</f>
        <v>LOW</v>
      </c>
      <c r="K158" s="25" t="str">
        <f ca="1">IF(
   $B$8="Overall Alert",IF(
      'Compound Alert'!S188 &gt;= 7, "HIGH",IF(
         'Compound Alert'!S188 &gt;= 5, "MED","LOW")), IF(
            $B$8="Underlying Vulnerability", IF(
               'Compound Alert'!Z188 &gt;= 10, "HIGH",IF(
                  'Compound Alert'!Z188 &gt;= 7, "MED","LOW")),IF(
                     $B$8="Emerging Threat", IF(
                        'Compound Alert'!AG188 &gt;= 10, "HIGH",IF(
                            'Compound Alert'!AG188 &gt;= 7, "MED","LOW")))))</f>
        <v>LOW</v>
      </c>
      <c r="L158" s="25" t="str">
        <f ca="1">IF(
   $B$8="Overall Alert",IF(
      'Compound Alert'!T188 &gt;= 7, "HIGH",IF(
         'Compound Alert'!T188 &gt;= 5, "MED","LOW")), IF(
            $B$8="Underlying Vulnerability", IF(
               'Compound Alert'!AA188 &gt;= 10, "HIGH",IF(
                  'Compound Alert'!AA188 &gt;= 7, "MED","LOW")),IF(
                     $B$8="Emerging Threat", IF(
                        'Compound Alert'!AH188 &gt;= 10, "HIGH",IF(
                            'Compound Alert'!AH188 &gt;= 7, "MED","LOW")))))</f>
        <v>LOW</v>
      </c>
      <c r="M158" s="25" t="str">
        <f ca="1">IF(
   $B$8="Overall Alert",IF(
      'Compound Alert'!U188 &gt;= 7, "HIGH",IF(
         'Compound Alert'!U188 &gt;= 5, "MED","LOW")), IF(
            $B$8="Underlying Vulnerability", IF(
               'Compound Alert'!AB188 &gt;= 10, "HIGH",IF(
                  'Compound Alert'!AB188 &gt;= 7, "MED","LOW")),IF(
                     $B$8="Emerging Threat", IF(
                        'Compound Alert'!AI188 &gt;= 10, "HIGH",IF(
                            'Compound Alert'!AI188 &gt;= 7, "MED","LOW")))))</f>
        <v>LOW</v>
      </c>
      <c r="N158" s="25" t="str">
        <f ca="1">IF(
   $B$8="Overall Alert",IF(
      'Compound Alert'!V188 &gt;= 7, "HIGH",IF(
         'Compound Alert'!V188 &gt;= 5, "MED","LOW")), IF(
            $B$8="Underlying Vulnerability", IF(
               'Compound Alert'!AC188 &gt;= 10, "HIGH",IF(
                  'Compound Alert'!AC188 &gt;= 7, "MED","LOW")),IF(
                     $B$8="Emerging Threat", IF(
                        'Compound Alert'!AJ188 &gt;= 10, "HIGH",IF(
                            'Compound Alert'!AJ188 &gt;= 7, "MED","LOW")))))</f>
        <v>LOW</v>
      </c>
      <c r="O158" s="25" t="str">
        <f ca="1">IF(
   $B$8="Overall Alert",IF(
      'Compound Alert'!W188 &gt;= 7, "HIGH",IF(
         'Compound Alert'!W188 &gt;= 5, "MED","LOW")), IF(
            $B$8="Underlying Vulnerability", IF(
               'Compound Alert'!AD188 &gt;= 10, "HIGH",IF(
                  'Compound Alert'!AD188 &gt;= 7, "MED","LOW")),IF(
                     $B$8="Emerging Threat", IF(
                        'Compound Alert'!AK188 &gt;= 10, "HIGH",IF(
                            'Compound Alert'!AK188 &gt;= 7, "MED","LOW")))))</f>
        <v>LOW</v>
      </c>
      <c r="P158" s="25"/>
      <c r="Q158" s="26"/>
      <c r="R158" s="26"/>
      <c r="S158" s="21"/>
      <c r="T158" s="21"/>
      <c r="U158" s="21"/>
      <c r="V158" s="21"/>
      <c r="W158" s="21"/>
      <c r="X158" s="21"/>
      <c r="Y158" s="27"/>
      <c r="Z158" s="27"/>
      <c r="AA158" s="27"/>
      <c r="AB158" s="27"/>
      <c r="AC158" s="27"/>
      <c r="AD158" s="27"/>
      <c r="AE158" s="27"/>
      <c r="AF158" s="27"/>
      <c r="AJ158" s="21"/>
      <c r="AK158" s="21"/>
      <c r="AL158" s="21"/>
      <c r="AM158" s="21"/>
      <c r="AN158" s="21"/>
      <c r="AO158" s="21"/>
      <c r="AP158" s="21"/>
      <c r="AQ158" s="21"/>
      <c r="AR158" s="21"/>
      <c r="AS158" s="21"/>
      <c r="AT158" s="21"/>
      <c r="AU158" s="21"/>
      <c r="AV158" s="21"/>
      <c r="AW158" s="21"/>
      <c r="AX158" s="21"/>
    </row>
    <row r="159" spans="1:50" x14ac:dyDescent="0.2">
      <c r="A159" s="63">
        <v>118</v>
      </c>
      <c r="B159" s="20" t="str">
        <f>'Compound Alert'!B15</f>
        <v>Antigua and Barbuda</v>
      </c>
      <c r="C159" s="20" t="str">
        <f>'Compound Alert'!C15</f>
        <v>ATG</v>
      </c>
      <c r="D159" s="20" t="str">
        <f>'Compound Alert'!D15</f>
        <v>LCN           Latin America &amp; Caribbean</v>
      </c>
      <c r="E159" s="20" t="str">
        <f>'Compound Alert'!E15</f>
        <v>IBRD</v>
      </c>
      <c r="F159" s="217">
        <f ca="1">'Compound Alert'!F15</f>
        <v>10</v>
      </c>
      <c r="G159" s="22">
        <f ca="1">IF($B$8="Overall Alert",'Compound Alert'!G15,IF($B$8="Underlying Vulnerability",'Compound Alert'!J15,IF($B$8="Emerging Threat",'Compound Alert'!M15)))</f>
        <v>0</v>
      </c>
      <c r="H159" s="23">
        <f ca="1">IF($B$8="Overall Alert",'Compound Alert'!H15,IF($B$8="Underlying Vulnerability",'Compound Alert'!K15,IF($B$8="Emerging Threat",'Compound Alert'!N15)))</f>
        <v>0</v>
      </c>
      <c r="I159" s="50">
        <f t="shared" ca="1" si="1"/>
        <v>0</v>
      </c>
      <c r="J159" s="25" t="str">
        <f ca="1">IF(
   $B$8="Overall Alert",IF(
      'Compound Alert'!R15 &gt;= 7, "HIGH",IF(
         'Compound Alert'!R15 &gt;= 5, "MED","LOW")), IF(
            $B$8="Underlying Vulnerability", IF(
               'Compound Alert'!Y15 &gt;= 10, "HIGH",IF(
                  'Compound Alert'!Y15 &gt;= 7, "MED","LOW")),IF(
                     $B$8="Emerging Threat", IF(
                        'Compound Alert'!AF15 &gt;= 10, "HIGH",IF(
                            'Compound Alert'!AF15 &gt;= 7, "MED","LOW")))))</f>
        <v>LOW</v>
      </c>
      <c r="K159" s="25" t="e">
        <f ca="1">IF(
   $B$8="Overall Alert",IF(
      'Compound Alert'!S15 &gt;= 7, "HIGH",IF(
         'Compound Alert'!S15 &gt;= 5, "MED","LOW")), IF(
            $B$8="Underlying Vulnerability", IF(
               'Compound Alert'!Z15 &gt;= 10, "HIGH",IF(
                  'Compound Alert'!Z15 &gt;= 7, "MED","LOW")),IF(
                     $B$8="Emerging Threat", IF(
                        'Compound Alert'!AG15 &gt;= 10, "HIGH",IF(
                            'Compound Alert'!AG15 &gt;= 7, "MED","LOW")))))</f>
        <v>#N/A</v>
      </c>
      <c r="L159" s="25" t="e">
        <f ca="1">IF(
   $B$8="Overall Alert",IF(
      'Compound Alert'!T15 &gt;= 7, "HIGH",IF(
         'Compound Alert'!T15 &gt;= 5, "MED","LOW")), IF(
            $B$8="Underlying Vulnerability", IF(
               'Compound Alert'!AA15 &gt;= 10, "HIGH",IF(
                  'Compound Alert'!AA15 &gt;= 7, "MED","LOW")),IF(
                     $B$8="Emerging Threat", IF(
                        'Compound Alert'!AH15 &gt;= 10, "HIGH",IF(
                            'Compound Alert'!AH15 &gt;= 7, "MED","LOW")))))</f>
        <v>#N/A</v>
      </c>
      <c r="M159" s="25" t="str">
        <f ca="1">IF(
   $B$8="Overall Alert",IF(
      'Compound Alert'!U15 &gt;= 7, "HIGH",IF(
         'Compound Alert'!U15 &gt;= 5, "MED","LOW")), IF(
            $B$8="Underlying Vulnerability", IF(
               'Compound Alert'!AB15 &gt;= 10, "HIGH",IF(
                  'Compound Alert'!AB15 &gt;= 7, "MED","LOW")),IF(
                     $B$8="Emerging Threat", IF(
                        'Compound Alert'!AI15 &gt;= 10, "HIGH",IF(
                            'Compound Alert'!AI15 &gt;= 7, "MED","LOW")))))</f>
        <v>LOW</v>
      </c>
      <c r="N159" s="25" t="str">
        <f ca="1">IF(
   $B$8="Overall Alert",IF(
      'Compound Alert'!V15 &gt;= 7, "HIGH",IF(
         'Compound Alert'!V15 &gt;= 5, "MED","LOW")), IF(
            $B$8="Underlying Vulnerability", IF(
               'Compound Alert'!AC15 &gt;= 10, "HIGH",IF(
                  'Compound Alert'!AC15 &gt;= 7, "MED","LOW")),IF(
                     $B$8="Emerging Threat", IF(
                        'Compound Alert'!AJ15 &gt;= 10, "HIGH",IF(
                            'Compound Alert'!AJ15 &gt;= 7, "MED","LOW")))))</f>
        <v>LOW</v>
      </c>
      <c r="O159" s="25" t="str">
        <f ca="1">IF(
   $B$8="Overall Alert",IF(
      'Compound Alert'!W15 &gt;= 7, "HIGH",IF(
         'Compound Alert'!W15 &gt;= 5, "MED","LOW")), IF(
            $B$8="Underlying Vulnerability", IF(
               'Compound Alert'!AD15 &gt;= 10, "HIGH",IF(
                  'Compound Alert'!AD15 &gt;= 7, "MED","LOW")),IF(
                     $B$8="Emerging Threat", IF(
                        'Compound Alert'!AK15 &gt;= 10, "HIGH",IF(
                            'Compound Alert'!AK15 &gt;= 7, "MED","LOW")))))</f>
        <v>LOW</v>
      </c>
      <c r="P159" s="25"/>
      <c r="Q159" s="26"/>
      <c r="R159" s="26"/>
      <c r="S159" s="21"/>
      <c r="T159" s="21"/>
      <c r="U159" s="21"/>
      <c r="V159" s="21"/>
      <c r="W159" s="21"/>
      <c r="X159" s="21"/>
      <c r="Y159" s="27"/>
      <c r="Z159" s="27"/>
      <c r="AA159" s="27"/>
      <c r="AB159" s="27"/>
      <c r="AC159" s="27"/>
      <c r="AD159" s="27"/>
      <c r="AE159" s="27"/>
      <c r="AF159" s="27"/>
      <c r="AJ159" s="21"/>
      <c r="AK159" s="21"/>
      <c r="AL159" s="21"/>
      <c r="AM159" s="21"/>
      <c r="AN159" s="21"/>
      <c r="AO159" s="21"/>
      <c r="AP159" s="21"/>
      <c r="AQ159" s="21"/>
      <c r="AR159" s="21"/>
      <c r="AS159" s="21"/>
      <c r="AT159" s="21"/>
      <c r="AU159" s="21"/>
      <c r="AV159" s="21"/>
      <c r="AW159" s="21"/>
      <c r="AX159" s="21"/>
    </row>
    <row r="160" spans="1:50" x14ac:dyDescent="0.2">
      <c r="A160" s="63">
        <v>119</v>
      </c>
      <c r="B160" s="20" t="str">
        <f>'Compound Alert'!B33</f>
        <v>Barbados</v>
      </c>
      <c r="C160" s="20" t="str">
        <f>'Compound Alert'!C33</f>
        <v>BRB</v>
      </c>
      <c r="D160" s="20" t="str">
        <f>'Compound Alert'!D33</f>
        <v>LCN           Latin America &amp; Caribbean</v>
      </c>
      <c r="E160" s="20" t="str">
        <f>'Compound Alert'!E33</f>
        <v>NA</v>
      </c>
      <c r="F160" s="217">
        <f ca="1">'Compound Alert'!F33</f>
        <v>28</v>
      </c>
      <c r="G160" s="22">
        <f ca="1">IF($B$8="Overall Alert",'Compound Alert'!G33,IF($B$8="Underlying Vulnerability",'Compound Alert'!J33,IF($B$8="Emerging Threat",'Compound Alert'!M33)))</f>
        <v>0</v>
      </c>
      <c r="H160" s="23">
        <f ca="1">IF($B$8="Overall Alert",'Compound Alert'!H33,IF($B$8="Underlying Vulnerability",'Compound Alert'!K33,IF($B$8="Emerging Threat",'Compound Alert'!N33)))</f>
        <v>0</v>
      </c>
      <c r="I160" s="50">
        <f t="shared" ca="1" si="1"/>
        <v>0</v>
      </c>
      <c r="J160" s="25" t="str">
        <f ca="1">IF(
   $B$8="Overall Alert",IF(
      'Compound Alert'!R33 &gt;= 7, "HIGH",IF(
         'Compound Alert'!R33 &gt;= 5, "MED","LOW")), IF(
            $B$8="Underlying Vulnerability", IF(
               'Compound Alert'!Y33 &gt;= 10, "HIGH",IF(
                  'Compound Alert'!Y33 &gt;= 7, "MED","LOW")),IF(
                     $B$8="Emerging Threat", IF(
                        'Compound Alert'!AF33 &gt;= 10, "HIGH",IF(
                            'Compound Alert'!AF33 &gt;= 7, "MED","LOW")))))</f>
        <v>LOW</v>
      </c>
      <c r="K160" s="25" t="str">
        <f ca="1">IF(
   $B$8="Overall Alert",IF(
      'Compound Alert'!S33 &gt;= 7, "HIGH",IF(
         'Compound Alert'!S33 &gt;= 5, "MED","LOW")), IF(
            $B$8="Underlying Vulnerability", IF(
               'Compound Alert'!Z33 &gt;= 10, "HIGH",IF(
                  'Compound Alert'!Z33 &gt;= 7, "MED","LOW")),IF(
                     $B$8="Emerging Threat", IF(
                        'Compound Alert'!AG33 &gt;= 10, "HIGH",IF(
                            'Compound Alert'!AG33 &gt;= 7, "MED","LOW")))))</f>
        <v>LOW</v>
      </c>
      <c r="L160" s="25" t="str">
        <f ca="1">IF(
   $B$8="Overall Alert",IF(
      'Compound Alert'!T33 &gt;= 7, "HIGH",IF(
         'Compound Alert'!T33 &gt;= 5, "MED","LOW")), IF(
            $B$8="Underlying Vulnerability", IF(
               'Compound Alert'!AA33 &gt;= 10, "HIGH",IF(
                  'Compound Alert'!AA33 &gt;= 7, "MED","LOW")),IF(
                     $B$8="Emerging Threat", IF(
                        'Compound Alert'!AH33 &gt;= 10, "HIGH",IF(
                            'Compound Alert'!AH33 &gt;= 7, "MED","LOW")))))</f>
        <v>LOW</v>
      </c>
      <c r="M160" s="25" t="str">
        <f ca="1">IF(
   $B$8="Overall Alert",IF(
      'Compound Alert'!U33 &gt;= 7, "HIGH",IF(
         'Compound Alert'!U33 &gt;= 5, "MED","LOW")), IF(
            $B$8="Underlying Vulnerability", IF(
               'Compound Alert'!AB33 &gt;= 10, "HIGH",IF(
                  'Compound Alert'!AB33 &gt;= 7, "MED","LOW")),IF(
                     $B$8="Emerging Threat", IF(
                        'Compound Alert'!AI33 &gt;= 10, "HIGH",IF(
                            'Compound Alert'!AI33 &gt;= 7, "MED","LOW")))))</f>
        <v>LOW</v>
      </c>
      <c r="N160" s="25" t="str">
        <f ca="1">IF(
   $B$8="Overall Alert",IF(
      'Compound Alert'!V33 &gt;= 7, "HIGH",IF(
         'Compound Alert'!V33 &gt;= 5, "MED","LOW")), IF(
            $B$8="Underlying Vulnerability", IF(
               'Compound Alert'!AC33 &gt;= 10, "HIGH",IF(
                  'Compound Alert'!AC33 &gt;= 7, "MED","LOW")),IF(
                     $B$8="Emerging Threat", IF(
                        'Compound Alert'!AJ33 &gt;= 10, "HIGH",IF(
                            'Compound Alert'!AJ33 &gt;= 7, "MED","LOW")))))</f>
        <v>LOW</v>
      </c>
      <c r="O160" s="25" t="str">
        <f ca="1">IF(
   $B$8="Overall Alert",IF(
      'Compound Alert'!W33 &gt;= 7, "HIGH",IF(
         'Compound Alert'!W33 &gt;= 5, "MED","LOW")), IF(
            $B$8="Underlying Vulnerability", IF(
               'Compound Alert'!AD33 &gt;= 10, "HIGH",IF(
                  'Compound Alert'!AD33 &gt;= 7, "MED","LOW")),IF(
                     $B$8="Emerging Threat", IF(
                        'Compound Alert'!AK33 &gt;= 10, "HIGH",IF(
                            'Compound Alert'!AK33 &gt;= 7, "MED","LOW")))))</f>
        <v>LOW</v>
      </c>
      <c r="P160" s="25"/>
      <c r="Q160" s="26"/>
      <c r="R160" s="26"/>
      <c r="S160" s="21"/>
      <c r="T160" s="21"/>
      <c r="U160" s="21"/>
      <c r="V160" s="21"/>
      <c r="W160" s="21"/>
      <c r="X160" s="21"/>
      <c r="Y160" s="27"/>
      <c r="Z160" s="27"/>
      <c r="AA160" s="27"/>
      <c r="AB160" s="27"/>
      <c r="AC160" s="27"/>
      <c r="AD160" s="27"/>
      <c r="AE160" s="27"/>
      <c r="AF160" s="27"/>
      <c r="AJ160" s="21"/>
      <c r="AK160" s="21"/>
      <c r="AL160" s="21"/>
      <c r="AM160" s="21"/>
      <c r="AN160" s="21"/>
      <c r="AO160" s="21"/>
      <c r="AP160" s="21"/>
      <c r="AQ160" s="21"/>
      <c r="AR160" s="21"/>
      <c r="AS160" s="21"/>
      <c r="AT160" s="21"/>
      <c r="AU160" s="21"/>
      <c r="AV160" s="21"/>
      <c r="AW160" s="21"/>
      <c r="AX160" s="21"/>
    </row>
    <row r="161" spans="1:50" x14ac:dyDescent="0.2">
      <c r="A161" s="63">
        <v>120</v>
      </c>
      <c r="B161" s="20" t="str">
        <f>'Compound Alert'!B28</f>
        <v>Belarus</v>
      </c>
      <c r="C161" s="20" t="str">
        <f>'Compound Alert'!C28</f>
        <v>BLR</v>
      </c>
      <c r="D161" s="20" t="str">
        <f>'Compound Alert'!D28</f>
        <v>ECS           Europe &amp; Central Asia</v>
      </c>
      <c r="E161" s="20" t="str">
        <f>'Compound Alert'!E28</f>
        <v>IBRD</v>
      </c>
      <c r="F161" s="217">
        <f ca="1">'Compound Alert'!F28</f>
        <v>23</v>
      </c>
      <c r="G161" s="22">
        <f ca="1">IF($B$8="Overall Alert",'Compound Alert'!G28,IF($B$8="Underlying Vulnerability",'Compound Alert'!J28,IF($B$8="Emerging Threat",'Compound Alert'!M28)))</f>
        <v>0.5</v>
      </c>
      <c r="H161" s="23">
        <f ca="1">IF($B$8="Overall Alert",'Compound Alert'!H28,IF($B$8="Underlying Vulnerability",'Compound Alert'!K28,IF($B$8="Emerging Threat",'Compound Alert'!N28)))</f>
        <v>0.5</v>
      </c>
      <c r="I161" s="50">
        <f t="shared" ca="1" si="1"/>
        <v>0</v>
      </c>
      <c r="J161" s="25" t="str">
        <f ca="1">IF(
   $B$8="Overall Alert",IF(
      'Compound Alert'!R28 &gt;= 7, "HIGH",IF(
         'Compound Alert'!R28 &gt;= 5, "MED","LOW")), IF(
            $B$8="Underlying Vulnerability", IF(
               'Compound Alert'!Y28 &gt;= 10, "HIGH",IF(
                  'Compound Alert'!Y28 &gt;= 7, "MED","LOW")),IF(
                     $B$8="Emerging Threat", IF(
                        'Compound Alert'!AF28 &gt;= 10, "HIGH",IF(
                            'Compound Alert'!AF28 &gt;= 7, "MED","LOW")))))</f>
        <v>LOW</v>
      </c>
      <c r="K161" s="25" t="str">
        <f ca="1">IF(
   $B$8="Overall Alert",IF(
      'Compound Alert'!S28 &gt;= 7, "HIGH",IF(
         'Compound Alert'!S28 &gt;= 5, "MED","LOW")), IF(
            $B$8="Underlying Vulnerability", IF(
               'Compound Alert'!Z28 &gt;= 10, "HIGH",IF(
                  'Compound Alert'!Z28 &gt;= 7, "MED","LOW")),IF(
                     $B$8="Emerging Threat", IF(
                        'Compound Alert'!AG28 &gt;= 10, "HIGH",IF(
                            'Compound Alert'!AG28 &gt;= 7, "MED","LOW")))))</f>
        <v>LOW</v>
      </c>
      <c r="L161" s="25" t="str">
        <f ca="1">IF(
   $B$8="Overall Alert",IF(
      'Compound Alert'!T28 &gt;= 7, "HIGH",IF(
         'Compound Alert'!T28 &gt;= 5, "MED","LOW")), IF(
            $B$8="Underlying Vulnerability", IF(
               'Compound Alert'!AA28 &gt;= 10, "HIGH",IF(
                  'Compound Alert'!AA28 &gt;= 7, "MED","LOW")),IF(
                     $B$8="Emerging Threat", IF(
                        'Compound Alert'!AH28 &gt;= 10, "HIGH",IF(
                            'Compound Alert'!AH28 &gt;= 7, "MED","LOW")))))</f>
        <v>MED</v>
      </c>
      <c r="M161" s="25" t="str">
        <f ca="1">IF(
   $B$8="Overall Alert",IF(
      'Compound Alert'!U28 &gt;= 7, "HIGH",IF(
         'Compound Alert'!U28 &gt;= 5, "MED","LOW")), IF(
            $B$8="Underlying Vulnerability", IF(
               'Compound Alert'!AB28 &gt;= 10, "HIGH",IF(
                  'Compound Alert'!AB28 &gt;= 7, "MED","LOW")),IF(
                     $B$8="Emerging Threat", IF(
                        'Compound Alert'!AI28 &gt;= 10, "HIGH",IF(
                            'Compound Alert'!AI28 &gt;= 7, "MED","LOW")))))</f>
        <v>LOW</v>
      </c>
      <c r="N161" s="25" t="str">
        <f ca="1">IF(
   $B$8="Overall Alert",IF(
      'Compound Alert'!V28 &gt;= 7, "HIGH",IF(
         'Compound Alert'!V28 &gt;= 5, "MED","LOW")), IF(
            $B$8="Underlying Vulnerability", IF(
               'Compound Alert'!AC28 &gt;= 10, "HIGH",IF(
                  'Compound Alert'!AC28 &gt;= 7, "MED","LOW")),IF(
                     $B$8="Emerging Threat", IF(
                        'Compound Alert'!AJ28 &gt;= 10, "HIGH",IF(
                            'Compound Alert'!AJ28 &gt;= 7, "MED","LOW")))))</f>
        <v>LOW</v>
      </c>
      <c r="O161" s="25" t="str">
        <f ca="1">IF(
   $B$8="Overall Alert",IF(
      'Compound Alert'!W28 &gt;= 7, "HIGH",IF(
         'Compound Alert'!W28 &gt;= 5, "MED","LOW")), IF(
            $B$8="Underlying Vulnerability", IF(
               'Compound Alert'!AD28 &gt;= 10, "HIGH",IF(
                  'Compound Alert'!AD28 &gt;= 7, "MED","LOW")),IF(
                     $B$8="Emerging Threat", IF(
                        'Compound Alert'!AK28 &gt;= 10, "HIGH",IF(
                            'Compound Alert'!AK28 &gt;= 7, "MED","LOW")))))</f>
        <v>LOW</v>
      </c>
      <c r="P161" s="25"/>
      <c r="Q161" s="26"/>
      <c r="R161" s="26"/>
      <c r="S161" s="21"/>
      <c r="T161" s="21"/>
      <c r="U161" s="21"/>
      <c r="V161" s="21"/>
      <c r="W161" s="21"/>
      <c r="X161" s="21"/>
      <c r="Y161" s="27"/>
      <c r="Z161" s="27"/>
      <c r="AA161" s="27"/>
      <c r="AB161" s="27"/>
      <c r="AC161" s="27"/>
      <c r="AD161" s="27"/>
      <c r="AE161" s="27"/>
      <c r="AF161" s="27"/>
      <c r="AJ161" s="21"/>
      <c r="AK161" s="21"/>
      <c r="AL161" s="21"/>
      <c r="AM161" s="21"/>
      <c r="AN161" s="21"/>
      <c r="AO161" s="21"/>
      <c r="AP161" s="21"/>
      <c r="AQ161" s="21"/>
      <c r="AR161" s="21"/>
      <c r="AS161" s="21"/>
      <c r="AT161" s="21"/>
      <c r="AU161" s="21"/>
      <c r="AV161" s="21"/>
      <c r="AW161" s="21"/>
      <c r="AX161" s="21"/>
    </row>
    <row r="162" spans="1:50" x14ac:dyDescent="0.2">
      <c r="A162" s="63">
        <v>121</v>
      </c>
      <c r="B162" s="20" t="str">
        <f>'Compound Alert'!B58</f>
        <v>Dominica</v>
      </c>
      <c r="C162" s="20" t="str">
        <f>'Compound Alert'!C58</f>
        <v>DMA</v>
      </c>
      <c r="D162" s="20" t="str">
        <f>'Compound Alert'!D58</f>
        <v>LCN           Latin America &amp; Caribbean</v>
      </c>
      <c r="E162" s="20" t="str">
        <f>'Compound Alert'!E58</f>
        <v>Blend</v>
      </c>
      <c r="F162" s="217">
        <f ca="1">'Compound Alert'!F58</f>
        <v>53</v>
      </c>
      <c r="G162" s="22">
        <f ca="1">IF($B$8="Overall Alert",'Compound Alert'!G58,IF($B$8="Underlying Vulnerability",'Compound Alert'!J58,IF($B$8="Emerging Threat",'Compound Alert'!M58)))</f>
        <v>0</v>
      </c>
      <c r="H162" s="23">
        <f ca="1">IF($B$8="Overall Alert",'Compound Alert'!H58,IF($B$8="Underlying Vulnerability",'Compound Alert'!K58,IF($B$8="Emerging Threat",'Compound Alert'!N58)))</f>
        <v>0</v>
      </c>
      <c r="I162" s="50">
        <f t="shared" ca="1" si="1"/>
        <v>0</v>
      </c>
      <c r="J162" s="25" t="str">
        <f ca="1">IF(
   $B$8="Overall Alert",IF(
      'Compound Alert'!R58 &gt;= 7, "HIGH",IF(
         'Compound Alert'!R58 &gt;= 5, "MED","LOW")), IF(
            $B$8="Underlying Vulnerability", IF(
               'Compound Alert'!Y58 &gt;= 10, "HIGH",IF(
                  'Compound Alert'!Y58 &gt;= 7, "MED","LOW")),IF(
                     $B$8="Emerging Threat", IF(
                        'Compound Alert'!AF58 &gt;= 10, "HIGH",IF(
                            'Compound Alert'!AF58 &gt;= 7, "MED","LOW")))))</f>
        <v>LOW</v>
      </c>
      <c r="K162" s="25" t="str">
        <f ca="1">IF(
   $B$8="Overall Alert",IF(
      'Compound Alert'!S58 &gt;= 7, "HIGH",IF(
         'Compound Alert'!S58 &gt;= 5, "MED","LOW")), IF(
            $B$8="Underlying Vulnerability", IF(
               'Compound Alert'!Z58 &gt;= 10, "HIGH",IF(
                  'Compound Alert'!Z58 &gt;= 7, "MED","LOW")),IF(
                     $B$8="Emerging Threat", IF(
                        'Compound Alert'!AG58 &gt;= 10, "HIGH",IF(
                            'Compound Alert'!AG58 &gt;= 7, "MED","LOW")))))</f>
        <v>LOW</v>
      </c>
      <c r="L162" s="25" t="e">
        <f ca="1">IF(
   $B$8="Overall Alert",IF(
      'Compound Alert'!T58 &gt;= 7, "HIGH",IF(
         'Compound Alert'!T58 &gt;= 5, "MED","LOW")), IF(
            $B$8="Underlying Vulnerability", IF(
               'Compound Alert'!AA58 &gt;= 10, "HIGH",IF(
                  'Compound Alert'!AA58 &gt;= 7, "MED","LOW")),IF(
                     $B$8="Emerging Threat", IF(
                        'Compound Alert'!AH58 &gt;= 10, "HIGH",IF(
                            'Compound Alert'!AH58 &gt;= 7, "MED","LOW")))))</f>
        <v>#N/A</v>
      </c>
      <c r="M162" s="25" t="str">
        <f ca="1">IF(
   $B$8="Overall Alert",IF(
      'Compound Alert'!U58 &gt;= 7, "HIGH",IF(
         'Compound Alert'!U58 &gt;= 5, "MED","LOW")), IF(
            $B$8="Underlying Vulnerability", IF(
               'Compound Alert'!AB58 &gt;= 10, "HIGH",IF(
                  'Compound Alert'!AB58 &gt;= 7, "MED","LOW")),IF(
                     $B$8="Emerging Threat", IF(
                        'Compound Alert'!AI58 &gt;= 10, "HIGH",IF(
                            'Compound Alert'!AI58 &gt;= 7, "MED","LOW")))))</f>
        <v>LOW</v>
      </c>
      <c r="N162" s="25" t="str">
        <f ca="1">IF(
   $B$8="Overall Alert",IF(
      'Compound Alert'!V58 &gt;= 7, "HIGH",IF(
         'Compound Alert'!V58 &gt;= 5, "MED","LOW")), IF(
            $B$8="Underlying Vulnerability", IF(
               'Compound Alert'!AC58 &gt;= 10, "HIGH",IF(
                  'Compound Alert'!AC58 &gt;= 7, "MED","LOW")),IF(
                     $B$8="Emerging Threat", IF(
                        'Compound Alert'!AJ58 &gt;= 10, "HIGH",IF(
                            'Compound Alert'!AJ58 &gt;= 7, "MED","LOW")))))</f>
        <v>LOW</v>
      </c>
      <c r="O162" s="25" t="str">
        <f ca="1">IF(
   $B$8="Overall Alert",IF(
      'Compound Alert'!W58 &gt;= 7, "HIGH",IF(
         'Compound Alert'!W58 &gt;= 5, "MED","LOW")), IF(
            $B$8="Underlying Vulnerability", IF(
               'Compound Alert'!AD58 &gt;= 10, "HIGH",IF(
                  'Compound Alert'!AD58 &gt;= 7, "MED","LOW")),IF(
                     $B$8="Emerging Threat", IF(
                        'Compound Alert'!AK58 &gt;= 10, "HIGH",IF(
                            'Compound Alert'!AK58 &gt;= 7, "MED","LOW")))))</f>
        <v>LOW</v>
      </c>
      <c r="P162" s="25"/>
      <c r="Q162" s="26"/>
      <c r="R162" s="26"/>
      <c r="S162" s="21"/>
      <c r="T162" s="21"/>
      <c r="U162" s="21"/>
      <c r="V162" s="21"/>
      <c r="W162" s="21"/>
      <c r="X162" s="21"/>
      <c r="Y162" s="27"/>
      <c r="Z162" s="27"/>
      <c r="AA162" s="27"/>
      <c r="AB162" s="27"/>
      <c r="AC162" s="27"/>
      <c r="AD162" s="27"/>
      <c r="AE162" s="27"/>
      <c r="AF162" s="27"/>
      <c r="AJ162" s="21"/>
      <c r="AK162" s="21"/>
      <c r="AL162" s="21"/>
      <c r="AM162" s="21"/>
      <c r="AN162" s="21"/>
      <c r="AO162" s="21"/>
      <c r="AP162" s="21"/>
      <c r="AQ162" s="21"/>
      <c r="AR162" s="21"/>
      <c r="AS162" s="21"/>
      <c r="AT162" s="21"/>
      <c r="AU162" s="21"/>
      <c r="AV162" s="21"/>
      <c r="AW162" s="21"/>
      <c r="AX162" s="21"/>
    </row>
    <row r="163" spans="1:50" x14ac:dyDescent="0.2">
      <c r="A163" s="63">
        <v>122</v>
      </c>
      <c r="B163" s="20" t="str">
        <f>'Compound Alert'!B70</f>
        <v>France</v>
      </c>
      <c r="C163" s="20" t="str">
        <f>'Compound Alert'!C70</f>
        <v>FRA</v>
      </c>
      <c r="D163" s="20" t="str">
        <f>'Compound Alert'!D70</f>
        <v>ECS           Europe &amp; Central Asia</v>
      </c>
      <c r="E163" s="20" t="str">
        <f>'Compound Alert'!E70</f>
        <v>NA</v>
      </c>
      <c r="F163" s="217">
        <f ca="1">'Compound Alert'!F70</f>
        <v>65</v>
      </c>
      <c r="G163" s="22">
        <f ca="1">IF($B$8="Overall Alert",'Compound Alert'!G70,IF($B$8="Underlying Vulnerability",'Compound Alert'!J70,IF($B$8="Emerging Threat",'Compound Alert'!M70)))</f>
        <v>0</v>
      </c>
      <c r="H163" s="23">
        <f ca="1">IF($B$8="Overall Alert",'Compound Alert'!H70,IF($B$8="Underlying Vulnerability",'Compound Alert'!K70,IF($B$8="Emerging Threat",'Compound Alert'!N70)))</f>
        <v>0</v>
      </c>
      <c r="I163" s="50">
        <f t="shared" ca="1" si="1"/>
        <v>0</v>
      </c>
      <c r="J163" s="25" t="str">
        <f ca="1">IF(
   $B$8="Overall Alert",IF(
      'Compound Alert'!R70 &gt;= 7, "HIGH",IF(
         'Compound Alert'!R70 &gt;= 5, "MED","LOW")), IF(
            $B$8="Underlying Vulnerability", IF(
               'Compound Alert'!Y70 &gt;= 10, "HIGH",IF(
                  'Compound Alert'!Y70 &gt;= 7, "MED","LOW")),IF(
                     $B$8="Emerging Threat", IF(
                        'Compound Alert'!AF70 &gt;= 10, "HIGH",IF(
                            'Compound Alert'!AF70 &gt;= 7, "MED","LOW")))))</f>
        <v>LOW</v>
      </c>
      <c r="K163" s="25" t="str">
        <f ca="1">IF(
   $B$8="Overall Alert",IF(
      'Compound Alert'!S70 &gt;= 7, "HIGH",IF(
         'Compound Alert'!S70 &gt;= 5, "MED","LOW")), IF(
            $B$8="Underlying Vulnerability", IF(
               'Compound Alert'!Z70 &gt;= 10, "HIGH",IF(
                  'Compound Alert'!Z70 &gt;= 7, "MED","LOW")),IF(
                     $B$8="Emerging Threat", IF(
                        'Compound Alert'!AG70 &gt;= 10, "HIGH",IF(
                            'Compound Alert'!AG70 &gt;= 7, "MED","LOW")))))</f>
        <v>LOW</v>
      </c>
      <c r="L163" s="25" t="str">
        <f ca="1">IF(
   $B$8="Overall Alert",IF(
      'Compound Alert'!T70 &gt;= 7, "HIGH",IF(
         'Compound Alert'!T70 &gt;= 5, "MED","LOW")), IF(
            $B$8="Underlying Vulnerability", IF(
               'Compound Alert'!AA70 &gt;= 10, "HIGH",IF(
                  'Compound Alert'!AA70 &gt;= 7, "MED","LOW")),IF(
                     $B$8="Emerging Threat", IF(
                        'Compound Alert'!AH70 &gt;= 10, "HIGH",IF(
                            'Compound Alert'!AH70 &gt;= 7, "MED","LOW")))))</f>
        <v>LOW</v>
      </c>
      <c r="M163" s="25" t="str">
        <f ca="1">IF(
   $B$8="Overall Alert",IF(
      'Compound Alert'!U70 &gt;= 7, "HIGH",IF(
         'Compound Alert'!U70 &gt;= 5, "MED","LOW")), IF(
            $B$8="Underlying Vulnerability", IF(
               'Compound Alert'!AB70 &gt;= 10, "HIGH",IF(
                  'Compound Alert'!AB70 &gt;= 7, "MED","LOW")),IF(
                     $B$8="Emerging Threat", IF(
                        'Compound Alert'!AI70 &gt;= 10, "HIGH",IF(
                            'Compound Alert'!AI70 &gt;= 7, "MED","LOW")))))</f>
        <v>LOW</v>
      </c>
      <c r="N163" s="25" t="str">
        <f ca="1">IF(
   $B$8="Overall Alert",IF(
      'Compound Alert'!V70 &gt;= 7, "HIGH",IF(
         'Compound Alert'!V70 &gt;= 5, "MED","LOW")), IF(
            $B$8="Underlying Vulnerability", IF(
               'Compound Alert'!AC70 &gt;= 10, "HIGH",IF(
                  'Compound Alert'!AC70 &gt;= 7, "MED","LOW")),IF(
                     $B$8="Emerging Threat", IF(
                        'Compound Alert'!AJ70 &gt;= 10, "HIGH",IF(
                            'Compound Alert'!AJ70 &gt;= 7, "MED","LOW")))))</f>
        <v>LOW</v>
      </c>
      <c r="O163" s="25" t="str">
        <f ca="1">IF(
   $B$8="Overall Alert",IF(
      'Compound Alert'!W70 &gt;= 7, "HIGH",IF(
         'Compound Alert'!W70 &gt;= 5, "MED","LOW")), IF(
            $B$8="Underlying Vulnerability", IF(
               'Compound Alert'!AD70 &gt;= 10, "HIGH",IF(
                  'Compound Alert'!AD70 &gt;= 7, "MED","LOW")),IF(
                     $B$8="Emerging Threat", IF(
                        'Compound Alert'!AK70 &gt;= 10, "HIGH",IF(
                            'Compound Alert'!AK70 &gt;= 7, "MED","LOW")))))</f>
        <v>LOW</v>
      </c>
      <c r="P163" s="25"/>
      <c r="Q163" s="26"/>
      <c r="R163" s="26"/>
      <c r="S163" s="21"/>
      <c r="T163" s="21"/>
      <c r="U163" s="21"/>
      <c r="V163" s="21"/>
      <c r="W163" s="21"/>
      <c r="X163" s="21"/>
      <c r="Y163" s="27"/>
      <c r="Z163" s="27"/>
      <c r="AA163" s="27"/>
      <c r="AB163" s="27"/>
      <c r="AC163" s="27"/>
      <c r="AD163" s="27"/>
      <c r="AE163" s="27"/>
      <c r="AF163" s="27"/>
      <c r="AJ163" s="21"/>
      <c r="AK163" s="21"/>
      <c r="AL163" s="21"/>
      <c r="AM163" s="21"/>
      <c r="AN163" s="21"/>
      <c r="AO163" s="21"/>
      <c r="AP163" s="21"/>
      <c r="AQ163" s="21"/>
      <c r="AR163" s="21"/>
      <c r="AS163" s="21"/>
      <c r="AT163" s="21"/>
      <c r="AU163" s="21"/>
      <c r="AV163" s="21"/>
      <c r="AW163" s="21"/>
      <c r="AX163" s="21"/>
    </row>
    <row r="164" spans="1:50" x14ac:dyDescent="0.2">
      <c r="A164" s="63">
        <v>123</v>
      </c>
      <c r="B164" s="20" t="str">
        <f>'Compound Alert'!B83</f>
        <v>Grenada</v>
      </c>
      <c r="C164" s="20" t="str">
        <f>'Compound Alert'!C83</f>
        <v>GRD</v>
      </c>
      <c r="D164" s="20" t="str">
        <f>'Compound Alert'!D83</f>
        <v>LCN           Latin America &amp; Caribbean</v>
      </c>
      <c r="E164" s="20" t="str">
        <f>'Compound Alert'!E83</f>
        <v>Blend</v>
      </c>
      <c r="F164" s="217">
        <f ca="1">'Compound Alert'!F83</f>
        <v>78</v>
      </c>
      <c r="G164" s="22">
        <f ca="1">IF($B$8="Overall Alert",'Compound Alert'!G83,IF($B$8="Underlying Vulnerability",'Compound Alert'!J83,IF($B$8="Emerging Threat",'Compound Alert'!M83)))</f>
        <v>0</v>
      </c>
      <c r="H164" s="23">
        <f ca="1">IF($B$8="Overall Alert",'Compound Alert'!H83,IF($B$8="Underlying Vulnerability",'Compound Alert'!K83,IF($B$8="Emerging Threat",'Compound Alert'!N83)))</f>
        <v>0</v>
      </c>
      <c r="I164" s="50">
        <f t="shared" ca="1" si="1"/>
        <v>0</v>
      </c>
      <c r="J164" s="25" t="str">
        <f ca="1">IF(
   $B$8="Overall Alert",IF(
      'Compound Alert'!R83 &gt;= 7, "HIGH",IF(
         'Compound Alert'!R83 &gt;= 5, "MED","LOW")), IF(
            $B$8="Underlying Vulnerability", IF(
               'Compound Alert'!Y83 &gt;= 10, "HIGH",IF(
                  'Compound Alert'!Y83 &gt;= 7, "MED","LOW")),IF(
                     $B$8="Emerging Threat", IF(
                        'Compound Alert'!AF83 &gt;= 10, "HIGH",IF(
                            'Compound Alert'!AF83 &gt;= 7, "MED","LOW")))))</f>
        <v>LOW</v>
      </c>
      <c r="K164" s="25" t="e">
        <f ca="1">IF(
   $B$8="Overall Alert",IF(
      'Compound Alert'!S83 &gt;= 7, "HIGH",IF(
         'Compound Alert'!S83 &gt;= 5, "MED","LOW")), IF(
            $B$8="Underlying Vulnerability", IF(
               'Compound Alert'!Z83 &gt;= 10, "HIGH",IF(
                  'Compound Alert'!Z83 &gt;= 7, "MED","LOW")),IF(
                     $B$8="Emerging Threat", IF(
                        'Compound Alert'!AG83 &gt;= 10, "HIGH",IF(
                            'Compound Alert'!AG83 &gt;= 7, "MED","LOW")))))</f>
        <v>#N/A</v>
      </c>
      <c r="L164" s="25" t="e">
        <f ca="1">IF(
   $B$8="Overall Alert",IF(
      'Compound Alert'!T83 &gt;= 7, "HIGH",IF(
         'Compound Alert'!T83 &gt;= 5, "MED","LOW")), IF(
            $B$8="Underlying Vulnerability", IF(
               'Compound Alert'!AA83 &gt;= 10, "HIGH",IF(
                  'Compound Alert'!AA83 &gt;= 7, "MED","LOW")),IF(
                     $B$8="Emerging Threat", IF(
                        'Compound Alert'!AH83 &gt;= 10, "HIGH",IF(
                            'Compound Alert'!AH83 &gt;= 7, "MED","LOW")))))</f>
        <v>#N/A</v>
      </c>
      <c r="M164" s="25" t="str">
        <f ca="1">IF(
   $B$8="Overall Alert",IF(
      'Compound Alert'!U83 &gt;= 7, "HIGH",IF(
         'Compound Alert'!U83 &gt;= 5, "MED","LOW")), IF(
            $B$8="Underlying Vulnerability", IF(
               'Compound Alert'!AB83 &gt;= 10, "HIGH",IF(
                  'Compound Alert'!AB83 &gt;= 7, "MED","LOW")),IF(
                     $B$8="Emerging Threat", IF(
                        'Compound Alert'!AI83 &gt;= 10, "HIGH",IF(
                            'Compound Alert'!AI83 &gt;= 7, "MED","LOW")))))</f>
        <v>LOW</v>
      </c>
      <c r="N164" s="25" t="str">
        <f ca="1">IF(
   $B$8="Overall Alert",IF(
      'Compound Alert'!V83 &gt;= 7, "HIGH",IF(
         'Compound Alert'!V83 &gt;= 5, "MED","LOW")), IF(
            $B$8="Underlying Vulnerability", IF(
               'Compound Alert'!AC83 &gt;= 10, "HIGH",IF(
                  'Compound Alert'!AC83 &gt;= 7, "MED","LOW")),IF(
                     $B$8="Emerging Threat", IF(
                        'Compound Alert'!AJ83 &gt;= 10, "HIGH",IF(
                            'Compound Alert'!AJ83 &gt;= 7, "MED","LOW")))))</f>
        <v>LOW</v>
      </c>
      <c r="O164" s="25" t="str">
        <f ca="1">IF(
   $B$8="Overall Alert",IF(
      'Compound Alert'!W83 &gt;= 7, "HIGH",IF(
         'Compound Alert'!W83 &gt;= 5, "MED","LOW")), IF(
            $B$8="Underlying Vulnerability", IF(
               'Compound Alert'!AD83 &gt;= 10, "HIGH",IF(
                  'Compound Alert'!AD83 &gt;= 7, "MED","LOW")),IF(
                     $B$8="Emerging Threat", IF(
                        'Compound Alert'!AK83 &gt;= 10, "HIGH",IF(
                            'Compound Alert'!AK83 &gt;= 7, "MED","LOW")))))</f>
        <v>LOW</v>
      </c>
      <c r="P164" s="25"/>
      <c r="Q164" s="26"/>
      <c r="R164" s="26"/>
      <c r="S164" s="21"/>
      <c r="T164" s="21"/>
      <c r="U164" s="21"/>
      <c r="V164" s="21"/>
      <c r="W164" s="21"/>
      <c r="X164" s="21"/>
      <c r="Y164" s="27"/>
      <c r="Z164" s="27"/>
      <c r="AA164" s="27"/>
      <c r="AB164" s="27"/>
      <c r="AC164" s="27"/>
      <c r="AD164" s="27"/>
      <c r="AE164" s="27"/>
      <c r="AF164" s="27"/>
      <c r="AJ164" s="21"/>
      <c r="AK164" s="21"/>
      <c r="AL164" s="21"/>
      <c r="AM164" s="21"/>
      <c r="AN164" s="21"/>
      <c r="AO164" s="21"/>
      <c r="AP164" s="21"/>
      <c r="AQ164" s="21"/>
      <c r="AR164" s="21"/>
      <c r="AS164" s="21"/>
      <c r="AT164" s="21"/>
      <c r="AU164" s="21"/>
      <c r="AV164" s="21"/>
      <c r="AW164" s="21"/>
      <c r="AX164" s="21"/>
    </row>
    <row r="165" spans="1:50" x14ac:dyDescent="0.2">
      <c r="A165" s="63">
        <v>124</v>
      </c>
      <c r="B165" s="20" t="str">
        <f>'Compound Alert'!B110</f>
        <v>St. Kitts and Nevis</v>
      </c>
      <c r="C165" s="20" t="str">
        <f>'Compound Alert'!C110</f>
        <v>KNA</v>
      </c>
      <c r="D165" s="20" t="str">
        <f>'Compound Alert'!D110</f>
        <v>LCN           Latin America &amp; Caribbean</v>
      </c>
      <c r="E165" s="20" t="str">
        <f>'Compound Alert'!E110</f>
        <v>IBRD</v>
      </c>
      <c r="F165" s="217">
        <f ca="1">'Compound Alert'!F110</f>
        <v>105</v>
      </c>
      <c r="G165" s="22">
        <f ca="1">IF($B$8="Overall Alert",'Compound Alert'!G110,IF($B$8="Underlying Vulnerability",'Compound Alert'!J110,IF($B$8="Emerging Threat",'Compound Alert'!M110)))</f>
        <v>0</v>
      </c>
      <c r="H165" s="23">
        <f ca="1">IF($B$8="Overall Alert",'Compound Alert'!H110,IF($B$8="Underlying Vulnerability",'Compound Alert'!K110,IF($B$8="Emerging Threat",'Compound Alert'!N110)))</f>
        <v>0</v>
      </c>
      <c r="I165" s="50">
        <f t="shared" ca="1" si="1"/>
        <v>0</v>
      </c>
      <c r="J165" s="25" t="str">
        <f ca="1">IF(
   $B$8="Overall Alert",IF(
      'Compound Alert'!R110 &gt;= 7, "HIGH",IF(
         'Compound Alert'!R110 &gt;= 5, "MED","LOW")), IF(
            $B$8="Underlying Vulnerability", IF(
               'Compound Alert'!Y110 &gt;= 10, "HIGH",IF(
                  'Compound Alert'!Y110 &gt;= 7, "MED","LOW")),IF(
                     $B$8="Emerging Threat", IF(
                        'Compound Alert'!AF110 &gt;= 10, "HIGH",IF(
                            'Compound Alert'!AF110 &gt;= 7, "MED","LOW")))))</f>
        <v>LOW</v>
      </c>
      <c r="K165" s="25" t="str">
        <f ca="1">IF(
   $B$8="Overall Alert",IF(
      'Compound Alert'!S110 &gt;= 7, "HIGH",IF(
         'Compound Alert'!S110 &gt;= 5, "MED","LOW")), IF(
            $B$8="Underlying Vulnerability", IF(
               'Compound Alert'!Z110 &gt;= 10, "HIGH",IF(
                  'Compound Alert'!Z110 &gt;= 7, "MED","LOW")),IF(
                     $B$8="Emerging Threat", IF(
                        'Compound Alert'!AG110 &gt;= 10, "HIGH",IF(
                            'Compound Alert'!AG110 &gt;= 7, "MED","LOW")))))</f>
        <v>LOW</v>
      </c>
      <c r="L165" s="25" t="e">
        <f ca="1">IF(
   $B$8="Overall Alert",IF(
      'Compound Alert'!T110 &gt;= 7, "HIGH",IF(
         'Compound Alert'!T110 &gt;= 5, "MED","LOW")), IF(
            $B$8="Underlying Vulnerability", IF(
               'Compound Alert'!AA110 &gt;= 10, "HIGH",IF(
                  'Compound Alert'!AA110 &gt;= 7, "MED","LOW")),IF(
                     $B$8="Emerging Threat", IF(
                        'Compound Alert'!AH110 &gt;= 10, "HIGH",IF(
                            'Compound Alert'!AH110 &gt;= 7, "MED","LOW")))))</f>
        <v>#N/A</v>
      </c>
      <c r="M165" s="25" t="str">
        <f ca="1">IF(
   $B$8="Overall Alert",IF(
      'Compound Alert'!U110 &gt;= 7, "HIGH",IF(
         'Compound Alert'!U110 &gt;= 5, "MED","LOW")), IF(
            $B$8="Underlying Vulnerability", IF(
               'Compound Alert'!AB110 &gt;= 10, "HIGH",IF(
                  'Compound Alert'!AB110 &gt;= 7, "MED","LOW")),IF(
                     $B$8="Emerging Threat", IF(
                        'Compound Alert'!AI110 &gt;= 10, "HIGH",IF(
                            'Compound Alert'!AI110 &gt;= 7, "MED","LOW")))))</f>
        <v>LOW</v>
      </c>
      <c r="N165" s="25" t="str">
        <f ca="1">IF(
   $B$8="Overall Alert",IF(
      'Compound Alert'!V110 &gt;= 7, "HIGH",IF(
         'Compound Alert'!V110 &gt;= 5, "MED","LOW")), IF(
            $B$8="Underlying Vulnerability", IF(
               'Compound Alert'!AC110 &gt;= 10, "HIGH",IF(
                  'Compound Alert'!AC110 &gt;= 7, "MED","LOW")),IF(
                     $B$8="Emerging Threat", IF(
                        'Compound Alert'!AJ110 &gt;= 10, "HIGH",IF(
                            'Compound Alert'!AJ110 &gt;= 7, "MED","LOW")))))</f>
        <v>LOW</v>
      </c>
      <c r="O165" s="25" t="str">
        <f ca="1">IF(
   $B$8="Overall Alert",IF(
      'Compound Alert'!W110 &gt;= 7, "HIGH",IF(
         'Compound Alert'!W110 &gt;= 5, "MED","LOW")), IF(
            $B$8="Underlying Vulnerability", IF(
               'Compound Alert'!AD110 &gt;= 10, "HIGH",IF(
                  'Compound Alert'!AD110 &gt;= 7, "MED","LOW")),IF(
                     $B$8="Emerging Threat", IF(
                        'Compound Alert'!AK110 &gt;= 10, "HIGH",IF(
                            'Compound Alert'!AK110 &gt;= 7, "MED","LOW")))))</f>
        <v>LOW</v>
      </c>
      <c r="P165" s="25"/>
      <c r="Q165" s="26"/>
      <c r="R165" s="26"/>
      <c r="S165" s="21"/>
      <c r="T165" s="21"/>
      <c r="U165" s="21"/>
      <c r="V165" s="21"/>
      <c r="W165" s="21"/>
      <c r="X165" s="21"/>
      <c r="Y165" s="27"/>
      <c r="Z165" s="27"/>
      <c r="AA165" s="27"/>
      <c r="AB165" s="27"/>
      <c r="AC165" s="27"/>
      <c r="AD165" s="27"/>
      <c r="AE165" s="27"/>
      <c r="AF165" s="27"/>
      <c r="AJ165" s="21"/>
      <c r="AK165" s="21"/>
      <c r="AL165" s="21"/>
      <c r="AM165" s="21"/>
      <c r="AN165" s="21"/>
      <c r="AO165" s="21"/>
      <c r="AP165" s="21"/>
      <c r="AQ165" s="21"/>
      <c r="AR165" s="21"/>
      <c r="AS165" s="21"/>
      <c r="AT165" s="21"/>
      <c r="AU165" s="21"/>
      <c r="AV165" s="21"/>
      <c r="AW165" s="21"/>
      <c r="AX165" s="21"/>
    </row>
    <row r="166" spans="1:50" x14ac:dyDescent="0.2">
      <c r="A166" s="63">
        <v>125</v>
      </c>
      <c r="B166" s="20" t="str">
        <f>'Compound Alert'!B117</f>
        <v>St. Lucia</v>
      </c>
      <c r="C166" s="20" t="str">
        <f>'Compound Alert'!C117</f>
        <v>LCA</v>
      </c>
      <c r="D166" s="20" t="str">
        <f>'Compound Alert'!D117</f>
        <v>LCN           Latin America &amp; Caribbean</v>
      </c>
      <c r="E166" s="20" t="str">
        <f>'Compound Alert'!E117</f>
        <v>Blend</v>
      </c>
      <c r="F166" s="217">
        <f ca="1">'Compound Alert'!F117</f>
        <v>112</v>
      </c>
      <c r="G166" s="22">
        <f ca="1">IF($B$8="Overall Alert",'Compound Alert'!G117,IF($B$8="Underlying Vulnerability",'Compound Alert'!J117,IF($B$8="Emerging Threat",'Compound Alert'!M117)))</f>
        <v>0</v>
      </c>
      <c r="H166" s="23">
        <f ca="1">IF($B$8="Overall Alert",'Compound Alert'!H117,IF($B$8="Underlying Vulnerability",'Compound Alert'!K117,IF($B$8="Emerging Threat",'Compound Alert'!N117)))</f>
        <v>0</v>
      </c>
      <c r="I166" s="50">
        <f t="shared" ca="1" si="1"/>
        <v>0</v>
      </c>
      <c r="J166" s="25" t="str">
        <f ca="1">IF(
   $B$8="Overall Alert",IF(
      'Compound Alert'!R117 &gt;= 7, "HIGH",IF(
         'Compound Alert'!R117 &gt;= 5, "MED","LOW")), IF(
            $B$8="Underlying Vulnerability", IF(
               'Compound Alert'!Y117 &gt;= 10, "HIGH",IF(
                  'Compound Alert'!Y117 &gt;= 7, "MED","LOW")),IF(
                     $B$8="Emerging Threat", IF(
                        'Compound Alert'!AF117 &gt;= 10, "HIGH",IF(
                            'Compound Alert'!AF117 &gt;= 7, "MED","LOW")))))</f>
        <v>LOW</v>
      </c>
      <c r="K166" s="25" t="e">
        <f ca="1">IF(
   $B$8="Overall Alert",IF(
      'Compound Alert'!S117 &gt;= 7, "HIGH",IF(
         'Compound Alert'!S117 &gt;= 5, "MED","LOW")), IF(
            $B$8="Underlying Vulnerability", IF(
               'Compound Alert'!Z117 &gt;= 10, "HIGH",IF(
                  'Compound Alert'!Z117 &gt;= 7, "MED","LOW")),IF(
                     $B$8="Emerging Threat", IF(
                        'Compound Alert'!AG117 &gt;= 10, "HIGH",IF(
                            'Compound Alert'!AG117 &gt;= 7, "MED","LOW")))))</f>
        <v>#N/A</v>
      </c>
      <c r="L166" s="25" t="e">
        <f ca="1">IF(
   $B$8="Overall Alert",IF(
      'Compound Alert'!T117 &gt;= 7, "HIGH",IF(
         'Compound Alert'!T117 &gt;= 5, "MED","LOW")), IF(
            $B$8="Underlying Vulnerability", IF(
               'Compound Alert'!AA117 &gt;= 10, "HIGH",IF(
                  'Compound Alert'!AA117 &gt;= 7, "MED","LOW")),IF(
                     $B$8="Emerging Threat", IF(
                        'Compound Alert'!AH117 &gt;= 10, "HIGH",IF(
                            'Compound Alert'!AH117 &gt;= 7, "MED","LOW")))))</f>
        <v>#N/A</v>
      </c>
      <c r="M166" s="25" t="str">
        <f ca="1">IF(
   $B$8="Overall Alert",IF(
      'Compound Alert'!U117 &gt;= 7, "HIGH",IF(
         'Compound Alert'!U117 &gt;= 5, "MED","LOW")), IF(
            $B$8="Underlying Vulnerability", IF(
               'Compound Alert'!AB117 &gt;= 10, "HIGH",IF(
                  'Compound Alert'!AB117 &gt;= 7, "MED","LOW")),IF(
                     $B$8="Emerging Threat", IF(
                        'Compound Alert'!AI117 &gt;= 10, "HIGH",IF(
                            'Compound Alert'!AI117 &gt;= 7, "MED","LOW")))))</f>
        <v>LOW</v>
      </c>
      <c r="N166" s="25" t="str">
        <f ca="1">IF(
   $B$8="Overall Alert",IF(
      'Compound Alert'!V117 &gt;= 7, "HIGH",IF(
         'Compound Alert'!V117 &gt;= 5, "MED","LOW")), IF(
            $B$8="Underlying Vulnerability", IF(
               'Compound Alert'!AC117 &gt;= 10, "HIGH",IF(
                  'Compound Alert'!AC117 &gt;= 7, "MED","LOW")),IF(
                     $B$8="Emerging Threat", IF(
                        'Compound Alert'!AJ117 &gt;= 10, "HIGH",IF(
                            'Compound Alert'!AJ117 &gt;= 7, "MED","LOW")))))</f>
        <v>LOW</v>
      </c>
      <c r="O166" s="25" t="str">
        <f ca="1">IF(
   $B$8="Overall Alert",IF(
      'Compound Alert'!W117 &gt;= 7, "HIGH",IF(
         'Compound Alert'!W117 &gt;= 5, "MED","LOW")), IF(
            $B$8="Underlying Vulnerability", IF(
               'Compound Alert'!AD117 &gt;= 10, "HIGH",IF(
                  'Compound Alert'!AD117 &gt;= 7, "MED","LOW")),IF(
                     $B$8="Emerging Threat", IF(
                        'Compound Alert'!AK117 &gt;= 10, "HIGH",IF(
                            'Compound Alert'!AK117 &gt;= 7, "MED","LOW")))))</f>
        <v>LOW</v>
      </c>
      <c r="P166" s="25"/>
      <c r="Q166" s="26"/>
      <c r="R166" s="26"/>
      <c r="S166" s="21"/>
      <c r="T166" s="21"/>
      <c r="U166" s="21"/>
      <c r="V166" s="21"/>
      <c r="W166" s="21"/>
      <c r="X166" s="21"/>
      <c r="Y166" s="27"/>
      <c r="Z166" s="27"/>
      <c r="AA166" s="27"/>
      <c r="AB166" s="27"/>
      <c r="AC166" s="27"/>
      <c r="AD166" s="27"/>
      <c r="AE166" s="27"/>
      <c r="AF166" s="27"/>
      <c r="AJ166" s="21"/>
      <c r="AK166" s="21"/>
      <c r="AL166" s="21"/>
      <c r="AM166" s="21"/>
      <c r="AN166" s="21"/>
      <c r="AO166" s="21"/>
      <c r="AP166" s="21"/>
      <c r="AQ166" s="21"/>
      <c r="AR166" s="21"/>
      <c r="AS166" s="21"/>
      <c r="AT166" s="21"/>
      <c r="AU166" s="21"/>
      <c r="AV166" s="21"/>
      <c r="AW166" s="21"/>
      <c r="AX166" s="21"/>
    </row>
    <row r="167" spans="1:50" x14ac:dyDescent="0.2">
      <c r="A167" s="63">
        <v>126</v>
      </c>
      <c r="B167" s="20" t="str">
        <f>'Compound Alert'!B212</f>
        <v>St. Vincent and the Grenadines</v>
      </c>
      <c r="C167" s="20" t="str">
        <f>'Compound Alert'!C212</f>
        <v>VCT</v>
      </c>
      <c r="D167" s="20" t="str">
        <f>'Compound Alert'!D212</f>
        <v>LCN           Latin America &amp; Caribbean</v>
      </c>
      <c r="E167" s="20" t="str">
        <f>'Compound Alert'!E212</f>
        <v>Blend</v>
      </c>
      <c r="F167" s="217">
        <f>'Compound Alert'!F212</f>
        <v>0</v>
      </c>
      <c r="G167" s="22">
        <f ca="1">IF($B$8="Overall Alert",'Compound Alert'!G212,IF($B$8="Underlying Vulnerability",'Compound Alert'!J212,IF($B$8="Emerging Threat",'Compound Alert'!M212)))</f>
        <v>0</v>
      </c>
      <c r="H167" s="23">
        <f ca="1">IF($B$8="Overall Alert",'Compound Alert'!H212,IF($B$8="Underlying Vulnerability",'Compound Alert'!K212,IF($B$8="Emerging Threat",'Compound Alert'!N212)))</f>
        <v>0</v>
      </c>
      <c r="I167" s="50">
        <f t="shared" ca="1" si="1"/>
        <v>0</v>
      </c>
      <c r="J167" s="25" t="str">
        <f ca="1">IF(
   $B$8="Overall Alert",IF(
      'Compound Alert'!R212 &gt;= 7, "HIGH",IF(
         'Compound Alert'!R212 &gt;= 5, "MED","LOW")), IF(
            $B$8="Underlying Vulnerability", IF(
               'Compound Alert'!Y212 &gt;= 10, "HIGH",IF(
                  'Compound Alert'!Y212 &gt;= 7, "MED","LOW")),IF(
                     $B$8="Emerging Threat", IF(
                        'Compound Alert'!AF212 &gt;= 10, "HIGH",IF(
                            'Compound Alert'!AF212 &gt;= 7, "MED","LOW")))))</f>
        <v>LOW</v>
      </c>
      <c r="K167" s="25" t="str">
        <f ca="1">IF(
   $B$8="Overall Alert",IF(
      'Compound Alert'!S212 &gt;= 7, "HIGH",IF(
         'Compound Alert'!S212 &gt;= 5, "MED","LOW")), IF(
            $B$8="Underlying Vulnerability", IF(
               'Compound Alert'!Z212 &gt;= 10, "HIGH",IF(
                  'Compound Alert'!Z212 &gt;= 7, "MED","LOW")),IF(
                     $B$8="Emerging Threat", IF(
                        'Compound Alert'!AG212 &gt;= 10, "HIGH",IF(
                            'Compound Alert'!AG212 &gt;= 7, "MED","LOW")))))</f>
        <v>LOW</v>
      </c>
      <c r="L167" s="25" t="e">
        <f ca="1">IF(
   $B$8="Overall Alert",IF(
      'Compound Alert'!T212 &gt;= 7, "HIGH",IF(
         'Compound Alert'!T212 &gt;= 5, "MED","LOW")), IF(
            $B$8="Underlying Vulnerability", IF(
               'Compound Alert'!AA212 &gt;= 10, "HIGH",IF(
                  'Compound Alert'!AA212 &gt;= 7, "MED","LOW")),IF(
                     $B$8="Emerging Threat", IF(
                        'Compound Alert'!AH212 &gt;= 10, "HIGH",IF(
                            'Compound Alert'!AH212 &gt;= 7, "MED","LOW")))))</f>
        <v>#N/A</v>
      </c>
      <c r="M167" s="25" t="str">
        <f ca="1">IF(
   $B$8="Overall Alert",IF(
      'Compound Alert'!U212 &gt;= 7, "HIGH",IF(
         'Compound Alert'!U212 &gt;= 5, "MED","LOW")), IF(
            $B$8="Underlying Vulnerability", IF(
               'Compound Alert'!AB212 &gt;= 10, "HIGH",IF(
                  'Compound Alert'!AB212 &gt;= 7, "MED","LOW")),IF(
                     $B$8="Emerging Threat", IF(
                        'Compound Alert'!AI212 &gt;= 10, "HIGH",IF(
                            'Compound Alert'!AI212 &gt;= 7, "MED","LOW")))))</f>
        <v>LOW</v>
      </c>
      <c r="N167" s="25" t="str">
        <f ca="1">IF(
   $B$8="Overall Alert",IF(
      'Compound Alert'!V212 &gt;= 7, "HIGH",IF(
         'Compound Alert'!V212 &gt;= 5, "MED","LOW")), IF(
            $B$8="Underlying Vulnerability", IF(
               'Compound Alert'!AC212 &gt;= 10, "HIGH",IF(
                  'Compound Alert'!AC212 &gt;= 7, "MED","LOW")),IF(
                     $B$8="Emerging Threat", IF(
                        'Compound Alert'!AJ212 &gt;= 10, "HIGH",IF(
                            'Compound Alert'!AJ212 &gt;= 7, "MED","LOW")))))</f>
        <v>LOW</v>
      </c>
      <c r="O167" s="25" t="str">
        <f ca="1">IF(
   $B$8="Overall Alert",IF(
      'Compound Alert'!W212 &gt;= 7, "HIGH",IF(
         'Compound Alert'!W212 &gt;= 5, "MED","LOW")), IF(
            $B$8="Underlying Vulnerability", IF(
               'Compound Alert'!AD212 &gt;= 10, "HIGH",IF(
                  'Compound Alert'!AD212 &gt;= 7, "MED","LOW")),IF(
                     $B$8="Emerging Threat", IF(
                        'Compound Alert'!AK212 &gt;= 10, "HIGH",IF(
                            'Compound Alert'!AK212 &gt;= 7, "MED","LOW")))))</f>
        <v>LOW</v>
      </c>
      <c r="P167" s="25"/>
      <c r="Q167" s="26"/>
      <c r="R167" s="26"/>
      <c r="S167" s="21"/>
      <c r="T167" s="21"/>
      <c r="U167" s="21"/>
      <c r="V167" s="21"/>
      <c r="W167" s="21"/>
      <c r="X167" s="21"/>
      <c r="Y167" s="27"/>
      <c r="Z167" s="27"/>
      <c r="AA167" s="27"/>
      <c r="AB167" s="27"/>
      <c r="AC167" s="27"/>
      <c r="AD167" s="27"/>
      <c r="AE167" s="27"/>
      <c r="AF167" s="27"/>
      <c r="AJ167" s="21"/>
      <c r="AK167" s="21"/>
      <c r="AL167" s="21"/>
      <c r="AM167" s="21"/>
      <c r="AN167" s="21"/>
      <c r="AO167" s="21"/>
      <c r="AP167" s="21"/>
      <c r="AQ167" s="21"/>
      <c r="AR167" s="21"/>
      <c r="AS167" s="21"/>
      <c r="AT167" s="21"/>
      <c r="AU167" s="21"/>
      <c r="AV167" s="21"/>
      <c r="AW167" s="21"/>
      <c r="AX167" s="21"/>
    </row>
    <row r="168" spans="1:50" x14ac:dyDescent="0.2">
      <c r="A168" s="63">
        <v>127</v>
      </c>
      <c r="B168" s="20" t="str">
        <f>'Compound Alert'!B34</f>
        <v>Brunei Darussalam</v>
      </c>
      <c r="C168" s="20" t="str">
        <f>'Compound Alert'!C34</f>
        <v>BRN</v>
      </c>
      <c r="D168" s="20" t="str">
        <f>'Compound Alert'!D34</f>
        <v>EAS           East Asia &amp; Pacific</v>
      </c>
      <c r="E168" s="20" t="str">
        <f>'Compound Alert'!E34</f>
        <v>NA</v>
      </c>
      <c r="F168" s="217">
        <f ca="1">'Compound Alert'!F34</f>
        <v>29</v>
      </c>
      <c r="G168" s="22">
        <f ca="1">IF($B$8="Overall Alert",'Compound Alert'!G34,IF($B$8="Underlying Vulnerability",'Compound Alert'!J34,IF($B$8="Emerging Threat",'Compound Alert'!M34)))</f>
        <v>0</v>
      </c>
      <c r="H168" s="23">
        <f ca="1">IF($B$8="Overall Alert",'Compound Alert'!H34,IF($B$8="Underlying Vulnerability",'Compound Alert'!K34,IF($B$8="Emerging Threat",'Compound Alert'!N34)))</f>
        <v>0</v>
      </c>
      <c r="I168" s="50">
        <f t="shared" ca="1" si="1"/>
        <v>0</v>
      </c>
      <c r="J168" s="25" t="str">
        <f ca="1">IF(
   $B$8="Overall Alert",IF(
      'Compound Alert'!R34 &gt;= 7, "HIGH",IF(
         'Compound Alert'!R34 &gt;= 5, "MED","LOW")), IF(
            $B$8="Underlying Vulnerability", IF(
               'Compound Alert'!Y34 &gt;= 10, "HIGH",IF(
                  'Compound Alert'!Y34 &gt;= 7, "MED","LOW")),IF(
                     $B$8="Emerging Threat", IF(
                        'Compound Alert'!AF34 &gt;= 10, "HIGH",IF(
                            'Compound Alert'!AF34 &gt;= 7, "MED","LOW")))))</f>
        <v>LOW</v>
      </c>
      <c r="K168" s="25" t="str">
        <f ca="1">IF(
   $B$8="Overall Alert",IF(
      'Compound Alert'!S34 &gt;= 7, "HIGH",IF(
         'Compound Alert'!S34 &gt;= 5, "MED","LOW")), IF(
            $B$8="Underlying Vulnerability", IF(
               'Compound Alert'!Z34 &gt;= 10, "HIGH",IF(
                  'Compound Alert'!Z34 &gt;= 7, "MED","LOW")),IF(
                     $B$8="Emerging Threat", IF(
                        'Compound Alert'!AG34 &gt;= 10, "HIGH",IF(
                            'Compound Alert'!AG34 &gt;= 7, "MED","LOW")))))</f>
        <v>LOW</v>
      </c>
      <c r="L168" s="25" t="str">
        <f ca="1">IF(
   $B$8="Overall Alert",IF(
      'Compound Alert'!T34 &gt;= 7, "HIGH",IF(
         'Compound Alert'!T34 &gt;= 5, "MED","LOW")), IF(
            $B$8="Underlying Vulnerability", IF(
               'Compound Alert'!AA34 &gt;= 10, "HIGH",IF(
                  'Compound Alert'!AA34 &gt;= 7, "MED","LOW")),IF(
                     $B$8="Emerging Threat", IF(
                        'Compound Alert'!AH34 &gt;= 10, "HIGH",IF(
                            'Compound Alert'!AH34 &gt;= 7, "MED","LOW")))))</f>
        <v>LOW</v>
      </c>
      <c r="M168" s="25" t="str">
        <f ca="1">IF(
   $B$8="Overall Alert",IF(
      'Compound Alert'!U34 &gt;= 7, "HIGH",IF(
         'Compound Alert'!U34 &gt;= 5, "MED","LOW")), IF(
            $B$8="Underlying Vulnerability", IF(
               'Compound Alert'!AB34 &gt;= 10, "HIGH",IF(
                  'Compound Alert'!AB34 &gt;= 7, "MED","LOW")),IF(
                     $B$8="Emerging Threat", IF(
                        'Compound Alert'!AI34 &gt;= 10, "HIGH",IF(
                            'Compound Alert'!AI34 &gt;= 7, "MED","LOW")))))</f>
        <v>LOW</v>
      </c>
      <c r="N168" s="25" t="str">
        <f ca="1">IF(
   $B$8="Overall Alert",IF(
      'Compound Alert'!V34 &gt;= 7, "HIGH",IF(
         'Compound Alert'!V34 &gt;= 5, "MED","LOW")), IF(
            $B$8="Underlying Vulnerability", IF(
               'Compound Alert'!AC34 &gt;= 10, "HIGH",IF(
                  'Compound Alert'!AC34 &gt;= 7, "MED","LOW")),IF(
                     $B$8="Emerging Threat", IF(
                        'Compound Alert'!AJ34 &gt;= 10, "HIGH",IF(
                            'Compound Alert'!AJ34 &gt;= 7, "MED","LOW")))))</f>
        <v>LOW</v>
      </c>
      <c r="O168" s="25" t="str">
        <f ca="1">IF(
   $B$8="Overall Alert",IF(
      'Compound Alert'!W34 &gt;= 7, "HIGH",IF(
         'Compound Alert'!W34 &gt;= 5, "MED","LOW")), IF(
            $B$8="Underlying Vulnerability", IF(
               'Compound Alert'!AD34 &gt;= 10, "HIGH",IF(
                  'Compound Alert'!AD34 &gt;= 7, "MED","LOW")),IF(
                     $B$8="Emerging Threat", IF(
                        'Compound Alert'!AK34 &gt;= 10, "HIGH",IF(
                            'Compound Alert'!AK34 &gt;= 7, "MED","LOW")))))</f>
        <v>LOW</v>
      </c>
      <c r="P168" s="25"/>
      <c r="Q168" s="26"/>
      <c r="R168" s="26"/>
      <c r="S168" s="21"/>
      <c r="T168" s="21"/>
      <c r="U168" s="21"/>
      <c r="V168" s="21"/>
      <c r="W168" s="21"/>
      <c r="X168" s="21"/>
      <c r="Y168" s="27"/>
      <c r="Z168" s="27"/>
      <c r="AA168" s="27"/>
      <c r="AB168" s="27"/>
      <c r="AC168" s="27"/>
      <c r="AD168" s="27"/>
      <c r="AE168" s="27"/>
      <c r="AF168" s="27"/>
      <c r="AJ168" s="21"/>
      <c r="AK168" s="21"/>
      <c r="AL168" s="21"/>
      <c r="AM168" s="21"/>
      <c r="AN168" s="21"/>
      <c r="AO168" s="21"/>
      <c r="AP168" s="21"/>
      <c r="AQ168" s="21"/>
      <c r="AR168" s="21"/>
      <c r="AS168" s="21"/>
      <c r="AT168" s="21"/>
      <c r="AU168" s="21"/>
      <c r="AV168" s="21"/>
      <c r="AW168" s="21"/>
      <c r="AX168" s="21"/>
    </row>
    <row r="169" spans="1:50" x14ac:dyDescent="0.2">
      <c r="A169" s="63">
        <v>128</v>
      </c>
      <c r="B169" s="20" t="str">
        <f>'Compound Alert'!B25</f>
        <v>Bahrain</v>
      </c>
      <c r="C169" s="20" t="str">
        <f>'Compound Alert'!C25</f>
        <v>BHR</v>
      </c>
      <c r="D169" s="20" t="str">
        <f>'Compound Alert'!D25</f>
        <v>MEA           Middle East &amp; North Africa</v>
      </c>
      <c r="E169" s="20" t="str">
        <f>'Compound Alert'!E25</f>
        <v>NA</v>
      </c>
      <c r="F169" s="217">
        <f ca="1">'Compound Alert'!F25</f>
        <v>20</v>
      </c>
      <c r="G169" s="22">
        <f ca="1">IF($B$8="Overall Alert",'Compound Alert'!G25,IF($B$8="Underlying Vulnerability",'Compound Alert'!J25,IF($B$8="Emerging Threat",'Compound Alert'!M25)))</f>
        <v>0.5</v>
      </c>
      <c r="H169" s="23">
        <f ca="1">IF($B$8="Overall Alert",'Compound Alert'!H25,IF($B$8="Underlying Vulnerability",'Compound Alert'!K25,IF($B$8="Emerging Threat",'Compound Alert'!N25)))</f>
        <v>0.5</v>
      </c>
      <c r="I169" s="50">
        <f t="shared" ca="1" si="1"/>
        <v>0</v>
      </c>
      <c r="J169" s="25" t="str">
        <f ca="1">IF(
   $B$8="Overall Alert",IF(
      'Compound Alert'!R25 &gt;= 7, "HIGH",IF(
         'Compound Alert'!R25 &gt;= 5, "MED","LOW")), IF(
            $B$8="Underlying Vulnerability", IF(
               'Compound Alert'!Y25 &gt;= 10, "HIGH",IF(
                  'Compound Alert'!Y25 &gt;= 7, "MED","LOW")),IF(
                     $B$8="Emerging Threat", IF(
                        'Compound Alert'!AF25 &gt;= 10, "HIGH",IF(
                            'Compound Alert'!AF25 &gt;= 7, "MED","LOW")))))</f>
        <v>LOW</v>
      </c>
      <c r="K169" s="25" t="str">
        <f ca="1">IF(
   $B$8="Overall Alert",IF(
      'Compound Alert'!S25 &gt;= 7, "HIGH",IF(
         'Compound Alert'!S25 &gt;= 5, "MED","LOW")), IF(
            $B$8="Underlying Vulnerability", IF(
               'Compound Alert'!Z25 &gt;= 10, "HIGH",IF(
                  'Compound Alert'!Z25 &gt;= 7, "MED","LOW")),IF(
                     $B$8="Emerging Threat", IF(
                        'Compound Alert'!AG25 &gt;= 10, "HIGH",IF(
                            'Compound Alert'!AG25 &gt;= 7, "MED","LOW")))))</f>
        <v>LOW</v>
      </c>
      <c r="L169" s="25" t="str">
        <f ca="1">IF(
   $B$8="Overall Alert",IF(
      'Compound Alert'!T25 &gt;= 7, "HIGH",IF(
         'Compound Alert'!T25 &gt;= 5, "MED","LOW")), IF(
            $B$8="Underlying Vulnerability", IF(
               'Compound Alert'!AA25 &gt;= 10, "HIGH",IF(
                  'Compound Alert'!AA25 &gt;= 7, "MED","LOW")),IF(
                     $B$8="Emerging Threat", IF(
                        'Compound Alert'!AH25 &gt;= 10, "HIGH",IF(
                            'Compound Alert'!AH25 &gt;= 7, "MED","LOW")))))</f>
        <v>MED</v>
      </c>
      <c r="M169" s="25" t="str">
        <f ca="1">IF(
   $B$8="Overall Alert",IF(
      'Compound Alert'!U25 &gt;= 7, "HIGH",IF(
         'Compound Alert'!U25 &gt;= 5, "MED","LOW")), IF(
            $B$8="Underlying Vulnerability", IF(
               'Compound Alert'!AB25 &gt;= 10, "HIGH",IF(
                  'Compound Alert'!AB25 &gt;= 7, "MED","LOW")),IF(
                     $B$8="Emerging Threat", IF(
                        'Compound Alert'!AI25 &gt;= 10, "HIGH",IF(
                            'Compound Alert'!AI25 &gt;= 7, "MED","LOW")))))</f>
        <v>LOW</v>
      </c>
      <c r="N169" s="25" t="str">
        <f ca="1">IF(
   $B$8="Overall Alert",IF(
      'Compound Alert'!V25 &gt;= 7, "HIGH",IF(
         'Compound Alert'!V25 &gt;= 5, "MED","LOW")), IF(
            $B$8="Underlying Vulnerability", IF(
               'Compound Alert'!AC25 &gt;= 10, "HIGH",IF(
                  'Compound Alert'!AC25 &gt;= 7, "MED","LOW")),IF(
                     $B$8="Emerging Threat", IF(
                        'Compound Alert'!AJ25 &gt;= 10, "HIGH",IF(
                            'Compound Alert'!AJ25 &gt;= 7, "MED","LOW")))))</f>
        <v>LOW</v>
      </c>
      <c r="O169" s="25" t="str">
        <f ca="1">IF(
   $B$8="Overall Alert",IF(
      'Compound Alert'!W25 &gt;= 7, "HIGH",IF(
         'Compound Alert'!W25 &gt;= 5, "MED","LOW")), IF(
            $B$8="Underlying Vulnerability", IF(
               'Compound Alert'!AD25 &gt;= 10, "HIGH",IF(
                  'Compound Alert'!AD25 &gt;= 7, "MED","LOW")),IF(
                     $B$8="Emerging Threat", IF(
                        'Compound Alert'!AK25 &gt;= 10, "HIGH",IF(
                            'Compound Alert'!AK25 &gt;= 7, "MED","LOW")))))</f>
        <v>LOW</v>
      </c>
      <c r="P169" s="25"/>
      <c r="Q169" s="26"/>
      <c r="R169" s="26"/>
      <c r="S169" s="21"/>
      <c r="T169" s="21"/>
      <c r="U169" s="21"/>
      <c r="V169" s="21"/>
      <c r="W169" s="21"/>
      <c r="X169" s="21"/>
      <c r="Y169" s="27"/>
      <c r="Z169" s="27"/>
      <c r="AA169" s="27"/>
      <c r="AB169" s="27"/>
      <c r="AC169" s="27"/>
      <c r="AD169" s="27"/>
      <c r="AE169" s="27"/>
      <c r="AF169" s="27"/>
      <c r="AJ169" s="21"/>
      <c r="AK169" s="21"/>
      <c r="AL169" s="21"/>
      <c r="AM169" s="21"/>
      <c r="AN169" s="21"/>
      <c r="AO169" s="21"/>
      <c r="AP169" s="21"/>
      <c r="AQ169" s="21"/>
      <c r="AR169" s="21"/>
      <c r="AS169" s="21"/>
      <c r="AT169" s="21"/>
      <c r="AU169" s="21"/>
      <c r="AV169" s="21"/>
      <c r="AW169" s="21"/>
      <c r="AX169" s="21"/>
    </row>
    <row r="170" spans="1:50" x14ac:dyDescent="0.2">
      <c r="A170" s="63">
        <v>129</v>
      </c>
      <c r="B170" s="20" t="str">
        <f>'Compound Alert'!B137</f>
        <v>Montenegro</v>
      </c>
      <c r="C170" s="20" t="str">
        <f>'Compound Alert'!C137</f>
        <v>MNE</v>
      </c>
      <c r="D170" s="20" t="str">
        <f>'Compound Alert'!D137</f>
        <v>ECS           Europe &amp; Central Asia</v>
      </c>
      <c r="E170" s="20" t="str">
        <f>'Compound Alert'!E137</f>
        <v>IBRD</v>
      </c>
      <c r="F170" s="217">
        <f ca="1">'Compound Alert'!F137</f>
        <v>132</v>
      </c>
      <c r="G170" s="22">
        <f ca="1">IF($B$8="Overall Alert",'Compound Alert'!G137,IF($B$8="Underlying Vulnerability",'Compound Alert'!J137,IF($B$8="Emerging Threat",'Compound Alert'!M137)))</f>
        <v>0</v>
      </c>
      <c r="H170" s="23">
        <f ca="1">IF($B$8="Overall Alert",'Compound Alert'!H137,IF($B$8="Underlying Vulnerability",'Compound Alert'!K137,IF($B$8="Emerging Threat",'Compound Alert'!N137)))</f>
        <v>0</v>
      </c>
      <c r="I170" s="50">
        <f t="shared" ref="I170:I233" ca="1" si="2">ROUNDDOWN(G170,0)</f>
        <v>0</v>
      </c>
      <c r="J170" s="25" t="str">
        <f ca="1">IF(
   $B$8="Overall Alert",IF(
      'Compound Alert'!R137 &gt;= 7, "HIGH",IF(
         'Compound Alert'!R137 &gt;= 5, "MED","LOW")), IF(
            $B$8="Underlying Vulnerability", IF(
               'Compound Alert'!Y137 &gt;= 10, "HIGH",IF(
                  'Compound Alert'!Y137 &gt;= 7, "MED","LOW")),IF(
                     $B$8="Emerging Threat", IF(
                        'Compound Alert'!AF137 &gt;= 10, "HIGH",IF(
                            'Compound Alert'!AF137 &gt;= 7, "MED","LOW")))))</f>
        <v>LOW</v>
      </c>
      <c r="K170" s="25" t="str">
        <f ca="1">IF(
   $B$8="Overall Alert",IF(
      'Compound Alert'!S137 &gt;= 7, "HIGH",IF(
         'Compound Alert'!S137 &gt;= 5, "MED","LOW")), IF(
            $B$8="Underlying Vulnerability", IF(
               'Compound Alert'!Z137 &gt;= 10, "HIGH",IF(
                  'Compound Alert'!Z137 &gt;= 7, "MED","LOW")),IF(
                     $B$8="Emerging Threat", IF(
                        'Compound Alert'!AG137 &gt;= 10, "HIGH",IF(
                            'Compound Alert'!AG137 &gt;= 7, "MED","LOW")))))</f>
        <v>LOW</v>
      </c>
      <c r="L170" s="25" t="str">
        <f ca="1">IF(
   $B$8="Overall Alert",IF(
      'Compound Alert'!T137 &gt;= 7, "HIGH",IF(
         'Compound Alert'!T137 &gt;= 5, "MED","LOW")), IF(
            $B$8="Underlying Vulnerability", IF(
               'Compound Alert'!AA137 &gt;= 10, "HIGH",IF(
                  'Compound Alert'!AA137 &gt;= 7, "MED","LOW")),IF(
                     $B$8="Emerging Threat", IF(
                        'Compound Alert'!AH137 &gt;= 10, "HIGH",IF(
                            'Compound Alert'!AH137 &gt;= 7, "MED","LOW")))))</f>
        <v>LOW</v>
      </c>
      <c r="M170" s="25" t="str">
        <f ca="1">IF(
   $B$8="Overall Alert",IF(
      'Compound Alert'!U137 &gt;= 7, "HIGH",IF(
         'Compound Alert'!U137 &gt;= 5, "MED","LOW")), IF(
            $B$8="Underlying Vulnerability", IF(
               'Compound Alert'!AB137 &gt;= 10, "HIGH",IF(
                  'Compound Alert'!AB137 &gt;= 7, "MED","LOW")),IF(
                     $B$8="Emerging Threat", IF(
                        'Compound Alert'!AI137 &gt;= 10, "HIGH",IF(
                            'Compound Alert'!AI137 &gt;= 7, "MED","LOW")))))</f>
        <v>LOW</v>
      </c>
      <c r="N170" s="25" t="str">
        <f ca="1">IF(
   $B$8="Overall Alert",IF(
      'Compound Alert'!V137 &gt;= 7, "HIGH",IF(
         'Compound Alert'!V137 &gt;= 5, "MED","LOW")), IF(
            $B$8="Underlying Vulnerability", IF(
               'Compound Alert'!AC137 &gt;= 10, "HIGH",IF(
                  'Compound Alert'!AC137 &gt;= 7, "MED","LOW")),IF(
                     $B$8="Emerging Threat", IF(
                        'Compound Alert'!AJ137 &gt;= 10, "HIGH",IF(
                            'Compound Alert'!AJ137 &gt;= 7, "MED","LOW")))))</f>
        <v>LOW</v>
      </c>
      <c r="O170" s="25" t="str">
        <f ca="1">IF(
   $B$8="Overall Alert",IF(
      'Compound Alert'!W137 &gt;= 7, "HIGH",IF(
         'Compound Alert'!W137 &gt;= 5, "MED","LOW")), IF(
            $B$8="Underlying Vulnerability", IF(
               'Compound Alert'!AD137 &gt;= 10, "HIGH",IF(
                  'Compound Alert'!AD137 &gt;= 7, "MED","LOW")),IF(
                     $B$8="Emerging Threat", IF(
                        'Compound Alert'!AK137 &gt;= 10, "HIGH",IF(
                            'Compound Alert'!AK137 &gt;= 7, "MED","LOW")))))</f>
        <v>LOW</v>
      </c>
      <c r="P170" s="25"/>
      <c r="Q170" s="26"/>
      <c r="R170" s="26"/>
      <c r="S170" s="21"/>
      <c r="T170" s="21"/>
      <c r="U170" s="21"/>
      <c r="V170" s="21"/>
      <c r="W170" s="21"/>
      <c r="X170" s="21"/>
      <c r="Y170" s="27"/>
      <c r="Z170" s="27"/>
      <c r="AA170" s="27"/>
      <c r="AB170" s="27"/>
      <c r="AC170" s="27"/>
      <c r="AD170" s="27"/>
      <c r="AE170" s="27"/>
      <c r="AF170" s="27"/>
      <c r="AJ170" s="21"/>
      <c r="AK170" s="21"/>
      <c r="AL170" s="21"/>
      <c r="AM170" s="21"/>
      <c r="AN170" s="21"/>
      <c r="AO170" s="21"/>
      <c r="AP170" s="21"/>
      <c r="AQ170" s="21"/>
      <c r="AR170" s="21"/>
      <c r="AS170" s="21"/>
      <c r="AT170" s="21"/>
      <c r="AU170" s="21"/>
      <c r="AV170" s="21"/>
      <c r="AW170" s="21"/>
      <c r="AX170" s="21"/>
    </row>
    <row r="171" spans="1:50" x14ac:dyDescent="0.2">
      <c r="A171" s="63">
        <v>130</v>
      </c>
      <c r="B171" s="20" t="str">
        <f>'Compound Alert'!B54</f>
        <v>Cyprus</v>
      </c>
      <c r="C171" s="20" t="str">
        <f>'Compound Alert'!C54</f>
        <v>CYP</v>
      </c>
      <c r="D171" s="20" t="str">
        <f>'Compound Alert'!D54</f>
        <v>ECS           Europe &amp; Central Asia</v>
      </c>
      <c r="E171" s="20" t="str">
        <f>'Compound Alert'!E54</f>
        <v>NA</v>
      </c>
      <c r="F171" s="217">
        <f ca="1">'Compound Alert'!F54</f>
        <v>49</v>
      </c>
      <c r="G171" s="22">
        <f ca="1">IF($B$8="Overall Alert",'Compound Alert'!G54,IF($B$8="Underlying Vulnerability",'Compound Alert'!J54,IF($B$8="Emerging Threat",'Compound Alert'!M54)))</f>
        <v>0</v>
      </c>
      <c r="H171" s="23">
        <f ca="1">IF($B$8="Overall Alert",'Compound Alert'!H54,IF($B$8="Underlying Vulnerability",'Compound Alert'!K54,IF($B$8="Emerging Threat",'Compound Alert'!N54)))</f>
        <v>0</v>
      </c>
      <c r="I171" s="50">
        <f t="shared" ca="1" si="2"/>
        <v>0</v>
      </c>
      <c r="J171" s="25" t="str">
        <f ca="1">IF(
   $B$8="Overall Alert",IF(
      'Compound Alert'!R54 &gt;= 7, "HIGH",IF(
         'Compound Alert'!R54 &gt;= 5, "MED","LOW")), IF(
            $B$8="Underlying Vulnerability", IF(
               'Compound Alert'!Y54 &gt;= 10, "HIGH",IF(
                  'Compound Alert'!Y54 &gt;= 7, "MED","LOW")),IF(
                     $B$8="Emerging Threat", IF(
                        'Compound Alert'!AF54 &gt;= 10, "HIGH",IF(
                            'Compound Alert'!AF54 &gt;= 7, "MED","LOW")))))</f>
        <v>LOW</v>
      </c>
      <c r="K171" s="25" t="str">
        <f ca="1">IF(
   $B$8="Overall Alert",IF(
      'Compound Alert'!S54 &gt;= 7, "HIGH",IF(
         'Compound Alert'!S54 &gt;= 5, "MED","LOW")), IF(
            $B$8="Underlying Vulnerability", IF(
               'Compound Alert'!Z54 &gt;= 10, "HIGH",IF(
                  'Compound Alert'!Z54 &gt;= 7, "MED","LOW")),IF(
                     $B$8="Emerging Threat", IF(
                        'Compound Alert'!AG54 &gt;= 10, "HIGH",IF(
                            'Compound Alert'!AG54 &gt;= 7, "MED","LOW")))))</f>
        <v>LOW</v>
      </c>
      <c r="L171" s="25" t="str">
        <f ca="1">IF(
   $B$8="Overall Alert",IF(
      'Compound Alert'!T54 &gt;= 7, "HIGH",IF(
         'Compound Alert'!T54 &gt;= 5, "MED","LOW")), IF(
            $B$8="Underlying Vulnerability", IF(
               'Compound Alert'!AA54 &gt;= 10, "HIGH",IF(
                  'Compound Alert'!AA54 &gt;= 7, "MED","LOW")),IF(
                     $B$8="Emerging Threat", IF(
                        'Compound Alert'!AH54 &gt;= 10, "HIGH",IF(
                            'Compound Alert'!AH54 &gt;= 7, "MED","LOW")))))</f>
        <v>LOW</v>
      </c>
      <c r="M171" s="25" t="str">
        <f ca="1">IF(
   $B$8="Overall Alert",IF(
      'Compound Alert'!U54 &gt;= 7, "HIGH",IF(
         'Compound Alert'!U54 &gt;= 5, "MED","LOW")), IF(
            $B$8="Underlying Vulnerability", IF(
               'Compound Alert'!AB54 &gt;= 10, "HIGH",IF(
                  'Compound Alert'!AB54 &gt;= 7, "MED","LOW")),IF(
                     $B$8="Emerging Threat", IF(
                        'Compound Alert'!AI54 &gt;= 10, "HIGH",IF(
                            'Compound Alert'!AI54 &gt;= 7, "MED","LOW")))))</f>
        <v>LOW</v>
      </c>
      <c r="N171" s="25" t="str">
        <f ca="1">IF(
   $B$8="Overall Alert",IF(
      'Compound Alert'!V54 &gt;= 7, "HIGH",IF(
         'Compound Alert'!V54 &gt;= 5, "MED","LOW")), IF(
            $B$8="Underlying Vulnerability", IF(
               'Compound Alert'!AC54 &gt;= 10, "HIGH",IF(
                  'Compound Alert'!AC54 &gt;= 7, "MED","LOW")),IF(
                     $B$8="Emerging Threat", IF(
                        'Compound Alert'!AJ54 &gt;= 10, "HIGH",IF(
                            'Compound Alert'!AJ54 &gt;= 7, "MED","LOW")))))</f>
        <v>LOW</v>
      </c>
      <c r="O171" s="25" t="str">
        <f ca="1">IF(
   $B$8="Overall Alert",IF(
      'Compound Alert'!W54 &gt;= 7, "HIGH",IF(
         'Compound Alert'!W54 &gt;= 5, "MED","LOW")), IF(
            $B$8="Underlying Vulnerability", IF(
               'Compound Alert'!AD54 &gt;= 10, "HIGH",IF(
                  'Compound Alert'!AD54 &gt;= 7, "MED","LOW")),IF(
                     $B$8="Emerging Threat", IF(
                        'Compound Alert'!AK54 &gt;= 10, "HIGH",IF(
                            'Compound Alert'!AK54 &gt;= 7, "MED","LOW")))))</f>
        <v>LOW</v>
      </c>
      <c r="P171" s="25"/>
      <c r="Q171" s="26"/>
      <c r="R171" s="26"/>
      <c r="S171" s="21"/>
      <c r="T171" s="21"/>
      <c r="U171" s="21"/>
      <c r="V171" s="21"/>
      <c r="W171" s="21"/>
      <c r="X171" s="21"/>
      <c r="Y171" s="27"/>
      <c r="Z171" s="27"/>
      <c r="AA171" s="27"/>
      <c r="AB171" s="27"/>
      <c r="AC171" s="27"/>
      <c r="AD171" s="27"/>
      <c r="AE171" s="27"/>
      <c r="AF171" s="27"/>
      <c r="AJ171" s="21"/>
      <c r="AK171" s="21"/>
      <c r="AL171" s="21"/>
      <c r="AM171" s="21"/>
      <c r="AN171" s="21"/>
      <c r="AO171" s="21"/>
      <c r="AP171" s="21"/>
      <c r="AQ171" s="21"/>
      <c r="AR171" s="21"/>
      <c r="AS171" s="21"/>
      <c r="AT171" s="21"/>
      <c r="AU171" s="21"/>
      <c r="AV171" s="21"/>
      <c r="AW171" s="21"/>
      <c r="AX171" s="21"/>
    </row>
    <row r="172" spans="1:50" x14ac:dyDescent="0.2">
      <c r="A172" s="63">
        <v>131</v>
      </c>
      <c r="B172" s="20" t="str">
        <f>'Compound Alert'!B62</f>
        <v>Ecuador</v>
      </c>
      <c r="C172" s="20" t="str">
        <f>'Compound Alert'!C62</f>
        <v>ECU</v>
      </c>
      <c r="D172" s="20" t="str">
        <f>'Compound Alert'!D62</f>
        <v>LCN           Latin America &amp; Caribbean</v>
      </c>
      <c r="E172" s="20" t="str">
        <f>'Compound Alert'!E62</f>
        <v>IBRD</v>
      </c>
      <c r="F172" s="217">
        <f ca="1">'Compound Alert'!F62</f>
        <v>57</v>
      </c>
      <c r="G172" s="22">
        <f ca="1">IF($B$8="Overall Alert",'Compound Alert'!G62,IF($B$8="Underlying Vulnerability",'Compound Alert'!J62,IF($B$8="Emerging Threat",'Compound Alert'!M62)))</f>
        <v>1</v>
      </c>
      <c r="H172" s="23">
        <f ca="1">IF($B$8="Overall Alert",'Compound Alert'!H62,IF($B$8="Underlying Vulnerability",'Compound Alert'!K62,IF($B$8="Emerging Threat",'Compound Alert'!N62)))</f>
        <v>1</v>
      </c>
      <c r="I172" s="50">
        <f t="shared" ca="1" si="2"/>
        <v>1</v>
      </c>
      <c r="J172" s="25" t="str">
        <f ca="1">IF(
   $B$8="Overall Alert",IF(
      'Compound Alert'!R62 &gt;= 7, "HIGH",IF(
         'Compound Alert'!R62 &gt;= 5, "MED","LOW")), IF(
            $B$8="Underlying Vulnerability", IF(
               'Compound Alert'!Y62 &gt;= 10, "HIGH",IF(
                  'Compound Alert'!Y62 &gt;= 7, "MED","LOW")),IF(
                     $B$8="Emerging Threat", IF(
                        'Compound Alert'!AF62 &gt;= 10, "HIGH",IF(
                            'Compound Alert'!AF62 &gt;= 7, "MED","LOW")))))</f>
        <v>LOW</v>
      </c>
      <c r="K172" s="25" t="str">
        <f ca="1">IF(
   $B$8="Overall Alert",IF(
      'Compound Alert'!S62 &gt;= 7, "HIGH",IF(
         'Compound Alert'!S62 &gt;= 5, "MED","LOW")), IF(
            $B$8="Underlying Vulnerability", IF(
               'Compound Alert'!Z62 &gt;= 10, "HIGH",IF(
                  'Compound Alert'!Z62 &gt;= 7, "MED","LOW")),IF(
                     $B$8="Emerging Threat", IF(
                        'Compound Alert'!AG62 &gt;= 10, "HIGH",IF(
                            'Compound Alert'!AG62 &gt;= 7, "MED","LOW")))))</f>
        <v>LOW</v>
      </c>
      <c r="L172" s="25" t="str">
        <f ca="1">IF(
   $B$8="Overall Alert",IF(
      'Compound Alert'!T62 &gt;= 7, "HIGH",IF(
         'Compound Alert'!T62 &gt;= 5, "MED","LOW")), IF(
            $B$8="Underlying Vulnerability", IF(
               'Compound Alert'!AA62 &gt;= 10, "HIGH",IF(
                  'Compound Alert'!AA62 &gt;= 7, "MED","LOW")),IF(
                     $B$8="Emerging Threat", IF(
                        'Compound Alert'!AH62 &gt;= 10, "HIGH",IF(
                            'Compound Alert'!AH62 &gt;= 7, "MED","LOW")))))</f>
        <v>LOW</v>
      </c>
      <c r="M172" s="25" t="str">
        <f ca="1">IF(
   $B$8="Overall Alert",IF(
      'Compound Alert'!U62 &gt;= 7, "HIGH",IF(
         'Compound Alert'!U62 &gt;= 5, "MED","LOW")), IF(
            $B$8="Underlying Vulnerability", IF(
               'Compound Alert'!AB62 &gt;= 10, "HIGH",IF(
                  'Compound Alert'!AB62 &gt;= 7, "MED","LOW")),IF(
                     $B$8="Emerging Threat", IF(
                        'Compound Alert'!AI62 &gt;= 10, "HIGH",IF(
                            'Compound Alert'!AI62 &gt;= 7, "MED","LOW")))))</f>
        <v>LOW</v>
      </c>
      <c r="N172" s="25" t="str">
        <f ca="1">IF(
   $B$8="Overall Alert",IF(
      'Compound Alert'!V62 &gt;= 7, "HIGH",IF(
         'Compound Alert'!V62 &gt;= 5, "MED","LOW")), IF(
            $B$8="Underlying Vulnerability", IF(
               'Compound Alert'!AC62 &gt;= 10, "HIGH",IF(
                  'Compound Alert'!AC62 &gt;= 7, "MED","LOW")),IF(
                     $B$8="Emerging Threat", IF(
                        'Compound Alert'!AJ62 &gt;= 10, "HIGH",IF(
                            'Compound Alert'!AJ62 &gt;= 7, "MED","LOW")))))</f>
        <v>HIGH</v>
      </c>
      <c r="O172" s="25" t="str">
        <f ca="1">IF(
   $B$8="Overall Alert",IF(
      'Compound Alert'!W62 &gt;= 7, "HIGH",IF(
         'Compound Alert'!W62 &gt;= 5, "MED","LOW")), IF(
            $B$8="Underlying Vulnerability", IF(
               'Compound Alert'!AD62 &gt;= 10, "HIGH",IF(
                  'Compound Alert'!AD62 &gt;= 7, "MED","LOW")),IF(
                     $B$8="Emerging Threat", IF(
                        'Compound Alert'!AK62 &gt;= 10, "HIGH",IF(
                            'Compound Alert'!AK62 &gt;= 7, "MED","LOW")))))</f>
        <v>LOW</v>
      </c>
      <c r="P172" s="25"/>
      <c r="Q172" s="26"/>
      <c r="R172" s="26"/>
      <c r="S172" s="21"/>
      <c r="T172" s="21"/>
      <c r="U172" s="21"/>
      <c r="V172" s="21"/>
      <c r="W172" s="21"/>
      <c r="X172" s="21"/>
      <c r="Y172" s="27"/>
      <c r="Z172" s="27"/>
      <c r="AA172" s="27"/>
      <c r="AB172" s="27"/>
      <c r="AC172" s="27"/>
      <c r="AD172" s="27"/>
      <c r="AE172" s="27"/>
      <c r="AF172" s="27"/>
      <c r="AJ172" s="21"/>
      <c r="AK172" s="21"/>
      <c r="AL172" s="21"/>
      <c r="AM172" s="21"/>
      <c r="AN172" s="21"/>
      <c r="AO172" s="21"/>
      <c r="AP172" s="21"/>
      <c r="AQ172" s="21"/>
      <c r="AR172" s="21"/>
      <c r="AS172" s="21"/>
      <c r="AT172" s="21"/>
      <c r="AU172" s="21"/>
      <c r="AV172" s="21"/>
      <c r="AW172" s="21"/>
      <c r="AX172" s="21"/>
    </row>
    <row r="173" spans="1:50" x14ac:dyDescent="0.2">
      <c r="A173" s="63">
        <v>132</v>
      </c>
      <c r="B173" s="20" t="str">
        <f>'Compound Alert'!B189</f>
        <v>Eswatini</v>
      </c>
      <c r="C173" s="20" t="str">
        <f>'Compound Alert'!C189</f>
        <v>SWZ</v>
      </c>
      <c r="D173" s="20" t="str">
        <f>'Compound Alert'!D189</f>
        <v>SSF           Sub-Saharan Africa</v>
      </c>
      <c r="E173" s="20" t="str">
        <f>'Compound Alert'!E189</f>
        <v>IBRD</v>
      </c>
      <c r="F173" s="217">
        <f ca="1">'Compound Alert'!F189</f>
        <v>184</v>
      </c>
      <c r="G173" s="22">
        <f ca="1">IF($B$8="Overall Alert",'Compound Alert'!G189,IF($B$8="Underlying Vulnerability",'Compound Alert'!J189,IF($B$8="Emerging Threat",'Compound Alert'!M189)))</f>
        <v>0</v>
      </c>
      <c r="H173" s="23">
        <f ca="1">IF($B$8="Overall Alert",'Compound Alert'!H189,IF($B$8="Underlying Vulnerability",'Compound Alert'!K189,IF($B$8="Emerging Threat",'Compound Alert'!N189)))</f>
        <v>0</v>
      </c>
      <c r="I173" s="50">
        <f t="shared" ca="1" si="2"/>
        <v>0</v>
      </c>
      <c r="J173" s="25" t="str">
        <f ca="1">IF(
   $B$8="Overall Alert",IF(
      'Compound Alert'!R189 &gt;= 7, "HIGH",IF(
         'Compound Alert'!R189 &gt;= 5, "MED","LOW")), IF(
            $B$8="Underlying Vulnerability", IF(
               'Compound Alert'!Y189 &gt;= 10, "HIGH",IF(
                  'Compound Alert'!Y189 &gt;= 7, "MED","LOW")),IF(
                     $B$8="Emerging Threat", IF(
                        'Compound Alert'!AF189 &gt;= 10, "HIGH",IF(
                            'Compound Alert'!AF189 &gt;= 7, "MED","LOW")))))</f>
        <v>LOW</v>
      </c>
      <c r="K173" s="25" t="str">
        <f ca="1">IF(
   $B$8="Overall Alert",IF(
      'Compound Alert'!S189 &gt;= 7, "HIGH",IF(
         'Compound Alert'!S189 &gt;= 5, "MED","LOW")), IF(
            $B$8="Underlying Vulnerability", IF(
               'Compound Alert'!Z189 &gt;= 10, "HIGH",IF(
                  'Compound Alert'!Z189 &gt;= 7, "MED","LOW")),IF(
                     $B$8="Emerging Threat", IF(
                        'Compound Alert'!AG189 &gt;= 10, "HIGH",IF(
                            'Compound Alert'!AG189 &gt;= 7, "MED","LOW")))))</f>
        <v>LOW</v>
      </c>
      <c r="L173" s="25" t="str">
        <f ca="1">IF(
   $B$8="Overall Alert",IF(
      'Compound Alert'!T189 &gt;= 7, "HIGH",IF(
         'Compound Alert'!T189 &gt;= 5, "MED","LOW")), IF(
            $B$8="Underlying Vulnerability", IF(
               'Compound Alert'!AA189 &gt;= 10, "HIGH",IF(
                  'Compound Alert'!AA189 &gt;= 7, "MED","LOW")),IF(
                     $B$8="Emerging Threat", IF(
                        'Compound Alert'!AH189 &gt;= 10, "HIGH",IF(
                            'Compound Alert'!AH189 &gt;= 7, "MED","LOW")))))</f>
        <v>LOW</v>
      </c>
      <c r="M173" s="25" t="str">
        <f ca="1">IF(
   $B$8="Overall Alert",IF(
      'Compound Alert'!U189 &gt;= 7, "HIGH",IF(
         'Compound Alert'!U189 &gt;= 5, "MED","LOW")), IF(
            $B$8="Underlying Vulnerability", IF(
               'Compound Alert'!AB189 &gt;= 10, "HIGH",IF(
                  'Compound Alert'!AB189 &gt;= 7, "MED","LOW")),IF(
                     $B$8="Emerging Threat", IF(
                        'Compound Alert'!AI189 &gt;= 10, "HIGH",IF(
                            'Compound Alert'!AI189 &gt;= 7, "MED","LOW")))))</f>
        <v>LOW</v>
      </c>
      <c r="N173" s="25" t="str">
        <f ca="1">IF(
   $B$8="Overall Alert",IF(
      'Compound Alert'!V189 &gt;= 7, "HIGH",IF(
         'Compound Alert'!V189 &gt;= 5, "MED","LOW")), IF(
            $B$8="Underlying Vulnerability", IF(
               'Compound Alert'!AC189 &gt;= 10, "HIGH",IF(
                  'Compound Alert'!AC189 &gt;= 7, "MED","LOW")),IF(
                     $B$8="Emerging Threat", IF(
                        'Compound Alert'!AJ189 &gt;= 10, "HIGH",IF(
                            'Compound Alert'!AJ189 &gt;= 7, "MED","LOW")))))</f>
        <v>LOW</v>
      </c>
      <c r="O173" s="25" t="str">
        <f ca="1">IF(
   $B$8="Overall Alert",IF(
      'Compound Alert'!W189 &gt;= 7, "HIGH",IF(
         'Compound Alert'!W189 &gt;= 5, "MED","LOW")), IF(
            $B$8="Underlying Vulnerability", IF(
               'Compound Alert'!AD189 &gt;= 10, "HIGH",IF(
                  'Compound Alert'!AD189 &gt;= 7, "MED","LOW")),IF(
                     $B$8="Emerging Threat", IF(
                        'Compound Alert'!AK189 &gt;= 10, "HIGH",IF(
                            'Compound Alert'!AK189 &gt;= 7, "MED","LOW")))))</f>
        <v>LOW</v>
      </c>
      <c r="P173" s="25"/>
      <c r="Q173" s="26"/>
      <c r="R173" s="26"/>
      <c r="S173" s="21"/>
      <c r="T173" s="21"/>
      <c r="U173" s="21"/>
      <c r="V173" s="21"/>
      <c r="W173" s="21"/>
      <c r="X173" s="21"/>
      <c r="Y173" s="27"/>
      <c r="Z173" s="27"/>
      <c r="AA173" s="27"/>
      <c r="AB173" s="27"/>
      <c r="AC173" s="27"/>
      <c r="AD173" s="27"/>
      <c r="AE173" s="27"/>
      <c r="AF173" s="27"/>
      <c r="AJ173" s="21"/>
      <c r="AK173" s="21"/>
      <c r="AL173" s="21"/>
      <c r="AM173" s="21"/>
      <c r="AN173" s="21"/>
      <c r="AO173" s="21"/>
      <c r="AP173" s="21"/>
      <c r="AQ173" s="21"/>
      <c r="AR173" s="21"/>
      <c r="AS173" s="21"/>
      <c r="AT173" s="21"/>
      <c r="AU173" s="21"/>
      <c r="AV173" s="21"/>
      <c r="AW173" s="21"/>
      <c r="AX173" s="21"/>
    </row>
    <row r="174" spans="1:50" x14ac:dyDescent="0.2">
      <c r="A174" s="63">
        <v>133</v>
      </c>
      <c r="B174" s="20" t="str">
        <f>'Compound Alert'!B112</f>
        <v>Kuwait</v>
      </c>
      <c r="C174" s="20" t="str">
        <f>'Compound Alert'!C112</f>
        <v>KWT</v>
      </c>
      <c r="D174" s="20" t="str">
        <f>'Compound Alert'!D112</f>
        <v>MEA           Middle East &amp; North Africa</v>
      </c>
      <c r="E174" s="20" t="str">
        <f>'Compound Alert'!E112</f>
        <v>NA</v>
      </c>
      <c r="F174" s="217">
        <f ca="1">'Compound Alert'!F112</f>
        <v>107</v>
      </c>
      <c r="G174" s="22">
        <f ca="1">IF($B$8="Overall Alert",'Compound Alert'!G112,IF($B$8="Underlying Vulnerability",'Compound Alert'!J112,IF($B$8="Emerging Threat",'Compound Alert'!M112)))</f>
        <v>0</v>
      </c>
      <c r="H174" s="23">
        <f ca="1">IF($B$8="Overall Alert",'Compound Alert'!H112,IF($B$8="Underlying Vulnerability",'Compound Alert'!K112,IF($B$8="Emerging Threat",'Compound Alert'!N112)))</f>
        <v>0</v>
      </c>
      <c r="I174" s="50">
        <f t="shared" ca="1" si="2"/>
        <v>0</v>
      </c>
      <c r="J174" s="25" t="str">
        <f ca="1">IF(
   $B$8="Overall Alert",IF(
      'Compound Alert'!R112 &gt;= 7, "HIGH",IF(
         'Compound Alert'!R112 &gt;= 5, "MED","LOW")), IF(
            $B$8="Underlying Vulnerability", IF(
               'Compound Alert'!Y112 &gt;= 10, "HIGH",IF(
                  'Compound Alert'!Y112 &gt;= 7, "MED","LOW")),IF(
                     $B$8="Emerging Threat", IF(
                        'Compound Alert'!AF112 &gt;= 10, "HIGH",IF(
                            'Compound Alert'!AF112 &gt;= 7, "MED","LOW")))))</f>
        <v>LOW</v>
      </c>
      <c r="K174" s="25" t="str">
        <f ca="1">IF(
   $B$8="Overall Alert",IF(
      'Compound Alert'!S112 &gt;= 7, "HIGH",IF(
         'Compound Alert'!S112 &gt;= 5, "MED","LOW")), IF(
            $B$8="Underlying Vulnerability", IF(
               'Compound Alert'!Z112 &gt;= 10, "HIGH",IF(
                  'Compound Alert'!Z112 &gt;= 7, "MED","LOW")),IF(
                     $B$8="Emerging Threat", IF(
                        'Compound Alert'!AG112 &gt;= 10, "HIGH",IF(
                            'Compound Alert'!AG112 &gt;= 7, "MED","LOW")))))</f>
        <v>LOW</v>
      </c>
      <c r="L174" s="25" t="str">
        <f ca="1">IF(
   $B$8="Overall Alert",IF(
      'Compound Alert'!T112 &gt;= 7, "HIGH",IF(
         'Compound Alert'!T112 &gt;= 5, "MED","LOW")), IF(
            $B$8="Underlying Vulnerability", IF(
               'Compound Alert'!AA112 &gt;= 10, "HIGH",IF(
                  'Compound Alert'!AA112 &gt;= 7, "MED","LOW")),IF(
                     $B$8="Emerging Threat", IF(
                        'Compound Alert'!AH112 &gt;= 10, "HIGH",IF(
                            'Compound Alert'!AH112 &gt;= 7, "MED","LOW")))))</f>
        <v>LOW</v>
      </c>
      <c r="M174" s="25" t="str">
        <f ca="1">IF(
   $B$8="Overall Alert",IF(
      'Compound Alert'!U112 &gt;= 7, "HIGH",IF(
         'Compound Alert'!U112 &gt;= 5, "MED","LOW")), IF(
            $B$8="Underlying Vulnerability", IF(
               'Compound Alert'!AB112 &gt;= 10, "HIGH",IF(
                  'Compound Alert'!AB112 &gt;= 7, "MED","LOW")),IF(
                     $B$8="Emerging Threat", IF(
                        'Compound Alert'!AI112 &gt;= 10, "HIGH",IF(
                            'Compound Alert'!AI112 &gt;= 7, "MED","LOW")))))</f>
        <v>LOW</v>
      </c>
      <c r="N174" s="25" t="str">
        <f ca="1">IF(
   $B$8="Overall Alert",IF(
      'Compound Alert'!V112 &gt;= 7, "HIGH",IF(
         'Compound Alert'!V112 &gt;= 5, "MED","LOW")), IF(
            $B$8="Underlying Vulnerability", IF(
               'Compound Alert'!AC112 &gt;= 10, "HIGH",IF(
                  'Compound Alert'!AC112 &gt;= 7, "MED","LOW")),IF(
                     $B$8="Emerging Threat", IF(
                        'Compound Alert'!AJ112 &gt;= 10, "HIGH",IF(
                            'Compound Alert'!AJ112 &gt;= 7, "MED","LOW")))))</f>
        <v>LOW</v>
      </c>
      <c r="O174" s="25" t="str">
        <f ca="1">IF(
   $B$8="Overall Alert",IF(
      'Compound Alert'!W112 &gt;= 7, "HIGH",IF(
         'Compound Alert'!W112 &gt;= 5, "MED","LOW")), IF(
            $B$8="Underlying Vulnerability", IF(
               'Compound Alert'!AD112 &gt;= 10, "HIGH",IF(
                  'Compound Alert'!AD112 &gt;= 7, "MED","LOW")),IF(
                     $B$8="Emerging Threat", IF(
                        'Compound Alert'!AK112 &gt;= 10, "HIGH",IF(
                            'Compound Alert'!AK112 &gt;= 7, "MED","LOW")))))</f>
        <v>LOW</v>
      </c>
      <c r="P174" s="25"/>
      <c r="Q174" s="26"/>
      <c r="R174" s="26"/>
      <c r="S174" s="21"/>
      <c r="T174" s="21"/>
      <c r="U174" s="21"/>
      <c r="V174" s="21"/>
      <c r="W174" s="21"/>
      <c r="X174" s="21"/>
      <c r="Y174" s="27"/>
      <c r="Z174" s="27"/>
      <c r="AA174" s="27"/>
      <c r="AB174" s="27"/>
      <c r="AC174" s="27"/>
      <c r="AD174" s="27"/>
      <c r="AE174" s="27"/>
      <c r="AF174" s="27"/>
      <c r="AJ174" s="21"/>
      <c r="AK174" s="21"/>
      <c r="AL174" s="21"/>
      <c r="AM174" s="21"/>
      <c r="AN174" s="21"/>
      <c r="AO174" s="21"/>
      <c r="AP174" s="21"/>
      <c r="AQ174" s="21"/>
      <c r="AR174" s="21"/>
      <c r="AS174" s="21"/>
      <c r="AT174" s="21"/>
      <c r="AU174" s="21"/>
      <c r="AV174" s="21"/>
      <c r="AW174" s="21"/>
      <c r="AX174" s="21"/>
    </row>
    <row r="175" spans="1:50" x14ac:dyDescent="0.2">
      <c r="A175" s="63">
        <v>134</v>
      </c>
      <c r="B175" s="20" t="str">
        <f>'Compound Alert'!B9</f>
        <v>Albania</v>
      </c>
      <c r="C175" s="20" t="str">
        <f>'Compound Alert'!C9</f>
        <v>ALB</v>
      </c>
      <c r="D175" s="20" t="str">
        <f>'Compound Alert'!D9</f>
        <v>ECS           Europe &amp; Central Asia</v>
      </c>
      <c r="E175" s="20" t="str">
        <f>'Compound Alert'!E9</f>
        <v>IBRD</v>
      </c>
      <c r="F175" s="217">
        <f ca="1">'Compound Alert'!F9</f>
        <v>4</v>
      </c>
      <c r="G175" s="22">
        <f ca="1">IF($B$8="Overall Alert",'Compound Alert'!G9,IF($B$8="Underlying Vulnerability",'Compound Alert'!J9,IF($B$8="Emerging Threat",'Compound Alert'!M9)))</f>
        <v>0</v>
      </c>
      <c r="H175" s="23">
        <f ca="1">IF($B$8="Overall Alert",'Compound Alert'!H9,IF($B$8="Underlying Vulnerability",'Compound Alert'!K9,IF($B$8="Emerging Threat",'Compound Alert'!N9)))</f>
        <v>0</v>
      </c>
      <c r="I175" s="50">
        <f t="shared" ca="1" si="2"/>
        <v>0</v>
      </c>
      <c r="J175" s="25" t="str">
        <f ca="1">IF(
   $B$8="Overall Alert",IF(
      'Compound Alert'!R9 &gt;= 7, "HIGH",IF(
         'Compound Alert'!R9 &gt;= 5, "MED","LOW")), IF(
            $B$8="Underlying Vulnerability", IF(
               'Compound Alert'!Y9 &gt;= 10, "HIGH",IF(
                  'Compound Alert'!Y9 &gt;= 7, "MED","LOW")),IF(
                     $B$8="Emerging Threat", IF(
                        'Compound Alert'!AF9 &gt;= 10, "HIGH",IF(
                            'Compound Alert'!AF9 &gt;= 7, "MED","LOW")))))</f>
        <v>LOW</v>
      </c>
      <c r="K175" s="25" t="str">
        <f ca="1">IF(
   $B$8="Overall Alert",IF(
      'Compound Alert'!S9 &gt;= 7, "HIGH",IF(
         'Compound Alert'!S9 &gt;= 5, "MED","LOW")), IF(
            $B$8="Underlying Vulnerability", IF(
               'Compound Alert'!Z9 &gt;= 10, "HIGH",IF(
                  'Compound Alert'!Z9 &gt;= 7, "MED","LOW")),IF(
                     $B$8="Emerging Threat", IF(
                        'Compound Alert'!AG9 &gt;= 10, "HIGH",IF(
                            'Compound Alert'!AG9 &gt;= 7, "MED","LOW")))))</f>
        <v>LOW</v>
      </c>
      <c r="L175" s="25" t="str">
        <f ca="1">IF(
   $B$8="Overall Alert",IF(
      'Compound Alert'!T9 &gt;= 7, "HIGH",IF(
         'Compound Alert'!T9 &gt;= 5, "MED","LOW")), IF(
            $B$8="Underlying Vulnerability", IF(
               'Compound Alert'!AA9 &gt;= 10, "HIGH",IF(
                  'Compound Alert'!AA9 &gt;= 7, "MED","LOW")),IF(
                     $B$8="Emerging Threat", IF(
                        'Compound Alert'!AH9 &gt;= 10, "HIGH",IF(
                            'Compound Alert'!AH9 &gt;= 7, "MED","LOW")))))</f>
        <v>LOW</v>
      </c>
      <c r="M175" s="25" t="str">
        <f ca="1">IF(
   $B$8="Overall Alert",IF(
      'Compound Alert'!U9 &gt;= 7, "HIGH",IF(
         'Compound Alert'!U9 &gt;= 5, "MED","LOW")), IF(
            $B$8="Underlying Vulnerability", IF(
               'Compound Alert'!AB9 &gt;= 10, "HIGH",IF(
                  'Compound Alert'!AB9 &gt;= 7, "MED","LOW")),IF(
                     $B$8="Emerging Threat", IF(
                        'Compound Alert'!AI9 &gt;= 10, "HIGH",IF(
                            'Compound Alert'!AI9 &gt;= 7, "MED","LOW")))))</f>
        <v>LOW</v>
      </c>
      <c r="N175" s="25" t="str">
        <f ca="1">IF(
   $B$8="Overall Alert",IF(
      'Compound Alert'!V9 &gt;= 7, "HIGH",IF(
         'Compound Alert'!V9 &gt;= 5, "MED","LOW")), IF(
            $B$8="Underlying Vulnerability", IF(
               'Compound Alert'!AC9 &gt;= 10, "HIGH",IF(
                  'Compound Alert'!AC9 &gt;= 7, "MED","LOW")),IF(
                     $B$8="Emerging Threat", IF(
                        'Compound Alert'!AJ9 &gt;= 10, "HIGH",IF(
                            'Compound Alert'!AJ9 &gt;= 7, "MED","LOW")))))</f>
        <v>LOW</v>
      </c>
      <c r="O175" s="25" t="str">
        <f ca="1">IF(
   $B$8="Overall Alert",IF(
      'Compound Alert'!W9 &gt;= 7, "HIGH",IF(
         'Compound Alert'!W9 &gt;= 5, "MED","LOW")), IF(
            $B$8="Underlying Vulnerability", IF(
               'Compound Alert'!AD9 &gt;= 10, "HIGH",IF(
                  'Compound Alert'!AD9 &gt;= 7, "MED","LOW")),IF(
                     $B$8="Emerging Threat", IF(
                        'Compound Alert'!AK9 &gt;= 10, "HIGH",IF(
                            'Compound Alert'!AK9 &gt;= 7, "MED","LOW")))))</f>
        <v>LOW</v>
      </c>
      <c r="P175" s="25"/>
      <c r="Q175" s="26"/>
      <c r="R175" s="26"/>
      <c r="S175" s="21"/>
      <c r="T175" s="21"/>
      <c r="U175" s="21"/>
      <c r="V175" s="21"/>
      <c r="W175" s="21"/>
      <c r="X175" s="21"/>
      <c r="Y175" s="27"/>
      <c r="Z175" s="27"/>
      <c r="AA175" s="27"/>
      <c r="AB175" s="27"/>
      <c r="AC175" s="27"/>
      <c r="AD175" s="27"/>
      <c r="AE175" s="27"/>
      <c r="AF175" s="27"/>
      <c r="AJ175" s="21"/>
      <c r="AK175" s="21"/>
      <c r="AL175" s="21"/>
      <c r="AM175" s="21"/>
      <c r="AN175" s="21"/>
      <c r="AO175" s="21"/>
      <c r="AP175" s="21"/>
      <c r="AQ175" s="21"/>
      <c r="AR175" s="21"/>
      <c r="AS175" s="21"/>
      <c r="AT175" s="21"/>
      <c r="AU175" s="21"/>
      <c r="AV175" s="21"/>
      <c r="AW175" s="21"/>
      <c r="AX175" s="21"/>
    </row>
    <row r="176" spans="1:50" x14ac:dyDescent="0.2">
      <c r="A176" s="63">
        <v>135</v>
      </c>
      <c r="B176" s="20" t="str">
        <f>'Compound Alert'!B49</f>
        <v>Cabo Verde</v>
      </c>
      <c r="C176" s="20" t="str">
        <f>'Compound Alert'!C49</f>
        <v>CPV</v>
      </c>
      <c r="D176" s="20" t="str">
        <f>'Compound Alert'!D49</f>
        <v>SSF           Sub-Saharan Africa</v>
      </c>
      <c r="E176" s="20" t="str">
        <f>'Compound Alert'!E49</f>
        <v>Blend</v>
      </c>
      <c r="F176" s="217">
        <f ca="1">'Compound Alert'!F49</f>
        <v>44</v>
      </c>
      <c r="G176" s="22">
        <f ca="1">IF($B$8="Overall Alert",'Compound Alert'!G49,IF($B$8="Underlying Vulnerability",'Compound Alert'!J49,IF($B$8="Emerging Threat",'Compound Alert'!M49)))</f>
        <v>0.5</v>
      </c>
      <c r="H176" s="23">
        <f ca="1">IF($B$8="Overall Alert",'Compound Alert'!H49,IF($B$8="Underlying Vulnerability",'Compound Alert'!K49,IF($B$8="Emerging Threat",'Compound Alert'!N49)))</f>
        <v>0.5</v>
      </c>
      <c r="I176" s="50">
        <f t="shared" ca="1" si="2"/>
        <v>0</v>
      </c>
      <c r="J176" s="25" t="str">
        <f ca="1">IF(
   $B$8="Overall Alert",IF(
      'Compound Alert'!R49 &gt;= 7, "HIGH",IF(
         'Compound Alert'!R49 &gt;= 5, "MED","LOW")), IF(
            $B$8="Underlying Vulnerability", IF(
               'Compound Alert'!Y49 &gt;= 10, "HIGH",IF(
                  'Compound Alert'!Y49 &gt;= 7, "MED","LOW")),IF(
                     $B$8="Emerging Threat", IF(
                        'Compound Alert'!AF49 &gt;= 10, "HIGH",IF(
                            'Compound Alert'!AF49 &gt;= 7, "MED","LOW")))))</f>
        <v>LOW</v>
      </c>
      <c r="K176" s="25" t="str">
        <f ca="1">IF(
   $B$8="Overall Alert",IF(
      'Compound Alert'!S49 &gt;= 7, "HIGH",IF(
         'Compound Alert'!S49 &gt;= 5, "MED","LOW")), IF(
            $B$8="Underlying Vulnerability", IF(
               'Compound Alert'!Z49 &gt;= 10, "HIGH",IF(
                  'Compound Alert'!Z49 &gt;= 7, "MED","LOW")),IF(
                     $B$8="Emerging Threat", IF(
                        'Compound Alert'!AG49 &gt;= 10, "HIGH",IF(
                            'Compound Alert'!AG49 &gt;= 7, "MED","LOW")))))</f>
        <v>LOW</v>
      </c>
      <c r="L176" s="25" t="str">
        <f ca="1">IF(
   $B$8="Overall Alert",IF(
      'Compound Alert'!T49 &gt;= 7, "HIGH",IF(
         'Compound Alert'!T49 &gt;= 5, "MED","LOW")), IF(
            $B$8="Underlying Vulnerability", IF(
               'Compound Alert'!AA49 &gt;= 10, "HIGH",IF(
                  'Compound Alert'!AA49 &gt;= 7, "MED","LOW")),IF(
                     $B$8="Emerging Threat", IF(
                        'Compound Alert'!AH49 &gt;= 10, "HIGH",IF(
                            'Compound Alert'!AH49 &gt;= 7, "MED","LOW")))))</f>
        <v>MED</v>
      </c>
      <c r="M176" s="25" t="str">
        <f ca="1">IF(
   $B$8="Overall Alert",IF(
      'Compound Alert'!U49 &gt;= 7, "HIGH",IF(
         'Compound Alert'!U49 &gt;= 5, "MED","LOW")), IF(
            $B$8="Underlying Vulnerability", IF(
               'Compound Alert'!AB49 &gt;= 10, "HIGH",IF(
                  'Compound Alert'!AB49 &gt;= 7, "MED","LOW")),IF(
                     $B$8="Emerging Threat", IF(
                        'Compound Alert'!AI49 &gt;= 10, "HIGH",IF(
                            'Compound Alert'!AI49 &gt;= 7, "MED","LOW")))))</f>
        <v>LOW</v>
      </c>
      <c r="N176" s="25" t="str">
        <f ca="1">IF(
   $B$8="Overall Alert",IF(
      'Compound Alert'!V49 &gt;= 7, "HIGH",IF(
         'Compound Alert'!V49 &gt;= 5, "MED","LOW")), IF(
            $B$8="Underlying Vulnerability", IF(
               'Compound Alert'!AC49 &gt;= 10, "HIGH",IF(
                  'Compound Alert'!AC49 &gt;= 7, "MED","LOW")),IF(
                     $B$8="Emerging Threat", IF(
                        'Compound Alert'!AJ49 &gt;= 10, "HIGH",IF(
                            'Compound Alert'!AJ49 &gt;= 7, "MED","LOW")))))</f>
        <v>LOW</v>
      </c>
      <c r="O176" s="25" t="str">
        <f ca="1">IF(
   $B$8="Overall Alert",IF(
      'Compound Alert'!W49 &gt;= 7, "HIGH",IF(
         'Compound Alert'!W49 &gt;= 5, "MED","LOW")), IF(
            $B$8="Underlying Vulnerability", IF(
               'Compound Alert'!AD49 &gt;= 10, "HIGH",IF(
                  'Compound Alert'!AD49 &gt;= 7, "MED","LOW")),IF(
                     $B$8="Emerging Threat", IF(
                        'Compound Alert'!AK49 &gt;= 10, "HIGH",IF(
                            'Compound Alert'!AK49 &gt;= 7, "MED","LOW")))))</f>
        <v>LOW</v>
      </c>
      <c r="P176" s="25"/>
      <c r="Q176" s="26"/>
      <c r="R176" s="26"/>
      <c r="S176" s="21"/>
      <c r="T176" s="21"/>
      <c r="U176" s="21"/>
      <c r="V176" s="21"/>
      <c r="W176" s="21"/>
      <c r="X176" s="21"/>
      <c r="Y176" s="27"/>
      <c r="Z176" s="27"/>
      <c r="AA176" s="27"/>
      <c r="AB176" s="27"/>
      <c r="AC176" s="27"/>
      <c r="AD176" s="27"/>
      <c r="AE176" s="27"/>
      <c r="AF176" s="27"/>
      <c r="AJ176" s="21"/>
      <c r="AK176" s="21"/>
      <c r="AL176" s="21"/>
      <c r="AM176" s="21"/>
      <c r="AN176" s="21"/>
      <c r="AO176" s="21"/>
      <c r="AP176" s="21"/>
      <c r="AQ176" s="21"/>
      <c r="AR176" s="21"/>
      <c r="AS176" s="21"/>
      <c r="AT176" s="21"/>
      <c r="AU176" s="21"/>
      <c r="AV176" s="21"/>
      <c r="AW176" s="21"/>
      <c r="AX176" s="21"/>
    </row>
    <row r="177" spans="1:50" x14ac:dyDescent="0.2">
      <c r="A177" s="63">
        <v>136</v>
      </c>
      <c r="B177" s="20" t="str">
        <f>'Compound Alert'!B111</f>
        <v>Korea, Rep.</v>
      </c>
      <c r="C177" s="20" t="str">
        <f>'Compound Alert'!C111</f>
        <v>KOR</v>
      </c>
      <c r="D177" s="20" t="str">
        <f>'Compound Alert'!D111</f>
        <v>EAS           East Asia &amp; Pacific</v>
      </c>
      <c r="E177" s="20" t="str">
        <f>'Compound Alert'!E111</f>
        <v>NA</v>
      </c>
      <c r="F177" s="217">
        <f ca="1">'Compound Alert'!F111</f>
        <v>106</v>
      </c>
      <c r="G177" s="22">
        <f ca="1">IF($B$8="Overall Alert",'Compound Alert'!G111,IF($B$8="Underlying Vulnerability",'Compound Alert'!J111,IF($B$8="Emerging Threat",'Compound Alert'!M111)))</f>
        <v>0</v>
      </c>
      <c r="H177" s="23">
        <f ca="1">IF($B$8="Overall Alert",'Compound Alert'!H111,IF($B$8="Underlying Vulnerability",'Compound Alert'!K111,IF($B$8="Emerging Threat",'Compound Alert'!N111)))</f>
        <v>0</v>
      </c>
      <c r="I177" s="50">
        <f t="shared" ca="1" si="2"/>
        <v>0</v>
      </c>
      <c r="J177" s="25" t="str">
        <f ca="1">IF(
   $B$8="Overall Alert",IF(
      'Compound Alert'!R111 &gt;= 7, "HIGH",IF(
         'Compound Alert'!R111 &gt;= 5, "MED","LOW")), IF(
            $B$8="Underlying Vulnerability", IF(
               'Compound Alert'!Y111 &gt;= 10, "HIGH",IF(
                  'Compound Alert'!Y111 &gt;= 7, "MED","LOW")),IF(
                     $B$8="Emerging Threat", IF(
                        'Compound Alert'!AF111 &gt;= 10, "HIGH",IF(
                            'Compound Alert'!AF111 &gt;= 7, "MED","LOW")))))</f>
        <v>LOW</v>
      </c>
      <c r="K177" s="25" t="str">
        <f ca="1">IF(
   $B$8="Overall Alert",IF(
      'Compound Alert'!S111 &gt;= 7, "HIGH",IF(
         'Compound Alert'!S111 &gt;= 5, "MED","LOW")), IF(
            $B$8="Underlying Vulnerability", IF(
               'Compound Alert'!Z111 &gt;= 10, "HIGH",IF(
                  'Compound Alert'!Z111 &gt;= 7, "MED","LOW")),IF(
                     $B$8="Emerging Threat", IF(
                        'Compound Alert'!AG111 &gt;= 10, "HIGH",IF(
                            'Compound Alert'!AG111 &gt;= 7, "MED","LOW")))))</f>
        <v>LOW</v>
      </c>
      <c r="L177" s="25" t="str">
        <f ca="1">IF(
   $B$8="Overall Alert",IF(
      'Compound Alert'!T111 &gt;= 7, "HIGH",IF(
         'Compound Alert'!T111 &gt;= 5, "MED","LOW")), IF(
            $B$8="Underlying Vulnerability", IF(
               'Compound Alert'!AA111 &gt;= 10, "HIGH",IF(
                  'Compound Alert'!AA111 &gt;= 7, "MED","LOW")),IF(
                     $B$8="Emerging Threat", IF(
                        'Compound Alert'!AH111 &gt;= 10, "HIGH",IF(
                            'Compound Alert'!AH111 &gt;= 7, "MED","LOW")))))</f>
        <v>LOW</v>
      </c>
      <c r="M177" s="25" t="str">
        <f ca="1">IF(
   $B$8="Overall Alert",IF(
      'Compound Alert'!U111 &gt;= 7, "HIGH",IF(
         'Compound Alert'!U111 &gt;= 5, "MED","LOW")), IF(
            $B$8="Underlying Vulnerability", IF(
               'Compound Alert'!AB111 &gt;= 10, "HIGH",IF(
                  'Compound Alert'!AB111 &gt;= 7, "MED","LOW")),IF(
                     $B$8="Emerging Threat", IF(
                        'Compound Alert'!AI111 &gt;= 10, "HIGH",IF(
                            'Compound Alert'!AI111 &gt;= 7, "MED","LOW")))))</f>
        <v>LOW</v>
      </c>
      <c r="N177" s="25" t="str">
        <f ca="1">IF(
   $B$8="Overall Alert",IF(
      'Compound Alert'!V111 &gt;= 7, "HIGH",IF(
         'Compound Alert'!V111 &gt;= 5, "MED","LOW")), IF(
            $B$8="Underlying Vulnerability", IF(
               'Compound Alert'!AC111 &gt;= 10, "HIGH",IF(
                  'Compound Alert'!AC111 &gt;= 7, "MED","LOW")),IF(
                     $B$8="Emerging Threat", IF(
                        'Compound Alert'!AJ111 &gt;= 10, "HIGH",IF(
                            'Compound Alert'!AJ111 &gt;= 7, "MED","LOW")))))</f>
        <v>LOW</v>
      </c>
      <c r="O177" s="25" t="str">
        <f ca="1">IF(
   $B$8="Overall Alert",IF(
      'Compound Alert'!W111 &gt;= 7, "HIGH",IF(
         'Compound Alert'!W111 &gt;= 5, "MED","LOW")), IF(
            $B$8="Underlying Vulnerability", IF(
               'Compound Alert'!AD111 &gt;= 10, "HIGH",IF(
                  'Compound Alert'!AD111 &gt;= 7, "MED","LOW")),IF(
                     $B$8="Emerging Threat", IF(
                        'Compound Alert'!AK111 &gt;= 10, "HIGH",IF(
                            'Compound Alert'!AK111 &gt;= 7, "MED","LOW")))))</f>
        <v>LOW</v>
      </c>
      <c r="P177" s="25"/>
      <c r="Q177" s="26"/>
      <c r="R177" s="26"/>
      <c r="S177" s="21"/>
      <c r="T177" s="21"/>
      <c r="U177" s="21"/>
      <c r="V177" s="21"/>
      <c r="W177" s="21"/>
      <c r="X177" s="21"/>
      <c r="Y177" s="27"/>
      <c r="Z177" s="27"/>
      <c r="AA177" s="27"/>
      <c r="AB177" s="27"/>
      <c r="AC177" s="27"/>
      <c r="AD177" s="27"/>
      <c r="AE177" s="27"/>
      <c r="AF177" s="27"/>
      <c r="AJ177" s="21"/>
      <c r="AK177" s="21"/>
      <c r="AL177" s="21"/>
      <c r="AM177" s="21"/>
      <c r="AN177" s="21"/>
      <c r="AO177" s="21"/>
      <c r="AP177" s="21"/>
      <c r="AQ177" s="21"/>
      <c r="AR177" s="21"/>
      <c r="AS177" s="21"/>
      <c r="AT177" s="21"/>
      <c r="AU177" s="21"/>
      <c r="AV177" s="21"/>
      <c r="AW177" s="21"/>
      <c r="AX177" s="21"/>
    </row>
    <row r="178" spans="1:50" x14ac:dyDescent="0.2">
      <c r="A178" s="63">
        <v>137</v>
      </c>
      <c r="B178" s="20" t="str">
        <f>'Compound Alert'!B173</f>
        <v>Saudi Arabia</v>
      </c>
      <c r="C178" s="20" t="str">
        <f>'Compound Alert'!C173</f>
        <v>SAU</v>
      </c>
      <c r="D178" s="20" t="str">
        <f>'Compound Alert'!D173</f>
        <v>MEA           Middle East &amp; North Africa</v>
      </c>
      <c r="E178" s="20" t="str">
        <f>'Compound Alert'!E173</f>
        <v>NA</v>
      </c>
      <c r="F178" s="217">
        <f ca="1">'Compound Alert'!F173</f>
        <v>168</v>
      </c>
      <c r="G178" s="22">
        <f ca="1">IF($B$8="Overall Alert",'Compound Alert'!G173,IF($B$8="Underlying Vulnerability",'Compound Alert'!J173,IF($B$8="Emerging Threat",'Compound Alert'!M173)))</f>
        <v>0.5</v>
      </c>
      <c r="H178" s="23">
        <f ca="1">IF($B$8="Overall Alert",'Compound Alert'!H173,IF($B$8="Underlying Vulnerability",'Compound Alert'!K173,IF($B$8="Emerging Threat",'Compound Alert'!N173)))</f>
        <v>0.5</v>
      </c>
      <c r="I178" s="50">
        <f t="shared" ca="1" si="2"/>
        <v>0</v>
      </c>
      <c r="J178" s="25" t="str">
        <f ca="1">IF(
   $B$8="Overall Alert",IF(
      'Compound Alert'!R173 &gt;= 7, "HIGH",IF(
         'Compound Alert'!R173 &gt;= 5, "MED","LOW")), IF(
            $B$8="Underlying Vulnerability", IF(
               'Compound Alert'!Y173 &gt;= 10, "HIGH",IF(
                  'Compound Alert'!Y173 &gt;= 7, "MED","LOW")),IF(
                     $B$8="Emerging Threat", IF(
                        'Compound Alert'!AF173 &gt;= 10, "HIGH",IF(
                            'Compound Alert'!AF173 &gt;= 7, "MED","LOW")))))</f>
        <v>LOW</v>
      </c>
      <c r="K178" s="25" t="str">
        <f ca="1">IF(
   $B$8="Overall Alert",IF(
      'Compound Alert'!S173 &gt;= 7, "HIGH",IF(
         'Compound Alert'!S173 &gt;= 5, "MED","LOW")), IF(
            $B$8="Underlying Vulnerability", IF(
               'Compound Alert'!Z173 &gt;= 10, "HIGH",IF(
                  'Compound Alert'!Z173 &gt;= 7, "MED","LOW")),IF(
                     $B$8="Emerging Threat", IF(
                        'Compound Alert'!AG173 &gt;= 10, "HIGH",IF(
                            'Compound Alert'!AG173 &gt;= 7, "MED","LOW")))))</f>
        <v>LOW</v>
      </c>
      <c r="L178" s="25" t="str">
        <f ca="1">IF(
   $B$8="Overall Alert",IF(
      'Compound Alert'!T173 &gt;= 7, "HIGH",IF(
         'Compound Alert'!T173 &gt;= 5, "MED","LOW")), IF(
            $B$8="Underlying Vulnerability", IF(
               'Compound Alert'!AA173 &gt;= 10, "HIGH",IF(
                  'Compound Alert'!AA173 &gt;= 7, "MED","LOW")),IF(
                     $B$8="Emerging Threat", IF(
                        'Compound Alert'!AH173 &gt;= 10, "HIGH",IF(
                            'Compound Alert'!AH173 &gt;= 7, "MED","LOW")))))</f>
        <v>MED</v>
      </c>
      <c r="M178" s="25" t="str">
        <f ca="1">IF(
   $B$8="Overall Alert",IF(
      'Compound Alert'!U173 &gt;= 7, "HIGH",IF(
         'Compound Alert'!U173 &gt;= 5, "MED","LOW")), IF(
            $B$8="Underlying Vulnerability", IF(
               'Compound Alert'!AB173 &gt;= 10, "HIGH",IF(
                  'Compound Alert'!AB173 &gt;= 7, "MED","LOW")),IF(
                     $B$8="Emerging Threat", IF(
                        'Compound Alert'!AI173 &gt;= 10, "HIGH",IF(
                            'Compound Alert'!AI173 &gt;= 7, "MED","LOW")))))</f>
        <v>LOW</v>
      </c>
      <c r="N178" s="25" t="str">
        <f ca="1">IF(
   $B$8="Overall Alert",IF(
      'Compound Alert'!V173 &gt;= 7, "HIGH",IF(
         'Compound Alert'!V173 &gt;= 5, "MED","LOW")), IF(
            $B$8="Underlying Vulnerability", IF(
               'Compound Alert'!AC173 &gt;= 10, "HIGH",IF(
                  'Compound Alert'!AC173 &gt;= 7, "MED","LOW")),IF(
                     $B$8="Emerging Threat", IF(
                        'Compound Alert'!AJ173 &gt;= 10, "HIGH",IF(
                            'Compound Alert'!AJ173 &gt;= 7, "MED","LOW")))))</f>
        <v>LOW</v>
      </c>
      <c r="O178" s="25" t="str">
        <f ca="1">IF(
   $B$8="Overall Alert",IF(
      'Compound Alert'!W173 &gt;= 7, "HIGH",IF(
         'Compound Alert'!W173 &gt;= 5, "MED","LOW")), IF(
            $B$8="Underlying Vulnerability", IF(
               'Compound Alert'!AD173 &gt;= 10, "HIGH",IF(
                  'Compound Alert'!AD173 &gt;= 7, "MED","LOW")),IF(
                     $B$8="Emerging Threat", IF(
                        'Compound Alert'!AK173 &gt;= 10, "HIGH",IF(
                            'Compound Alert'!AK173 &gt;= 7, "MED","LOW")))))</f>
        <v>LOW</v>
      </c>
      <c r="P178" s="25"/>
      <c r="Q178" s="26"/>
      <c r="R178" s="26"/>
      <c r="S178" s="21"/>
      <c r="T178" s="21"/>
      <c r="U178" s="21"/>
      <c r="V178" s="21"/>
      <c r="W178" s="21"/>
      <c r="X178" s="21"/>
      <c r="Y178" s="27"/>
      <c r="Z178" s="27"/>
      <c r="AA178" s="27"/>
      <c r="AB178" s="27"/>
      <c r="AC178" s="27"/>
      <c r="AD178" s="27"/>
      <c r="AE178" s="27"/>
      <c r="AF178" s="27"/>
      <c r="AJ178" s="21"/>
      <c r="AK178" s="21"/>
      <c r="AL178" s="21"/>
      <c r="AM178" s="21"/>
      <c r="AN178" s="21"/>
      <c r="AO178" s="21"/>
      <c r="AP178" s="21"/>
      <c r="AQ178" s="21"/>
      <c r="AR178" s="21"/>
      <c r="AS178" s="21"/>
      <c r="AT178" s="21"/>
      <c r="AU178" s="21"/>
      <c r="AV178" s="21"/>
      <c r="AW178" s="21"/>
      <c r="AX178" s="21"/>
    </row>
    <row r="179" spans="1:50" x14ac:dyDescent="0.2">
      <c r="A179" s="63">
        <v>138</v>
      </c>
      <c r="B179" s="20" t="str">
        <f>'Compound Alert'!B48</f>
        <v>Comoros</v>
      </c>
      <c r="C179" s="20" t="str">
        <f>'Compound Alert'!C48</f>
        <v>COM</v>
      </c>
      <c r="D179" s="20" t="str">
        <f>'Compound Alert'!D48</f>
        <v>SSF           Sub-Saharan Africa</v>
      </c>
      <c r="E179" s="20" t="str">
        <f>'Compound Alert'!E48</f>
        <v>IDA</v>
      </c>
      <c r="F179" s="217">
        <f ca="1">'Compound Alert'!F48</f>
        <v>43</v>
      </c>
      <c r="G179" s="22">
        <f ca="1">IF($B$8="Overall Alert",'Compound Alert'!G48,IF($B$8="Underlying Vulnerability",'Compound Alert'!J48,IF($B$8="Emerging Threat",'Compound Alert'!M48)))</f>
        <v>0</v>
      </c>
      <c r="H179" s="23">
        <f ca="1">IF($B$8="Overall Alert",'Compound Alert'!H48,IF($B$8="Underlying Vulnerability",'Compound Alert'!K48,IF($B$8="Emerging Threat",'Compound Alert'!N48)))</f>
        <v>0</v>
      </c>
      <c r="I179" s="50">
        <f t="shared" ca="1" si="2"/>
        <v>0</v>
      </c>
      <c r="J179" s="25" t="str">
        <f ca="1">IF(
   $B$8="Overall Alert",IF(
      'Compound Alert'!R48 &gt;= 7, "HIGH",IF(
         'Compound Alert'!R48 &gt;= 5, "MED","LOW")), IF(
            $B$8="Underlying Vulnerability", IF(
               'Compound Alert'!Y48 &gt;= 10, "HIGH",IF(
                  'Compound Alert'!Y48 &gt;= 7, "MED","LOW")),IF(
                     $B$8="Emerging Threat", IF(
                        'Compound Alert'!AF48 &gt;= 10, "HIGH",IF(
                            'Compound Alert'!AF48 &gt;= 7, "MED","LOW")))))</f>
        <v>LOW</v>
      </c>
      <c r="K179" s="25" t="str">
        <f ca="1">IF(
   $B$8="Overall Alert",IF(
      'Compound Alert'!S48 &gt;= 7, "HIGH",IF(
         'Compound Alert'!S48 &gt;= 5, "MED","LOW")), IF(
            $B$8="Underlying Vulnerability", IF(
               'Compound Alert'!Z48 &gt;= 10, "HIGH",IF(
                  'Compound Alert'!Z48 &gt;= 7, "MED","LOW")),IF(
                     $B$8="Emerging Threat", IF(
                        'Compound Alert'!AG48 &gt;= 10, "HIGH",IF(
                            'Compound Alert'!AG48 &gt;= 7, "MED","LOW")))))</f>
        <v>LOW</v>
      </c>
      <c r="L179" s="25" t="e">
        <f ca="1">IF(
   $B$8="Overall Alert",IF(
      'Compound Alert'!T48 &gt;= 7, "HIGH",IF(
         'Compound Alert'!T48 &gt;= 5, "MED","LOW")), IF(
            $B$8="Underlying Vulnerability", IF(
               'Compound Alert'!AA48 &gt;= 10, "HIGH",IF(
                  'Compound Alert'!AA48 &gt;= 7, "MED","LOW")),IF(
                     $B$8="Emerging Threat", IF(
                        'Compound Alert'!AH48 &gt;= 10, "HIGH",IF(
                            'Compound Alert'!AH48 &gt;= 7, "MED","LOW")))))</f>
        <v>#N/A</v>
      </c>
      <c r="M179" s="25" t="str">
        <f ca="1">IF(
   $B$8="Overall Alert",IF(
      'Compound Alert'!U48 &gt;= 7, "HIGH",IF(
         'Compound Alert'!U48 &gt;= 5, "MED","LOW")), IF(
            $B$8="Underlying Vulnerability", IF(
               'Compound Alert'!AB48 &gt;= 10, "HIGH",IF(
                  'Compound Alert'!AB48 &gt;= 7, "MED","LOW")),IF(
                     $B$8="Emerging Threat", IF(
                        'Compound Alert'!AI48 &gt;= 10, "HIGH",IF(
                            'Compound Alert'!AI48 &gt;= 7, "MED","LOW")))))</f>
        <v>LOW</v>
      </c>
      <c r="N179" s="25" t="str">
        <f ca="1">IF(
   $B$8="Overall Alert",IF(
      'Compound Alert'!V48 &gt;= 7, "HIGH",IF(
         'Compound Alert'!V48 &gt;= 5, "MED","LOW")), IF(
            $B$8="Underlying Vulnerability", IF(
               'Compound Alert'!AC48 &gt;= 10, "HIGH",IF(
                  'Compound Alert'!AC48 &gt;= 7, "MED","LOW")),IF(
                     $B$8="Emerging Threat", IF(
                        'Compound Alert'!AJ48 &gt;= 10, "HIGH",IF(
                            'Compound Alert'!AJ48 &gt;= 7, "MED","LOW")))))</f>
        <v>LOW</v>
      </c>
      <c r="O179" s="25" t="str">
        <f ca="1">IF(
   $B$8="Overall Alert",IF(
      'Compound Alert'!W48 &gt;= 7, "HIGH",IF(
         'Compound Alert'!W48 &gt;= 5, "MED","LOW")), IF(
            $B$8="Underlying Vulnerability", IF(
               'Compound Alert'!AD48 &gt;= 10, "HIGH",IF(
                  'Compound Alert'!AD48 &gt;= 7, "MED","LOW")),IF(
                     $B$8="Emerging Threat", IF(
                        'Compound Alert'!AK48 &gt;= 10, "HIGH",IF(
                            'Compound Alert'!AK48 &gt;= 7, "MED","LOW")))))</f>
        <v>LOW</v>
      </c>
      <c r="P179" s="25"/>
      <c r="Q179" s="26"/>
      <c r="R179" s="26"/>
      <c r="S179" s="21"/>
      <c r="T179" s="21"/>
      <c r="U179" s="21"/>
      <c r="V179" s="21"/>
      <c r="W179" s="21"/>
      <c r="X179" s="21"/>
      <c r="Y179" s="27"/>
      <c r="Z179" s="27"/>
      <c r="AA179" s="27"/>
      <c r="AB179" s="27"/>
      <c r="AC179" s="27"/>
      <c r="AD179" s="27"/>
      <c r="AE179" s="27"/>
      <c r="AF179" s="27"/>
      <c r="AJ179" s="21"/>
      <c r="AK179" s="21"/>
      <c r="AL179" s="21"/>
      <c r="AM179" s="21"/>
      <c r="AN179" s="21"/>
      <c r="AO179" s="21"/>
      <c r="AP179" s="21"/>
      <c r="AQ179" s="21"/>
      <c r="AR179" s="21"/>
      <c r="AS179" s="21"/>
      <c r="AT179" s="21"/>
      <c r="AU179" s="21"/>
      <c r="AV179" s="21"/>
      <c r="AW179" s="21"/>
      <c r="AX179" s="21"/>
    </row>
    <row r="180" spans="1:50" x14ac:dyDescent="0.2">
      <c r="A180" s="63">
        <v>139</v>
      </c>
      <c r="B180" s="20" t="str">
        <f>'Compound Alert'!B14</f>
        <v>American Samoa</v>
      </c>
      <c r="C180" s="20" t="str">
        <f>'Compound Alert'!C14</f>
        <v>ASM</v>
      </c>
      <c r="D180" s="20" t="str">
        <f>'Compound Alert'!D14</f>
        <v>EAS           East Asia &amp; Pacific</v>
      </c>
      <c r="E180" s="20" t="str">
        <f>'Compound Alert'!E14</f>
        <v>NA</v>
      </c>
      <c r="F180" s="217">
        <f ca="1">'Compound Alert'!F14</f>
        <v>9</v>
      </c>
      <c r="G180" s="22">
        <f ca="1">IF($B$8="Overall Alert",'Compound Alert'!G14,IF($B$8="Underlying Vulnerability",'Compound Alert'!J14,IF($B$8="Emerging Threat",'Compound Alert'!M14)))</f>
        <v>0</v>
      </c>
      <c r="H180" s="23">
        <f ca="1">IF($B$8="Overall Alert",'Compound Alert'!H14,IF($B$8="Underlying Vulnerability",'Compound Alert'!K14,IF($B$8="Emerging Threat",'Compound Alert'!N14)))</f>
        <v>0</v>
      </c>
      <c r="I180" s="50">
        <f t="shared" ca="1" si="2"/>
        <v>0</v>
      </c>
      <c r="J180" s="25" t="str">
        <f ca="1">IF(
   $B$8="Overall Alert",IF(
      'Compound Alert'!R14 &gt;= 7, "HIGH",IF(
         'Compound Alert'!R14 &gt;= 5, "MED","LOW")), IF(
            $B$8="Underlying Vulnerability", IF(
               'Compound Alert'!Y14 &gt;= 10, "HIGH",IF(
                  'Compound Alert'!Y14 &gt;= 7, "MED","LOW")),IF(
                     $B$8="Emerging Threat", IF(
                        'Compound Alert'!AF14 &gt;= 10, "HIGH",IF(
                            'Compound Alert'!AF14 &gt;= 7, "MED","LOW")))))</f>
        <v>LOW</v>
      </c>
      <c r="K180" s="25" t="e">
        <f ca="1">IF(
   $B$8="Overall Alert",IF(
      'Compound Alert'!S14 &gt;= 7, "HIGH",IF(
         'Compound Alert'!S14 &gt;= 5, "MED","LOW")), IF(
            $B$8="Underlying Vulnerability", IF(
               'Compound Alert'!Z14 &gt;= 10, "HIGH",IF(
                  'Compound Alert'!Z14 &gt;= 7, "MED","LOW")),IF(
                     $B$8="Emerging Threat", IF(
                        'Compound Alert'!AG14 &gt;= 10, "HIGH",IF(
                            'Compound Alert'!AG14 &gt;= 7, "MED","LOW")))))</f>
        <v>#N/A</v>
      </c>
      <c r="L180" s="25" t="e">
        <f ca="1">IF(
   $B$8="Overall Alert",IF(
      'Compound Alert'!T14 &gt;= 7, "HIGH",IF(
         'Compound Alert'!T14 &gt;= 5, "MED","LOW")), IF(
            $B$8="Underlying Vulnerability", IF(
               'Compound Alert'!AA14 &gt;= 10, "HIGH",IF(
                  'Compound Alert'!AA14 &gt;= 7, "MED","LOW")),IF(
                     $B$8="Emerging Threat", IF(
                        'Compound Alert'!AH14 &gt;= 10, "HIGH",IF(
                            'Compound Alert'!AH14 &gt;= 7, "MED","LOW")))))</f>
        <v>#N/A</v>
      </c>
      <c r="M180" s="25" t="str">
        <f ca="1">IF(
   $B$8="Overall Alert",IF(
      'Compound Alert'!U14 &gt;= 7, "HIGH",IF(
         'Compound Alert'!U14 &gt;= 5, "MED","LOW")), IF(
            $B$8="Underlying Vulnerability", IF(
               'Compound Alert'!AB14 &gt;= 10, "HIGH",IF(
                  'Compound Alert'!AB14 &gt;= 7, "MED","LOW")),IF(
                     $B$8="Emerging Threat", IF(
                        'Compound Alert'!AI14 &gt;= 10, "HIGH",IF(
                            'Compound Alert'!AI14 &gt;= 7, "MED","LOW")))))</f>
        <v>LOW</v>
      </c>
      <c r="N180" s="25" t="str">
        <f ca="1">IF(
   $B$8="Overall Alert",IF(
      'Compound Alert'!V14 &gt;= 7, "HIGH",IF(
         'Compound Alert'!V14 &gt;= 5, "MED","LOW")), IF(
            $B$8="Underlying Vulnerability", IF(
               'Compound Alert'!AC14 &gt;= 10, "HIGH",IF(
                  'Compound Alert'!AC14 &gt;= 7, "MED","LOW")),IF(
                     $B$8="Emerging Threat", IF(
                        'Compound Alert'!AJ14 &gt;= 10, "HIGH",IF(
                            'Compound Alert'!AJ14 &gt;= 7, "MED","LOW")))))</f>
        <v>LOW</v>
      </c>
      <c r="O180" s="25" t="str">
        <f ca="1">IF(
   $B$8="Overall Alert",IF(
      'Compound Alert'!W14 &gt;= 7, "HIGH",IF(
         'Compound Alert'!W14 &gt;= 5, "MED","LOW")), IF(
            $B$8="Underlying Vulnerability", IF(
               'Compound Alert'!AD14 &gt;= 10, "HIGH",IF(
                  'Compound Alert'!AD14 &gt;= 7, "MED","LOW")),IF(
                     $B$8="Emerging Threat", IF(
                        'Compound Alert'!AK14 &gt;= 10, "HIGH",IF(
                            'Compound Alert'!AK14 &gt;= 7, "MED","LOW")))))</f>
        <v>LOW</v>
      </c>
      <c r="P180" s="25"/>
      <c r="Q180" s="26"/>
      <c r="R180" s="26"/>
      <c r="S180" s="21"/>
      <c r="T180" s="21"/>
      <c r="U180" s="21"/>
      <c r="V180" s="21"/>
      <c r="W180" s="21"/>
      <c r="X180" s="21"/>
      <c r="Y180" s="27"/>
      <c r="Z180" s="27"/>
      <c r="AA180" s="27"/>
      <c r="AB180" s="27"/>
      <c r="AC180" s="27"/>
      <c r="AD180" s="27"/>
      <c r="AE180" s="27"/>
      <c r="AF180" s="27"/>
      <c r="AJ180" s="21"/>
      <c r="AK180" s="21"/>
      <c r="AL180" s="21"/>
      <c r="AM180" s="21"/>
      <c r="AN180" s="21"/>
      <c r="AO180" s="21"/>
      <c r="AP180" s="21"/>
      <c r="AQ180" s="21"/>
      <c r="AR180" s="21"/>
      <c r="AS180" s="21"/>
      <c r="AT180" s="21"/>
      <c r="AU180" s="21"/>
      <c r="AV180" s="21"/>
      <c r="AW180" s="21"/>
      <c r="AX180" s="21"/>
    </row>
    <row r="181" spans="1:50" x14ac:dyDescent="0.2">
      <c r="A181" s="63">
        <v>140</v>
      </c>
      <c r="B181" s="20" t="str">
        <f>'Compound Alert'!B139</f>
        <v>Northern Mariana Islands</v>
      </c>
      <c r="C181" s="20" t="str">
        <f>'Compound Alert'!C139</f>
        <v>MNP</v>
      </c>
      <c r="D181" s="20" t="str">
        <f>'Compound Alert'!D139</f>
        <v>EAS           East Asia &amp; Pacific</v>
      </c>
      <c r="E181" s="20" t="str">
        <f>'Compound Alert'!E139</f>
        <v>NA</v>
      </c>
      <c r="F181" s="217">
        <f ca="1">'Compound Alert'!F139</f>
        <v>134</v>
      </c>
      <c r="G181" s="22">
        <f ca="1">IF($B$8="Overall Alert",'Compound Alert'!G139,IF($B$8="Underlying Vulnerability",'Compound Alert'!J139,IF($B$8="Emerging Threat",'Compound Alert'!M139)))</f>
        <v>1</v>
      </c>
      <c r="H181" s="23">
        <f ca="1">IF($B$8="Overall Alert",'Compound Alert'!H139,IF($B$8="Underlying Vulnerability",'Compound Alert'!K139,IF($B$8="Emerging Threat",'Compound Alert'!N139)))</f>
        <v>1</v>
      </c>
      <c r="I181" s="50">
        <f t="shared" ca="1" si="2"/>
        <v>1</v>
      </c>
      <c r="J181" s="25" t="str">
        <f ca="1">IF(
   $B$8="Overall Alert",IF(
      'Compound Alert'!R139 &gt;= 7, "HIGH",IF(
         'Compound Alert'!R139 &gt;= 5, "MED","LOW")), IF(
            $B$8="Underlying Vulnerability", IF(
               'Compound Alert'!Y139 &gt;= 10, "HIGH",IF(
                  'Compound Alert'!Y139 &gt;= 7, "MED","LOW")),IF(
                     $B$8="Emerging Threat", IF(
                        'Compound Alert'!AF139 &gt;= 10, "HIGH",IF(
                            'Compound Alert'!AF139 &gt;= 7, "MED","LOW")))))</f>
        <v>LOW</v>
      </c>
      <c r="K181" s="25" t="e">
        <f ca="1">IF(
   $B$8="Overall Alert",IF(
      'Compound Alert'!S139 &gt;= 7, "HIGH",IF(
         'Compound Alert'!S139 &gt;= 5, "MED","LOW")), IF(
            $B$8="Underlying Vulnerability", IF(
               'Compound Alert'!Z139 &gt;= 10, "HIGH",IF(
                  'Compound Alert'!Z139 &gt;= 7, "MED","LOW")),IF(
                     $B$8="Emerging Threat", IF(
                        'Compound Alert'!AG139 &gt;= 10, "HIGH",IF(
                            'Compound Alert'!AG139 &gt;= 7, "MED","LOW")))))</f>
        <v>#N/A</v>
      </c>
      <c r="L181" s="25" t="e">
        <f ca="1">IF(
   $B$8="Overall Alert",IF(
      'Compound Alert'!T139 &gt;= 7, "HIGH",IF(
         'Compound Alert'!T139 &gt;= 5, "MED","LOW")), IF(
            $B$8="Underlying Vulnerability", IF(
               'Compound Alert'!AA139 &gt;= 10, "HIGH",IF(
                  'Compound Alert'!AA139 &gt;= 7, "MED","LOW")),IF(
                     $B$8="Emerging Threat", IF(
                        'Compound Alert'!AH139 &gt;= 10, "HIGH",IF(
                            'Compound Alert'!AH139 &gt;= 7, "MED","LOW")))))</f>
        <v>#N/A</v>
      </c>
      <c r="M181" s="25" t="str">
        <f ca="1">IF(
   $B$8="Overall Alert",IF(
      'Compound Alert'!U139 &gt;= 7, "HIGH",IF(
         'Compound Alert'!U139 &gt;= 5, "MED","LOW")), IF(
            $B$8="Underlying Vulnerability", IF(
               'Compound Alert'!AB139 &gt;= 10, "HIGH",IF(
                  'Compound Alert'!AB139 &gt;= 7, "MED","LOW")),IF(
                     $B$8="Emerging Threat", IF(
                        'Compound Alert'!AI139 &gt;= 10, "HIGH",IF(
                            'Compound Alert'!AI139 &gt;= 7, "MED","LOW")))))</f>
        <v>LOW</v>
      </c>
      <c r="N181" s="25" t="str">
        <f ca="1">IF(
   $B$8="Overall Alert",IF(
      'Compound Alert'!V139 &gt;= 7, "HIGH",IF(
         'Compound Alert'!V139 &gt;= 5, "MED","LOW")), IF(
            $B$8="Underlying Vulnerability", IF(
               'Compound Alert'!AC139 &gt;= 10, "HIGH",IF(
                  'Compound Alert'!AC139 &gt;= 7, "MED","LOW")),IF(
                     $B$8="Emerging Threat", IF(
                        'Compound Alert'!AJ139 &gt;= 10, "HIGH",IF(
                            'Compound Alert'!AJ139 &gt;= 7, "MED","LOW")))))</f>
        <v>HIGH</v>
      </c>
      <c r="O181" s="25" t="str">
        <f ca="1">IF(
   $B$8="Overall Alert",IF(
      'Compound Alert'!W139 &gt;= 7, "HIGH",IF(
         'Compound Alert'!W139 &gt;= 5, "MED","LOW")), IF(
            $B$8="Underlying Vulnerability", IF(
               'Compound Alert'!AD139 &gt;= 10, "HIGH",IF(
                  'Compound Alert'!AD139 &gt;= 7, "MED","LOW")),IF(
                     $B$8="Emerging Threat", IF(
                        'Compound Alert'!AK139 &gt;= 10, "HIGH",IF(
                            'Compound Alert'!AK139 &gt;= 7, "MED","LOW")))))</f>
        <v>LOW</v>
      </c>
      <c r="P181" s="25"/>
      <c r="Q181" s="26"/>
      <c r="R181" s="26"/>
      <c r="S181" s="21"/>
      <c r="T181" s="21"/>
      <c r="U181" s="21"/>
      <c r="V181" s="21"/>
      <c r="W181" s="21"/>
      <c r="X181" s="21"/>
      <c r="Y181" s="27"/>
      <c r="Z181" s="27"/>
      <c r="AA181" s="27"/>
      <c r="AB181" s="27"/>
      <c r="AC181" s="27"/>
      <c r="AD181" s="27"/>
      <c r="AE181" s="27"/>
      <c r="AF181" s="27"/>
      <c r="AJ181" s="21"/>
      <c r="AK181" s="21"/>
      <c r="AL181" s="21"/>
      <c r="AM181" s="21"/>
      <c r="AN181" s="21"/>
      <c r="AO181" s="21"/>
      <c r="AP181" s="21"/>
      <c r="AQ181" s="21"/>
      <c r="AR181" s="21"/>
      <c r="AS181" s="21"/>
      <c r="AT181" s="21"/>
      <c r="AU181" s="21"/>
      <c r="AV181" s="21"/>
      <c r="AW181" s="21"/>
      <c r="AX181" s="21"/>
    </row>
    <row r="182" spans="1:50" x14ac:dyDescent="0.2">
      <c r="A182" s="63">
        <v>141</v>
      </c>
      <c r="B182" s="20" t="str">
        <f>'Compound Alert'!B198</f>
        <v>Turkmenistan</v>
      </c>
      <c r="C182" s="20" t="str">
        <f>'Compound Alert'!C198</f>
        <v>TKM</v>
      </c>
      <c r="D182" s="20" t="str">
        <f>'Compound Alert'!D198</f>
        <v>ECS           Europe &amp; Central Asia</v>
      </c>
      <c r="E182" s="20" t="str">
        <f>'Compound Alert'!E198</f>
        <v>IBRD</v>
      </c>
      <c r="F182" s="217">
        <f>'Compound Alert'!F198</f>
        <v>0</v>
      </c>
      <c r="G182" s="22">
        <f ca="1">IF($B$8="Overall Alert",'Compound Alert'!G198,IF($B$8="Underlying Vulnerability",'Compound Alert'!J198,IF($B$8="Emerging Threat",'Compound Alert'!M198)))</f>
        <v>0</v>
      </c>
      <c r="H182" s="23">
        <f ca="1">IF($B$8="Overall Alert",'Compound Alert'!H198,IF($B$8="Underlying Vulnerability",'Compound Alert'!K198,IF($B$8="Emerging Threat",'Compound Alert'!N198)))</f>
        <v>0</v>
      </c>
      <c r="I182" s="50">
        <f t="shared" ca="1" si="2"/>
        <v>0</v>
      </c>
      <c r="J182" s="25" t="str">
        <f ca="1">IF(
   $B$8="Overall Alert",IF(
      'Compound Alert'!R198 &gt;= 7, "HIGH",IF(
         'Compound Alert'!R198 &gt;= 5, "MED","LOW")), IF(
            $B$8="Underlying Vulnerability", IF(
               'Compound Alert'!Y198 &gt;= 10, "HIGH",IF(
                  'Compound Alert'!Y198 &gt;= 7, "MED","LOW")),IF(
                     $B$8="Emerging Threat", IF(
                        'Compound Alert'!AF198 &gt;= 10, "HIGH",IF(
                            'Compound Alert'!AF198 &gt;= 7, "MED","LOW")))))</f>
        <v>LOW</v>
      </c>
      <c r="K182" s="25" t="str">
        <f ca="1">IF(
   $B$8="Overall Alert",IF(
      'Compound Alert'!S198 &gt;= 7, "HIGH",IF(
         'Compound Alert'!S198 &gt;= 5, "MED","LOW")), IF(
            $B$8="Underlying Vulnerability", IF(
               'Compound Alert'!Z198 &gt;= 10, "HIGH",IF(
                  'Compound Alert'!Z198 &gt;= 7, "MED","LOW")),IF(
                     $B$8="Emerging Threat", IF(
                        'Compound Alert'!AG198 &gt;= 10, "HIGH",IF(
                            'Compound Alert'!AG198 &gt;= 7, "MED","LOW")))))</f>
        <v>LOW</v>
      </c>
      <c r="L182" s="25" t="str">
        <f ca="1">IF(
   $B$8="Overall Alert",IF(
      'Compound Alert'!T198 &gt;= 7, "HIGH",IF(
         'Compound Alert'!T198 &gt;= 5, "MED","LOW")), IF(
            $B$8="Underlying Vulnerability", IF(
               'Compound Alert'!AA198 &gt;= 10, "HIGH",IF(
                  'Compound Alert'!AA198 &gt;= 7, "MED","LOW")),IF(
                     $B$8="Emerging Threat", IF(
                        'Compound Alert'!AH198 &gt;= 10, "HIGH",IF(
                            'Compound Alert'!AH198 &gt;= 7, "MED","LOW")))))</f>
        <v>LOW</v>
      </c>
      <c r="M182" s="25" t="str">
        <f ca="1">IF(
   $B$8="Overall Alert",IF(
      'Compound Alert'!U198 &gt;= 7, "HIGH",IF(
         'Compound Alert'!U198 &gt;= 5, "MED","LOW")), IF(
            $B$8="Underlying Vulnerability", IF(
               'Compound Alert'!AB198 &gt;= 10, "HIGH",IF(
                  'Compound Alert'!AB198 &gt;= 7, "MED","LOW")),IF(
                     $B$8="Emerging Threat", IF(
                        'Compound Alert'!AI198 &gt;= 10, "HIGH",IF(
                            'Compound Alert'!AI198 &gt;= 7, "MED","LOW")))))</f>
        <v>LOW</v>
      </c>
      <c r="N182" s="25" t="str">
        <f ca="1">IF(
   $B$8="Overall Alert",IF(
      'Compound Alert'!V198 &gt;= 7, "HIGH",IF(
         'Compound Alert'!V198 &gt;= 5, "MED","LOW")), IF(
            $B$8="Underlying Vulnerability", IF(
               'Compound Alert'!AC198 &gt;= 10, "HIGH",IF(
                  'Compound Alert'!AC198 &gt;= 7, "MED","LOW")),IF(
                     $B$8="Emerging Threat", IF(
                        'Compound Alert'!AJ198 &gt;= 10, "HIGH",IF(
                            'Compound Alert'!AJ198 &gt;= 7, "MED","LOW")))))</f>
        <v>LOW</v>
      </c>
      <c r="O182" s="25" t="str">
        <f ca="1">IF(
   $B$8="Overall Alert",IF(
      'Compound Alert'!W198 &gt;= 7, "HIGH",IF(
         'Compound Alert'!W198 &gt;= 5, "MED","LOW")), IF(
            $B$8="Underlying Vulnerability", IF(
               'Compound Alert'!AD198 &gt;= 10, "HIGH",IF(
                  'Compound Alert'!AD198 &gt;= 7, "MED","LOW")),IF(
                     $B$8="Emerging Threat", IF(
                        'Compound Alert'!AK198 &gt;= 10, "HIGH",IF(
                            'Compound Alert'!AK198 &gt;= 7, "MED","LOW")))))</f>
        <v>LOW</v>
      </c>
      <c r="P182" s="25"/>
      <c r="Q182" s="26"/>
      <c r="R182" s="26"/>
      <c r="S182" s="21"/>
      <c r="T182" s="21"/>
      <c r="U182" s="21"/>
      <c r="V182" s="21"/>
      <c r="W182" s="21"/>
      <c r="X182" s="21"/>
      <c r="Y182" s="27"/>
      <c r="Z182" s="27"/>
      <c r="AA182" s="27"/>
      <c r="AB182" s="27"/>
      <c r="AC182" s="27"/>
      <c r="AD182" s="27"/>
      <c r="AE182" s="27"/>
      <c r="AF182" s="27"/>
      <c r="AJ182" s="21"/>
      <c r="AK182" s="21"/>
      <c r="AL182" s="21"/>
      <c r="AM182" s="21"/>
      <c r="AN182" s="21"/>
      <c r="AO182" s="21"/>
      <c r="AP182" s="21"/>
      <c r="AQ182" s="21"/>
      <c r="AR182" s="21"/>
      <c r="AS182" s="21"/>
      <c r="AT182" s="21"/>
      <c r="AU182" s="21"/>
      <c r="AV182" s="21"/>
      <c r="AW182" s="21"/>
      <c r="AX182" s="21"/>
    </row>
    <row r="183" spans="1:50" x14ac:dyDescent="0.2">
      <c r="A183" s="63">
        <v>142</v>
      </c>
      <c r="B183" s="20" t="str">
        <f>'Compound Alert'!B172</f>
        <v>Rwanda</v>
      </c>
      <c r="C183" s="20" t="str">
        <f>'Compound Alert'!C172</f>
        <v>RWA</v>
      </c>
      <c r="D183" s="20" t="str">
        <f>'Compound Alert'!D172</f>
        <v>SSF           Sub-Saharan Africa</v>
      </c>
      <c r="E183" s="20" t="str">
        <f>'Compound Alert'!E172</f>
        <v>IDA</v>
      </c>
      <c r="F183" s="217">
        <f ca="1">'Compound Alert'!F172</f>
        <v>167</v>
      </c>
      <c r="G183" s="22">
        <f ca="1">IF($B$8="Overall Alert",'Compound Alert'!G172,IF($B$8="Underlying Vulnerability",'Compound Alert'!J172,IF($B$8="Emerging Threat",'Compound Alert'!M172)))</f>
        <v>1</v>
      </c>
      <c r="H183" s="23">
        <f ca="1">IF($B$8="Overall Alert",'Compound Alert'!H172,IF($B$8="Underlying Vulnerability",'Compound Alert'!K172,IF($B$8="Emerging Threat",'Compound Alert'!N172)))</f>
        <v>1</v>
      </c>
      <c r="I183" s="50">
        <f t="shared" ca="1" si="2"/>
        <v>1</v>
      </c>
      <c r="J183" s="25" t="str">
        <f ca="1">IF(
   $B$8="Overall Alert",IF(
      'Compound Alert'!R172 &gt;= 7, "HIGH",IF(
         'Compound Alert'!R172 &gt;= 5, "MED","LOW")), IF(
            $B$8="Underlying Vulnerability", IF(
               'Compound Alert'!Y172 &gt;= 10, "HIGH",IF(
                  'Compound Alert'!Y172 &gt;= 7, "MED","LOW")),IF(
                     $B$8="Emerging Threat", IF(
                        'Compound Alert'!AF172 &gt;= 10, "HIGH",IF(
                            'Compound Alert'!AF172 &gt;= 7, "MED","LOW")))))</f>
        <v>LOW</v>
      </c>
      <c r="K183" s="25" t="str">
        <f ca="1">IF(
   $B$8="Overall Alert",IF(
      'Compound Alert'!S172 &gt;= 7, "HIGH",IF(
         'Compound Alert'!S172 &gt;= 5, "MED","LOW")), IF(
            $B$8="Underlying Vulnerability", IF(
               'Compound Alert'!Z172 &gt;= 10, "HIGH",IF(
                  'Compound Alert'!Z172 &gt;= 7, "MED","LOW")),IF(
                     $B$8="Emerging Threat", IF(
                        'Compound Alert'!AG172 &gt;= 10, "HIGH",IF(
                            'Compound Alert'!AG172 &gt;= 7, "MED","LOW")))))</f>
        <v>LOW</v>
      </c>
      <c r="L183" s="25" t="str">
        <f ca="1">IF(
   $B$8="Overall Alert",IF(
      'Compound Alert'!T172 &gt;= 7, "HIGH",IF(
         'Compound Alert'!T172 &gt;= 5, "MED","LOW")), IF(
            $B$8="Underlying Vulnerability", IF(
               'Compound Alert'!AA172 &gt;= 10, "HIGH",IF(
                  'Compound Alert'!AA172 &gt;= 7, "MED","LOW")),IF(
                     $B$8="Emerging Threat", IF(
                        'Compound Alert'!AH172 &gt;= 10, "HIGH",IF(
                            'Compound Alert'!AH172 &gt;= 7, "MED","LOW")))))</f>
        <v>HIGH</v>
      </c>
      <c r="M183" s="25" t="str">
        <f ca="1">IF(
   $B$8="Overall Alert",IF(
      'Compound Alert'!U172 &gt;= 7, "HIGH",IF(
         'Compound Alert'!U172 &gt;= 5, "MED","LOW")), IF(
            $B$8="Underlying Vulnerability", IF(
               'Compound Alert'!AB172 &gt;= 10, "HIGH",IF(
                  'Compound Alert'!AB172 &gt;= 7, "MED","LOW")),IF(
                     $B$8="Emerging Threat", IF(
                        'Compound Alert'!AI172 &gt;= 10, "HIGH",IF(
                            'Compound Alert'!AI172 &gt;= 7, "MED","LOW")))))</f>
        <v>LOW</v>
      </c>
      <c r="N183" s="25" t="str">
        <f ca="1">IF(
   $B$8="Overall Alert",IF(
      'Compound Alert'!V172 &gt;= 7, "HIGH",IF(
         'Compound Alert'!V172 &gt;= 5, "MED","LOW")), IF(
            $B$8="Underlying Vulnerability", IF(
               'Compound Alert'!AC172 &gt;= 10, "HIGH",IF(
                  'Compound Alert'!AC172 &gt;= 7, "MED","LOW")),IF(
                     $B$8="Emerging Threat", IF(
                        'Compound Alert'!AJ172 &gt;= 10, "HIGH",IF(
                            'Compound Alert'!AJ172 &gt;= 7, "MED","LOW")))))</f>
        <v>LOW</v>
      </c>
      <c r="O183" s="25" t="str">
        <f ca="1">IF(
   $B$8="Overall Alert",IF(
      'Compound Alert'!W172 &gt;= 7, "HIGH",IF(
         'Compound Alert'!W172 &gt;= 5, "MED","LOW")), IF(
            $B$8="Underlying Vulnerability", IF(
               'Compound Alert'!AD172 &gt;= 10, "HIGH",IF(
                  'Compound Alert'!AD172 &gt;= 7, "MED","LOW")),IF(
                     $B$8="Emerging Threat", IF(
                        'Compound Alert'!AK172 &gt;= 10, "HIGH",IF(
                            'Compound Alert'!AK172 &gt;= 7, "MED","LOW")))))</f>
        <v>LOW</v>
      </c>
      <c r="P183" s="25"/>
      <c r="Q183" s="26"/>
      <c r="R183" s="26"/>
      <c r="S183" s="21"/>
      <c r="T183" s="21"/>
      <c r="U183" s="21"/>
      <c r="V183" s="21"/>
      <c r="W183" s="21"/>
      <c r="X183" s="21"/>
      <c r="Y183" s="27"/>
      <c r="Z183" s="27"/>
      <c r="AA183" s="27"/>
      <c r="AB183" s="27"/>
      <c r="AC183" s="27"/>
      <c r="AD183" s="27"/>
      <c r="AE183" s="27"/>
      <c r="AF183" s="27"/>
      <c r="AJ183" s="21"/>
      <c r="AK183" s="21"/>
      <c r="AL183" s="21"/>
      <c r="AM183" s="21"/>
      <c r="AN183" s="21"/>
      <c r="AO183" s="21"/>
      <c r="AP183" s="21"/>
      <c r="AQ183" s="21"/>
      <c r="AR183" s="21"/>
      <c r="AS183" s="21"/>
      <c r="AT183" s="21"/>
      <c r="AU183" s="21"/>
      <c r="AV183" s="21"/>
      <c r="AW183" s="21"/>
      <c r="AX183" s="21"/>
    </row>
    <row r="184" spans="1:50" x14ac:dyDescent="0.2">
      <c r="A184" s="63">
        <v>143</v>
      </c>
      <c r="B184" s="20" t="str">
        <f>'Compound Alert'!B142</f>
        <v>Mauritius</v>
      </c>
      <c r="C184" s="20" t="str">
        <f>'Compound Alert'!C142</f>
        <v>MUS</v>
      </c>
      <c r="D184" s="20" t="str">
        <f>'Compound Alert'!D142</f>
        <v>SSF           Sub-Saharan Africa</v>
      </c>
      <c r="E184" s="20" t="str">
        <f>'Compound Alert'!E142</f>
        <v>IBRD</v>
      </c>
      <c r="F184" s="217">
        <f ca="1">'Compound Alert'!F142</f>
        <v>137</v>
      </c>
      <c r="G184" s="22">
        <f ca="1">IF($B$8="Overall Alert",'Compound Alert'!G142,IF($B$8="Underlying Vulnerability",'Compound Alert'!J142,IF($B$8="Emerging Threat",'Compound Alert'!M142)))</f>
        <v>0</v>
      </c>
      <c r="H184" s="23">
        <f ca="1">IF($B$8="Overall Alert",'Compound Alert'!H142,IF($B$8="Underlying Vulnerability",'Compound Alert'!K142,IF($B$8="Emerging Threat",'Compound Alert'!N142)))</f>
        <v>0</v>
      </c>
      <c r="I184" s="50">
        <f t="shared" ca="1" si="2"/>
        <v>0</v>
      </c>
      <c r="J184" s="25" t="str">
        <f ca="1">IF(
   $B$8="Overall Alert",IF(
      'Compound Alert'!R142 &gt;= 7, "HIGH",IF(
         'Compound Alert'!R142 &gt;= 5, "MED","LOW")), IF(
            $B$8="Underlying Vulnerability", IF(
               'Compound Alert'!Y142 &gt;= 10, "HIGH",IF(
                  'Compound Alert'!Y142 &gt;= 7, "MED","LOW")),IF(
                     $B$8="Emerging Threat", IF(
                        'Compound Alert'!AF142 &gt;= 10, "HIGH",IF(
                            'Compound Alert'!AF142 &gt;= 7, "MED","LOW")))))</f>
        <v>LOW</v>
      </c>
      <c r="K184" s="25" t="str">
        <f ca="1">IF(
   $B$8="Overall Alert",IF(
      'Compound Alert'!S142 &gt;= 7, "HIGH",IF(
         'Compound Alert'!S142 &gt;= 5, "MED","LOW")), IF(
            $B$8="Underlying Vulnerability", IF(
               'Compound Alert'!Z142 &gt;= 10, "HIGH",IF(
                  'Compound Alert'!Z142 &gt;= 7, "MED","LOW")),IF(
                     $B$8="Emerging Threat", IF(
                        'Compound Alert'!AG142 &gt;= 10, "HIGH",IF(
                            'Compound Alert'!AG142 &gt;= 7, "MED","LOW")))))</f>
        <v>LOW</v>
      </c>
      <c r="L184" s="25" t="str">
        <f ca="1">IF(
   $B$8="Overall Alert",IF(
      'Compound Alert'!T142 &gt;= 7, "HIGH",IF(
         'Compound Alert'!T142 &gt;= 5, "MED","LOW")), IF(
            $B$8="Underlying Vulnerability", IF(
               'Compound Alert'!AA142 &gt;= 10, "HIGH",IF(
                  'Compound Alert'!AA142 &gt;= 7, "MED","LOW")),IF(
                     $B$8="Emerging Threat", IF(
                        'Compound Alert'!AH142 &gt;= 10, "HIGH",IF(
                            'Compound Alert'!AH142 &gt;= 7, "MED","LOW")))))</f>
        <v>LOW</v>
      </c>
      <c r="M184" s="25" t="str">
        <f ca="1">IF(
   $B$8="Overall Alert",IF(
      'Compound Alert'!U142 &gt;= 7, "HIGH",IF(
         'Compound Alert'!U142 &gt;= 5, "MED","LOW")), IF(
            $B$8="Underlying Vulnerability", IF(
               'Compound Alert'!AB142 &gt;= 10, "HIGH",IF(
                  'Compound Alert'!AB142 &gt;= 7, "MED","LOW")),IF(
                     $B$8="Emerging Threat", IF(
                        'Compound Alert'!AI142 &gt;= 10, "HIGH",IF(
                            'Compound Alert'!AI142 &gt;= 7, "MED","LOW")))))</f>
        <v>LOW</v>
      </c>
      <c r="N184" s="25" t="str">
        <f ca="1">IF(
   $B$8="Overall Alert",IF(
      'Compound Alert'!V142 &gt;= 7, "HIGH",IF(
         'Compound Alert'!V142 &gt;= 5, "MED","LOW")), IF(
            $B$8="Underlying Vulnerability", IF(
               'Compound Alert'!AC142 &gt;= 10, "HIGH",IF(
                  'Compound Alert'!AC142 &gt;= 7, "MED","LOW")),IF(
                     $B$8="Emerging Threat", IF(
                        'Compound Alert'!AJ142 &gt;= 10, "HIGH",IF(
                            'Compound Alert'!AJ142 &gt;= 7, "MED","LOW")))))</f>
        <v>LOW</v>
      </c>
      <c r="O184" s="25" t="str">
        <f ca="1">IF(
   $B$8="Overall Alert",IF(
      'Compound Alert'!W142 &gt;= 7, "HIGH",IF(
         'Compound Alert'!W142 &gt;= 5, "MED","LOW")), IF(
            $B$8="Underlying Vulnerability", IF(
               'Compound Alert'!AD142 &gt;= 10, "HIGH",IF(
                  'Compound Alert'!AD142 &gt;= 7, "MED","LOW")),IF(
                     $B$8="Emerging Threat", IF(
                        'Compound Alert'!AK142 &gt;= 10, "HIGH",IF(
                            'Compound Alert'!AK142 &gt;= 7, "MED","LOW")))))</f>
        <v>LOW</v>
      </c>
      <c r="P184" s="25"/>
      <c r="Q184" s="26"/>
      <c r="R184" s="26"/>
      <c r="S184" s="21"/>
      <c r="T184" s="21"/>
      <c r="U184" s="21"/>
      <c r="V184" s="21"/>
      <c r="W184" s="21"/>
      <c r="X184" s="21"/>
      <c r="Y184" s="27"/>
      <c r="Z184" s="27"/>
      <c r="AA184" s="27"/>
      <c r="AB184" s="27"/>
      <c r="AC184" s="27"/>
      <c r="AD184" s="27"/>
      <c r="AE184" s="27"/>
      <c r="AF184" s="27"/>
      <c r="AJ184" s="21"/>
      <c r="AK184" s="21"/>
      <c r="AL184" s="21"/>
      <c r="AM184" s="21"/>
      <c r="AN184" s="21"/>
      <c r="AO184" s="21"/>
      <c r="AP184" s="21"/>
      <c r="AQ184" s="21"/>
      <c r="AR184" s="21"/>
      <c r="AS184" s="21"/>
      <c r="AT184" s="21"/>
      <c r="AU184" s="21"/>
      <c r="AV184" s="21"/>
      <c r="AW184" s="21"/>
      <c r="AX184" s="21"/>
    </row>
    <row r="185" spans="1:50" x14ac:dyDescent="0.2">
      <c r="A185" s="63">
        <v>144</v>
      </c>
      <c r="B185" s="20" t="str">
        <f>'Compound Alert'!B21</f>
        <v>Benin</v>
      </c>
      <c r="C185" s="20" t="str">
        <f>'Compound Alert'!C21</f>
        <v>BEN</v>
      </c>
      <c r="D185" s="20" t="str">
        <f>'Compound Alert'!D21</f>
        <v>SSF           Sub-Saharan Africa</v>
      </c>
      <c r="E185" s="20" t="str">
        <f>'Compound Alert'!E21</f>
        <v>IDA</v>
      </c>
      <c r="F185" s="217">
        <f ca="1">'Compound Alert'!F21</f>
        <v>16</v>
      </c>
      <c r="G185" s="22">
        <f ca="1">IF($B$8="Overall Alert",'Compound Alert'!G21,IF($B$8="Underlying Vulnerability",'Compound Alert'!J21,IF($B$8="Emerging Threat",'Compound Alert'!M21)))</f>
        <v>1</v>
      </c>
      <c r="H185" s="23">
        <f ca="1">IF($B$8="Overall Alert",'Compound Alert'!H21,IF($B$8="Underlying Vulnerability",'Compound Alert'!K21,IF($B$8="Emerging Threat",'Compound Alert'!N21)))</f>
        <v>1</v>
      </c>
      <c r="I185" s="50">
        <f t="shared" ca="1" si="2"/>
        <v>1</v>
      </c>
      <c r="J185" s="25" t="str">
        <f ca="1">IF(
   $B$8="Overall Alert",IF(
      'Compound Alert'!R21 &gt;= 7, "HIGH",IF(
         'Compound Alert'!R21 &gt;= 5, "MED","LOW")), IF(
            $B$8="Underlying Vulnerability", IF(
               'Compound Alert'!Y21 &gt;= 10, "HIGH",IF(
                  'Compound Alert'!Y21 &gt;= 7, "MED","LOW")),IF(
                     $B$8="Emerging Threat", IF(
                        'Compound Alert'!AF21 &gt;= 10, "HIGH",IF(
                            'Compound Alert'!AF21 &gt;= 7, "MED","LOW")))))</f>
        <v>LOW</v>
      </c>
      <c r="K185" s="25" t="str">
        <f ca="1">IF(
   $B$8="Overall Alert",IF(
      'Compound Alert'!S21 &gt;= 7, "HIGH",IF(
         'Compound Alert'!S21 &gt;= 5, "MED","LOW")), IF(
            $B$8="Underlying Vulnerability", IF(
               'Compound Alert'!Z21 &gt;= 10, "HIGH",IF(
                  'Compound Alert'!Z21 &gt;= 7, "MED","LOW")),IF(
                     $B$8="Emerging Threat", IF(
                        'Compound Alert'!AG21 &gt;= 10, "HIGH",IF(
                            'Compound Alert'!AG21 &gt;= 7, "MED","LOW")))))</f>
        <v>LOW</v>
      </c>
      <c r="L185" s="25" t="str">
        <f ca="1">IF(
   $B$8="Overall Alert",IF(
      'Compound Alert'!T21 &gt;= 7, "HIGH",IF(
         'Compound Alert'!T21 &gt;= 5, "MED","LOW")), IF(
            $B$8="Underlying Vulnerability", IF(
               'Compound Alert'!AA21 &gt;= 10, "HIGH",IF(
                  'Compound Alert'!AA21 &gt;= 7, "MED","LOW")),IF(
                     $B$8="Emerging Threat", IF(
                        'Compound Alert'!AH21 &gt;= 10, "HIGH",IF(
                            'Compound Alert'!AH21 &gt;= 7, "MED","LOW")))))</f>
        <v>LOW</v>
      </c>
      <c r="M185" s="25" t="str">
        <f ca="1">IF(
   $B$8="Overall Alert",IF(
      'Compound Alert'!U21 &gt;= 7, "HIGH",IF(
         'Compound Alert'!U21 &gt;= 5, "MED","LOW")), IF(
            $B$8="Underlying Vulnerability", IF(
               'Compound Alert'!AB21 &gt;= 10, "HIGH",IF(
                  'Compound Alert'!AB21 &gt;= 7, "MED","LOW")),IF(
                     $B$8="Emerging Threat", IF(
                        'Compound Alert'!AI21 &gt;= 10, "HIGH",IF(
                            'Compound Alert'!AI21 &gt;= 7, "MED","LOW")))))</f>
        <v>LOW</v>
      </c>
      <c r="N185" s="25" t="str">
        <f ca="1">IF(
   $B$8="Overall Alert",IF(
      'Compound Alert'!V21 &gt;= 7, "HIGH",IF(
         'Compound Alert'!V21 &gt;= 5, "MED","LOW")), IF(
            $B$8="Underlying Vulnerability", IF(
               'Compound Alert'!AC21 &gt;= 10, "HIGH",IF(
                  'Compound Alert'!AC21 &gt;= 7, "MED","LOW")),IF(
                     $B$8="Emerging Threat", IF(
                        'Compound Alert'!AJ21 &gt;= 10, "HIGH",IF(
                            'Compound Alert'!AJ21 &gt;= 7, "MED","LOW")))))</f>
        <v>LOW</v>
      </c>
      <c r="O185" s="25" t="str">
        <f ca="1">IF(
   $B$8="Overall Alert",IF(
      'Compound Alert'!W21 &gt;= 7, "HIGH",IF(
         'Compound Alert'!W21 &gt;= 5, "MED","LOW")), IF(
            $B$8="Underlying Vulnerability", IF(
               'Compound Alert'!AD21 &gt;= 10, "HIGH",IF(
                  'Compound Alert'!AD21 &gt;= 7, "MED","LOW")),IF(
                     $B$8="Emerging Threat", IF(
                        'Compound Alert'!AK21 &gt;= 10, "HIGH",IF(
                            'Compound Alert'!AK21 &gt;= 7, "MED","LOW")))))</f>
        <v>HIGH</v>
      </c>
      <c r="P185" s="25"/>
      <c r="Q185" s="26"/>
      <c r="R185" s="26"/>
      <c r="S185" s="21"/>
      <c r="T185" s="21"/>
      <c r="U185" s="21"/>
      <c r="V185" s="21"/>
      <c r="W185" s="21"/>
      <c r="X185" s="21"/>
      <c r="Y185" s="27"/>
      <c r="Z185" s="27"/>
      <c r="AA185" s="27"/>
      <c r="AB185" s="27"/>
      <c r="AC185" s="27"/>
      <c r="AD185" s="27"/>
      <c r="AE185" s="27"/>
      <c r="AF185" s="27"/>
      <c r="AJ185" s="21"/>
      <c r="AK185" s="21"/>
      <c r="AL185" s="21"/>
      <c r="AM185" s="21"/>
      <c r="AN185" s="21"/>
      <c r="AO185" s="21"/>
      <c r="AP185" s="21"/>
      <c r="AQ185" s="21"/>
      <c r="AR185" s="21"/>
      <c r="AS185" s="21"/>
      <c r="AT185" s="21"/>
      <c r="AU185" s="21"/>
      <c r="AV185" s="21"/>
      <c r="AW185" s="21"/>
      <c r="AX185" s="21"/>
    </row>
    <row r="186" spans="1:50" x14ac:dyDescent="0.2">
      <c r="A186" s="63">
        <v>145</v>
      </c>
      <c r="B186" s="20" t="str">
        <f>'Compound Alert'!B209</f>
        <v>Uruguay</v>
      </c>
      <c r="C186" s="20" t="str">
        <f>'Compound Alert'!C209</f>
        <v>URY</v>
      </c>
      <c r="D186" s="20" t="str">
        <f>'Compound Alert'!D209</f>
        <v>LCN           Latin America &amp; Caribbean</v>
      </c>
      <c r="E186" s="20" t="str">
        <f>'Compound Alert'!E209</f>
        <v>IBRD</v>
      </c>
      <c r="F186" s="217">
        <f>'Compound Alert'!F209</f>
        <v>0</v>
      </c>
      <c r="G186" s="22">
        <f ca="1">IF($B$8="Overall Alert",'Compound Alert'!G209,IF($B$8="Underlying Vulnerability",'Compound Alert'!J209,IF($B$8="Emerging Threat",'Compound Alert'!M209)))</f>
        <v>0.5</v>
      </c>
      <c r="H186" s="23">
        <f ca="1">IF($B$8="Overall Alert",'Compound Alert'!H209,IF($B$8="Underlying Vulnerability",'Compound Alert'!K209,IF($B$8="Emerging Threat",'Compound Alert'!N209)))</f>
        <v>0.5</v>
      </c>
      <c r="I186" s="50">
        <f t="shared" ca="1" si="2"/>
        <v>0</v>
      </c>
      <c r="J186" s="25" t="str">
        <f ca="1">IF(
   $B$8="Overall Alert",IF(
      'Compound Alert'!R209 &gt;= 7, "HIGH",IF(
         'Compound Alert'!R209 &gt;= 5, "MED","LOW")), IF(
            $B$8="Underlying Vulnerability", IF(
               'Compound Alert'!Y209 &gt;= 10, "HIGH",IF(
                  'Compound Alert'!Y209 &gt;= 7, "MED","LOW")),IF(
                     $B$8="Emerging Threat", IF(
                        'Compound Alert'!AF209 &gt;= 10, "HIGH",IF(
                            'Compound Alert'!AF209 &gt;= 7, "MED","LOW")))))</f>
        <v>LOW</v>
      </c>
      <c r="K186" s="25" t="str">
        <f ca="1">IF(
   $B$8="Overall Alert",IF(
      'Compound Alert'!S209 &gt;= 7, "HIGH",IF(
         'Compound Alert'!S209 &gt;= 5, "MED","LOW")), IF(
            $B$8="Underlying Vulnerability", IF(
               'Compound Alert'!Z209 &gt;= 10, "HIGH",IF(
                  'Compound Alert'!Z209 &gt;= 7, "MED","LOW")),IF(
                     $B$8="Emerging Threat", IF(
                        'Compound Alert'!AG209 &gt;= 10, "HIGH",IF(
                            'Compound Alert'!AG209 &gt;= 7, "MED","LOW")))))</f>
        <v>LOW</v>
      </c>
      <c r="L186" s="25" t="str">
        <f ca="1">IF(
   $B$8="Overall Alert",IF(
      'Compound Alert'!T209 &gt;= 7, "HIGH",IF(
         'Compound Alert'!T209 &gt;= 5, "MED","LOW")), IF(
            $B$8="Underlying Vulnerability", IF(
               'Compound Alert'!AA209 &gt;= 10, "HIGH",IF(
                  'Compound Alert'!AA209 &gt;= 7, "MED","LOW")),IF(
                     $B$8="Emerging Threat", IF(
                        'Compound Alert'!AH209 &gt;= 10, "HIGH",IF(
                            'Compound Alert'!AH209 &gt;= 7, "MED","LOW")))))</f>
        <v>LOW</v>
      </c>
      <c r="M186" s="25" t="str">
        <f ca="1">IF(
   $B$8="Overall Alert",IF(
      'Compound Alert'!U209 &gt;= 7, "HIGH",IF(
         'Compound Alert'!U209 &gt;= 5, "MED","LOW")), IF(
            $B$8="Underlying Vulnerability", IF(
               'Compound Alert'!AB209 &gt;= 10, "HIGH",IF(
                  'Compound Alert'!AB209 &gt;= 7, "MED","LOW")),IF(
                     $B$8="Emerging Threat", IF(
                        'Compound Alert'!AI209 &gt;= 10, "HIGH",IF(
                            'Compound Alert'!AI209 &gt;= 7, "MED","LOW")))))</f>
        <v>LOW</v>
      </c>
      <c r="N186" s="25" t="str">
        <f ca="1">IF(
   $B$8="Overall Alert",IF(
      'Compound Alert'!V209 &gt;= 7, "HIGH",IF(
         'Compound Alert'!V209 &gt;= 5, "MED","LOW")), IF(
            $B$8="Underlying Vulnerability", IF(
               'Compound Alert'!AC209 &gt;= 10, "HIGH",IF(
                  'Compound Alert'!AC209 &gt;= 7, "MED","LOW")),IF(
                     $B$8="Emerging Threat", IF(
                        'Compound Alert'!AJ209 &gt;= 10, "HIGH",IF(
                            'Compound Alert'!AJ209 &gt;= 7, "MED","LOW")))))</f>
        <v>MED</v>
      </c>
      <c r="O186" s="25" t="str">
        <f ca="1">IF(
   $B$8="Overall Alert",IF(
      'Compound Alert'!W209 &gt;= 7, "HIGH",IF(
         'Compound Alert'!W209 &gt;= 5, "MED","LOW")), IF(
            $B$8="Underlying Vulnerability", IF(
               'Compound Alert'!AD209 &gt;= 10, "HIGH",IF(
                  'Compound Alert'!AD209 &gt;= 7, "MED","LOW")),IF(
                     $B$8="Emerging Threat", IF(
                        'Compound Alert'!AK209 &gt;= 10, "HIGH",IF(
                            'Compound Alert'!AK209 &gt;= 7, "MED","LOW")))))</f>
        <v>LOW</v>
      </c>
      <c r="P186" s="25"/>
      <c r="Q186" s="26"/>
      <c r="R186" s="26"/>
      <c r="S186" s="21"/>
      <c r="T186" s="21"/>
      <c r="U186" s="21"/>
      <c r="V186" s="21"/>
      <c r="W186" s="21"/>
      <c r="X186" s="21"/>
      <c r="Y186" s="27"/>
      <c r="Z186" s="27"/>
      <c r="AA186" s="27"/>
      <c r="AB186" s="27"/>
      <c r="AC186" s="27"/>
      <c r="AD186" s="27"/>
      <c r="AE186" s="27"/>
      <c r="AF186" s="27"/>
      <c r="AJ186" s="21"/>
      <c r="AK186" s="21"/>
      <c r="AL186" s="21"/>
      <c r="AM186" s="21"/>
      <c r="AN186" s="21"/>
      <c r="AO186" s="21"/>
      <c r="AP186" s="21"/>
      <c r="AQ186" s="21"/>
      <c r="AR186" s="21"/>
      <c r="AS186" s="21"/>
      <c r="AT186" s="21"/>
      <c r="AU186" s="21"/>
      <c r="AV186" s="21"/>
      <c r="AW186" s="21"/>
      <c r="AX186" s="21"/>
    </row>
    <row r="187" spans="1:50" x14ac:dyDescent="0.2">
      <c r="A187" s="63">
        <v>146</v>
      </c>
      <c r="B187" s="20" t="str">
        <f>'Compound Alert'!B218</f>
        <v>Samoa</v>
      </c>
      <c r="C187" s="20" t="str">
        <f>'Compound Alert'!C218</f>
        <v>WSM</v>
      </c>
      <c r="D187" s="20" t="str">
        <f>'Compound Alert'!D218</f>
        <v>EAS           East Asia &amp; Pacific</v>
      </c>
      <c r="E187" s="20" t="str">
        <f>'Compound Alert'!E218</f>
        <v>IDA</v>
      </c>
      <c r="F187" s="217">
        <f>'Compound Alert'!F218</f>
        <v>0</v>
      </c>
      <c r="G187" s="22">
        <f ca="1">IF($B$8="Overall Alert",'Compound Alert'!G218,IF($B$8="Underlying Vulnerability",'Compound Alert'!J218,IF($B$8="Emerging Threat",'Compound Alert'!M218)))</f>
        <v>0</v>
      </c>
      <c r="H187" s="23">
        <f ca="1">IF($B$8="Overall Alert",'Compound Alert'!H218,IF($B$8="Underlying Vulnerability",'Compound Alert'!K218,IF($B$8="Emerging Threat",'Compound Alert'!N218)))</f>
        <v>0</v>
      </c>
      <c r="I187" s="50">
        <f t="shared" ca="1" si="2"/>
        <v>0</v>
      </c>
      <c r="J187" s="25" t="str">
        <f ca="1">IF(
   $B$8="Overall Alert",IF(
      'Compound Alert'!R218 &gt;= 7, "HIGH",IF(
         'Compound Alert'!R218 &gt;= 5, "MED","LOW")), IF(
            $B$8="Underlying Vulnerability", IF(
               'Compound Alert'!Y218 &gt;= 10, "HIGH",IF(
                  'Compound Alert'!Y218 &gt;= 7, "MED","LOW")),IF(
                     $B$8="Emerging Threat", IF(
                        'Compound Alert'!AF218 &gt;= 10, "HIGH",IF(
                            'Compound Alert'!AF218 &gt;= 7, "MED","LOW")))))</f>
        <v>LOW</v>
      </c>
      <c r="K187" s="25" t="str">
        <f ca="1">IF(
   $B$8="Overall Alert",IF(
      'Compound Alert'!S218 &gt;= 7, "HIGH",IF(
         'Compound Alert'!S218 &gt;= 5, "MED","LOW")), IF(
            $B$8="Underlying Vulnerability", IF(
               'Compound Alert'!Z218 &gt;= 10, "HIGH",IF(
                  'Compound Alert'!Z218 &gt;= 7, "MED","LOW")),IF(
                     $B$8="Emerging Threat", IF(
                        'Compound Alert'!AG218 &gt;= 10, "HIGH",IF(
                            'Compound Alert'!AG218 &gt;= 7, "MED","LOW")))))</f>
        <v>LOW</v>
      </c>
      <c r="L187" s="25" t="e">
        <f ca="1">IF(
   $B$8="Overall Alert",IF(
      'Compound Alert'!T218 &gt;= 7, "HIGH",IF(
         'Compound Alert'!T218 &gt;= 5, "MED","LOW")), IF(
            $B$8="Underlying Vulnerability", IF(
               'Compound Alert'!AA218 &gt;= 10, "HIGH",IF(
                  'Compound Alert'!AA218 &gt;= 7, "MED","LOW")),IF(
                     $B$8="Emerging Threat", IF(
                        'Compound Alert'!AH218 &gt;= 10, "HIGH",IF(
                            'Compound Alert'!AH218 &gt;= 7, "MED","LOW")))))</f>
        <v>#N/A</v>
      </c>
      <c r="M187" s="25" t="str">
        <f ca="1">IF(
   $B$8="Overall Alert",IF(
      'Compound Alert'!U218 &gt;= 7, "HIGH",IF(
         'Compound Alert'!U218 &gt;= 5, "MED","LOW")), IF(
            $B$8="Underlying Vulnerability", IF(
               'Compound Alert'!AB218 &gt;= 10, "HIGH",IF(
                  'Compound Alert'!AB218 &gt;= 7, "MED","LOW")),IF(
                     $B$8="Emerging Threat", IF(
                        'Compound Alert'!AI218 &gt;= 10, "HIGH",IF(
                            'Compound Alert'!AI218 &gt;= 7, "MED","LOW")))))</f>
        <v>LOW</v>
      </c>
      <c r="N187" s="25" t="str">
        <f ca="1">IF(
   $B$8="Overall Alert",IF(
      'Compound Alert'!V218 &gt;= 7, "HIGH",IF(
         'Compound Alert'!V218 &gt;= 5, "MED","LOW")), IF(
            $B$8="Underlying Vulnerability", IF(
               'Compound Alert'!AC218 &gt;= 10, "HIGH",IF(
                  'Compound Alert'!AC218 &gt;= 7, "MED","LOW")),IF(
                     $B$8="Emerging Threat", IF(
                        'Compound Alert'!AJ218 &gt;= 10, "HIGH",IF(
                            'Compound Alert'!AJ218 &gt;= 7, "MED","LOW")))))</f>
        <v>LOW</v>
      </c>
      <c r="O187" s="25" t="str">
        <f ca="1">IF(
   $B$8="Overall Alert",IF(
      'Compound Alert'!W218 &gt;= 7, "HIGH",IF(
         'Compound Alert'!W218 &gt;= 5, "MED","LOW")), IF(
            $B$8="Underlying Vulnerability", IF(
               'Compound Alert'!AD218 &gt;= 10, "HIGH",IF(
                  'Compound Alert'!AD218 &gt;= 7, "MED","LOW")),IF(
                     $B$8="Emerging Threat", IF(
                        'Compound Alert'!AK218 &gt;= 10, "HIGH",IF(
                            'Compound Alert'!AK218 &gt;= 7, "MED","LOW")))))</f>
        <v>LOW</v>
      </c>
      <c r="P187" s="25"/>
      <c r="Q187" s="26"/>
      <c r="R187" s="26"/>
      <c r="S187" s="21"/>
      <c r="T187" s="21"/>
      <c r="U187" s="21"/>
      <c r="V187" s="21"/>
      <c r="W187" s="21"/>
      <c r="X187" s="21"/>
      <c r="Y187" s="27"/>
      <c r="Z187" s="27"/>
      <c r="AA187" s="27"/>
      <c r="AB187" s="27"/>
      <c r="AC187" s="27"/>
      <c r="AD187" s="27"/>
      <c r="AE187" s="27"/>
      <c r="AF187" s="27"/>
      <c r="AJ187" s="21"/>
      <c r="AK187" s="21"/>
      <c r="AL187" s="21"/>
      <c r="AM187" s="21"/>
      <c r="AN187" s="21"/>
      <c r="AO187" s="21"/>
      <c r="AP187" s="21"/>
      <c r="AQ187" s="21"/>
      <c r="AR187" s="21"/>
      <c r="AS187" s="21"/>
      <c r="AT187" s="21"/>
      <c r="AU187" s="21"/>
      <c r="AV187" s="21"/>
      <c r="AW187" s="21"/>
      <c r="AX187" s="21"/>
    </row>
    <row r="188" spans="1:50" x14ac:dyDescent="0.2">
      <c r="A188" s="63">
        <v>147</v>
      </c>
      <c r="B188" s="20" t="str">
        <f>'Compound Alert'!B130</f>
        <v>Maldives</v>
      </c>
      <c r="C188" s="20" t="str">
        <f>'Compound Alert'!C130</f>
        <v>MDV</v>
      </c>
      <c r="D188" s="20" t="str">
        <f>'Compound Alert'!D130</f>
        <v>SAS           South Asia</v>
      </c>
      <c r="E188" s="20" t="str">
        <f>'Compound Alert'!E130</f>
        <v>IDA</v>
      </c>
      <c r="F188" s="217">
        <f ca="1">'Compound Alert'!F130</f>
        <v>125</v>
      </c>
      <c r="G188" s="22">
        <f ca="1">IF($B$8="Overall Alert",'Compound Alert'!G130,IF($B$8="Underlying Vulnerability",'Compound Alert'!J130,IF($B$8="Emerging Threat",'Compound Alert'!M130)))</f>
        <v>0</v>
      </c>
      <c r="H188" s="23">
        <f ca="1">IF($B$8="Overall Alert",'Compound Alert'!H130,IF($B$8="Underlying Vulnerability",'Compound Alert'!K130,IF($B$8="Emerging Threat",'Compound Alert'!N130)))</f>
        <v>0</v>
      </c>
      <c r="I188" s="50">
        <f t="shared" ca="1" si="2"/>
        <v>0</v>
      </c>
      <c r="J188" s="25" t="str">
        <f ca="1">IF(
   $B$8="Overall Alert",IF(
      'Compound Alert'!R130 &gt;= 7, "HIGH",IF(
         'Compound Alert'!R130 &gt;= 5, "MED","LOW")), IF(
            $B$8="Underlying Vulnerability", IF(
               'Compound Alert'!Y130 &gt;= 10, "HIGH",IF(
                  'Compound Alert'!Y130 &gt;= 7, "MED","LOW")),IF(
                     $B$8="Emerging Threat", IF(
                        'Compound Alert'!AF130 &gt;= 10, "HIGH",IF(
                            'Compound Alert'!AF130 &gt;= 7, "MED","LOW")))))</f>
        <v>LOW</v>
      </c>
      <c r="K188" s="25" t="str">
        <f ca="1">IF(
   $B$8="Overall Alert",IF(
      'Compound Alert'!S130 &gt;= 7, "HIGH",IF(
         'Compound Alert'!S130 &gt;= 5, "MED","LOW")), IF(
            $B$8="Underlying Vulnerability", IF(
               'Compound Alert'!Z130 &gt;= 10, "HIGH",IF(
                  'Compound Alert'!Z130 &gt;= 7, "MED","LOW")),IF(
                     $B$8="Emerging Threat", IF(
                        'Compound Alert'!AG130 &gt;= 10, "HIGH",IF(
                            'Compound Alert'!AG130 &gt;= 7, "MED","LOW")))))</f>
        <v>LOW</v>
      </c>
      <c r="L188" s="25" t="e">
        <f ca="1">IF(
   $B$8="Overall Alert",IF(
      'Compound Alert'!T130 &gt;= 7, "HIGH",IF(
         'Compound Alert'!T130 &gt;= 5, "MED","LOW")), IF(
            $B$8="Underlying Vulnerability", IF(
               'Compound Alert'!AA130 &gt;= 10, "HIGH",IF(
                  'Compound Alert'!AA130 &gt;= 7, "MED","LOW")),IF(
                     $B$8="Emerging Threat", IF(
                        'Compound Alert'!AH130 &gt;= 10, "HIGH",IF(
                            'Compound Alert'!AH130 &gt;= 7, "MED","LOW")))))</f>
        <v>#N/A</v>
      </c>
      <c r="M188" s="25" t="str">
        <f ca="1">IF(
   $B$8="Overall Alert",IF(
      'Compound Alert'!U130 &gt;= 7, "HIGH",IF(
         'Compound Alert'!U130 &gt;= 5, "MED","LOW")), IF(
            $B$8="Underlying Vulnerability", IF(
               'Compound Alert'!AB130 &gt;= 10, "HIGH",IF(
                  'Compound Alert'!AB130 &gt;= 7, "MED","LOW")),IF(
                     $B$8="Emerging Threat", IF(
                        'Compound Alert'!AI130 &gt;= 10, "HIGH",IF(
                            'Compound Alert'!AI130 &gt;= 7, "MED","LOW")))))</f>
        <v>LOW</v>
      </c>
      <c r="N188" s="25" t="str">
        <f ca="1">IF(
   $B$8="Overall Alert",IF(
      'Compound Alert'!V130 &gt;= 7, "HIGH",IF(
         'Compound Alert'!V130 &gt;= 5, "MED","LOW")), IF(
            $B$8="Underlying Vulnerability", IF(
               'Compound Alert'!AC130 &gt;= 10, "HIGH",IF(
                  'Compound Alert'!AC130 &gt;= 7, "MED","LOW")),IF(
                     $B$8="Emerging Threat", IF(
                        'Compound Alert'!AJ130 &gt;= 10, "HIGH",IF(
                            'Compound Alert'!AJ130 &gt;= 7, "MED","LOW")))))</f>
        <v>LOW</v>
      </c>
      <c r="O188" s="25" t="str">
        <f ca="1">IF(
   $B$8="Overall Alert",IF(
      'Compound Alert'!W130 &gt;= 7, "HIGH",IF(
         'Compound Alert'!W130 &gt;= 5, "MED","LOW")), IF(
            $B$8="Underlying Vulnerability", IF(
               'Compound Alert'!AD130 &gt;= 10, "HIGH",IF(
                  'Compound Alert'!AD130 &gt;= 7, "MED","LOW")),IF(
                     $B$8="Emerging Threat", IF(
                        'Compound Alert'!AK130 &gt;= 10, "HIGH",IF(
                            'Compound Alert'!AK130 &gt;= 7, "MED","LOW")))))</f>
        <v>LOW</v>
      </c>
      <c r="P188" s="25"/>
      <c r="Q188" s="26"/>
      <c r="R188" s="26"/>
      <c r="S188" s="21"/>
      <c r="T188" s="21"/>
      <c r="U188" s="21"/>
      <c r="V188" s="21"/>
      <c r="W188" s="21"/>
      <c r="X188" s="21"/>
      <c r="Y188" s="27"/>
      <c r="Z188" s="27"/>
      <c r="AA188" s="27"/>
      <c r="AB188" s="27"/>
      <c r="AC188" s="27"/>
      <c r="AD188" s="27"/>
      <c r="AE188" s="27"/>
      <c r="AF188" s="27"/>
      <c r="AJ188" s="21"/>
      <c r="AK188" s="21"/>
      <c r="AL188" s="21"/>
      <c r="AM188" s="21"/>
      <c r="AN188" s="21"/>
      <c r="AO188" s="21"/>
      <c r="AP188" s="21"/>
      <c r="AQ188" s="21"/>
      <c r="AR188" s="21"/>
      <c r="AS188" s="21"/>
      <c r="AT188" s="21"/>
      <c r="AU188" s="21"/>
      <c r="AV188" s="21"/>
      <c r="AW188" s="21"/>
      <c r="AX188" s="21"/>
    </row>
    <row r="189" spans="1:50" x14ac:dyDescent="0.2">
      <c r="A189" s="63">
        <v>148</v>
      </c>
      <c r="B189" s="20" t="str">
        <f>'Compound Alert'!B105</f>
        <v>Kazakhstan</v>
      </c>
      <c r="C189" s="20" t="str">
        <f>'Compound Alert'!C105</f>
        <v>KAZ</v>
      </c>
      <c r="D189" s="20" t="str">
        <f>'Compound Alert'!D105</f>
        <v>ECS           Europe &amp; Central Asia</v>
      </c>
      <c r="E189" s="20" t="str">
        <f>'Compound Alert'!E105</f>
        <v>IBRD</v>
      </c>
      <c r="F189" s="217">
        <f ca="1">'Compound Alert'!F105</f>
        <v>100</v>
      </c>
      <c r="G189" s="22">
        <f ca="1">IF($B$8="Overall Alert",'Compound Alert'!G105,IF($B$8="Underlying Vulnerability",'Compound Alert'!J105,IF($B$8="Emerging Threat",'Compound Alert'!M105)))</f>
        <v>0.5</v>
      </c>
      <c r="H189" s="23">
        <f ca="1">IF($B$8="Overall Alert",'Compound Alert'!H105,IF($B$8="Underlying Vulnerability",'Compound Alert'!K105,IF($B$8="Emerging Threat",'Compound Alert'!N105)))</f>
        <v>0.5</v>
      </c>
      <c r="I189" s="50">
        <f t="shared" ca="1" si="2"/>
        <v>0</v>
      </c>
      <c r="J189" s="25" t="str">
        <f ca="1">IF(
   $B$8="Overall Alert",IF(
      'Compound Alert'!R105 &gt;= 7, "HIGH",IF(
         'Compound Alert'!R105 &gt;= 5, "MED","LOW")), IF(
            $B$8="Underlying Vulnerability", IF(
               'Compound Alert'!Y105 &gt;= 10, "HIGH",IF(
                  'Compound Alert'!Y105 &gt;= 7, "MED","LOW")),IF(
                     $B$8="Emerging Threat", IF(
                        'Compound Alert'!AF105 &gt;= 10, "HIGH",IF(
                            'Compound Alert'!AF105 &gt;= 7, "MED","LOW")))))</f>
        <v>LOW</v>
      </c>
      <c r="K189" s="25" t="str">
        <f ca="1">IF(
   $B$8="Overall Alert",IF(
      'Compound Alert'!S105 &gt;= 7, "HIGH",IF(
         'Compound Alert'!S105 &gt;= 5, "MED","LOW")), IF(
            $B$8="Underlying Vulnerability", IF(
               'Compound Alert'!Z105 &gt;= 10, "HIGH",IF(
                  'Compound Alert'!Z105 &gt;= 7, "MED","LOW")),IF(
                     $B$8="Emerging Threat", IF(
                        'Compound Alert'!AG105 &gt;= 10, "HIGH",IF(
                            'Compound Alert'!AG105 &gt;= 7, "MED","LOW")))))</f>
        <v>LOW</v>
      </c>
      <c r="L189" s="25" t="str">
        <f ca="1">IF(
   $B$8="Overall Alert",IF(
      'Compound Alert'!T105 &gt;= 7, "HIGH",IF(
         'Compound Alert'!T105 &gt;= 5, "MED","LOW")), IF(
            $B$8="Underlying Vulnerability", IF(
               'Compound Alert'!AA105 &gt;= 10, "HIGH",IF(
                  'Compound Alert'!AA105 &gt;= 7, "MED","LOW")),IF(
                     $B$8="Emerging Threat", IF(
                        'Compound Alert'!AH105 &gt;= 10, "HIGH",IF(
                            'Compound Alert'!AH105 &gt;= 7, "MED","LOW")))))</f>
        <v>MED</v>
      </c>
      <c r="M189" s="25" t="str">
        <f ca="1">IF(
   $B$8="Overall Alert",IF(
      'Compound Alert'!U105 &gt;= 7, "HIGH",IF(
         'Compound Alert'!U105 &gt;= 5, "MED","LOW")), IF(
            $B$8="Underlying Vulnerability", IF(
               'Compound Alert'!AB105 &gt;= 10, "HIGH",IF(
                  'Compound Alert'!AB105 &gt;= 7, "MED","LOW")),IF(
                     $B$8="Emerging Threat", IF(
                        'Compound Alert'!AI105 &gt;= 10, "HIGH",IF(
                            'Compound Alert'!AI105 &gt;= 7, "MED","LOW")))))</f>
        <v>LOW</v>
      </c>
      <c r="N189" s="25" t="str">
        <f ca="1">IF(
   $B$8="Overall Alert",IF(
      'Compound Alert'!V105 &gt;= 7, "HIGH",IF(
         'Compound Alert'!V105 &gt;= 5, "MED","LOW")), IF(
            $B$8="Underlying Vulnerability", IF(
               'Compound Alert'!AC105 &gt;= 10, "HIGH",IF(
                  'Compound Alert'!AC105 &gt;= 7, "MED","LOW")),IF(
                     $B$8="Emerging Threat", IF(
                        'Compound Alert'!AJ105 &gt;= 10, "HIGH",IF(
                            'Compound Alert'!AJ105 &gt;= 7, "MED","LOW")))))</f>
        <v>LOW</v>
      </c>
      <c r="O189" s="25" t="str">
        <f ca="1">IF(
   $B$8="Overall Alert",IF(
      'Compound Alert'!W105 &gt;= 7, "HIGH",IF(
         'Compound Alert'!W105 &gt;= 5, "MED","LOW")), IF(
            $B$8="Underlying Vulnerability", IF(
               'Compound Alert'!AD105 &gt;= 10, "HIGH",IF(
                  'Compound Alert'!AD105 &gt;= 7, "MED","LOW")),IF(
                     $B$8="Emerging Threat", IF(
                        'Compound Alert'!AK105 &gt;= 10, "HIGH",IF(
                            'Compound Alert'!AK105 &gt;= 7, "MED","LOW")))))</f>
        <v>LOW</v>
      </c>
      <c r="P189" s="25"/>
      <c r="Q189" s="26"/>
      <c r="R189" s="26"/>
      <c r="S189" s="21"/>
      <c r="T189" s="21"/>
      <c r="U189" s="21"/>
      <c r="V189" s="21"/>
      <c r="W189" s="21"/>
      <c r="X189" s="21"/>
      <c r="Y189" s="27"/>
      <c r="Z189" s="27"/>
      <c r="AA189" s="27"/>
      <c r="AB189" s="27"/>
      <c r="AC189" s="27"/>
      <c r="AD189" s="27"/>
      <c r="AE189" s="27"/>
      <c r="AF189" s="27"/>
      <c r="AJ189" s="21"/>
      <c r="AK189" s="21"/>
      <c r="AL189" s="21"/>
      <c r="AM189" s="21"/>
      <c r="AN189" s="21"/>
      <c r="AO189" s="21"/>
      <c r="AP189" s="21"/>
      <c r="AQ189" s="21"/>
      <c r="AR189" s="21"/>
      <c r="AS189" s="21"/>
      <c r="AT189" s="21"/>
      <c r="AU189" s="21"/>
      <c r="AV189" s="21"/>
      <c r="AW189" s="21"/>
      <c r="AX189" s="21"/>
    </row>
    <row r="190" spans="1:50" x14ac:dyDescent="0.2">
      <c r="A190" s="63">
        <v>149</v>
      </c>
      <c r="B190" s="20" t="str">
        <f>'Compound Alert'!B180</f>
        <v>San Marino</v>
      </c>
      <c r="C190" s="20" t="str">
        <f>'Compound Alert'!C180</f>
        <v>SMR</v>
      </c>
      <c r="D190" s="20" t="str">
        <f>'Compound Alert'!D180</f>
        <v>ECS           Europe &amp; Central Asia</v>
      </c>
      <c r="E190" s="20" t="str">
        <f>'Compound Alert'!E180</f>
        <v>NA</v>
      </c>
      <c r="F190" s="217">
        <f ca="1">'Compound Alert'!F180</f>
        <v>175</v>
      </c>
      <c r="G190" s="22">
        <f ca="1">IF($B$8="Overall Alert",'Compound Alert'!G180,IF($B$8="Underlying Vulnerability",'Compound Alert'!J180,IF($B$8="Emerging Threat",'Compound Alert'!M180)))</f>
        <v>0</v>
      </c>
      <c r="H190" s="23">
        <f ca="1">IF($B$8="Overall Alert",'Compound Alert'!H180,IF($B$8="Underlying Vulnerability",'Compound Alert'!K180,IF($B$8="Emerging Threat",'Compound Alert'!N180)))</f>
        <v>0</v>
      </c>
      <c r="I190" s="50">
        <f t="shared" ca="1" si="2"/>
        <v>0</v>
      </c>
      <c r="J190" s="25" t="str">
        <f ca="1">IF(
   $B$8="Overall Alert",IF(
      'Compound Alert'!R180 &gt;= 7, "HIGH",IF(
         'Compound Alert'!R180 &gt;= 5, "MED","LOW")), IF(
            $B$8="Underlying Vulnerability", IF(
               'Compound Alert'!Y180 &gt;= 10, "HIGH",IF(
                  'Compound Alert'!Y180 &gt;= 7, "MED","LOW")),IF(
                     $B$8="Emerging Threat", IF(
                        'Compound Alert'!AF180 &gt;= 10, "HIGH",IF(
                            'Compound Alert'!AF180 &gt;= 7, "MED","LOW")))))</f>
        <v>LOW</v>
      </c>
      <c r="K190" s="25" t="e">
        <f ca="1">IF(
   $B$8="Overall Alert",IF(
      'Compound Alert'!S180 &gt;= 7, "HIGH",IF(
         'Compound Alert'!S180 &gt;= 5, "MED","LOW")), IF(
            $B$8="Underlying Vulnerability", IF(
               'Compound Alert'!Z180 &gt;= 10, "HIGH",IF(
                  'Compound Alert'!Z180 &gt;= 7, "MED","LOW")),IF(
                     $B$8="Emerging Threat", IF(
                        'Compound Alert'!AG180 &gt;= 10, "HIGH",IF(
                            'Compound Alert'!AG180 &gt;= 7, "MED","LOW")))))</f>
        <v>#N/A</v>
      </c>
      <c r="L190" s="25" t="e">
        <f ca="1">IF(
   $B$8="Overall Alert",IF(
      'Compound Alert'!T180 &gt;= 7, "HIGH",IF(
         'Compound Alert'!T180 &gt;= 5, "MED","LOW")), IF(
            $B$8="Underlying Vulnerability", IF(
               'Compound Alert'!AA180 &gt;= 10, "HIGH",IF(
                  'Compound Alert'!AA180 &gt;= 7, "MED","LOW")),IF(
                     $B$8="Emerging Threat", IF(
                        'Compound Alert'!AH180 &gt;= 10, "HIGH",IF(
                            'Compound Alert'!AH180 &gt;= 7, "MED","LOW")))))</f>
        <v>#N/A</v>
      </c>
      <c r="M190" s="25" t="str">
        <f ca="1">IF(
   $B$8="Overall Alert",IF(
      'Compound Alert'!U180 &gt;= 7, "HIGH",IF(
         'Compound Alert'!U180 &gt;= 5, "MED","LOW")), IF(
            $B$8="Underlying Vulnerability", IF(
               'Compound Alert'!AB180 &gt;= 10, "HIGH",IF(
                  'Compound Alert'!AB180 &gt;= 7, "MED","LOW")),IF(
                     $B$8="Emerging Threat", IF(
                        'Compound Alert'!AI180 &gt;= 10, "HIGH",IF(
                            'Compound Alert'!AI180 &gt;= 7, "MED","LOW")))))</f>
        <v>LOW</v>
      </c>
      <c r="N190" s="25" t="str">
        <f ca="1">IF(
   $B$8="Overall Alert",IF(
      'Compound Alert'!V180 &gt;= 7, "HIGH",IF(
         'Compound Alert'!V180 &gt;= 5, "MED","LOW")), IF(
            $B$8="Underlying Vulnerability", IF(
               'Compound Alert'!AC180 &gt;= 10, "HIGH",IF(
                  'Compound Alert'!AC180 &gt;= 7, "MED","LOW")),IF(
                     $B$8="Emerging Threat", IF(
                        'Compound Alert'!AJ180 &gt;= 10, "HIGH",IF(
                            'Compound Alert'!AJ180 &gt;= 7, "MED","LOW")))))</f>
        <v>LOW</v>
      </c>
      <c r="O190" s="25" t="str">
        <f ca="1">IF(
   $B$8="Overall Alert",IF(
      'Compound Alert'!W180 &gt;= 7, "HIGH",IF(
         'Compound Alert'!W180 &gt;= 5, "MED","LOW")), IF(
            $B$8="Underlying Vulnerability", IF(
               'Compound Alert'!AD180 &gt;= 10, "HIGH",IF(
                  'Compound Alert'!AD180 &gt;= 7, "MED","LOW")),IF(
                     $B$8="Emerging Threat", IF(
                        'Compound Alert'!AK180 &gt;= 10, "HIGH",IF(
                            'Compound Alert'!AK180 &gt;= 7, "MED","LOW")))))</f>
        <v>LOW</v>
      </c>
      <c r="P190" s="25"/>
      <c r="Q190" s="26"/>
      <c r="R190" s="26"/>
      <c r="S190" s="21"/>
      <c r="T190" s="21"/>
      <c r="U190" s="21"/>
      <c r="V190" s="21"/>
      <c r="W190" s="21"/>
      <c r="X190" s="21"/>
      <c r="Y190" s="27"/>
      <c r="Z190" s="27"/>
      <c r="AA190" s="27"/>
      <c r="AB190" s="27"/>
      <c r="AC190" s="27"/>
      <c r="AD190" s="27"/>
      <c r="AE190" s="27"/>
      <c r="AF190" s="27"/>
      <c r="AJ190" s="21"/>
      <c r="AK190" s="21"/>
      <c r="AL190" s="21"/>
      <c r="AM190" s="21"/>
      <c r="AN190" s="21"/>
      <c r="AO190" s="21"/>
      <c r="AP190" s="21"/>
      <c r="AQ190" s="21"/>
      <c r="AR190" s="21"/>
      <c r="AS190" s="21"/>
      <c r="AT190" s="21"/>
      <c r="AU190" s="21"/>
      <c r="AV190" s="21"/>
      <c r="AW190" s="21"/>
      <c r="AX190" s="21"/>
    </row>
    <row r="191" spans="1:50" x14ac:dyDescent="0.2">
      <c r="A191" s="63">
        <v>150</v>
      </c>
      <c r="B191" s="20" t="str">
        <f>'Compound Alert'!B141</f>
        <v>Mauritania</v>
      </c>
      <c r="C191" s="20" t="str">
        <f>'Compound Alert'!C141</f>
        <v>MRT</v>
      </c>
      <c r="D191" s="20" t="str">
        <f>'Compound Alert'!D141</f>
        <v>SSF           Sub-Saharan Africa</v>
      </c>
      <c r="E191" s="20" t="str">
        <f>'Compound Alert'!E141</f>
        <v>IDA</v>
      </c>
      <c r="F191" s="217">
        <f ca="1">'Compound Alert'!F141</f>
        <v>136</v>
      </c>
      <c r="G191" s="22">
        <f ca="1">IF($B$8="Overall Alert",'Compound Alert'!G141,IF($B$8="Underlying Vulnerability",'Compound Alert'!J141,IF($B$8="Emerging Threat",'Compound Alert'!M141)))</f>
        <v>2</v>
      </c>
      <c r="H191" s="23">
        <f ca="1">IF($B$8="Overall Alert",'Compound Alert'!H141,IF($B$8="Underlying Vulnerability",'Compound Alert'!K141,IF($B$8="Emerging Threat",'Compound Alert'!N141)))</f>
        <v>2</v>
      </c>
      <c r="I191" s="50">
        <f t="shared" ca="1" si="2"/>
        <v>2</v>
      </c>
      <c r="J191" s="25" t="str">
        <f ca="1">IF(
   $B$8="Overall Alert",IF(
      'Compound Alert'!R141 &gt;= 7, "HIGH",IF(
         'Compound Alert'!R141 &gt;= 5, "MED","LOW")), IF(
            $B$8="Underlying Vulnerability", IF(
               'Compound Alert'!Y141 &gt;= 10, "HIGH",IF(
                  'Compound Alert'!Y141 &gt;= 7, "MED","LOW")),IF(
                     $B$8="Emerging Threat", IF(
                        'Compound Alert'!AF141 &gt;= 10, "HIGH",IF(
                            'Compound Alert'!AF141 &gt;= 7, "MED","LOW")))))</f>
        <v>LOW</v>
      </c>
      <c r="K191" s="25" t="str">
        <f ca="1">IF(
   $B$8="Overall Alert",IF(
      'Compound Alert'!S141 &gt;= 7, "HIGH",IF(
         'Compound Alert'!S141 &gt;= 5, "MED","LOW")), IF(
            $B$8="Underlying Vulnerability", IF(
               'Compound Alert'!Z141 &gt;= 10, "HIGH",IF(
                  'Compound Alert'!Z141 &gt;= 7, "MED","LOW")),IF(
                     $B$8="Emerging Threat", IF(
                        'Compound Alert'!AG141 &gt;= 10, "HIGH",IF(
                            'Compound Alert'!AG141 &gt;= 7, "MED","LOW")))))</f>
        <v>MED</v>
      </c>
      <c r="L191" s="25" t="str">
        <f ca="1">IF(
   $B$8="Overall Alert",IF(
      'Compound Alert'!T141 &gt;= 7, "HIGH",IF(
         'Compound Alert'!T141 &gt;= 5, "MED","LOW")), IF(
            $B$8="Underlying Vulnerability", IF(
               'Compound Alert'!AA141 &gt;= 10, "HIGH",IF(
                  'Compound Alert'!AA141 &gt;= 7, "MED","LOW")),IF(
                     $B$8="Emerging Threat", IF(
                        'Compound Alert'!AH141 &gt;= 10, "HIGH",IF(
                            'Compound Alert'!AH141 &gt;= 7, "MED","LOW")))))</f>
        <v>MED</v>
      </c>
      <c r="M191" s="25" t="str">
        <f ca="1">IF(
   $B$8="Overall Alert",IF(
      'Compound Alert'!U141 &gt;= 7, "HIGH",IF(
         'Compound Alert'!U141 &gt;= 5, "MED","LOW")), IF(
            $B$8="Underlying Vulnerability", IF(
               'Compound Alert'!AB141 &gt;= 10, "HIGH",IF(
                  'Compound Alert'!AB141 &gt;= 7, "MED","LOW")),IF(
                     $B$8="Emerging Threat", IF(
                        'Compound Alert'!AI141 &gt;= 10, "HIGH",IF(
                            'Compound Alert'!AI141 &gt;= 7, "MED","LOW")))))</f>
        <v>LOW</v>
      </c>
      <c r="N191" s="25" t="str">
        <f ca="1">IF(
   $B$8="Overall Alert",IF(
      'Compound Alert'!V141 &gt;= 7, "HIGH",IF(
         'Compound Alert'!V141 &gt;= 5, "MED","LOW")), IF(
            $B$8="Underlying Vulnerability", IF(
               'Compound Alert'!AC141 &gt;= 10, "HIGH",IF(
                  'Compound Alert'!AC141 &gt;= 7, "MED","LOW")),IF(
                     $B$8="Emerging Threat", IF(
                        'Compound Alert'!AJ141 &gt;= 10, "HIGH",IF(
                            'Compound Alert'!AJ141 &gt;= 7, "MED","LOW")))))</f>
        <v>HIGH</v>
      </c>
      <c r="O191" s="25" t="str">
        <f ca="1">IF(
   $B$8="Overall Alert",IF(
      'Compound Alert'!W141 &gt;= 7, "HIGH",IF(
         'Compound Alert'!W141 &gt;= 5, "MED","LOW")), IF(
            $B$8="Underlying Vulnerability", IF(
               'Compound Alert'!AD141 &gt;= 10, "HIGH",IF(
                  'Compound Alert'!AD141 &gt;= 7, "MED","LOW")),IF(
                     $B$8="Emerging Threat", IF(
                        'Compound Alert'!AK141 &gt;= 10, "HIGH",IF(
                            'Compound Alert'!AK141 &gt;= 7, "MED","LOW")))))</f>
        <v>LOW</v>
      </c>
      <c r="P191" s="25"/>
      <c r="Q191" s="26"/>
      <c r="R191" s="26"/>
      <c r="S191" s="21"/>
      <c r="T191" s="21"/>
      <c r="U191" s="21"/>
      <c r="V191" s="21"/>
      <c r="W191" s="21"/>
      <c r="X191" s="21"/>
      <c r="Y191" s="27"/>
      <c r="Z191" s="27"/>
      <c r="AA191" s="27"/>
      <c r="AB191" s="27"/>
      <c r="AC191" s="27"/>
      <c r="AD191" s="27"/>
      <c r="AE191" s="27"/>
      <c r="AF191" s="27"/>
      <c r="AJ191" s="21"/>
      <c r="AK191" s="21"/>
      <c r="AL191" s="21"/>
      <c r="AM191" s="21"/>
      <c r="AN191" s="21"/>
      <c r="AO191" s="21"/>
      <c r="AP191" s="21"/>
      <c r="AQ191" s="21"/>
      <c r="AR191" s="21"/>
      <c r="AS191" s="21"/>
      <c r="AT191" s="21"/>
      <c r="AU191" s="21"/>
      <c r="AV191" s="21"/>
      <c r="AW191" s="21"/>
      <c r="AX191" s="21"/>
    </row>
    <row r="192" spans="1:50" x14ac:dyDescent="0.2">
      <c r="A192" s="63">
        <v>151</v>
      </c>
      <c r="B192" s="20" t="str">
        <f>'Compound Alert'!B157</f>
        <v>Panama</v>
      </c>
      <c r="C192" s="20" t="str">
        <f>'Compound Alert'!C157</f>
        <v>PAN</v>
      </c>
      <c r="D192" s="20" t="str">
        <f>'Compound Alert'!D157</f>
        <v>LCN           Latin America &amp; Caribbean</v>
      </c>
      <c r="E192" s="20" t="str">
        <f>'Compound Alert'!E157</f>
        <v>IBRD</v>
      </c>
      <c r="F192" s="217">
        <f ca="1">'Compound Alert'!F157</f>
        <v>152</v>
      </c>
      <c r="G192" s="22">
        <f ca="1">IF($B$8="Overall Alert",'Compound Alert'!G157,IF($B$8="Underlying Vulnerability",'Compound Alert'!J157,IF($B$8="Emerging Threat",'Compound Alert'!M157)))</f>
        <v>0</v>
      </c>
      <c r="H192" s="23">
        <f ca="1">IF($B$8="Overall Alert",'Compound Alert'!H157,IF($B$8="Underlying Vulnerability",'Compound Alert'!K157,IF($B$8="Emerging Threat",'Compound Alert'!N157)))</f>
        <v>0</v>
      </c>
      <c r="I192" s="50">
        <f t="shared" ca="1" si="2"/>
        <v>0</v>
      </c>
      <c r="J192" s="25" t="str">
        <f ca="1">IF(
   $B$8="Overall Alert",IF(
      'Compound Alert'!R157 &gt;= 7, "HIGH",IF(
         'Compound Alert'!R157 &gt;= 5, "MED","LOW")), IF(
            $B$8="Underlying Vulnerability", IF(
               'Compound Alert'!Y157 &gt;= 10, "HIGH",IF(
                  'Compound Alert'!Y157 &gt;= 7, "MED","LOW")),IF(
                     $B$8="Emerging Threat", IF(
                        'Compound Alert'!AF157 &gt;= 10, "HIGH",IF(
                            'Compound Alert'!AF157 &gt;= 7, "MED","LOW")))))</f>
        <v>LOW</v>
      </c>
      <c r="K192" s="25" t="str">
        <f ca="1">IF(
   $B$8="Overall Alert",IF(
      'Compound Alert'!S157 &gt;= 7, "HIGH",IF(
         'Compound Alert'!S157 &gt;= 5, "MED","LOW")), IF(
            $B$8="Underlying Vulnerability", IF(
               'Compound Alert'!Z157 &gt;= 10, "HIGH",IF(
                  'Compound Alert'!Z157 &gt;= 7, "MED","LOW")),IF(
                     $B$8="Emerging Threat", IF(
                        'Compound Alert'!AG157 &gt;= 10, "HIGH",IF(
                            'Compound Alert'!AG157 &gt;= 7, "MED","LOW")))))</f>
        <v>LOW</v>
      </c>
      <c r="L192" s="25" t="str">
        <f ca="1">IF(
   $B$8="Overall Alert",IF(
      'Compound Alert'!T157 &gt;= 7, "HIGH",IF(
         'Compound Alert'!T157 &gt;= 5, "MED","LOW")), IF(
            $B$8="Underlying Vulnerability", IF(
               'Compound Alert'!AA157 &gt;= 10, "HIGH",IF(
                  'Compound Alert'!AA157 &gt;= 7, "MED","LOW")),IF(
                     $B$8="Emerging Threat", IF(
                        'Compound Alert'!AH157 &gt;= 10, "HIGH",IF(
                            'Compound Alert'!AH157 &gt;= 7, "MED","LOW")))))</f>
        <v>LOW</v>
      </c>
      <c r="M192" s="25" t="str">
        <f ca="1">IF(
   $B$8="Overall Alert",IF(
      'Compound Alert'!U157 &gt;= 7, "HIGH",IF(
         'Compound Alert'!U157 &gt;= 5, "MED","LOW")), IF(
            $B$8="Underlying Vulnerability", IF(
               'Compound Alert'!AB157 &gt;= 10, "HIGH",IF(
                  'Compound Alert'!AB157 &gt;= 7, "MED","LOW")),IF(
                     $B$8="Emerging Threat", IF(
                        'Compound Alert'!AI157 &gt;= 10, "HIGH",IF(
                            'Compound Alert'!AI157 &gt;= 7, "MED","LOW")))))</f>
        <v>LOW</v>
      </c>
      <c r="N192" s="25" t="str">
        <f ca="1">IF(
   $B$8="Overall Alert",IF(
      'Compound Alert'!V157 &gt;= 7, "HIGH",IF(
         'Compound Alert'!V157 &gt;= 5, "MED","LOW")), IF(
            $B$8="Underlying Vulnerability", IF(
               'Compound Alert'!AC157 &gt;= 10, "HIGH",IF(
                  'Compound Alert'!AC157 &gt;= 7, "MED","LOW")),IF(
                     $B$8="Emerging Threat", IF(
                        'Compound Alert'!AJ157 &gt;= 10, "HIGH",IF(
                            'Compound Alert'!AJ157 &gt;= 7, "MED","LOW")))))</f>
        <v>LOW</v>
      </c>
      <c r="O192" s="25" t="str">
        <f ca="1">IF(
   $B$8="Overall Alert",IF(
      'Compound Alert'!W157 &gt;= 7, "HIGH",IF(
         'Compound Alert'!W157 &gt;= 5, "MED","LOW")), IF(
            $B$8="Underlying Vulnerability", IF(
               'Compound Alert'!AD157 &gt;= 10, "HIGH",IF(
                  'Compound Alert'!AD157 &gt;= 7, "MED","LOW")),IF(
                     $B$8="Emerging Threat", IF(
                        'Compound Alert'!AK157 &gt;= 10, "HIGH",IF(
                            'Compound Alert'!AK157 &gt;= 7, "MED","LOW")))))</f>
        <v>LOW</v>
      </c>
      <c r="P192" s="25"/>
      <c r="Q192" s="26"/>
      <c r="R192" s="26"/>
      <c r="S192" s="21"/>
      <c r="T192" s="21"/>
      <c r="U192" s="21"/>
      <c r="V192" s="21"/>
      <c r="W192" s="21"/>
      <c r="X192" s="21"/>
      <c r="Y192" s="27"/>
      <c r="Z192" s="27"/>
      <c r="AA192" s="27"/>
      <c r="AB192" s="27"/>
      <c r="AC192" s="27"/>
      <c r="AD192" s="27"/>
      <c r="AE192" s="27"/>
      <c r="AF192" s="27"/>
      <c r="AJ192" s="21"/>
      <c r="AK192" s="21"/>
      <c r="AL192" s="21"/>
      <c r="AM192" s="21"/>
      <c r="AN192" s="21"/>
      <c r="AO192" s="21"/>
      <c r="AP192" s="21"/>
      <c r="AQ192" s="21"/>
      <c r="AR192" s="21"/>
      <c r="AS192" s="21"/>
      <c r="AT192" s="21"/>
      <c r="AU192" s="21"/>
      <c r="AV192" s="21"/>
      <c r="AW192" s="21"/>
      <c r="AX192" s="21"/>
    </row>
    <row r="193" spans="1:50" x14ac:dyDescent="0.2">
      <c r="A193" s="63">
        <v>152</v>
      </c>
      <c r="B193" s="20" t="str">
        <f>'Compound Alert'!B195</f>
        <v>Togo</v>
      </c>
      <c r="C193" s="20" t="str">
        <f>'Compound Alert'!C195</f>
        <v>TGO</v>
      </c>
      <c r="D193" s="20" t="str">
        <f>'Compound Alert'!D195</f>
        <v>SSF           Sub-Saharan Africa</v>
      </c>
      <c r="E193" s="20" t="str">
        <f>'Compound Alert'!E195</f>
        <v>IDA</v>
      </c>
      <c r="F193" s="217">
        <f ca="1">'Compound Alert'!F195</f>
        <v>190</v>
      </c>
      <c r="G193" s="22">
        <f ca="1">IF($B$8="Overall Alert",'Compound Alert'!G195,IF($B$8="Underlying Vulnerability",'Compound Alert'!J195,IF($B$8="Emerging Threat",'Compound Alert'!M195)))</f>
        <v>0</v>
      </c>
      <c r="H193" s="23">
        <f ca="1">IF($B$8="Overall Alert",'Compound Alert'!H195,IF($B$8="Underlying Vulnerability",'Compound Alert'!K195,IF($B$8="Emerging Threat",'Compound Alert'!N195)))</f>
        <v>0</v>
      </c>
      <c r="I193" s="50">
        <f t="shared" ca="1" si="2"/>
        <v>0</v>
      </c>
      <c r="J193" s="25" t="str">
        <f ca="1">IF(
   $B$8="Overall Alert",IF(
      'Compound Alert'!R195 &gt;= 7, "HIGH",IF(
         'Compound Alert'!R195 &gt;= 5, "MED","LOW")), IF(
            $B$8="Underlying Vulnerability", IF(
               'Compound Alert'!Y195 &gt;= 10, "HIGH",IF(
                  'Compound Alert'!Y195 &gt;= 7, "MED","LOW")),IF(
                     $B$8="Emerging Threat", IF(
                        'Compound Alert'!AF195 &gt;= 10, "HIGH",IF(
                            'Compound Alert'!AF195 &gt;= 7, "MED","LOW")))))</f>
        <v>LOW</v>
      </c>
      <c r="K193" s="25" t="str">
        <f ca="1">IF(
   $B$8="Overall Alert",IF(
      'Compound Alert'!S195 &gt;= 7, "HIGH",IF(
         'Compound Alert'!S195 &gt;= 5, "MED","LOW")), IF(
            $B$8="Underlying Vulnerability", IF(
               'Compound Alert'!Z195 &gt;= 10, "HIGH",IF(
                  'Compound Alert'!Z195 &gt;= 7, "MED","LOW")),IF(
                     $B$8="Emerging Threat", IF(
                        'Compound Alert'!AG195 &gt;= 10, "HIGH",IF(
                            'Compound Alert'!AG195 &gt;= 7, "MED","LOW")))))</f>
        <v>LOW</v>
      </c>
      <c r="L193" s="25" t="str">
        <f ca="1">IF(
   $B$8="Overall Alert",IF(
      'Compound Alert'!T195 &gt;= 7, "HIGH",IF(
         'Compound Alert'!T195 &gt;= 5, "MED","LOW")), IF(
            $B$8="Underlying Vulnerability", IF(
               'Compound Alert'!AA195 &gt;= 10, "HIGH",IF(
                  'Compound Alert'!AA195 &gt;= 7, "MED","LOW")),IF(
                     $B$8="Emerging Threat", IF(
                        'Compound Alert'!AH195 &gt;= 10, "HIGH",IF(
                            'Compound Alert'!AH195 &gt;= 7, "MED","LOW")))))</f>
        <v>LOW</v>
      </c>
      <c r="M193" s="25" t="str">
        <f ca="1">IF(
   $B$8="Overall Alert",IF(
      'Compound Alert'!U195 &gt;= 7, "HIGH",IF(
         'Compound Alert'!U195 &gt;= 5, "MED","LOW")), IF(
            $B$8="Underlying Vulnerability", IF(
               'Compound Alert'!AB195 &gt;= 10, "HIGH",IF(
                  'Compound Alert'!AB195 &gt;= 7, "MED","LOW")),IF(
                     $B$8="Emerging Threat", IF(
                        'Compound Alert'!AI195 &gt;= 10, "HIGH",IF(
                            'Compound Alert'!AI195 &gt;= 7, "MED","LOW")))))</f>
        <v>LOW</v>
      </c>
      <c r="N193" s="25" t="str">
        <f ca="1">IF(
   $B$8="Overall Alert",IF(
      'Compound Alert'!V195 &gt;= 7, "HIGH",IF(
         'Compound Alert'!V195 &gt;= 5, "MED","LOW")), IF(
            $B$8="Underlying Vulnerability", IF(
               'Compound Alert'!AC195 &gt;= 10, "HIGH",IF(
                  'Compound Alert'!AC195 &gt;= 7, "MED","LOW")),IF(
                     $B$8="Emerging Threat", IF(
                        'Compound Alert'!AJ195 &gt;= 10, "HIGH",IF(
                            'Compound Alert'!AJ195 &gt;= 7, "MED","LOW")))))</f>
        <v>LOW</v>
      </c>
      <c r="O193" s="25" t="str">
        <f ca="1">IF(
   $B$8="Overall Alert",IF(
      'Compound Alert'!W195 &gt;= 7, "HIGH",IF(
         'Compound Alert'!W195 &gt;= 5, "MED","LOW")), IF(
            $B$8="Underlying Vulnerability", IF(
               'Compound Alert'!AD195 &gt;= 10, "HIGH",IF(
                  'Compound Alert'!AD195 &gt;= 7, "MED","LOW")),IF(
                     $B$8="Emerging Threat", IF(
                        'Compound Alert'!AK195 &gt;= 10, "HIGH",IF(
                            'Compound Alert'!AK195 &gt;= 7, "MED","LOW")))))</f>
        <v>LOW</v>
      </c>
      <c r="P193" s="25"/>
      <c r="Q193" s="26"/>
      <c r="R193" s="26"/>
      <c r="S193" s="21"/>
      <c r="T193" s="21"/>
      <c r="U193" s="21"/>
      <c r="V193" s="21"/>
      <c r="W193" s="21"/>
      <c r="X193" s="21"/>
      <c r="Y193" s="27"/>
      <c r="Z193" s="27"/>
      <c r="AA193" s="27"/>
      <c r="AB193" s="27"/>
      <c r="AC193" s="27"/>
      <c r="AD193" s="27"/>
      <c r="AE193" s="27"/>
      <c r="AF193" s="27"/>
      <c r="AJ193" s="21"/>
      <c r="AK193" s="21"/>
      <c r="AL193" s="21"/>
      <c r="AM193" s="21"/>
      <c r="AN193" s="21"/>
      <c r="AO193" s="21"/>
      <c r="AP193" s="21"/>
      <c r="AQ193" s="21"/>
      <c r="AR193" s="21"/>
      <c r="AS193" s="21"/>
      <c r="AT193" s="21"/>
      <c r="AU193" s="21"/>
      <c r="AV193" s="21"/>
      <c r="AW193" s="21"/>
      <c r="AX193" s="21"/>
    </row>
    <row r="194" spans="1:50" x14ac:dyDescent="0.2">
      <c r="A194" s="63">
        <v>153</v>
      </c>
      <c r="B194" s="20" t="str">
        <f>'Compound Alert'!B201</f>
        <v>Trinidad and Tobago</v>
      </c>
      <c r="C194" s="20" t="str">
        <f>'Compound Alert'!C201</f>
        <v>TTO</v>
      </c>
      <c r="D194" s="20" t="str">
        <f>'Compound Alert'!D201</f>
        <v>LCN           Latin America &amp; Caribbean</v>
      </c>
      <c r="E194" s="20" t="str">
        <f>'Compound Alert'!E201</f>
        <v>IBRD</v>
      </c>
      <c r="F194" s="217">
        <f>'Compound Alert'!F201</f>
        <v>0</v>
      </c>
      <c r="G194" s="22">
        <f ca="1">IF($B$8="Overall Alert",'Compound Alert'!G201,IF($B$8="Underlying Vulnerability",'Compound Alert'!J201,IF($B$8="Emerging Threat",'Compound Alert'!M201)))</f>
        <v>0</v>
      </c>
      <c r="H194" s="23">
        <f ca="1">IF($B$8="Overall Alert",'Compound Alert'!H201,IF($B$8="Underlying Vulnerability",'Compound Alert'!K201,IF($B$8="Emerging Threat",'Compound Alert'!N201)))</f>
        <v>0</v>
      </c>
      <c r="I194" s="50">
        <f t="shared" ca="1" si="2"/>
        <v>0</v>
      </c>
      <c r="J194" s="25" t="str">
        <f ca="1">IF(
   $B$8="Overall Alert",IF(
      'Compound Alert'!R201 &gt;= 7, "HIGH",IF(
         'Compound Alert'!R201 &gt;= 5, "MED","LOW")), IF(
            $B$8="Underlying Vulnerability", IF(
               'Compound Alert'!Y201 &gt;= 10, "HIGH",IF(
                  'Compound Alert'!Y201 &gt;= 7, "MED","LOW")),IF(
                     $B$8="Emerging Threat", IF(
                        'Compound Alert'!AF201 &gt;= 10, "HIGH",IF(
                            'Compound Alert'!AF201 &gt;= 7, "MED","LOW")))))</f>
        <v>LOW</v>
      </c>
      <c r="K194" s="25" t="str">
        <f ca="1">IF(
   $B$8="Overall Alert",IF(
      'Compound Alert'!S201 &gt;= 7, "HIGH",IF(
         'Compound Alert'!S201 &gt;= 5, "MED","LOW")), IF(
            $B$8="Underlying Vulnerability", IF(
               'Compound Alert'!Z201 &gt;= 10, "HIGH",IF(
                  'Compound Alert'!Z201 &gt;= 7, "MED","LOW")),IF(
                     $B$8="Emerging Threat", IF(
                        'Compound Alert'!AG201 &gt;= 10, "HIGH",IF(
                            'Compound Alert'!AG201 &gt;= 7, "MED","LOW")))))</f>
        <v>LOW</v>
      </c>
      <c r="L194" s="25" t="str">
        <f ca="1">IF(
   $B$8="Overall Alert",IF(
      'Compound Alert'!T201 &gt;= 7, "HIGH",IF(
         'Compound Alert'!T201 &gt;= 5, "MED","LOW")), IF(
            $B$8="Underlying Vulnerability", IF(
               'Compound Alert'!AA201 &gt;= 10, "HIGH",IF(
                  'Compound Alert'!AA201 &gt;= 7, "MED","LOW")),IF(
                     $B$8="Emerging Threat", IF(
                        'Compound Alert'!AH201 &gt;= 10, "HIGH",IF(
                            'Compound Alert'!AH201 &gt;= 7, "MED","LOW")))))</f>
        <v>LOW</v>
      </c>
      <c r="M194" s="25" t="str">
        <f ca="1">IF(
   $B$8="Overall Alert",IF(
      'Compound Alert'!U201 &gt;= 7, "HIGH",IF(
         'Compound Alert'!U201 &gt;= 5, "MED","LOW")), IF(
            $B$8="Underlying Vulnerability", IF(
               'Compound Alert'!AB201 &gt;= 10, "HIGH",IF(
                  'Compound Alert'!AB201 &gt;= 7, "MED","LOW")),IF(
                     $B$8="Emerging Threat", IF(
                        'Compound Alert'!AI201 &gt;= 10, "HIGH",IF(
                            'Compound Alert'!AI201 &gt;= 7, "MED","LOW")))))</f>
        <v>LOW</v>
      </c>
      <c r="N194" s="25" t="str">
        <f ca="1">IF(
   $B$8="Overall Alert",IF(
      'Compound Alert'!V201 &gt;= 7, "HIGH",IF(
         'Compound Alert'!V201 &gt;= 5, "MED","LOW")), IF(
            $B$8="Underlying Vulnerability", IF(
               'Compound Alert'!AC201 &gt;= 10, "HIGH",IF(
                  'Compound Alert'!AC201 &gt;= 7, "MED","LOW")),IF(
                     $B$8="Emerging Threat", IF(
                        'Compound Alert'!AJ201 &gt;= 10, "HIGH",IF(
                            'Compound Alert'!AJ201 &gt;= 7, "MED","LOW")))))</f>
        <v>LOW</v>
      </c>
      <c r="O194" s="25" t="str">
        <f ca="1">IF(
   $B$8="Overall Alert",IF(
      'Compound Alert'!W201 &gt;= 7, "HIGH",IF(
         'Compound Alert'!W201 &gt;= 5, "MED","LOW")), IF(
            $B$8="Underlying Vulnerability", IF(
               'Compound Alert'!AD201 &gt;= 10, "HIGH",IF(
                  'Compound Alert'!AD201 &gt;= 7, "MED","LOW")),IF(
                     $B$8="Emerging Threat", IF(
                        'Compound Alert'!AK201 &gt;= 10, "HIGH",IF(
                            'Compound Alert'!AK201 &gt;= 7, "MED","LOW")))))</f>
        <v>LOW</v>
      </c>
      <c r="P194" s="25"/>
      <c r="Q194" s="26"/>
      <c r="R194" s="26"/>
      <c r="S194" s="21"/>
      <c r="T194" s="21"/>
      <c r="U194" s="21"/>
      <c r="V194" s="21"/>
      <c r="W194" s="21"/>
      <c r="X194" s="21"/>
      <c r="Y194" s="27"/>
      <c r="Z194" s="27"/>
      <c r="AA194" s="27"/>
      <c r="AB194" s="27"/>
      <c r="AC194" s="27"/>
      <c r="AD194" s="27"/>
      <c r="AE194" s="27"/>
      <c r="AF194" s="27"/>
      <c r="AJ194" s="21"/>
      <c r="AK194" s="21"/>
      <c r="AL194" s="21"/>
      <c r="AM194" s="21"/>
      <c r="AN194" s="21"/>
      <c r="AO194" s="21"/>
      <c r="AP194" s="21"/>
      <c r="AQ194" s="21"/>
      <c r="AR194" s="21"/>
      <c r="AS194" s="21"/>
      <c r="AT194" s="21"/>
      <c r="AU194" s="21"/>
      <c r="AV194" s="21"/>
      <c r="AW194" s="21"/>
      <c r="AX194" s="21"/>
    </row>
    <row r="195" spans="1:50" x14ac:dyDescent="0.2">
      <c r="A195" s="63">
        <v>154</v>
      </c>
      <c r="B195" s="20" t="str">
        <f>'Compound Alert'!B69</f>
        <v>Fiji</v>
      </c>
      <c r="C195" s="20" t="str">
        <f>'Compound Alert'!C69</f>
        <v>FJI</v>
      </c>
      <c r="D195" s="20" t="str">
        <f>'Compound Alert'!D69</f>
        <v>EAS           East Asia &amp; Pacific</v>
      </c>
      <c r="E195" s="20" t="str">
        <f>'Compound Alert'!E69</f>
        <v>Blend</v>
      </c>
      <c r="F195" s="217">
        <f ca="1">'Compound Alert'!F69</f>
        <v>64</v>
      </c>
      <c r="G195" s="22">
        <f ca="1">IF($B$8="Overall Alert",'Compound Alert'!G69,IF($B$8="Underlying Vulnerability",'Compound Alert'!J69,IF($B$8="Emerging Threat",'Compound Alert'!M69)))</f>
        <v>1</v>
      </c>
      <c r="H195" s="23">
        <f ca="1">IF($B$8="Overall Alert",'Compound Alert'!H69,IF($B$8="Underlying Vulnerability",'Compound Alert'!K69,IF($B$8="Emerging Threat",'Compound Alert'!N69)))</f>
        <v>1</v>
      </c>
      <c r="I195" s="50">
        <f t="shared" ca="1" si="2"/>
        <v>1</v>
      </c>
      <c r="J195" s="25" t="str">
        <f ca="1">IF(
   $B$8="Overall Alert",IF(
      'Compound Alert'!R69 &gt;= 7, "HIGH",IF(
         'Compound Alert'!R69 &gt;= 5, "MED","LOW")), IF(
            $B$8="Underlying Vulnerability", IF(
               'Compound Alert'!Y69 &gt;= 10, "HIGH",IF(
                  'Compound Alert'!Y69 &gt;= 7, "MED","LOW")),IF(
                     $B$8="Emerging Threat", IF(
                        'Compound Alert'!AF69 &gt;= 10, "HIGH",IF(
                            'Compound Alert'!AF69 &gt;= 7, "MED","LOW")))))</f>
        <v>LOW</v>
      </c>
      <c r="K195" s="25" t="str">
        <f ca="1">IF(
   $B$8="Overall Alert",IF(
      'Compound Alert'!S69 &gt;= 7, "HIGH",IF(
         'Compound Alert'!S69 &gt;= 5, "MED","LOW")), IF(
            $B$8="Underlying Vulnerability", IF(
               'Compound Alert'!Z69 &gt;= 10, "HIGH",IF(
                  'Compound Alert'!Z69 &gt;= 7, "MED","LOW")),IF(
                     $B$8="Emerging Threat", IF(
                        'Compound Alert'!AG69 &gt;= 10, "HIGH",IF(
                            'Compound Alert'!AG69 &gt;= 7, "MED","LOW")))))</f>
        <v>LOW</v>
      </c>
      <c r="L195" s="25" t="e">
        <f ca="1">IF(
   $B$8="Overall Alert",IF(
      'Compound Alert'!T69 &gt;= 7, "HIGH",IF(
         'Compound Alert'!T69 &gt;= 5, "MED","LOW")), IF(
            $B$8="Underlying Vulnerability", IF(
               'Compound Alert'!AA69 &gt;= 10, "HIGH",IF(
                  'Compound Alert'!AA69 &gt;= 7, "MED","LOW")),IF(
                     $B$8="Emerging Threat", IF(
                        'Compound Alert'!AH69 &gt;= 10, "HIGH",IF(
                            'Compound Alert'!AH69 &gt;= 7, "MED","LOW")))))</f>
        <v>#N/A</v>
      </c>
      <c r="M195" s="25" t="str">
        <f ca="1">IF(
   $B$8="Overall Alert",IF(
      'Compound Alert'!U69 &gt;= 7, "HIGH",IF(
         'Compound Alert'!U69 &gt;= 5, "MED","LOW")), IF(
            $B$8="Underlying Vulnerability", IF(
               'Compound Alert'!AB69 &gt;= 10, "HIGH",IF(
                  'Compound Alert'!AB69 &gt;= 7, "MED","LOW")),IF(
                     $B$8="Emerging Threat", IF(
                        'Compound Alert'!AI69 &gt;= 10, "HIGH",IF(
                            'Compound Alert'!AI69 &gt;= 7, "MED","LOW")))))</f>
        <v>LOW</v>
      </c>
      <c r="N195" s="25" t="str">
        <f ca="1">IF(
   $B$8="Overall Alert",IF(
      'Compound Alert'!V69 &gt;= 7, "HIGH",IF(
         'Compound Alert'!V69 &gt;= 5, "MED","LOW")), IF(
            $B$8="Underlying Vulnerability", IF(
               'Compound Alert'!AC69 &gt;= 10, "HIGH",IF(
                  'Compound Alert'!AC69 &gt;= 7, "MED","LOW")),IF(
                     $B$8="Emerging Threat", IF(
                        'Compound Alert'!AJ69 &gt;= 10, "HIGH",IF(
                            'Compound Alert'!AJ69 &gt;= 7, "MED","LOW")))))</f>
        <v>HIGH</v>
      </c>
      <c r="O195" s="25" t="str">
        <f ca="1">IF(
   $B$8="Overall Alert",IF(
      'Compound Alert'!W69 &gt;= 7, "HIGH",IF(
         'Compound Alert'!W69 &gt;= 5, "MED","LOW")), IF(
            $B$8="Underlying Vulnerability", IF(
               'Compound Alert'!AD69 &gt;= 10, "HIGH",IF(
                  'Compound Alert'!AD69 &gt;= 7, "MED","LOW")),IF(
                     $B$8="Emerging Threat", IF(
                        'Compound Alert'!AK69 &gt;= 10, "HIGH",IF(
                            'Compound Alert'!AK69 &gt;= 7, "MED","LOW")))))</f>
        <v>LOW</v>
      </c>
      <c r="P195" s="25"/>
      <c r="Q195" s="26"/>
      <c r="R195" s="26"/>
      <c r="S195" s="21"/>
      <c r="T195" s="21"/>
      <c r="U195" s="21"/>
      <c r="V195" s="21"/>
      <c r="W195" s="21"/>
      <c r="X195" s="21"/>
      <c r="Y195" s="27"/>
      <c r="Z195" s="27"/>
      <c r="AA195" s="27"/>
      <c r="AB195" s="27"/>
      <c r="AC195" s="27"/>
      <c r="AD195" s="27"/>
      <c r="AE195" s="27"/>
      <c r="AF195" s="27"/>
      <c r="AJ195" s="21"/>
      <c r="AK195" s="21"/>
      <c r="AL195" s="21"/>
      <c r="AM195" s="21"/>
      <c r="AN195" s="21"/>
      <c r="AO195" s="21"/>
      <c r="AP195" s="21"/>
      <c r="AQ195" s="21"/>
      <c r="AR195" s="21"/>
      <c r="AS195" s="21"/>
      <c r="AT195" s="21"/>
      <c r="AU195" s="21"/>
      <c r="AV195" s="21"/>
      <c r="AW195" s="21"/>
      <c r="AX195" s="21"/>
    </row>
    <row r="196" spans="1:50" x14ac:dyDescent="0.2">
      <c r="A196" s="63">
        <v>155</v>
      </c>
      <c r="B196" s="20" t="str">
        <f>'Compound Alert'!B77</f>
        <v>Gibraltar</v>
      </c>
      <c r="C196" s="20" t="str">
        <f>'Compound Alert'!C77</f>
        <v>GIB</v>
      </c>
      <c r="D196" s="20" t="str">
        <f>'Compound Alert'!D77</f>
        <v>ECS           Europe &amp; Central Asia</v>
      </c>
      <c r="E196" s="20" t="str">
        <f>'Compound Alert'!E77</f>
        <v>NA</v>
      </c>
      <c r="F196" s="217">
        <f ca="1">'Compound Alert'!F77</f>
        <v>72</v>
      </c>
      <c r="G196" s="22">
        <f ca="1">IF($B$8="Overall Alert",'Compound Alert'!G77,IF($B$8="Underlying Vulnerability",'Compound Alert'!J77,IF($B$8="Emerging Threat",'Compound Alert'!M77)))</f>
        <v>0</v>
      </c>
      <c r="H196" s="23">
        <f ca="1">IF($B$8="Overall Alert",'Compound Alert'!H77,IF($B$8="Underlying Vulnerability",'Compound Alert'!K77,IF($B$8="Emerging Threat",'Compound Alert'!N77)))</f>
        <v>0</v>
      </c>
      <c r="I196" s="50">
        <f t="shared" ca="1" si="2"/>
        <v>0</v>
      </c>
      <c r="J196" s="25" t="str">
        <f ca="1">IF(
   $B$8="Overall Alert",IF(
      'Compound Alert'!R77 &gt;= 7, "HIGH",IF(
         'Compound Alert'!R77 &gt;= 5, "MED","LOW")), IF(
            $B$8="Underlying Vulnerability", IF(
               'Compound Alert'!Y77 &gt;= 10, "HIGH",IF(
                  'Compound Alert'!Y77 &gt;= 7, "MED","LOW")),IF(
                     $B$8="Emerging Threat", IF(
                        'Compound Alert'!AF77 &gt;= 10, "HIGH",IF(
                            'Compound Alert'!AF77 &gt;= 7, "MED","LOW")))))</f>
        <v>LOW</v>
      </c>
      <c r="K196" s="25" t="e">
        <f ca="1">IF(
   $B$8="Overall Alert",IF(
      'Compound Alert'!S77 &gt;= 7, "HIGH",IF(
         'Compound Alert'!S77 &gt;= 5, "MED","LOW")), IF(
            $B$8="Underlying Vulnerability", IF(
               'Compound Alert'!Z77 &gt;= 10, "HIGH",IF(
                  'Compound Alert'!Z77 &gt;= 7, "MED","LOW")),IF(
                     $B$8="Emerging Threat", IF(
                        'Compound Alert'!AG77 &gt;= 10, "HIGH",IF(
                            'Compound Alert'!AG77 &gt;= 7, "MED","LOW")))))</f>
        <v>#N/A</v>
      </c>
      <c r="L196" s="25" t="e">
        <f ca="1">IF(
   $B$8="Overall Alert",IF(
      'Compound Alert'!T77 &gt;= 7, "HIGH",IF(
         'Compound Alert'!T77 &gt;= 5, "MED","LOW")), IF(
            $B$8="Underlying Vulnerability", IF(
               'Compound Alert'!AA77 &gt;= 10, "HIGH",IF(
                  'Compound Alert'!AA77 &gt;= 7, "MED","LOW")),IF(
                     $B$8="Emerging Threat", IF(
                        'Compound Alert'!AH77 &gt;= 10, "HIGH",IF(
                            'Compound Alert'!AH77 &gt;= 7, "MED","LOW")))))</f>
        <v>#N/A</v>
      </c>
      <c r="M196" s="25" t="str">
        <f ca="1">IF(
   $B$8="Overall Alert",IF(
      'Compound Alert'!U77 &gt;= 7, "HIGH",IF(
         'Compound Alert'!U77 &gt;= 5, "MED","LOW")), IF(
            $B$8="Underlying Vulnerability", IF(
               'Compound Alert'!AB77 &gt;= 10, "HIGH",IF(
                  'Compound Alert'!AB77 &gt;= 7, "MED","LOW")),IF(
                     $B$8="Emerging Threat", IF(
                        'Compound Alert'!AI77 &gt;= 10, "HIGH",IF(
                            'Compound Alert'!AI77 &gt;= 7, "MED","LOW")))))</f>
        <v>LOW</v>
      </c>
      <c r="N196" s="25" t="str">
        <f ca="1">IF(
   $B$8="Overall Alert",IF(
      'Compound Alert'!V77 &gt;= 7, "HIGH",IF(
         'Compound Alert'!V77 &gt;= 5, "MED","LOW")), IF(
            $B$8="Underlying Vulnerability", IF(
               'Compound Alert'!AC77 &gt;= 10, "HIGH",IF(
                  'Compound Alert'!AC77 &gt;= 7, "MED","LOW")),IF(
                     $B$8="Emerging Threat", IF(
                        'Compound Alert'!AJ77 &gt;= 10, "HIGH",IF(
                            'Compound Alert'!AJ77 &gt;= 7, "MED","LOW")))))</f>
        <v>LOW</v>
      </c>
      <c r="O196" s="25" t="str">
        <f ca="1">IF(
   $B$8="Overall Alert",IF(
      'Compound Alert'!W77 &gt;= 7, "HIGH",IF(
         'Compound Alert'!W77 &gt;= 5, "MED","LOW")), IF(
            $B$8="Underlying Vulnerability", IF(
               'Compound Alert'!AD77 &gt;= 10, "HIGH",IF(
                  'Compound Alert'!AD77 &gt;= 7, "MED","LOW")),IF(
                     $B$8="Emerging Threat", IF(
                        'Compound Alert'!AK77 &gt;= 10, "HIGH",IF(
                            'Compound Alert'!AK77 &gt;= 7, "MED","LOW")))))</f>
        <v>LOW</v>
      </c>
      <c r="P196" s="25"/>
      <c r="Q196" s="26"/>
      <c r="R196" s="26"/>
      <c r="S196" s="21"/>
      <c r="T196" s="21"/>
      <c r="U196" s="21"/>
      <c r="V196" s="21"/>
      <c r="W196" s="21"/>
      <c r="X196" s="21"/>
      <c r="Y196" s="27"/>
      <c r="Z196" s="27"/>
      <c r="AA196" s="27"/>
      <c r="AB196" s="27"/>
      <c r="AC196" s="27"/>
      <c r="AD196" s="27"/>
      <c r="AE196" s="27"/>
      <c r="AF196" s="27"/>
      <c r="AJ196" s="21"/>
      <c r="AK196" s="21"/>
      <c r="AL196" s="21"/>
      <c r="AM196" s="21"/>
      <c r="AN196" s="21"/>
      <c r="AO196" s="21"/>
      <c r="AP196" s="21"/>
      <c r="AQ196" s="21"/>
      <c r="AR196" s="21"/>
      <c r="AS196" s="21"/>
      <c r="AT196" s="21"/>
      <c r="AU196" s="21"/>
      <c r="AV196" s="21"/>
      <c r="AW196" s="21"/>
      <c r="AX196" s="21"/>
    </row>
    <row r="197" spans="1:50" x14ac:dyDescent="0.2">
      <c r="A197" s="63">
        <v>156</v>
      </c>
      <c r="B197" s="20" t="str">
        <f>'Compound Alert'!B132</f>
        <v>Marshall Islands</v>
      </c>
      <c r="C197" s="20" t="str">
        <f>'Compound Alert'!C132</f>
        <v>MHL</v>
      </c>
      <c r="D197" s="20" t="str">
        <f>'Compound Alert'!D132</f>
        <v>EAS           East Asia &amp; Pacific</v>
      </c>
      <c r="E197" s="20" t="str">
        <f>'Compound Alert'!E132</f>
        <v>IDA</v>
      </c>
      <c r="F197" s="217">
        <f ca="1">'Compound Alert'!F132</f>
        <v>127</v>
      </c>
      <c r="G197" s="22">
        <f ca="1">IF($B$8="Overall Alert",'Compound Alert'!G132,IF($B$8="Underlying Vulnerability",'Compound Alert'!J132,IF($B$8="Emerging Threat",'Compound Alert'!M132)))</f>
        <v>0</v>
      </c>
      <c r="H197" s="23">
        <f ca="1">IF($B$8="Overall Alert",'Compound Alert'!H132,IF($B$8="Underlying Vulnerability",'Compound Alert'!K132,IF($B$8="Emerging Threat",'Compound Alert'!N132)))</f>
        <v>0</v>
      </c>
      <c r="I197" s="50">
        <f t="shared" ca="1" si="2"/>
        <v>0</v>
      </c>
      <c r="J197" s="25" t="str">
        <f ca="1">IF(
   $B$8="Overall Alert",IF(
      'Compound Alert'!R132 &gt;= 7, "HIGH",IF(
         'Compound Alert'!R132 &gt;= 5, "MED","LOW")), IF(
            $B$8="Underlying Vulnerability", IF(
               'Compound Alert'!Y132 &gt;= 10, "HIGH",IF(
                  'Compound Alert'!Y132 &gt;= 7, "MED","LOW")),IF(
                     $B$8="Emerging Threat", IF(
                        'Compound Alert'!AF132 &gt;= 10, "HIGH",IF(
                            'Compound Alert'!AF132 &gt;= 7, "MED","LOW")))))</f>
        <v>LOW</v>
      </c>
      <c r="K197" s="25" t="e">
        <f ca="1">IF(
   $B$8="Overall Alert",IF(
      'Compound Alert'!S132 &gt;= 7, "HIGH",IF(
         'Compound Alert'!S132 &gt;= 5, "MED","LOW")), IF(
            $B$8="Underlying Vulnerability", IF(
               'Compound Alert'!Z132 &gt;= 10, "HIGH",IF(
                  'Compound Alert'!Z132 &gt;= 7, "MED","LOW")),IF(
                     $B$8="Emerging Threat", IF(
                        'Compound Alert'!AG132 &gt;= 10, "HIGH",IF(
                            'Compound Alert'!AG132 &gt;= 7, "MED","LOW")))))</f>
        <v>#N/A</v>
      </c>
      <c r="L197" s="25" t="e">
        <f ca="1">IF(
   $B$8="Overall Alert",IF(
      'Compound Alert'!T132 &gt;= 7, "HIGH",IF(
         'Compound Alert'!T132 &gt;= 5, "MED","LOW")), IF(
            $B$8="Underlying Vulnerability", IF(
               'Compound Alert'!AA132 &gt;= 10, "HIGH",IF(
                  'Compound Alert'!AA132 &gt;= 7, "MED","LOW")),IF(
                     $B$8="Emerging Threat", IF(
                        'Compound Alert'!AH132 &gt;= 10, "HIGH",IF(
                            'Compound Alert'!AH132 &gt;= 7, "MED","LOW")))))</f>
        <v>#N/A</v>
      </c>
      <c r="M197" s="25" t="str">
        <f ca="1">IF(
   $B$8="Overall Alert",IF(
      'Compound Alert'!U132 &gt;= 7, "HIGH",IF(
         'Compound Alert'!U132 &gt;= 5, "MED","LOW")), IF(
            $B$8="Underlying Vulnerability", IF(
               'Compound Alert'!AB132 &gt;= 10, "HIGH",IF(
                  'Compound Alert'!AB132 &gt;= 7, "MED","LOW")),IF(
                     $B$8="Emerging Threat", IF(
                        'Compound Alert'!AI132 &gt;= 10, "HIGH",IF(
                            'Compound Alert'!AI132 &gt;= 7, "MED","LOW")))))</f>
        <v>LOW</v>
      </c>
      <c r="N197" s="25" t="str">
        <f ca="1">IF(
   $B$8="Overall Alert",IF(
      'Compound Alert'!V132 &gt;= 7, "HIGH",IF(
         'Compound Alert'!V132 &gt;= 5, "MED","LOW")), IF(
            $B$8="Underlying Vulnerability", IF(
               'Compound Alert'!AC132 &gt;= 10, "HIGH",IF(
                  'Compound Alert'!AC132 &gt;= 7, "MED","LOW")),IF(
                     $B$8="Emerging Threat", IF(
                        'Compound Alert'!AJ132 &gt;= 10, "HIGH",IF(
                            'Compound Alert'!AJ132 &gt;= 7, "MED","LOW")))))</f>
        <v>LOW</v>
      </c>
      <c r="O197" s="25" t="str">
        <f ca="1">IF(
   $B$8="Overall Alert",IF(
      'Compound Alert'!W132 &gt;= 7, "HIGH",IF(
         'Compound Alert'!W132 &gt;= 5, "MED","LOW")), IF(
            $B$8="Underlying Vulnerability", IF(
               'Compound Alert'!AD132 &gt;= 10, "HIGH",IF(
                  'Compound Alert'!AD132 &gt;= 7, "MED","LOW")),IF(
                     $B$8="Emerging Threat", IF(
                        'Compound Alert'!AK132 &gt;= 10, "HIGH",IF(
                            'Compound Alert'!AK132 &gt;= 7, "MED","LOW")))))</f>
        <v>LOW</v>
      </c>
      <c r="P197" s="25"/>
      <c r="Q197" s="26"/>
      <c r="R197" s="26"/>
      <c r="S197" s="21"/>
      <c r="T197" s="21"/>
      <c r="U197" s="21"/>
      <c r="V197" s="21"/>
      <c r="W197" s="21"/>
      <c r="X197" s="21"/>
      <c r="Y197" s="27"/>
      <c r="Z197" s="27"/>
      <c r="AA197" s="27"/>
      <c r="AB197" s="27"/>
      <c r="AC197" s="27"/>
      <c r="AD197" s="27"/>
      <c r="AE197" s="27"/>
      <c r="AF197" s="27"/>
      <c r="AJ197" s="21"/>
      <c r="AK197" s="21"/>
      <c r="AL197" s="21"/>
      <c r="AM197" s="21"/>
      <c r="AN197" s="21"/>
      <c r="AO197" s="21"/>
      <c r="AP197" s="21"/>
      <c r="AQ197" s="21"/>
      <c r="AR197" s="21"/>
      <c r="AS197" s="21"/>
      <c r="AT197" s="21"/>
      <c r="AU197" s="21"/>
      <c r="AV197" s="21"/>
      <c r="AW197" s="21"/>
      <c r="AX197" s="21"/>
    </row>
    <row r="198" spans="1:50" x14ac:dyDescent="0.2">
      <c r="A198" s="63">
        <v>157</v>
      </c>
      <c r="B198" s="20" t="str">
        <f>'Compound Alert'!B210</f>
        <v>United States</v>
      </c>
      <c r="C198" s="20" t="str">
        <f>'Compound Alert'!C210</f>
        <v>USA</v>
      </c>
      <c r="D198" s="20" t="str">
        <f>'Compound Alert'!D210</f>
        <v>NAC           North America</v>
      </c>
      <c r="E198" s="20" t="str">
        <f>'Compound Alert'!E210</f>
        <v>NA</v>
      </c>
      <c r="F198" s="217">
        <f>'Compound Alert'!F210</f>
        <v>0</v>
      </c>
      <c r="G198" s="22">
        <f ca="1">IF($B$8="Overall Alert",'Compound Alert'!G210,IF($B$8="Underlying Vulnerability",'Compound Alert'!J210,IF($B$8="Emerging Threat",'Compound Alert'!M210)))</f>
        <v>1</v>
      </c>
      <c r="H198" s="23">
        <f ca="1">IF($B$8="Overall Alert",'Compound Alert'!H210,IF($B$8="Underlying Vulnerability",'Compound Alert'!K210,IF($B$8="Emerging Threat",'Compound Alert'!N210)))</f>
        <v>1</v>
      </c>
      <c r="I198" s="50">
        <f t="shared" ca="1" si="2"/>
        <v>1</v>
      </c>
      <c r="J198" s="25" t="str">
        <f ca="1">IF(
   $B$8="Overall Alert",IF(
      'Compound Alert'!R210 &gt;= 7, "HIGH",IF(
         'Compound Alert'!R210 &gt;= 5, "MED","LOW")), IF(
            $B$8="Underlying Vulnerability", IF(
               'Compound Alert'!Y210 &gt;= 10, "HIGH",IF(
                  'Compound Alert'!Y210 &gt;= 7, "MED","LOW")),IF(
                     $B$8="Emerging Threat", IF(
                        'Compound Alert'!AF210 &gt;= 10, "HIGH",IF(
                            'Compound Alert'!AF210 &gt;= 7, "MED","LOW")))))</f>
        <v>LOW</v>
      </c>
      <c r="K198" s="25" t="str">
        <f ca="1">IF(
   $B$8="Overall Alert",IF(
      'Compound Alert'!S210 &gt;= 7, "HIGH",IF(
         'Compound Alert'!S210 &gt;= 5, "MED","LOW")), IF(
            $B$8="Underlying Vulnerability", IF(
               'Compound Alert'!Z210 &gt;= 10, "HIGH",IF(
                  'Compound Alert'!Z210 &gt;= 7, "MED","LOW")),IF(
                     $B$8="Emerging Threat", IF(
                        'Compound Alert'!AG210 &gt;= 10, "HIGH",IF(
                            'Compound Alert'!AG210 &gt;= 7, "MED","LOW")))))</f>
        <v>LOW</v>
      </c>
      <c r="L198" s="25" t="str">
        <f ca="1">IF(
   $B$8="Overall Alert",IF(
      'Compound Alert'!T210 &gt;= 7, "HIGH",IF(
         'Compound Alert'!T210 &gt;= 5, "MED","LOW")), IF(
            $B$8="Underlying Vulnerability", IF(
               'Compound Alert'!AA210 &gt;= 10, "HIGH",IF(
                  'Compound Alert'!AA210 &gt;= 7, "MED","LOW")),IF(
                     $B$8="Emerging Threat", IF(
                        'Compound Alert'!AH210 &gt;= 10, "HIGH",IF(
                            'Compound Alert'!AH210 &gt;= 7, "MED","LOW")))))</f>
        <v>LOW</v>
      </c>
      <c r="M198" s="25" t="str">
        <f ca="1">IF(
   $B$8="Overall Alert",IF(
      'Compound Alert'!U210 &gt;= 7, "HIGH",IF(
         'Compound Alert'!U210 &gt;= 5, "MED","LOW")), IF(
            $B$8="Underlying Vulnerability", IF(
               'Compound Alert'!AB210 &gt;= 10, "HIGH",IF(
                  'Compound Alert'!AB210 &gt;= 7, "MED","LOW")),IF(
                     $B$8="Emerging Threat", IF(
                        'Compound Alert'!AI210 &gt;= 10, "HIGH",IF(
                            'Compound Alert'!AI210 &gt;= 7, "MED","LOW")))))</f>
        <v>LOW</v>
      </c>
      <c r="N198" s="25" t="str">
        <f ca="1">IF(
   $B$8="Overall Alert",IF(
      'Compound Alert'!V210 &gt;= 7, "HIGH",IF(
         'Compound Alert'!V210 &gt;= 5, "MED","LOW")), IF(
            $B$8="Underlying Vulnerability", IF(
               'Compound Alert'!AC210 &gt;= 10, "HIGH",IF(
                  'Compound Alert'!AC210 &gt;= 7, "MED","LOW")),IF(
                     $B$8="Emerging Threat", IF(
                        'Compound Alert'!AJ210 &gt;= 10, "HIGH",IF(
                            'Compound Alert'!AJ210 &gt;= 7, "MED","LOW")))))</f>
        <v>HIGH</v>
      </c>
      <c r="O198" s="25" t="str">
        <f ca="1">IF(
   $B$8="Overall Alert",IF(
      'Compound Alert'!W210 &gt;= 7, "HIGH",IF(
         'Compound Alert'!W210 &gt;= 5, "MED","LOW")), IF(
            $B$8="Underlying Vulnerability", IF(
               'Compound Alert'!AD210 &gt;= 10, "HIGH",IF(
                  'Compound Alert'!AD210 &gt;= 7, "MED","LOW")),IF(
                     $B$8="Emerging Threat", IF(
                        'Compound Alert'!AK210 &gt;= 10, "HIGH",IF(
                            'Compound Alert'!AK210 &gt;= 7, "MED","LOW")))))</f>
        <v>LOW</v>
      </c>
      <c r="P198" s="25"/>
      <c r="Q198" s="26"/>
      <c r="R198" s="26"/>
      <c r="S198" s="21"/>
      <c r="T198" s="21"/>
      <c r="U198" s="21"/>
      <c r="V198" s="21"/>
      <c r="W198" s="21"/>
      <c r="X198" s="21"/>
      <c r="Y198" s="27"/>
      <c r="Z198" s="27"/>
      <c r="AA198" s="27"/>
      <c r="AB198" s="27"/>
      <c r="AC198" s="27"/>
      <c r="AD198" s="27"/>
      <c r="AE198" s="27"/>
      <c r="AF198" s="27"/>
      <c r="AJ198" s="21"/>
      <c r="AK198" s="21"/>
      <c r="AL198" s="21"/>
      <c r="AM198" s="21"/>
      <c r="AN198" s="21"/>
      <c r="AO198" s="21"/>
      <c r="AP198" s="21"/>
      <c r="AQ198" s="21"/>
      <c r="AR198" s="21"/>
      <c r="AS198" s="21"/>
      <c r="AT198" s="21"/>
      <c r="AU198" s="21"/>
      <c r="AV198" s="21"/>
      <c r="AW198" s="21"/>
      <c r="AX198" s="21"/>
    </row>
    <row r="199" spans="1:50" x14ac:dyDescent="0.2">
      <c r="A199" s="63">
        <v>158</v>
      </c>
      <c r="B199" s="20" t="str">
        <f>'Compound Alert'!B72</f>
        <v>Micronesia, Fed. Sts.</v>
      </c>
      <c r="C199" s="20" t="str">
        <f>'Compound Alert'!C72</f>
        <v>FSM</v>
      </c>
      <c r="D199" s="20" t="str">
        <f>'Compound Alert'!D72</f>
        <v>EAS           East Asia &amp; Pacific</v>
      </c>
      <c r="E199" s="20" t="str">
        <f>'Compound Alert'!E72</f>
        <v>IDA</v>
      </c>
      <c r="F199" s="217">
        <f ca="1">'Compound Alert'!F72</f>
        <v>67</v>
      </c>
      <c r="G199" s="22">
        <f ca="1">IF($B$8="Overall Alert",'Compound Alert'!G72,IF($B$8="Underlying Vulnerability",'Compound Alert'!J72,IF($B$8="Emerging Threat",'Compound Alert'!M72)))</f>
        <v>0</v>
      </c>
      <c r="H199" s="23">
        <f ca="1">IF($B$8="Overall Alert",'Compound Alert'!H72,IF($B$8="Underlying Vulnerability",'Compound Alert'!K72,IF($B$8="Emerging Threat",'Compound Alert'!N72)))</f>
        <v>0</v>
      </c>
      <c r="I199" s="50">
        <f t="shared" ca="1" si="2"/>
        <v>0</v>
      </c>
      <c r="J199" s="25" t="str">
        <f ca="1">IF(
   $B$8="Overall Alert",IF(
      'Compound Alert'!R72 &gt;= 7, "HIGH",IF(
         'Compound Alert'!R72 &gt;= 5, "MED","LOW")), IF(
            $B$8="Underlying Vulnerability", IF(
               'Compound Alert'!Y72 &gt;= 10, "HIGH",IF(
                  'Compound Alert'!Y72 &gt;= 7, "MED","LOW")),IF(
                     $B$8="Emerging Threat", IF(
                        'Compound Alert'!AF72 &gt;= 10, "HIGH",IF(
                            'Compound Alert'!AF72 &gt;= 7, "MED","LOW")))))</f>
        <v>LOW</v>
      </c>
      <c r="K199" s="25" t="e">
        <f ca="1">IF(
   $B$8="Overall Alert",IF(
      'Compound Alert'!S72 &gt;= 7, "HIGH",IF(
         'Compound Alert'!S72 &gt;= 5, "MED","LOW")), IF(
            $B$8="Underlying Vulnerability", IF(
               'Compound Alert'!Z72 &gt;= 10, "HIGH",IF(
                  'Compound Alert'!Z72 &gt;= 7, "MED","LOW")),IF(
                     $B$8="Emerging Threat", IF(
                        'Compound Alert'!AG72 &gt;= 10, "HIGH",IF(
                            'Compound Alert'!AG72 &gt;= 7, "MED","LOW")))))</f>
        <v>#N/A</v>
      </c>
      <c r="L199" s="25" t="e">
        <f ca="1">IF(
   $B$8="Overall Alert",IF(
      'Compound Alert'!T72 &gt;= 7, "HIGH",IF(
         'Compound Alert'!T72 &gt;= 5, "MED","LOW")), IF(
            $B$8="Underlying Vulnerability", IF(
               'Compound Alert'!AA72 &gt;= 10, "HIGH",IF(
                  'Compound Alert'!AA72 &gt;= 7, "MED","LOW")),IF(
                     $B$8="Emerging Threat", IF(
                        'Compound Alert'!AH72 &gt;= 10, "HIGH",IF(
                            'Compound Alert'!AH72 &gt;= 7, "MED","LOW")))))</f>
        <v>#N/A</v>
      </c>
      <c r="M199" s="25" t="str">
        <f ca="1">IF(
   $B$8="Overall Alert",IF(
      'Compound Alert'!U72 &gt;= 7, "HIGH",IF(
         'Compound Alert'!U72 &gt;= 5, "MED","LOW")), IF(
            $B$8="Underlying Vulnerability", IF(
               'Compound Alert'!AB72 &gt;= 10, "HIGH",IF(
                  'Compound Alert'!AB72 &gt;= 7, "MED","LOW")),IF(
                     $B$8="Emerging Threat", IF(
                        'Compound Alert'!AI72 &gt;= 10, "HIGH",IF(
                            'Compound Alert'!AI72 &gt;= 7, "MED","LOW")))))</f>
        <v>LOW</v>
      </c>
      <c r="N199" s="25" t="str">
        <f ca="1">IF(
   $B$8="Overall Alert",IF(
      'Compound Alert'!V72 &gt;= 7, "HIGH",IF(
         'Compound Alert'!V72 &gt;= 5, "MED","LOW")), IF(
            $B$8="Underlying Vulnerability", IF(
               'Compound Alert'!AC72 &gt;= 10, "HIGH",IF(
                  'Compound Alert'!AC72 &gt;= 7, "MED","LOW")),IF(
                     $B$8="Emerging Threat", IF(
                        'Compound Alert'!AJ72 &gt;= 10, "HIGH",IF(
                            'Compound Alert'!AJ72 &gt;= 7, "MED","LOW")))))</f>
        <v>LOW</v>
      </c>
      <c r="O199" s="25" t="str">
        <f ca="1">IF(
   $B$8="Overall Alert",IF(
      'Compound Alert'!W72 &gt;= 7, "HIGH",IF(
         'Compound Alert'!W72 &gt;= 5, "MED","LOW")), IF(
            $B$8="Underlying Vulnerability", IF(
               'Compound Alert'!AD72 &gt;= 10, "HIGH",IF(
                  'Compound Alert'!AD72 &gt;= 7, "MED","LOW")),IF(
                     $B$8="Emerging Threat", IF(
                        'Compound Alert'!AK72 &gt;= 10, "HIGH",IF(
                            'Compound Alert'!AK72 &gt;= 7, "MED","LOW")))))</f>
        <v>LOW</v>
      </c>
      <c r="P199" s="25"/>
      <c r="Q199" s="26"/>
      <c r="R199" s="26"/>
      <c r="S199" s="21"/>
      <c r="T199" s="21"/>
      <c r="U199" s="21"/>
      <c r="V199" s="21"/>
      <c r="W199" s="21"/>
      <c r="X199" s="21"/>
      <c r="Y199" s="27"/>
      <c r="Z199" s="27"/>
      <c r="AA199" s="27"/>
      <c r="AB199" s="27"/>
      <c r="AC199" s="27"/>
      <c r="AD199" s="27"/>
      <c r="AE199" s="27"/>
      <c r="AF199" s="27"/>
      <c r="AJ199" s="21"/>
      <c r="AK199" s="21"/>
      <c r="AL199" s="21"/>
      <c r="AM199" s="21"/>
      <c r="AN199" s="21"/>
      <c r="AO199" s="21"/>
      <c r="AP199" s="21"/>
      <c r="AQ199" s="21"/>
      <c r="AR199" s="21"/>
      <c r="AS199" s="21"/>
      <c r="AT199" s="21"/>
      <c r="AU199" s="21"/>
      <c r="AV199" s="21"/>
      <c r="AW199" s="21"/>
      <c r="AX199" s="21"/>
    </row>
    <row r="200" spans="1:50" x14ac:dyDescent="0.2">
      <c r="A200" s="63">
        <v>159</v>
      </c>
      <c r="B200" s="20" t="str">
        <f>'Compound Alert'!B138</f>
        <v>Mongolia</v>
      </c>
      <c r="C200" s="20" t="str">
        <f>'Compound Alert'!C138</f>
        <v>MNG</v>
      </c>
      <c r="D200" s="20" t="str">
        <f>'Compound Alert'!D138</f>
        <v>EAS           East Asia &amp; Pacific</v>
      </c>
      <c r="E200" s="20" t="str">
        <f>'Compound Alert'!E138</f>
        <v>IBRD</v>
      </c>
      <c r="F200" s="217">
        <f ca="1">'Compound Alert'!F138</f>
        <v>133</v>
      </c>
      <c r="G200" s="22">
        <f ca="1">IF($B$8="Overall Alert",'Compound Alert'!G138,IF($B$8="Underlying Vulnerability",'Compound Alert'!J138,IF($B$8="Emerging Threat",'Compound Alert'!M138)))</f>
        <v>0</v>
      </c>
      <c r="H200" s="23">
        <f ca="1">IF($B$8="Overall Alert",'Compound Alert'!H138,IF($B$8="Underlying Vulnerability",'Compound Alert'!K138,IF($B$8="Emerging Threat",'Compound Alert'!N138)))</f>
        <v>0</v>
      </c>
      <c r="I200" s="50">
        <f t="shared" ca="1" si="2"/>
        <v>0</v>
      </c>
      <c r="J200" s="25" t="str">
        <f ca="1">IF(
   $B$8="Overall Alert",IF(
      'Compound Alert'!R138 &gt;= 7, "HIGH",IF(
         'Compound Alert'!R138 &gt;= 5, "MED","LOW")), IF(
            $B$8="Underlying Vulnerability", IF(
               'Compound Alert'!Y138 &gt;= 10, "HIGH",IF(
                  'Compound Alert'!Y138 &gt;= 7, "MED","LOW")),IF(
                     $B$8="Emerging Threat", IF(
                        'Compound Alert'!AF138 &gt;= 10, "HIGH",IF(
                            'Compound Alert'!AF138 &gt;= 7, "MED","LOW")))))</f>
        <v>LOW</v>
      </c>
      <c r="K200" s="25" t="str">
        <f ca="1">IF(
   $B$8="Overall Alert",IF(
      'Compound Alert'!S138 &gt;= 7, "HIGH",IF(
         'Compound Alert'!S138 &gt;= 5, "MED","LOW")), IF(
            $B$8="Underlying Vulnerability", IF(
               'Compound Alert'!Z138 &gt;= 10, "HIGH",IF(
                  'Compound Alert'!Z138 &gt;= 7, "MED","LOW")),IF(
                     $B$8="Emerging Threat", IF(
                        'Compound Alert'!AG138 &gt;= 10, "HIGH",IF(
                            'Compound Alert'!AG138 &gt;= 7, "MED","LOW")))))</f>
        <v>LOW</v>
      </c>
      <c r="L200" s="25" t="str">
        <f ca="1">IF(
   $B$8="Overall Alert",IF(
      'Compound Alert'!T138 &gt;= 7, "HIGH",IF(
         'Compound Alert'!T138 &gt;= 5, "MED","LOW")), IF(
            $B$8="Underlying Vulnerability", IF(
               'Compound Alert'!AA138 &gt;= 10, "HIGH",IF(
                  'Compound Alert'!AA138 &gt;= 7, "MED","LOW")),IF(
                     $B$8="Emerging Threat", IF(
                        'Compound Alert'!AH138 &gt;= 10, "HIGH",IF(
                            'Compound Alert'!AH138 &gt;= 7, "MED","LOW")))))</f>
        <v>LOW</v>
      </c>
      <c r="M200" s="25" t="str">
        <f ca="1">IF(
   $B$8="Overall Alert",IF(
      'Compound Alert'!U138 &gt;= 7, "HIGH",IF(
         'Compound Alert'!U138 &gt;= 5, "MED","LOW")), IF(
            $B$8="Underlying Vulnerability", IF(
               'Compound Alert'!AB138 &gt;= 10, "HIGH",IF(
                  'Compound Alert'!AB138 &gt;= 7, "MED","LOW")),IF(
                     $B$8="Emerging Threat", IF(
                        'Compound Alert'!AI138 &gt;= 10, "HIGH",IF(
                            'Compound Alert'!AI138 &gt;= 7, "MED","LOW")))))</f>
        <v>LOW</v>
      </c>
      <c r="N200" s="25" t="str">
        <f ca="1">IF(
   $B$8="Overall Alert",IF(
      'Compound Alert'!V138 &gt;= 7, "HIGH",IF(
         'Compound Alert'!V138 &gt;= 5, "MED","LOW")), IF(
            $B$8="Underlying Vulnerability", IF(
               'Compound Alert'!AC138 &gt;= 10, "HIGH",IF(
                  'Compound Alert'!AC138 &gt;= 7, "MED","LOW")),IF(
                     $B$8="Emerging Threat", IF(
                        'Compound Alert'!AJ138 &gt;= 10, "HIGH",IF(
                            'Compound Alert'!AJ138 &gt;= 7, "MED","LOW")))))</f>
        <v>LOW</v>
      </c>
      <c r="O200" s="25" t="str">
        <f ca="1">IF(
   $B$8="Overall Alert",IF(
      'Compound Alert'!W138 &gt;= 7, "HIGH",IF(
         'Compound Alert'!W138 &gt;= 5, "MED","LOW")), IF(
            $B$8="Underlying Vulnerability", IF(
               'Compound Alert'!AD138 &gt;= 10, "HIGH",IF(
                  'Compound Alert'!AD138 &gt;= 7, "MED","LOW")),IF(
                     $B$8="Emerging Threat", IF(
                        'Compound Alert'!AK138 &gt;= 10, "HIGH",IF(
                            'Compound Alert'!AK138 &gt;= 7, "MED","LOW")))))</f>
        <v>LOW</v>
      </c>
      <c r="P200" s="25"/>
      <c r="Q200" s="26"/>
      <c r="R200" s="26"/>
      <c r="S200" s="21"/>
      <c r="T200" s="21"/>
      <c r="U200" s="21"/>
      <c r="V200" s="21"/>
      <c r="W200" s="21"/>
      <c r="X200" s="21"/>
      <c r="Y200" s="27"/>
      <c r="Z200" s="27"/>
      <c r="AA200" s="27"/>
      <c r="AB200" s="27"/>
      <c r="AC200" s="27"/>
      <c r="AD200" s="27"/>
      <c r="AE200" s="27"/>
      <c r="AF200" s="27"/>
      <c r="AJ200" s="21"/>
      <c r="AK200" s="21"/>
      <c r="AL200" s="21"/>
      <c r="AM200" s="21"/>
      <c r="AN200" s="21"/>
      <c r="AO200" s="21"/>
      <c r="AP200" s="21"/>
      <c r="AQ200" s="21"/>
      <c r="AR200" s="21"/>
      <c r="AS200" s="21"/>
      <c r="AT200" s="21"/>
      <c r="AU200" s="21"/>
      <c r="AV200" s="21"/>
      <c r="AW200" s="21"/>
      <c r="AX200" s="21"/>
    </row>
    <row r="201" spans="1:50" x14ac:dyDescent="0.2">
      <c r="A201" s="63">
        <v>160</v>
      </c>
      <c r="B201" s="20" t="str">
        <f>'Compound Alert'!B10</f>
        <v>Andorra</v>
      </c>
      <c r="C201" s="20" t="str">
        <f>'Compound Alert'!C10</f>
        <v>AND</v>
      </c>
      <c r="D201" s="20" t="str">
        <f>'Compound Alert'!D10</f>
        <v>ECS           Europe &amp; Central Asia</v>
      </c>
      <c r="E201" s="20" t="str">
        <f>'Compound Alert'!E10</f>
        <v>NA</v>
      </c>
      <c r="F201" s="217">
        <f ca="1">'Compound Alert'!F10</f>
        <v>5</v>
      </c>
      <c r="G201" s="22">
        <f ca="1">IF($B$8="Overall Alert",'Compound Alert'!G10,IF($B$8="Underlying Vulnerability",'Compound Alert'!J10,IF($B$8="Emerging Threat",'Compound Alert'!M10)))</f>
        <v>0</v>
      </c>
      <c r="H201" s="23">
        <f ca="1">IF($B$8="Overall Alert",'Compound Alert'!H10,IF($B$8="Underlying Vulnerability",'Compound Alert'!K10,IF($B$8="Emerging Threat",'Compound Alert'!N10)))</f>
        <v>0</v>
      </c>
      <c r="I201" s="50">
        <f t="shared" ca="1" si="2"/>
        <v>0</v>
      </c>
      <c r="J201" s="25" t="str">
        <f ca="1">IF(
   $B$8="Overall Alert",IF(
      'Compound Alert'!R10 &gt;= 7, "HIGH",IF(
         'Compound Alert'!R10 &gt;= 5, "MED","LOW")), IF(
            $B$8="Underlying Vulnerability", IF(
               'Compound Alert'!Y10 &gt;= 10, "HIGH",IF(
                  'Compound Alert'!Y10 &gt;= 7, "MED","LOW")),IF(
                     $B$8="Emerging Threat", IF(
                        'Compound Alert'!AF10 &gt;= 10, "HIGH",IF(
                            'Compound Alert'!AF10 &gt;= 7, "MED","LOW")))))</f>
        <v>LOW</v>
      </c>
      <c r="K201" s="25" t="e">
        <f ca="1">IF(
   $B$8="Overall Alert",IF(
      'Compound Alert'!S10 &gt;= 7, "HIGH",IF(
         'Compound Alert'!S10 &gt;= 5, "MED","LOW")), IF(
            $B$8="Underlying Vulnerability", IF(
               'Compound Alert'!Z10 &gt;= 10, "HIGH",IF(
                  'Compound Alert'!Z10 &gt;= 7, "MED","LOW")),IF(
                     $B$8="Emerging Threat", IF(
                        'Compound Alert'!AG10 &gt;= 10, "HIGH",IF(
                            'Compound Alert'!AG10 &gt;= 7, "MED","LOW")))))</f>
        <v>#N/A</v>
      </c>
      <c r="L201" s="25" t="e">
        <f ca="1">IF(
   $B$8="Overall Alert",IF(
      'Compound Alert'!T10 &gt;= 7, "HIGH",IF(
         'Compound Alert'!T10 &gt;= 5, "MED","LOW")), IF(
            $B$8="Underlying Vulnerability", IF(
               'Compound Alert'!AA10 &gt;= 10, "HIGH",IF(
                  'Compound Alert'!AA10 &gt;= 7, "MED","LOW")),IF(
                     $B$8="Emerging Threat", IF(
                        'Compound Alert'!AH10 &gt;= 10, "HIGH",IF(
                            'Compound Alert'!AH10 &gt;= 7, "MED","LOW")))))</f>
        <v>#N/A</v>
      </c>
      <c r="M201" s="25" t="str">
        <f ca="1">IF(
   $B$8="Overall Alert",IF(
      'Compound Alert'!U10 &gt;= 7, "HIGH",IF(
         'Compound Alert'!U10 &gt;= 5, "MED","LOW")), IF(
            $B$8="Underlying Vulnerability", IF(
               'Compound Alert'!AB10 &gt;= 10, "HIGH",IF(
                  'Compound Alert'!AB10 &gt;= 7, "MED","LOW")),IF(
                     $B$8="Emerging Threat", IF(
                        'Compound Alert'!AI10 &gt;= 10, "HIGH",IF(
                            'Compound Alert'!AI10 &gt;= 7, "MED","LOW")))))</f>
        <v>LOW</v>
      </c>
      <c r="N201" s="25" t="str">
        <f ca="1">IF(
   $B$8="Overall Alert",IF(
      'Compound Alert'!V10 &gt;= 7, "HIGH",IF(
         'Compound Alert'!V10 &gt;= 5, "MED","LOW")), IF(
            $B$8="Underlying Vulnerability", IF(
               'Compound Alert'!AC10 &gt;= 10, "HIGH",IF(
                  'Compound Alert'!AC10 &gt;= 7, "MED","LOW")),IF(
                     $B$8="Emerging Threat", IF(
                        'Compound Alert'!AJ10 &gt;= 10, "HIGH",IF(
                            'Compound Alert'!AJ10 &gt;= 7, "MED","LOW")))))</f>
        <v>LOW</v>
      </c>
      <c r="O201" s="25" t="str">
        <f ca="1">IF(
   $B$8="Overall Alert",IF(
      'Compound Alert'!W10 &gt;= 7, "HIGH",IF(
         'Compound Alert'!W10 &gt;= 5, "MED","LOW")), IF(
            $B$8="Underlying Vulnerability", IF(
               'Compound Alert'!AD10 &gt;= 10, "HIGH",IF(
                  'Compound Alert'!AD10 &gt;= 7, "MED","LOW")),IF(
                     $B$8="Emerging Threat", IF(
                        'Compound Alert'!AK10 &gt;= 10, "HIGH",IF(
                            'Compound Alert'!AK10 &gt;= 7, "MED","LOW")))))</f>
        <v>LOW</v>
      </c>
      <c r="P201" s="25"/>
      <c r="Q201" s="26"/>
      <c r="R201" s="26"/>
      <c r="S201" s="21"/>
      <c r="T201" s="21"/>
      <c r="U201" s="21"/>
      <c r="V201" s="21"/>
      <c r="W201" s="21"/>
      <c r="X201" s="21"/>
      <c r="Y201" s="27"/>
      <c r="Z201" s="27"/>
      <c r="AA201" s="27"/>
      <c r="AB201" s="27"/>
      <c r="AC201" s="27"/>
      <c r="AD201" s="27"/>
      <c r="AE201" s="27"/>
      <c r="AF201" s="27"/>
      <c r="AJ201" s="21"/>
      <c r="AK201" s="21"/>
      <c r="AL201" s="21"/>
      <c r="AM201" s="21"/>
      <c r="AN201" s="21"/>
      <c r="AO201" s="21"/>
      <c r="AP201" s="21"/>
      <c r="AQ201" s="21"/>
      <c r="AR201" s="21"/>
      <c r="AS201" s="21"/>
      <c r="AT201" s="21"/>
      <c r="AU201" s="21"/>
      <c r="AV201" s="21"/>
      <c r="AW201" s="21"/>
      <c r="AX201" s="21"/>
    </row>
    <row r="202" spans="1:50" x14ac:dyDescent="0.2">
      <c r="A202" s="63">
        <v>161</v>
      </c>
      <c r="B202" s="20" t="str">
        <f>'Compound Alert'!B13</f>
        <v>Armenia</v>
      </c>
      <c r="C202" s="20" t="str">
        <f>'Compound Alert'!C13</f>
        <v>ARM</v>
      </c>
      <c r="D202" s="20" t="str">
        <f>'Compound Alert'!D13</f>
        <v>ECS           Europe &amp; Central Asia</v>
      </c>
      <c r="E202" s="20" t="str">
        <f>'Compound Alert'!E13</f>
        <v>IBRD</v>
      </c>
      <c r="F202" s="217">
        <f ca="1">'Compound Alert'!F13</f>
        <v>8</v>
      </c>
      <c r="G202" s="22">
        <f ca="1">IF($B$8="Overall Alert",'Compound Alert'!G13,IF($B$8="Underlying Vulnerability",'Compound Alert'!J13,IF($B$8="Emerging Threat",'Compound Alert'!M13)))</f>
        <v>0</v>
      </c>
      <c r="H202" s="23">
        <f ca="1">IF($B$8="Overall Alert",'Compound Alert'!H13,IF($B$8="Underlying Vulnerability",'Compound Alert'!K13,IF($B$8="Emerging Threat",'Compound Alert'!N13)))</f>
        <v>0</v>
      </c>
      <c r="I202" s="50">
        <f t="shared" ca="1" si="2"/>
        <v>0</v>
      </c>
      <c r="J202" s="25" t="str">
        <f ca="1">IF(
   $B$8="Overall Alert",IF(
      'Compound Alert'!R13 &gt;= 7, "HIGH",IF(
         'Compound Alert'!R13 &gt;= 5, "MED","LOW")), IF(
            $B$8="Underlying Vulnerability", IF(
               'Compound Alert'!Y13 &gt;= 10, "HIGH",IF(
                  'Compound Alert'!Y13 &gt;= 7, "MED","LOW")),IF(
                     $B$8="Emerging Threat", IF(
                        'Compound Alert'!AF13 &gt;= 10, "HIGH",IF(
                            'Compound Alert'!AF13 &gt;= 7, "MED","LOW")))))</f>
        <v>LOW</v>
      </c>
      <c r="K202" s="25" t="str">
        <f ca="1">IF(
   $B$8="Overall Alert",IF(
      'Compound Alert'!S13 &gt;= 7, "HIGH",IF(
         'Compound Alert'!S13 &gt;= 5, "MED","LOW")), IF(
            $B$8="Underlying Vulnerability", IF(
               'Compound Alert'!Z13 &gt;= 10, "HIGH",IF(
                  'Compound Alert'!Z13 &gt;= 7, "MED","LOW")),IF(
                     $B$8="Emerging Threat", IF(
                        'Compound Alert'!AG13 &gt;= 10, "HIGH",IF(
                            'Compound Alert'!AG13 &gt;= 7, "MED","LOW")))))</f>
        <v>LOW</v>
      </c>
      <c r="L202" s="25" t="str">
        <f ca="1">IF(
   $B$8="Overall Alert",IF(
      'Compound Alert'!T13 &gt;= 7, "HIGH",IF(
         'Compound Alert'!T13 &gt;= 5, "MED","LOW")), IF(
            $B$8="Underlying Vulnerability", IF(
               'Compound Alert'!AA13 &gt;= 10, "HIGH",IF(
                  'Compound Alert'!AA13 &gt;= 7, "MED","LOW")),IF(
                     $B$8="Emerging Threat", IF(
                        'Compound Alert'!AH13 &gt;= 10, "HIGH",IF(
                            'Compound Alert'!AH13 &gt;= 7, "MED","LOW")))))</f>
        <v>LOW</v>
      </c>
      <c r="M202" s="25" t="str">
        <f ca="1">IF(
   $B$8="Overall Alert",IF(
      'Compound Alert'!U13 &gt;= 7, "HIGH",IF(
         'Compound Alert'!U13 &gt;= 5, "MED","LOW")), IF(
            $B$8="Underlying Vulnerability", IF(
               'Compound Alert'!AB13 &gt;= 10, "HIGH",IF(
                  'Compound Alert'!AB13 &gt;= 7, "MED","LOW")),IF(
                     $B$8="Emerging Threat", IF(
                        'Compound Alert'!AI13 &gt;= 10, "HIGH",IF(
                            'Compound Alert'!AI13 &gt;= 7, "MED","LOW")))))</f>
        <v>LOW</v>
      </c>
      <c r="N202" s="25" t="str">
        <f ca="1">IF(
   $B$8="Overall Alert",IF(
      'Compound Alert'!V13 &gt;= 7, "HIGH",IF(
         'Compound Alert'!V13 &gt;= 5, "MED","LOW")), IF(
            $B$8="Underlying Vulnerability", IF(
               'Compound Alert'!AC13 &gt;= 10, "HIGH",IF(
                  'Compound Alert'!AC13 &gt;= 7, "MED","LOW")),IF(
                     $B$8="Emerging Threat", IF(
                        'Compound Alert'!AJ13 &gt;= 10, "HIGH",IF(
                            'Compound Alert'!AJ13 &gt;= 7, "MED","LOW")))))</f>
        <v>LOW</v>
      </c>
      <c r="O202" s="25" t="str">
        <f ca="1">IF(
   $B$8="Overall Alert",IF(
      'Compound Alert'!W13 &gt;= 7, "HIGH",IF(
         'Compound Alert'!W13 &gt;= 5, "MED","LOW")), IF(
            $B$8="Underlying Vulnerability", IF(
               'Compound Alert'!AD13 &gt;= 10, "HIGH",IF(
                  'Compound Alert'!AD13 &gt;= 7, "MED","LOW")),IF(
                     $B$8="Emerging Threat", IF(
                        'Compound Alert'!AK13 &gt;= 10, "HIGH",IF(
                            'Compound Alert'!AK13 &gt;= 7, "MED","LOW")))))</f>
        <v>LOW</v>
      </c>
      <c r="P202" s="25"/>
      <c r="Q202" s="26"/>
      <c r="R202" s="26"/>
      <c r="S202" s="21"/>
      <c r="T202" s="21"/>
      <c r="U202" s="21"/>
      <c r="V202" s="21"/>
      <c r="W202" s="21"/>
      <c r="X202" s="21"/>
      <c r="Y202" s="27"/>
      <c r="Z202" s="27"/>
      <c r="AA202" s="27"/>
      <c r="AB202" s="27"/>
      <c r="AC202" s="27"/>
      <c r="AD202" s="27"/>
      <c r="AE202" s="27"/>
      <c r="AF202" s="27"/>
      <c r="AJ202" s="21"/>
      <c r="AK202" s="21"/>
      <c r="AL202" s="21"/>
      <c r="AM202" s="21"/>
      <c r="AN202" s="21"/>
      <c r="AO202" s="21"/>
      <c r="AP202" s="21"/>
      <c r="AQ202" s="21"/>
      <c r="AR202" s="21"/>
      <c r="AS202" s="21"/>
      <c r="AT202" s="21"/>
      <c r="AU202" s="21"/>
      <c r="AV202" s="21"/>
      <c r="AW202" s="21"/>
      <c r="AX202" s="21"/>
    </row>
    <row r="203" spans="1:50" x14ac:dyDescent="0.2">
      <c r="A203" s="63">
        <v>162</v>
      </c>
      <c r="B203" s="20" t="str">
        <f>'Compound Alert'!B17</f>
        <v>Austria</v>
      </c>
      <c r="C203" s="20" t="str">
        <f>'Compound Alert'!C17</f>
        <v>AUT</v>
      </c>
      <c r="D203" s="20" t="str">
        <f>'Compound Alert'!D17</f>
        <v>ECS           Europe &amp; Central Asia</v>
      </c>
      <c r="E203" s="20" t="str">
        <f>'Compound Alert'!E17</f>
        <v>NA</v>
      </c>
      <c r="F203" s="217">
        <f ca="1">'Compound Alert'!F17</f>
        <v>12</v>
      </c>
      <c r="G203" s="22">
        <f ca="1">IF($B$8="Overall Alert",'Compound Alert'!G17,IF($B$8="Underlying Vulnerability",'Compound Alert'!J17,IF($B$8="Emerging Threat",'Compound Alert'!M17)))</f>
        <v>0</v>
      </c>
      <c r="H203" s="23">
        <f ca="1">IF($B$8="Overall Alert",'Compound Alert'!H17,IF($B$8="Underlying Vulnerability",'Compound Alert'!K17,IF($B$8="Emerging Threat",'Compound Alert'!N17)))</f>
        <v>0</v>
      </c>
      <c r="I203" s="50">
        <f t="shared" ca="1" si="2"/>
        <v>0</v>
      </c>
      <c r="J203" s="25" t="str">
        <f ca="1">IF(
   $B$8="Overall Alert",IF(
      'Compound Alert'!R17 &gt;= 7, "HIGH",IF(
         'Compound Alert'!R17 &gt;= 5, "MED","LOW")), IF(
            $B$8="Underlying Vulnerability", IF(
               'Compound Alert'!Y17 &gt;= 10, "HIGH",IF(
                  'Compound Alert'!Y17 &gt;= 7, "MED","LOW")),IF(
                     $B$8="Emerging Threat", IF(
                        'Compound Alert'!AF17 &gt;= 10, "HIGH",IF(
                            'Compound Alert'!AF17 &gt;= 7, "MED","LOW")))))</f>
        <v>LOW</v>
      </c>
      <c r="K203" s="25" t="str">
        <f ca="1">IF(
   $B$8="Overall Alert",IF(
      'Compound Alert'!S17 &gt;= 7, "HIGH",IF(
         'Compound Alert'!S17 &gt;= 5, "MED","LOW")), IF(
            $B$8="Underlying Vulnerability", IF(
               'Compound Alert'!Z17 &gt;= 10, "HIGH",IF(
                  'Compound Alert'!Z17 &gt;= 7, "MED","LOW")),IF(
                     $B$8="Emerging Threat", IF(
                        'Compound Alert'!AG17 &gt;= 10, "HIGH",IF(
                            'Compound Alert'!AG17 &gt;= 7, "MED","LOW")))))</f>
        <v>LOW</v>
      </c>
      <c r="L203" s="25" t="str">
        <f ca="1">IF(
   $B$8="Overall Alert",IF(
      'Compound Alert'!T17 &gt;= 7, "HIGH",IF(
         'Compound Alert'!T17 &gt;= 5, "MED","LOW")), IF(
            $B$8="Underlying Vulnerability", IF(
               'Compound Alert'!AA17 &gt;= 10, "HIGH",IF(
                  'Compound Alert'!AA17 &gt;= 7, "MED","LOW")),IF(
                     $B$8="Emerging Threat", IF(
                        'Compound Alert'!AH17 &gt;= 10, "HIGH",IF(
                            'Compound Alert'!AH17 &gt;= 7, "MED","LOW")))))</f>
        <v>LOW</v>
      </c>
      <c r="M203" s="25" t="str">
        <f ca="1">IF(
   $B$8="Overall Alert",IF(
      'Compound Alert'!U17 &gt;= 7, "HIGH",IF(
         'Compound Alert'!U17 &gt;= 5, "MED","LOW")), IF(
            $B$8="Underlying Vulnerability", IF(
               'Compound Alert'!AB17 &gt;= 10, "HIGH",IF(
                  'Compound Alert'!AB17 &gt;= 7, "MED","LOW")),IF(
                     $B$8="Emerging Threat", IF(
                        'Compound Alert'!AI17 &gt;= 10, "HIGH",IF(
                            'Compound Alert'!AI17 &gt;= 7, "MED","LOW")))))</f>
        <v>LOW</v>
      </c>
      <c r="N203" s="25" t="str">
        <f ca="1">IF(
   $B$8="Overall Alert",IF(
      'Compound Alert'!V17 &gt;= 7, "HIGH",IF(
         'Compound Alert'!V17 &gt;= 5, "MED","LOW")), IF(
            $B$8="Underlying Vulnerability", IF(
               'Compound Alert'!AC17 &gt;= 10, "HIGH",IF(
                  'Compound Alert'!AC17 &gt;= 7, "MED","LOW")),IF(
                     $B$8="Emerging Threat", IF(
                        'Compound Alert'!AJ17 &gt;= 10, "HIGH",IF(
                            'Compound Alert'!AJ17 &gt;= 7, "MED","LOW")))))</f>
        <v>LOW</v>
      </c>
      <c r="O203" s="25" t="str">
        <f ca="1">IF(
   $B$8="Overall Alert",IF(
      'Compound Alert'!W17 &gt;= 7, "HIGH",IF(
         'Compound Alert'!W17 &gt;= 5, "MED","LOW")), IF(
            $B$8="Underlying Vulnerability", IF(
               'Compound Alert'!AD17 &gt;= 10, "HIGH",IF(
                  'Compound Alert'!AD17 &gt;= 7, "MED","LOW")),IF(
                     $B$8="Emerging Threat", IF(
                        'Compound Alert'!AK17 &gt;= 10, "HIGH",IF(
                            'Compound Alert'!AK17 &gt;= 7, "MED","LOW")))))</f>
        <v>LOW</v>
      </c>
      <c r="P203" s="25"/>
      <c r="Q203" s="26"/>
      <c r="R203" s="26"/>
      <c r="S203" s="21"/>
      <c r="T203" s="21"/>
      <c r="U203" s="21"/>
      <c r="V203" s="21"/>
      <c r="W203" s="21"/>
      <c r="X203" s="21"/>
      <c r="Y203" s="27"/>
      <c r="Z203" s="27"/>
      <c r="AA203" s="27"/>
      <c r="AB203" s="27"/>
      <c r="AC203" s="27"/>
      <c r="AD203" s="27"/>
      <c r="AE203" s="27"/>
      <c r="AF203" s="27"/>
      <c r="AJ203" s="21"/>
      <c r="AK203" s="21"/>
      <c r="AL203" s="21"/>
      <c r="AM203" s="21"/>
      <c r="AN203" s="21"/>
      <c r="AO203" s="21"/>
      <c r="AP203" s="21"/>
      <c r="AQ203" s="21"/>
      <c r="AR203" s="21"/>
      <c r="AS203" s="21"/>
      <c r="AT203" s="21"/>
      <c r="AU203" s="21"/>
      <c r="AV203" s="21"/>
      <c r="AW203" s="21"/>
      <c r="AX203" s="21"/>
    </row>
    <row r="204" spans="1:50" x14ac:dyDescent="0.2">
      <c r="A204" s="63">
        <v>163</v>
      </c>
      <c r="B204" s="20" t="str">
        <f>'Compound Alert'!B26</f>
        <v>Bahamas, The</v>
      </c>
      <c r="C204" s="20" t="str">
        <f>'Compound Alert'!C26</f>
        <v>BHS</v>
      </c>
      <c r="D204" s="20" t="str">
        <f>'Compound Alert'!D26</f>
        <v>LCN           Latin America &amp; Caribbean</v>
      </c>
      <c r="E204" s="20" t="str">
        <f>'Compound Alert'!E26</f>
        <v>NA</v>
      </c>
      <c r="F204" s="217">
        <f ca="1">'Compound Alert'!F26</f>
        <v>21</v>
      </c>
      <c r="G204" s="22">
        <f ca="1">IF($B$8="Overall Alert",'Compound Alert'!G26,IF($B$8="Underlying Vulnerability",'Compound Alert'!J26,IF($B$8="Emerging Threat",'Compound Alert'!M26)))</f>
        <v>0</v>
      </c>
      <c r="H204" s="23">
        <f ca="1">IF($B$8="Overall Alert",'Compound Alert'!H26,IF($B$8="Underlying Vulnerability",'Compound Alert'!K26,IF($B$8="Emerging Threat",'Compound Alert'!N26)))</f>
        <v>0</v>
      </c>
      <c r="I204" s="50">
        <f t="shared" ca="1" si="2"/>
        <v>0</v>
      </c>
      <c r="J204" s="25" t="str">
        <f ca="1">IF(
   $B$8="Overall Alert",IF(
      'Compound Alert'!R26 &gt;= 7, "HIGH",IF(
         'Compound Alert'!R26 &gt;= 5, "MED","LOW")), IF(
            $B$8="Underlying Vulnerability", IF(
               'Compound Alert'!Y26 &gt;= 10, "HIGH",IF(
                  'Compound Alert'!Y26 &gt;= 7, "MED","LOW")),IF(
                     $B$8="Emerging Threat", IF(
                        'Compound Alert'!AF26 &gt;= 10, "HIGH",IF(
                            'Compound Alert'!AF26 &gt;= 7, "MED","LOW")))))</f>
        <v>LOW</v>
      </c>
      <c r="K204" s="25" t="str">
        <f ca="1">IF(
   $B$8="Overall Alert",IF(
      'Compound Alert'!S26 &gt;= 7, "HIGH",IF(
         'Compound Alert'!S26 &gt;= 5, "MED","LOW")), IF(
            $B$8="Underlying Vulnerability", IF(
               'Compound Alert'!Z26 &gt;= 10, "HIGH",IF(
                  'Compound Alert'!Z26 &gt;= 7, "MED","LOW")),IF(
                     $B$8="Emerging Threat", IF(
                        'Compound Alert'!AG26 &gt;= 10, "HIGH",IF(
                            'Compound Alert'!AG26 &gt;= 7, "MED","LOW")))))</f>
        <v>LOW</v>
      </c>
      <c r="L204" s="25" t="str">
        <f ca="1">IF(
   $B$8="Overall Alert",IF(
      'Compound Alert'!T26 &gt;= 7, "HIGH",IF(
         'Compound Alert'!T26 &gt;= 5, "MED","LOW")), IF(
            $B$8="Underlying Vulnerability", IF(
               'Compound Alert'!AA26 &gt;= 10, "HIGH",IF(
                  'Compound Alert'!AA26 &gt;= 7, "MED","LOW")),IF(
                     $B$8="Emerging Threat", IF(
                        'Compound Alert'!AH26 &gt;= 10, "HIGH",IF(
                            'Compound Alert'!AH26 &gt;= 7, "MED","LOW")))))</f>
        <v>LOW</v>
      </c>
      <c r="M204" s="25" t="str">
        <f ca="1">IF(
   $B$8="Overall Alert",IF(
      'Compound Alert'!U26 &gt;= 7, "HIGH",IF(
         'Compound Alert'!U26 &gt;= 5, "MED","LOW")), IF(
            $B$8="Underlying Vulnerability", IF(
               'Compound Alert'!AB26 &gt;= 10, "HIGH",IF(
                  'Compound Alert'!AB26 &gt;= 7, "MED","LOW")),IF(
                     $B$8="Emerging Threat", IF(
                        'Compound Alert'!AI26 &gt;= 10, "HIGH",IF(
                            'Compound Alert'!AI26 &gt;= 7, "MED","LOW")))))</f>
        <v>LOW</v>
      </c>
      <c r="N204" s="25" t="str">
        <f ca="1">IF(
   $B$8="Overall Alert",IF(
      'Compound Alert'!V26 &gt;= 7, "HIGH",IF(
         'Compound Alert'!V26 &gt;= 5, "MED","LOW")), IF(
            $B$8="Underlying Vulnerability", IF(
               'Compound Alert'!AC26 &gt;= 10, "HIGH",IF(
                  'Compound Alert'!AC26 &gt;= 7, "MED","LOW")),IF(
                     $B$8="Emerging Threat", IF(
                        'Compound Alert'!AJ26 &gt;= 10, "HIGH",IF(
                            'Compound Alert'!AJ26 &gt;= 7, "MED","LOW")))))</f>
        <v>LOW</v>
      </c>
      <c r="O204" s="25" t="str">
        <f ca="1">IF(
   $B$8="Overall Alert",IF(
      'Compound Alert'!W26 &gt;= 7, "HIGH",IF(
         'Compound Alert'!W26 &gt;= 5, "MED","LOW")), IF(
            $B$8="Underlying Vulnerability", IF(
               'Compound Alert'!AD26 &gt;= 10, "HIGH",IF(
                  'Compound Alert'!AD26 &gt;= 7, "MED","LOW")),IF(
                     $B$8="Emerging Threat", IF(
                        'Compound Alert'!AK26 &gt;= 10, "HIGH",IF(
                            'Compound Alert'!AK26 &gt;= 7, "MED","LOW")))))</f>
        <v>LOW</v>
      </c>
      <c r="P204" s="25"/>
      <c r="Q204" s="26"/>
      <c r="R204" s="26"/>
      <c r="S204" s="21"/>
      <c r="T204" s="21"/>
      <c r="U204" s="21"/>
      <c r="V204" s="21"/>
      <c r="W204" s="21"/>
      <c r="X204" s="21"/>
      <c r="Y204" s="27"/>
      <c r="Z204" s="27"/>
      <c r="AA204" s="27"/>
      <c r="AB204" s="27"/>
      <c r="AC204" s="27"/>
      <c r="AD204" s="27"/>
      <c r="AE204" s="27"/>
      <c r="AF204" s="27"/>
      <c r="AJ204" s="21"/>
      <c r="AK204" s="21"/>
      <c r="AL204" s="21"/>
      <c r="AM204" s="21"/>
      <c r="AN204" s="21"/>
      <c r="AO204" s="21"/>
      <c r="AP204" s="21"/>
      <c r="AQ204" s="21"/>
      <c r="AR204" s="21"/>
      <c r="AS204" s="21"/>
      <c r="AT204" s="21"/>
      <c r="AU204" s="21"/>
      <c r="AV204" s="21"/>
      <c r="AW204" s="21"/>
      <c r="AX204" s="21"/>
    </row>
    <row r="205" spans="1:50" x14ac:dyDescent="0.2">
      <c r="A205" s="63">
        <v>164</v>
      </c>
      <c r="B205" s="20" t="str">
        <f>'Compound Alert'!B20</f>
        <v>Belgium</v>
      </c>
      <c r="C205" s="20" t="str">
        <f>'Compound Alert'!C20</f>
        <v>BEL</v>
      </c>
      <c r="D205" s="20" t="str">
        <f>'Compound Alert'!D20</f>
        <v>ECS           Europe &amp; Central Asia</v>
      </c>
      <c r="E205" s="20" t="str">
        <f>'Compound Alert'!E20</f>
        <v>NA</v>
      </c>
      <c r="F205" s="217">
        <f ca="1">'Compound Alert'!F20</f>
        <v>15</v>
      </c>
      <c r="G205" s="22">
        <f ca="1">IF($B$8="Overall Alert",'Compound Alert'!G20,IF($B$8="Underlying Vulnerability",'Compound Alert'!J20,IF($B$8="Emerging Threat",'Compound Alert'!M20)))</f>
        <v>0</v>
      </c>
      <c r="H205" s="23">
        <f ca="1">IF($B$8="Overall Alert",'Compound Alert'!H20,IF($B$8="Underlying Vulnerability",'Compound Alert'!K20,IF($B$8="Emerging Threat",'Compound Alert'!N20)))</f>
        <v>0</v>
      </c>
      <c r="I205" s="50">
        <f t="shared" ca="1" si="2"/>
        <v>0</v>
      </c>
      <c r="J205" s="25" t="str">
        <f ca="1">IF(
   $B$8="Overall Alert",IF(
      'Compound Alert'!R20 &gt;= 7, "HIGH",IF(
         'Compound Alert'!R20 &gt;= 5, "MED","LOW")), IF(
            $B$8="Underlying Vulnerability", IF(
               'Compound Alert'!Y20 &gt;= 10, "HIGH",IF(
                  'Compound Alert'!Y20 &gt;= 7, "MED","LOW")),IF(
                     $B$8="Emerging Threat", IF(
                        'Compound Alert'!AF20 &gt;= 10, "HIGH",IF(
                            'Compound Alert'!AF20 &gt;= 7, "MED","LOW")))))</f>
        <v>LOW</v>
      </c>
      <c r="K205" s="25" t="str">
        <f ca="1">IF(
   $B$8="Overall Alert",IF(
      'Compound Alert'!S20 &gt;= 7, "HIGH",IF(
         'Compound Alert'!S20 &gt;= 5, "MED","LOW")), IF(
            $B$8="Underlying Vulnerability", IF(
               'Compound Alert'!Z20 &gt;= 10, "HIGH",IF(
                  'Compound Alert'!Z20 &gt;= 7, "MED","LOW")),IF(
                     $B$8="Emerging Threat", IF(
                        'Compound Alert'!AG20 &gt;= 10, "HIGH",IF(
                            'Compound Alert'!AG20 &gt;= 7, "MED","LOW")))))</f>
        <v>LOW</v>
      </c>
      <c r="L205" s="25" t="str">
        <f ca="1">IF(
   $B$8="Overall Alert",IF(
      'Compound Alert'!T20 &gt;= 7, "HIGH",IF(
         'Compound Alert'!T20 &gt;= 5, "MED","LOW")), IF(
            $B$8="Underlying Vulnerability", IF(
               'Compound Alert'!AA20 &gt;= 10, "HIGH",IF(
                  'Compound Alert'!AA20 &gt;= 7, "MED","LOW")),IF(
                     $B$8="Emerging Threat", IF(
                        'Compound Alert'!AH20 &gt;= 10, "HIGH",IF(
                            'Compound Alert'!AH20 &gt;= 7, "MED","LOW")))))</f>
        <v>LOW</v>
      </c>
      <c r="M205" s="25" t="str">
        <f ca="1">IF(
   $B$8="Overall Alert",IF(
      'Compound Alert'!U20 &gt;= 7, "HIGH",IF(
         'Compound Alert'!U20 &gt;= 5, "MED","LOW")), IF(
            $B$8="Underlying Vulnerability", IF(
               'Compound Alert'!AB20 &gt;= 10, "HIGH",IF(
                  'Compound Alert'!AB20 &gt;= 7, "MED","LOW")),IF(
                     $B$8="Emerging Threat", IF(
                        'Compound Alert'!AI20 &gt;= 10, "HIGH",IF(
                            'Compound Alert'!AI20 &gt;= 7, "MED","LOW")))))</f>
        <v>LOW</v>
      </c>
      <c r="N205" s="25" t="str">
        <f ca="1">IF(
   $B$8="Overall Alert",IF(
      'Compound Alert'!V20 &gt;= 7, "HIGH",IF(
         'Compound Alert'!V20 &gt;= 5, "MED","LOW")), IF(
            $B$8="Underlying Vulnerability", IF(
               'Compound Alert'!AC20 &gt;= 10, "HIGH",IF(
                  'Compound Alert'!AC20 &gt;= 7, "MED","LOW")),IF(
                     $B$8="Emerging Threat", IF(
                        'Compound Alert'!AJ20 &gt;= 10, "HIGH",IF(
                            'Compound Alert'!AJ20 &gt;= 7, "MED","LOW")))))</f>
        <v>LOW</v>
      </c>
      <c r="O205" s="25" t="str">
        <f ca="1">IF(
   $B$8="Overall Alert",IF(
      'Compound Alert'!W20 &gt;= 7, "HIGH",IF(
         'Compound Alert'!W20 &gt;= 5, "MED","LOW")), IF(
            $B$8="Underlying Vulnerability", IF(
               'Compound Alert'!AD20 &gt;= 10, "HIGH",IF(
                  'Compound Alert'!AD20 &gt;= 7, "MED","LOW")),IF(
                     $B$8="Emerging Threat", IF(
                        'Compound Alert'!AK20 &gt;= 10, "HIGH",IF(
                            'Compound Alert'!AK20 &gt;= 7, "MED","LOW")))))</f>
        <v>LOW</v>
      </c>
      <c r="P205" s="25"/>
      <c r="Q205" s="26"/>
      <c r="R205" s="26"/>
      <c r="S205" s="21"/>
      <c r="T205" s="21"/>
      <c r="U205" s="21"/>
      <c r="V205" s="21"/>
      <c r="W205" s="21"/>
      <c r="X205" s="21"/>
      <c r="Y205" s="27"/>
      <c r="Z205" s="27"/>
      <c r="AA205" s="27"/>
      <c r="AB205" s="27"/>
      <c r="AC205" s="27"/>
      <c r="AD205" s="27"/>
      <c r="AE205" s="27"/>
      <c r="AF205" s="27"/>
      <c r="AJ205" s="21"/>
      <c r="AK205" s="21"/>
      <c r="AL205" s="21"/>
      <c r="AM205" s="21"/>
      <c r="AN205" s="21"/>
      <c r="AO205" s="21"/>
      <c r="AP205" s="21"/>
      <c r="AQ205" s="21"/>
      <c r="AR205" s="21"/>
      <c r="AS205" s="21"/>
      <c r="AT205" s="21"/>
      <c r="AU205" s="21"/>
      <c r="AV205" s="21"/>
      <c r="AW205" s="21"/>
      <c r="AX205" s="21"/>
    </row>
    <row r="206" spans="1:50" x14ac:dyDescent="0.2">
      <c r="A206" s="63">
        <v>165</v>
      </c>
      <c r="B206" s="20" t="str">
        <f>'Compound Alert'!B30</f>
        <v>Bermuda</v>
      </c>
      <c r="C206" s="20" t="str">
        <f>'Compound Alert'!C30</f>
        <v>BMU</v>
      </c>
      <c r="D206" s="20" t="str">
        <f>'Compound Alert'!D30</f>
        <v>NAC           North America</v>
      </c>
      <c r="E206" s="20" t="str">
        <f>'Compound Alert'!E30</f>
        <v>NA</v>
      </c>
      <c r="F206" s="217">
        <f ca="1">'Compound Alert'!F30</f>
        <v>25</v>
      </c>
      <c r="G206" s="22">
        <f ca="1">IF($B$8="Overall Alert",'Compound Alert'!G30,IF($B$8="Underlying Vulnerability",'Compound Alert'!J30,IF($B$8="Emerging Threat",'Compound Alert'!M30)))</f>
        <v>0</v>
      </c>
      <c r="H206" s="23">
        <f ca="1">IF($B$8="Overall Alert",'Compound Alert'!H30,IF($B$8="Underlying Vulnerability",'Compound Alert'!K30,IF($B$8="Emerging Threat",'Compound Alert'!N30)))</f>
        <v>0</v>
      </c>
      <c r="I206" s="50">
        <f t="shared" ca="1" si="2"/>
        <v>0</v>
      </c>
      <c r="J206" s="25" t="str">
        <f ca="1">IF(
   $B$8="Overall Alert",IF(
      'Compound Alert'!R30 &gt;= 7, "HIGH",IF(
         'Compound Alert'!R30 &gt;= 5, "MED","LOW")), IF(
            $B$8="Underlying Vulnerability", IF(
               'Compound Alert'!Y30 &gt;= 10, "HIGH",IF(
                  'Compound Alert'!Y30 &gt;= 7, "MED","LOW")),IF(
                     $B$8="Emerging Threat", IF(
                        'Compound Alert'!AF30 &gt;= 10, "HIGH",IF(
                            'Compound Alert'!AF30 &gt;= 7, "MED","LOW")))))</f>
        <v>LOW</v>
      </c>
      <c r="K206" s="25" t="e">
        <f ca="1">IF(
   $B$8="Overall Alert",IF(
      'Compound Alert'!S30 &gt;= 7, "HIGH",IF(
         'Compound Alert'!S30 &gt;= 5, "MED","LOW")), IF(
            $B$8="Underlying Vulnerability", IF(
               'Compound Alert'!Z30 &gt;= 10, "HIGH",IF(
                  'Compound Alert'!Z30 &gt;= 7, "MED","LOW")),IF(
                     $B$8="Emerging Threat", IF(
                        'Compound Alert'!AG30 &gt;= 10, "HIGH",IF(
                            'Compound Alert'!AG30 &gt;= 7, "MED","LOW")))))</f>
        <v>#N/A</v>
      </c>
      <c r="L206" s="25" t="e">
        <f ca="1">IF(
   $B$8="Overall Alert",IF(
      'Compound Alert'!T30 &gt;= 7, "HIGH",IF(
         'Compound Alert'!T30 &gt;= 5, "MED","LOW")), IF(
            $B$8="Underlying Vulnerability", IF(
               'Compound Alert'!AA30 &gt;= 10, "HIGH",IF(
                  'Compound Alert'!AA30 &gt;= 7, "MED","LOW")),IF(
                     $B$8="Emerging Threat", IF(
                        'Compound Alert'!AH30 &gt;= 10, "HIGH",IF(
                            'Compound Alert'!AH30 &gt;= 7, "MED","LOW")))))</f>
        <v>#N/A</v>
      </c>
      <c r="M206" s="25" t="str">
        <f ca="1">IF(
   $B$8="Overall Alert",IF(
      'Compound Alert'!U30 &gt;= 7, "HIGH",IF(
         'Compound Alert'!U30 &gt;= 5, "MED","LOW")), IF(
            $B$8="Underlying Vulnerability", IF(
               'Compound Alert'!AB30 &gt;= 10, "HIGH",IF(
                  'Compound Alert'!AB30 &gt;= 7, "MED","LOW")),IF(
                     $B$8="Emerging Threat", IF(
                        'Compound Alert'!AI30 &gt;= 10, "HIGH",IF(
                            'Compound Alert'!AI30 &gt;= 7, "MED","LOW")))))</f>
        <v>LOW</v>
      </c>
      <c r="N206" s="25" t="str">
        <f ca="1">IF(
   $B$8="Overall Alert",IF(
      'Compound Alert'!V30 &gt;= 7, "HIGH",IF(
         'Compound Alert'!V30 &gt;= 5, "MED","LOW")), IF(
            $B$8="Underlying Vulnerability", IF(
               'Compound Alert'!AC30 &gt;= 10, "HIGH",IF(
                  'Compound Alert'!AC30 &gt;= 7, "MED","LOW")),IF(
                     $B$8="Emerging Threat", IF(
                        'Compound Alert'!AJ30 &gt;= 10, "HIGH",IF(
                            'Compound Alert'!AJ30 &gt;= 7, "MED","LOW")))))</f>
        <v>LOW</v>
      </c>
      <c r="O206" s="25" t="str">
        <f ca="1">IF(
   $B$8="Overall Alert",IF(
      'Compound Alert'!W30 &gt;= 7, "HIGH",IF(
         'Compound Alert'!W30 &gt;= 5, "MED","LOW")), IF(
            $B$8="Underlying Vulnerability", IF(
               'Compound Alert'!AD30 &gt;= 10, "HIGH",IF(
                  'Compound Alert'!AD30 &gt;= 7, "MED","LOW")),IF(
                     $B$8="Emerging Threat", IF(
                        'Compound Alert'!AK30 &gt;= 10, "HIGH",IF(
                            'Compound Alert'!AK30 &gt;= 7, "MED","LOW")))))</f>
        <v>LOW</v>
      </c>
      <c r="P206" s="25"/>
      <c r="Q206" s="26"/>
      <c r="R206" s="26"/>
      <c r="S206" s="21"/>
      <c r="T206" s="21"/>
      <c r="U206" s="21"/>
      <c r="V206" s="21"/>
      <c r="W206" s="21"/>
      <c r="X206" s="21"/>
      <c r="Y206" s="27"/>
      <c r="Z206" s="27"/>
      <c r="AA206" s="27"/>
      <c r="AB206" s="27"/>
      <c r="AC206" s="27"/>
      <c r="AD206" s="27"/>
      <c r="AE206" s="27"/>
      <c r="AF206" s="27"/>
      <c r="AJ206" s="21"/>
      <c r="AK206" s="21"/>
      <c r="AL206" s="21"/>
      <c r="AM206" s="21"/>
      <c r="AN206" s="21"/>
      <c r="AO206" s="21"/>
      <c r="AP206" s="21"/>
      <c r="AQ206" s="21"/>
      <c r="AR206" s="21"/>
      <c r="AS206" s="21"/>
      <c r="AT206" s="21"/>
      <c r="AU206" s="21"/>
      <c r="AV206" s="21"/>
      <c r="AW206" s="21"/>
      <c r="AX206" s="21"/>
    </row>
    <row r="207" spans="1:50" x14ac:dyDescent="0.2">
      <c r="A207" s="63">
        <v>166</v>
      </c>
      <c r="B207" s="20" t="str">
        <f>'Compound Alert'!B36</f>
        <v>Botswana</v>
      </c>
      <c r="C207" s="20" t="str">
        <f>'Compound Alert'!C36</f>
        <v>BWA</v>
      </c>
      <c r="D207" s="20" t="str">
        <f>'Compound Alert'!D36</f>
        <v>SSF           Sub-Saharan Africa</v>
      </c>
      <c r="E207" s="20" t="str">
        <f>'Compound Alert'!E36</f>
        <v>IBRD</v>
      </c>
      <c r="F207" s="217">
        <f ca="1">'Compound Alert'!F36</f>
        <v>31</v>
      </c>
      <c r="G207" s="22">
        <f ca="1">IF($B$8="Overall Alert",'Compound Alert'!G36,IF($B$8="Underlying Vulnerability",'Compound Alert'!J36,IF($B$8="Emerging Threat",'Compound Alert'!M36)))</f>
        <v>1</v>
      </c>
      <c r="H207" s="23">
        <f ca="1">IF($B$8="Overall Alert",'Compound Alert'!H36,IF($B$8="Underlying Vulnerability",'Compound Alert'!K36,IF($B$8="Emerging Threat",'Compound Alert'!N36)))</f>
        <v>1</v>
      </c>
      <c r="I207" s="50">
        <f t="shared" ca="1" si="2"/>
        <v>1</v>
      </c>
      <c r="J207" s="25" t="str">
        <f ca="1">IF(
   $B$8="Overall Alert",IF(
      'Compound Alert'!R36 &gt;= 7, "HIGH",IF(
         'Compound Alert'!R36 &gt;= 5, "MED","LOW")), IF(
            $B$8="Underlying Vulnerability", IF(
               'Compound Alert'!Y36 &gt;= 10, "HIGH",IF(
                  'Compound Alert'!Y36 &gt;= 7, "MED","LOW")),IF(
                     $B$8="Emerging Threat", IF(
                        'Compound Alert'!AF36 &gt;= 10, "HIGH",IF(
                            'Compound Alert'!AF36 &gt;= 7, "MED","LOW")))))</f>
        <v>LOW</v>
      </c>
      <c r="K207" s="25" t="str">
        <f ca="1">IF(
   $B$8="Overall Alert",IF(
      'Compound Alert'!S36 &gt;= 7, "HIGH",IF(
         'Compound Alert'!S36 &gt;= 5, "MED","LOW")), IF(
            $B$8="Underlying Vulnerability", IF(
               'Compound Alert'!Z36 &gt;= 10, "HIGH",IF(
                  'Compound Alert'!Z36 &gt;= 7, "MED","LOW")),IF(
                     $B$8="Emerging Threat", IF(
                        'Compound Alert'!AG36 &gt;= 10, "HIGH",IF(
                            'Compound Alert'!AG36 &gt;= 7, "MED","LOW")))))</f>
        <v>LOW</v>
      </c>
      <c r="L207" s="25" t="str">
        <f ca="1">IF(
   $B$8="Overall Alert",IF(
      'Compound Alert'!T36 &gt;= 7, "HIGH",IF(
         'Compound Alert'!T36 &gt;= 5, "MED","LOW")), IF(
            $B$8="Underlying Vulnerability", IF(
               'Compound Alert'!AA36 &gt;= 10, "HIGH",IF(
                  'Compound Alert'!AA36 &gt;= 7, "MED","LOW")),IF(
                     $B$8="Emerging Threat", IF(
                        'Compound Alert'!AH36 &gt;= 10, "HIGH",IF(
                            'Compound Alert'!AH36 &gt;= 7, "MED","LOW")))))</f>
        <v>LOW</v>
      </c>
      <c r="M207" s="25" t="str">
        <f ca="1">IF(
   $B$8="Overall Alert",IF(
      'Compound Alert'!U36 &gt;= 7, "HIGH",IF(
         'Compound Alert'!U36 &gt;= 5, "MED","LOW")), IF(
            $B$8="Underlying Vulnerability", IF(
               'Compound Alert'!AB36 &gt;= 10, "HIGH",IF(
                  'Compound Alert'!AB36 &gt;= 7, "MED","LOW")),IF(
                     $B$8="Emerging Threat", IF(
                        'Compound Alert'!AI36 &gt;= 10, "HIGH",IF(
                            'Compound Alert'!AI36 &gt;= 7, "MED","LOW")))))</f>
        <v>HIGH</v>
      </c>
      <c r="N207" s="25" t="str">
        <f ca="1">IF(
   $B$8="Overall Alert",IF(
      'Compound Alert'!V36 &gt;= 7, "HIGH",IF(
         'Compound Alert'!V36 &gt;= 5, "MED","LOW")), IF(
            $B$8="Underlying Vulnerability", IF(
               'Compound Alert'!AC36 &gt;= 10, "HIGH",IF(
                  'Compound Alert'!AC36 &gt;= 7, "MED","LOW")),IF(
                     $B$8="Emerging Threat", IF(
                        'Compound Alert'!AJ36 &gt;= 10, "HIGH",IF(
                            'Compound Alert'!AJ36 &gt;= 7, "MED","LOW")))))</f>
        <v>LOW</v>
      </c>
      <c r="O207" s="25" t="str">
        <f ca="1">IF(
   $B$8="Overall Alert",IF(
      'Compound Alert'!W36 &gt;= 7, "HIGH",IF(
         'Compound Alert'!W36 &gt;= 5, "MED","LOW")), IF(
            $B$8="Underlying Vulnerability", IF(
               'Compound Alert'!AD36 &gt;= 10, "HIGH",IF(
                  'Compound Alert'!AD36 &gt;= 7, "MED","LOW")),IF(
                     $B$8="Emerging Threat", IF(
                        'Compound Alert'!AK36 &gt;= 10, "HIGH",IF(
                            'Compound Alert'!AK36 &gt;= 7, "MED","LOW")))))</f>
        <v>LOW</v>
      </c>
      <c r="P207" s="25"/>
      <c r="Q207" s="26"/>
      <c r="R207" s="26"/>
      <c r="S207" s="21"/>
      <c r="T207" s="21"/>
      <c r="U207" s="21"/>
      <c r="V207" s="21"/>
      <c r="W207" s="21"/>
      <c r="X207" s="21"/>
      <c r="Y207" s="27"/>
      <c r="Z207" s="27"/>
      <c r="AA207" s="27"/>
      <c r="AB207" s="27"/>
      <c r="AC207" s="27"/>
      <c r="AD207" s="27"/>
      <c r="AE207" s="27"/>
      <c r="AF207" s="27"/>
      <c r="AJ207" s="21"/>
      <c r="AK207" s="21"/>
      <c r="AL207" s="21"/>
      <c r="AM207" s="21"/>
      <c r="AN207" s="21"/>
      <c r="AO207" s="21"/>
      <c r="AP207" s="21"/>
      <c r="AQ207" s="21"/>
      <c r="AR207" s="21"/>
      <c r="AS207" s="21"/>
      <c r="AT207" s="21"/>
      <c r="AU207" s="21"/>
      <c r="AV207" s="21"/>
      <c r="AW207" s="21"/>
      <c r="AX207" s="21"/>
    </row>
    <row r="208" spans="1:50" x14ac:dyDescent="0.2">
      <c r="A208" s="63">
        <v>167</v>
      </c>
      <c r="B208" s="20" t="str">
        <f>'Compound Alert'!B24</f>
        <v>Bulgaria</v>
      </c>
      <c r="C208" s="20" t="str">
        <f>'Compound Alert'!C24</f>
        <v>BGR</v>
      </c>
      <c r="D208" s="20" t="str">
        <f>'Compound Alert'!D24</f>
        <v>ECS           Europe &amp; Central Asia</v>
      </c>
      <c r="E208" s="20" t="str">
        <f>'Compound Alert'!E24</f>
        <v>IBRD</v>
      </c>
      <c r="F208" s="217">
        <f ca="1">'Compound Alert'!F24</f>
        <v>19</v>
      </c>
      <c r="G208" s="22">
        <f ca="1">IF($B$8="Overall Alert",'Compound Alert'!G24,IF($B$8="Underlying Vulnerability",'Compound Alert'!J24,IF($B$8="Emerging Threat",'Compound Alert'!M24)))</f>
        <v>0</v>
      </c>
      <c r="H208" s="23">
        <f ca="1">IF($B$8="Overall Alert",'Compound Alert'!H24,IF($B$8="Underlying Vulnerability",'Compound Alert'!K24,IF($B$8="Emerging Threat",'Compound Alert'!N24)))</f>
        <v>0</v>
      </c>
      <c r="I208" s="50">
        <f t="shared" ca="1" si="2"/>
        <v>0</v>
      </c>
      <c r="J208" s="25" t="str">
        <f ca="1">IF(
   $B$8="Overall Alert",IF(
      'Compound Alert'!R24 &gt;= 7, "HIGH",IF(
         'Compound Alert'!R24 &gt;= 5, "MED","LOW")), IF(
            $B$8="Underlying Vulnerability", IF(
               'Compound Alert'!Y24 &gt;= 10, "HIGH",IF(
                  'Compound Alert'!Y24 &gt;= 7, "MED","LOW")),IF(
                     $B$8="Emerging Threat", IF(
                        'Compound Alert'!AF24 &gt;= 10, "HIGH",IF(
                            'Compound Alert'!AF24 &gt;= 7, "MED","LOW")))))</f>
        <v>LOW</v>
      </c>
      <c r="K208" s="25" t="str">
        <f ca="1">IF(
   $B$8="Overall Alert",IF(
      'Compound Alert'!S24 &gt;= 7, "HIGH",IF(
         'Compound Alert'!S24 &gt;= 5, "MED","LOW")), IF(
            $B$8="Underlying Vulnerability", IF(
               'Compound Alert'!Z24 &gt;= 10, "HIGH",IF(
                  'Compound Alert'!Z24 &gt;= 7, "MED","LOW")),IF(
                     $B$8="Emerging Threat", IF(
                        'Compound Alert'!AG24 &gt;= 10, "HIGH",IF(
                            'Compound Alert'!AG24 &gt;= 7, "MED","LOW")))))</f>
        <v>LOW</v>
      </c>
      <c r="L208" s="25" t="str">
        <f ca="1">IF(
   $B$8="Overall Alert",IF(
      'Compound Alert'!T24 &gt;= 7, "HIGH",IF(
         'Compound Alert'!T24 &gt;= 5, "MED","LOW")), IF(
            $B$8="Underlying Vulnerability", IF(
               'Compound Alert'!AA24 &gt;= 10, "HIGH",IF(
                  'Compound Alert'!AA24 &gt;= 7, "MED","LOW")),IF(
                     $B$8="Emerging Threat", IF(
                        'Compound Alert'!AH24 &gt;= 10, "HIGH",IF(
                            'Compound Alert'!AH24 &gt;= 7, "MED","LOW")))))</f>
        <v>LOW</v>
      </c>
      <c r="M208" s="25" t="str">
        <f ca="1">IF(
   $B$8="Overall Alert",IF(
      'Compound Alert'!U24 &gt;= 7, "HIGH",IF(
         'Compound Alert'!U24 &gt;= 5, "MED","LOW")), IF(
            $B$8="Underlying Vulnerability", IF(
               'Compound Alert'!AB24 &gt;= 10, "HIGH",IF(
                  'Compound Alert'!AB24 &gt;= 7, "MED","LOW")),IF(
                     $B$8="Emerging Threat", IF(
                        'Compound Alert'!AI24 &gt;= 10, "HIGH",IF(
                            'Compound Alert'!AI24 &gt;= 7, "MED","LOW")))))</f>
        <v>LOW</v>
      </c>
      <c r="N208" s="25" t="str">
        <f ca="1">IF(
   $B$8="Overall Alert",IF(
      'Compound Alert'!V24 &gt;= 7, "HIGH",IF(
         'Compound Alert'!V24 &gt;= 5, "MED","LOW")), IF(
            $B$8="Underlying Vulnerability", IF(
               'Compound Alert'!AC24 &gt;= 10, "HIGH",IF(
                  'Compound Alert'!AC24 &gt;= 7, "MED","LOW")),IF(
                     $B$8="Emerging Threat", IF(
                        'Compound Alert'!AJ24 &gt;= 10, "HIGH",IF(
                            'Compound Alert'!AJ24 &gt;= 7, "MED","LOW")))))</f>
        <v>LOW</v>
      </c>
      <c r="O208" s="25" t="str">
        <f ca="1">IF(
   $B$8="Overall Alert",IF(
      'Compound Alert'!W24 &gt;= 7, "HIGH",IF(
         'Compound Alert'!W24 &gt;= 5, "MED","LOW")), IF(
            $B$8="Underlying Vulnerability", IF(
               'Compound Alert'!AD24 &gt;= 10, "HIGH",IF(
                  'Compound Alert'!AD24 &gt;= 7, "MED","LOW")),IF(
                     $B$8="Emerging Threat", IF(
                        'Compound Alert'!AK24 &gt;= 10, "HIGH",IF(
                            'Compound Alert'!AK24 &gt;= 7, "MED","LOW")))))</f>
        <v>LOW</v>
      </c>
      <c r="P208" s="25"/>
      <c r="Q208" s="26"/>
      <c r="R208" s="26"/>
      <c r="S208" s="21"/>
      <c r="T208" s="21"/>
      <c r="U208" s="21"/>
      <c r="V208" s="21"/>
      <c r="W208" s="21"/>
      <c r="X208" s="21"/>
      <c r="Y208" s="27"/>
      <c r="Z208" s="27"/>
      <c r="AA208" s="27"/>
      <c r="AB208" s="27"/>
      <c r="AC208" s="27"/>
      <c r="AD208" s="27"/>
      <c r="AE208" s="27"/>
      <c r="AF208" s="27"/>
      <c r="AJ208" s="21"/>
      <c r="AK208" s="21"/>
      <c r="AL208" s="21"/>
      <c r="AM208" s="21"/>
      <c r="AN208" s="21"/>
      <c r="AO208" s="21"/>
      <c r="AP208" s="21"/>
      <c r="AQ208" s="21"/>
      <c r="AR208" s="21"/>
      <c r="AS208" s="21"/>
      <c r="AT208" s="21"/>
      <c r="AU208" s="21"/>
      <c r="AV208" s="21"/>
      <c r="AW208" s="21"/>
      <c r="AX208" s="21"/>
    </row>
    <row r="209" spans="1:50" x14ac:dyDescent="0.2">
      <c r="A209" s="63">
        <v>168</v>
      </c>
      <c r="B209" s="20" t="str">
        <f>'Compound Alert'!B38</f>
        <v>Canada</v>
      </c>
      <c r="C209" s="20" t="str">
        <f>'Compound Alert'!C38</f>
        <v>CAN</v>
      </c>
      <c r="D209" s="20" t="str">
        <f>'Compound Alert'!D38</f>
        <v>NAC           North America</v>
      </c>
      <c r="E209" s="20" t="str">
        <f>'Compound Alert'!E38</f>
        <v>NA</v>
      </c>
      <c r="F209" s="217">
        <f ca="1">'Compound Alert'!F38</f>
        <v>33</v>
      </c>
      <c r="G209" s="22">
        <f ca="1">IF($B$8="Overall Alert",'Compound Alert'!G38,IF($B$8="Underlying Vulnerability",'Compound Alert'!J38,IF($B$8="Emerging Threat",'Compound Alert'!M38)))</f>
        <v>0</v>
      </c>
      <c r="H209" s="23">
        <f ca="1">IF($B$8="Overall Alert",'Compound Alert'!H38,IF($B$8="Underlying Vulnerability",'Compound Alert'!K38,IF($B$8="Emerging Threat",'Compound Alert'!N38)))</f>
        <v>0</v>
      </c>
      <c r="I209" s="50">
        <f t="shared" ca="1" si="2"/>
        <v>0</v>
      </c>
      <c r="J209" s="25" t="str">
        <f ca="1">IF(
   $B$8="Overall Alert",IF(
      'Compound Alert'!R38 &gt;= 7, "HIGH",IF(
         'Compound Alert'!R38 &gt;= 5, "MED","LOW")), IF(
            $B$8="Underlying Vulnerability", IF(
               'Compound Alert'!Y38 &gt;= 10, "HIGH",IF(
                  'Compound Alert'!Y38 &gt;= 7, "MED","LOW")),IF(
                     $B$8="Emerging Threat", IF(
                        'Compound Alert'!AF38 &gt;= 10, "HIGH",IF(
                            'Compound Alert'!AF38 &gt;= 7, "MED","LOW")))))</f>
        <v>LOW</v>
      </c>
      <c r="K209" s="25" t="str">
        <f ca="1">IF(
   $B$8="Overall Alert",IF(
      'Compound Alert'!S38 &gt;= 7, "HIGH",IF(
         'Compound Alert'!S38 &gt;= 5, "MED","LOW")), IF(
            $B$8="Underlying Vulnerability", IF(
               'Compound Alert'!Z38 &gt;= 10, "HIGH",IF(
                  'Compound Alert'!Z38 &gt;= 7, "MED","LOW")),IF(
                     $B$8="Emerging Threat", IF(
                        'Compound Alert'!AG38 &gt;= 10, "HIGH",IF(
                            'Compound Alert'!AG38 &gt;= 7, "MED","LOW")))))</f>
        <v>LOW</v>
      </c>
      <c r="L209" s="25" t="str">
        <f ca="1">IF(
   $B$8="Overall Alert",IF(
      'Compound Alert'!T38 &gt;= 7, "HIGH",IF(
         'Compound Alert'!T38 &gt;= 5, "MED","LOW")), IF(
            $B$8="Underlying Vulnerability", IF(
               'Compound Alert'!AA38 &gt;= 10, "HIGH",IF(
                  'Compound Alert'!AA38 &gt;= 7, "MED","LOW")),IF(
                     $B$8="Emerging Threat", IF(
                        'Compound Alert'!AH38 &gt;= 10, "HIGH",IF(
                            'Compound Alert'!AH38 &gt;= 7, "MED","LOW")))))</f>
        <v>LOW</v>
      </c>
      <c r="M209" s="25" t="str">
        <f ca="1">IF(
   $B$8="Overall Alert",IF(
      'Compound Alert'!U38 &gt;= 7, "HIGH",IF(
         'Compound Alert'!U38 &gt;= 5, "MED","LOW")), IF(
            $B$8="Underlying Vulnerability", IF(
               'Compound Alert'!AB38 &gt;= 10, "HIGH",IF(
                  'Compound Alert'!AB38 &gt;= 7, "MED","LOW")),IF(
                     $B$8="Emerging Threat", IF(
                        'Compound Alert'!AI38 &gt;= 10, "HIGH",IF(
                            'Compound Alert'!AI38 &gt;= 7, "MED","LOW")))))</f>
        <v>LOW</v>
      </c>
      <c r="N209" s="25" t="str">
        <f ca="1">IF(
   $B$8="Overall Alert",IF(
      'Compound Alert'!V38 &gt;= 7, "HIGH",IF(
         'Compound Alert'!V38 &gt;= 5, "MED","LOW")), IF(
            $B$8="Underlying Vulnerability", IF(
               'Compound Alert'!AC38 &gt;= 10, "HIGH",IF(
                  'Compound Alert'!AC38 &gt;= 7, "MED","LOW")),IF(
                     $B$8="Emerging Threat", IF(
                        'Compound Alert'!AJ38 &gt;= 10, "HIGH",IF(
                            'Compound Alert'!AJ38 &gt;= 7, "MED","LOW")))))</f>
        <v>LOW</v>
      </c>
      <c r="O209" s="25" t="str">
        <f ca="1">IF(
   $B$8="Overall Alert",IF(
      'Compound Alert'!W38 &gt;= 7, "HIGH",IF(
         'Compound Alert'!W38 &gt;= 5, "MED","LOW")), IF(
            $B$8="Underlying Vulnerability", IF(
               'Compound Alert'!AD38 &gt;= 10, "HIGH",IF(
                  'Compound Alert'!AD38 &gt;= 7, "MED","LOW")),IF(
                     $B$8="Emerging Threat", IF(
                        'Compound Alert'!AK38 &gt;= 10, "HIGH",IF(
                            'Compound Alert'!AK38 &gt;= 7, "MED","LOW")))))</f>
        <v>LOW</v>
      </c>
      <c r="P209" s="25"/>
      <c r="Q209" s="26"/>
      <c r="R209" s="26"/>
      <c r="S209" s="21"/>
      <c r="T209" s="21"/>
      <c r="U209" s="21"/>
      <c r="V209" s="21"/>
      <c r="W209" s="21"/>
      <c r="X209" s="21"/>
      <c r="Y209" s="27"/>
      <c r="Z209" s="27"/>
      <c r="AA209" s="27"/>
      <c r="AB209" s="27"/>
      <c r="AC209" s="27"/>
      <c r="AD209" s="27"/>
      <c r="AE209" s="27"/>
      <c r="AF209" s="27"/>
      <c r="AJ209" s="21"/>
      <c r="AK209" s="21"/>
      <c r="AL209" s="21"/>
      <c r="AM209" s="21"/>
      <c r="AN209" s="21"/>
      <c r="AO209" s="21"/>
      <c r="AP209" s="21"/>
      <c r="AQ209" s="21"/>
      <c r="AR209" s="21"/>
      <c r="AS209" s="21"/>
      <c r="AT209" s="21"/>
      <c r="AU209" s="21"/>
      <c r="AV209" s="21"/>
      <c r="AW209" s="21"/>
      <c r="AX209" s="21"/>
    </row>
    <row r="210" spans="1:50" x14ac:dyDescent="0.2">
      <c r="A210" s="63">
        <v>169</v>
      </c>
      <c r="B210" s="20" t="str">
        <f>'Compound Alert'!B40</f>
        <v>Channel Islands</v>
      </c>
      <c r="C210" s="20" t="str">
        <f>'Compound Alert'!C40</f>
        <v>CHI</v>
      </c>
      <c r="D210" s="20" t="str">
        <f>'Compound Alert'!D40</f>
        <v>ECS           Europe &amp; Central Asia</v>
      </c>
      <c r="E210" s="20" t="str">
        <f>'Compound Alert'!E40</f>
        <v>NA</v>
      </c>
      <c r="F210" s="217">
        <f ca="1">'Compound Alert'!F40</f>
        <v>35</v>
      </c>
      <c r="G210" s="22">
        <f ca="1">IF($B$8="Overall Alert",'Compound Alert'!G40,IF($B$8="Underlying Vulnerability",'Compound Alert'!J40,IF($B$8="Emerging Threat",'Compound Alert'!M40)))</f>
        <v>0</v>
      </c>
      <c r="H210" s="23">
        <f ca="1">IF($B$8="Overall Alert",'Compound Alert'!H40,IF($B$8="Underlying Vulnerability",'Compound Alert'!K40,IF($B$8="Emerging Threat",'Compound Alert'!N40)))</f>
        <v>0</v>
      </c>
      <c r="I210" s="50">
        <f t="shared" ca="1" si="2"/>
        <v>0</v>
      </c>
      <c r="J210" s="25" t="str">
        <f ca="1">IF(
   $B$8="Overall Alert",IF(
      'Compound Alert'!R40 &gt;= 7, "HIGH",IF(
         'Compound Alert'!R40 &gt;= 5, "MED","LOW")), IF(
            $B$8="Underlying Vulnerability", IF(
               'Compound Alert'!Y40 &gt;= 10, "HIGH",IF(
                  'Compound Alert'!Y40 &gt;= 7, "MED","LOW")),IF(
                     $B$8="Emerging Threat", IF(
                        'Compound Alert'!AF40 &gt;= 10, "HIGH",IF(
                            'Compound Alert'!AF40 &gt;= 7, "MED","LOW")))))</f>
        <v>LOW</v>
      </c>
      <c r="K210" s="25" t="e">
        <f ca="1">IF(
   $B$8="Overall Alert",IF(
      'Compound Alert'!S40 &gt;= 7, "HIGH",IF(
         'Compound Alert'!S40 &gt;= 5, "MED","LOW")), IF(
            $B$8="Underlying Vulnerability", IF(
               'Compound Alert'!Z40 &gt;= 10, "HIGH",IF(
                  'Compound Alert'!Z40 &gt;= 7, "MED","LOW")),IF(
                     $B$8="Emerging Threat", IF(
                        'Compound Alert'!AG40 &gt;= 10, "HIGH",IF(
                            'Compound Alert'!AG40 &gt;= 7, "MED","LOW")))))</f>
        <v>#N/A</v>
      </c>
      <c r="L210" s="25" t="e">
        <f ca="1">IF(
   $B$8="Overall Alert",IF(
      'Compound Alert'!T40 &gt;= 7, "HIGH",IF(
         'Compound Alert'!T40 &gt;= 5, "MED","LOW")), IF(
            $B$8="Underlying Vulnerability", IF(
               'Compound Alert'!AA40 &gt;= 10, "HIGH",IF(
                  'Compound Alert'!AA40 &gt;= 7, "MED","LOW")),IF(
                     $B$8="Emerging Threat", IF(
                        'Compound Alert'!AH40 &gt;= 10, "HIGH",IF(
                            'Compound Alert'!AH40 &gt;= 7, "MED","LOW")))))</f>
        <v>#N/A</v>
      </c>
      <c r="M210" s="25" t="str">
        <f ca="1">IF(
   $B$8="Overall Alert",IF(
      'Compound Alert'!U40 &gt;= 7, "HIGH",IF(
         'Compound Alert'!U40 &gt;= 5, "MED","LOW")), IF(
            $B$8="Underlying Vulnerability", IF(
               'Compound Alert'!AB40 &gt;= 10, "HIGH",IF(
                  'Compound Alert'!AB40 &gt;= 7, "MED","LOW")),IF(
                     $B$8="Emerging Threat", IF(
                        'Compound Alert'!AI40 &gt;= 10, "HIGH",IF(
                            'Compound Alert'!AI40 &gt;= 7, "MED","LOW")))))</f>
        <v>LOW</v>
      </c>
      <c r="N210" s="25" t="str">
        <f ca="1">IF(
   $B$8="Overall Alert",IF(
      'Compound Alert'!V40 &gt;= 7, "HIGH",IF(
         'Compound Alert'!V40 &gt;= 5, "MED","LOW")), IF(
            $B$8="Underlying Vulnerability", IF(
               'Compound Alert'!AC40 &gt;= 10, "HIGH",IF(
                  'Compound Alert'!AC40 &gt;= 7, "MED","LOW")),IF(
                     $B$8="Emerging Threat", IF(
                        'Compound Alert'!AJ40 &gt;= 10, "HIGH",IF(
                            'Compound Alert'!AJ40 &gt;= 7, "MED","LOW")))))</f>
        <v>LOW</v>
      </c>
      <c r="O210" s="25" t="str">
        <f ca="1">IF(
   $B$8="Overall Alert",IF(
      'Compound Alert'!W40 &gt;= 7, "HIGH",IF(
         'Compound Alert'!W40 &gt;= 5, "MED","LOW")), IF(
            $B$8="Underlying Vulnerability", IF(
               'Compound Alert'!AD40 &gt;= 10, "HIGH",IF(
                  'Compound Alert'!AD40 &gt;= 7, "MED","LOW")),IF(
                     $B$8="Emerging Threat", IF(
                        'Compound Alert'!AK40 &gt;= 10, "HIGH",IF(
                            'Compound Alert'!AK40 &gt;= 7, "MED","LOW")))))</f>
        <v>LOW</v>
      </c>
      <c r="P210" s="25"/>
      <c r="Q210" s="26"/>
      <c r="R210" s="26"/>
      <c r="S210" s="21"/>
      <c r="T210" s="21"/>
      <c r="U210" s="21"/>
      <c r="V210" s="21"/>
      <c r="W210" s="21"/>
      <c r="X210" s="21"/>
      <c r="Y210" s="27"/>
      <c r="Z210" s="27"/>
      <c r="AA210" s="27"/>
      <c r="AB210" s="27"/>
      <c r="AC210" s="27"/>
      <c r="AD210" s="27"/>
      <c r="AE210" s="27"/>
      <c r="AF210" s="27"/>
      <c r="AJ210" s="21"/>
      <c r="AK210" s="21"/>
      <c r="AL210" s="21"/>
      <c r="AM210" s="21"/>
      <c r="AN210" s="21"/>
      <c r="AO210" s="21"/>
      <c r="AP210" s="21"/>
      <c r="AQ210" s="21"/>
      <c r="AR210" s="21"/>
      <c r="AS210" s="21"/>
      <c r="AT210" s="21"/>
      <c r="AU210" s="21"/>
      <c r="AV210" s="21"/>
      <c r="AW210" s="21"/>
      <c r="AX210" s="21"/>
    </row>
    <row r="211" spans="1:50" x14ac:dyDescent="0.2">
      <c r="A211" s="63">
        <v>170</v>
      </c>
      <c r="B211" s="20" t="str">
        <f>'Compound Alert'!B90</f>
        <v>Croatia</v>
      </c>
      <c r="C211" s="20" t="str">
        <f>'Compound Alert'!C90</f>
        <v>HRV</v>
      </c>
      <c r="D211" s="20" t="str">
        <f>'Compound Alert'!D90</f>
        <v>ECS           Europe &amp; Central Asia</v>
      </c>
      <c r="E211" s="20" t="str">
        <f>'Compound Alert'!E90</f>
        <v>IBRD</v>
      </c>
      <c r="F211" s="217">
        <f ca="1">'Compound Alert'!F90</f>
        <v>85</v>
      </c>
      <c r="G211" s="22">
        <f ca="1">IF($B$8="Overall Alert",'Compound Alert'!G90,IF($B$8="Underlying Vulnerability",'Compound Alert'!J90,IF($B$8="Emerging Threat",'Compound Alert'!M90)))</f>
        <v>0</v>
      </c>
      <c r="H211" s="23">
        <f ca="1">IF($B$8="Overall Alert",'Compound Alert'!H90,IF($B$8="Underlying Vulnerability",'Compound Alert'!K90,IF($B$8="Emerging Threat",'Compound Alert'!N90)))</f>
        <v>0</v>
      </c>
      <c r="I211" s="50">
        <f t="shared" ca="1" si="2"/>
        <v>0</v>
      </c>
      <c r="J211" s="25" t="str">
        <f ca="1">IF(
   $B$8="Overall Alert",IF(
      'Compound Alert'!R90 &gt;= 7, "HIGH",IF(
         'Compound Alert'!R90 &gt;= 5, "MED","LOW")), IF(
            $B$8="Underlying Vulnerability", IF(
               'Compound Alert'!Y90 &gt;= 10, "HIGH",IF(
                  'Compound Alert'!Y90 &gt;= 7, "MED","LOW")),IF(
                     $B$8="Emerging Threat", IF(
                        'Compound Alert'!AF90 &gt;= 10, "HIGH",IF(
                            'Compound Alert'!AF90 &gt;= 7, "MED","LOW")))))</f>
        <v>LOW</v>
      </c>
      <c r="K211" s="25" t="str">
        <f ca="1">IF(
   $B$8="Overall Alert",IF(
      'Compound Alert'!S90 &gt;= 7, "HIGH",IF(
         'Compound Alert'!S90 &gt;= 5, "MED","LOW")), IF(
            $B$8="Underlying Vulnerability", IF(
               'Compound Alert'!Z90 &gt;= 10, "HIGH",IF(
                  'Compound Alert'!Z90 &gt;= 7, "MED","LOW")),IF(
                     $B$8="Emerging Threat", IF(
                        'Compound Alert'!AG90 &gt;= 10, "HIGH",IF(
                            'Compound Alert'!AG90 &gt;= 7, "MED","LOW")))))</f>
        <v>LOW</v>
      </c>
      <c r="L211" s="25" t="str">
        <f ca="1">IF(
   $B$8="Overall Alert",IF(
      'Compound Alert'!T90 &gt;= 7, "HIGH",IF(
         'Compound Alert'!T90 &gt;= 5, "MED","LOW")), IF(
            $B$8="Underlying Vulnerability", IF(
               'Compound Alert'!AA90 &gt;= 10, "HIGH",IF(
                  'Compound Alert'!AA90 &gt;= 7, "MED","LOW")),IF(
                     $B$8="Emerging Threat", IF(
                        'Compound Alert'!AH90 &gt;= 10, "HIGH",IF(
                            'Compound Alert'!AH90 &gt;= 7, "MED","LOW")))))</f>
        <v>LOW</v>
      </c>
      <c r="M211" s="25" t="str">
        <f ca="1">IF(
   $B$8="Overall Alert",IF(
      'Compound Alert'!U90 &gt;= 7, "HIGH",IF(
         'Compound Alert'!U90 &gt;= 5, "MED","LOW")), IF(
            $B$8="Underlying Vulnerability", IF(
               'Compound Alert'!AB90 &gt;= 10, "HIGH",IF(
                  'Compound Alert'!AB90 &gt;= 7, "MED","LOW")),IF(
                     $B$8="Emerging Threat", IF(
                        'Compound Alert'!AI90 &gt;= 10, "HIGH",IF(
                            'Compound Alert'!AI90 &gt;= 7, "MED","LOW")))))</f>
        <v>LOW</v>
      </c>
      <c r="N211" s="25" t="str">
        <f ca="1">IF(
   $B$8="Overall Alert",IF(
      'Compound Alert'!V90 &gt;= 7, "HIGH",IF(
         'Compound Alert'!V90 &gt;= 5, "MED","LOW")), IF(
            $B$8="Underlying Vulnerability", IF(
               'Compound Alert'!AC90 &gt;= 10, "HIGH",IF(
                  'Compound Alert'!AC90 &gt;= 7, "MED","LOW")),IF(
                     $B$8="Emerging Threat", IF(
                        'Compound Alert'!AJ90 &gt;= 10, "HIGH",IF(
                            'Compound Alert'!AJ90 &gt;= 7, "MED","LOW")))))</f>
        <v>LOW</v>
      </c>
      <c r="O211" s="25" t="str">
        <f ca="1">IF(
   $B$8="Overall Alert",IF(
      'Compound Alert'!W90 &gt;= 7, "HIGH",IF(
         'Compound Alert'!W90 &gt;= 5, "MED","LOW")), IF(
            $B$8="Underlying Vulnerability", IF(
               'Compound Alert'!AD90 &gt;= 10, "HIGH",IF(
                  'Compound Alert'!AD90 &gt;= 7, "MED","LOW")),IF(
                     $B$8="Emerging Threat", IF(
                        'Compound Alert'!AK90 &gt;= 10, "HIGH",IF(
                            'Compound Alert'!AK90 &gt;= 7, "MED","LOW")))))</f>
        <v>LOW</v>
      </c>
      <c r="P211" s="25"/>
      <c r="Q211" s="26"/>
      <c r="R211" s="26"/>
      <c r="S211" s="21"/>
      <c r="T211" s="21"/>
      <c r="U211" s="21"/>
      <c r="V211" s="21"/>
      <c r="W211" s="21"/>
      <c r="X211" s="21"/>
      <c r="Y211" s="27"/>
      <c r="Z211" s="27"/>
      <c r="AA211" s="27"/>
      <c r="AB211" s="27"/>
      <c r="AC211" s="27"/>
      <c r="AD211" s="27"/>
      <c r="AE211" s="27"/>
      <c r="AF211" s="27"/>
      <c r="AJ211" s="21"/>
      <c r="AK211" s="21"/>
      <c r="AL211" s="21"/>
      <c r="AM211" s="21"/>
      <c r="AN211" s="21"/>
      <c r="AO211" s="21"/>
      <c r="AP211" s="21"/>
      <c r="AQ211" s="21"/>
      <c r="AR211" s="21"/>
      <c r="AS211" s="21"/>
      <c r="AT211" s="21"/>
      <c r="AU211" s="21"/>
      <c r="AV211" s="21"/>
      <c r="AW211" s="21"/>
      <c r="AX211" s="21"/>
    </row>
    <row r="212" spans="1:50" x14ac:dyDescent="0.2">
      <c r="A212" s="63">
        <v>171</v>
      </c>
      <c r="B212" s="20" t="str">
        <f>'Compound Alert'!B52</f>
        <v>Curaçao</v>
      </c>
      <c r="C212" s="20" t="str">
        <f>'Compound Alert'!C52</f>
        <v>CUW</v>
      </c>
      <c r="D212" s="20" t="str">
        <f>'Compound Alert'!D52</f>
        <v>LCN           Latin America &amp; Caribbean</v>
      </c>
      <c r="E212" s="20" t="str">
        <f>'Compound Alert'!E52</f>
        <v>NA</v>
      </c>
      <c r="F212" s="217">
        <f ca="1">'Compound Alert'!F52</f>
        <v>47</v>
      </c>
      <c r="G212" s="22">
        <f ca="1">IF($B$8="Overall Alert",'Compound Alert'!G52,IF($B$8="Underlying Vulnerability",'Compound Alert'!J52,IF($B$8="Emerging Threat",'Compound Alert'!M52)))</f>
        <v>0</v>
      </c>
      <c r="H212" s="23">
        <f ca="1">IF($B$8="Overall Alert",'Compound Alert'!H52,IF($B$8="Underlying Vulnerability",'Compound Alert'!K52,IF($B$8="Emerging Threat",'Compound Alert'!N52)))</f>
        <v>0</v>
      </c>
      <c r="I212" s="50">
        <f t="shared" ca="1" si="2"/>
        <v>0</v>
      </c>
      <c r="J212" s="25" t="str">
        <f ca="1">IF(
   $B$8="Overall Alert",IF(
      'Compound Alert'!R52 &gt;= 7, "HIGH",IF(
         'Compound Alert'!R52 &gt;= 5, "MED","LOW")), IF(
            $B$8="Underlying Vulnerability", IF(
               'Compound Alert'!Y52 &gt;= 10, "HIGH",IF(
                  'Compound Alert'!Y52 &gt;= 7, "MED","LOW")),IF(
                     $B$8="Emerging Threat", IF(
                        'Compound Alert'!AF52 &gt;= 10, "HIGH",IF(
                            'Compound Alert'!AF52 &gt;= 7, "MED","LOW")))))</f>
        <v>LOW</v>
      </c>
      <c r="K212" s="25" t="e">
        <f ca="1">IF(
   $B$8="Overall Alert",IF(
      'Compound Alert'!S52 &gt;= 7, "HIGH",IF(
         'Compound Alert'!S52 &gt;= 5, "MED","LOW")), IF(
            $B$8="Underlying Vulnerability", IF(
               'Compound Alert'!Z52 &gt;= 10, "HIGH",IF(
                  'Compound Alert'!Z52 &gt;= 7, "MED","LOW")),IF(
                     $B$8="Emerging Threat", IF(
                        'Compound Alert'!AG52 &gt;= 10, "HIGH",IF(
                            'Compound Alert'!AG52 &gt;= 7, "MED","LOW")))))</f>
        <v>#N/A</v>
      </c>
      <c r="L212" s="25" t="e">
        <f ca="1">IF(
   $B$8="Overall Alert",IF(
      'Compound Alert'!T52 &gt;= 7, "HIGH",IF(
         'Compound Alert'!T52 &gt;= 5, "MED","LOW")), IF(
            $B$8="Underlying Vulnerability", IF(
               'Compound Alert'!AA52 &gt;= 10, "HIGH",IF(
                  'Compound Alert'!AA52 &gt;= 7, "MED","LOW")),IF(
                     $B$8="Emerging Threat", IF(
                        'Compound Alert'!AH52 &gt;= 10, "HIGH",IF(
                            'Compound Alert'!AH52 &gt;= 7, "MED","LOW")))))</f>
        <v>#N/A</v>
      </c>
      <c r="M212" s="25" t="str">
        <f ca="1">IF(
   $B$8="Overall Alert",IF(
      'Compound Alert'!U52 &gt;= 7, "HIGH",IF(
         'Compound Alert'!U52 &gt;= 5, "MED","LOW")), IF(
            $B$8="Underlying Vulnerability", IF(
               'Compound Alert'!AB52 &gt;= 10, "HIGH",IF(
                  'Compound Alert'!AB52 &gt;= 7, "MED","LOW")),IF(
                     $B$8="Emerging Threat", IF(
                        'Compound Alert'!AI52 &gt;= 10, "HIGH",IF(
                            'Compound Alert'!AI52 &gt;= 7, "MED","LOW")))))</f>
        <v>LOW</v>
      </c>
      <c r="N212" s="25" t="str">
        <f ca="1">IF(
   $B$8="Overall Alert",IF(
      'Compound Alert'!V52 &gt;= 7, "HIGH",IF(
         'Compound Alert'!V52 &gt;= 5, "MED","LOW")), IF(
            $B$8="Underlying Vulnerability", IF(
               'Compound Alert'!AC52 &gt;= 10, "HIGH",IF(
                  'Compound Alert'!AC52 &gt;= 7, "MED","LOW")),IF(
                     $B$8="Emerging Threat", IF(
                        'Compound Alert'!AJ52 &gt;= 10, "HIGH",IF(
                            'Compound Alert'!AJ52 &gt;= 7, "MED","LOW")))))</f>
        <v>LOW</v>
      </c>
      <c r="O212" s="25" t="str">
        <f ca="1">IF(
   $B$8="Overall Alert",IF(
      'Compound Alert'!W52 &gt;= 7, "HIGH",IF(
         'Compound Alert'!W52 &gt;= 5, "MED","LOW")), IF(
            $B$8="Underlying Vulnerability", IF(
               'Compound Alert'!AD52 &gt;= 10, "HIGH",IF(
                  'Compound Alert'!AD52 &gt;= 7, "MED","LOW")),IF(
                     $B$8="Emerging Threat", IF(
                        'Compound Alert'!AK52 &gt;= 10, "HIGH",IF(
                            'Compound Alert'!AK52 &gt;= 7, "MED","LOW")))))</f>
        <v>LOW</v>
      </c>
      <c r="P212" s="25"/>
      <c r="Q212" s="26"/>
      <c r="R212" s="26"/>
      <c r="S212" s="21"/>
      <c r="T212" s="21"/>
      <c r="U212" s="21"/>
      <c r="V212" s="21"/>
      <c r="W212" s="21"/>
      <c r="X212" s="21"/>
      <c r="Y212" s="27"/>
      <c r="Z212" s="27"/>
      <c r="AA212" s="27"/>
      <c r="AB212" s="27"/>
      <c r="AC212" s="27"/>
      <c r="AD212" s="27"/>
      <c r="AE212" s="27"/>
      <c r="AF212" s="27"/>
      <c r="AJ212" s="21"/>
      <c r="AK212" s="21"/>
      <c r="AL212" s="21"/>
      <c r="AM212" s="21"/>
      <c r="AN212" s="21"/>
      <c r="AO212" s="21"/>
      <c r="AP212" s="21"/>
      <c r="AQ212" s="21"/>
      <c r="AR212" s="21"/>
      <c r="AS212" s="21"/>
      <c r="AT212" s="21"/>
      <c r="AU212" s="21"/>
      <c r="AV212" s="21"/>
      <c r="AW212" s="21"/>
      <c r="AX212" s="21"/>
    </row>
    <row r="213" spans="1:50" x14ac:dyDescent="0.2">
      <c r="A213" s="63">
        <v>172</v>
      </c>
      <c r="B213" s="20" t="str">
        <f>'Compound Alert'!B55</f>
        <v>Czech Republic</v>
      </c>
      <c r="C213" s="20" t="str">
        <f>'Compound Alert'!C55</f>
        <v>CZE</v>
      </c>
      <c r="D213" s="20" t="str">
        <f>'Compound Alert'!D55</f>
        <v>ECS           Europe &amp; Central Asia</v>
      </c>
      <c r="E213" s="20" t="str">
        <f>'Compound Alert'!E55</f>
        <v>NA</v>
      </c>
      <c r="F213" s="217">
        <f ca="1">'Compound Alert'!F55</f>
        <v>50</v>
      </c>
      <c r="G213" s="22">
        <f ca="1">IF($B$8="Overall Alert",'Compound Alert'!G55,IF($B$8="Underlying Vulnerability",'Compound Alert'!J55,IF($B$8="Emerging Threat",'Compound Alert'!M55)))</f>
        <v>0</v>
      </c>
      <c r="H213" s="23">
        <f ca="1">IF($B$8="Overall Alert",'Compound Alert'!H55,IF($B$8="Underlying Vulnerability",'Compound Alert'!K55,IF($B$8="Emerging Threat",'Compound Alert'!N55)))</f>
        <v>0</v>
      </c>
      <c r="I213" s="50">
        <f t="shared" ca="1" si="2"/>
        <v>0</v>
      </c>
      <c r="J213" s="25" t="str">
        <f ca="1">IF(
   $B$8="Overall Alert",IF(
      'Compound Alert'!R55 &gt;= 7, "HIGH",IF(
         'Compound Alert'!R55 &gt;= 5, "MED","LOW")), IF(
            $B$8="Underlying Vulnerability", IF(
               'Compound Alert'!Y55 &gt;= 10, "HIGH",IF(
                  'Compound Alert'!Y55 &gt;= 7, "MED","LOW")),IF(
                     $B$8="Emerging Threat", IF(
                        'Compound Alert'!AF55 &gt;= 10, "HIGH",IF(
                            'Compound Alert'!AF55 &gt;= 7, "MED","LOW")))))</f>
        <v>LOW</v>
      </c>
      <c r="K213" s="25" t="str">
        <f ca="1">IF(
   $B$8="Overall Alert",IF(
      'Compound Alert'!S55 &gt;= 7, "HIGH",IF(
         'Compound Alert'!S55 &gt;= 5, "MED","LOW")), IF(
            $B$8="Underlying Vulnerability", IF(
               'Compound Alert'!Z55 &gt;= 10, "HIGH",IF(
                  'Compound Alert'!Z55 &gt;= 7, "MED","LOW")),IF(
                     $B$8="Emerging Threat", IF(
                        'Compound Alert'!AG55 &gt;= 10, "HIGH",IF(
                            'Compound Alert'!AG55 &gt;= 7, "MED","LOW")))))</f>
        <v>LOW</v>
      </c>
      <c r="L213" s="25" t="str">
        <f ca="1">IF(
   $B$8="Overall Alert",IF(
      'Compound Alert'!T55 &gt;= 7, "HIGH",IF(
         'Compound Alert'!T55 &gt;= 5, "MED","LOW")), IF(
            $B$8="Underlying Vulnerability", IF(
               'Compound Alert'!AA55 &gt;= 10, "HIGH",IF(
                  'Compound Alert'!AA55 &gt;= 7, "MED","LOW")),IF(
                     $B$8="Emerging Threat", IF(
                        'Compound Alert'!AH55 &gt;= 10, "HIGH",IF(
                            'Compound Alert'!AH55 &gt;= 7, "MED","LOW")))))</f>
        <v>LOW</v>
      </c>
      <c r="M213" s="25" t="str">
        <f ca="1">IF(
   $B$8="Overall Alert",IF(
      'Compound Alert'!U55 &gt;= 7, "HIGH",IF(
         'Compound Alert'!U55 &gt;= 5, "MED","LOW")), IF(
            $B$8="Underlying Vulnerability", IF(
               'Compound Alert'!AB55 &gt;= 10, "HIGH",IF(
                  'Compound Alert'!AB55 &gt;= 7, "MED","LOW")),IF(
                     $B$8="Emerging Threat", IF(
                        'Compound Alert'!AI55 &gt;= 10, "HIGH",IF(
                            'Compound Alert'!AI55 &gt;= 7, "MED","LOW")))))</f>
        <v>LOW</v>
      </c>
      <c r="N213" s="25" t="str">
        <f ca="1">IF(
   $B$8="Overall Alert",IF(
      'Compound Alert'!V55 &gt;= 7, "HIGH",IF(
         'Compound Alert'!V55 &gt;= 5, "MED","LOW")), IF(
            $B$8="Underlying Vulnerability", IF(
               'Compound Alert'!AC55 &gt;= 10, "HIGH",IF(
                  'Compound Alert'!AC55 &gt;= 7, "MED","LOW")),IF(
                     $B$8="Emerging Threat", IF(
                        'Compound Alert'!AJ55 &gt;= 10, "HIGH",IF(
                            'Compound Alert'!AJ55 &gt;= 7, "MED","LOW")))))</f>
        <v>LOW</v>
      </c>
      <c r="O213" s="25" t="str">
        <f ca="1">IF(
   $B$8="Overall Alert",IF(
      'Compound Alert'!W55 &gt;= 7, "HIGH",IF(
         'Compound Alert'!W55 &gt;= 5, "MED","LOW")), IF(
            $B$8="Underlying Vulnerability", IF(
               'Compound Alert'!AD55 &gt;= 10, "HIGH",IF(
                  'Compound Alert'!AD55 &gt;= 7, "MED","LOW")),IF(
                     $B$8="Emerging Threat", IF(
                        'Compound Alert'!AK55 &gt;= 10, "HIGH",IF(
                            'Compound Alert'!AK55 &gt;= 7, "MED","LOW")))))</f>
        <v>LOW</v>
      </c>
      <c r="P213" s="25"/>
      <c r="Q213" s="26"/>
      <c r="R213" s="26"/>
      <c r="S213" s="21"/>
      <c r="T213" s="21"/>
      <c r="U213" s="21"/>
      <c r="V213" s="21"/>
      <c r="W213" s="21"/>
      <c r="X213" s="21"/>
      <c r="Y213" s="27"/>
      <c r="Z213" s="27"/>
      <c r="AA213" s="27"/>
      <c r="AB213" s="27"/>
      <c r="AC213" s="27"/>
      <c r="AD213" s="27"/>
      <c r="AE213" s="27"/>
      <c r="AF213" s="27"/>
      <c r="AJ213" s="21"/>
      <c r="AK213" s="21"/>
      <c r="AL213" s="21"/>
      <c r="AM213" s="21"/>
      <c r="AN213" s="21"/>
      <c r="AO213" s="21"/>
      <c r="AP213" s="21"/>
      <c r="AQ213" s="21"/>
      <c r="AR213" s="21"/>
      <c r="AS213" s="21"/>
      <c r="AT213" s="21"/>
      <c r="AU213" s="21"/>
      <c r="AV213" s="21"/>
      <c r="AW213" s="21"/>
      <c r="AX213" s="21"/>
    </row>
    <row r="214" spans="1:50" x14ac:dyDescent="0.2">
      <c r="A214" s="63">
        <v>173</v>
      </c>
      <c r="B214" s="20" t="str">
        <f>'Compound Alert'!B59</f>
        <v>Denmark</v>
      </c>
      <c r="C214" s="20" t="str">
        <f>'Compound Alert'!C59</f>
        <v>DNK</v>
      </c>
      <c r="D214" s="20" t="str">
        <f>'Compound Alert'!D59</f>
        <v>ECS           Europe &amp; Central Asia</v>
      </c>
      <c r="E214" s="20" t="str">
        <f>'Compound Alert'!E59</f>
        <v>NA</v>
      </c>
      <c r="F214" s="217">
        <f ca="1">'Compound Alert'!F59</f>
        <v>54</v>
      </c>
      <c r="G214" s="22">
        <f ca="1">IF($B$8="Overall Alert",'Compound Alert'!G59,IF($B$8="Underlying Vulnerability",'Compound Alert'!J59,IF($B$8="Emerging Threat",'Compound Alert'!M59)))</f>
        <v>0</v>
      </c>
      <c r="H214" s="23">
        <f ca="1">IF($B$8="Overall Alert",'Compound Alert'!H59,IF($B$8="Underlying Vulnerability",'Compound Alert'!K59,IF($B$8="Emerging Threat",'Compound Alert'!N59)))</f>
        <v>0</v>
      </c>
      <c r="I214" s="50">
        <f t="shared" ca="1" si="2"/>
        <v>0</v>
      </c>
      <c r="J214" s="25" t="str">
        <f ca="1">IF(
   $B$8="Overall Alert",IF(
      'Compound Alert'!R59 &gt;= 7, "HIGH",IF(
         'Compound Alert'!R59 &gt;= 5, "MED","LOW")), IF(
            $B$8="Underlying Vulnerability", IF(
               'Compound Alert'!Y59 &gt;= 10, "HIGH",IF(
                  'Compound Alert'!Y59 &gt;= 7, "MED","LOW")),IF(
                     $B$8="Emerging Threat", IF(
                        'Compound Alert'!AF59 &gt;= 10, "HIGH",IF(
                            'Compound Alert'!AF59 &gt;= 7, "MED","LOW")))))</f>
        <v>LOW</v>
      </c>
      <c r="K214" s="25" t="str">
        <f ca="1">IF(
   $B$8="Overall Alert",IF(
      'Compound Alert'!S59 &gt;= 7, "HIGH",IF(
         'Compound Alert'!S59 &gt;= 5, "MED","LOW")), IF(
            $B$8="Underlying Vulnerability", IF(
               'Compound Alert'!Z59 &gt;= 10, "HIGH",IF(
                  'Compound Alert'!Z59 &gt;= 7, "MED","LOW")),IF(
                     $B$8="Emerging Threat", IF(
                        'Compound Alert'!AG59 &gt;= 10, "HIGH",IF(
                            'Compound Alert'!AG59 &gt;= 7, "MED","LOW")))))</f>
        <v>LOW</v>
      </c>
      <c r="L214" s="25" t="str">
        <f ca="1">IF(
   $B$8="Overall Alert",IF(
      'Compound Alert'!T59 &gt;= 7, "HIGH",IF(
         'Compound Alert'!T59 &gt;= 5, "MED","LOW")), IF(
            $B$8="Underlying Vulnerability", IF(
               'Compound Alert'!AA59 &gt;= 10, "HIGH",IF(
                  'Compound Alert'!AA59 &gt;= 7, "MED","LOW")),IF(
                     $B$8="Emerging Threat", IF(
                        'Compound Alert'!AH59 &gt;= 10, "HIGH",IF(
                            'Compound Alert'!AH59 &gt;= 7, "MED","LOW")))))</f>
        <v>LOW</v>
      </c>
      <c r="M214" s="25" t="str">
        <f ca="1">IF(
   $B$8="Overall Alert",IF(
      'Compound Alert'!U59 &gt;= 7, "HIGH",IF(
         'Compound Alert'!U59 &gt;= 5, "MED","LOW")), IF(
            $B$8="Underlying Vulnerability", IF(
               'Compound Alert'!AB59 &gt;= 10, "HIGH",IF(
                  'Compound Alert'!AB59 &gt;= 7, "MED","LOW")),IF(
                     $B$8="Emerging Threat", IF(
                        'Compound Alert'!AI59 &gt;= 10, "HIGH",IF(
                            'Compound Alert'!AI59 &gt;= 7, "MED","LOW")))))</f>
        <v>LOW</v>
      </c>
      <c r="N214" s="25" t="str">
        <f ca="1">IF(
   $B$8="Overall Alert",IF(
      'Compound Alert'!V59 &gt;= 7, "HIGH",IF(
         'Compound Alert'!V59 &gt;= 5, "MED","LOW")), IF(
            $B$8="Underlying Vulnerability", IF(
               'Compound Alert'!AC59 &gt;= 10, "HIGH",IF(
                  'Compound Alert'!AC59 &gt;= 7, "MED","LOW")),IF(
                     $B$8="Emerging Threat", IF(
                        'Compound Alert'!AJ59 &gt;= 10, "HIGH",IF(
                            'Compound Alert'!AJ59 &gt;= 7, "MED","LOW")))))</f>
        <v>LOW</v>
      </c>
      <c r="O214" s="25" t="str">
        <f ca="1">IF(
   $B$8="Overall Alert",IF(
      'Compound Alert'!W59 &gt;= 7, "HIGH",IF(
         'Compound Alert'!W59 &gt;= 5, "MED","LOW")), IF(
            $B$8="Underlying Vulnerability", IF(
               'Compound Alert'!AD59 &gt;= 10, "HIGH",IF(
                  'Compound Alert'!AD59 &gt;= 7, "MED","LOW")),IF(
                     $B$8="Emerging Threat", IF(
                        'Compound Alert'!AK59 &gt;= 10, "HIGH",IF(
                            'Compound Alert'!AK59 &gt;= 7, "MED","LOW")))))</f>
        <v>LOW</v>
      </c>
      <c r="P214" s="25"/>
      <c r="Q214" s="26"/>
      <c r="R214" s="26"/>
      <c r="S214" s="21"/>
      <c r="T214" s="21"/>
      <c r="U214" s="21"/>
      <c r="V214" s="21"/>
      <c r="W214" s="21"/>
      <c r="X214" s="21"/>
      <c r="Y214" s="27"/>
      <c r="Z214" s="27"/>
      <c r="AA214" s="27"/>
      <c r="AB214" s="27"/>
      <c r="AC214" s="27"/>
      <c r="AD214" s="27"/>
      <c r="AE214" s="27"/>
      <c r="AF214" s="27"/>
      <c r="AJ214" s="21"/>
      <c r="AK214" s="21"/>
      <c r="AL214" s="21"/>
      <c r="AM214" s="21"/>
      <c r="AN214" s="21"/>
      <c r="AO214" s="21"/>
      <c r="AP214" s="21"/>
      <c r="AQ214" s="21"/>
      <c r="AR214" s="21"/>
      <c r="AS214" s="21"/>
      <c r="AT214" s="21"/>
      <c r="AU214" s="21"/>
      <c r="AV214" s="21"/>
      <c r="AW214" s="21"/>
      <c r="AX214" s="21"/>
    </row>
    <row r="215" spans="1:50" x14ac:dyDescent="0.2">
      <c r="A215" s="63">
        <v>174</v>
      </c>
      <c r="B215" s="20" t="str">
        <f>'Compound Alert'!B66</f>
        <v>Estonia</v>
      </c>
      <c r="C215" s="20" t="str">
        <f>'Compound Alert'!C66</f>
        <v>EST</v>
      </c>
      <c r="D215" s="20" t="str">
        <f>'Compound Alert'!D66</f>
        <v>ECS           Europe &amp; Central Asia</v>
      </c>
      <c r="E215" s="20" t="str">
        <f>'Compound Alert'!E66</f>
        <v>NA</v>
      </c>
      <c r="F215" s="217">
        <f ca="1">'Compound Alert'!F66</f>
        <v>61</v>
      </c>
      <c r="G215" s="22">
        <f ca="1">IF($B$8="Overall Alert",'Compound Alert'!G66,IF($B$8="Underlying Vulnerability",'Compound Alert'!J66,IF($B$8="Emerging Threat",'Compound Alert'!M66)))</f>
        <v>0</v>
      </c>
      <c r="H215" s="23">
        <f ca="1">IF($B$8="Overall Alert",'Compound Alert'!H66,IF($B$8="Underlying Vulnerability",'Compound Alert'!K66,IF($B$8="Emerging Threat",'Compound Alert'!N66)))</f>
        <v>0</v>
      </c>
      <c r="I215" s="50">
        <f t="shared" ca="1" si="2"/>
        <v>0</v>
      </c>
      <c r="J215" s="25" t="str">
        <f ca="1">IF(
   $B$8="Overall Alert",IF(
      'Compound Alert'!R66 &gt;= 7, "HIGH",IF(
         'Compound Alert'!R66 &gt;= 5, "MED","LOW")), IF(
            $B$8="Underlying Vulnerability", IF(
               'Compound Alert'!Y66 &gt;= 10, "HIGH",IF(
                  'Compound Alert'!Y66 &gt;= 7, "MED","LOW")),IF(
                     $B$8="Emerging Threat", IF(
                        'Compound Alert'!AF66 &gt;= 10, "HIGH",IF(
                            'Compound Alert'!AF66 &gt;= 7, "MED","LOW")))))</f>
        <v>LOW</v>
      </c>
      <c r="K215" s="25" t="str">
        <f ca="1">IF(
   $B$8="Overall Alert",IF(
      'Compound Alert'!S66 &gt;= 7, "HIGH",IF(
         'Compound Alert'!S66 &gt;= 5, "MED","LOW")), IF(
            $B$8="Underlying Vulnerability", IF(
               'Compound Alert'!Z66 &gt;= 10, "HIGH",IF(
                  'Compound Alert'!Z66 &gt;= 7, "MED","LOW")),IF(
                     $B$8="Emerging Threat", IF(
                        'Compound Alert'!AG66 &gt;= 10, "HIGH",IF(
                            'Compound Alert'!AG66 &gt;= 7, "MED","LOW")))))</f>
        <v>LOW</v>
      </c>
      <c r="L215" s="25" t="str">
        <f ca="1">IF(
   $B$8="Overall Alert",IF(
      'Compound Alert'!T66 &gt;= 7, "HIGH",IF(
         'Compound Alert'!T66 &gt;= 5, "MED","LOW")), IF(
            $B$8="Underlying Vulnerability", IF(
               'Compound Alert'!AA66 &gt;= 10, "HIGH",IF(
                  'Compound Alert'!AA66 &gt;= 7, "MED","LOW")),IF(
                     $B$8="Emerging Threat", IF(
                        'Compound Alert'!AH66 &gt;= 10, "HIGH",IF(
                            'Compound Alert'!AH66 &gt;= 7, "MED","LOW")))))</f>
        <v>LOW</v>
      </c>
      <c r="M215" s="25" t="str">
        <f ca="1">IF(
   $B$8="Overall Alert",IF(
      'Compound Alert'!U66 &gt;= 7, "HIGH",IF(
         'Compound Alert'!U66 &gt;= 5, "MED","LOW")), IF(
            $B$8="Underlying Vulnerability", IF(
               'Compound Alert'!AB66 &gt;= 10, "HIGH",IF(
                  'Compound Alert'!AB66 &gt;= 7, "MED","LOW")),IF(
                     $B$8="Emerging Threat", IF(
                        'Compound Alert'!AI66 &gt;= 10, "HIGH",IF(
                            'Compound Alert'!AI66 &gt;= 7, "MED","LOW")))))</f>
        <v>LOW</v>
      </c>
      <c r="N215" s="25" t="str">
        <f ca="1">IF(
   $B$8="Overall Alert",IF(
      'Compound Alert'!V66 &gt;= 7, "HIGH",IF(
         'Compound Alert'!V66 &gt;= 5, "MED","LOW")), IF(
            $B$8="Underlying Vulnerability", IF(
               'Compound Alert'!AC66 &gt;= 10, "HIGH",IF(
                  'Compound Alert'!AC66 &gt;= 7, "MED","LOW")),IF(
                     $B$8="Emerging Threat", IF(
                        'Compound Alert'!AJ66 &gt;= 10, "HIGH",IF(
                            'Compound Alert'!AJ66 &gt;= 7, "MED","LOW")))))</f>
        <v>LOW</v>
      </c>
      <c r="O215" s="25" t="str">
        <f ca="1">IF(
   $B$8="Overall Alert",IF(
      'Compound Alert'!W66 &gt;= 7, "HIGH",IF(
         'Compound Alert'!W66 &gt;= 5, "MED","LOW")), IF(
            $B$8="Underlying Vulnerability", IF(
               'Compound Alert'!AD66 &gt;= 10, "HIGH",IF(
                  'Compound Alert'!AD66 &gt;= 7, "MED","LOW")),IF(
                     $B$8="Emerging Threat", IF(
                        'Compound Alert'!AK66 &gt;= 10, "HIGH",IF(
                            'Compound Alert'!AK66 &gt;= 7, "MED","LOW")))))</f>
        <v>LOW</v>
      </c>
      <c r="P215" s="25"/>
      <c r="Q215" s="26"/>
      <c r="R215" s="26"/>
      <c r="S215" s="21"/>
      <c r="T215" s="21"/>
      <c r="U215" s="21"/>
      <c r="V215" s="21"/>
      <c r="W215" s="21"/>
      <c r="X215" s="21"/>
      <c r="Y215" s="27"/>
      <c r="Z215" s="27"/>
      <c r="AA215" s="27"/>
      <c r="AB215" s="27"/>
      <c r="AC215" s="27"/>
      <c r="AD215" s="27"/>
      <c r="AE215" s="27"/>
      <c r="AF215" s="27"/>
      <c r="AJ215" s="21"/>
      <c r="AK215" s="21"/>
      <c r="AL215" s="21"/>
      <c r="AM215" s="21"/>
      <c r="AN215" s="21"/>
      <c r="AO215" s="21"/>
      <c r="AP215" s="21"/>
      <c r="AQ215" s="21"/>
      <c r="AR215" s="21"/>
      <c r="AS215" s="21"/>
      <c r="AT215" s="21"/>
      <c r="AU215" s="21"/>
      <c r="AV215" s="21"/>
      <c r="AW215" s="21"/>
      <c r="AX215" s="21"/>
    </row>
    <row r="216" spans="1:50" x14ac:dyDescent="0.2">
      <c r="A216" s="63">
        <v>175</v>
      </c>
      <c r="B216" s="20" t="str">
        <f>'Compound Alert'!B71</f>
        <v>Faroe Islands</v>
      </c>
      <c r="C216" s="20" t="str">
        <f>'Compound Alert'!C71</f>
        <v>FRO</v>
      </c>
      <c r="D216" s="20" t="str">
        <f>'Compound Alert'!D71</f>
        <v>ECS           Europe &amp; Central Asia</v>
      </c>
      <c r="E216" s="20" t="str">
        <f>'Compound Alert'!E71</f>
        <v>NA</v>
      </c>
      <c r="F216" s="217">
        <f ca="1">'Compound Alert'!F71</f>
        <v>66</v>
      </c>
      <c r="G216" s="22">
        <f ca="1">IF($B$8="Overall Alert",'Compound Alert'!G71,IF($B$8="Underlying Vulnerability",'Compound Alert'!J71,IF($B$8="Emerging Threat",'Compound Alert'!M71)))</f>
        <v>0</v>
      </c>
      <c r="H216" s="23">
        <f ca="1">IF($B$8="Overall Alert",'Compound Alert'!H71,IF($B$8="Underlying Vulnerability",'Compound Alert'!K71,IF($B$8="Emerging Threat",'Compound Alert'!N71)))</f>
        <v>0</v>
      </c>
      <c r="I216" s="50">
        <f t="shared" ca="1" si="2"/>
        <v>0</v>
      </c>
      <c r="J216" s="25" t="str">
        <f ca="1">IF(
   $B$8="Overall Alert",IF(
      'Compound Alert'!R71 &gt;= 7, "HIGH",IF(
         'Compound Alert'!R71 &gt;= 5, "MED","LOW")), IF(
            $B$8="Underlying Vulnerability", IF(
               'Compound Alert'!Y71 &gt;= 10, "HIGH",IF(
                  'Compound Alert'!Y71 &gt;= 7, "MED","LOW")),IF(
                     $B$8="Emerging Threat", IF(
                        'Compound Alert'!AF71 &gt;= 10, "HIGH",IF(
                            'Compound Alert'!AF71 &gt;= 7, "MED","LOW")))))</f>
        <v>LOW</v>
      </c>
      <c r="K216" s="25" t="e">
        <f ca="1">IF(
   $B$8="Overall Alert",IF(
      'Compound Alert'!S71 &gt;= 7, "HIGH",IF(
         'Compound Alert'!S71 &gt;= 5, "MED","LOW")), IF(
            $B$8="Underlying Vulnerability", IF(
               'Compound Alert'!Z71 &gt;= 10, "HIGH",IF(
                  'Compound Alert'!Z71 &gt;= 7, "MED","LOW")),IF(
                     $B$8="Emerging Threat", IF(
                        'Compound Alert'!AG71 &gt;= 10, "HIGH",IF(
                            'Compound Alert'!AG71 &gt;= 7, "MED","LOW")))))</f>
        <v>#N/A</v>
      </c>
      <c r="L216" s="25" t="e">
        <f ca="1">IF(
   $B$8="Overall Alert",IF(
      'Compound Alert'!T71 &gt;= 7, "HIGH",IF(
         'Compound Alert'!T71 &gt;= 5, "MED","LOW")), IF(
            $B$8="Underlying Vulnerability", IF(
               'Compound Alert'!AA71 &gt;= 10, "HIGH",IF(
                  'Compound Alert'!AA71 &gt;= 7, "MED","LOW")),IF(
                     $B$8="Emerging Threat", IF(
                        'Compound Alert'!AH71 &gt;= 10, "HIGH",IF(
                            'Compound Alert'!AH71 &gt;= 7, "MED","LOW")))))</f>
        <v>#N/A</v>
      </c>
      <c r="M216" s="25" t="str">
        <f ca="1">IF(
   $B$8="Overall Alert",IF(
      'Compound Alert'!U71 &gt;= 7, "HIGH",IF(
         'Compound Alert'!U71 &gt;= 5, "MED","LOW")), IF(
            $B$8="Underlying Vulnerability", IF(
               'Compound Alert'!AB71 &gt;= 10, "HIGH",IF(
                  'Compound Alert'!AB71 &gt;= 7, "MED","LOW")),IF(
                     $B$8="Emerging Threat", IF(
                        'Compound Alert'!AI71 &gt;= 10, "HIGH",IF(
                            'Compound Alert'!AI71 &gt;= 7, "MED","LOW")))))</f>
        <v>LOW</v>
      </c>
      <c r="N216" s="25" t="str">
        <f ca="1">IF(
   $B$8="Overall Alert",IF(
      'Compound Alert'!V71 &gt;= 7, "HIGH",IF(
         'Compound Alert'!V71 &gt;= 5, "MED","LOW")), IF(
            $B$8="Underlying Vulnerability", IF(
               'Compound Alert'!AC71 &gt;= 10, "HIGH",IF(
                  'Compound Alert'!AC71 &gt;= 7, "MED","LOW")),IF(
                     $B$8="Emerging Threat", IF(
                        'Compound Alert'!AJ71 &gt;= 10, "HIGH",IF(
                            'Compound Alert'!AJ71 &gt;= 7, "MED","LOW")))))</f>
        <v>LOW</v>
      </c>
      <c r="O216" s="25" t="str">
        <f ca="1">IF(
   $B$8="Overall Alert",IF(
      'Compound Alert'!W71 &gt;= 7, "HIGH",IF(
         'Compound Alert'!W71 &gt;= 5, "MED","LOW")), IF(
            $B$8="Underlying Vulnerability", IF(
               'Compound Alert'!AD71 &gt;= 10, "HIGH",IF(
                  'Compound Alert'!AD71 &gt;= 7, "MED","LOW")),IF(
                     $B$8="Emerging Threat", IF(
                        'Compound Alert'!AK71 &gt;= 10, "HIGH",IF(
                            'Compound Alert'!AK71 &gt;= 7, "MED","LOW")))))</f>
        <v>LOW</v>
      </c>
      <c r="P216" s="25"/>
      <c r="Q216" s="26"/>
      <c r="R216" s="26"/>
      <c r="S216" s="21"/>
      <c r="T216" s="21"/>
      <c r="U216" s="21"/>
      <c r="V216" s="21"/>
      <c r="W216" s="21"/>
      <c r="X216" s="21"/>
      <c r="Y216" s="27"/>
      <c r="Z216" s="27"/>
      <c r="AA216" s="27"/>
      <c r="AB216" s="27"/>
      <c r="AC216" s="27"/>
      <c r="AD216" s="27"/>
      <c r="AE216" s="27"/>
      <c r="AF216" s="27"/>
      <c r="AJ216" s="21"/>
      <c r="AK216" s="21"/>
      <c r="AL216" s="21"/>
      <c r="AM216" s="21"/>
      <c r="AN216" s="21"/>
      <c r="AO216" s="21"/>
      <c r="AP216" s="21"/>
      <c r="AQ216" s="21"/>
      <c r="AR216" s="21"/>
      <c r="AS216" s="21"/>
      <c r="AT216" s="21"/>
      <c r="AU216" s="21"/>
      <c r="AV216" s="21"/>
      <c r="AW216" s="21"/>
      <c r="AX216" s="21"/>
    </row>
    <row r="217" spans="1:50" x14ac:dyDescent="0.2">
      <c r="A217" s="63">
        <v>176</v>
      </c>
      <c r="B217" s="20" t="str">
        <f>'Compound Alert'!B68</f>
        <v>Finland</v>
      </c>
      <c r="C217" s="20" t="str">
        <f>'Compound Alert'!C68</f>
        <v>FIN</v>
      </c>
      <c r="D217" s="20" t="str">
        <f>'Compound Alert'!D68</f>
        <v>ECS           Europe &amp; Central Asia</v>
      </c>
      <c r="E217" s="20" t="str">
        <f>'Compound Alert'!E68</f>
        <v>NA</v>
      </c>
      <c r="F217" s="217">
        <f ca="1">'Compound Alert'!F68</f>
        <v>63</v>
      </c>
      <c r="G217" s="22">
        <f ca="1">IF($B$8="Overall Alert",'Compound Alert'!G68,IF($B$8="Underlying Vulnerability",'Compound Alert'!J68,IF($B$8="Emerging Threat",'Compound Alert'!M68)))</f>
        <v>0</v>
      </c>
      <c r="H217" s="23">
        <f ca="1">IF($B$8="Overall Alert",'Compound Alert'!H68,IF($B$8="Underlying Vulnerability",'Compound Alert'!K68,IF($B$8="Emerging Threat",'Compound Alert'!N68)))</f>
        <v>0</v>
      </c>
      <c r="I217" s="50">
        <f t="shared" ca="1" si="2"/>
        <v>0</v>
      </c>
      <c r="J217" s="25" t="str">
        <f ca="1">IF(
   $B$8="Overall Alert",IF(
      'Compound Alert'!R68 &gt;= 7, "HIGH",IF(
         'Compound Alert'!R68 &gt;= 5, "MED","LOW")), IF(
            $B$8="Underlying Vulnerability", IF(
               'Compound Alert'!Y68 &gt;= 10, "HIGH",IF(
                  'Compound Alert'!Y68 &gt;= 7, "MED","LOW")),IF(
                     $B$8="Emerging Threat", IF(
                        'Compound Alert'!AF68 &gt;= 10, "HIGH",IF(
                            'Compound Alert'!AF68 &gt;= 7, "MED","LOW")))))</f>
        <v>LOW</v>
      </c>
      <c r="K217" s="25" t="str">
        <f ca="1">IF(
   $B$8="Overall Alert",IF(
      'Compound Alert'!S68 &gt;= 7, "HIGH",IF(
         'Compound Alert'!S68 &gt;= 5, "MED","LOW")), IF(
            $B$8="Underlying Vulnerability", IF(
               'Compound Alert'!Z68 &gt;= 10, "HIGH",IF(
                  'Compound Alert'!Z68 &gt;= 7, "MED","LOW")),IF(
                     $B$8="Emerging Threat", IF(
                        'Compound Alert'!AG68 &gt;= 10, "HIGH",IF(
                            'Compound Alert'!AG68 &gt;= 7, "MED","LOW")))))</f>
        <v>LOW</v>
      </c>
      <c r="L217" s="25" t="str">
        <f ca="1">IF(
   $B$8="Overall Alert",IF(
      'Compound Alert'!T68 &gt;= 7, "HIGH",IF(
         'Compound Alert'!T68 &gt;= 5, "MED","LOW")), IF(
            $B$8="Underlying Vulnerability", IF(
               'Compound Alert'!AA68 &gt;= 10, "HIGH",IF(
                  'Compound Alert'!AA68 &gt;= 7, "MED","LOW")),IF(
                     $B$8="Emerging Threat", IF(
                        'Compound Alert'!AH68 &gt;= 10, "HIGH",IF(
                            'Compound Alert'!AH68 &gt;= 7, "MED","LOW")))))</f>
        <v>LOW</v>
      </c>
      <c r="M217" s="25" t="str">
        <f ca="1">IF(
   $B$8="Overall Alert",IF(
      'Compound Alert'!U68 &gt;= 7, "HIGH",IF(
         'Compound Alert'!U68 &gt;= 5, "MED","LOW")), IF(
            $B$8="Underlying Vulnerability", IF(
               'Compound Alert'!AB68 &gt;= 10, "HIGH",IF(
                  'Compound Alert'!AB68 &gt;= 7, "MED","LOW")),IF(
                     $B$8="Emerging Threat", IF(
                        'Compound Alert'!AI68 &gt;= 10, "HIGH",IF(
                            'Compound Alert'!AI68 &gt;= 7, "MED","LOW")))))</f>
        <v>LOW</v>
      </c>
      <c r="N217" s="25" t="str">
        <f ca="1">IF(
   $B$8="Overall Alert",IF(
      'Compound Alert'!V68 &gt;= 7, "HIGH",IF(
         'Compound Alert'!V68 &gt;= 5, "MED","LOW")), IF(
            $B$8="Underlying Vulnerability", IF(
               'Compound Alert'!AC68 &gt;= 10, "HIGH",IF(
                  'Compound Alert'!AC68 &gt;= 7, "MED","LOW")),IF(
                     $B$8="Emerging Threat", IF(
                        'Compound Alert'!AJ68 &gt;= 10, "HIGH",IF(
                            'Compound Alert'!AJ68 &gt;= 7, "MED","LOW")))))</f>
        <v>LOW</v>
      </c>
      <c r="O217" s="25" t="str">
        <f ca="1">IF(
   $B$8="Overall Alert",IF(
      'Compound Alert'!W68 &gt;= 7, "HIGH",IF(
         'Compound Alert'!W68 &gt;= 5, "MED","LOW")), IF(
            $B$8="Underlying Vulnerability", IF(
               'Compound Alert'!AD68 &gt;= 10, "HIGH",IF(
                  'Compound Alert'!AD68 &gt;= 7, "MED","LOW")),IF(
                     $B$8="Emerging Threat", IF(
                        'Compound Alert'!AK68 &gt;= 10, "HIGH",IF(
                            'Compound Alert'!AK68 &gt;= 7, "MED","LOW")))))</f>
        <v>LOW</v>
      </c>
      <c r="P217" s="25"/>
      <c r="Q217" s="26"/>
      <c r="R217" s="26"/>
      <c r="S217" s="21"/>
      <c r="T217" s="21"/>
      <c r="U217" s="21"/>
      <c r="V217" s="21"/>
      <c r="W217" s="21"/>
      <c r="X217" s="21"/>
      <c r="Y217" s="27"/>
      <c r="Z217" s="27"/>
      <c r="AA217" s="27"/>
      <c r="AB217" s="27"/>
      <c r="AC217" s="27"/>
      <c r="AD217" s="27"/>
      <c r="AE217" s="27"/>
      <c r="AF217" s="27"/>
      <c r="AJ217" s="21"/>
      <c r="AK217" s="21"/>
      <c r="AL217" s="21"/>
      <c r="AM217" s="21"/>
      <c r="AN217" s="21"/>
      <c r="AO217" s="21"/>
      <c r="AP217" s="21"/>
      <c r="AQ217" s="21"/>
      <c r="AR217" s="21"/>
      <c r="AS217" s="21"/>
      <c r="AT217" s="21"/>
      <c r="AU217" s="21"/>
      <c r="AV217" s="21"/>
      <c r="AW217" s="21"/>
      <c r="AX217" s="21"/>
    </row>
    <row r="218" spans="1:50" x14ac:dyDescent="0.2">
      <c r="A218" s="63">
        <v>177</v>
      </c>
      <c r="B218" s="20" t="str">
        <f>'Compound Alert'!B168</f>
        <v>French Polynesia</v>
      </c>
      <c r="C218" s="20" t="str">
        <f>'Compound Alert'!C168</f>
        <v>PYF</v>
      </c>
      <c r="D218" s="20" t="str">
        <f>'Compound Alert'!D168</f>
        <v>EAS           East Asia &amp; Pacific</v>
      </c>
      <c r="E218" s="20" t="str">
        <f>'Compound Alert'!E168</f>
        <v>NA</v>
      </c>
      <c r="F218" s="217">
        <f ca="1">'Compound Alert'!F168</f>
        <v>163</v>
      </c>
      <c r="G218" s="22">
        <f ca="1">IF($B$8="Overall Alert",'Compound Alert'!G168,IF($B$8="Underlying Vulnerability",'Compound Alert'!J168,IF($B$8="Emerging Threat",'Compound Alert'!M168)))</f>
        <v>0</v>
      </c>
      <c r="H218" s="23">
        <f ca="1">IF($B$8="Overall Alert",'Compound Alert'!H168,IF($B$8="Underlying Vulnerability",'Compound Alert'!K168,IF($B$8="Emerging Threat",'Compound Alert'!N168)))</f>
        <v>0</v>
      </c>
      <c r="I218" s="50">
        <f t="shared" ca="1" si="2"/>
        <v>0</v>
      </c>
      <c r="J218" s="25" t="str">
        <f ca="1">IF(
   $B$8="Overall Alert",IF(
      'Compound Alert'!R168 &gt;= 7, "HIGH",IF(
         'Compound Alert'!R168 &gt;= 5, "MED","LOW")), IF(
            $B$8="Underlying Vulnerability", IF(
               'Compound Alert'!Y168 &gt;= 10, "HIGH",IF(
                  'Compound Alert'!Y168 &gt;= 7, "MED","LOW")),IF(
                     $B$8="Emerging Threat", IF(
                        'Compound Alert'!AF168 &gt;= 10, "HIGH",IF(
                            'Compound Alert'!AF168 &gt;= 7, "MED","LOW")))))</f>
        <v>LOW</v>
      </c>
      <c r="K218" s="25" t="e">
        <f ca="1">IF(
   $B$8="Overall Alert",IF(
      'Compound Alert'!S168 &gt;= 7, "HIGH",IF(
         'Compound Alert'!S168 &gt;= 5, "MED","LOW")), IF(
            $B$8="Underlying Vulnerability", IF(
               'Compound Alert'!Z168 &gt;= 10, "HIGH",IF(
                  'Compound Alert'!Z168 &gt;= 7, "MED","LOW")),IF(
                     $B$8="Emerging Threat", IF(
                        'Compound Alert'!AG168 &gt;= 10, "HIGH",IF(
                            'Compound Alert'!AG168 &gt;= 7, "MED","LOW")))))</f>
        <v>#N/A</v>
      </c>
      <c r="L218" s="25" t="e">
        <f ca="1">IF(
   $B$8="Overall Alert",IF(
      'Compound Alert'!T168 &gt;= 7, "HIGH",IF(
         'Compound Alert'!T168 &gt;= 5, "MED","LOW")), IF(
            $B$8="Underlying Vulnerability", IF(
               'Compound Alert'!AA168 &gt;= 10, "HIGH",IF(
                  'Compound Alert'!AA168 &gt;= 7, "MED","LOW")),IF(
                     $B$8="Emerging Threat", IF(
                        'Compound Alert'!AH168 &gt;= 10, "HIGH",IF(
                            'Compound Alert'!AH168 &gt;= 7, "MED","LOW")))))</f>
        <v>#N/A</v>
      </c>
      <c r="M218" s="25" t="str">
        <f ca="1">IF(
   $B$8="Overall Alert",IF(
      'Compound Alert'!U168 &gt;= 7, "HIGH",IF(
         'Compound Alert'!U168 &gt;= 5, "MED","LOW")), IF(
            $B$8="Underlying Vulnerability", IF(
               'Compound Alert'!AB168 &gt;= 10, "HIGH",IF(
                  'Compound Alert'!AB168 &gt;= 7, "MED","LOW")),IF(
                     $B$8="Emerging Threat", IF(
                        'Compound Alert'!AI168 &gt;= 10, "HIGH",IF(
                            'Compound Alert'!AI168 &gt;= 7, "MED","LOW")))))</f>
        <v>LOW</v>
      </c>
      <c r="N218" s="25" t="str">
        <f ca="1">IF(
   $B$8="Overall Alert",IF(
      'Compound Alert'!V168 &gt;= 7, "HIGH",IF(
         'Compound Alert'!V168 &gt;= 5, "MED","LOW")), IF(
            $B$8="Underlying Vulnerability", IF(
               'Compound Alert'!AC168 &gt;= 10, "HIGH",IF(
                  'Compound Alert'!AC168 &gt;= 7, "MED","LOW")),IF(
                     $B$8="Emerging Threat", IF(
                        'Compound Alert'!AJ168 &gt;= 10, "HIGH",IF(
                            'Compound Alert'!AJ168 &gt;= 7, "MED","LOW")))))</f>
        <v>LOW</v>
      </c>
      <c r="O218" s="25" t="str">
        <f ca="1">IF(
   $B$8="Overall Alert",IF(
      'Compound Alert'!W168 &gt;= 7, "HIGH",IF(
         'Compound Alert'!W168 &gt;= 5, "MED","LOW")), IF(
            $B$8="Underlying Vulnerability", IF(
               'Compound Alert'!AD168 &gt;= 10, "HIGH",IF(
                  'Compound Alert'!AD168 &gt;= 7, "MED","LOW")),IF(
                     $B$8="Emerging Threat", IF(
                        'Compound Alert'!AK168 &gt;= 10, "HIGH",IF(
                            'Compound Alert'!AK168 &gt;= 7, "MED","LOW")))))</f>
        <v>LOW</v>
      </c>
      <c r="P218" s="25"/>
      <c r="Q218" s="26"/>
      <c r="R218" s="26"/>
      <c r="S218" s="21"/>
      <c r="T218" s="21"/>
      <c r="U218" s="21"/>
      <c r="V218" s="21"/>
      <c r="W218" s="21"/>
      <c r="X218" s="21"/>
      <c r="Y218" s="27"/>
      <c r="Z218" s="27"/>
      <c r="AA218" s="27"/>
      <c r="AB218" s="27"/>
      <c r="AC218" s="27"/>
      <c r="AD218" s="27"/>
      <c r="AE218" s="27"/>
      <c r="AF218" s="27"/>
      <c r="AJ218" s="21"/>
      <c r="AK218" s="21"/>
      <c r="AL218" s="21"/>
      <c r="AM218" s="21"/>
      <c r="AN218" s="21"/>
      <c r="AO218" s="21"/>
      <c r="AP218" s="21"/>
      <c r="AQ218" s="21"/>
      <c r="AR218" s="21"/>
      <c r="AS218" s="21"/>
      <c r="AT218" s="21"/>
      <c r="AU218" s="21"/>
      <c r="AV218" s="21"/>
      <c r="AW218" s="21"/>
      <c r="AX218" s="21"/>
    </row>
    <row r="219" spans="1:50" x14ac:dyDescent="0.2">
      <c r="A219" s="63">
        <v>178</v>
      </c>
      <c r="B219" s="20" t="str">
        <f>'Compound Alert'!B75</f>
        <v>Georgia</v>
      </c>
      <c r="C219" s="20" t="str">
        <f>'Compound Alert'!C75</f>
        <v>GEO</v>
      </c>
      <c r="D219" s="20" t="str">
        <f>'Compound Alert'!D75</f>
        <v>ECS           Europe &amp; Central Asia</v>
      </c>
      <c r="E219" s="20" t="str">
        <f>'Compound Alert'!E75</f>
        <v>IBRD</v>
      </c>
      <c r="F219" s="217">
        <f ca="1">'Compound Alert'!F75</f>
        <v>70</v>
      </c>
      <c r="G219" s="22">
        <f ca="1">IF($B$8="Overall Alert",'Compound Alert'!G75,IF($B$8="Underlying Vulnerability",'Compound Alert'!J75,IF($B$8="Emerging Threat",'Compound Alert'!M75)))</f>
        <v>0</v>
      </c>
      <c r="H219" s="23">
        <f ca="1">IF($B$8="Overall Alert",'Compound Alert'!H75,IF($B$8="Underlying Vulnerability",'Compound Alert'!K75,IF($B$8="Emerging Threat",'Compound Alert'!N75)))</f>
        <v>0</v>
      </c>
      <c r="I219" s="50">
        <f t="shared" ca="1" si="2"/>
        <v>0</v>
      </c>
      <c r="J219" s="25" t="str">
        <f ca="1">IF(
   $B$8="Overall Alert",IF(
      'Compound Alert'!R75 &gt;= 7, "HIGH",IF(
         'Compound Alert'!R75 &gt;= 5, "MED","LOW")), IF(
            $B$8="Underlying Vulnerability", IF(
               'Compound Alert'!Y75 &gt;= 10, "HIGH",IF(
                  'Compound Alert'!Y75 &gt;= 7, "MED","LOW")),IF(
                     $B$8="Emerging Threat", IF(
                        'Compound Alert'!AF75 &gt;= 10, "HIGH",IF(
                            'Compound Alert'!AF75 &gt;= 7, "MED","LOW")))))</f>
        <v>LOW</v>
      </c>
      <c r="K219" s="25" t="str">
        <f ca="1">IF(
   $B$8="Overall Alert",IF(
      'Compound Alert'!S75 &gt;= 7, "HIGH",IF(
         'Compound Alert'!S75 &gt;= 5, "MED","LOW")), IF(
            $B$8="Underlying Vulnerability", IF(
               'Compound Alert'!Z75 &gt;= 10, "HIGH",IF(
                  'Compound Alert'!Z75 &gt;= 7, "MED","LOW")),IF(
                     $B$8="Emerging Threat", IF(
                        'Compound Alert'!AG75 &gt;= 10, "HIGH",IF(
                            'Compound Alert'!AG75 &gt;= 7, "MED","LOW")))))</f>
        <v>LOW</v>
      </c>
      <c r="L219" s="25" t="str">
        <f ca="1">IF(
   $B$8="Overall Alert",IF(
      'Compound Alert'!T75 &gt;= 7, "HIGH",IF(
         'Compound Alert'!T75 &gt;= 5, "MED","LOW")), IF(
            $B$8="Underlying Vulnerability", IF(
               'Compound Alert'!AA75 &gt;= 10, "HIGH",IF(
                  'Compound Alert'!AA75 &gt;= 7, "MED","LOW")),IF(
                     $B$8="Emerging Threat", IF(
                        'Compound Alert'!AH75 &gt;= 10, "HIGH",IF(
                            'Compound Alert'!AH75 &gt;= 7, "MED","LOW")))))</f>
        <v>LOW</v>
      </c>
      <c r="M219" s="25" t="str">
        <f ca="1">IF(
   $B$8="Overall Alert",IF(
      'Compound Alert'!U75 &gt;= 7, "HIGH",IF(
         'Compound Alert'!U75 &gt;= 5, "MED","LOW")), IF(
            $B$8="Underlying Vulnerability", IF(
               'Compound Alert'!AB75 &gt;= 10, "HIGH",IF(
                  'Compound Alert'!AB75 &gt;= 7, "MED","LOW")),IF(
                     $B$8="Emerging Threat", IF(
                        'Compound Alert'!AI75 &gt;= 10, "HIGH",IF(
                            'Compound Alert'!AI75 &gt;= 7, "MED","LOW")))))</f>
        <v>LOW</v>
      </c>
      <c r="N219" s="25" t="str">
        <f ca="1">IF(
   $B$8="Overall Alert",IF(
      'Compound Alert'!V75 &gt;= 7, "HIGH",IF(
         'Compound Alert'!V75 &gt;= 5, "MED","LOW")), IF(
            $B$8="Underlying Vulnerability", IF(
               'Compound Alert'!AC75 &gt;= 10, "HIGH",IF(
                  'Compound Alert'!AC75 &gt;= 7, "MED","LOW")),IF(
                     $B$8="Emerging Threat", IF(
                        'Compound Alert'!AJ75 &gt;= 10, "HIGH",IF(
                            'Compound Alert'!AJ75 &gt;= 7, "MED","LOW")))))</f>
        <v>LOW</v>
      </c>
      <c r="O219" s="25" t="str">
        <f ca="1">IF(
   $B$8="Overall Alert",IF(
      'Compound Alert'!W75 &gt;= 7, "HIGH",IF(
         'Compound Alert'!W75 &gt;= 5, "MED","LOW")), IF(
            $B$8="Underlying Vulnerability", IF(
               'Compound Alert'!AD75 &gt;= 10, "HIGH",IF(
                  'Compound Alert'!AD75 &gt;= 7, "MED","LOW")),IF(
                     $B$8="Emerging Threat", IF(
                        'Compound Alert'!AK75 &gt;= 10, "HIGH",IF(
                            'Compound Alert'!AK75 &gt;= 7, "MED","LOW")))))</f>
        <v>LOW</v>
      </c>
      <c r="P219" s="25"/>
      <c r="Q219" s="26"/>
      <c r="R219" s="26"/>
      <c r="S219" s="21"/>
      <c r="T219" s="21"/>
      <c r="U219" s="21"/>
      <c r="V219" s="21"/>
      <c r="W219" s="21"/>
      <c r="X219" s="21"/>
      <c r="Y219" s="27"/>
      <c r="Z219" s="27"/>
      <c r="AA219" s="27"/>
      <c r="AB219" s="27"/>
      <c r="AC219" s="27"/>
      <c r="AD219" s="27"/>
      <c r="AE219" s="27"/>
      <c r="AF219" s="27"/>
      <c r="AJ219" s="21"/>
      <c r="AK219" s="21"/>
      <c r="AL219" s="21"/>
      <c r="AM219" s="21"/>
      <c r="AN219" s="21"/>
      <c r="AO219" s="21"/>
      <c r="AP219" s="21"/>
      <c r="AQ219" s="21"/>
      <c r="AR219" s="21"/>
      <c r="AS219" s="21"/>
      <c r="AT219" s="21"/>
      <c r="AU219" s="21"/>
      <c r="AV219" s="21"/>
      <c r="AW219" s="21"/>
      <c r="AX219" s="21"/>
    </row>
    <row r="220" spans="1:50" x14ac:dyDescent="0.2">
      <c r="A220" s="63">
        <v>179</v>
      </c>
      <c r="B220" s="20" t="str">
        <f>'Compound Alert'!B84</f>
        <v>Greenland</v>
      </c>
      <c r="C220" s="20" t="str">
        <f>'Compound Alert'!C84</f>
        <v>GRL</v>
      </c>
      <c r="D220" s="20" t="str">
        <f>'Compound Alert'!D84</f>
        <v>ECS           Europe &amp; Central Asia</v>
      </c>
      <c r="E220" s="20" t="str">
        <f>'Compound Alert'!E84</f>
        <v>NA</v>
      </c>
      <c r="F220" s="217">
        <f ca="1">'Compound Alert'!F84</f>
        <v>79</v>
      </c>
      <c r="G220" s="22">
        <f ca="1">IF($B$8="Overall Alert",'Compound Alert'!G84,IF($B$8="Underlying Vulnerability",'Compound Alert'!J84,IF($B$8="Emerging Threat",'Compound Alert'!M84)))</f>
        <v>0</v>
      </c>
      <c r="H220" s="23">
        <f ca="1">IF($B$8="Overall Alert",'Compound Alert'!H84,IF($B$8="Underlying Vulnerability",'Compound Alert'!K84,IF($B$8="Emerging Threat",'Compound Alert'!N84)))</f>
        <v>0</v>
      </c>
      <c r="I220" s="50">
        <f t="shared" ca="1" si="2"/>
        <v>0</v>
      </c>
      <c r="J220" s="25" t="str">
        <f ca="1">IF(
   $B$8="Overall Alert",IF(
      'Compound Alert'!R84 &gt;= 7, "HIGH",IF(
         'Compound Alert'!R84 &gt;= 5, "MED","LOW")), IF(
            $B$8="Underlying Vulnerability", IF(
               'Compound Alert'!Y84 &gt;= 10, "HIGH",IF(
                  'Compound Alert'!Y84 &gt;= 7, "MED","LOW")),IF(
                     $B$8="Emerging Threat", IF(
                        'Compound Alert'!AF84 &gt;= 10, "HIGH",IF(
                            'Compound Alert'!AF84 &gt;= 7, "MED","LOW")))))</f>
        <v>LOW</v>
      </c>
      <c r="K220" s="25" t="e">
        <f ca="1">IF(
   $B$8="Overall Alert",IF(
      'Compound Alert'!S84 &gt;= 7, "HIGH",IF(
         'Compound Alert'!S84 &gt;= 5, "MED","LOW")), IF(
            $B$8="Underlying Vulnerability", IF(
               'Compound Alert'!Z84 &gt;= 10, "HIGH",IF(
                  'Compound Alert'!Z84 &gt;= 7, "MED","LOW")),IF(
                     $B$8="Emerging Threat", IF(
                        'Compound Alert'!AG84 &gt;= 10, "HIGH",IF(
                            'Compound Alert'!AG84 &gt;= 7, "MED","LOW")))))</f>
        <v>#N/A</v>
      </c>
      <c r="L220" s="25" t="str">
        <f ca="1">IF(
   $B$8="Overall Alert",IF(
      'Compound Alert'!T84 &gt;= 7, "HIGH",IF(
         'Compound Alert'!T84 &gt;= 5, "MED","LOW")), IF(
            $B$8="Underlying Vulnerability", IF(
               'Compound Alert'!AA84 &gt;= 10, "HIGH",IF(
                  'Compound Alert'!AA84 &gt;= 7, "MED","LOW")),IF(
                     $B$8="Emerging Threat", IF(
                        'Compound Alert'!AH84 &gt;= 10, "HIGH",IF(
                            'Compound Alert'!AH84 &gt;= 7, "MED","LOW")))))</f>
        <v>LOW</v>
      </c>
      <c r="M220" s="25" t="str">
        <f ca="1">IF(
   $B$8="Overall Alert",IF(
      'Compound Alert'!U84 &gt;= 7, "HIGH",IF(
         'Compound Alert'!U84 &gt;= 5, "MED","LOW")), IF(
            $B$8="Underlying Vulnerability", IF(
               'Compound Alert'!AB84 &gt;= 10, "HIGH",IF(
                  'Compound Alert'!AB84 &gt;= 7, "MED","LOW")),IF(
                     $B$8="Emerging Threat", IF(
                        'Compound Alert'!AI84 &gt;= 10, "HIGH",IF(
                            'Compound Alert'!AI84 &gt;= 7, "MED","LOW")))))</f>
        <v>LOW</v>
      </c>
      <c r="N220" s="25" t="str">
        <f ca="1">IF(
   $B$8="Overall Alert",IF(
      'Compound Alert'!V84 &gt;= 7, "HIGH",IF(
         'Compound Alert'!V84 &gt;= 5, "MED","LOW")), IF(
            $B$8="Underlying Vulnerability", IF(
               'Compound Alert'!AC84 &gt;= 10, "HIGH",IF(
                  'Compound Alert'!AC84 &gt;= 7, "MED","LOW")),IF(
                     $B$8="Emerging Threat", IF(
                        'Compound Alert'!AJ84 &gt;= 10, "HIGH",IF(
                            'Compound Alert'!AJ84 &gt;= 7, "MED","LOW")))))</f>
        <v>LOW</v>
      </c>
      <c r="O220" s="25" t="str">
        <f ca="1">IF(
   $B$8="Overall Alert",IF(
      'Compound Alert'!W84 &gt;= 7, "HIGH",IF(
         'Compound Alert'!W84 &gt;= 5, "MED","LOW")), IF(
            $B$8="Underlying Vulnerability", IF(
               'Compound Alert'!AD84 &gt;= 10, "HIGH",IF(
                  'Compound Alert'!AD84 &gt;= 7, "MED","LOW")),IF(
                     $B$8="Emerging Threat", IF(
                        'Compound Alert'!AK84 &gt;= 10, "HIGH",IF(
                            'Compound Alert'!AK84 &gt;= 7, "MED","LOW")))))</f>
        <v>LOW</v>
      </c>
      <c r="P220" s="25"/>
      <c r="Q220" s="26"/>
      <c r="R220" s="26"/>
      <c r="S220" s="21"/>
      <c r="T220" s="21"/>
      <c r="U220" s="21"/>
      <c r="V220" s="21"/>
      <c r="W220" s="21"/>
      <c r="X220" s="21"/>
      <c r="Y220" s="27"/>
      <c r="Z220" s="27"/>
      <c r="AA220" s="27"/>
      <c r="AB220" s="27"/>
      <c r="AC220" s="27"/>
      <c r="AD220" s="27"/>
      <c r="AE220" s="27"/>
      <c r="AF220" s="27"/>
      <c r="AJ220" s="21"/>
      <c r="AK220" s="21"/>
      <c r="AL220" s="21"/>
      <c r="AM220" s="21"/>
      <c r="AN220" s="21"/>
      <c r="AO220" s="21"/>
      <c r="AP220" s="21"/>
      <c r="AQ220" s="21"/>
      <c r="AR220" s="21"/>
      <c r="AS220" s="21"/>
      <c r="AT220" s="21"/>
      <c r="AU220" s="21"/>
      <c r="AV220" s="21"/>
      <c r="AW220" s="21"/>
      <c r="AX220" s="21"/>
    </row>
    <row r="221" spans="1:50" x14ac:dyDescent="0.2">
      <c r="A221" s="63">
        <v>180</v>
      </c>
      <c r="B221" s="20" t="str">
        <f>'Compound Alert'!B88</f>
        <v>Hong Kong SAR, China</v>
      </c>
      <c r="C221" s="20" t="str">
        <f>'Compound Alert'!C88</f>
        <v>HKG</v>
      </c>
      <c r="D221" s="20" t="str">
        <f>'Compound Alert'!D88</f>
        <v>EAS           East Asia &amp; Pacific</v>
      </c>
      <c r="E221" s="20" t="str">
        <f>'Compound Alert'!E88</f>
        <v>NA</v>
      </c>
      <c r="F221" s="217">
        <f ca="1">'Compound Alert'!F88</f>
        <v>83</v>
      </c>
      <c r="G221" s="22">
        <f ca="1">IF($B$8="Overall Alert",'Compound Alert'!G88,IF($B$8="Underlying Vulnerability",'Compound Alert'!J88,IF($B$8="Emerging Threat",'Compound Alert'!M88)))</f>
        <v>0</v>
      </c>
      <c r="H221" s="23">
        <f ca="1">IF($B$8="Overall Alert",'Compound Alert'!H88,IF($B$8="Underlying Vulnerability",'Compound Alert'!K88,IF($B$8="Emerging Threat",'Compound Alert'!N88)))</f>
        <v>0</v>
      </c>
      <c r="I221" s="50">
        <f t="shared" ca="1" si="2"/>
        <v>0</v>
      </c>
      <c r="J221" s="25" t="str">
        <f ca="1">IF(
   $B$8="Overall Alert",IF(
      'Compound Alert'!R88 &gt;= 7, "HIGH",IF(
         'Compound Alert'!R88 &gt;= 5, "MED","LOW")), IF(
            $B$8="Underlying Vulnerability", IF(
               'Compound Alert'!Y88 &gt;= 10, "HIGH",IF(
                  'Compound Alert'!Y88 &gt;= 7, "MED","LOW")),IF(
                     $B$8="Emerging Threat", IF(
                        'Compound Alert'!AF88 &gt;= 10, "HIGH",IF(
                            'Compound Alert'!AF88 &gt;= 7, "MED","LOW")))))</f>
        <v>LOW</v>
      </c>
      <c r="K221" s="25" t="str">
        <f ca="1">IF(
   $B$8="Overall Alert",IF(
      'Compound Alert'!S88 &gt;= 7, "HIGH",IF(
         'Compound Alert'!S88 &gt;= 5, "MED","LOW")), IF(
            $B$8="Underlying Vulnerability", IF(
               'Compound Alert'!Z88 &gt;= 10, "HIGH",IF(
                  'Compound Alert'!Z88 &gt;= 7, "MED","LOW")),IF(
                     $B$8="Emerging Threat", IF(
                        'Compound Alert'!AG88 &gt;= 10, "HIGH",IF(
                            'Compound Alert'!AG88 &gt;= 7, "MED","LOW")))))</f>
        <v>LOW</v>
      </c>
      <c r="L221" s="25" t="str">
        <f ca="1">IF(
   $B$8="Overall Alert",IF(
      'Compound Alert'!T88 &gt;= 7, "HIGH",IF(
         'Compound Alert'!T88 &gt;= 5, "MED","LOW")), IF(
            $B$8="Underlying Vulnerability", IF(
               'Compound Alert'!AA88 &gt;= 10, "HIGH",IF(
                  'Compound Alert'!AA88 &gt;= 7, "MED","LOW")),IF(
                     $B$8="Emerging Threat", IF(
                        'Compound Alert'!AH88 &gt;= 10, "HIGH",IF(
                            'Compound Alert'!AH88 &gt;= 7, "MED","LOW")))))</f>
        <v>LOW</v>
      </c>
      <c r="M221" s="25" t="str">
        <f ca="1">IF(
   $B$8="Overall Alert",IF(
      'Compound Alert'!U88 &gt;= 7, "HIGH",IF(
         'Compound Alert'!U88 &gt;= 5, "MED","LOW")), IF(
            $B$8="Underlying Vulnerability", IF(
               'Compound Alert'!AB88 &gt;= 10, "HIGH",IF(
                  'Compound Alert'!AB88 &gt;= 7, "MED","LOW")),IF(
                     $B$8="Emerging Threat", IF(
                        'Compound Alert'!AI88 &gt;= 10, "HIGH",IF(
                            'Compound Alert'!AI88 &gt;= 7, "MED","LOW")))))</f>
        <v>LOW</v>
      </c>
      <c r="N221" s="25" t="str">
        <f ca="1">IF(
   $B$8="Overall Alert",IF(
      'Compound Alert'!V88 &gt;= 7, "HIGH",IF(
         'Compound Alert'!V88 &gt;= 5, "MED","LOW")), IF(
            $B$8="Underlying Vulnerability", IF(
               'Compound Alert'!AC88 &gt;= 10, "HIGH",IF(
                  'Compound Alert'!AC88 &gt;= 7, "MED","LOW")),IF(
                     $B$8="Emerging Threat", IF(
                        'Compound Alert'!AJ88 &gt;= 10, "HIGH",IF(
                            'Compound Alert'!AJ88 &gt;= 7, "MED","LOW")))))</f>
        <v>LOW</v>
      </c>
      <c r="O221" s="25" t="str">
        <f ca="1">IF(
   $B$8="Overall Alert",IF(
      'Compound Alert'!W88 &gt;= 7, "HIGH",IF(
         'Compound Alert'!W88 &gt;= 5, "MED","LOW")), IF(
            $B$8="Underlying Vulnerability", IF(
               'Compound Alert'!AD88 &gt;= 10, "HIGH",IF(
                  'Compound Alert'!AD88 &gt;= 7, "MED","LOW")),IF(
                     $B$8="Emerging Threat", IF(
                        'Compound Alert'!AK88 &gt;= 10, "HIGH",IF(
                            'Compound Alert'!AK88 &gt;= 7, "MED","LOW")))))</f>
        <v>LOW</v>
      </c>
      <c r="P221" s="25"/>
      <c r="Q221" s="26"/>
      <c r="R221" s="26"/>
      <c r="S221" s="21"/>
      <c r="T221" s="21"/>
      <c r="U221" s="21"/>
      <c r="V221" s="21"/>
      <c r="W221" s="21"/>
      <c r="X221" s="21"/>
      <c r="Y221" s="27"/>
      <c r="Z221" s="27"/>
      <c r="AA221" s="27"/>
      <c r="AB221" s="27"/>
      <c r="AC221" s="27"/>
      <c r="AD221" s="27"/>
      <c r="AE221" s="27"/>
      <c r="AF221" s="27"/>
      <c r="AJ221" s="21"/>
      <c r="AK221" s="21"/>
      <c r="AL221" s="21"/>
      <c r="AM221" s="21"/>
      <c r="AN221" s="21"/>
      <c r="AO221" s="21"/>
      <c r="AP221" s="21"/>
      <c r="AQ221" s="21"/>
      <c r="AR221" s="21"/>
      <c r="AS221" s="21"/>
      <c r="AT221" s="21"/>
      <c r="AU221" s="21"/>
      <c r="AV221" s="21"/>
      <c r="AW221" s="21"/>
      <c r="AX221" s="21"/>
    </row>
    <row r="222" spans="1:50" x14ac:dyDescent="0.2">
      <c r="A222" s="63">
        <v>181</v>
      </c>
      <c r="B222" s="20" t="str">
        <f>'Compound Alert'!B92</f>
        <v>Hungary</v>
      </c>
      <c r="C222" s="20" t="str">
        <f>'Compound Alert'!C92</f>
        <v>HUN</v>
      </c>
      <c r="D222" s="20" t="str">
        <f>'Compound Alert'!D92</f>
        <v>ECS           Europe &amp; Central Asia</v>
      </c>
      <c r="E222" s="20" t="str">
        <f>'Compound Alert'!E92</f>
        <v>NA</v>
      </c>
      <c r="F222" s="217">
        <f ca="1">'Compound Alert'!F92</f>
        <v>87</v>
      </c>
      <c r="G222" s="22">
        <f ca="1">IF($B$8="Overall Alert",'Compound Alert'!G92,IF($B$8="Underlying Vulnerability",'Compound Alert'!J92,IF($B$8="Emerging Threat",'Compound Alert'!M92)))</f>
        <v>0</v>
      </c>
      <c r="H222" s="23">
        <f ca="1">IF($B$8="Overall Alert",'Compound Alert'!H92,IF($B$8="Underlying Vulnerability",'Compound Alert'!K92,IF($B$8="Emerging Threat",'Compound Alert'!N92)))</f>
        <v>0</v>
      </c>
      <c r="I222" s="50">
        <f t="shared" ca="1" si="2"/>
        <v>0</v>
      </c>
      <c r="J222" s="25" t="str">
        <f ca="1">IF(
   $B$8="Overall Alert",IF(
      'Compound Alert'!R92 &gt;= 7, "HIGH",IF(
         'Compound Alert'!R92 &gt;= 5, "MED","LOW")), IF(
            $B$8="Underlying Vulnerability", IF(
               'Compound Alert'!Y92 &gt;= 10, "HIGH",IF(
                  'Compound Alert'!Y92 &gt;= 7, "MED","LOW")),IF(
                     $B$8="Emerging Threat", IF(
                        'Compound Alert'!AF92 &gt;= 10, "HIGH",IF(
                            'Compound Alert'!AF92 &gt;= 7, "MED","LOW")))))</f>
        <v>LOW</v>
      </c>
      <c r="K222" s="25" t="str">
        <f ca="1">IF(
   $B$8="Overall Alert",IF(
      'Compound Alert'!S92 &gt;= 7, "HIGH",IF(
         'Compound Alert'!S92 &gt;= 5, "MED","LOW")), IF(
            $B$8="Underlying Vulnerability", IF(
               'Compound Alert'!Z92 &gt;= 10, "HIGH",IF(
                  'Compound Alert'!Z92 &gt;= 7, "MED","LOW")),IF(
                     $B$8="Emerging Threat", IF(
                        'Compound Alert'!AG92 &gt;= 10, "HIGH",IF(
                            'Compound Alert'!AG92 &gt;= 7, "MED","LOW")))))</f>
        <v>LOW</v>
      </c>
      <c r="L222" s="25" t="str">
        <f ca="1">IF(
   $B$8="Overall Alert",IF(
      'Compound Alert'!T92 &gt;= 7, "HIGH",IF(
         'Compound Alert'!T92 &gt;= 5, "MED","LOW")), IF(
            $B$8="Underlying Vulnerability", IF(
               'Compound Alert'!AA92 &gt;= 10, "HIGH",IF(
                  'Compound Alert'!AA92 &gt;= 7, "MED","LOW")),IF(
                     $B$8="Emerging Threat", IF(
                        'Compound Alert'!AH92 &gt;= 10, "HIGH",IF(
                            'Compound Alert'!AH92 &gt;= 7, "MED","LOW")))))</f>
        <v>LOW</v>
      </c>
      <c r="M222" s="25" t="str">
        <f ca="1">IF(
   $B$8="Overall Alert",IF(
      'Compound Alert'!U92 &gt;= 7, "HIGH",IF(
         'Compound Alert'!U92 &gt;= 5, "MED","LOW")), IF(
            $B$8="Underlying Vulnerability", IF(
               'Compound Alert'!AB92 &gt;= 10, "HIGH",IF(
                  'Compound Alert'!AB92 &gt;= 7, "MED","LOW")),IF(
                     $B$8="Emerging Threat", IF(
                        'Compound Alert'!AI92 &gt;= 10, "HIGH",IF(
                            'Compound Alert'!AI92 &gt;= 7, "MED","LOW")))))</f>
        <v>LOW</v>
      </c>
      <c r="N222" s="25" t="str">
        <f ca="1">IF(
   $B$8="Overall Alert",IF(
      'Compound Alert'!V92 &gt;= 7, "HIGH",IF(
         'Compound Alert'!V92 &gt;= 5, "MED","LOW")), IF(
            $B$8="Underlying Vulnerability", IF(
               'Compound Alert'!AC92 &gt;= 10, "HIGH",IF(
                  'Compound Alert'!AC92 &gt;= 7, "MED","LOW")),IF(
                     $B$8="Emerging Threat", IF(
                        'Compound Alert'!AJ92 &gt;= 10, "HIGH",IF(
                            'Compound Alert'!AJ92 &gt;= 7, "MED","LOW")))))</f>
        <v>LOW</v>
      </c>
      <c r="O222" s="25" t="str">
        <f ca="1">IF(
   $B$8="Overall Alert",IF(
      'Compound Alert'!W92 &gt;= 7, "HIGH",IF(
         'Compound Alert'!W92 &gt;= 5, "MED","LOW")), IF(
            $B$8="Underlying Vulnerability", IF(
               'Compound Alert'!AD92 &gt;= 10, "HIGH",IF(
                  'Compound Alert'!AD92 &gt;= 7, "MED","LOW")),IF(
                     $B$8="Emerging Threat", IF(
                        'Compound Alert'!AK92 &gt;= 10, "HIGH",IF(
                            'Compound Alert'!AK92 &gt;= 7, "MED","LOW")))))</f>
        <v>LOW</v>
      </c>
      <c r="P222" s="25"/>
      <c r="Q222" s="26"/>
      <c r="R222" s="26"/>
      <c r="S222" s="21"/>
      <c r="T222" s="21"/>
      <c r="U222" s="21"/>
      <c r="V222" s="21"/>
      <c r="W222" s="21"/>
      <c r="X222" s="21"/>
      <c r="Y222" s="27"/>
      <c r="Z222" s="27"/>
      <c r="AA222" s="27"/>
      <c r="AB222" s="27"/>
      <c r="AC222" s="27"/>
      <c r="AD222" s="27"/>
      <c r="AE222" s="27"/>
      <c r="AF222" s="27"/>
      <c r="AJ222" s="21"/>
      <c r="AK222" s="21"/>
      <c r="AL222" s="21"/>
      <c r="AM222" s="21"/>
      <c r="AN222" s="21"/>
      <c r="AO222" s="21"/>
      <c r="AP222" s="21"/>
      <c r="AQ222" s="21"/>
      <c r="AR222" s="21"/>
      <c r="AS222" s="21"/>
      <c r="AT222" s="21"/>
      <c r="AU222" s="21"/>
      <c r="AV222" s="21"/>
      <c r="AW222" s="21"/>
      <c r="AX222" s="21"/>
    </row>
    <row r="223" spans="1:50" x14ac:dyDescent="0.2">
      <c r="A223" s="63">
        <v>182</v>
      </c>
      <c r="B223" s="20" t="str">
        <f>'Compound Alert'!B99</f>
        <v>Iceland</v>
      </c>
      <c r="C223" s="20" t="str">
        <f>'Compound Alert'!C99</f>
        <v>ISL</v>
      </c>
      <c r="D223" s="20" t="str">
        <f>'Compound Alert'!D99</f>
        <v>ECS           Europe &amp; Central Asia</v>
      </c>
      <c r="E223" s="20" t="str">
        <f>'Compound Alert'!E99</f>
        <v>NA</v>
      </c>
      <c r="F223" s="217">
        <f ca="1">'Compound Alert'!F99</f>
        <v>94</v>
      </c>
      <c r="G223" s="22">
        <f ca="1">IF($B$8="Overall Alert",'Compound Alert'!G99,IF($B$8="Underlying Vulnerability",'Compound Alert'!J99,IF($B$8="Emerging Threat",'Compound Alert'!M99)))</f>
        <v>1</v>
      </c>
      <c r="H223" s="23">
        <f ca="1">IF($B$8="Overall Alert",'Compound Alert'!H99,IF($B$8="Underlying Vulnerability",'Compound Alert'!K99,IF($B$8="Emerging Threat",'Compound Alert'!N99)))</f>
        <v>1</v>
      </c>
      <c r="I223" s="50">
        <f t="shared" ca="1" si="2"/>
        <v>1</v>
      </c>
      <c r="J223" s="25" t="str">
        <f ca="1">IF(
   $B$8="Overall Alert",IF(
      'Compound Alert'!R99 &gt;= 7, "HIGH",IF(
         'Compound Alert'!R99 &gt;= 5, "MED","LOW")), IF(
            $B$8="Underlying Vulnerability", IF(
               'Compound Alert'!Y99 &gt;= 10, "HIGH",IF(
                  'Compound Alert'!Y99 &gt;= 7, "MED","LOW")),IF(
                     $B$8="Emerging Threat", IF(
                        'Compound Alert'!AF99 &gt;= 10, "HIGH",IF(
                            'Compound Alert'!AF99 &gt;= 7, "MED","LOW")))))</f>
        <v>LOW</v>
      </c>
      <c r="K223" s="25" t="str">
        <f ca="1">IF(
   $B$8="Overall Alert",IF(
      'Compound Alert'!S99 &gt;= 7, "HIGH",IF(
         'Compound Alert'!S99 &gt;= 5, "MED","LOW")), IF(
            $B$8="Underlying Vulnerability", IF(
               'Compound Alert'!Z99 &gt;= 10, "HIGH",IF(
                  'Compound Alert'!Z99 &gt;= 7, "MED","LOW")),IF(
                     $B$8="Emerging Threat", IF(
                        'Compound Alert'!AG99 &gt;= 10, "HIGH",IF(
                            'Compound Alert'!AG99 &gt;= 7, "MED","LOW")))))</f>
        <v>LOW</v>
      </c>
      <c r="L223" s="25" t="str">
        <f ca="1">IF(
   $B$8="Overall Alert",IF(
      'Compound Alert'!T99 &gt;= 7, "HIGH",IF(
         'Compound Alert'!T99 &gt;= 5, "MED","LOW")), IF(
            $B$8="Underlying Vulnerability", IF(
               'Compound Alert'!AA99 &gt;= 10, "HIGH",IF(
                  'Compound Alert'!AA99 &gt;= 7, "MED","LOW")),IF(
                     $B$8="Emerging Threat", IF(
                        'Compound Alert'!AH99 &gt;= 10, "HIGH",IF(
                            'Compound Alert'!AH99 &gt;= 7, "MED","LOW")))))</f>
        <v>MED</v>
      </c>
      <c r="M223" s="25" t="str">
        <f ca="1">IF(
   $B$8="Overall Alert",IF(
      'Compound Alert'!U99 &gt;= 7, "HIGH",IF(
         'Compound Alert'!U99 &gt;= 5, "MED","LOW")), IF(
            $B$8="Underlying Vulnerability", IF(
               'Compound Alert'!AB99 &gt;= 10, "HIGH",IF(
                  'Compound Alert'!AB99 &gt;= 7, "MED","LOW")),IF(
                     $B$8="Emerging Threat", IF(
                        'Compound Alert'!AI99 &gt;= 10, "HIGH",IF(
                            'Compound Alert'!AI99 &gt;= 7, "MED","LOW")))))</f>
        <v>LOW</v>
      </c>
      <c r="N223" s="25" t="str">
        <f ca="1">IF(
   $B$8="Overall Alert",IF(
      'Compound Alert'!V99 &gt;= 7, "HIGH",IF(
         'Compound Alert'!V99 &gt;= 5, "MED","LOW")), IF(
            $B$8="Underlying Vulnerability", IF(
               'Compound Alert'!AC99 &gt;= 10, "HIGH",IF(
                  'Compound Alert'!AC99 &gt;= 7, "MED","LOW")),IF(
                     $B$8="Emerging Threat", IF(
                        'Compound Alert'!AJ99 &gt;= 10, "HIGH",IF(
                            'Compound Alert'!AJ99 &gt;= 7, "MED","LOW")))))</f>
        <v>MED</v>
      </c>
      <c r="O223" s="25" t="str">
        <f ca="1">IF(
   $B$8="Overall Alert",IF(
      'Compound Alert'!W99 &gt;= 7, "HIGH",IF(
         'Compound Alert'!W99 &gt;= 5, "MED","LOW")), IF(
            $B$8="Underlying Vulnerability", IF(
               'Compound Alert'!AD99 &gt;= 10, "HIGH",IF(
                  'Compound Alert'!AD99 &gt;= 7, "MED","LOW")),IF(
                     $B$8="Emerging Threat", IF(
                        'Compound Alert'!AK99 &gt;= 10, "HIGH",IF(
                            'Compound Alert'!AK99 &gt;= 7, "MED","LOW")))))</f>
        <v>LOW</v>
      </c>
      <c r="P223" s="25"/>
      <c r="Q223" s="26"/>
      <c r="R223" s="26"/>
      <c r="S223" s="21"/>
      <c r="T223" s="21"/>
      <c r="U223" s="21"/>
      <c r="V223" s="21"/>
      <c r="W223" s="21"/>
      <c r="X223" s="21"/>
      <c r="Y223" s="27"/>
      <c r="Z223" s="27"/>
      <c r="AA223" s="27"/>
      <c r="AB223" s="27"/>
      <c r="AC223" s="27"/>
      <c r="AD223" s="27"/>
      <c r="AE223" s="27"/>
      <c r="AF223" s="27"/>
      <c r="AJ223" s="21"/>
      <c r="AK223" s="21"/>
      <c r="AL223" s="21"/>
      <c r="AM223" s="21"/>
      <c r="AN223" s="21"/>
      <c r="AO223" s="21"/>
      <c r="AP223" s="21"/>
      <c r="AQ223" s="21"/>
      <c r="AR223" s="21"/>
      <c r="AS223" s="21"/>
      <c r="AT223" s="21"/>
      <c r="AU223" s="21"/>
      <c r="AV223" s="21"/>
      <c r="AW223" s="21"/>
      <c r="AX223" s="21"/>
    </row>
    <row r="224" spans="1:50" x14ac:dyDescent="0.2">
      <c r="A224" s="63">
        <v>183</v>
      </c>
      <c r="B224" s="20" t="str">
        <f>'Compound Alert'!B96</f>
        <v>Ireland</v>
      </c>
      <c r="C224" s="20" t="str">
        <f>'Compound Alert'!C96</f>
        <v>IRL</v>
      </c>
      <c r="D224" s="20" t="str">
        <f>'Compound Alert'!D96</f>
        <v>ECS           Europe &amp; Central Asia</v>
      </c>
      <c r="E224" s="20" t="str">
        <f>'Compound Alert'!E96</f>
        <v>NA</v>
      </c>
      <c r="F224" s="217">
        <f ca="1">'Compound Alert'!F96</f>
        <v>91</v>
      </c>
      <c r="G224" s="22">
        <f ca="1">IF($B$8="Overall Alert",'Compound Alert'!G96,IF($B$8="Underlying Vulnerability",'Compound Alert'!J96,IF($B$8="Emerging Threat",'Compound Alert'!M96)))</f>
        <v>0.5</v>
      </c>
      <c r="H224" s="23">
        <f ca="1">IF($B$8="Overall Alert",'Compound Alert'!H96,IF($B$8="Underlying Vulnerability",'Compound Alert'!K96,IF($B$8="Emerging Threat",'Compound Alert'!N96)))</f>
        <v>0.5</v>
      </c>
      <c r="I224" s="50">
        <f t="shared" ca="1" si="2"/>
        <v>0</v>
      </c>
      <c r="J224" s="25" t="str">
        <f ca="1">IF(
   $B$8="Overall Alert",IF(
      'Compound Alert'!R96 &gt;= 7, "HIGH",IF(
         'Compound Alert'!R96 &gt;= 5, "MED","LOW")), IF(
            $B$8="Underlying Vulnerability", IF(
               'Compound Alert'!Y96 &gt;= 10, "HIGH",IF(
                  'Compound Alert'!Y96 &gt;= 7, "MED","LOW")),IF(
                     $B$8="Emerging Threat", IF(
                        'Compound Alert'!AF96 &gt;= 10, "HIGH",IF(
                            'Compound Alert'!AF96 &gt;= 7, "MED","LOW")))))</f>
        <v>LOW</v>
      </c>
      <c r="K224" s="25" t="str">
        <f ca="1">IF(
   $B$8="Overall Alert",IF(
      'Compound Alert'!S96 &gt;= 7, "HIGH",IF(
         'Compound Alert'!S96 &gt;= 5, "MED","LOW")), IF(
            $B$8="Underlying Vulnerability", IF(
               'Compound Alert'!Z96 &gt;= 10, "HIGH",IF(
                  'Compound Alert'!Z96 &gt;= 7, "MED","LOW")),IF(
                     $B$8="Emerging Threat", IF(
                        'Compound Alert'!AG96 &gt;= 10, "HIGH",IF(
                            'Compound Alert'!AG96 &gt;= 7, "MED","LOW")))))</f>
        <v>LOW</v>
      </c>
      <c r="L224" s="25" t="str">
        <f ca="1">IF(
   $B$8="Overall Alert",IF(
      'Compound Alert'!T96 &gt;= 7, "HIGH",IF(
         'Compound Alert'!T96 &gt;= 5, "MED","LOW")), IF(
            $B$8="Underlying Vulnerability", IF(
               'Compound Alert'!AA96 &gt;= 10, "HIGH",IF(
                  'Compound Alert'!AA96 &gt;= 7, "MED","LOW")),IF(
                     $B$8="Emerging Threat", IF(
                        'Compound Alert'!AH96 &gt;= 10, "HIGH",IF(
                            'Compound Alert'!AH96 &gt;= 7, "MED","LOW")))))</f>
        <v>MED</v>
      </c>
      <c r="M224" s="25" t="str">
        <f ca="1">IF(
   $B$8="Overall Alert",IF(
      'Compound Alert'!U96 &gt;= 7, "HIGH",IF(
         'Compound Alert'!U96 &gt;= 5, "MED","LOW")), IF(
            $B$8="Underlying Vulnerability", IF(
               'Compound Alert'!AB96 &gt;= 10, "HIGH",IF(
                  'Compound Alert'!AB96 &gt;= 7, "MED","LOW")),IF(
                     $B$8="Emerging Threat", IF(
                        'Compound Alert'!AI96 &gt;= 10, "HIGH",IF(
                            'Compound Alert'!AI96 &gt;= 7, "MED","LOW")))))</f>
        <v>LOW</v>
      </c>
      <c r="N224" s="25" t="str">
        <f ca="1">IF(
   $B$8="Overall Alert",IF(
      'Compound Alert'!V96 &gt;= 7, "HIGH",IF(
         'Compound Alert'!V96 &gt;= 5, "MED","LOW")), IF(
            $B$8="Underlying Vulnerability", IF(
               'Compound Alert'!AC96 &gt;= 10, "HIGH",IF(
                  'Compound Alert'!AC96 &gt;= 7, "MED","LOW")),IF(
                     $B$8="Emerging Threat", IF(
                        'Compound Alert'!AJ96 &gt;= 10, "HIGH",IF(
                            'Compound Alert'!AJ96 &gt;= 7, "MED","LOW")))))</f>
        <v>LOW</v>
      </c>
      <c r="O224" s="25" t="str">
        <f ca="1">IF(
   $B$8="Overall Alert",IF(
      'Compound Alert'!W96 &gt;= 7, "HIGH",IF(
         'Compound Alert'!W96 &gt;= 5, "MED","LOW")), IF(
            $B$8="Underlying Vulnerability", IF(
               'Compound Alert'!AD96 &gt;= 10, "HIGH",IF(
                  'Compound Alert'!AD96 &gt;= 7, "MED","LOW")),IF(
                     $B$8="Emerging Threat", IF(
                        'Compound Alert'!AK96 &gt;= 10, "HIGH",IF(
                            'Compound Alert'!AK96 &gt;= 7, "MED","LOW")))))</f>
        <v>LOW</v>
      </c>
      <c r="P224" s="25"/>
      <c r="Q224" s="26"/>
      <c r="R224" s="26"/>
      <c r="S224" s="21"/>
      <c r="T224" s="21"/>
      <c r="U224" s="21"/>
      <c r="V224" s="21"/>
      <c r="W224" s="21"/>
      <c r="X224" s="21"/>
      <c r="Y224" s="27"/>
      <c r="Z224" s="27"/>
      <c r="AA224" s="27"/>
      <c r="AB224" s="27"/>
      <c r="AC224" s="27"/>
      <c r="AD224" s="27"/>
      <c r="AE224" s="27"/>
      <c r="AF224" s="27"/>
      <c r="AJ224" s="21"/>
      <c r="AK224" s="21"/>
      <c r="AL224" s="21"/>
      <c r="AM224" s="21"/>
      <c r="AN224" s="21"/>
      <c r="AO224" s="21"/>
      <c r="AP224" s="21"/>
      <c r="AQ224" s="21"/>
      <c r="AR224" s="21"/>
      <c r="AS224" s="21"/>
      <c r="AT224" s="21"/>
      <c r="AU224" s="21"/>
      <c r="AV224" s="21"/>
      <c r="AW224" s="21"/>
      <c r="AX224" s="21"/>
    </row>
    <row r="225" spans="1:50" x14ac:dyDescent="0.2">
      <c r="A225" s="63">
        <v>184</v>
      </c>
      <c r="B225" s="20" t="str">
        <f>'Compound Alert'!B94</f>
        <v>Isle of Man</v>
      </c>
      <c r="C225" s="20" t="str">
        <f>'Compound Alert'!C94</f>
        <v>IMN</v>
      </c>
      <c r="D225" s="20" t="str">
        <f>'Compound Alert'!D94</f>
        <v>ECS           Europe &amp; Central Asia</v>
      </c>
      <c r="E225" s="20" t="str">
        <f>'Compound Alert'!E94</f>
        <v>NA</v>
      </c>
      <c r="F225" s="217">
        <f ca="1">'Compound Alert'!F94</f>
        <v>89</v>
      </c>
      <c r="G225" s="22">
        <f ca="1">IF($B$8="Overall Alert",'Compound Alert'!G94,IF($B$8="Underlying Vulnerability",'Compound Alert'!J94,IF($B$8="Emerging Threat",'Compound Alert'!M94)))</f>
        <v>0</v>
      </c>
      <c r="H225" s="23">
        <f ca="1">IF($B$8="Overall Alert",'Compound Alert'!H94,IF($B$8="Underlying Vulnerability",'Compound Alert'!K94,IF($B$8="Emerging Threat",'Compound Alert'!N94)))</f>
        <v>0</v>
      </c>
      <c r="I225" s="50">
        <f t="shared" ca="1" si="2"/>
        <v>0</v>
      </c>
      <c r="J225" s="25" t="str">
        <f ca="1">IF(
   $B$8="Overall Alert",IF(
      'Compound Alert'!R94 &gt;= 7, "HIGH",IF(
         'Compound Alert'!R94 &gt;= 5, "MED","LOW")), IF(
            $B$8="Underlying Vulnerability", IF(
               'Compound Alert'!Y94 &gt;= 10, "HIGH",IF(
                  'Compound Alert'!Y94 &gt;= 7, "MED","LOW")),IF(
                     $B$8="Emerging Threat", IF(
                        'Compound Alert'!AF94 &gt;= 10, "HIGH",IF(
                            'Compound Alert'!AF94 &gt;= 7, "MED","LOW")))))</f>
        <v>LOW</v>
      </c>
      <c r="K225" s="25" t="e">
        <f ca="1">IF(
   $B$8="Overall Alert",IF(
      'Compound Alert'!S94 &gt;= 7, "HIGH",IF(
         'Compound Alert'!S94 &gt;= 5, "MED","LOW")), IF(
            $B$8="Underlying Vulnerability", IF(
               'Compound Alert'!Z94 &gt;= 10, "HIGH",IF(
                  'Compound Alert'!Z94 &gt;= 7, "MED","LOW")),IF(
                     $B$8="Emerging Threat", IF(
                        'Compound Alert'!AG94 &gt;= 10, "HIGH",IF(
                            'Compound Alert'!AG94 &gt;= 7, "MED","LOW")))))</f>
        <v>#N/A</v>
      </c>
      <c r="L225" s="25" t="e">
        <f ca="1">IF(
   $B$8="Overall Alert",IF(
      'Compound Alert'!T94 &gt;= 7, "HIGH",IF(
         'Compound Alert'!T94 &gt;= 5, "MED","LOW")), IF(
            $B$8="Underlying Vulnerability", IF(
               'Compound Alert'!AA94 &gt;= 10, "HIGH",IF(
                  'Compound Alert'!AA94 &gt;= 7, "MED","LOW")),IF(
                     $B$8="Emerging Threat", IF(
                        'Compound Alert'!AH94 &gt;= 10, "HIGH",IF(
                            'Compound Alert'!AH94 &gt;= 7, "MED","LOW")))))</f>
        <v>#N/A</v>
      </c>
      <c r="M225" s="25" t="str">
        <f ca="1">IF(
   $B$8="Overall Alert",IF(
      'Compound Alert'!U94 &gt;= 7, "HIGH",IF(
         'Compound Alert'!U94 &gt;= 5, "MED","LOW")), IF(
            $B$8="Underlying Vulnerability", IF(
               'Compound Alert'!AB94 &gt;= 10, "HIGH",IF(
                  'Compound Alert'!AB94 &gt;= 7, "MED","LOW")),IF(
                     $B$8="Emerging Threat", IF(
                        'Compound Alert'!AI94 &gt;= 10, "HIGH",IF(
                            'Compound Alert'!AI94 &gt;= 7, "MED","LOW")))))</f>
        <v>LOW</v>
      </c>
      <c r="N225" s="25" t="str">
        <f ca="1">IF(
   $B$8="Overall Alert",IF(
      'Compound Alert'!V94 &gt;= 7, "HIGH",IF(
         'Compound Alert'!V94 &gt;= 5, "MED","LOW")), IF(
            $B$8="Underlying Vulnerability", IF(
               'Compound Alert'!AC94 &gt;= 10, "HIGH",IF(
                  'Compound Alert'!AC94 &gt;= 7, "MED","LOW")),IF(
                     $B$8="Emerging Threat", IF(
                        'Compound Alert'!AJ94 &gt;= 10, "HIGH",IF(
                            'Compound Alert'!AJ94 &gt;= 7, "MED","LOW")))))</f>
        <v>LOW</v>
      </c>
      <c r="O225" s="25" t="str">
        <f ca="1">IF(
   $B$8="Overall Alert",IF(
      'Compound Alert'!W94 &gt;= 7, "HIGH",IF(
         'Compound Alert'!W94 &gt;= 5, "MED","LOW")), IF(
            $B$8="Underlying Vulnerability", IF(
               'Compound Alert'!AD94 &gt;= 10, "HIGH",IF(
                  'Compound Alert'!AD94 &gt;= 7, "MED","LOW")),IF(
                     $B$8="Emerging Threat", IF(
                        'Compound Alert'!AK94 &gt;= 10, "HIGH",IF(
                            'Compound Alert'!AK94 &gt;= 7, "MED","LOW")))))</f>
        <v>LOW</v>
      </c>
      <c r="P225" s="25"/>
      <c r="Q225" s="26"/>
      <c r="R225" s="26"/>
      <c r="S225" s="21"/>
      <c r="T225" s="21"/>
      <c r="U225" s="21"/>
      <c r="V225" s="21"/>
      <c r="W225" s="21"/>
      <c r="X225" s="21"/>
      <c r="Y225" s="27"/>
      <c r="Z225" s="27"/>
      <c r="AA225" s="27"/>
      <c r="AB225" s="27"/>
      <c r="AC225" s="27"/>
      <c r="AD225" s="27"/>
      <c r="AE225" s="27"/>
      <c r="AF225" s="27"/>
      <c r="AJ225" s="21"/>
      <c r="AK225" s="21"/>
      <c r="AL225" s="21"/>
      <c r="AM225" s="21"/>
      <c r="AN225" s="21"/>
      <c r="AO225" s="21"/>
      <c r="AP225" s="21"/>
      <c r="AQ225" s="21"/>
      <c r="AR225" s="21"/>
      <c r="AS225" s="21"/>
      <c r="AT225" s="21"/>
      <c r="AU225" s="21"/>
      <c r="AV225" s="21"/>
      <c r="AW225" s="21"/>
      <c r="AX225" s="21"/>
    </row>
    <row r="226" spans="1:50" x14ac:dyDescent="0.2">
      <c r="A226" s="63">
        <v>185</v>
      </c>
      <c r="B226" s="20" t="str">
        <f>'Compound Alert'!B104</f>
        <v>Japan</v>
      </c>
      <c r="C226" s="20" t="str">
        <f>'Compound Alert'!C104</f>
        <v>JPN</v>
      </c>
      <c r="D226" s="20" t="str">
        <f>'Compound Alert'!D104</f>
        <v>EAS           East Asia &amp; Pacific</v>
      </c>
      <c r="E226" s="20" t="str">
        <f>'Compound Alert'!E104</f>
        <v>NA</v>
      </c>
      <c r="F226" s="217">
        <f ca="1">'Compound Alert'!F104</f>
        <v>99</v>
      </c>
      <c r="G226" s="22">
        <f ca="1">IF($B$8="Overall Alert",'Compound Alert'!G104,IF($B$8="Underlying Vulnerability",'Compound Alert'!J104,IF($B$8="Emerging Threat",'Compound Alert'!M104)))</f>
        <v>1</v>
      </c>
      <c r="H226" s="23">
        <f ca="1">IF($B$8="Overall Alert",'Compound Alert'!H104,IF($B$8="Underlying Vulnerability",'Compound Alert'!K104,IF($B$8="Emerging Threat",'Compound Alert'!N104)))</f>
        <v>1</v>
      </c>
      <c r="I226" s="50">
        <f t="shared" ca="1" si="2"/>
        <v>1</v>
      </c>
      <c r="J226" s="25" t="str">
        <f ca="1">IF(
   $B$8="Overall Alert",IF(
      'Compound Alert'!R104 &gt;= 7, "HIGH",IF(
         'Compound Alert'!R104 &gt;= 5, "MED","LOW")), IF(
            $B$8="Underlying Vulnerability", IF(
               'Compound Alert'!Y104 &gt;= 10, "HIGH",IF(
                  'Compound Alert'!Y104 &gt;= 7, "MED","LOW")),IF(
                     $B$8="Emerging Threat", IF(
                        'Compound Alert'!AF104 &gt;= 10, "HIGH",IF(
                            'Compound Alert'!AF104 &gt;= 7, "MED","LOW")))))</f>
        <v>LOW</v>
      </c>
      <c r="K226" s="25" t="str">
        <f ca="1">IF(
   $B$8="Overall Alert",IF(
      'Compound Alert'!S104 &gt;= 7, "HIGH",IF(
         'Compound Alert'!S104 &gt;= 5, "MED","LOW")), IF(
            $B$8="Underlying Vulnerability", IF(
               'Compound Alert'!Z104 &gt;= 10, "HIGH",IF(
                  'Compound Alert'!Z104 &gt;= 7, "MED","LOW")),IF(
                     $B$8="Emerging Threat", IF(
                        'Compound Alert'!AG104 &gt;= 10, "HIGH",IF(
                            'Compound Alert'!AG104 &gt;= 7, "MED","LOW")))))</f>
        <v>LOW</v>
      </c>
      <c r="L226" s="25" t="str">
        <f ca="1">IF(
   $B$8="Overall Alert",IF(
      'Compound Alert'!T104 &gt;= 7, "HIGH",IF(
         'Compound Alert'!T104 &gt;= 5, "MED","LOW")), IF(
            $B$8="Underlying Vulnerability", IF(
               'Compound Alert'!AA104 &gt;= 10, "HIGH",IF(
                  'Compound Alert'!AA104 &gt;= 7, "MED","LOW")),IF(
                     $B$8="Emerging Threat", IF(
                        'Compound Alert'!AH104 &gt;= 10, "HIGH",IF(
                            'Compound Alert'!AH104 &gt;= 7, "MED","LOW")))))</f>
        <v>LOW</v>
      </c>
      <c r="M226" s="25" t="str">
        <f ca="1">IF(
   $B$8="Overall Alert",IF(
      'Compound Alert'!U104 &gt;= 7, "HIGH",IF(
         'Compound Alert'!U104 &gt;= 5, "MED","LOW")), IF(
            $B$8="Underlying Vulnerability", IF(
               'Compound Alert'!AB104 &gt;= 10, "HIGH",IF(
                  'Compound Alert'!AB104 &gt;= 7, "MED","LOW")),IF(
                     $B$8="Emerging Threat", IF(
                        'Compound Alert'!AI104 &gt;= 10, "HIGH",IF(
                            'Compound Alert'!AI104 &gt;= 7, "MED","LOW")))))</f>
        <v>LOW</v>
      </c>
      <c r="N226" s="25" t="str">
        <f ca="1">IF(
   $B$8="Overall Alert",IF(
      'Compound Alert'!V104 &gt;= 7, "HIGH",IF(
         'Compound Alert'!V104 &gt;= 5, "MED","LOW")), IF(
            $B$8="Underlying Vulnerability", IF(
               'Compound Alert'!AC104 &gt;= 10, "HIGH",IF(
                  'Compound Alert'!AC104 &gt;= 7, "MED","LOW")),IF(
                     $B$8="Emerging Threat", IF(
                        'Compound Alert'!AJ104 &gt;= 10, "HIGH",IF(
                            'Compound Alert'!AJ104 &gt;= 7, "MED","LOW")))))</f>
        <v>HIGH</v>
      </c>
      <c r="O226" s="25" t="str">
        <f ca="1">IF(
   $B$8="Overall Alert",IF(
      'Compound Alert'!W104 &gt;= 7, "HIGH",IF(
         'Compound Alert'!W104 &gt;= 5, "MED","LOW")), IF(
            $B$8="Underlying Vulnerability", IF(
               'Compound Alert'!AD104 &gt;= 10, "HIGH",IF(
                  'Compound Alert'!AD104 &gt;= 7, "MED","LOW")),IF(
                     $B$8="Emerging Threat", IF(
                        'Compound Alert'!AK104 &gt;= 10, "HIGH",IF(
                            'Compound Alert'!AK104 &gt;= 7, "MED","LOW")))))</f>
        <v>LOW</v>
      </c>
      <c r="P226" s="25"/>
      <c r="Q226" s="26"/>
      <c r="R226" s="26"/>
      <c r="S226" s="21"/>
      <c r="T226" s="21"/>
      <c r="U226" s="21"/>
      <c r="V226" s="21"/>
      <c r="W226" s="21"/>
      <c r="X226" s="21"/>
      <c r="Y226" s="27"/>
      <c r="Z226" s="27"/>
      <c r="AA226" s="27"/>
      <c r="AB226" s="27"/>
      <c r="AC226" s="27"/>
      <c r="AD226" s="27"/>
      <c r="AE226" s="27"/>
      <c r="AF226" s="27"/>
      <c r="AJ226" s="21"/>
      <c r="AK226" s="21"/>
      <c r="AL226" s="21"/>
      <c r="AM226" s="21"/>
      <c r="AN226" s="21"/>
      <c r="AO226" s="21"/>
      <c r="AP226" s="21"/>
      <c r="AQ226" s="21"/>
      <c r="AR226" s="21"/>
      <c r="AS226" s="21"/>
      <c r="AT226" s="21"/>
      <c r="AU226" s="21"/>
      <c r="AV226" s="21"/>
      <c r="AW226" s="21"/>
      <c r="AX226" s="21"/>
    </row>
    <row r="227" spans="1:50" x14ac:dyDescent="0.2">
      <c r="A227" s="63">
        <v>186</v>
      </c>
      <c r="B227" s="20" t="str">
        <f>'Compound Alert'!B103</f>
        <v>Jordan</v>
      </c>
      <c r="C227" s="20" t="str">
        <f>'Compound Alert'!C103</f>
        <v>JOR</v>
      </c>
      <c r="D227" s="20" t="str">
        <f>'Compound Alert'!D103</f>
        <v>MEA           Middle East &amp; North Africa</v>
      </c>
      <c r="E227" s="20" t="str">
        <f>'Compound Alert'!E103</f>
        <v>IBRD</v>
      </c>
      <c r="F227" s="217">
        <f ca="1">'Compound Alert'!F103</f>
        <v>98</v>
      </c>
      <c r="G227" s="22">
        <f ca="1">IF($B$8="Overall Alert",'Compound Alert'!G103,IF($B$8="Underlying Vulnerability",'Compound Alert'!J103,IF($B$8="Emerging Threat",'Compound Alert'!M103)))</f>
        <v>0.5</v>
      </c>
      <c r="H227" s="23">
        <f ca="1">IF($B$8="Overall Alert",'Compound Alert'!H103,IF($B$8="Underlying Vulnerability",'Compound Alert'!K103,IF($B$8="Emerging Threat",'Compound Alert'!N103)))</f>
        <v>0.5</v>
      </c>
      <c r="I227" s="50">
        <f t="shared" ca="1" si="2"/>
        <v>0</v>
      </c>
      <c r="J227" s="25" t="str">
        <f ca="1">IF(
   $B$8="Overall Alert",IF(
      'Compound Alert'!R103 &gt;= 7, "HIGH",IF(
         'Compound Alert'!R103 &gt;= 5, "MED","LOW")), IF(
            $B$8="Underlying Vulnerability", IF(
               'Compound Alert'!Y103 &gt;= 10, "HIGH",IF(
                  'Compound Alert'!Y103 &gt;= 7, "MED","LOW")),IF(
                     $B$8="Emerging Threat", IF(
                        'Compound Alert'!AF103 &gt;= 10, "HIGH",IF(
                            'Compound Alert'!AF103 &gt;= 7, "MED","LOW")))))</f>
        <v>LOW</v>
      </c>
      <c r="K227" s="25" t="str">
        <f ca="1">IF(
   $B$8="Overall Alert",IF(
      'Compound Alert'!S103 &gt;= 7, "HIGH",IF(
         'Compound Alert'!S103 &gt;= 5, "MED","LOW")), IF(
            $B$8="Underlying Vulnerability", IF(
               'Compound Alert'!Z103 &gt;= 10, "HIGH",IF(
                  'Compound Alert'!Z103 &gt;= 7, "MED","LOW")),IF(
                     $B$8="Emerging Threat", IF(
                        'Compound Alert'!AG103 &gt;= 10, "HIGH",IF(
                            'Compound Alert'!AG103 &gt;= 7, "MED","LOW")))))</f>
        <v>LOW</v>
      </c>
      <c r="L227" s="25" t="str">
        <f ca="1">IF(
   $B$8="Overall Alert",IF(
      'Compound Alert'!T103 &gt;= 7, "HIGH",IF(
         'Compound Alert'!T103 &gt;= 5, "MED","LOW")), IF(
            $B$8="Underlying Vulnerability", IF(
               'Compound Alert'!AA103 &gt;= 10, "HIGH",IF(
                  'Compound Alert'!AA103 &gt;= 7, "MED","LOW")),IF(
                     $B$8="Emerging Threat", IF(
                        'Compound Alert'!AH103 &gt;= 10, "HIGH",IF(
                            'Compound Alert'!AH103 &gt;= 7, "MED","LOW")))))</f>
        <v>MED</v>
      </c>
      <c r="M227" s="25" t="str">
        <f ca="1">IF(
   $B$8="Overall Alert",IF(
      'Compound Alert'!U103 &gt;= 7, "HIGH",IF(
         'Compound Alert'!U103 &gt;= 5, "MED","LOW")), IF(
            $B$8="Underlying Vulnerability", IF(
               'Compound Alert'!AB103 &gt;= 10, "HIGH",IF(
                  'Compound Alert'!AB103 &gt;= 7, "MED","LOW")),IF(
                     $B$8="Emerging Threat", IF(
                        'Compound Alert'!AI103 &gt;= 10, "HIGH",IF(
                            'Compound Alert'!AI103 &gt;= 7, "MED","LOW")))))</f>
        <v>LOW</v>
      </c>
      <c r="N227" s="25" t="str">
        <f ca="1">IF(
   $B$8="Overall Alert",IF(
      'Compound Alert'!V103 &gt;= 7, "HIGH",IF(
         'Compound Alert'!V103 &gt;= 5, "MED","LOW")), IF(
            $B$8="Underlying Vulnerability", IF(
               'Compound Alert'!AC103 &gt;= 10, "HIGH",IF(
                  'Compound Alert'!AC103 &gt;= 7, "MED","LOW")),IF(
                     $B$8="Emerging Threat", IF(
                        'Compound Alert'!AJ103 &gt;= 10, "HIGH",IF(
                            'Compound Alert'!AJ103 &gt;= 7, "MED","LOW")))))</f>
        <v>LOW</v>
      </c>
      <c r="O227" s="25" t="str">
        <f ca="1">IF(
   $B$8="Overall Alert",IF(
      'Compound Alert'!W103 &gt;= 7, "HIGH",IF(
         'Compound Alert'!W103 &gt;= 5, "MED","LOW")), IF(
            $B$8="Underlying Vulnerability", IF(
               'Compound Alert'!AD103 &gt;= 10, "HIGH",IF(
                  'Compound Alert'!AD103 &gt;= 7, "MED","LOW")),IF(
                     $B$8="Emerging Threat", IF(
                        'Compound Alert'!AK103 &gt;= 10, "HIGH",IF(
                            'Compound Alert'!AK103 &gt;= 7, "MED","LOW")))))</f>
        <v>LOW</v>
      </c>
      <c r="P227" s="25"/>
      <c r="Q227" s="26"/>
      <c r="R227" s="26"/>
      <c r="S227" s="21"/>
      <c r="T227" s="21"/>
      <c r="U227" s="21"/>
      <c r="V227" s="21"/>
      <c r="W227" s="21"/>
      <c r="X227" s="21"/>
      <c r="Y227" s="27"/>
      <c r="Z227" s="27"/>
      <c r="AA227" s="27"/>
      <c r="AB227" s="27"/>
      <c r="AC227" s="27"/>
      <c r="AD227" s="27"/>
      <c r="AE227" s="27"/>
      <c r="AF227" s="27"/>
      <c r="AJ227" s="21"/>
      <c r="AK227" s="21"/>
      <c r="AL227" s="21"/>
      <c r="AM227" s="21"/>
      <c r="AN227" s="21"/>
      <c r="AO227" s="21"/>
      <c r="AP227" s="21"/>
      <c r="AQ227" s="21"/>
      <c r="AR227" s="21"/>
      <c r="AS227" s="21"/>
      <c r="AT227" s="21"/>
      <c r="AU227" s="21"/>
      <c r="AV227" s="21"/>
      <c r="AW227" s="21"/>
      <c r="AX227" s="21"/>
    </row>
    <row r="228" spans="1:50" x14ac:dyDescent="0.2">
      <c r="A228" s="63">
        <v>187</v>
      </c>
      <c r="B228" s="20" t="str">
        <f>'Compound Alert'!B123</f>
        <v>Latvia</v>
      </c>
      <c r="C228" s="20" t="str">
        <f>'Compound Alert'!C123</f>
        <v>LVA</v>
      </c>
      <c r="D228" s="20" t="str">
        <f>'Compound Alert'!D123</f>
        <v>ECS           Europe &amp; Central Asia</v>
      </c>
      <c r="E228" s="20" t="str">
        <f>'Compound Alert'!E123</f>
        <v>NA</v>
      </c>
      <c r="F228" s="217">
        <f ca="1">'Compound Alert'!F123</f>
        <v>118</v>
      </c>
      <c r="G228" s="22">
        <f ca="1">IF($B$8="Overall Alert",'Compound Alert'!G123,IF($B$8="Underlying Vulnerability",'Compound Alert'!J123,IF($B$8="Emerging Threat",'Compound Alert'!M123)))</f>
        <v>0</v>
      </c>
      <c r="H228" s="23">
        <f ca="1">IF($B$8="Overall Alert",'Compound Alert'!H123,IF($B$8="Underlying Vulnerability",'Compound Alert'!K123,IF($B$8="Emerging Threat",'Compound Alert'!N123)))</f>
        <v>0</v>
      </c>
      <c r="I228" s="50">
        <f t="shared" ca="1" si="2"/>
        <v>0</v>
      </c>
      <c r="J228" s="25" t="str">
        <f ca="1">IF(
   $B$8="Overall Alert",IF(
      'Compound Alert'!R123 &gt;= 7, "HIGH",IF(
         'Compound Alert'!R123 &gt;= 5, "MED","LOW")), IF(
            $B$8="Underlying Vulnerability", IF(
               'Compound Alert'!Y123 &gt;= 10, "HIGH",IF(
                  'Compound Alert'!Y123 &gt;= 7, "MED","LOW")),IF(
                     $B$8="Emerging Threat", IF(
                        'Compound Alert'!AF123 &gt;= 10, "HIGH",IF(
                            'Compound Alert'!AF123 &gt;= 7, "MED","LOW")))))</f>
        <v>LOW</v>
      </c>
      <c r="K228" s="25" t="str">
        <f ca="1">IF(
   $B$8="Overall Alert",IF(
      'Compound Alert'!S123 &gt;= 7, "HIGH",IF(
         'Compound Alert'!S123 &gt;= 5, "MED","LOW")), IF(
            $B$8="Underlying Vulnerability", IF(
               'Compound Alert'!Z123 &gt;= 10, "HIGH",IF(
                  'Compound Alert'!Z123 &gt;= 7, "MED","LOW")),IF(
                     $B$8="Emerging Threat", IF(
                        'Compound Alert'!AG123 &gt;= 10, "HIGH",IF(
                            'Compound Alert'!AG123 &gt;= 7, "MED","LOW")))))</f>
        <v>LOW</v>
      </c>
      <c r="L228" s="25" t="str">
        <f ca="1">IF(
   $B$8="Overall Alert",IF(
      'Compound Alert'!T123 &gt;= 7, "HIGH",IF(
         'Compound Alert'!T123 &gt;= 5, "MED","LOW")), IF(
            $B$8="Underlying Vulnerability", IF(
               'Compound Alert'!AA123 &gt;= 10, "HIGH",IF(
                  'Compound Alert'!AA123 &gt;= 7, "MED","LOW")),IF(
                     $B$8="Emerging Threat", IF(
                        'Compound Alert'!AH123 &gt;= 10, "HIGH",IF(
                            'Compound Alert'!AH123 &gt;= 7, "MED","LOW")))))</f>
        <v>LOW</v>
      </c>
      <c r="M228" s="25" t="str">
        <f ca="1">IF(
   $B$8="Overall Alert",IF(
      'Compound Alert'!U123 &gt;= 7, "HIGH",IF(
         'Compound Alert'!U123 &gt;= 5, "MED","LOW")), IF(
            $B$8="Underlying Vulnerability", IF(
               'Compound Alert'!AB123 &gt;= 10, "HIGH",IF(
                  'Compound Alert'!AB123 &gt;= 7, "MED","LOW")),IF(
                     $B$8="Emerging Threat", IF(
                        'Compound Alert'!AI123 &gt;= 10, "HIGH",IF(
                            'Compound Alert'!AI123 &gt;= 7, "MED","LOW")))))</f>
        <v>LOW</v>
      </c>
      <c r="N228" s="25" t="str">
        <f ca="1">IF(
   $B$8="Overall Alert",IF(
      'Compound Alert'!V123 &gt;= 7, "HIGH",IF(
         'Compound Alert'!V123 &gt;= 5, "MED","LOW")), IF(
            $B$8="Underlying Vulnerability", IF(
               'Compound Alert'!AC123 &gt;= 10, "HIGH",IF(
                  'Compound Alert'!AC123 &gt;= 7, "MED","LOW")),IF(
                     $B$8="Emerging Threat", IF(
                        'Compound Alert'!AJ123 &gt;= 10, "HIGH",IF(
                            'Compound Alert'!AJ123 &gt;= 7, "MED","LOW")))))</f>
        <v>LOW</v>
      </c>
      <c r="O228" s="25" t="str">
        <f ca="1">IF(
   $B$8="Overall Alert",IF(
      'Compound Alert'!W123 &gt;= 7, "HIGH",IF(
         'Compound Alert'!W123 &gt;= 5, "MED","LOW")), IF(
            $B$8="Underlying Vulnerability", IF(
               'Compound Alert'!AD123 &gt;= 10, "HIGH",IF(
                  'Compound Alert'!AD123 &gt;= 7, "MED","LOW")),IF(
                     $B$8="Emerging Threat", IF(
                        'Compound Alert'!AK123 &gt;= 10, "HIGH",IF(
                            'Compound Alert'!AK123 &gt;= 7, "MED","LOW")))))</f>
        <v>LOW</v>
      </c>
      <c r="P228" s="25"/>
      <c r="Q228" s="26"/>
      <c r="R228" s="26"/>
      <c r="S228" s="21"/>
      <c r="T228" s="21"/>
      <c r="U228" s="21"/>
      <c r="V228" s="21"/>
      <c r="W228" s="21"/>
      <c r="X228" s="21"/>
      <c r="Y228" s="27"/>
      <c r="Z228" s="27"/>
      <c r="AA228" s="27"/>
      <c r="AB228" s="27"/>
      <c r="AC228" s="27"/>
      <c r="AD228" s="27"/>
      <c r="AE228" s="27"/>
      <c r="AF228" s="27"/>
      <c r="AJ228" s="21"/>
      <c r="AK228" s="21"/>
      <c r="AL228" s="21"/>
      <c r="AM228" s="21"/>
      <c r="AN228" s="21"/>
      <c r="AO228" s="21"/>
      <c r="AP228" s="21"/>
      <c r="AQ228" s="21"/>
      <c r="AR228" s="21"/>
      <c r="AS228" s="21"/>
      <c r="AT228" s="21"/>
      <c r="AU228" s="21"/>
      <c r="AV228" s="21"/>
      <c r="AW228" s="21"/>
      <c r="AX228" s="21"/>
    </row>
    <row r="229" spans="1:50" x14ac:dyDescent="0.2">
      <c r="A229" s="63">
        <v>188</v>
      </c>
      <c r="B229" s="20" t="str">
        <f>'Compound Alert'!B118</f>
        <v>Liechtenstein</v>
      </c>
      <c r="C229" s="20" t="str">
        <f>'Compound Alert'!C118</f>
        <v>LIE</v>
      </c>
      <c r="D229" s="20" t="str">
        <f>'Compound Alert'!D118</f>
        <v>ECS           Europe &amp; Central Asia</v>
      </c>
      <c r="E229" s="20" t="str">
        <f>'Compound Alert'!E118</f>
        <v>NA</v>
      </c>
      <c r="F229" s="217">
        <f ca="1">'Compound Alert'!F118</f>
        <v>113</v>
      </c>
      <c r="G229" s="22">
        <f ca="1">IF($B$8="Overall Alert",'Compound Alert'!G118,IF($B$8="Underlying Vulnerability",'Compound Alert'!J118,IF($B$8="Emerging Threat",'Compound Alert'!M118)))</f>
        <v>0</v>
      </c>
      <c r="H229" s="23">
        <f ca="1">IF($B$8="Overall Alert",'Compound Alert'!H118,IF($B$8="Underlying Vulnerability",'Compound Alert'!K118,IF($B$8="Emerging Threat",'Compound Alert'!N118)))</f>
        <v>0</v>
      </c>
      <c r="I229" s="50">
        <f t="shared" ca="1" si="2"/>
        <v>0</v>
      </c>
      <c r="J229" s="25" t="str">
        <f ca="1">IF(
   $B$8="Overall Alert",IF(
      'Compound Alert'!R118 &gt;= 7, "HIGH",IF(
         'Compound Alert'!R118 &gt;= 5, "MED","LOW")), IF(
            $B$8="Underlying Vulnerability", IF(
               'Compound Alert'!Y118 &gt;= 10, "HIGH",IF(
                  'Compound Alert'!Y118 &gt;= 7, "MED","LOW")),IF(
                     $B$8="Emerging Threat", IF(
                        'Compound Alert'!AF118 &gt;= 10, "HIGH",IF(
                            'Compound Alert'!AF118 &gt;= 7, "MED","LOW")))))</f>
        <v>LOW</v>
      </c>
      <c r="K229" s="25" t="e">
        <f ca="1">IF(
   $B$8="Overall Alert",IF(
      'Compound Alert'!S118 &gt;= 7, "HIGH",IF(
         'Compound Alert'!S118 &gt;= 5, "MED","LOW")), IF(
            $B$8="Underlying Vulnerability", IF(
               'Compound Alert'!Z118 &gt;= 10, "HIGH",IF(
                  'Compound Alert'!Z118 &gt;= 7, "MED","LOW")),IF(
                     $B$8="Emerging Threat", IF(
                        'Compound Alert'!AG118 &gt;= 10, "HIGH",IF(
                            'Compound Alert'!AG118 &gt;= 7, "MED","LOW")))))</f>
        <v>#N/A</v>
      </c>
      <c r="L229" s="25" t="str">
        <f ca="1">IF(
   $B$8="Overall Alert",IF(
      'Compound Alert'!T118 &gt;= 7, "HIGH",IF(
         'Compound Alert'!T118 &gt;= 5, "MED","LOW")), IF(
            $B$8="Underlying Vulnerability", IF(
               'Compound Alert'!AA118 &gt;= 10, "HIGH",IF(
                  'Compound Alert'!AA118 &gt;= 7, "MED","LOW")),IF(
                     $B$8="Emerging Threat", IF(
                        'Compound Alert'!AH118 &gt;= 10, "HIGH",IF(
                            'Compound Alert'!AH118 &gt;= 7, "MED","LOW")))))</f>
        <v>LOW</v>
      </c>
      <c r="M229" s="25" t="str">
        <f ca="1">IF(
   $B$8="Overall Alert",IF(
      'Compound Alert'!U118 &gt;= 7, "HIGH",IF(
         'Compound Alert'!U118 &gt;= 5, "MED","LOW")), IF(
            $B$8="Underlying Vulnerability", IF(
               'Compound Alert'!AB118 &gt;= 10, "HIGH",IF(
                  'Compound Alert'!AB118 &gt;= 7, "MED","LOW")),IF(
                     $B$8="Emerging Threat", IF(
                        'Compound Alert'!AI118 &gt;= 10, "HIGH",IF(
                            'Compound Alert'!AI118 &gt;= 7, "MED","LOW")))))</f>
        <v>LOW</v>
      </c>
      <c r="N229" s="25" t="str">
        <f ca="1">IF(
   $B$8="Overall Alert",IF(
      'Compound Alert'!V118 &gt;= 7, "HIGH",IF(
         'Compound Alert'!V118 &gt;= 5, "MED","LOW")), IF(
            $B$8="Underlying Vulnerability", IF(
               'Compound Alert'!AC118 &gt;= 10, "HIGH",IF(
                  'Compound Alert'!AC118 &gt;= 7, "MED","LOW")),IF(
                     $B$8="Emerging Threat", IF(
                        'Compound Alert'!AJ118 &gt;= 10, "HIGH",IF(
                            'Compound Alert'!AJ118 &gt;= 7, "MED","LOW")))))</f>
        <v>LOW</v>
      </c>
      <c r="O229" s="25" t="str">
        <f ca="1">IF(
   $B$8="Overall Alert",IF(
      'Compound Alert'!W118 &gt;= 7, "HIGH",IF(
         'Compound Alert'!W118 &gt;= 5, "MED","LOW")), IF(
            $B$8="Underlying Vulnerability", IF(
               'Compound Alert'!AD118 &gt;= 10, "HIGH",IF(
                  'Compound Alert'!AD118 &gt;= 7, "MED","LOW")),IF(
                     $B$8="Emerging Threat", IF(
                        'Compound Alert'!AK118 &gt;= 10, "HIGH",IF(
                            'Compound Alert'!AK118 &gt;= 7, "MED","LOW")))))</f>
        <v>LOW</v>
      </c>
      <c r="P229" s="25"/>
      <c r="Q229" s="26"/>
      <c r="R229" s="26"/>
      <c r="S229" s="21"/>
      <c r="T229" s="21"/>
      <c r="U229" s="21"/>
      <c r="V229" s="21"/>
      <c r="W229" s="21"/>
      <c r="X229" s="21"/>
      <c r="Y229" s="27"/>
      <c r="Z229" s="27"/>
      <c r="AA229" s="27"/>
      <c r="AB229" s="27"/>
      <c r="AC229" s="27"/>
      <c r="AD229" s="27"/>
      <c r="AE229" s="27"/>
      <c r="AF229" s="27"/>
      <c r="AJ229" s="21"/>
      <c r="AK229" s="21"/>
      <c r="AL229" s="21"/>
      <c r="AM229" s="21"/>
      <c r="AN229" s="21"/>
      <c r="AO229" s="21"/>
      <c r="AP229" s="21"/>
      <c r="AQ229" s="21"/>
      <c r="AR229" s="21"/>
      <c r="AS229" s="21"/>
      <c r="AT229" s="21"/>
      <c r="AU229" s="21"/>
      <c r="AV229" s="21"/>
      <c r="AW229" s="21"/>
      <c r="AX229" s="21"/>
    </row>
    <row r="230" spans="1:50" x14ac:dyDescent="0.2">
      <c r="A230" s="63">
        <v>189</v>
      </c>
      <c r="B230" s="20" t="str">
        <f>'Compound Alert'!B121</f>
        <v>Lithuania</v>
      </c>
      <c r="C230" s="20" t="str">
        <f>'Compound Alert'!C121</f>
        <v>LTU</v>
      </c>
      <c r="D230" s="20" t="str">
        <f>'Compound Alert'!D121</f>
        <v>ECS           Europe &amp; Central Asia</v>
      </c>
      <c r="E230" s="20" t="str">
        <f>'Compound Alert'!E121</f>
        <v>NA</v>
      </c>
      <c r="F230" s="217">
        <f ca="1">'Compound Alert'!F121</f>
        <v>116</v>
      </c>
      <c r="G230" s="22">
        <f ca="1">IF($B$8="Overall Alert",'Compound Alert'!G121,IF($B$8="Underlying Vulnerability",'Compound Alert'!J121,IF($B$8="Emerging Threat",'Compound Alert'!M121)))</f>
        <v>0</v>
      </c>
      <c r="H230" s="23">
        <f ca="1">IF($B$8="Overall Alert",'Compound Alert'!H121,IF($B$8="Underlying Vulnerability",'Compound Alert'!K121,IF($B$8="Emerging Threat",'Compound Alert'!N121)))</f>
        <v>0</v>
      </c>
      <c r="I230" s="50">
        <f t="shared" ca="1" si="2"/>
        <v>0</v>
      </c>
      <c r="J230" s="25" t="str">
        <f ca="1">IF(
   $B$8="Overall Alert",IF(
      'Compound Alert'!R121 &gt;= 7, "HIGH",IF(
         'Compound Alert'!R121 &gt;= 5, "MED","LOW")), IF(
            $B$8="Underlying Vulnerability", IF(
               'Compound Alert'!Y121 &gt;= 10, "HIGH",IF(
                  'Compound Alert'!Y121 &gt;= 7, "MED","LOW")),IF(
                     $B$8="Emerging Threat", IF(
                        'Compound Alert'!AF121 &gt;= 10, "HIGH",IF(
                            'Compound Alert'!AF121 &gt;= 7, "MED","LOW")))))</f>
        <v>LOW</v>
      </c>
      <c r="K230" s="25" t="str">
        <f ca="1">IF(
   $B$8="Overall Alert",IF(
      'Compound Alert'!S121 &gt;= 7, "HIGH",IF(
         'Compound Alert'!S121 &gt;= 5, "MED","LOW")), IF(
            $B$8="Underlying Vulnerability", IF(
               'Compound Alert'!Z121 &gt;= 10, "HIGH",IF(
                  'Compound Alert'!Z121 &gt;= 7, "MED","LOW")),IF(
                     $B$8="Emerging Threat", IF(
                        'Compound Alert'!AG121 &gt;= 10, "HIGH",IF(
                            'Compound Alert'!AG121 &gt;= 7, "MED","LOW")))))</f>
        <v>LOW</v>
      </c>
      <c r="L230" s="25" t="str">
        <f ca="1">IF(
   $B$8="Overall Alert",IF(
      'Compound Alert'!T121 &gt;= 7, "HIGH",IF(
         'Compound Alert'!T121 &gt;= 5, "MED","LOW")), IF(
            $B$8="Underlying Vulnerability", IF(
               'Compound Alert'!AA121 &gt;= 10, "HIGH",IF(
                  'Compound Alert'!AA121 &gt;= 7, "MED","LOW")),IF(
                     $B$8="Emerging Threat", IF(
                        'Compound Alert'!AH121 &gt;= 10, "HIGH",IF(
                            'Compound Alert'!AH121 &gt;= 7, "MED","LOW")))))</f>
        <v>LOW</v>
      </c>
      <c r="M230" s="25" t="str">
        <f ca="1">IF(
   $B$8="Overall Alert",IF(
      'Compound Alert'!U121 &gt;= 7, "HIGH",IF(
         'Compound Alert'!U121 &gt;= 5, "MED","LOW")), IF(
            $B$8="Underlying Vulnerability", IF(
               'Compound Alert'!AB121 &gt;= 10, "HIGH",IF(
                  'Compound Alert'!AB121 &gt;= 7, "MED","LOW")),IF(
                     $B$8="Emerging Threat", IF(
                        'Compound Alert'!AI121 &gt;= 10, "HIGH",IF(
                            'Compound Alert'!AI121 &gt;= 7, "MED","LOW")))))</f>
        <v>LOW</v>
      </c>
      <c r="N230" s="25" t="str">
        <f ca="1">IF(
   $B$8="Overall Alert",IF(
      'Compound Alert'!V121 &gt;= 7, "HIGH",IF(
         'Compound Alert'!V121 &gt;= 5, "MED","LOW")), IF(
            $B$8="Underlying Vulnerability", IF(
               'Compound Alert'!AC121 &gt;= 10, "HIGH",IF(
                  'Compound Alert'!AC121 &gt;= 7, "MED","LOW")),IF(
                     $B$8="Emerging Threat", IF(
                        'Compound Alert'!AJ121 &gt;= 10, "HIGH",IF(
                            'Compound Alert'!AJ121 &gt;= 7, "MED","LOW")))))</f>
        <v>LOW</v>
      </c>
      <c r="O230" s="25" t="str">
        <f ca="1">IF(
   $B$8="Overall Alert",IF(
      'Compound Alert'!W121 &gt;= 7, "HIGH",IF(
         'Compound Alert'!W121 &gt;= 5, "MED","LOW")), IF(
            $B$8="Underlying Vulnerability", IF(
               'Compound Alert'!AD121 &gt;= 10, "HIGH",IF(
                  'Compound Alert'!AD121 &gt;= 7, "MED","LOW")),IF(
                     $B$8="Emerging Threat", IF(
                        'Compound Alert'!AK121 &gt;= 10, "HIGH",IF(
                            'Compound Alert'!AK121 &gt;= 7, "MED","LOW")))))</f>
        <v>LOW</v>
      </c>
      <c r="P230" s="25"/>
      <c r="Q230" s="26"/>
      <c r="R230" s="26"/>
      <c r="S230" s="21"/>
      <c r="T230" s="21"/>
      <c r="U230" s="21"/>
      <c r="V230" s="21"/>
      <c r="W230" s="21"/>
      <c r="X230" s="21"/>
      <c r="Y230" s="27"/>
      <c r="Z230" s="27"/>
      <c r="AA230" s="27"/>
      <c r="AB230" s="27"/>
      <c r="AC230" s="27"/>
      <c r="AD230" s="27"/>
      <c r="AE230" s="27"/>
      <c r="AF230" s="27"/>
      <c r="AJ230" s="21"/>
      <c r="AK230" s="21"/>
      <c r="AL230" s="21"/>
      <c r="AM230" s="21"/>
      <c r="AN230" s="21"/>
      <c r="AO230" s="21"/>
      <c r="AP230" s="21"/>
      <c r="AQ230" s="21"/>
      <c r="AR230" s="21"/>
      <c r="AS230" s="21"/>
      <c r="AT230" s="21"/>
      <c r="AU230" s="21"/>
      <c r="AV230" s="21"/>
      <c r="AW230" s="21"/>
      <c r="AX230" s="21"/>
    </row>
    <row r="231" spans="1:50" x14ac:dyDescent="0.2">
      <c r="A231" s="63">
        <v>190</v>
      </c>
      <c r="B231" s="20" t="str">
        <f>'Compound Alert'!B122</f>
        <v>Luxembourg</v>
      </c>
      <c r="C231" s="20" t="str">
        <f>'Compound Alert'!C122</f>
        <v>LUX</v>
      </c>
      <c r="D231" s="20" t="str">
        <f>'Compound Alert'!D122</f>
        <v>ECS           Europe &amp; Central Asia</v>
      </c>
      <c r="E231" s="20" t="str">
        <f>'Compound Alert'!E122</f>
        <v>NA</v>
      </c>
      <c r="F231" s="217">
        <f ca="1">'Compound Alert'!F122</f>
        <v>117</v>
      </c>
      <c r="G231" s="22">
        <f ca="1">IF($B$8="Overall Alert",'Compound Alert'!G122,IF($B$8="Underlying Vulnerability",'Compound Alert'!J122,IF($B$8="Emerging Threat",'Compound Alert'!M122)))</f>
        <v>0</v>
      </c>
      <c r="H231" s="23">
        <f ca="1">IF($B$8="Overall Alert",'Compound Alert'!H122,IF($B$8="Underlying Vulnerability",'Compound Alert'!K122,IF($B$8="Emerging Threat",'Compound Alert'!N122)))</f>
        <v>0</v>
      </c>
      <c r="I231" s="50">
        <f t="shared" ca="1" si="2"/>
        <v>0</v>
      </c>
      <c r="J231" s="25" t="str">
        <f ca="1">IF(
   $B$8="Overall Alert",IF(
      'Compound Alert'!R122 &gt;= 7, "HIGH",IF(
         'Compound Alert'!R122 &gt;= 5, "MED","LOW")), IF(
            $B$8="Underlying Vulnerability", IF(
               'Compound Alert'!Y122 &gt;= 10, "HIGH",IF(
                  'Compound Alert'!Y122 &gt;= 7, "MED","LOW")),IF(
                     $B$8="Emerging Threat", IF(
                        'Compound Alert'!AF122 &gt;= 10, "HIGH",IF(
                            'Compound Alert'!AF122 &gt;= 7, "MED","LOW")))))</f>
        <v>LOW</v>
      </c>
      <c r="K231" s="25" t="str">
        <f ca="1">IF(
   $B$8="Overall Alert",IF(
      'Compound Alert'!S122 &gt;= 7, "HIGH",IF(
         'Compound Alert'!S122 &gt;= 5, "MED","LOW")), IF(
            $B$8="Underlying Vulnerability", IF(
               'Compound Alert'!Z122 &gt;= 10, "HIGH",IF(
                  'Compound Alert'!Z122 &gt;= 7, "MED","LOW")),IF(
                     $B$8="Emerging Threat", IF(
                        'Compound Alert'!AG122 &gt;= 10, "HIGH",IF(
                            'Compound Alert'!AG122 &gt;= 7, "MED","LOW")))))</f>
        <v>LOW</v>
      </c>
      <c r="L231" s="25" t="str">
        <f ca="1">IF(
   $B$8="Overall Alert",IF(
      'Compound Alert'!T122 &gt;= 7, "HIGH",IF(
         'Compound Alert'!T122 &gt;= 5, "MED","LOW")), IF(
            $B$8="Underlying Vulnerability", IF(
               'Compound Alert'!AA122 &gt;= 10, "HIGH",IF(
                  'Compound Alert'!AA122 &gt;= 7, "MED","LOW")),IF(
                     $B$8="Emerging Threat", IF(
                        'Compound Alert'!AH122 &gt;= 10, "HIGH",IF(
                            'Compound Alert'!AH122 &gt;= 7, "MED","LOW")))))</f>
        <v>LOW</v>
      </c>
      <c r="M231" s="25" t="str">
        <f ca="1">IF(
   $B$8="Overall Alert",IF(
      'Compound Alert'!U122 &gt;= 7, "HIGH",IF(
         'Compound Alert'!U122 &gt;= 5, "MED","LOW")), IF(
            $B$8="Underlying Vulnerability", IF(
               'Compound Alert'!AB122 &gt;= 10, "HIGH",IF(
                  'Compound Alert'!AB122 &gt;= 7, "MED","LOW")),IF(
                     $B$8="Emerging Threat", IF(
                        'Compound Alert'!AI122 &gt;= 10, "HIGH",IF(
                            'Compound Alert'!AI122 &gt;= 7, "MED","LOW")))))</f>
        <v>LOW</v>
      </c>
      <c r="N231" s="25" t="str">
        <f ca="1">IF(
   $B$8="Overall Alert",IF(
      'Compound Alert'!V122 &gt;= 7, "HIGH",IF(
         'Compound Alert'!V122 &gt;= 5, "MED","LOW")), IF(
            $B$8="Underlying Vulnerability", IF(
               'Compound Alert'!AC122 &gt;= 10, "HIGH",IF(
                  'Compound Alert'!AC122 &gt;= 7, "MED","LOW")),IF(
                     $B$8="Emerging Threat", IF(
                        'Compound Alert'!AJ122 &gt;= 10, "HIGH",IF(
                            'Compound Alert'!AJ122 &gt;= 7, "MED","LOW")))))</f>
        <v>LOW</v>
      </c>
      <c r="O231" s="25" t="str">
        <f ca="1">IF(
   $B$8="Overall Alert",IF(
      'Compound Alert'!W122 &gt;= 7, "HIGH",IF(
         'Compound Alert'!W122 &gt;= 5, "MED","LOW")), IF(
            $B$8="Underlying Vulnerability", IF(
               'Compound Alert'!AD122 &gt;= 10, "HIGH",IF(
                  'Compound Alert'!AD122 &gt;= 7, "MED","LOW")),IF(
                     $B$8="Emerging Threat", IF(
                        'Compound Alert'!AK122 &gt;= 10, "HIGH",IF(
                            'Compound Alert'!AK122 &gt;= 7, "MED","LOW")))))</f>
        <v>LOW</v>
      </c>
      <c r="P231" s="25"/>
      <c r="Q231" s="26"/>
      <c r="R231" s="26"/>
      <c r="S231" s="21"/>
      <c r="T231" s="21"/>
      <c r="U231" s="21"/>
      <c r="V231" s="21"/>
      <c r="W231" s="21"/>
      <c r="X231" s="21"/>
      <c r="Y231" s="27"/>
      <c r="Z231" s="27"/>
      <c r="AA231" s="27"/>
      <c r="AB231" s="27"/>
      <c r="AC231" s="27"/>
      <c r="AD231" s="27"/>
      <c r="AE231" s="27"/>
      <c r="AF231" s="27"/>
      <c r="AJ231" s="21"/>
      <c r="AK231" s="21"/>
      <c r="AL231" s="21"/>
      <c r="AM231" s="21"/>
      <c r="AN231" s="21"/>
      <c r="AO231" s="21"/>
      <c r="AP231" s="21"/>
      <c r="AQ231" s="21"/>
      <c r="AR231" s="21"/>
      <c r="AS231" s="21"/>
      <c r="AT231" s="21"/>
      <c r="AU231" s="21"/>
      <c r="AV231" s="21"/>
      <c r="AW231" s="21"/>
      <c r="AX231" s="21"/>
    </row>
    <row r="232" spans="1:50" x14ac:dyDescent="0.2">
      <c r="A232" s="63">
        <v>191</v>
      </c>
      <c r="B232" s="20" t="str">
        <f>'Compound Alert'!B124</f>
        <v>Macao SAR, China</v>
      </c>
      <c r="C232" s="20" t="str">
        <f>'Compound Alert'!C124</f>
        <v>MAC</v>
      </c>
      <c r="D232" s="20" t="str">
        <f>'Compound Alert'!D124</f>
        <v>EAS           East Asia &amp; Pacific</v>
      </c>
      <c r="E232" s="20" t="str">
        <f>'Compound Alert'!E124</f>
        <v>NA</v>
      </c>
      <c r="F232" s="217">
        <f ca="1">'Compound Alert'!F124</f>
        <v>119</v>
      </c>
      <c r="G232" s="22">
        <f ca="1">IF($B$8="Overall Alert",'Compound Alert'!G124,IF($B$8="Underlying Vulnerability",'Compound Alert'!J124,IF($B$8="Emerging Threat",'Compound Alert'!M124)))</f>
        <v>0</v>
      </c>
      <c r="H232" s="23">
        <f ca="1">IF($B$8="Overall Alert",'Compound Alert'!H124,IF($B$8="Underlying Vulnerability",'Compound Alert'!K124,IF($B$8="Emerging Threat",'Compound Alert'!N124)))</f>
        <v>0</v>
      </c>
      <c r="I232" s="50">
        <f t="shared" ca="1" si="2"/>
        <v>0</v>
      </c>
      <c r="J232" s="25" t="str">
        <f ca="1">IF(
   $B$8="Overall Alert",IF(
      'Compound Alert'!R124 &gt;= 7, "HIGH",IF(
         'Compound Alert'!R124 &gt;= 5, "MED","LOW")), IF(
            $B$8="Underlying Vulnerability", IF(
               'Compound Alert'!Y124 &gt;= 10, "HIGH",IF(
                  'Compound Alert'!Y124 &gt;= 7, "MED","LOW")),IF(
                     $B$8="Emerging Threat", IF(
                        'Compound Alert'!AF124 &gt;= 10, "HIGH",IF(
                            'Compound Alert'!AF124 &gt;= 7, "MED","LOW")))))</f>
        <v>LOW</v>
      </c>
      <c r="K232" s="25" t="str">
        <f ca="1">IF(
   $B$8="Overall Alert",IF(
      'Compound Alert'!S124 &gt;= 7, "HIGH",IF(
         'Compound Alert'!S124 &gt;= 5, "MED","LOW")), IF(
            $B$8="Underlying Vulnerability", IF(
               'Compound Alert'!Z124 &gt;= 10, "HIGH",IF(
                  'Compound Alert'!Z124 &gt;= 7, "MED","LOW")),IF(
                     $B$8="Emerging Threat", IF(
                        'Compound Alert'!AG124 &gt;= 10, "HIGH",IF(
                            'Compound Alert'!AG124 &gt;= 7, "MED","LOW")))))</f>
        <v>LOW</v>
      </c>
      <c r="L232" s="25" t="str">
        <f ca="1">IF(
   $B$8="Overall Alert",IF(
      'Compound Alert'!T124 &gt;= 7, "HIGH",IF(
         'Compound Alert'!T124 &gt;= 5, "MED","LOW")), IF(
            $B$8="Underlying Vulnerability", IF(
               'Compound Alert'!AA124 &gt;= 10, "HIGH",IF(
                  'Compound Alert'!AA124 &gt;= 7, "MED","LOW")),IF(
                     $B$8="Emerging Threat", IF(
                        'Compound Alert'!AH124 &gt;= 10, "HIGH",IF(
                            'Compound Alert'!AH124 &gt;= 7, "MED","LOW")))))</f>
        <v>LOW</v>
      </c>
      <c r="M232" s="25" t="str">
        <f ca="1">IF(
   $B$8="Overall Alert",IF(
      'Compound Alert'!U124 &gt;= 7, "HIGH",IF(
         'Compound Alert'!U124 &gt;= 5, "MED","LOW")), IF(
            $B$8="Underlying Vulnerability", IF(
               'Compound Alert'!AB124 &gt;= 10, "HIGH",IF(
                  'Compound Alert'!AB124 &gt;= 7, "MED","LOW")),IF(
                     $B$8="Emerging Threat", IF(
                        'Compound Alert'!AI124 &gt;= 10, "HIGH",IF(
                            'Compound Alert'!AI124 &gt;= 7, "MED","LOW")))))</f>
        <v>LOW</v>
      </c>
      <c r="N232" s="25" t="str">
        <f ca="1">IF(
   $B$8="Overall Alert",IF(
      'Compound Alert'!V124 &gt;= 7, "HIGH",IF(
         'Compound Alert'!V124 &gt;= 5, "MED","LOW")), IF(
            $B$8="Underlying Vulnerability", IF(
               'Compound Alert'!AC124 &gt;= 10, "HIGH",IF(
                  'Compound Alert'!AC124 &gt;= 7, "MED","LOW")),IF(
                     $B$8="Emerging Threat", IF(
                        'Compound Alert'!AJ124 &gt;= 10, "HIGH",IF(
                            'Compound Alert'!AJ124 &gt;= 7, "MED","LOW")))))</f>
        <v>LOW</v>
      </c>
      <c r="O232" s="25" t="str">
        <f ca="1">IF(
   $B$8="Overall Alert",IF(
      'Compound Alert'!W124 &gt;= 7, "HIGH",IF(
         'Compound Alert'!W124 &gt;= 5, "MED","LOW")), IF(
            $B$8="Underlying Vulnerability", IF(
               'Compound Alert'!AD124 &gt;= 10, "HIGH",IF(
                  'Compound Alert'!AD124 &gt;= 7, "MED","LOW")),IF(
                     $B$8="Emerging Threat", IF(
                        'Compound Alert'!AK124 &gt;= 10, "HIGH",IF(
                            'Compound Alert'!AK124 &gt;= 7, "MED","LOW")))))</f>
        <v>LOW</v>
      </c>
      <c r="Y232" s="27"/>
      <c r="Z232" s="27"/>
      <c r="AA232" s="27"/>
      <c r="AB232" s="27"/>
      <c r="AC232" s="27"/>
      <c r="AD232" s="27"/>
      <c r="AE232" s="27"/>
      <c r="AF232" s="27"/>
    </row>
    <row r="233" spans="1:50" x14ac:dyDescent="0.2">
      <c r="A233" s="63">
        <v>192</v>
      </c>
      <c r="B233" s="20" t="str">
        <f>'Compound Alert'!B135</f>
        <v>Malta</v>
      </c>
      <c r="C233" s="20" t="str">
        <f>'Compound Alert'!C135</f>
        <v>MLT</v>
      </c>
      <c r="D233" s="20" t="str">
        <f>'Compound Alert'!D135</f>
        <v>MEA           Middle East &amp; North Africa</v>
      </c>
      <c r="E233" s="20" t="str">
        <f>'Compound Alert'!E135</f>
        <v>NA</v>
      </c>
      <c r="F233" s="217">
        <f ca="1">'Compound Alert'!F135</f>
        <v>130</v>
      </c>
      <c r="G233" s="22">
        <f ca="1">IF($B$8="Overall Alert",'Compound Alert'!G135,IF($B$8="Underlying Vulnerability",'Compound Alert'!J135,IF($B$8="Emerging Threat",'Compound Alert'!M135)))</f>
        <v>0</v>
      </c>
      <c r="H233" s="23">
        <f ca="1">IF($B$8="Overall Alert",'Compound Alert'!H135,IF($B$8="Underlying Vulnerability",'Compound Alert'!K135,IF($B$8="Emerging Threat",'Compound Alert'!N135)))</f>
        <v>0</v>
      </c>
      <c r="I233" s="50">
        <f t="shared" ca="1" si="2"/>
        <v>0</v>
      </c>
      <c r="J233" s="25" t="str">
        <f ca="1">IF(
   $B$8="Overall Alert",IF(
      'Compound Alert'!R135 &gt;= 7, "HIGH",IF(
         'Compound Alert'!R135 &gt;= 5, "MED","LOW")), IF(
            $B$8="Underlying Vulnerability", IF(
               'Compound Alert'!Y135 &gt;= 10, "HIGH",IF(
                  'Compound Alert'!Y135 &gt;= 7, "MED","LOW")),IF(
                     $B$8="Emerging Threat", IF(
                        'Compound Alert'!AF135 &gt;= 10, "HIGH",IF(
                            'Compound Alert'!AF135 &gt;= 7, "MED","LOW")))))</f>
        <v>LOW</v>
      </c>
      <c r="K233" s="25" t="str">
        <f ca="1">IF(
   $B$8="Overall Alert",IF(
      'Compound Alert'!S135 &gt;= 7, "HIGH",IF(
         'Compound Alert'!S135 &gt;= 5, "MED","LOW")), IF(
            $B$8="Underlying Vulnerability", IF(
               'Compound Alert'!Z135 &gt;= 10, "HIGH",IF(
                  'Compound Alert'!Z135 &gt;= 7, "MED","LOW")),IF(
                     $B$8="Emerging Threat", IF(
                        'Compound Alert'!AG135 &gt;= 10, "HIGH",IF(
                            'Compound Alert'!AG135 &gt;= 7, "MED","LOW")))))</f>
        <v>LOW</v>
      </c>
      <c r="L233" s="25" t="str">
        <f ca="1">IF(
   $B$8="Overall Alert",IF(
      'Compound Alert'!T135 &gt;= 7, "HIGH",IF(
         'Compound Alert'!T135 &gt;= 5, "MED","LOW")), IF(
            $B$8="Underlying Vulnerability", IF(
               'Compound Alert'!AA135 &gt;= 10, "HIGH",IF(
                  'Compound Alert'!AA135 &gt;= 7, "MED","LOW")),IF(
                     $B$8="Emerging Threat", IF(
                        'Compound Alert'!AH135 &gt;= 10, "HIGH",IF(
                            'Compound Alert'!AH135 &gt;= 7, "MED","LOW")))))</f>
        <v>LOW</v>
      </c>
      <c r="M233" s="25" t="str">
        <f ca="1">IF(
   $B$8="Overall Alert",IF(
      'Compound Alert'!U135 &gt;= 7, "HIGH",IF(
         'Compound Alert'!U135 &gt;= 5, "MED","LOW")), IF(
            $B$8="Underlying Vulnerability", IF(
               'Compound Alert'!AB135 &gt;= 10, "HIGH",IF(
                  'Compound Alert'!AB135 &gt;= 7, "MED","LOW")),IF(
                     $B$8="Emerging Threat", IF(
                        'Compound Alert'!AI135 &gt;= 10, "HIGH",IF(
                            'Compound Alert'!AI135 &gt;= 7, "MED","LOW")))))</f>
        <v>LOW</v>
      </c>
      <c r="N233" s="25" t="str">
        <f ca="1">IF(
   $B$8="Overall Alert",IF(
      'Compound Alert'!V135 &gt;= 7, "HIGH",IF(
         'Compound Alert'!V135 &gt;= 5, "MED","LOW")), IF(
            $B$8="Underlying Vulnerability", IF(
               'Compound Alert'!AC135 &gt;= 10, "HIGH",IF(
                  'Compound Alert'!AC135 &gt;= 7, "MED","LOW")),IF(
                     $B$8="Emerging Threat", IF(
                        'Compound Alert'!AJ135 &gt;= 10, "HIGH",IF(
                            'Compound Alert'!AJ135 &gt;= 7, "MED","LOW")))))</f>
        <v>LOW</v>
      </c>
      <c r="O233" s="25" t="str">
        <f ca="1">IF(
   $B$8="Overall Alert",IF(
      'Compound Alert'!W135 &gt;= 7, "HIGH",IF(
         'Compound Alert'!W135 &gt;= 5, "MED","LOW")), IF(
            $B$8="Underlying Vulnerability", IF(
               'Compound Alert'!AD135 &gt;= 10, "HIGH",IF(
                  'Compound Alert'!AD135 &gt;= 7, "MED","LOW")),IF(
                     $B$8="Emerging Threat", IF(
                        'Compound Alert'!AK135 &gt;= 10, "HIGH",IF(
                            'Compound Alert'!AK135 &gt;= 7, "MED","LOW")))))</f>
        <v>LOW</v>
      </c>
      <c r="Y233" s="27"/>
      <c r="Z233" s="27"/>
      <c r="AA233" s="27"/>
      <c r="AB233" s="27"/>
      <c r="AC233" s="27"/>
      <c r="AD233" s="27"/>
      <c r="AE233" s="27"/>
      <c r="AF233" s="27"/>
    </row>
    <row r="234" spans="1:50" x14ac:dyDescent="0.2">
      <c r="A234" s="63">
        <v>193</v>
      </c>
      <c r="B234" s="20" t="str">
        <f>'Compound Alert'!B128</f>
        <v>Moldova</v>
      </c>
      <c r="C234" s="20" t="str">
        <f>'Compound Alert'!C128</f>
        <v>MDA</v>
      </c>
      <c r="D234" s="20" t="str">
        <f>'Compound Alert'!D128</f>
        <v>ECS           Europe &amp; Central Asia</v>
      </c>
      <c r="E234" s="20" t="str">
        <f>'Compound Alert'!E128</f>
        <v>IBRD</v>
      </c>
      <c r="F234" s="217">
        <f ca="1">'Compound Alert'!F128</f>
        <v>123</v>
      </c>
      <c r="G234" s="22">
        <f ca="1">IF($B$8="Overall Alert",'Compound Alert'!G128,IF($B$8="Underlying Vulnerability",'Compound Alert'!J128,IF($B$8="Emerging Threat",'Compound Alert'!M128)))</f>
        <v>0</v>
      </c>
      <c r="H234" s="23">
        <f ca="1">IF($B$8="Overall Alert",'Compound Alert'!H128,IF($B$8="Underlying Vulnerability",'Compound Alert'!K128,IF($B$8="Emerging Threat",'Compound Alert'!N128)))</f>
        <v>0</v>
      </c>
      <c r="I234" s="50">
        <f t="shared" ref="I234:I259" ca="1" si="3">ROUNDDOWN(G234,0)</f>
        <v>0</v>
      </c>
      <c r="J234" s="25" t="str">
        <f ca="1">IF(
   $B$8="Overall Alert",IF(
      'Compound Alert'!R128 &gt;= 7, "HIGH",IF(
         'Compound Alert'!R128 &gt;= 5, "MED","LOW")), IF(
            $B$8="Underlying Vulnerability", IF(
               'Compound Alert'!Y128 &gt;= 10, "HIGH",IF(
                  'Compound Alert'!Y128 &gt;= 7, "MED","LOW")),IF(
                     $B$8="Emerging Threat", IF(
                        'Compound Alert'!AF128 &gt;= 10, "HIGH",IF(
                            'Compound Alert'!AF128 &gt;= 7, "MED","LOW")))))</f>
        <v>LOW</v>
      </c>
      <c r="K234" s="25" t="str">
        <f ca="1">IF(
   $B$8="Overall Alert",IF(
      'Compound Alert'!S128 &gt;= 7, "HIGH",IF(
         'Compound Alert'!S128 &gt;= 5, "MED","LOW")), IF(
            $B$8="Underlying Vulnerability", IF(
               'Compound Alert'!Z128 &gt;= 10, "HIGH",IF(
                  'Compound Alert'!Z128 &gt;= 7, "MED","LOW")),IF(
                     $B$8="Emerging Threat", IF(
                        'Compound Alert'!AG128 &gt;= 10, "HIGH",IF(
                            'Compound Alert'!AG128 &gt;= 7, "MED","LOW")))))</f>
        <v>LOW</v>
      </c>
      <c r="L234" s="25" t="str">
        <f ca="1">IF(
   $B$8="Overall Alert",IF(
      'Compound Alert'!T128 &gt;= 7, "HIGH",IF(
         'Compound Alert'!T128 &gt;= 5, "MED","LOW")), IF(
            $B$8="Underlying Vulnerability", IF(
               'Compound Alert'!AA128 &gt;= 10, "HIGH",IF(
                  'Compound Alert'!AA128 &gt;= 7, "MED","LOW")),IF(
                     $B$8="Emerging Threat", IF(
                        'Compound Alert'!AH128 &gt;= 10, "HIGH",IF(
                            'Compound Alert'!AH128 &gt;= 7, "MED","LOW")))))</f>
        <v>LOW</v>
      </c>
      <c r="M234" s="25" t="str">
        <f ca="1">IF(
   $B$8="Overall Alert",IF(
      'Compound Alert'!U128 &gt;= 7, "HIGH",IF(
         'Compound Alert'!U128 &gt;= 5, "MED","LOW")), IF(
            $B$8="Underlying Vulnerability", IF(
               'Compound Alert'!AB128 &gt;= 10, "HIGH",IF(
                  'Compound Alert'!AB128 &gt;= 7, "MED","LOW")),IF(
                     $B$8="Emerging Threat", IF(
                        'Compound Alert'!AI128 &gt;= 10, "HIGH",IF(
                            'Compound Alert'!AI128 &gt;= 7, "MED","LOW")))))</f>
        <v>LOW</v>
      </c>
      <c r="N234" s="25" t="str">
        <f ca="1">IF(
   $B$8="Overall Alert",IF(
      'Compound Alert'!V128 &gt;= 7, "HIGH",IF(
         'Compound Alert'!V128 &gt;= 5, "MED","LOW")), IF(
            $B$8="Underlying Vulnerability", IF(
               'Compound Alert'!AC128 &gt;= 10, "HIGH",IF(
                  'Compound Alert'!AC128 &gt;= 7, "MED","LOW")),IF(
                     $B$8="Emerging Threat", IF(
                        'Compound Alert'!AJ128 &gt;= 10, "HIGH",IF(
                            'Compound Alert'!AJ128 &gt;= 7, "MED","LOW")))))</f>
        <v>LOW</v>
      </c>
      <c r="O234" s="25" t="str">
        <f ca="1">IF(
   $B$8="Overall Alert",IF(
      'Compound Alert'!W128 &gt;= 7, "HIGH",IF(
         'Compound Alert'!W128 &gt;= 5, "MED","LOW")), IF(
            $B$8="Underlying Vulnerability", IF(
               'Compound Alert'!AD128 &gt;= 10, "HIGH",IF(
                  'Compound Alert'!AD128 &gt;= 7, "MED","LOW")),IF(
                     $B$8="Emerging Threat", IF(
                        'Compound Alert'!AK128 &gt;= 10, "HIGH",IF(
                            'Compound Alert'!AK128 &gt;= 7, "MED","LOW")))))</f>
        <v>LOW</v>
      </c>
      <c r="Y234" s="27"/>
      <c r="Z234" s="27"/>
      <c r="AA234" s="27"/>
      <c r="AB234" s="27"/>
      <c r="AC234" s="27"/>
      <c r="AD234" s="27"/>
      <c r="AE234" s="27"/>
      <c r="AF234" s="27"/>
    </row>
    <row r="235" spans="1:50" x14ac:dyDescent="0.2">
      <c r="A235" s="63">
        <v>194</v>
      </c>
      <c r="B235" s="20" t="str">
        <f>'Compound Alert'!B127</f>
        <v>Monaco</v>
      </c>
      <c r="C235" s="20" t="str">
        <f>'Compound Alert'!C127</f>
        <v>MCO</v>
      </c>
      <c r="D235" s="20" t="str">
        <f>'Compound Alert'!D127</f>
        <v>ECS           Europe &amp; Central Asia</v>
      </c>
      <c r="E235" s="20" t="str">
        <f>'Compound Alert'!E127</f>
        <v>NA</v>
      </c>
      <c r="F235" s="217">
        <f ca="1">'Compound Alert'!F127</f>
        <v>122</v>
      </c>
      <c r="G235" s="22">
        <f ca="1">IF($B$8="Overall Alert",'Compound Alert'!G127,IF($B$8="Underlying Vulnerability",'Compound Alert'!J127,IF($B$8="Emerging Threat",'Compound Alert'!M127)))</f>
        <v>0</v>
      </c>
      <c r="H235" s="23">
        <f ca="1">IF($B$8="Overall Alert",'Compound Alert'!H127,IF($B$8="Underlying Vulnerability",'Compound Alert'!K127,IF($B$8="Emerging Threat",'Compound Alert'!N127)))</f>
        <v>0</v>
      </c>
      <c r="I235" s="50">
        <f t="shared" ca="1" si="3"/>
        <v>0</v>
      </c>
      <c r="J235" s="25" t="str">
        <f ca="1">IF(
   $B$8="Overall Alert",IF(
      'Compound Alert'!R127 &gt;= 7, "HIGH",IF(
         'Compound Alert'!R127 &gt;= 5, "MED","LOW")), IF(
            $B$8="Underlying Vulnerability", IF(
               'Compound Alert'!Y127 &gt;= 10, "HIGH",IF(
                  'Compound Alert'!Y127 &gt;= 7, "MED","LOW")),IF(
                     $B$8="Emerging Threat", IF(
                        'Compound Alert'!AF127 &gt;= 10, "HIGH",IF(
                            'Compound Alert'!AF127 &gt;= 7, "MED","LOW")))))</f>
        <v>LOW</v>
      </c>
      <c r="K235" s="25" t="e">
        <f ca="1">IF(
   $B$8="Overall Alert",IF(
      'Compound Alert'!S127 &gt;= 7, "HIGH",IF(
         'Compound Alert'!S127 &gt;= 5, "MED","LOW")), IF(
            $B$8="Underlying Vulnerability", IF(
               'Compound Alert'!Z127 &gt;= 10, "HIGH",IF(
                  'Compound Alert'!Z127 &gt;= 7, "MED","LOW")),IF(
                     $B$8="Emerging Threat", IF(
                        'Compound Alert'!AG127 &gt;= 10, "HIGH",IF(
                            'Compound Alert'!AG127 &gt;= 7, "MED","LOW")))))</f>
        <v>#N/A</v>
      </c>
      <c r="L235" s="25" t="e">
        <f ca="1">IF(
   $B$8="Overall Alert",IF(
      'Compound Alert'!T127 &gt;= 7, "HIGH",IF(
         'Compound Alert'!T127 &gt;= 5, "MED","LOW")), IF(
            $B$8="Underlying Vulnerability", IF(
               'Compound Alert'!AA127 &gt;= 10, "HIGH",IF(
                  'Compound Alert'!AA127 &gt;= 7, "MED","LOW")),IF(
                     $B$8="Emerging Threat", IF(
                        'Compound Alert'!AH127 &gt;= 10, "HIGH",IF(
                            'Compound Alert'!AH127 &gt;= 7, "MED","LOW")))))</f>
        <v>#N/A</v>
      </c>
      <c r="M235" s="25" t="str">
        <f ca="1">IF(
   $B$8="Overall Alert",IF(
      'Compound Alert'!U127 &gt;= 7, "HIGH",IF(
         'Compound Alert'!U127 &gt;= 5, "MED","LOW")), IF(
            $B$8="Underlying Vulnerability", IF(
               'Compound Alert'!AB127 &gt;= 10, "HIGH",IF(
                  'Compound Alert'!AB127 &gt;= 7, "MED","LOW")),IF(
                     $B$8="Emerging Threat", IF(
                        'Compound Alert'!AI127 &gt;= 10, "HIGH",IF(
                            'Compound Alert'!AI127 &gt;= 7, "MED","LOW")))))</f>
        <v>LOW</v>
      </c>
      <c r="N235" s="25" t="str">
        <f ca="1">IF(
   $B$8="Overall Alert",IF(
      'Compound Alert'!V127 &gt;= 7, "HIGH",IF(
         'Compound Alert'!V127 &gt;= 5, "MED","LOW")), IF(
            $B$8="Underlying Vulnerability", IF(
               'Compound Alert'!AC127 &gt;= 10, "HIGH",IF(
                  'Compound Alert'!AC127 &gt;= 7, "MED","LOW")),IF(
                     $B$8="Emerging Threat", IF(
                        'Compound Alert'!AJ127 &gt;= 10, "HIGH",IF(
                            'Compound Alert'!AJ127 &gt;= 7, "MED","LOW")))))</f>
        <v>LOW</v>
      </c>
      <c r="O235" s="25" t="str">
        <f ca="1">IF(
   $B$8="Overall Alert",IF(
      'Compound Alert'!W127 &gt;= 7, "HIGH",IF(
         'Compound Alert'!W127 &gt;= 5, "MED","LOW")), IF(
            $B$8="Underlying Vulnerability", IF(
               'Compound Alert'!AD127 &gt;= 10, "HIGH",IF(
                  'Compound Alert'!AD127 &gt;= 7, "MED","LOW")),IF(
                     $B$8="Emerging Threat", IF(
                        'Compound Alert'!AK127 &gt;= 10, "HIGH",IF(
                            'Compound Alert'!AK127 &gt;= 7, "MED","LOW")))))</f>
        <v>LOW</v>
      </c>
    </row>
    <row r="236" spans="1:50" x14ac:dyDescent="0.2">
      <c r="A236" s="63">
        <v>195</v>
      </c>
      <c r="B236" s="20" t="str">
        <f>'Compound Alert'!B153</f>
        <v>Nauru</v>
      </c>
      <c r="C236" s="20" t="str">
        <f>'Compound Alert'!C153</f>
        <v>NRU</v>
      </c>
      <c r="D236" s="20" t="str">
        <f>'Compound Alert'!D153</f>
        <v>EAS           East Asia &amp; Pacific</v>
      </c>
      <c r="E236" s="20" t="str">
        <f>'Compound Alert'!E153</f>
        <v>IBRD</v>
      </c>
      <c r="F236" s="217">
        <f ca="1">'Compound Alert'!F153</f>
        <v>148</v>
      </c>
      <c r="G236" s="22">
        <f ca="1">IF($B$8="Overall Alert",'Compound Alert'!G153,IF($B$8="Underlying Vulnerability",'Compound Alert'!J153,IF($B$8="Emerging Threat",'Compound Alert'!M153)))</f>
        <v>0</v>
      </c>
      <c r="H236" s="23">
        <f ca="1">IF($B$8="Overall Alert",'Compound Alert'!H153,IF($B$8="Underlying Vulnerability",'Compound Alert'!K153,IF($B$8="Emerging Threat",'Compound Alert'!N153)))</f>
        <v>0</v>
      </c>
      <c r="I236" s="50">
        <f t="shared" ca="1" si="3"/>
        <v>0</v>
      </c>
      <c r="J236" s="25" t="str">
        <f ca="1">IF(
   $B$8="Overall Alert",IF(
      'Compound Alert'!R153 &gt;= 7, "HIGH",IF(
         'Compound Alert'!R153 &gt;= 5, "MED","LOW")), IF(
            $B$8="Underlying Vulnerability", IF(
               'Compound Alert'!Y153 &gt;= 10, "HIGH",IF(
                  'Compound Alert'!Y153 &gt;= 7, "MED","LOW")),IF(
                     $B$8="Emerging Threat", IF(
                        'Compound Alert'!AF153 &gt;= 10, "HIGH",IF(
                            'Compound Alert'!AF153 &gt;= 7, "MED","LOW")))))</f>
        <v>LOW</v>
      </c>
      <c r="K236" s="25" t="e">
        <f ca="1">IF(
   $B$8="Overall Alert",IF(
      'Compound Alert'!S153 &gt;= 7, "HIGH",IF(
         'Compound Alert'!S153 &gt;= 5, "MED","LOW")), IF(
            $B$8="Underlying Vulnerability", IF(
               'Compound Alert'!Z153 &gt;= 10, "HIGH",IF(
                  'Compound Alert'!Z153 &gt;= 7, "MED","LOW")),IF(
                     $B$8="Emerging Threat", IF(
                        'Compound Alert'!AG153 &gt;= 10, "HIGH",IF(
                            'Compound Alert'!AG153 &gt;= 7, "MED","LOW")))))</f>
        <v>#N/A</v>
      </c>
      <c r="L236" s="25" t="e">
        <f ca="1">IF(
   $B$8="Overall Alert",IF(
      'Compound Alert'!T153 &gt;= 7, "HIGH",IF(
         'Compound Alert'!T153 &gt;= 5, "MED","LOW")), IF(
            $B$8="Underlying Vulnerability", IF(
               'Compound Alert'!AA153 &gt;= 10, "HIGH",IF(
                  'Compound Alert'!AA153 &gt;= 7, "MED","LOW")),IF(
                     $B$8="Emerging Threat", IF(
                        'Compound Alert'!AH153 &gt;= 10, "HIGH",IF(
                            'Compound Alert'!AH153 &gt;= 7, "MED","LOW")))))</f>
        <v>#N/A</v>
      </c>
      <c r="M236" s="25" t="str">
        <f ca="1">IF(
   $B$8="Overall Alert",IF(
      'Compound Alert'!U153 &gt;= 7, "HIGH",IF(
         'Compound Alert'!U153 &gt;= 5, "MED","LOW")), IF(
            $B$8="Underlying Vulnerability", IF(
               'Compound Alert'!AB153 &gt;= 10, "HIGH",IF(
                  'Compound Alert'!AB153 &gt;= 7, "MED","LOW")),IF(
                     $B$8="Emerging Threat", IF(
                        'Compound Alert'!AI153 &gt;= 10, "HIGH",IF(
                            'Compound Alert'!AI153 &gt;= 7, "MED","LOW")))))</f>
        <v>LOW</v>
      </c>
      <c r="N236" s="25" t="str">
        <f ca="1">IF(
   $B$8="Overall Alert",IF(
      'Compound Alert'!V153 &gt;= 7, "HIGH",IF(
         'Compound Alert'!V153 &gt;= 5, "MED","LOW")), IF(
            $B$8="Underlying Vulnerability", IF(
               'Compound Alert'!AC153 &gt;= 10, "HIGH",IF(
                  'Compound Alert'!AC153 &gt;= 7, "MED","LOW")),IF(
                     $B$8="Emerging Threat", IF(
                        'Compound Alert'!AJ153 &gt;= 10, "HIGH",IF(
                            'Compound Alert'!AJ153 &gt;= 7, "MED","LOW")))))</f>
        <v>LOW</v>
      </c>
      <c r="O236" s="25" t="str">
        <f ca="1">IF(
   $B$8="Overall Alert",IF(
      'Compound Alert'!W153 &gt;= 7, "HIGH",IF(
         'Compound Alert'!W153 &gt;= 5, "MED","LOW")), IF(
            $B$8="Underlying Vulnerability", IF(
               'Compound Alert'!AD153 &gt;= 10, "HIGH",IF(
                  'Compound Alert'!AD153 &gt;= 7, "MED","LOW")),IF(
                     $B$8="Emerging Threat", IF(
                        'Compound Alert'!AK153 &gt;= 10, "HIGH",IF(
                            'Compound Alert'!AK153 &gt;= 7, "MED","LOW")))))</f>
        <v>LOW</v>
      </c>
    </row>
    <row r="237" spans="1:50" x14ac:dyDescent="0.2">
      <c r="A237" s="63">
        <v>196</v>
      </c>
      <c r="B237" s="20" t="str">
        <f>'Compound Alert'!B150</f>
        <v>Netherlands</v>
      </c>
      <c r="C237" s="20" t="str">
        <f>'Compound Alert'!C150</f>
        <v>NLD</v>
      </c>
      <c r="D237" s="20" t="str">
        <f>'Compound Alert'!D150</f>
        <v>ECS           Europe &amp; Central Asia</v>
      </c>
      <c r="E237" s="20" t="str">
        <f>'Compound Alert'!E150</f>
        <v>NA</v>
      </c>
      <c r="F237" s="217">
        <f ca="1">'Compound Alert'!F150</f>
        <v>145</v>
      </c>
      <c r="G237" s="22">
        <f ca="1">IF($B$8="Overall Alert",'Compound Alert'!G150,IF($B$8="Underlying Vulnerability",'Compound Alert'!J150,IF($B$8="Emerging Threat",'Compound Alert'!M150)))</f>
        <v>0</v>
      </c>
      <c r="H237" s="23">
        <f ca="1">IF($B$8="Overall Alert",'Compound Alert'!H150,IF($B$8="Underlying Vulnerability",'Compound Alert'!K150,IF($B$8="Emerging Threat",'Compound Alert'!N150)))</f>
        <v>0</v>
      </c>
      <c r="I237" s="50">
        <f t="shared" ca="1" si="3"/>
        <v>0</v>
      </c>
      <c r="J237" s="25" t="str">
        <f ca="1">IF(
   $B$8="Overall Alert",IF(
      'Compound Alert'!R150 &gt;= 7, "HIGH",IF(
         'Compound Alert'!R150 &gt;= 5, "MED","LOW")), IF(
            $B$8="Underlying Vulnerability", IF(
               'Compound Alert'!Y150 &gt;= 10, "HIGH",IF(
                  'Compound Alert'!Y150 &gt;= 7, "MED","LOW")),IF(
                     $B$8="Emerging Threat", IF(
                        'Compound Alert'!AF150 &gt;= 10, "HIGH",IF(
                            'Compound Alert'!AF150 &gt;= 7, "MED","LOW")))))</f>
        <v>LOW</v>
      </c>
      <c r="K237" s="25" t="str">
        <f ca="1">IF(
   $B$8="Overall Alert",IF(
      'Compound Alert'!S150 &gt;= 7, "HIGH",IF(
         'Compound Alert'!S150 &gt;= 5, "MED","LOW")), IF(
            $B$8="Underlying Vulnerability", IF(
               'Compound Alert'!Z150 &gt;= 10, "HIGH",IF(
                  'Compound Alert'!Z150 &gt;= 7, "MED","LOW")),IF(
                     $B$8="Emerging Threat", IF(
                        'Compound Alert'!AG150 &gt;= 10, "HIGH",IF(
                            'Compound Alert'!AG150 &gt;= 7, "MED","LOW")))))</f>
        <v>LOW</v>
      </c>
      <c r="L237" s="25" t="str">
        <f ca="1">IF(
   $B$8="Overall Alert",IF(
      'Compound Alert'!T150 &gt;= 7, "HIGH",IF(
         'Compound Alert'!T150 &gt;= 5, "MED","LOW")), IF(
            $B$8="Underlying Vulnerability", IF(
               'Compound Alert'!AA150 &gt;= 10, "HIGH",IF(
                  'Compound Alert'!AA150 &gt;= 7, "MED","LOW")),IF(
                     $B$8="Emerging Threat", IF(
                        'Compound Alert'!AH150 &gt;= 10, "HIGH",IF(
                            'Compound Alert'!AH150 &gt;= 7, "MED","LOW")))))</f>
        <v>LOW</v>
      </c>
      <c r="M237" s="25" t="str">
        <f ca="1">IF(
   $B$8="Overall Alert",IF(
      'Compound Alert'!U150 &gt;= 7, "HIGH",IF(
         'Compound Alert'!U150 &gt;= 5, "MED","LOW")), IF(
            $B$8="Underlying Vulnerability", IF(
               'Compound Alert'!AB150 &gt;= 10, "HIGH",IF(
                  'Compound Alert'!AB150 &gt;= 7, "MED","LOW")),IF(
                     $B$8="Emerging Threat", IF(
                        'Compound Alert'!AI150 &gt;= 10, "HIGH",IF(
                            'Compound Alert'!AI150 &gt;= 7, "MED","LOW")))))</f>
        <v>LOW</v>
      </c>
      <c r="N237" s="25" t="str">
        <f ca="1">IF(
   $B$8="Overall Alert",IF(
      'Compound Alert'!V150 &gt;= 7, "HIGH",IF(
         'Compound Alert'!V150 &gt;= 5, "MED","LOW")), IF(
            $B$8="Underlying Vulnerability", IF(
               'Compound Alert'!AC150 &gt;= 10, "HIGH",IF(
                  'Compound Alert'!AC150 &gt;= 7, "MED","LOW")),IF(
                     $B$8="Emerging Threat", IF(
                        'Compound Alert'!AJ150 &gt;= 10, "HIGH",IF(
                            'Compound Alert'!AJ150 &gt;= 7, "MED","LOW")))))</f>
        <v>LOW</v>
      </c>
      <c r="O237" s="25" t="str">
        <f ca="1">IF(
   $B$8="Overall Alert",IF(
      'Compound Alert'!W150 &gt;= 7, "HIGH",IF(
         'Compound Alert'!W150 &gt;= 5, "MED","LOW")), IF(
            $B$8="Underlying Vulnerability", IF(
               'Compound Alert'!AD150 &gt;= 10, "HIGH",IF(
                  'Compound Alert'!AD150 &gt;= 7, "MED","LOW")),IF(
                     $B$8="Emerging Threat", IF(
                        'Compound Alert'!AK150 &gt;= 10, "HIGH",IF(
                            'Compound Alert'!AK150 &gt;= 7, "MED","LOW")))))</f>
        <v>LOW</v>
      </c>
    </row>
    <row r="238" spans="1:50" x14ac:dyDescent="0.2">
      <c r="A238" s="63">
        <v>197</v>
      </c>
      <c r="B238" s="20" t="str">
        <f>'Compound Alert'!B154</f>
        <v>New Zealand</v>
      </c>
      <c r="C238" s="20" t="str">
        <f>'Compound Alert'!C154</f>
        <v>NZL</v>
      </c>
      <c r="D238" s="20" t="str">
        <f>'Compound Alert'!D154</f>
        <v>EAS           East Asia &amp; Pacific</v>
      </c>
      <c r="E238" s="20" t="str">
        <f>'Compound Alert'!E154</f>
        <v>NA</v>
      </c>
      <c r="F238" s="217">
        <f ca="1">'Compound Alert'!F154</f>
        <v>149</v>
      </c>
      <c r="G238" s="22">
        <f ca="1">IF($B$8="Overall Alert",'Compound Alert'!G154,IF($B$8="Underlying Vulnerability",'Compound Alert'!J154,IF($B$8="Emerging Threat",'Compound Alert'!M154)))</f>
        <v>0.5</v>
      </c>
      <c r="H238" s="23">
        <f ca="1">IF($B$8="Overall Alert",'Compound Alert'!H154,IF($B$8="Underlying Vulnerability",'Compound Alert'!K154,IF($B$8="Emerging Threat",'Compound Alert'!N154)))</f>
        <v>0.5</v>
      </c>
      <c r="I238" s="50">
        <f t="shared" ca="1" si="3"/>
        <v>0</v>
      </c>
      <c r="J238" s="25" t="str">
        <f ca="1">IF(
   $B$8="Overall Alert",IF(
      'Compound Alert'!R154 &gt;= 7, "HIGH",IF(
         'Compound Alert'!R154 &gt;= 5, "MED","LOW")), IF(
            $B$8="Underlying Vulnerability", IF(
               'Compound Alert'!Y154 &gt;= 10, "HIGH",IF(
                  'Compound Alert'!Y154 &gt;= 7, "MED","LOW")),IF(
                     $B$8="Emerging Threat", IF(
                        'Compound Alert'!AF154 &gt;= 10, "HIGH",IF(
                            'Compound Alert'!AF154 &gt;= 7, "MED","LOW")))))</f>
        <v>LOW</v>
      </c>
      <c r="K238" s="25" t="str">
        <f ca="1">IF(
   $B$8="Overall Alert",IF(
      'Compound Alert'!S154 &gt;= 7, "HIGH",IF(
         'Compound Alert'!S154 &gt;= 5, "MED","LOW")), IF(
            $B$8="Underlying Vulnerability", IF(
               'Compound Alert'!Z154 &gt;= 10, "HIGH",IF(
                  'Compound Alert'!Z154 &gt;= 7, "MED","LOW")),IF(
                     $B$8="Emerging Threat", IF(
                        'Compound Alert'!AG154 &gt;= 10, "HIGH",IF(
                            'Compound Alert'!AG154 &gt;= 7, "MED","LOW")))))</f>
        <v>LOW</v>
      </c>
      <c r="L238" s="25" t="str">
        <f ca="1">IF(
   $B$8="Overall Alert",IF(
      'Compound Alert'!T154 &gt;= 7, "HIGH",IF(
         'Compound Alert'!T154 &gt;= 5, "MED","LOW")), IF(
            $B$8="Underlying Vulnerability", IF(
               'Compound Alert'!AA154 &gt;= 10, "HIGH",IF(
                  'Compound Alert'!AA154 &gt;= 7, "MED","LOW")),IF(
                     $B$8="Emerging Threat", IF(
                        'Compound Alert'!AH154 &gt;= 10, "HIGH",IF(
                            'Compound Alert'!AH154 &gt;= 7, "MED","LOW")))))</f>
        <v>MED</v>
      </c>
      <c r="M238" s="25" t="str">
        <f ca="1">IF(
   $B$8="Overall Alert",IF(
      'Compound Alert'!U154 &gt;= 7, "HIGH",IF(
         'Compound Alert'!U154 &gt;= 5, "MED","LOW")), IF(
            $B$8="Underlying Vulnerability", IF(
               'Compound Alert'!AB154 &gt;= 10, "HIGH",IF(
                  'Compound Alert'!AB154 &gt;= 7, "MED","LOW")),IF(
                     $B$8="Emerging Threat", IF(
                        'Compound Alert'!AI154 &gt;= 10, "HIGH",IF(
                            'Compound Alert'!AI154 &gt;= 7, "MED","LOW")))))</f>
        <v>LOW</v>
      </c>
      <c r="N238" s="25" t="str">
        <f ca="1">IF(
   $B$8="Overall Alert",IF(
      'Compound Alert'!V154 &gt;= 7, "HIGH",IF(
         'Compound Alert'!V154 &gt;= 5, "MED","LOW")), IF(
            $B$8="Underlying Vulnerability", IF(
               'Compound Alert'!AC154 &gt;= 10, "HIGH",IF(
                  'Compound Alert'!AC154 &gt;= 7, "MED","LOW")),IF(
                     $B$8="Emerging Threat", IF(
                        'Compound Alert'!AJ154 &gt;= 10, "HIGH",IF(
                            'Compound Alert'!AJ154 &gt;= 7, "MED","LOW")))))</f>
        <v>LOW</v>
      </c>
      <c r="O238" s="25" t="str">
        <f ca="1">IF(
   $B$8="Overall Alert",IF(
      'Compound Alert'!W154 &gt;= 7, "HIGH",IF(
         'Compound Alert'!W154 &gt;= 5, "MED","LOW")), IF(
            $B$8="Underlying Vulnerability", IF(
               'Compound Alert'!AD154 &gt;= 10, "HIGH",IF(
                  'Compound Alert'!AD154 &gt;= 7, "MED","LOW")),IF(
                     $B$8="Emerging Threat", IF(
                        'Compound Alert'!AK154 &gt;= 10, "HIGH",IF(
                            'Compound Alert'!AK154 &gt;= 7, "MED","LOW")))))</f>
        <v>LOW</v>
      </c>
    </row>
    <row r="239" spans="1:50" x14ac:dyDescent="0.2">
      <c r="A239" s="63">
        <v>198</v>
      </c>
      <c r="B239" s="20" t="str">
        <f>'Compound Alert'!B133</f>
        <v>North Macedonia</v>
      </c>
      <c r="C239" s="20" t="str">
        <f>'Compound Alert'!C133</f>
        <v>MKD</v>
      </c>
      <c r="D239" s="20" t="str">
        <f>'Compound Alert'!D133</f>
        <v>ECS           Europe &amp; Central Asia</v>
      </c>
      <c r="E239" s="20" t="str">
        <f>'Compound Alert'!E133</f>
        <v>IBRD</v>
      </c>
      <c r="F239" s="217">
        <f ca="1">'Compound Alert'!F133</f>
        <v>128</v>
      </c>
      <c r="G239" s="22">
        <f ca="1">IF($B$8="Overall Alert",'Compound Alert'!G133,IF($B$8="Underlying Vulnerability",'Compound Alert'!J133,IF($B$8="Emerging Threat",'Compound Alert'!M133)))</f>
        <v>0</v>
      </c>
      <c r="H239" s="23">
        <f ca="1">IF($B$8="Overall Alert",'Compound Alert'!H133,IF($B$8="Underlying Vulnerability",'Compound Alert'!K133,IF($B$8="Emerging Threat",'Compound Alert'!N133)))</f>
        <v>0</v>
      </c>
      <c r="I239" s="50">
        <f t="shared" ca="1" si="3"/>
        <v>0</v>
      </c>
      <c r="J239" s="25" t="str">
        <f ca="1">IF(
   $B$8="Overall Alert",IF(
      'Compound Alert'!R133 &gt;= 7, "HIGH",IF(
         'Compound Alert'!R133 &gt;= 5, "MED","LOW")), IF(
            $B$8="Underlying Vulnerability", IF(
               'Compound Alert'!Y133 &gt;= 10, "HIGH",IF(
                  'Compound Alert'!Y133 &gt;= 7, "MED","LOW")),IF(
                     $B$8="Emerging Threat", IF(
                        'Compound Alert'!AF133 &gt;= 10, "HIGH",IF(
                            'Compound Alert'!AF133 &gt;= 7, "MED","LOW")))))</f>
        <v>LOW</v>
      </c>
      <c r="K239" s="25" t="str">
        <f ca="1">IF(
   $B$8="Overall Alert",IF(
      'Compound Alert'!S133 &gt;= 7, "HIGH",IF(
         'Compound Alert'!S133 &gt;= 5, "MED","LOW")), IF(
            $B$8="Underlying Vulnerability", IF(
               'Compound Alert'!Z133 &gt;= 10, "HIGH",IF(
                  'Compound Alert'!Z133 &gt;= 7, "MED","LOW")),IF(
                     $B$8="Emerging Threat", IF(
                        'Compound Alert'!AG133 &gt;= 10, "HIGH",IF(
                            'Compound Alert'!AG133 &gt;= 7, "MED","LOW")))))</f>
        <v>LOW</v>
      </c>
      <c r="L239" s="25" t="str">
        <f ca="1">IF(
   $B$8="Overall Alert",IF(
      'Compound Alert'!T133 &gt;= 7, "HIGH",IF(
         'Compound Alert'!T133 &gt;= 5, "MED","LOW")), IF(
            $B$8="Underlying Vulnerability", IF(
               'Compound Alert'!AA133 &gt;= 10, "HIGH",IF(
                  'Compound Alert'!AA133 &gt;= 7, "MED","LOW")),IF(
                     $B$8="Emerging Threat", IF(
                        'Compound Alert'!AH133 &gt;= 10, "HIGH",IF(
                            'Compound Alert'!AH133 &gt;= 7, "MED","LOW")))))</f>
        <v>LOW</v>
      </c>
      <c r="M239" s="25" t="str">
        <f ca="1">IF(
   $B$8="Overall Alert",IF(
      'Compound Alert'!U133 &gt;= 7, "HIGH",IF(
         'Compound Alert'!U133 &gt;= 5, "MED","LOW")), IF(
            $B$8="Underlying Vulnerability", IF(
               'Compound Alert'!AB133 &gt;= 10, "HIGH",IF(
                  'Compound Alert'!AB133 &gt;= 7, "MED","LOW")),IF(
                     $B$8="Emerging Threat", IF(
                        'Compound Alert'!AI133 &gt;= 10, "HIGH",IF(
                            'Compound Alert'!AI133 &gt;= 7, "MED","LOW")))))</f>
        <v>LOW</v>
      </c>
      <c r="N239" s="25" t="str">
        <f ca="1">IF(
   $B$8="Overall Alert",IF(
      'Compound Alert'!V133 &gt;= 7, "HIGH",IF(
         'Compound Alert'!V133 &gt;= 5, "MED","LOW")), IF(
            $B$8="Underlying Vulnerability", IF(
               'Compound Alert'!AC133 &gt;= 10, "HIGH",IF(
                  'Compound Alert'!AC133 &gt;= 7, "MED","LOW")),IF(
                     $B$8="Emerging Threat", IF(
                        'Compound Alert'!AJ133 &gt;= 10, "HIGH",IF(
                            'Compound Alert'!AJ133 &gt;= 7, "MED","LOW")))))</f>
        <v>LOW</v>
      </c>
      <c r="O239" s="25" t="str">
        <f ca="1">IF(
   $B$8="Overall Alert",IF(
      'Compound Alert'!W133 &gt;= 7, "HIGH",IF(
         'Compound Alert'!W133 &gt;= 5, "MED","LOW")), IF(
            $B$8="Underlying Vulnerability", IF(
               'Compound Alert'!AD133 &gt;= 10, "HIGH",IF(
                  'Compound Alert'!AD133 &gt;= 7, "MED","LOW")),IF(
                     $B$8="Emerging Threat", IF(
                        'Compound Alert'!AK133 &gt;= 10, "HIGH",IF(
                            'Compound Alert'!AK133 &gt;= 7, "MED","LOW")))))</f>
        <v>LOW</v>
      </c>
    </row>
    <row r="240" spans="1:50" x14ac:dyDescent="0.2">
      <c r="A240" s="63">
        <v>199</v>
      </c>
      <c r="B240" s="20" t="str">
        <f>'Compound Alert'!B151</f>
        <v>Norway</v>
      </c>
      <c r="C240" s="20" t="str">
        <f>'Compound Alert'!C151</f>
        <v>NOR</v>
      </c>
      <c r="D240" s="20" t="str">
        <f>'Compound Alert'!D151</f>
        <v>ECS           Europe &amp; Central Asia</v>
      </c>
      <c r="E240" s="20" t="str">
        <f>'Compound Alert'!E151</f>
        <v>NA</v>
      </c>
      <c r="F240" s="217">
        <f ca="1">'Compound Alert'!F151</f>
        <v>146</v>
      </c>
      <c r="G240" s="22">
        <f ca="1">IF($B$8="Overall Alert",'Compound Alert'!G151,IF($B$8="Underlying Vulnerability",'Compound Alert'!J151,IF($B$8="Emerging Threat",'Compound Alert'!M151)))</f>
        <v>0</v>
      </c>
      <c r="H240" s="23">
        <f ca="1">IF($B$8="Overall Alert",'Compound Alert'!H151,IF($B$8="Underlying Vulnerability",'Compound Alert'!K151,IF($B$8="Emerging Threat",'Compound Alert'!N151)))</f>
        <v>0</v>
      </c>
      <c r="I240" s="50">
        <f t="shared" ca="1" si="3"/>
        <v>0</v>
      </c>
      <c r="J240" s="25" t="str">
        <f ca="1">IF(
   $B$8="Overall Alert",IF(
      'Compound Alert'!R151 &gt;= 7, "HIGH",IF(
         'Compound Alert'!R151 &gt;= 5, "MED","LOW")), IF(
            $B$8="Underlying Vulnerability", IF(
               'Compound Alert'!Y151 &gt;= 10, "HIGH",IF(
                  'Compound Alert'!Y151 &gt;= 7, "MED","LOW")),IF(
                     $B$8="Emerging Threat", IF(
                        'Compound Alert'!AF151 &gt;= 10, "HIGH",IF(
                            'Compound Alert'!AF151 &gt;= 7, "MED","LOW")))))</f>
        <v>LOW</v>
      </c>
      <c r="K240" s="25" t="str">
        <f ca="1">IF(
   $B$8="Overall Alert",IF(
      'Compound Alert'!S151 &gt;= 7, "HIGH",IF(
         'Compound Alert'!S151 &gt;= 5, "MED","LOW")), IF(
            $B$8="Underlying Vulnerability", IF(
               'Compound Alert'!Z151 &gt;= 10, "HIGH",IF(
                  'Compound Alert'!Z151 &gt;= 7, "MED","LOW")),IF(
                     $B$8="Emerging Threat", IF(
                        'Compound Alert'!AG151 &gt;= 10, "HIGH",IF(
                            'Compound Alert'!AG151 &gt;= 7, "MED","LOW")))))</f>
        <v>LOW</v>
      </c>
      <c r="L240" s="25" t="str">
        <f ca="1">IF(
   $B$8="Overall Alert",IF(
      'Compound Alert'!T151 &gt;= 7, "HIGH",IF(
         'Compound Alert'!T151 &gt;= 5, "MED","LOW")), IF(
            $B$8="Underlying Vulnerability", IF(
               'Compound Alert'!AA151 &gt;= 10, "HIGH",IF(
                  'Compound Alert'!AA151 &gt;= 7, "MED","LOW")),IF(
                     $B$8="Emerging Threat", IF(
                        'Compound Alert'!AH151 &gt;= 10, "HIGH",IF(
                            'Compound Alert'!AH151 &gt;= 7, "MED","LOW")))))</f>
        <v>LOW</v>
      </c>
      <c r="M240" s="25" t="str">
        <f ca="1">IF(
   $B$8="Overall Alert",IF(
      'Compound Alert'!U151 &gt;= 7, "HIGH",IF(
         'Compound Alert'!U151 &gt;= 5, "MED","LOW")), IF(
            $B$8="Underlying Vulnerability", IF(
               'Compound Alert'!AB151 &gt;= 10, "HIGH",IF(
                  'Compound Alert'!AB151 &gt;= 7, "MED","LOW")),IF(
                     $B$8="Emerging Threat", IF(
                        'Compound Alert'!AI151 &gt;= 10, "HIGH",IF(
                            'Compound Alert'!AI151 &gt;= 7, "MED","LOW")))))</f>
        <v>LOW</v>
      </c>
      <c r="N240" s="25" t="str">
        <f ca="1">IF(
   $B$8="Overall Alert",IF(
      'Compound Alert'!V151 &gt;= 7, "HIGH",IF(
         'Compound Alert'!V151 &gt;= 5, "MED","LOW")), IF(
            $B$8="Underlying Vulnerability", IF(
               'Compound Alert'!AC151 &gt;= 10, "HIGH",IF(
                  'Compound Alert'!AC151 &gt;= 7, "MED","LOW")),IF(
                     $B$8="Emerging Threat", IF(
                        'Compound Alert'!AJ151 &gt;= 10, "HIGH",IF(
                            'Compound Alert'!AJ151 &gt;= 7, "MED","LOW")))))</f>
        <v>LOW</v>
      </c>
      <c r="O240" s="25" t="str">
        <f ca="1">IF(
   $B$8="Overall Alert",IF(
      'Compound Alert'!W151 &gt;= 7, "HIGH",IF(
         'Compound Alert'!W151 &gt;= 5, "MED","LOW")), IF(
            $B$8="Underlying Vulnerability", IF(
               'Compound Alert'!AD151 &gt;= 10, "HIGH",IF(
                  'Compound Alert'!AD151 &gt;= 7, "MED","LOW")),IF(
                     $B$8="Emerging Threat", IF(
                        'Compound Alert'!AK151 &gt;= 10, "HIGH",IF(
                            'Compound Alert'!AK151 &gt;= 7, "MED","LOW")))))</f>
        <v>LOW</v>
      </c>
    </row>
    <row r="241" spans="1:15" x14ac:dyDescent="0.2">
      <c r="A241" s="63">
        <v>200</v>
      </c>
      <c r="B241" s="20" t="str">
        <f>'Compound Alert'!B155</f>
        <v>Oman</v>
      </c>
      <c r="C241" s="20" t="str">
        <f>'Compound Alert'!C155</f>
        <v>OMN</v>
      </c>
      <c r="D241" s="20" t="str">
        <f>'Compound Alert'!D155</f>
        <v>MEA           Middle East &amp; North Africa</v>
      </c>
      <c r="E241" s="20" t="str">
        <f>'Compound Alert'!E155</f>
        <v>NA</v>
      </c>
      <c r="F241" s="217">
        <f ca="1">'Compound Alert'!F155</f>
        <v>150</v>
      </c>
      <c r="G241" s="22">
        <f ca="1">IF($B$8="Overall Alert",'Compound Alert'!G155,IF($B$8="Underlying Vulnerability",'Compound Alert'!J155,IF($B$8="Emerging Threat",'Compound Alert'!M155)))</f>
        <v>0.5</v>
      </c>
      <c r="H241" s="23">
        <f ca="1">IF($B$8="Overall Alert",'Compound Alert'!H155,IF($B$8="Underlying Vulnerability",'Compound Alert'!K155,IF($B$8="Emerging Threat",'Compound Alert'!N155)))</f>
        <v>0.5</v>
      </c>
      <c r="I241" s="50">
        <f t="shared" ca="1" si="3"/>
        <v>0</v>
      </c>
      <c r="J241" s="25" t="str">
        <f ca="1">IF(
   $B$8="Overall Alert",IF(
      'Compound Alert'!R155 &gt;= 7, "HIGH",IF(
         'Compound Alert'!R155 &gt;= 5, "MED","LOW")), IF(
            $B$8="Underlying Vulnerability", IF(
               'Compound Alert'!Y155 &gt;= 10, "HIGH",IF(
                  'Compound Alert'!Y155 &gt;= 7, "MED","LOW")),IF(
                     $B$8="Emerging Threat", IF(
                        'Compound Alert'!AF155 &gt;= 10, "HIGH",IF(
                            'Compound Alert'!AF155 &gt;= 7, "MED","LOW")))))</f>
        <v>LOW</v>
      </c>
      <c r="K241" s="25" t="str">
        <f ca="1">IF(
   $B$8="Overall Alert",IF(
      'Compound Alert'!S155 &gt;= 7, "HIGH",IF(
         'Compound Alert'!S155 &gt;= 5, "MED","LOW")), IF(
            $B$8="Underlying Vulnerability", IF(
               'Compound Alert'!Z155 &gt;= 10, "HIGH",IF(
                  'Compound Alert'!Z155 &gt;= 7, "MED","LOW")),IF(
                     $B$8="Emerging Threat", IF(
                        'Compound Alert'!AG155 &gt;= 10, "HIGH",IF(
                            'Compound Alert'!AG155 &gt;= 7, "MED","LOW")))))</f>
        <v>LOW</v>
      </c>
      <c r="L241" s="25" t="str">
        <f ca="1">IF(
   $B$8="Overall Alert",IF(
      'Compound Alert'!T155 &gt;= 7, "HIGH",IF(
         'Compound Alert'!T155 &gt;= 5, "MED","LOW")), IF(
            $B$8="Underlying Vulnerability", IF(
               'Compound Alert'!AA155 &gt;= 10, "HIGH",IF(
                  'Compound Alert'!AA155 &gt;= 7, "MED","LOW")),IF(
                     $B$8="Emerging Threat", IF(
                        'Compound Alert'!AH155 &gt;= 10, "HIGH",IF(
                            'Compound Alert'!AH155 &gt;= 7, "MED","LOW")))))</f>
        <v>MED</v>
      </c>
      <c r="M241" s="25" t="str">
        <f ca="1">IF(
   $B$8="Overall Alert",IF(
      'Compound Alert'!U155 &gt;= 7, "HIGH",IF(
         'Compound Alert'!U155 &gt;= 5, "MED","LOW")), IF(
            $B$8="Underlying Vulnerability", IF(
               'Compound Alert'!AB155 &gt;= 10, "HIGH",IF(
                  'Compound Alert'!AB155 &gt;= 7, "MED","LOW")),IF(
                     $B$8="Emerging Threat", IF(
                        'Compound Alert'!AI155 &gt;= 10, "HIGH",IF(
                            'Compound Alert'!AI155 &gt;= 7, "MED","LOW")))))</f>
        <v>LOW</v>
      </c>
      <c r="N241" s="25" t="str">
        <f ca="1">IF(
   $B$8="Overall Alert",IF(
      'Compound Alert'!V155 &gt;= 7, "HIGH",IF(
         'Compound Alert'!V155 &gt;= 5, "MED","LOW")), IF(
            $B$8="Underlying Vulnerability", IF(
               'Compound Alert'!AC155 &gt;= 10, "HIGH",IF(
                  'Compound Alert'!AC155 &gt;= 7, "MED","LOW")),IF(
                     $B$8="Emerging Threat", IF(
                        'Compound Alert'!AJ155 &gt;= 10, "HIGH",IF(
                            'Compound Alert'!AJ155 &gt;= 7, "MED","LOW")))))</f>
        <v>LOW</v>
      </c>
      <c r="O241" s="25" t="str">
        <f ca="1">IF(
   $B$8="Overall Alert",IF(
      'Compound Alert'!W155 &gt;= 7, "HIGH",IF(
         'Compound Alert'!W155 &gt;= 5, "MED","LOW")), IF(
            $B$8="Underlying Vulnerability", IF(
               'Compound Alert'!AD155 &gt;= 10, "HIGH",IF(
                  'Compound Alert'!AD155 &gt;= 7, "MED","LOW")),IF(
                     $B$8="Emerging Threat", IF(
                        'Compound Alert'!AK155 &gt;= 10, "HIGH",IF(
                            'Compound Alert'!AK155 &gt;= 7, "MED","LOW")))))</f>
        <v>LOW</v>
      </c>
    </row>
    <row r="242" spans="1:15" x14ac:dyDescent="0.2">
      <c r="A242" s="63">
        <v>201</v>
      </c>
      <c r="B242" s="20" t="str">
        <f>'Compound Alert'!B160</f>
        <v>Palau</v>
      </c>
      <c r="C242" s="20" t="str">
        <f>'Compound Alert'!C160</f>
        <v>PLW</v>
      </c>
      <c r="D242" s="20" t="str">
        <f>'Compound Alert'!D160</f>
        <v>EAS           East Asia &amp; Pacific</v>
      </c>
      <c r="E242" s="20" t="str">
        <f>'Compound Alert'!E160</f>
        <v>IBRD</v>
      </c>
      <c r="F242" s="217">
        <f ca="1">'Compound Alert'!F160</f>
        <v>155</v>
      </c>
      <c r="G242" s="22">
        <f ca="1">IF($B$8="Overall Alert",'Compound Alert'!G160,IF($B$8="Underlying Vulnerability",'Compound Alert'!J160,IF($B$8="Emerging Threat",'Compound Alert'!M160)))</f>
        <v>0</v>
      </c>
      <c r="H242" s="23">
        <f ca="1">IF($B$8="Overall Alert",'Compound Alert'!H160,IF($B$8="Underlying Vulnerability",'Compound Alert'!K160,IF($B$8="Emerging Threat",'Compound Alert'!N160)))</f>
        <v>0</v>
      </c>
      <c r="I242" s="50">
        <f t="shared" ca="1" si="3"/>
        <v>0</v>
      </c>
      <c r="J242" s="25" t="str">
        <f ca="1">IF(
   $B$8="Overall Alert",IF(
      'Compound Alert'!R160 &gt;= 7, "HIGH",IF(
         'Compound Alert'!R160 &gt;= 5, "MED","LOW")), IF(
            $B$8="Underlying Vulnerability", IF(
               'Compound Alert'!Y160 &gt;= 10, "HIGH",IF(
                  'Compound Alert'!Y160 &gt;= 7, "MED","LOW")),IF(
                     $B$8="Emerging Threat", IF(
                        'Compound Alert'!AF160 &gt;= 10, "HIGH",IF(
                            'Compound Alert'!AF160 &gt;= 7, "MED","LOW")))))</f>
        <v>LOW</v>
      </c>
      <c r="K242" s="25" t="e">
        <f ca="1">IF(
   $B$8="Overall Alert",IF(
      'Compound Alert'!S160 &gt;= 7, "HIGH",IF(
         'Compound Alert'!S160 &gt;= 5, "MED","LOW")), IF(
            $B$8="Underlying Vulnerability", IF(
               'Compound Alert'!Z160 &gt;= 10, "HIGH",IF(
                  'Compound Alert'!Z160 &gt;= 7, "MED","LOW")),IF(
                     $B$8="Emerging Threat", IF(
                        'Compound Alert'!AG160 &gt;= 10, "HIGH",IF(
                            'Compound Alert'!AG160 &gt;= 7, "MED","LOW")))))</f>
        <v>#N/A</v>
      </c>
      <c r="L242" s="25" t="e">
        <f ca="1">IF(
   $B$8="Overall Alert",IF(
      'Compound Alert'!T160 &gt;= 7, "HIGH",IF(
         'Compound Alert'!T160 &gt;= 5, "MED","LOW")), IF(
            $B$8="Underlying Vulnerability", IF(
               'Compound Alert'!AA160 &gt;= 10, "HIGH",IF(
                  'Compound Alert'!AA160 &gt;= 7, "MED","LOW")),IF(
                     $B$8="Emerging Threat", IF(
                        'Compound Alert'!AH160 &gt;= 10, "HIGH",IF(
                            'Compound Alert'!AH160 &gt;= 7, "MED","LOW")))))</f>
        <v>#N/A</v>
      </c>
      <c r="M242" s="25" t="str">
        <f ca="1">IF(
   $B$8="Overall Alert",IF(
      'Compound Alert'!U160 &gt;= 7, "HIGH",IF(
         'Compound Alert'!U160 &gt;= 5, "MED","LOW")), IF(
            $B$8="Underlying Vulnerability", IF(
               'Compound Alert'!AB160 &gt;= 10, "HIGH",IF(
                  'Compound Alert'!AB160 &gt;= 7, "MED","LOW")),IF(
                     $B$8="Emerging Threat", IF(
                        'Compound Alert'!AI160 &gt;= 10, "HIGH",IF(
                            'Compound Alert'!AI160 &gt;= 7, "MED","LOW")))))</f>
        <v>LOW</v>
      </c>
      <c r="N242" s="25" t="str">
        <f ca="1">IF(
   $B$8="Overall Alert",IF(
      'Compound Alert'!V160 &gt;= 7, "HIGH",IF(
         'Compound Alert'!V160 &gt;= 5, "MED","LOW")), IF(
            $B$8="Underlying Vulnerability", IF(
               'Compound Alert'!AC160 &gt;= 10, "HIGH",IF(
                  'Compound Alert'!AC160 &gt;= 7, "MED","LOW")),IF(
                     $B$8="Emerging Threat", IF(
                        'Compound Alert'!AJ160 &gt;= 10, "HIGH",IF(
                            'Compound Alert'!AJ160 &gt;= 7, "MED","LOW")))))</f>
        <v>LOW</v>
      </c>
      <c r="O242" s="25" t="str">
        <f ca="1">IF(
   $B$8="Overall Alert",IF(
      'Compound Alert'!W160 &gt;= 7, "HIGH",IF(
         'Compound Alert'!W160 &gt;= 5, "MED","LOW")), IF(
            $B$8="Underlying Vulnerability", IF(
               'Compound Alert'!AD160 &gt;= 10, "HIGH",IF(
                  'Compound Alert'!AD160 &gt;= 7, "MED","LOW")),IF(
                     $B$8="Emerging Threat", IF(
                        'Compound Alert'!AK160 &gt;= 10, "HIGH",IF(
                            'Compound Alert'!AK160 &gt;= 7, "MED","LOW")))))</f>
        <v>LOW</v>
      </c>
    </row>
    <row r="243" spans="1:15" x14ac:dyDescent="0.2">
      <c r="A243" s="63">
        <v>202</v>
      </c>
      <c r="B243" s="20" t="str">
        <f>'Compound Alert'!B162</f>
        <v>Poland</v>
      </c>
      <c r="C243" s="20" t="str">
        <f>'Compound Alert'!C162</f>
        <v>POL</v>
      </c>
      <c r="D243" s="20" t="str">
        <f>'Compound Alert'!D162</f>
        <v>ECS           Europe &amp; Central Asia</v>
      </c>
      <c r="E243" s="20" t="str">
        <f>'Compound Alert'!E162</f>
        <v>IBRD</v>
      </c>
      <c r="F243" s="217">
        <f ca="1">'Compound Alert'!F162</f>
        <v>157</v>
      </c>
      <c r="G243" s="22">
        <f ca="1">IF($B$8="Overall Alert",'Compound Alert'!G162,IF($B$8="Underlying Vulnerability",'Compound Alert'!J162,IF($B$8="Emerging Threat",'Compound Alert'!M162)))</f>
        <v>0</v>
      </c>
      <c r="H243" s="23">
        <f ca="1">IF($B$8="Overall Alert",'Compound Alert'!H162,IF($B$8="Underlying Vulnerability",'Compound Alert'!K162,IF($B$8="Emerging Threat",'Compound Alert'!N162)))</f>
        <v>0</v>
      </c>
      <c r="I243" s="50">
        <f t="shared" ca="1" si="3"/>
        <v>0</v>
      </c>
      <c r="J243" s="25" t="str">
        <f ca="1">IF(
   $B$8="Overall Alert",IF(
      'Compound Alert'!R162 &gt;= 7, "HIGH",IF(
         'Compound Alert'!R162 &gt;= 5, "MED","LOW")), IF(
            $B$8="Underlying Vulnerability", IF(
               'Compound Alert'!Y162 &gt;= 10, "HIGH",IF(
                  'Compound Alert'!Y162 &gt;= 7, "MED","LOW")),IF(
                     $B$8="Emerging Threat", IF(
                        'Compound Alert'!AF162 &gt;= 10, "HIGH",IF(
                            'Compound Alert'!AF162 &gt;= 7, "MED","LOW")))))</f>
        <v>LOW</v>
      </c>
      <c r="K243" s="25" t="str">
        <f ca="1">IF(
   $B$8="Overall Alert",IF(
      'Compound Alert'!S162 &gt;= 7, "HIGH",IF(
         'Compound Alert'!S162 &gt;= 5, "MED","LOW")), IF(
            $B$8="Underlying Vulnerability", IF(
               'Compound Alert'!Z162 &gt;= 10, "HIGH",IF(
                  'Compound Alert'!Z162 &gt;= 7, "MED","LOW")),IF(
                     $B$8="Emerging Threat", IF(
                        'Compound Alert'!AG162 &gt;= 10, "HIGH",IF(
                            'Compound Alert'!AG162 &gt;= 7, "MED","LOW")))))</f>
        <v>LOW</v>
      </c>
      <c r="L243" s="25" t="str">
        <f ca="1">IF(
   $B$8="Overall Alert",IF(
      'Compound Alert'!T162 &gt;= 7, "HIGH",IF(
         'Compound Alert'!T162 &gt;= 5, "MED","LOW")), IF(
            $B$8="Underlying Vulnerability", IF(
               'Compound Alert'!AA162 &gt;= 10, "HIGH",IF(
                  'Compound Alert'!AA162 &gt;= 7, "MED","LOW")),IF(
                     $B$8="Emerging Threat", IF(
                        'Compound Alert'!AH162 &gt;= 10, "HIGH",IF(
                            'Compound Alert'!AH162 &gt;= 7, "MED","LOW")))))</f>
        <v>LOW</v>
      </c>
      <c r="M243" s="25" t="str">
        <f ca="1">IF(
   $B$8="Overall Alert",IF(
      'Compound Alert'!U162 &gt;= 7, "HIGH",IF(
         'Compound Alert'!U162 &gt;= 5, "MED","LOW")), IF(
            $B$8="Underlying Vulnerability", IF(
               'Compound Alert'!AB162 &gt;= 10, "HIGH",IF(
                  'Compound Alert'!AB162 &gt;= 7, "MED","LOW")),IF(
                     $B$8="Emerging Threat", IF(
                        'Compound Alert'!AI162 &gt;= 10, "HIGH",IF(
                            'Compound Alert'!AI162 &gt;= 7, "MED","LOW")))))</f>
        <v>LOW</v>
      </c>
      <c r="N243" s="25" t="str">
        <f ca="1">IF(
   $B$8="Overall Alert",IF(
      'Compound Alert'!V162 &gt;= 7, "HIGH",IF(
         'Compound Alert'!V162 &gt;= 5, "MED","LOW")), IF(
            $B$8="Underlying Vulnerability", IF(
               'Compound Alert'!AC162 &gt;= 10, "HIGH",IF(
                  'Compound Alert'!AC162 &gt;= 7, "MED","LOW")),IF(
                     $B$8="Emerging Threat", IF(
                        'Compound Alert'!AJ162 &gt;= 10, "HIGH",IF(
                            'Compound Alert'!AJ162 &gt;= 7, "MED","LOW")))))</f>
        <v>LOW</v>
      </c>
      <c r="O243" s="25" t="str">
        <f ca="1">IF(
   $B$8="Overall Alert",IF(
      'Compound Alert'!W162 &gt;= 7, "HIGH",IF(
         'Compound Alert'!W162 &gt;= 5, "MED","LOW")), IF(
            $B$8="Underlying Vulnerability", IF(
               'Compound Alert'!AD162 &gt;= 10, "HIGH",IF(
                  'Compound Alert'!AD162 &gt;= 7, "MED","LOW")),IF(
                     $B$8="Emerging Threat", IF(
                        'Compound Alert'!AK162 &gt;= 10, "HIGH",IF(
                            'Compound Alert'!AK162 &gt;= 7, "MED","LOW")))))</f>
        <v>LOW</v>
      </c>
    </row>
    <row r="244" spans="1:15" x14ac:dyDescent="0.2">
      <c r="A244" s="63">
        <v>203</v>
      </c>
      <c r="B244" s="20" t="str">
        <f>'Compound Alert'!B165</f>
        <v>Portugal</v>
      </c>
      <c r="C244" s="20" t="str">
        <f>'Compound Alert'!C165</f>
        <v>PRT</v>
      </c>
      <c r="D244" s="20" t="str">
        <f>'Compound Alert'!D165</f>
        <v>ECS           Europe &amp; Central Asia</v>
      </c>
      <c r="E244" s="20" t="str">
        <f>'Compound Alert'!E165</f>
        <v>NA</v>
      </c>
      <c r="F244" s="217">
        <f ca="1">'Compound Alert'!F165</f>
        <v>160</v>
      </c>
      <c r="G244" s="22">
        <f ca="1">IF($B$8="Overall Alert",'Compound Alert'!G165,IF($B$8="Underlying Vulnerability",'Compound Alert'!J165,IF($B$8="Emerging Threat",'Compound Alert'!M165)))</f>
        <v>0</v>
      </c>
      <c r="H244" s="23">
        <f ca="1">IF($B$8="Overall Alert",'Compound Alert'!H165,IF($B$8="Underlying Vulnerability",'Compound Alert'!K165,IF($B$8="Emerging Threat",'Compound Alert'!N165)))</f>
        <v>0</v>
      </c>
      <c r="I244" s="50">
        <f t="shared" ca="1" si="3"/>
        <v>0</v>
      </c>
      <c r="J244" s="25" t="str">
        <f ca="1">IF(
   $B$8="Overall Alert",IF(
      'Compound Alert'!R165 &gt;= 7, "HIGH",IF(
         'Compound Alert'!R165 &gt;= 5, "MED","LOW")), IF(
            $B$8="Underlying Vulnerability", IF(
               'Compound Alert'!Y165 &gt;= 10, "HIGH",IF(
                  'Compound Alert'!Y165 &gt;= 7, "MED","LOW")),IF(
                     $B$8="Emerging Threat", IF(
                        'Compound Alert'!AF165 &gt;= 10, "HIGH",IF(
                            'Compound Alert'!AF165 &gt;= 7, "MED","LOW")))))</f>
        <v>LOW</v>
      </c>
      <c r="K244" s="25" t="str">
        <f ca="1">IF(
   $B$8="Overall Alert",IF(
      'Compound Alert'!S165 &gt;= 7, "HIGH",IF(
         'Compound Alert'!S165 &gt;= 5, "MED","LOW")), IF(
            $B$8="Underlying Vulnerability", IF(
               'Compound Alert'!Z165 &gt;= 10, "HIGH",IF(
                  'Compound Alert'!Z165 &gt;= 7, "MED","LOW")),IF(
                     $B$8="Emerging Threat", IF(
                        'Compound Alert'!AG165 &gt;= 10, "HIGH",IF(
                            'Compound Alert'!AG165 &gt;= 7, "MED","LOW")))))</f>
        <v>LOW</v>
      </c>
      <c r="L244" s="25" t="str">
        <f ca="1">IF(
   $B$8="Overall Alert",IF(
      'Compound Alert'!T165 &gt;= 7, "HIGH",IF(
         'Compound Alert'!T165 &gt;= 5, "MED","LOW")), IF(
            $B$8="Underlying Vulnerability", IF(
               'Compound Alert'!AA165 &gt;= 10, "HIGH",IF(
                  'Compound Alert'!AA165 &gt;= 7, "MED","LOW")),IF(
                     $B$8="Emerging Threat", IF(
                        'Compound Alert'!AH165 &gt;= 10, "HIGH",IF(
                            'Compound Alert'!AH165 &gt;= 7, "MED","LOW")))))</f>
        <v>LOW</v>
      </c>
      <c r="M244" s="25" t="str">
        <f ca="1">IF(
   $B$8="Overall Alert",IF(
      'Compound Alert'!U165 &gt;= 7, "HIGH",IF(
         'Compound Alert'!U165 &gt;= 5, "MED","LOW")), IF(
            $B$8="Underlying Vulnerability", IF(
               'Compound Alert'!AB165 &gt;= 10, "HIGH",IF(
                  'Compound Alert'!AB165 &gt;= 7, "MED","LOW")),IF(
                     $B$8="Emerging Threat", IF(
                        'Compound Alert'!AI165 &gt;= 10, "HIGH",IF(
                            'Compound Alert'!AI165 &gt;= 7, "MED","LOW")))))</f>
        <v>LOW</v>
      </c>
      <c r="N244" s="25" t="str">
        <f ca="1">IF(
   $B$8="Overall Alert",IF(
      'Compound Alert'!V165 &gt;= 7, "HIGH",IF(
         'Compound Alert'!V165 &gt;= 5, "MED","LOW")), IF(
            $B$8="Underlying Vulnerability", IF(
               'Compound Alert'!AC165 &gt;= 10, "HIGH",IF(
                  'Compound Alert'!AC165 &gt;= 7, "MED","LOW")),IF(
                     $B$8="Emerging Threat", IF(
                        'Compound Alert'!AJ165 &gt;= 10, "HIGH",IF(
                            'Compound Alert'!AJ165 &gt;= 7, "MED","LOW")))))</f>
        <v>LOW</v>
      </c>
      <c r="O244" s="25" t="str">
        <f ca="1">IF(
   $B$8="Overall Alert",IF(
      'Compound Alert'!W165 &gt;= 7, "HIGH",IF(
         'Compound Alert'!W165 &gt;= 5, "MED","LOW")), IF(
            $B$8="Underlying Vulnerability", IF(
               'Compound Alert'!AD165 &gt;= 10, "HIGH",IF(
                  'Compound Alert'!AD165 &gt;= 7, "MED","LOW")),IF(
                     $B$8="Emerging Threat", IF(
                        'Compound Alert'!AK165 &gt;= 10, "HIGH",IF(
                            'Compound Alert'!AK165 &gt;= 7, "MED","LOW")))))</f>
        <v>LOW</v>
      </c>
    </row>
    <row r="245" spans="1:15" x14ac:dyDescent="0.2">
      <c r="A245" s="63">
        <v>204</v>
      </c>
      <c r="B245" s="20" t="str">
        <f>'Compound Alert'!B169</f>
        <v>Qatar</v>
      </c>
      <c r="C245" s="20" t="str">
        <f>'Compound Alert'!C169</f>
        <v>QAT</v>
      </c>
      <c r="D245" s="20" t="str">
        <f>'Compound Alert'!D169</f>
        <v>MEA           Middle East &amp; North Africa</v>
      </c>
      <c r="E245" s="20" t="str">
        <f>'Compound Alert'!E169</f>
        <v>NA</v>
      </c>
      <c r="F245" s="217">
        <f ca="1">'Compound Alert'!F169</f>
        <v>164</v>
      </c>
      <c r="G245" s="22">
        <f ca="1">IF($B$8="Overall Alert",'Compound Alert'!G169,IF($B$8="Underlying Vulnerability",'Compound Alert'!J169,IF($B$8="Emerging Threat",'Compound Alert'!M169)))</f>
        <v>0.5</v>
      </c>
      <c r="H245" s="23">
        <f ca="1">IF($B$8="Overall Alert",'Compound Alert'!H169,IF($B$8="Underlying Vulnerability",'Compound Alert'!K169,IF($B$8="Emerging Threat",'Compound Alert'!N169)))</f>
        <v>0.5</v>
      </c>
      <c r="I245" s="50">
        <f t="shared" ca="1" si="3"/>
        <v>0</v>
      </c>
      <c r="J245" s="25" t="str">
        <f ca="1">IF(
   $B$8="Overall Alert",IF(
      'Compound Alert'!R169 &gt;= 7, "HIGH",IF(
         'Compound Alert'!R169 &gt;= 5, "MED","LOW")), IF(
            $B$8="Underlying Vulnerability", IF(
               'Compound Alert'!Y169 &gt;= 10, "HIGH",IF(
                  'Compound Alert'!Y169 &gt;= 7, "MED","LOW")),IF(
                     $B$8="Emerging Threat", IF(
                        'Compound Alert'!AF169 &gt;= 10, "HIGH",IF(
                            'Compound Alert'!AF169 &gt;= 7, "MED","LOW")))))</f>
        <v>LOW</v>
      </c>
      <c r="K245" s="25" t="str">
        <f ca="1">IF(
   $B$8="Overall Alert",IF(
      'Compound Alert'!S169 &gt;= 7, "HIGH",IF(
         'Compound Alert'!S169 &gt;= 5, "MED","LOW")), IF(
            $B$8="Underlying Vulnerability", IF(
               'Compound Alert'!Z169 &gt;= 10, "HIGH",IF(
                  'Compound Alert'!Z169 &gt;= 7, "MED","LOW")),IF(
                     $B$8="Emerging Threat", IF(
                        'Compound Alert'!AG169 &gt;= 10, "HIGH",IF(
                            'Compound Alert'!AG169 &gt;= 7, "MED","LOW")))))</f>
        <v>LOW</v>
      </c>
      <c r="L245" s="25" t="str">
        <f ca="1">IF(
   $B$8="Overall Alert",IF(
      'Compound Alert'!T169 &gt;= 7, "HIGH",IF(
         'Compound Alert'!T169 &gt;= 5, "MED","LOW")), IF(
            $B$8="Underlying Vulnerability", IF(
               'Compound Alert'!AA169 &gt;= 10, "HIGH",IF(
                  'Compound Alert'!AA169 &gt;= 7, "MED","LOW")),IF(
                     $B$8="Emerging Threat", IF(
                        'Compound Alert'!AH169 &gt;= 10, "HIGH",IF(
                            'Compound Alert'!AH169 &gt;= 7, "MED","LOW")))))</f>
        <v>MED</v>
      </c>
      <c r="M245" s="25" t="str">
        <f ca="1">IF(
   $B$8="Overall Alert",IF(
      'Compound Alert'!U169 &gt;= 7, "HIGH",IF(
         'Compound Alert'!U169 &gt;= 5, "MED","LOW")), IF(
            $B$8="Underlying Vulnerability", IF(
               'Compound Alert'!AB169 &gt;= 10, "HIGH",IF(
                  'Compound Alert'!AB169 &gt;= 7, "MED","LOW")),IF(
                     $B$8="Emerging Threat", IF(
                        'Compound Alert'!AI169 &gt;= 10, "HIGH",IF(
                            'Compound Alert'!AI169 &gt;= 7, "MED","LOW")))))</f>
        <v>LOW</v>
      </c>
      <c r="N245" s="25" t="str">
        <f ca="1">IF(
   $B$8="Overall Alert",IF(
      'Compound Alert'!V169 &gt;= 7, "HIGH",IF(
         'Compound Alert'!V169 &gt;= 5, "MED","LOW")), IF(
            $B$8="Underlying Vulnerability", IF(
               'Compound Alert'!AC169 &gt;= 10, "HIGH",IF(
                  'Compound Alert'!AC169 &gt;= 7, "MED","LOW")),IF(
                     $B$8="Emerging Threat", IF(
                        'Compound Alert'!AJ169 &gt;= 10, "HIGH",IF(
                            'Compound Alert'!AJ169 &gt;= 7, "MED","LOW")))))</f>
        <v>LOW</v>
      </c>
      <c r="O245" s="25" t="str">
        <f ca="1">IF(
   $B$8="Overall Alert",IF(
      'Compound Alert'!W169 &gt;= 7, "HIGH",IF(
         'Compound Alert'!W169 &gt;= 5, "MED","LOW")), IF(
            $B$8="Underlying Vulnerability", IF(
               'Compound Alert'!AD169 &gt;= 10, "HIGH",IF(
                  'Compound Alert'!AD169 &gt;= 7, "MED","LOW")),IF(
                     $B$8="Emerging Threat", IF(
                        'Compound Alert'!AK169 &gt;= 10, "HIGH",IF(
                            'Compound Alert'!AK169 &gt;= 7, "MED","LOW")))))</f>
        <v>LOW</v>
      </c>
    </row>
    <row r="246" spans="1:15" x14ac:dyDescent="0.2">
      <c r="A246" s="63">
        <v>205</v>
      </c>
      <c r="B246" s="20" t="str">
        <f>'Compound Alert'!B182</f>
        <v>Serbia</v>
      </c>
      <c r="C246" s="20" t="str">
        <f>'Compound Alert'!C182</f>
        <v>SRB</v>
      </c>
      <c r="D246" s="20" t="str">
        <f>'Compound Alert'!D182</f>
        <v>ECS           Europe &amp; Central Asia</v>
      </c>
      <c r="E246" s="20" t="str">
        <f>'Compound Alert'!E182</f>
        <v>IBRD</v>
      </c>
      <c r="F246" s="217">
        <f ca="1">'Compound Alert'!F182</f>
        <v>177</v>
      </c>
      <c r="G246" s="22">
        <f ca="1">IF($B$8="Overall Alert",'Compound Alert'!G182,IF($B$8="Underlying Vulnerability",'Compound Alert'!J182,IF($B$8="Emerging Threat",'Compound Alert'!M182)))</f>
        <v>0</v>
      </c>
      <c r="H246" s="23">
        <f ca="1">IF($B$8="Overall Alert",'Compound Alert'!H182,IF($B$8="Underlying Vulnerability",'Compound Alert'!K182,IF($B$8="Emerging Threat",'Compound Alert'!N182)))</f>
        <v>0</v>
      </c>
      <c r="I246" s="50">
        <f t="shared" ca="1" si="3"/>
        <v>0</v>
      </c>
      <c r="J246" s="25" t="str">
        <f ca="1">IF(
   $B$8="Overall Alert",IF(
      'Compound Alert'!R182 &gt;= 7, "HIGH",IF(
         'Compound Alert'!R182 &gt;= 5, "MED","LOW")), IF(
            $B$8="Underlying Vulnerability", IF(
               'Compound Alert'!Y182 &gt;= 10, "HIGH",IF(
                  'Compound Alert'!Y182 &gt;= 7, "MED","LOW")),IF(
                     $B$8="Emerging Threat", IF(
                        'Compound Alert'!AF182 &gt;= 10, "HIGH",IF(
                            'Compound Alert'!AF182 &gt;= 7, "MED","LOW")))))</f>
        <v>LOW</v>
      </c>
      <c r="K246" s="25" t="str">
        <f ca="1">IF(
   $B$8="Overall Alert",IF(
      'Compound Alert'!S182 &gt;= 7, "HIGH",IF(
         'Compound Alert'!S182 &gt;= 5, "MED","LOW")), IF(
            $B$8="Underlying Vulnerability", IF(
               'Compound Alert'!Z182 &gt;= 10, "HIGH",IF(
                  'Compound Alert'!Z182 &gt;= 7, "MED","LOW")),IF(
                     $B$8="Emerging Threat", IF(
                        'Compound Alert'!AG182 &gt;= 10, "HIGH",IF(
                            'Compound Alert'!AG182 &gt;= 7, "MED","LOW")))))</f>
        <v>LOW</v>
      </c>
      <c r="L246" s="25" t="str">
        <f ca="1">IF(
   $B$8="Overall Alert",IF(
      'Compound Alert'!T182 &gt;= 7, "HIGH",IF(
         'Compound Alert'!T182 &gt;= 5, "MED","LOW")), IF(
            $B$8="Underlying Vulnerability", IF(
               'Compound Alert'!AA182 &gt;= 10, "HIGH",IF(
                  'Compound Alert'!AA182 &gt;= 7, "MED","LOW")),IF(
                     $B$8="Emerging Threat", IF(
                        'Compound Alert'!AH182 &gt;= 10, "HIGH",IF(
                            'Compound Alert'!AH182 &gt;= 7, "MED","LOW")))))</f>
        <v>LOW</v>
      </c>
      <c r="M246" s="25" t="str">
        <f ca="1">IF(
   $B$8="Overall Alert",IF(
      'Compound Alert'!U182 &gt;= 7, "HIGH",IF(
         'Compound Alert'!U182 &gt;= 5, "MED","LOW")), IF(
            $B$8="Underlying Vulnerability", IF(
               'Compound Alert'!AB182 &gt;= 10, "HIGH",IF(
                  'Compound Alert'!AB182 &gt;= 7, "MED","LOW")),IF(
                     $B$8="Emerging Threat", IF(
                        'Compound Alert'!AI182 &gt;= 10, "HIGH",IF(
                            'Compound Alert'!AI182 &gt;= 7, "MED","LOW")))))</f>
        <v>LOW</v>
      </c>
      <c r="N246" s="25" t="str">
        <f ca="1">IF(
   $B$8="Overall Alert",IF(
      'Compound Alert'!V182 &gt;= 7, "HIGH",IF(
         'Compound Alert'!V182 &gt;= 5, "MED","LOW")), IF(
            $B$8="Underlying Vulnerability", IF(
               'Compound Alert'!AC182 &gt;= 10, "HIGH",IF(
                  'Compound Alert'!AC182 &gt;= 7, "MED","LOW")),IF(
                     $B$8="Emerging Threat", IF(
                        'Compound Alert'!AJ182 &gt;= 10, "HIGH",IF(
                            'Compound Alert'!AJ182 &gt;= 7, "MED","LOW")))))</f>
        <v>LOW</v>
      </c>
      <c r="O246" s="25" t="str">
        <f ca="1">IF(
   $B$8="Overall Alert",IF(
      'Compound Alert'!W182 &gt;= 7, "HIGH",IF(
         'Compound Alert'!W182 &gt;= 5, "MED","LOW")), IF(
            $B$8="Underlying Vulnerability", IF(
               'Compound Alert'!AD182 &gt;= 10, "HIGH",IF(
                  'Compound Alert'!AD182 &gt;= 7, "MED","LOW")),IF(
                     $B$8="Emerging Threat", IF(
                        'Compound Alert'!AK182 &gt;= 10, "HIGH",IF(
                            'Compound Alert'!AK182 &gt;= 7, "MED","LOW")))))</f>
        <v>LOW</v>
      </c>
    </row>
    <row r="247" spans="1:15" x14ac:dyDescent="0.2">
      <c r="A247" s="63">
        <v>206</v>
      </c>
      <c r="B247" s="20" t="str">
        <f>'Compound Alert'!B191</f>
        <v>Seychelles</v>
      </c>
      <c r="C247" s="20" t="str">
        <f>'Compound Alert'!C191</f>
        <v>SYC</v>
      </c>
      <c r="D247" s="20" t="str">
        <f>'Compound Alert'!D191</f>
        <v>SSF           Sub-Saharan Africa</v>
      </c>
      <c r="E247" s="20" t="str">
        <f>'Compound Alert'!E191</f>
        <v>IBRD</v>
      </c>
      <c r="F247" s="217">
        <f ca="1">'Compound Alert'!F191</f>
        <v>186</v>
      </c>
      <c r="G247" s="22">
        <f ca="1">IF($B$8="Overall Alert",'Compound Alert'!G191,IF($B$8="Underlying Vulnerability",'Compound Alert'!J191,IF($B$8="Emerging Threat",'Compound Alert'!M191)))</f>
        <v>0</v>
      </c>
      <c r="H247" s="23">
        <f ca="1">IF($B$8="Overall Alert",'Compound Alert'!H191,IF($B$8="Underlying Vulnerability",'Compound Alert'!K191,IF($B$8="Emerging Threat",'Compound Alert'!N191)))</f>
        <v>0</v>
      </c>
      <c r="I247" s="50">
        <f t="shared" ca="1" si="3"/>
        <v>0</v>
      </c>
      <c r="J247" s="25" t="str">
        <f ca="1">IF(
   $B$8="Overall Alert",IF(
      'Compound Alert'!R191 &gt;= 7, "HIGH",IF(
         'Compound Alert'!R191 &gt;= 5, "MED","LOW")), IF(
            $B$8="Underlying Vulnerability", IF(
               'Compound Alert'!Y191 &gt;= 10, "HIGH",IF(
                  'Compound Alert'!Y191 &gt;= 7, "MED","LOW")),IF(
                     $B$8="Emerging Threat", IF(
                        'Compound Alert'!AF191 &gt;= 10, "HIGH",IF(
                            'Compound Alert'!AF191 &gt;= 7, "MED","LOW")))))</f>
        <v>LOW</v>
      </c>
      <c r="K247" s="25" t="str">
        <f ca="1">IF(
   $B$8="Overall Alert",IF(
      'Compound Alert'!S191 &gt;= 7, "HIGH",IF(
         'Compound Alert'!S191 &gt;= 5, "MED","LOW")), IF(
            $B$8="Underlying Vulnerability", IF(
               'Compound Alert'!Z191 &gt;= 10, "HIGH",IF(
                  'Compound Alert'!Z191 &gt;= 7, "MED","LOW")),IF(
                     $B$8="Emerging Threat", IF(
                        'Compound Alert'!AG191 &gt;= 10, "HIGH",IF(
                            'Compound Alert'!AG191 &gt;= 7, "MED","LOW")))))</f>
        <v>LOW</v>
      </c>
      <c r="L247" s="25" t="str">
        <f ca="1">IF(
   $B$8="Overall Alert",IF(
      'Compound Alert'!T191 &gt;= 7, "HIGH",IF(
         'Compound Alert'!T191 &gt;= 5, "MED","LOW")), IF(
            $B$8="Underlying Vulnerability", IF(
               'Compound Alert'!AA191 &gt;= 10, "HIGH",IF(
                  'Compound Alert'!AA191 &gt;= 7, "MED","LOW")),IF(
                     $B$8="Emerging Threat", IF(
                        'Compound Alert'!AH191 &gt;= 10, "HIGH",IF(
                            'Compound Alert'!AH191 &gt;= 7, "MED","LOW")))))</f>
        <v>LOW</v>
      </c>
      <c r="M247" s="25" t="str">
        <f ca="1">IF(
   $B$8="Overall Alert",IF(
      'Compound Alert'!U191 &gt;= 7, "HIGH",IF(
         'Compound Alert'!U191 &gt;= 5, "MED","LOW")), IF(
            $B$8="Underlying Vulnerability", IF(
               'Compound Alert'!AB191 &gt;= 10, "HIGH",IF(
                  'Compound Alert'!AB191 &gt;= 7, "MED","LOW")),IF(
                     $B$8="Emerging Threat", IF(
                        'Compound Alert'!AI191 &gt;= 10, "HIGH",IF(
                            'Compound Alert'!AI191 &gt;= 7, "MED","LOW")))))</f>
        <v>LOW</v>
      </c>
      <c r="N247" s="25" t="str">
        <f ca="1">IF(
   $B$8="Overall Alert",IF(
      'Compound Alert'!V191 &gt;= 7, "HIGH",IF(
         'Compound Alert'!V191 &gt;= 5, "MED","LOW")), IF(
            $B$8="Underlying Vulnerability", IF(
               'Compound Alert'!AC191 &gt;= 10, "HIGH",IF(
                  'Compound Alert'!AC191 &gt;= 7, "MED","LOW")),IF(
                     $B$8="Emerging Threat", IF(
                        'Compound Alert'!AJ191 &gt;= 10, "HIGH",IF(
                            'Compound Alert'!AJ191 &gt;= 7, "MED","LOW")))))</f>
        <v>LOW</v>
      </c>
      <c r="O247" s="25" t="str">
        <f ca="1">IF(
   $B$8="Overall Alert",IF(
      'Compound Alert'!W191 &gt;= 7, "HIGH",IF(
         'Compound Alert'!W191 &gt;= 5, "MED","LOW")), IF(
            $B$8="Underlying Vulnerability", IF(
               'Compound Alert'!AD191 &gt;= 10, "HIGH",IF(
                  'Compound Alert'!AD191 &gt;= 7, "MED","LOW")),IF(
                     $B$8="Emerging Threat", IF(
                        'Compound Alert'!AK191 &gt;= 10, "HIGH",IF(
                            'Compound Alert'!AK191 &gt;= 7, "MED","LOW")))))</f>
        <v>LOW</v>
      </c>
    </row>
    <row r="248" spans="1:15" x14ac:dyDescent="0.2">
      <c r="A248" s="63">
        <v>207</v>
      </c>
      <c r="B248" s="20" t="str">
        <f>'Compound Alert'!B176</f>
        <v>Singapore</v>
      </c>
      <c r="C248" s="20" t="str">
        <f>'Compound Alert'!C176</f>
        <v>SGP</v>
      </c>
      <c r="D248" s="20" t="str">
        <f>'Compound Alert'!D176</f>
        <v>EAS           East Asia &amp; Pacific</v>
      </c>
      <c r="E248" s="20" t="str">
        <f>'Compound Alert'!E176</f>
        <v>NA</v>
      </c>
      <c r="F248" s="217">
        <f ca="1">'Compound Alert'!F176</f>
        <v>171</v>
      </c>
      <c r="G248" s="22">
        <f ca="1">IF($B$8="Overall Alert",'Compound Alert'!G176,IF($B$8="Underlying Vulnerability",'Compound Alert'!J176,IF($B$8="Emerging Threat",'Compound Alert'!M176)))</f>
        <v>0.5</v>
      </c>
      <c r="H248" s="23">
        <f ca="1">IF($B$8="Overall Alert",'Compound Alert'!H176,IF($B$8="Underlying Vulnerability",'Compound Alert'!K176,IF($B$8="Emerging Threat",'Compound Alert'!N176)))</f>
        <v>0.5</v>
      </c>
      <c r="I248" s="50">
        <f t="shared" ca="1" si="3"/>
        <v>0</v>
      </c>
      <c r="J248" s="25" t="str">
        <f ca="1">IF(
   $B$8="Overall Alert",IF(
      'Compound Alert'!R176 &gt;= 7, "HIGH",IF(
         'Compound Alert'!R176 &gt;= 5, "MED","LOW")), IF(
            $B$8="Underlying Vulnerability", IF(
               'Compound Alert'!Y176 &gt;= 10, "HIGH",IF(
                  'Compound Alert'!Y176 &gt;= 7, "MED","LOW")),IF(
                     $B$8="Emerging Threat", IF(
                        'Compound Alert'!AF176 &gt;= 10, "HIGH",IF(
                            'Compound Alert'!AF176 &gt;= 7, "MED","LOW")))))</f>
        <v>LOW</v>
      </c>
      <c r="K248" s="25" t="str">
        <f ca="1">IF(
   $B$8="Overall Alert",IF(
      'Compound Alert'!S176 &gt;= 7, "HIGH",IF(
         'Compound Alert'!S176 &gt;= 5, "MED","LOW")), IF(
            $B$8="Underlying Vulnerability", IF(
               'Compound Alert'!Z176 &gt;= 10, "HIGH",IF(
                  'Compound Alert'!Z176 &gt;= 7, "MED","LOW")),IF(
                     $B$8="Emerging Threat", IF(
                        'Compound Alert'!AG176 &gt;= 10, "HIGH",IF(
                            'Compound Alert'!AG176 &gt;= 7, "MED","LOW")))))</f>
        <v>LOW</v>
      </c>
      <c r="L248" s="25" t="str">
        <f ca="1">IF(
   $B$8="Overall Alert",IF(
      'Compound Alert'!T176 &gt;= 7, "HIGH",IF(
         'Compound Alert'!T176 &gt;= 5, "MED","LOW")), IF(
            $B$8="Underlying Vulnerability", IF(
               'Compound Alert'!AA176 &gt;= 10, "HIGH",IF(
                  'Compound Alert'!AA176 &gt;= 7, "MED","LOW")),IF(
                     $B$8="Emerging Threat", IF(
                        'Compound Alert'!AH176 &gt;= 10, "HIGH",IF(
                            'Compound Alert'!AH176 &gt;= 7, "MED","LOW")))))</f>
        <v>MED</v>
      </c>
      <c r="M248" s="25" t="str">
        <f ca="1">IF(
   $B$8="Overall Alert",IF(
      'Compound Alert'!U176 &gt;= 7, "HIGH",IF(
         'Compound Alert'!U176 &gt;= 5, "MED","LOW")), IF(
            $B$8="Underlying Vulnerability", IF(
               'Compound Alert'!AB176 &gt;= 10, "HIGH",IF(
                  'Compound Alert'!AB176 &gt;= 7, "MED","LOW")),IF(
                     $B$8="Emerging Threat", IF(
                        'Compound Alert'!AI176 &gt;= 10, "HIGH",IF(
                            'Compound Alert'!AI176 &gt;= 7, "MED","LOW")))))</f>
        <v>LOW</v>
      </c>
      <c r="N248" s="25" t="str">
        <f ca="1">IF(
   $B$8="Overall Alert",IF(
      'Compound Alert'!V176 &gt;= 7, "HIGH",IF(
         'Compound Alert'!V176 &gt;= 5, "MED","LOW")), IF(
            $B$8="Underlying Vulnerability", IF(
               'Compound Alert'!AC176 &gt;= 10, "HIGH",IF(
                  'Compound Alert'!AC176 &gt;= 7, "MED","LOW")),IF(
                     $B$8="Emerging Threat", IF(
                        'Compound Alert'!AJ176 &gt;= 10, "HIGH",IF(
                            'Compound Alert'!AJ176 &gt;= 7, "MED","LOW")))))</f>
        <v>LOW</v>
      </c>
      <c r="O248" s="25" t="str">
        <f ca="1">IF(
   $B$8="Overall Alert",IF(
      'Compound Alert'!W176 &gt;= 7, "HIGH",IF(
         'Compound Alert'!W176 &gt;= 5, "MED","LOW")), IF(
            $B$8="Underlying Vulnerability", IF(
               'Compound Alert'!AD176 &gt;= 10, "HIGH",IF(
                  'Compound Alert'!AD176 &gt;= 7, "MED","LOW")),IF(
                     $B$8="Emerging Threat", IF(
                        'Compound Alert'!AK176 &gt;= 10, "HIGH",IF(
                            'Compound Alert'!AK176 &gt;= 7, "MED","LOW")))))</f>
        <v>LOW</v>
      </c>
    </row>
    <row r="249" spans="1:15" x14ac:dyDescent="0.2">
      <c r="A249" s="63">
        <v>208</v>
      </c>
      <c r="B249" s="20" t="str">
        <f>'Compound Alert'!B190</f>
        <v>Sint Maarten (Dutch part)</v>
      </c>
      <c r="C249" s="20" t="str">
        <f>'Compound Alert'!C190</f>
        <v>SXM</v>
      </c>
      <c r="D249" s="20" t="str">
        <f>'Compound Alert'!D190</f>
        <v>LCN           Latin America &amp; Caribbean</v>
      </c>
      <c r="E249" s="20" t="str">
        <f>'Compound Alert'!E190</f>
        <v>NA</v>
      </c>
      <c r="F249" s="217">
        <f ca="1">'Compound Alert'!F190</f>
        <v>185</v>
      </c>
      <c r="G249" s="22">
        <f ca="1">IF($B$8="Overall Alert",'Compound Alert'!G190,IF($B$8="Underlying Vulnerability",'Compound Alert'!J190,IF($B$8="Emerging Threat",'Compound Alert'!M190)))</f>
        <v>0</v>
      </c>
      <c r="H249" s="23">
        <f ca="1">IF($B$8="Overall Alert",'Compound Alert'!H190,IF($B$8="Underlying Vulnerability",'Compound Alert'!K190,IF($B$8="Emerging Threat",'Compound Alert'!N190)))</f>
        <v>0</v>
      </c>
      <c r="I249" s="50">
        <f t="shared" ca="1" si="3"/>
        <v>0</v>
      </c>
      <c r="J249" s="25" t="str">
        <f ca="1">IF(
   $B$8="Overall Alert",IF(
      'Compound Alert'!R190 &gt;= 7, "HIGH",IF(
         'Compound Alert'!R190 &gt;= 5, "MED","LOW")), IF(
            $B$8="Underlying Vulnerability", IF(
               'Compound Alert'!Y190 &gt;= 10, "HIGH",IF(
                  'Compound Alert'!Y190 &gt;= 7, "MED","LOW")),IF(
                     $B$8="Emerging Threat", IF(
                        'Compound Alert'!AF190 &gt;= 10, "HIGH",IF(
                            'Compound Alert'!AF190 &gt;= 7, "MED","LOW")))))</f>
        <v>LOW</v>
      </c>
      <c r="K249" s="25" t="e">
        <f ca="1">IF(
   $B$8="Overall Alert",IF(
      'Compound Alert'!S190 &gt;= 7, "HIGH",IF(
         'Compound Alert'!S190 &gt;= 5, "MED","LOW")), IF(
            $B$8="Underlying Vulnerability", IF(
               'Compound Alert'!Z190 &gt;= 10, "HIGH",IF(
                  'Compound Alert'!Z190 &gt;= 7, "MED","LOW")),IF(
                     $B$8="Emerging Threat", IF(
                        'Compound Alert'!AG190 &gt;= 10, "HIGH",IF(
                            'Compound Alert'!AG190 &gt;= 7, "MED","LOW")))))</f>
        <v>#N/A</v>
      </c>
      <c r="L249" s="25" t="e">
        <f ca="1">IF(
   $B$8="Overall Alert",IF(
      'Compound Alert'!T190 &gt;= 7, "HIGH",IF(
         'Compound Alert'!T190 &gt;= 5, "MED","LOW")), IF(
            $B$8="Underlying Vulnerability", IF(
               'Compound Alert'!AA190 &gt;= 10, "HIGH",IF(
                  'Compound Alert'!AA190 &gt;= 7, "MED","LOW")),IF(
                     $B$8="Emerging Threat", IF(
                        'Compound Alert'!AH190 &gt;= 10, "HIGH",IF(
                            'Compound Alert'!AH190 &gt;= 7, "MED","LOW")))))</f>
        <v>#N/A</v>
      </c>
      <c r="M249" s="25" t="str">
        <f ca="1">IF(
   $B$8="Overall Alert",IF(
      'Compound Alert'!U190 &gt;= 7, "HIGH",IF(
         'Compound Alert'!U190 &gt;= 5, "MED","LOW")), IF(
            $B$8="Underlying Vulnerability", IF(
               'Compound Alert'!AB190 &gt;= 10, "HIGH",IF(
                  'Compound Alert'!AB190 &gt;= 7, "MED","LOW")),IF(
                     $B$8="Emerging Threat", IF(
                        'Compound Alert'!AI190 &gt;= 10, "HIGH",IF(
                            'Compound Alert'!AI190 &gt;= 7, "MED","LOW")))))</f>
        <v>LOW</v>
      </c>
      <c r="N249" s="25" t="str">
        <f ca="1">IF(
   $B$8="Overall Alert",IF(
      'Compound Alert'!V190 &gt;= 7, "HIGH",IF(
         'Compound Alert'!V190 &gt;= 5, "MED","LOW")), IF(
            $B$8="Underlying Vulnerability", IF(
               'Compound Alert'!AC190 &gt;= 10, "HIGH",IF(
                  'Compound Alert'!AC190 &gt;= 7, "MED","LOW")),IF(
                     $B$8="Emerging Threat", IF(
                        'Compound Alert'!AJ190 &gt;= 10, "HIGH",IF(
                            'Compound Alert'!AJ190 &gt;= 7, "MED","LOW")))))</f>
        <v>LOW</v>
      </c>
      <c r="O249" s="25" t="str">
        <f ca="1">IF(
   $B$8="Overall Alert",IF(
      'Compound Alert'!W190 &gt;= 7, "HIGH",IF(
         'Compound Alert'!W190 &gt;= 5, "MED","LOW")), IF(
            $B$8="Underlying Vulnerability", IF(
               'Compound Alert'!AD190 &gt;= 10, "HIGH",IF(
                  'Compound Alert'!AD190 &gt;= 7, "MED","LOW")),IF(
                     $B$8="Emerging Threat", IF(
                        'Compound Alert'!AK190 &gt;= 10, "HIGH",IF(
                            'Compound Alert'!AK190 &gt;= 7, "MED","LOW")))))</f>
        <v>LOW</v>
      </c>
    </row>
    <row r="250" spans="1:15" x14ac:dyDescent="0.2">
      <c r="A250" s="63">
        <v>209</v>
      </c>
      <c r="B250" s="20" t="str">
        <f>'Compound Alert'!B186</f>
        <v>Slovak Republic</v>
      </c>
      <c r="C250" s="20" t="str">
        <f>'Compound Alert'!C186</f>
        <v>SVK</v>
      </c>
      <c r="D250" s="20" t="str">
        <f>'Compound Alert'!D186</f>
        <v>ECS           Europe &amp; Central Asia</v>
      </c>
      <c r="E250" s="20" t="str">
        <f>'Compound Alert'!E186</f>
        <v>NA</v>
      </c>
      <c r="F250" s="217">
        <f ca="1">'Compound Alert'!F186</f>
        <v>181</v>
      </c>
      <c r="G250" s="22">
        <f ca="1">IF($B$8="Overall Alert",'Compound Alert'!G186,IF($B$8="Underlying Vulnerability",'Compound Alert'!J186,IF($B$8="Emerging Threat",'Compound Alert'!M186)))</f>
        <v>0</v>
      </c>
      <c r="H250" s="23">
        <f ca="1">IF($B$8="Overall Alert",'Compound Alert'!H186,IF($B$8="Underlying Vulnerability",'Compound Alert'!K186,IF($B$8="Emerging Threat",'Compound Alert'!N186)))</f>
        <v>0</v>
      </c>
      <c r="I250" s="50">
        <f t="shared" ca="1" si="3"/>
        <v>0</v>
      </c>
      <c r="J250" s="25" t="str">
        <f ca="1">IF(
   $B$8="Overall Alert",IF(
      'Compound Alert'!R186 &gt;= 7, "HIGH",IF(
         'Compound Alert'!R186 &gt;= 5, "MED","LOW")), IF(
            $B$8="Underlying Vulnerability", IF(
               'Compound Alert'!Y186 &gt;= 10, "HIGH",IF(
                  'Compound Alert'!Y186 &gt;= 7, "MED","LOW")),IF(
                     $B$8="Emerging Threat", IF(
                        'Compound Alert'!AF186 &gt;= 10, "HIGH",IF(
                            'Compound Alert'!AF186 &gt;= 7, "MED","LOW")))))</f>
        <v>LOW</v>
      </c>
      <c r="K250" s="25" t="str">
        <f ca="1">IF(
   $B$8="Overall Alert",IF(
      'Compound Alert'!S186 &gt;= 7, "HIGH",IF(
         'Compound Alert'!S186 &gt;= 5, "MED","LOW")), IF(
            $B$8="Underlying Vulnerability", IF(
               'Compound Alert'!Z186 &gt;= 10, "HIGH",IF(
                  'Compound Alert'!Z186 &gt;= 7, "MED","LOW")),IF(
                     $B$8="Emerging Threat", IF(
                        'Compound Alert'!AG186 &gt;= 10, "HIGH",IF(
                            'Compound Alert'!AG186 &gt;= 7, "MED","LOW")))))</f>
        <v>LOW</v>
      </c>
      <c r="L250" s="25" t="str">
        <f ca="1">IF(
   $B$8="Overall Alert",IF(
      'Compound Alert'!T186 &gt;= 7, "HIGH",IF(
         'Compound Alert'!T186 &gt;= 5, "MED","LOW")), IF(
            $B$8="Underlying Vulnerability", IF(
               'Compound Alert'!AA186 &gt;= 10, "HIGH",IF(
                  'Compound Alert'!AA186 &gt;= 7, "MED","LOW")),IF(
                     $B$8="Emerging Threat", IF(
                        'Compound Alert'!AH186 &gt;= 10, "HIGH",IF(
                            'Compound Alert'!AH186 &gt;= 7, "MED","LOW")))))</f>
        <v>LOW</v>
      </c>
      <c r="M250" s="25" t="str">
        <f ca="1">IF(
   $B$8="Overall Alert",IF(
      'Compound Alert'!U186 &gt;= 7, "HIGH",IF(
         'Compound Alert'!U186 &gt;= 5, "MED","LOW")), IF(
            $B$8="Underlying Vulnerability", IF(
               'Compound Alert'!AB186 &gt;= 10, "HIGH",IF(
                  'Compound Alert'!AB186 &gt;= 7, "MED","LOW")),IF(
                     $B$8="Emerging Threat", IF(
                        'Compound Alert'!AI186 &gt;= 10, "HIGH",IF(
                            'Compound Alert'!AI186 &gt;= 7, "MED","LOW")))))</f>
        <v>LOW</v>
      </c>
      <c r="N250" s="25" t="str">
        <f ca="1">IF(
   $B$8="Overall Alert",IF(
      'Compound Alert'!V186 &gt;= 7, "HIGH",IF(
         'Compound Alert'!V186 &gt;= 5, "MED","LOW")), IF(
            $B$8="Underlying Vulnerability", IF(
               'Compound Alert'!AC186 &gt;= 10, "HIGH",IF(
                  'Compound Alert'!AC186 &gt;= 7, "MED","LOW")),IF(
                     $B$8="Emerging Threat", IF(
                        'Compound Alert'!AJ186 &gt;= 10, "HIGH",IF(
                            'Compound Alert'!AJ186 &gt;= 7, "MED","LOW")))))</f>
        <v>LOW</v>
      </c>
      <c r="O250" s="25" t="str">
        <f ca="1">IF(
   $B$8="Overall Alert",IF(
      'Compound Alert'!W186 &gt;= 7, "HIGH",IF(
         'Compound Alert'!W186 &gt;= 5, "MED","LOW")), IF(
            $B$8="Underlying Vulnerability", IF(
               'Compound Alert'!AD186 &gt;= 10, "HIGH",IF(
                  'Compound Alert'!AD186 &gt;= 7, "MED","LOW")),IF(
                     $B$8="Emerging Threat", IF(
                        'Compound Alert'!AK186 &gt;= 10, "HIGH",IF(
                            'Compound Alert'!AK186 &gt;= 7, "MED","LOW")))))</f>
        <v>LOW</v>
      </c>
    </row>
    <row r="251" spans="1:15" x14ac:dyDescent="0.2">
      <c r="A251" s="63">
        <v>210</v>
      </c>
      <c r="B251" s="20" t="str">
        <f>'Compound Alert'!B187</f>
        <v>Slovenia</v>
      </c>
      <c r="C251" s="20" t="str">
        <f>'Compound Alert'!C187</f>
        <v>SVN</v>
      </c>
      <c r="D251" s="20" t="str">
        <f>'Compound Alert'!D187</f>
        <v>ECS           Europe &amp; Central Asia</v>
      </c>
      <c r="E251" s="20" t="str">
        <f>'Compound Alert'!E187</f>
        <v>NA</v>
      </c>
      <c r="F251" s="217">
        <f ca="1">'Compound Alert'!F187</f>
        <v>182</v>
      </c>
      <c r="G251" s="22">
        <f ca="1">IF($B$8="Overall Alert",'Compound Alert'!G187,IF($B$8="Underlying Vulnerability",'Compound Alert'!J187,IF($B$8="Emerging Threat",'Compound Alert'!M187)))</f>
        <v>0</v>
      </c>
      <c r="H251" s="23">
        <f ca="1">IF($B$8="Overall Alert",'Compound Alert'!H187,IF($B$8="Underlying Vulnerability",'Compound Alert'!K187,IF($B$8="Emerging Threat",'Compound Alert'!N187)))</f>
        <v>0</v>
      </c>
      <c r="I251" s="50">
        <f t="shared" ca="1" si="3"/>
        <v>0</v>
      </c>
      <c r="J251" s="25" t="str">
        <f ca="1">IF(
   $B$8="Overall Alert",IF(
      'Compound Alert'!R187 &gt;= 7, "HIGH",IF(
         'Compound Alert'!R187 &gt;= 5, "MED","LOW")), IF(
            $B$8="Underlying Vulnerability", IF(
               'Compound Alert'!Y187 &gt;= 10, "HIGH",IF(
                  'Compound Alert'!Y187 &gt;= 7, "MED","LOW")),IF(
                     $B$8="Emerging Threat", IF(
                        'Compound Alert'!AF187 &gt;= 10, "HIGH",IF(
                            'Compound Alert'!AF187 &gt;= 7, "MED","LOW")))))</f>
        <v>LOW</v>
      </c>
      <c r="K251" s="25" t="str">
        <f ca="1">IF(
   $B$8="Overall Alert",IF(
      'Compound Alert'!S187 &gt;= 7, "HIGH",IF(
         'Compound Alert'!S187 &gt;= 5, "MED","LOW")), IF(
            $B$8="Underlying Vulnerability", IF(
               'Compound Alert'!Z187 &gt;= 10, "HIGH",IF(
                  'Compound Alert'!Z187 &gt;= 7, "MED","LOW")),IF(
                     $B$8="Emerging Threat", IF(
                        'Compound Alert'!AG187 &gt;= 10, "HIGH",IF(
                            'Compound Alert'!AG187 &gt;= 7, "MED","LOW")))))</f>
        <v>LOW</v>
      </c>
      <c r="L251" s="25" t="str">
        <f ca="1">IF(
   $B$8="Overall Alert",IF(
      'Compound Alert'!T187 &gt;= 7, "HIGH",IF(
         'Compound Alert'!T187 &gt;= 5, "MED","LOW")), IF(
            $B$8="Underlying Vulnerability", IF(
               'Compound Alert'!AA187 &gt;= 10, "HIGH",IF(
                  'Compound Alert'!AA187 &gt;= 7, "MED","LOW")),IF(
                     $B$8="Emerging Threat", IF(
                        'Compound Alert'!AH187 &gt;= 10, "HIGH",IF(
                            'Compound Alert'!AH187 &gt;= 7, "MED","LOW")))))</f>
        <v>LOW</v>
      </c>
      <c r="M251" s="25" t="str">
        <f ca="1">IF(
   $B$8="Overall Alert",IF(
      'Compound Alert'!U187 &gt;= 7, "HIGH",IF(
         'Compound Alert'!U187 &gt;= 5, "MED","LOW")), IF(
            $B$8="Underlying Vulnerability", IF(
               'Compound Alert'!AB187 &gt;= 10, "HIGH",IF(
                  'Compound Alert'!AB187 &gt;= 7, "MED","LOW")),IF(
                     $B$8="Emerging Threat", IF(
                        'Compound Alert'!AI187 &gt;= 10, "HIGH",IF(
                            'Compound Alert'!AI187 &gt;= 7, "MED","LOW")))))</f>
        <v>LOW</v>
      </c>
      <c r="N251" s="25" t="str">
        <f ca="1">IF(
   $B$8="Overall Alert",IF(
      'Compound Alert'!V187 &gt;= 7, "HIGH",IF(
         'Compound Alert'!V187 &gt;= 5, "MED","LOW")), IF(
            $B$8="Underlying Vulnerability", IF(
               'Compound Alert'!AC187 &gt;= 10, "HIGH",IF(
                  'Compound Alert'!AC187 &gt;= 7, "MED","LOW")),IF(
                     $B$8="Emerging Threat", IF(
                        'Compound Alert'!AJ187 &gt;= 10, "HIGH",IF(
                            'Compound Alert'!AJ187 &gt;= 7, "MED","LOW")))))</f>
        <v>LOW</v>
      </c>
      <c r="O251" s="25" t="str">
        <f ca="1">IF(
   $B$8="Overall Alert",IF(
      'Compound Alert'!W187 &gt;= 7, "HIGH",IF(
         'Compound Alert'!W187 &gt;= 5, "MED","LOW")), IF(
            $B$8="Underlying Vulnerability", IF(
               'Compound Alert'!AD187 &gt;= 10, "HIGH",IF(
                  'Compound Alert'!AD187 &gt;= 7, "MED","LOW")),IF(
                     $B$8="Emerging Threat", IF(
                        'Compound Alert'!AK187 &gt;= 10, "HIGH",IF(
                            'Compound Alert'!AK187 &gt;= 7, "MED","LOW")))))</f>
        <v>LOW</v>
      </c>
    </row>
    <row r="252" spans="1:15" x14ac:dyDescent="0.2">
      <c r="A252" s="63">
        <v>211</v>
      </c>
      <c r="B252" s="20" t="str">
        <f>'Compound Alert'!B177</f>
        <v>Solomon Islands</v>
      </c>
      <c r="C252" s="20" t="str">
        <f>'Compound Alert'!C177</f>
        <v>SLB</v>
      </c>
      <c r="D252" s="20" t="str">
        <f>'Compound Alert'!D177</f>
        <v>EAS           East Asia &amp; Pacific</v>
      </c>
      <c r="E252" s="20" t="str">
        <f>'Compound Alert'!E177</f>
        <v>IDA</v>
      </c>
      <c r="F252" s="217">
        <f ca="1">'Compound Alert'!F177</f>
        <v>172</v>
      </c>
      <c r="G252" s="22">
        <f ca="1">IF($B$8="Overall Alert",'Compound Alert'!G177,IF($B$8="Underlying Vulnerability",'Compound Alert'!J177,IF($B$8="Emerging Threat",'Compound Alert'!M177)))</f>
        <v>0</v>
      </c>
      <c r="H252" s="23">
        <f ca="1">IF($B$8="Overall Alert",'Compound Alert'!H177,IF($B$8="Underlying Vulnerability",'Compound Alert'!K177,IF($B$8="Emerging Threat",'Compound Alert'!N177)))</f>
        <v>0</v>
      </c>
      <c r="I252" s="50">
        <f t="shared" ca="1" si="3"/>
        <v>0</v>
      </c>
      <c r="J252" s="25" t="str">
        <f ca="1">IF(
   $B$8="Overall Alert",IF(
      'Compound Alert'!R177 &gt;= 7, "HIGH",IF(
         'Compound Alert'!R177 &gt;= 5, "MED","LOW")), IF(
            $B$8="Underlying Vulnerability", IF(
               'Compound Alert'!Y177 &gt;= 10, "HIGH",IF(
                  'Compound Alert'!Y177 &gt;= 7, "MED","LOW")),IF(
                     $B$8="Emerging Threat", IF(
                        'Compound Alert'!AF177 &gt;= 10, "HIGH",IF(
                            'Compound Alert'!AF177 &gt;= 7, "MED","LOW")))))</f>
        <v>LOW</v>
      </c>
      <c r="K252" s="25" t="str">
        <f ca="1">IF(
   $B$8="Overall Alert",IF(
      'Compound Alert'!S177 &gt;= 7, "HIGH",IF(
         'Compound Alert'!S177 &gt;= 5, "MED","LOW")), IF(
            $B$8="Underlying Vulnerability", IF(
               'Compound Alert'!Z177 &gt;= 10, "HIGH",IF(
                  'Compound Alert'!Z177 &gt;= 7, "MED","LOW")),IF(
                     $B$8="Emerging Threat", IF(
                        'Compound Alert'!AG177 &gt;= 10, "HIGH",IF(
                            'Compound Alert'!AG177 &gt;= 7, "MED","LOW")))))</f>
        <v>LOW</v>
      </c>
      <c r="L252" s="25" t="e">
        <f ca="1">IF(
   $B$8="Overall Alert",IF(
      'Compound Alert'!T177 &gt;= 7, "HIGH",IF(
         'Compound Alert'!T177 &gt;= 5, "MED","LOW")), IF(
            $B$8="Underlying Vulnerability", IF(
               'Compound Alert'!AA177 &gt;= 10, "HIGH",IF(
                  'Compound Alert'!AA177 &gt;= 7, "MED","LOW")),IF(
                     $B$8="Emerging Threat", IF(
                        'Compound Alert'!AH177 &gt;= 10, "HIGH",IF(
                            'Compound Alert'!AH177 &gt;= 7, "MED","LOW")))))</f>
        <v>#N/A</v>
      </c>
      <c r="M252" s="25" t="str">
        <f ca="1">IF(
   $B$8="Overall Alert",IF(
      'Compound Alert'!U177 &gt;= 7, "HIGH",IF(
         'Compound Alert'!U177 &gt;= 5, "MED","LOW")), IF(
            $B$8="Underlying Vulnerability", IF(
               'Compound Alert'!AB177 &gt;= 10, "HIGH",IF(
                  'Compound Alert'!AB177 &gt;= 7, "MED","LOW")),IF(
                     $B$8="Emerging Threat", IF(
                        'Compound Alert'!AI177 &gt;= 10, "HIGH",IF(
                            'Compound Alert'!AI177 &gt;= 7, "MED","LOW")))))</f>
        <v>LOW</v>
      </c>
      <c r="N252" s="25" t="str">
        <f ca="1">IF(
   $B$8="Overall Alert",IF(
      'Compound Alert'!V177 &gt;= 7, "HIGH",IF(
         'Compound Alert'!V177 &gt;= 5, "MED","LOW")), IF(
            $B$8="Underlying Vulnerability", IF(
               'Compound Alert'!AC177 &gt;= 10, "HIGH",IF(
                  'Compound Alert'!AC177 &gt;= 7, "MED","LOW")),IF(
                     $B$8="Emerging Threat", IF(
                        'Compound Alert'!AJ177 &gt;= 10, "HIGH",IF(
                            'Compound Alert'!AJ177 &gt;= 7, "MED","LOW")))))</f>
        <v>LOW</v>
      </c>
      <c r="O252" s="25" t="str">
        <f ca="1">IF(
   $B$8="Overall Alert",IF(
      'Compound Alert'!W177 &gt;= 7, "HIGH",IF(
         'Compound Alert'!W177 &gt;= 5, "MED","LOW")), IF(
            $B$8="Underlying Vulnerability", IF(
               'Compound Alert'!AD177 &gt;= 10, "HIGH",IF(
                  'Compound Alert'!AD177 &gt;= 7, "MED","LOW")),IF(
                     $B$8="Emerging Threat", IF(
                        'Compound Alert'!AK177 &gt;= 10, "HIGH",IF(
                            'Compound Alert'!AK177 &gt;= 7, "MED","LOW")))))</f>
        <v>LOW</v>
      </c>
    </row>
    <row r="253" spans="1:15" x14ac:dyDescent="0.2">
      <c r="A253" s="63">
        <v>212</v>
      </c>
      <c r="B253" s="20" t="str">
        <f>'Compound Alert'!B39</f>
        <v>Switzerland</v>
      </c>
      <c r="C253" s="20" t="str">
        <f>'Compound Alert'!C39</f>
        <v>CHE</v>
      </c>
      <c r="D253" s="20" t="str">
        <f>'Compound Alert'!D39</f>
        <v>ECS           Europe &amp; Central Asia</v>
      </c>
      <c r="E253" s="20" t="str">
        <f>'Compound Alert'!E39</f>
        <v>NA</v>
      </c>
      <c r="F253" s="217">
        <f ca="1">'Compound Alert'!F39</f>
        <v>34</v>
      </c>
      <c r="G253" s="22">
        <f ca="1">IF($B$8="Overall Alert",'Compound Alert'!G39,IF($B$8="Underlying Vulnerability",'Compound Alert'!J39,IF($B$8="Emerging Threat",'Compound Alert'!M39)))</f>
        <v>0</v>
      </c>
      <c r="H253" s="23">
        <f ca="1">IF($B$8="Overall Alert",'Compound Alert'!H39,IF($B$8="Underlying Vulnerability",'Compound Alert'!K39,IF($B$8="Emerging Threat",'Compound Alert'!N39)))</f>
        <v>0</v>
      </c>
      <c r="I253" s="50">
        <f t="shared" ca="1" si="3"/>
        <v>0</v>
      </c>
      <c r="J253" s="25" t="str">
        <f ca="1">IF(
   $B$8="Overall Alert",IF(
      'Compound Alert'!R39 &gt;= 7, "HIGH",IF(
         'Compound Alert'!R39 &gt;= 5, "MED","LOW")), IF(
            $B$8="Underlying Vulnerability", IF(
               'Compound Alert'!Y39 &gt;= 10, "HIGH",IF(
                  'Compound Alert'!Y39 &gt;= 7, "MED","LOW")),IF(
                     $B$8="Emerging Threat", IF(
                        'Compound Alert'!AF39 &gt;= 10, "HIGH",IF(
                            'Compound Alert'!AF39 &gt;= 7, "MED","LOW")))))</f>
        <v>LOW</v>
      </c>
      <c r="K253" s="25" t="str">
        <f ca="1">IF(
   $B$8="Overall Alert",IF(
      'Compound Alert'!S39 &gt;= 7, "HIGH",IF(
         'Compound Alert'!S39 &gt;= 5, "MED","LOW")), IF(
            $B$8="Underlying Vulnerability", IF(
               'Compound Alert'!Z39 &gt;= 10, "HIGH",IF(
                  'Compound Alert'!Z39 &gt;= 7, "MED","LOW")),IF(
                     $B$8="Emerging Threat", IF(
                        'Compound Alert'!AG39 &gt;= 10, "HIGH",IF(
                            'Compound Alert'!AG39 &gt;= 7, "MED","LOW")))))</f>
        <v>LOW</v>
      </c>
      <c r="L253" s="25" t="str">
        <f ca="1">IF(
   $B$8="Overall Alert",IF(
      'Compound Alert'!T39 &gt;= 7, "HIGH",IF(
         'Compound Alert'!T39 &gt;= 5, "MED","LOW")), IF(
            $B$8="Underlying Vulnerability", IF(
               'Compound Alert'!AA39 &gt;= 10, "HIGH",IF(
                  'Compound Alert'!AA39 &gt;= 7, "MED","LOW")),IF(
                     $B$8="Emerging Threat", IF(
                        'Compound Alert'!AH39 &gt;= 10, "HIGH",IF(
                            'Compound Alert'!AH39 &gt;= 7, "MED","LOW")))))</f>
        <v>LOW</v>
      </c>
      <c r="M253" s="25" t="str">
        <f ca="1">IF(
   $B$8="Overall Alert",IF(
      'Compound Alert'!U39 &gt;= 7, "HIGH",IF(
         'Compound Alert'!U39 &gt;= 5, "MED","LOW")), IF(
            $B$8="Underlying Vulnerability", IF(
               'Compound Alert'!AB39 &gt;= 10, "HIGH",IF(
                  'Compound Alert'!AB39 &gt;= 7, "MED","LOW")),IF(
                     $B$8="Emerging Threat", IF(
                        'Compound Alert'!AI39 &gt;= 10, "HIGH",IF(
                            'Compound Alert'!AI39 &gt;= 7, "MED","LOW")))))</f>
        <v>LOW</v>
      </c>
      <c r="N253" s="25" t="str">
        <f ca="1">IF(
   $B$8="Overall Alert",IF(
      'Compound Alert'!V39 &gt;= 7, "HIGH",IF(
         'Compound Alert'!V39 &gt;= 5, "MED","LOW")), IF(
            $B$8="Underlying Vulnerability", IF(
               'Compound Alert'!AC39 &gt;= 10, "HIGH",IF(
                  'Compound Alert'!AC39 &gt;= 7, "MED","LOW")),IF(
                     $B$8="Emerging Threat", IF(
                        'Compound Alert'!AJ39 &gt;= 10, "HIGH",IF(
                            'Compound Alert'!AJ39 &gt;= 7, "MED","LOW")))))</f>
        <v>LOW</v>
      </c>
      <c r="O253" s="25" t="str">
        <f ca="1">IF(
   $B$8="Overall Alert",IF(
      'Compound Alert'!W39 &gt;= 7, "HIGH",IF(
         'Compound Alert'!W39 &gt;= 5, "MED","LOW")), IF(
            $B$8="Underlying Vulnerability", IF(
               'Compound Alert'!AD39 &gt;= 10, "HIGH",IF(
                  'Compound Alert'!AD39 &gt;= 7, "MED","LOW")),IF(
                     $B$8="Emerging Threat", IF(
                        'Compound Alert'!AK39 &gt;= 10, "HIGH",IF(
                            'Compound Alert'!AK39 &gt;= 7, "MED","LOW")))))</f>
        <v>LOW</v>
      </c>
    </row>
    <row r="254" spans="1:15" x14ac:dyDescent="0.2">
      <c r="A254" s="63">
        <v>213</v>
      </c>
      <c r="B254" s="20" t="str">
        <f>'Compound Alert'!B205</f>
        <v>Taiwan, China</v>
      </c>
      <c r="C254" s="20" t="str">
        <f>'Compound Alert'!C205</f>
        <v>TWN</v>
      </c>
      <c r="D254" s="20" t="str">
        <f>'Compound Alert'!D205</f>
        <v>EAS           East Asia &amp; Pacific</v>
      </c>
      <c r="E254" s="20" t="str">
        <f>'Compound Alert'!E205</f>
        <v>NA</v>
      </c>
      <c r="F254" s="217">
        <f>'Compound Alert'!F205</f>
        <v>0</v>
      </c>
      <c r="G254" s="22">
        <f ca="1">IF($B$8="Overall Alert",'Compound Alert'!G205,IF($B$8="Underlying Vulnerability",'Compound Alert'!J205,IF($B$8="Emerging Threat",'Compound Alert'!M205)))</f>
        <v>0</v>
      </c>
      <c r="H254" s="23">
        <f ca="1">IF($B$8="Overall Alert",'Compound Alert'!H205,IF($B$8="Underlying Vulnerability",'Compound Alert'!K205,IF($B$8="Emerging Threat",'Compound Alert'!N205)))</f>
        <v>0</v>
      </c>
      <c r="I254" s="50">
        <f t="shared" ca="1" si="3"/>
        <v>0</v>
      </c>
      <c r="J254" s="25" t="str">
        <f ca="1">IF(
   $B$8="Overall Alert",IF(
      'Compound Alert'!R205 &gt;= 7, "HIGH",IF(
         'Compound Alert'!R205 &gt;= 5, "MED","LOW")), IF(
            $B$8="Underlying Vulnerability", IF(
               'Compound Alert'!Y205 &gt;= 10, "HIGH",IF(
                  'Compound Alert'!Y205 &gt;= 7, "MED","LOW")),IF(
                     $B$8="Emerging Threat", IF(
                        'Compound Alert'!AF205 &gt;= 10, "HIGH",IF(
                            'Compound Alert'!AF205 &gt;= 7, "MED","LOW")))))</f>
        <v>LOW</v>
      </c>
      <c r="K254" s="25" t="e">
        <f ca="1">IF(
   $B$8="Overall Alert",IF(
      'Compound Alert'!S205 &gt;= 7, "HIGH",IF(
         'Compound Alert'!S205 &gt;= 5, "MED","LOW")), IF(
            $B$8="Underlying Vulnerability", IF(
               'Compound Alert'!Z205 &gt;= 10, "HIGH",IF(
                  'Compound Alert'!Z205 &gt;= 7, "MED","LOW")),IF(
                     $B$8="Emerging Threat", IF(
                        'Compound Alert'!AG205 &gt;= 10, "HIGH",IF(
                            'Compound Alert'!AG205 &gt;= 7, "MED","LOW")))))</f>
        <v>#N/A</v>
      </c>
      <c r="L254" s="25" t="str">
        <f ca="1">IF(
   $B$8="Overall Alert",IF(
      'Compound Alert'!T205 &gt;= 7, "HIGH",IF(
         'Compound Alert'!T205 &gt;= 5, "MED","LOW")), IF(
            $B$8="Underlying Vulnerability", IF(
               'Compound Alert'!AA205 &gt;= 10, "HIGH",IF(
                  'Compound Alert'!AA205 &gt;= 7, "MED","LOW")),IF(
                     $B$8="Emerging Threat", IF(
                        'Compound Alert'!AH205 &gt;= 10, "HIGH",IF(
                            'Compound Alert'!AH205 &gt;= 7, "MED","LOW")))))</f>
        <v>LOW</v>
      </c>
      <c r="M254" s="25" t="str">
        <f ca="1">IF(
   $B$8="Overall Alert",IF(
      'Compound Alert'!U205 &gt;= 7, "HIGH",IF(
         'Compound Alert'!U205 &gt;= 5, "MED","LOW")), IF(
            $B$8="Underlying Vulnerability", IF(
               'Compound Alert'!AB205 &gt;= 10, "HIGH",IF(
                  'Compound Alert'!AB205 &gt;= 7, "MED","LOW")),IF(
                     $B$8="Emerging Threat", IF(
                        'Compound Alert'!AI205 &gt;= 10, "HIGH",IF(
                            'Compound Alert'!AI205 &gt;= 7, "MED","LOW")))))</f>
        <v>LOW</v>
      </c>
      <c r="N254" s="25" t="str">
        <f ca="1">IF(
   $B$8="Overall Alert",IF(
      'Compound Alert'!V205 &gt;= 7, "HIGH",IF(
         'Compound Alert'!V205 &gt;= 5, "MED","LOW")), IF(
            $B$8="Underlying Vulnerability", IF(
               'Compound Alert'!AC205 &gt;= 10, "HIGH",IF(
                  'Compound Alert'!AC205 &gt;= 7, "MED","LOW")),IF(
                     $B$8="Emerging Threat", IF(
                        'Compound Alert'!AJ205 &gt;= 10, "HIGH",IF(
                            'Compound Alert'!AJ205 &gt;= 7, "MED","LOW")))))</f>
        <v>LOW</v>
      </c>
      <c r="O254" s="25" t="str">
        <f ca="1">IF(
   $B$8="Overall Alert",IF(
      'Compound Alert'!W205 &gt;= 7, "HIGH",IF(
         'Compound Alert'!W205 &gt;= 5, "MED","LOW")), IF(
            $B$8="Underlying Vulnerability", IF(
               'Compound Alert'!AD205 &gt;= 10, "HIGH",IF(
                  'Compound Alert'!AD205 &gt;= 7, "MED","LOW")),IF(
                     $B$8="Emerging Threat", IF(
                        'Compound Alert'!AK205 &gt;= 10, "HIGH",IF(
                            'Compound Alert'!AK205 &gt;= 7, "MED","LOW")))))</f>
        <v>LOW</v>
      </c>
    </row>
    <row r="255" spans="1:15" x14ac:dyDescent="0.2">
      <c r="A255" s="63">
        <v>214</v>
      </c>
      <c r="B255" s="20" t="str">
        <f>'Compound Alert'!B200</f>
        <v>Tonga</v>
      </c>
      <c r="C255" s="20" t="str">
        <f>'Compound Alert'!C200</f>
        <v>TON</v>
      </c>
      <c r="D255" s="20" t="str">
        <f>'Compound Alert'!D200</f>
        <v>EAS           East Asia &amp; Pacific</v>
      </c>
      <c r="E255" s="20" t="str">
        <f>'Compound Alert'!E200</f>
        <v>IDA</v>
      </c>
      <c r="F255" s="217">
        <f>'Compound Alert'!F200</f>
        <v>0</v>
      </c>
      <c r="G255" s="22">
        <f ca="1">IF($B$8="Overall Alert",'Compound Alert'!G200,IF($B$8="Underlying Vulnerability",'Compound Alert'!J200,IF($B$8="Emerging Threat",'Compound Alert'!M200)))</f>
        <v>0</v>
      </c>
      <c r="H255" s="23">
        <f ca="1">IF($B$8="Overall Alert",'Compound Alert'!H200,IF($B$8="Underlying Vulnerability",'Compound Alert'!K200,IF($B$8="Emerging Threat",'Compound Alert'!N200)))</f>
        <v>0</v>
      </c>
      <c r="I255" s="50">
        <f t="shared" ca="1" si="3"/>
        <v>0</v>
      </c>
      <c r="J255" s="25" t="str">
        <f ca="1">IF(
   $B$8="Overall Alert",IF(
      'Compound Alert'!R200 &gt;= 7, "HIGH",IF(
         'Compound Alert'!R200 &gt;= 5, "MED","LOW")), IF(
            $B$8="Underlying Vulnerability", IF(
               'Compound Alert'!Y200 &gt;= 10, "HIGH",IF(
                  'Compound Alert'!Y200 &gt;= 7, "MED","LOW")),IF(
                     $B$8="Emerging Threat", IF(
                        'Compound Alert'!AF200 &gt;= 10, "HIGH",IF(
                            'Compound Alert'!AF200 &gt;= 7, "MED","LOW")))))</f>
        <v>LOW</v>
      </c>
      <c r="K255" s="25" t="str">
        <f ca="1">IF(
   $B$8="Overall Alert",IF(
      'Compound Alert'!S200 &gt;= 7, "HIGH",IF(
         'Compound Alert'!S200 &gt;= 5, "MED","LOW")), IF(
            $B$8="Underlying Vulnerability", IF(
               'Compound Alert'!Z200 &gt;= 10, "HIGH",IF(
                  'Compound Alert'!Z200 &gt;= 7, "MED","LOW")),IF(
                     $B$8="Emerging Threat", IF(
                        'Compound Alert'!AG200 &gt;= 10, "HIGH",IF(
                            'Compound Alert'!AG200 &gt;= 7, "MED","LOW")))))</f>
        <v>LOW</v>
      </c>
      <c r="L255" s="25" t="e">
        <f ca="1">IF(
   $B$8="Overall Alert",IF(
      'Compound Alert'!T200 &gt;= 7, "HIGH",IF(
         'Compound Alert'!T200 &gt;= 5, "MED","LOW")), IF(
            $B$8="Underlying Vulnerability", IF(
               'Compound Alert'!AA200 &gt;= 10, "HIGH",IF(
                  'Compound Alert'!AA200 &gt;= 7, "MED","LOW")),IF(
                     $B$8="Emerging Threat", IF(
                        'Compound Alert'!AH200 &gt;= 10, "HIGH",IF(
                            'Compound Alert'!AH200 &gt;= 7, "MED","LOW")))))</f>
        <v>#N/A</v>
      </c>
      <c r="M255" s="25" t="str">
        <f ca="1">IF(
   $B$8="Overall Alert",IF(
      'Compound Alert'!U200 &gt;= 7, "HIGH",IF(
         'Compound Alert'!U200 &gt;= 5, "MED","LOW")), IF(
            $B$8="Underlying Vulnerability", IF(
               'Compound Alert'!AB200 &gt;= 10, "HIGH",IF(
                  'Compound Alert'!AB200 &gt;= 7, "MED","LOW")),IF(
                     $B$8="Emerging Threat", IF(
                        'Compound Alert'!AI200 &gt;= 10, "HIGH",IF(
                            'Compound Alert'!AI200 &gt;= 7, "MED","LOW")))))</f>
        <v>LOW</v>
      </c>
      <c r="N255" s="25" t="str">
        <f ca="1">IF(
   $B$8="Overall Alert",IF(
      'Compound Alert'!V200 &gt;= 7, "HIGH",IF(
         'Compound Alert'!V200 &gt;= 5, "MED","LOW")), IF(
            $B$8="Underlying Vulnerability", IF(
               'Compound Alert'!AC200 &gt;= 10, "HIGH",IF(
                  'Compound Alert'!AC200 &gt;= 7, "MED","LOW")),IF(
                     $B$8="Emerging Threat", IF(
                        'Compound Alert'!AJ200 &gt;= 10, "HIGH",IF(
                            'Compound Alert'!AJ200 &gt;= 7, "MED","LOW")))))</f>
        <v>LOW</v>
      </c>
      <c r="O255" s="25" t="str">
        <f ca="1">IF(
   $B$8="Overall Alert",IF(
      'Compound Alert'!W200 &gt;= 7, "HIGH",IF(
         'Compound Alert'!W200 &gt;= 5, "MED","LOW")), IF(
            $B$8="Underlying Vulnerability", IF(
               'Compound Alert'!AD200 &gt;= 10, "HIGH",IF(
                  'Compound Alert'!AD200 &gt;= 7, "MED","LOW")),IF(
                     $B$8="Emerging Threat", IF(
                        'Compound Alert'!AK200 &gt;= 10, "HIGH",IF(
                            'Compound Alert'!AK200 &gt;= 7, "MED","LOW")))))</f>
        <v>LOW</v>
      </c>
    </row>
    <row r="256" spans="1:15" x14ac:dyDescent="0.2">
      <c r="A256" s="63">
        <v>215</v>
      </c>
      <c r="B256" s="20" t="str">
        <f>'Compound Alert'!B204</f>
        <v>Tuvalu</v>
      </c>
      <c r="C256" s="20" t="str">
        <f>'Compound Alert'!C204</f>
        <v>TUV</v>
      </c>
      <c r="D256" s="20" t="str">
        <f>'Compound Alert'!D204</f>
        <v>EAS           East Asia &amp; Pacific</v>
      </c>
      <c r="E256" s="20" t="str">
        <f>'Compound Alert'!E204</f>
        <v>IDA</v>
      </c>
      <c r="F256" s="217">
        <f>'Compound Alert'!F204</f>
        <v>0</v>
      </c>
      <c r="G256" s="22">
        <f ca="1">IF($B$8="Overall Alert",'Compound Alert'!G204,IF($B$8="Underlying Vulnerability",'Compound Alert'!J204,IF($B$8="Emerging Threat",'Compound Alert'!M204)))</f>
        <v>0</v>
      </c>
      <c r="H256" s="23">
        <f ca="1">IF($B$8="Overall Alert",'Compound Alert'!H204,IF($B$8="Underlying Vulnerability",'Compound Alert'!K204,IF($B$8="Emerging Threat",'Compound Alert'!N204)))</f>
        <v>0</v>
      </c>
      <c r="I256" s="50">
        <f t="shared" ca="1" si="3"/>
        <v>0</v>
      </c>
      <c r="J256" s="25" t="str">
        <f ca="1">IF(
   $B$8="Overall Alert",IF(
      'Compound Alert'!R204 &gt;= 7, "HIGH",IF(
         'Compound Alert'!R204 &gt;= 5, "MED","LOW")), IF(
            $B$8="Underlying Vulnerability", IF(
               'Compound Alert'!Y204 &gt;= 10, "HIGH",IF(
                  'Compound Alert'!Y204 &gt;= 7, "MED","LOW")),IF(
                     $B$8="Emerging Threat", IF(
                        'Compound Alert'!AF204 &gt;= 10, "HIGH",IF(
                            'Compound Alert'!AF204 &gt;= 7, "MED","LOW")))))</f>
        <v>LOW</v>
      </c>
      <c r="K256" s="25" t="e">
        <f ca="1">IF(
   $B$8="Overall Alert",IF(
      'Compound Alert'!S204 &gt;= 7, "HIGH",IF(
         'Compound Alert'!S204 &gt;= 5, "MED","LOW")), IF(
            $B$8="Underlying Vulnerability", IF(
               'Compound Alert'!Z204 &gt;= 10, "HIGH",IF(
                  'Compound Alert'!Z204 &gt;= 7, "MED","LOW")),IF(
                     $B$8="Emerging Threat", IF(
                        'Compound Alert'!AG204 &gt;= 10, "HIGH",IF(
                            'Compound Alert'!AG204 &gt;= 7, "MED","LOW")))))</f>
        <v>#N/A</v>
      </c>
      <c r="L256" s="25" t="e">
        <f ca="1">IF(
   $B$8="Overall Alert",IF(
      'Compound Alert'!T204 &gt;= 7, "HIGH",IF(
         'Compound Alert'!T204 &gt;= 5, "MED","LOW")), IF(
            $B$8="Underlying Vulnerability", IF(
               'Compound Alert'!AA204 &gt;= 10, "HIGH",IF(
                  'Compound Alert'!AA204 &gt;= 7, "MED","LOW")),IF(
                     $B$8="Emerging Threat", IF(
                        'Compound Alert'!AH204 &gt;= 10, "HIGH",IF(
                            'Compound Alert'!AH204 &gt;= 7, "MED","LOW")))))</f>
        <v>#N/A</v>
      </c>
      <c r="M256" s="25" t="str">
        <f ca="1">IF(
   $B$8="Overall Alert",IF(
      'Compound Alert'!U204 &gt;= 7, "HIGH",IF(
         'Compound Alert'!U204 &gt;= 5, "MED","LOW")), IF(
            $B$8="Underlying Vulnerability", IF(
               'Compound Alert'!AB204 &gt;= 10, "HIGH",IF(
                  'Compound Alert'!AB204 &gt;= 7, "MED","LOW")),IF(
                     $B$8="Emerging Threat", IF(
                        'Compound Alert'!AI204 &gt;= 10, "HIGH",IF(
                            'Compound Alert'!AI204 &gt;= 7, "MED","LOW")))))</f>
        <v>LOW</v>
      </c>
      <c r="N256" s="25" t="str">
        <f ca="1">IF(
   $B$8="Overall Alert",IF(
      'Compound Alert'!V204 &gt;= 7, "HIGH",IF(
         'Compound Alert'!V204 &gt;= 5, "MED","LOW")), IF(
            $B$8="Underlying Vulnerability", IF(
               'Compound Alert'!AC204 &gt;= 10, "HIGH",IF(
                  'Compound Alert'!AC204 &gt;= 7, "MED","LOW")),IF(
                     $B$8="Emerging Threat", IF(
                        'Compound Alert'!AJ204 &gt;= 10, "HIGH",IF(
                            'Compound Alert'!AJ204 &gt;= 7, "MED","LOW")))))</f>
        <v>LOW</v>
      </c>
      <c r="O256" s="25" t="str">
        <f ca="1">IF(
   $B$8="Overall Alert",IF(
      'Compound Alert'!W204 &gt;= 7, "HIGH",IF(
         'Compound Alert'!W204 &gt;= 5, "MED","LOW")), IF(
            $B$8="Underlying Vulnerability", IF(
               'Compound Alert'!AD204 &gt;= 10, "HIGH",IF(
                  'Compound Alert'!AD204 &gt;= 7, "MED","LOW")),IF(
                     $B$8="Emerging Threat", IF(
                        'Compound Alert'!AK204 &gt;= 10, "HIGH",IF(
                            'Compound Alert'!AK204 &gt;= 7, "MED","LOW")))))</f>
        <v>LOW</v>
      </c>
    </row>
    <row r="257" spans="1:15" x14ac:dyDescent="0.2">
      <c r="A257" s="63">
        <v>216</v>
      </c>
      <c r="B257" s="20" t="str">
        <f>'Compound Alert'!B11</f>
        <v>United Arab Emirates</v>
      </c>
      <c r="C257" s="20" t="str">
        <f>'Compound Alert'!C11</f>
        <v>ARE</v>
      </c>
      <c r="D257" s="20" t="str">
        <f>'Compound Alert'!D11</f>
        <v>MEA           Middle East &amp; North Africa</v>
      </c>
      <c r="E257" s="20" t="str">
        <f>'Compound Alert'!E11</f>
        <v>NA</v>
      </c>
      <c r="F257" s="217">
        <f ca="1">'Compound Alert'!F11</f>
        <v>6</v>
      </c>
      <c r="G257" s="22">
        <f ca="1">IF($B$8="Overall Alert",'Compound Alert'!G11,IF($B$8="Underlying Vulnerability",'Compound Alert'!J11,IF($B$8="Emerging Threat",'Compound Alert'!M11)))</f>
        <v>0.5</v>
      </c>
      <c r="H257" s="23">
        <f ca="1">IF($B$8="Overall Alert",'Compound Alert'!H11,IF($B$8="Underlying Vulnerability",'Compound Alert'!K11,IF($B$8="Emerging Threat",'Compound Alert'!N11)))</f>
        <v>0.5</v>
      </c>
      <c r="I257" s="50">
        <f t="shared" ca="1" si="3"/>
        <v>0</v>
      </c>
      <c r="J257" s="25" t="str">
        <f ca="1">IF(
   $B$8="Overall Alert",IF(
      'Compound Alert'!R11 &gt;= 7, "HIGH",IF(
         'Compound Alert'!R11 &gt;= 5, "MED","LOW")), IF(
            $B$8="Underlying Vulnerability", IF(
               'Compound Alert'!Y11 &gt;= 10, "HIGH",IF(
                  'Compound Alert'!Y11 &gt;= 7, "MED","LOW")),IF(
                     $B$8="Emerging Threat", IF(
                        'Compound Alert'!AF11 &gt;= 10, "HIGH",IF(
                            'Compound Alert'!AF11 &gt;= 7, "MED","LOW")))))</f>
        <v>LOW</v>
      </c>
      <c r="K257" s="25" t="str">
        <f ca="1">IF(
   $B$8="Overall Alert",IF(
      'Compound Alert'!S11 &gt;= 7, "HIGH",IF(
         'Compound Alert'!S11 &gt;= 5, "MED","LOW")), IF(
            $B$8="Underlying Vulnerability", IF(
               'Compound Alert'!Z11 &gt;= 10, "HIGH",IF(
                  'Compound Alert'!Z11 &gt;= 7, "MED","LOW")),IF(
                     $B$8="Emerging Threat", IF(
                        'Compound Alert'!AG11 &gt;= 10, "HIGH",IF(
                            'Compound Alert'!AG11 &gt;= 7, "MED","LOW")))))</f>
        <v>LOW</v>
      </c>
      <c r="L257" s="25" t="str">
        <f ca="1">IF(
   $B$8="Overall Alert",IF(
      'Compound Alert'!T11 &gt;= 7, "HIGH",IF(
         'Compound Alert'!T11 &gt;= 5, "MED","LOW")), IF(
            $B$8="Underlying Vulnerability", IF(
               'Compound Alert'!AA11 &gt;= 10, "HIGH",IF(
                  'Compound Alert'!AA11 &gt;= 7, "MED","LOW")),IF(
                     $B$8="Emerging Threat", IF(
                        'Compound Alert'!AH11 &gt;= 10, "HIGH",IF(
                            'Compound Alert'!AH11 &gt;= 7, "MED","LOW")))))</f>
        <v>MED</v>
      </c>
      <c r="M257" s="25" t="str">
        <f ca="1">IF(
   $B$8="Overall Alert",IF(
      'Compound Alert'!U11 &gt;= 7, "HIGH",IF(
         'Compound Alert'!U11 &gt;= 5, "MED","LOW")), IF(
            $B$8="Underlying Vulnerability", IF(
               'Compound Alert'!AB11 &gt;= 10, "HIGH",IF(
                  'Compound Alert'!AB11 &gt;= 7, "MED","LOW")),IF(
                     $B$8="Emerging Threat", IF(
                        'Compound Alert'!AI11 &gt;= 10, "HIGH",IF(
                            'Compound Alert'!AI11 &gt;= 7, "MED","LOW")))))</f>
        <v>LOW</v>
      </c>
      <c r="N257" s="25" t="str">
        <f ca="1">IF(
   $B$8="Overall Alert",IF(
      'Compound Alert'!V11 &gt;= 7, "HIGH",IF(
         'Compound Alert'!V11 &gt;= 5, "MED","LOW")), IF(
            $B$8="Underlying Vulnerability", IF(
               'Compound Alert'!AC11 &gt;= 10, "HIGH",IF(
                  'Compound Alert'!AC11 &gt;= 7, "MED","LOW")),IF(
                     $B$8="Emerging Threat", IF(
                        'Compound Alert'!AJ11 &gt;= 10, "HIGH",IF(
                            'Compound Alert'!AJ11 &gt;= 7, "MED","LOW")))))</f>
        <v>LOW</v>
      </c>
      <c r="O257" s="25" t="str">
        <f ca="1">IF(
   $B$8="Overall Alert",IF(
      'Compound Alert'!W11 &gt;= 7, "HIGH",IF(
         'Compound Alert'!W11 &gt;= 5, "MED","LOW")), IF(
            $B$8="Underlying Vulnerability", IF(
               'Compound Alert'!AD11 &gt;= 10, "HIGH",IF(
                  'Compound Alert'!AD11 &gt;= 7, "MED","LOW")),IF(
                     $B$8="Emerging Threat", IF(
                        'Compound Alert'!AK11 &gt;= 10, "HIGH",IF(
                            'Compound Alert'!AK11 &gt;= 7, "MED","LOW")))))</f>
        <v>LOW</v>
      </c>
    </row>
    <row r="258" spans="1:15" x14ac:dyDescent="0.2">
      <c r="A258" s="63">
        <v>217</v>
      </c>
      <c r="B258" s="20" t="str">
        <f>'Compound Alert'!B74</f>
        <v>United Kingdom</v>
      </c>
      <c r="C258" s="20" t="str">
        <f>'Compound Alert'!C74</f>
        <v>GBR</v>
      </c>
      <c r="D258" s="20" t="str">
        <f>'Compound Alert'!D74</f>
        <v>ECS           Europe &amp; Central Asia</v>
      </c>
      <c r="E258" s="20" t="str">
        <f>'Compound Alert'!E74</f>
        <v>NA</v>
      </c>
      <c r="F258" s="217">
        <f ca="1">'Compound Alert'!F74</f>
        <v>69</v>
      </c>
      <c r="G258" s="22">
        <f ca="1">IF($B$8="Overall Alert",'Compound Alert'!G74,IF($B$8="Underlying Vulnerability",'Compound Alert'!J74,IF($B$8="Emerging Threat",'Compound Alert'!M74)))</f>
        <v>0</v>
      </c>
      <c r="H258" s="23">
        <f ca="1">IF($B$8="Overall Alert",'Compound Alert'!H74,IF($B$8="Underlying Vulnerability",'Compound Alert'!K74,IF($B$8="Emerging Threat",'Compound Alert'!N74)))</f>
        <v>0</v>
      </c>
      <c r="I258" s="50">
        <f t="shared" ca="1" si="3"/>
        <v>0</v>
      </c>
      <c r="J258" s="25" t="str">
        <f ca="1">IF(
   $B$8="Overall Alert",IF(
      'Compound Alert'!R74 &gt;= 7, "HIGH",IF(
         'Compound Alert'!R74 &gt;= 5, "MED","LOW")), IF(
            $B$8="Underlying Vulnerability", IF(
               'Compound Alert'!Y74 &gt;= 10, "HIGH",IF(
                  'Compound Alert'!Y74 &gt;= 7, "MED","LOW")),IF(
                     $B$8="Emerging Threat", IF(
                        'Compound Alert'!AF74 &gt;= 10, "HIGH",IF(
                            'Compound Alert'!AF74 &gt;= 7, "MED","LOW")))))</f>
        <v>LOW</v>
      </c>
      <c r="K258" s="25" t="str">
        <f ca="1">IF(
   $B$8="Overall Alert",IF(
      'Compound Alert'!S74 &gt;= 7, "HIGH",IF(
         'Compound Alert'!S74 &gt;= 5, "MED","LOW")), IF(
            $B$8="Underlying Vulnerability", IF(
               'Compound Alert'!Z74 &gt;= 10, "HIGH",IF(
                  'Compound Alert'!Z74 &gt;= 7, "MED","LOW")),IF(
                     $B$8="Emerging Threat", IF(
                        'Compound Alert'!AG74 &gt;= 10, "HIGH",IF(
                            'Compound Alert'!AG74 &gt;= 7, "MED","LOW")))))</f>
        <v>LOW</v>
      </c>
      <c r="L258" s="25" t="str">
        <f ca="1">IF(
   $B$8="Overall Alert",IF(
      'Compound Alert'!T74 &gt;= 7, "HIGH",IF(
         'Compound Alert'!T74 &gt;= 5, "MED","LOW")), IF(
            $B$8="Underlying Vulnerability", IF(
               'Compound Alert'!AA74 &gt;= 10, "HIGH",IF(
                  'Compound Alert'!AA74 &gt;= 7, "MED","LOW")),IF(
                     $B$8="Emerging Threat", IF(
                        'Compound Alert'!AH74 &gt;= 10, "HIGH",IF(
                            'Compound Alert'!AH74 &gt;= 7, "MED","LOW")))))</f>
        <v>LOW</v>
      </c>
      <c r="M258" s="25" t="str">
        <f ca="1">IF(
   $B$8="Overall Alert",IF(
      'Compound Alert'!U74 &gt;= 7, "HIGH",IF(
         'Compound Alert'!U74 &gt;= 5, "MED","LOW")), IF(
            $B$8="Underlying Vulnerability", IF(
               'Compound Alert'!AB74 &gt;= 10, "HIGH",IF(
                  'Compound Alert'!AB74 &gt;= 7, "MED","LOW")),IF(
                     $B$8="Emerging Threat", IF(
                        'Compound Alert'!AI74 &gt;= 10, "HIGH",IF(
                            'Compound Alert'!AI74 &gt;= 7, "MED","LOW")))))</f>
        <v>LOW</v>
      </c>
      <c r="N258" s="25" t="str">
        <f ca="1">IF(
   $B$8="Overall Alert",IF(
      'Compound Alert'!V74 &gt;= 7, "HIGH",IF(
         'Compound Alert'!V74 &gt;= 5, "MED","LOW")), IF(
            $B$8="Underlying Vulnerability", IF(
               'Compound Alert'!AC74 &gt;= 10, "HIGH",IF(
                  'Compound Alert'!AC74 &gt;= 7, "MED","LOW")),IF(
                     $B$8="Emerging Threat", IF(
                        'Compound Alert'!AJ74 &gt;= 10, "HIGH",IF(
                            'Compound Alert'!AJ74 &gt;= 7, "MED","LOW")))))</f>
        <v>LOW</v>
      </c>
      <c r="O258" s="25" t="str">
        <f ca="1">IF(
   $B$8="Overall Alert",IF(
      'Compound Alert'!W74 &gt;= 7, "HIGH",IF(
         'Compound Alert'!W74 &gt;= 5, "MED","LOW")), IF(
            $B$8="Underlying Vulnerability", IF(
               'Compound Alert'!AD74 &gt;= 10, "HIGH",IF(
                  'Compound Alert'!AD74 &gt;= 7, "MED","LOW")),IF(
                     $B$8="Emerging Threat", IF(
                        'Compound Alert'!AK74 &gt;= 10, "HIGH",IF(
                            'Compound Alert'!AK74 &gt;= 7, "MED","LOW")))))</f>
        <v>LOW</v>
      </c>
    </row>
    <row r="259" spans="1:15" x14ac:dyDescent="0.2">
      <c r="A259" s="63">
        <v>218</v>
      </c>
      <c r="B259" s="20" t="str">
        <f>'Compound Alert'!B217</f>
        <v>Vanuatu</v>
      </c>
      <c r="C259" s="20" t="str">
        <f>'Compound Alert'!C217</f>
        <v>VUT</v>
      </c>
      <c r="D259" s="20" t="str">
        <f>'Compound Alert'!D217</f>
        <v>EAS           East Asia &amp; Pacific</v>
      </c>
      <c r="E259" s="20" t="str">
        <f>'Compound Alert'!E217</f>
        <v>IDA</v>
      </c>
      <c r="F259" s="217">
        <f>'Compound Alert'!F217</f>
        <v>0</v>
      </c>
      <c r="G259" s="22">
        <f ca="1">IF($B$8="Overall Alert",'Compound Alert'!G217,IF($B$8="Underlying Vulnerability",'Compound Alert'!J217,IF($B$8="Emerging Threat",'Compound Alert'!M217)))</f>
        <v>1</v>
      </c>
      <c r="H259" s="23">
        <f ca="1">IF($B$8="Overall Alert",'Compound Alert'!H217,IF($B$8="Underlying Vulnerability",'Compound Alert'!K217,IF($B$8="Emerging Threat",'Compound Alert'!N217)))</f>
        <v>1</v>
      </c>
      <c r="I259" s="50">
        <f t="shared" ca="1" si="3"/>
        <v>1</v>
      </c>
      <c r="J259" s="25" t="str">
        <f ca="1">IF(
   $B$8="Overall Alert",IF(
      'Compound Alert'!R217 &gt;= 7, "HIGH",IF(
         'Compound Alert'!R217 &gt;= 5, "MED","LOW")), IF(
            $B$8="Underlying Vulnerability", IF(
               'Compound Alert'!Y217 &gt;= 10, "HIGH",IF(
                  'Compound Alert'!Y217 &gt;= 7, "MED","LOW")),IF(
                     $B$8="Emerging Threat", IF(
                        'Compound Alert'!AF217 &gt;= 10, "HIGH",IF(
                            'Compound Alert'!AF217 &gt;= 7, "MED","LOW")))))</f>
        <v>LOW</v>
      </c>
      <c r="K259" s="25" t="str">
        <f ca="1">IF(
   $B$8="Overall Alert",IF(
      'Compound Alert'!S217 &gt;= 7, "HIGH",IF(
         'Compound Alert'!S217 &gt;= 5, "MED","LOW")), IF(
            $B$8="Underlying Vulnerability", IF(
               'Compound Alert'!Z217 &gt;= 10, "HIGH",IF(
                  'Compound Alert'!Z217 &gt;= 7, "MED","LOW")),IF(
                     $B$8="Emerging Threat", IF(
                        'Compound Alert'!AG217 &gt;= 10, "HIGH",IF(
                            'Compound Alert'!AG217 &gt;= 7, "MED","LOW")))))</f>
        <v>LOW</v>
      </c>
      <c r="L259" s="25" t="e">
        <f ca="1">IF(
   $B$8="Overall Alert",IF(
      'Compound Alert'!T217 &gt;= 7, "HIGH",IF(
         'Compound Alert'!T217 &gt;= 5, "MED","LOW")), IF(
            $B$8="Underlying Vulnerability", IF(
               'Compound Alert'!AA217 &gt;= 10, "HIGH",IF(
                  'Compound Alert'!AA217 &gt;= 7, "MED","LOW")),IF(
                     $B$8="Emerging Threat", IF(
                        'Compound Alert'!AH217 &gt;= 10, "HIGH",IF(
                            'Compound Alert'!AH217 &gt;= 7, "MED","LOW")))))</f>
        <v>#N/A</v>
      </c>
      <c r="M259" s="25" t="str">
        <f ca="1">IF(
   $B$8="Overall Alert",IF(
      'Compound Alert'!U217 &gt;= 7, "HIGH",IF(
         'Compound Alert'!U217 &gt;= 5, "MED","LOW")), IF(
            $B$8="Underlying Vulnerability", IF(
               'Compound Alert'!AB217 &gt;= 10, "HIGH",IF(
                  'Compound Alert'!AB217 &gt;= 7, "MED","LOW")),IF(
                     $B$8="Emerging Threat", IF(
                        'Compound Alert'!AI217 &gt;= 10, "HIGH",IF(
                            'Compound Alert'!AI217 &gt;= 7, "MED","LOW")))))</f>
        <v>HIGH</v>
      </c>
      <c r="N259" s="25" t="str">
        <f ca="1">IF(
   $B$8="Overall Alert",IF(
      'Compound Alert'!V217 &gt;= 7, "HIGH",IF(
         'Compound Alert'!V217 &gt;= 5, "MED","LOW")), IF(
            $B$8="Underlying Vulnerability", IF(
               'Compound Alert'!AC217 &gt;= 10, "HIGH",IF(
                  'Compound Alert'!AC217 &gt;= 7, "MED","LOW")),IF(
                     $B$8="Emerging Threat", IF(
                        'Compound Alert'!AJ217 &gt;= 10, "HIGH",IF(
                            'Compound Alert'!AJ217 &gt;= 7, "MED","LOW")))))</f>
        <v>LOW</v>
      </c>
      <c r="O259" s="25" t="str">
        <f ca="1">IF(
   $B$8="Overall Alert",IF(
      'Compound Alert'!W217 &gt;= 7, "HIGH",IF(
         'Compound Alert'!W217 &gt;= 5, "MED","LOW")), IF(
            $B$8="Underlying Vulnerability", IF(
               'Compound Alert'!AD217 &gt;= 10, "HIGH",IF(
                  'Compound Alert'!AD217 &gt;= 7, "MED","LOW")),IF(
                     $B$8="Emerging Threat", IF(
                        'Compound Alert'!AK217 &gt;= 10, "HIGH",IF(
                            'Compound Alert'!AK217 &gt;= 7, "MED","LOW")))))</f>
        <v>LOW</v>
      </c>
    </row>
    <row r="269" spans="1:15" x14ac:dyDescent="0.2">
      <c r="B269" s="28" t="s">
        <v>462</v>
      </c>
      <c r="G269" s="29" t="s">
        <v>463</v>
      </c>
    </row>
    <row r="270" spans="1:15" x14ac:dyDescent="0.2">
      <c r="B270" s="28">
        <v>0</v>
      </c>
      <c r="G270" s="29">
        <f t="shared" ref="G270:G276" ca="1" si="4">COUNTIFS($G$42:$G$259,"&gt;="&amp;B270,$G$42:$G$259,"&lt;"&amp;B271)</f>
        <v>151</v>
      </c>
    </row>
    <row r="271" spans="1:15" x14ac:dyDescent="0.2">
      <c r="B271" s="28">
        <v>1</v>
      </c>
      <c r="G271" s="29">
        <f t="shared" ca="1" si="4"/>
        <v>40</v>
      </c>
    </row>
    <row r="272" spans="1:15" x14ac:dyDescent="0.2">
      <c r="B272" s="28">
        <v>2</v>
      </c>
      <c r="G272" s="29">
        <f t="shared" ca="1" si="4"/>
        <v>16</v>
      </c>
    </row>
    <row r="273" spans="2:7" x14ac:dyDescent="0.2">
      <c r="B273" s="28">
        <v>3</v>
      </c>
      <c r="G273" s="29">
        <f t="shared" ca="1" si="4"/>
        <v>7</v>
      </c>
    </row>
    <row r="274" spans="2:7" x14ac:dyDescent="0.2">
      <c r="B274" s="28">
        <v>4</v>
      </c>
      <c r="G274" s="29">
        <f t="shared" ca="1" si="4"/>
        <v>3</v>
      </c>
    </row>
    <row r="275" spans="2:7" x14ac:dyDescent="0.2">
      <c r="B275" s="28">
        <v>5</v>
      </c>
      <c r="G275" s="29">
        <f t="shared" ca="1" si="4"/>
        <v>1</v>
      </c>
    </row>
    <row r="276" spans="2:7" x14ac:dyDescent="0.2">
      <c r="B276" s="28">
        <v>6</v>
      </c>
      <c r="G276" s="29">
        <f t="shared" ca="1" si="4"/>
        <v>0</v>
      </c>
    </row>
    <row r="277" spans="2:7" x14ac:dyDescent="0.2">
      <c r="B277" s="28">
        <v>7</v>
      </c>
    </row>
  </sheetData>
  <autoFilter ref="B41:O231" xr:uid="{AF15D802-11A7-724C-8F3F-C2A98827DA09}">
    <sortState xmlns:xlrd2="http://schemas.microsoft.com/office/spreadsheetml/2017/richdata2" ref="B42:O259">
      <sortCondition descending="1" ref="G41:G259"/>
    </sortState>
  </autoFilter>
  <dataConsolidate/>
  <mergeCells count="12">
    <mergeCell ref="B8:F8"/>
    <mergeCell ref="J8:N8"/>
    <mergeCell ref="J12:N12"/>
    <mergeCell ref="G40:H40"/>
    <mergeCell ref="B6:G6"/>
    <mergeCell ref="J6:O6"/>
    <mergeCell ref="J11:O11"/>
    <mergeCell ref="J10:O10"/>
    <mergeCell ref="J7:O7"/>
    <mergeCell ref="B11:G11"/>
    <mergeCell ref="B12:F12"/>
    <mergeCell ref="B7:G7"/>
  </mergeCells>
  <conditionalFormatting sqref="G42:G259">
    <cfRule type="dataBar" priority="12">
      <dataBar showValue="0">
        <cfvo type="num" val="0"/>
        <cfvo type="num" val="6"/>
        <color rgb="FFDD2C03"/>
      </dataBar>
      <extLst>
        <ext xmlns:x14="http://schemas.microsoft.com/office/spreadsheetml/2009/9/main" uri="{B025F937-C7B1-47D3-B67F-A62EFF666E3E}">
          <x14:id>{DE06D39C-A4BD-7F46-B69A-1668FC8053C9}</x14:id>
        </ext>
      </extLst>
    </cfRule>
  </conditionalFormatting>
  <conditionalFormatting sqref="H260:H265">
    <cfRule type="dataBar" priority="13">
      <dataBar>
        <cfvo type="min"/>
        <cfvo type="max"/>
        <color rgb="FFFF555A"/>
      </dataBar>
      <extLst>
        <ext xmlns:x14="http://schemas.microsoft.com/office/spreadsheetml/2009/9/main" uri="{B025F937-C7B1-47D3-B67F-A62EFF666E3E}">
          <x14:id>{B03B96EF-4ADD-2B4F-A046-D19C411E6D11}</x14:id>
        </ext>
      </extLst>
    </cfRule>
  </conditionalFormatting>
  <conditionalFormatting sqref="J42:O259">
    <cfRule type="expression" dxfId="327" priority="3">
      <formula>J42=""</formula>
    </cfRule>
    <cfRule type="containsText" dxfId="326" priority="4" operator="containsText" text="LOW">
      <formula>NOT(ISERROR(SEARCH("LOW",J42)))</formula>
    </cfRule>
    <cfRule type="containsText" dxfId="325" priority="5" operator="containsText" text="MED">
      <formula>NOT(ISERROR(SEARCH("MED",J42)))</formula>
    </cfRule>
    <cfRule type="containsText" dxfId="324" priority="6" operator="containsText" text="HIGH">
      <formula>NOT(ISERROR(SEARCH("HIGH",J42)))</formula>
    </cfRule>
  </conditionalFormatting>
  <conditionalFormatting sqref="J41:P41 P42:P231">
    <cfRule type="expression" dxfId="323" priority="14">
      <formula>J41=""</formula>
    </cfRule>
    <cfRule type="containsText" dxfId="322" priority="15" operator="containsText" text="LOW">
      <formula>NOT(ISERROR(SEARCH("LOW",J41)))</formula>
    </cfRule>
    <cfRule type="containsText" dxfId="321" priority="16" operator="containsText" text="MED">
      <formula>NOT(ISERROR(SEARCH("MED",J41)))</formula>
    </cfRule>
    <cfRule type="containsText" dxfId="320" priority="17" operator="containsText" text="HIGH">
      <formula>NOT(ISERROR(SEARCH("HIGH",J41)))</formula>
    </cfRule>
  </conditionalFormatting>
  <conditionalFormatting sqref="Q41:R231">
    <cfRule type="expression" dxfId="319" priority="20">
      <formula>Q41=""</formula>
    </cfRule>
    <cfRule type="cellIs" dxfId="318" priority="21" operator="between">
      <formula>0</formula>
      <formula>0.332</formula>
    </cfRule>
    <cfRule type="cellIs" dxfId="317" priority="22" operator="between">
      <formula>0.333333333333333</formula>
      <formula>0.665</formula>
    </cfRule>
    <cfRule type="cellIs" dxfId="316" priority="23" operator="between">
      <formula>0.666666666666667</formula>
      <formula>1</formula>
    </cfRule>
  </conditionalFormatting>
  <pageMargins left="0.7" right="0.7" top="0.75" bottom="0.75" header="0.3" footer="0.3"/>
  <pageSetup paperSize="9" orientation="portrait" horizontalDpi="300" verticalDpi="300"/>
  <headerFooter>
    <oddFooter>&amp;R_x000D_&amp;1#&amp;"Aptos"&amp;10&amp;K000000 Official Use Only</oddFooter>
  </headerFooter>
  <drawing r:id="rId1"/>
  <extLst>
    <ext xmlns:x14="http://schemas.microsoft.com/office/spreadsheetml/2009/9/main" uri="{78C0D931-6437-407d-A8EE-F0AAD7539E65}">
      <x14:conditionalFormattings>
        <x14:conditionalFormatting xmlns:xm="http://schemas.microsoft.com/office/excel/2006/main">
          <x14:cfRule type="dataBar" id="{DE06D39C-A4BD-7F46-B69A-1668FC8053C9}">
            <x14:dataBar minLength="0" maxLength="100" gradient="0" direction="rightToLeft">
              <x14:cfvo type="num">
                <xm:f>0</xm:f>
              </x14:cfvo>
              <x14:cfvo type="num">
                <xm:f>6</xm:f>
              </x14:cfvo>
              <x14:negativeFillColor rgb="FFFF0000"/>
              <x14:axisColor rgb="FF000000"/>
            </x14:dataBar>
          </x14:cfRule>
          <xm:sqref>G42:G259</xm:sqref>
        </x14:conditionalFormatting>
        <x14:conditionalFormatting xmlns:xm="http://schemas.microsoft.com/office/excel/2006/main">
          <x14:cfRule type="dataBar" id="{B03B96EF-4ADD-2B4F-A046-D19C411E6D11}">
            <x14:dataBar minLength="0" maxLength="100" gradient="0">
              <x14:cfvo type="autoMin"/>
              <x14:cfvo type="autoMax"/>
              <x14:negativeFillColor rgb="FFFF0000"/>
              <x14:axisColor rgb="FF000000"/>
            </x14:dataBar>
          </x14:cfRule>
          <xm:sqref>H260:H265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53A5C4E9-ACDC-E24E-AF80-010E4F8535D5}">
          <x14:formula1>
            <xm:f>Parameters!$B$46:$B$48</xm:f>
          </x14:formula1>
          <xm:sqref>B8:F8</xm:sqref>
        </x14:dataValidation>
        <x14:dataValidation type="list" allowBlank="1" showInputMessage="1" showErrorMessage="1" xr:uid="{A520AB1A-A3C4-444F-8819-461CBB88AD9E}">
          <x14:formula1>
            <xm:f>Parameters!$B$50:$B$51</xm:f>
          </x14:formula1>
          <xm:sqref>J12:N12</xm:sqref>
        </x14:dataValidation>
        <x14:dataValidation type="list" allowBlank="1" showInputMessage="1" showErrorMessage="1" xr:uid="{FD040325-4493-2A42-9C6D-0AF12753634F}">
          <x14:formula1>
            <xm:f>Parameters!$B$15:$B$17</xm:f>
          </x14:formula1>
          <xm:sqref>B12:F12</xm:sqref>
        </x14:dataValidation>
        <x14:dataValidation type="list" allowBlank="1" showInputMessage="1" showErrorMessage="1" xr:uid="{272A9665-91BA-DE4F-B629-677DA86D1BB0}">
          <x14:formula1>
            <xm:f>Parameters!$B$21:$B$27</xm:f>
          </x14:formula1>
          <xm:sqref>J8:N8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F86A-B339-3D45-85AF-0370AAB40DA6}">
  <dimension ref="B1:R55"/>
  <sheetViews>
    <sheetView topLeftCell="A3" workbookViewId="0">
      <selection activeCell="H13" sqref="H13"/>
    </sheetView>
  </sheetViews>
  <sheetFormatPr defaultColWidth="10.6640625" defaultRowHeight="15" x14ac:dyDescent="0.2"/>
  <cols>
    <col min="1" max="1" width="3" style="73" customWidth="1"/>
    <col min="2" max="2" width="9.33203125" style="73" bestFit="1" customWidth="1"/>
    <col min="3" max="3" width="23.21875" style="73" bestFit="1" customWidth="1"/>
    <col min="4" max="4" width="10.109375" style="227" customWidth="1"/>
    <col min="5" max="5" width="36.33203125" style="73" bestFit="1" customWidth="1"/>
    <col min="6" max="6" width="37.77734375" style="75" bestFit="1" customWidth="1"/>
    <col min="7" max="7" width="13.44140625" style="75" bestFit="1" customWidth="1"/>
    <col min="8" max="8" width="20.33203125" style="236" bestFit="1" customWidth="1"/>
    <col min="9" max="9" width="9.109375" style="233" bestFit="1" customWidth="1"/>
    <col min="10" max="10" width="8.88671875" style="234" bestFit="1" customWidth="1"/>
    <col min="11" max="11" width="27.5546875" style="78" bestFit="1" customWidth="1"/>
    <col min="12" max="12" width="51.44140625" style="78" bestFit="1" customWidth="1"/>
    <col min="13" max="13" width="8.5546875" style="76" customWidth="1"/>
    <col min="14" max="14" width="21.5546875" style="78" bestFit="1" customWidth="1"/>
    <col min="15" max="15" width="36.109375" style="78" bestFit="1" customWidth="1"/>
    <col min="16" max="16" width="80.88671875" style="78" bestFit="1" customWidth="1"/>
    <col min="17" max="17" width="9" style="78" bestFit="1" customWidth="1"/>
    <col min="18" max="18" width="5.6640625" style="78" customWidth="1"/>
    <col min="19" max="16384" width="10.6640625" style="73"/>
  </cols>
  <sheetData>
    <row r="1" spans="2:18" x14ac:dyDescent="0.2">
      <c r="I1" s="75"/>
      <c r="J1" s="78"/>
    </row>
    <row r="2" spans="2:18" ht="15.75" x14ac:dyDescent="0.2">
      <c r="B2" s="95" t="s">
        <v>414</v>
      </c>
      <c r="I2" s="279" t="s">
        <v>416</v>
      </c>
      <c r="J2" s="278" t="s">
        <v>421</v>
      </c>
      <c r="K2" s="278"/>
      <c r="L2" s="278"/>
      <c r="M2" s="278"/>
    </row>
    <row r="3" spans="2:18" ht="15.95" customHeight="1" x14ac:dyDescent="0.2">
      <c r="B3" s="96" t="s">
        <v>415</v>
      </c>
      <c r="I3" s="279"/>
      <c r="J3" s="278"/>
      <c r="K3" s="278"/>
      <c r="L3" s="278"/>
      <c r="M3" s="278"/>
    </row>
    <row r="4" spans="2:18" x14ac:dyDescent="0.2">
      <c r="B4" s="31"/>
      <c r="I4" s="279"/>
      <c r="J4" s="278"/>
      <c r="K4" s="278"/>
      <c r="L4" s="278"/>
      <c r="M4" s="278"/>
    </row>
    <row r="5" spans="2:18" x14ac:dyDescent="0.2">
      <c r="I5" s="75"/>
      <c r="J5" s="78"/>
    </row>
    <row r="6" spans="2:18" ht="18" customHeight="1" thickBot="1" x14ac:dyDescent="0.25">
      <c r="I6" s="277" t="s">
        <v>411</v>
      </c>
      <c r="J6" s="277"/>
      <c r="K6" s="223"/>
      <c r="L6" s="223"/>
    </row>
    <row r="7" spans="2:18" ht="15.75" thickBot="1" x14ac:dyDescent="0.25">
      <c r="B7" s="225" t="s">
        <v>532</v>
      </c>
      <c r="C7" s="74" t="s">
        <v>533</v>
      </c>
      <c r="D7" s="235" t="s">
        <v>534</v>
      </c>
      <c r="E7" s="74" t="s">
        <v>535</v>
      </c>
      <c r="F7" s="74" t="s">
        <v>536</v>
      </c>
      <c r="G7" s="74" t="s">
        <v>537</v>
      </c>
      <c r="H7" s="237" t="s">
        <v>538</v>
      </c>
      <c r="I7" s="245" t="s">
        <v>539</v>
      </c>
      <c r="J7" s="245" t="s">
        <v>540</v>
      </c>
      <c r="K7" s="224" t="s">
        <v>541</v>
      </c>
      <c r="L7" s="224" t="s">
        <v>542</v>
      </c>
      <c r="M7" s="77" t="s">
        <v>617</v>
      </c>
      <c r="N7" s="77" t="s">
        <v>618</v>
      </c>
      <c r="O7" s="231" t="s">
        <v>619</v>
      </c>
      <c r="P7" s="237" t="s">
        <v>620</v>
      </c>
      <c r="Q7" s="237" t="s">
        <v>543</v>
      </c>
      <c r="R7" s="237" t="s">
        <v>544</v>
      </c>
    </row>
    <row r="8" spans="2:18" x14ac:dyDescent="0.2">
      <c r="B8" s="226" t="s">
        <v>539</v>
      </c>
      <c r="C8" s="227" t="s">
        <v>379</v>
      </c>
      <c r="D8" s="227">
        <v>1</v>
      </c>
      <c r="E8" s="227" t="s">
        <v>545</v>
      </c>
      <c r="F8" s="228" t="s">
        <v>546</v>
      </c>
      <c r="G8" s="228" t="s">
        <v>625</v>
      </c>
      <c r="H8" s="238">
        <v>46204</v>
      </c>
      <c r="I8" s="230">
        <v>1</v>
      </c>
      <c r="J8" s="230"/>
      <c r="K8" s="222" t="s">
        <v>502</v>
      </c>
      <c r="L8" s="222" t="s">
        <v>547</v>
      </c>
      <c r="M8" s="222" t="b">
        <v>0</v>
      </c>
      <c r="N8" s="232" t="s">
        <v>621</v>
      </c>
      <c r="O8" s="232" t="s">
        <v>760</v>
      </c>
      <c r="P8" s="249" t="s">
        <v>622</v>
      </c>
      <c r="Q8" s="232" t="b">
        <v>0</v>
      </c>
      <c r="R8" s="232" t="b">
        <v>1</v>
      </c>
    </row>
    <row r="9" spans="2:18" x14ac:dyDescent="0.2">
      <c r="B9" s="226" t="s">
        <v>539</v>
      </c>
      <c r="C9" s="227" t="s">
        <v>379</v>
      </c>
      <c r="D9" s="227">
        <v>34</v>
      </c>
      <c r="E9" s="227" t="s">
        <v>623</v>
      </c>
      <c r="F9" s="228" t="s">
        <v>624</v>
      </c>
      <c r="G9" s="228" t="s">
        <v>625</v>
      </c>
      <c r="H9" s="238">
        <v>45616</v>
      </c>
      <c r="I9" s="230">
        <v>1</v>
      </c>
      <c r="J9" s="230"/>
      <c r="K9" s="222" t="s">
        <v>606</v>
      </c>
      <c r="L9" s="222" t="s">
        <v>626</v>
      </c>
      <c r="M9" s="222" t="b">
        <v>0</v>
      </c>
      <c r="N9" s="232" t="s">
        <v>627</v>
      </c>
      <c r="O9" s="232" t="s">
        <v>761</v>
      </c>
      <c r="P9" s="249" t="s">
        <v>628</v>
      </c>
      <c r="Q9" s="232" t="b">
        <v>0</v>
      </c>
      <c r="R9" s="232" t="b">
        <v>1</v>
      </c>
    </row>
    <row r="10" spans="2:18" x14ac:dyDescent="0.2">
      <c r="B10" s="226" t="s">
        <v>539</v>
      </c>
      <c r="C10" s="227" t="s">
        <v>379</v>
      </c>
      <c r="D10" s="227">
        <v>44</v>
      </c>
      <c r="E10" s="227" t="s">
        <v>795</v>
      </c>
      <c r="F10" s="228" t="s">
        <v>796</v>
      </c>
      <c r="G10" s="228" t="s">
        <v>550</v>
      </c>
      <c r="H10" s="238">
        <v>46263</v>
      </c>
      <c r="I10" s="230">
        <v>1</v>
      </c>
      <c r="J10" s="230"/>
      <c r="K10" s="222" t="s">
        <v>794</v>
      </c>
      <c r="L10" s="222" t="s">
        <v>572</v>
      </c>
      <c r="M10" s="222" t="b">
        <v>1</v>
      </c>
      <c r="N10" s="232" t="s">
        <v>797</v>
      </c>
      <c r="O10" s="232" t="s">
        <v>798</v>
      </c>
      <c r="P10" s="249" t="s">
        <v>799</v>
      </c>
      <c r="Q10" s="232" t="b">
        <v>0</v>
      </c>
      <c r="R10" s="232" t="b">
        <v>1</v>
      </c>
    </row>
    <row r="11" spans="2:18" x14ac:dyDescent="0.2">
      <c r="B11" s="226" t="s">
        <v>539</v>
      </c>
      <c r="C11" s="227" t="s">
        <v>372</v>
      </c>
      <c r="D11" s="227">
        <v>2</v>
      </c>
      <c r="E11" s="227" t="s">
        <v>548</v>
      </c>
      <c r="F11" s="228" t="s">
        <v>549</v>
      </c>
      <c r="G11" s="228" t="s">
        <v>550</v>
      </c>
      <c r="H11" s="238">
        <v>44428</v>
      </c>
      <c r="I11" s="230">
        <v>2</v>
      </c>
      <c r="J11" s="230"/>
      <c r="K11" s="222" t="s">
        <v>386</v>
      </c>
      <c r="L11" s="222" t="s">
        <v>551</v>
      </c>
      <c r="M11" s="222" t="b">
        <v>0</v>
      </c>
      <c r="N11" s="232" t="s">
        <v>552</v>
      </c>
      <c r="O11" s="232" t="s">
        <v>762</v>
      </c>
      <c r="P11" s="249" t="s">
        <v>629</v>
      </c>
      <c r="Q11" s="232" t="b">
        <v>1</v>
      </c>
      <c r="R11" s="232" t="b">
        <v>1</v>
      </c>
    </row>
    <row r="12" spans="2:18" x14ac:dyDescent="0.2">
      <c r="B12" s="226" t="s">
        <v>539</v>
      </c>
      <c r="C12" s="227" t="s">
        <v>372</v>
      </c>
      <c r="D12" s="227">
        <v>42</v>
      </c>
      <c r="E12" s="227" t="s">
        <v>744</v>
      </c>
      <c r="F12" s="228" t="s">
        <v>557</v>
      </c>
      <c r="G12" s="228" t="s">
        <v>625</v>
      </c>
      <c r="H12" s="238">
        <v>44895</v>
      </c>
      <c r="I12" s="230">
        <v>1</v>
      </c>
      <c r="J12" s="230"/>
      <c r="K12" s="222" t="s">
        <v>742</v>
      </c>
      <c r="L12" s="222" t="s">
        <v>745</v>
      </c>
      <c r="M12" s="222" t="b">
        <v>0</v>
      </c>
      <c r="N12" s="232" t="s">
        <v>746</v>
      </c>
      <c r="O12" s="232" t="s">
        <v>763</v>
      </c>
      <c r="P12" s="249" t="s">
        <v>747</v>
      </c>
      <c r="Q12" s="232" t="b">
        <v>0</v>
      </c>
      <c r="R12" s="232" t="b">
        <v>1</v>
      </c>
    </row>
    <row r="13" spans="2:18" x14ac:dyDescent="0.2">
      <c r="B13" s="226" t="s">
        <v>539</v>
      </c>
      <c r="C13" s="227" t="s">
        <v>371</v>
      </c>
      <c r="D13" s="227">
        <v>3</v>
      </c>
      <c r="E13" s="227" t="s">
        <v>553</v>
      </c>
      <c r="F13" s="228" t="s">
        <v>554</v>
      </c>
      <c r="G13" s="228" t="s">
        <v>625</v>
      </c>
      <c r="H13" s="238">
        <v>44544</v>
      </c>
      <c r="I13" s="230">
        <v>1</v>
      </c>
      <c r="J13" s="230"/>
      <c r="K13" s="222" t="s">
        <v>387</v>
      </c>
      <c r="L13" s="222" t="s">
        <v>555</v>
      </c>
      <c r="M13" s="222" t="b">
        <v>0</v>
      </c>
      <c r="N13" s="232" t="s">
        <v>630</v>
      </c>
      <c r="O13" s="232" t="s">
        <v>764</v>
      </c>
      <c r="P13" s="249" t="s">
        <v>631</v>
      </c>
      <c r="Q13" s="232" t="b">
        <v>0</v>
      </c>
      <c r="R13" s="232" t="b">
        <v>1</v>
      </c>
    </row>
    <row r="14" spans="2:18" x14ac:dyDescent="0.2">
      <c r="B14" s="226" t="s">
        <v>539</v>
      </c>
      <c r="C14" s="227" t="s">
        <v>373</v>
      </c>
      <c r="D14" s="227">
        <v>5</v>
      </c>
      <c r="E14" s="227" t="s">
        <v>599</v>
      </c>
      <c r="F14" s="228" t="s">
        <v>557</v>
      </c>
      <c r="G14" s="228" t="s">
        <v>558</v>
      </c>
      <c r="H14" s="238">
        <v>46280</v>
      </c>
      <c r="I14" s="230">
        <v>2</v>
      </c>
      <c r="J14" s="230"/>
      <c r="K14" s="222" t="s">
        <v>388</v>
      </c>
      <c r="L14" s="222" t="s">
        <v>559</v>
      </c>
      <c r="M14" s="222" t="b">
        <v>0</v>
      </c>
      <c r="N14" s="232" t="s">
        <v>632</v>
      </c>
      <c r="O14" s="232" t="s">
        <v>765</v>
      </c>
      <c r="P14" s="249" t="s">
        <v>789</v>
      </c>
      <c r="Q14" s="232" t="b">
        <v>0</v>
      </c>
      <c r="R14" s="232" t="b">
        <v>1</v>
      </c>
    </row>
    <row r="15" spans="2:18" x14ac:dyDescent="0.2">
      <c r="B15" s="226" t="s">
        <v>539</v>
      </c>
      <c r="C15" s="227" t="s">
        <v>560</v>
      </c>
      <c r="D15" s="227">
        <v>6</v>
      </c>
      <c r="E15" s="227" t="s">
        <v>561</v>
      </c>
      <c r="F15" s="228" t="s">
        <v>556</v>
      </c>
      <c r="G15" s="228" t="s">
        <v>625</v>
      </c>
      <c r="H15" s="238">
        <v>46265</v>
      </c>
      <c r="I15" s="229">
        <v>1</v>
      </c>
      <c r="J15" s="230"/>
      <c r="K15" s="222" t="s">
        <v>389</v>
      </c>
      <c r="L15" s="222" t="s">
        <v>562</v>
      </c>
      <c r="M15" s="222" t="b">
        <v>0</v>
      </c>
      <c r="N15" s="232" t="s">
        <v>634</v>
      </c>
      <c r="O15" s="232" t="s">
        <v>766</v>
      </c>
      <c r="P15" s="249" t="s">
        <v>635</v>
      </c>
      <c r="Q15" s="232" t="b">
        <v>0</v>
      </c>
      <c r="R15" s="232" t="b">
        <v>1</v>
      </c>
    </row>
    <row r="16" spans="2:18" x14ac:dyDescent="0.2">
      <c r="B16" s="226" t="s">
        <v>539</v>
      </c>
      <c r="C16" s="227" t="s">
        <v>390</v>
      </c>
      <c r="D16" s="227">
        <v>7</v>
      </c>
      <c r="E16" s="227" t="s">
        <v>563</v>
      </c>
      <c r="F16" s="228" t="s">
        <v>556</v>
      </c>
      <c r="G16" s="228" t="s">
        <v>625</v>
      </c>
      <c r="H16" s="238">
        <v>46265</v>
      </c>
      <c r="I16" s="229">
        <v>1</v>
      </c>
      <c r="J16" s="230"/>
      <c r="K16" s="222" t="s">
        <v>391</v>
      </c>
      <c r="L16" s="222" t="s">
        <v>564</v>
      </c>
      <c r="M16" s="222" t="b">
        <v>0</v>
      </c>
      <c r="N16" s="232" t="s">
        <v>636</v>
      </c>
      <c r="O16" s="232" t="s">
        <v>766</v>
      </c>
      <c r="P16" s="249" t="s">
        <v>635</v>
      </c>
      <c r="Q16" s="232" t="b">
        <v>0</v>
      </c>
      <c r="R16" s="232" t="b">
        <v>1</v>
      </c>
    </row>
    <row r="17" spans="2:18" x14ac:dyDescent="0.2">
      <c r="B17" s="226" t="s">
        <v>565</v>
      </c>
      <c r="C17" s="227" t="s">
        <v>379</v>
      </c>
      <c r="D17" s="227">
        <v>8</v>
      </c>
      <c r="E17" s="227" t="s">
        <v>566</v>
      </c>
      <c r="F17" s="228" t="s">
        <v>567</v>
      </c>
      <c r="G17" s="228" t="s">
        <v>591</v>
      </c>
      <c r="H17" s="238">
        <v>46281</v>
      </c>
      <c r="I17" s="229"/>
      <c r="J17" s="230">
        <v>1</v>
      </c>
      <c r="K17" s="222" t="s">
        <v>413</v>
      </c>
      <c r="L17" s="222" t="s">
        <v>568</v>
      </c>
      <c r="M17" s="222" t="b">
        <v>1</v>
      </c>
      <c r="N17" s="232" t="s">
        <v>569</v>
      </c>
      <c r="O17" s="232" t="s">
        <v>767</v>
      </c>
      <c r="P17" s="249" t="s">
        <v>637</v>
      </c>
      <c r="Q17" s="232" t="b">
        <v>0</v>
      </c>
      <c r="R17" s="232" t="b">
        <v>1</v>
      </c>
    </row>
    <row r="18" spans="2:18" x14ac:dyDescent="0.2">
      <c r="B18" s="226" t="s">
        <v>565</v>
      </c>
      <c r="C18" s="227" t="s">
        <v>379</v>
      </c>
      <c r="D18" s="227">
        <v>32</v>
      </c>
      <c r="E18" s="227" t="s">
        <v>570</v>
      </c>
      <c r="F18" s="228" t="s">
        <v>571</v>
      </c>
      <c r="G18" s="228" t="s">
        <v>550</v>
      </c>
      <c r="H18" s="238" t="s">
        <v>800</v>
      </c>
      <c r="I18" s="229"/>
      <c r="J18" s="230">
        <v>1</v>
      </c>
      <c r="K18" s="222" t="s">
        <v>518</v>
      </c>
      <c r="L18" s="222" t="s">
        <v>572</v>
      </c>
      <c r="M18" s="222" t="b">
        <v>1</v>
      </c>
      <c r="N18" s="232" t="s">
        <v>768</v>
      </c>
      <c r="O18" s="232" t="s">
        <v>769</v>
      </c>
      <c r="P18" s="232" t="s">
        <v>790</v>
      </c>
      <c r="Q18" s="232" t="b">
        <v>0</v>
      </c>
      <c r="R18" s="232" t="b">
        <v>1</v>
      </c>
    </row>
    <row r="19" spans="2:18" x14ac:dyDescent="0.2">
      <c r="B19" s="226" t="s">
        <v>565</v>
      </c>
      <c r="C19" s="227" t="s">
        <v>379</v>
      </c>
      <c r="D19" s="227">
        <v>36</v>
      </c>
      <c r="E19" s="227" t="s">
        <v>638</v>
      </c>
      <c r="F19" s="228" t="s">
        <v>639</v>
      </c>
      <c r="G19" s="228" t="s">
        <v>550</v>
      </c>
      <c r="H19" s="238">
        <v>45849</v>
      </c>
      <c r="I19" s="229"/>
      <c r="J19" s="230">
        <v>1</v>
      </c>
      <c r="K19" s="222" t="s">
        <v>607</v>
      </c>
      <c r="L19" s="222" t="s">
        <v>754</v>
      </c>
      <c r="M19" s="222" t="b">
        <v>1</v>
      </c>
      <c r="N19" s="232" t="s">
        <v>640</v>
      </c>
      <c r="O19" s="232" t="s">
        <v>770</v>
      </c>
      <c r="P19" s="249" t="s">
        <v>641</v>
      </c>
      <c r="Q19" s="232" t="b">
        <v>0</v>
      </c>
      <c r="R19" s="232" t="b">
        <v>1</v>
      </c>
    </row>
    <row r="20" spans="2:18" x14ac:dyDescent="0.2">
      <c r="B20" s="226" t="s">
        <v>565</v>
      </c>
      <c r="C20" s="227" t="s">
        <v>379</v>
      </c>
      <c r="D20" s="227">
        <v>37</v>
      </c>
      <c r="E20" s="227" t="s">
        <v>642</v>
      </c>
      <c r="F20" s="228" t="s">
        <v>557</v>
      </c>
      <c r="G20" s="228" t="s">
        <v>558</v>
      </c>
      <c r="H20" s="238">
        <v>46280</v>
      </c>
      <c r="I20" s="229"/>
      <c r="J20" s="230">
        <v>1</v>
      </c>
      <c r="K20" s="222" t="s">
        <v>784</v>
      </c>
      <c r="L20" s="222" t="s">
        <v>786</v>
      </c>
      <c r="M20" s="222" t="b">
        <v>0</v>
      </c>
      <c r="N20" s="232" t="s">
        <v>643</v>
      </c>
      <c r="O20" s="232" t="s">
        <v>765</v>
      </c>
      <c r="P20" s="249" t="s">
        <v>633</v>
      </c>
      <c r="Q20" s="232" t="b">
        <v>0</v>
      </c>
      <c r="R20" s="232" t="b">
        <v>1</v>
      </c>
    </row>
    <row r="21" spans="2:18" x14ac:dyDescent="0.2">
      <c r="B21" s="226" t="s">
        <v>565</v>
      </c>
      <c r="C21" s="227" t="s">
        <v>379</v>
      </c>
      <c r="D21" s="227">
        <v>38</v>
      </c>
      <c r="E21" s="227" t="s">
        <v>644</v>
      </c>
      <c r="F21" s="228" t="s">
        <v>567</v>
      </c>
      <c r="G21" s="228" t="s">
        <v>591</v>
      </c>
      <c r="H21" s="238">
        <v>46281</v>
      </c>
      <c r="I21" s="229"/>
      <c r="J21" s="230">
        <v>1</v>
      </c>
      <c r="K21" s="222" t="s">
        <v>608</v>
      </c>
      <c r="L21" s="222" t="s">
        <v>645</v>
      </c>
      <c r="M21" s="222" t="b">
        <v>1</v>
      </c>
      <c r="N21" s="232" t="s">
        <v>646</v>
      </c>
      <c r="O21" s="232" t="s">
        <v>767</v>
      </c>
      <c r="P21" s="249" t="s">
        <v>637</v>
      </c>
      <c r="Q21" s="232" t="b">
        <v>0</v>
      </c>
      <c r="R21" s="232" t="b">
        <v>1</v>
      </c>
    </row>
    <row r="22" spans="2:18" x14ac:dyDescent="0.2">
      <c r="B22" s="226" t="s">
        <v>565</v>
      </c>
      <c r="C22" s="227" t="s">
        <v>372</v>
      </c>
      <c r="D22" s="227">
        <v>11</v>
      </c>
      <c r="E22" s="227" t="s">
        <v>573</v>
      </c>
      <c r="F22" s="228" t="s">
        <v>574</v>
      </c>
      <c r="G22" s="228" t="s">
        <v>550</v>
      </c>
      <c r="H22" s="238">
        <v>45383</v>
      </c>
      <c r="I22" s="229"/>
      <c r="J22" s="229">
        <v>1</v>
      </c>
      <c r="K22" s="222" t="s">
        <v>748</v>
      </c>
      <c r="L22" s="222" t="s">
        <v>753</v>
      </c>
      <c r="M22" s="222" t="b">
        <v>0</v>
      </c>
      <c r="N22" s="232" t="s">
        <v>575</v>
      </c>
      <c r="O22" s="232" t="s">
        <v>771</v>
      </c>
      <c r="P22" s="249" t="s">
        <v>791</v>
      </c>
      <c r="Q22" s="232" t="b">
        <v>0</v>
      </c>
      <c r="R22" s="232" t="b">
        <v>1</v>
      </c>
    </row>
    <row r="23" spans="2:18" x14ac:dyDescent="0.2">
      <c r="B23" s="226" t="s">
        <v>565</v>
      </c>
      <c r="C23" s="227" t="s">
        <v>372</v>
      </c>
      <c r="D23" s="227">
        <v>12</v>
      </c>
      <c r="E23" s="227" t="s">
        <v>576</v>
      </c>
      <c r="F23" s="228" t="s">
        <v>577</v>
      </c>
      <c r="G23" s="228" t="s">
        <v>578</v>
      </c>
      <c r="H23" s="238">
        <v>46096</v>
      </c>
      <c r="I23" s="229"/>
      <c r="J23" s="229">
        <v>1</v>
      </c>
      <c r="K23" s="222" t="s">
        <v>438</v>
      </c>
      <c r="L23" s="222" t="s">
        <v>579</v>
      </c>
      <c r="M23" s="222" t="b">
        <v>0</v>
      </c>
      <c r="N23" s="232" t="s">
        <v>647</v>
      </c>
      <c r="O23" s="232" t="s">
        <v>647</v>
      </c>
      <c r="P23" s="249" t="s">
        <v>787</v>
      </c>
      <c r="Q23" s="232" t="b">
        <v>0</v>
      </c>
      <c r="R23" s="232" t="b">
        <v>1</v>
      </c>
    </row>
    <row r="24" spans="2:18" x14ac:dyDescent="0.2">
      <c r="B24" s="226" t="s">
        <v>565</v>
      </c>
      <c r="C24" s="227" t="s">
        <v>372</v>
      </c>
      <c r="D24" s="227">
        <v>13</v>
      </c>
      <c r="E24" s="227" t="s">
        <v>605</v>
      </c>
      <c r="F24" s="228" t="s">
        <v>546</v>
      </c>
      <c r="G24" s="228" t="s">
        <v>558</v>
      </c>
      <c r="H24" s="238">
        <v>46258</v>
      </c>
      <c r="I24" s="229"/>
      <c r="J24" s="229">
        <v>1</v>
      </c>
      <c r="K24" s="222" t="s">
        <v>392</v>
      </c>
      <c r="L24" s="222" t="s">
        <v>580</v>
      </c>
      <c r="M24" s="222" t="b">
        <v>0</v>
      </c>
      <c r="N24" s="232" t="s">
        <v>581</v>
      </c>
      <c r="O24" s="232" t="s">
        <v>772</v>
      </c>
      <c r="P24" s="249" t="s">
        <v>792</v>
      </c>
      <c r="Q24" s="232" t="b">
        <v>0</v>
      </c>
      <c r="R24" s="232" t="b">
        <v>1</v>
      </c>
    </row>
    <row r="25" spans="2:18" x14ac:dyDescent="0.2">
      <c r="B25" s="226" t="s">
        <v>565</v>
      </c>
      <c r="C25" s="227" t="s">
        <v>371</v>
      </c>
      <c r="D25" s="227">
        <v>21</v>
      </c>
      <c r="E25" s="227" t="s">
        <v>583</v>
      </c>
      <c r="F25" s="228" t="s">
        <v>584</v>
      </c>
      <c r="G25" s="228" t="s">
        <v>550</v>
      </c>
      <c r="H25" s="238">
        <v>46281</v>
      </c>
      <c r="I25" s="229"/>
      <c r="J25" s="229">
        <v>1</v>
      </c>
      <c r="K25" s="222" t="s">
        <v>519</v>
      </c>
      <c r="L25" s="222" t="s">
        <v>585</v>
      </c>
      <c r="M25" s="222" t="b">
        <v>1</v>
      </c>
      <c r="N25" s="232" t="s">
        <v>648</v>
      </c>
      <c r="O25" s="232" t="s">
        <v>773</v>
      </c>
      <c r="P25" s="249" t="s">
        <v>649</v>
      </c>
      <c r="Q25" s="232" t="b">
        <v>0</v>
      </c>
      <c r="R25" s="232" t="b">
        <v>1</v>
      </c>
    </row>
    <row r="26" spans="2:18" x14ac:dyDescent="0.2">
      <c r="B26" s="226" t="s">
        <v>565</v>
      </c>
      <c r="C26" s="227" t="s">
        <v>371</v>
      </c>
      <c r="D26" s="227">
        <v>39</v>
      </c>
      <c r="E26" s="227" t="s">
        <v>650</v>
      </c>
      <c r="F26" s="228" t="s">
        <v>651</v>
      </c>
      <c r="G26" s="228" t="s">
        <v>550</v>
      </c>
      <c r="H26" s="238">
        <v>46281</v>
      </c>
      <c r="I26" s="229"/>
      <c r="J26" s="229">
        <v>1</v>
      </c>
      <c r="K26" s="222" t="s">
        <v>611</v>
      </c>
      <c r="L26" s="222" t="s">
        <v>652</v>
      </c>
      <c r="M26" s="222" t="b">
        <v>1</v>
      </c>
      <c r="N26" s="232" t="s">
        <v>653</v>
      </c>
      <c r="O26" s="232" t="s">
        <v>774</v>
      </c>
      <c r="P26" s="249" t="s">
        <v>654</v>
      </c>
      <c r="Q26" s="232" t="b">
        <v>0</v>
      </c>
      <c r="R26" s="232" t="b">
        <v>1</v>
      </c>
    </row>
    <row r="27" spans="2:18" x14ac:dyDescent="0.2">
      <c r="B27" s="226" t="s">
        <v>565</v>
      </c>
      <c r="C27" s="227" t="s">
        <v>373</v>
      </c>
      <c r="D27" s="227">
        <v>22</v>
      </c>
      <c r="E27" s="227" t="s">
        <v>600</v>
      </c>
      <c r="F27" s="228" t="s">
        <v>557</v>
      </c>
      <c r="G27" s="228" t="s">
        <v>558</v>
      </c>
      <c r="H27" s="238">
        <v>46280</v>
      </c>
      <c r="I27" s="229"/>
      <c r="J27" s="229">
        <v>2</v>
      </c>
      <c r="K27" s="222" t="s">
        <v>393</v>
      </c>
      <c r="L27" s="222" t="s">
        <v>586</v>
      </c>
      <c r="M27" s="222" t="b">
        <v>0</v>
      </c>
      <c r="N27" s="232" t="s">
        <v>632</v>
      </c>
      <c r="O27" s="232" t="s">
        <v>765</v>
      </c>
      <c r="P27" s="249" t="s">
        <v>789</v>
      </c>
      <c r="Q27" s="232" t="b">
        <v>0</v>
      </c>
      <c r="R27" s="232" t="b">
        <v>1</v>
      </c>
    </row>
    <row r="28" spans="2:18" x14ac:dyDescent="0.2">
      <c r="B28" s="226" t="s">
        <v>565</v>
      </c>
      <c r="C28" s="227" t="s">
        <v>560</v>
      </c>
      <c r="D28" s="227">
        <v>23</v>
      </c>
      <c r="E28" s="227" t="s">
        <v>587</v>
      </c>
      <c r="F28" s="228" t="s">
        <v>588</v>
      </c>
      <c r="G28" s="228" t="s">
        <v>582</v>
      </c>
      <c r="H28" s="238">
        <v>46281</v>
      </c>
      <c r="I28" s="229"/>
      <c r="J28" s="230">
        <v>1</v>
      </c>
      <c r="K28" s="222" t="s">
        <v>395</v>
      </c>
      <c r="L28" s="222" t="s">
        <v>589</v>
      </c>
      <c r="M28" s="222" t="b">
        <v>1</v>
      </c>
      <c r="N28" s="232" t="s">
        <v>655</v>
      </c>
      <c r="O28" s="232" t="s">
        <v>775</v>
      </c>
      <c r="P28" s="249" t="s">
        <v>656</v>
      </c>
      <c r="Q28" s="232" t="b">
        <v>0</v>
      </c>
      <c r="R28" s="232" t="b">
        <v>1</v>
      </c>
    </row>
    <row r="29" spans="2:18" x14ac:dyDescent="0.2">
      <c r="B29" s="226" t="s">
        <v>565</v>
      </c>
      <c r="C29" s="227" t="s">
        <v>560</v>
      </c>
      <c r="D29" s="227">
        <v>24</v>
      </c>
      <c r="E29" s="227" t="s">
        <v>590</v>
      </c>
      <c r="F29" s="228" t="s">
        <v>574</v>
      </c>
      <c r="G29" s="228" t="s">
        <v>591</v>
      </c>
      <c r="H29" s="238">
        <v>46270</v>
      </c>
      <c r="I29" s="229"/>
      <c r="J29" s="230">
        <v>1</v>
      </c>
      <c r="K29" s="222" t="s">
        <v>396</v>
      </c>
      <c r="L29" s="222" t="s">
        <v>396</v>
      </c>
      <c r="M29" s="222" t="b">
        <v>0</v>
      </c>
      <c r="N29" s="232" t="s">
        <v>657</v>
      </c>
      <c r="O29" s="232" t="s">
        <v>776</v>
      </c>
      <c r="P29" s="249" t="s">
        <v>658</v>
      </c>
      <c r="Q29" s="232" t="b">
        <v>0</v>
      </c>
      <c r="R29" s="232" t="b">
        <v>1</v>
      </c>
    </row>
    <row r="30" spans="2:18" x14ac:dyDescent="0.2">
      <c r="B30" s="226" t="s">
        <v>565</v>
      </c>
      <c r="C30" s="227" t="s">
        <v>560</v>
      </c>
      <c r="D30" s="227">
        <v>25</v>
      </c>
      <c r="E30" s="227" t="s">
        <v>592</v>
      </c>
      <c r="F30" s="228" t="s">
        <v>556</v>
      </c>
      <c r="G30" s="228" t="s">
        <v>558</v>
      </c>
      <c r="H30" s="238">
        <v>46081</v>
      </c>
      <c r="I30" s="229"/>
      <c r="J30" s="230">
        <v>1</v>
      </c>
      <c r="K30" s="222" t="s">
        <v>756</v>
      </c>
      <c r="L30" s="222" t="s">
        <v>758</v>
      </c>
      <c r="M30" s="222" t="b">
        <v>1</v>
      </c>
      <c r="N30" s="232" t="s">
        <v>781</v>
      </c>
      <c r="O30" s="232" t="s">
        <v>782</v>
      </c>
      <c r="P30" s="249" t="s">
        <v>783</v>
      </c>
      <c r="Q30" s="232" t="b">
        <v>0</v>
      </c>
      <c r="R30" s="232" t="b">
        <v>1</v>
      </c>
    </row>
    <row r="31" spans="2:18" x14ac:dyDescent="0.2">
      <c r="B31" s="226" t="s">
        <v>565</v>
      </c>
      <c r="C31" s="227" t="s">
        <v>560</v>
      </c>
      <c r="D31" s="227">
        <v>26</v>
      </c>
      <c r="E31" s="227" t="s">
        <v>593</v>
      </c>
      <c r="F31" s="228" t="s">
        <v>594</v>
      </c>
      <c r="G31" s="228" t="s">
        <v>595</v>
      </c>
      <c r="H31" s="238">
        <v>45731</v>
      </c>
      <c r="I31" s="229"/>
      <c r="J31" s="230">
        <v>1</v>
      </c>
      <c r="K31" s="222" t="s">
        <v>394</v>
      </c>
      <c r="L31" s="222" t="s">
        <v>596</v>
      </c>
      <c r="M31" s="222" t="b">
        <v>1</v>
      </c>
      <c r="N31" s="232" t="s">
        <v>659</v>
      </c>
      <c r="O31" s="232" t="s">
        <v>659</v>
      </c>
      <c r="P31" s="249" t="s">
        <v>660</v>
      </c>
      <c r="Q31" s="232" t="b">
        <v>0</v>
      </c>
      <c r="R31" s="232" t="b">
        <v>1</v>
      </c>
    </row>
    <row r="32" spans="2:18" x14ac:dyDescent="0.2">
      <c r="B32" s="226" t="s">
        <v>565</v>
      </c>
      <c r="C32" s="227" t="s">
        <v>560</v>
      </c>
      <c r="D32" s="227">
        <v>41</v>
      </c>
      <c r="E32" s="227" t="s">
        <v>661</v>
      </c>
      <c r="F32" s="228" t="s">
        <v>639</v>
      </c>
      <c r="G32" s="228" t="s">
        <v>550</v>
      </c>
      <c r="H32" s="238">
        <v>45849</v>
      </c>
      <c r="I32" s="229"/>
      <c r="J32" s="230">
        <v>1</v>
      </c>
      <c r="K32" s="222" t="s">
        <v>613</v>
      </c>
      <c r="L32" s="222" t="s">
        <v>662</v>
      </c>
      <c r="M32" s="222" t="b">
        <v>1</v>
      </c>
      <c r="N32" s="232" t="s">
        <v>640</v>
      </c>
      <c r="O32" s="232" t="s">
        <v>777</v>
      </c>
      <c r="P32" s="249" t="s">
        <v>641</v>
      </c>
      <c r="Q32" s="232" t="b">
        <v>0</v>
      </c>
      <c r="R32" s="232" t="b">
        <v>1</v>
      </c>
    </row>
    <row r="33" spans="2:18" x14ac:dyDescent="0.2">
      <c r="B33" s="226" t="s">
        <v>565</v>
      </c>
      <c r="C33" s="227" t="s">
        <v>390</v>
      </c>
      <c r="D33" s="227">
        <v>27</v>
      </c>
      <c r="E33" s="227" t="s">
        <v>597</v>
      </c>
      <c r="F33" s="228" t="s">
        <v>598</v>
      </c>
      <c r="G33" s="228" t="s">
        <v>578</v>
      </c>
      <c r="H33" s="238">
        <v>46113</v>
      </c>
      <c r="I33" s="229"/>
      <c r="J33" s="230">
        <v>1</v>
      </c>
      <c r="K33" s="222" t="s">
        <v>477</v>
      </c>
      <c r="L33" s="222" t="s">
        <v>801</v>
      </c>
      <c r="M33" s="222" t="b">
        <v>0</v>
      </c>
      <c r="N33" s="232" t="s">
        <v>663</v>
      </c>
      <c r="O33" s="232" t="s">
        <v>778</v>
      </c>
      <c r="P33" s="249" t="s">
        <v>793</v>
      </c>
      <c r="Q33" s="232" t="b">
        <v>0</v>
      </c>
      <c r="R33" s="232" t="b">
        <v>1</v>
      </c>
    </row>
    <row r="34" spans="2:18" x14ac:dyDescent="0.2">
      <c r="B34" s="226" t="s">
        <v>565</v>
      </c>
      <c r="C34" s="227" t="s">
        <v>390</v>
      </c>
      <c r="D34" s="227">
        <v>31</v>
      </c>
      <c r="E34" s="227" t="s">
        <v>759</v>
      </c>
      <c r="F34" s="228" t="s">
        <v>546</v>
      </c>
      <c r="G34" s="228" t="s">
        <v>578</v>
      </c>
      <c r="H34" s="238">
        <v>46108</v>
      </c>
      <c r="I34" s="229"/>
      <c r="J34" s="230">
        <v>1</v>
      </c>
      <c r="K34" s="222" t="s">
        <v>439</v>
      </c>
      <c r="L34" s="222" t="s">
        <v>802</v>
      </c>
      <c r="M34" s="222" t="b">
        <v>0</v>
      </c>
      <c r="N34" s="232" t="s">
        <v>664</v>
      </c>
      <c r="O34" s="232" t="s">
        <v>779</v>
      </c>
      <c r="P34" s="249" t="s">
        <v>788</v>
      </c>
      <c r="Q34" s="232" t="b">
        <v>0</v>
      </c>
      <c r="R34" s="232" t="b">
        <v>1</v>
      </c>
    </row>
    <row r="35" spans="2:18" x14ac:dyDescent="0.2">
      <c r="B35" s="226" t="s">
        <v>565</v>
      </c>
      <c r="C35" s="227" t="s">
        <v>390</v>
      </c>
      <c r="D35" s="227">
        <v>40</v>
      </c>
      <c r="E35" s="227" t="s">
        <v>665</v>
      </c>
      <c r="F35" s="228" t="s">
        <v>639</v>
      </c>
      <c r="G35" s="228" t="s">
        <v>550</v>
      </c>
      <c r="H35" s="238">
        <v>45849</v>
      </c>
      <c r="I35" s="230"/>
      <c r="J35" s="230">
        <v>1</v>
      </c>
      <c r="K35" s="222" t="s">
        <v>615</v>
      </c>
      <c r="L35" s="222" t="s">
        <v>666</v>
      </c>
      <c r="M35" s="222" t="b">
        <v>1</v>
      </c>
      <c r="N35" s="232" t="s">
        <v>640</v>
      </c>
      <c r="O35" s="232" t="s">
        <v>780</v>
      </c>
      <c r="P35" s="249" t="s">
        <v>641</v>
      </c>
      <c r="Q35" s="232" t="b">
        <v>0</v>
      </c>
      <c r="R35" s="232" t="b">
        <v>1</v>
      </c>
    </row>
    <row r="36" spans="2:18" x14ac:dyDescent="0.2">
      <c r="K36" s="232"/>
      <c r="L36" s="232"/>
      <c r="M36" s="222"/>
      <c r="N36" s="232"/>
      <c r="O36" s="232"/>
      <c r="P36" s="232"/>
      <c r="Q36" s="232"/>
      <c r="R36" s="232"/>
    </row>
    <row r="37" spans="2:18" x14ac:dyDescent="0.2">
      <c r="K37" s="232"/>
      <c r="L37" s="232"/>
      <c r="M37" s="222"/>
      <c r="N37" s="232"/>
      <c r="O37" s="232"/>
      <c r="P37" s="232"/>
      <c r="Q37" s="232"/>
      <c r="R37" s="232"/>
    </row>
    <row r="38" spans="2:18" x14ac:dyDescent="0.2">
      <c r="K38" s="232"/>
      <c r="L38" s="232"/>
      <c r="M38" s="222"/>
      <c r="N38" s="232"/>
      <c r="O38" s="232"/>
      <c r="P38" s="232"/>
      <c r="Q38" s="232"/>
      <c r="R38" s="232"/>
    </row>
    <row r="39" spans="2:18" x14ac:dyDescent="0.2">
      <c r="K39" s="232"/>
      <c r="L39" s="232"/>
      <c r="M39" s="222"/>
      <c r="N39" s="232"/>
      <c r="O39" s="232"/>
      <c r="P39" s="232"/>
      <c r="Q39" s="232"/>
      <c r="R39" s="232"/>
    </row>
    <row r="40" spans="2:18" x14ac:dyDescent="0.2">
      <c r="K40" s="232"/>
      <c r="L40" s="232"/>
      <c r="M40" s="222"/>
      <c r="N40" s="232"/>
      <c r="O40" s="232"/>
      <c r="P40" s="232"/>
      <c r="Q40" s="232"/>
      <c r="R40" s="232"/>
    </row>
    <row r="41" spans="2:18" x14ac:dyDescent="0.2">
      <c r="K41" s="232"/>
      <c r="L41" s="232"/>
      <c r="M41" s="222"/>
      <c r="N41" s="232"/>
      <c r="O41" s="232"/>
      <c r="P41" s="232"/>
      <c r="Q41" s="232"/>
      <c r="R41" s="232"/>
    </row>
    <row r="42" spans="2:18" x14ac:dyDescent="0.2">
      <c r="K42" s="232"/>
      <c r="L42" s="232"/>
      <c r="M42" s="222"/>
      <c r="N42" s="232"/>
      <c r="O42" s="232"/>
      <c r="P42" s="232"/>
      <c r="Q42" s="232"/>
      <c r="R42" s="232"/>
    </row>
    <row r="43" spans="2:18" x14ac:dyDescent="0.2">
      <c r="K43" s="232"/>
      <c r="L43" s="232"/>
      <c r="M43" s="222"/>
      <c r="N43" s="232"/>
      <c r="O43" s="232"/>
      <c r="P43" s="232"/>
      <c r="Q43" s="232"/>
      <c r="R43" s="232"/>
    </row>
    <row r="44" spans="2:18" x14ac:dyDescent="0.2">
      <c r="K44" s="232"/>
      <c r="L44" s="232"/>
      <c r="M44" s="222"/>
      <c r="N44" s="232"/>
      <c r="O44" s="232"/>
      <c r="P44" s="232"/>
      <c r="Q44" s="232"/>
      <c r="R44" s="232"/>
    </row>
    <row r="45" spans="2:18" x14ac:dyDescent="0.2">
      <c r="K45" s="232"/>
      <c r="L45" s="232"/>
      <c r="M45" s="222"/>
      <c r="N45" s="232"/>
      <c r="O45" s="232"/>
      <c r="P45" s="232"/>
      <c r="Q45" s="232"/>
      <c r="R45" s="232"/>
    </row>
    <row r="46" spans="2:18" x14ac:dyDescent="0.2">
      <c r="K46" s="232"/>
      <c r="L46" s="232"/>
      <c r="M46" s="222"/>
      <c r="N46" s="232"/>
      <c r="O46" s="232"/>
      <c r="P46" s="232"/>
      <c r="Q46" s="232"/>
      <c r="R46" s="232"/>
    </row>
    <row r="47" spans="2:18" x14ac:dyDescent="0.2">
      <c r="K47" s="232"/>
      <c r="L47" s="232"/>
      <c r="M47" s="222"/>
      <c r="N47" s="232"/>
      <c r="O47" s="232"/>
      <c r="P47" s="232"/>
      <c r="Q47" s="232"/>
      <c r="R47" s="232"/>
    </row>
    <row r="48" spans="2:18" x14ac:dyDescent="0.2">
      <c r="K48" s="232"/>
      <c r="L48" s="232"/>
      <c r="M48" s="222"/>
      <c r="N48" s="232"/>
      <c r="O48" s="232"/>
      <c r="P48" s="232"/>
      <c r="Q48" s="232"/>
      <c r="R48" s="232"/>
    </row>
    <row r="49" spans="11:18" x14ac:dyDescent="0.2">
      <c r="K49" s="232"/>
      <c r="L49" s="232"/>
      <c r="M49" s="222"/>
      <c r="N49" s="232"/>
      <c r="O49" s="232"/>
      <c r="P49" s="232"/>
      <c r="Q49" s="232"/>
      <c r="R49" s="232"/>
    </row>
    <row r="50" spans="11:18" x14ac:dyDescent="0.2">
      <c r="K50" s="232"/>
      <c r="L50" s="232"/>
      <c r="M50" s="222"/>
      <c r="N50" s="232"/>
      <c r="O50" s="232"/>
      <c r="P50" s="232"/>
      <c r="Q50" s="232"/>
      <c r="R50" s="232"/>
    </row>
    <row r="51" spans="11:18" x14ac:dyDescent="0.2">
      <c r="K51" s="232"/>
      <c r="L51" s="232"/>
      <c r="M51" s="222"/>
      <c r="N51" s="232"/>
      <c r="O51" s="232"/>
      <c r="P51" s="232"/>
      <c r="Q51" s="232"/>
      <c r="R51" s="232"/>
    </row>
    <row r="52" spans="11:18" x14ac:dyDescent="0.2">
      <c r="K52" s="232"/>
      <c r="L52" s="232"/>
      <c r="M52" s="222"/>
      <c r="N52" s="232"/>
      <c r="O52" s="232"/>
      <c r="P52" s="232"/>
      <c r="Q52" s="232"/>
      <c r="R52" s="232"/>
    </row>
    <row r="53" spans="11:18" x14ac:dyDescent="0.2">
      <c r="K53" s="232"/>
      <c r="L53" s="232"/>
      <c r="M53" s="222"/>
      <c r="N53" s="232"/>
      <c r="O53" s="232"/>
      <c r="P53" s="232"/>
      <c r="Q53" s="232"/>
      <c r="R53" s="232"/>
    </row>
    <row r="54" spans="11:18" x14ac:dyDescent="0.2">
      <c r="K54" s="232"/>
      <c r="L54" s="232"/>
      <c r="M54" s="222"/>
      <c r="N54" s="232"/>
      <c r="O54" s="232"/>
      <c r="P54" s="232"/>
      <c r="Q54" s="232"/>
      <c r="R54" s="232"/>
    </row>
    <row r="55" spans="11:18" x14ac:dyDescent="0.2">
      <c r="K55" s="232"/>
      <c r="L55" s="232"/>
      <c r="M55" s="222"/>
      <c r="N55" s="232"/>
      <c r="O55" s="232"/>
      <c r="P55" s="232"/>
      <c r="Q55" s="232"/>
      <c r="R55" s="232"/>
    </row>
  </sheetData>
  <mergeCells count="3">
    <mergeCell ref="I6:J6"/>
    <mergeCell ref="J2:M4"/>
    <mergeCell ref="I2:I4"/>
  </mergeCells>
  <conditionalFormatting sqref="B8:C33 B35:C35">
    <cfRule type="expression" dxfId="315" priority="776">
      <formula>B8=B7</formula>
    </cfRule>
  </conditionalFormatting>
  <conditionalFormatting sqref="B34:C34">
    <cfRule type="expression" dxfId="314" priority="890">
      <formula>B34=#REF!</formula>
    </cfRule>
  </conditionalFormatting>
  <conditionalFormatting sqref="B9:R46">
    <cfRule type="expression" dxfId="313" priority="795" stopIfTrue="1">
      <formula>$B9&lt;&gt;$B8</formula>
    </cfRule>
  </conditionalFormatting>
  <conditionalFormatting sqref="C9:R46">
    <cfRule type="expression" dxfId="312" priority="869" stopIfTrue="1">
      <formula>$C9&lt;&gt;$C8</formula>
    </cfRule>
  </conditionalFormatting>
  <conditionalFormatting sqref="D8:R35">
    <cfRule type="expression" dxfId="311" priority="731">
      <formula>$R8=FALSE</formula>
    </cfRule>
  </conditionalFormatting>
  <conditionalFormatting sqref="D9:R46">
    <cfRule type="expression" dxfId="310" priority="892" stopIfTrue="1">
      <formula>$D9&lt;&gt;$D8</formula>
    </cfRule>
  </conditionalFormatting>
  <conditionalFormatting sqref="H8:H35">
    <cfRule type="expression" dxfId="309" priority="910">
      <formula>1=1</formula>
    </cfRule>
  </conditionalFormatting>
  <conditionalFormatting sqref="H8:H49">
    <cfRule type="colorScale" priority="1">
      <colorScale>
        <cfvo type="formula" val="TODAY()-180"/>
        <cfvo type="formula" val="TODAY()-90"/>
        <cfvo type="max"/>
        <color rgb="FFFFC2C3"/>
        <color theme="0"/>
        <color rgb="FFFFFEC2"/>
      </colorScale>
    </cfRule>
  </conditionalFormatting>
  <conditionalFormatting sqref="I8:J46">
    <cfRule type="expression" dxfId="308" priority="4">
      <formula>NOT(ISBLANK($E8))</formula>
    </cfRule>
  </conditionalFormatting>
  <dataValidations count="1">
    <dataValidation type="list" allowBlank="1" showInputMessage="1" showErrorMessage="1" sqref="I8:J34" xr:uid="{0CEA5EEF-4BF5-504A-A718-2263BF7EEAD9}">
      <formula1>"0,1,2"</formula1>
    </dataValidation>
  </dataValidations>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3"/>
  <sheetViews>
    <sheetView zoomScale="70" zoomScaleNormal="70" workbookViewId="0">
      <pane ySplit="4" topLeftCell="A5" activePane="bottomLeft" state="frozen"/>
      <selection pane="bottomLeft" activeCell="Y4" sqref="Y4:AD4"/>
    </sheetView>
  </sheetViews>
  <sheetFormatPr defaultColWidth="8.6640625" defaultRowHeight="15" x14ac:dyDescent="0.2"/>
  <cols>
    <col min="1" max="1" width="4.44140625" style="62" customWidth="1"/>
    <col min="2" max="2" width="19" style="28" customWidth="1"/>
    <col min="3" max="3" width="8.88671875" style="28" customWidth="1"/>
    <col min="4" max="4" width="6.5546875" style="28" customWidth="1"/>
    <col min="5" max="5" width="8.6640625" style="28" customWidth="1"/>
    <col min="6" max="6" width="2.5546875" style="51" customWidth="1"/>
    <col min="7" max="7" width="6.88671875" style="29" customWidth="1"/>
    <col min="8" max="8" width="3.6640625" style="30" customWidth="1"/>
    <col min="9" max="9" width="2.33203125" style="30" customWidth="1"/>
    <col min="10" max="10" width="6.88671875" style="29" customWidth="1"/>
    <col min="11" max="11" width="3.6640625" style="29" customWidth="1"/>
    <col min="12" max="12" width="2.33203125" style="29" customWidth="1"/>
    <col min="13" max="13" width="6.88671875" style="27" customWidth="1"/>
    <col min="14" max="14" width="3.6640625" style="27" customWidth="1"/>
    <col min="15" max="15" width="2.33203125" style="27" customWidth="1"/>
    <col min="16" max="16" width="3.33203125" style="27" customWidth="1"/>
    <col min="17" max="17" width="2.109375" style="51" customWidth="1"/>
    <col min="18" max="23" width="9.6640625" style="30" customWidth="1"/>
    <col min="24" max="24" width="4.109375" style="55" customWidth="1"/>
    <col min="25" max="27" width="8.6640625" style="30" customWidth="1"/>
    <col min="28" max="28" width="9.6640625" style="30" customWidth="1"/>
    <col min="29" max="30" width="8.6640625" style="30" customWidth="1"/>
    <col min="31" max="31" width="4.109375" style="55" customWidth="1"/>
    <col min="32" max="34" width="8.6640625" style="29" customWidth="1"/>
    <col min="35" max="35" width="9" style="29" customWidth="1"/>
    <col min="36" max="37" width="8.6640625" style="29" customWidth="1"/>
    <col min="38" max="38" width="3.5546875" style="51" customWidth="1"/>
    <col min="39" max="40" width="9.6640625" style="27" customWidth="1"/>
    <col min="41" max="16384" width="8.6640625" style="27"/>
  </cols>
  <sheetData>
    <row r="1" spans="1:53" s="1" customFormat="1" x14ac:dyDescent="0.2">
      <c r="A1" s="44"/>
      <c r="B1" s="43"/>
      <c r="C1" s="2"/>
      <c r="D1" s="2"/>
      <c r="F1" s="44"/>
      <c r="G1" s="4"/>
      <c r="H1" s="3"/>
      <c r="I1" s="3"/>
      <c r="J1" s="4"/>
      <c r="K1" s="4"/>
      <c r="L1" s="4"/>
      <c r="Q1" s="44"/>
      <c r="R1" s="3"/>
      <c r="S1" s="3"/>
      <c r="T1" s="3"/>
      <c r="U1" s="3"/>
      <c r="V1" s="3"/>
      <c r="W1" s="3"/>
      <c r="X1" s="52"/>
      <c r="Y1" s="3"/>
      <c r="Z1" s="3"/>
      <c r="AA1" s="3"/>
      <c r="AB1" s="3"/>
      <c r="AC1" s="3"/>
      <c r="AD1" s="3"/>
      <c r="AE1" s="52"/>
      <c r="AF1" s="2"/>
      <c r="AG1" s="4"/>
      <c r="AH1" s="4"/>
      <c r="AI1" s="4"/>
      <c r="AJ1" s="4"/>
      <c r="AK1" s="4"/>
      <c r="AL1" s="44"/>
      <c r="AM1" s="44">
        <f>MATCH($C7,'Data Reliability'!$E$7:$E$409,0)</f>
        <v>1</v>
      </c>
    </row>
    <row r="2" spans="1:53" s="5" customFormat="1" ht="15.95" customHeight="1" x14ac:dyDescent="0.2">
      <c r="A2" s="58"/>
      <c r="B2" s="95" t="s">
        <v>418</v>
      </c>
      <c r="C2" s="6"/>
      <c r="D2" s="6"/>
      <c r="E2" s="6"/>
      <c r="F2" s="58"/>
      <c r="G2" s="288" t="s">
        <v>420</v>
      </c>
      <c r="H2" s="288"/>
      <c r="I2" s="288"/>
      <c r="J2" s="288"/>
      <c r="K2" s="288"/>
      <c r="L2" s="288"/>
      <c r="M2" s="288"/>
      <c r="N2" s="288"/>
      <c r="O2" s="289"/>
      <c r="P2" s="114"/>
      <c r="Q2" s="56"/>
      <c r="R2" s="290" t="s">
        <v>363</v>
      </c>
      <c r="S2" s="291"/>
      <c r="T2" s="291"/>
      <c r="U2" s="291"/>
      <c r="V2" s="291"/>
      <c r="W2" s="292"/>
      <c r="X2" s="53"/>
      <c r="Y2" s="290" t="s">
        <v>364</v>
      </c>
      <c r="Z2" s="291"/>
      <c r="AA2" s="291"/>
      <c r="AB2" s="291"/>
      <c r="AC2" s="291"/>
      <c r="AD2" s="292"/>
      <c r="AE2" s="53"/>
      <c r="AF2" s="293" t="s">
        <v>455</v>
      </c>
      <c r="AG2" s="288"/>
      <c r="AH2" s="288"/>
      <c r="AI2" s="288"/>
      <c r="AJ2" s="288"/>
      <c r="AK2" s="289"/>
      <c r="AL2" s="45"/>
      <c r="AM2" s="289" t="s">
        <v>365</v>
      </c>
      <c r="AN2" s="294"/>
    </row>
    <row r="3" spans="1:53" s="7" customFormat="1" ht="57.95" customHeight="1" x14ac:dyDescent="0.2">
      <c r="A3" s="59"/>
      <c r="B3" s="8"/>
      <c r="C3" s="9"/>
      <c r="D3" s="9"/>
      <c r="E3" s="9"/>
      <c r="F3" s="59"/>
      <c r="G3" s="287" t="s">
        <v>444</v>
      </c>
      <c r="H3" s="287"/>
      <c r="I3" s="287"/>
      <c r="J3" s="287"/>
      <c r="K3" s="287"/>
      <c r="L3" s="287"/>
      <c r="M3" s="287"/>
      <c r="N3" s="287"/>
      <c r="O3" s="287"/>
      <c r="Q3" s="57"/>
      <c r="R3" s="280" t="s">
        <v>366</v>
      </c>
      <c r="S3" s="281"/>
      <c r="T3" s="281"/>
      <c r="U3" s="281"/>
      <c r="V3" s="281"/>
      <c r="W3" s="282"/>
      <c r="X3" s="54"/>
      <c r="Y3" s="280" t="s">
        <v>367</v>
      </c>
      <c r="Z3" s="281"/>
      <c r="AA3" s="281"/>
      <c r="AB3" s="281"/>
      <c r="AC3" s="281"/>
      <c r="AD3" s="282"/>
      <c r="AE3" s="54"/>
      <c r="AF3" s="280" t="s">
        <v>367</v>
      </c>
      <c r="AG3" s="281"/>
      <c r="AH3" s="281"/>
      <c r="AI3" s="281"/>
      <c r="AJ3" s="281"/>
      <c r="AK3" s="282"/>
      <c r="AL3" s="46"/>
      <c r="AM3" s="10"/>
      <c r="AN3" s="10"/>
    </row>
    <row r="4" spans="1:53" s="1" customFormat="1" ht="27.95" customHeight="1" x14ac:dyDescent="0.2">
      <c r="A4" s="44" t="s">
        <v>400</v>
      </c>
      <c r="B4" s="220" t="s">
        <v>368</v>
      </c>
      <c r="C4" s="221" t="s">
        <v>369</v>
      </c>
      <c r="D4" s="221" t="s">
        <v>427</v>
      </c>
      <c r="E4" s="221" t="s">
        <v>428</v>
      </c>
      <c r="F4" s="60" t="s">
        <v>401</v>
      </c>
      <c r="G4" s="284" t="s">
        <v>4</v>
      </c>
      <c r="H4" s="285"/>
      <c r="I4" s="286"/>
      <c r="J4" s="284" t="s">
        <v>5</v>
      </c>
      <c r="K4" s="285"/>
      <c r="L4" s="286"/>
      <c r="M4" s="283" t="s">
        <v>490</v>
      </c>
      <c r="N4" s="283"/>
      <c r="O4" s="283"/>
      <c r="P4" s="115"/>
      <c r="Q4" s="47" t="s">
        <v>402</v>
      </c>
      <c r="R4" s="14" t="s">
        <v>371</v>
      </c>
      <c r="S4" s="14" t="s">
        <v>372</v>
      </c>
      <c r="T4" s="14" t="s">
        <v>373</v>
      </c>
      <c r="U4" s="14" t="s">
        <v>410</v>
      </c>
      <c r="V4" s="14" t="s">
        <v>375</v>
      </c>
      <c r="W4" s="15" t="s">
        <v>376</v>
      </c>
      <c r="X4" s="47" t="s">
        <v>403</v>
      </c>
      <c r="Y4" s="14" t="s">
        <v>371</v>
      </c>
      <c r="Z4" s="14" t="s">
        <v>372</v>
      </c>
      <c r="AA4" s="14" t="s">
        <v>373</v>
      </c>
      <c r="AB4" s="14" t="s">
        <v>410</v>
      </c>
      <c r="AC4" s="14" t="s">
        <v>375</v>
      </c>
      <c r="AD4" s="15" t="s">
        <v>379</v>
      </c>
      <c r="AE4" s="47" t="s">
        <v>404</v>
      </c>
      <c r="AF4" s="16" t="s">
        <v>371</v>
      </c>
      <c r="AG4" s="16" t="s">
        <v>372</v>
      </c>
      <c r="AH4" s="14" t="s">
        <v>373</v>
      </c>
      <c r="AI4" s="14" t="s">
        <v>410</v>
      </c>
      <c r="AJ4" s="16" t="s">
        <v>375</v>
      </c>
      <c r="AK4" s="17" t="s">
        <v>503</v>
      </c>
      <c r="AL4" s="47" t="s">
        <v>405</v>
      </c>
      <c r="AM4" s="16" t="s">
        <v>5</v>
      </c>
      <c r="AN4" s="16" t="s">
        <v>490</v>
      </c>
      <c r="AO4" s="13"/>
      <c r="AP4" s="13"/>
      <c r="AQ4" s="13"/>
      <c r="AR4" s="13"/>
      <c r="AS4" s="13"/>
      <c r="AT4" s="13"/>
      <c r="AU4" s="13"/>
      <c r="AV4" s="13"/>
      <c r="AW4" s="13"/>
      <c r="AX4" s="13"/>
      <c r="AY4" s="13"/>
      <c r="AZ4" s="13"/>
      <c r="BA4" s="13"/>
    </row>
    <row r="5" spans="1:53" s="19" customFormat="1" x14ac:dyDescent="0.2">
      <c r="A5" s="44" t="s">
        <v>400</v>
      </c>
      <c r="B5" s="64" t="s">
        <v>368</v>
      </c>
      <c r="C5" s="65" t="s">
        <v>369</v>
      </c>
      <c r="D5" s="65"/>
      <c r="E5" s="65"/>
      <c r="F5" s="61" t="s">
        <v>401</v>
      </c>
      <c r="G5" s="66" t="s">
        <v>4</v>
      </c>
      <c r="H5" s="66" t="s">
        <v>407</v>
      </c>
      <c r="I5" s="66"/>
      <c r="J5" s="66" t="s">
        <v>5</v>
      </c>
      <c r="K5" s="67" t="s">
        <v>406</v>
      </c>
      <c r="L5" s="66"/>
      <c r="M5" s="66" t="s">
        <v>370</v>
      </c>
      <c r="N5" s="66"/>
      <c r="O5" s="66" t="s">
        <v>408</v>
      </c>
      <c r="P5" s="66"/>
      <c r="Q5" s="48" t="s">
        <v>402</v>
      </c>
      <c r="R5" s="68" t="s">
        <v>371</v>
      </c>
      <c r="S5" s="68" t="s">
        <v>372</v>
      </c>
      <c r="T5" s="68" t="s">
        <v>373</v>
      </c>
      <c r="U5" s="68" t="s">
        <v>374</v>
      </c>
      <c r="V5" s="68" t="s">
        <v>375</v>
      </c>
      <c r="W5" s="68" t="s">
        <v>376</v>
      </c>
      <c r="X5" s="48" t="s">
        <v>403</v>
      </c>
      <c r="Y5" s="68" t="s">
        <v>371</v>
      </c>
      <c r="Z5" s="68" t="s">
        <v>372</v>
      </c>
      <c r="AA5" s="68" t="s">
        <v>373</v>
      </c>
      <c r="AB5" s="68" t="s">
        <v>374</v>
      </c>
      <c r="AC5" s="68" t="s">
        <v>375</v>
      </c>
      <c r="AD5" s="68" t="s">
        <v>379</v>
      </c>
      <c r="AE5" s="48" t="s">
        <v>404</v>
      </c>
      <c r="AF5" s="48" t="s">
        <v>371</v>
      </c>
      <c r="AG5" s="48" t="s">
        <v>372</v>
      </c>
      <c r="AH5" s="48" t="s">
        <v>374</v>
      </c>
      <c r="AI5" s="48" t="s">
        <v>373</v>
      </c>
      <c r="AJ5" s="48" t="s">
        <v>375</v>
      </c>
      <c r="AK5" s="48" t="s">
        <v>377</v>
      </c>
      <c r="AL5" s="48" t="s">
        <v>405</v>
      </c>
      <c r="AM5" s="48" t="s">
        <v>5</v>
      </c>
      <c r="AN5" s="48" t="s">
        <v>370</v>
      </c>
      <c r="AO5" s="18"/>
      <c r="AP5" s="18"/>
      <c r="AQ5" s="18"/>
      <c r="AR5" s="18"/>
      <c r="AS5" s="18"/>
      <c r="AT5" s="18"/>
      <c r="AU5" s="18"/>
      <c r="AV5" s="18"/>
      <c r="AW5" s="18"/>
      <c r="AX5" s="18"/>
      <c r="AY5" s="18"/>
      <c r="AZ5" s="18"/>
      <c r="BA5" s="18"/>
    </row>
    <row r="6" spans="1:53" ht="15.75" x14ac:dyDescent="0.25">
      <c r="A6" s="62">
        <v>59</v>
      </c>
      <c r="B6" s="20" t="s">
        <v>695</v>
      </c>
      <c r="C6" s="20" t="s">
        <v>667</v>
      </c>
      <c r="D6" s="20" t="s">
        <v>435</v>
      </c>
      <c r="E6" s="20" t="s">
        <v>409</v>
      </c>
      <c r="F6" s="206">
        <f ca="1">MATCH($C6,_xlfn.ANCHORARRAY(Health!$C$8),0)</f>
        <v>1</v>
      </c>
      <c r="G6" s="22" cm="1">
        <f t="array" aca="1" ref="G6" ca="1">IF(Parameters!$D$31, SUM(IF(ISNUMBER(R6:W6),(IF(R6:W6&gt;=Parameters!$D$37,1,"")),""))+0.5*(SUM(IF(ISNUMBER(R6:W6),(IF(R6:W6&gt;=Parameters!$D$38,1,"")),""))-SUM(IF(ISNUMBER(R6:W6),(IF(R6:W6&gt;=Parameters!$D$37,1,"")),""))),0) +
   IF(Parameters!$D$32,SUM(IF(ISNUMBER(R6:W6),(IF(R6:W6&gt;=Parameters!$D$41,1,"")),"")),0) +
   IF(Parameters!$D$33,AVERAGE(IF(ISNUMBER(R6:W6),R6:W6)),0) +
   IF(Parameters!$D$34,IF(OR(IF(ISNUMBER(R6:W6),R6:W6)=0),0,GEOMEAN(IF(ISNUMBER(R6:W6),R6:W6))),0)</f>
        <v>0.5</v>
      </c>
      <c r="H6" s="23">
        <f t="shared" ref="H6:H69" ca="1" si="0">G6</f>
        <v>0.5</v>
      </c>
      <c r="I6" s="116" t="str">
        <f t="shared" ref="I6:I69" si="1">IF(AVERAGE(AM6:AN6) &gt;= 0.666, "!!", IF(AND(AVERAGE(AM6:AN6) &lt; 0.666,  AVERAGE(AM6:AN6)  &gt;= 0.333), "!", IF(AVERAGE(AM6:AN6) &lt; 0.333, "")))</f>
        <v>!</v>
      </c>
      <c r="J6" s="22" cm="1">
        <f t="array" aca="1" ref="J6" ca="1">IF(Parameters!$D$31, SUM(IF(ISNUMBER(Y6:AD6),(IF(Y6:AD6&gt;=Parameters!$D$41,1,"")),""))+0.5*(SUM(IF(ISNUMBER(Y6:AD6),(IF(Y6:AD6&gt;=Parameters!$D$42,1,"")),""))-SUM(IF(ISNUMBER(Y6:AD6),(IF(Y6:AD6&gt;=Parameters!$D$41,1,"")),""))),0) +
   IF(Parameters!$D$32,SUM(IF(ISNUMBER(Y6:AD6),(IF(Y6:AD6&gt;=Parameters!$D$41,1,"")),"")),0) +
   IF(Parameters!$D$33,AVERAGE(IF(ISNUMBER(Y6:AD6),Y6:AD6)),0) +
   IF(Parameters!$D$34,IF(OR(IF(ISNUMBER(Y6:AD6),Y6:AD6)=0),0,GEOMEAN(IF(ISNUMBER(Y6:AD6),Y6:AD6))),0)</f>
        <v>0</v>
      </c>
      <c r="K6" s="23">
        <f t="shared" ref="K6:K69" ca="1" si="2">J6</f>
        <v>0</v>
      </c>
      <c r="L6" s="116" t="str">
        <f t="shared" ref="L6:L69" si="3">IF(AM6 &gt;= 0.666, "!!", IF(AND(AM6 &lt; 0.666, AM6  &gt;= 0.333), "!", IF(AM6 &lt; 0.333, "")))</f>
        <v>!!</v>
      </c>
      <c r="M6" s="21" cm="1">
        <f t="array" aca="1" ref="M6" ca="1">IF(Parameters!$D$31, SUM(IF(ISNUMBER(AF6:AK6),(IF(AF6:AK6&gt;=Parameters!$D$41,1,"")),""))+0.5*(SUM(IF(ISNUMBER(AF6:AK6),(IF(AF6:AK6&gt;=Parameters!$D$42,1,"")),""))-SUM(IF(ISNUMBER(AF6:AK6),(IF(AF6:AK6&gt;=Parameters!$D$41,1,"")),""))),0) +
   IF(Parameters!$D$32,SUM(IF(ISNUMBER(AF6:AK6),(IF(AF6:AK6&gt;=Parameters!$D$41,1,"")),"")),0) +
   IF(Parameters!$D$33,AVERAGE(IF(ISNUMBER(AF6:AK6),AF6:AK6)),0) +
   IF(Parameters!$D$34,IF(OR(IF(ISNUMBER(AF6:AK6),AF6:AK6)=0),0,GEOMEAN(IF(ISNUMBER(AF6:AK6),AF6:AK6))),0)</f>
        <v>0.5</v>
      </c>
      <c r="N6" s="23">
        <f t="shared" ref="N6:N69" ca="1" si="4">M6</f>
        <v>0.5</v>
      </c>
      <c r="O6" s="116" t="str">
        <f t="shared" ref="O6:O69" si="5">IF(AN6 &gt;= 0.666, "!!", IF(AND(AN6 &lt; 0.666, AN6  &gt;= 0.333), "!", IF(AN6 &lt; 0.333, "")))</f>
        <v>!</v>
      </c>
      <c r="P6" s="24"/>
      <c r="Q6" s="49"/>
      <c r="R6" s="25">
        <f ca="1">IFERROR(INDEX(Health!$G$8:$G$225,MATCH($C6,_xlfn.ANCHORARRAY(Health!$C$8),0)),NA())</f>
        <v>0</v>
      </c>
      <c r="S6" s="25" t="e">
        <f ca="1">IFERROR(INDEX(Food!$G$8:$G$225,MATCH($C6,_xlfn.ANCHORARRAY(Food!$C$8),0)),NA())</f>
        <v>#N/A</v>
      </c>
      <c r="T6" s="25">
        <f ca="1">IFERROR(INDEX(Macro!$G$8:$G$225,MATCH($C6,_xlfn.ANCHORARRAY(Macro!$C$8),0)),NA())</f>
        <v>6.9</v>
      </c>
      <c r="U6" s="25">
        <f ca="1">IFERROR(INDEX(Socioeconomic!$G$8:$G$225,MATCH($C6,_xlfn.ANCHORARRAY(Socioeconomic!$C$8),0)),NA())</f>
        <v>1.1240000000000001</v>
      </c>
      <c r="V6" s="25">
        <f ca="1">IFERROR(INDEX('Natural Hazard'!$G$8:$G$225,MATCH($C6,_xlfn.ANCHORARRAY('Natural Hazard'!$C$8),0)),NA())</f>
        <v>0</v>
      </c>
      <c r="W6" s="25">
        <f ca="1">IFERROR(INDEX(Conflict!$G$8:$G$225,MATCH($C6,_xlfn.ANCHORARRAY(Conflict!$C$8),0)),NA())</f>
        <v>0</v>
      </c>
      <c r="X6" s="50"/>
      <c r="Y6" s="25" t="e">
        <f ca="1">IFERROR(INDEX(Health!$H$8:$H$225,MATCH($C6,_xlfn.ANCHORARRAY(Health!$C$8),0)),NA())</f>
        <v>#N/A</v>
      </c>
      <c r="Z6" s="25" t="e">
        <f ca="1">IFERROR(INDEX(Food!$H$8:$H$225,MATCH($C6,_xlfn.ANCHORARRAY(Food!$C$8),0)),NA())</f>
        <v>#N/A</v>
      </c>
      <c r="AA6" s="25">
        <f ca="1">IFERROR(INDEX(Macro!$H$8:$H$225,MATCH($C6,_xlfn.ANCHORARRAY(Macro!$C$8),0)),NA())</f>
        <v>0.63863516267834197</v>
      </c>
      <c r="AB6" s="25" t="e">
        <f ca="1">IFERROR(INDEX(Socioeconomic!$H$8:$H$225,MATCH($C6,_xlfn.ANCHORARRAY(Socioeconomic!$C$8),0)),NA())</f>
        <v>#N/A</v>
      </c>
      <c r="AC6" s="25" t="e">
        <f ca="1">IFERROR(INDEX('Natural Hazard'!$H$8:$H$225,MATCH($C6,_xlfn.ANCHORARRAY('Natural Hazard'!$C$8),0)),NA())</f>
        <v>#N/A</v>
      </c>
      <c r="AD6" s="25">
        <f ca="1">IFERROR(INDEX(Conflict!$H$8:$H$225,MATCH($C6,_xlfn.ANCHORARRAY(Conflict!$C$8),0)),NA())</f>
        <v>0</v>
      </c>
      <c r="AE6" s="50"/>
      <c r="AF6" s="25">
        <f ca="1">IFERROR(INDEX(Health!$I$8:$I$225,MATCH($C6,_xlfn.ANCHORARRAY(Health!$C$8),0)),NA())</f>
        <v>0</v>
      </c>
      <c r="AG6" s="25" t="e">
        <f ca="1">IFERROR(INDEX(Food!$I$8:$I$225,MATCH($C6,_xlfn.ANCHORARRAY(Food!$C$8),0)),NA())</f>
        <v>#N/A</v>
      </c>
      <c r="AH6" s="25">
        <f ca="1">IFERROR(INDEX(Macro!$I$8:$I$225,MATCH($C6,_xlfn.ANCHORARRAY(Macro!$C$8),0)),NA())</f>
        <v>7</v>
      </c>
      <c r="AI6" s="25">
        <f ca="1">IFERROR(INDEX(Socioeconomic!$I$8:$I$225,MATCH($C6,_xlfn.ANCHORARRAY(Socioeconomic!$C$8),0)),NA())</f>
        <v>1.1240000000000001</v>
      </c>
      <c r="AJ6" s="25">
        <f ca="1">IFERROR(INDEX('Natural Hazard'!$I$8:$I$225,MATCH($C6,_xlfn.ANCHORARRAY('Natural Hazard'!$C$8),0)),NA())</f>
        <v>0</v>
      </c>
      <c r="AK6" s="25">
        <f ca="1">IFERROR(INDEX(Conflict!$I$8:$I$225,MATCH($C6,_xlfn.ANCHORARRAY(Conflict!$C$8),0)),NA())</f>
        <v>0</v>
      </c>
      <c r="AL6" s="49"/>
      <c r="AM6" s="25">
        <f>IFERROR(INDEX('Data Reliability'!$G$6:$G$409,MATCH($C6,'Data Reliability'!$E$6:$E$409,0)),NA())</f>
        <v>0.72222222222222199</v>
      </c>
      <c r="AN6" s="25">
        <f>IFERROR(INDEX('Data Reliability'!$H$6:$H$409,MATCH($C6,'Data Reliability'!$E$6:$E$409,0)),NA())</f>
        <v>0.47222222222222199</v>
      </c>
      <c r="AO6" s="21"/>
      <c r="AP6" s="21"/>
      <c r="AQ6" s="21"/>
      <c r="AR6" s="21"/>
      <c r="AS6" s="21"/>
      <c r="AT6" s="21"/>
      <c r="AU6" s="21"/>
      <c r="AV6" s="21"/>
      <c r="AW6" s="21"/>
      <c r="AX6" s="21"/>
      <c r="AY6" s="21"/>
      <c r="AZ6" s="21"/>
      <c r="BA6" s="21"/>
    </row>
    <row r="7" spans="1:53" ht="15.75" x14ac:dyDescent="0.25">
      <c r="A7" s="62">
        <v>91</v>
      </c>
      <c r="B7" s="20" t="s">
        <v>6</v>
      </c>
      <c r="C7" s="20" t="s">
        <v>7</v>
      </c>
      <c r="D7" s="20" t="s">
        <v>431</v>
      </c>
      <c r="E7" s="20" t="s">
        <v>429</v>
      </c>
      <c r="F7" s="206">
        <f ca="1">MATCH($C7,_xlfn.ANCHORARRAY(Health!$C$8),0)</f>
        <v>2</v>
      </c>
      <c r="G7" s="22" cm="1">
        <f t="array" aca="1" ref="G7" ca="1">IF(Parameters!$D$31, SUM(IF(ISNUMBER(R7:W7),(IF(R7:W7&gt;=Parameters!$D$37,1,"")),""))+0.5*(SUM(IF(ISNUMBER(R7:W7),(IF(R7:W7&gt;=Parameters!$D$38,1,"")),""))-SUM(IF(ISNUMBER(R7:W7),(IF(R7:W7&gt;=Parameters!$D$37,1,"")),""))),0) +
   IF(Parameters!$D$32,SUM(IF(ISNUMBER(R7:W7),(IF(R7:W7&gt;=Parameters!$D$41,1,"")),"")),0) +
   IF(Parameters!$D$33,AVERAGE(IF(ISNUMBER(R7:W7),R7:W7)),0) +
   IF(Parameters!$D$34,IF(OR(IF(ISNUMBER(R7:W7),R7:W7)=0),0,GEOMEAN(IF(ISNUMBER(R7:W7),R7:W7))),0)</f>
        <v>4</v>
      </c>
      <c r="H7" s="23">
        <f t="shared" ca="1" si="0"/>
        <v>4</v>
      </c>
      <c r="I7" s="116" t="str">
        <f t="shared" si="1"/>
        <v/>
      </c>
      <c r="J7" s="22" cm="1">
        <f t="array" aca="1" ref="J7" ca="1">IF(Parameters!$D$31, SUM(IF(ISNUMBER(Y7:AD7),(IF(Y7:AD7&gt;=Parameters!$D$41,1,"")),""))+0.5*(SUM(IF(ISNUMBER(Y7:AD7),(IF(Y7:AD7&gt;=Parameters!$D$42,1,"")),""))-SUM(IF(ISNUMBER(Y7:AD7),(IF(Y7:AD7&gt;=Parameters!$D$41,1,"")),""))),0) +
   IF(Parameters!$D$32,SUM(IF(ISNUMBER(Y7:AD7),(IF(Y7:AD7&gt;=Parameters!$D$41,1,"")),"")),0) +
   IF(Parameters!$D$33,AVERAGE(IF(ISNUMBER(Y7:AD7),Y7:AD7)),0) +
   IF(Parameters!$D$34,IF(OR(IF(ISNUMBER(Y7:AD7),Y7:AD7)=0),0,GEOMEAN(IF(ISNUMBER(Y7:AD7),Y7:AD7))),0)</f>
        <v>4</v>
      </c>
      <c r="K7" s="23">
        <f t="shared" ca="1" si="2"/>
        <v>4</v>
      </c>
      <c r="L7" s="116" t="str">
        <f t="shared" si="3"/>
        <v/>
      </c>
      <c r="M7" s="21" cm="1">
        <f t="array" aca="1" ref="M7" ca="1">IF(Parameters!$D$31, SUM(IF(ISNUMBER(AF7:AK7),(IF(AF7:AK7&gt;=Parameters!$D$41,1,"")),""))+0.5*(SUM(IF(ISNUMBER(AF7:AK7),(IF(AF7:AK7&gt;=Parameters!$D$42,1,"")),""))-SUM(IF(ISNUMBER(AF7:AK7),(IF(AF7:AK7&gt;=Parameters!$D$41,1,"")),""))),0) +
   IF(Parameters!$D$32,SUM(IF(ISNUMBER(AF7:AK7),(IF(AF7:AK7&gt;=Parameters!$D$41,1,"")),"")),0) +
   IF(Parameters!$D$33,AVERAGE(IF(ISNUMBER(AF7:AK7),AF7:AK7)),0) +
   IF(Parameters!$D$34,IF(OR(IF(ISNUMBER(AF7:AK7),AF7:AK7)=0),0,GEOMEAN(IF(ISNUMBER(AF7:AK7),AF7:AK7))),0)</f>
        <v>4</v>
      </c>
      <c r="N7" s="23">
        <f t="shared" ca="1" si="4"/>
        <v>4</v>
      </c>
      <c r="O7" s="116" t="str">
        <f t="shared" si="5"/>
        <v/>
      </c>
      <c r="P7" s="24"/>
      <c r="Q7" s="49"/>
      <c r="R7" s="25">
        <f ca="1">IFERROR(INDEX(Health!$G$8:$G$225,MATCH($C7,_xlfn.ANCHORARRAY(Health!$C$8),0)),NA())</f>
        <v>0</v>
      </c>
      <c r="S7" s="25">
        <f ca="1">IFERROR(INDEX(Food!$G$8:$G$225,MATCH($C7,_xlfn.ANCHORARRAY(Food!$C$8),0)),NA())</f>
        <v>10</v>
      </c>
      <c r="T7" s="25">
        <f ca="1">IFERROR(INDEX(Macro!$G$8:$G$225,MATCH($C7,_xlfn.ANCHORARRAY(Macro!$C$8),0)),NA())</f>
        <v>9.5517407571030528</v>
      </c>
      <c r="U7" s="25">
        <f ca="1">IFERROR(INDEX(Socioeconomic!$G$8:$G$225,MATCH($C7,_xlfn.ANCHORARRAY(Socioeconomic!$C$8),0)),NA())</f>
        <v>0</v>
      </c>
      <c r="V7" s="25">
        <f ca="1">IFERROR(INDEX('Natural Hazard'!$G$8:$G$225,MATCH($C7,_xlfn.ANCHORARRAY('Natural Hazard'!$C$8),0)),NA())</f>
        <v>8.8506120315678345</v>
      </c>
      <c r="W7" s="25">
        <f ca="1">IFERROR(INDEX(Conflict!$G$8:$G$225,MATCH($C7,_xlfn.ANCHORARRAY(Conflict!$C$8),0)),NA())</f>
        <v>9.5515303892422345</v>
      </c>
      <c r="X7" s="50"/>
      <c r="Y7" s="25">
        <f ca="1">IFERROR(INDEX(Health!$H$8:$H$225,MATCH($C7,_xlfn.ANCHORARRAY(Health!$C$8),0)),NA())</f>
        <v>7.7784256559766698</v>
      </c>
      <c r="Z7" s="25">
        <f ca="1">IFERROR(INDEX(Food!$H$8:$H$225,MATCH($C7,_xlfn.ANCHORARRAY(Food!$C$8),0)),NA())</f>
        <v>10</v>
      </c>
      <c r="AA7" s="25">
        <f ca="1">IFERROR(INDEX(Macro!$H$8:$H$225,MATCH($C7,_xlfn.ANCHORARRAY(Macro!$C$8),0)),NA())</f>
        <v>9.1235751490903603</v>
      </c>
      <c r="AB7" s="25">
        <f ca="1">IFERROR(INDEX(Socioeconomic!$H$8:$H$225,MATCH($C7,_xlfn.ANCHORARRAY(Socioeconomic!$C$8),0)),NA())</f>
        <v>10</v>
      </c>
      <c r="AC7" s="25">
        <f ca="1">IFERROR(INDEX('Natural Hazard'!$H$8:$H$225,MATCH($C7,_xlfn.ANCHORARRAY('Natural Hazard'!$C$8),0)),NA())</f>
        <v>7.8333333333333304</v>
      </c>
      <c r="AD7" s="25">
        <f ca="1">IFERROR(INDEX(Conflict!$H$8:$H$225,MATCH($C7,_xlfn.ANCHORARRAY(Conflict!$C$8),0)),NA())</f>
        <v>9.12317327766179</v>
      </c>
      <c r="AE7" s="50"/>
      <c r="AF7" s="25">
        <f ca="1">IFERROR(INDEX(Health!$I$8:$I$225,MATCH($C7,_xlfn.ANCHORARRAY(Health!$C$8),0)),NA())</f>
        <v>0</v>
      </c>
      <c r="AG7" s="25">
        <f ca="1">IFERROR(INDEX(Food!$I$8:$I$225,MATCH($C7,_xlfn.ANCHORARRAY(Food!$C$8),0)),NA())</f>
        <v>10</v>
      </c>
      <c r="AH7" s="25">
        <f ca="1">IFERROR(INDEX(Macro!$I$8:$I$225,MATCH($C7,_xlfn.ANCHORARRAY(Macro!$C$8),0)),NA())</f>
        <v>10</v>
      </c>
      <c r="AI7" s="25">
        <f ca="1">IFERROR(INDEX(Socioeconomic!$I$8:$I$225,MATCH($C7,_xlfn.ANCHORARRAY(Socioeconomic!$C$8),0)),NA())</f>
        <v>0</v>
      </c>
      <c r="AJ7" s="25">
        <f ca="1">IFERROR(INDEX('Natural Hazard'!$I$8:$I$225,MATCH($C7,_xlfn.ANCHORARRAY('Natural Hazard'!$C$8),0)),NA())</f>
        <v>10</v>
      </c>
      <c r="AK7" s="25">
        <f ca="1">IFERROR(INDEX(Conflict!$I$8:$I$225,MATCH($C7,_xlfn.ANCHORARRAY(Conflict!$C$8),0)),NA())</f>
        <v>10</v>
      </c>
      <c r="AL7" s="49"/>
      <c r="AM7" s="25">
        <f>IFERROR(INDEX('Data Reliability'!$G$6:$G$409,MATCH($C7,'Data Reliability'!$E$6:$E$409,0)),NA())</f>
        <v>8.3333333333333301E-2</v>
      </c>
      <c r="AN7" s="25">
        <f>IFERROR(INDEX('Data Reliability'!$H$6:$H$409,MATCH($C7,'Data Reliability'!$E$6:$E$409,0)),NA())</f>
        <v>0.29444444444444401</v>
      </c>
      <c r="AO7" s="21"/>
      <c r="AP7" s="21"/>
      <c r="AQ7" s="21"/>
      <c r="AR7" s="21"/>
      <c r="AS7" s="21"/>
      <c r="AT7" s="21"/>
      <c r="AU7" s="21"/>
      <c r="AV7" s="21"/>
      <c r="AW7" s="21"/>
      <c r="AX7" s="21"/>
      <c r="AY7" s="21"/>
      <c r="AZ7" s="21"/>
      <c r="BA7" s="21"/>
    </row>
    <row r="8" spans="1:53" ht="15.75" x14ac:dyDescent="0.25">
      <c r="A8" s="62">
        <v>111</v>
      </c>
      <c r="B8" s="20" t="s">
        <v>8</v>
      </c>
      <c r="C8" s="20" t="s">
        <v>9</v>
      </c>
      <c r="D8" s="20" t="s">
        <v>432</v>
      </c>
      <c r="E8" s="20" t="s">
        <v>430</v>
      </c>
      <c r="F8" s="206">
        <f ca="1">MATCH($C8,_xlfn.ANCHORARRAY(Health!$C$8),0)</f>
        <v>3</v>
      </c>
      <c r="G8" s="22" cm="1">
        <f t="array" aca="1" ref="G8" ca="1">IF(Parameters!$D$31, SUM(IF(ISNUMBER(R8:W8),(IF(R8:W8&gt;=Parameters!$D$37,1,"")),""))+0.5*(SUM(IF(ISNUMBER(R8:W8),(IF(R8:W8&gt;=Parameters!$D$38,1,"")),""))-SUM(IF(ISNUMBER(R8:W8),(IF(R8:W8&gt;=Parameters!$D$37,1,"")),""))),0) +
   IF(Parameters!$D$32,SUM(IF(ISNUMBER(R8:W8),(IF(R8:W8&gt;=Parameters!$D$41,1,"")),"")),0) +
   IF(Parameters!$D$33,AVERAGE(IF(ISNUMBER(R8:W8),R8:W8)),0) +
   IF(Parameters!$D$34,IF(OR(IF(ISNUMBER(R8:W8),R8:W8)=0),0,GEOMEAN(IF(ISNUMBER(R8:W8),R8:W8))),0)</f>
        <v>2</v>
      </c>
      <c r="H8" s="23">
        <f t="shared" ca="1" si="0"/>
        <v>2</v>
      </c>
      <c r="I8" s="116" t="str">
        <f t="shared" si="1"/>
        <v/>
      </c>
      <c r="J8" s="22" cm="1">
        <f t="array" aca="1" ref="J8" ca="1">IF(Parameters!$D$31, SUM(IF(ISNUMBER(Y8:AD8),(IF(Y8:AD8&gt;=Parameters!$D$41,1,"")),""))+0.5*(SUM(IF(ISNUMBER(Y8:AD8),(IF(Y8:AD8&gt;=Parameters!$D$42,1,"")),""))-SUM(IF(ISNUMBER(Y8:AD8),(IF(Y8:AD8&gt;=Parameters!$D$41,1,"")),""))),0) +
   IF(Parameters!$D$32,SUM(IF(ISNUMBER(Y8:AD8),(IF(Y8:AD8&gt;=Parameters!$D$41,1,"")),"")),0) +
   IF(Parameters!$D$33,AVERAGE(IF(ISNUMBER(Y8:AD8),Y8:AD8)),0) +
   IF(Parameters!$D$34,IF(OR(IF(ISNUMBER(Y8:AD8),Y8:AD8)=0),0,GEOMEAN(IF(ISNUMBER(Y8:AD8),Y8:AD8))),0)</f>
        <v>1.5</v>
      </c>
      <c r="K8" s="23">
        <f t="shared" ca="1" si="2"/>
        <v>1.5</v>
      </c>
      <c r="L8" s="116" t="str">
        <f t="shared" si="3"/>
        <v/>
      </c>
      <c r="M8" s="21" cm="1">
        <f t="array" aca="1" ref="M8" ca="1">IF(Parameters!$D$31, SUM(IF(ISNUMBER(AF8:AK8),(IF(AF8:AK8&gt;=Parameters!$D$41,1,"")),""))+0.5*(SUM(IF(ISNUMBER(AF8:AK8),(IF(AF8:AK8&gt;=Parameters!$D$42,1,"")),""))-SUM(IF(ISNUMBER(AF8:AK8),(IF(AF8:AK8&gt;=Parameters!$D$41,1,"")),""))),0) +
   IF(Parameters!$D$32,SUM(IF(ISNUMBER(AF8:AK8),(IF(AF8:AK8&gt;=Parameters!$D$41,1,"")),"")),0) +
   IF(Parameters!$D$33,AVERAGE(IF(ISNUMBER(AF8:AK8),AF8:AK8)),0) +
   IF(Parameters!$D$34,IF(OR(IF(ISNUMBER(AF8:AK8),AF8:AK8)=0),0,GEOMEAN(IF(ISNUMBER(AF8:AK8),AF8:AK8))),0)</f>
        <v>1.5</v>
      </c>
      <c r="N8" s="23">
        <f t="shared" ca="1" si="4"/>
        <v>1.5</v>
      </c>
      <c r="O8" s="116" t="str">
        <f t="shared" si="5"/>
        <v>!</v>
      </c>
      <c r="P8" s="24"/>
      <c r="Q8" s="49"/>
      <c r="R8" s="25">
        <f ca="1">IFERROR(INDEX(Health!$G$8:$G$225,MATCH($C8,_xlfn.ANCHORARRAY(Health!$C$8),0)),NA())</f>
        <v>0</v>
      </c>
      <c r="S8" s="25">
        <f ca="1">IFERROR(INDEX(Food!$G$8:$G$225,MATCH($C8,_xlfn.ANCHORARRAY(Food!$C$8),0)),NA())</f>
        <v>0</v>
      </c>
      <c r="T8" s="25">
        <f ca="1">IFERROR(INDEX(Macro!$G$8:$G$225,MATCH($C8,_xlfn.ANCHORARRAY(Macro!$C$8),0)),NA())</f>
        <v>5.9318156318816868</v>
      </c>
      <c r="U8" s="25">
        <f ca="1">IFERROR(INDEX(Socioeconomic!$G$8:$G$225,MATCH($C8,_xlfn.ANCHORARRAY(Socioeconomic!$C$8),0)),NA())</f>
        <v>8.4380092438915515</v>
      </c>
      <c r="V8" s="25">
        <f ca="1">IFERROR(INDEX('Natural Hazard'!$G$8:$G$225,MATCH($C8,_xlfn.ANCHORARRAY('Natural Hazard'!$C$8),0)),NA())</f>
        <v>5.7735026918962546</v>
      </c>
      <c r="W8" s="25">
        <f ca="1">IFERROR(INDEX(Conflict!$G$8:$G$225,MATCH($C8,_xlfn.ANCHORARRAY(Conflict!$C$8),0)),NA())</f>
        <v>0</v>
      </c>
      <c r="X8" s="50"/>
      <c r="Y8" s="25">
        <f ca="1">IFERROR(INDEX(Health!$H$8:$H$225,MATCH($C8,_xlfn.ANCHORARRAY(Health!$C$8),0)),NA())</f>
        <v>7.6909620991253602</v>
      </c>
      <c r="Z8" s="25">
        <f ca="1">IFERROR(INDEX(Food!$H$8:$H$225,MATCH($C8,_xlfn.ANCHORARRAY(Food!$C$8),0)),NA())</f>
        <v>9.9536768963520501</v>
      </c>
      <c r="AA8" s="25">
        <f ca="1">IFERROR(INDEX(Macro!$H$8:$H$225,MATCH($C8,_xlfn.ANCHORARRAY(Macro!$C$8),0)),NA())</f>
        <v>6.8740092096323702</v>
      </c>
      <c r="AB8" s="25">
        <f ca="1">IFERROR(INDEX(Socioeconomic!$H$8:$H$225,MATCH($C8,_xlfn.ANCHORARRAY(Socioeconomic!$C$8),0)),NA())</f>
        <v>8</v>
      </c>
      <c r="AC8" s="25">
        <f ca="1">IFERROR(INDEX('Natural Hazard'!$H$8:$H$225,MATCH($C8,_xlfn.ANCHORARRAY('Natural Hazard'!$C$8),0)),NA())</f>
        <v>3.3333333333333299</v>
      </c>
      <c r="AD8" s="25">
        <f ca="1">IFERROR(INDEX(Conflict!$H$8:$H$225,MATCH($C8,_xlfn.ANCHORARRAY(Conflict!$C$8),0)),NA())</f>
        <v>5.3027139874738998</v>
      </c>
      <c r="AE8" s="50"/>
      <c r="AF8" s="25">
        <f ca="1">IFERROR(INDEX(Health!$I$8:$I$225,MATCH($C8,_xlfn.ANCHORARRAY(Health!$C$8),0)),NA())</f>
        <v>0</v>
      </c>
      <c r="AG8" s="25" t="e">
        <f ca="1">IFERROR(INDEX(Food!$I$8:$I$225,MATCH($C8,_xlfn.ANCHORARRAY(Food!$C$8),0)),NA())</f>
        <v>#N/A</v>
      </c>
      <c r="AH8" s="25">
        <f ca="1">IFERROR(INDEX(Macro!$I$8:$I$225,MATCH($C8,_xlfn.ANCHORARRAY(Macro!$C$8),0)),NA())</f>
        <v>5.11876484560569</v>
      </c>
      <c r="AI8" s="25">
        <f ca="1">IFERROR(INDEX(Socioeconomic!$I$8:$I$225,MATCH($C8,_xlfn.ANCHORARRAY(Socioeconomic!$C$8),0)),NA())</f>
        <v>8.8999999999999098</v>
      </c>
      <c r="AJ8" s="25">
        <f ca="1">IFERROR(INDEX('Natural Hazard'!$I$8:$I$225,MATCH($C8,_xlfn.ANCHORARRAY('Natural Hazard'!$C$8),0)),NA())</f>
        <v>10</v>
      </c>
      <c r="AK8" s="25">
        <f ca="1">IFERROR(INDEX(Conflict!$I$8:$I$225,MATCH($C8,_xlfn.ANCHORARRAY(Conflict!$C$8),0)),NA())</f>
        <v>0</v>
      </c>
      <c r="AL8" s="49"/>
      <c r="AM8" s="25">
        <f>IFERROR(INDEX('Data Reliability'!$G$6:$G$409,MATCH($C8,'Data Reliability'!$E$6:$E$409,0)),NA())</f>
        <v>0</v>
      </c>
      <c r="AN8" s="25">
        <f>IFERROR(INDEX('Data Reliability'!$H$6:$H$409,MATCH($C8,'Data Reliability'!$E$6:$E$409,0)),NA())</f>
        <v>0.46111111111111103</v>
      </c>
      <c r="AO8" s="21"/>
      <c r="AP8" s="21"/>
      <c r="AQ8" s="21"/>
      <c r="AR8" s="21"/>
      <c r="AS8" s="21"/>
      <c r="AT8" s="21"/>
      <c r="AU8" s="21"/>
      <c r="AV8" s="21"/>
      <c r="AW8" s="21"/>
      <c r="AX8" s="21"/>
      <c r="AY8" s="21"/>
      <c r="AZ8" s="21"/>
      <c r="BA8" s="21"/>
    </row>
    <row r="9" spans="1:53" ht="15.75" x14ac:dyDescent="0.25">
      <c r="A9" s="62">
        <v>130</v>
      </c>
      <c r="B9" s="20" t="s">
        <v>10</v>
      </c>
      <c r="C9" s="20" t="s">
        <v>11</v>
      </c>
      <c r="D9" s="20" t="s">
        <v>433</v>
      </c>
      <c r="E9" s="20" t="s">
        <v>430</v>
      </c>
      <c r="F9" s="206">
        <f ca="1">MATCH($C9,_xlfn.ANCHORARRAY(Health!$C$8),0)</f>
        <v>4</v>
      </c>
      <c r="G9" s="22" cm="1">
        <f t="array" aca="1" ref="G9" ca="1">IF(Parameters!$D$31, SUM(IF(ISNUMBER(R9:W9),(IF(R9:W9&gt;=Parameters!$D$37,1,"")),""))+0.5*(SUM(IF(ISNUMBER(R9:W9),(IF(R9:W9&gt;=Parameters!$D$38,1,"")),""))-SUM(IF(ISNUMBER(R9:W9),(IF(R9:W9&gt;=Parameters!$D$37,1,"")),""))),0) +
   IF(Parameters!$D$32,SUM(IF(ISNUMBER(R9:W9),(IF(R9:W9&gt;=Parameters!$D$41,1,"")),"")),0) +
   IF(Parameters!$D$33,AVERAGE(IF(ISNUMBER(R9:W9),R9:W9)),0) +
   IF(Parameters!$D$34,IF(OR(IF(ISNUMBER(R9:W9),R9:W9)=0),0,GEOMEAN(IF(ISNUMBER(R9:W9),R9:W9))),0)</f>
        <v>0</v>
      </c>
      <c r="H9" s="23">
        <f t="shared" ca="1" si="0"/>
        <v>0</v>
      </c>
      <c r="I9" s="116" t="str">
        <f t="shared" si="1"/>
        <v/>
      </c>
      <c r="J9" s="22" cm="1">
        <f t="array" aca="1" ref="J9" ca="1">IF(Parameters!$D$31, SUM(IF(ISNUMBER(Y9:AD9),(IF(Y9:AD9&gt;=Parameters!$D$41,1,"")),""))+0.5*(SUM(IF(ISNUMBER(Y9:AD9),(IF(Y9:AD9&gt;=Parameters!$D$42,1,"")),""))-SUM(IF(ISNUMBER(Y9:AD9),(IF(Y9:AD9&gt;=Parameters!$D$41,1,"")),""))),0) +
   IF(Parameters!$D$32,SUM(IF(ISNUMBER(Y9:AD9),(IF(Y9:AD9&gt;=Parameters!$D$41,1,"")),"")),0) +
   IF(Parameters!$D$33,AVERAGE(IF(ISNUMBER(Y9:AD9),Y9:AD9)),0) +
   IF(Parameters!$D$34,IF(OR(IF(ISNUMBER(Y9:AD9),Y9:AD9)=0),0,GEOMEAN(IF(ISNUMBER(Y9:AD9),Y9:AD9))),0)</f>
        <v>0.5</v>
      </c>
      <c r="K9" s="23">
        <f t="shared" ca="1" si="2"/>
        <v>0.5</v>
      </c>
      <c r="L9" s="116" t="str">
        <f t="shared" si="3"/>
        <v/>
      </c>
      <c r="M9" s="21" cm="1">
        <f t="array" aca="1" ref="M9" ca="1">IF(Parameters!$D$31, SUM(IF(ISNUMBER(AF9:AK9),(IF(AF9:AK9&gt;=Parameters!$D$41,1,"")),""))+0.5*(SUM(IF(ISNUMBER(AF9:AK9),(IF(AF9:AK9&gt;=Parameters!$D$42,1,"")),""))-SUM(IF(ISNUMBER(AF9:AK9),(IF(AF9:AK9&gt;=Parameters!$D$41,1,"")),""))),0) +
   IF(Parameters!$D$32,SUM(IF(ISNUMBER(AF9:AK9),(IF(AF9:AK9&gt;=Parameters!$D$41,1,"")),"")),0) +
   IF(Parameters!$D$33,AVERAGE(IF(ISNUMBER(AF9:AK9),AF9:AK9)),0) +
   IF(Parameters!$D$34,IF(OR(IF(ISNUMBER(AF9:AK9),AF9:AK9)=0),0,GEOMEAN(IF(ISNUMBER(AF9:AK9),AF9:AK9))),0)</f>
        <v>0</v>
      </c>
      <c r="N9" s="23">
        <f t="shared" ca="1" si="4"/>
        <v>0</v>
      </c>
      <c r="O9" s="116" t="str">
        <f t="shared" si="5"/>
        <v>!</v>
      </c>
      <c r="P9" s="24"/>
      <c r="Q9" s="49"/>
      <c r="R9" s="25">
        <f ca="1">IFERROR(INDEX(Health!$G$8:$G$225,MATCH($C9,_xlfn.ANCHORARRAY(Health!$C$8),0)),NA())</f>
        <v>0</v>
      </c>
      <c r="S9" s="25">
        <f ca="1">IFERROR(INDEX(Food!$G$8:$G$225,MATCH($C9,_xlfn.ANCHORARRAY(Food!$C$8),0)),NA())</f>
        <v>0</v>
      </c>
      <c r="T9" s="25">
        <f ca="1">IFERROR(INDEX(Macro!$G$8:$G$225,MATCH($C9,_xlfn.ANCHORARRAY(Macro!$C$8),0)),NA())</f>
        <v>4.0274856033012592</v>
      </c>
      <c r="U9" s="25">
        <f ca="1">IFERROR(INDEX(Socioeconomic!$G$8:$G$225,MATCH($C9,_xlfn.ANCHORARRAY(Socioeconomic!$C$8),0)),NA())</f>
        <v>0</v>
      </c>
      <c r="V9" s="25">
        <f ca="1">IFERROR(INDEX('Natural Hazard'!$G$8:$G$225,MATCH($C9,_xlfn.ANCHORARRAY('Natural Hazard'!$C$8),0)),NA())</f>
        <v>0</v>
      </c>
      <c r="W9" s="25">
        <f ca="1">IFERROR(INDEX(Conflict!$G$8:$G$225,MATCH($C9,_xlfn.ANCHORARRAY(Conflict!$C$8),0)),NA())</f>
        <v>0</v>
      </c>
      <c r="X9" s="50"/>
      <c r="Y9" s="25">
        <f ca="1">IFERROR(INDEX(Health!$H$8:$H$225,MATCH($C9,_xlfn.ANCHORARRAY(Health!$C$8),0)),NA())</f>
        <v>3.0553935860058301</v>
      </c>
      <c r="Z9" s="25">
        <f ca="1">IFERROR(INDEX(Food!$H$8:$H$225,MATCH($C9,_xlfn.ANCHORARRAY(Food!$C$8),0)),NA())</f>
        <v>3.3971291866028701</v>
      </c>
      <c r="AA9" s="25">
        <f ca="1">IFERROR(INDEX(Macro!$H$8:$H$225,MATCH($C9,_xlfn.ANCHORARRAY(Macro!$C$8),0)),NA())</f>
        <v>4.1262172567373696</v>
      </c>
      <c r="AB9" s="25">
        <f ca="1">IFERROR(INDEX(Socioeconomic!$H$8:$H$225,MATCH($C9,_xlfn.ANCHORARRAY(Socioeconomic!$C$8),0)),NA())</f>
        <v>3.1428571428571401</v>
      </c>
      <c r="AC9" s="25">
        <f ca="1">IFERROR(INDEX('Natural Hazard'!$H$8:$H$225,MATCH($C9,_xlfn.ANCHORARRAY('Natural Hazard'!$C$8),0)),NA())</f>
        <v>7.5</v>
      </c>
      <c r="AD9" s="25">
        <f ca="1">IFERROR(INDEX(Conflict!$H$8:$H$225,MATCH($C9,_xlfn.ANCHORARRAY(Conflict!$C$8),0)),NA())</f>
        <v>0</v>
      </c>
      <c r="AE9" s="50"/>
      <c r="AF9" s="25">
        <f ca="1">IFERROR(INDEX(Health!$I$8:$I$225,MATCH($C9,_xlfn.ANCHORARRAY(Health!$C$8),0)),NA())</f>
        <v>0</v>
      </c>
      <c r="AG9" s="25" t="e">
        <f ca="1">IFERROR(INDEX(Food!$I$8:$I$225,MATCH($C9,_xlfn.ANCHORARRAY(Food!$C$8),0)),NA())</f>
        <v>#N/A</v>
      </c>
      <c r="AH9" s="25">
        <f ca="1">IFERROR(INDEX(Macro!$I$8:$I$225,MATCH($C9,_xlfn.ANCHORARRAY(Macro!$C$8),0)),NA())</f>
        <v>3.93111638954869</v>
      </c>
      <c r="AI9" s="25">
        <f ca="1">IFERROR(INDEX(Socioeconomic!$I$8:$I$225,MATCH($C9,_xlfn.ANCHORARRAY(Socioeconomic!$C$8),0)),NA())</f>
        <v>0</v>
      </c>
      <c r="AJ9" s="25">
        <f ca="1">IFERROR(INDEX('Natural Hazard'!$I$8:$I$225,MATCH($C9,_xlfn.ANCHORARRAY('Natural Hazard'!$C$8),0)),NA())</f>
        <v>0</v>
      </c>
      <c r="AK9" s="25">
        <f ca="1">IFERROR(INDEX(Conflict!$I$8:$I$225,MATCH($C9,_xlfn.ANCHORARRAY(Conflict!$C$8),0)),NA())</f>
        <v>0</v>
      </c>
      <c r="AL9" s="49"/>
      <c r="AM9" s="25">
        <f>IFERROR(INDEX('Data Reliability'!$G$6:$G$409,MATCH($C9,'Data Reliability'!$E$6:$E$409,0)),NA())</f>
        <v>8.3333333333333301E-2</v>
      </c>
      <c r="AN9" s="25">
        <f>IFERROR(INDEX('Data Reliability'!$H$6:$H$409,MATCH($C9,'Data Reliability'!$E$6:$E$409,0)),NA())</f>
        <v>0.47222222222222199</v>
      </c>
      <c r="AO9" s="21"/>
      <c r="AP9" s="21"/>
      <c r="AQ9" s="21"/>
      <c r="AR9" s="21"/>
      <c r="AS9" s="21"/>
      <c r="AT9" s="21"/>
      <c r="AU9" s="21"/>
      <c r="AV9" s="21"/>
      <c r="AW9" s="21"/>
      <c r="AX9" s="21"/>
      <c r="AY9" s="21"/>
      <c r="AZ9" s="21"/>
      <c r="BA9" s="21"/>
    </row>
    <row r="10" spans="1:53" ht="15.75" x14ac:dyDescent="0.25">
      <c r="A10" s="62">
        <v>137</v>
      </c>
      <c r="B10" s="20" t="s">
        <v>696</v>
      </c>
      <c r="C10" s="20" t="s">
        <v>668</v>
      </c>
      <c r="D10" s="20" t="s">
        <v>433</v>
      </c>
      <c r="E10" s="20" t="s">
        <v>409</v>
      </c>
      <c r="F10" s="206">
        <f ca="1">MATCH($C10,_xlfn.ANCHORARRAY(Health!$C$8),0)</f>
        <v>5</v>
      </c>
      <c r="G10" s="22" cm="1">
        <f t="array" aca="1" ref="G10" ca="1">IF(Parameters!$D$31, SUM(IF(ISNUMBER(R10:W10),(IF(R10:W10&gt;=Parameters!$D$37,1,"")),""))+0.5*(SUM(IF(ISNUMBER(R10:W10),(IF(R10:W10&gt;=Parameters!$D$38,1,"")),""))-SUM(IF(ISNUMBER(R10:W10),(IF(R10:W10&gt;=Parameters!$D$37,1,"")),""))),0) +
   IF(Parameters!$D$32,SUM(IF(ISNUMBER(R10:W10),(IF(R10:W10&gt;=Parameters!$D$41,1,"")),"")),0) +
   IF(Parameters!$D$33,AVERAGE(IF(ISNUMBER(R10:W10),R10:W10)),0) +
   IF(Parameters!$D$34,IF(OR(IF(ISNUMBER(R10:W10),R10:W10)=0),0,GEOMEAN(IF(ISNUMBER(R10:W10),R10:W10))),0)</f>
        <v>0</v>
      </c>
      <c r="H10" s="23">
        <f t="shared" ca="1" si="0"/>
        <v>0</v>
      </c>
      <c r="I10" s="116" t="str">
        <f t="shared" si="1"/>
        <v>!!</v>
      </c>
      <c r="J10" s="22" cm="1">
        <f t="array" aca="1" ref="J10" ca="1">IF(Parameters!$D$31, SUM(IF(ISNUMBER(Y10:AD10),(IF(Y10:AD10&gt;=Parameters!$D$41,1,"")),""))+0.5*(SUM(IF(ISNUMBER(Y10:AD10),(IF(Y10:AD10&gt;=Parameters!$D$42,1,"")),""))-SUM(IF(ISNUMBER(Y10:AD10),(IF(Y10:AD10&gt;=Parameters!$D$41,1,"")),""))),0) +
   IF(Parameters!$D$32,SUM(IF(ISNUMBER(Y10:AD10),(IF(Y10:AD10&gt;=Parameters!$D$41,1,"")),"")),0) +
   IF(Parameters!$D$33,AVERAGE(IF(ISNUMBER(Y10:AD10),Y10:AD10)),0) +
   IF(Parameters!$D$34,IF(OR(IF(ISNUMBER(Y10:AD10),Y10:AD10)=0),0,GEOMEAN(IF(ISNUMBER(Y10:AD10),Y10:AD10))),0)</f>
        <v>0</v>
      </c>
      <c r="K10" s="23">
        <f t="shared" ca="1" si="2"/>
        <v>0</v>
      </c>
      <c r="L10" s="116" t="str">
        <f t="shared" si="3"/>
        <v>!!</v>
      </c>
      <c r="M10" s="21" cm="1">
        <f t="array" aca="1" ref="M10" ca="1">IF(Parameters!$D$31, SUM(IF(ISNUMBER(AF10:AK10),(IF(AF10:AK10&gt;=Parameters!$D$41,1,"")),""))+0.5*(SUM(IF(ISNUMBER(AF10:AK10),(IF(AF10:AK10&gt;=Parameters!$D$42,1,"")),""))-SUM(IF(ISNUMBER(AF10:AK10),(IF(AF10:AK10&gt;=Parameters!$D$41,1,"")),""))),0) +
   IF(Parameters!$D$32,SUM(IF(ISNUMBER(AF10:AK10),(IF(AF10:AK10&gt;=Parameters!$D$41,1,"")),"")),0) +
   IF(Parameters!$D$33,AVERAGE(IF(ISNUMBER(AF10:AK10),AF10:AK10)),0) +
   IF(Parameters!$D$34,IF(OR(IF(ISNUMBER(AF10:AK10),AF10:AK10)=0),0,GEOMEAN(IF(ISNUMBER(AF10:AK10),AF10:AK10))),0)</f>
        <v>0</v>
      </c>
      <c r="N10" s="23">
        <f t="shared" ca="1" si="4"/>
        <v>0</v>
      </c>
      <c r="O10" s="116" t="str">
        <f t="shared" si="5"/>
        <v>!!</v>
      </c>
      <c r="P10" s="24"/>
      <c r="Q10" s="49"/>
      <c r="R10" s="25">
        <f ca="1">IFERROR(INDEX(Health!$G$8:$G$225,MATCH($C10,_xlfn.ANCHORARRAY(Health!$C$8),0)),NA())</f>
        <v>0</v>
      </c>
      <c r="S10" s="25" t="e">
        <f ca="1">IFERROR(INDEX(Food!$G$8:$G$225,MATCH($C10,_xlfn.ANCHORARRAY(Food!$C$8),0)),NA())</f>
        <v>#N/A</v>
      </c>
      <c r="T10" s="25" t="e">
        <f ca="1">IFERROR(INDEX(Macro!$G$8:$G$225,MATCH($C10,_xlfn.ANCHORARRAY(Macro!$C$8),0)),NA())</f>
        <v>#N/A</v>
      </c>
      <c r="U10" s="25">
        <f ca="1">IFERROR(INDEX(Socioeconomic!$G$8:$G$225,MATCH($C10,_xlfn.ANCHORARRAY(Socioeconomic!$C$8),0)),NA())</f>
        <v>0</v>
      </c>
      <c r="V10" s="25">
        <f ca="1">IFERROR(INDEX('Natural Hazard'!$G$8:$G$225,MATCH($C10,_xlfn.ANCHORARRAY('Natural Hazard'!$C$8),0)),NA())</f>
        <v>0</v>
      </c>
      <c r="W10" s="25">
        <f ca="1">IFERROR(INDEX(Conflict!$G$8:$G$225,MATCH($C10,_xlfn.ANCHORARRAY(Conflict!$C$8),0)),NA())</f>
        <v>0</v>
      </c>
      <c r="X10" s="50"/>
      <c r="Y10" s="25">
        <f ca="1">IFERROR(INDEX(Health!$H$8:$H$225,MATCH($C10,_xlfn.ANCHORARRAY(Health!$C$8),0)),NA())</f>
        <v>6.0583090379008704</v>
      </c>
      <c r="Z10" s="25" t="e">
        <f ca="1">IFERROR(INDEX(Food!$H$8:$H$225,MATCH($C10,_xlfn.ANCHORARRAY(Food!$C$8),0)),NA())</f>
        <v>#N/A</v>
      </c>
      <c r="AA10" s="25" t="e">
        <f ca="1">IFERROR(INDEX(Macro!$H$8:$H$225,MATCH($C10,_xlfn.ANCHORARRAY(Macro!$C$8),0)),NA())</f>
        <v>#N/A</v>
      </c>
      <c r="AB10" s="25" t="e">
        <f ca="1">IFERROR(INDEX(Socioeconomic!$H$8:$H$225,MATCH($C10,_xlfn.ANCHORARRAY(Socioeconomic!$C$8),0)),NA())</f>
        <v>#N/A</v>
      </c>
      <c r="AC10" s="25" t="e">
        <f ca="1">IFERROR(INDEX('Natural Hazard'!$H$8:$H$225,MATCH($C10,_xlfn.ANCHORARRAY('Natural Hazard'!$C$8),0)),NA())</f>
        <v>#N/A</v>
      </c>
      <c r="AD10" s="25">
        <f ca="1">IFERROR(INDEX(Conflict!$H$8:$H$225,MATCH($C10,_xlfn.ANCHORARRAY(Conflict!$C$8),0)),NA())</f>
        <v>0</v>
      </c>
      <c r="AE10" s="50"/>
      <c r="AF10" s="25">
        <f ca="1">IFERROR(INDEX(Health!$I$8:$I$225,MATCH($C10,_xlfn.ANCHORARRAY(Health!$C$8),0)),NA())</f>
        <v>0</v>
      </c>
      <c r="AG10" s="25" t="e">
        <f ca="1">IFERROR(INDEX(Food!$I$8:$I$225,MATCH($C10,_xlfn.ANCHORARRAY(Food!$C$8),0)),NA())</f>
        <v>#N/A</v>
      </c>
      <c r="AH10" s="25" t="e">
        <f ca="1">IFERROR(INDEX(Macro!$I$8:$I$225,MATCH($C10,_xlfn.ANCHORARRAY(Macro!$C$8),0)),NA())</f>
        <v>#N/A</v>
      </c>
      <c r="AI10" s="25">
        <f ca="1">IFERROR(INDEX(Socioeconomic!$I$8:$I$225,MATCH($C10,_xlfn.ANCHORARRAY(Socioeconomic!$C$8),0)),NA())</f>
        <v>0</v>
      </c>
      <c r="AJ10" s="25">
        <f ca="1">IFERROR(INDEX('Natural Hazard'!$I$8:$I$225,MATCH($C10,_xlfn.ANCHORARRAY('Natural Hazard'!$C$8),0)),NA())</f>
        <v>0</v>
      </c>
      <c r="AK10" s="25">
        <f ca="1">IFERROR(INDEX(Conflict!$I$8:$I$225,MATCH($C10,_xlfn.ANCHORARRAY(Conflict!$C$8),0)),NA())</f>
        <v>0</v>
      </c>
      <c r="AL10" s="49"/>
      <c r="AM10" s="25">
        <f>IFERROR(INDEX('Data Reliability'!$G$6:$G$409,MATCH($C10,'Data Reliability'!$E$6:$E$409,0)),NA())</f>
        <v>0.72222222222222199</v>
      </c>
      <c r="AN10" s="25">
        <f>IFERROR(INDEX('Data Reliability'!$H$6:$H$409,MATCH($C10,'Data Reliability'!$E$6:$E$409,0)),NA())</f>
        <v>0.67222222222222205</v>
      </c>
      <c r="AO10" s="21"/>
      <c r="AP10" s="21"/>
      <c r="AQ10" s="21"/>
      <c r="AR10" s="21"/>
      <c r="AS10" s="21"/>
      <c r="AT10" s="21"/>
      <c r="AU10" s="21"/>
      <c r="AV10" s="21"/>
      <c r="AW10" s="21"/>
      <c r="AX10" s="21"/>
      <c r="AY10" s="21"/>
      <c r="AZ10" s="21"/>
      <c r="BA10" s="21"/>
    </row>
    <row r="11" spans="1:53" ht="15.75" x14ac:dyDescent="0.25">
      <c r="A11" s="62">
        <v>171</v>
      </c>
      <c r="B11" s="20" t="s">
        <v>12</v>
      </c>
      <c r="C11" s="20" t="s">
        <v>13</v>
      </c>
      <c r="D11" s="20" t="s">
        <v>434</v>
      </c>
      <c r="E11" s="20" t="s">
        <v>409</v>
      </c>
      <c r="F11" s="206">
        <f ca="1">MATCH($C11,_xlfn.ANCHORARRAY(Health!$C$8),0)</f>
        <v>6</v>
      </c>
      <c r="G11" s="22" cm="1">
        <f t="array" aca="1" ref="G11" ca="1">IF(Parameters!$D$31, SUM(IF(ISNUMBER(R11:W11),(IF(R11:W11&gt;=Parameters!$D$37,1,"")),""))+0.5*(SUM(IF(ISNUMBER(R11:W11),(IF(R11:W11&gt;=Parameters!$D$38,1,"")),""))-SUM(IF(ISNUMBER(R11:W11),(IF(R11:W11&gt;=Parameters!$D$37,1,"")),""))),0) +
   IF(Parameters!$D$32,SUM(IF(ISNUMBER(R11:W11),(IF(R11:W11&gt;=Parameters!$D$41,1,"")),"")),0) +
   IF(Parameters!$D$33,AVERAGE(IF(ISNUMBER(R11:W11),R11:W11)),0) +
   IF(Parameters!$D$34,IF(OR(IF(ISNUMBER(R11:W11),R11:W11)=0),0,GEOMEAN(IF(ISNUMBER(R11:W11),R11:W11))),0)</f>
        <v>0.5</v>
      </c>
      <c r="H11" s="23">
        <f t="shared" ca="1" si="0"/>
        <v>0.5</v>
      </c>
      <c r="I11" s="116" t="str">
        <f t="shared" si="1"/>
        <v/>
      </c>
      <c r="J11" s="22" cm="1">
        <f t="array" aca="1" ref="J11" ca="1">IF(Parameters!$D$31, SUM(IF(ISNUMBER(Y11:AD11),(IF(Y11:AD11&gt;=Parameters!$D$41,1,"")),""))+0.5*(SUM(IF(ISNUMBER(Y11:AD11),(IF(Y11:AD11&gt;=Parameters!$D$42,1,"")),""))-SUM(IF(ISNUMBER(Y11:AD11),(IF(Y11:AD11&gt;=Parameters!$D$41,1,"")),""))),0) +
   IF(Parameters!$D$32,SUM(IF(ISNUMBER(Y11:AD11),(IF(Y11:AD11&gt;=Parameters!$D$41,1,"")),"")),0) +
   IF(Parameters!$D$33,AVERAGE(IF(ISNUMBER(Y11:AD11),Y11:AD11)),0) +
   IF(Parameters!$D$34,IF(OR(IF(ISNUMBER(Y11:AD11),Y11:AD11)=0),0,GEOMEAN(IF(ISNUMBER(Y11:AD11),Y11:AD11))),0)</f>
        <v>0</v>
      </c>
      <c r="K11" s="23">
        <f t="shared" ca="1" si="2"/>
        <v>0</v>
      </c>
      <c r="L11" s="116" t="str">
        <f t="shared" si="3"/>
        <v/>
      </c>
      <c r="M11" s="21" cm="1">
        <f t="array" aca="1" ref="M11" ca="1">IF(Parameters!$D$31, SUM(IF(ISNUMBER(AF11:AK11),(IF(AF11:AK11&gt;=Parameters!$D$41,1,"")),""))+0.5*(SUM(IF(ISNUMBER(AF11:AK11),(IF(AF11:AK11&gt;=Parameters!$D$42,1,"")),""))-SUM(IF(ISNUMBER(AF11:AK11),(IF(AF11:AK11&gt;=Parameters!$D$41,1,"")),""))),0) +
   IF(Parameters!$D$32,SUM(IF(ISNUMBER(AF11:AK11),(IF(AF11:AK11&gt;=Parameters!$D$41,1,"")),"")),0) +
   IF(Parameters!$D$33,AVERAGE(IF(ISNUMBER(AF11:AK11),AF11:AK11)),0) +
   IF(Parameters!$D$34,IF(OR(IF(ISNUMBER(AF11:AK11),AF11:AK11)=0),0,GEOMEAN(IF(ISNUMBER(AF11:AK11),AF11:AK11))),0)</f>
        <v>1</v>
      </c>
      <c r="N11" s="23">
        <f t="shared" ca="1" si="4"/>
        <v>1</v>
      </c>
      <c r="O11" s="116" t="str">
        <f t="shared" si="5"/>
        <v>!</v>
      </c>
      <c r="P11" s="24"/>
      <c r="Q11" s="49"/>
      <c r="R11" s="25">
        <f ca="1">IFERROR(INDEX(Health!$G$8:$G$225,MATCH($C11,_xlfn.ANCHORARRAY(Health!$C$8),0)),NA())</f>
        <v>0</v>
      </c>
      <c r="S11" s="25">
        <f ca="1">IFERROR(INDEX(Food!$G$8:$G$225,MATCH($C11,_xlfn.ANCHORARRAY(Food!$C$8),0)),NA())</f>
        <v>0</v>
      </c>
      <c r="T11" s="25">
        <f ca="1">IFERROR(INDEX(Macro!$G$8:$G$225,MATCH($C11,_xlfn.ANCHORARRAY(Macro!$C$8),0)),NA())</f>
        <v>6.9</v>
      </c>
      <c r="U11" s="25">
        <f ca="1">IFERROR(INDEX(Socioeconomic!$G$8:$G$225,MATCH($C11,_xlfn.ANCHORARRAY(Socioeconomic!$C$8),0)),NA())</f>
        <v>0</v>
      </c>
      <c r="V11" s="25">
        <f ca="1">IFERROR(INDEX('Natural Hazard'!$G$8:$G$225,MATCH($C11,_xlfn.ANCHORARRAY('Natural Hazard'!$C$8),0)),NA())</f>
        <v>0</v>
      </c>
      <c r="W11" s="25">
        <f ca="1">IFERROR(INDEX(Conflict!$G$8:$G$225,MATCH($C11,_xlfn.ANCHORARRAY(Conflict!$C$8),0)),NA())</f>
        <v>0</v>
      </c>
      <c r="X11" s="50"/>
      <c r="Y11" s="25">
        <f ca="1">IFERROR(INDEX(Health!$H$8:$H$225,MATCH($C11,_xlfn.ANCHORARRAY(Health!$C$8),0)),NA())</f>
        <v>4.6297376093294398</v>
      </c>
      <c r="Z11" s="25">
        <f ca="1">IFERROR(INDEX(Food!$H$8:$H$225,MATCH($C11,_xlfn.ANCHORARRAY(Food!$C$8),0)),NA())</f>
        <v>0.83381586566299803</v>
      </c>
      <c r="AA11" s="25">
        <f ca="1">IFERROR(INDEX(Macro!$H$8:$H$225,MATCH($C11,_xlfn.ANCHORARRAY(Macro!$C$8),0)),NA())</f>
        <v>0.215897939156036</v>
      </c>
      <c r="AB11" s="25">
        <f ca="1">IFERROR(INDEX(Socioeconomic!$H$8:$H$225,MATCH($C11,_xlfn.ANCHORARRAY(Socioeconomic!$C$8),0)),NA())</f>
        <v>0.14285714285714199</v>
      </c>
      <c r="AC11" s="25">
        <f ca="1">IFERROR(INDEX('Natural Hazard'!$H$8:$H$225,MATCH($C11,_xlfn.ANCHORARRAY('Natural Hazard'!$C$8),0)),NA())</f>
        <v>5.6666666666666599</v>
      </c>
      <c r="AD11" s="25">
        <f ca="1">IFERROR(INDEX(Conflict!$H$8:$H$225,MATCH($C11,_xlfn.ANCHORARRAY(Conflict!$C$8),0)),NA())</f>
        <v>0</v>
      </c>
      <c r="AE11" s="50"/>
      <c r="AF11" s="25">
        <f ca="1">IFERROR(INDEX(Health!$I$8:$I$225,MATCH($C11,_xlfn.ANCHORARRAY(Health!$C$8),0)),NA())</f>
        <v>0</v>
      </c>
      <c r="AG11" s="25" t="e">
        <f ca="1">IFERROR(INDEX(Food!$I$8:$I$225,MATCH($C11,_xlfn.ANCHORARRAY(Food!$C$8),0)),NA())</f>
        <v>#N/A</v>
      </c>
      <c r="AH11" s="25">
        <f ca="1">IFERROR(INDEX(Macro!$I$8:$I$225,MATCH($C11,_xlfn.ANCHORARRAY(Macro!$C$8),0)),NA())</f>
        <v>7</v>
      </c>
      <c r="AI11" s="25">
        <f ca="1">IFERROR(INDEX(Socioeconomic!$I$8:$I$225,MATCH($C11,_xlfn.ANCHORARRAY(Socioeconomic!$C$8),0)),NA())</f>
        <v>0</v>
      </c>
      <c r="AJ11" s="25">
        <f ca="1">IFERROR(INDEX('Natural Hazard'!$I$8:$I$225,MATCH($C11,_xlfn.ANCHORARRAY('Natural Hazard'!$C$8),0)),NA())</f>
        <v>0</v>
      </c>
      <c r="AK11" s="25">
        <f ca="1">IFERROR(INDEX(Conflict!$I$8:$I$225,MATCH($C11,_xlfn.ANCHORARRAY(Conflict!$C$8),0)),NA())</f>
        <v>7</v>
      </c>
      <c r="AL11" s="49"/>
      <c r="AM11" s="25">
        <f>IFERROR(INDEX('Data Reliability'!$G$6:$G$409,MATCH($C11,'Data Reliability'!$E$6:$E$409,0)),NA())</f>
        <v>0</v>
      </c>
      <c r="AN11" s="25">
        <f>IFERROR(INDEX('Data Reliability'!$H$6:$H$409,MATCH($C11,'Data Reliability'!$E$6:$E$409,0)),NA())</f>
        <v>0.49444444444444402</v>
      </c>
      <c r="AO11" s="21"/>
      <c r="AP11" s="21"/>
      <c r="AQ11" s="21"/>
      <c r="AR11" s="21"/>
      <c r="AS11" s="21"/>
      <c r="AT11" s="21"/>
      <c r="AU11" s="21"/>
      <c r="AV11" s="21"/>
      <c r="AW11" s="21"/>
      <c r="AX11" s="21"/>
      <c r="AY11" s="21"/>
      <c r="AZ11" s="21"/>
      <c r="BA11" s="21"/>
    </row>
    <row r="12" spans="1:53" ht="15.75" x14ac:dyDescent="0.25">
      <c r="A12" s="62">
        <v>175</v>
      </c>
      <c r="B12" s="20" t="s">
        <v>14</v>
      </c>
      <c r="C12" s="20" t="s">
        <v>15</v>
      </c>
      <c r="D12" s="20" t="s">
        <v>435</v>
      </c>
      <c r="E12" s="20" t="s">
        <v>430</v>
      </c>
      <c r="F12" s="206">
        <f ca="1">MATCH($C12,_xlfn.ANCHORARRAY(Health!$C$8),0)</f>
        <v>7</v>
      </c>
      <c r="G12" s="22" cm="1">
        <f t="array" aca="1" ref="G12" ca="1">IF(Parameters!$D$31, SUM(IF(ISNUMBER(R12:W12),(IF(R12:W12&gt;=Parameters!$D$37,1,"")),""))+0.5*(SUM(IF(ISNUMBER(R12:W12),(IF(R12:W12&gt;=Parameters!$D$38,1,"")),""))-SUM(IF(ISNUMBER(R12:W12),(IF(R12:W12&gt;=Parameters!$D$37,1,"")),""))),0) +
   IF(Parameters!$D$32,SUM(IF(ISNUMBER(R12:W12),(IF(R12:W12&gt;=Parameters!$D$41,1,"")),"")),0) +
   IF(Parameters!$D$33,AVERAGE(IF(ISNUMBER(R12:W12),R12:W12)),0) +
   IF(Parameters!$D$34,IF(OR(IF(ISNUMBER(R12:W12),R12:W12)=0),0,GEOMEAN(IF(ISNUMBER(R12:W12),R12:W12))),0)</f>
        <v>0.5</v>
      </c>
      <c r="H12" s="23">
        <f t="shared" ca="1" si="0"/>
        <v>0.5</v>
      </c>
      <c r="I12" s="116" t="str">
        <f t="shared" si="1"/>
        <v/>
      </c>
      <c r="J12" s="22" cm="1">
        <f t="array" aca="1" ref="J12" ca="1">IF(Parameters!$D$31, SUM(IF(ISNUMBER(Y12:AD12),(IF(Y12:AD12&gt;=Parameters!$D$41,1,"")),""))+0.5*(SUM(IF(ISNUMBER(Y12:AD12),(IF(Y12:AD12&gt;=Parameters!$D$42,1,"")),""))-SUM(IF(ISNUMBER(Y12:AD12),(IF(Y12:AD12&gt;=Parameters!$D$41,1,"")),""))),0) +
   IF(Parameters!$D$32,SUM(IF(ISNUMBER(Y12:AD12),(IF(Y12:AD12&gt;=Parameters!$D$41,1,"")),"")),0) +
   IF(Parameters!$D$33,AVERAGE(IF(ISNUMBER(Y12:AD12),Y12:AD12)),0) +
   IF(Parameters!$D$34,IF(OR(IF(ISNUMBER(Y12:AD12),Y12:AD12)=0),0,GEOMEAN(IF(ISNUMBER(Y12:AD12),Y12:AD12))),0)</f>
        <v>0</v>
      </c>
      <c r="K12" s="23">
        <f t="shared" ca="1" si="2"/>
        <v>0</v>
      </c>
      <c r="L12" s="116" t="str">
        <f t="shared" si="3"/>
        <v/>
      </c>
      <c r="M12" s="21" cm="1">
        <f t="array" aca="1" ref="M12" ca="1">IF(Parameters!$D$31, SUM(IF(ISNUMBER(AF12:AK12),(IF(AF12:AK12&gt;=Parameters!$D$41,1,"")),""))+0.5*(SUM(IF(ISNUMBER(AF12:AK12),(IF(AF12:AK12&gt;=Parameters!$D$42,1,"")),""))-SUM(IF(ISNUMBER(AF12:AK12),(IF(AF12:AK12&gt;=Parameters!$D$41,1,"")),""))),0) +
   IF(Parameters!$D$32,SUM(IF(ISNUMBER(AF12:AK12),(IF(AF12:AK12&gt;=Parameters!$D$41,1,"")),"")),0) +
   IF(Parameters!$D$33,AVERAGE(IF(ISNUMBER(AF12:AK12),AF12:AK12)),0) +
   IF(Parameters!$D$34,IF(OR(IF(ISNUMBER(AF12:AK12),AF12:AK12)=0),0,GEOMEAN(IF(ISNUMBER(AF12:AK12),AF12:AK12))),0)</f>
        <v>0</v>
      </c>
      <c r="N12" s="23">
        <f t="shared" ca="1" si="4"/>
        <v>0</v>
      </c>
      <c r="O12" s="116" t="str">
        <f t="shared" si="5"/>
        <v>!</v>
      </c>
      <c r="P12" s="24"/>
      <c r="Q12" s="49"/>
      <c r="R12" s="25">
        <f ca="1">IFERROR(INDEX(Health!$G$8:$G$225,MATCH($C12,_xlfn.ANCHORARRAY(Health!$C$8),0)),NA())</f>
        <v>0</v>
      </c>
      <c r="S12" s="25">
        <f ca="1">IFERROR(INDEX(Food!$G$8:$G$225,MATCH($C12,_xlfn.ANCHORARRAY(Food!$C$8),0)),NA())</f>
        <v>0</v>
      </c>
      <c r="T12" s="25">
        <f ca="1">IFERROR(INDEX(Macro!$G$8:$G$225,MATCH($C12,_xlfn.ANCHORARRAY(Macro!$C$8),0)),NA())</f>
        <v>6.6096205702911179</v>
      </c>
      <c r="U12" s="25">
        <f ca="1">IFERROR(INDEX(Socioeconomic!$G$8:$G$225,MATCH($C12,_xlfn.ANCHORARRAY(Socioeconomic!$C$8),0)),NA())</f>
        <v>0.70710678118654757</v>
      </c>
      <c r="V12" s="25">
        <f ca="1">IFERROR(INDEX('Natural Hazard'!$G$8:$G$225,MATCH($C12,_xlfn.ANCHORARRAY('Natural Hazard'!$C$8),0)),NA())</f>
        <v>0</v>
      </c>
      <c r="W12" s="25">
        <f ca="1">IFERROR(INDEX(Conflict!$G$8:$G$225,MATCH($C12,_xlfn.ANCHORARRAY(Conflict!$C$8),0)),NA())</f>
        <v>0</v>
      </c>
      <c r="X12" s="50"/>
      <c r="Y12" s="25">
        <f ca="1">IFERROR(INDEX(Health!$H$8:$H$225,MATCH($C12,_xlfn.ANCHORARRAY(Health!$C$8),0)),NA())</f>
        <v>0.314868804664724</v>
      </c>
      <c r="Z12" s="25">
        <f ca="1">IFERROR(INDEX(Food!$H$8:$H$225,MATCH($C12,_xlfn.ANCHORARRAY(Food!$C$8),0)),NA())</f>
        <v>3.8448176027793801</v>
      </c>
      <c r="AA12" s="25">
        <f ca="1">IFERROR(INDEX(Macro!$H$8:$H$225,MATCH($C12,_xlfn.ANCHORARRAY(Macro!$C$8),0)),NA())</f>
        <v>6.5569562919906401</v>
      </c>
      <c r="AB12" s="25">
        <f ca="1">IFERROR(INDEX(Socioeconomic!$H$8:$H$225,MATCH($C12,_xlfn.ANCHORARRAY(Socioeconomic!$C$8),0)),NA())</f>
        <v>2</v>
      </c>
      <c r="AC12" s="25">
        <f ca="1">IFERROR(INDEX('Natural Hazard'!$H$8:$H$225,MATCH($C12,_xlfn.ANCHORARRAY('Natural Hazard'!$C$8),0)),NA())</f>
        <v>5.6666666666666599</v>
      </c>
      <c r="AD12" s="25">
        <f ca="1">IFERROR(INDEX(Conflict!$H$8:$H$225,MATCH($C12,_xlfn.ANCHORARRAY(Conflict!$C$8),0)),NA())</f>
        <v>0</v>
      </c>
      <c r="AE12" s="50"/>
      <c r="AF12" s="25">
        <f ca="1">IFERROR(INDEX(Health!$I$8:$I$225,MATCH($C12,_xlfn.ANCHORARRAY(Health!$C$8),0)),NA())</f>
        <v>0</v>
      </c>
      <c r="AG12" s="25" t="e">
        <f ca="1">IFERROR(INDEX(Food!$I$8:$I$225,MATCH($C12,_xlfn.ANCHORARRAY(Food!$C$8),0)),NA())</f>
        <v>#N/A</v>
      </c>
      <c r="AH12" s="25">
        <f ca="1">IFERROR(INDEX(Macro!$I$8:$I$225,MATCH($C12,_xlfn.ANCHORARRAY(Macro!$C$8),0)),NA())</f>
        <v>6.6627078384798004</v>
      </c>
      <c r="AI12" s="25">
        <f ca="1">IFERROR(INDEX(Socioeconomic!$I$8:$I$225,MATCH($C12,_xlfn.ANCHORARRAY(Socioeconomic!$C$8),0)),NA())</f>
        <v>0.25</v>
      </c>
      <c r="AJ12" s="25">
        <f ca="1">IFERROR(INDEX('Natural Hazard'!$I$8:$I$225,MATCH($C12,_xlfn.ANCHORARRAY('Natural Hazard'!$C$8),0)),NA())</f>
        <v>0</v>
      </c>
      <c r="AK12" s="25">
        <f ca="1">IFERROR(INDEX(Conflict!$I$8:$I$225,MATCH($C12,_xlfn.ANCHORARRAY(Conflict!$C$8),0)),NA())</f>
        <v>0</v>
      </c>
      <c r="AL12" s="49"/>
      <c r="AM12" s="25">
        <f>IFERROR(INDEX('Data Reliability'!$G$6:$G$409,MATCH($C12,'Data Reliability'!$E$6:$E$409,0)),NA())</f>
        <v>0</v>
      </c>
      <c r="AN12" s="25">
        <f>IFERROR(INDEX('Data Reliability'!$H$6:$H$409,MATCH($C12,'Data Reliability'!$E$6:$E$409,0)),NA())</f>
        <v>0.49444444444444402</v>
      </c>
      <c r="AO12" s="21"/>
      <c r="AP12" s="21"/>
      <c r="AQ12" s="21"/>
      <c r="AR12" s="21"/>
      <c r="AS12" s="21"/>
      <c r="AT12" s="21"/>
      <c r="AU12" s="21"/>
      <c r="AV12" s="21"/>
      <c r="AW12" s="21"/>
      <c r="AX12" s="21"/>
      <c r="AY12" s="21"/>
      <c r="AZ12" s="21"/>
      <c r="BA12" s="21"/>
    </row>
    <row r="13" spans="1:53" ht="15.75" x14ac:dyDescent="0.25">
      <c r="A13" s="62">
        <v>185</v>
      </c>
      <c r="B13" s="20" t="s">
        <v>16</v>
      </c>
      <c r="C13" s="20" t="s">
        <v>17</v>
      </c>
      <c r="D13" s="20" t="s">
        <v>433</v>
      </c>
      <c r="E13" s="20" t="s">
        <v>430</v>
      </c>
      <c r="F13" s="206">
        <f ca="1">MATCH($C13,_xlfn.ANCHORARRAY(Health!$C$8),0)</f>
        <v>8</v>
      </c>
      <c r="G13" s="22" cm="1">
        <f t="array" aca="1" ref="G13" ca="1">IF(Parameters!$D$31, SUM(IF(ISNUMBER(R13:W13),(IF(R13:W13&gt;=Parameters!$D$37,1,"")),""))+0.5*(SUM(IF(ISNUMBER(R13:W13),(IF(R13:W13&gt;=Parameters!$D$38,1,"")),""))-SUM(IF(ISNUMBER(R13:W13),(IF(R13:W13&gt;=Parameters!$D$37,1,"")),""))),0) +
   IF(Parameters!$D$32,SUM(IF(ISNUMBER(R13:W13),(IF(R13:W13&gt;=Parameters!$D$41,1,"")),"")),0) +
   IF(Parameters!$D$33,AVERAGE(IF(ISNUMBER(R13:W13),R13:W13)),0) +
   IF(Parameters!$D$34,IF(OR(IF(ISNUMBER(R13:W13),R13:W13)=0),0,GEOMEAN(IF(ISNUMBER(R13:W13),R13:W13))),0)</f>
        <v>0</v>
      </c>
      <c r="H13" s="23">
        <f t="shared" ca="1" si="0"/>
        <v>0</v>
      </c>
      <c r="I13" s="116" t="str">
        <f t="shared" si="1"/>
        <v/>
      </c>
      <c r="J13" s="22" cm="1">
        <f t="array" aca="1" ref="J13" ca="1">IF(Parameters!$D$31, SUM(IF(ISNUMBER(Y13:AD13),(IF(Y13:AD13&gt;=Parameters!$D$41,1,"")),""))+0.5*(SUM(IF(ISNUMBER(Y13:AD13),(IF(Y13:AD13&gt;=Parameters!$D$42,1,"")),""))-SUM(IF(ISNUMBER(Y13:AD13),(IF(Y13:AD13&gt;=Parameters!$D$41,1,"")),""))),0) +
   IF(Parameters!$D$32,SUM(IF(ISNUMBER(Y13:AD13),(IF(Y13:AD13&gt;=Parameters!$D$41,1,"")),"")),0) +
   IF(Parameters!$D$33,AVERAGE(IF(ISNUMBER(Y13:AD13),Y13:AD13)),0) +
   IF(Parameters!$D$34,IF(OR(IF(ISNUMBER(Y13:AD13),Y13:AD13)=0),0,GEOMEAN(IF(ISNUMBER(Y13:AD13),Y13:AD13))),0)</f>
        <v>0</v>
      </c>
      <c r="K13" s="23">
        <f t="shared" ca="1" si="2"/>
        <v>0</v>
      </c>
      <c r="L13" s="116" t="str">
        <f t="shared" si="3"/>
        <v/>
      </c>
      <c r="M13" s="21" cm="1">
        <f t="array" aca="1" ref="M13" ca="1">IF(Parameters!$D$31, SUM(IF(ISNUMBER(AF13:AK13),(IF(AF13:AK13&gt;=Parameters!$D$41,1,"")),""))+0.5*(SUM(IF(ISNUMBER(AF13:AK13),(IF(AF13:AK13&gt;=Parameters!$D$42,1,"")),""))-SUM(IF(ISNUMBER(AF13:AK13),(IF(AF13:AK13&gt;=Parameters!$D$41,1,"")),""))),0) +
   IF(Parameters!$D$32,SUM(IF(ISNUMBER(AF13:AK13),(IF(AF13:AK13&gt;=Parameters!$D$41,1,"")),"")),0) +
   IF(Parameters!$D$33,AVERAGE(IF(ISNUMBER(AF13:AK13),AF13:AK13)),0) +
   IF(Parameters!$D$34,IF(OR(IF(ISNUMBER(AF13:AK13),AF13:AK13)=0),0,GEOMEAN(IF(ISNUMBER(AF13:AK13),AF13:AK13))),0)</f>
        <v>0</v>
      </c>
      <c r="N13" s="23">
        <f t="shared" ca="1" si="4"/>
        <v>0</v>
      </c>
      <c r="O13" s="116" t="str">
        <f t="shared" si="5"/>
        <v>!</v>
      </c>
      <c r="P13" s="24"/>
      <c r="Q13" s="49"/>
      <c r="R13" s="25">
        <f ca="1">IFERROR(INDEX(Health!$G$8:$G$225,MATCH($C13,_xlfn.ANCHORARRAY(Health!$C$8),0)),NA())</f>
        <v>0</v>
      </c>
      <c r="S13" s="25">
        <f ca="1">IFERROR(INDEX(Food!$G$8:$G$225,MATCH($C13,_xlfn.ANCHORARRAY(Food!$C$8),0)),NA())</f>
        <v>2.8478145738249796</v>
      </c>
      <c r="T13" s="25">
        <f ca="1">IFERROR(INDEX(Macro!$G$8:$G$225,MATCH($C13,_xlfn.ANCHORARRAY(Macro!$C$8),0)),NA())</f>
        <v>3.1926498120145363</v>
      </c>
      <c r="U13" s="25">
        <f ca="1">IFERROR(INDEX(Socioeconomic!$G$8:$G$225,MATCH($C13,_xlfn.ANCHORARRAY(Socioeconomic!$C$8),0)),NA())</f>
        <v>1.2247448713915869</v>
      </c>
      <c r="V13" s="25">
        <f ca="1">IFERROR(INDEX('Natural Hazard'!$G$8:$G$225,MATCH($C13,_xlfn.ANCHORARRAY('Natural Hazard'!$C$8),0)),NA())</f>
        <v>0</v>
      </c>
      <c r="W13" s="25">
        <f ca="1">IFERROR(INDEX(Conflict!$G$8:$G$225,MATCH($C13,_xlfn.ANCHORARRAY(Conflict!$C$8),0)),NA())</f>
        <v>0</v>
      </c>
      <c r="X13" s="50"/>
      <c r="Y13" s="25">
        <f ca="1">IFERROR(INDEX(Health!$H$8:$H$225,MATCH($C13,_xlfn.ANCHORARRAY(Health!$C$8),0)),NA())</f>
        <v>0</v>
      </c>
      <c r="Z13" s="25">
        <f ca="1">IFERROR(INDEX(Food!$H$8:$H$225,MATCH($C13,_xlfn.ANCHORARRAY(Food!$C$8),0)),NA())</f>
        <v>2.7033492822966498</v>
      </c>
      <c r="AA13" s="25">
        <f ca="1">IFERROR(INDEX(Macro!$H$8:$H$225,MATCH($C13,_xlfn.ANCHORARRAY(Macro!$C$8),0)),NA())</f>
        <v>3.0542764399486599</v>
      </c>
      <c r="AB13" s="25">
        <f ca="1">IFERROR(INDEX(Socioeconomic!$H$8:$H$225,MATCH($C13,_xlfn.ANCHORARRAY(Socioeconomic!$C$8),0)),NA())</f>
        <v>2.9999999999999898</v>
      </c>
      <c r="AC13" s="25">
        <f ca="1">IFERROR(INDEX('Natural Hazard'!$H$8:$H$225,MATCH($C13,_xlfn.ANCHORARRAY('Natural Hazard'!$C$8),0)),NA())</f>
        <v>4.5</v>
      </c>
      <c r="AD13" s="25">
        <f ca="1">IFERROR(INDEX(Conflict!$H$8:$H$225,MATCH($C13,_xlfn.ANCHORARRAY(Conflict!$C$8),0)),NA())</f>
        <v>1.6492693110647101</v>
      </c>
      <c r="AE13" s="50"/>
      <c r="AF13" s="25">
        <f ca="1">IFERROR(INDEX(Health!$I$8:$I$225,MATCH($C13,_xlfn.ANCHORARRAY(Health!$C$8),0)),NA())</f>
        <v>0</v>
      </c>
      <c r="AG13" s="25">
        <f ca="1">IFERROR(INDEX(Food!$I$8:$I$225,MATCH($C13,_xlfn.ANCHORARRAY(Food!$C$8),0)),NA())</f>
        <v>3</v>
      </c>
      <c r="AH13" s="25">
        <f ca="1">IFERROR(INDEX(Macro!$I$8:$I$225,MATCH($C13,_xlfn.ANCHORARRAY(Macro!$C$8),0)),NA())</f>
        <v>3.3372921615201898</v>
      </c>
      <c r="AI13" s="25">
        <f ca="1">IFERROR(INDEX(Socioeconomic!$I$8:$I$225,MATCH($C13,_xlfn.ANCHORARRAY(Socioeconomic!$C$8),0)),NA())</f>
        <v>0.5</v>
      </c>
      <c r="AJ13" s="25">
        <f ca="1">IFERROR(INDEX('Natural Hazard'!$I$8:$I$225,MATCH($C13,_xlfn.ANCHORARRAY('Natural Hazard'!$C$8),0)),NA())</f>
        <v>0</v>
      </c>
      <c r="AK13" s="25">
        <f ca="1">IFERROR(INDEX(Conflict!$I$8:$I$225,MATCH($C13,_xlfn.ANCHORARRAY(Conflict!$C$8),0)),NA())</f>
        <v>0</v>
      </c>
      <c r="AL13" s="49"/>
      <c r="AM13" s="25">
        <f>IFERROR(INDEX('Data Reliability'!$G$6:$G$409,MATCH($C13,'Data Reliability'!$E$6:$E$409,0)),NA())</f>
        <v>8.3333333333333301E-2</v>
      </c>
      <c r="AN13" s="25">
        <f>IFERROR(INDEX('Data Reliability'!$H$6:$H$409,MATCH($C13,'Data Reliability'!$E$6:$E$409,0)),NA())</f>
        <v>0.38333333333333303</v>
      </c>
      <c r="AO13" s="21"/>
      <c r="AP13" s="21"/>
      <c r="AQ13" s="21"/>
      <c r="AR13" s="21"/>
      <c r="AS13" s="21"/>
      <c r="AT13" s="21"/>
      <c r="AU13" s="21"/>
      <c r="AV13" s="21"/>
      <c r="AW13" s="21"/>
      <c r="AX13" s="21"/>
      <c r="AY13" s="21"/>
      <c r="AZ13" s="21"/>
      <c r="BA13" s="21"/>
    </row>
    <row r="14" spans="1:53" ht="15.75" x14ac:dyDescent="0.25">
      <c r="A14" s="62">
        <v>186</v>
      </c>
      <c r="B14" s="20" t="s">
        <v>697</v>
      </c>
      <c r="C14" s="20" t="s">
        <v>669</v>
      </c>
      <c r="D14" s="20" t="s">
        <v>436</v>
      </c>
      <c r="E14" s="20" t="s">
        <v>409</v>
      </c>
      <c r="F14" s="206">
        <f ca="1">MATCH($C14,_xlfn.ANCHORARRAY(Health!$C$8),0)</f>
        <v>9</v>
      </c>
      <c r="G14" s="22" cm="1">
        <f t="array" aca="1" ref="G14" ca="1">IF(Parameters!$D$31, SUM(IF(ISNUMBER(R14:W14),(IF(R14:W14&gt;=Parameters!$D$37,1,"")),""))+0.5*(SUM(IF(ISNUMBER(R14:W14),(IF(R14:W14&gt;=Parameters!$D$38,1,"")),""))-SUM(IF(ISNUMBER(R14:W14),(IF(R14:W14&gt;=Parameters!$D$37,1,"")),""))),0) +
   IF(Parameters!$D$32,SUM(IF(ISNUMBER(R14:W14),(IF(R14:W14&gt;=Parameters!$D$41,1,"")),"")),0) +
   IF(Parameters!$D$33,AVERAGE(IF(ISNUMBER(R14:W14),R14:W14)),0) +
   IF(Parameters!$D$34,IF(OR(IF(ISNUMBER(R14:W14),R14:W14)=0),0,GEOMEAN(IF(ISNUMBER(R14:W14),R14:W14))),0)</f>
        <v>0</v>
      </c>
      <c r="H14" s="23">
        <f t="shared" ca="1" si="0"/>
        <v>0</v>
      </c>
      <c r="I14" s="116" t="str">
        <f t="shared" si="1"/>
        <v>!!</v>
      </c>
      <c r="J14" s="22" cm="1">
        <f t="array" aca="1" ref="J14" ca="1">IF(Parameters!$D$31, SUM(IF(ISNUMBER(Y14:AD14),(IF(Y14:AD14&gt;=Parameters!$D$41,1,"")),""))+0.5*(SUM(IF(ISNUMBER(Y14:AD14),(IF(Y14:AD14&gt;=Parameters!$D$42,1,"")),""))-SUM(IF(ISNUMBER(Y14:AD14),(IF(Y14:AD14&gt;=Parameters!$D$41,1,"")),""))),0) +
   IF(Parameters!$D$32,SUM(IF(ISNUMBER(Y14:AD14),(IF(Y14:AD14&gt;=Parameters!$D$41,1,"")),"")),0) +
   IF(Parameters!$D$33,AVERAGE(IF(ISNUMBER(Y14:AD14),Y14:AD14)),0) +
   IF(Parameters!$D$34,IF(OR(IF(ISNUMBER(Y14:AD14),Y14:AD14)=0),0,GEOMEAN(IF(ISNUMBER(Y14:AD14),Y14:AD14))),0)</f>
        <v>0</v>
      </c>
      <c r="K14" s="23">
        <f t="shared" ca="1" si="2"/>
        <v>0</v>
      </c>
      <c r="L14" s="116" t="str">
        <f t="shared" si="3"/>
        <v>!!</v>
      </c>
      <c r="M14" s="21" cm="1">
        <f t="array" aca="1" ref="M14" ca="1">IF(Parameters!$D$31, SUM(IF(ISNUMBER(AF14:AK14),(IF(AF14:AK14&gt;=Parameters!$D$41,1,"")),""))+0.5*(SUM(IF(ISNUMBER(AF14:AK14),(IF(AF14:AK14&gt;=Parameters!$D$42,1,"")),""))-SUM(IF(ISNUMBER(AF14:AK14),(IF(AF14:AK14&gt;=Parameters!$D$41,1,"")),""))),0) +
   IF(Parameters!$D$32,SUM(IF(ISNUMBER(AF14:AK14),(IF(AF14:AK14&gt;=Parameters!$D$41,1,"")),"")),0) +
   IF(Parameters!$D$33,AVERAGE(IF(ISNUMBER(AF14:AK14),AF14:AK14)),0) +
   IF(Parameters!$D$34,IF(OR(IF(ISNUMBER(AF14:AK14),AF14:AK14)=0),0,GEOMEAN(IF(ISNUMBER(AF14:AK14),AF14:AK14))),0)</f>
        <v>0</v>
      </c>
      <c r="N14" s="23">
        <f t="shared" ca="1" si="4"/>
        <v>0</v>
      </c>
      <c r="O14" s="116" t="str">
        <f t="shared" si="5"/>
        <v>!!</v>
      </c>
      <c r="P14" s="24"/>
      <c r="Q14" s="49"/>
      <c r="R14" s="25">
        <f ca="1">IFERROR(INDEX(Health!$G$8:$G$225,MATCH($C14,_xlfn.ANCHORARRAY(Health!$C$8),0)),NA())</f>
        <v>0</v>
      </c>
      <c r="S14" s="25" t="e">
        <f ca="1">IFERROR(INDEX(Food!$G$8:$G$225,MATCH($C14,_xlfn.ANCHORARRAY(Food!$C$8),0)),NA())</f>
        <v>#N/A</v>
      </c>
      <c r="T14" s="25" t="e">
        <f ca="1">IFERROR(INDEX(Macro!$G$8:$G$225,MATCH($C14,_xlfn.ANCHORARRAY(Macro!$C$8),0)),NA())</f>
        <v>#N/A</v>
      </c>
      <c r="U14" s="25">
        <f ca="1">IFERROR(INDEX(Socioeconomic!$G$8:$G$225,MATCH($C14,_xlfn.ANCHORARRAY(Socioeconomic!$C$8),0)),NA())</f>
        <v>0</v>
      </c>
      <c r="V14" s="25">
        <f ca="1">IFERROR(INDEX('Natural Hazard'!$G$8:$G$225,MATCH($C14,_xlfn.ANCHORARRAY('Natural Hazard'!$C$8),0)),NA())</f>
        <v>0</v>
      </c>
      <c r="W14" s="25">
        <f ca="1">IFERROR(INDEX(Conflict!$G$8:$G$225,MATCH($C14,_xlfn.ANCHORARRAY(Conflict!$C$8),0)),NA())</f>
        <v>0</v>
      </c>
      <c r="X14" s="50"/>
      <c r="Y14" s="25" t="e">
        <f ca="1">IFERROR(INDEX(Health!$H$8:$H$225,MATCH($C14,_xlfn.ANCHORARRAY(Health!$C$8),0)),NA())</f>
        <v>#N/A</v>
      </c>
      <c r="Z14" s="25" t="e">
        <f ca="1">IFERROR(INDEX(Food!$H$8:$H$225,MATCH($C14,_xlfn.ANCHORARRAY(Food!$C$8),0)),NA())</f>
        <v>#N/A</v>
      </c>
      <c r="AA14" s="25" t="e">
        <f ca="1">IFERROR(INDEX(Macro!$H$8:$H$225,MATCH($C14,_xlfn.ANCHORARRAY(Macro!$C$8),0)),NA())</f>
        <v>#N/A</v>
      </c>
      <c r="AB14" s="25" t="e">
        <f ca="1">IFERROR(INDEX(Socioeconomic!$H$8:$H$225,MATCH($C14,_xlfn.ANCHORARRAY(Socioeconomic!$C$8),0)),NA())</f>
        <v>#N/A</v>
      </c>
      <c r="AC14" s="25" t="e">
        <f ca="1">IFERROR(INDEX('Natural Hazard'!$H$8:$H$225,MATCH($C14,_xlfn.ANCHORARRAY('Natural Hazard'!$C$8),0)),NA())</f>
        <v>#N/A</v>
      </c>
      <c r="AD14" s="25">
        <f ca="1">IFERROR(INDEX(Conflict!$H$8:$H$225,MATCH($C14,_xlfn.ANCHORARRAY(Conflict!$C$8),0)),NA())</f>
        <v>0</v>
      </c>
      <c r="AE14" s="50"/>
      <c r="AF14" s="25">
        <f ca="1">IFERROR(INDEX(Health!$I$8:$I$225,MATCH($C14,_xlfn.ANCHORARRAY(Health!$C$8),0)),NA())</f>
        <v>0</v>
      </c>
      <c r="AG14" s="25" t="e">
        <f ca="1">IFERROR(INDEX(Food!$I$8:$I$225,MATCH($C14,_xlfn.ANCHORARRAY(Food!$C$8),0)),NA())</f>
        <v>#N/A</v>
      </c>
      <c r="AH14" s="25" t="e">
        <f ca="1">IFERROR(INDEX(Macro!$I$8:$I$225,MATCH($C14,_xlfn.ANCHORARRAY(Macro!$C$8),0)),NA())</f>
        <v>#N/A</v>
      </c>
      <c r="AI14" s="25">
        <f ca="1">IFERROR(INDEX(Socioeconomic!$I$8:$I$225,MATCH($C14,_xlfn.ANCHORARRAY(Socioeconomic!$C$8),0)),NA())</f>
        <v>0</v>
      </c>
      <c r="AJ14" s="25">
        <f ca="1">IFERROR(INDEX('Natural Hazard'!$I$8:$I$225,MATCH($C14,_xlfn.ANCHORARRAY('Natural Hazard'!$C$8),0)),NA())</f>
        <v>0</v>
      </c>
      <c r="AK14" s="25">
        <f ca="1">IFERROR(INDEX(Conflict!$I$8:$I$225,MATCH($C14,_xlfn.ANCHORARRAY(Conflict!$C$8),0)),NA())</f>
        <v>0</v>
      </c>
      <c r="AL14" s="49"/>
      <c r="AM14" s="25">
        <f>IFERROR(INDEX('Data Reliability'!$G$6:$G$409,MATCH($C14,'Data Reliability'!$E$6:$E$409,0)),NA())</f>
        <v>0.88888888888888895</v>
      </c>
      <c r="AN14" s="25">
        <f>IFERROR(INDEX('Data Reliability'!$H$6:$H$409,MATCH($C14,'Data Reliability'!$E$6:$E$409,0)),NA())</f>
        <v>0.76111111111111096</v>
      </c>
      <c r="AO14" s="21"/>
      <c r="AP14" s="21"/>
      <c r="AQ14" s="21"/>
      <c r="AR14" s="21"/>
      <c r="AS14" s="21"/>
      <c r="AT14" s="21"/>
      <c r="AU14" s="21"/>
      <c r="AV14" s="21"/>
      <c r="AW14" s="21"/>
      <c r="AX14" s="21"/>
      <c r="AY14" s="21"/>
      <c r="AZ14" s="21"/>
      <c r="BA14" s="21"/>
    </row>
    <row r="15" spans="1:53" ht="15.75" x14ac:dyDescent="0.25">
      <c r="B15" s="28" t="s">
        <v>18</v>
      </c>
      <c r="C15" s="28" t="s">
        <v>19</v>
      </c>
      <c r="D15" s="28" t="s">
        <v>435</v>
      </c>
      <c r="E15" s="28" t="s">
        <v>430</v>
      </c>
      <c r="F15" s="206">
        <f ca="1">MATCH($C15,_xlfn.ANCHORARRAY(Health!$C$8),0)</f>
        <v>10</v>
      </c>
      <c r="G15" s="22" cm="1">
        <f t="array" aca="1" ref="G15" ca="1">IF(Parameters!$D$31, SUM(IF(ISNUMBER(R15:W15),(IF(R15:W15&gt;=Parameters!$D$37,1,"")),""))+0.5*(SUM(IF(ISNUMBER(R15:W15),(IF(R15:W15&gt;=Parameters!$D$38,1,"")),""))-SUM(IF(ISNUMBER(R15:W15),(IF(R15:W15&gt;=Parameters!$D$37,1,"")),""))),0) +
   IF(Parameters!$D$32,SUM(IF(ISNUMBER(R15:W15),(IF(R15:W15&gt;=Parameters!$D$41,1,"")),"")),0) +
   IF(Parameters!$D$33,AVERAGE(IF(ISNUMBER(R15:W15),R15:W15)),0) +
   IF(Parameters!$D$34,IF(OR(IF(ISNUMBER(R15:W15),R15:W15)=0),0,GEOMEAN(IF(ISNUMBER(R15:W15),R15:W15))),0)</f>
        <v>0</v>
      </c>
      <c r="H15" s="23">
        <f t="shared" ca="1" si="0"/>
        <v>0</v>
      </c>
      <c r="I15" s="116" t="str">
        <f t="shared" si="1"/>
        <v>!</v>
      </c>
      <c r="J15" s="22" cm="1">
        <f t="array" aca="1" ref="J15" ca="1">IF(Parameters!$D$31, SUM(IF(ISNUMBER(Y15:AD15),(IF(Y15:AD15&gt;=Parameters!$D$41,1,"")),""))+0.5*(SUM(IF(ISNUMBER(Y15:AD15),(IF(Y15:AD15&gt;=Parameters!$D$42,1,"")),""))-SUM(IF(ISNUMBER(Y15:AD15),(IF(Y15:AD15&gt;=Parameters!$D$41,1,"")),""))),0) +
   IF(Parameters!$D$32,SUM(IF(ISNUMBER(Y15:AD15),(IF(Y15:AD15&gt;=Parameters!$D$41,1,"")),"")),0) +
   IF(Parameters!$D$33,AVERAGE(IF(ISNUMBER(Y15:AD15),Y15:AD15)),0) +
   IF(Parameters!$D$34,IF(OR(IF(ISNUMBER(Y15:AD15),Y15:AD15)=0),0,GEOMEAN(IF(ISNUMBER(Y15:AD15),Y15:AD15))),0)</f>
        <v>0.5</v>
      </c>
      <c r="K15" s="23">
        <f t="shared" ca="1" si="2"/>
        <v>0.5</v>
      </c>
      <c r="L15" s="116" t="str">
        <f t="shared" si="3"/>
        <v>!</v>
      </c>
      <c r="M15" s="21" cm="1">
        <f t="array" aca="1" ref="M15" ca="1">IF(Parameters!$D$31, SUM(IF(ISNUMBER(AF15:AK15),(IF(AF15:AK15&gt;=Parameters!$D$41,1,"")),""))+0.5*(SUM(IF(ISNUMBER(AF15:AK15),(IF(AF15:AK15&gt;=Parameters!$D$42,1,"")),""))-SUM(IF(ISNUMBER(AF15:AK15),(IF(AF15:AK15&gt;=Parameters!$D$41,1,"")),""))),0) +
   IF(Parameters!$D$32,SUM(IF(ISNUMBER(AF15:AK15),(IF(AF15:AK15&gt;=Parameters!$D$41,1,"")),"")),0) +
   IF(Parameters!$D$33,AVERAGE(IF(ISNUMBER(AF15:AK15),AF15:AK15)),0) +
   IF(Parameters!$D$34,IF(OR(IF(ISNUMBER(AF15:AK15),AF15:AK15)=0),0,GEOMEAN(IF(ISNUMBER(AF15:AK15),AF15:AK15))),0)</f>
        <v>0</v>
      </c>
      <c r="N15" s="23">
        <f t="shared" ca="1" si="4"/>
        <v>0</v>
      </c>
      <c r="O15" s="116" t="str">
        <f t="shared" si="5"/>
        <v>!!</v>
      </c>
      <c r="P15" s="24"/>
      <c r="Q15" s="49"/>
      <c r="R15" s="25">
        <f ca="1">IFERROR(INDEX(Health!$G$8:$G$225,MATCH($C15,_xlfn.ANCHORARRAY(Health!$C$8),0)),NA())</f>
        <v>0</v>
      </c>
      <c r="S15" s="25" t="e">
        <f ca="1">IFERROR(INDEX(Food!$G$8:$G$225,MATCH($C15,_xlfn.ANCHORARRAY(Food!$C$8),0)),NA())</f>
        <v>#N/A</v>
      </c>
      <c r="T15" s="25" t="e">
        <f ca="1">IFERROR(INDEX(Macro!$G$8:$G$225,MATCH($C15,_xlfn.ANCHORARRAY(Macro!$C$8),0)),NA())</f>
        <v>#N/A</v>
      </c>
      <c r="U15" s="25">
        <f ca="1">IFERROR(INDEX(Socioeconomic!$G$8:$G$225,MATCH($C15,_xlfn.ANCHORARRAY(Socioeconomic!$C$8),0)),NA())</f>
        <v>0</v>
      </c>
      <c r="V15" s="25">
        <f ca="1">IFERROR(INDEX('Natural Hazard'!$G$8:$G$225,MATCH($C15,_xlfn.ANCHORARRAY('Natural Hazard'!$C$8),0)),NA())</f>
        <v>0</v>
      </c>
      <c r="W15" s="25">
        <f ca="1">IFERROR(INDEX(Conflict!$G$8:$G$225,MATCH($C15,_xlfn.ANCHORARRAY(Conflict!$C$8),0)),NA())</f>
        <v>0</v>
      </c>
      <c r="X15" s="50"/>
      <c r="Y15" s="25">
        <f ca="1">IFERROR(INDEX(Health!$H$8:$H$225,MATCH($C15,_xlfn.ANCHORARRAY(Health!$C$8),0)),NA())</f>
        <v>7.4285714285714199</v>
      </c>
      <c r="Z15" s="25" t="e">
        <f ca="1">IFERROR(INDEX(Food!$H$8:$H$225,MATCH($C15,_xlfn.ANCHORARRAY(Food!$C$8),0)),NA())</f>
        <v>#N/A</v>
      </c>
      <c r="AA15" s="25" t="e">
        <f ca="1">IFERROR(INDEX(Macro!$H$8:$H$225,MATCH($C15,_xlfn.ANCHORARRAY(Macro!$C$8),0)),NA())</f>
        <v>#N/A</v>
      </c>
      <c r="AB15" s="25">
        <f ca="1">IFERROR(INDEX(Socioeconomic!$H$8:$H$225,MATCH($C15,_xlfn.ANCHORARRAY(Socioeconomic!$C$8),0)),NA())</f>
        <v>2</v>
      </c>
      <c r="AC15" s="25">
        <f ca="1">IFERROR(INDEX('Natural Hazard'!$H$8:$H$225,MATCH($C15,_xlfn.ANCHORARRAY('Natural Hazard'!$C$8),0)),NA())</f>
        <v>4.5</v>
      </c>
      <c r="AD15" s="25">
        <f ca="1">IFERROR(INDEX(Conflict!$H$8:$H$225,MATCH($C15,_xlfn.ANCHORARRAY(Conflict!$C$8),0)),NA())</f>
        <v>0</v>
      </c>
      <c r="AE15" s="50"/>
      <c r="AF15" s="25">
        <f ca="1">IFERROR(INDEX(Health!$I$8:$I$225,MATCH($C15,_xlfn.ANCHORARRAY(Health!$C$8),0)),NA())</f>
        <v>0</v>
      </c>
      <c r="AG15" s="25" t="e">
        <f ca="1">IFERROR(INDEX(Food!$I$8:$I$225,MATCH($C15,_xlfn.ANCHORARRAY(Food!$C$8),0)),NA())</f>
        <v>#N/A</v>
      </c>
      <c r="AH15" s="25" t="e">
        <f ca="1">IFERROR(INDEX(Macro!$I$8:$I$225,MATCH($C15,_xlfn.ANCHORARRAY(Macro!$C$8),0)),NA())</f>
        <v>#N/A</v>
      </c>
      <c r="AI15" s="25">
        <f ca="1">IFERROR(INDEX(Socioeconomic!$I$8:$I$225,MATCH($C15,_xlfn.ANCHORARRAY(Socioeconomic!$C$8),0)),NA())</f>
        <v>0</v>
      </c>
      <c r="AJ15" s="25">
        <f ca="1">IFERROR(INDEX('Natural Hazard'!$I$8:$I$225,MATCH($C15,_xlfn.ANCHORARRAY('Natural Hazard'!$C$8),0)),NA())</f>
        <v>0</v>
      </c>
      <c r="AK15" s="25">
        <f ca="1">IFERROR(INDEX(Conflict!$I$8:$I$225,MATCH($C15,_xlfn.ANCHORARRAY(Conflict!$C$8),0)),NA())</f>
        <v>0</v>
      </c>
      <c r="AL15" s="49"/>
      <c r="AM15" s="25">
        <f>IFERROR(INDEX('Data Reliability'!$G$6:$G$409,MATCH($C15,'Data Reliability'!$E$6:$E$409,0)),NA())</f>
        <v>0.33333333333333298</v>
      </c>
      <c r="AN15" s="25">
        <f>IFERROR(INDEX('Data Reliability'!$H$6:$H$409,MATCH($C15,'Data Reliability'!$E$6:$E$409,0)),NA())</f>
        <v>0.72777777777777797</v>
      </c>
    </row>
    <row r="16" spans="1:53" ht="15.75" x14ac:dyDescent="0.25">
      <c r="B16" s="28" t="s">
        <v>20</v>
      </c>
      <c r="C16" s="28" t="s">
        <v>21</v>
      </c>
      <c r="D16" s="28" t="s">
        <v>436</v>
      </c>
      <c r="E16" s="28" t="s">
        <v>409</v>
      </c>
      <c r="F16" s="206">
        <f ca="1">MATCH($C16,_xlfn.ANCHORARRAY(Health!$C$8),0)</f>
        <v>11</v>
      </c>
      <c r="G16" s="22" cm="1">
        <f t="array" aca="1" ref="G16" ca="1">IF(Parameters!$D$31, SUM(IF(ISNUMBER(R16:W16),(IF(R16:W16&gt;=Parameters!$D$37,1,"")),""))+0.5*(SUM(IF(ISNUMBER(R16:W16),(IF(R16:W16&gt;=Parameters!$D$38,1,"")),""))-SUM(IF(ISNUMBER(R16:W16),(IF(R16:W16&gt;=Parameters!$D$37,1,"")),""))),0) +
   IF(Parameters!$D$32,SUM(IF(ISNUMBER(R16:W16),(IF(R16:W16&gt;=Parameters!$D$41,1,"")),"")),0) +
   IF(Parameters!$D$33,AVERAGE(IF(ISNUMBER(R16:W16),R16:W16)),0) +
   IF(Parameters!$D$34,IF(OR(IF(ISNUMBER(R16:W16),R16:W16)=0),0,GEOMEAN(IF(ISNUMBER(R16:W16),R16:W16))),0)</f>
        <v>0</v>
      </c>
      <c r="H16" s="23">
        <f t="shared" ca="1" si="0"/>
        <v>0</v>
      </c>
      <c r="I16" s="116" t="str">
        <f t="shared" si="1"/>
        <v/>
      </c>
      <c r="J16" s="22" cm="1">
        <f t="array" aca="1" ref="J16" ca="1">IF(Parameters!$D$31, SUM(IF(ISNUMBER(Y16:AD16),(IF(Y16:AD16&gt;=Parameters!$D$41,1,"")),""))+0.5*(SUM(IF(ISNUMBER(Y16:AD16),(IF(Y16:AD16&gt;=Parameters!$D$42,1,"")),""))-SUM(IF(ISNUMBER(Y16:AD16),(IF(Y16:AD16&gt;=Parameters!$D$41,1,"")),""))),0) +
   IF(Parameters!$D$32,SUM(IF(ISNUMBER(Y16:AD16),(IF(Y16:AD16&gt;=Parameters!$D$41,1,"")),"")),0) +
   IF(Parameters!$D$33,AVERAGE(IF(ISNUMBER(Y16:AD16),Y16:AD16)),0) +
   IF(Parameters!$D$34,IF(OR(IF(ISNUMBER(Y16:AD16),Y16:AD16)=0),0,GEOMEAN(IF(ISNUMBER(Y16:AD16),Y16:AD16))),0)</f>
        <v>0</v>
      </c>
      <c r="K16" s="23">
        <f t="shared" ca="1" si="2"/>
        <v>0</v>
      </c>
      <c r="L16" s="116" t="str">
        <f t="shared" si="3"/>
        <v/>
      </c>
      <c r="M16" s="21" cm="1">
        <f t="array" aca="1" ref="M16" ca="1">IF(Parameters!$D$31, SUM(IF(ISNUMBER(AF16:AK16),(IF(AF16:AK16&gt;=Parameters!$D$41,1,"")),""))+0.5*(SUM(IF(ISNUMBER(AF16:AK16),(IF(AF16:AK16&gt;=Parameters!$D$42,1,"")),""))-SUM(IF(ISNUMBER(AF16:AK16),(IF(AF16:AK16&gt;=Parameters!$D$41,1,"")),""))),0) +
   IF(Parameters!$D$32,SUM(IF(ISNUMBER(AF16:AK16),(IF(AF16:AK16&gt;=Parameters!$D$41,1,"")),"")),0) +
   IF(Parameters!$D$33,AVERAGE(IF(ISNUMBER(AF16:AK16),AF16:AK16)),0) +
   IF(Parameters!$D$34,IF(OR(IF(ISNUMBER(AF16:AK16),AF16:AK16)=0),0,GEOMEAN(IF(ISNUMBER(AF16:AK16),AF16:AK16))),0)</f>
        <v>0</v>
      </c>
      <c r="N16" s="23">
        <f t="shared" ca="1" si="4"/>
        <v>0</v>
      </c>
      <c r="O16" s="116" t="str">
        <f t="shared" si="5"/>
        <v>!</v>
      </c>
      <c r="P16" s="24"/>
      <c r="Q16" s="49"/>
      <c r="R16" s="25">
        <f ca="1">IFERROR(INDEX(Health!$G$8:$G$225,MATCH($C16,_xlfn.ANCHORARRAY(Health!$C$8),0)),NA())</f>
        <v>0</v>
      </c>
      <c r="S16" s="25">
        <f ca="1">IFERROR(INDEX(Food!$G$8:$G$225,MATCH($C16,_xlfn.ANCHORARRAY(Food!$C$8),0)),NA())</f>
        <v>0</v>
      </c>
      <c r="T16" s="25">
        <f ca="1">IFERROR(INDEX(Macro!$G$8:$G$225,MATCH($C16,_xlfn.ANCHORARRAY(Macro!$C$8),0)),NA())</f>
        <v>0</v>
      </c>
      <c r="U16" s="25">
        <f ca="1">IFERROR(INDEX(Socioeconomic!$G$8:$G$225,MATCH($C16,_xlfn.ANCHORARRAY(Socioeconomic!$C$8),0)),NA())</f>
        <v>0.33123146848432988</v>
      </c>
      <c r="V16" s="25">
        <f ca="1">IFERROR(INDEX('Natural Hazard'!$G$8:$G$225,MATCH($C16,_xlfn.ANCHORARRAY('Natural Hazard'!$C$8),0)),NA())</f>
        <v>0</v>
      </c>
      <c r="W16" s="25">
        <f ca="1">IFERROR(INDEX(Conflict!$G$8:$G$225,MATCH($C16,_xlfn.ANCHORARRAY(Conflict!$C$8),0)),NA())</f>
        <v>0</v>
      </c>
      <c r="X16" s="50"/>
      <c r="Y16" s="25">
        <f ca="1">IFERROR(INDEX(Health!$H$8:$H$225,MATCH($C16,_xlfn.ANCHORARRAY(Health!$C$8),0)),NA())</f>
        <v>0</v>
      </c>
      <c r="Z16" s="25">
        <f ca="1">IFERROR(INDEX(Food!$H$8:$H$225,MATCH($C16,_xlfn.ANCHORARRAY(Food!$C$8),0)),NA())</f>
        <v>0.775911986103066</v>
      </c>
      <c r="AA16" s="25">
        <f ca="1">IFERROR(INDEX(Macro!$H$8:$H$225,MATCH($C16,_xlfn.ANCHORARRAY(Macro!$C$8),0)),NA())</f>
        <v>0</v>
      </c>
      <c r="AB16" s="25">
        <f ca="1">IFERROR(INDEX(Socioeconomic!$H$8:$H$225,MATCH($C16,_xlfn.ANCHORARRAY(Socioeconomic!$C$8),0)),NA())</f>
        <v>0.57142857142857095</v>
      </c>
      <c r="AC16" s="25">
        <f ca="1">IFERROR(INDEX('Natural Hazard'!$H$8:$H$225,MATCH($C16,_xlfn.ANCHORARRAY('Natural Hazard'!$C$8),0)),NA())</f>
        <v>6.1666666666666599</v>
      </c>
      <c r="AD16" s="25">
        <f ca="1">IFERROR(INDEX(Conflict!$H$8:$H$225,MATCH($C16,_xlfn.ANCHORARRAY(Conflict!$C$8),0)),NA())</f>
        <v>0</v>
      </c>
      <c r="AE16" s="50"/>
      <c r="AF16" s="25">
        <f ca="1">IFERROR(INDEX(Health!$I$8:$I$225,MATCH($C16,_xlfn.ANCHORARRAY(Health!$C$8),0)),NA())</f>
        <v>0</v>
      </c>
      <c r="AG16" s="25" t="e">
        <f ca="1">IFERROR(INDEX(Food!$I$8:$I$225,MATCH($C16,_xlfn.ANCHORARRAY(Food!$C$8),0)),NA())</f>
        <v>#N/A</v>
      </c>
      <c r="AH16" s="25">
        <f ca="1">IFERROR(INDEX(Macro!$I$8:$I$225,MATCH($C16,_xlfn.ANCHORARRAY(Macro!$C$8),0)),NA())</f>
        <v>5.7125890736342004</v>
      </c>
      <c r="AI16" s="25">
        <f ca="1">IFERROR(INDEX(Socioeconomic!$I$8:$I$225,MATCH($C16,_xlfn.ANCHORARRAY(Socioeconomic!$C$8),0)),NA())</f>
        <v>0.192</v>
      </c>
      <c r="AJ16" s="25">
        <f ca="1">IFERROR(INDEX('Natural Hazard'!$I$8:$I$225,MATCH($C16,_xlfn.ANCHORARRAY('Natural Hazard'!$C$8),0)),NA())</f>
        <v>0</v>
      </c>
      <c r="AK16" s="25">
        <f ca="1">IFERROR(INDEX(Conflict!$I$8:$I$225,MATCH($C16,_xlfn.ANCHORARRAY(Conflict!$C$8),0)),NA())</f>
        <v>3.5714285714285601</v>
      </c>
      <c r="AL16" s="49"/>
      <c r="AM16" s="25">
        <f>IFERROR(INDEX('Data Reliability'!$G$6:$G$409,MATCH($C16,'Data Reliability'!$E$6:$E$409,0)),NA())</f>
        <v>0</v>
      </c>
      <c r="AN16" s="25">
        <f>IFERROR(INDEX('Data Reliability'!$H$6:$H$409,MATCH($C16,'Data Reliability'!$E$6:$E$409,0)),NA())</f>
        <v>0.43888888888888899</v>
      </c>
    </row>
    <row r="17" spans="2:40" ht="15.75" x14ac:dyDescent="0.25">
      <c r="B17" s="28" t="s">
        <v>22</v>
      </c>
      <c r="C17" s="28" t="s">
        <v>23</v>
      </c>
      <c r="D17" s="28" t="s">
        <v>433</v>
      </c>
      <c r="E17" s="28" t="s">
        <v>409</v>
      </c>
      <c r="F17" s="206">
        <f ca="1">MATCH($C17,_xlfn.ANCHORARRAY(Health!$C$8),0)</f>
        <v>12</v>
      </c>
      <c r="G17" s="22" cm="1">
        <f t="array" aca="1" ref="G17" ca="1">IF(Parameters!$D$31, SUM(IF(ISNUMBER(R17:W17),(IF(R17:W17&gt;=Parameters!$D$37,1,"")),""))+0.5*(SUM(IF(ISNUMBER(R17:W17),(IF(R17:W17&gt;=Parameters!$D$38,1,"")),""))-SUM(IF(ISNUMBER(R17:W17),(IF(R17:W17&gt;=Parameters!$D$37,1,"")),""))),0) +
   IF(Parameters!$D$32,SUM(IF(ISNUMBER(R17:W17),(IF(R17:W17&gt;=Parameters!$D$41,1,"")),"")),0) +
   IF(Parameters!$D$33,AVERAGE(IF(ISNUMBER(R17:W17),R17:W17)),0) +
   IF(Parameters!$D$34,IF(OR(IF(ISNUMBER(R17:W17),R17:W17)=0),0,GEOMEAN(IF(ISNUMBER(R17:W17),R17:W17))),0)</f>
        <v>0</v>
      </c>
      <c r="H17" s="23">
        <f t="shared" ca="1" si="0"/>
        <v>0</v>
      </c>
      <c r="I17" s="116" t="str">
        <f t="shared" si="1"/>
        <v/>
      </c>
      <c r="J17" s="22" cm="1">
        <f t="array" aca="1" ref="J17" ca="1">IF(Parameters!$D$31, SUM(IF(ISNUMBER(Y17:AD17),(IF(Y17:AD17&gt;=Parameters!$D$41,1,"")),""))+0.5*(SUM(IF(ISNUMBER(Y17:AD17),(IF(Y17:AD17&gt;=Parameters!$D$42,1,"")),""))-SUM(IF(ISNUMBER(Y17:AD17),(IF(Y17:AD17&gt;=Parameters!$D$41,1,"")),""))),0) +
   IF(Parameters!$D$32,SUM(IF(ISNUMBER(Y17:AD17),(IF(Y17:AD17&gt;=Parameters!$D$41,1,"")),"")),0) +
   IF(Parameters!$D$33,AVERAGE(IF(ISNUMBER(Y17:AD17),Y17:AD17)),0) +
   IF(Parameters!$D$34,IF(OR(IF(ISNUMBER(Y17:AD17),Y17:AD17)=0),0,GEOMEAN(IF(ISNUMBER(Y17:AD17),Y17:AD17))),0)</f>
        <v>0</v>
      </c>
      <c r="K17" s="23">
        <f t="shared" ca="1" si="2"/>
        <v>0</v>
      </c>
      <c r="L17" s="116" t="str">
        <f t="shared" si="3"/>
        <v/>
      </c>
      <c r="M17" s="21" cm="1">
        <f t="array" aca="1" ref="M17" ca="1">IF(Parameters!$D$31, SUM(IF(ISNUMBER(AF17:AK17),(IF(AF17:AK17&gt;=Parameters!$D$41,1,"")),""))+0.5*(SUM(IF(ISNUMBER(AF17:AK17),(IF(AF17:AK17&gt;=Parameters!$D$42,1,"")),""))-SUM(IF(ISNUMBER(AF17:AK17),(IF(AF17:AK17&gt;=Parameters!$D$41,1,"")),""))),0) +
   IF(Parameters!$D$32,SUM(IF(ISNUMBER(AF17:AK17),(IF(AF17:AK17&gt;=Parameters!$D$41,1,"")),"")),0) +
   IF(Parameters!$D$33,AVERAGE(IF(ISNUMBER(AF17:AK17),AF17:AK17)),0) +
   IF(Parameters!$D$34,IF(OR(IF(ISNUMBER(AF17:AK17),AF17:AK17)=0),0,GEOMEAN(IF(ISNUMBER(AF17:AK17),AF17:AK17))),0)</f>
        <v>0</v>
      </c>
      <c r="N17" s="23">
        <f t="shared" ca="1" si="4"/>
        <v>0</v>
      </c>
      <c r="O17" s="116" t="str">
        <f t="shared" si="5"/>
        <v>!</v>
      </c>
      <c r="P17" s="24"/>
      <c r="Q17" s="49"/>
      <c r="R17" s="25">
        <f ca="1">IFERROR(INDEX(Health!$G$8:$G$225,MATCH($C17,_xlfn.ANCHORARRAY(Health!$C$8),0)),NA())</f>
        <v>0</v>
      </c>
      <c r="S17" s="25">
        <f ca="1">IFERROR(INDEX(Food!$G$8:$G$225,MATCH($C17,_xlfn.ANCHORARRAY(Food!$C$8),0)),NA())</f>
        <v>0</v>
      </c>
      <c r="T17" s="25">
        <f ca="1">IFERROR(INDEX(Macro!$G$8:$G$225,MATCH($C17,_xlfn.ANCHORARRAY(Macro!$C$8),0)),NA())</f>
        <v>1.7785979414473732</v>
      </c>
      <c r="U17" s="25">
        <f ca="1">IFERROR(INDEX(Socioeconomic!$G$8:$G$225,MATCH($C17,_xlfn.ANCHORARRAY(Socioeconomic!$C$8),0)),NA())</f>
        <v>0.47071374376730096</v>
      </c>
      <c r="V17" s="25">
        <f ca="1">IFERROR(INDEX('Natural Hazard'!$G$8:$G$225,MATCH($C17,_xlfn.ANCHORARRAY('Natural Hazard'!$C$8),0)),NA())</f>
        <v>0</v>
      </c>
      <c r="W17" s="25">
        <f ca="1">IFERROR(INDEX(Conflict!$G$8:$G$225,MATCH($C17,_xlfn.ANCHORARRAY(Conflict!$C$8),0)),NA())</f>
        <v>0</v>
      </c>
      <c r="X17" s="50"/>
      <c r="Y17" s="25">
        <f ca="1">IFERROR(INDEX(Health!$H$8:$H$225,MATCH($C17,_xlfn.ANCHORARRAY(Health!$C$8),0)),NA())</f>
        <v>0</v>
      </c>
      <c r="Z17" s="25">
        <f ca="1">IFERROR(INDEX(Food!$H$8:$H$225,MATCH($C17,_xlfn.ANCHORARRAY(Food!$C$8),0)),NA())</f>
        <v>0</v>
      </c>
      <c r="AA17" s="25">
        <f ca="1">IFERROR(INDEX(Macro!$H$8:$H$225,MATCH($C17,_xlfn.ANCHORARRAY(Macro!$C$8),0)),NA())</f>
        <v>0.80471050049067805</v>
      </c>
      <c r="AB17" s="25">
        <f ca="1">IFERROR(INDEX(Socioeconomic!$H$8:$H$225,MATCH($C17,_xlfn.ANCHORARRAY(Socioeconomic!$C$8),0)),NA())</f>
        <v>0.42857142857142799</v>
      </c>
      <c r="AC17" s="25">
        <f ca="1">IFERROR(INDEX('Natural Hazard'!$H$8:$H$225,MATCH($C17,_xlfn.ANCHORARRAY('Natural Hazard'!$C$8),0)),NA())</f>
        <v>2.6666666666666599</v>
      </c>
      <c r="AD17" s="25">
        <f ca="1">IFERROR(INDEX(Conflict!$H$8:$H$225,MATCH($C17,_xlfn.ANCHORARRAY(Conflict!$C$8),0)),NA())</f>
        <v>0</v>
      </c>
      <c r="AE17" s="50"/>
      <c r="AF17" s="25">
        <f ca="1">IFERROR(INDEX(Health!$I$8:$I$225,MATCH($C17,_xlfn.ANCHORARRAY(Health!$C$8),0)),NA())</f>
        <v>0</v>
      </c>
      <c r="AG17" s="25" t="e">
        <f ca="1">IFERROR(INDEX(Food!$I$8:$I$225,MATCH($C17,_xlfn.ANCHORARRAY(Food!$C$8),0)),NA())</f>
        <v>#N/A</v>
      </c>
      <c r="AH17" s="25">
        <f ca="1">IFERROR(INDEX(Macro!$I$8:$I$225,MATCH($C17,_xlfn.ANCHORARRAY(Macro!$C$8),0)),NA())</f>
        <v>3.93111638954869</v>
      </c>
      <c r="AI17" s="25">
        <f ca="1">IFERROR(INDEX(Socioeconomic!$I$8:$I$225,MATCH($C17,_xlfn.ANCHORARRAY(Socioeconomic!$C$8),0)),NA())</f>
        <v>0.51700000000000002</v>
      </c>
      <c r="AJ17" s="25">
        <f ca="1">IFERROR(INDEX('Natural Hazard'!$I$8:$I$225,MATCH($C17,_xlfn.ANCHORARRAY('Natural Hazard'!$C$8),0)),NA())</f>
        <v>0</v>
      </c>
      <c r="AK17" s="25">
        <f ca="1">IFERROR(INDEX(Conflict!$I$8:$I$225,MATCH($C17,_xlfn.ANCHORARRAY(Conflict!$C$8),0)),NA())</f>
        <v>0</v>
      </c>
      <c r="AL17" s="49"/>
      <c r="AM17" s="25">
        <f>IFERROR(INDEX('Data Reliability'!$G$6:$G$409,MATCH($C17,'Data Reliability'!$E$6:$E$409,0)),NA())</f>
        <v>0</v>
      </c>
      <c r="AN17" s="25">
        <f>IFERROR(INDEX('Data Reliability'!$H$6:$H$409,MATCH($C17,'Data Reliability'!$E$6:$E$409,0)),NA())</f>
        <v>0.43888888888888899</v>
      </c>
    </row>
    <row r="18" spans="2:40" ht="15.75" x14ac:dyDescent="0.25">
      <c r="B18" s="28" t="s">
        <v>24</v>
      </c>
      <c r="C18" s="28" t="s">
        <v>25</v>
      </c>
      <c r="D18" s="28" t="s">
        <v>433</v>
      </c>
      <c r="E18" s="28" t="s">
        <v>430</v>
      </c>
      <c r="F18" s="206">
        <f ca="1">MATCH($C18,_xlfn.ANCHORARRAY(Health!$C$8),0)</f>
        <v>13</v>
      </c>
      <c r="G18" s="22" cm="1">
        <f t="array" aca="1" ref="G18" ca="1">IF(Parameters!$D$31, SUM(IF(ISNUMBER(R18:W18),(IF(R18:W18&gt;=Parameters!$D$37,1,"")),""))+0.5*(SUM(IF(ISNUMBER(R18:W18),(IF(R18:W18&gt;=Parameters!$D$38,1,"")),""))-SUM(IF(ISNUMBER(R18:W18),(IF(R18:W18&gt;=Parameters!$D$37,1,"")),""))),0) +
   IF(Parameters!$D$32,SUM(IF(ISNUMBER(R18:W18),(IF(R18:W18&gt;=Parameters!$D$41,1,"")),"")),0) +
   IF(Parameters!$D$33,AVERAGE(IF(ISNUMBER(R18:W18),R18:W18)),0) +
   IF(Parameters!$D$34,IF(OR(IF(ISNUMBER(R18:W18),R18:W18)=0),0,GEOMEAN(IF(ISNUMBER(R18:W18),R18:W18))),0)</f>
        <v>0</v>
      </c>
      <c r="H18" s="23">
        <f t="shared" ca="1" si="0"/>
        <v>0</v>
      </c>
      <c r="I18" s="116" t="str">
        <f t="shared" si="1"/>
        <v/>
      </c>
      <c r="J18" s="22" cm="1">
        <f t="array" aca="1" ref="J18" ca="1">IF(Parameters!$D$31, SUM(IF(ISNUMBER(Y18:AD18),(IF(Y18:AD18&gt;=Parameters!$D$41,1,"")),""))+0.5*(SUM(IF(ISNUMBER(Y18:AD18),(IF(Y18:AD18&gt;=Parameters!$D$42,1,"")),""))-SUM(IF(ISNUMBER(Y18:AD18),(IF(Y18:AD18&gt;=Parameters!$D$41,1,"")),""))),0) +
   IF(Parameters!$D$32,SUM(IF(ISNUMBER(Y18:AD18),(IF(Y18:AD18&gt;=Parameters!$D$41,1,"")),"")),0) +
   IF(Parameters!$D$33,AVERAGE(IF(ISNUMBER(Y18:AD18),Y18:AD18)),0) +
   IF(Parameters!$D$34,IF(OR(IF(ISNUMBER(Y18:AD18),Y18:AD18)=0),0,GEOMEAN(IF(ISNUMBER(Y18:AD18),Y18:AD18))),0)</f>
        <v>0</v>
      </c>
      <c r="K18" s="23">
        <f t="shared" ca="1" si="2"/>
        <v>0</v>
      </c>
      <c r="L18" s="116" t="str">
        <f t="shared" si="3"/>
        <v/>
      </c>
      <c r="M18" s="21" cm="1">
        <f t="array" aca="1" ref="M18" ca="1">IF(Parameters!$D$31, SUM(IF(ISNUMBER(AF18:AK18),(IF(AF18:AK18&gt;=Parameters!$D$41,1,"")),""))+0.5*(SUM(IF(ISNUMBER(AF18:AK18),(IF(AF18:AK18&gt;=Parameters!$D$42,1,"")),""))-SUM(IF(ISNUMBER(AF18:AK18),(IF(AF18:AK18&gt;=Parameters!$D$41,1,"")),""))),0) +
   IF(Parameters!$D$32,SUM(IF(ISNUMBER(AF18:AK18),(IF(AF18:AK18&gt;=Parameters!$D$41,1,"")),"")),0) +
   IF(Parameters!$D$33,AVERAGE(IF(ISNUMBER(AF18:AK18),AF18:AK18)),0) +
   IF(Parameters!$D$34,IF(OR(IF(ISNUMBER(AF18:AK18),AF18:AK18)=0),0,GEOMEAN(IF(ISNUMBER(AF18:AK18),AF18:AK18))),0)</f>
        <v>0</v>
      </c>
      <c r="N18" s="23">
        <f t="shared" ca="1" si="4"/>
        <v>0</v>
      </c>
      <c r="O18" s="116" t="str">
        <f t="shared" si="5"/>
        <v>!</v>
      </c>
      <c r="P18" s="24"/>
      <c r="Q18" s="49"/>
      <c r="R18" s="25">
        <f ca="1">IFERROR(INDEX(Health!$G$8:$G$225,MATCH($C18,_xlfn.ANCHORARRAY(Health!$C$8),0)),NA())</f>
        <v>0</v>
      </c>
      <c r="S18" s="25">
        <f ca="1">IFERROR(INDEX(Food!$G$8:$G$225,MATCH($C18,_xlfn.ANCHORARRAY(Food!$C$8),0)),NA())</f>
        <v>0</v>
      </c>
      <c r="T18" s="25">
        <f ca="1">IFERROR(INDEX(Macro!$G$8:$G$225,MATCH($C18,_xlfn.ANCHORARRAY(Macro!$C$8),0)),NA())</f>
        <v>4.2010298145862697</v>
      </c>
      <c r="U18" s="25">
        <f ca="1">IFERROR(INDEX(Socioeconomic!$G$8:$G$225,MATCH($C18,_xlfn.ANCHORARRAY(Socioeconomic!$C$8),0)),NA())</f>
        <v>0</v>
      </c>
      <c r="V18" s="25">
        <f ca="1">IFERROR(INDEX('Natural Hazard'!$G$8:$G$225,MATCH($C18,_xlfn.ANCHORARRAY('Natural Hazard'!$C$8),0)),NA())</f>
        <v>0</v>
      </c>
      <c r="W18" s="25">
        <f ca="1">IFERROR(INDEX(Conflict!$G$8:$G$225,MATCH($C18,_xlfn.ANCHORARRAY(Conflict!$C$8),0)),NA())</f>
        <v>0</v>
      </c>
      <c r="X18" s="50"/>
      <c r="Y18" s="25">
        <f ca="1">IFERROR(INDEX(Health!$H$8:$H$225,MATCH($C18,_xlfn.ANCHORARRAY(Health!$C$8),0)),NA())</f>
        <v>6.0583090379008704</v>
      </c>
      <c r="Z18" s="25">
        <f ca="1">IFERROR(INDEX(Food!$H$8:$H$225,MATCH($C18,_xlfn.ANCHORARRAY(Food!$C$8),0)),NA())</f>
        <v>5.2924145917776402</v>
      </c>
      <c r="AA18" s="25">
        <f ca="1">IFERROR(INDEX(Macro!$H$8:$H$225,MATCH($C18,_xlfn.ANCHORARRAY(Macro!$C$8),0)),NA())</f>
        <v>4.0054351928738496</v>
      </c>
      <c r="AB18" s="25">
        <f ca="1">IFERROR(INDEX(Socioeconomic!$H$8:$H$225,MATCH($C18,_xlfn.ANCHORARRAY(Socioeconomic!$C$8),0)),NA())</f>
        <v>2.5714285714285698</v>
      </c>
      <c r="AC18" s="25">
        <f ca="1">IFERROR(INDEX('Natural Hazard'!$H$8:$H$225,MATCH($C18,_xlfn.ANCHORARRAY('Natural Hazard'!$C$8),0)),NA())</f>
        <v>5.1666666666666599</v>
      </c>
      <c r="AD18" s="25">
        <f ca="1">IFERROR(INDEX(Conflict!$H$8:$H$225,MATCH($C18,_xlfn.ANCHORARRAY(Conflict!$C$8),0)),NA())</f>
        <v>2.6304801670146101</v>
      </c>
      <c r="AE18" s="50"/>
      <c r="AF18" s="25">
        <f ca="1">IFERROR(INDEX(Health!$I$8:$I$225,MATCH($C18,_xlfn.ANCHORARRAY(Health!$C$8),0)),NA())</f>
        <v>0</v>
      </c>
      <c r="AG18" s="25" t="e">
        <f ca="1">IFERROR(INDEX(Food!$I$8:$I$225,MATCH($C18,_xlfn.ANCHORARRAY(Food!$C$8),0)),NA())</f>
        <v>#N/A</v>
      </c>
      <c r="AH18" s="25">
        <f ca="1">IFERROR(INDEX(Macro!$I$8:$I$225,MATCH($C18,_xlfn.ANCHORARRAY(Macro!$C$8),0)),NA())</f>
        <v>4.4061757719715002</v>
      </c>
      <c r="AI18" s="25">
        <f ca="1">IFERROR(INDEX(Socioeconomic!$I$8:$I$225,MATCH($C18,_xlfn.ANCHORARRAY(Socioeconomic!$C$8),0)),NA())</f>
        <v>0</v>
      </c>
      <c r="AJ18" s="25">
        <f ca="1">IFERROR(INDEX('Natural Hazard'!$I$8:$I$225,MATCH($C18,_xlfn.ANCHORARRAY('Natural Hazard'!$C$8),0)),NA())</f>
        <v>0</v>
      </c>
      <c r="AK18" s="25">
        <f ca="1">IFERROR(INDEX(Conflict!$I$8:$I$225,MATCH($C18,_xlfn.ANCHORARRAY(Conflict!$C$8),0)),NA())</f>
        <v>0</v>
      </c>
      <c r="AL18" s="49"/>
      <c r="AM18" s="25">
        <f>IFERROR(INDEX('Data Reliability'!$G$6:$G$409,MATCH($C18,'Data Reliability'!$E$6:$E$409,0)),NA())</f>
        <v>0</v>
      </c>
      <c r="AN18" s="25">
        <f>IFERROR(INDEX('Data Reliability'!$H$6:$H$409,MATCH($C18,'Data Reliability'!$E$6:$E$409,0)),NA())</f>
        <v>0.43888888888888899</v>
      </c>
    </row>
    <row r="19" spans="2:40" ht="15.75" x14ac:dyDescent="0.25">
      <c r="B19" s="28" t="s">
        <v>26</v>
      </c>
      <c r="C19" s="28" t="s">
        <v>27</v>
      </c>
      <c r="D19" s="28" t="s">
        <v>432</v>
      </c>
      <c r="E19" s="28" t="s">
        <v>429</v>
      </c>
      <c r="F19" s="206">
        <f ca="1">MATCH($C19,_xlfn.ANCHORARRAY(Health!$C$8),0)</f>
        <v>14</v>
      </c>
      <c r="G19" s="22" cm="1">
        <f t="array" aca="1" ref="G19" ca="1">IF(Parameters!$D$31, SUM(IF(ISNUMBER(R19:W19),(IF(R19:W19&gt;=Parameters!$D$37,1,"")),""))+0.5*(SUM(IF(ISNUMBER(R19:W19),(IF(R19:W19&gt;=Parameters!$D$38,1,"")),""))-SUM(IF(ISNUMBER(R19:W19),(IF(R19:W19&gt;=Parameters!$D$37,1,"")),""))),0) +
   IF(Parameters!$D$32,SUM(IF(ISNUMBER(R19:W19),(IF(R19:W19&gt;=Parameters!$D$41,1,"")),"")),0) +
   IF(Parameters!$D$33,AVERAGE(IF(ISNUMBER(R19:W19),R19:W19)),0) +
   IF(Parameters!$D$34,IF(OR(IF(ISNUMBER(R19:W19),R19:W19)=0),0,GEOMEAN(IF(ISNUMBER(R19:W19),R19:W19))),0)</f>
        <v>2.5</v>
      </c>
      <c r="H19" s="23">
        <f t="shared" ca="1" si="0"/>
        <v>2.5</v>
      </c>
      <c r="I19" s="116" t="str">
        <f t="shared" si="1"/>
        <v/>
      </c>
      <c r="J19" s="22" cm="1">
        <f t="array" aca="1" ref="J19" ca="1">IF(Parameters!$D$31, SUM(IF(ISNUMBER(Y19:AD19),(IF(Y19:AD19&gt;=Parameters!$D$41,1,"")),""))+0.5*(SUM(IF(ISNUMBER(Y19:AD19),(IF(Y19:AD19&gt;=Parameters!$D$42,1,"")),""))-SUM(IF(ISNUMBER(Y19:AD19),(IF(Y19:AD19&gt;=Parameters!$D$41,1,"")),""))),0) +
   IF(Parameters!$D$32,SUM(IF(ISNUMBER(Y19:AD19),(IF(Y19:AD19&gt;=Parameters!$D$41,1,"")),"")),0) +
   IF(Parameters!$D$33,AVERAGE(IF(ISNUMBER(Y19:AD19),Y19:AD19)),0) +
   IF(Parameters!$D$34,IF(OR(IF(ISNUMBER(Y19:AD19),Y19:AD19)=0),0,GEOMEAN(IF(ISNUMBER(Y19:AD19),Y19:AD19))),0)</f>
        <v>3</v>
      </c>
      <c r="K19" s="23">
        <f t="shared" ca="1" si="2"/>
        <v>3</v>
      </c>
      <c r="L19" s="116" t="str">
        <f t="shared" si="3"/>
        <v/>
      </c>
      <c r="M19" s="21" cm="1">
        <f t="array" aca="1" ref="M19" ca="1">IF(Parameters!$D$31, SUM(IF(ISNUMBER(AF19:AK19),(IF(AF19:AK19&gt;=Parameters!$D$41,1,"")),""))+0.5*(SUM(IF(ISNUMBER(AF19:AK19),(IF(AF19:AK19&gt;=Parameters!$D$42,1,"")),""))-SUM(IF(ISNUMBER(AF19:AK19),(IF(AF19:AK19&gt;=Parameters!$D$41,1,"")),""))),0) +
   IF(Parameters!$D$32,SUM(IF(ISNUMBER(AF19:AK19),(IF(AF19:AK19&gt;=Parameters!$D$41,1,"")),"")),0) +
   IF(Parameters!$D$33,AVERAGE(IF(ISNUMBER(AF19:AK19),AF19:AK19)),0) +
   IF(Parameters!$D$34,IF(OR(IF(ISNUMBER(AF19:AK19),AF19:AK19)=0),0,GEOMEAN(IF(ISNUMBER(AF19:AK19),AF19:AK19))),0)</f>
        <v>1</v>
      </c>
      <c r="N19" s="23">
        <f t="shared" ca="1" si="4"/>
        <v>1</v>
      </c>
      <c r="O19" s="116" t="str">
        <f t="shared" si="5"/>
        <v>!</v>
      </c>
      <c r="P19" s="24"/>
      <c r="Q19" s="49"/>
      <c r="R19" s="25">
        <f ca="1">IFERROR(INDEX(Health!$G$8:$G$225,MATCH($C19,_xlfn.ANCHORARRAY(Health!$C$8),0)),NA())</f>
        <v>0</v>
      </c>
      <c r="S19" s="25">
        <f ca="1">IFERROR(INDEX(Food!$G$8:$G$225,MATCH($C19,_xlfn.ANCHORARRAY(Food!$C$8),0)),NA())</f>
        <v>7.0710678118654755</v>
      </c>
      <c r="T19" s="25">
        <f ca="1">IFERROR(INDEX(Macro!$G$8:$G$225,MATCH($C19,_xlfn.ANCHORARRAY(Macro!$C$8),0)),NA())</f>
        <v>5.3179804289026897</v>
      </c>
      <c r="U19" s="25">
        <f ca="1">IFERROR(INDEX(Socioeconomic!$G$8:$G$225,MATCH($C19,_xlfn.ANCHORARRAY(Socioeconomic!$C$8),0)),NA())</f>
        <v>0</v>
      </c>
      <c r="V19" s="25">
        <f ca="1">IFERROR(INDEX('Natural Hazard'!$G$8:$G$225,MATCH($C19,_xlfn.ANCHORARRAY('Natural Hazard'!$C$8),0)),NA())</f>
        <v>5.7735026918962546</v>
      </c>
      <c r="W19" s="25">
        <f ca="1">IFERROR(INDEX(Conflict!$G$8:$G$225,MATCH($C19,_xlfn.ANCHORARRAY(Conflict!$C$8),0)),NA())</f>
        <v>6.606005018914213</v>
      </c>
      <c r="X19" s="50"/>
      <c r="Y19" s="25">
        <f ca="1">IFERROR(INDEX(Health!$H$8:$H$225,MATCH($C19,_xlfn.ANCHORARRAY(Health!$C$8),0)),NA())</f>
        <v>9.7317784256559694</v>
      </c>
      <c r="Z19" s="25">
        <f ca="1">IFERROR(INDEX(Food!$H$8:$H$225,MATCH($C19,_xlfn.ANCHORARRAY(Food!$C$8),0)),NA())</f>
        <v>10</v>
      </c>
      <c r="AA19" s="25">
        <f ca="1">IFERROR(INDEX(Macro!$H$8:$H$225,MATCH($C19,_xlfn.ANCHORARRAY(Macro!$C$8),0)),NA())</f>
        <v>9.1235751490903603</v>
      </c>
      <c r="AB19" s="25">
        <f ca="1">IFERROR(INDEX(Socioeconomic!$H$8:$H$225,MATCH($C19,_xlfn.ANCHORARRAY(Socioeconomic!$C$8),0)),NA())</f>
        <v>10</v>
      </c>
      <c r="AC19" s="25">
        <f ca="1">IFERROR(INDEX('Natural Hazard'!$H$8:$H$225,MATCH($C19,_xlfn.ANCHORARRAY('Natural Hazard'!$C$8),0)),NA())</f>
        <v>3.3333333333333299</v>
      </c>
      <c r="AD19" s="25">
        <f ca="1">IFERROR(INDEX(Conflict!$H$8:$H$225,MATCH($C19,_xlfn.ANCHORARRAY(Conflict!$C$8),0)),NA())</f>
        <v>6.7640918580375704</v>
      </c>
      <c r="AE19" s="50"/>
      <c r="AF19" s="25">
        <f ca="1">IFERROR(INDEX(Health!$I$8:$I$225,MATCH($C19,_xlfn.ANCHORARRAY(Health!$C$8),0)),NA())</f>
        <v>0</v>
      </c>
      <c r="AG19" s="25">
        <f ca="1">IFERROR(INDEX(Food!$I$8:$I$225,MATCH($C19,_xlfn.ANCHORARRAY(Food!$C$8),0)),NA())</f>
        <v>5</v>
      </c>
      <c r="AH19" s="25">
        <f ca="1">IFERROR(INDEX(Macro!$I$8:$I$225,MATCH($C19,_xlfn.ANCHORARRAY(Macro!$C$8),0)),NA())</f>
        <v>3.0997624703087698</v>
      </c>
      <c r="AI19" s="25">
        <f ca="1">IFERROR(INDEX(Socioeconomic!$I$8:$I$225,MATCH($C19,_xlfn.ANCHORARRAY(Socioeconomic!$C$8),0)),NA())</f>
        <v>0</v>
      </c>
      <c r="AJ19" s="25">
        <f ca="1">IFERROR(INDEX('Natural Hazard'!$I$8:$I$225,MATCH($C19,_xlfn.ANCHORARRAY('Natural Hazard'!$C$8),0)),NA())</f>
        <v>10</v>
      </c>
      <c r="AK19" s="25">
        <f ca="1">IFERROR(INDEX(Conflict!$I$8:$I$225,MATCH($C19,_xlfn.ANCHORARRAY(Conflict!$C$8),0)),NA())</f>
        <v>6.4516129032257998</v>
      </c>
      <c r="AL19" s="49"/>
      <c r="AM19" s="25">
        <f>IFERROR(INDEX('Data Reliability'!$G$6:$G$409,MATCH($C19,'Data Reliability'!$E$6:$E$409,0)),NA())</f>
        <v>0</v>
      </c>
      <c r="AN19" s="25">
        <f>IFERROR(INDEX('Data Reliability'!$H$6:$H$409,MATCH($C19,'Data Reliability'!$E$6:$E$409,0)),NA())</f>
        <v>0.35</v>
      </c>
    </row>
    <row r="20" spans="2:40" ht="15.75" x14ac:dyDescent="0.25">
      <c r="B20" s="28" t="s">
        <v>28</v>
      </c>
      <c r="C20" s="28" t="s">
        <v>29</v>
      </c>
      <c r="D20" s="28" t="s">
        <v>433</v>
      </c>
      <c r="E20" s="28" t="s">
        <v>409</v>
      </c>
      <c r="F20" s="206">
        <f ca="1">MATCH($C20,_xlfn.ANCHORARRAY(Health!$C$8),0)</f>
        <v>15</v>
      </c>
      <c r="G20" s="22" cm="1">
        <f t="array" aca="1" ref="G20" ca="1">IF(Parameters!$D$31, SUM(IF(ISNUMBER(R20:W20),(IF(R20:W20&gt;=Parameters!$D$37,1,"")),""))+0.5*(SUM(IF(ISNUMBER(R20:W20),(IF(R20:W20&gt;=Parameters!$D$38,1,"")),""))-SUM(IF(ISNUMBER(R20:W20),(IF(R20:W20&gt;=Parameters!$D$37,1,"")),""))),0) +
   IF(Parameters!$D$32,SUM(IF(ISNUMBER(R20:W20),(IF(R20:W20&gt;=Parameters!$D$41,1,"")),"")),0) +
   IF(Parameters!$D$33,AVERAGE(IF(ISNUMBER(R20:W20),R20:W20)),0) +
   IF(Parameters!$D$34,IF(OR(IF(ISNUMBER(R20:W20),R20:W20)=0),0,GEOMEAN(IF(ISNUMBER(R20:W20),R20:W20))),0)</f>
        <v>0</v>
      </c>
      <c r="H20" s="23">
        <f t="shared" ca="1" si="0"/>
        <v>0</v>
      </c>
      <c r="I20" s="116" t="str">
        <f t="shared" si="1"/>
        <v/>
      </c>
      <c r="J20" s="22" cm="1">
        <f t="array" aca="1" ref="J20" ca="1">IF(Parameters!$D$31, SUM(IF(ISNUMBER(Y20:AD20),(IF(Y20:AD20&gt;=Parameters!$D$41,1,"")),""))+0.5*(SUM(IF(ISNUMBER(Y20:AD20),(IF(Y20:AD20&gt;=Parameters!$D$42,1,"")),""))-SUM(IF(ISNUMBER(Y20:AD20),(IF(Y20:AD20&gt;=Parameters!$D$41,1,"")),""))),0) +
   IF(Parameters!$D$32,SUM(IF(ISNUMBER(Y20:AD20),(IF(Y20:AD20&gt;=Parameters!$D$41,1,"")),"")),0) +
   IF(Parameters!$D$33,AVERAGE(IF(ISNUMBER(Y20:AD20),Y20:AD20)),0) +
   IF(Parameters!$D$34,IF(OR(IF(ISNUMBER(Y20:AD20),Y20:AD20)=0),0,GEOMEAN(IF(ISNUMBER(Y20:AD20),Y20:AD20))),0)</f>
        <v>0</v>
      </c>
      <c r="K20" s="23">
        <f t="shared" ca="1" si="2"/>
        <v>0</v>
      </c>
      <c r="L20" s="116" t="str">
        <f t="shared" si="3"/>
        <v/>
      </c>
      <c r="M20" s="21" cm="1">
        <f t="array" aca="1" ref="M20" ca="1">IF(Parameters!$D$31, SUM(IF(ISNUMBER(AF20:AK20),(IF(AF20:AK20&gt;=Parameters!$D$41,1,"")),""))+0.5*(SUM(IF(ISNUMBER(AF20:AK20),(IF(AF20:AK20&gt;=Parameters!$D$42,1,"")),""))-SUM(IF(ISNUMBER(AF20:AK20),(IF(AF20:AK20&gt;=Parameters!$D$41,1,"")),""))),0) +
   IF(Parameters!$D$32,SUM(IF(ISNUMBER(AF20:AK20),(IF(AF20:AK20&gt;=Parameters!$D$41,1,"")),"")),0) +
   IF(Parameters!$D$33,AVERAGE(IF(ISNUMBER(AF20:AK20),AF20:AK20)),0) +
   IF(Parameters!$D$34,IF(OR(IF(ISNUMBER(AF20:AK20),AF20:AK20)=0),0,GEOMEAN(IF(ISNUMBER(AF20:AK20),AF20:AK20))),0)</f>
        <v>0</v>
      </c>
      <c r="N20" s="23">
        <f t="shared" ca="1" si="4"/>
        <v>0</v>
      </c>
      <c r="O20" s="116" t="str">
        <f t="shared" si="5"/>
        <v>!</v>
      </c>
      <c r="P20" s="24"/>
      <c r="Q20" s="49"/>
      <c r="R20" s="25">
        <f ca="1">IFERROR(INDEX(Health!$G$8:$G$225,MATCH($C20,_xlfn.ANCHORARRAY(Health!$C$8),0)),NA())</f>
        <v>0</v>
      </c>
      <c r="S20" s="25">
        <f ca="1">IFERROR(INDEX(Food!$G$8:$G$225,MATCH($C20,_xlfn.ANCHORARRAY(Food!$C$8),0)),NA())</f>
        <v>0</v>
      </c>
      <c r="T20" s="25">
        <f ca="1">IFERROR(INDEX(Macro!$G$8:$G$225,MATCH($C20,_xlfn.ANCHORARRAY(Macro!$C$8),0)),NA())</f>
        <v>1.7785979414473732</v>
      </c>
      <c r="U20" s="25">
        <f ca="1">IFERROR(INDEX(Socioeconomic!$G$8:$G$225,MATCH($C20,_xlfn.ANCHORARRAY(Socioeconomic!$C$8),0)),NA())</f>
        <v>0.37148351242013439</v>
      </c>
      <c r="V20" s="25">
        <f ca="1">IFERROR(INDEX('Natural Hazard'!$G$8:$G$225,MATCH($C20,_xlfn.ANCHORARRAY('Natural Hazard'!$C$8),0)),NA())</f>
        <v>0</v>
      </c>
      <c r="W20" s="25">
        <f ca="1">IFERROR(INDEX(Conflict!$G$8:$G$225,MATCH($C20,_xlfn.ANCHORARRAY(Conflict!$C$8),0)),NA())</f>
        <v>0</v>
      </c>
      <c r="X20" s="50"/>
      <c r="Y20" s="25">
        <f ca="1">IFERROR(INDEX(Health!$H$8:$H$225,MATCH($C20,_xlfn.ANCHORARRAY(Health!$C$8),0)),NA())</f>
        <v>0</v>
      </c>
      <c r="Z20" s="25">
        <f ca="1">IFERROR(INDEX(Food!$H$8:$H$225,MATCH($C20,_xlfn.ANCHORARRAY(Food!$C$8),0)),NA())</f>
        <v>0.16792125072379799</v>
      </c>
      <c r="AA20" s="25">
        <f ca="1">IFERROR(INDEX(Macro!$H$8:$H$225,MATCH($C20,_xlfn.ANCHORARRAY(Macro!$C$8),0)),NA())</f>
        <v>0.80471050049067805</v>
      </c>
      <c r="AB20" s="25">
        <f ca="1">IFERROR(INDEX(Socioeconomic!$H$8:$H$225,MATCH($C20,_xlfn.ANCHORARRAY(Socioeconomic!$C$8),0)),NA())</f>
        <v>0.28571428571428598</v>
      </c>
      <c r="AC20" s="25">
        <f ca="1">IFERROR(INDEX('Natural Hazard'!$H$8:$H$225,MATCH($C20,_xlfn.ANCHORARRAY('Natural Hazard'!$C$8),0)),NA())</f>
        <v>4.1666666666666599</v>
      </c>
      <c r="AD20" s="25">
        <f ca="1">IFERROR(INDEX(Conflict!$H$8:$H$225,MATCH($C20,_xlfn.ANCHORARRAY(Conflict!$C$8),0)),NA())</f>
        <v>0</v>
      </c>
      <c r="AE20" s="50"/>
      <c r="AF20" s="25">
        <f ca="1">IFERROR(INDEX(Health!$I$8:$I$225,MATCH($C20,_xlfn.ANCHORARRAY(Health!$C$8),0)),NA())</f>
        <v>0</v>
      </c>
      <c r="AG20" s="25" t="e">
        <f ca="1">IFERROR(INDEX(Food!$I$8:$I$225,MATCH($C20,_xlfn.ANCHORARRAY(Food!$C$8),0)),NA())</f>
        <v>#N/A</v>
      </c>
      <c r="AH20" s="25">
        <f ca="1">IFERROR(INDEX(Macro!$I$8:$I$225,MATCH($C20,_xlfn.ANCHORARRAY(Macro!$C$8),0)),NA())</f>
        <v>3.93111638954869</v>
      </c>
      <c r="AI20" s="25">
        <f ca="1">IFERROR(INDEX(Socioeconomic!$I$8:$I$225,MATCH($C20,_xlfn.ANCHORARRAY(Socioeconomic!$C$8),0)),NA())</f>
        <v>0.48299999999999998</v>
      </c>
      <c r="AJ20" s="25">
        <f ca="1">IFERROR(INDEX('Natural Hazard'!$I$8:$I$225,MATCH($C20,_xlfn.ANCHORARRAY('Natural Hazard'!$C$8),0)),NA())</f>
        <v>0</v>
      </c>
      <c r="AK20" s="25">
        <f ca="1">IFERROR(INDEX(Conflict!$I$8:$I$225,MATCH($C20,_xlfn.ANCHORARRAY(Conflict!$C$8),0)),NA())</f>
        <v>0</v>
      </c>
      <c r="AL20" s="49"/>
      <c r="AM20" s="25">
        <f>IFERROR(INDEX('Data Reliability'!$G$6:$G$409,MATCH($C20,'Data Reliability'!$E$6:$E$409,0)),NA())</f>
        <v>0</v>
      </c>
      <c r="AN20" s="25">
        <f>IFERROR(INDEX('Data Reliability'!$H$6:$H$409,MATCH($C20,'Data Reliability'!$E$6:$E$409,0)),NA())</f>
        <v>0.47222222222222199</v>
      </c>
    </row>
    <row r="21" spans="2:40" ht="15.75" x14ac:dyDescent="0.25">
      <c r="B21" s="28" t="s">
        <v>30</v>
      </c>
      <c r="C21" s="28" t="s">
        <v>31</v>
      </c>
      <c r="D21" s="28" t="s">
        <v>432</v>
      </c>
      <c r="E21" s="28" t="s">
        <v>429</v>
      </c>
      <c r="F21" s="206">
        <f ca="1">MATCH($C21,_xlfn.ANCHORARRAY(Health!$C$8),0)</f>
        <v>16</v>
      </c>
      <c r="G21" s="22" cm="1">
        <f t="array" aca="1" ref="G21" ca="1">IF(Parameters!$D$31, SUM(IF(ISNUMBER(R21:W21),(IF(R21:W21&gt;=Parameters!$D$37,1,"")),""))+0.5*(SUM(IF(ISNUMBER(R21:W21),(IF(R21:W21&gt;=Parameters!$D$38,1,"")),""))-SUM(IF(ISNUMBER(R21:W21),(IF(R21:W21&gt;=Parameters!$D$37,1,"")),""))),0) +
   IF(Parameters!$D$32,SUM(IF(ISNUMBER(R21:W21),(IF(R21:W21&gt;=Parameters!$D$41,1,"")),"")),0) +
   IF(Parameters!$D$33,AVERAGE(IF(ISNUMBER(R21:W21),R21:W21)),0) +
   IF(Parameters!$D$34,IF(OR(IF(ISNUMBER(R21:W21),R21:W21)=0),0,GEOMEAN(IF(ISNUMBER(R21:W21),R21:W21))),0)</f>
        <v>1</v>
      </c>
      <c r="H21" s="23">
        <f t="shared" ca="1" si="0"/>
        <v>1</v>
      </c>
      <c r="I21" s="116" t="str">
        <f t="shared" si="1"/>
        <v/>
      </c>
      <c r="J21" s="22" cm="1">
        <f t="array" aca="1" ref="J21" ca="1">IF(Parameters!$D$31, SUM(IF(ISNUMBER(Y21:AD21),(IF(Y21:AD21&gt;=Parameters!$D$41,1,"")),""))+0.5*(SUM(IF(ISNUMBER(Y21:AD21),(IF(Y21:AD21&gt;=Parameters!$D$42,1,"")),""))-SUM(IF(ISNUMBER(Y21:AD21),(IF(Y21:AD21&gt;=Parameters!$D$41,1,"")),""))),0) +
   IF(Parameters!$D$32,SUM(IF(ISNUMBER(Y21:AD21),(IF(Y21:AD21&gt;=Parameters!$D$41,1,"")),"")),0) +
   IF(Parameters!$D$33,AVERAGE(IF(ISNUMBER(Y21:AD21),Y21:AD21)),0) +
   IF(Parameters!$D$34,IF(OR(IF(ISNUMBER(Y21:AD21),Y21:AD21)=0),0,GEOMEAN(IF(ISNUMBER(Y21:AD21),Y21:AD21))),0)</f>
        <v>1.5</v>
      </c>
      <c r="K21" s="23">
        <f t="shared" ca="1" si="2"/>
        <v>1.5</v>
      </c>
      <c r="L21" s="116" t="str">
        <f t="shared" si="3"/>
        <v/>
      </c>
      <c r="M21" s="21" cm="1">
        <f t="array" aca="1" ref="M21" ca="1">IF(Parameters!$D$31, SUM(IF(ISNUMBER(AF21:AK21),(IF(AF21:AK21&gt;=Parameters!$D$41,1,"")),""))+0.5*(SUM(IF(ISNUMBER(AF21:AK21),(IF(AF21:AK21&gt;=Parameters!$D$42,1,"")),""))-SUM(IF(ISNUMBER(AF21:AK21),(IF(AF21:AK21&gt;=Parameters!$D$41,1,"")),""))),0) +
   IF(Parameters!$D$32,SUM(IF(ISNUMBER(AF21:AK21),(IF(AF21:AK21&gt;=Parameters!$D$41,1,"")),"")),0) +
   IF(Parameters!$D$33,AVERAGE(IF(ISNUMBER(AF21:AK21),AF21:AK21)),0) +
   IF(Parameters!$D$34,IF(OR(IF(ISNUMBER(AF21:AK21),AF21:AK21)=0),0,GEOMEAN(IF(ISNUMBER(AF21:AK21),AF21:AK21))),0)</f>
        <v>1</v>
      </c>
      <c r="N21" s="23">
        <f t="shared" ca="1" si="4"/>
        <v>1</v>
      </c>
      <c r="O21" s="116" t="str">
        <f t="shared" si="5"/>
        <v>!</v>
      </c>
      <c r="P21" s="24"/>
      <c r="Q21" s="49"/>
      <c r="R21" s="25">
        <f ca="1">IFERROR(INDEX(Health!$G$8:$G$225,MATCH($C21,_xlfn.ANCHORARRAY(Health!$C$8),0)),NA())</f>
        <v>0</v>
      </c>
      <c r="S21" s="25">
        <f ca="1">IFERROR(INDEX(Food!$G$8:$G$225,MATCH($C21,_xlfn.ANCHORARRAY(Food!$C$8),0)),NA())</f>
        <v>0</v>
      </c>
      <c r="T21" s="25">
        <f ca="1">IFERROR(INDEX(Macro!$G$8:$G$225,MATCH($C21,_xlfn.ANCHORARRAY(Macro!$C$8),0)),NA())</f>
        <v>3.7211017898885794</v>
      </c>
      <c r="U21" s="25">
        <f ca="1">IFERROR(INDEX(Socioeconomic!$G$8:$G$225,MATCH($C21,_xlfn.ANCHORARRAY(Socioeconomic!$C$8),0)),NA())</f>
        <v>0</v>
      </c>
      <c r="V21" s="25">
        <f ca="1">IFERROR(INDEX('Natural Hazard'!$G$8:$G$225,MATCH($C21,_xlfn.ANCHORARRAY('Natural Hazard'!$C$8),0)),NA())</f>
        <v>0</v>
      </c>
      <c r="W21" s="25">
        <f ca="1">IFERROR(INDEX(Conflict!$G$8:$G$225,MATCH($C21,_xlfn.ANCHORARRAY(Conflict!$C$8),0)),NA())</f>
        <v>7.0710678118654755</v>
      </c>
      <c r="X21" s="50"/>
      <c r="Y21" s="25">
        <f ca="1">IFERROR(INDEX(Health!$H$8:$H$225,MATCH($C21,_xlfn.ANCHORARRAY(Health!$C$8),0)),NA())</f>
        <v>8.7696793002915392</v>
      </c>
      <c r="Z21" s="25">
        <f ca="1">IFERROR(INDEX(Food!$H$8:$H$225,MATCH($C21,_xlfn.ANCHORARRAY(Food!$C$8),0)),NA())</f>
        <v>8.6797915460335808</v>
      </c>
      <c r="AA21" s="25">
        <f ca="1">IFERROR(INDEX(Macro!$H$8:$H$225,MATCH($C21,_xlfn.ANCHORARRAY(Macro!$C$8),0)),NA())</f>
        <v>3.5223069374197902</v>
      </c>
      <c r="AB21" s="25">
        <f ca="1">IFERROR(INDEX(Socioeconomic!$H$8:$H$225,MATCH($C21,_xlfn.ANCHORARRAY(Socioeconomic!$C$8),0)),NA())</f>
        <v>8.71428571428571</v>
      </c>
      <c r="AC21" s="25">
        <f ca="1">IFERROR(INDEX('Natural Hazard'!$H$8:$H$225,MATCH($C21,_xlfn.ANCHORARRAY('Natural Hazard'!$C$8),0)),NA())</f>
        <v>3.5</v>
      </c>
      <c r="AD21" s="25">
        <f ca="1">IFERROR(INDEX(Conflict!$H$8:$H$225,MATCH($C21,_xlfn.ANCHORARRAY(Conflict!$C$8),0)),NA())</f>
        <v>5</v>
      </c>
      <c r="AE21" s="50"/>
      <c r="AF21" s="25">
        <f ca="1">IFERROR(INDEX(Health!$I$8:$I$225,MATCH($C21,_xlfn.ANCHORARRAY(Health!$C$8),0)),NA())</f>
        <v>0</v>
      </c>
      <c r="AG21" s="25" t="e">
        <f ca="1">IFERROR(INDEX(Food!$I$8:$I$225,MATCH($C21,_xlfn.ANCHORARRAY(Food!$C$8),0)),NA())</f>
        <v>#N/A</v>
      </c>
      <c r="AH21" s="25">
        <f ca="1">IFERROR(INDEX(Macro!$I$8:$I$225,MATCH($C21,_xlfn.ANCHORARRAY(Macro!$C$8),0)),NA())</f>
        <v>3.93111638954869</v>
      </c>
      <c r="AI21" s="25">
        <f ca="1">IFERROR(INDEX(Socioeconomic!$I$8:$I$225,MATCH($C21,_xlfn.ANCHORARRAY(Socioeconomic!$C$8),0)),NA())</f>
        <v>0</v>
      </c>
      <c r="AJ21" s="25">
        <f ca="1">IFERROR(INDEX('Natural Hazard'!$I$8:$I$225,MATCH($C21,_xlfn.ANCHORARRAY('Natural Hazard'!$C$8),0)),NA())</f>
        <v>0</v>
      </c>
      <c r="AK21" s="25">
        <f ca="1">IFERROR(INDEX(Conflict!$I$8:$I$225,MATCH($C21,_xlfn.ANCHORARRAY(Conflict!$C$8),0)),NA())</f>
        <v>10</v>
      </c>
      <c r="AL21" s="49"/>
      <c r="AM21" s="25">
        <f>IFERROR(INDEX('Data Reliability'!$G$6:$G$409,MATCH($C21,'Data Reliability'!$E$6:$E$409,0)),NA())</f>
        <v>0</v>
      </c>
      <c r="AN21" s="25">
        <f>IFERROR(INDEX('Data Reliability'!$H$6:$H$409,MATCH($C21,'Data Reliability'!$E$6:$E$409,0)),NA())</f>
        <v>0.46111111111111103</v>
      </c>
    </row>
    <row r="22" spans="2:40" ht="15.75" x14ac:dyDescent="0.25">
      <c r="B22" s="28" t="s">
        <v>32</v>
      </c>
      <c r="C22" s="28" t="s">
        <v>33</v>
      </c>
      <c r="D22" s="28" t="s">
        <v>432</v>
      </c>
      <c r="E22" s="28" t="s">
        <v>429</v>
      </c>
      <c r="F22" s="206">
        <f ca="1">MATCH($C22,_xlfn.ANCHORARRAY(Health!$C$8),0)</f>
        <v>17</v>
      </c>
      <c r="G22" s="22" cm="1">
        <f t="array" aca="1" ref="G22" ca="1">IF(Parameters!$D$31, SUM(IF(ISNUMBER(R22:W22),(IF(R22:W22&gt;=Parameters!$D$37,1,"")),""))+0.5*(SUM(IF(ISNUMBER(R22:W22),(IF(R22:W22&gt;=Parameters!$D$38,1,"")),""))-SUM(IF(ISNUMBER(R22:W22),(IF(R22:W22&gt;=Parameters!$D$37,1,"")),""))),0) +
   IF(Parameters!$D$32,SUM(IF(ISNUMBER(R22:W22),(IF(R22:W22&gt;=Parameters!$D$41,1,"")),"")),0) +
   IF(Parameters!$D$33,AVERAGE(IF(ISNUMBER(R22:W22),R22:W22)),0) +
   IF(Parameters!$D$34,IF(OR(IF(ISNUMBER(R22:W22),R22:W22)=0),0,GEOMEAN(IF(ISNUMBER(R22:W22),R22:W22))),0)</f>
        <v>2.5</v>
      </c>
      <c r="H22" s="23">
        <f t="shared" ca="1" si="0"/>
        <v>2.5</v>
      </c>
      <c r="I22" s="116" t="str">
        <f t="shared" si="1"/>
        <v/>
      </c>
      <c r="J22" s="22" cm="1">
        <f t="array" aca="1" ref="J22" ca="1">IF(Parameters!$D$31, SUM(IF(ISNUMBER(Y22:AD22),(IF(Y22:AD22&gt;=Parameters!$D$41,1,"")),""))+0.5*(SUM(IF(ISNUMBER(Y22:AD22),(IF(Y22:AD22&gt;=Parameters!$D$42,1,"")),""))-SUM(IF(ISNUMBER(Y22:AD22),(IF(Y22:AD22&gt;=Parameters!$D$41,1,"")),""))),0) +
   IF(Parameters!$D$32,SUM(IF(ISNUMBER(Y22:AD22),(IF(Y22:AD22&gt;=Parameters!$D$41,1,"")),"")),0) +
   IF(Parameters!$D$33,AVERAGE(IF(ISNUMBER(Y22:AD22),Y22:AD22)),0) +
   IF(Parameters!$D$34,IF(OR(IF(ISNUMBER(Y22:AD22),Y22:AD22)=0),0,GEOMEAN(IF(ISNUMBER(Y22:AD22),Y22:AD22))),0)</f>
        <v>2.5</v>
      </c>
      <c r="K22" s="23">
        <f t="shared" ca="1" si="2"/>
        <v>2.5</v>
      </c>
      <c r="L22" s="116" t="str">
        <f t="shared" si="3"/>
        <v/>
      </c>
      <c r="M22" s="21" cm="1">
        <f t="array" aca="1" ref="M22" ca="1">IF(Parameters!$D$31, SUM(IF(ISNUMBER(AF22:AK22),(IF(AF22:AK22&gt;=Parameters!$D$41,1,"")),""))+0.5*(SUM(IF(ISNUMBER(AF22:AK22),(IF(AF22:AK22&gt;=Parameters!$D$42,1,"")),""))-SUM(IF(ISNUMBER(AF22:AK22),(IF(AF22:AK22&gt;=Parameters!$D$41,1,"")),""))),0) +
   IF(Parameters!$D$32,SUM(IF(ISNUMBER(AF22:AK22),(IF(AF22:AK22&gt;=Parameters!$D$41,1,"")),"")),0) +
   IF(Parameters!$D$33,AVERAGE(IF(ISNUMBER(AF22:AK22),AF22:AK22)),0) +
   IF(Parameters!$D$34,IF(OR(IF(ISNUMBER(AF22:AK22),AF22:AK22)=0),0,GEOMEAN(IF(ISNUMBER(AF22:AK22),AF22:AK22))),0)</f>
        <v>2.5</v>
      </c>
      <c r="N22" s="23">
        <f t="shared" ca="1" si="4"/>
        <v>2.5</v>
      </c>
      <c r="O22" s="116" t="str">
        <f t="shared" si="5"/>
        <v/>
      </c>
      <c r="P22" s="24"/>
      <c r="Q22" s="49"/>
      <c r="R22" s="25">
        <f ca="1">IFERROR(INDEX(Health!$G$8:$G$225,MATCH($C22,_xlfn.ANCHORARRAY(Health!$C$8),0)),NA())</f>
        <v>0</v>
      </c>
      <c r="S22" s="25">
        <f ca="1">IFERROR(INDEX(Food!$G$8:$G$225,MATCH($C22,_xlfn.ANCHORARRAY(Food!$C$8),0)),NA())</f>
        <v>9.080480410933168</v>
      </c>
      <c r="T22" s="25">
        <f ca="1">IFERROR(INDEX(Macro!$G$8:$G$225,MATCH($C22,_xlfn.ANCHORARRAY(Macro!$C$8),0)),NA())</f>
        <v>2.2239008601513346</v>
      </c>
      <c r="U22" s="25">
        <f ca="1">IFERROR(INDEX(Socioeconomic!$G$8:$G$225,MATCH($C22,_xlfn.ANCHORARRAY(Socioeconomic!$C$8),0)),NA())</f>
        <v>0</v>
      </c>
      <c r="V22" s="25">
        <f ca="1">IFERROR(INDEX('Natural Hazard'!$G$8:$G$225,MATCH($C22,_xlfn.ANCHORARRAY('Natural Hazard'!$C$8),0)),NA())</f>
        <v>5.3229064742237675</v>
      </c>
      <c r="W22" s="25">
        <f ca="1">IFERROR(INDEX(Conflict!$G$8:$G$225,MATCH($C22,_xlfn.ANCHORARRAY(Conflict!$C$8),0)),NA())</f>
        <v>7.1204539811101206</v>
      </c>
      <c r="X22" s="50"/>
      <c r="Y22" s="25">
        <f ca="1">IFERROR(INDEX(Health!$H$8:$H$225,MATCH($C22,_xlfn.ANCHORARRAY(Health!$C$8),0)),NA())</f>
        <v>7.4868804664723001</v>
      </c>
      <c r="Z22" s="25">
        <f ca="1">IFERROR(INDEX(Food!$H$8:$H$225,MATCH($C22,_xlfn.ANCHORARRAY(Food!$C$8),0)),NA())</f>
        <v>8.2455124493341003</v>
      </c>
      <c r="AA22" s="25">
        <f ca="1">IFERROR(INDEX(Macro!$H$8:$H$225,MATCH($C22,_xlfn.ANCHORARRAY(Macro!$C$8),0)),NA())</f>
        <v>2.4352683626481402</v>
      </c>
      <c r="AB22" s="25">
        <f ca="1">IFERROR(INDEX(Socioeconomic!$H$8:$H$225,MATCH($C22,_xlfn.ANCHORARRAY(Socioeconomic!$C$8),0)),NA())</f>
        <v>10</v>
      </c>
      <c r="AC22" s="25">
        <f ca="1">IFERROR(INDEX('Natural Hazard'!$H$8:$H$225,MATCH($C22,_xlfn.ANCHORARRAY('Natural Hazard'!$C$8),0)),NA())</f>
        <v>2.8333333333333299</v>
      </c>
      <c r="AD22" s="25">
        <f ca="1">IFERROR(INDEX(Conflict!$H$8:$H$225,MATCH($C22,_xlfn.ANCHORARRAY(Conflict!$C$8),0)),NA())</f>
        <v>7.0981210855949897</v>
      </c>
      <c r="AE22" s="50"/>
      <c r="AF22" s="25">
        <f ca="1">IFERROR(INDEX(Health!$I$8:$I$225,MATCH($C22,_xlfn.ANCHORARRAY(Health!$C$8),0)),NA())</f>
        <v>0</v>
      </c>
      <c r="AG22" s="25">
        <f ca="1">IFERROR(INDEX(Food!$I$8:$I$225,MATCH($C22,_xlfn.ANCHORARRAY(Food!$C$8),0)),NA())</f>
        <v>10</v>
      </c>
      <c r="AH22" s="25">
        <f ca="1">IFERROR(INDEX(Macro!$I$8:$I$225,MATCH($C22,_xlfn.ANCHORARRAY(Macro!$C$8),0)),NA())</f>
        <v>2.0308788598574798</v>
      </c>
      <c r="AI22" s="25">
        <f ca="1">IFERROR(INDEX(Socioeconomic!$I$8:$I$225,MATCH($C22,_xlfn.ANCHORARRAY(Socioeconomic!$C$8),0)),NA())</f>
        <v>0</v>
      </c>
      <c r="AJ22" s="25">
        <f ca="1">IFERROR(INDEX('Natural Hazard'!$I$8:$I$225,MATCH($C22,_xlfn.ANCHORARRAY('Natural Hazard'!$C$8),0)),NA())</f>
        <v>10</v>
      </c>
      <c r="AK22" s="25">
        <f ca="1">IFERROR(INDEX(Conflict!$I$8:$I$225,MATCH($C22,_xlfn.ANCHORARRAY(Conflict!$C$8),0)),NA())</f>
        <v>7.1428571428571299</v>
      </c>
      <c r="AL22" s="49"/>
      <c r="AM22" s="25">
        <f>IFERROR(INDEX('Data Reliability'!$G$6:$G$409,MATCH($C22,'Data Reliability'!$E$6:$E$409,0)),NA())</f>
        <v>0</v>
      </c>
      <c r="AN22" s="25">
        <f>IFERROR(INDEX('Data Reliability'!$H$6:$H$409,MATCH($C22,'Data Reliability'!$E$6:$E$409,0)),NA())</f>
        <v>0.29444444444444401</v>
      </c>
    </row>
    <row r="23" spans="2:40" ht="15.75" x14ac:dyDescent="0.25">
      <c r="B23" s="28" t="s">
        <v>34</v>
      </c>
      <c r="C23" s="28" t="s">
        <v>35</v>
      </c>
      <c r="D23" s="28" t="s">
        <v>431</v>
      </c>
      <c r="E23" s="28" t="s">
        <v>429</v>
      </c>
      <c r="F23" s="206">
        <f ca="1">MATCH($C23,_xlfn.ANCHORARRAY(Health!$C$8),0)</f>
        <v>18</v>
      </c>
      <c r="G23" s="22" cm="1">
        <f t="array" aca="1" ref="G23" ca="1">IF(Parameters!$D$31, SUM(IF(ISNUMBER(R23:W23),(IF(R23:W23&gt;=Parameters!$D$37,1,"")),""))+0.5*(SUM(IF(ISNUMBER(R23:W23),(IF(R23:W23&gt;=Parameters!$D$38,1,"")),""))-SUM(IF(ISNUMBER(R23:W23),(IF(R23:W23&gt;=Parameters!$D$37,1,"")),""))),0) +
   IF(Parameters!$D$32,SUM(IF(ISNUMBER(R23:W23),(IF(R23:W23&gt;=Parameters!$D$41,1,"")),"")),0) +
   IF(Parameters!$D$33,AVERAGE(IF(ISNUMBER(R23:W23),R23:W23)),0) +
   IF(Parameters!$D$34,IF(OR(IF(ISNUMBER(R23:W23),R23:W23)=0),0,GEOMEAN(IF(ISNUMBER(R23:W23),R23:W23))),0)</f>
        <v>2</v>
      </c>
      <c r="H23" s="23">
        <f t="shared" ca="1" si="0"/>
        <v>2</v>
      </c>
      <c r="I23" s="116" t="str">
        <f t="shared" si="1"/>
        <v/>
      </c>
      <c r="J23" s="22" cm="1">
        <f t="array" aca="1" ref="J23" ca="1">IF(Parameters!$D$31, SUM(IF(ISNUMBER(Y23:AD23),(IF(Y23:AD23&gt;=Parameters!$D$41,1,"")),""))+0.5*(SUM(IF(ISNUMBER(Y23:AD23),(IF(Y23:AD23&gt;=Parameters!$D$42,1,"")),""))-SUM(IF(ISNUMBER(Y23:AD23),(IF(Y23:AD23&gt;=Parameters!$D$41,1,"")),""))),0) +
   IF(Parameters!$D$32,SUM(IF(ISNUMBER(Y23:AD23),(IF(Y23:AD23&gt;=Parameters!$D$41,1,"")),"")),0) +
   IF(Parameters!$D$33,AVERAGE(IF(ISNUMBER(Y23:AD23),Y23:AD23)),0) +
   IF(Parameters!$D$34,IF(OR(IF(ISNUMBER(Y23:AD23),Y23:AD23)=0),0,GEOMEAN(IF(ISNUMBER(Y23:AD23),Y23:AD23))),0)</f>
        <v>1.5</v>
      </c>
      <c r="K23" s="23">
        <f t="shared" ca="1" si="2"/>
        <v>1.5</v>
      </c>
      <c r="L23" s="116" t="str">
        <f t="shared" si="3"/>
        <v/>
      </c>
      <c r="M23" s="21" cm="1">
        <f t="array" aca="1" ref="M23" ca="1">IF(Parameters!$D$31, SUM(IF(ISNUMBER(AF23:AK23),(IF(AF23:AK23&gt;=Parameters!$D$41,1,"")),""))+0.5*(SUM(IF(ISNUMBER(AF23:AK23),(IF(AF23:AK23&gt;=Parameters!$D$42,1,"")),""))-SUM(IF(ISNUMBER(AF23:AK23),(IF(AF23:AK23&gt;=Parameters!$D$41,1,"")),""))),0) +
   IF(Parameters!$D$32,SUM(IF(ISNUMBER(AF23:AK23),(IF(AF23:AK23&gt;=Parameters!$D$41,1,"")),"")),0) +
   IF(Parameters!$D$33,AVERAGE(IF(ISNUMBER(AF23:AK23),AF23:AK23)),0) +
   IF(Parameters!$D$34,IF(OR(IF(ISNUMBER(AF23:AK23),AF23:AK23)=0),0,GEOMEAN(IF(ISNUMBER(AF23:AK23),AF23:AK23))),0)</f>
        <v>2</v>
      </c>
      <c r="N23" s="23">
        <f t="shared" ca="1" si="4"/>
        <v>2</v>
      </c>
      <c r="O23" s="116" t="str">
        <f t="shared" si="5"/>
        <v/>
      </c>
      <c r="P23" s="24"/>
      <c r="Q23" s="49"/>
      <c r="R23" s="25">
        <f ca="1">IFERROR(INDEX(Health!$G$8:$G$225,MATCH($C23,_xlfn.ANCHORARRAY(Health!$C$8),0)),NA())</f>
        <v>7.6322165104885293</v>
      </c>
      <c r="S23" s="25">
        <f ca="1">IFERROR(INDEX(Food!$G$8:$G$225,MATCH($C23,_xlfn.ANCHORARRAY(Food!$C$8),0)),NA())</f>
        <v>2.640383892356494</v>
      </c>
      <c r="T23" s="25">
        <f ca="1">IFERROR(INDEX(Macro!$G$8:$G$225,MATCH($C23,_xlfn.ANCHORARRAY(Macro!$C$8),0)),NA())</f>
        <v>3.4587778559667326</v>
      </c>
      <c r="U23" s="25">
        <f ca="1">IFERROR(INDEX(Socioeconomic!$G$8:$G$225,MATCH($C23,_xlfn.ANCHORARRAY(Socioeconomic!$C$8),0)),NA())</f>
        <v>0</v>
      </c>
      <c r="V23" s="25">
        <f ca="1">IFERROR(INDEX('Natural Hazard'!$G$8:$G$225,MATCH($C23,_xlfn.ANCHORARRAY('Natural Hazard'!$C$8),0)),NA())</f>
        <v>10</v>
      </c>
      <c r="W23" s="25">
        <f ca="1">IFERROR(INDEX(Conflict!$G$8:$G$225,MATCH($C23,_xlfn.ANCHORARRAY(Conflict!$C$8),0)),NA())</f>
        <v>0</v>
      </c>
      <c r="X23" s="50"/>
      <c r="Y23" s="25">
        <f ca="1">IFERROR(INDEX(Health!$H$8:$H$225,MATCH($C23,_xlfn.ANCHORARRAY(Health!$C$8),0)),NA())</f>
        <v>5.8250728862973702</v>
      </c>
      <c r="Z23" s="25">
        <f ca="1">IFERROR(INDEX(Food!$H$8:$H$225,MATCH($C23,_xlfn.ANCHORARRAY(Food!$C$8),0)),NA())</f>
        <v>6.9716270990156302</v>
      </c>
      <c r="AA23" s="25">
        <f ca="1">IFERROR(INDEX(Macro!$H$8:$H$225,MATCH($C23,_xlfn.ANCHORARRAY(Macro!$C$8),0)),NA())</f>
        <v>7.6892881407111</v>
      </c>
      <c r="AB23" s="25">
        <f ca="1">IFERROR(INDEX(Socioeconomic!$H$8:$H$225,MATCH($C23,_xlfn.ANCHORARRAY(Socioeconomic!$C$8),0)),NA())</f>
        <v>6.71428571428571</v>
      </c>
      <c r="AC23" s="25">
        <f ca="1">IFERROR(INDEX('Natural Hazard'!$H$8:$H$225,MATCH($C23,_xlfn.ANCHORARRAY('Natural Hazard'!$C$8),0)),NA())</f>
        <v>10</v>
      </c>
      <c r="AD23" s="25">
        <f ca="1">IFERROR(INDEX(Conflict!$H$8:$H$225,MATCH($C23,_xlfn.ANCHORARRAY(Conflict!$C$8),0)),NA())</f>
        <v>5.3653444676409201</v>
      </c>
      <c r="AE23" s="50"/>
      <c r="AF23" s="25">
        <f ca="1">IFERROR(INDEX(Health!$I$8:$I$225,MATCH($C23,_xlfn.ANCHORARRAY(Health!$C$8),0)),NA())</f>
        <v>10</v>
      </c>
      <c r="AG23" s="25">
        <f ca="1">IFERROR(INDEX(Food!$I$8:$I$225,MATCH($C23,_xlfn.ANCHORARRAY(Food!$C$8),0)),NA())</f>
        <v>1</v>
      </c>
      <c r="AH23" s="25">
        <f ca="1">IFERROR(INDEX(Macro!$I$8:$I$225,MATCH($C23,_xlfn.ANCHORARRAY(Macro!$C$8),0)),NA())</f>
        <v>1.5558194774346801</v>
      </c>
      <c r="AI23" s="25">
        <f ca="1">IFERROR(INDEX(Socioeconomic!$I$8:$I$225,MATCH($C23,_xlfn.ANCHORARRAY(Socioeconomic!$C$8),0)),NA())</f>
        <v>0</v>
      </c>
      <c r="AJ23" s="25">
        <f ca="1">IFERROR(INDEX('Natural Hazard'!$I$8:$I$225,MATCH($C23,_xlfn.ANCHORARRAY('Natural Hazard'!$C$8),0)),NA())</f>
        <v>10</v>
      </c>
      <c r="AK23" s="25">
        <f ca="1">IFERROR(INDEX(Conflict!$I$8:$I$225,MATCH($C23,_xlfn.ANCHORARRAY(Conflict!$C$8),0)),NA())</f>
        <v>0</v>
      </c>
      <c r="AL23" s="49"/>
      <c r="AM23" s="25">
        <f>IFERROR(INDEX('Data Reliability'!$G$6:$G$409,MATCH($C23,'Data Reliability'!$E$6:$E$409,0)),NA())</f>
        <v>0</v>
      </c>
      <c r="AN23" s="25">
        <f>IFERROR(INDEX('Data Reliability'!$H$6:$H$409,MATCH($C23,'Data Reliability'!$E$6:$E$409,0)),NA())</f>
        <v>0.32222222222222202</v>
      </c>
    </row>
    <row r="24" spans="2:40" ht="15.75" x14ac:dyDescent="0.25">
      <c r="B24" s="28" t="s">
        <v>36</v>
      </c>
      <c r="C24" s="28" t="s">
        <v>37</v>
      </c>
      <c r="D24" s="28" t="s">
        <v>433</v>
      </c>
      <c r="E24" s="28" t="s">
        <v>430</v>
      </c>
      <c r="F24" s="206">
        <f ca="1">MATCH($C24,_xlfn.ANCHORARRAY(Health!$C$8),0)</f>
        <v>19</v>
      </c>
      <c r="G24" s="22" cm="1">
        <f t="array" aca="1" ref="G24" ca="1">IF(Parameters!$D$31, SUM(IF(ISNUMBER(R24:W24),(IF(R24:W24&gt;=Parameters!$D$37,1,"")),""))+0.5*(SUM(IF(ISNUMBER(R24:W24),(IF(R24:W24&gt;=Parameters!$D$38,1,"")),""))-SUM(IF(ISNUMBER(R24:W24),(IF(R24:W24&gt;=Parameters!$D$37,1,"")),""))),0) +
   IF(Parameters!$D$32,SUM(IF(ISNUMBER(R24:W24),(IF(R24:W24&gt;=Parameters!$D$41,1,"")),"")),0) +
   IF(Parameters!$D$33,AVERAGE(IF(ISNUMBER(R24:W24),R24:W24)),0) +
   IF(Parameters!$D$34,IF(OR(IF(ISNUMBER(R24:W24),R24:W24)=0),0,GEOMEAN(IF(ISNUMBER(R24:W24),R24:W24))),0)</f>
        <v>0</v>
      </c>
      <c r="H24" s="23">
        <f t="shared" ca="1" si="0"/>
        <v>0</v>
      </c>
      <c r="I24" s="116" t="str">
        <f t="shared" si="1"/>
        <v/>
      </c>
      <c r="J24" s="22" cm="1">
        <f t="array" aca="1" ref="J24" ca="1">IF(Parameters!$D$31, SUM(IF(ISNUMBER(Y24:AD24),(IF(Y24:AD24&gt;=Parameters!$D$41,1,"")),""))+0.5*(SUM(IF(ISNUMBER(Y24:AD24),(IF(Y24:AD24&gt;=Parameters!$D$42,1,"")),""))-SUM(IF(ISNUMBER(Y24:AD24),(IF(Y24:AD24&gt;=Parameters!$D$41,1,"")),""))),0) +
   IF(Parameters!$D$32,SUM(IF(ISNUMBER(Y24:AD24),(IF(Y24:AD24&gt;=Parameters!$D$41,1,"")),"")),0) +
   IF(Parameters!$D$33,AVERAGE(IF(ISNUMBER(Y24:AD24),Y24:AD24)),0) +
   IF(Parameters!$D$34,IF(OR(IF(ISNUMBER(Y24:AD24),Y24:AD24)=0),0,GEOMEAN(IF(ISNUMBER(Y24:AD24),Y24:AD24))),0)</f>
        <v>0</v>
      </c>
      <c r="K24" s="23">
        <f t="shared" ca="1" si="2"/>
        <v>0</v>
      </c>
      <c r="L24" s="116" t="str">
        <f t="shared" si="3"/>
        <v/>
      </c>
      <c r="M24" s="21" cm="1">
        <f t="array" aca="1" ref="M24" ca="1">IF(Parameters!$D$31, SUM(IF(ISNUMBER(AF24:AK24),(IF(AF24:AK24&gt;=Parameters!$D$41,1,"")),""))+0.5*(SUM(IF(ISNUMBER(AF24:AK24),(IF(AF24:AK24&gt;=Parameters!$D$42,1,"")),""))-SUM(IF(ISNUMBER(AF24:AK24),(IF(AF24:AK24&gt;=Parameters!$D$41,1,"")),""))),0) +
   IF(Parameters!$D$32,SUM(IF(ISNUMBER(AF24:AK24),(IF(AF24:AK24&gt;=Parameters!$D$41,1,"")),"")),0) +
   IF(Parameters!$D$33,AVERAGE(IF(ISNUMBER(AF24:AK24),AF24:AK24)),0) +
   IF(Parameters!$D$34,IF(OR(IF(ISNUMBER(AF24:AK24),AF24:AK24)=0),0,GEOMEAN(IF(ISNUMBER(AF24:AK24),AF24:AK24))),0)</f>
        <v>0</v>
      </c>
      <c r="N24" s="23">
        <f t="shared" ca="1" si="4"/>
        <v>0</v>
      </c>
      <c r="O24" s="116" t="str">
        <f t="shared" si="5"/>
        <v>!</v>
      </c>
      <c r="P24" s="24"/>
      <c r="Q24" s="49"/>
      <c r="R24" s="25">
        <f ca="1">IFERROR(INDEX(Health!$G$8:$G$225,MATCH($C24,_xlfn.ANCHORARRAY(Health!$C$8),0)),NA())</f>
        <v>0</v>
      </c>
      <c r="S24" s="25">
        <f ca="1">IFERROR(INDEX(Food!$G$8:$G$225,MATCH($C24,_xlfn.ANCHORARRAY(Food!$C$8),0)),NA())</f>
        <v>0</v>
      </c>
      <c r="T24" s="25">
        <f ca="1">IFERROR(INDEX(Macro!$G$8:$G$225,MATCH($C24,_xlfn.ANCHORARRAY(Macro!$C$8),0)),NA())</f>
        <v>2.0280599939241353</v>
      </c>
      <c r="U24" s="25">
        <f ca="1">IFERROR(INDEX(Socioeconomic!$G$8:$G$225,MATCH($C24,_xlfn.ANCHORARRAY(Socioeconomic!$C$8),0)),NA())</f>
        <v>0</v>
      </c>
      <c r="V24" s="25">
        <f ca="1">IFERROR(INDEX('Natural Hazard'!$G$8:$G$225,MATCH($C24,_xlfn.ANCHORARRAY('Natural Hazard'!$C$8),0)),NA())</f>
        <v>0</v>
      </c>
      <c r="W24" s="25">
        <f ca="1">IFERROR(INDEX(Conflict!$G$8:$G$225,MATCH($C24,_xlfn.ANCHORARRAY(Conflict!$C$8),0)),NA())</f>
        <v>0</v>
      </c>
      <c r="X24" s="50"/>
      <c r="Y24" s="25">
        <f ca="1">IFERROR(INDEX(Health!$H$8:$H$225,MATCH($C24,_xlfn.ANCHORARRAY(Health!$C$8),0)),NA())</f>
        <v>0</v>
      </c>
      <c r="Z24" s="25">
        <f ca="1">IFERROR(INDEX(Food!$H$8:$H$225,MATCH($C24,_xlfn.ANCHORARRAY(Food!$C$8),0)),NA())</f>
        <v>1.4707585408222299</v>
      </c>
      <c r="AA24" s="25">
        <f ca="1">IFERROR(INDEX(Macro!$H$8:$H$225,MATCH($C24,_xlfn.ANCHORARRAY(Macro!$C$8),0)),NA())</f>
        <v>1.0462746282177</v>
      </c>
      <c r="AB24" s="25">
        <f ca="1">IFERROR(INDEX(Socioeconomic!$H$8:$H$225,MATCH($C24,_xlfn.ANCHORARRAY(Socioeconomic!$C$8),0)),NA())</f>
        <v>2.2857142857142798</v>
      </c>
      <c r="AC24" s="25">
        <f ca="1">IFERROR(INDEX('Natural Hazard'!$H$8:$H$225,MATCH($C24,_xlfn.ANCHORARRAY('Natural Hazard'!$C$8),0)),NA())</f>
        <v>3.8333333333333299</v>
      </c>
      <c r="AD24" s="25">
        <f ca="1">IFERROR(INDEX(Conflict!$H$8:$H$225,MATCH($C24,_xlfn.ANCHORARRAY(Conflict!$C$8),0)),NA())</f>
        <v>0</v>
      </c>
      <c r="AE24" s="50"/>
      <c r="AF24" s="25">
        <f ca="1">IFERROR(INDEX(Health!$I$8:$I$225,MATCH($C24,_xlfn.ANCHORARRAY(Health!$C$8),0)),NA())</f>
        <v>0</v>
      </c>
      <c r="AG24" s="25" t="e">
        <f ca="1">IFERROR(INDEX(Food!$I$8:$I$225,MATCH($C24,_xlfn.ANCHORARRAY(Food!$C$8),0)),NA())</f>
        <v>#N/A</v>
      </c>
      <c r="AH24" s="25">
        <f ca="1">IFERROR(INDEX(Macro!$I$8:$I$225,MATCH($C24,_xlfn.ANCHORARRAY(Macro!$C$8),0)),NA())</f>
        <v>3.93111638954869</v>
      </c>
      <c r="AI24" s="25">
        <f ca="1">IFERROR(INDEX(Socioeconomic!$I$8:$I$225,MATCH($C24,_xlfn.ANCHORARRAY(Socioeconomic!$C$8),0)),NA())</f>
        <v>0</v>
      </c>
      <c r="AJ24" s="25">
        <f ca="1">IFERROR(INDEX('Natural Hazard'!$I$8:$I$225,MATCH($C24,_xlfn.ANCHORARRAY('Natural Hazard'!$C$8),0)),NA())</f>
        <v>0</v>
      </c>
      <c r="AK24" s="25">
        <f ca="1">IFERROR(INDEX(Conflict!$I$8:$I$225,MATCH($C24,_xlfn.ANCHORARRAY(Conflict!$C$8),0)),NA())</f>
        <v>0</v>
      </c>
      <c r="AL24" s="49"/>
      <c r="AM24" s="25">
        <f>IFERROR(INDEX('Data Reliability'!$G$6:$G$409,MATCH($C24,'Data Reliability'!$E$6:$E$409,0)),NA())</f>
        <v>0</v>
      </c>
      <c r="AN24" s="25">
        <f>IFERROR(INDEX('Data Reliability'!$H$6:$H$409,MATCH($C24,'Data Reliability'!$E$6:$E$409,0)),NA())</f>
        <v>0.47222222222222199</v>
      </c>
    </row>
    <row r="25" spans="2:40" ht="15.75" x14ac:dyDescent="0.25">
      <c r="B25" s="28" t="s">
        <v>38</v>
      </c>
      <c r="C25" s="28" t="s">
        <v>39</v>
      </c>
      <c r="D25" s="28" t="s">
        <v>434</v>
      </c>
      <c r="E25" s="28" t="s">
        <v>409</v>
      </c>
      <c r="F25" s="206">
        <f ca="1">MATCH($C25,_xlfn.ANCHORARRAY(Health!$C$8),0)</f>
        <v>20</v>
      </c>
      <c r="G25" s="22" cm="1">
        <f t="array" aca="1" ref="G25" ca="1">IF(Parameters!$D$31, SUM(IF(ISNUMBER(R25:W25),(IF(R25:W25&gt;=Parameters!$D$37,1,"")),""))+0.5*(SUM(IF(ISNUMBER(R25:W25),(IF(R25:W25&gt;=Parameters!$D$38,1,"")),""))-SUM(IF(ISNUMBER(R25:W25),(IF(R25:W25&gt;=Parameters!$D$37,1,"")),""))),0) +
   IF(Parameters!$D$32,SUM(IF(ISNUMBER(R25:W25),(IF(R25:W25&gt;=Parameters!$D$41,1,"")),"")),0) +
   IF(Parameters!$D$33,AVERAGE(IF(ISNUMBER(R25:W25),R25:W25)),0) +
   IF(Parameters!$D$34,IF(OR(IF(ISNUMBER(R25:W25),R25:W25)=0),0,GEOMEAN(IF(ISNUMBER(R25:W25),R25:W25))),0)</f>
        <v>0.5</v>
      </c>
      <c r="H25" s="23">
        <f t="shared" ca="1" si="0"/>
        <v>0.5</v>
      </c>
      <c r="I25" s="116" t="str">
        <f t="shared" si="1"/>
        <v/>
      </c>
      <c r="J25" s="22" cm="1">
        <f t="array" aca="1" ref="J25" ca="1">IF(Parameters!$D$31, SUM(IF(ISNUMBER(Y25:AD25),(IF(Y25:AD25&gt;=Parameters!$D$41,1,"")),""))+0.5*(SUM(IF(ISNUMBER(Y25:AD25),(IF(Y25:AD25&gt;=Parameters!$D$42,1,"")),""))-SUM(IF(ISNUMBER(Y25:AD25),(IF(Y25:AD25&gt;=Parameters!$D$41,1,"")),""))),0) +
   IF(Parameters!$D$32,SUM(IF(ISNUMBER(Y25:AD25),(IF(Y25:AD25&gt;=Parameters!$D$41,1,"")),"")),0) +
   IF(Parameters!$D$33,AVERAGE(IF(ISNUMBER(Y25:AD25),Y25:AD25)),0) +
   IF(Parameters!$D$34,IF(OR(IF(ISNUMBER(Y25:AD25),Y25:AD25)=0),0,GEOMEAN(IF(ISNUMBER(Y25:AD25),Y25:AD25))),0)</f>
        <v>0</v>
      </c>
      <c r="K25" s="23">
        <f t="shared" ca="1" si="2"/>
        <v>0</v>
      </c>
      <c r="L25" s="116" t="str">
        <f t="shared" si="3"/>
        <v/>
      </c>
      <c r="M25" s="21" cm="1">
        <f t="array" aca="1" ref="M25" ca="1">IF(Parameters!$D$31, SUM(IF(ISNUMBER(AF25:AK25),(IF(AF25:AK25&gt;=Parameters!$D$41,1,"")),""))+0.5*(SUM(IF(ISNUMBER(AF25:AK25),(IF(AF25:AK25&gt;=Parameters!$D$42,1,"")),""))-SUM(IF(ISNUMBER(AF25:AK25),(IF(AF25:AK25&gt;=Parameters!$D$41,1,"")),""))),0) +
   IF(Parameters!$D$32,SUM(IF(ISNUMBER(AF25:AK25),(IF(AF25:AK25&gt;=Parameters!$D$41,1,"")),"")),0) +
   IF(Parameters!$D$33,AVERAGE(IF(ISNUMBER(AF25:AK25),AF25:AK25)),0) +
   IF(Parameters!$D$34,IF(OR(IF(ISNUMBER(AF25:AK25),AF25:AK25)=0),0,GEOMEAN(IF(ISNUMBER(AF25:AK25),AF25:AK25))),0)</f>
        <v>1</v>
      </c>
      <c r="N25" s="23">
        <f t="shared" ca="1" si="4"/>
        <v>1</v>
      </c>
      <c r="O25" s="116" t="str">
        <f t="shared" si="5"/>
        <v>!</v>
      </c>
      <c r="P25" s="24"/>
      <c r="Q25" s="49"/>
      <c r="R25" s="25">
        <f ca="1">IFERROR(INDEX(Health!$G$8:$G$225,MATCH($C25,_xlfn.ANCHORARRAY(Health!$C$8),0)),NA())</f>
        <v>0</v>
      </c>
      <c r="S25" s="25">
        <f ca="1">IFERROR(INDEX(Food!$G$8:$G$225,MATCH($C25,_xlfn.ANCHORARRAY(Food!$C$8),0)),NA())</f>
        <v>0</v>
      </c>
      <c r="T25" s="25">
        <f ca="1">IFERROR(INDEX(Macro!$G$8:$G$225,MATCH($C25,_xlfn.ANCHORARRAY(Macro!$C$8),0)),NA())</f>
        <v>6.9</v>
      </c>
      <c r="U25" s="25">
        <f ca="1">IFERROR(INDEX(Socioeconomic!$G$8:$G$225,MATCH($C25,_xlfn.ANCHORARRAY(Socioeconomic!$C$8),0)),NA())</f>
        <v>0</v>
      </c>
      <c r="V25" s="25">
        <f ca="1">IFERROR(INDEX('Natural Hazard'!$G$8:$G$225,MATCH($C25,_xlfn.ANCHORARRAY('Natural Hazard'!$C$8),0)),NA())</f>
        <v>0</v>
      </c>
      <c r="W25" s="25">
        <f ca="1">IFERROR(INDEX(Conflict!$G$8:$G$225,MATCH($C25,_xlfn.ANCHORARRAY(Conflict!$C$8),0)),NA())</f>
        <v>2.4177492595913863</v>
      </c>
      <c r="X25" s="50"/>
      <c r="Y25" s="25">
        <f ca="1">IFERROR(INDEX(Health!$H$8:$H$225,MATCH($C25,_xlfn.ANCHORARRAY(Health!$C$8),0)),NA())</f>
        <v>5.59183673469387</v>
      </c>
      <c r="Z25" s="25">
        <f ca="1">IFERROR(INDEX(Food!$H$8:$H$225,MATCH($C25,_xlfn.ANCHORARRAY(Food!$C$8),0)),NA())</f>
        <v>2.25246091488129</v>
      </c>
      <c r="AA25" s="25">
        <f ca="1">IFERROR(INDEX(Macro!$H$8:$H$225,MATCH($C25,_xlfn.ANCHORARRAY(Macro!$C$8),0)),NA())</f>
        <v>2.9485921340680901</v>
      </c>
      <c r="AB25" s="25">
        <f ca="1">IFERROR(INDEX(Socioeconomic!$H$8:$H$225,MATCH($C25,_xlfn.ANCHORARRAY(Socioeconomic!$C$8),0)),NA())</f>
        <v>0.85714285714285499</v>
      </c>
      <c r="AC25" s="25">
        <f ca="1">IFERROR(INDEX('Natural Hazard'!$H$8:$H$225,MATCH($C25,_xlfn.ANCHORARRAY('Natural Hazard'!$C$8),0)),NA())</f>
        <v>0.83333333333333304</v>
      </c>
      <c r="AD25" s="25">
        <f ca="1">IFERROR(INDEX(Conflict!$H$8:$H$225,MATCH($C25,_xlfn.ANCHORARRAY(Conflict!$C$8),0)),NA())</f>
        <v>0.83507306889352795</v>
      </c>
      <c r="AE25" s="50"/>
      <c r="AF25" s="25">
        <f ca="1">IFERROR(INDEX(Health!$I$8:$I$225,MATCH($C25,_xlfn.ANCHORARRAY(Health!$C$8),0)),NA())</f>
        <v>0</v>
      </c>
      <c r="AG25" s="25" t="e">
        <f ca="1">IFERROR(INDEX(Food!$I$8:$I$225,MATCH($C25,_xlfn.ANCHORARRAY(Food!$C$8),0)),NA())</f>
        <v>#N/A</v>
      </c>
      <c r="AH25" s="25">
        <f ca="1">IFERROR(INDEX(Macro!$I$8:$I$225,MATCH($C25,_xlfn.ANCHORARRAY(Macro!$C$8),0)),NA())</f>
        <v>7</v>
      </c>
      <c r="AI25" s="25">
        <f ca="1">IFERROR(INDEX(Socioeconomic!$I$8:$I$225,MATCH($C25,_xlfn.ANCHORARRAY(Socioeconomic!$C$8),0)),NA())</f>
        <v>0</v>
      </c>
      <c r="AJ25" s="25">
        <f ca="1">IFERROR(INDEX('Natural Hazard'!$I$8:$I$225,MATCH($C25,_xlfn.ANCHORARRAY('Natural Hazard'!$C$8),0)),NA())</f>
        <v>0</v>
      </c>
      <c r="AK25" s="25">
        <f ca="1">IFERROR(INDEX(Conflict!$I$8:$I$225,MATCH($C25,_xlfn.ANCHORARRAY(Conflict!$C$8),0)),NA())</f>
        <v>7</v>
      </c>
      <c r="AL25" s="49"/>
      <c r="AM25" s="25">
        <f>IFERROR(INDEX('Data Reliability'!$G$6:$G$409,MATCH($C25,'Data Reliability'!$E$6:$E$409,0)),NA())</f>
        <v>0</v>
      </c>
      <c r="AN25" s="25">
        <f>IFERROR(INDEX('Data Reliability'!$H$6:$H$409,MATCH($C25,'Data Reliability'!$E$6:$E$409,0)),NA())</f>
        <v>0.49444444444444402</v>
      </c>
    </row>
    <row r="26" spans="2:40" ht="15.75" x14ac:dyDescent="0.25">
      <c r="B26" s="28" t="s">
        <v>698</v>
      </c>
      <c r="C26" s="28" t="s">
        <v>40</v>
      </c>
      <c r="D26" s="28" t="s">
        <v>435</v>
      </c>
      <c r="E26" s="28" t="s">
        <v>409</v>
      </c>
      <c r="F26" s="206">
        <f ca="1">MATCH($C26,_xlfn.ANCHORARRAY(Health!$C$8),0)</f>
        <v>21</v>
      </c>
      <c r="G26" s="22" cm="1">
        <f t="array" aca="1" ref="G26" ca="1">IF(Parameters!$D$31, SUM(IF(ISNUMBER(R26:W26),(IF(R26:W26&gt;=Parameters!$D$37,1,"")),""))+0.5*(SUM(IF(ISNUMBER(R26:W26),(IF(R26:W26&gt;=Parameters!$D$38,1,"")),""))-SUM(IF(ISNUMBER(R26:W26),(IF(R26:W26&gt;=Parameters!$D$37,1,"")),""))),0) +
   IF(Parameters!$D$32,SUM(IF(ISNUMBER(R26:W26),(IF(R26:W26&gt;=Parameters!$D$41,1,"")),"")),0) +
   IF(Parameters!$D$33,AVERAGE(IF(ISNUMBER(R26:W26),R26:W26)),0) +
   IF(Parameters!$D$34,IF(OR(IF(ISNUMBER(R26:W26),R26:W26)=0),0,GEOMEAN(IF(ISNUMBER(R26:W26),R26:W26))),0)</f>
        <v>0</v>
      </c>
      <c r="H26" s="23">
        <f t="shared" ca="1" si="0"/>
        <v>0</v>
      </c>
      <c r="I26" s="116" t="str">
        <f t="shared" si="1"/>
        <v/>
      </c>
      <c r="J26" s="22" cm="1">
        <f t="array" aca="1" ref="J26" ca="1">IF(Parameters!$D$31, SUM(IF(ISNUMBER(Y26:AD26),(IF(Y26:AD26&gt;=Parameters!$D$41,1,"")),""))+0.5*(SUM(IF(ISNUMBER(Y26:AD26),(IF(Y26:AD26&gt;=Parameters!$D$42,1,"")),""))-SUM(IF(ISNUMBER(Y26:AD26),(IF(Y26:AD26&gt;=Parameters!$D$41,1,"")),""))),0) +
   IF(Parameters!$D$32,SUM(IF(ISNUMBER(Y26:AD26),(IF(Y26:AD26&gt;=Parameters!$D$41,1,"")),"")),0) +
   IF(Parameters!$D$33,AVERAGE(IF(ISNUMBER(Y26:AD26),Y26:AD26)),0) +
   IF(Parameters!$D$34,IF(OR(IF(ISNUMBER(Y26:AD26),Y26:AD26)=0),0,GEOMEAN(IF(ISNUMBER(Y26:AD26),Y26:AD26))),0)</f>
        <v>0.5</v>
      </c>
      <c r="K26" s="23">
        <f t="shared" ca="1" si="2"/>
        <v>0.5</v>
      </c>
      <c r="L26" s="116" t="str">
        <f t="shared" si="3"/>
        <v/>
      </c>
      <c r="M26" s="21" cm="1">
        <f t="array" aca="1" ref="M26" ca="1">IF(Parameters!$D$31, SUM(IF(ISNUMBER(AF26:AK26),(IF(AF26:AK26&gt;=Parameters!$D$41,1,"")),""))+0.5*(SUM(IF(ISNUMBER(AF26:AK26),(IF(AF26:AK26&gt;=Parameters!$D$42,1,"")),""))-SUM(IF(ISNUMBER(AF26:AK26),(IF(AF26:AK26&gt;=Parameters!$D$41,1,"")),""))),0) +
   IF(Parameters!$D$32,SUM(IF(ISNUMBER(AF26:AK26),(IF(AF26:AK26&gt;=Parameters!$D$41,1,"")),"")),0) +
   IF(Parameters!$D$33,AVERAGE(IF(ISNUMBER(AF26:AK26),AF26:AK26)),0) +
   IF(Parameters!$D$34,IF(OR(IF(ISNUMBER(AF26:AK26),AF26:AK26)=0),0,GEOMEAN(IF(ISNUMBER(AF26:AK26),AF26:AK26))),0)</f>
        <v>0</v>
      </c>
      <c r="N26" s="23">
        <f t="shared" ca="1" si="4"/>
        <v>0</v>
      </c>
      <c r="O26" s="116" t="str">
        <f t="shared" si="5"/>
        <v>!</v>
      </c>
      <c r="P26" s="24"/>
      <c r="Q26" s="49"/>
      <c r="R26" s="25">
        <f ca="1">IFERROR(INDEX(Health!$G$8:$G$225,MATCH($C26,_xlfn.ANCHORARRAY(Health!$C$8),0)),NA())</f>
        <v>0</v>
      </c>
      <c r="S26" s="25">
        <f ca="1">IFERROR(INDEX(Food!$G$8:$G$225,MATCH($C26,_xlfn.ANCHORARRAY(Food!$C$8),0)),NA())</f>
        <v>0</v>
      </c>
      <c r="T26" s="25">
        <f ca="1">IFERROR(INDEX(Macro!$G$8:$G$225,MATCH($C26,_xlfn.ANCHORARRAY(Macro!$C$8),0)),NA())</f>
        <v>0</v>
      </c>
      <c r="U26" s="25">
        <f ca="1">IFERROR(INDEX(Socioeconomic!$G$8:$G$225,MATCH($C26,_xlfn.ANCHORARRAY(Socioeconomic!$C$8),0)),NA())</f>
        <v>1.7703914014380204</v>
      </c>
      <c r="V26" s="25">
        <f ca="1">IFERROR(INDEX('Natural Hazard'!$G$8:$G$225,MATCH($C26,_xlfn.ANCHORARRAY('Natural Hazard'!$C$8),0)),NA())</f>
        <v>0</v>
      </c>
      <c r="W26" s="25">
        <f ca="1">IFERROR(INDEX(Conflict!$G$8:$G$225,MATCH($C26,_xlfn.ANCHORARRAY(Conflict!$C$8),0)),NA())</f>
        <v>0</v>
      </c>
      <c r="X26" s="50"/>
      <c r="Y26" s="25">
        <f ca="1">IFERROR(INDEX(Health!$H$8:$H$225,MATCH($C26,_xlfn.ANCHORARRAY(Health!$C$8),0)),NA())</f>
        <v>7.3994169096209896</v>
      </c>
      <c r="Z26" s="25">
        <f ca="1">IFERROR(INDEX(Food!$H$8:$H$225,MATCH($C26,_xlfn.ANCHORARRAY(Food!$C$8),0)),NA())</f>
        <v>3.58851674641148</v>
      </c>
      <c r="AA26" s="25">
        <f ca="1">IFERROR(INDEX(Macro!$H$8:$H$225,MATCH($C26,_xlfn.ANCHORARRAY(Macro!$C$8),0)),NA())</f>
        <v>4.02053295085679</v>
      </c>
      <c r="AB26" s="25">
        <f ca="1">IFERROR(INDEX(Socioeconomic!$H$8:$H$225,MATCH($C26,_xlfn.ANCHORARRAY(Socioeconomic!$C$8),0)),NA())</f>
        <v>2.8571428571428501</v>
      </c>
      <c r="AC26" s="25">
        <f ca="1">IFERROR(INDEX('Natural Hazard'!$H$8:$H$225,MATCH($C26,_xlfn.ANCHORARRAY('Natural Hazard'!$C$8),0)),NA())</f>
        <v>4.1666666666666599</v>
      </c>
      <c r="AD26" s="25">
        <f ca="1">IFERROR(INDEX(Conflict!$H$8:$H$225,MATCH($C26,_xlfn.ANCHORARRAY(Conflict!$C$8),0)),NA())</f>
        <v>0</v>
      </c>
      <c r="AE26" s="50"/>
      <c r="AF26" s="25">
        <f ca="1">IFERROR(INDEX(Health!$I$8:$I$225,MATCH($C26,_xlfn.ANCHORARRAY(Health!$C$8),0)),NA())</f>
        <v>0</v>
      </c>
      <c r="AG26" s="25" t="e">
        <f ca="1">IFERROR(INDEX(Food!$I$8:$I$225,MATCH($C26,_xlfn.ANCHORARRAY(Food!$C$8),0)),NA())</f>
        <v>#N/A</v>
      </c>
      <c r="AH26" s="25">
        <f ca="1">IFERROR(INDEX(Macro!$I$8:$I$225,MATCH($C26,_xlfn.ANCHORARRAY(Macro!$C$8),0)),NA())</f>
        <v>0</v>
      </c>
      <c r="AI26" s="25">
        <f ca="1">IFERROR(INDEX(Socioeconomic!$I$8:$I$225,MATCH($C26,_xlfn.ANCHORARRAY(Socioeconomic!$C$8),0)),NA())</f>
        <v>1.09699999999999</v>
      </c>
      <c r="AJ26" s="25">
        <f ca="1">IFERROR(INDEX('Natural Hazard'!$I$8:$I$225,MATCH($C26,_xlfn.ANCHORARRAY('Natural Hazard'!$C$8),0)),NA())</f>
        <v>0</v>
      </c>
      <c r="AK26" s="25">
        <f ca="1">IFERROR(INDEX(Conflict!$I$8:$I$225,MATCH($C26,_xlfn.ANCHORARRAY(Conflict!$C$8),0)),NA())</f>
        <v>0</v>
      </c>
      <c r="AL26" s="49"/>
      <c r="AM26" s="25">
        <f>IFERROR(INDEX('Data Reliability'!$G$6:$G$409,MATCH($C26,'Data Reliability'!$E$6:$E$409,0)),NA())</f>
        <v>8.3333333333333301E-2</v>
      </c>
      <c r="AN26" s="25">
        <f>IFERROR(INDEX('Data Reliability'!$H$6:$H$409,MATCH($C26,'Data Reliability'!$E$6:$E$409,0)),NA())</f>
        <v>0.47222222222222199</v>
      </c>
    </row>
    <row r="27" spans="2:40" ht="15.75" x14ac:dyDescent="0.25">
      <c r="B27" s="28" t="s">
        <v>41</v>
      </c>
      <c r="C27" s="28" t="s">
        <v>42</v>
      </c>
      <c r="D27" s="28" t="s">
        <v>433</v>
      </c>
      <c r="E27" s="28" t="s">
        <v>430</v>
      </c>
      <c r="F27" s="206">
        <f ca="1">MATCH($C27,_xlfn.ANCHORARRAY(Health!$C$8),0)</f>
        <v>22</v>
      </c>
      <c r="G27" s="22" cm="1">
        <f t="array" aca="1" ref="G27" ca="1">IF(Parameters!$D$31, SUM(IF(ISNUMBER(R27:W27),(IF(R27:W27&gt;=Parameters!$D$37,1,"")),""))+0.5*(SUM(IF(ISNUMBER(R27:W27),(IF(R27:W27&gt;=Parameters!$D$38,1,"")),""))-SUM(IF(ISNUMBER(R27:W27),(IF(R27:W27&gt;=Parameters!$D$37,1,"")),""))),0) +
   IF(Parameters!$D$32,SUM(IF(ISNUMBER(R27:W27),(IF(R27:W27&gt;=Parameters!$D$41,1,"")),"")),0) +
   IF(Parameters!$D$33,AVERAGE(IF(ISNUMBER(R27:W27),R27:W27)),0) +
   IF(Parameters!$D$34,IF(OR(IF(ISNUMBER(R27:W27),R27:W27)=0),0,GEOMEAN(IF(ISNUMBER(R27:W27),R27:W27))),0)</f>
        <v>0</v>
      </c>
      <c r="H27" s="23">
        <f t="shared" ca="1" si="0"/>
        <v>0</v>
      </c>
      <c r="I27" s="116" t="str">
        <f t="shared" si="1"/>
        <v/>
      </c>
      <c r="J27" s="22" cm="1">
        <f t="array" aca="1" ref="J27" ca="1">IF(Parameters!$D$31, SUM(IF(ISNUMBER(Y27:AD27),(IF(Y27:AD27&gt;=Parameters!$D$41,1,"")),""))+0.5*(SUM(IF(ISNUMBER(Y27:AD27),(IF(Y27:AD27&gt;=Parameters!$D$42,1,"")),""))-SUM(IF(ISNUMBER(Y27:AD27),(IF(Y27:AD27&gt;=Parameters!$D$41,1,"")),""))),0) +
   IF(Parameters!$D$32,SUM(IF(ISNUMBER(Y27:AD27),(IF(Y27:AD27&gt;=Parameters!$D$41,1,"")),"")),0) +
   IF(Parameters!$D$33,AVERAGE(IF(ISNUMBER(Y27:AD27),Y27:AD27)),0) +
   IF(Parameters!$D$34,IF(OR(IF(ISNUMBER(Y27:AD27),Y27:AD27)=0),0,GEOMEAN(IF(ISNUMBER(Y27:AD27),Y27:AD27))),0)</f>
        <v>0</v>
      </c>
      <c r="K27" s="23">
        <f t="shared" ca="1" si="2"/>
        <v>0</v>
      </c>
      <c r="L27" s="116" t="str">
        <f t="shared" si="3"/>
        <v/>
      </c>
      <c r="M27" s="21" cm="1">
        <f t="array" aca="1" ref="M27" ca="1">IF(Parameters!$D$31, SUM(IF(ISNUMBER(AF27:AK27),(IF(AF27:AK27&gt;=Parameters!$D$41,1,"")),""))+0.5*(SUM(IF(ISNUMBER(AF27:AK27),(IF(AF27:AK27&gt;=Parameters!$D$42,1,"")),""))-SUM(IF(ISNUMBER(AF27:AK27),(IF(AF27:AK27&gt;=Parameters!$D$41,1,"")),""))),0) +
   IF(Parameters!$D$32,SUM(IF(ISNUMBER(AF27:AK27),(IF(AF27:AK27&gt;=Parameters!$D$41,1,"")),"")),0) +
   IF(Parameters!$D$33,AVERAGE(IF(ISNUMBER(AF27:AK27),AF27:AK27)),0) +
   IF(Parameters!$D$34,IF(OR(IF(ISNUMBER(AF27:AK27),AF27:AK27)=0),0,GEOMEAN(IF(ISNUMBER(AF27:AK27),AF27:AK27))),0)</f>
        <v>0</v>
      </c>
      <c r="N27" s="23">
        <f t="shared" ca="1" si="4"/>
        <v>0</v>
      </c>
      <c r="O27" s="116" t="str">
        <f t="shared" si="5"/>
        <v>!</v>
      </c>
      <c r="P27" s="24"/>
      <c r="Q27" s="49"/>
      <c r="R27" s="25">
        <f ca="1">IFERROR(INDEX(Health!$G$8:$G$225,MATCH($C27,_xlfn.ANCHORARRAY(Health!$C$8),0)),NA())</f>
        <v>0</v>
      </c>
      <c r="S27" s="25">
        <f ca="1">IFERROR(INDEX(Food!$G$8:$G$225,MATCH($C27,_xlfn.ANCHORARRAY(Food!$C$8),0)),NA())</f>
        <v>0</v>
      </c>
      <c r="T27" s="25">
        <f ca="1">IFERROR(INDEX(Macro!$G$8:$G$225,MATCH($C27,_xlfn.ANCHORARRAY(Macro!$C$8),0)),NA())</f>
        <v>3.6245351339336249</v>
      </c>
      <c r="U27" s="25">
        <f ca="1">IFERROR(INDEX(Socioeconomic!$G$8:$G$225,MATCH($C27,_xlfn.ANCHORARRAY(Socioeconomic!$C$8),0)),NA())</f>
        <v>0</v>
      </c>
      <c r="V27" s="25">
        <f ca="1">IFERROR(INDEX('Natural Hazard'!$G$8:$G$225,MATCH($C27,_xlfn.ANCHORARRAY('Natural Hazard'!$C$8),0)),NA())</f>
        <v>0</v>
      </c>
      <c r="W27" s="25">
        <f ca="1">IFERROR(INDEX(Conflict!$G$8:$G$225,MATCH($C27,_xlfn.ANCHORARRAY(Conflict!$C$8),0)),NA())</f>
        <v>0</v>
      </c>
      <c r="X27" s="50"/>
      <c r="Y27" s="25">
        <f ca="1">IFERROR(INDEX(Health!$H$8:$H$225,MATCH($C27,_xlfn.ANCHORARRAY(Health!$C$8),0)),NA())</f>
        <v>5.8542274052478103</v>
      </c>
      <c r="Z27" s="25">
        <f ca="1">IFERROR(INDEX(Food!$H$8:$H$225,MATCH($C27,_xlfn.ANCHORARRAY(Food!$C$8),0)),NA())</f>
        <v>3.2296650717703299</v>
      </c>
      <c r="AA27" s="25">
        <f ca="1">IFERROR(INDEX(Macro!$H$8:$H$225,MATCH($C27,_xlfn.ANCHORARRAY(Macro!$C$8),0)),NA())</f>
        <v>2.90329886011927</v>
      </c>
      <c r="AB27" s="25">
        <f ca="1">IFERROR(INDEX(Socioeconomic!$H$8:$H$225,MATCH($C27,_xlfn.ANCHORARRAY(Socioeconomic!$C$8),0)),NA())</f>
        <v>4</v>
      </c>
      <c r="AC27" s="25">
        <f ca="1">IFERROR(INDEX('Natural Hazard'!$H$8:$H$225,MATCH($C27,_xlfn.ANCHORARRAY('Natural Hazard'!$C$8),0)),NA())</f>
        <v>3.1666666666666599</v>
      </c>
      <c r="AD27" s="25">
        <f ca="1">IFERROR(INDEX(Conflict!$H$8:$H$225,MATCH($C27,_xlfn.ANCHORARRAY(Conflict!$C$8),0)),NA())</f>
        <v>2.2546972860125201</v>
      </c>
      <c r="AE27" s="50"/>
      <c r="AF27" s="25">
        <f ca="1">IFERROR(INDEX(Health!$I$8:$I$225,MATCH($C27,_xlfn.ANCHORARRAY(Health!$C$8),0)),NA())</f>
        <v>0</v>
      </c>
      <c r="AG27" s="25" t="e">
        <f ca="1">IFERROR(INDEX(Food!$I$8:$I$225,MATCH($C27,_xlfn.ANCHORARRAY(Food!$C$8),0)),NA())</f>
        <v>#N/A</v>
      </c>
      <c r="AH27" s="25">
        <f ca="1">IFERROR(INDEX(Macro!$I$8:$I$225,MATCH($C27,_xlfn.ANCHORARRAY(Macro!$C$8),0)),NA())</f>
        <v>4.5249406175771902</v>
      </c>
      <c r="AI27" s="25">
        <f ca="1">IFERROR(INDEX(Socioeconomic!$I$8:$I$225,MATCH($C27,_xlfn.ANCHORARRAY(Socioeconomic!$C$8),0)),NA())</f>
        <v>0</v>
      </c>
      <c r="AJ27" s="25">
        <f ca="1">IFERROR(INDEX('Natural Hazard'!$I$8:$I$225,MATCH($C27,_xlfn.ANCHORARRAY('Natural Hazard'!$C$8),0)),NA())</f>
        <v>0</v>
      </c>
      <c r="AK27" s="25">
        <f ca="1">IFERROR(INDEX(Conflict!$I$8:$I$225,MATCH($C27,_xlfn.ANCHORARRAY(Conflict!$C$8),0)),NA())</f>
        <v>0</v>
      </c>
      <c r="AL27" s="49"/>
      <c r="AM27" s="25">
        <f>IFERROR(INDEX('Data Reliability'!$G$6:$G$409,MATCH($C27,'Data Reliability'!$E$6:$E$409,0)),NA())</f>
        <v>8.3333333333333301E-2</v>
      </c>
      <c r="AN27" s="25">
        <f>IFERROR(INDEX('Data Reliability'!$H$6:$H$409,MATCH($C27,'Data Reliability'!$E$6:$E$409,0)),NA())</f>
        <v>0.47222222222222199</v>
      </c>
    </row>
    <row r="28" spans="2:40" ht="15.75" x14ac:dyDescent="0.25">
      <c r="B28" s="28" t="s">
        <v>43</v>
      </c>
      <c r="C28" s="28" t="s">
        <v>44</v>
      </c>
      <c r="D28" s="28" t="s">
        <v>433</v>
      </c>
      <c r="E28" s="28" t="s">
        <v>430</v>
      </c>
      <c r="F28" s="206">
        <f ca="1">MATCH($C28,_xlfn.ANCHORARRAY(Health!$C$8),0)</f>
        <v>23</v>
      </c>
      <c r="G28" s="22" cm="1">
        <f t="array" aca="1" ref="G28" ca="1">IF(Parameters!$D$31, SUM(IF(ISNUMBER(R28:W28),(IF(R28:W28&gt;=Parameters!$D$37,1,"")),""))+0.5*(SUM(IF(ISNUMBER(R28:W28),(IF(R28:W28&gt;=Parameters!$D$38,1,"")),""))-SUM(IF(ISNUMBER(R28:W28),(IF(R28:W28&gt;=Parameters!$D$37,1,"")),""))),0) +
   IF(Parameters!$D$32,SUM(IF(ISNUMBER(R28:W28),(IF(R28:W28&gt;=Parameters!$D$41,1,"")),"")),0) +
   IF(Parameters!$D$33,AVERAGE(IF(ISNUMBER(R28:W28),R28:W28)),0) +
   IF(Parameters!$D$34,IF(OR(IF(ISNUMBER(R28:W28),R28:W28)=0),0,GEOMEAN(IF(ISNUMBER(R28:W28),R28:W28))),0)</f>
        <v>0.5</v>
      </c>
      <c r="H28" s="23">
        <f t="shared" ca="1" si="0"/>
        <v>0.5</v>
      </c>
      <c r="I28" s="116" t="str">
        <f t="shared" si="1"/>
        <v/>
      </c>
      <c r="J28" s="22" cm="1">
        <f t="array" aca="1" ref="J28" ca="1">IF(Parameters!$D$31, SUM(IF(ISNUMBER(Y28:AD28),(IF(Y28:AD28&gt;=Parameters!$D$41,1,"")),""))+0.5*(SUM(IF(ISNUMBER(Y28:AD28),(IF(Y28:AD28&gt;=Parameters!$D$42,1,"")),""))-SUM(IF(ISNUMBER(Y28:AD28),(IF(Y28:AD28&gt;=Parameters!$D$41,1,"")),""))),0) +
   IF(Parameters!$D$32,SUM(IF(ISNUMBER(Y28:AD28),(IF(Y28:AD28&gt;=Parameters!$D$41,1,"")),"")),0) +
   IF(Parameters!$D$33,AVERAGE(IF(ISNUMBER(Y28:AD28),Y28:AD28)),0) +
   IF(Parameters!$D$34,IF(OR(IF(ISNUMBER(Y28:AD28),Y28:AD28)=0),0,GEOMEAN(IF(ISNUMBER(Y28:AD28),Y28:AD28))),0)</f>
        <v>0.5</v>
      </c>
      <c r="K28" s="23">
        <f t="shared" ca="1" si="2"/>
        <v>0.5</v>
      </c>
      <c r="L28" s="116" t="str">
        <f t="shared" si="3"/>
        <v/>
      </c>
      <c r="M28" s="21" cm="1">
        <f t="array" aca="1" ref="M28" ca="1">IF(Parameters!$D$31, SUM(IF(ISNUMBER(AF28:AK28),(IF(AF28:AK28&gt;=Parameters!$D$41,1,"")),""))+0.5*(SUM(IF(ISNUMBER(AF28:AK28),(IF(AF28:AK28&gt;=Parameters!$D$42,1,"")),""))-SUM(IF(ISNUMBER(AF28:AK28),(IF(AF28:AK28&gt;=Parameters!$D$41,1,"")),""))),0) +
   IF(Parameters!$D$32,SUM(IF(ISNUMBER(AF28:AK28),(IF(AF28:AK28&gt;=Parameters!$D$41,1,"")),"")),0) +
   IF(Parameters!$D$33,AVERAGE(IF(ISNUMBER(AF28:AK28),AF28:AK28)),0) +
   IF(Parameters!$D$34,IF(OR(IF(ISNUMBER(AF28:AK28),AF28:AK28)=0),0,GEOMEAN(IF(ISNUMBER(AF28:AK28),AF28:AK28))),0)</f>
        <v>0</v>
      </c>
      <c r="N28" s="23">
        <f t="shared" ca="1" si="4"/>
        <v>0</v>
      </c>
      <c r="O28" s="116" t="str">
        <f t="shared" si="5"/>
        <v>!</v>
      </c>
      <c r="P28" s="24"/>
      <c r="Q28" s="49"/>
      <c r="R28" s="25">
        <f ca="1">IFERROR(INDEX(Health!$G$8:$G$225,MATCH($C28,_xlfn.ANCHORARRAY(Health!$C$8),0)),NA())</f>
        <v>0</v>
      </c>
      <c r="S28" s="25">
        <f ca="1">IFERROR(INDEX(Food!$G$8:$G$225,MATCH($C28,_xlfn.ANCHORARRAY(Food!$C$8),0)),NA())</f>
        <v>0</v>
      </c>
      <c r="T28" s="25">
        <f ca="1">IFERROR(INDEX(Macro!$G$8:$G$225,MATCH($C28,_xlfn.ANCHORARRAY(Macro!$C$8),0)),NA())</f>
        <v>6.68595311098266</v>
      </c>
      <c r="U28" s="25">
        <f ca="1">IFERROR(INDEX(Socioeconomic!$G$8:$G$225,MATCH($C28,_xlfn.ANCHORARRAY(Socioeconomic!$C$8),0)),NA())</f>
        <v>0</v>
      </c>
      <c r="V28" s="25">
        <f ca="1">IFERROR(INDEX('Natural Hazard'!$G$8:$G$225,MATCH($C28,_xlfn.ANCHORARRAY('Natural Hazard'!$C$8),0)),NA())</f>
        <v>0</v>
      </c>
      <c r="W28" s="25">
        <f ca="1">IFERROR(INDEX(Conflict!$G$8:$G$225,MATCH($C28,_xlfn.ANCHORARRAY(Conflict!$C$8),0)),NA())</f>
        <v>0</v>
      </c>
      <c r="X28" s="50"/>
      <c r="Y28" s="25">
        <f ca="1">IFERROR(INDEX(Health!$H$8:$H$225,MATCH($C28,_xlfn.ANCHORARRAY(Health!$C$8),0)),NA())</f>
        <v>3.3760932944606399</v>
      </c>
      <c r="Z28" s="25">
        <f ca="1">IFERROR(INDEX(Food!$H$8:$H$225,MATCH($C28,_xlfn.ANCHORARRAY(Food!$C$8),0)),NA())</f>
        <v>3.9316734221192799</v>
      </c>
      <c r="AA28" s="25">
        <f ca="1">IFERROR(INDEX(Macro!$H$8:$H$225,MATCH($C28,_xlfn.ANCHORARRAY(Macro!$C$8),0)),NA())</f>
        <v>7.8251679625575603</v>
      </c>
      <c r="AB28" s="25">
        <f ca="1">IFERROR(INDEX(Socioeconomic!$H$8:$H$225,MATCH($C28,_xlfn.ANCHORARRAY(Socioeconomic!$C$8),0)),NA())</f>
        <v>1.5714285714285701</v>
      </c>
      <c r="AC28" s="25">
        <f ca="1">IFERROR(INDEX('Natural Hazard'!$H$8:$H$225,MATCH($C28,_xlfn.ANCHORARRAY('Natural Hazard'!$C$8),0)),NA())</f>
        <v>1.5</v>
      </c>
      <c r="AD28" s="25">
        <f ca="1">IFERROR(INDEX(Conflict!$H$8:$H$225,MATCH($C28,_xlfn.ANCHORARRAY(Conflict!$C$8),0)),NA())</f>
        <v>1.7745302713987401</v>
      </c>
      <c r="AE28" s="50"/>
      <c r="AF28" s="25">
        <f ca="1">IFERROR(INDEX(Health!$I$8:$I$225,MATCH($C28,_xlfn.ANCHORARRAY(Health!$C$8),0)),NA())</f>
        <v>0</v>
      </c>
      <c r="AG28" s="25" t="e">
        <f ca="1">IFERROR(INDEX(Food!$I$8:$I$225,MATCH($C28,_xlfn.ANCHORARRAY(Food!$C$8),0)),NA())</f>
        <v>#N/A</v>
      </c>
      <c r="AH28" s="25">
        <f ca="1">IFERROR(INDEX(Macro!$I$8:$I$225,MATCH($C28,_xlfn.ANCHORARRAY(Macro!$C$8),0)),NA())</f>
        <v>5.7125890736342004</v>
      </c>
      <c r="AI28" s="25">
        <f ca="1">IFERROR(INDEX(Socioeconomic!$I$8:$I$225,MATCH($C28,_xlfn.ANCHORARRAY(Socioeconomic!$C$8),0)),NA())</f>
        <v>0</v>
      </c>
      <c r="AJ28" s="25">
        <f ca="1">IFERROR(INDEX('Natural Hazard'!$I$8:$I$225,MATCH($C28,_xlfn.ANCHORARRAY('Natural Hazard'!$C$8),0)),NA())</f>
        <v>0</v>
      </c>
      <c r="AK28" s="25">
        <f ca="1">IFERROR(INDEX(Conflict!$I$8:$I$225,MATCH($C28,_xlfn.ANCHORARRAY(Conflict!$C$8),0)),NA())</f>
        <v>0</v>
      </c>
      <c r="AL28" s="49"/>
      <c r="AM28" s="25">
        <f>IFERROR(INDEX('Data Reliability'!$G$6:$G$409,MATCH($C28,'Data Reliability'!$E$6:$E$409,0)),NA())</f>
        <v>0</v>
      </c>
      <c r="AN28" s="25">
        <f>IFERROR(INDEX('Data Reliability'!$H$6:$H$409,MATCH($C28,'Data Reliability'!$E$6:$E$409,0)),NA())</f>
        <v>0.43888888888888899</v>
      </c>
    </row>
    <row r="29" spans="2:40" ht="15.75" x14ac:dyDescent="0.25">
      <c r="B29" s="28" t="s">
        <v>45</v>
      </c>
      <c r="C29" s="28" t="s">
        <v>46</v>
      </c>
      <c r="D29" s="28" t="s">
        <v>435</v>
      </c>
      <c r="E29" s="28" t="s">
        <v>430</v>
      </c>
      <c r="F29" s="206">
        <f ca="1">MATCH($C29,_xlfn.ANCHORARRAY(Health!$C$8),0)</f>
        <v>24</v>
      </c>
      <c r="G29" s="22" cm="1">
        <f t="array" aca="1" ref="G29" ca="1">IF(Parameters!$D$31, SUM(IF(ISNUMBER(R29:W29),(IF(R29:W29&gt;=Parameters!$D$37,1,"")),""))+0.5*(SUM(IF(ISNUMBER(R29:W29),(IF(R29:W29&gt;=Parameters!$D$38,1,"")),""))-SUM(IF(ISNUMBER(R29:W29),(IF(R29:W29&gt;=Parameters!$D$37,1,"")),""))),0) +
   IF(Parameters!$D$32,SUM(IF(ISNUMBER(R29:W29),(IF(R29:W29&gt;=Parameters!$D$41,1,"")),"")),0) +
   IF(Parameters!$D$33,AVERAGE(IF(ISNUMBER(R29:W29),R29:W29)),0) +
   IF(Parameters!$D$34,IF(OR(IF(ISNUMBER(R29:W29),R29:W29)=0),0,GEOMEAN(IF(ISNUMBER(R29:W29),R29:W29))),0)</f>
        <v>0.5</v>
      </c>
      <c r="H29" s="23">
        <f t="shared" ca="1" si="0"/>
        <v>0.5</v>
      </c>
      <c r="I29" s="116" t="str">
        <f t="shared" si="1"/>
        <v/>
      </c>
      <c r="J29" s="22" cm="1">
        <f t="array" aca="1" ref="J29" ca="1">IF(Parameters!$D$31, SUM(IF(ISNUMBER(Y29:AD29),(IF(Y29:AD29&gt;=Parameters!$D$41,1,"")),""))+0.5*(SUM(IF(ISNUMBER(Y29:AD29),(IF(Y29:AD29&gt;=Parameters!$D$42,1,"")),""))-SUM(IF(ISNUMBER(Y29:AD29),(IF(Y29:AD29&gt;=Parameters!$D$41,1,"")),""))),0) +
   IF(Parameters!$D$32,SUM(IF(ISNUMBER(Y29:AD29),(IF(Y29:AD29&gt;=Parameters!$D$41,1,"")),"")),0) +
   IF(Parameters!$D$33,AVERAGE(IF(ISNUMBER(Y29:AD29),Y29:AD29)),0) +
   IF(Parameters!$D$34,IF(OR(IF(ISNUMBER(Y29:AD29),Y29:AD29)=0),0,GEOMEAN(IF(ISNUMBER(Y29:AD29),Y29:AD29))),0)</f>
        <v>0.5</v>
      </c>
      <c r="K29" s="23">
        <f t="shared" ca="1" si="2"/>
        <v>0.5</v>
      </c>
      <c r="L29" s="116" t="str">
        <f t="shared" si="3"/>
        <v/>
      </c>
      <c r="M29" s="21" cm="1">
        <f t="array" aca="1" ref="M29" ca="1">IF(Parameters!$D$31, SUM(IF(ISNUMBER(AF29:AK29),(IF(AF29:AK29&gt;=Parameters!$D$41,1,"")),""))+0.5*(SUM(IF(ISNUMBER(AF29:AK29),(IF(AF29:AK29&gt;=Parameters!$D$42,1,"")),""))-SUM(IF(ISNUMBER(AF29:AK29),(IF(AF29:AK29&gt;=Parameters!$D$41,1,"")),""))),0) +
   IF(Parameters!$D$32,SUM(IF(ISNUMBER(AF29:AK29),(IF(AF29:AK29&gt;=Parameters!$D$41,1,"")),"")),0) +
   IF(Parameters!$D$33,AVERAGE(IF(ISNUMBER(AF29:AK29),AF29:AK29)),0) +
   IF(Parameters!$D$34,IF(OR(IF(ISNUMBER(AF29:AK29),AF29:AK29)=0),0,GEOMEAN(IF(ISNUMBER(AF29:AK29),AF29:AK29))),0)</f>
        <v>0</v>
      </c>
      <c r="N29" s="23">
        <f t="shared" ca="1" si="4"/>
        <v>0</v>
      </c>
      <c r="O29" s="116" t="str">
        <f t="shared" si="5"/>
        <v>!</v>
      </c>
      <c r="P29" s="24"/>
      <c r="Q29" s="49"/>
      <c r="R29" s="25">
        <f ca="1">IFERROR(INDEX(Health!$G$8:$G$225,MATCH($C29,_xlfn.ANCHORARRAY(Health!$C$8),0)),NA())</f>
        <v>0</v>
      </c>
      <c r="S29" s="25">
        <f ca="1">IFERROR(INDEX(Food!$G$8:$G$225,MATCH($C29,_xlfn.ANCHORARRAY(Food!$C$8),0)),NA())</f>
        <v>0</v>
      </c>
      <c r="T29" s="25">
        <f ca="1">IFERROR(INDEX(Macro!$G$8:$G$225,MATCH($C29,_xlfn.ANCHORARRAY(Macro!$C$8),0)),NA())</f>
        <v>5.5994234250051873</v>
      </c>
      <c r="U29" s="25">
        <f ca="1">IFERROR(INDEX(Socioeconomic!$G$8:$G$225,MATCH($C29,_xlfn.ANCHORARRAY(Socioeconomic!$C$8),0)),NA())</f>
        <v>0</v>
      </c>
      <c r="V29" s="25">
        <f ca="1">IFERROR(INDEX('Natural Hazard'!$G$8:$G$225,MATCH($C29,_xlfn.ANCHORARRAY('Natural Hazard'!$C$8),0)),NA())</f>
        <v>0</v>
      </c>
      <c r="W29" s="25">
        <f ca="1">IFERROR(INDEX(Conflict!$G$8:$G$225,MATCH($C29,_xlfn.ANCHORARRAY(Conflict!$C$8),0)),NA())</f>
        <v>0</v>
      </c>
      <c r="X29" s="50"/>
      <c r="Y29" s="25">
        <f ca="1">IFERROR(INDEX(Health!$H$8:$H$225,MATCH($C29,_xlfn.ANCHORARRAY(Health!$C$8),0)),NA())</f>
        <v>7.5160349854227402</v>
      </c>
      <c r="Z29" s="25">
        <f ca="1">IFERROR(INDEX(Food!$H$8:$H$225,MATCH($C29,_xlfn.ANCHORARRAY(Food!$C$8),0)),NA())</f>
        <v>4.6650717703349196</v>
      </c>
      <c r="AA29" s="25">
        <f ca="1">IFERROR(INDEX(Macro!$H$8:$H$225,MATCH($C29,_xlfn.ANCHORARRAY(Macro!$C$8),0)),NA())</f>
        <v>4.9716917037819801</v>
      </c>
      <c r="AB29" s="25">
        <f ca="1">IFERROR(INDEX(Socioeconomic!$H$8:$H$225,MATCH($C29,_xlfn.ANCHORARRAY(Socioeconomic!$C$8),0)),NA())</f>
        <v>6.2857142857142803</v>
      </c>
      <c r="AC29" s="25">
        <f ca="1">IFERROR(INDEX('Natural Hazard'!$H$8:$H$225,MATCH($C29,_xlfn.ANCHORARRAY('Natural Hazard'!$C$8),0)),NA())</f>
        <v>4.5</v>
      </c>
      <c r="AD29" s="25">
        <f ca="1">IFERROR(INDEX(Conflict!$H$8:$H$225,MATCH($C29,_xlfn.ANCHORARRAY(Conflict!$C$8),0)),NA())</f>
        <v>0</v>
      </c>
      <c r="AE29" s="50"/>
      <c r="AF29" s="25">
        <f ca="1">IFERROR(INDEX(Health!$I$8:$I$225,MATCH($C29,_xlfn.ANCHORARRAY(Health!$C$8),0)),NA())</f>
        <v>0</v>
      </c>
      <c r="AG29" s="25" t="e">
        <f ca="1">IFERROR(INDEX(Food!$I$8:$I$225,MATCH($C29,_xlfn.ANCHORARRAY(Food!$C$8),0)),NA())</f>
        <v>#N/A</v>
      </c>
      <c r="AH29" s="25">
        <f ca="1">IFERROR(INDEX(Macro!$I$8:$I$225,MATCH($C29,_xlfn.ANCHORARRAY(Macro!$C$8),0)),NA())</f>
        <v>6.30641330166271</v>
      </c>
      <c r="AI29" s="25">
        <f ca="1">IFERROR(INDEX(Socioeconomic!$I$8:$I$225,MATCH($C29,_xlfn.ANCHORARRAY(Socioeconomic!$C$8),0)),NA())</f>
        <v>0</v>
      </c>
      <c r="AJ29" s="25">
        <f ca="1">IFERROR(INDEX('Natural Hazard'!$I$8:$I$225,MATCH($C29,_xlfn.ANCHORARRAY('Natural Hazard'!$C$8),0)),NA())</f>
        <v>0</v>
      </c>
      <c r="AK29" s="25">
        <f ca="1">IFERROR(INDEX(Conflict!$I$8:$I$225,MATCH($C29,_xlfn.ANCHORARRAY(Conflict!$C$8),0)),NA())</f>
        <v>6.8292682926829196</v>
      </c>
      <c r="AL29" s="49"/>
      <c r="AM29" s="25">
        <f>IFERROR(INDEX('Data Reliability'!$G$6:$G$409,MATCH($C29,'Data Reliability'!$E$6:$E$409,0)),NA())</f>
        <v>8.3333333333333301E-2</v>
      </c>
      <c r="AN29" s="25">
        <f>IFERROR(INDEX('Data Reliability'!$H$6:$H$409,MATCH($C29,'Data Reliability'!$E$6:$E$409,0)),NA())</f>
        <v>0.405555555555556</v>
      </c>
    </row>
    <row r="30" spans="2:40" ht="15.75" x14ac:dyDescent="0.25">
      <c r="B30" s="28" t="s">
        <v>699</v>
      </c>
      <c r="C30" s="28" t="s">
        <v>670</v>
      </c>
      <c r="D30" s="28" t="s">
        <v>437</v>
      </c>
      <c r="E30" s="28" t="s">
        <v>409</v>
      </c>
      <c r="F30" s="206">
        <f ca="1">MATCH($C30,_xlfn.ANCHORARRAY(Health!$C$8),0)</f>
        <v>25</v>
      </c>
      <c r="G30" s="22" cm="1">
        <f t="array" aca="1" ref="G30" ca="1">IF(Parameters!$D$31, SUM(IF(ISNUMBER(R30:W30),(IF(R30:W30&gt;=Parameters!$D$37,1,"")),""))+0.5*(SUM(IF(ISNUMBER(R30:W30),(IF(R30:W30&gt;=Parameters!$D$38,1,"")),""))-SUM(IF(ISNUMBER(R30:W30),(IF(R30:W30&gt;=Parameters!$D$37,1,"")),""))),0) +
   IF(Parameters!$D$32,SUM(IF(ISNUMBER(R30:W30),(IF(R30:W30&gt;=Parameters!$D$41,1,"")),"")),0) +
   IF(Parameters!$D$33,AVERAGE(IF(ISNUMBER(R30:W30),R30:W30)),0) +
   IF(Parameters!$D$34,IF(OR(IF(ISNUMBER(R30:W30),R30:W30)=0),0,GEOMEAN(IF(ISNUMBER(R30:W30),R30:W30))),0)</f>
        <v>0</v>
      </c>
      <c r="H30" s="23">
        <f t="shared" ca="1" si="0"/>
        <v>0</v>
      </c>
      <c r="I30" s="116" t="str">
        <f t="shared" si="1"/>
        <v>!!</v>
      </c>
      <c r="J30" s="22" cm="1">
        <f t="array" aca="1" ref="J30" ca="1">IF(Parameters!$D$31, SUM(IF(ISNUMBER(Y30:AD30),(IF(Y30:AD30&gt;=Parameters!$D$41,1,"")),""))+0.5*(SUM(IF(ISNUMBER(Y30:AD30),(IF(Y30:AD30&gt;=Parameters!$D$42,1,"")),""))-SUM(IF(ISNUMBER(Y30:AD30),(IF(Y30:AD30&gt;=Parameters!$D$41,1,"")),""))),0) +
   IF(Parameters!$D$32,SUM(IF(ISNUMBER(Y30:AD30),(IF(Y30:AD30&gt;=Parameters!$D$41,1,"")),"")),0) +
   IF(Parameters!$D$33,AVERAGE(IF(ISNUMBER(Y30:AD30),Y30:AD30)),0) +
   IF(Parameters!$D$34,IF(OR(IF(ISNUMBER(Y30:AD30),Y30:AD30)=0),0,GEOMEAN(IF(ISNUMBER(Y30:AD30),Y30:AD30))),0)</f>
        <v>0</v>
      </c>
      <c r="K30" s="23">
        <f t="shared" ca="1" si="2"/>
        <v>0</v>
      </c>
      <c r="L30" s="116" t="str">
        <f t="shared" si="3"/>
        <v>!!</v>
      </c>
      <c r="M30" s="21" cm="1">
        <f t="array" aca="1" ref="M30" ca="1">IF(Parameters!$D$31, SUM(IF(ISNUMBER(AF30:AK30),(IF(AF30:AK30&gt;=Parameters!$D$41,1,"")),""))+0.5*(SUM(IF(ISNUMBER(AF30:AK30),(IF(AF30:AK30&gt;=Parameters!$D$42,1,"")),""))-SUM(IF(ISNUMBER(AF30:AK30),(IF(AF30:AK30&gt;=Parameters!$D$41,1,"")),""))),0) +
   IF(Parameters!$D$32,SUM(IF(ISNUMBER(AF30:AK30),(IF(AF30:AK30&gt;=Parameters!$D$41,1,"")),"")),0) +
   IF(Parameters!$D$33,AVERAGE(IF(ISNUMBER(AF30:AK30),AF30:AK30)),0) +
   IF(Parameters!$D$34,IF(OR(IF(ISNUMBER(AF30:AK30),AF30:AK30)=0),0,GEOMEAN(IF(ISNUMBER(AF30:AK30),AF30:AK30))),0)</f>
        <v>0</v>
      </c>
      <c r="N30" s="23">
        <f t="shared" ca="1" si="4"/>
        <v>0</v>
      </c>
      <c r="O30" s="116" t="str">
        <f t="shared" si="5"/>
        <v>!!</v>
      </c>
      <c r="P30" s="24"/>
      <c r="Q30" s="49"/>
      <c r="R30" s="25">
        <f ca="1">IFERROR(INDEX(Health!$G$8:$G$225,MATCH($C30,_xlfn.ANCHORARRAY(Health!$C$8),0)),NA())</f>
        <v>0</v>
      </c>
      <c r="S30" s="25" t="e">
        <f ca="1">IFERROR(INDEX(Food!$G$8:$G$225,MATCH($C30,_xlfn.ANCHORARRAY(Food!$C$8),0)),NA())</f>
        <v>#N/A</v>
      </c>
      <c r="T30" s="25" t="e">
        <f ca="1">IFERROR(INDEX(Macro!$G$8:$G$225,MATCH($C30,_xlfn.ANCHORARRAY(Macro!$C$8),0)),NA())</f>
        <v>#N/A</v>
      </c>
      <c r="U30" s="25">
        <f ca="1">IFERROR(INDEX(Socioeconomic!$G$8:$G$225,MATCH($C30,_xlfn.ANCHORARRAY(Socioeconomic!$C$8),0)),NA())</f>
        <v>0.19999999999999901</v>
      </c>
      <c r="V30" s="25">
        <f ca="1">IFERROR(INDEX('Natural Hazard'!$G$8:$G$225,MATCH($C30,_xlfn.ANCHORARRAY('Natural Hazard'!$C$8),0)),NA())</f>
        <v>0</v>
      </c>
      <c r="W30" s="25">
        <f ca="1">IFERROR(INDEX(Conflict!$G$8:$G$225,MATCH($C30,_xlfn.ANCHORARRAY(Conflict!$C$8),0)),NA())</f>
        <v>0</v>
      </c>
      <c r="X30" s="50"/>
      <c r="Y30" s="25" t="e">
        <f ca="1">IFERROR(INDEX(Health!$H$8:$H$225,MATCH($C30,_xlfn.ANCHORARRAY(Health!$C$8),0)),NA())</f>
        <v>#N/A</v>
      </c>
      <c r="Z30" s="25" t="e">
        <f ca="1">IFERROR(INDEX(Food!$H$8:$H$225,MATCH($C30,_xlfn.ANCHORARRAY(Food!$C$8),0)),NA())</f>
        <v>#N/A</v>
      </c>
      <c r="AA30" s="25" t="e">
        <f ca="1">IFERROR(INDEX(Macro!$H$8:$H$225,MATCH($C30,_xlfn.ANCHORARRAY(Macro!$C$8),0)),NA())</f>
        <v>#N/A</v>
      </c>
      <c r="AB30" s="25" t="e">
        <f ca="1">IFERROR(INDEX(Socioeconomic!$H$8:$H$225,MATCH($C30,_xlfn.ANCHORARRAY(Socioeconomic!$C$8),0)),NA())</f>
        <v>#N/A</v>
      </c>
      <c r="AC30" s="25" t="e">
        <f ca="1">IFERROR(INDEX('Natural Hazard'!$H$8:$H$225,MATCH($C30,_xlfn.ANCHORARRAY('Natural Hazard'!$C$8),0)),NA())</f>
        <v>#N/A</v>
      </c>
      <c r="AD30" s="25">
        <f ca="1">IFERROR(INDEX(Conflict!$H$8:$H$225,MATCH($C30,_xlfn.ANCHORARRAY(Conflict!$C$8),0)),NA())</f>
        <v>0</v>
      </c>
      <c r="AE30" s="50"/>
      <c r="AF30" s="25">
        <f ca="1">IFERROR(INDEX(Health!$I$8:$I$225,MATCH($C30,_xlfn.ANCHORARRAY(Health!$C$8),0)),NA())</f>
        <v>0</v>
      </c>
      <c r="AG30" s="25" t="e">
        <f ca="1">IFERROR(INDEX(Food!$I$8:$I$225,MATCH($C30,_xlfn.ANCHORARRAY(Food!$C$8),0)),NA())</f>
        <v>#N/A</v>
      </c>
      <c r="AH30" s="25" t="e">
        <f ca="1">IFERROR(INDEX(Macro!$I$8:$I$225,MATCH($C30,_xlfn.ANCHORARRAY(Macro!$C$8),0)),NA())</f>
        <v>#N/A</v>
      </c>
      <c r="AI30" s="25">
        <f ca="1">IFERROR(INDEX(Socioeconomic!$I$8:$I$225,MATCH($C30,_xlfn.ANCHORARRAY(Socioeconomic!$C$8),0)),NA())</f>
        <v>0.19999999999999901</v>
      </c>
      <c r="AJ30" s="25">
        <f ca="1">IFERROR(INDEX('Natural Hazard'!$I$8:$I$225,MATCH($C30,_xlfn.ANCHORARRAY('Natural Hazard'!$C$8),0)),NA())</f>
        <v>0</v>
      </c>
      <c r="AK30" s="25">
        <f ca="1">IFERROR(INDEX(Conflict!$I$8:$I$225,MATCH($C30,_xlfn.ANCHORARRAY(Conflict!$C$8),0)),NA())</f>
        <v>0</v>
      </c>
      <c r="AL30" s="49"/>
      <c r="AM30" s="25">
        <f>IFERROR(INDEX('Data Reliability'!$G$6:$G$409,MATCH($C30,'Data Reliability'!$E$6:$E$409,0)),NA())</f>
        <v>0.88888888888888895</v>
      </c>
      <c r="AN30" s="25">
        <f>IFERROR(INDEX('Data Reliability'!$H$6:$H$409,MATCH($C30,'Data Reliability'!$E$6:$E$409,0)),NA())</f>
        <v>0.72777777777777797</v>
      </c>
    </row>
    <row r="31" spans="2:40" ht="15.75" x14ac:dyDescent="0.25">
      <c r="B31" s="28" t="s">
        <v>47</v>
      </c>
      <c r="C31" s="28" t="s">
        <v>48</v>
      </c>
      <c r="D31" s="28" t="s">
        <v>435</v>
      </c>
      <c r="E31" s="28" t="s">
        <v>430</v>
      </c>
      <c r="F31" s="206">
        <f ca="1">MATCH($C31,_xlfn.ANCHORARRAY(Health!$C$8),0)</f>
        <v>26</v>
      </c>
      <c r="G31" s="22" cm="1">
        <f t="array" aca="1" ref="G31" ca="1">IF(Parameters!$D$31, SUM(IF(ISNUMBER(R31:W31),(IF(R31:W31&gt;=Parameters!$D$37,1,"")),""))+0.5*(SUM(IF(ISNUMBER(R31:W31),(IF(R31:W31&gt;=Parameters!$D$38,1,"")),""))-SUM(IF(ISNUMBER(R31:W31),(IF(R31:W31&gt;=Parameters!$D$37,1,"")),""))),0) +
   IF(Parameters!$D$32,SUM(IF(ISNUMBER(R31:W31),(IF(R31:W31&gt;=Parameters!$D$41,1,"")),"")),0) +
   IF(Parameters!$D$33,AVERAGE(IF(ISNUMBER(R31:W31),R31:W31)),0) +
   IF(Parameters!$D$34,IF(OR(IF(ISNUMBER(R31:W31),R31:W31)=0),0,GEOMEAN(IF(ISNUMBER(R31:W31),R31:W31))),0)</f>
        <v>0</v>
      </c>
      <c r="H31" s="23">
        <f t="shared" ca="1" si="0"/>
        <v>0</v>
      </c>
      <c r="I31" s="116" t="str">
        <f t="shared" si="1"/>
        <v/>
      </c>
      <c r="J31" s="22" cm="1">
        <f t="array" aca="1" ref="J31" ca="1">IF(Parameters!$D$31, SUM(IF(ISNUMBER(Y31:AD31),(IF(Y31:AD31&gt;=Parameters!$D$41,1,"")),""))+0.5*(SUM(IF(ISNUMBER(Y31:AD31),(IF(Y31:AD31&gt;=Parameters!$D$42,1,"")),""))-SUM(IF(ISNUMBER(Y31:AD31),(IF(Y31:AD31&gt;=Parameters!$D$41,1,"")),""))),0) +
   IF(Parameters!$D$32,SUM(IF(ISNUMBER(Y31:AD31),(IF(Y31:AD31&gt;=Parameters!$D$41,1,"")),"")),0) +
   IF(Parameters!$D$33,AVERAGE(IF(ISNUMBER(Y31:AD31),Y31:AD31)),0) +
   IF(Parameters!$D$34,IF(OR(IF(ISNUMBER(Y31:AD31),Y31:AD31)=0),0,GEOMEAN(IF(ISNUMBER(Y31:AD31),Y31:AD31))),0)</f>
        <v>1</v>
      </c>
      <c r="K31" s="23">
        <f t="shared" ca="1" si="2"/>
        <v>1</v>
      </c>
      <c r="L31" s="116" t="str">
        <f t="shared" si="3"/>
        <v/>
      </c>
      <c r="M31" s="21" cm="1">
        <f t="array" aca="1" ref="M31" ca="1">IF(Parameters!$D$31, SUM(IF(ISNUMBER(AF31:AK31),(IF(AF31:AK31&gt;=Parameters!$D$41,1,"")),""))+0.5*(SUM(IF(ISNUMBER(AF31:AK31),(IF(AF31:AK31&gt;=Parameters!$D$42,1,"")),""))-SUM(IF(ISNUMBER(AF31:AK31),(IF(AF31:AK31&gt;=Parameters!$D$41,1,"")),""))),0) +
   IF(Parameters!$D$32,SUM(IF(ISNUMBER(AF31:AK31),(IF(AF31:AK31&gt;=Parameters!$D$41,1,"")),"")),0) +
   IF(Parameters!$D$33,AVERAGE(IF(ISNUMBER(AF31:AK31),AF31:AK31)),0) +
   IF(Parameters!$D$34,IF(OR(IF(ISNUMBER(AF31:AK31),AF31:AK31)=0),0,GEOMEAN(IF(ISNUMBER(AF31:AK31),AF31:AK31))),0)</f>
        <v>0</v>
      </c>
      <c r="N31" s="23">
        <f t="shared" ca="1" si="4"/>
        <v>0</v>
      </c>
      <c r="O31" s="116" t="str">
        <f t="shared" si="5"/>
        <v>!</v>
      </c>
      <c r="P31" s="24"/>
      <c r="Q31" s="49"/>
      <c r="R31" s="25">
        <f ca="1">IFERROR(INDEX(Health!$G$8:$G$225,MATCH($C31,_xlfn.ANCHORARRAY(Health!$C$8),0)),NA())</f>
        <v>0</v>
      </c>
      <c r="S31" s="25">
        <f ca="1">IFERROR(INDEX(Food!$G$8:$G$225,MATCH($C31,_xlfn.ANCHORARRAY(Food!$C$8),0)),NA())</f>
        <v>0</v>
      </c>
      <c r="T31" s="25">
        <f ca="1">IFERROR(INDEX(Macro!$G$8:$G$225,MATCH($C31,_xlfn.ANCHORARRAY(Macro!$C$8),0)),NA())</f>
        <v>1.5332271419877705</v>
      </c>
      <c r="U31" s="25">
        <f ca="1">IFERROR(INDEX(Socioeconomic!$G$8:$G$225,MATCH($C31,_xlfn.ANCHORARRAY(Socioeconomic!$C$8),0)),NA())</f>
        <v>2.6213409872484283</v>
      </c>
      <c r="V31" s="25">
        <f ca="1">IFERROR(INDEX('Natural Hazard'!$G$8:$G$225,MATCH($C31,_xlfn.ANCHORARRAY('Natural Hazard'!$C$8),0)),NA())</f>
        <v>0</v>
      </c>
      <c r="W31" s="25">
        <f ca="1">IFERROR(INDEX(Conflict!$G$8:$G$225,MATCH($C31,_xlfn.ANCHORARRAY(Conflict!$C$8),0)),NA())</f>
        <v>2.6190702129184662</v>
      </c>
      <c r="X31" s="50"/>
      <c r="Y31" s="25">
        <f ca="1">IFERROR(INDEX(Health!$H$8:$H$225,MATCH($C31,_xlfn.ANCHORARRAY(Health!$C$8),0)),NA())</f>
        <v>7.45772594752186</v>
      </c>
      <c r="Z31" s="25">
        <f ca="1">IFERROR(INDEX(Food!$H$8:$H$225,MATCH($C31,_xlfn.ANCHORARRAY(Food!$C$8),0)),NA())</f>
        <v>3.7869137232194499</v>
      </c>
      <c r="AA31" s="25">
        <f ca="1">IFERROR(INDEX(Macro!$H$8:$H$225,MATCH($C31,_xlfn.ANCHORARRAY(Macro!$C$8),0)),NA())</f>
        <v>9.4255303087491509</v>
      </c>
      <c r="AB31" s="25">
        <f ca="1">IFERROR(INDEX(Socioeconomic!$H$8:$H$225,MATCH($C31,_xlfn.ANCHORARRAY(Socioeconomic!$C$8),0)),NA())</f>
        <v>5.2857142857142803</v>
      </c>
      <c r="AC31" s="25">
        <f ca="1">IFERROR(INDEX('Natural Hazard'!$H$8:$H$225,MATCH($C31,_xlfn.ANCHORARRAY('Natural Hazard'!$C$8),0)),NA())</f>
        <v>6.1666666666666599</v>
      </c>
      <c r="AD31" s="25">
        <f ca="1">IFERROR(INDEX(Conflict!$H$8:$H$225,MATCH($C31,_xlfn.ANCHORARRAY(Conflict!$C$8),0)),NA())</f>
        <v>1.9206680584551099</v>
      </c>
      <c r="AE31" s="50"/>
      <c r="AF31" s="25">
        <f ca="1">IFERROR(INDEX(Health!$I$8:$I$225,MATCH($C31,_xlfn.ANCHORARRAY(Health!$C$8),0)),NA())</f>
        <v>0</v>
      </c>
      <c r="AG31" s="25" t="e">
        <f ca="1">IFERROR(INDEX(Food!$I$8:$I$225,MATCH($C31,_xlfn.ANCHORARRAY(Food!$C$8),0)),NA())</f>
        <v>#N/A</v>
      </c>
      <c r="AH31" s="25">
        <f ca="1">IFERROR(INDEX(Macro!$I$8:$I$225,MATCH($C31,_xlfn.ANCHORARRAY(Macro!$C$8),0)),NA())</f>
        <v>0.24940617577197699</v>
      </c>
      <c r="AI31" s="25">
        <f ca="1">IFERROR(INDEX(Socioeconomic!$I$8:$I$225,MATCH($C31,_xlfn.ANCHORARRAY(Socioeconomic!$C$8),0)),NA())</f>
        <v>1.3</v>
      </c>
      <c r="AJ31" s="25">
        <f ca="1">IFERROR(INDEX('Natural Hazard'!$I$8:$I$225,MATCH($C31,_xlfn.ANCHORARRAY('Natural Hazard'!$C$8),0)),NA())</f>
        <v>0</v>
      </c>
      <c r="AK31" s="25">
        <f ca="1">IFERROR(INDEX(Conflict!$I$8:$I$225,MATCH($C31,_xlfn.ANCHORARRAY(Conflict!$C$8),0)),NA())</f>
        <v>3.5714285714285499</v>
      </c>
      <c r="AL31" s="49"/>
      <c r="AM31" s="25">
        <f>IFERROR(INDEX('Data Reliability'!$G$6:$G$409,MATCH($C31,'Data Reliability'!$E$6:$E$409,0)),NA())</f>
        <v>0</v>
      </c>
      <c r="AN31" s="25">
        <f>IFERROR(INDEX('Data Reliability'!$H$6:$H$409,MATCH($C31,'Data Reliability'!$E$6:$E$409,0)),NA())</f>
        <v>0.405555555555556</v>
      </c>
    </row>
    <row r="32" spans="2:40" ht="15.75" x14ac:dyDescent="0.25">
      <c r="B32" s="28" t="s">
        <v>49</v>
      </c>
      <c r="C32" s="28" t="s">
        <v>50</v>
      </c>
      <c r="D32" s="28" t="s">
        <v>435</v>
      </c>
      <c r="E32" s="28" t="s">
        <v>430</v>
      </c>
      <c r="F32" s="206">
        <f ca="1">MATCH($C32,_xlfn.ANCHORARRAY(Health!$C$8),0)</f>
        <v>27</v>
      </c>
      <c r="G32" s="22" cm="1">
        <f t="array" aca="1" ref="G32" ca="1">IF(Parameters!$D$31, SUM(IF(ISNUMBER(R32:W32),(IF(R32:W32&gt;=Parameters!$D$37,1,"")),""))+0.5*(SUM(IF(ISNUMBER(R32:W32),(IF(R32:W32&gt;=Parameters!$D$38,1,"")),""))-SUM(IF(ISNUMBER(R32:W32),(IF(R32:W32&gt;=Parameters!$D$37,1,"")),""))),0) +
   IF(Parameters!$D$32,SUM(IF(ISNUMBER(R32:W32),(IF(R32:W32&gt;=Parameters!$D$41,1,"")),"")),0) +
   IF(Parameters!$D$33,AVERAGE(IF(ISNUMBER(R32:W32),R32:W32)),0) +
   IF(Parameters!$D$34,IF(OR(IF(ISNUMBER(R32:W32),R32:W32)=0),0,GEOMEAN(IF(ISNUMBER(R32:W32),R32:W32))),0)</f>
        <v>0</v>
      </c>
      <c r="H32" s="23">
        <f t="shared" ca="1" si="0"/>
        <v>0</v>
      </c>
      <c r="I32" s="116" t="str">
        <f t="shared" si="1"/>
        <v/>
      </c>
      <c r="J32" s="22" cm="1">
        <f t="array" aca="1" ref="J32" ca="1">IF(Parameters!$D$31, SUM(IF(ISNUMBER(Y32:AD32),(IF(Y32:AD32&gt;=Parameters!$D$41,1,"")),""))+0.5*(SUM(IF(ISNUMBER(Y32:AD32),(IF(Y32:AD32&gt;=Parameters!$D$42,1,"")),""))-SUM(IF(ISNUMBER(Y32:AD32),(IF(Y32:AD32&gt;=Parameters!$D$41,1,"")),""))),0) +
   IF(Parameters!$D$32,SUM(IF(ISNUMBER(Y32:AD32),(IF(Y32:AD32&gt;=Parameters!$D$41,1,"")),"")),0) +
   IF(Parameters!$D$33,AVERAGE(IF(ISNUMBER(Y32:AD32),Y32:AD32)),0) +
   IF(Parameters!$D$34,IF(OR(IF(ISNUMBER(Y32:AD32),Y32:AD32)=0),0,GEOMEAN(IF(ISNUMBER(Y32:AD32),Y32:AD32))),0)</f>
        <v>0</v>
      </c>
      <c r="K32" s="23">
        <f t="shared" ca="1" si="2"/>
        <v>0</v>
      </c>
      <c r="L32" s="116" t="str">
        <f t="shared" si="3"/>
        <v/>
      </c>
      <c r="M32" s="21" cm="1">
        <f t="array" aca="1" ref="M32" ca="1">IF(Parameters!$D$31, SUM(IF(ISNUMBER(AF32:AK32),(IF(AF32:AK32&gt;=Parameters!$D$41,1,"")),""))+0.5*(SUM(IF(ISNUMBER(AF32:AK32),(IF(AF32:AK32&gt;=Parameters!$D$42,1,"")),""))-SUM(IF(ISNUMBER(AF32:AK32),(IF(AF32:AK32&gt;=Parameters!$D$41,1,"")),""))),0) +
   IF(Parameters!$D$32,SUM(IF(ISNUMBER(AF32:AK32),(IF(AF32:AK32&gt;=Parameters!$D$41,1,"")),"")),0) +
   IF(Parameters!$D$33,AVERAGE(IF(ISNUMBER(AF32:AK32),AF32:AK32)),0) +
   IF(Parameters!$D$34,IF(OR(IF(ISNUMBER(AF32:AK32),AF32:AK32)=0),0,GEOMEAN(IF(ISNUMBER(AF32:AK32),AF32:AK32))),0)</f>
        <v>0</v>
      </c>
      <c r="N32" s="23">
        <f t="shared" ca="1" si="4"/>
        <v>0</v>
      </c>
      <c r="O32" s="116" t="str">
        <f t="shared" si="5"/>
        <v>!</v>
      </c>
      <c r="P32" s="24"/>
      <c r="Q32" s="49"/>
      <c r="R32" s="25">
        <f ca="1">IFERROR(INDEX(Health!$G$8:$G$225,MATCH($C32,_xlfn.ANCHORARRAY(Health!$C$8),0)),NA())</f>
        <v>0</v>
      </c>
      <c r="S32" s="25">
        <f ca="1">IFERROR(INDEX(Food!$G$8:$G$225,MATCH($C32,_xlfn.ANCHORARRAY(Food!$C$8),0)),NA())</f>
        <v>0</v>
      </c>
      <c r="T32" s="25">
        <f ca="1">IFERROR(INDEX(Macro!$G$8:$G$225,MATCH($C32,_xlfn.ANCHORARRAY(Macro!$C$8),0)),NA())</f>
        <v>3.6618419277909804</v>
      </c>
      <c r="U32" s="25">
        <f ca="1">IFERROR(INDEX(Socioeconomic!$G$8:$G$225,MATCH($C32,_xlfn.ANCHORARRAY(Socioeconomic!$C$8),0)),NA())</f>
        <v>1.9159481054707972</v>
      </c>
      <c r="V32" s="25">
        <f ca="1">IFERROR(INDEX('Natural Hazard'!$G$8:$G$225,MATCH($C32,_xlfn.ANCHORARRAY('Natural Hazard'!$C$8),0)),NA())</f>
        <v>0</v>
      </c>
      <c r="W32" s="25">
        <f ca="1">IFERROR(INDEX(Conflict!$G$8:$G$225,MATCH($C32,_xlfn.ANCHORARRAY(Conflict!$C$8),0)),NA())</f>
        <v>3.6117066398832072</v>
      </c>
      <c r="X32" s="50"/>
      <c r="Y32" s="25">
        <f ca="1">IFERROR(INDEX(Health!$H$8:$H$225,MATCH($C32,_xlfn.ANCHORARRAY(Health!$C$8),0)),NA())</f>
        <v>1.24781341107871</v>
      </c>
      <c r="Z32" s="25">
        <f ca="1">IFERROR(INDEX(Food!$H$8:$H$225,MATCH($C32,_xlfn.ANCHORARRAY(Food!$C$8),0)),NA())</f>
        <v>3.7579617834394901</v>
      </c>
      <c r="AA32" s="25">
        <f ca="1">IFERROR(INDEX(Macro!$H$8:$H$225,MATCH($C32,_xlfn.ANCHORARRAY(Macro!$C$8),0)),NA())</f>
        <v>4.6848343021061298</v>
      </c>
      <c r="AB32" s="25">
        <f ca="1">IFERROR(INDEX(Socioeconomic!$H$8:$H$225,MATCH($C32,_xlfn.ANCHORARRAY(Socioeconomic!$C$8),0)),NA())</f>
        <v>4.5714285714285703</v>
      </c>
      <c r="AC32" s="25">
        <f ca="1">IFERROR(INDEX('Natural Hazard'!$H$8:$H$225,MATCH($C32,_xlfn.ANCHORARRAY('Natural Hazard'!$C$8),0)),NA())</f>
        <v>5.1666666666666599</v>
      </c>
      <c r="AD32" s="25">
        <f ca="1">IFERROR(INDEX(Conflict!$H$8:$H$225,MATCH($C32,_xlfn.ANCHORARRAY(Conflict!$C$8),0)),NA())</f>
        <v>2.1085594989561498</v>
      </c>
      <c r="AE32" s="50"/>
      <c r="AF32" s="25">
        <f ca="1">IFERROR(INDEX(Health!$I$8:$I$225,MATCH($C32,_xlfn.ANCHORARRAY(Health!$C$8),0)),NA())</f>
        <v>0</v>
      </c>
      <c r="AG32" s="25" t="e">
        <f ca="1">IFERROR(INDEX(Food!$I$8:$I$225,MATCH($C32,_xlfn.ANCHORARRAY(Food!$C$8),0)),NA())</f>
        <v>#N/A</v>
      </c>
      <c r="AH32" s="25">
        <f ca="1">IFERROR(INDEX(Macro!$I$8:$I$225,MATCH($C32,_xlfn.ANCHORARRAY(Macro!$C$8),0)),NA())</f>
        <v>2.8622327790973801</v>
      </c>
      <c r="AI32" s="25">
        <f ca="1">IFERROR(INDEX(Socioeconomic!$I$8:$I$225,MATCH($C32,_xlfn.ANCHORARRAY(Socioeconomic!$C$8),0)),NA())</f>
        <v>0.80299999999999905</v>
      </c>
      <c r="AJ32" s="25">
        <f ca="1">IFERROR(INDEX('Natural Hazard'!$I$8:$I$225,MATCH($C32,_xlfn.ANCHORARRAY('Natural Hazard'!$C$8),0)),NA())</f>
        <v>0</v>
      </c>
      <c r="AK32" s="25">
        <f ca="1">IFERROR(INDEX(Conflict!$I$8:$I$225,MATCH($C32,_xlfn.ANCHORARRAY(Conflict!$C$8),0)),NA())</f>
        <v>6.1864153508753903</v>
      </c>
      <c r="AL32" s="49"/>
      <c r="AM32" s="25">
        <f>IFERROR(INDEX('Data Reliability'!$G$6:$G$409,MATCH($C32,'Data Reliability'!$E$6:$E$409,0)),NA())</f>
        <v>0</v>
      </c>
      <c r="AN32" s="25">
        <f>IFERROR(INDEX('Data Reliability'!$H$6:$H$409,MATCH($C32,'Data Reliability'!$E$6:$E$409,0)),NA())</f>
        <v>0.405555555555556</v>
      </c>
    </row>
    <row r="33" spans="2:40" ht="15.75" x14ac:dyDescent="0.25">
      <c r="B33" s="28" t="s">
        <v>51</v>
      </c>
      <c r="C33" s="28" t="s">
        <v>52</v>
      </c>
      <c r="D33" s="28" t="s">
        <v>435</v>
      </c>
      <c r="E33" s="28" t="s">
        <v>409</v>
      </c>
      <c r="F33" s="206">
        <f ca="1">MATCH($C33,_xlfn.ANCHORARRAY(Health!$C$8),0)</f>
        <v>28</v>
      </c>
      <c r="G33" s="22" cm="1">
        <f t="array" aca="1" ref="G33" ca="1">IF(Parameters!$D$31, SUM(IF(ISNUMBER(R33:W33),(IF(R33:W33&gt;=Parameters!$D$37,1,"")),""))+0.5*(SUM(IF(ISNUMBER(R33:W33),(IF(R33:W33&gt;=Parameters!$D$38,1,"")),""))-SUM(IF(ISNUMBER(R33:W33),(IF(R33:W33&gt;=Parameters!$D$37,1,"")),""))),0) +
   IF(Parameters!$D$32,SUM(IF(ISNUMBER(R33:W33),(IF(R33:W33&gt;=Parameters!$D$41,1,"")),"")),0) +
   IF(Parameters!$D$33,AVERAGE(IF(ISNUMBER(R33:W33),R33:W33)),0) +
   IF(Parameters!$D$34,IF(OR(IF(ISNUMBER(R33:W33),R33:W33)=0),0,GEOMEAN(IF(ISNUMBER(R33:W33),R33:W33))),0)</f>
        <v>0</v>
      </c>
      <c r="H33" s="23">
        <f t="shared" ca="1" si="0"/>
        <v>0</v>
      </c>
      <c r="I33" s="116" t="str">
        <f t="shared" si="1"/>
        <v/>
      </c>
      <c r="J33" s="22" cm="1">
        <f t="array" aca="1" ref="J33" ca="1">IF(Parameters!$D$31, SUM(IF(ISNUMBER(Y33:AD33),(IF(Y33:AD33&gt;=Parameters!$D$41,1,"")),""))+0.5*(SUM(IF(ISNUMBER(Y33:AD33),(IF(Y33:AD33&gt;=Parameters!$D$42,1,"")),""))-SUM(IF(ISNUMBER(Y33:AD33),(IF(Y33:AD33&gt;=Parameters!$D$41,1,"")),""))),0) +
   IF(Parameters!$D$32,SUM(IF(ISNUMBER(Y33:AD33),(IF(Y33:AD33&gt;=Parameters!$D$41,1,"")),"")),0) +
   IF(Parameters!$D$33,AVERAGE(IF(ISNUMBER(Y33:AD33),Y33:AD33)),0) +
   IF(Parameters!$D$34,IF(OR(IF(ISNUMBER(Y33:AD33),Y33:AD33)=0),0,GEOMEAN(IF(ISNUMBER(Y33:AD33),Y33:AD33))),0)</f>
        <v>0</v>
      </c>
      <c r="K33" s="23">
        <f t="shared" ca="1" si="2"/>
        <v>0</v>
      </c>
      <c r="L33" s="116" t="str">
        <f t="shared" si="3"/>
        <v/>
      </c>
      <c r="M33" s="21" cm="1">
        <f t="array" aca="1" ref="M33" ca="1">IF(Parameters!$D$31, SUM(IF(ISNUMBER(AF33:AK33),(IF(AF33:AK33&gt;=Parameters!$D$41,1,"")),""))+0.5*(SUM(IF(ISNUMBER(AF33:AK33),(IF(AF33:AK33&gt;=Parameters!$D$42,1,"")),""))-SUM(IF(ISNUMBER(AF33:AK33),(IF(AF33:AK33&gt;=Parameters!$D$41,1,"")),""))),0) +
   IF(Parameters!$D$32,SUM(IF(ISNUMBER(AF33:AK33),(IF(AF33:AK33&gt;=Parameters!$D$41,1,"")),"")),0) +
   IF(Parameters!$D$33,AVERAGE(IF(ISNUMBER(AF33:AK33),AF33:AK33)),0) +
   IF(Parameters!$D$34,IF(OR(IF(ISNUMBER(AF33:AK33),AF33:AK33)=0),0,GEOMEAN(IF(ISNUMBER(AF33:AK33),AF33:AK33))),0)</f>
        <v>0</v>
      </c>
      <c r="N33" s="23">
        <f t="shared" ca="1" si="4"/>
        <v>0</v>
      </c>
      <c r="O33" s="116" t="str">
        <f t="shared" si="5"/>
        <v>!</v>
      </c>
      <c r="P33" s="24"/>
      <c r="Q33" s="49"/>
      <c r="R33" s="25">
        <f ca="1">IFERROR(INDEX(Health!$G$8:$G$225,MATCH($C33,_xlfn.ANCHORARRAY(Health!$C$8),0)),NA())</f>
        <v>0</v>
      </c>
      <c r="S33" s="25">
        <f ca="1">IFERROR(INDEX(Food!$G$8:$G$225,MATCH($C33,_xlfn.ANCHORARRAY(Food!$C$8),0)),NA())</f>
        <v>0</v>
      </c>
      <c r="T33" s="25">
        <f ca="1">IFERROR(INDEX(Macro!$G$8:$G$225,MATCH($C33,_xlfn.ANCHORARRAY(Macro!$C$8),0)),NA())</f>
        <v>3.509725725794159</v>
      </c>
      <c r="U33" s="25">
        <f ca="1">IFERROR(INDEX(Socioeconomic!$G$8:$G$225,MATCH($C33,_xlfn.ANCHORARRAY(Socioeconomic!$C$8),0)),NA())</f>
        <v>0</v>
      </c>
      <c r="V33" s="25">
        <f ca="1">IFERROR(INDEX('Natural Hazard'!$G$8:$G$225,MATCH($C33,_xlfn.ANCHORARRAY('Natural Hazard'!$C$8),0)),NA())</f>
        <v>0</v>
      </c>
      <c r="W33" s="25">
        <f ca="1">IFERROR(INDEX(Conflict!$G$8:$G$225,MATCH($C33,_xlfn.ANCHORARRAY(Conflict!$C$8),0)),NA())</f>
        <v>0</v>
      </c>
      <c r="X33" s="50"/>
      <c r="Y33" s="25">
        <f ca="1">IFERROR(INDEX(Health!$H$8:$H$225,MATCH($C33,_xlfn.ANCHORARRAY(Health!$C$8),0)),NA())</f>
        <v>6</v>
      </c>
      <c r="Z33" s="25">
        <f ca="1">IFERROR(INDEX(Food!$H$8:$H$225,MATCH($C33,_xlfn.ANCHORARRAY(Food!$C$8),0)),NA())</f>
        <v>1.8181818181818099</v>
      </c>
      <c r="AA33" s="25">
        <f ca="1">IFERROR(INDEX(Macro!$H$8:$H$225,MATCH($C33,_xlfn.ANCHORARRAY(Macro!$C$8),0)),NA())</f>
        <v>2.8731033441533902</v>
      </c>
      <c r="AB33" s="25">
        <f ca="1">IFERROR(INDEX(Socioeconomic!$H$8:$H$225,MATCH($C33,_xlfn.ANCHORARRAY(Socioeconomic!$C$8),0)),NA())</f>
        <v>2.8571428571428501</v>
      </c>
      <c r="AC33" s="25">
        <f ca="1">IFERROR(INDEX('Natural Hazard'!$H$8:$H$225,MATCH($C33,_xlfn.ANCHORARRAY('Natural Hazard'!$C$8),0)),NA())</f>
        <v>5.6666666666666599</v>
      </c>
      <c r="AD33" s="25">
        <f ca="1">IFERROR(INDEX(Conflict!$H$8:$H$225,MATCH($C33,_xlfn.ANCHORARRAY(Conflict!$C$8),0)),NA())</f>
        <v>0</v>
      </c>
      <c r="AE33" s="50"/>
      <c r="AF33" s="25">
        <f ca="1">IFERROR(INDEX(Health!$I$8:$I$225,MATCH($C33,_xlfn.ANCHORARRAY(Health!$C$8),0)),NA())</f>
        <v>0</v>
      </c>
      <c r="AG33" s="25" t="e">
        <f ca="1">IFERROR(INDEX(Food!$I$8:$I$225,MATCH($C33,_xlfn.ANCHORARRAY(Food!$C$8),0)),NA())</f>
        <v>#N/A</v>
      </c>
      <c r="AH33" s="25">
        <f ca="1">IFERROR(INDEX(Macro!$I$8:$I$225,MATCH($C33,_xlfn.ANCHORARRAY(Macro!$C$8),0)),NA())</f>
        <v>4.2874109263657898</v>
      </c>
      <c r="AI33" s="25">
        <f ca="1">IFERROR(INDEX(Socioeconomic!$I$8:$I$225,MATCH($C33,_xlfn.ANCHORARRAY(Socioeconomic!$C$8),0)),NA())</f>
        <v>0</v>
      </c>
      <c r="AJ33" s="25">
        <f ca="1">IFERROR(INDEX('Natural Hazard'!$I$8:$I$225,MATCH($C33,_xlfn.ANCHORARRAY('Natural Hazard'!$C$8),0)),NA())</f>
        <v>0</v>
      </c>
      <c r="AK33" s="25">
        <f ca="1">IFERROR(INDEX(Conflict!$I$8:$I$225,MATCH($C33,_xlfn.ANCHORARRAY(Conflict!$C$8),0)),NA())</f>
        <v>0</v>
      </c>
      <c r="AL33" s="49"/>
      <c r="AM33" s="25">
        <f>IFERROR(INDEX('Data Reliability'!$G$6:$G$409,MATCH($C33,'Data Reliability'!$E$6:$E$409,0)),NA())</f>
        <v>8.3333333333333301E-2</v>
      </c>
      <c r="AN33" s="25">
        <f>IFERROR(INDEX('Data Reliability'!$H$6:$H$409,MATCH($C33,'Data Reliability'!$E$6:$E$409,0)),NA())</f>
        <v>0.47222222222222199</v>
      </c>
    </row>
    <row r="34" spans="2:40" ht="15.75" x14ac:dyDescent="0.25">
      <c r="B34" s="28" t="s">
        <v>53</v>
      </c>
      <c r="C34" s="28" t="s">
        <v>54</v>
      </c>
      <c r="D34" s="28" t="s">
        <v>436</v>
      </c>
      <c r="E34" s="28" t="s">
        <v>409</v>
      </c>
      <c r="F34" s="206">
        <f ca="1">MATCH($C34,_xlfn.ANCHORARRAY(Health!$C$8),0)</f>
        <v>29</v>
      </c>
      <c r="G34" s="22" cm="1">
        <f t="array" aca="1" ref="G34" ca="1">IF(Parameters!$D$31, SUM(IF(ISNUMBER(R34:W34),(IF(R34:W34&gt;=Parameters!$D$37,1,"")),""))+0.5*(SUM(IF(ISNUMBER(R34:W34),(IF(R34:W34&gt;=Parameters!$D$38,1,"")),""))-SUM(IF(ISNUMBER(R34:W34),(IF(R34:W34&gt;=Parameters!$D$37,1,"")),""))),0) +
   IF(Parameters!$D$32,SUM(IF(ISNUMBER(R34:W34),(IF(R34:W34&gt;=Parameters!$D$41,1,"")),"")),0) +
   IF(Parameters!$D$33,AVERAGE(IF(ISNUMBER(R34:W34),R34:W34)),0) +
   IF(Parameters!$D$34,IF(OR(IF(ISNUMBER(R34:W34),R34:W34)=0),0,GEOMEAN(IF(ISNUMBER(R34:W34),R34:W34))),0)</f>
        <v>0</v>
      </c>
      <c r="H34" s="23">
        <f t="shared" ca="1" si="0"/>
        <v>0</v>
      </c>
      <c r="I34" s="116" t="str">
        <f t="shared" si="1"/>
        <v/>
      </c>
      <c r="J34" s="22" cm="1">
        <f t="array" aca="1" ref="J34" ca="1">IF(Parameters!$D$31, SUM(IF(ISNUMBER(Y34:AD34),(IF(Y34:AD34&gt;=Parameters!$D$41,1,"")),""))+0.5*(SUM(IF(ISNUMBER(Y34:AD34),(IF(Y34:AD34&gt;=Parameters!$D$42,1,"")),""))-SUM(IF(ISNUMBER(Y34:AD34),(IF(Y34:AD34&gt;=Parameters!$D$41,1,"")),""))),0) +
   IF(Parameters!$D$32,SUM(IF(ISNUMBER(Y34:AD34),(IF(Y34:AD34&gt;=Parameters!$D$41,1,"")),"")),0) +
   IF(Parameters!$D$33,AVERAGE(IF(ISNUMBER(Y34:AD34),Y34:AD34)),0) +
   IF(Parameters!$D$34,IF(OR(IF(ISNUMBER(Y34:AD34),Y34:AD34)=0),0,GEOMEAN(IF(ISNUMBER(Y34:AD34),Y34:AD34))),0)</f>
        <v>0</v>
      </c>
      <c r="K34" s="23">
        <f t="shared" ca="1" si="2"/>
        <v>0</v>
      </c>
      <c r="L34" s="116" t="str">
        <f t="shared" si="3"/>
        <v/>
      </c>
      <c r="M34" s="21" cm="1">
        <f t="array" aca="1" ref="M34" ca="1">IF(Parameters!$D$31, SUM(IF(ISNUMBER(AF34:AK34),(IF(AF34:AK34&gt;=Parameters!$D$41,1,"")),""))+0.5*(SUM(IF(ISNUMBER(AF34:AK34),(IF(AF34:AK34&gt;=Parameters!$D$42,1,"")),""))-SUM(IF(ISNUMBER(AF34:AK34),(IF(AF34:AK34&gt;=Parameters!$D$41,1,"")),""))),0) +
   IF(Parameters!$D$32,SUM(IF(ISNUMBER(AF34:AK34),(IF(AF34:AK34&gt;=Parameters!$D$41,1,"")),"")),0) +
   IF(Parameters!$D$33,AVERAGE(IF(ISNUMBER(AF34:AK34),AF34:AK34)),0) +
   IF(Parameters!$D$34,IF(OR(IF(ISNUMBER(AF34:AK34),AF34:AK34)=0),0,GEOMEAN(IF(ISNUMBER(AF34:AK34),AF34:AK34))),0)</f>
        <v>0.5</v>
      </c>
      <c r="N34" s="23">
        <f t="shared" ca="1" si="4"/>
        <v>0.5</v>
      </c>
      <c r="O34" s="116" t="str">
        <f t="shared" si="5"/>
        <v>!</v>
      </c>
      <c r="P34" s="24"/>
      <c r="Q34" s="49"/>
      <c r="R34" s="25">
        <f ca="1">IFERROR(INDEX(Health!$G$8:$G$225,MATCH($C34,_xlfn.ANCHORARRAY(Health!$C$8),0)),NA())</f>
        <v>0</v>
      </c>
      <c r="S34" s="25">
        <f ca="1">IFERROR(INDEX(Food!$G$8:$G$225,MATCH($C34,_xlfn.ANCHORARRAY(Food!$C$8),0)),NA())</f>
        <v>0</v>
      </c>
      <c r="T34" s="25">
        <f ca="1">IFERROR(INDEX(Macro!$G$8:$G$225,MATCH($C34,_xlfn.ANCHORARRAY(Macro!$C$8),0)),NA())</f>
        <v>0</v>
      </c>
      <c r="U34" s="25">
        <f ca="1">IFERROR(INDEX(Socioeconomic!$G$8:$G$225,MATCH($C34,_xlfn.ANCHORARRAY(Socioeconomic!$C$8),0)),NA())</f>
        <v>0</v>
      </c>
      <c r="V34" s="25">
        <f ca="1">IFERROR(INDEX('Natural Hazard'!$G$8:$G$225,MATCH($C34,_xlfn.ANCHORARRAY('Natural Hazard'!$C$8),0)),NA())</f>
        <v>0</v>
      </c>
      <c r="W34" s="25">
        <f ca="1">IFERROR(INDEX(Conflict!$G$8:$G$225,MATCH($C34,_xlfn.ANCHORARRAY(Conflict!$C$8),0)),NA())</f>
        <v>0</v>
      </c>
      <c r="X34" s="50"/>
      <c r="Y34" s="25">
        <f ca="1">IFERROR(INDEX(Health!$H$8:$H$225,MATCH($C34,_xlfn.ANCHORARRAY(Health!$C$8),0)),NA())</f>
        <v>3.49271137026239</v>
      </c>
      <c r="Z34" s="25">
        <f ca="1">IFERROR(INDEX(Food!$H$8:$H$225,MATCH($C34,_xlfn.ANCHORARRAY(Food!$C$8),0)),NA())</f>
        <v>1.8181818181818099</v>
      </c>
      <c r="AA34" s="25">
        <f ca="1">IFERROR(INDEX(Macro!$H$8:$H$225,MATCH($C34,_xlfn.ANCHORARRAY(Macro!$C$8),0)),NA())</f>
        <v>0.38197327696836803</v>
      </c>
      <c r="AB34" s="25">
        <f ca="1">IFERROR(INDEX(Socioeconomic!$H$8:$H$225,MATCH($C34,_xlfn.ANCHORARRAY(Socioeconomic!$C$8),0)),NA())</f>
        <v>2.1428571428571401</v>
      </c>
      <c r="AC34" s="25">
        <f ca="1">IFERROR(INDEX('Natural Hazard'!$H$8:$H$225,MATCH($C34,_xlfn.ANCHORARRAY('Natural Hazard'!$C$8),0)),NA())</f>
        <v>2.9999999999999898</v>
      </c>
      <c r="AD34" s="25">
        <f ca="1">IFERROR(INDEX(Conflict!$H$8:$H$225,MATCH($C34,_xlfn.ANCHORARRAY(Conflict!$C$8),0)),NA())</f>
        <v>0</v>
      </c>
      <c r="AE34" s="50"/>
      <c r="AF34" s="25">
        <f ca="1">IFERROR(INDEX(Health!$I$8:$I$225,MATCH($C34,_xlfn.ANCHORARRAY(Health!$C$8),0)),NA())</f>
        <v>0</v>
      </c>
      <c r="AG34" s="25" t="e">
        <f ca="1">IFERROR(INDEX(Food!$I$8:$I$225,MATCH($C34,_xlfn.ANCHORARRAY(Food!$C$8),0)),NA())</f>
        <v>#N/A</v>
      </c>
      <c r="AH34" s="25">
        <f ca="1">IFERROR(INDEX(Macro!$I$8:$I$225,MATCH($C34,_xlfn.ANCHORARRAY(Macro!$C$8),0)),NA())</f>
        <v>0</v>
      </c>
      <c r="AI34" s="25">
        <f ca="1">IFERROR(INDEX(Socioeconomic!$I$8:$I$225,MATCH($C34,_xlfn.ANCHORARRAY(Socioeconomic!$C$8),0)),NA())</f>
        <v>0</v>
      </c>
      <c r="AJ34" s="25">
        <f ca="1">IFERROR(INDEX('Natural Hazard'!$I$8:$I$225,MATCH($C34,_xlfn.ANCHORARRAY('Natural Hazard'!$C$8),0)),NA())</f>
        <v>0</v>
      </c>
      <c r="AK34" s="25">
        <f ca="1">IFERROR(INDEX(Conflict!$I$8:$I$225,MATCH($C34,_xlfn.ANCHORARRAY(Conflict!$C$8),0)),NA())</f>
        <v>7</v>
      </c>
      <c r="AL34" s="49"/>
      <c r="AM34" s="25">
        <f>IFERROR(INDEX('Data Reliability'!$G$6:$G$409,MATCH($C34,'Data Reliability'!$E$6:$E$409,0)),NA())</f>
        <v>8.3333333333333301E-2</v>
      </c>
      <c r="AN34" s="25">
        <f>IFERROR(INDEX('Data Reliability'!$H$6:$H$409,MATCH($C34,'Data Reliability'!$E$6:$E$409,0)),NA())</f>
        <v>0.47222222222222199</v>
      </c>
    </row>
    <row r="35" spans="2:40" ht="15.75" x14ac:dyDescent="0.25">
      <c r="B35" s="28" t="s">
        <v>55</v>
      </c>
      <c r="C35" s="28" t="s">
        <v>56</v>
      </c>
      <c r="D35" s="28" t="s">
        <v>431</v>
      </c>
      <c r="E35" s="28" t="s">
        <v>429</v>
      </c>
      <c r="F35" s="206">
        <f ca="1">MATCH($C35,_xlfn.ANCHORARRAY(Health!$C$8),0)</f>
        <v>30</v>
      </c>
      <c r="G35" s="22" cm="1">
        <f t="array" aca="1" ref="G35" ca="1">IF(Parameters!$D$31, SUM(IF(ISNUMBER(R35:W35),(IF(R35:W35&gt;=Parameters!$D$37,1,"")),""))+0.5*(SUM(IF(ISNUMBER(R35:W35),(IF(R35:W35&gt;=Parameters!$D$38,1,"")),""))-SUM(IF(ISNUMBER(R35:W35),(IF(R35:W35&gt;=Parameters!$D$37,1,"")),""))),0) +
   IF(Parameters!$D$32,SUM(IF(ISNUMBER(R35:W35),(IF(R35:W35&gt;=Parameters!$D$41,1,"")),"")),0) +
   IF(Parameters!$D$33,AVERAGE(IF(ISNUMBER(R35:W35),R35:W35)),0) +
   IF(Parameters!$D$34,IF(OR(IF(ISNUMBER(R35:W35),R35:W35)=0),0,GEOMEAN(IF(ISNUMBER(R35:W35),R35:W35))),0)</f>
        <v>0</v>
      </c>
      <c r="H35" s="23">
        <f t="shared" ca="1" si="0"/>
        <v>0</v>
      </c>
      <c r="I35" s="116" t="str">
        <f t="shared" si="1"/>
        <v/>
      </c>
      <c r="J35" s="22" cm="1">
        <f t="array" aca="1" ref="J35" ca="1">IF(Parameters!$D$31, SUM(IF(ISNUMBER(Y35:AD35),(IF(Y35:AD35&gt;=Parameters!$D$41,1,"")),""))+0.5*(SUM(IF(ISNUMBER(Y35:AD35),(IF(Y35:AD35&gt;=Parameters!$D$42,1,"")),""))-SUM(IF(ISNUMBER(Y35:AD35),(IF(Y35:AD35&gt;=Parameters!$D$41,1,"")),""))),0) +
   IF(Parameters!$D$32,SUM(IF(ISNUMBER(Y35:AD35),(IF(Y35:AD35&gt;=Parameters!$D$41,1,"")),"")),0) +
   IF(Parameters!$D$33,AVERAGE(IF(ISNUMBER(Y35:AD35),Y35:AD35)),0) +
   IF(Parameters!$D$34,IF(OR(IF(ISNUMBER(Y35:AD35),Y35:AD35)=0),0,GEOMEAN(IF(ISNUMBER(Y35:AD35),Y35:AD35))),0)</f>
        <v>0</v>
      </c>
      <c r="K35" s="23">
        <f t="shared" ca="1" si="2"/>
        <v>0</v>
      </c>
      <c r="L35" s="116" t="str">
        <f t="shared" si="3"/>
        <v/>
      </c>
      <c r="M35" s="21" cm="1">
        <f t="array" aca="1" ref="M35" ca="1">IF(Parameters!$D$31, SUM(IF(ISNUMBER(AF35:AK35),(IF(AF35:AK35&gt;=Parameters!$D$41,1,"")),""))+0.5*(SUM(IF(ISNUMBER(AF35:AK35),(IF(AF35:AK35&gt;=Parameters!$D$42,1,"")),""))-SUM(IF(ISNUMBER(AF35:AK35),(IF(AF35:AK35&gt;=Parameters!$D$41,1,"")),""))),0) +
   IF(Parameters!$D$32,SUM(IF(ISNUMBER(AF35:AK35),(IF(AF35:AK35&gt;=Parameters!$D$41,1,"")),"")),0) +
   IF(Parameters!$D$33,AVERAGE(IF(ISNUMBER(AF35:AK35),AF35:AK35)),0) +
   IF(Parameters!$D$34,IF(OR(IF(ISNUMBER(AF35:AK35),AF35:AK35)=0),0,GEOMEAN(IF(ISNUMBER(AF35:AK35),AF35:AK35))),0)</f>
        <v>0</v>
      </c>
      <c r="N35" s="23">
        <f t="shared" ca="1" si="4"/>
        <v>0</v>
      </c>
      <c r="O35" s="116" t="str">
        <f t="shared" si="5"/>
        <v>!</v>
      </c>
      <c r="P35" s="24"/>
      <c r="Q35" s="49"/>
      <c r="R35" s="25">
        <f ca="1">IFERROR(INDEX(Health!$G$8:$G$225,MATCH($C35,_xlfn.ANCHORARRAY(Health!$C$8),0)),NA())</f>
        <v>0</v>
      </c>
      <c r="S35" s="25">
        <f ca="1">IFERROR(INDEX(Food!$G$8:$G$225,MATCH($C35,_xlfn.ANCHORARRAY(Food!$C$8),0)),NA())</f>
        <v>0</v>
      </c>
      <c r="T35" s="25">
        <f ca="1">IFERROR(INDEX(Macro!$G$8:$G$225,MATCH($C35,_xlfn.ANCHORARRAY(Macro!$C$8),0)),NA())</f>
        <v>3.039705570401519</v>
      </c>
      <c r="U35" s="25">
        <f ca="1">IFERROR(INDEX(Socioeconomic!$G$8:$G$225,MATCH($C35,_xlfn.ANCHORARRAY(Socioeconomic!$C$8),0)),NA())</f>
        <v>0</v>
      </c>
      <c r="V35" s="25">
        <f ca="1">IFERROR(INDEX('Natural Hazard'!$G$8:$G$225,MATCH($C35,_xlfn.ANCHORARRAY('Natural Hazard'!$C$8),0)),NA())</f>
        <v>0</v>
      </c>
      <c r="W35" s="25">
        <f ca="1">IFERROR(INDEX(Conflict!$G$8:$G$225,MATCH($C35,_xlfn.ANCHORARRAY(Conflict!$C$8),0)),NA())</f>
        <v>0</v>
      </c>
      <c r="X35" s="50"/>
      <c r="Y35" s="25">
        <f ca="1">IFERROR(INDEX(Health!$H$8:$H$225,MATCH($C35,_xlfn.ANCHORARRAY(Health!$C$8),0)),NA())</f>
        <v>4.5714285714285703</v>
      </c>
      <c r="Z35" s="25">
        <f ca="1">IFERROR(INDEX(Food!$H$8:$H$225,MATCH($C35,_xlfn.ANCHORARRAY(Food!$C$8),0)),NA())</f>
        <v>6.9856459330143501</v>
      </c>
      <c r="AA35" s="25">
        <f ca="1">IFERROR(INDEX(Macro!$H$8:$H$225,MATCH($C35,_xlfn.ANCHORARRAY(Macro!$C$8),0)),NA())</f>
        <v>3.09956971389748</v>
      </c>
      <c r="AB35" s="25">
        <f ca="1">IFERROR(INDEX(Socioeconomic!$H$8:$H$225,MATCH($C35,_xlfn.ANCHORARRAY(Socioeconomic!$C$8),0)),NA())</f>
        <v>5.5714285714285703</v>
      </c>
      <c r="AC35" s="25">
        <f ca="1">IFERROR(INDEX('Natural Hazard'!$H$8:$H$225,MATCH($C35,_xlfn.ANCHORARRAY('Natural Hazard'!$C$8),0)),NA())</f>
        <v>2.9999999999999898</v>
      </c>
      <c r="AD35" s="25">
        <f ca="1">IFERROR(INDEX(Conflict!$H$8:$H$225,MATCH($C35,_xlfn.ANCHORARRAY(Conflict!$C$8),0)),NA())</f>
        <v>0.89770354906054195</v>
      </c>
      <c r="AE35" s="50"/>
      <c r="AF35" s="25">
        <f ca="1">IFERROR(INDEX(Health!$I$8:$I$225,MATCH($C35,_xlfn.ANCHORARRAY(Health!$C$8),0)),NA())</f>
        <v>0</v>
      </c>
      <c r="AG35" s="25" t="e">
        <f ca="1">IFERROR(INDEX(Food!$I$8:$I$225,MATCH($C35,_xlfn.ANCHORARRAY(Food!$C$8),0)),NA())</f>
        <v>#N/A</v>
      </c>
      <c r="AH35" s="25">
        <f ca="1">IFERROR(INDEX(Macro!$I$8:$I$225,MATCH($C35,_xlfn.ANCHORARRAY(Macro!$C$8),0)),NA())</f>
        <v>2.98099762470309</v>
      </c>
      <c r="AI35" s="25">
        <f ca="1">IFERROR(INDEX(Socioeconomic!$I$8:$I$225,MATCH($C35,_xlfn.ANCHORARRAY(Socioeconomic!$C$8),0)),NA())</f>
        <v>0</v>
      </c>
      <c r="AJ35" s="25">
        <f ca="1">IFERROR(INDEX('Natural Hazard'!$I$8:$I$225,MATCH($C35,_xlfn.ANCHORARRAY('Natural Hazard'!$C$8),0)),NA())</f>
        <v>0</v>
      </c>
      <c r="AK35" s="25">
        <f ca="1">IFERROR(INDEX(Conflict!$I$8:$I$225,MATCH($C35,_xlfn.ANCHORARRAY(Conflict!$C$8),0)),NA())</f>
        <v>0</v>
      </c>
      <c r="AL35" s="49"/>
      <c r="AM35" s="25">
        <f>IFERROR(INDEX('Data Reliability'!$G$6:$G$409,MATCH($C35,'Data Reliability'!$E$6:$E$409,0)),NA())</f>
        <v>8.3333333333333301E-2</v>
      </c>
      <c r="AN35" s="25">
        <f>IFERROR(INDEX('Data Reliability'!$H$6:$H$409,MATCH($C35,'Data Reliability'!$E$6:$E$409,0)),NA())</f>
        <v>0.49444444444444402</v>
      </c>
    </row>
    <row r="36" spans="2:40" ht="15.75" x14ac:dyDescent="0.25">
      <c r="B36" s="28" t="s">
        <v>57</v>
      </c>
      <c r="C36" s="28" t="s">
        <v>58</v>
      </c>
      <c r="D36" s="28" t="s">
        <v>432</v>
      </c>
      <c r="E36" s="28" t="s">
        <v>430</v>
      </c>
      <c r="F36" s="206">
        <f ca="1">MATCH($C36,_xlfn.ANCHORARRAY(Health!$C$8),0)</f>
        <v>31</v>
      </c>
      <c r="G36" s="22" cm="1">
        <f t="array" aca="1" ref="G36" ca="1">IF(Parameters!$D$31, SUM(IF(ISNUMBER(R36:W36),(IF(R36:W36&gt;=Parameters!$D$37,1,"")),""))+0.5*(SUM(IF(ISNUMBER(R36:W36),(IF(R36:W36&gt;=Parameters!$D$38,1,"")),""))-SUM(IF(ISNUMBER(R36:W36),(IF(R36:W36&gt;=Parameters!$D$37,1,"")),""))),0) +
   IF(Parameters!$D$32,SUM(IF(ISNUMBER(R36:W36),(IF(R36:W36&gt;=Parameters!$D$41,1,"")),"")),0) +
   IF(Parameters!$D$33,AVERAGE(IF(ISNUMBER(R36:W36),R36:W36)),0) +
   IF(Parameters!$D$34,IF(OR(IF(ISNUMBER(R36:W36),R36:W36)=0),0,GEOMEAN(IF(ISNUMBER(R36:W36),R36:W36))),0)</f>
        <v>1</v>
      </c>
      <c r="H36" s="23">
        <f t="shared" ca="1" si="0"/>
        <v>1</v>
      </c>
      <c r="I36" s="116" t="str">
        <f t="shared" si="1"/>
        <v/>
      </c>
      <c r="J36" s="22" cm="1">
        <f t="array" aca="1" ref="J36" ca="1">IF(Parameters!$D$31, SUM(IF(ISNUMBER(Y36:AD36),(IF(Y36:AD36&gt;=Parameters!$D$41,1,"")),""))+0.5*(SUM(IF(ISNUMBER(Y36:AD36),(IF(Y36:AD36&gt;=Parameters!$D$42,1,"")),""))-SUM(IF(ISNUMBER(Y36:AD36),(IF(Y36:AD36&gt;=Parameters!$D$41,1,"")),""))),0) +
   IF(Parameters!$D$32,SUM(IF(ISNUMBER(Y36:AD36),(IF(Y36:AD36&gt;=Parameters!$D$41,1,"")),"")),0) +
   IF(Parameters!$D$33,AVERAGE(IF(ISNUMBER(Y36:AD36),Y36:AD36)),0) +
   IF(Parameters!$D$34,IF(OR(IF(ISNUMBER(Y36:AD36),Y36:AD36)=0),0,GEOMEAN(IF(ISNUMBER(Y36:AD36),Y36:AD36))),0)</f>
        <v>1</v>
      </c>
      <c r="K36" s="23">
        <f t="shared" ca="1" si="2"/>
        <v>1</v>
      </c>
      <c r="L36" s="116" t="str">
        <f t="shared" si="3"/>
        <v/>
      </c>
      <c r="M36" s="21" cm="1">
        <f t="array" aca="1" ref="M36" ca="1">IF(Parameters!$D$31, SUM(IF(ISNUMBER(AF36:AK36),(IF(AF36:AK36&gt;=Parameters!$D$41,1,"")),""))+0.5*(SUM(IF(ISNUMBER(AF36:AK36),(IF(AF36:AK36&gt;=Parameters!$D$42,1,"")),""))-SUM(IF(ISNUMBER(AF36:AK36),(IF(AF36:AK36&gt;=Parameters!$D$41,1,"")),""))),0) +
   IF(Parameters!$D$32,SUM(IF(ISNUMBER(AF36:AK36),(IF(AF36:AK36&gt;=Parameters!$D$41,1,"")),"")),0) +
   IF(Parameters!$D$33,AVERAGE(IF(ISNUMBER(AF36:AK36),AF36:AK36)),0) +
   IF(Parameters!$D$34,IF(OR(IF(ISNUMBER(AF36:AK36),AF36:AK36)=0),0,GEOMEAN(IF(ISNUMBER(AF36:AK36),AF36:AK36))),0)</f>
        <v>1</v>
      </c>
      <c r="N36" s="23">
        <f t="shared" ca="1" si="4"/>
        <v>1</v>
      </c>
      <c r="O36" s="116" t="str">
        <f t="shared" si="5"/>
        <v>!</v>
      </c>
      <c r="P36" s="24"/>
      <c r="Q36" s="49"/>
      <c r="R36" s="25">
        <f ca="1">IFERROR(INDEX(Health!$G$8:$G$225,MATCH($C36,_xlfn.ANCHORARRAY(Health!$C$8),0)),NA())</f>
        <v>0</v>
      </c>
      <c r="S36" s="25">
        <f ca="1">IFERROR(INDEX(Food!$G$8:$G$225,MATCH($C36,_xlfn.ANCHORARRAY(Food!$C$8),0)),NA())</f>
        <v>0</v>
      </c>
      <c r="T36" s="25">
        <f ca="1">IFERROR(INDEX(Macro!$G$8:$G$225,MATCH($C36,_xlfn.ANCHORARRAY(Macro!$C$8),0)),NA())</f>
        <v>3.063210176660573</v>
      </c>
      <c r="U36" s="25">
        <f ca="1">IFERROR(INDEX(Socioeconomic!$G$8:$G$225,MATCH($C36,_xlfn.ANCHORARRAY(Socioeconomic!$C$8),0)),NA())</f>
        <v>8.3666002653407556</v>
      </c>
      <c r="V36" s="25">
        <f ca="1">IFERROR(INDEX('Natural Hazard'!$G$8:$G$225,MATCH($C36,_xlfn.ANCHORARRAY('Natural Hazard'!$C$8),0)),NA())</f>
        <v>0</v>
      </c>
      <c r="W36" s="25">
        <f ca="1">IFERROR(INDEX(Conflict!$G$8:$G$225,MATCH($C36,_xlfn.ANCHORARRAY(Conflict!$C$8),0)),NA())</f>
        <v>0</v>
      </c>
      <c r="X36" s="50"/>
      <c r="Y36" s="25">
        <f ca="1">IFERROR(INDEX(Health!$H$8:$H$225,MATCH($C36,_xlfn.ANCHORARRAY(Health!$C$8),0)),NA())</f>
        <v>6.3790087463556802</v>
      </c>
      <c r="Z36" s="25">
        <f ca="1">IFERROR(INDEX(Food!$H$8:$H$225,MATCH($C36,_xlfn.ANCHORARRAY(Food!$C$8),0)),NA())</f>
        <v>7.8112333526346198</v>
      </c>
      <c r="AA36" s="25">
        <f ca="1">IFERROR(INDEX(Macro!$H$8:$H$225,MATCH($C36,_xlfn.ANCHORARRAY(Macro!$C$8),0)),NA())</f>
        <v>1.8766513172793799</v>
      </c>
      <c r="AB36" s="25">
        <f ca="1">IFERROR(INDEX(Socioeconomic!$H$8:$H$225,MATCH($C36,_xlfn.ANCHORARRAY(Socioeconomic!$C$8),0)),NA())</f>
        <v>7</v>
      </c>
      <c r="AC36" s="25">
        <f ca="1">IFERROR(INDEX('Natural Hazard'!$H$8:$H$225,MATCH($C36,_xlfn.ANCHORARRAY('Natural Hazard'!$C$8),0)),NA())</f>
        <v>2</v>
      </c>
      <c r="AD36" s="25">
        <f ca="1">IFERROR(INDEX(Conflict!$H$8:$H$225,MATCH($C36,_xlfn.ANCHORARRAY(Conflict!$C$8),0)),NA())</f>
        <v>0</v>
      </c>
      <c r="AE36" s="50"/>
      <c r="AF36" s="25">
        <f ca="1">IFERROR(INDEX(Health!$I$8:$I$225,MATCH($C36,_xlfn.ANCHORARRAY(Health!$C$8),0)),NA())</f>
        <v>0</v>
      </c>
      <c r="AG36" s="25" t="e">
        <f ca="1">IFERROR(INDEX(Food!$I$8:$I$225,MATCH($C36,_xlfn.ANCHORARRAY(Food!$C$8),0)),NA())</f>
        <v>#N/A</v>
      </c>
      <c r="AH36" s="25">
        <f ca="1">IFERROR(INDEX(Macro!$I$8:$I$225,MATCH($C36,_xlfn.ANCHORARRAY(Macro!$C$8),0)),NA())</f>
        <v>5</v>
      </c>
      <c r="AI36" s="25">
        <f ca="1">IFERROR(INDEX(Socioeconomic!$I$8:$I$225,MATCH($C36,_xlfn.ANCHORARRAY(Socioeconomic!$C$8),0)),NA())</f>
        <v>10</v>
      </c>
      <c r="AJ36" s="25">
        <f ca="1">IFERROR(INDEX('Natural Hazard'!$I$8:$I$225,MATCH($C36,_xlfn.ANCHORARRAY('Natural Hazard'!$C$8),0)),NA())</f>
        <v>0</v>
      </c>
      <c r="AK36" s="25">
        <f ca="1">IFERROR(INDEX(Conflict!$I$8:$I$225,MATCH($C36,_xlfn.ANCHORARRAY(Conflict!$C$8),0)),NA())</f>
        <v>0</v>
      </c>
      <c r="AL36" s="49"/>
      <c r="AM36" s="25">
        <f>IFERROR(INDEX('Data Reliability'!$G$6:$G$409,MATCH($C36,'Data Reliability'!$E$6:$E$409,0)),NA())</f>
        <v>0</v>
      </c>
      <c r="AN36" s="25">
        <f>IFERROR(INDEX('Data Reliability'!$H$6:$H$409,MATCH($C36,'Data Reliability'!$E$6:$E$409,0)),NA())</f>
        <v>0.49444444444444402</v>
      </c>
    </row>
    <row r="37" spans="2:40" ht="15.75" x14ac:dyDescent="0.25">
      <c r="B37" s="28" t="s">
        <v>59</v>
      </c>
      <c r="C37" s="28" t="s">
        <v>60</v>
      </c>
      <c r="D37" s="28" t="s">
        <v>432</v>
      </c>
      <c r="E37" s="28" t="s">
        <v>429</v>
      </c>
      <c r="F37" s="206">
        <f ca="1">MATCH($C37,_xlfn.ANCHORARRAY(Health!$C$8),0)</f>
        <v>32</v>
      </c>
      <c r="G37" s="22" cm="1">
        <f t="array" aca="1" ref="G37" ca="1">IF(Parameters!$D$31, SUM(IF(ISNUMBER(R37:W37),(IF(R37:W37&gt;=Parameters!$D$37,1,"")),""))+0.5*(SUM(IF(ISNUMBER(R37:W37),(IF(R37:W37&gt;=Parameters!$D$38,1,"")),""))-SUM(IF(ISNUMBER(R37:W37),(IF(R37:W37&gt;=Parameters!$D$37,1,"")),""))),0) +
   IF(Parameters!$D$32,SUM(IF(ISNUMBER(R37:W37),(IF(R37:W37&gt;=Parameters!$D$41,1,"")),"")),0) +
   IF(Parameters!$D$33,AVERAGE(IF(ISNUMBER(R37:W37),R37:W37)),0) +
   IF(Parameters!$D$34,IF(OR(IF(ISNUMBER(R37:W37),R37:W37)=0),0,GEOMEAN(IF(ISNUMBER(R37:W37),R37:W37))),0)</f>
        <v>2</v>
      </c>
      <c r="H37" s="23">
        <f t="shared" ca="1" si="0"/>
        <v>2</v>
      </c>
      <c r="I37" s="116" t="str">
        <f t="shared" si="1"/>
        <v/>
      </c>
      <c r="J37" s="22" cm="1">
        <f t="array" aca="1" ref="J37" ca="1">IF(Parameters!$D$31, SUM(IF(ISNUMBER(Y37:AD37),(IF(Y37:AD37&gt;=Parameters!$D$41,1,"")),""))+0.5*(SUM(IF(ISNUMBER(Y37:AD37),(IF(Y37:AD37&gt;=Parameters!$D$42,1,"")),""))-SUM(IF(ISNUMBER(Y37:AD37),(IF(Y37:AD37&gt;=Parameters!$D$41,1,"")),""))),0) +
   IF(Parameters!$D$32,SUM(IF(ISNUMBER(Y37:AD37),(IF(Y37:AD37&gt;=Parameters!$D$41,1,"")),"")),0) +
   IF(Parameters!$D$33,AVERAGE(IF(ISNUMBER(Y37:AD37),Y37:AD37)),0) +
   IF(Parameters!$D$34,IF(OR(IF(ISNUMBER(Y37:AD37),Y37:AD37)=0),0,GEOMEAN(IF(ISNUMBER(Y37:AD37),Y37:AD37))),0)</f>
        <v>3.5</v>
      </c>
      <c r="K37" s="23">
        <f t="shared" ca="1" si="2"/>
        <v>3.5</v>
      </c>
      <c r="L37" s="116" t="str">
        <f t="shared" si="3"/>
        <v/>
      </c>
      <c r="M37" s="21" cm="1">
        <f t="array" aca="1" ref="M37" ca="1">IF(Parameters!$D$31, SUM(IF(ISNUMBER(AF37:AK37),(IF(AF37:AK37&gt;=Parameters!$D$41,1,"")),""))+0.5*(SUM(IF(ISNUMBER(AF37:AK37),(IF(AF37:AK37&gt;=Parameters!$D$42,1,"")),""))-SUM(IF(ISNUMBER(AF37:AK37),(IF(AF37:AK37&gt;=Parameters!$D$41,1,"")),""))),0) +
   IF(Parameters!$D$32,SUM(IF(ISNUMBER(AF37:AK37),(IF(AF37:AK37&gt;=Parameters!$D$41,1,"")),"")),0) +
   IF(Parameters!$D$33,AVERAGE(IF(ISNUMBER(AF37:AK37),AF37:AK37)),0) +
   IF(Parameters!$D$34,IF(OR(IF(ISNUMBER(AF37:AK37),AF37:AK37)=0),0,GEOMEAN(IF(ISNUMBER(AF37:AK37),AF37:AK37))),0)</f>
        <v>1</v>
      </c>
      <c r="N37" s="23">
        <f t="shared" ca="1" si="4"/>
        <v>1</v>
      </c>
      <c r="O37" s="116" t="str">
        <f t="shared" si="5"/>
        <v>!</v>
      </c>
      <c r="P37" s="24"/>
      <c r="Q37" s="49"/>
      <c r="R37" s="25">
        <f ca="1">IFERROR(INDEX(Health!$G$8:$G$225,MATCH($C37,_xlfn.ANCHORARRAY(Health!$C$8),0)),NA())</f>
        <v>0</v>
      </c>
      <c r="S37" s="25">
        <f ca="1">IFERROR(INDEX(Food!$G$8:$G$225,MATCH($C37,_xlfn.ANCHORARRAY(Food!$C$8),0)),NA())</f>
        <v>7.0710678118654755</v>
      </c>
      <c r="T37" s="25">
        <f ca="1">IFERROR(INDEX(Macro!$G$8:$G$225,MATCH($C37,_xlfn.ANCHORARRAY(Macro!$C$8),0)),NA())</f>
        <v>4.3427342854831963</v>
      </c>
      <c r="U37" s="25">
        <f ca="1">IFERROR(INDEX(Socioeconomic!$G$8:$G$225,MATCH($C37,_xlfn.ANCHORARRAY(Socioeconomic!$C$8),0)),NA())</f>
        <v>5.9160797830994811</v>
      </c>
      <c r="V37" s="25">
        <f ca="1">IFERROR(INDEX('Natural Hazard'!$G$8:$G$225,MATCH($C37,_xlfn.ANCHORARRAY('Natural Hazard'!$C$8),0)),NA())</f>
        <v>6.0553007081949781</v>
      </c>
      <c r="W37" s="25">
        <f ca="1">IFERROR(INDEX(Conflict!$G$8:$G$225,MATCH($C37,_xlfn.ANCHORARRAY(Conflict!$C$8),0)),NA())</f>
        <v>0</v>
      </c>
      <c r="X37" s="50"/>
      <c r="Y37" s="25">
        <f ca="1">IFERROR(INDEX(Health!$H$8:$H$225,MATCH($C37,_xlfn.ANCHORARRAY(Health!$C$8),0)),NA())</f>
        <v>10</v>
      </c>
      <c r="Z37" s="25">
        <f ca="1">IFERROR(INDEX(Food!$H$8:$H$225,MATCH($C37,_xlfn.ANCHORARRAY(Food!$C$8),0)),NA())</f>
        <v>10</v>
      </c>
      <c r="AA37" s="25">
        <f ca="1">IFERROR(INDEX(Macro!$H$8:$H$225,MATCH($C37,_xlfn.ANCHORARRAY(Macro!$C$8),0)),NA())</f>
        <v>5.6510908130142603</v>
      </c>
      <c r="AB37" s="25">
        <f ca="1">IFERROR(INDEX(Socioeconomic!$H$8:$H$225,MATCH($C37,_xlfn.ANCHORARRAY(Socioeconomic!$C$8),0)),NA())</f>
        <v>10</v>
      </c>
      <c r="AC37" s="25">
        <f ca="1">IFERROR(INDEX('Natural Hazard'!$H$8:$H$225,MATCH($C37,_xlfn.ANCHORARRAY('Natural Hazard'!$C$8),0)),NA())</f>
        <v>3.6666666666666599</v>
      </c>
      <c r="AD37" s="25">
        <f ca="1">IFERROR(INDEX(Conflict!$H$8:$H$225,MATCH($C37,_xlfn.ANCHORARRAY(Conflict!$C$8),0)),NA())</f>
        <v>9.12317327766179</v>
      </c>
      <c r="AE37" s="50"/>
      <c r="AF37" s="25">
        <f ca="1">IFERROR(INDEX(Health!$I$8:$I$225,MATCH($C37,_xlfn.ANCHORARRAY(Health!$C$8),0)),NA())</f>
        <v>0</v>
      </c>
      <c r="AG37" s="25">
        <f ca="1">IFERROR(INDEX(Food!$I$8:$I$225,MATCH($C37,_xlfn.ANCHORARRAY(Food!$C$8),0)),NA())</f>
        <v>5</v>
      </c>
      <c r="AH37" s="25">
        <f ca="1">IFERROR(INDEX(Macro!$I$8:$I$225,MATCH($C37,_xlfn.ANCHORARRAY(Macro!$C$8),0)),NA())</f>
        <v>3.3372921615201898</v>
      </c>
      <c r="AI37" s="25">
        <f ca="1">IFERROR(INDEX(Socioeconomic!$I$8:$I$225,MATCH($C37,_xlfn.ANCHORARRAY(Socioeconomic!$C$8),0)),NA())</f>
        <v>3.4999999999998401</v>
      </c>
      <c r="AJ37" s="25">
        <f ca="1">IFERROR(INDEX('Natural Hazard'!$I$8:$I$225,MATCH($C37,_xlfn.ANCHORARRAY('Natural Hazard'!$C$8),0)),NA())</f>
        <v>10</v>
      </c>
      <c r="AK37" s="25">
        <f ca="1">IFERROR(INDEX(Conflict!$I$8:$I$225,MATCH($C37,_xlfn.ANCHORARRAY(Conflict!$C$8),0)),NA())</f>
        <v>0</v>
      </c>
      <c r="AL37" s="49"/>
      <c r="AM37" s="25">
        <f>IFERROR(INDEX('Data Reliability'!$G$6:$G$409,MATCH($C37,'Data Reliability'!$E$6:$E$409,0)),NA())</f>
        <v>8.3333333333333301E-2</v>
      </c>
      <c r="AN37" s="25">
        <f>IFERROR(INDEX('Data Reliability'!$H$6:$H$409,MATCH($C37,'Data Reliability'!$E$6:$E$409,0)),NA())</f>
        <v>0.405555555555556</v>
      </c>
    </row>
    <row r="38" spans="2:40" ht="15.75" x14ac:dyDescent="0.25">
      <c r="B38" s="28" t="s">
        <v>61</v>
      </c>
      <c r="C38" s="28" t="s">
        <v>62</v>
      </c>
      <c r="D38" s="28" t="s">
        <v>437</v>
      </c>
      <c r="E38" s="28" t="s">
        <v>409</v>
      </c>
      <c r="F38" s="206">
        <f ca="1">MATCH($C38,_xlfn.ANCHORARRAY(Health!$C$8),0)</f>
        <v>33</v>
      </c>
      <c r="G38" s="22" cm="1">
        <f t="array" aca="1" ref="G38" ca="1">IF(Parameters!$D$31, SUM(IF(ISNUMBER(R38:W38),(IF(R38:W38&gt;=Parameters!$D$37,1,"")),""))+0.5*(SUM(IF(ISNUMBER(R38:W38),(IF(R38:W38&gt;=Parameters!$D$38,1,"")),""))-SUM(IF(ISNUMBER(R38:W38),(IF(R38:W38&gt;=Parameters!$D$37,1,"")),""))),0) +
   IF(Parameters!$D$32,SUM(IF(ISNUMBER(R38:W38),(IF(R38:W38&gt;=Parameters!$D$41,1,"")),"")),0) +
   IF(Parameters!$D$33,AVERAGE(IF(ISNUMBER(R38:W38),R38:W38)),0) +
   IF(Parameters!$D$34,IF(OR(IF(ISNUMBER(R38:W38),R38:W38)=0),0,GEOMEAN(IF(ISNUMBER(R38:W38),R38:W38))),0)</f>
        <v>0</v>
      </c>
      <c r="H38" s="23">
        <f t="shared" ca="1" si="0"/>
        <v>0</v>
      </c>
      <c r="I38" s="116" t="str">
        <f t="shared" si="1"/>
        <v/>
      </c>
      <c r="J38" s="22" cm="1">
        <f t="array" aca="1" ref="J38" ca="1">IF(Parameters!$D$31, SUM(IF(ISNUMBER(Y38:AD38),(IF(Y38:AD38&gt;=Parameters!$D$41,1,"")),""))+0.5*(SUM(IF(ISNUMBER(Y38:AD38),(IF(Y38:AD38&gt;=Parameters!$D$42,1,"")),""))-SUM(IF(ISNUMBER(Y38:AD38),(IF(Y38:AD38&gt;=Parameters!$D$41,1,"")),""))),0) +
   IF(Parameters!$D$32,SUM(IF(ISNUMBER(Y38:AD38),(IF(Y38:AD38&gt;=Parameters!$D$41,1,"")),"")),0) +
   IF(Parameters!$D$33,AVERAGE(IF(ISNUMBER(Y38:AD38),Y38:AD38)),0) +
   IF(Parameters!$D$34,IF(OR(IF(ISNUMBER(Y38:AD38),Y38:AD38)=0),0,GEOMEAN(IF(ISNUMBER(Y38:AD38),Y38:AD38))),0)</f>
        <v>0</v>
      </c>
      <c r="K38" s="23">
        <f t="shared" ca="1" si="2"/>
        <v>0</v>
      </c>
      <c r="L38" s="116" t="str">
        <f t="shared" si="3"/>
        <v/>
      </c>
      <c r="M38" s="21" cm="1">
        <f t="array" aca="1" ref="M38" ca="1">IF(Parameters!$D$31, SUM(IF(ISNUMBER(AF38:AK38),(IF(AF38:AK38&gt;=Parameters!$D$41,1,"")),""))+0.5*(SUM(IF(ISNUMBER(AF38:AK38),(IF(AF38:AK38&gt;=Parameters!$D$42,1,"")),""))-SUM(IF(ISNUMBER(AF38:AK38),(IF(AF38:AK38&gt;=Parameters!$D$41,1,"")),""))),0) +
   IF(Parameters!$D$32,SUM(IF(ISNUMBER(AF38:AK38),(IF(AF38:AK38&gt;=Parameters!$D$41,1,"")),"")),0) +
   IF(Parameters!$D$33,AVERAGE(IF(ISNUMBER(AF38:AK38),AF38:AK38)),0) +
   IF(Parameters!$D$34,IF(OR(IF(ISNUMBER(AF38:AK38),AF38:AK38)=0),0,GEOMEAN(IF(ISNUMBER(AF38:AK38),AF38:AK38))),0)</f>
        <v>0</v>
      </c>
      <c r="N38" s="23">
        <f t="shared" ca="1" si="4"/>
        <v>0</v>
      </c>
      <c r="O38" s="116" t="str">
        <f t="shared" si="5"/>
        <v>!</v>
      </c>
      <c r="P38" s="24"/>
      <c r="Q38" s="49"/>
      <c r="R38" s="25">
        <f ca="1">IFERROR(INDEX(Health!$G$8:$G$225,MATCH($C38,_xlfn.ANCHORARRAY(Health!$C$8),0)),NA())</f>
        <v>0</v>
      </c>
      <c r="S38" s="25">
        <f ca="1">IFERROR(INDEX(Food!$G$8:$G$225,MATCH($C38,_xlfn.ANCHORARRAY(Food!$C$8),0)),NA())</f>
        <v>0</v>
      </c>
      <c r="T38" s="25">
        <f ca="1">IFERROR(INDEX(Macro!$G$8:$G$225,MATCH($C38,_xlfn.ANCHORARRAY(Macro!$C$8),0)),NA())</f>
        <v>0</v>
      </c>
      <c r="U38" s="25">
        <f ca="1">IFERROR(INDEX(Socioeconomic!$G$8:$G$225,MATCH($C38,_xlfn.ANCHORARRAY(Socioeconomic!$C$8),0)),NA())</f>
        <v>0.45872494092709926</v>
      </c>
      <c r="V38" s="25">
        <f ca="1">IFERROR(INDEX('Natural Hazard'!$G$8:$G$225,MATCH($C38,_xlfn.ANCHORARRAY('Natural Hazard'!$C$8),0)),NA())</f>
        <v>0</v>
      </c>
      <c r="W38" s="25">
        <f ca="1">IFERROR(INDEX(Conflict!$G$8:$G$225,MATCH($C38,_xlfn.ANCHORARRAY(Conflict!$C$8),0)),NA())</f>
        <v>0</v>
      </c>
      <c r="X38" s="50"/>
      <c r="Y38" s="25">
        <f ca="1">IFERROR(INDEX(Health!$H$8:$H$225,MATCH($C38,_xlfn.ANCHORARRAY(Health!$C$8),0)),NA())</f>
        <v>0</v>
      </c>
      <c r="Z38" s="25">
        <f ca="1">IFERROR(INDEX(Food!$H$8:$H$225,MATCH($C38,_xlfn.ANCHORARRAY(Food!$C$8),0)),NA())</f>
        <v>0</v>
      </c>
      <c r="AA38" s="25">
        <f ca="1">IFERROR(INDEX(Macro!$H$8:$H$225,MATCH($C38,_xlfn.ANCHORARRAY(Macro!$C$8),0)),NA())</f>
        <v>1.48410960972295</v>
      </c>
      <c r="AB38" s="25">
        <f ca="1">IFERROR(INDEX(Socioeconomic!$H$8:$H$225,MATCH($C38,_xlfn.ANCHORARRAY(Socioeconomic!$C$8),0)),NA())</f>
        <v>0.42857142857142799</v>
      </c>
      <c r="AC38" s="25">
        <f ca="1">IFERROR(INDEX('Natural Hazard'!$H$8:$H$225,MATCH($C38,_xlfn.ANCHORARRAY('Natural Hazard'!$C$8),0)),NA())</f>
        <v>5.9999999999999902</v>
      </c>
      <c r="AD38" s="25">
        <f ca="1">IFERROR(INDEX(Conflict!$H$8:$H$225,MATCH($C38,_xlfn.ANCHORARRAY(Conflict!$C$8),0)),NA())</f>
        <v>0</v>
      </c>
      <c r="AE38" s="50"/>
      <c r="AF38" s="25">
        <f ca="1">IFERROR(INDEX(Health!$I$8:$I$225,MATCH($C38,_xlfn.ANCHORARRAY(Health!$C$8),0)),NA())</f>
        <v>0</v>
      </c>
      <c r="AG38" s="25" t="e">
        <f ca="1">IFERROR(INDEX(Food!$I$8:$I$225,MATCH($C38,_xlfn.ANCHORARRAY(Food!$C$8),0)),NA())</f>
        <v>#N/A</v>
      </c>
      <c r="AH38" s="25">
        <f ca="1">IFERROR(INDEX(Macro!$I$8:$I$225,MATCH($C38,_xlfn.ANCHORARRAY(Macro!$C$8),0)),NA())</f>
        <v>0</v>
      </c>
      <c r="AI38" s="25">
        <f ca="1">IFERROR(INDEX(Socioeconomic!$I$8:$I$225,MATCH($C38,_xlfn.ANCHORARRAY(Socioeconomic!$C$8),0)),NA())</f>
        <v>0.49099999999999899</v>
      </c>
      <c r="AJ38" s="25">
        <f ca="1">IFERROR(INDEX('Natural Hazard'!$I$8:$I$225,MATCH($C38,_xlfn.ANCHORARRAY('Natural Hazard'!$C$8),0)),NA())</f>
        <v>0</v>
      </c>
      <c r="AK38" s="25">
        <f ca="1">IFERROR(INDEX(Conflict!$I$8:$I$225,MATCH($C38,_xlfn.ANCHORARRAY(Conflict!$C$8),0)),NA())</f>
        <v>0</v>
      </c>
      <c r="AL38" s="49"/>
      <c r="AM38" s="25">
        <f>IFERROR(INDEX('Data Reliability'!$G$6:$G$409,MATCH($C38,'Data Reliability'!$E$6:$E$409,0)),NA())</f>
        <v>0</v>
      </c>
      <c r="AN38" s="25">
        <f>IFERROR(INDEX('Data Reliability'!$H$6:$H$409,MATCH($C38,'Data Reliability'!$E$6:$E$409,0)),NA())</f>
        <v>0.43888888888888899</v>
      </c>
    </row>
    <row r="39" spans="2:40" ht="15.75" x14ac:dyDescent="0.25">
      <c r="B39" s="28" t="s">
        <v>63</v>
      </c>
      <c r="C39" s="28" t="s">
        <v>64</v>
      </c>
      <c r="D39" s="28" t="s">
        <v>433</v>
      </c>
      <c r="E39" s="28" t="s">
        <v>409</v>
      </c>
      <c r="F39" s="206">
        <f ca="1">MATCH($C39,_xlfn.ANCHORARRAY(Health!$C$8),0)</f>
        <v>34</v>
      </c>
      <c r="G39" s="22" cm="1">
        <f t="array" aca="1" ref="G39" ca="1">IF(Parameters!$D$31, SUM(IF(ISNUMBER(R39:W39),(IF(R39:W39&gt;=Parameters!$D$37,1,"")),""))+0.5*(SUM(IF(ISNUMBER(R39:W39),(IF(R39:W39&gt;=Parameters!$D$38,1,"")),""))-SUM(IF(ISNUMBER(R39:W39),(IF(R39:W39&gt;=Parameters!$D$37,1,"")),""))),0) +
   IF(Parameters!$D$32,SUM(IF(ISNUMBER(R39:W39),(IF(R39:W39&gt;=Parameters!$D$41,1,"")),"")),0) +
   IF(Parameters!$D$33,AVERAGE(IF(ISNUMBER(R39:W39),R39:W39)),0) +
   IF(Parameters!$D$34,IF(OR(IF(ISNUMBER(R39:W39),R39:W39)=0),0,GEOMEAN(IF(ISNUMBER(R39:W39),R39:W39))),0)</f>
        <v>0</v>
      </c>
      <c r="H39" s="23">
        <f t="shared" ca="1" si="0"/>
        <v>0</v>
      </c>
      <c r="I39" s="116" t="str">
        <f t="shared" si="1"/>
        <v/>
      </c>
      <c r="J39" s="22" cm="1">
        <f t="array" aca="1" ref="J39" ca="1">IF(Parameters!$D$31, SUM(IF(ISNUMBER(Y39:AD39),(IF(Y39:AD39&gt;=Parameters!$D$41,1,"")),""))+0.5*(SUM(IF(ISNUMBER(Y39:AD39),(IF(Y39:AD39&gt;=Parameters!$D$42,1,"")),""))-SUM(IF(ISNUMBER(Y39:AD39),(IF(Y39:AD39&gt;=Parameters!$D$41,1,"")),""))),0) +
   IF(Parameters!$D$32,SUM(IF(ISNUMBER(Y39:AD39),(IF(Y39:AD39&gt;=Parameters!$D$41,1,"")),"")),0) +
   IF(Parameters!$D$33,AVERAGE(IF(ISNUMBER(Y39:AD39),Y39:AD39)),0) +
   IF(Parameters!$D$34,IF(OR(IF(ISNUMBER(Y39:AD39),Y39:AD39)=0),0,GEOMEAN(IF(ISNUMBER(Y39:AD39),Y39:AD39))),0)</f>
        <v>0</v>
      </c>
      <c r="K39" s="23">
        <f t="shared" ca="1" si="2"/>
        <v>0</v>
      </c>
      <c r="L39" s="116" t="str">
        <f t="shared" si="3"/>
        <v/>
      </c>
      <c r="M39" s="21" cm="1">
        <f t="array" aca="1" ref="M39" ca="1">IF(Parameters!$D$31, SUM(IF(ISNUMBER(AF39:AK39),(IF(AF39:AK39&gt;=Parameters!$D$41,1,"")),""))+0.5*(SUM(IF(ISNUMBER(AF39:AK39),(IF(AF39:AK39&gt;=Parameters!$D$42,1,"")),""))-SUM(IF(ISNUMBER(AF39:AK39),(IF(AF39:AK39&gt;=Parameters!$D$41,1,"")),""))),0) +
   IF(Parameters!$D$32,SUM(IF(ISNUMBER(AF39:AK39),(IF(AF39:AK39&gt;=Parameters!$D$41,1,"")),"")),0) +
   IF(Parameters!$D$33,AVERAGE(IF(ISNUMBER(AF39:AK39),AF39:AK39)),0) +
   IF(Parameters!$D$34,IF(OR(IF(ISNUMBER(AF39:AK39),AF39:AK39)=0),0,GEOMEAN(IF(ISNUMBER(AF39:AK39),AF39:AK39))),0)</f>
        <v>0</v>
      </c>
      <c r="N39" s="23">
        <f t="shared" ca="1" si="4"/>
        <v>0</v>
      </c>
      <c r="O39" s="116" t="str">
        <f t="shared" si="5"/>
        <v>!</v>
      </c>
      <c r="P39" s="24"/>
      <c r="Q39" s="49"/>
      <c r="R39" s="25">
        <f ca="1">IFERROR(INDEX(Health!$G$8:$G$225,MATCH($C39,_xlfn.ANCHORARRAY(Health!$C$8),0)),NA())</f>
        <v>0</v>
      </c>
      <c r="S39" s="25">
        <f ca="1">IFERROR(INDEX(Food!$G$8:$G$225,MATCH($C39,_xlfn.ANCHORARRAY(Food!$C$8),0)),NA())</f>
        <v>0</v>
      </c>
      <c r="T39" s="25">
        <f ca="1">IFERROR(INDEX(Macro!$G$8:$G$225,MATCH($C39,_xlfn.ANCHORARRAY(Macro!$C$8),0)),NA())</f>
        <v>0</v>
      </c>
      <c r="U39" s="25">
        <f ca="1">IFERROR(INDEX(Socioeconomic!$G$8:$G$225,MATCH($C39,_xlfn.ANCHORARRAY(Socioeconomic!$C$8),0)),NA())</f>
        <v>0.62243760444607588</v>
      </c>
      <c r="V39" s="25">
        <f ca="1">IFERROR(INDEX('Natural Hazard'!$G$8:$G$225,MATCH($C39,_xlfn.ANCHORARRAY('Natural Hazard'!$C$8),0)),NA())</f>
        <v>0</v>
      </c>
      <c r="W39" s="25">
        <f ca="1">IFERROR(INDEX(Conflict!$G$8:$G$225,MATCH($C39,_xlfn.ANCHORARRAY(Conflict!$C$8),0)),NA())</f>
        <v>0</v>
      </c>
      <c r="X39" s="50"/>
      <c r="Y39" s="25">
        <f ca="1">IFERROR(INDEX(Health!$H$8:$H$225,MATCH($C39,_xlfn.ANCHORARRAY(Health!$C$8),0)),NA())</f>
        <v>0</v>
      </c>
      <c r="Z39" s="25">
        <f ca="1">IFERROR(INDEX(Food!$H$8:$H$225,MATCH($C39,_xlfn.ANCHORARRAY(Food!$C$8),0)),NA())</f>
        <v>0</v>
      </c>
      <c r="AA39" s="25">
        <f ca="1">IFERROR(INDEX(Macro!$H$8:$H$225,MATCH($C39,_xlfn.ANCHORARRAY(Macro!$C$8),0)),NA())</f>
        <v>0</v>
      </c>
      <c r="AB39" s="25">
        <f ca="1">IFERROR(INDEX(Socioeconomic!$H$8:$H$225,MATCH($C39,_xlfn.ANCHORARRAY(Socioeconomic!$C$8),0)),NA())</f>
        <v>0.85714285714285499</v>
      </c>
      <c r="AC39" s="25">
        <f ca="1">IFERROR(INDEX('Natural Hazard'!$H$8:$H$225,MATCH($C39,_xlfn.ANCHORARRAY('Natural Hazard'!$C$8),0)),NA())</f>
        <v>2.1666666666666599</v>
      </c>
      <c r="AD39" s="25">
        <f ca="1">IFERROR(INDEX(Conflict!$H$8:$H$225,MATCH($C39,_xlfn.ANCHORARRAY(Conflict!$C$8),0)),NA())</f>
        <v>0</v>
      </c>
      <c r="AE39" s="50"/>
      <c r="AF39" s="25">
        <f ca="1">IFERROR(INDEX(Health!$I$8:$I$225,MATCH($C39,_xlfn.ANCHORARRAY(Health!$C$8),0)),NA())</f>
        <v>0</v>
      </c>
      <c r="AG39" s="25" t="e">
        <f ca="1">IFERROR(INDEX(Food!$I$8:$I$225,MATCH($C39,_xlfn.ANCHORARRAY(Food!$C$8),0)),NA())</f>
        <v>#N/A</v>
      </c>
      <c r="AH39" s="25">
        <f ca="1">IFERROR(INDEX(Macro!$I$8:$I$225,MATCH($C39,_xlfn.ANCHORARRAY(Macro!$C$8),0)),NA())</f>
        <v>3.09976247030878</v>
      </c>
      <c r="AI39" s="25">
        <f ca="1">IFERROR(INDEX(Socioeconomic!$I$8:$I$225,MATCH($C39,_xlfn.ANCHORARRAY(Socioeconomic!$C$8),0)),NA())</f>
        <v>0.45199999999999901</v>
      </c>
      <c r="AJ39" s="25">
        <f ca="1">IFERROR(INDEX('Natural Hazard'!$I$8:$I$225,MATCH($C39,_xlfn.ANCHORARRAY('Natural Hazard'!$C$8),0)),NA())</f>
        <v>0</v>
      </c>
      <c r="AK39" s="25">
        <f ca="1">IFERROR(INDEX(Conflict!$I$8:$I$225,MATCH($C39,_xlfn.ANCHORARRAY(Conflict!$C$8),0)),NA())</f>
        <v>0</v>
      </c>
      <c r="AL39" s="49"/>
      <c r="AM39" s="25">
        <f>IFERROR(INDEX('Data Reliability'!$G$6:$G$409,MATCH($C39,'Data Reliability'!$E$6:$E$409,0)),NA())</f>
        <v>0</v>
      </c>
      <c r="AN39" s="25">
        <f>IFERROR(INDEX('Data Reliability'!$H$6:$H$409,MATCH($C39,'Data Reliability'!$E$6:$E$409,0)),NA())</f>
        <v>0.47222222222222199</v>
      </c>
    </row>
    <row r="40" spans="2:40" ht="15.75" x14ac:dyDescent="0.25">
      <c r="B40" s="28" t="s">
        <v>700</v>
      </c>
      <c r="C40" s="28" t="s">
        <v>671</v>
      </c>
      <c r="D40" s="28" t="s">
        <v>433</v>
      </c>
      <c r="E40" s="28" t="s">
        <v>409</v>
      </c>
      <c r="F40" s="206">
        <f ca="1">MATCH($C40,_xlfn.ANCHORARRAY(Health!$C$8),0)</f>
        <v>35</v>
      </c>
      <c r="G40" s="22" cm="1">
        <f t="array" aca="1" ref="G40" ca="1">IF(Parameters!$D$31, SUM(IF(ISNUMBER(R40:W40),(IF(R40:W40&gt;=Parameters!$D$37,1,"")),""))+0.5*(SUM(IF(ISNUMBER(R40:W40),(IF(R40:W40&gt;=Parameters!$D$38,1,"")),""))-SUM(IF(ISNUMBER(R40:W40),(IF(R40:W40&gt;=Parameters!$D$37,1,"")),""))),0) +
   IF(Parameters!$D$32,SUM(IF(ISNUMBER(R40:W40),(IF(R40:W40&gt;=Parameters!$D$41,1,"")),"")),0) +
   IF(Parameters!$D$33,AVERAGE(IF(ISNUMBER(R40:W40),R40:W40)),0) +
   IF(Parameters!$D$34,IF(OR(IF(ISNUMBER(R40:W40),R40:W40)=0),0,GEOMEAN(IF(ISNUMBER(R40:W40),R40:W40))),0)</f>
        <v>0</v>
      </c>
      <c r="H40" s="23">
        <f t="shared" ca="1" si="0"/>
        <v>0</v>
      </c>
      <c r="I40" s="116" t="str">
        <f t="shared" si="1"/>
        <v>!!</v>
      </c>
      <c r="J40" s="22" cm="1">
        <f t="array" aca="1" ref="J40" ca="1">IF(Parameters!$D$31, SUM(IF(ISNUMBER(Y40:AD40),(IF(Y40:AD40&gt;=Parameters!$D$41,1,"")),""))+0.5*(SUM(IF(ISNUMBER(Y40:AD40),(IF(Y40:AD40&gt;=Parameters!$D$42,1,"")),""))-SUM(IF(ISNUMBER(Y40:AD40),(IF(Y40:AD40&gt;=Parameters!$D$41,1,"")),""))),0) +
   IF(Parameters!$D$32,SUM(IF(ISNUMBER(Y40:AD40),(IF(Y40:AD40&gt;=Parameters!$D$41,1,"")),"")),0) +
   IF(Parameters!$D$33,AVERAGE(IF(ISNUMBER(Y40:AD40),Y40:AD40)),0) +
   IF(Parameters!$D$34,IF(OR(IF(ISNUMBER(Y40:AD40),Y40:AD40)=0),0,GEOMEAN(IF(ISNUMBER(Y40:AD40),Y40:AD40))),0)</f>
        <v>0</v>
      </c>
      <c r="K40" s="23">
        <f t="shared" ca="1" si="2"/>
        <v>0</v>
      </c>
      <c r="L40" s="116" t="str">
        <f t="shared" si="3"/>
        <v>!!</v>
      </c>
      <c r="M40" s="21" cm="1">
        <f t="array" aca="1" ref="M40" ca="1">IF(Parameters!$D$31, SUM(IF(ISNUMBER(AF40:AK40),(IF(AF40:AK40&gt;=Parameters!$D$41,1,"")),""))+0.5*(SUM(IF(ISNUMBER(AF40:AK40),(IF(AF40:AK40&gt;=Parameters!$D$42,1,"")),""))-SUM(IF(ISNUMBER(AF40:AK40),(IF(AF40:AK40&gt;=Parameters!$D$41,1,"")),""))),0) +
   IF(Parameters!$D$32,SUM(IF(ISNUMBER(AF40:AK40),(IF(AF40:AK40&gt;=Parameters!$D$41,1,"")),"")),0) +
   IF(Parameters!$D$33,AVERAGE(IF(ISNUMBER(AF40:AK40),AF40:AK40)),0) +
   IF(Parameters!$D$34,IF(OR(IF(ISNUMBER(AF40:AK40),AF40:AK40)=0),0,GEOMEAN(IF(ISNUMBER(AF40:AK40),AF40:AK40))),0)</f>
        <v>0</v>
      </c>
      <c r="N40" s="23">
        <f t="shared" ca="1" si="4"/>
        <v>0</v>
      </c>
      <c r="O40" s="116" t="str">
        <f t="shared" si="5"/>
        <v>!!</v>
      </c>
      <c r="P40" s="24"/>
      <c r="Q40" s="49"/>
      <c r="R40" s="25">
        <f ca="1">IFERROR(INDEX(Health!$G$8:$G$225,MATCH($C40,_xlfn.ANCHORARRAY(Health!$C$8),0)),NA())</f>
        <v>0</v>
      </c>
      <c r="S40" s="25" t="e">
        <f ca="1">IFERROR(INDEX(Food!$G$8:$G$225,MATCH($C40,_xlfn.ANCHORARRAY(Food!$C$8),0)),NA())</f>
        <v>#N/A</v>
      </c>
      <c r="T40" s="25" t="e">
        <f ca="1">IFERROR(INDEX(Macro!$G$8:$G$225,MATCH($C40,_xlfn.ANCHORARRAY(Macro!$C$8),0)),NA())</f>
        <v>#N/A</v>
      </c>
      <c r="U40" s="25">
        <f ca="1">IFERROR(INDEX(Socioeconomic!$G$8:$G$225,MATCH($C40,_xlfn.ANCHORARRAY(Socioeconomic!$C$8),0)),NA())</f>
        <v>0</v>
      </c>
      <c r="V40" s="25">
        <f ca="1">IFERROR(INDEX('Natural Hazard'!$G$8:$G$225,MATCH($C40,_xlfn.ANCHORARRAY('Natural Hazard'!$C$8),0)),NA())</f>
        <v>0</v>
      </c>
      <c r="W40" s="25">
        <f ca="1">IFERROR(INDEX(Conflict!$G$8:$G$225,MATCH($C40,_xlfn.ANCHORARRAY(Conflict!$C$8),0)),NA())</f>
        <v>0</v>
      </c>
      <c r="X40" s="50"/>
      <c r="Y40" s="25" t="e">
        <f ca="1">IFERROR(INDEX(Health!$H$8:$H$225,MATCH($C40,_xlfn.ANCHORARRAY(Health!$C$8),0)),NA())</f>
        <v>#N/A</v>
      </c>
      <c r="Z40" s="25" t="e">
        <f ca="1">IFERROR(INDEX(Food!$H$8:$H$225,MATCH($C40,_xlfn.ANCHORARRAY(Food!$C$8),0)),NA())</f>
        <v>#N/A</v>
      </c>
      <c r="AA40" s="25" t="e">
        <f ca="1">IFERROR(INDEX(Macro!$H$8:$H$225,MATCH($C40,_xlfn.ANCHORARRAY(Macro!$C$8),0)),NA())</f>
        <v>#N/A</v>
      </c>
      <c r="AB40" s="25" t="e">
        <f ca="1">IFERROR(INDEX(Socioeconomic!$H$8:$H$225,MATCH($C40,_xlfn.ANCHORARRAY(Socioeconomic!$C$8),0)),NA())</f>
        <v>#N/A</v>
      </c>
      <c r="AC40" s="25" t="e">
        <f ca="1">IFERROR(INDEX('Natural Hazard'!$H$8:$H$225,MATCH($C40,_xlfn.ANCHORARRAY('Natural Hazard'!$C$8),0)),NA())</f>
        <v>#N/A</v>
      </c>
      <c r="AD40" s="25">
        <f ca="1">IFERROR(INDEX(Conflict!$H$8:$H$225,MATCH($C40,_xlfn.ANCHORARRAY(Conflict!$C$8),0)),NA())</f>
        <v>0</v>
      </c>
      <c r="AE40" s="50"/>
      <c r="AF40" s="25">
        <f ca="1">IFERROR(INDEX(Health!$I$8:$I$225,MATCH($C40,_xlfn.ANCHORARRAY(Health!$C$8),0)),NA())</f>
        <v>0</v>
      </c>
      <c r="AG40" s="25" t="e">
        <f ca="1">IFERROR(INDEX(Food!$I$8:$I$225,MATCH($C40,_xlfn.ANCHORARRAY(Food!$C$8),0)),NA())</f>
        <v>#N/A</v>
      </c>
      <c r="AH40" s="25" t="e">
        <f ca="1">IFERROR(INDEX(Macro!$I$8:$I$225,MATCH($C40,_xlfn.ANCHORARRAY(Macro!$C$8),0)),NA())</f>
        <v>#N/A</v>
      </c>
      <c r="AI40" s="25">
        <f ca="1">IFERROR(INDEX(Socioeconomic!$I$8:$I$225,MATCH($C40,_xlfn.ANCHORARRAY(Socioeconomic!$C$8),0)),NA())</f>
        <v>0</v>
      </c>
      <c r="AJ40" s="25">
        <f ca="1">IFERROR(INDEX('Natural Hazard'!$I$8:$I$225,MATCH($C40,_xlfn.ANCHORARRAY('Natural Hazard'!$C$8),0)),NA())</f>
        <v>0</v>
      </c>
      <c r="AK40" s="25">
        <f ca="1">IFERROR(INDEX(Conflict!$I$8:$I$225,MATCH($C40,_xlfn.ANCHORARRAY(Conflict!$C$8),0)),NA())</f>
        <v>0</v>
      </c>
      <c r="AL40" s="49"/>
      <c r="AM40" s="25">
        <f>IFERROR(INDEX('Data Reliability'!$G$6:$G$409,MATCH($C40,'Data Reliability'!$E$6:$E$409,0)),NA())</f>
        <v>0.88888888888888895</v>
      </c>
      <c r="AN40" s="25">
        <f>IFERROR(INDEX('Data Reliability'!$H$6:$H$409,MATCH($C40,'Data Reliability'!$E$6:$E$409,0)),NA())</f>
        <v>0.76111111111111096</v>
      </c>
    </row>
    <row r="41" spans="2:40" ht="15.75" x14ac:dyDescent="0.25">
      <c r="B41" s="28" t="s">
        <v>65</v>
      </c>
      <c r="C41" s="28" t="s">
        <v>66</v>
      </c>
      <c r="D41" s="28" t="s">
        <v>435</v>
      </c>
      <c r="E41" s="28" t="s">
        <v>430</v>
      </c>
      <c r="F41" s="206">
        <f ca="1">MATCH($C41,_xlfn.ANCHORARRAY(Health!$C$8),0)</f>
        <v>36</v>
      </c>
      <c r="G41" s="22" cm="1">
        <f t="array" aca="1" ref="G41" ca="1">IF(Parameters!$D$31, SUM(IF(ISNUMBER(R41:W41),(IF(R41:W41&gt;=Parameters!$D$37,1,"")),""))+0.5*(SUM(IF(ISNUMBER(R41:W41),(IF(R41:W41&gt;=Parameters!$D$38,1,"")),""))-SUM(IF(ISNUMBER(R41:W41),(IF(R41:W41&gt;=Parameters!$D$37,1,"")),""))),0) +
   IF(Parameters!$D$32,SUM(IF(ISNUMBER(R41:W41),(IF(R41:W41&gt;=Parameters!$D$41,1,"")),"")),0) +
   IF(Parameters!$D$33,AVERAGE(IF(ISNUMBER(R41:W41),R41:W41)),0) +
   IF(Parameters!$D$34,IF(OR(IF(ISNUMBER(R41:W41),R41:W41)=0),0,GEOMEAN(IF(ISNUMBER(R41:W41),R41:W41))),0)</f>
        <v>1.5</v>
      </c>
      <c r="H41" s="23">
        <f t="shared" ca="1" si="0"/>
        <v>1.5</v>
      </c>
      <c r="I41" s="116" t="str">
        <f t="shared" si="1"/>
        <v/>
      </c>
      <c r="J41" s="22" cm="1">
        <f t="array" aca="1" ref="J41" ca="1">IF(Parameters!$D$31, SUM(IF(ISNUMBER(Y41:AD41),(IF(Y41:AD41&gt;=Parameters!$D$41,1,"")),""))+0.5*(SUM(IF(ISNUMBER(Y41:AD41),(IF(Y41:AD41&gt;=Parameters!$D$42,1,"")),""))-SUM(IF(ISNUMBER(Y41:AD41),(IF(Y41:AD41&gt;=Parameters!$D$41,1,"")),""))),0) +
   IF(Parameters!$D$32,SUM(IF(ISNUMBER(Y41:AD41),(IF(Y41:AD41&gt;=Parameters!$D$41,1,"")),"")),0) +
   IF(Parameters!$D$33,AVERAGE(IF(ISNUMBER(Y41:AD41),Y41:AD41)),0) +
   IF(Parameters!$D$34,IF(OR(IF(ISNUMBER(Y41:AD41),Y41:AD41)=0),0,GEOMEAN(IF(ISNUMBER(Y41:AD41),Y41:AD41))),0)</f>
        <v>0.5</v>
      </c>
      <c r="K41" s="23">
        <f t="shared" ca="1" si="2"/>
        <v>0.5</v>
      </c>
      <c r="L41" s="116" t="str">
        <f t="shared" si="3"/>
        <v/>
      </c>
      <c r="M41" s="21" cm="1">
        <f t="array" aca="1" ref="M41" ca="1">IF(Parameters!$D$31, SUM(IF(ISNUMBER(AF41:AK41),(IF(AF41:AK41&gt;=Parameters!$D$41,1,"")),""))+0.5*(SUM(IF(ISNUMBER(AF41:AK41),(IF(AF41:AK41&gt;=Parameters!$D$42,1,"")),""))-SUM(IF(ISNUMBER(AF41:AK41),(IF(AF41:AK41&gt;=Parameters!$D$41,1,"")),""))),0) +
   IF(Parameters!$D$32,SUM(IF(ISNUMBER(AF41:AK41),(IF(AF41:AK41&gt;=Parameters!$D$41,1,"")),"")),0) +
   IF(Parameters!$D$33,AVERAGE(IF(ISNUMBER(AF41:AK41),AF41:AK41)),0) +
   IF(Parameters!$D$34,IF(OR(IF(ISNUMBER(AF41:AK41),AF41:AK41)=0),0,GEOMEAN(IF(ISNUMBER(AF41:AK41),AF41:AK41))),0)</f>
        <v>1.5</v>
      </c>
      <c r="N41" s="23">
        <f t="shared" ca="1" si="4"/>
        <v>1.5</v>
      </c>
      <c r="O41" s="116" t="str">
        <f t="shared" si="5"/>
        <v>!</v>
      </c>
      <c r="P41" s="24"/>
      <c r="Q41" s="49"/>
      <c r="R41" s="25">
        <f ca="1">IFERROR(INDEX(Health!$G$8:$G$225,MATCH($C41,_xlfn.ANCHORARRAY(Health!$C$8),0)),NA())</f>
        <v>0</v>
      </c>
      <c r="S41" s="25">
        <f ca="1">IFERROR(INDEX(Food!$G$8:$G$225,MATCH($C41,_xlfn.ANCHORARRAY(Food!$C$8),0)),NA())</f>
        <v>0</v>
      </c>
      <c r="T41" s="25">
        <f ca="1">IFERROR(INDEX(Macro!$G$8:$G$225,MATCH($C41,_xlfn.ANCHORARRAY(Macro!$C$8),0)),NA())</f>
        <v>6.9</v>
      </c>
      <c r="U41" s="25">
        <f ca="1">IFERROR(INDEX(Socioeconomic!$G$8:$G$225,MATCH($C41,_xlfn.ANCHORARRAY(Socioeconomic!$C$8),0)),NA())</f>
        <v>0.34434202266268343</v>
      </c>
      <c r="V41" s="25">
        <f ca="1">IFERROR(INDEX('Natural Hazard'!$G$8:$G$225,MATCH($C41,_xlfn.ANCHORARRAY('Natural Hazard'!$C$8),0)),NA())</f>
        <v>8.6602540378443873</v>
      </c>
      <c r="W41" s="25">
        <f ca="1">IFERROR(INDEX(Conflict!$G$8:$G$225,MATCH($C41,_xlfn.ANCHORARRAY(Conflict!$C$8),0)),NA())</f>
        <v>0</v>
      </c>
      <c r="X41" s="50"/>
      <c r="Y41" s="25">
        <f ca="1">IFERROR(INDEX(Health!$H$8:$H$225,MATCH($C41,_xlfn.ANCHORARRAY(Health!$C$8),0)),NA())</f>
        <v>0</v>
      </c>
      <c r="Z41" s="25">
        <f ca="1">IFERROR(INDEX(Food!$H$8:$H$225,MATCH($C41,_xlfn.ANCHORARRAY(Food!$C$8),0)),NA())</f>
        <v>1.1233352634626499</v>
      </c>
      <c r="AA41" s="25">
        <f ca="1">IFERROR(INDEX(Macro!$H$8:$H$225,MATCH($C41,_xlfn.ANCHORARRAY(Macro!$C$8),0)),NA())</f>
        <v>0</v>
      </c>
      <c r="AB41" s="25">
        <f ca="1">IFERROR(INDEX(Socioeconomic!$H$8:$H$225,MATCH($C41,_xlfn.ANCHORARRAY(Socioeconomic!$C$8),0)),NA())</f>
        <v>1.4285714285714199</v>
      </c>
      <c r="AC41" s="25">
        <f ca="1">IFERROR(INDEX('Natural Hazard'!$H$8:$H$225,MATCH($C41,_xlfn.ANCHORARRAY('Natural Hazard'!$C$8),0)),NA())</f>
        <v>7.5</v>
      </c>
      <c r="AD41" s="25">
        <f ca="1">IFERROR(INDEX(Conflict!$H$8:$H$225,MATCH($C41,_xlfn.ANCHORARRAY(Conflict!$C$8),0)),NA())</f>
        <v>0</v>
      </c>
      <c r="AE41" s="50"/>
      <c r="AF41" s="25">
        <f ca="1">IFERROR(INDEX(Health!$I$8:$I$225,MATCH($C41,_xlfn.ANCHORARRAY(Health!$C$8),0)),NA())</f>
        <v>0</v>
      </c>
      <c r="AG41" s="25" t="e">
        <f ca="1">IFERROR(INDEX(Food!$I$8:$I$225,MATCH($C41,_xlfn.ANCHORARRAY(Food!$C$8),0)),NA())</f>
        <v>#N/A</v>
      </c>
      <c r="AH41" s="25">
        <f ca="1">IFERROR(INDEX(Macro!$I$8:$I$225,MATCH($C41,_xlfn.ANCHORARRAY(Macro!$C$8),0)),NA())</f>
        <v>7</v>
      </c>
      <c r="AI41" s="25">
        <f ca="1">IFERROR(INDEX(Socioeconomic!$I$8:$I$225,MATCH($C41,_xlfn.ANCHORARRAY(Socioeconomic!$C$8),0)),NA())</f>
        <v>8.3000000000000101E-2</v>
      </c>
      <c r="AJ41" s="25">
        <f ca="1">IFERROR(INDEX('Natural Hazard'!$I$8:$I$225,MATCH($C41,_xlfn.ANCHORARRAY('Natural Hazard'!$C$8),0)),NA())</f>
        <v>10</v>
      </c>
      <c r="AK41" s="25">
        <f ca="1">IFERROR(INDEX(Conflict!$I$8:$I$225,MATCH($C41,_xlfn.ANCHORARRAY(Conflict!$C$8),0)),NA())</f>
        <v>0</v>
      </c>
      <c r="AL41" s="49"/>
      <c r="AM41" s="25">
        <f>IFERROR(INDEX('Data Reliability'!$G$6:$G$409,MATCH($C41,'Data Reliability'!$E$6:$E$409,0)),NA())</f>
        <v>0</v>
      </c>
      <c r="AN41" s="25">
        <f>IFERROR(INDEX('Data Reliability'!$H$6:$H$409,MATCH($C41,'Data Reliability'!$E$6:$E$409,0)),NA())</f>
        <v>0.405555555555556</v>
      </c>
    </row>
    <row r="42" spans="2:40" ht="15.75" x14ac:dyDescent="0.25">
      <c r="B42" s="28" t="s">
        <v>67</v>
      </c>
      <c r="C42" s="28" t="s">
        <v>68</v>
      </c>
      <c r="D42" s="28" t="s">
        <v>436</v>
      </c>
      <c r="E42" s="28" t="s">
        <v>430</v>
      </c>
      <c r="F42" s="206">
        <f ca="1">MATCH($C42,_xlfn.ANCHORARRAY(Health!$C$8),0)</f>
        <v>37</v>
      </c>
      <c r="G42" s="22" cm="1">
        <f t="array" aca="1" ref="G42" ca="1">IF(Parameters!$D$31, SUM(IF(ISNUMBER(R42:W42),(IF(R42:W42&gt;=Parameters!$D$37,1,"")),""))+0.5*(SUM(IF(ISNUMBER(R42:W42),(IF(R42:W42&gt;=Parameters!$D$38,1,"")),""))-SUM(IF(ISNUMBER(R42:W42),(IF(R42:W42&gt;=Parameters!$D$37,1,"")),""))),0) +
   IF(Parameters!$D$32,SUM(IF(ISNUMBER(R42:W42),(IF(R42:W42&gt;=Parameters!$D$41,1,"")),"")),0) +
   IF(Parameters!$D$33,AVERAGE(IF(ISNUMBER(R42:W42),R42:W42)),0) +
   IF(Parameters!$D$34,IF(OR(IF(ISNUMBER(R42:W42),R42:W42)=0),0,GEOMEAN(IF(ISNUMBER(R42:W42),R42:W42))),0)</f>
        <v>1</v>
      </c>
      <c r="H42" s="23">
        <f t="shared" ca="1" si="0"/>
        <v>1</v>
      </c>
      <c r="I42" s="116" t="str">
        <f t="shared" si="1"/>
        <v/>
      </c>
      <c r="J42" s="22" cm="1">
        <f t="array" aca="1" ref="J42" ca="1">IF(Parameters!$D$31, SUM(IF(ISNUMBER(Y42:AD42),(IF(Y42:AD42&gt;=Parameters!$D$41,1,"")),""))+0.5*(SUM(IF(ISNUMBER(Y42:AD42),(IF(Y42:AD42&gt;=Parameters!$D$42,1,"")),""))-SUM(IF(ISNUMBER(Y42:AD42),(IF(Y42:AD42&gt;=Parameters!$D$41,1,"")),""))),0) +
   IF(Parameters!$D$32,SUM(IF(ISNUMBER(Y42:AD42),(IF(Y42:AD42&gt;=Parameters!$D$41,1,"")),"")),0) +
   IF(Parameters!$D$33,AVERAGE(IF(ISNUMBER(Y42:AD42),Y42:AD42)),0) +
   IF(Parameters!$D$34,IF(OR(IF(ISNUMBER(Y42:AD42),Y42:AD42)=0),0,GEOMEAN(IF(ISNUMBER(Y42:AD42),Y42:AD42))),0)</f>
        <v>1</v>
      </c>
      <c r="K42" s="23">
        <f t="shared" ca="1" si="2"/>
        <v>1</v>
      </c>
      <c r="L42" s="116" t="str">
        <f t="shared" si="3"/>
        <v/>
      </c>
      <c r="M42" s="21" cm="1">
        <f t="array" aca="1" ref="M42" ca="1">IF(Parameters!$D$31, SUM(IF(ISNUMBER(AF42:AK42),(IF(AF42:AK42&gt;=Parameters!$D$41,1,"")),""))+0.5*(SUM(IF(ISNUMBER(AF42:AK42),(IF(AF42:AK42&gt;=Parameters!$D$42,1,"")),""))-SUM(IF(ISNUMBER(AF42:AK42),(IF(AF42:AK42&gt;=Parameters!$D$41,1,"")),""))),0) +
   IF(Parameters!$D$32,SUM(IF(ISNUMBER(AF42:AK42),(IF(AF42:AK42&gt;=Parameters!$D$41,1,"")),"")),0) +
   IF(Parameters!$D$33,AVERAGE(IF(ISNUMBER(AF42:AK42),AF42:AK42)),0) +
   IF(Parameters!$D$34,IF(OR(IF(ISNUMBER(AF42:AK42),AF42:AK42)=0),0,GEOMEAN(IF(ISNUMBER(AF42:AK42),AF42:AK42))),0)</f>
        <v>1</v>
      </c>
      <c r="N42" s="23">
        <f t="shared" ca="1" si="4"/>
        <v>1</v>
      </c>
      <c r="O42" s="116" t="str">
        <f t="shared" si="5"/>
        <v>!</v>
      </c>
      <c r="P42" s="24"/>
      <c r="Q42" s="49"/>
      <c r="R42" s="25">
        <f ca="1">IFERROR(INDEX(Health!$G$8:$G$225,MATCH($C42,_xlfn.ANCHORARRAY(Health!$C$8),0)),NA())</f>
        <v>0</v>
      </c>
      <c r="S42" s="25">
        <f ca="1">IFERROR(INDEX(Food!$G$8:$G$225,MATCH($C42,_xlfn.ANCHORARRAY(Food!$C$8),0)),NA())</f>
        <v>0</v>
      </c>
      <c r="T42" s="25">
        <f ca="1">IFERROR(INDEX(Macro!$G$8:$G$225,MATCH($C42,_xlfn.ANCHORARRAY(Macro!$C$8),0)),NA())</f>
        <v>2.5876212903200955</v>
      </c>
      <c r="U42" s="25">
        <f ca="1">IFERROR(INDEX(Socioeconomic!$G$8:$G$225,MATCH($C42,_xlfn.ANCHORARRAY(Socioeconomic!$C$8),0)),NA())</f>
        <v>0</v>
      </c>
      <c r="V42" s="25">
        <f ca="1">IFERROR(INDEX('Natural Hazard'!$G$8:$G$225,MATCH($C42,_xlfn.ANCHORARRAY('Natural Hazard'!$C$8),0)),NA())</f>
        <v>10</v>
      </c>
      <c r="W42" s="25">
        <f ca="1">IFERROR(INDEX(Conflict!$G$8:$G$225,MATCH($C42,_xlfn.ANCHORARRAY(Conflict!$C$8),0)),NA())</f>
        <v>2.167322313945502</v>
      </c>
      <c r="X42" s="50"/>
      <c r="Y42" s="25">
        <f ca="1">IFERROR(INDEX(Health!$H$8:$H$225,MATCH($C42,_xlfn.ANCHORARRAY(Health!$C$8),0)),NA())</f>
        <v>2.3265306122448899</v>
      </c>
      <c r="Z42" s="25">
        <f ca="1">IFERROR(INDEX(Food!$H$8:$H$225,MATCH($C42,_xlfn.ANCHORARRAY(Food!$C$8),0)),NA())</f>
        <v>1.1233352634626499</v>
      </c>
      <c r="AA42" s="25">
        <f ca="1">IFERROR(INDEX(Macro!$H$8:$H$225,MATCH($C42,_xlfn.ANCHORARRAY(Macro!$C$8),0)),NA())</f>
        <v>3.7336755491809401</v>
      </c>
      <c r="AB42" s="25">
        <f ca="1">IFERROR(INDEX(Socioeconomic!$H$8:$H$225,MATCH($C42,_xlfn.ANCHORARRAY(Socioeconomic!$C$8),0)),NA())</f>
        <v>3.2857142857142798</v>
      </c>
      <c r="AC42" s="25">
        <f ca="1">IFERROR(INDEX('Natural Hazard'!$H$8:$H$225,MATCH($C42,_xlfn.ANCHORARRAY('Natural Hazard'!$C$8),0)),NA())</f>
        <v>10</v>
      </c>
      <c r="AD42" s="25">
        <f ca="1">IFERROR(INDEX(Conflict!$H$8:$H$225,MATCH($C42,_xlfn.ANCHORARRAY(Conflict!$C$8),0)),NA())</f>
        <v>0.87682672233820402</v>
      </c>
      <c r="AE42" s="50"/>
      <c r="AF42" s="25">
        <f ca="1">IFERROR(INDEX(Health!$I$8:$I$225,MATCH($C42,_xlfn.ANCHORARRAY(Health!$C$8),0)),NA())</f>
        <v>0</v>
      </c>
      <c r="AG42" s="25" t="e">
        <f ca="1">IFERROR(INDEX(Food!$I$8:$I$225,MATCH($C42,_xlfn.ANCHORARRAY(Food!$C$8),0)),NA())</f>
        <v>#N/A</v>
      </c>
      <c r="AH42" s="25">
        <f ca="1">IFERROR(INDEX(Macro!$I$8:$I$225,MATCH($C42,_xlfn.ANCHORARRAY(Macro!$C$8),0)),NA())</f>
        <v>1.7933491686460801</v>
      </c>
      <c r="AI42" s="25">
        <f ca="1">IFERROR(INDEX(Socioeconomic!$I$8:$I$225,MATCH($C42,_xlfn.ANCHORARRAY(Socioeconomic!$C$8),0)),NA())</f>
        <v>0</v>
      </c>
      <c r="AJ42" s="25">
        <f ca="1">IFERROR(INDEX('Natural Hazard'!$I$8:$I$225,MATCH($C42,_xlfn.ANCHORARRAY('Natural Hazard'!$C$8),0)),NA())</f>
        <v>10</v>
      </c>
      <c r="AK42" s="25">
        <f ca="1">IFERROR(INDEX(Conflict!$I$8:$I$225,MATCH($C42,_xlfn.ANCHORARRAY(Conflict!$C$8),0)),NA())</f>
        <v>5.3571428571428497</v>
      </c>
      <c r="AL42" s="49"/>
      <c r="AM42" s="25">
        <f>IFERROR(INDEX('Data Reliability'!$G$6:$G$409,MATCH($C42,'Data Reliability'!$E$6:$E$409,0)),NA())</f>
        <v>0</v>
      </c>
      <c r="AN42" s="25">
        <f>IFERROR(INDEX('Data Reliability'!$H$6:$H$409,MATCH($C42,'Data Reliability'!$E$6:$E$409,0)),NA())</f>
        <v>0.405555555555556</v>
      </c>
    </row>
    <row r="43" spans="2:40" ht="15.75" x14ac:dyDescent="0.25">
      <c r="B43" s="28" t="s">
        <v>738</v>
      </c>
      <c r="C43" s="28" t="s">
        <v>69</v>
      </c>
      <c r="D43" s="28" t="s">
        <v>432</v>
      </c>
      <c r="E43" s="28" t="s">
        <v>429</v>
      </c>
      <c r="F43" s="206">
        <f ca="1">MATCH($C43,_xlfn.ANCHORARRAY(Health!$C$8),0)</f>
        <v>38</v>
      </c>
      <c r="G43" s="22" cm="1">
        <f t="array" aca="1" ref="G43" ca="1">IF(Parameters!$D$31, SUM(IF(ISNUMBER(R43:W43),(IF(R43:W43&gt;=Parameters!$D$37,1,"")),""))+0.5*(SUM(IF(ISNUMBER(R43:W43),(IF(R43:W43&gt;=Parameters!$D$38,1,"")),""))-SUM(IF(ISNUMBER(R43:W43),(IF(R43:W43&gt;=Parameters!$D$37,1,"")),""))),0) +
   IF(Parameters!$D$32,SUM(IF(ISNUMBER(R43:W43),(IF(R43:W43&gt;=Parameters!$D$41,1,"")),"")),0) +
   IF(Parameters!$D$33,AVERAGE(IF(ISNUMBER(R43:W43),R43:W43)),0) +
   IF(Parameters!$D$34,IF(OR(IF(ISNUMBER(R43:W43),R43:W43)=0),0,GEOMEAN(IF(ISNUMBER(R43:W43),R43:W43))),0)</f>
        <v>0</v>
      </c>
      <c r="H43" s="23">
        <f t="shared" ca="1" si="0"/>
        <v>0</v>
      </c>
      <c r="I43" s="116" t="str">
        <f t="shared" si="1"/>
        <v/>
      </c>
      <c r="J43" s="22" cm="1">
        <f t="array" aca="1" ref="J43" ca="1">IF(Parameters!$D$31, SUM(IF(ISNUMBER(Y43:AD43),(IF(Y43:AD43&gt;=Parameters!$D$41,1,"")),""))+0.5*(SUM(IF(ISNUMBER(Y43:AD43),(IF(Y43:AD43&gt;=Parameters!$D$42,1,"")),""))-SUM(IF(ISNUMBER(Y43:AD43),(IF(Y43:AD43&gt;=Parameters!$D$41,1,"")),""))),0) +
   IF(Parameters!$D$32,SUM(IF(ISNUMBER(Y43:AD43),(IF(Y43:AD43&gt;=Parameters!$D$41,1,"")),"")),0) +
   IF(Parameters!$D$33,AVERAGE(IF(ISNUMBER(Y43:AD43),Y43:AD43)),0) +
   IF(Parameters!$D$34,IF(OR(IF(ISNUMBER(Y43:AD43),Y43:AD43)=0),0,GEOMEAN(IF(ISNUMBER(Y43:AD43),Y43:AD43))),0)</f>
        <v>1.5</v>
      </c>
      <c r="K43" s="23">
        <f t="shared" ca="1" si="2"/>
        <v>1.5</v>
      </c>
      <c r="L43" s="116" t="str">
        <f t="shared" si="3"/>
        <v/>
      </c>
      <c r="M43" s="21" cm="1">
        <f t="array" aca="1" ref="M43" ca="1">IF(Parameters!$D$31, SUM(IF(ISNUMBER(AF43:AK43),(IF(AF43:AK43&gt;=Parameters!$D$41,1,"")),""))+0.5*(SUM(IF(ISNUMBER(AF43:AK43),(IF(AF43:AK43&gt;=Parameters!$D$42,1,"")),""))-SUM(IF(ISNUMBER(AF43:AK43),(IF(AF43:AK43&gt;=Parameters!$D$41,1,"")),""))),0) +
   IF(Parameters!$D$32,SUM(IF(ISNUMBER(AF43:AK43),(IF(AF43:AK43&gt;=Parameters!$D$41,1,"")),"")),0) +
   IF(Parameters!$D$33,AVERAGE(IF(ISNUMBER(AF43:AK43),AF43:AK43)),0) +
   IF(Parameters!$D$34,IF(OR(IF(ISNUMBER(AF43:AK43),AF43:AK43)=0),0,GEOMEAN(IF(ISNUMBER(AF43:AK43),AF43:AK43))),0)</f>
        <v>0</v>
      </c>
      <c r="N43" s="23">
        <f t="shared" ca="1" si="4"/>
        <v>0</v>
      </c>
      <c r="O43" s="116" t="str">
        <f t="shared" si="5"/>
        <v>!</v>
      </c>
      <c r="P43" s="24"/>
      <c r="Q43" s="49"/>
      <c r="R43" s="25">
        <f ca="1">IFERROR(INDEX(Health!$G$8:$G$225,MATCH($C43,_xlfn.ANCHORARRAY(Health!$C$8),0)),NA())</f>
        <v>0</v>
      </c>
      <c r="S43" s="25">
        <f ca="1">IFERROR(INDEX(Food!$G$8:$G$225,MATCH($C43,_xlfn.ANCHORARRAY(Food!$C$8),0)),NA())</f>
        <v>0</v>
      </c>
      <c r="T43" s="25">
        <f ca="1">IFERROR(INDEX(Macro!$G$8:$G$225,MATCH($C43,_xlfn.ANCHORARRAY(Macro!$C$8),0)),NA())</f>
        <v>3.3518879159686064</v>
      </c>
      <c r="U43" s="25">
        <f ca="1">IFERROR(INDEX(Socioeconomic!$G$8:$G$225,MATCH($C43,_xlfn.ANCHORARRAY(Socioeconomic!$C$8),0)),NA())</f>
        <v>0</v>
      </c>
      <c r="V43" s="25">
        <f ca="1">IFERROR(INDEX('Natural Hazard'!$G$8:$G$225,MATCH($C43,_xlfn.ANCHORARRAY('Natural Hazard'!$C$8),0)),NA())</f>
        <v>0</v>
      </c>
      <c r="W43" s="25">
        <f ca="1">IFERROR(INDEX(Conflict!$G$8:$G$225,MATCH($C43,_xlfn.ANCHORARRAY(Conflict!$C$8),0)),NA())</f>
        <v>0</v>
      </c>
      <c r="X43" s="50"/>
      <c r="Y43" s="25">
        <f ca="1">IFERROR(INDEX(Health!$H$8:$H$225,MATCH($C43,_xlfn.ANCHORARRAY(Health!$C$8),0)),NA())</f>
        <v>7.0787172011661799</v>
      </c>
      <c r="Z43" s="25">
        <f ca="1">IFERROR(INDEX(Food!$H$8:$H$225,MATCH($C43,_xlfn.ANCHORARRAY(Food!$C$8),0)),NA())</f>
        <v>9.1430225825130194</v>
      </c>
      <c r="AA43" s="25">
        <f ca="1">IFERROR(INDEX(Macro!$H$8:$H$225,MATCH($C43,_xlfn.ANCHORARRAY(Macro!$C$8),0)),NA())</f>
        <v>2.8580055861704499</v>
      </c>
      <c r="AB43" s="25">
        <f ca="1">IFERROR(INDEX(Socioeconomic!$H$8:$H$225,MATCH($C43,_xlfn.ANCHORARRAY(Socioeconomic!$C$8),0)),NA())</f>
        <v>8.1428571428571406</v>
      </c>
      <c r="AC43" s="25">
        <f ca="1">IFERROR(INDEX('Natural Hazard'!$H$8:$H$225,MATCH($C43,_xlfn.ANCHORARRAY('Natural Hazard'!$C$8),0)),NA())</f>
        <v>3.1666666666666599</v>
      </c>
      <c r="AD43" s="25">
        <f ca="1">IFERROR(INDEX(Conflict!$H$8:$H$225,MATCH($C43,_xlfn.ANCHORARRAY(Conflict!$C$8),0)),NA())</f>
        <v>5.2400835073068803</v>
      </c>
      <c r="AE43" s="50"/>
      <c r="AF43" s="25">
        <f ca="1">IFERROR(INDEX(Health!$I$8:$I$225,MATCH($C43,_xlfn.ANCHORARRAY(Health!$C$8),0)),NA())</f>
        <v>0</v>
      </c>
      <c r="AG43" s="25" t="e">
        <f ca="1">IFERROR(INDEX(Food!$I$8:$I$225,MATCH($C43,_xlfn.ANCHORARRAY(Food!$C$8),0)),NA())</f>
        <v>#N/A</v>
      </c>
      <c r="AH43" s="25">
        <f ca="1">IFERROR(INDEX(Macro!$I$8:$I$225,MATCH($C43,_xlfn.ANCHORARRAY(Macro!$C$8),0)),NA())</f>
        <v>3.93111638954869</v>
      </c>
      <c r="AI43" s="25">
        <f ca="1">IFERROR(INDEX(Socioeconomic!$I$8:$I$225,MATCH($C43,_xlfn.ANCHORARRAY(Socioeconomic!$C$8),0)),NA())</f>
        <v>0</v>
      </c>
      <c r="AJ43" s="25">
        <f ca="1">IFERROR(INDEX('Natural Hazard'!$I$8:$I$225,MATCH($C43,_xlfn.ANCHORARRAY('Natural Hazard'!$C$8),0)),NA())</f>
        <v>0</v>
      </c>
      <c r="AK43" s="25">
        <f ca="1">IFERROR(INDEX(Conflict!$I$8:$I$225,MATCH($C43,_xlfn.ANCHORARRAY(Conflict!$C$8),0)),NA())</f>
        <v>0</v>
      </c>
      <c r="AL43" s="49"/>
      <c r="AM43" s="25">
        <f>IFERROR(INDEX('Data Reliability'!$G$6:$G$409,MATCH($C43,'Data Reliability'!$E$6:$E$409,0)),NA())</f>
        <v>0</v>
      </c>
      <c r="AN43" s="25">
        <f>IFERROR(INDEX('Data Reliability'!$H$6:$H$409,MATCH($C43,'Data Reliability'!$E$6:$E$409,0)),NA())</f>
        <v>0.46111111111111103</v>
      </c>
    </row>
    <row r="44" spans="2:40" ht="15.75" x14ac:dyDescent="0.25">
      <c r="B44" s="28" t="s">
        <v>70</v>
      </c>
      <c r="C44" s="28" t="s">
        <v>71</v>
      </c>
      <c r="D44" s="28" t="s">
        <v>432</v>
      </c>
      <c r="E44" s="28" t="s">
        <v>529</v>
      </c>
      <c r="F44" s="206">
        <f ca="1">MATCH($C44,_xlfn.ANCHORARRAY(Health!$C$8),0)</f>
        <v>39</v>
      </c>
      <c r="G44" s="22" cm="1">
        <f t="array" aca="1" ref="G44" ca="1">IF(Parameters!$D$31, SUM(IF(ISNUMBER(R44:W44),(IF(R44:W44&gt;=Parameters!$D$37,1,"")),""))+0.5*(SUM(IF(ISNUMBER(R44:W44),(IF(R44:W44&gt;=Parameters!$D$38,1,"")),""))-SUM(IF(ISNUMBER(R44:W44),(IF(R44:W44&gt;=Parameters!$D$37,1,"")),""))),0) +
   IF(Parameters!$D$32,SUM(IF(ISNUMBER(R44:W44),(IF(R44:W44&gt;=Parameters!$D$41,1,"")),"")),0) +
   IF(Parameters!$D$33,AVERAGE(IF(ISNUMBER(R44:W44),R44:W44)),0) +
   IF(Parameters!$D$34,IF(OR(IF(ISNUMBER(R44:W44),R44:W44)=0),0,GEOMEAN(IF(ISNUMBER(R44:W44),R44:W44))),0)</f>
        <v>1</v>
      </c>
      <c r="H44" s="23">
        <f t="shared" ca="1" si="0"/>
        <v>1</v>
      </c>
      <c r="I44" s="116" t="str">
        <f t="shared" si="1"/>
        <v/>
      </c>
      <c r="J44" s="22" cm="1">
        <f t="array" aca="1" ref="J44" ca="1">IF(Parameters!$D$31, SUM(IF(ISNUMBER(Y44:AD44),(IF(Y44:AD44&gt;=Parameters!$D$41,1,"")),""))+0.5*(SUM(IF(ISNUMBER(Y44:AD44),(IF(Y44:AD44&gt;=Parameters!$D$42,1,"")),""))-SUM(IF(ISNUMBER(Y44:AD44),(IF(Y44:AD44&gt;=Parameters!$D$41,1,"")),""))),0) +
   IF(Parameters!$D$32,SUM(IF(ISNUMBER(Y44:AD44),(IF(Y44:AD44&gt;=Parameters!$D$41,1,"")),"")),0) +
   IF(Parameters!$D$33,AVERAGE(IF(ISNUMBER(Y44:AD44),Y44:AD44)),0) +
   IF(Parameters!$D$34,IF(OR(IF(ISNUMBER(Y44:AD44),Y44:AD44)=0),0,GEOMEAN(IF(ISNUMBER(Y44:AD44),Y44:AD44))),0)</f>
        <v>2</v>
      </c>
      <c r="K44" s="23">
        <f t="shared" ca="1" si="2"/>
        <v>2</v>
      </c>
      <c r="L44" s="116" t="str">
        <f t="shared" si="3"/>
        <v/>
      </c>
      <c r="M44" s="21" cm="1">
        <f t="array" aca="1" ref="M44" ca="1">IF(Parameters!$D$31, SUM(IF(ISNUMBER(AF44:AK44),(IF(AF44:AK44&gt;=Parameters!$D$41,1,"")),""))+0.5*(SUM(IF(ISNUMBER(AF44:AK44),(IF(AF44:AK44&gt;=Parameters!$D$42,1,"")),""))-SUM(IF(ISNUMBER(AF44:AK44),(IF(AF44:AK44&gt;=Parameters!$D$41,1,"")),""))),0) +
   IF(Parameters!$D$32,SUM(IF(ISNUMBER(AF44:AK44),(IF(AF44:AK44&gt;=Parameters!$D$41,1,"")),"")),0) +
   IF(Parameters!$D$33,AVERAGE(IF(ISNUMBER(AF44:AK44),AF44:AK44)),0) +
   IF(Parameters!$D$34,IF(OR(IF(ISNUMBER(AF44:AK44),AF44:AK44)=0),0,GEOMEAN(IF(ISNUMBER(AF44:AK44),AF44:AK44))),0)</f>
        <v>1</v>
      </c>
      <c r="N44" s="23">
        <f t="shared" ca="1" si="4"/>
        <v>1</v>
      </c>
      <c r="O44" s="116" t="str">
        <f t="shared" si="5"/>
        <v>!</v>
      </c>
      <c r="P44" s="24"/>
      <c r="Q44" s="49"/>
      <c r="R44" s="25">
        <f ca="1">IFERROR(INDEX(Health!$G$8:$G$225,MATCH($C44,_xlfn.ANCHORARRAY(Health!$C$8),0)),NA())</f>
        <v>0</v>
      </c>
      <c r="S44" s="25">
        <f ca="1">IFERROR(INDEX(Food!$G$8:$G$225,MATCH($C44,_xlfn.ANCHORARRAY(Food!$C$8),0)),NA())</f>
        <v>9.5770426136114644</v>
      </c>
      <c r="T44" s="25">
        <f ca="1">IFERROR(INDEX(Macro!$G$8:$G$225,MATCH($C44,_xlfn.ANCHORARRAY(Macro!$C$8),0)),NA())</f>
        <v>4.4208934323867828</v>
      </c>
      <c r="U44" s="25">
        <f ca="1">IFERROR(INDEX(Socioeconomic!$G$8:$G$225,MATCH($C44,_xlfn.ANCHORARRAY(Socioeconomic!$C$8),0)),NA())</f>
        <v>0</v>
      </c>
      <c r="V44" s="25">
        <f ca="1">IFERROR(INDEX('Natural Hazard'!$G$8:$G$225,MATCH($C44,_xlfn.ANCHORARRAY('Natural Hazard'!$C$8),0)),NA())</f>
        <v>0</v>
      </c>
      <c r="W44" s="25">
        <f ca="1">IFERROR(INDEX(Conflict!$G$8:$G$225,MATCH($C44,_xlfn.ANCHORARRAY(Conflict!$C$8),0)),NA())</f>
        <v>0</v>
      </c>
      <c r="X44" s="50"/>
      <c r="Y44" s="25">
        <f ca="1">IFERROR(INDEX(Health!$H$8:$H$225,MATCH($C44,_xlfn.ANCHORARRAY(Health!$C$8),0)),NA())</f>
        <v>7.83673469387755</v>
      </c>
      <c r="Z44" s="25">
        <f ca="1">IFERROR(INDEX(Food!$H$8:$H$225,MATCH($C44,_xlfn.ANCHORARRAY(Food!$C$8),0)),NA())</f>
        <v>9.1719745222929898</v>
      </c>
      <c r="AA44" s="25">
        <f ca="1">IFERROR(INDEX(Macro!$H$8:$H$225,MATCH($C44,_xlfn.ANCHORARRAY(Macro!$C$8),0)),NA())</f>
        <v>4.9716917037819801</v>
      </c>
      <c r="AB44" s="25">
        <f ca="1">IFERROR(INDEX(Socioeconomic!$H$8:$H$225,MATCH($C44,_xlfn.ANCHORARRAY(Socioeconomic!$C$8),0)),NA())</f>
        <v>8.5714285714285694</v>
      </c>
      <c r="AC44" s="25">
        <f ca="1">IFERROR(INDEX('Natural Hazard'!$H$8:$H$225,MATCH($C44,_xlfn.ANCHORARRAY('Natural Hazard'!$C$8),0)),NA())</f>
        <v>4.1666666666666599</v>
      </c>
      <c r="AD44" s="25">
        <f ca="1">IFERROR(INDEX(Conflict!$H$8:$H$225,MATCH($C44,_xlfn.ANCHORARRAY(Conflict!$C$8),0)),NA())</f>
        <v>7.1189979123173197</v>
      </c>
      <c r="AE44" s="50"/>
      <c r="AF44" s="25">
        <f ca="1">IFERROR(INDEX(Health!$I$8:$I$225,MATCH($C44,_xlfn.ANCHORARRAY(Health!$C$8),0)),NA())</f>
        <v>0</v>
      </c>
      <c r="AG44" s="25">
        <f ca="1">IFERROR(INDEX(Food!$I$8:$I$225,MATCH($C44,_xlfn.ANCHORARRAY(Food!$C$8),0)),NA())</f>
        <v>10</v>
      </c>
      <c r="AH44" s="25">
        <f ca="1">IFERROR(INDEX(Macro!$I$8:$I$225,MATCH($C44,_xlfn.ANCHORARRAY(Macro!$C$8),0)),NA())</f>
        <v>3.93111638954869</v>
      </c>
      <c r="AI44" s="25">
        <f ca="1">IFERROR(INDEX(Socioeconomic!$I$8:$I$225,MATCH($C44,_xlfn.ANCHORARRAY(Socioeconomic!$C$8),0)),NA())</f>
        <v>0</v>
      </c>
      <c r="AJ44" s="25">
        <f ca="1">IFERROR(INDEX('Natural Hazard'!$I$8:$I$225,MATCH($C44,_xlfn.ANCHORARRAY('Natural Hazard'!$C$8),0)),NA())</f>
        <v>0</v>
      </c>
      <c r="AK44" s="25">
        <f ca="1">IFERROR(INDEX(Conflict!$I$8:$I$225,MATCH($C44,_xlfn.ANCHORARRAY(Conflict!$C$8),0)),NA())</f>
        <v>0</v>
      </c>
      <c r="AL44" s="49"/>
      <c r="AM44" s="25">
        <f>IFERROR(INDEX('Data Reliability'!$G$6:$G$409,MATCH($C44,'Data Reliability'!$E$6:$E$409,0)),NA())</f>
        <v>0</v>
      </c>
      <c r="AN44" s="25">
        <f>IFERROR(INDEX('Data Reliability'!$H$6:$H$409,MATCH($C44,'Data Reliability'!$E$6:$E$409,0)),NA())</f>
        <v>0.35</v>
      </c>
    </row>
    <row r="45" spans="2:40" ht="15.75" x14ac:dyDescent="0.25">
      <c r="B45" s="28" t="s">
        <v>701</v>
      </c>
      <c r="C45" s="28" t="s">
        <v>72</v>
      </c>
      <c r="D45" s="28" t="s">
        <v>432</v>
      </c>
      <c r="E45" s="28" t="s">
        <v>429</v>
      </c>
      <c r="F45" s="206">
        <f ca="1">MATCH($C45,_xlfn.ANCHORARRAY(Health!$C$8),0)</f>
        <v>40</v>
      </c>
      <c r="G45" s="22" cm="1">
        <f t="array" aca="1" ref="G45" ca="1">IF(Parameters!$D$31, SUM(IF(ISNUMBER(R45:W45),(IF(R45:W45&gt;=Parameters!$D$37,1,"")),""))+0.5*(SUM(IF(ISNUMBER(R45:W45),(IF(R45:W45&gt;=Parameters!$D$38,1,"")),""))-SUM(IF(ISNUMBER(R45:W45),(IF(R45:W45&gt;=Parameters!$D$37,1,"")),""))),0) +
   IF(Parameters!$D$32,SUM(IF(ISNUMBER(R45:W45),(IF(R45:W45&gt;=Parameters!$D$41,1,"")),"")),0) +
   IF(Parameters!$D$33,AVERAGE(IF(ISNUMBER(R45:W45),R45:W45)),0) +
   IF(Parameters!$D$34,IF(OR(IF(ISNUMBER(R45:W45),R45:W45)=0),0,GEOMEAN(IF(ISNUMBER(R45:W45),R45:W45))),0)</f>
        <v>3.5</v>
      </c>
      <c r="H45" s="23">
        <f t="shared" ca="1" si="0"/>
        <v>3.5</v>
      </c>
      <c r="I45" s="116" t="str">
        <f t="shared" si="1"/>
        <v/>
      </c>
      <c r="J45" s="22" cm="1">
        <f t="array" aca="1" ref="J45" ca="1">IF(Parameters!$D$31, SUM(IF(ISNUMBER(Y45:AD45),(IF(Y45:AD45&gt;=Parameters!$D$41,1,"")),""))+0.5*(SUM(IF(ISNUMBER(Y45:AD45),(IF(Y45:AD45&gt;=Parameters!$D$42,1,"")),""))-SUM(IF(ISNUMBER(Y45:AD45),(IF(Y45:AD45&gt;=Parameters!$D$41,1,"")),""))),0) +
   IF(Parameters!$D$32,SUM(IF(ISNUMBER(Y45:AD45),(IF(Y45:AD45&gt;=Parameters!$D$41,1,"")),"")),0) +
   IF(Parameters!$D$33,AVERAGE(IF(ISNUMBER(Y45:AD45),Y45:AD45)),0) +
   IF(Parameters!$D$34,IF(OR(IF(ISNUMBER(Y45:AD45),Y45:AD45)=0),0,GEOMEAN(IF(ISNUMBER(Y45:AD45),Y45:AD45))),0)</f>
        <v>3.5</v>
      </c>
      <c r="K45" s="23">
        <f t="shared" ca="1" si="2"/>
        <v>3.5</v>
      </c>
      <c r="L45" s="116" t="str">
        <f t="shared" si="3"/>
        <v/>
      </c>
      <c r="M45" s="21" cm="1">
        <f t="array" aca="1" ref="M45" ca="1">IF(Parameters!$D$31, SUM(IF(ISNUMBER(AF45:AK45),(IF(AF45:AK45&gt;=Parameters!$D$41,1,"")),""))+0.5*(SUM(IF(ISNUMBER(AF45:AK45),(IF(AF45:AK45&gt;=Parameters!$D$42,1,"")),""))-SUM(IF(ISNUMBER(AF45:AK45),(IF(AF45:AK45&gt;=Parameters!$D$41,1,"")),""))),0) +
   IF(Parameters!$D$32,SUM(IF(ISNUMBER(AF45:AK45),(IF(AF45:AK45&gt;=Parameters!$D$41,1,"")),"")),0) +
   IF(Parameters!$D$33,AVERAGE(IF(ISNUMBER(AF45:AK45),AF45:AK45)),0) +
   IF(Parameters!$D$34,IF(OR(IF(ISNUMBER(AF45:AK45),AF45:AK45)=0),0,GEOMEAN(IF(ISNUMBER(AF45:AK45),AF45:AK45))),0)</f>
        <v>2</v>
      </c>
      <c r="N45" s="23">
        <f t="shared" ca="1" si="4"/>
        <v>2</v>
      </c>
      <c r="O45" s="116" t="str">
        <f t="shared" si="5"/>
        <v/>
      </c>
      <c r="P45" s="24"/>
      <c r="Q45" s="49"/>
      <c r="R45" s="25">
        <f ca="1">IFERROR(INDEX(Health!$G$8:$G$225,MATCH($C45,_xlfn.ANCHORARRAY(Health!$C$8),0)),NA())</f>
        <v>7.7433315616386569</v>
      </c>
      <c r="S45" s="25">
        <f ca="1">IFERROR(INDEX(Food!$G$8:$G$225,MATCH($C45,_xlfn.ANCHORARRAY(Food!$C$8),0)),NA())</f>
        <v>8.3666002653407556</v>
      </c>
      <c r="T45" s="25">
        <f ca="1">IFERROR(INDEX(Macro!$G$8:$G$225,MATCH($C45,_xlfn.ANCHORARRAY(Macro!$C$8),0)),NA())</f>
        <v>5.4979529494086963</v>
      </c>
      <c r="U45" s="25">
        <f ca="1">IFERROR(INDEX(Socioeconomic!$G$8:$G$225,MATCH($C45,_xlfn.ANCHORARRAY(Socioeconomic!$C$8),0)),NA())</f>
        <v>0</v>
      </c>
      <c r="V45" s="25">
        <f ca="1">IFERROR(INDEX('Natural Hazard'!$G$8:$G$225,MATCH($C45,_xlfn.ANCHORARRAY('Natural Hazard'!$C$8),0)),NA())</f>
        <v>7.0710678118654755</v>
      </c>
      <c r="W45" s="25">
        <f ca="1">IFERROR(INDEX(Conflict!$G$8:$G$225,MATCH($C45,_xlfn.ANCHORARRAY(Conflict!$C$8),0)),NA())</f>
        <v>0</v>
      </c>
      <c r="X45" s="50"/>
      <c r="Y45" s="25">
        <f ca="1">IFERROR(INDEX(Health!$H$8:$H$225,MATCH($C45,_xlfn.ANCHORARRAY(Health!$C$8),0)),NA())</f>
        <v>8.56559766763848</v>
      </c>
      <c r="Z45" s="25">
        <f ca="1">IFERROR(INDEX(Food!$H$8:$H$225,MATCH($C45,_xlfn.ANCHORARRAY(Food!$C$8),0)),NA())</f>
        <v>10</v>
      </c>
      <c r="AA45" s="25">
        <f ca="1">IFERROR(INDEX(Macro!$H$8:$H$225,MATCH($C45,_xlfn.ANCHORARRAY(Macro!$C$8),0)),NA())</f>
        <v>7.6892881407111</v>
      </c>
      <c r="AB45" s="25">
        <f ca="1">IFERROR(INDEX(Socioeconomic!$H$8:$H$225,MATCH($C45,_xlfn.ANCHORARRAY(Socioeconomic!$C$8),0)),NA())</f>
        <v>10</v>
      </c>
      <c r="AC45" s="25">
        <f ca="1">IFERROR(INDEX('Natural Hazard'!$H$8:$H$225,MATCH($C45,_xlfn.ANCHORARRAY('Natural Hazard'!$C$8),0)),NA())</f>
        <v>5</v>
      </c>
      <c r="AD45" s="25">
        <f ca="1">IFERROR(INDEX(Conflict!$H$8:$H$225,MATCH($C45,_xlfn.ANCHORARRAY(Conflict!$C$8),0)),NA())</f>
        <v>9.7077244258872604</v>
      </c>
      <c r="AE45" s="50"/>
      <c r="AF45" s="25">
        <f ca="1">IFERROR(INDEX(Health!$I$8:$I$225,MATCH($C45,_xlfn.ANCHORARRAY(Health!$C$8),0)),NA())</f>
        <v>7</v>
      </c>
      <c r="AG45" s="25">
        <f ca="1">IFERROR(INDEX(Food!$I$8:$I$225,MATCH($C45,_xlfn.ANCHORARRAY(Food!$C$8),0)),NA())</f>
        <v>7</v>
      </c>
      <c r="AH45" s="25">
        <f ca="1">IFERROR(INDEX(Macro!$I$8:$I$225,MATCH($C45,_xlfn.ANCHORARRAY(Macro!$C$8),0)),NA())</f>
        <v>3.93111638954869</v>
      </c>
      <c r="AI45" s="25">
        <f ca="1">IFERROR(INDEX(Socioeconomic!$I$8:$I$225,MATCH($C45,_xlfn.ANCHORARRAY(Socioeconomic!$C$8),0)),NA())</f>
        <v>0</v>
      </c>
      <c r="AJ45" s="25">
        <f ca="1">IFERROR(INDEX('Natural Hazard'!$I$8:$I$225,MATCH($C45,_xlfn.ANCHORARRAY('Natural Hazard'!$C$8),0)),NA())</f>
        <v>10</v>
      </c>
      <c r="AK45" s="25">
        <f ca="1">IFERROR(INDEX(Conflict!$I$8:$I$225,MATCH($C45,_xlfn.ANCHORARRAY(Conflict!$C$8),0)),NA())</f>
        <v>0</v>
      </c>
      <c r="AL45" s="49"/>
      <c r="AM45" s="25">
        <f>IFERROR(INDEX('Data Reliability'!$G$6:$G$409,MATCH($C45,'Data Reliability'!$E$6:$E$409,0)),NA())</f>
        <v>0</v>
      </c>
      <c r="AN45" s="25">
        <f>IFERROR(INDEX('Data Reliability'!$H$6:$H$409,MATCH($C45,'Data Reliability'!$E$6:$E$409,0)),NA())</f>
        <v>0.29444444444444401</v>
      </c>
    </row>
    <row r="46" spans="2:40" ht="15.75" x14ac:dyDescent="0.25">
      <c r="B46" s="28" t="s">
        <v>702</v>
      </c>
      <c r="C46" s="28" t="s">
        <v>73</v>
      </c>
      <c r="D46" s="28" t="s">
        <v>432</v>
      </c>
      <c r="E46" s="28" t="s">
        <v>529</v>
      </c>
      <c r="F46" s="206">
        <f ca="1">MATCH($C46,_xlfn.ANCHORARRAY(Health!$C$8),0)</f>
        <v>41</v>
      </c>
      <c r="G46" s="22" cm="1">
        <f t="array" aca="1" ref="G46" ca="1">IF(Parameters!$D$31, SUM(IF(ISNUMBER(R46:W46),(IF(R46:W46&gt;=Parameters!$D$37,1,"")),""))+0.5*(SUM(IF(ISNUMBER(R46:W46),(IF(R46:W46&gt;=Parameters!$D$38,1,"")),""))-SUM(IF(ISNUMBER(R46:W46),(IF(R46:W46&gt;=Parameters!$D$37,1,"")),""))),0) +
   IF(Parameters!$D$32,SUM(IF(ISNUMBER(R46:W46),(IF(R46:W46&gt;=Parameters!$D$41,1,"")),"")),0) +
   IF(Parameters!$D$33,AVERAGE(IF(ISNUMBER(R46:W46),R46:W46)),0) +
   IF(Parameters!$D$34,IF(OR(IF(ISNUMBER(R46:W46),R46:W46)=0),0,GEOMEAN(IF(ISNUMBER(R46:W46),R46:W46))),0)</f>
        <v>0</v>
      </c>
      <c r="H46" s="23">
        <f t="shared" ca="1" si="0"/>
        <v>0</v>
      </c>
      <c r="I46" s="116" t="str">
        <f t="shared" si="1"/>
        <v/>
      </c>
      <c r="J46" s="22" cm="1">
        <f t="array" aca="1" ref="J46" ca="1">IF(Parameters!$D$31, SUM(IF(ISNUMBER(Y46:AD46),(IF(Y46:AD46&gt;=Parameters!$D$41,1,"")),""))+0.5*(SUM(IF(ISNUMBER(Y46:AD46),(IF(Y46:AD46&gt;=Parameters!$D$42,1,"")),""))-SUM(IF(ISNUMBER(Y46:AD46),(IF(Y46:AD46&gt;=Parameters!$D$41,1,"")),""))),0) +
   IF(Parameters!$D$32,SUM(IF(ISNUMBER(Y46:AD46),(IF(Y46:AD46&gt;=Parameters!$D$41,1,"")),"")),0) +
   IF(Parameters!$D$33,AVERAGE(IF(ISNUMBER(Y46:AD46),Y46:AD46)),0) +
   IF(Parameters!$D$34,IF(OR(IF(ISNUMBER(Y46:AD46),Y46:AD46)=0),0,GEOMEAN(IF(ISNUMBER(Y46:AD46),Y46:AD46))),0)</f>
        <v>2</v>
      </c>
      <c r="K46" s="23">
        <f t="shared" ca="1" si="2"/>
        <v>2</v>
      </c>
      <c r="L46" s="116" t="str">
        <f t="shared" si="3"/>
        <v/>
      </c>
      <c r="M46" s="21" cm="1">
        <f t="array" aca="1" ref="M46" ca="1">IF(Parameters!$D$31, SUM(IF(ISNUMBER(AF46:AK46),(IF(AF46:AK46&gt;=Parameters!$D$41,1,"")),""))+0.5*(SUM(IF(ISNUMBER(AF46:AK46),(IF(AF46:AK46&gt;=Parameters!$D$42,1,"")),""))-SUM(IF(ISNUMBER(AF46:AK46),(IF(AF46:AK46&gt;=Parameters!$D$41,1,"")),""))),0) +
   IF(Parameters!$D$32,SUM(IF(ISNUMBER(AF46:AK46),(IF(AF46:AK46&gt;=Parameters!$D$41,1,"")),"")),0) +
   IF(Parameters!$D$33,AVERAGE(IF(ISNUMBER(AF46:AK46),AF46:AK46)),0) +
   IF(Parameters!$D$34,IF(OR(IF(ISNUMBER(AF46:AK46),AF46:AK46)=0),0,GEOMEAN(IF(ISNUMBER(AF46:AK46),AF46:AK46))),0)</f>
        <v>0</v>
      </c>
      <c r="N46" s="23">
        <f t="shared" ca="1" si="4"/>
        <v>0</v>
      </c>
      <c r="O46" s="116" t="str">
        <f t="shared" si="5"/>
        <v>!</v>
      </c>
      <c r="P46" s="24"/>
      <c r="Q46" s="49"/>
      <c r="R46" s="25">
        <f ca="1">IFERROR(INDEX(Health!$G$8:$G$225,MATCH($C46,_xlfn.ANCHORARRAY(Health!$C$8),0)),NA())</f>
        <v>0</v>
      </c>
      <c r="S46" s="25">
        <f ca="1">IFERROR(INDEX(Food!$G$8:$G$225,MATCH($C46,_xlfn.ANCHORARRAY(Food!$C$8),0)),NA())</f>
        <v>3.1622776601683795</v>
      </c>
      <c r="T46" s="25">
        <f ca="1">IFERROR(INDEX(Macro!$G$8:$G$225,MATCH($C46,_xlfn.ANCHORARRAY(Macro!$C$8),0)),NA())</f>
        <v>4.8559416926553363</v>
      </c>
      <c r="U46" s="25">
        <f ca="1">IFERROR(INDEX(Socioeconomic!$G$8:$G$225,MATCH($C46,_xlfn.ANCHORARRAY(Socioeconomic!$C$8),0)),NA())</f>
        <v>2.7542175450957833</v>
      </c>
      <c r="V46" s="25">
        <f ca="1">IFERROR(INDEX('Natural Hazard'!$G$8:$G$225,MATCH($C46,_xlfn.ANCHORARRAY('Natural Hazard'!$C$8),0)),NA())</f>
        <v>0</v>
      </c>
      <c r="W46" s="25">
        <f ca="1">IFERROR(INDEX(Conflict!$G$8:$G$225,MATCH($C46,_xlfn.ANCHORARRAY(Conflict!$C$8),0)),NA())</f>
        <v>0</v>
      </c>
      <c r="X46" s="50"/>
      <c r="Y46" s="25">
        <f ca="1">IFERROR(INDEX(Health!$H$8:$H$225,MATCH($C46,_xlfn.ANCHORARRAY(Health!$C$8),0)),NA())</f>
        <v>8.5072886297375998</v>
      </c>
      <c r="Z46" s="25">
        <f ca="1">IFERROR(INDEX(Food!$H$8:$H$225,MATCH($C46,_xlfn.ANCHORARRAY(Food!$C$8),0)),NA())</f>
        <v>10</v>
      </c>
      <c r="AA46" s="25">
        <f ca="1">IFERROR(INDEX(Macro!$H$8:$H$225,MATCH($C46,_xlfn.ANCHORARRAY(Macro!$C$8),0)),NA())</f>
        <v>5.9983392466218701</v>
      </c>
      <c r="AB46" s="25">
        <f ca="1">IFERROR(INDEX(Socioeconomic!$H$8:$H$225,MATCH($C46,_xlfn.ANCHORARRAY(Socioeconomic!$C$8),0)),NA())</f>
        <v>8.4285714285714199</v>
      </c>
      <c r="AC46" s="25">
        <f ca="1">IFERROR(INDEX('Natural Hazard'!$H$8:$H$225,MATCH($C46,_xlfn.ANCHORARRAY('Natural Hazard'!$C$8),0)),NA())</f>
        <v>3.8333333333333299</v>
      </c>
      <c r="AD46" s="25">
        <f ca="1">IFERROR(INDEX(Conflict!$H$8:$H$225,MATCH($C46,_xlfn.ANCHORARRAY(Conflict!$C$8),0)),NA())</f>
        <v>6.2630480167014602</v>
      </c>
      <c r="AE46" s="50"/>
      <c r="AF46" s="25">
        <f ca="1">IFERROR(INDEX(Health!$I$8:$I$225,MATCH($C46,_xlfn.ANCHORARRAY(Health!$C$8),0)),NA())</f>
        <v>0</v>
      </c>
      <c r="AG46" s="25">
        <f ca="1">IFERROR(INDEX(Food!$I$8:$I$225,MATCH($C46,_xlfn.ANCHORARRAY(Food!$C$8),0)),NA())</f>
        <v>1</v>
      </c>
      <c r="AH46" s="25">
        <f ca="1">IFERROR(INDEX(Macro!$I$8:$I$225,MATCH($C46,_xlfn.ANCHORARRAY(Macro!$C$8),0)),NA())</f>
        <v>3.93111638954869</v>
      </c>
      <c r="AI46" s="25">
        <f ca="1">IFERROR(INDEX(Socioeconomic!$I$8:$I$225,MATCH($C46,_xlfn.ANCHORARRAY(Socioeconomic!$C$8),0)),NA())</f>
        <v>0.89999999999990099</v>
      </c>
      <c r="AJ46" s="25">
        <f ca="1">IFERROR(INDEX('Natural Hazard'!$I$8:$I$225,MATCH($C46,_xlfn.ANCHORARRAY('Natural Hazard'!$C$8),0)),NA())</f>
        <v>0</v>
      </c>
      <c r="AK46" s="25">
        <f ca="1">IFERROR(INDEX(Conflict!$I$8:$I$225,MATCH($C46,_xlfn.ANCHORARRAY(Conflict!$C$8),0)),NA())</f>
        <v>0</v>
      </c>
      <c r="AL46" s="49"/>
      <c r="AM46" s="25">
        <f>IFERROR(INDEX('Data Reliability'!$G$6:$G$409,MATCH($C46,'Data Reliability'!$E$6:$E$409,0)),NA())</f>
        <v>8.3333333333333301E-2</v>
      </c>
      <c r="AN46" s="25">
        <f>IFERROR(INDEX('Data Reliability'!$H$6:$H$409,MATCH($C46,'Data Reliability'!$E$6:$E$409,0)),NA())</f>
        <v>0.47222222222222199</v>
      </c>
    </row>
    <row r="47" spans="2:40" ht="15.75" x14ac:dyDescent="0.25">
      <c r="B47" s="28" t="s">
        <v>74</v>
      </c>
      <c r="C47" s="28" t="s">
        <v>75</v>
      </c>
      <c r="D47" s="28" t="s">
        <v>435</v>
      </c>
      <c r="E47" s="28" t="s">
        <v>430</v>
      </c>
      <c r="F47" s="206">
        <f ca="1">MATCH($C47,_xlfn.ANCHORARRAY(Health!$C$8),0)</f>
        <v>42</v>
      </c>
      <c r="G47" s="22" cm="1">
        <f t="array" aca="1" ref="G47" ca="1">IF(Parameters!$D$31, SUM(IF(ISNUMBER(R47:W47),(IF(R47:W47&gt;=Parameters!$D$37,1,"")),""))+0.5*(SUM(IF(ISNUMBER(R47:W47),(IF(R47:W47&gt;=Parameters!$D$38,1,"")),""))-SUM(IF(ISNUMBER(R47:W47),(IF(R47:W47&gt;=Parameters!$D$37,1,"")),""))),0) +
   IF(Parameters!$D$32,SUM(IF(ISNUMBER(R47:W47),(IF(R47:W47&gt;=Parameters!$D$41,1,"")),"")),0) +
   IF(Parameters!$D$33,AVERAGE(IF(ISNUMBER(R47:W47),R47:W47)),0) +
   IF(Parameters!$D$34,IF(OR(IF(ISNUMBER(R47:W47),R47:W47)=0),0,GEOMEAN(IF(ISNUMBER(R47:W47),R47:W47))),0)</f>
        <v>1.5</v>
      </c>
      <c r="H47" s="23">
        <f t="shared" ca="1" si="0"/>
        <v>1.5</v>
      </c>
      <c r="I47" s="116" t="str">
        <f t="shared" si="1"/>
        <v/>
      </c>
      <c r="J47" s="22" cm="1">
        <f t="array" aca="1" ref="J47" ca="1">IF(Parameters!$D$31, SUM(IF(ISNUMBER(Y47:AD47),(IF(Y47:AD47&gt;=Parameters!$D$41,1,"")),""))+0.5*(SUM(IF(ISNUMBER(Y47:AD47),(IF(Y47:AD47&gt;=Parameters!$D$42,1,"")),""))-SUM(IF(ISNUMBER(Y47:AD47),(IF(Y47:AD47&gt;=Parameters!$D$41,1,"")),""))),0) +
   IF(Parameters!$D$32,SUM(IF(ISNUMBER(Y47:AD47),(IF(Y47:AD47&gt;=Parameters!$D$41,1,"")),"")),0) +
   IF(Parameters!$D$33,AVERAGE(IF(ISNUMBER(Y47:AD47),Y47:AD47)),0) +
   IF(Parameters!$D$34,IF(OR(IF(ISNUMBER(Y47:AD47),Y47:AD47)=0),0,GEOMEAN(IF(ISNUMBER(Y47:AD47),Y47:AD47))),0)</f>
        <v>0.5</v>
      </c>
      <c r="K47" s="23">
        <f t="shared" ca="1" si="2"/>
        <v>0.5</v>
      </c>
      <c r="L47" s="116" t="str">
        <f t="shared" si="3"/>
        <v/>
      </c>
      <c r="M47" s="21" cm="1">
        <f t="array" aca="1" ref="M47" ca="1">IF(Parameters!$D$31, SUM(IF(ISNUMBER(AF47:AK47),(IF(AF47:AK47&gt;=Parameters!$D$41,1,"")),""))+0.5*(SUM(IF(ISNUMBER(AF47:AK47),(IF(AF47:AK47&gt;=Parameters!$D$42,1,"")),""))-SUM(IF(ISNUMBER(AF47:AK47),(IF(AF47:AK47&gt;=Parameters!$D$41,1,"")),""))),0) +
   IF(Parameters!$D$32,SUM(IF(ISNUMBER(AF47:AK47),(IF(AF47:AK47&gt;=Parameters!$D$41,1,"")),"")),0) +
   IF(Parameters!$D$33,AVERAGE(IF(ISNUMBER(AF47:AK47),AF47:AK47)),0) +
   IF(Parameters!$D$34,IF(OR(IF(ISNUMBER(AF47:AK47),AF47:AK47)=0),0,GEOMEAN(IF(ISNUMBER(AF47:AK47),AF47:AK47))),0)</f>
        <v>1.5</v>
      </c>
      <c r="N47" s="23">
        <f t="shared" ca="1" si="4"/>
        <v>1.5</v>
      </c>
      <c r="O47" s="116" t="str">
        <f t="shared" si="5"/>
        <v>!</v>
      </c>
      <c r="P47" s="24"/>
      <c r="Q47" s="49"/>
      <c r="R47" s="25">
        <f ca="1">IFERROR(INDEX(Health!$G$8:$G$225,MATCH($C47,_xlfn.ANCHORARRAY(Health!$C$8),0)),NA())</f>
        <v>0</v>
      </c>
      <c r="S47" s="25">
        <f ca="1">IFERROR(INDEX(Food!$G$8:$G$225,MATCH($C47,_xlfn.ANCHORARRAY(Food!$C$8),0)),NA())</f>
        <v>0</v>
      </c>
      <c r="T47" s="25">
        <f ca="1">IFERROR(INDEX(Macro!$G$8:$G$225,MATCH($C47,_xlfn.ANCHORARRAY(Macro!$C$8),0)),NA())</f>
        <v>6.9835090207698052</v>
      </c>
      <c r="U47" s="25">
        <f ca="1">IFERROR(INDEX(Socioeconomic!$G$8:$G$225,MATCH($C47,_xlfn.ANCHORARRAY(Socioeconomic!$C$8),0)),NA())</f>
        <v>2.4201534780139151</v>
      </c>
      <c r="V47" s="25">
        <f ca="1">IFERROR(INDEX('Natural Hazard'!$G$8:$G$225,MATCH($C47,_xlfn.ANCHORARRAY('Natural Hazard'!$C$8),0)),NA())</f>
        <v>9.5742710775633775</v>
      </c>
      <c r="W47" s="25">
        <f ca="1">IFERROR(INDEX(Conflict!$G$8:$G$225,MATCH($C47,_xlfn.ANCHORARRAY(Conflict!$C$8),0)),NA())</f>
        <v>4.1501062692332322</v>
      </c>
      <c r="X47" s="50"/>
      <c r="Y47" s="25">
        <f ca="1">IFERROR(INDEX(Health!$H$8:$H$225,MATCH($C47,_xlfn.ANCHORARRAY(Health!$C$8),0)),NA())</f>
        <v>0.66472303206997196</v>
      </c>
      <c r="Z47" s="25">
        <f ca="1">IFERROR(INDEX(Food!$H$8:$H$225,MATCH($C47,_xlfn.ANCHORARRAY(Food!$C$8),0)),NA())</f>
        <v>5.2055587724377501</v>
      </c>
      <c r="AA47" s="25">
        <f ca="1">IFERROR(INDEX(Macro!$H$8:$H$225,MATCH($C47,_xlfn.ANCHORARRAY(Macro!$C$8),0)),NA())</f>
        <v>4.9414961878161101</v>
      </c>
      <c r="AB47" s="25">
        <f ca="1">IFERROR(INDEX(Socioeconomic!$H$8:$H$225,MATCH($C47,_xlfn.ANCHORARRAY(Socioeconomic!$C$8),0)),NA())</f>
        <v>5.8571428571428497</v>
      </c>
      <c r="AC47" s="25">
        <f ca="1">IFERROR(INDEX('Natural Hazard'!$H$8:$H$225,MATCH($C47,_xlfn.ANCHORARRAY('Natural Hazard'!$C$8),0)),NA())</f>
        <v>9.1666666666666607</v>
      </c>
      <c r="AD47" s="25">
        <f ca="1">IFERROR(INDEX(Conflict!$H$8:$H$225,MATCH($C47,_xlfn.ANCHORARRAY(Conflict!$C$8),0)),NA())</f>
        <v>3.21503131524008</v>
      </c>
      <c r="AE47" s="50"/>
      <c r="AF47" s="25">
        <f ca="1">IFERROR(INDEX(Health!$I$8:$I$225,MATCH($C47,_xlfn.ANCHORARRAY(Health!$C$8),0)),NA())</f>
        <v>0</v>
      </c>
      <c r="AG47" s="25" t="e">
        <f ca="1">IFERROR(INDEX(Food!$I$8:$I$225,MATCH($C47,_xlfn.ANCHORARRAY(Food!$C$8),0)),NA())</f>
        <v>#N/A</v>
      </c>
      <c r="AH47" s="25">
        <f ca="1">IFERROR(INDEX(Macro!$I$8:$I$225,MATCH($C47,_xlfn.ANCHORARRAY(Macro!$C$8),0)),NA())</f>
        <v>9.8693586698337299</v>
      </c>
      <c r="AI47" s="25">
        <f ca="1">IFERROR(INDEX(Socioeconomic!$I$8:$I$225,MATCH($C47,_xlfn.ANCHORARRAY(Socioeconomic!$C$8),0)),NA())</f>
        <v>1</v>
      </c>
      <c r="AJ47" s="25">
        <f ca="1">IFERROR(INDEX('Natural Hazard'!$I$8:$I$225,MATCH($C47,_xlfn.ANCHORARRAY('Natural Hazard'!$C$8),0)),NA())</f>
        <v>10</v>
      </c>
      <c r="AK47" s="25">
        <f ca="1">IFERROR(INDEX(Conflict!$I$8:$I$225,MATCH($C47,_xlfn.ANCHORARRAY(Conflict!$C$8),0)),NA())</f>
        <v>5.3571428571428497</v>
      </c>
      <c r="AL47" s="49"/>
      <c r="AM47" s="25">
        <f>IFERROR(INDEX('Data Reliability'!$G$6:$G$409,MATCH($C47,'Data Reliability'!$E$6:$E$409,0)),NA())</f>
        <v>0</v>
      </c>
      <c r="AN47" s="25">
        <f>IFERROR(INDEX('Data Reliability'!$H$6:$H$409,MATCH($C47,'Data Reliability'!$E$6:$E$409,0)),NA())</f>
        <v>0.405555555555556</v>
      </c>
    </row>
    <row r="48" spans="2:40" ht="15.75" x14ac:dyDescent="0.25">
      <c r="B48" s="28" t="s">
        <v>76</v>
      </c>
      <c r="C48" s="28" t="s">
        <v>77</v>
      </c>
      <c r="D48" s="28" t="s">
        <v>432</v>
      </c>
      <c r="E48" s="28" t="s">
        <v>429</v>
      </c>
      <c r="F48" s="206">
        <f ca="1">MATCH($C48,_xlfn.ANCHORARRAY(Health!$C$8),0)</f>
        <v>43</v>
      </c>
      <c r="G48" s="22" cm="1">
        <f t="array" aca="1" ref="G48" ca="1">IF(Parameters!$D$31, SUM(IF(ISNUMBER(R48:W48),(IF(R48:W48&gt;=Parameters!$D$37,1,"")),""))+0.5*(SUM(IF(ISNUMBER(R48:W48),(IF(R48:W48&gt;=Parameters!$D$38,1,"")),""))-SUM(IF(ISNUMBER(R48:W48),(IF(R48:W48&gt;=Parameters!$D$37,1,"")),""))),0) +
   IF(Parameters!$D$32,SUM(IF(ISNUMBER(R48:W48),(IF(R48:W48&gt;=Parameters!$D$41,1,"")),"")),0) +
   IF(Parameters!$D$33,AVERAGE(IF(ISNUMBER(R48:W48),R48:W48)),0) +
   IF(Parameters!$D$34,IF(OR(IF(ISNUMBER(R48:W48),R48:W48)=0),0,GEOMEAN(IF(ISNUMBER(R48:W48),R48:W48))),0)</f>
        <v>0</v>
      </c>
      <c r="H48" s="23">
        <f t="shared" ca="1" si="0"/>
        <v>0</v>
      </c>
      <c r="I48" s="116" t="str">
        <f t="shared" si="1"/>
        <v>!</v>
      </c>
      <c r="J48" s="22" cm="1">
        <f t="array" aca="1" ref="J48" ca="1">IF(Parameters!$D$31, SUM(IF(ISNUMBER(Y48:AD48),(IF(Y48:AD48&gt;=Parameters!$D$41,1,"")),""))+0.5*(SUM(IF(ISNUMBER(Y48:AD48),(IF(Y48:AD48&gt;=Parameters!$D$42,1,"")),""))-SUM(IF(ISNUMBER(Y48:AD48),(IF(Y48:AD48&gt;=Parameters!$D$41,1,"")),""))),0) +
   IF(Parameters!$D$32,SUM(IF(ISNUMBER(Y48:AD48),(IF(Y48:AD48&gt;=Parameters!$D$41,1,"")),"")),0) +
   IF(Parameters!$D$33,AVERAGE(IF(ISNUMBER(Y48:AD48),Y48:AD48)),0) +
   IF(Parameters!$D$34,IF(OR(IF(ISNUMBER(Y48:AD48),Y48:AD48)=0),0,GEOMEAN(IF(ISNUMBER(Y48:AD48),Y48:AD48))),0)</f>
        <v>1.5</v>
      </c>
      <c r="K48" s="23">
        <f t="shared" ca="1" si="2"/>
        <v>1.5</v>
      </c>
      <c r="L48" s="116" t="str">
        <f t="shared" si="3"/>
        <v/>
      </c>
      <c r="M48" s="21" cm="1">
        <f t="array" aca="1" ref="M48" ca="1">IF(Parameters!$D$31, SUM(IF(ISNUMBER(AF48:AK48),(IF(AF48:AK48&gt;=Parameters!$D$41,1,"")),""))+0.5*(SUM(IF(ISNUMBER(AF48:AK48),(IF(AF48:AK48&gt;=Parameters!$D$42,1,"")),""))-SUM(IF(ISNUMBER(AF48:AK48),(IF(AF48:AK48&gt;=Parameters!$D$41,1,"")),""))),0) +
   IF(Parameters!$D$32,SUM(IF(ISNUMBER(AF48:AK48),(IF(AF48:AK48&gt;=Parameters!$D$41,1,"")),"")),0) +
   IF(Parameters!$D$33,AVERAGE(IF(ISNUMBER(AF48:AK48),AF48:AK48)),0) +
   IF(Parameters!$D$34,IF(OR(IF(ISNUMBER(AF48:AK48),AF48:AK48)=0),0,GEOMEAN(IF(ISNUMBER(AF48:AK48),AF48:AK48))),0)</f>
        <v>0</v>
      </c>
      <c r="N48" s="23">
        <f t="shared" ca="1" si="4"/>
        <v>0</v>
      </c>
      <c r="O48" s="116" t="str">
        <f t="shared" si="5"/>
        <v>!!</v>
      </c>
      <c r="P48" s="24"/>
      <c r="Q48" s="49"/>
      <c r="R48" s="25">
        <f ca="1">IFERROR(INDEX(Health!$G$8:$G$225,MATCH($C48,_xlfn.ANCHORARRAY(Health!$C$8),0)),NA())</f>
        <v>0</v>
      </c>
      <c r="S48" s="25">
        <f ca="1">IFERROR(INDEX(Food!$G$8:$G$225,MATCH($C48,_xlfn.ANCHORARRAY(Food!$C$8),0)),NA())</f>
        <v>0</v>
      </c>
      <c r="T48" s="25" t="e">
        <f ca="1">IFERROR(INDEX(Macro!$G$8:$G$225,MATCH($C48,_xlfn.ANCHORARRAY(Macro!$C$8),0)),NA())</f>
        <v>#N/A</v>
      </c>
      <c r="U48" s="25">
        <f ca="1">IFERROR(INDEX(Socioeconomic!$G$8:$G$225,MATCH($C48,_xlfn.ANCHORARRAY(Socioeconomic!$C$8),0)),NA())</f>
        <v>0</v>
      </c>
      <c r="V48" s="25">
        <f ca="1">IFERROR(INDEX('Natural Hazard'!$G$8:$G$225,MATCH($C48,_xlfn.ANCHORARRAY('Natural Hazard'!$C$8),0)),NA())</f>
        <v>0</v>
      </c>
      <c r="W48" s="25">
        <f ca="1">IFERROR(INDEX(Conflict!$G$8:$G$225,MATCH($C48,_xlfn.ANCHORARRAY(Conflict!$C$8),0)),NA())</f>
        <v>0</v>
      </c>
      <c r="X48" s="50"/>
      <c r="Y48" s="25">
        <f ca="1">IFERROR(INDEX(Health!$H$8:$H$225,MATCH($C48,_xlfn.ANCHORARRAY(Health!$C$8),0)),NA())</f>
        <v>8.9154518950437307</v>
      </c>
      <c r="Z48" s="25">
        <f ca="1">IFERROR(INDEX(Food!$H$8:$H$225,MATCH($C48,_xlfn.ANCHORARRAY(Food!$C$8),0)),NA())</f>
        <v>8.2296650717703308</v>
      </c>
      <c r="AA48" s="25" t="e">
        <f ca="1">IFERROR(INDEX(Macro!$H$8:$H$225,MATCH($C48,_xlfn.ANCHORARRAY(Macro!$C$8),0)),NA())</f>
        <v>#N/A</v>
      </c>
      <c r="AB48" s="25">
        <f ca="1">IFERROR(INDEX(Socioeconomic!$H$8:$H$225,MATCH($C48,_xlfn.ANCHORARRAY(Socioeconomic!$C$8),0)),NA())</f>
        <v>9.1428571428571406</v>
      </c>
      <c r="AC48" s="25">
        <f ca="1">IFERROR(INDEX('Natural Hazard'!$H$8:$H$225,MATCH($C48,_xlfn.ANCHORARRAY('Natural Hazard'!$C$8),0)),NA())</f>
        <v>1.5</v>
      </c>
      <c r="AD48" s="25">
        <f ca="1">IFERROR(INDEX(Conflict!$H$8:$H$225,MATCH($C48,_xlfn.ANCHORARRAY(Conflict!$C$8),0)),NA())</f>
        <v>4.4885177453027101</v>
      </c>
      <c r="AE48" s="50"/>
      <c r="AF48" s="25">
        <f ca="1">IFERROR(INDEX(Health!$I$8:$I$225,MATCH($C48,_xlfn.ANCHORARRAY(Health!$C$8),0)),NA())</f>
        <v>0</v>
      </c>
      <c r="AG48" s="25" t="e">
        <f ca="1">IFERROR(INDEX(Food!$I$8:$I$225,MATCH($C48,_xlfn.ANCHORARRAY(Food!$C$8),0)),NA())</f>
        <v>#N/A</v>
      </c>
      <c r="AH48" s="25" t="e">
        <f ca="1">IFERROR(INDEX(Macro!$I$8:$I$225,MATCH($C48,_xlfn.ANCHORARRAY(Macro!$C$8),0)),NA())</f>
        <v>#N/A</v>
      </c>
      <c r="AI48" s="25">
        <f ca="1">IFERROR(INDEX(Socioeconomic!$I$8:$I$225,MATCH($C48,_xlfn.ANCHORARRAY(Socioeconomic!$C$8),0)),NA())</f>
        <v>0</v>
      </c>
      <c r="AJ48" s="25">
        <f ca="1">IFERROR(INDEX('Natural Hazard'!$I$8:$I$225,MATCH($C48,_xlfn.ANCHORARRAY('Natural Hazard'!$C$8),0)),NA())</f>
        <v>0</v>
      </c>
      <c r="AK48" s="25">
        <f ca="1">IFERROR(INDEX(Conflict!$I$8:$I$225,MATCH($C48,_xlfn.ANCHORARRAY(Conflict!$C$8),0)),NA())</f>
        <v>0</v>
      </c>
      <c r="AL48" s="49"/>
      <c r="AM48" s="25">
        <f>IFERROR(INDEX('Data Reliability'!$G$6:$G$409,MATCH($C48,'Data Reliability'!$E$6:$E$409,0)),NA())</f>
        <v>0.25</v>
      </c>
      <c r="AN48" s="25">
        <f>IFERROR(INDEX('Data Reliability'!$H$6:$H$409,MATCH($C48,'Data Reliability'!$E$6:$E$409,0)),NA())</f>
        <v>0.69444444444444398</v>
      </c>
    </row>
    <row r="49" spans="2:40" ht="15.75" x14ac:dyDescent="0.25">
      <c r="B49" s="28" t="s">
        <v>78</v>
      </c>
      <c r="C49" s="28" t="s">
        <v>79</v>
      </c>
      <c r="D49" s="28" t="s">
        <v>432</v>
      </c>
      <c r="E49" s="28" t="s">
        <v>529</v>
      </c>
      <c r="F49" s="206">
        <f ca="1">MATCH($C49,_xlfn.ANCHORARRAY(Health!$C$8),0)</f>
        <v>44</v>
      </c>
      <c r="G49" s="22" cm="1">
        <f t="array" aca="1" ref="G49" ca="1">IF(Parameters!$D$31, SUM(IF(ISNUMBER(R49:W49),(IF(R49:W49&gt;=Parameters!$D$37,1,"")),""))+0.5*(SUM(IF(ISNUMBER(R49:W49),(IF(R49:W49&gt;=Parameters!$D$38,1,"")),""))-SUM(IF(ISNUMBER(R49:W49),(IF(R49:W49&gt;=Parameters!$D$37,1,"")),""))),0) +
   IF(Parameters!$D$32,SUM(IF(ISNUMBER(R49:W49),(IF(R49:W49&gt;=Parameters!$D$41,1,"")),"")),0) +
   IF(Parameters!$D$33,AVERAGE(IF(ISNUMBER(R49:W49),R49:W49)),0) +
   IF(Parameters!$D$34,IF(OR(IF(ISNUMBER(R49:W49),R49:W49)=0),0,GEOMEAN(IF(ISNUMBER(R49:W49),R49:W49))),0)</f>
        <v>0.5</v>
      </c>
      <c r="H49" s="23">
        <f t="shared" ca="1" si="0"/>
        <v>0.5</v>
      </c>
      <c r="I49" s="116" t="str">
        <f t="shared" si="1"/>
        <v/>
      </c>
      <c r="J49" s="22" cm="1">
        <f t="array" aca="1" ref="J49" ca="1">IF(Parameters!$D$31, SUM(IF(ISNUMBER(Y49:AD49),(IF(Y49:AD49&gt;=Parameters!$D$41,1,"")),""))+0.5*(SUM(IF(ISNUMBER(Y49:AD49),(IF(Y49:AD49&gt;=Parameters!$D$42,1,"")),""))-SUM(IF(ISNUMBER(Y49:AD49),(IF(Y49:AD49&gt;=Parameters!$D$41,1,"")),""))),0) +
   IF(Parameters!$D$32,SUM(IF(ISNUMBER(Y49:AD49),(IF(Y49:AD49&gt;=Parameters!$D$41,1,"")),"")),0) +
   IF(Parameters!$D$33,AVERAGE(IF(ISNUMBER(Y49:AD49),Y49:AD49)),0) +
   IF(Parameters!$D$34,IF(OR(IF(ISNUMBER(Y49:AD49),Y49:AD49)=0),0,GEOMEAN(IF(ISNUMBER(Y49:AD49),Y49:AD49))),0)</f>
        <v>0</v>
      </c>
      <c r="K49" s="23">
        <f t="shared" ca="1" si="2"/>
        <v>0</v>
      </c>
      <c r="L49" s="116" t="str">
        <f t="shared" si="3"/>
        <v/>
      </c>
      <c r="M49" s="21" cm="1">
        <f t="array" aca="1" ref="M49" ca="1">IF(Parameters!$D$31, SUM(IF(ISNUMBER(AF49:AK49),(IF(AF49:AK49&gt;=Parameters!$D$41,1,"")),""))+0.5*(SUM(IF(ISNUMBER(AF49:AK49),(IF(AF49:AK49&gt;=Parameters!$D$42,1,"")),""))-SUM(IF(ISNUMBER(AF49:AK49),(IF(AF49:AK49&gt;=Parameters!$D$41,1,"")),""))),0) +
   IF(Parameters!$D$32,SUM(IF(ISNUMBER(AF49:AK49),(IF(AF49:AK49&gt;=Parameters!$D$41,1,"")),"")),0) +
   IF(Parameters!$D$33,AVERAGE(IF(ISNUMBER(AF49:AK49),AF49:AK49)),0) +
   IF(Parameters!$D$34,IF(OR(IF(ISNUMBER(AF49:AK49),AF49:AK49)=0),0,GEOMEAN(IF(ISNUMBER(AF49:AK49),AF49:AK49))),0)</f>
        <v>0</v>
      </c>
      <c r="N49" s="23">
        <f t="shared" ca="1" si="4"/>
        <v>0</v>
      </c>
      <c r="O49" s="116" t="str">
        <f t="shared" si="5"/>
        <v>!</v>
      </c>
      <c r="P49" s="24"/>
      <c r="Q49" s="49"/>
      <c r="R49" s="25">
        <f ca="1">IFERROR(INDEX(Health!$G$8:$G$225,MATCH($C49,_xlfn.ANCHORARRAY(Health!$C$8),0)),NA())</f>
        <v>0</v>
      </c>
      <c r="S49" s="25">
        <f ca="1">IFERROR(INDEX(Food!$G$8:$G$225,MATCH($C49,_xlfn.ANCHORARRAY(Food!$C$8),0)),NA())</f>
        <v>0</v>
      </c>
      <c r="T49" s="25">
        <f ca="1">IFERROR(INDEX(Macro!$G$8:$G$225,MATCH($C49,_xlfn.ANCHORARRAY(Macro!$C$8),0)),NA())</f>
        <v>5.025069450404402</v>
      </c>
      <c r="U49" s="25">
        <f ca="1">IFERROR(INDEX(Socioeconomic!$G$8:$G$225,MATCH($C49,_xlfn.ANCHORARRAY(Socioeconomic!$C$8),0)),NA())</f>
        <v>0</v>
      </c>
      <c r="V49" s="25">
        <f ca="1">IFERROR(INDEX('Natural Hazard'!$G$8:$G$225,MATCH($C49,_xlfn.ANCHORARRAY('Natural Hazard'!$C$8),0)),NA())</f>
        <v>0</v>
      </c>
      <c r="W49" s="25">
        <f ca="1">IFERROR(INDEX(Conflict!$G$8:$G$225,MATCH($C49,_xlfn.ANCHORARRAY(Conflict!$C$8),0)),NA())</f>
        <v>0</v>
      </c>
      <c r="X49" s="50"/>
      <c r="Y49" s="25">
        <f ca="1">IFERROR(INDEX(Health!$H$8:$H$225,MATCH($C49,_xlfn.ANCHORARRAY(Health!$C$8),0)),NA())</f>
        <v>6.2332361516034904</v>
      </c>
      <c r="Z49" s="25">
        <f ca="1">IFERROR(INDEX(Food!$H$8:$H$225,MATCH($C49,_xlfn.ANCHORARRAY(Food!$C$8),0)),NA())</f>
        <v>6.3636363636363598</v>
      </c>
      <c r="AA49" s="25">
        <f ca="1">IFERROR(INDEX(Macro!$H$8:$H$225,MATCH($C49,_xlfn.ANCHORARRAY(Macro!$C$8),0)),NA())</f>
        <v>4.0809239827885504</v>
      </c>
      <c r="AB49" s="25">
        <f ca="1">IFERROR(INDEX(Socioeconomic!$H$8:$H$225,MATCH($C49,_xlfn.ANCHORARRAY(Socioeconomic!$C$8),0)),NA())</f>
        <v>6.5714285714285703</v>
      </c>
      <c r="AC49" s="25">
        <f ca="1">IFERROR(INDEX('Natural Hazard'!$H$8:$H$225,MATCH($C49,_xlfn.ANCHORARRAY('Natural Hazard'!$C$8),0)),NA())</f>
        <v>1</v>
      </c>
      <c r="AD49" s="25">
        <f ca="1">IFERROR(INDEX(Conflict!$H$8:$H$225,MATCH($C49,_xlfn.ANCHORARRAY(Conflict!$C$8),0)),NA())</f>
        <v>0.25052192066805801</v>
      </c>
      <c r="AE49" s="50"/>
      <c r="AF49" s="25">
        <f ca="1">IFERROR(INDEX(Health!$I$8:$I$225,MATCH($C49,_xlfn.ANCHORARRAY(Health!$C$8),0)),NA())</f>
        <v>0</v>
      </c>
      <c r="AG49" s="25" t="e">
        <f ca="1">IFERROR(INDEX(Food!$I$8:$I$225,MATCH($C49,_xlfn.ANCHORARRAY(Food!$C$8),0)),NA())</f>
        <v>#N/A</v>
      </c>
      <c r="AH49" s="25">
        <f ca="1">IFERROR(INDEX(Macro!$I$8:$I$225,MATCH($C49,_xlfn.ANCHORARRAY(Macro!$C$8),0)),NA())</f>
        <v>6.1876484560570102</v>
      </c>
      <c r="AI49" s="25">
        <f ca="1">IFERROR(INDEX(Socioeconomic!$I$8:$I$225,MATCH($C49,_xlfn.ANCHORARRAY(Socioeconomic!$C$8),0)),NA())</f>
        <v>0</v>
      </c>
      <c r="AJ49" s="25">
        <f ca="1">IFERROR(INDEX('Natural Hazard'!$I$8:$I$225,MATCH($C49,_xlfn.ANCHORARRAY('Natural Hazard'!$C$8),0)),NA())</f>
        <v>0</v>
      </c>
      <c r="AK49" s="25">
        <f ca="1">IFERROR(INDEX(Conflict!$I$8:$I$225,MATCH($C49,_xlfn.ANCHORARRAY(Conflict!$C$8),0)),NA())</f>
        <v>0</v>
      </c>
      <c r="AL49" s="49"/>
      <c r="AM49" s="25">
        <f>IFERROR(INDEX('Data Reliability'!$G$6:$G$409,MATCH($C49,'Data Reliability'!$E$6:$E$409,0)),NA())</f>
        <v>8.3333333333333301E-2</v>
      </c>
      <c r="AN49" s="25">
        <f>IFERROR(INDEX('Data Reliability'!$H$6:$H$409,MATCH($C49,'Data Reliability'!$E$6:$E$409,0)),NA())</f>
        <v>0.47222222222222199</v>
      </c>
    </row>
    <row r="50" spans="2:40" ht="15.75" x14ac:dyDescent="0.25">
      <c r="B50" s="28" t="s">
        <v>80</v>
      </c>
      <c r="C50" s="28" t="s">
        <v>81</v>
      </c>
      <c r="D50" s="28" t="s">
        <v>435</v>
      </c>
      <c r="E50" s="28" t="s">
        <v>430</v>
      </c>
      <c r="F50" s="206">
        <f ca="1">MATCH($C50,_xlfn.ANCHORARRAY(Health!$C$8),0)</f>
        <v>45</v>
      </c>
      <c r="G50" s="22" cm="1">
        <f t="array" aca="1" ref="G50" ca="1">IF(Parameters!$D$31, SUM(IF(ISNUMBER(R50:W50),(IF(R50:W50&gt;=Parameters!$D$37,1,"")),""))+0.5*(SUM(IF(ISNUMBER(R50:W50),(IF(R50:W50&gt;=Parameters!$D$38,1,"")),""))-SUM(IF(ISNUMBER(R50:W50),(IF(R50:W50&gt;=Parameters!$D$37,1,"")),""))),0) +
   IF(Parameters!$D$32,SUM(IF(ISNUMBER(R50:W50),(IF(R50:W50&gt;=Parameters!$D$41,1,"")),"")),0) +
   IF(Parameters!$D$33,AVERAGE(IF(ISNUMBER(R50:W50),R50:W50)),0) +
   IF(Parameters!$D$34,IF(OR(IF(ISNUMBER(R50:W50),R50:W50)=0),0,GEOMEAN(IF(ISNUMBER(R50:W50),R50:W50))),0)</f>
        <v>0.5</v>
      </c>
      <c r="H50" s="23">
        <f t="shared" ca="1" si="0"/>
        <v>0.5</v>
      </c>
      <c r="I50" s="116" t="str">
        <f t="shared" si="1"/>
        <v/>
      </c>
      <c r="J50" s="22" cm="1">
        <f t="array" aca="1" ref="J50" ca="1">IF(Parameters!$D$31, SUM(IF(ISNUMBER(Y50:AD50),(IF(Y50:AD50&gt;=Parameters!$D$41,1,"")),""))+0.5*(SUM(IF(ISNUMBER(Y50:AD50),(IF(Y50:AD50&gt;=Parameters!$D$42,1,"")),""))-SUM(IF(ISNUMBER(Y50:AD50),(IF(Y50:AD50&gt;=Parameters!$D$41,1,"")),""))),0) +
   IF(Parameters!$D$32,SUM(IF(ISNUMBER(Y50:AD50),(IF(Y50:AD50&gt;=Parameters!$D$41,1,"")),"")),0) +
   IF(Parameters!$D$33,AVERAGE(IF(ISNUMBER(Y50:AD50),Y50:AD50)),0) +
   IF(Parameters!$D$34,IF(OR(IF(ISNUMBER(Y50:AD50),Y50:AD50)=0),0,GEOMEAN(IF(ISNUMBER(Y50:AD50),Y50:AD50))),0)</f>
        <v>0.5</v>
      </c>
      <c r="K50" s="23">
        <f t="shared" ca="1" si="2"/>
        <v>0.5</v>
      </c>
      <c r="L50" s="116" t="str">
        <f t="shared" si="3"/>
        <v/>
      </c>
      <c r="M50" s="21" cm="1">
        <f t="array" aca="1" ref="M50" ca="1">IF(Parameters!$D$31, SUM(IF(ISNUMBER(AF50:AK50),(IF(AF50:AK50&gt;=Parameters!$D$41,1,"")),""))+0.5*(SUM(IF(ISNUMBER(AF50:AK50),(IF(AF50:AK50&gt;=Parameters!$D$42,1,"")),""))-SUM(IF(ISNUMBER(AF50:AK50),(IF(AF50:AK50&gt;=Parameters!$D$41,1,"")),""))),0) +
   IF(Parameters!$D$32,SUM(IF(ISNUMBER(AF50:AK50),(IF(AF50:AK50&gt;=Parameters!$D$41,1,"")),"")),0) +
   IF(Parameters!$D$33,AVERAGE(IF(ISNUMBER(AF50:AK50),AF50:AK50)),0) +
   IF(Parameters!$D$34,IF(OR(IF(ISNUMBER(AF50:AK50),AF50:AK50)=0),0,GEOMEAN(IF(ISNUMBER(AF50:AK50),AF50:AK50))),0)</f>
        <v>0.5</v>
      </c>
      <c r="N50" s="23">
        <f t="shared" ca="1" si="4"/>
        <v>0.5</v>
      </c>
      <c r="O50" s="116" t="str">
        <f t="shared" si="5"/>
        <v>!</v>
      </c>
      <c r="P50" s="24"/>
      <c r="Q50" s="49"/>
      <c r="R50" s="25">
        <f ca="1">IFERROR(INDEX(Health!$G$8:$G$225,MATCH($C50,_xlfn.ANCHORARRAY(Health!$C$8),0)),NA())</f>
        <v>0</v>
      </c>
      <c r="S50" s="25">
        <f ca="1">IFERROR(INDEX(Food!$G$8:$G$225,MATCH($C50,_xlfn.ANCHORARRAY(Food!$C$8),0)),NA())</f>
        <v>0</v>
      </c>
      <c r="T50" s="25">
        <f ca="1">IFERROR(INDEX(Macro!$G$8:$G$225,MATCH($C50,_xlfn.ANCHORARRAY(Macro!$C$8),0)),NA())</f>
        <v>6.9</v>
      </c>
      <c r="U50" s="25">
        <f ca="1">IFERROR(INDEX(Socioeconomic!$G$8:$G$225,MATCH($C50,_xlfn.ANCHORARRAY(Socioeconomic!$C$8),0)),NA())</f>
        <v>1.4219704638282726</v>
      </c>
      <c r="V50" s="25">
        <f ca="1">IFERROR(INDEX('Natural Hazard'!$G$8:$G$225,MATCH($C50,_xlfn.ANCHORARRAY('Natural Hazard'!$C$8),0)),NA())</f>
        <v>0</v>
      </c>
      <c r="W50" s="25">
        <f ca="1">IFERROR(INDEX(Conflict!$G$8:$G$225,MATCH($C50,_xlfn.ANCHORARRAY(Conflict!$C$8),0)),NA())</f>
        <v>0</v>
      </c>
      <c r="X50" s="50"/>
      <c r="Y50" s="25">
        <f ca="1">IFERROR(INDEX(Health!$H$8:$H$225,MATCH($C50,_xlfn.ANCHORARRAY(Health!$C$8),0)),NA())</f>
        <v>4.2798833819241997</v>
      </c>
      <c r="Z50" s="25">
        <f ca="1">IFERROR(INDEX(Food!$H$8:$H$225,MATCH($C50,_xlfn.ANCHORARRAY(Food!$C$8),0)),NA())</f>
        <v>0.19687319050376201</v>
      </c>
      <c r="AA50" s="25">
        <f ca="1">IFERROR(INDEX(Macro!$H$8:$H$225,MATCH($C50,_xlfn.ANCHORARRAY(Macro!$C$8),0)),NA())</f>
        <v>3.0693741979315998</v>
      </c>
      <c r="AB50" s="25">
        <f ca="1">IFERROR(INDEX(Socioeconomic!$H$8:$H$225,MATCH($C50,_xlfn.ANCHORARRAY(Socioeconomic!$C$8),0)),NA())</f>
        <v>2.9999999999999898</v>
      </c>
      <c r="AC50" s="25">
        <f ca="1">IFERROR(INDEX('Natural Hazard'!$H$8:$H$225,MATCH($C50,_xlfn.ANCHORARRAY('Natural Hazard'!$C$8),0)),NA())</f>
        <v>7.3333333333333304</v>
      </c>
      <c r="AD50" s="25">
        <f ca="1">IFERROR(INDEX(Conflict!$H$8:$H$225,MATCH($C50,_xlfn.ANCHORARRAY(Conflict!$C$8),0)),NA())</f>
        <v>0</v>
      </c>
      <c r="AE50" s="50"/>
      <c r="AF50" s="25">
        <f ca="1">IFERROR(INDEX(Health!$I$8:$I$225,MATCH($C50,_xlfn.ANCHORARRAY(Health!$C$8),0)),NA())</f>
        <v>0</v>
      </c>
      <c r="AG50" s="25" t="e">
        <f ca="1">IFERROR(INDEX(Food!$I$8:$I$225,MATCH($C50,_xlfn.ANCHORARRAY(Food!$C$8),0)),NA())</f>
        <v>#N/A</v>
      </c>
      <c r="AH50" s="25">
        <f ca="1">IFERROR(INDEX(Macro!$I$8:$I$225,MATCH($C50,_xlfn.ANCHORARRAY(Macro!$C$8),0)),NA())</f>
        <v>7</v>
      </c>
      <c r="AI50" s="25">
        <f ca="1">IFERROR(INDEX(Socioeconomic!$I$8:$I$225,MATCH($C50,_xlfn.ANCHORARRAY(Socioeconomic!$C$8),0)),NA())</f>
        <v>0.67400000000000004</v>
      </c>
      <c r="AJ50" s="25">
        <f ca="1">IFERROR(INDEX('Natural Hazard'!$I$8:$I$225,MATCH($C50,_xlfn.ANCHORARRAY('Natural Hazard'!$C$8),0)),NA())</f>
        <v>0</v>
      </c>
      <c r="AK50" s="25">
        <f ca="1">IFERROR(INDEX(Conflict!$I$8:$I$225,MATCH($C50,_xlfn.ANCHORARRAY(Conflict!$C$8),0)),NA())</f>
        <v>0</v>
      </c>
      <c r="AL50" s="49"/>
      <c r="AM50" s="25">
        <f>IFERROR(INDEX('Data Reliability'!$G$6:$G$409,MATCH($C50,'Data Reliability'!$E$6:$E$409,0)),NA())</f>
        <v>0</v>
      </c>
      <c r="AN50" s="25">
        <f>IFERROR(INDEX('Data Reliability'!$H$6:$H$409,MATCH($C50,'Data Reliability'!$E$6:$E$409,0)),NA())</f>
        <v>0.47222222222222199</v>
      </c>
    </row>
    <row r="51" spans="2:40" ht="15.75" x14ac:dyDescent="0.25">
      <c r="B51" s="28" t="s">
        <v>82</v>
      </c>
      <c r="C51" s="28" t="s">
        <v>83</v>
      </c>
      <c r="D51" s="28" t="s">
        <v>435</v>
      </c>
      <c r="E51" s="28" t="s">
        <v>409</v>
      </c>
      <c r="F51" s="206">
        <f ca="1">MATCH($C51,_xlfn.ANCHORARRAY(Health!$C$8),0)</f>
        <v>46</v>
      </c>
      <c r="G51" s="22" cm="1">
        <f t="array" aca="1" ref="G51" ca="1">IF(Parameters!$D$31, SUM(IF(ISNUMBER(R51:W51),(IF(R51:W51&gt;=Parameters!$D$37,1,"")),""))+0.5*(SUM(IF(ISNUMBER(R51:W51),(IF(R51:W51&gt;=Parameters!$D$38,1,"")),""))-SUM(IF(ISNUMBER(R51:W51),(IF(R51:W51&gt;=Parameters!$D$37,1,"")),""))),0) +
   IF(Parameters!$D$32,SUM(IF(ISNUMBER(R51:W51),(IF(R51:W51&gt;=Parameters!$D$41,1,"")),"")),0) +
   IF(Parameters!$D$33,AVERAGE(IF(ISNUMBER(R51:W51),R51:W51)),0) +
   IF(Parameters!$D$34,IF(OR(IF(ISNUMBER(R51:W51),R51:W51)=0),0,GEOMEAN(IF(ISNUMBER(R51:W51),R51:W51))),0)</f>
        <v>1.5</v>
      </c>
      <c r="H51" s="23">
        <f t="shared" ca="1" si="0"/>
        <v>1.5</v>
      </c>
      <c r="I51" s="116" t="str">
        <f t="shared" si="1"/>
        <v/>
      </c>
      <c r="J51" s="22" cm="1">
        <f t="array" aca="1" ref="J51" ca="1">IF(Parameters!$D$31, SUM(IF(ISNUMBER(Y51:AD51),(IF(Y51:AD51&gt;=Parameters!$D$41,1,"")),""))+0.5*(SUM(IF(ISNUMBER(Y51:AD51),(IF(Y51:AD51&gt;=Parameters!$D$42,1,"")),""))-SUM(IF(ISNUMBER(Y51:AD51),(IF(Y51:AD51&gt;=Parameters!$D$41,1,"")),""))),0) +
   IF(Parameters!$D$32,SUM(IF(ISNUMBER(Y51:AD51),(IF(Y51:AD51&gt;=Parameters!$D$41,1,"")),"")),0) +
   IF(Parameters!$D$33,AVERAGE(IF(ISNUMBER(Y51:AD51),Y51:AD51)),0) +
   IF(Parameters!$D$34,IF(OR(IF(ISNUMBER(Y51:AD51),Y51:AD51)=0),0,GEOMEAN(IF(ISNUMBER(Y51:AD51),Y51:AD51))),0)</f>
        <v>1.5</v>
      </c>
      <c r="K51" s="23">
        <f t="shared" ca="1" si="2"/>
        <v>1.5</v>
      </c>
      <c r="L51" s="116" t="str">
        <f t="shared" si="3"/>
        <v/>
      </c>
      <c r="M51" s="21" cm="1">
        <f t="array" aca="1" ref="M51" ca="1">IF(Parameters!$D$31, SUM(IF(ISNUMBER(AF51:AK51),(IF(AF51:AK51&gt;=Parameters!$D$41,1,"")),""))+0.5*(SUM(IF(ISNUMBER(AF51:AK51),(IF(AF51:AK51&gt;=Parameters!$D$42,1,"")),""))-SUM(IF(ISNUMBER(AF51:AK51),(IF(AF51:AK51&gt;=Parameters!$D$41,1,"")),""))),0) +
   IF(Parameters!$D$32,SUM(IF(ISNUMBER(AF51:AK51),(IF(AF51:AK51&gt;=Parameters!$D$41,1,"")),"")),0) +
   IF(Parameters!$D$33,AVERAGE(IF(ISNUMBER(AF51:AK51),AF51:AK51)),0) +
   IF(Parameters!$D$34,IF(OR(IF(ISNUMBER(AF51:AK51),AF51:AK51)=0),0,GEOMEAN(IF(ISNUMBER(AF51:AK51),AF51:AK51))),0)</f>
        <v>1.5</v>
      </c>
      <c r="N51" s="23">
        <f t="shared" ca="1" si="4"/>
        <v>1.5</v>
      </c>
      <c r="O51" s="116" t="str">
        <f t="shared" si="5"/>
        <v>!</v>
      </c>
      <c r="P51" s="24"/>
      <c r="Q51" s="49"/>
      <c r="R51" s="25">
        <f ca="1">IFERROR(INDEX(Health!$G$8:$G$225,MATCH($C51,_xlfn.ANCHORARRAY(Health!$C$8),0)),NA())</f>
        <v>0</v>
      </c>
      <c r="S51" s="25">
        <f ca="1">IFERROR(INDEX(Food!$G$8:$G$225,MATCH($C51,_xlfn.ANCHORARRAY(Food!$C$8),0)),NA())</f>
        <v>0</v>
      </c>
      <c r="T51" s="25">
        <f ca="1">IFERROR(INDEX(Macro!$G$8:$G$225,MATCH($C51,_xlfn.ANCHORARRAY(Macro!$C$8),0)),NA())</f>
        <v>5.7769301203322341</v>
      </c>
      <c r="U51" s="25">
        <f ca="1">IFERROR(INDEX(Socioeconomic!$G$8:$G$225,MATCH($C51,_xlfn.ANCHORARRAY(Socioeconomic!$C$8),0)),NA())</f>
        <v>0</v>
      </c>
      <c r="V51" s="25">
        <f ca="1">IFERROR(INDEX('Natural Hazard'!$G$8:$G$225,MATCH($C51,_xlfn.ANCHORARRAY('Natural Hazard'!$C$8),0)),NA())</f>
        <v>7.9582242575422129</v>
      </c>
      <c r="W51" s="25">
        <f ca="1">IFERROR(INDEX(Conflict!$G$8:$G$225,MATCH($C51,_xlfn.ANCHORARRAY(Conflict!$C$8),0)),NA())</f>
        <v>0</v>
      </c>
      <c r="X51" s="50"/>
      <c r="Y51" s="25">
        <f ca="1">IFERROR(INDEX(Health!$H$8:$H$225,MATCH($C51,_xlfn.ANCHORARRAY(Health!$C$8),0)),NA())</f>
        <v>7.28279883381924</v>
      </c>
      <c r="Z51" s="25">
        <f ca="1">IFERROR(INDEX(Food!$H$8:$H$225,MATCH($C51,_xlfn.ANCHORARRAY(Food!$C$8),0)),NA())</f>
        <v>4.3301435406698499</v>
      </c>
      <c r="AA51" s="25">
        <f ca="1">IFERROR(INDEX(Macro!$H$8:$H$225,MATCH($C51,_xlfn.ANCHORARRAY(Macro!$C$8),0)),NA())</f>
        <v>10</v>
      </c>
      <c r="AB51" s="25">
        <f ca="1">IFERROR(INDEX(Socioeconomic!$H$8:$H$225,MATCH($C51,_xlfn.ANCHORARRAY(Socioeconomic!$C$8),0)),NA())</f>
        <v>3.8571428571428501</v>
      </c>
      <c r="AC51" s="25">
        <f ca="1">IFERROR(INDEX('Natural Hazard'!$H$8:$H$225,MATCH($C51,_xlfn.ANCHORARRAY('Natural Hazard'!$C$8),0)),NA())</f>
        <v>6.3333333333333304</v>
      </c>
      <c r="AD51" s="25">
        <f ca="1">IFERROR(INDEX(Conflict!$H$8:$H$225,MATCH($C51,_xlfn.ANCHORARRAY(Conflict!$C$8),0)),NA())</f>
        <v>0</v>
      </c>
      <c r="AE51" s="50"/>
      <c r="AF51" s="25">
        <f ca="1">IFERROR(INDEX(Health!$I$8:$I$225,MATCH($C51,_xlfn.ANCHORARRAY(Health!$C$8),0)),NA())</f>
        <v>0</v>
      </c>
      <c r="AG51" s="25" t="e">
        <f ca="1">IFERROR(INDEX(Food!$I$8:$I$225,MATCH($C51,_xlfn.ANCHORARRAY(Food!$C$8),0)),NA())</f>
        <v>#N/A</v>
      </c>
      <c r="AH51" s="25">
        <f ca="1">IFERROR(INDEX(Macro!$I$8:$I$225,MATCH($C51,_xlfn.ANCHORARRAY(Macro!$C$8),0)),NA())</f>
        <v>3.33729216152018</v>
      </c>
      <c r="AI51" s="25">
        <f ca="1">IFERROR(INDEX(Socioeconomic!$I$8:$I$225,MATCH($C51,_xlfn.ANCHORARRAY(Socioeconomic!$C$8),0)),NA())</f>
        <v>0</v>
      </c>
      <c r="AJ51" s="25">
        <f ca="1">IFERROR(INDEX('Natural Hazard'!$I$8:$I$225,MATCH($C51,_xlfn.ANCHORARRAY('Natural Hazard'!$C$8),0)),NA())</f>
        <v>10</v>
      </c>
      <c r="AK51" s="25">
        <f ca="1">IFERROR(INDEX(Conflict!$I$8:$I$225,MATCH($C51,_xlfn.ANCHORARRAY(Conflict!$C$8),0)),NA())</f>
        <v>7</v>
      </c>
      <c r="AL51" s="49"/>
      <c r="AM51" s="25">
        <f>IFERROR(INDEX('Data Reliability'!$G$6:$G$409,MATCH($C51,'Data Reliability'!$E$6:$E$409,0)),NA())</f>
        <v>8.3333333333333301E-2</v>
      </c>
      <c r="AN51" s="25">
        <f>IFERROR(INDEX('Data Reliability'!$H$6:$H$409,MATCH($C51,'Data Reliability'!$E$6:$E$409,0)),NA())</f>
        <v>0.46111111111111103</v>
      </c>
    </row>
    <row r="52" spans="2:40" ht="15.75" x14ac:dyDescent="0.25">
      <c r="B52" s="28" t="s">
        <v>739</v>
      </c>
      <c r="C52" s="28" t="s">
        <v>672</v>
      </c>
      <c r="D52" s="28" t="s">
        <v>435</v>
      </c>
      <c r="E52" s="28" t="s">
        <v>409</v>
      </c>
      <c r="F52" s="206">
        <f ca="1">MATCH($C52,_xlfn.ANCHORARRAY(Health!$C$8),0)</f>
        <v>47</v>
      </c>
      <c r="G52" s="22" cm="1">
        <f t="array" aca="1" ref="G52" ca="1">IF(Parameters!$D$31, SUM(IF(ISNUMBER(R52:W52),(IF(R52:W52&gt;=Parameters!$D$37,1,"")),""))+0.5*(SUM(IF(ISNUMBER(R52:W52),(IF(R52:W52&gt;=Parameters!$D$38,1,"")),""))-SUM(IF(ISNUMBER(R52:W52),(IF(R52:W52&gt;=Parameters!$D$37,1,"")),""))),0) +
   IF(Parameters!$D$32,SUM(IF(ISNUMBER(R52:W52),(IF(R52:W52&gt;=Parameters!$D$41,1,"")),"")),0) +
   IF(Parameters!$D$33,AVERAGE(IF(ISNUMBER(R52:W52),R52:W52)),0) +
   IF(Parameters!$D$34,IF(OR(IF(ISNUMBER(R52:W52),R52:W52)=0),0,GEOMEAN(IF(ISNUMBER(R52:W52),R52:W52))),0)</f>
        <v>0</v>
      </c>
      <c r="H52" s="23">
        <f t="shared" ca="1" si="0"/>
        <v>0</v>
      </c>
      <c r="I52" s="116" t="str">
        <f t="shared" si="1"/>
        <v>!!</v>
      </c>
      <c r="J52" s="22" cm="1">
        <f t="array" aca="1" ref="J52" ca="1">IF(Parameters!$D$31, SUM(IF(ISNUMBER(Y52:AD52),(IF(Y52:AD52&gt;=Parameters!$D$41,1,"")),""))+0.5*(SUM(IF(ISNUMBER(Y52:AD52),(IF(Y52:AD52&gt;=Parameters!$D$42,1,"")),""))-SUM(IF(ISNUMBER(Y52:AD52),(IF(Y52:AD52&gt;=Parameters!$D$41,1,"")),""))),0) +
   IF(Parameters!$D$32,SUM(IF(ISNUMBER(Y52:AD52),(IF(Y52:AD52&gt;=Parameters!$D$41,1,"")),"")),0) +
   IF(Parameters!$D$33,AVERAGE(IF(ISNUMBER(Y52:AD52),Y52:AD52)),0) +
   IF(Parameters!$D$34,IF(OR(IF(ISNUMBER(Y52:AD52),Y52:AD52)=0),0,GEOMEAN(IF(ISNUMBER(Y52:AD52),Y52:AD52))),0)</f>
        <v>0</v>
      </c>
      <c r="K52" s="23">
        <f t="shared" ca="1" si="2"/>
        <v>0</v>
      </c>
      <c r="L52" s="116" t="str">
        <f t="shared" si="3"/>
        <v>!!</v>
      </c>
      <c r="M52" s="21" cm="1">
        <f t="array" aca="1" ref="M52" ca="1">IF(Parameters!$D$31, SUM(IF(ISNUMBER(AF52:AK52),(IF(AF52:AK52&gt;=Parameters!$D$41,1,"")),""))+0.5*(SUM(IF(ISNUMBER(AF52:AK52),(IF(AF52:AK52&gt;=Parameters!$D$42,1,"")),""))-SUM(IF(ISNUMBER(AF52:AK52),(IF(AF52:AK52&gt;=Parameters!$D$41,1,"")),""))),0) +
   IF(Parameters!$D$32,SUM(IF(ISNUMBER(AF52:AK52),(IF(AF52:AK52&gt;=Parameters!$D$41,1,"")),"")),0) +
   IF(Parameters!$D$33,AVERAGE(IF(ISNUMBER(AF52:AK52),AF52:AK52)),0) +
   IF(Parameters!$D$34,IF(OR(IF(ISNUMBER(AF52:AK52),AF52:AK52)=0),0,GEOMEAN(IF(ISNUMBER(AF52:AK52),AF52:AK52))),0)</f>
        <v>0</v>
      </c>
      <c r="N52" s="23">
        <f t="shared" ca="1" si="4"/>
        <v>0</v>
      </c>
      <c r="O52" s="116" t="str">
        <f t="shared" si="5"/>
        <v>!!</v>
      </c>
      <c r="P52" s="24"/>
      <c r="Q52" s="49"/>
      <c r="R52" s="25">
        <f ca="1">IFERROR(INDEX(Health!$G$8:$G$225,MATCH($C52,_xlfn.ANCHORARRAY(Health!$C$8),0)),NA())</f>
        <v>0</v>
      </c>
      <c r="S52" s="25" t="e">
        <f ca="1">IFERROR(INDEX(Food!$G$8:$G$225,MATCH($C52,_xlfn.ANCHORARRAY(Food!$C$8),0)),NA())</f>
        <v>#N/A</v>
      </c>
      <c r="T52" s="25" t="e">
        <f ca="1">IFERROR(INDEX(Macro!$G$8:$G$225,MATCH($C52,_xlfn.ANCHORARRAY(Macro!$C$8),0)),NA())</f>
        <v>#N/A</v>
      </c>
      <c r="U52" s="25">
        <f ca="1">IFERROR(INDEX(Socioeconomic!$G$8:$G$225,MATCH($C52,_xlfn.ANCHORARRAY(Socioeconomic!$C$8),0)),NA())</f>
        <v>0</v>
      </c>
      <c r="V52" s="25">
        <f ca="1">IFERROR(INDEX('Natural Hazard'!$G$8:$G$225,MATCH($C52,_xlfn.ANCHORARRAY('Natural Hazard'!$C$8),0)),NA())</f>
        <v>0</v>
      </c>
      <c r="W52" s="25">
        <f ca="1">IFERROR(INDEX(Conflict!$G$8:$G$225,MATCH($C52,_xlfn.ANCHORARRAY(Conflict!$C$8),0)),NA())</f>
        <v>0</v>
      </c>
      <c r="X52" s="50"/>
      <c r="Y52" s="25" t="e">
        <f ca="1">IFERROR(INDEX(Health!$H$8:$H$225,MATCH($C52,_xlfn.ANCHORARRAY(Health!$C$8),0)),NA())</f>
        <v>#N/A</v>
      </c>
      <c r="Z52" s="25" t="e">
        <f ca="1">IFERROR(INDEX(Food!$H$8:$H$225,MATCH($C52,_xlfn.ANCHORARRAY(Food!$C$8),0)),NA())</f>
        <v>#N/A</v>
      </c>
      <c r="AA52" s="25" t="e">
        <f ca="1">IFERROR(INDEX(Macro!$H$8:$H$225,MATCH($C52,_xlfn.ANCHORARRAY(Macro!$C$8),0)),NA())</f>
        <v>#N/A</v>
      </c>
      <c r="AB52" s="25" t="e">
        <f ca="1">IFERROR(INDEX(Socioeconomic!$H$8:$H$225,MATCH($C52,_xlfn.ANCHORARRAY(Socioeconomic!$C$8),0)),NA())</f>
        <v>#N/A</v>
      </c>
      <c r="AC52" s="25" t="e">
        <f ca="1">IFERROR(INDEX('Natural Hazard'!$H$8:$H$225,MATCH($C52,_xlfn.ANCHORARRAY('Natural Hazard'!$C$8),0)),NA())</f>
        <v>#N/A</v>
      </c>
      <c r="AD52" s="25">
        <f ca="1">IFERROR(INDEX(Conflict!$H$8:$H$225,MATCH($C52,_xlfn.ANCHORARRAY(Conflict!$C$8),0)),NA())</f>
        <v>0</v>
      </c>
      <c r="AE52" s="50"/>
      <c r="AF52" s="25">
        <f ca="1">IFERROR(INDEX(Health!$I$8:$I$225,MATCH($C52,_xlfn.ANCHORARRAY(Health!$C$8),0)),NA())</f>
        <v>0</v>
      </c>
      <c r="AG52" s="25" t="e">
        <f ca="1">IFERROR(INDEX(Food!$I$8:$I$225,MATCH($C52,_xlfn.ANCHORARRAY(Food!$C$8),0)),NA())</f>
        <v>#N/A</v>
      </c>
      <c r="AH52" s="25" t="e">
        <f ca="1">IFERROR(INDEX(Macro!$I$8:$I$225,MATCH($C52,_xlfn.ANCHORARRAY(Macro!$C$8),0)),NA())</f>
        <v>#N/A</v>
      </c>
      <c r="AI52" s="25">
        <f ca="1">IFERROR(INDEX(Socioeconomic!$I$8:$I$225,MATCH($C52,_xlfn.ANCHORARRAY(Socioeconomic!$C$8),0)),NA())</f>
        <v>0</v>
      </c>
      <c r="AJ52" s="25">
        <f ca="1">IFERROR(INDEX('Natural Hazard'!$I$8:$I$225,MATCH($C52,_xlfn.ANCHORARRAY('Natural Hazard'!$C$8),0)),NA())</f>
        <v>0</v>
      </c>
      <c r="AK52" s="25">
        <f ca="1">IFERROR(INDEX(Conflict!$I$8:$I$225,MATCH($C52,_xlfn.ANCHORARRAY(Conflict!$C$8),0)),NA())</f>
        <v>0</v>
      </c>
      <c r="AL52" s="49"/>
      <c r="AM52" s="25">
        <f>IFERROR(INDEX('Data Reliability'!$G$6:$G$409,MATCH($C52,'Data Reliability'!$E$6:$E$409,0)),NA())</f>
        <v>0.88888888888888895</v>
      </c>
      <c r="AN52" s="25">
        <f>IFERROR(INDEX('Data Reliability'!$H$6:$H$409,MATCH($C52,'Data Reliability'!$E$6:$E$409,0)),NA())</f>
        <v>0.76111111111111096</v>
      </c>
    </row>
    <row r="53" spans="2:40" ht="15.75" x14ac:dyDescent="0.25">
      <c r="B53" s="28" t="s">
        <v>703</v>
      </c>
      <c r="C53" s="28" t="s">
        <v>673</v>
      </c>
      <c r="D53" s="28" t="s">
        <v>435</v>
      </c>
      <c r="E53" s="28" t="s">
        <v>409</v>
      </c>
      <c r="F53" s="206">
        <f ca="1">MATCH($C53,_xlfn.ANCHORARRAY(Health!$C$8),0)</f>
        <v>48</v>
      </c>
      <c r="G53" s="22" cm="1">
        <f t="array" aca="1" ref="G53" ca="1">IF(Parameters!$D$31, SUM(IF(ISNUMBER(R53:W53),(IF(R53:W53&gt;=Parameters!$D$37,1,"")),""))+0.5*(SUM(IF(ISNUMBER(R53:W53),(IF(R53:W53&gt;=Parameters!$D$38,1,"")),""))-SUM(IF(ISNUMBER(R53:W53),(IF(R53:W53&gt;=Parameters!$D$37,1,"")),""))),0) +
   IF(Parameters!$D$32,SUM(IF(ISNUMBER(R53:W53),(IF(R53:W53&gt;=Parameters!$D$41,1,"")),"")),0) +
   IF(Parameters!$D$33,AVERAGE(IF(ISNUMBER(R53:W53),R53:W53)),0) +
   IF(Parameters!$D$34,IF(OR(IF(ISNUMBER(R53:W53),R53:W53)=0),0,GEOMEAN(IF(ISNUMBER(R53:W53),R53:W53))),0)</f>
        <v>0</v>
      </c>
      <c r="H53" s="23">
        <f t="shared" ca="1" si="0"/>
        <v>0</v>
      </c>
      <c r="I53" s="116" t="str">
        <f t="shared" si="1"/>
        <v>!</v>
      </c>
      <c r="J53" s="22" cm="1">
        <f t="array" aca="1" ref="J53" ca="1">IF(Parameters!$D$31, SUM(IF(ISNUMBER(Y53:AD53),(IF(Y53:AD53&gt;=Parameters!$D$41,1,"")),""))+0.5*(SUM(IF(ISNUMBER(Y53:AD53),(IF(Y53:AD53&gt;=Parameters!$D$42,1,"")),""))-SUM(IF(ISNUMBER(Y53:AD53),(IF(Y53:AD53&gt;=Parameters!$D$41,1,"")),""))),0) +
   IF(Parameters!$D$32,SUM(IF(ISNUMBER(Y53:AD53),(IF(Y53:AD53&gt;=Parameters!$D$41,1,"")),"")),0) +
   IF(Parameters!$D$33,AVERAGE(IF(ISNUMBER(Y53:AD53),Y53:AD53)),0) +
   IF(Parameters!$D$34,IF(OR(IF(ISNUMBER(Y53:AD53),Y53:AD53)=0),0,GEOMEAN(IF(ISNUMBER(Y53:AD53),Y53:AD53))),0)</f>
        <v>0</v>
      </c>
      <c r="K53" s="23">
        <f t="shared" ca="1" si="2"/>
        <v>0</v>
      </c>
      <c r="L53" s="116" t="str">
        <f t="shared" si="3"/>
        <v>!!</v>
      </c>
      <c r="M53" s="21" cm="1">
        <f t="array" aca="1" ref="M53" ca="1">IF(Parameters!$D$31, SUM(IF(ISNUMBER(AF53:AK53),(IF(AF53:AK53&gt;=Parameters!$D$41,1,"")),""))+0.5*(SUM(IF(ISNUMBER(AF53:AK53),(IF(AF53:AK53&gt;=Parameters!$D$42,1,"")),""))-SUM(IF(ISNUMBER(AF53:AK53),(IF(AF53:AK53&gt;=Parameters!$D$41,1,"")),""))),0) +
   IF(Parameters!$D$32,SUM(IF(ISNUMBER(AF53:AK53),(IF(AF53:AK53&gt;=Parameters!$D$41,1,"")),"")),0) +
   IF(Parameters!$D$33,AVERAGE(IF(ISNUMBER(AF53:AK53),AF53:AK53)),0) +
   IF(Parameters!$D$34,IF(OR(IF(ISNUMBER(AF53:AK53),AF53:AK53)=0),0,GEOMEAN(IF(ISNUMBER(AF53:AK53),AF53:AK53))),0)</f>
        <v>0</v>
      </c>
      <c r="N53" s="23">
        <f t="shared" ca="1" si="4"/>
        <v>0</v>
      </c>
      <c r="O53" s="116" t="str">
        <f t="shared" si="5"/>
        <v>!</v>
      </c>
      <c r="P53" s="24"/>
      <c r="Q53" s="49"/>
      <c r="R53" s="25">
        <f ca="1">IFERROR(INDEX(Health!$G$8:$G$225,MATCH($C53,_xlfn.ANCHORARRAY(Health!$C$8),0)),NA())</f>
        <v>0</v>
      </c>
      <c r="S53" s="25" t="e">
        <f ca="1">IFERROR(INDEX(Food!$G$8:$G$225,MATCH($C53,_xlfn.ANCHORARRAY(Food!$C$8),0)),NA())</f>
        <v>#N/A</v>
      </c>
      <c r="T53" s="25">
        <f ca="1">IFERROR(INDEX(Macro!$G$8:$G$225,MATCH($C53,_xlfn.ANCHORARRAY(Macro!$C$8),0)),NA())</f>
        <v>1.7266248622975056</v>
      </c>
      <c r="U53" s="25">
        <f ca="1">IFERROR(INDEX(Socioeconomic!$G$8:$G$225,MATCH($C53,_xlfn.ANCHORARRAY(Socioeconomic!$C$8),0)),NA())</f>
        <v>0</v>
      </c>
      <c r="V53" s="25">
        <f ca="1">IFERROR(INDEX('Natural Hazard'!$G$8:$G$225,MATCH($C53,_xlfn.ANCHORARRAY('Natural Hazard'!$C$8),0)),NA())</f>
        <v>0</v>
      </c>
      <c r="W53" s="25">
        <f ca="1">IFERROR(INDEX(Conflict!$G$8:$G$225,MATCH($C53,_xlfn.ANCHORARRAY(Conflict!$C$8),0)),NA())</f>
        <v>0</v>
      </c>
      <c r="X53" s="50"/>
      <c r="Y53" s="25" t="e">
        <f ca="1">IFERROR(INDEX(Health!$H$8:$H$225,MATCH($C53,_xlfn.ANCHORARRAY(Health!$C$8),0)),NA())</f>
        <v>#N/A</v>
      </c>
      <c r="Z53" s="25" t="e">
        <f ca="1">IFERROR(INDEX(Food!$H$8:$H$225,MATCH($C53,_xlfn.ANCHORARRAY(Food!$C$8),0)),NA())</f>
        <v>#N/A</v>
      </c>
      <c r="AA53" s="25">
        <f ca="1">IFERROR(INDEX(Macro!$H$8:$H$225,MATCH($C53,_xlfn.ANCHORARRAY(Macro!$C$8),0)),NA())</f>
        <v>0.53295085679776399</v>
      </c>
      <c r="AB53" s="25" t="e">
        <f ca="1">IFERROR(INDEX(Socioeconomic!$H$8:$H$225,MATCH($C53,_xlfn.ANCHORARRAY(Socioeconomic!$C$8),0)),NA())</f>
        <v>#N/A</v>
      </c>
      <c r="AC53" s="25" t="e">
        <f ca="1">IFERROR(INDEX('Natural Hazard'!$H$8:$H$225,MATCH($C53,_xlfn.ANCHORARRAY('Natural Hazard'!$C$8),0)),NA())</f>
        <v>#N/A</v>
      </c>
      <c r="AD53" s="25">
        <f ca="1">IFERROR(INDEX(Conflict!$H$8:$H$225,MATCH($C53,_xlfn.ANCHORARRAY(Conflict!$C$8),0)),NA())</f>
        <v>0</v>
      </c>
      <c r="AE53" s="50"/>
      <c r="AF53" s="25">
        <f ca="1">IFERROR(INDEX(Health!$I$8:$I$225,MATCH($C53,_xlfn.ANCHORARRAY(Health!$C$8),0)),NA())</f>
        <v>0</v>
      </c>
      <c r="AG53" s="25" t="e">
        <f ca="1">IFERROR(INDEX(Food!$I$8:$I$225,MATCH($C53,_xlfn.ANCHORARRAY(Food!$C$8),0)),NA())</f>
        <v>#N/A</v>
      </c>
      <c r="AH53" s="25">
        <f ca="1">IFERROR(INDEX(Macro!$I$8:$I$225,MATCH($C53,_xlfn.ANCHORARRAY(Macro!$C$8),0)),NA())</f>
        <v>5.5938242280284998</v>
      </c>
      <c r="AI53" s="25">
        <f ca="1">IFERROR(INDEX(Socioeconomic!$I$8:$I$225,MATCH($C53,_xlfn.ANCHORARRAY(Socioeconomic!$C$8),0)),NA())</f>
        <v>0</v>
      </c>
      <c r="AJ53" s="25">
        <f ca="1">IFERROR(INDEX('Natural Hazard'!$I$8:$I$225,MATCH($C53,_xlfn.ANCHORARRAY('Natural Hazard'!$C$8),0)),NA())</f>
        <v>0</v>
      </c>
      <c r="AK53" s="25">
        <f ca="1">IFERROR(INDEX(Conflict!$I$8:$I$225,MATCH($C53,_xlfn.ANCHORARRAY(Conflict!$C$8),0)),NA())</f>
        <v>0</v>
      </c>
      <c r="AL53" s="49"/>
      <c r="AM53" s="25">
        <f>IFERROR(INDEX('Data Reliability'!$G$6:$G$409,MATCH($C53,'Data Reliability'!$E$6:$E$409,0)),NA())</f>
        <v>0.72222222222222199</v>
      </c>
      <c r="AN53" s="25">
        <f>IFERROR(INDEX('Data Reliability'!$H$6:$H$409,MATCH($C53,'Data Reliability'!$E$6:$E$409,0)),NA())</f>
        <v>0.52777777777777801</v>
      </c>
    </row>
    <row r="54" spans="2:40" ht="15.75" x14ac:dyDescent="0.25">
      <c r="B54" s="28" t="s">
        <v>84</v>
      </c>
      <c r="C54" s="28" t="s">
        <v>85</v>
      </c>
      <c r="D54" s="28" t="s">
        <v>433</v>
      </c>
      <c r="E54" s="28" t="s">
        <v>409</v>
      </c>
      <c r="F54" s="206">
        <f ca="1">MATCH($C54,_xlfn.ANCHORARRAY(Health!$C$8),0)</f>
        <v>49</v>
      </c>
      <c r="G54" s="22" cm="1">
        <f t="array" aca="1" ref="G54" ca="1">IF(Parameters!$D$31, SUM(IF(ISNUMBER(R54:W54),(IF(R54:W54&gt;=Parameters!$D$37,1,"")),""))+0.5*(SUM(IF(ISNUMBER(R54:W54),(IF(R54:W54&gt;=Parameters!$D$38,1,"")),""))-SUM(IF(ISNUMBER(R54:W54),(IF(R54:W54&gt;=Parameters!$D$37,1,"")),""))),0) +
   IF(Parameters!$D$32,SUM(IF(ISNUMBER(R54:W54),(IF(R54:W54&gt;=Parameters!$D$41,1,"")),"")),0) +
   IF(Parameters!$D$33,AVERAGE(IF(ISNUMBER(R54:W54),R54:W54)),0) +
   IF(Parameters!$D$34,IF(OR(IF(ISNUMBER(R54:W54),R54:W54)=0),0,GEOMEAN(IF(ISNUMBER(R54:W54),R54:W54))),0)</f>
        <v>0</v>
      </c>
      <c r="H54" s="23">
        <f t="shared" ca="1" si="0"/>
        <v>0</v>
      </c>
      <c r="I54" s="116" t="str">
        <f t="shared" si="1"/>
        <v/>
      </c>
      <c r="J54" s="22" cm="1">
        <f t="array" aca="1" ref="J54" ca="1">IF(Parameters!$D$31, SUM(IF(ISNUMBER(Y54:AD54),(IF(Y54:AD54&gt;=Parameters!$D$41,1,"")),""))+0.5*(SUM(IF(ISNUMBER(Y54:AD54),(IF(Y54:AD54&gt;=Parameters!$D$42,1,"")),""))-SUM(IF(ISNUMBER(Y54:AD54),(IF(Y54:AD54&gt;=Parameters!$D$41,1,"")),""))),0) +
   IF(Parameters!$D$32,SUM(IF(ISNUMBER(Y54:AD54),(IF(Y54:AD54&gt;=Parameters!$D$41,1,"")),"")),0) +
   IF(Parameters!$D$33,AVERAGE(IF(ISNUMBER(Y54:AD54),Y54:AD54)),0) +
   IF(Parameters!$D$34,IF(OR(IF(ISNUMBER(Y54:AD54),Y54:AD54)=0),0,GEOMEAN(IF(ISNUMBER(Y54:AD54),Y54:AD54))),0)</f>
        <v>0</v>
      </c>
      <c r="K54" s="23">
        <f t="shared" ca="1" si="2"/>
        <v>0</v>
      </c>
      <c r="L54" s="116" t="str">
        <f t="shared" si="3"/>
        <v/>
      </c>
      <c r="M54" s="21" cm="1">
        <f t="array" aca="1" ref="M54" ca="1">IF(Parameters!$D$31, SUM(IF(ISNUMBER(AF54:AK54),(IF(AF54:AK54&gt;=Parameters!$D$41,1,"")),""))+0.5*(SUM(IF(ISNUMBER(AF54:AK54),(IF(AF54:AK54&gt;=Parameters!$D$42,1,"")),""))-SUM(IF(ISNUMBER(AF54:AK54),(IF(AF54:AK54&gt;=Parameters!$D$41,1,"")),""))),0) +
   IF(Parameters!$D$32,SUM(IF(ISNUMBER(AF54:AK54),(IF(AF54:AK54&gt;=Parameters!$D$41,1,"")),"")),0) +
   IF(Parameters!$D$33,AVERAGE(IF(ISNUMBER(AF54:AK54),AF54:AK54)),0) +
   IF(Parameters!$D$34,IF(OR(IF(ISNUMBER(AF54:AK54),AF54:AK54)=0),0,GEOMEAN(IF(ISNUMBER(AF54:AK54),AF54:AK54))),0)</f>
        <v>0</v>
      </c>
      <c r="N54" s="23">
        <f t="shared" ca="1" si="4"/>
        <v>0</v>
      </c>
      <c r="O54" s="116" t="str">
        <f t="shared" si="5"/>
        <v>!</v>
      </c>
      <c r="P54" s="24"/>
      <c r="Q54" s="49"/>
      <c r="R54" s="25">
        <f ca="1">IFERROR(INDEX(Health!$G$8:$G$225,MATCH($C54,_xlfn.ANCHORARRAY(Health!$C$8),0)),NA())</f>
        <v>0</v>
      </c>
      <c r="S54" s="25">
        <f ca="1">IFERROR(INDEX(Food!$G$8:$G$225,MATCH($C54,_xlfn.ANCHORARRAY(Food!$C$8),0)),NA())</f>
        <v>0</v>
      </c>
      <c r="T54" s="25">
        <f ca="1">IFERROR(INDEX(Macro!$G$8:$G$225,MATCH($C54,_xlfn.ANCHORARRAY(Macro!$C$8),0)),NA())</f>
        <v>3.0554736454348297</v>
      </c>
      <c r="U54" s="25">
        <f ca="1">IFERROR(INDEX(Socioeconomic!$G$8:$G$225,MATCH($C54,_xlfn.ANCHORARRAY(Socioeconomic!$C$8),0)),NA())</f>
        <v>0.56971170654237624</v>
      </c>
      <c r="V54" s="25">
        <f ca="1">IFERROR(INDEX('Natural Hazard'!$G$8:$G$225,MATCH($C54,_xlfn.ANCHORARRAY('Natural Hazard'!$C$8),0)),NA())</f>
        <v>0</v>
      </c>
      <c r="W54" s="25">
        <f ca="1">IFERROR(INDEX(Conflict!$G$8:$G$225,MATCH($C54,_xlfn.ANCHORARRAY(Conflict!$C$8),0)),NA())</f>
        <v>0</v>
      </c>
      <c r="X54" s="50"/>
      <c r="Y54" s="25">
        <f ca="1">IFERROR(INDEX(Health!$H$8:$H$225,MATCH($C54,_xlfn.ANCHORARRAY(Health!$C$8),0)),NA())</f>
        <v>3.9591836734693802</v>
      </c>
      <c r="Z54" s="25">
        <f ca="1">IFERROR(INDEX(Food!$H$8:$H$225,MATCH($C54,_xlfn.ANCHORARRAY(Food!$C$8),0)),NA())</f>
        <v>2.12918660287081</v>
      </c>
      <c r="AA54" s="25">
        <f ca="1">IFERROR(INDEX(Macro!$H$8:$H$225,MATCH($C54,_xlfn.ANCHORARRAY(Macro!$C$8),0)),NA())</f>
        <v>2.3748773307163802</v>
      </c>
      <c r="AB54" s="25">
        <f ca="1">IFERROR(INDEX(Socioeconomic!$H$8:$H$225,MATCH($C54,_xlfn.ANCHORARRAY(Socioeconomic!$C$8),0)),NA())</f>
        <v>1.1428571428571399</v>
      </c>
      <c r="AC54" s="25">
        <f ca="1">IFERROR(INDEX('Natural Hazard'!$H$8:$H$225,MATCH($C54,_xlfn.ANCHORARRAY('Natural Hazard'!$C$8),0)),NA())</f>
        <v>3.5</v>
      </c>
      <c r="AD54" s="25">
        <f ca="1">IFERROR(INDEX(Conflict!$H$8:$H$225,MATCH($C54,_xlfn.ANCHORARRAY(Conflict!$C$8),0)),NA())</f>
        <v>0</v>
      </c>
      <c r="AE54" s="50"/>
      <c r="AF54" s="25">
        <f ca="1">IFERROR(INDEX(Health!$I$8:$I$225,MATCH($C54,_xlfn.ANCHORARRAY(Health!$C$8),0)),NA())</f>
        <v>0</v>
      </c>
      <c r="AG54" s="25" t="e">
        <f ca="1">IFERROR(INDEX(Food!$I$8:$I$225,MATCH($C54,_xlfn.ANCHORARRAY(Food!$C$8),0)),NA())</f>
        <v>#N/A</v>
      </c>
      <c r="AH54" s="25">
        <f ca="1">IFERROR(INDEX(Macro!$I$8:$I$225,MATCH($C54,_xlfn.ANCHORARRAY(Macro!$C$8),0)),NA())</f>
        <v>3.93111638954869</v>
      </c>
      <c r="AI54" s="25">
        <f ca="1">IFERROR(INDEX(Socioeconomic!$I$8:$I$225,MATCH($C54,_xlfn.ANCHORARRAY(Socioeconomic!$C$8),0)),NA())</f>
        <v>0.28399999999999898</v>
      </c>
      <c r="AJ54" s="25">
        <f ca="1">IFERROR(INDEX('Natural Hazard'!$I$8:$I$225,MATCH($C54,_xlfn.ANCHORARRAY('Natural Hazard'!$C$8),0)),NA())</f>
        <v>0</v>
      </c>
      <c r="AK54" s="25">
        <f ca="1">IFERROR(INDEX(Conflict!$I$8:$I$225,MATCH($C54,_xlfn.ANCHORARRAY(Conflict!$C$8),0)),NA())</f>
        <v>0</v>
      </c>
      <c r="AL54" s="49"/>
      <c r="AM54" s="25">
        <f>IFERROR(INDEX('Data Reliability'!$G$6:$G$409,MATCH($C54,'Data Reliability'!$E$6:$E$409,0)),NA())</f>
        <v>8.3333333333333301E-2</v>
      </c>
      <c r="AN54" s="25">
        <f>IFERROR(INDEX('Data Reliability'!$H$6:$H$409,MATCH($C54,'Data Reliability'!$E$6:$E$409,0)),NA())</f>
        <v>0.43888888888888899</v>
      </c>
    </row>
    <row r="55" spans="2:40" ht="15.75" x14ac:dyDescent="0.25">
      <c r="B55" s="28" t="s">
        <v>86</v>
      </c>
      <c r="C55" s="28" t="s">
        <v>87</v>
      </c>
      <c r="D55" s="28" t="s">
        <v>433</v>
      </c>
      <c r="E55" s="28" t="s">
        <v>409</v>
      </c>
      <c r="F55" s="206">
        <f ca="1">MATCH($C55,_xlfn.ANCHORARRAY(Health!$C$8),0)</f>
        <v>50</v>
      </c>
      <c r="G55" s="22" cm="1">
        <f t="array" aca="1" ref="G55" ca="1">IF(Parameters!$D$31, SUM(IF(ISNUMBER(R55:W55),(IF(R55:W55&gt;=Parameters!$D$37,1,"")),""))+0.5*(SUM(IF(ISNUMBER(R55:W55),(IF(R55:W55&gt;=Parameters!$D$38,1,"")),""))-SUM(IF(ISNUMBER(R55:W55),(IF(R55:W55&gt;=Parameters!$D$37,1,"")),""))),0) +
   IF(Parameters!$D$32,SUM(IF(ISNUMBER(R55:W55),(IF(R55:W55&gt;=Parameters!$D$41,1,"")),"")),0) +
   IF(Parameters!$D$33,AVERAGE(IF(ISNUMBER(R55:W55),R55:W55)),0) +
   IF(Parameters!$D$34,IF(OR(IF(ISNUMBER(R55:W55),R55:W55)=0),0,GEOMEAN(IF(ISNUMBER(R55:W55),R55:W55))),0)</f>
        <v>0</v>
      </c>
      <c r="H55" s="23">
        <f t="shared" ca="1" si="0"/>
        <v>0</v>
      </c>
      <c r="I55" s="116" t="str">
        <f t="shared" si="1"/>
        <v/>
      </c>
      <c r="J55" s="22" cm="1">
        <f t="array" aca="1" ref="J55" ca="1">IF(Parameters!$D$31, SUM(IF(ISNUMBER(Y55:AD55),(IF(Y55:AD55&gt;=Parameters!$D$41,1,"")),""))+0.5*(SUM(IF(ISNUMBER(Y55:AD55),(IF(Y55:AD55&gt;=Parameters!$D$42,1,"")),""))-SUM(IF(ISNUMBER(Y55:AD55),(IF(Y55:AD55&gt;=Parameters!$D$41,1,"")),""))),0) +
   IF(Parameters!$D$32,SUM(IF(ISNUMBER(Y55:AD55),(IF(Y55:AD55&gt;=Parameters!$D$41,1,"")),"")),0) +
   IF(Parameters!$D$33,AVERAGE(IF(ISNUMBER(Y55:AD55),Y55:AD55)),0) +
   IF(Parameters!$D$34,IF(OR(IF(ISNUMBER(Y55:AD55),Y55:AD55)=0),0,GEOMEAN(IF(ISNUMBER(Y55:AD55),Y55:AD55))),0)</f>
        <v>0</v>
      </c>
      <c r="K55" s="23">
        <f t="shared" ca="1" si="2"/>
        <v>0</v>
      </c>
      <c r="L55" s="116" t="str">
        <f t="shared" si="3"/>
        <v/>
      </c>
      <c r="M55" s="21" cm="1">
        <f t="array" aca="1" ref="M55" ca="1">IF(Parameters!$D$31, SUM(IF(ISNUMBER(AF55:AK55),(IF(AF55:AK55&gt;=Parameters!$D$41,1,"")),""))+0.5*(SUM(IF(ISNUMBER(AF55:AK55),(IF(AF55:AK55&gt;=Parameters!$D$42,1,"")),""))-SUM(IF(ISNUMBER(AF55:AK55),(IF(AF55:AK55&gt;=Parameters!$D$41,1,"")),""))),0) +
   IF(Parameters!$D$32,SUM(IF(ISNUMBER(AF55:AK55),(IF(AF55:AK55&gt;=Parameters!$D$41,1,"")),"")),0) +
   IF(Parameters!$D$33,AVERAGE(IF(ISNUMBER(AF55:AK55),AF55:AK55)),0) +
   IF(Parameters!$D$34,IF(OR(IF(ISNUMBER(AF55:AK55),AF55:AK55)=0),0,GEOMEAN(IF(ISNUMBER(AF55:AK55),AF55:AK55))),0)</f>
        <v>0</v>
      </c>
      <c r="N55" s="23">
        <f t="shared" ca="1" si="4"/>
        <v>0</v>
      </c>
      <c r="O55" s="116" t="str">
        <f t="shared" si="5"/>
        <v>!</v>
      </c>
      <c r="P55" s="24"/>
      <c r="Q55" s="49"/>
      <c r="R55" s="25">
        <f ca="1">IFERROR(INDEX(Health!$G$8:$G$225,MATCH($C55,_xlfn.ANCHORARRAY(Health!$C$8),0)),NA())</f>
        <v>0</v>
      </c>
      <c r="S55" s="25">
        <f ca="1">IFERROR(INDEX(Food!$G$8:$G$225,MATCH($C55,_xlfn.ANCHORARRAY(Food!$C$8),0)),NA())</f>
        <v>0</v>
      </c>
      <c r="T55" s="25">
        <f ca="1">IFERROR(INDEX(Macro!$G$8:$G$225,MATCH($C55,_xlfn.ANCHORARRAY(Macro!$C$8),0)),NA())</f>
        <v>1.2750148022089107</v>
      </c>
      <c r="U55" s="25">
        <f ca="1">IFERROR(INDEX(Socioeconomic!$G$8:$G$225,MATCH($C55,_xlfn.ANCHORARRAY(Socioeconomic!$C$8),0)),NA())</f>
        <v>0.46368092477478401</v>
      </c>
      <c r="V55" s="25">
        <f ca="1">IFERROR(INDEX('Natural Hazard'!$G$8:$G$225,MATCH($C55,_xlfn.ANCHORARRAY('Natural Hazard'!$C$8),0)),NA())</f>
        <v>0</v>
      </c>
      <c r="W55" s="25">
        <f ca="1">IFERROR(INDEX(Conflict!$G$8:$G$225,MATCH($C55,_xlfn.ANCHORARRAY(Conflict!$C$8),0)),NA())</f>
        <v>0</v>
      </c>
      <c r="X55" s="50"/>
      <c r="Y55" s="25">
        <f ca="1">IFERROR(INDEX(Health!$H$8:$H$225,MATCH($C55,_xlfn.ANCHORARRAY(Health!$C$8),0)),NA())</f>
        <v>0.78134110787172095</v>
      </c>
      <c r="Z55" s="25">
        <f ca="1">IFERROR(INDEX(Food!$H$8:$H$225,MATCH($C55,_xlfn.ANCHORARRAY(Food!$C$8),0)),NA())</f>
        <v>0.11001737116386601</v>
      </c>
      <c r="AA55" s="25">
        <f ca="1">IFERROR(INDEX(Macro!$H$8:$H$225,MATCH($C55,_xlfn.ANCHORARRAY(Macro!$C$8),0)),NA())</f>
        <v>0.97078583830301202</v>
      </c>
      <c r="AB55" s="25">
        <f ca="1">IFERROR(INDEX(Socioeconomic!$H$8:$H$225,MATCH($C55,_xlfn.ANCHORARRAY(Socioeconomic!$C$8),0)),NA())</f>
        <v>0.71428571428571297</v>
      </c>
      <c r="AC55" s="25">
        <f ca="1">IFERROR(INDEX('Natural Hazard'!$H$8:$H$225,MATCH($C55,_xlfn.ANCHORARRAY('Natural Hazard'!$C$8),0)),NA())</f>
        <v>1</v>
      </c>
      <c r="AD55" s="25">
        <f ca="1">IFERROR(INDEX(Conflict!$H$8:$H$225,MATCH($C55,_xlfn.ANCHORARRAY(Conflict!$C$8),0)),NA())</f>
        <v>0</v>
      </c>
      <c r="AE55" s="50"/>
      <c r="AF55" s="25">
        <f ca="1">IFERROR(INDEX(Health!$I$8:$I$225,MATCH($C55,_xlfn.ANCHORARRAY(Health!$C$8),0)),NA())</f>
        <v>0</v>
      </c>
      <c r="AG55" s="25" t="e">
        <f ca="1">IFERROR(INDEX(Food!$I$8:$I$225,MATCH($C55,_xlfn.ANCHORARRAY(Food!$C$8),0)),NA())</f>
        <v>#N/A</v>
      </c>
      <c r="AH55" s="25">
        <f ca="1">IFERROR(INDEX(Macro!$I$8:$I$225,MATCH($C55,_xlfn.ANCHORARRAY(Macro!$C$8),0)),NA())</f>
        <v>1.6745843230403701</v>
      </c>
      <c r="AI55" s="25">
        <f ca="1">IFERROR(INDEX(Socioeconomic!$I$8:$I$225,MATCH($C55,_xlfn.ANCHORARRAY(Socioeconomic!$C$8),0)),NA())</f>
        <v>0.30099999999999899</v>
      </c>
      <c r="AJ55" s="25">
        <f ca="1">IFERROR(INDEX('Natural Hazard'!$I$8:$I$225,MATCH($C55,_xlfn.ANCHORARRAY('Natural Hazard'!$C$8),0)),NA())</f>
        <v>0</v>
      </c>
      <c r="AK55" s="25">
        <f ca="1">IFERROR(INDEX(Conflict!$I$8:$I$225,MATCH($C55,_xlfn.ANCHORARRAY(Conflict!$C$8),0)),NA())</f>
        <v>0</v>
      </c>
      <c r="AL55" s="49"/>
      <c r="AM55" s="25">
        <f>IFERROR(INDEX('Data Reliability'!$G$6:$G$409,MATCH($C55,'Data Reliability'!$E$6:$E$409,0)),NA())</f>
        <v>0</v>
      </c>
      <c r="AN55" s="25">
        <f>IFERROR(INDEX('Data Reliability'!$H$6:$H$409,MATCH($C55,'Data Reliability'!$E$6:$E$409,0)),NA())</f>
        <v>0.47222222222222199</v>
      </c>
    </row>
    <row r="56" spans="2:40" ht="15.75" x14ac:dyDescent="0.25">
      <c r="B56" s="28" t="s">
        <v>88</v>
      </c>
      <c r="C56" s="28" t="s">
        <v>89</v>
      </c>
      <c r="D56" s="28" t="s">
        <v>433</v>
      </c>
      <c r="E56" s="28" t="s">
        <v>409</v>
      </c>
      <c r="F56" s="206">
        <f ca="1">MATCH($C56,_xlfn.ANCHORARRAY(Health!$C$8),0)</f>
        <v>51</v>
      </c>
      <c r="G56" s="22" cm="1">
        <f t="array" aca="1" ref="G56" ca="1">IF(Parameters!$D$31, SUM(IF(ISNUMBER(R56:W56),(IF(R56:W56&gt;=Parameters!$D$37,1,"")),""))+0.5*(SUM(IF(ISNUMBER(R56:W56),(IF(R56:W56&gt;=Parameters!$D$38,1,"")),""))-SUM(IF(ISNUMBER(R56:W56),(IF(R56:W56&gt;=Parameters!$D$37,1,"")),""))),0) +
   IF(Parameters!$D$32,SUM(IF(ISNUMBER(R56:W56),(IF(R56:W56&gt;=Parameters!$D$41,1,"")),"")),0) +
   IF(Parameters!$D$33,AVERAGE(IF(ISNUMBER(R56:W56),R56:W56)),0) +
   IF(Parameters!$D$34,IF(OR(IF(ISNUMBER(R56:W56),R56:W56)=0),0,GEOMEAN(IF(ISNUMBER(R56:W56),R56:W56))),0)</f>
        <v>0</v>
      </c>
      <c r="H56" s="23">
        <f t="shared" ca="1" si="0"/>
        <v>0</v>
      </c>
      <c r="I56" s="116" t="str">
        <f t="shared" si="1"/>
        <v/>
      </c>
      <c r="J56" s="22" cm="1">
        <f t="array" aca="1" ref="J56" ca="1">IF(Parameters!$D$31, SUM(IF(ISNUMBER(Y56:AD56),(IF(Y56:AD56&gt;=Parameters!$D$41,1,"")),""))+0.5*(SUM(IF(ISNUMBER(Y56:AD56),(IF(Y56:AD56&gt;=Parameters!$D$42,1,"")),""))-SUM(IF(ISNUMBER(Y56:AD56),(IF(Y56:AD56&gt;=Parameters!$D$41,1,"")),""))),0) +
   IF(Parameters!$D$32,SUM(IF(ISNUMBER(Y56:AD56),(IF(Y56:AD56&gt;=Parameters!$D$41,1,"")),"")),0) +
   IF(Parameters!$D$33,AVERAGE(IF(ISNUMBER(Y56:AD56),Y56:AD56)),0) +
   IF(Parameters!$D$34,IF(OR(IF(ISNUMBER(Y56:AD56),Y56:AD56)=0),0,GEOMEAN(IF(ISNUMBER(Y56:AD56),Y56:AD56))),0)</f>
        <v>0</v>
      </c>
      <c r="K56" s="23">
        <f t="shared" ca="1" si="2"/>
        <v>0</v>
      </c>
      <c r="L56" s="116" t="str">
        <f t="shared" si="3"/>
        <v/>
      </c>
      <c r="M56" s="21" cm="1">
        <f t="array" aca="1" ref="M56" ca="1">IF(Parameters!$D$31, SUM(IF(ISNUMBER(AF56:AK56),(IF(AF56:AK56&gt;=Parameters!$D$41,1,"")),""))+0.5*(SUM(IF(ISNUMBER(AF56:AK56),(IF(AF56:AK56&gt;=Parameters!$D$42,1,"")),""))-SUM(IF(ISNUMBER(AF56:AK56),(IF(AF56:AK56&gt;=Parameters!$D$41,1,"")),""))),0) +
   IF(Parameters!$D$32,SUM(IF(ISNUMBER(AF56:AK56),(IF(AF56:AK56&gt;=Parameters!$D$41,1,"")),"")),0) +
   IF(Parameters!$D$33,AVERAGE(IF(ISNUMBER(AF56:AK56),AF56:AK56)),0) +
   IF(Parameters!$D$34,IF(OR(IF(ISNUMBER(AF56:AK56),AF56:AK56)=0),0,GEOMEAN(IF(ISNUMBER(AF56:AK56),AF56:AK56))),0)</f>
        <v>0</v>
      </c>
      <c r="N56" s="23">
        <f t="shared" ca="1" si="4"/>
        <v>0</v>
      </c>
      <c r="O56" s="116" t="str">
        <f t="shared" si="5"/>
        <v>!</v>
      </c>
      <c r="P56" s="24"/>
      <c r="Q56" s="49"/>
      <c r="R56" s="25">
        <f ca="1">IFERROR(INDEX(Health!$G$8:$G$225,MATCH($C56,_xlfn.ANCHORARRAY(Health!$C$8),0)),NA())</f>
        <v>0</v>
      </c>
      <c r="S56" s="25">
        <f ca="1">IFERROR(INDEX(Food!$G$8:$G$225,MATCH($C56,_xlfn.ANCHORARRAY(Food!$C$8),0)),NA())</f>
        <v>0</v>
      </c>
      <c r="T56" s="25">
        <f ca="1">IFERROR(INDEX(Macro!$G$8:$G$225,MATCH($C56,_xlfn.ANCHORARRAY(Macro!$C$8),0)),NA())</f>
        <v>0</v>
      </c>
      <c r="U56" s="25">
        <f ca="1">IFERROR(INDEX(Socioeconomic!$G$8:$G$225,MATCH($C56,_xlfn.ANCHORARRAY(Socioeconomic!$C$8),0)),NA())</f>
        <v>0.46291004988627554</v>
      </c>
      <c r="V56" s="25">
        <f ca="1">IFERROR(INDEX('Natural Hazard'!$G$8:$G$225,MATCH($C56,_xlfn.ANCHORARRAY('Natural Hazard'!$C$8),0)),NA())</f>
        <v>0</v>
      </c>
      <c r="W56" s="25">
        <f ca="1">IFERROR(INDEX(Conflict!$G$8:$G$225,MATCH($C56,_xlfn.ANCHORARRAY(Conflict!$C$8),0)),NA())</f>
        <v>0</v>
      </c>
      <c r="X56" s="50"/>
      <c r="Y56" s="25">
        <f ca="1">IFERROR(INDEX(Health!$H$8:$H$225,MATCH($C56,_xlfn.ANCHORARRAY(Health!$C$8),0)),NA())</f>
        <v>0</v>
      </c>
      <c r="Z56" s="25">
        <f ca="1">IFERROR(INDEX(Food!$H$8:$H$225,MATCH($C56,_xlfn.ANCHORARRAY(Food!$C$8),0)),NA())</f>
        <v>0.31268094962362403</v>
      </c>
      <c r="AA56" s="25">
        <f ca="1">IFERROR(INDEX(Macro!$H$8:$H$225,MATCH($C56,_xlfn.ANCHORARRAY(Macro!$C$8),0)),NA())</f>
        <v>0</v>
      </c>
      <c r="AB56" s="25">
        <f ca="1">IFERROR(INDEX(Socioeconomic!$H$8:$H$225,MATCH($C56,_xlfn.ANCHORARRAY(Socioeconomic!$C$8),0)),NA())</f>
        <v>0.57142857142857095</v>
      </c>
      <c r="AC56" s="25">
        <f ca="1">IFERROR(INDEX('Natural Hazard'!$H$8:$H$225,MATCH($C56,_xlfn.ANCHORARRAY('Natural Hazard'!$C$8),0)),NA())</f>
        <v>5.1666666666666599</v>
      </c>
      <c r="AD56" s="25">
        <f ca="1">IFERROR(INDEX(Conflict!$H$8:$H$225,MATCH($C56,_xlfn.ANCHORARRAY(Conflict!$C$8),0)),NA())</f>
        <v>0</v>
      </c>
      <c r="AE56" s="50"/>
      <c r="AF56" s="25">
        <f ca="1">IFERROR(INDEX(Health!$I$8:$I$225,MATCH($C56,_xlfn.ANCHORARRAY(Health!$C$8),0)),NA())</f>
        <v>0</v>
      </c>
      <c r="AG56" s="25" t="e">
        <f ca="1">IFERROR(INDEX(Food!$I$8:$I$225,MATCH($C56,_xlfn.ANCHORARRAY(Food!$C$8),0)),NA())</f>
        <v>#N/A</v>
      </c>
      <c r="AH56" s="25">
        <f ca="1">IFERROR(INDEX(Macro!$I$8:$I$225,MATCH($C56,_xlfn.ANCHORARRAY(Macro!$C$8),0)),NA())</f>
        <v>0</v>
      </c>
      <c r="AI56" s="25">
        <f ca="1">IFERROR(INDEX(Socioeconomic!$I$8:$I$225,MATCH($C56,_xlfn.ANCHORARRAY(Socioeconomic!$C$8),0)),NA())</f>
        <v>0.375</v>
      </c>
      <c r="AJ56" s="25">
        <f ca="1">IFERROR(INDEX('Natural Hazard'!$I$8:$I$225,MATCH($C56,_xlfn.ANCHORARRAY('Natural Hazard'!$C$8),0)),NA())</f>
        <v>0</v>
      </c>
      <c r="AK56" s="25">
        <f ca="1">IFERROR(INDEX(Conflict!$I$8:$I$225,MATCH($C56,_xlfn.ANCHORARRAY(Conflict!$C$8),0)),NA())</f>
        <v>0</v>
      </c>
      <c r="AL56" s="49"/>
      <c r="AM56" s="25">
        <f>IFERROR(INDEX('Data Reliability'!$G$6:$G$409,MATCH($C56,'Data Reliability'!$E$6:$E$409,0)),NA())</f>
        <v>0</v>
      </c>
      <c r="AN56" s="25">
        <f>IFERROR(INDEX('Data Reliability'!$H$6:$H$409,MATCH($C56,'Data Reliability'!$E$6:$E$409,0)),NA())</f>
        <v>0.43888888888888899</v>
      </c>
    </row>
    <row r="57" spans="2:40" ht="15.75" x14ac:dyDescent="0.25">
      <c r="B57" s="28" t="s">
        <v>90</v>
      </c>
      <c r="C57" s="28" t="s">
        <v>91</v>
      </c>
      <c r="D57" s="28" t="s">
        <v>434</v>
      </c>
      <c r="E57" s="28" t="s">
        <v>429</v>
      </c>
      <c r="F57" s="206">
        <f ca="1">MATCH($C57,_xlfn.ANCHORARRAY(Health!$C$8),0)</f>
        <v>52</v>
      </c>
      <c r="G57" s="22" cm="1">
        <f t="array" aca="1" ref="G57" ca="1">IF(Parameters!$D$31, SUM(IF(ISNUMBER(R57:W57),(IF(R57:W57&gt;=Parameters!$D$37,1,"")),""))+0.5*(SUM(IF(ISNUMBER(R57:W57),(IF(R57:W57&gt;=Parameters!$D$38,1,"")),""))-SUM(IF(ISNUMBER(R57:W57),(IF(R57:W57&gt;=Parameters!$D$37,1,"")),""))),0) +
   IF(Parameters!$D$32,SUM(IF(ISNUMBER(R57:W57),(IF(R57:W57&gt;=Parameters!$D$41,1,"")),"")),0) +
   IF(Parameters!$D$33,AVERAGE(IF(ISNUMBER(R57:W57),R57:W57)),0) +
   IF(Parameters!$D$34,IF(OR(IF(ISNUMBER(R57:W57),R57:W57)=0),0,GEOMEAN(IF(ISNUMBER(R57:W57),R57:W57))),0)</f>
        <v>2</v>
      </c>
      <c r="H57" s="23">
        <f t="shared" ca="1" si="0"/>
        <v>2</v>
      </c>
      <c r="I57" s="116" t="str">
        <f t="shared" si="1"/>
        <v/>
      </c>
      <c r="J57" s="22" cm="1">
        <f t="array" aca="1" ref="J57" ca="1">IF(Parameters!$D$31, SUM(IF(ISNUMBER(Y57:AD57),(IF(Y57:AD57&gt;=Parameters!$D$41,1,"")),""))+0.5*(SUM(IF(ISNUMBER(Y57:AD57),(IF(Y57:AD57&gt;=Parameters!$D$42,1,"")),""))-SUM(IF(ISNUMBER(Y57:AD57),(IF(Y57:AD57&gt;=Parameters!$D$41,1,"")),""))),0) +
   IF(Parameters!$D$32,SUM(IF(ISNUMBER(Y57:AD57),(IF(Y57:AD57&gt;=Parameters!$D$41,1,"")),"")),0) +
   IF(Parameters!$D$33,AVERAGE(IF(ISNUMBER(Y57:AD57),Y57:AD57)),0) +
   IF(Parameters!$D$34,IF(OR(IF(ISNUMBER(Y57:AD57),Y57:AD57)=0),0,GEOMEAN(IF(ISNUMBER(Y57:AD57),Y57:AD57))),0)</f>
        <v>1.5</v>
      </c>
      <c r="K57" s="23">
        <f t="shared" ca="1" si="2"/>
        <v>1.5</v>
      </c>
      <c r="L57" s="116" t="str">
        <f t="shared" si="3"/>
        <v/>
      </c>
      <c r="M57" s="21" cm="1">
        <f t="array" aca="1" ref="M57" ca="1">IF(Parameters!$D$31, SUM(IF(ISNUMBER(AF57:AK57),(IF(AF57:AK57&gt;=Parameters!$D$41,1,"")),""))+0.5*(SUM(IF(ISNUMBER(AF57:AK57),(IF(AF57:AK57&gt;=Parameters!$D$42,1,"")),""))-SUM(IF(ISNUMBER(AF57:AK57),(IF(AF57:AK57&gt;=Parameters!$D$41,1,"")),""))),0) +
   IF(Parameters!$D$32,SUM(IF(ISNUMBER(AF57:AK57),(IF(AF57:AK57&gt;=Parameters!$D$41,1,"")),"")),0) +
   IF(Parameters!$D$33,AVERAGE(IF(ISNUMBER(AF57:AK57),AF57:AK57)),0) +
   IF(Parameters!$D$34,IF(OR(IF(ISNUMBER(AF57:AK57),AF57:AK57)=0),0,GEOMEAN(IF(ISNUMBER(AF57:AK57),AF57:AK57))),0)</f>
        <v>1</v>
      </c>
      <c r="N57" s="23">
        <f t="shared" ca="1" si="4"/>
        <v>1</v>
      </c>
      <c r="O57" s="116" t="str">
        <f t="shared" si="5"/>
        <v>!</v>
      </c>
      <c r="P57" s="24"/>
      <c r="Q57" s="49"/>
      <c r="R57" s="25">
        <f ca="1">IFERROR(INDEX(Health!$G$8:$G$225,MATCH($C57,_xlfn.ANCHORARRAY(Health!$C$8),0)),NA())</f>
        <v>0</v>
      </c>
      <c r="S57" s="25">
        <f ca="1">IFERROR(INDEX(Food!$G$8:$G$225,MATCH($C57,_xlfn.ANCHORARRAY(Food!$C$8),0)),NA())</f>
        <v>6.4240129657194851</v>
      </c>
      <c r="T57" s="25">
        <f ca="1">IFERROR(INDEX(Macro!$G$8:$G$225,MATCH($C57,_xlfn.ANCHORARRAY(Macro!$C$8),0)),NA())</f>
        <v>5.5309891591238598</v>
      </c>
      <c r="U57" s="25">
        <f ca="1">IFERROR(INDEX(Socioeconomic!$G$8:$G$225,MATCH($C57,_xlfn.ANCHORARRAY(Socioeconomic!$C$8),0)),NA())</f>
        <v>0</v>
      </c>
      <c r="V57" s="25">
        <f ca="1">IFERROR(INDEX('Natural Hazard'!$G$8:$G$225,MATCH($C57,_xlfn.ANCHORARRAY('Natural Hazard'!$C$8),0)),NA())</f>
        <v>7.6376261582597316</v>
      </c>
      <c r="W57" s="25">
        <f ca="1">IFERROR(INDEX(Conflict!$G$8:$G$225,MATCH($C57,_xlfn.ANCHORARRAY(Conflict!$C$8),0)),NA())</f>
        <v>0</v>
      </c>
      <c r="X57" s="50"/>
      <c r="Y57" s="25">
        <f ca="1">IFERROR(INDEX(Health!$H$8:$H$225,MATCH($C57,_xlfn.ANCHORARRAY(Health!$C$8),0)),NA())</f>
        <v>8.8279883381924193</v>
      </c>
      <c r="Z57" s="25">
        <f ca="1">IFERROR(INDEX(Food!$H$8:$H$225,MATCH($C57,_xlfn.ANCHORARRAY(Food!$C$8),0)),NA())</f>
        <v>8.2535885167464098</v>
      </c>
      <c r="AA57" s="25">
        <f ca="1">IFERROR(INDEX(Macro!$H$8:$H$225,MATCH($C57,_xlfn.ANCHORARRAY(Macro!$C$8),0)),NA())</f>
        <v>4.8509096399184699</v>
      </c>
      <c r="AB57" s="25">
        <f ca="1">IFERROR(INDEX(Socioeconomic!$H$8:$H$225,MATCH($C57,_xlfn.ANCHORARRAY(Socioeconomic!$C$8),0)),NA())</f>
        <v>9.2857142857142794</v>
      </c>
      <c r="AC57" s="25">
        <f ca="1">IFERROR(INDEX('Natural Hazard'!$H$8:$H$225,MATCH($C57,_xlfn.ANCHORARRAY('Natural Hazard'!$C$8),0)),NA())</f>
        <v>5.8333333333333304</v>
      </c>
      <c r="AD57" s="25">
        <f ca="1">IFERROR(INDEX(Conflict!$H$8:$H$225,MATCH($C57,_xlfn.ANCHORARRAY(Conflict!$C$8),0)),NA())</f>
        <v>4.4676409185803703</v>
      </c>
      <c r="AE57" s="50"/>
      <c r="AF57" s="25">
        <f ca="1">IFERROR(INDEX(Health!$I$8:$I$225,MATCH($C57,_xlfn.ANCHORARRAY(Health!$C$8),0)),NA())</f>
        <v>0</v>
      </c>
      <c r="AG57" s="25">
        <f ca="1">IFERROR(INDEX(Food!$I$8:$I$225,MATCH($C57,_xlfn.ANCHORARRAY(Food!$C$8),0)),NA())</f>
        <v>5</v>
      </c>
      <c r="AH57" s="25">
        <f ca="1">IFERROR(INDEX(Macro!$I$8:$I$225,MATCH($C57,_xlfn.ANCHORARRAY(Macro!$C$8),0)),NA())</f>
        <v>6.3064133016627002</v>
      </c>
      <c r="AI57" s="25">
        <f ca="1">IFERROR(INDEX(Socioeconomic!$I$8:$I$225,MATCH($C57,_xlfn.ANCHORARRAY(Socioeconomic!$C$8),0)),NA())</f>
        <v>0</v>
      </c>
      <c r="AJ57" s="25">
        <f ca="1">IFERROR(INDEX('Natural Hazard'!$I$8:$I$225,MATCH($C57,_xlfn.ANCHORARRAY('Natural Hazard'!$C$8),0)),NA())</f>
        <v>10</v>
      </c>
      <c r="AK57" s="25">
        <f ca="1">IFERROR(INDEX(Conflict!$I$8:$I$225,MATCH($C57,_xlfn.ANCHORARRAY(Conflict!$C$8),0)),NA())</f>
        <v>0</v>
      </c>
      <c r="AL57" s="49"/>
      <c r="AM57" s="25">
        <f>IFERROR(INDEX('Data Reliability'!$G$6:$G$409,MATCH($C57,'Data Reliability'!$E$6:$E$409,0)),NA())</f>
        <v>8.3333333333333301E-2</v>
      </c>
      <c r="AN57" s="25">
        <f>IFERROR(INDEX('Data Reliability'!$H$6:$H$409,MATCH($C57,'Data Reliability'!$E$6:$E$409,0)),NA())</f>
        <v>0.43888888888888899</v>
      </c>
    </row>
    <row r="58" spans="2:40" ht="15.75" x14ac:dyDescent="0.25">
      <c r="B58" s="28" t="s">
        <v>92</v>
      </c>
      <c r="C58" s="28" t="s">
        <v>93</v>
      </c>
      <c r="D58" s="28" t="s">
        <v>435</v>
      </c>
      <c r="E58" s="28" t="s">
        <v>529</v>
      </c>
      <c r="F58" s="206">
        <f ca="1">MATCH($C58,_xlfn.ANCHORARRAY(Health!$C$8),0)</f>
        <v>53</v>
      </c>
      <c r="G58" s="22" cm="1">
        <f t="array" aca="1" ref="G58" ca="1">IF(Parameters!$D$31, SUM(IF(ISNUMBER(R58:W58),(IF(R58:W58&gt;=Parameters!$D$37,1,"")),""))+0.5*(SUM(IF(ISNUMBER(R58:W58),(IF(R58:W58&gt;=Parameters!$D$38,1,"")),""))-SUM(IF(ISNUMBER(R58:W58),(IF(R58:W58&gt;=Parameters!$D$37,1,"")),""))),0) +
   IF(Parameters!$D$32,SUM(IF(ISNUMBER(R58:W58),(IF(R58:W58&gt;=Parameters!$D$41,1,"")),"")),0) +
   IF(Parameters!$D$33,AVERAGE(IF(ISNUMBER(R58:W58),R58:W58)),0) +
   IF(Parameters!$D$34,IF(OR(IF(ISNUMBER(R58:W58),R58:W58)=0),0,GEOMEAN(IF(ISNUMBER(R58:W58),R58:W58))),0)</f>
        <v>0</v>
      </c>
      <c r="H58" s="23">
        <f t="shared" ca="1" si="0"/>
        <v>0</v>
      </c>
      <c r="I58" s="116" t="str">
        <f t="shared" si="1"/>
        <v>!</v>
      </c>
      <c r="J58" s="22" cm="1">
        <f t="array" aca="1" ref="J58" ca="1">IF(Parameters!$D$31, SUM(IF(ISNUMBER(Y58:AD58),(IF(Y58:AD58&gt;=Parameters!$D$41,1,"")),""))+0.5*(SUM(IF(ISNUMBER(Y58:AD58),(IF(Y58:AD58&gt;=Parameters!$D$42,1,"")),""))-SUM(IF(ISNUMBER(Y58:AD58),(IF(Y58:AD58&gt;=Parameters!$D$41,1,"")),""))),0) +
   IF(Parameters!$D$32,SUM(IF(ISNUMBER(Y58:AD58),(IF(Y58:AD58&gt;=Parameters!$D$41,1,"")),"")),0) +
   IF(Parameters!$D$33,AVERAGE(IF(ISNUMBER(Y58:AD58),Y58:AD58)),0) +
   IF(Parameters!$D$34,IF(OR(IF(ISNUMBER(Y58:AD58),Y58:AD58)=0),0,GEOMEAN(IF(ISNUMBER(Y58:AD58),Y58:AD58))),0)</f>
        <v>0.5</v>
      </c>
      <c r="K58" s="23">
        <f t="shared" ca="1" si="2"/>
        <v>0.5</v>
      </c>
      <c r="L58" s="116" t="str">
        <f t="shared" si="3"/>
        <v/>
      </c>
      <c r="M58" s="21" cm="1">
        <f t="array" aca="1" ref="M58" ca="1">IF(Parameters!$D$31, SUM(IF(ISNUMBER(AF58:AK58),(IF(AF58:AK58&gt;=Parameters!$D$41,1,"")),""))+0.5*(SUM(IF(ISNUMBER(AF58:AK58),(IF(AF58:AK58&gt;=Parameters!$D$42,1,"")),""))-SUM(IF(ISNUMBER(AF58:AK58),(IF(AF58:AK58&gt;=Parameters!$D$41,1,"")),""))),0) +
   IF(Parameters!$D$32,SUM(IF(ISNUMBER(AF58:AK58),(IF(AF58:AK58&gt;=Parameters!$D$41,1,"")),"")),0) +
   IF(Parameters!$D$33,AVERAGE(IF(ISNUMBER(AF58:AK58),AF58:AK58)),0) +
   IF(Parameters!$D$34,IF(OR(IF(ISNUMBER(AF58:AK58),AF58:AK58)=0),0,GEOMEAN(IF(ISNUMBER(AF58:AK58),AF58:AK58))),0)</f>
        <v>0</v>
      </c>
      <c r="N58" s="23">
        <f t="shared" ca="1" si="4"/>
        <v>0</v>
      </c>
      <c r="O58" s="116" t="str">
        <f t="shared" si="5"/>
        <v>!!</v>
      </c>
      <c r="P58" s="24"/>
      <c r="Q58" s="49"/>
      <c r="R58" s="25">
        <f ca="1">IFERROR(INDEX(Health!$G$8:$G$225,MATCH($C58,_xlfn.ANCHORARRAY(Health!$C$8),0)),NA())</f>
        <v>0</v>
      </c>
      <c r="S58" s="25">
        <f ca="1">IFERROR(INDEX(Food!$G$8:$G$225,MATCH($C58,_xlfn.ANCHORARRAY(Food!$C$8),0)),NA())</f>
        <v>0</v>
      </c>
      <c r="T58" s="25" t="e">
        <f ca="1">IFERROR(INDEX(Macro!$G$8:$G$225,MATCH($C58,_xlfn.ANCHORARRAY(Macro!$C$8),0)),NA())</f>
        <v>#N/A</v>
      </c>
      <c r="U58" s="25">
        <f ca="1">IFERROR(INDEX(Socioeconomic!$G$8:$G$225,MATCH($C58,_xlfn.ANCHORARRAY(Socioeconomic!$C$8),0)),NA())</f>
        <v>0</v>
      </c>
      <c r="V58" s="25">
        <f ca="1">IFERROR(INDEX('Natural Hazard'!$G$8:$G$225,MATCH($C58,_xlfn.ANCHORARRAY('Natural Hazard'!$C$8),0)),NA())</f>
        <v>0</v>
      </c>
      <c r="W58" s="25">
        <f ca="1">IFERROR(INDEX(Conflict!$G$8:$G$225,MATCH($C58,_xlfn.ANCHORARRAY(Conflict!$C$8),0)),NA())</f>
        <v>0</v>
      </c>
      <c r="X58" s="50"/>
      <c r="Y58" s="25">
        <f ca="1">IFERROR(INDEX(Health!$H$8:$H$225,MATCH($C58,_xlfn.ANCHORARRAY(Health!$C$8),0)),NA())</f>
        <v>8.4781341107871704</v>
      </c>
      <c r="Z58" s="25">
        <f ca="1">IFERROR(INDEX(Food!$H$8:$H$225,MATCH($C58,_xlfn.ANCHORARRAY(Food!$C$8),0)),NA())</f>
        <v>5.5023923444975997</v>
      </c>
      <c r="AA58" s="25" t="e">
        <f ca="1">IFERROR(INDEX(Macro!$H$8:$H$225,MATCH($C58,_xlfn.ANCHORARRAY(Macro!$C$8),0)),NA())</f>
        <v>#N/A</v>
      </c>
      <c r="AB58" s="25">
        <f ca="1">IFERROR(INDEX(Socioeconomic!$H$8:$H$225,MATCH($C58,_xlfn.ANCHORARRAY(Socioeconomic!$C$8),0)),NA())</f>
        <v>4.5714285714285703</v>
      </c>
      <c r="AC58" s="25">
        <f ca="1">IFERROR(INDEX('Natural Hazard'!$H$8:$H$225,MATCH($C58,_xlfn.ANCHORARRAY('Natural Hazard'!$C$8),0)),NA())</f>
        <v>4.8333333333333304</v>
      </c>
      <c r="AD58" s="25">
        <f ca="1">IFERROR(INDEX(Conflict!$H$8:$H$225,MATCH($C58,_xlfn.ANCHORARRAY(Conflict!$C$8),0)),NA())</f>
        <v>0</v>
      </c>
      <c r="AE58" s="50"/>
      <c r="AF58" s="25">
        <f ca="1">IFERROR(INDEX(Health!$I$8:$I$225,MATCH($C58,_xlfn.ANCHORARRAY(Health!$C$8),0)),NA())</f>
        <v>0</v>
      </c>
      <c r="AG58" s="25" t="e">
        <f ca="1">IFERROR(INDEX(Food!$I$8:$I$225,MATCH($C58,_xlfn.ANCHORARRAY(Food!$C$8),0)),NA())</f>
        <v>#N/A</v>
      </c>
      <c r="AH58" s="25" t="e">
        <f ca="1">IFERROR(INDEX(Macro!$I$8:$I$225,MATCH($C58,_xlfn.ANCHORARRAY(Macro!$C$8),0)),NA())</f>
        <v>#N/A</v>
      </c>
      <c r="AI58" s="25">
        <f ca="1">IFERROR(INDEX(Socioeconomic!$I$8:$I$225,MATCH($C58,_xlfn.ANCHORARRAY(Socioeconomic!$C$8),0)),NA())</f>
        <v>0</v>
      </c>
      <c r="AJ58" s="25">
        <f ca="1">IFERROR(INDEX('Natural Hazard'!$I$8:$I$225,MATCH($C58,_xlfn.ANCHORARRAY('Natural Hazard'!$C$8),0)),NA())</f>
        <v>0</v>
      </c>
      <c r="AK58" s="25">
        <f ca="1">IFERROR(INDEX(Conflict!$I$8:$I$225,MATCH($C58,_xlfn.ANCHORARRAY(Conflict!$C$8),0)),NA())</f>
        <v>0</v>
      </c>
      <c r="AL58" s="49"/>
      <c r="AM58" s="25">
        <f>IFERROR(INDEX('Data Reliability'!$G$6:$G$409,MATCH($C58,'Data Reliability'!$E$6:$E$409,0)),NA())</f>
        <v>0.30555555555555602</v>
      </c>
      <c r="AN58" s="25">
        <f>IFERROR(INDEX('Data Reliability'!$H$6:$H$409,MATCH($C58,'Data Reliability'!$E$6:$E$409,0)),NA())</f>
        <v>0.72777777777777797</v>
      </c>
    </row>
    <row r="59" spans="2:40" ht="15.75" x14ac:dyDescent="0.25">
      <c r="B59" s="28" t="s">
        <v>94</v>
      </c>
      <c r="C59" s="28" t="s">
        <v>95</v>
      </c>
      <c r="D59" s="28" t="s">
        <v>433</v>
      </c>
      <c r="E59" s="28" t="s">
        <v>409</v>
      </c>
      <c r="F59" s="206">
        <f ca="1">MATCH($C59,_xlfn.ANCHORARRAY(Health!$C$8),0)</f>
        <v>54</v>
      </c>
      <c r="G59" s="22" cm="1">
        <f t="array" aca="1" ref="G59" ca="1">IF(Parameters!$D$31, SUM(IF(ISNUMBER(R59:W59),(IF(R59:W59&gt;=Parameters!$D$37,1,"")),""))+0.5*(SUM(IF(ISNUMBER(R59:W59),(IF(R59:W59&gt;=Parameters!$D$38,1,"")),""))-SUM(IF(ISNUMBER(R59:W59),(IF(R59:W59&gt;=Parameters!$D$37,1,"")),""))),0) +
   IF(Parameters!$D$32,SUM(IF(ISNUMBER(R59:W59),(IF(R59:W59&gt;=Parameters!$D$41,1,"")),"")),0) +
   IF(Parameters!$D$33,AVERAGE(IF(ISNUMBER(R59:W59),R59:W59)),0) +
   IF(Parameters!$D$34,IF(OR(IF(ISNUMBER(R59:W59),R59:W59)=0),0,GEOMEAN(IF(ISNUMBER(R59:W59),R59:W59))),0)</f>
        <v>0</v>
      </c>
      <c r="H59" s="23">
        <f t="shared" ca="1" si="0"/>
        <v>0</v>
      </c>
      <c r="I59" s="116" t="str">
        <f t="shared" si="1"/>
        <v/>
      </c>
      <c r="J59" s="22" cm="1">
        <f t="array" aca="1" ref="J59" ca="1">IF(Parameters!$D$31, SUM(IF(ISNUMBER(Y59:AD59),(IF(Y59:AD59&gt;=Parameters!$D$41,1,"")),""))+0.5*(SUM(IF(ISNUMBER(Y59:AD59),(IF(Y59:AD59&gt;=Parameters!$D$42,1,"")),""))-SUM(IF(ISNUMBER(Y59:AD59),(IF(Y59:AD59&gt;=Parameters!$D$41,1,"")),""))),0) +
   IF(Parameters!$D$32,SUM(IF(ISNUMBER(Y59:AD59),(IF(Y59:AD59&gt;=Parameters!$D$41,1,"")),"")),0) +
   IF(Parameters!$D$33,AVERAGE(IF(ISNUMBER(Y59:AD59),Y59:AD59)),0) +
   IF(Parameters!$D$34,IF(OR(IF(ISNUMBER(Y59:AD59),Y59:AD59)=0),0,GEOMEAN(IF(ISNUMBER(Y59:AD59),Y59:AD59))),0)</f>
        <v>0</v>
      </c>
      <c r="K59" s="23">
        <f t="shared" ca="1" si="2"/>
        <v>0</v>
      </c>
      <c r="L59" s="116" t="str">
        <f t="shared" si="3"/>
        <v/>
      </c>
      <c r="M59" s="21" cm="1">
        <f t="array" aca="1" ref="M59" ca="1">IF(Parameters!$D$31, SUM(IF(ISNUMBER(AF59:AK59),(IF(AF59:AK59&gt;=Parameters!$D$41,1,"")),""))+0.5*(SUM(IF(ISNUMBER(AF59:AK59),(IF(AF59:AK59&gt;=Parameters!$D$42,1,"")),""))-SUM(IF(ISNUMBER(AF59:AK59),(IF(AF59:AK59&gt;=Parameters!$D$41,1,"")),""))),0) +
   IF(Parameters!$D$32,SUM(IF(ISNUMBER(AF59:AK59),(IF(AF59:AK59&gt;=Parameters!$D$41,1,"")),"")),0) +
   IF(Parameters!$D$33,AVERAGE(IF(ISNUMBER(AF59:AK59),AF59:AK59)),0) +
   IF(Parameters!$D$34,IF(OR(IF(ISNUMBER(AF59:AK59),AF59:AK59)=0),0,GEOMEAN(IF(ISNUMBER(AF59:AK59),AF59:AK59))),0)</f>
        <v>0</v>
      </c>
      <c r="N59" s="23">
        <f t="shared" ca="1" si="4"/>
        <v>0</v>
      </c>
      <c r="O59" s="116" t="str">
        <f t="shared" si="5"/>
        <v>!</v>
      </c>
      <c r="P59" s="24"/>
      <c r="Q59" s="49"/>
      <c r="R59" s="25">
        <f ca="1">IFERROR(INDEX(Health!$G$8:$G$225,MATCH($C59,_xlfn.ANCHORARRAY(Health!$C$8),0)),NA())</f>
        <v>0</v>
      </c>
      <c r="S59" s="25">
        <f ca="1">IFERROR(INDEX(Food!$G$8:$G$225,MATCH($C59,_xlfn.ANCHORARRAY(Food!$C$8),0)),NA())</f>
        <v>0</v>
      </c>
      <c r="T59" s="25">
        <f ca="1">IFERROR(INDEX(Macro!$G$8:$G$225,MATCH($C59,_xlfn.ANCHORARRAY(Macro!$C$8),0)),NA())</f>
        <v>0</v>
      </c>
      <c r="U59" s="25">
        <f ca="1">IFERROR(INDEX(Socioeconomic!$G$8:$G$225,MATCH($C59,_xlfn.ANCHORARRAY(Socioeconomic!$C$8),0)),NA())</f>
        <v>8.2807867121082401E-2</v>
      </c>
      <c r="V59" s="25">
        <f ca="1">IFERROR(INDEX('Natural Hazard'!$G$8:$G$225,MATCH($C59,_xlfn.ANCHORARRAY('Natural Hazard'!$C$8),0)),NA())</f>
        <v>0</v>
      </c>
      <c r="W59" s="25">
        <f ca="1">IFERROR(INDEX(Conflict!$G$8:$G$225,MATCH($C59,_xlfn.ANCHORARRAY(Conflict!$C$8),0)),NA())</f>
        <v>0</v>
      </c>
      <c r="X59" s="50"/>
      <c r="Y59" s="25">
        <f ca="1">IFERROR(INDEX(Health!$H$8:$H$225,MATCH($C59,_xlfn.ANCHORARRAY(Health!$C$8),0)),NA())</f>
        <v>0</v>
      </c>
      <c r="Z59" s="25">
        <f ca="1">IFERROR(INDEX(Food!$H$8:$H$225,MATCH($C59,_xlfn.ANCHORARRAY(Food!$C$8),0)),NA())</f>
        <v>8.1065431383903402E-2</v>
      </c>
      <c r="AA59" s="25">
        <f ca="1">IFERROR(INDEX(Macro!$H$8:$H$225,MATCH($C59,_xlfn.ANCHORARRAY(Macro!$C$8),0)),NA())</f>
        <v>0</v>
      </c>
      <c r="AB59" s="25">
        <f ca="1">IFERROR(INDEX(Socioeconomic!$H$8:$H$225,MATCH($C59,_xlfn.ANCHORARRAY(Socioeconomic!$C$8),0)),NA())</f>
        <v>0.85714285714285499</v>
      </c>
      <c r="AC59" s="25">
        <f ca="1">IFERROR(INDEX('Natural Hazard'!$H$8:$H$225,MATCH($C59,_xlfn.ANCHORARRAY('Natural Hazard'!$C$8),0)),NA())</f>
        <v>2</v>
      </c>
      <c r="AD59" s="25">
        <f ca="1">IFERROR(INDEX(Conflict!$H$8:$H$225,MATCH($C59,_xlfn.ANCHORARRAY(Conflict!$C$8),0)),NA())</f>
        <v>0</v>
      </c>
      <c r="AE59" s="50"/>
      <c r="AF59" s="25">
        <f ca="1">IFERROR(INDEX(Health!$I$8:$I$225,MATCH($C59,_xlfn.ANCHORARRAY(Health!$C$8),0)),NA())</f>
        <v>0</v>
      </c>
      <c r="AG59" s="25" t="e">
        <f ca="1">IFERROR(INDEX(Food!$I$8:$I$225,MATCH($C59,_xlfn.ANCHORARRAY(Food!$C$8),0)),NA())</f>
        <v>#N/A</v>
      </c>
      <c r="AH59" s="25">
        <f ca="1">IFERROR(INDEX(Macro!$I$8:$I$225,MATCH($C59,_xlfn.ANCHORARRAY(Macro!$C$8),0)),NA())</f>
        <v>0.72446555819477398</v>
      </c>
      <c r="AI59" s="25">
        <f ca="1">IFERROR(INDEX(Socioeconomic!$I$8:$I$225,MATCH($C59,_xlfn.ANCHORARRAY(Socioeconomic!$C$8),0)),NA())</f>
        <v>8.0000000000000002E-3</v>
      </c>
      <c r="AJ59" s="25">
        <f ca="1">IFERROR(INDEX('Natural Hazard'!$I$8:$I$225,MATCH($C59,_xlfn.ANCHORARRAY('Natural Hazard'!$C$8),0)),NA())</f>
        <v>0</v>
      </c>
      <c r="AK59" s="25">
        <f ca="1">IFERROR(INDEX(Conflict!$I$8:$I$225,MATCH($C59,_xlfn.ANCHORARRAY(Conflict!$C$8),0)),NA())</f>
        <v>0</v>
      </c>
      <c r="AL59" s="49"/>
      <c r="AM59" s="25">
        <f>IFERROR(INDEX('Data Reliability'!$G$6:$G$409,MATCH($C59,'Data Reliability'!$E$6:$E$409,0)),NA())</f>
        <v>0</v>
      </c>
      <c r="AN59" s="25">
        <f>IFERROR(INDEX('Data Reliability'!$H$6:$H$409,MATCH($C59,'Data Reliability'!$E$6:$E$409,0)),NA())</f>
        <v>0.47222222222222199</v>
      </c>
    </row>
    <row r="60" spans="2:40" ht="15.75" x14ac:dyDescent="0.25">
      <c r="B60" s="28" t="s">
        <v>96</v>
      </c>
      <c r="C60" s="28" t="s">
        <v>97</v>
      </c>
      <c r="D60" s="28" t="s">
        <v>435</v>
      </c>
      <c r="E60" s="28" t="s">
        <v>430</v>
      </c>
      <c r="F60" s="206">
        <f ca="1">MATCH($C60,_xlfn.ANCHORARRAY(Health!$C$8),0)</f>
        <v>55</v>
      </c>
      <c r="G60" s="22" cm="1">
        <f t="array" aca="1" ref="G60" ca="1">IF(Parameters!$D$31, SUM(IF(ISNUMBER(R60:W60),(IF(R60:W60&gt;=Parameters!$D$37,1,"")),""))+0.5*(SUM(IF(ISNUMBER(R60:W60),(IF(R60:W60&gt;=Parameters!$D$38,1,"")),""))-SUM(IF(ISNUMBER(R60:W60),(IF(R60:W60&gt;=Parameters!$D$37,1,"")),""))),0) +
   IF(Parameters!$D$32,SUM(IF(ISNUMBER(R60:W60),(IF(R60:W60&gt;=Parameters!$D$41,1,"")),"")),0) +
   IF(Parameters!$D$33,AVERAGE(IF(ISNUMBER(R60:W60),R60:W60)),0) +
   IF(Parameters!$D$34,IF(OR(IF(ISNUMBER(R60:W60),R60:W60)=0),0,GEOMEAN(IF(ISNUMBER(R60:W60),R60:W60))),0)</f>
        <v>0</v>
      </c>
      <c r="H60" s="23">
        <f t="shared" ca="1" si="0"/>
        <v>0</v>
      </c>
      <c r="I60" s="116" t="str">
        <f t="shared" si="1"/>
        <v/>
      </c>
      <c r="J60" s="22" cm="1">
        <f t="array" aca="1" ref="J60" ca="1">IF(Parameters!$D$31, SUM(IF(ISNUMBER(Y60:AD60),(IF(Y60:AD60&gt;=Parameters!$D$41,1,"")),""))+0.5*(SUM(IF(ISNUMBER(Y60:AD60),(IF(Y60:AD60&gt;=Parameters!$D$42,1,"")),""))-SUM(IF(ISNUMBER(Y60:AD60),(IF(Y60:AD60&gt;=Parameters!$D$41,1,"")),""))),0) +
   IF(Parameters!$D$32,SUM(IF(ISNUMBER(Y60:AD60),(IF(Y60:AD60&gt;=Parameters!$D$41,1,"")),"")),0) +
   IF(Parameters!$D$33,AVERAGE(IF(ISNUMBER(Y60:AD60),Y60:AD60)),0) +
   IF(Parameters!$D$34,IF(OR(IF(ISNUMBER(Y60:AD60),Y60:AD60)=0),0,GEOMEAN(IF(ISNUMBER(Y60:AD60),Y60:AD60))),0)</f>
        <v>0.5</v>
      </c>
      <c r="K60" s="23">
        <f t="shared" ca="1" si="2"/>
        <v>0.5</v>
      </c>
      <c r="L60" s="116" t="str">
        <f t="shared" si="3"/>
        <v/>
      </c>
      <c r="M60" s="21" cm="1">
        <f t="array" aca="1" ref="M60" ca="1">IF(Parameters!$D$31, SUM(IF(ISNUMBER(AF60:AK60),(IF(AF60:AK60&gt;=Parameters!$D$41,1,"")),""))+0.5*(SUM(IF(ISNUMBER(AF60:AK60),(IF(AF60:AK60&gt;=Parameters!$D$42,1,"")),""))-SUM(IF(ISNUMBER(AF60:AK60),(IF(AF60:AK60&gt;=Parameters!$D$41,1,"")),""))),0) +
   IF(Parameters!$D$32,SUM(IF(ISNUMBER(AF60:AK60),(IF(AF60:AK60&gt;=Parameters!$D$41,1,"")),"")),0) +
   IF(Parameters!$D$33,AVERAGE(IF(ISNUMBER(AF60:AK60),AF60:AK60)),0) +
   IF(Parameters!$D$34,IF(OR(IF(ISNUMBER(AF60:AK60),AF60:AK60)=0),0,GEOMEAN(IF(ISNUMBER(AF60:AK60),AF60:AK60))),0)</f>
        <v>0</v>
      </c>
      <c r="N60" s="23">
        <f t="shared" ca="1" si="4"/>
        <v>0</v>
      </c>
      <c r="O60" s="116" t="str">
        <f t="shared" si="5"/>
        <v>!</v>
      </c>
      <c r="P60" s="24"/>
      <c r="Q60" s="49"/>
      <c r="R60" s="25">
        <f ca="1">IFERROR(INDEX(Health!$G$8:$G$225,MATCH($C60,_xlfn.ANCHORARRAY(Health!$C$8),0)),NA())</f>
        <v>0</v>
      </c>
      <c r="S60" s="25">
        <f ca="1">IFERROR(INDEX(Food!$G$8:$G$225,MATCH($C60,_xlfn.ANCHORARRAY(Food!$C$8),0)),NA())</f>
        <v>0</v>
      </c>
      <c r="T60" s="25">
        <f ca="1">IFERROR(INDEX(Macro!$G$8:$G$225,MATCH($C60,_xlfn.ANCHORARRAY(Macro!$C$8),0)),NA())</f>
        <v>3.5580300242786778</v>
      </c>
      <c r="U60" s="25">
        <f ca="1">IFERROR(INDEX(Socioeconomic!$G$8:$G$225,MATCH($C60,_xlfn.ANCHORARRAY(Socioeconomic!$C$8),0)),NA())</f>
        <v>0.90553851381373895</v>
      </c>
      <c r="V60" s="25">
        <f ca="1">IFERROR(INDEX('Natural Hazard'!$G$8:$G$225,MATCH($C60,_xlfn.ANCHORARRAY('Natural Hazard'!$C$8),0)),NA())</f>
        <v>0</v>
      </c>
      <c r="W60" s="25">
        <f ca="1">IFERROR(INDEX(Conflict!$G$8:$G$225,MATCH($C60,_xlfn.ANCHORARRAY(Conflict!$C$8),0)),NA())</f>
        <v>0</v>
      </c>
      <c r="X60" s="50"/>
      <c r="Y60" s="25">
        <f ca="1">IFERROR(INDEX(Health!$H$8:$H$225,MATCH($C60,_xlfn.ANCHORARRAY(Health!$C$8),0)),NA())</f>
        <v>6.1166180758017497</v>
      </c>
      <c r="Z60" s="25">
        <f ca="1">IFERROR(INDEX(Food!$H$8:$H$225,MATCH($C60,_xlfn.ANCHORARRAY(Food!$C$8),0)),NA())</f>
        <v>3.7869137232194499</v>
      </c>
      <c r="AA60" s="25">
        <f ca="1">IFERROR(INDEX(Macro!$H$8:$H$225,MATCH($C60,_xlfn.ANCHORARRAY(Macro!$C$8),0)),NA())</f>
        <v>3.220351777761</v>
      </c>
      <c r="AB60" s="25">
        <f ca="1">IFERROR(INDEX(Socioeconomic!$H$8:$H$225,MATCH($C60,_xlfn.ANCHORARRAY(Socioeconomic!$C$8),0)),NA())</f>
        <v>5</v>
      </c>
      <c r="AC60" s="25">
        <f ca="1">IFERROR(INDEX('Natural Hazard'!$H$8:$H$225,MATCH($C60,_xlfn.ANCHORARRAY('Natural Hazard'!$C$8),0)),NA())</f>
        <v>9.6666666666666607</v>
      </c>
      <c r="AD60" s="25">
        <f ca="1">IFERROR(INDEX(Conflict!$H$8:$H$225,MATCH($C60,_xlfn.ANCHORARRAY(Conflict!$C$8),0)),NA())</f>
        <v>0</v>
      </c>
      <c r="AE60" s="50"/>
      <c r="AF60" s="25">
        <f ca="1">IFERROR(INDEX(Health!$I$8:$I$225,MATCH($C60,_xlfn.ANCHORARRAY(Health!$C$8),0)),NA())</f>
        <v>0</v>
      </c>
      <c r="AG60" s="25" t="e">
        <f ca="1">IFERROR(INDEX(Food!$I$8:$I$225,MATCH($C60,_xlfn.ANCHORARRAY(Food!$C$8),0)),NA())</f>
        <v>#N/A</v>
      </c>
      <c r="AH60" s="25">
        <f ca="1">IFERROR(INDEX(Macro!$I$8:$I$225,MATCH($C60,_xlfn.ANCHORARRAY(Macro!$C$8),0)),NA())</f>
        <v>3.93111638954869</v>
      </c>
      <c r="AI60" s="25">
        <f ca="1">IFERROR(INDEX(Socioeconomic!$I$8:$I$225,MATCH($C60,_xlfn.ANCHORARRAY(Socioeconomic!$C$8),0)),NA())</f>
        <v>0.16399999999999901</v>
      </c>
      <c r="AJ60" s="25">
        <f ca="1">IFERROR(INDEX('Natural Hazard'!$I$8:$I$225,MATCH($C60,_xlfn.ANCHORARRAY('Natural Hazard'!$C$8),0)),NA())</f>
        <v>0</v>
      </c>
      <c r="AK60" s="25">
        <f ca="1">IFERROR(INDEX(Conflict!$I$8:$I$225,MATCH($C60,_xlfn.ANCHORARRAY(Conflict!$C$8),0)),NA())</f>
        <v>1.7391304347826</v>
      </c>
      <c r="AL60" s="49"/>
      <c r="AM60" s="25">
        <f>IFERROR(INDEX('Data Reliability'!$G$6:$G$409,MATCH($C60,'Data Reliability'!$E$6:$E$409,0)),NA())</f>
        <v>0</v>
      </c>
      <c r="AN60" s="25">
        <f>IFERROR(INDEX('Data Reliability'!$H$6:$H$409,MATCH($C60,'Data Reliability'!$E$6:$E$409,0)),NA())</f>
        <v>0.405555555555556</v>
      </c>
    </row>
    <row r="61" spans="2:40" ht="15.75" x14ac:dyDescent="0.25">
      <c r="B61" s="28" t="s">
        <v>98</v>
      </c>
      <c r="C61" s="28" t="s">
        <v>99</v>
      </c>
      <c r="D61" s="28" t="s">
        <v>434</v>
      </c>
      <c r="E61" s="28" t="s">
        <v>430</v>
      </c>
      <c r="F61" s="206">
        <f ca="1">MATCH($C61,_xlfn.ANCHORARRAY(Health!$C$8),0)</f>
        <v>56</v>
      </c>
      <c r="G61" s="22" cm="1">
        <f t="array" aca="1" ref="G61" ca="1">IF(Parameters!$D$31, SUM(IF(ISNUMBER(R61:W61),(IF(R61:W61&gt;=Parameters!$D$37,1,"")),""))+0.5*(SUM(IF(ISNUMBER(R61:W61),(IF(R61:W61&gt;=Parameters!$D$38,1,"")),""))-SUM(IF(ISNUMBER(R61:W61),(IF(R61:W61&gt;=Parameters!$D$37,1,"")),""))),0) +
   IF(Parameters!$D$32,SUM(IF(ISNUMBER(R61:W61),(IF(R61:W61&gt;=Parameters!$D$41,1,"")),"")),0) +
   IF(Parameters!$D$33,AVERAGE(IF(ISNUMBER(R61:W61),R61:W61)),0) +
   IF(Parameters!$D$34,IF(OR(IF(ISNUMBER(R61:W61),R61:W61)=0),0,GEOMEAN(IF(ISNUMBER(R61:W61),R61:W61))),0)</f>
        <v>0</v>
      </c>
      <c r="H61" s="23">
        <f t="shared" ca="1" si="0"/>
        <v>0</v>
      </c>
      <c r="I61" s="116" t="str">
        <f t="shared" si="1"/>
        <v/>
      </c>
      <c r="J61" s="22" cm="1">
        <f t="array" aca="1" ref="J61" ca="1">IF(Parameters!$D$31, SUM(IF(ISNUMBER(Y61:AD61),(IF(Y61:AD61&gt;=Parameters!$D$41,1,"")),""))+0.5*(SUM(IF(ISNUMBER(Y61:AD61),(IF(Y61:AD61&gt;=Parameters!$D$42,1,"")),""))-SUM(IF(ISNUMBER(Y61:AD61),(IF(Y61:AD61&gt;=Parameters!$D$41,1,"")),""))),0) +
   IF(Parameters!$D$32,SUM(IF(ISNUMBER(Y61:AD61),(IF(Y61:AD61&gt;=Parameters!$D$41,1,"")),"")),0) +
   IF(Parameters!$D$33,AVERAGE(IF(ISNUMBER(Y61:AD61),Y61:AD61)),0) +
   IF(Parameters!$D$34,IF(OR(IF(ISNUMBER(Y61:AD61),Y61:AD61)=0),0,GEOMEAN(IF(ISNUMBER(Y61:AD61),Y61:AD61))),0)</f>
        <v>1</v>
      </c>
      <c r="K61" s="23">
        <f t="shared" ca="1" si="2"/>
        <v>1</v>
      </c>
      <c r="L61" s="116" t="str">
        <f t="shared" si="3"/>
        <v/>
      </c>
      <c r="M61" s="21" cm="1">
        <f t="array" aca="1" ref="M61" ca="1">IF(Parameters!$D$31, SUM(IF(ISNUMBER(AF61:AK61),(IF(AF61:AK61&gt;=Parameters!$D$41,1,"")),""))+0.5*(SUM(IF(ISNUMBER(AF61:AK61),(IF(AF61:AK61&gt;=Parameters!$D$42,1,"")),""))-SUM(IF(ISNUMBER(AF61:AK61),(IF(AF61:AK61&gt;=Parameters!$D$41,1,"")),""))),0) +
   IF(Parameters!$D$32,SUM(IF(ISNUMBER(AF61:AK61),(IF(AF61:AK61&gt;=Parameters!$D$41,1,"")),"")),0) +
   IF(Parameters!$D$33,AVERAGE(IF(ISNUMBER(AF61:AK61),AF61:AK61)),0) +
   IF(Parameters!$D$34,IF(OR(IF(ISNUMBER(AF61:AK61),AF61:AK61)=0),0,GEOMEAN(IF(ISNUMBER(AF61:AK61),AF61:AK61))),0)</f>
        <v>0</v>
      </c>
      <c r="N61" s="23">
        <f t="shared" ca="1" si="4"/>
        <v>0</v>
      </c>
      <c r="O61" s="116" t="str">
        <f t="shared" si="5"/>
        <v>!</v>
      </c>
      <c r="P61" s="24"/>
      <c r="Q61" s="49"/>
      <c r="R61" s="25">
        <f ca="1">IFERROR(INDEX(Health!$G$8:$G$225,MATCH($C61,_xlfn.ANCHORARRAY(Health!$C$8),0)),NA())</f>
        <v>0</v>
      </c>
      <c r="S61" s="25">
        <f ca="1">IFERROR(INDEX(Food!$G$8:$G$225,MATCH($C61,_xlfn.ANCHORARRAY(Food!$C$8),0)),NA())</f>
        <v>0</v>
      </c>
      <c r="T61" s="25">
        <f ca="1">IFERROR(INDEX(Macro!$G$8:$G$225,MATCH($C61,_xlfn.ANCHORARRAY(Macro!$C$8),0)),NA())</f>
        <v>4.8860534262559181</v>
      </c>
      <c r="U61" s="25">
        <f ca="1">IFERROR(INDEX(Socioeconomic!$G$8:$G$225,MATCH($C61,_xlfn.ANCHORARRAY(Socioeconomic!$C$8),0)),NA())</f>
        <v>0</v>
      </c>
      <c r="V61" s="25">
        <f ca="1">IFERROR(INDEX('Natural Hazard'!$G$8:$G$225,MATCH($C61,_xlfn.ANCHORARRAY('Natural Hazard'!$C$8),0)),NA())</f>
        <v>0</v>
      </c>
      <c r="W61" s="25">
        <f ca="1">IFERROR(INDEX(Conflict!$G$8:$G$225,MATCH($C61,_xlfn.ANCHORARRAY(Conflict!$C$8),0)),NA())</f>
        <v>0</v>
      </c>
      <c r="X61" s="50"/>
      <c r="Y61" s="25">
        <f ca="1">IFERROR(INDEX(Health!$H$8:$H$225,MATCH($C61,_xlfn.ANCHORARRAY(Health!$C$8),0)),NA())</f>
        <v>8.5364431486880399</v>
      </c>
      <c r="Z61" s="25">
        <f ca="1">IFERROR(INDEX(Food!$H$8:$H$225,MATCH($C61,_xlfn.ANCHORARRAY(Food!$C$8),0)),NA())</f>
        <v>5.5529820497973299</v>
      </c>
      <c r="AA61" s="25">
        <f ca="1">IFERROR(INDEX(Macro!$H$8:$H$225,MATCH($C61,_xlfn.ANCHORARRAY(Macro!$C$8),0)),NA())</f>
        <v>7.4175284970181901</v>
      </c>
      <c r="AB61" s="25">
        <f ca="1">IFERROR(INDEX(Socioeconomic!$H$8:$H$225,MATCH($C61,_xlfn.ANCHORARRAY(Socioeconomic!$C$8),0)),NA())</f>
        <v>4.2857142857142803</v>
      </c>
      <c r="AC61" s="25">
        <f ca="1">IFERROR(INDEX('Natural Hazard'!$H$8:$H$225,MATCH($C61,_xlfn.ANCHORARRAY('Natural Hazard'!$C$8),0)),NA())</f>
        <v>4</v>
      </c>
      <c r="AD61" s="25">
        <f ca="1">IFERROR(INDEX(Conflict!$H$8:$H$225,MATCH($C61,_xlfn.ANCHORARRAY(Conflict!$C$8),0)),NA())</f>
        <v>1.7536534446764001</v>
      </c>
      <c r="AE61" s="50"/>
      <c r="AF61" s="25">
        <f ca="1">IFERROR(INDEX(Health!$I$8:$I$225,MATCH($C61,_xlfn.ANCHORARRAY(Health!$C$8),0)),NA())</f>
        <v>0</v>
      </c>
      <c r="AG61" s="25" t="e">
        <f ca="1">IFERROR(INDEX(Food!$I$8:$I$225,MATCH($C61,_xlfn.ANCHORARRAY(Food!$C$8),0)),NA())</f>
        <v>#N/A</v>
      </c>
      <c r="AH61" s="25">
        <f ca="1">IFERROR(INDEX(Macro!$I$8:$I$225,MATCH($C61,_xlfn.ANCHORARRAY(Macro!$C$8),0)),NA())</f>
        <v>3.21852731591449</v>
      </c>
      <c r="AI61" s="25">
        <f ca="1">IFERROR(INDEX(Socioeconomic!$I$8:$I$225,MATCH($C61,_xlfn.ANCHORARRAY(Socioeconomic!$C$8),0)),NA())</f>
        <v>0</v>
      </c>
      <c r="AJ61" s="25">
        <f ca="1">IFERROR(INDEX('Natural Hazard'!$I$8:$I$225,MATCH($C61,_xlfn.ANCHORARRAY('Natural Hazard'!$C$8),0)),NA())</f>
        <v>0</v>
      </c>
      <c r="AK61" s="25">
        <f ca="1">IFERROR(INDEX(Conflict!$I$8:$I$225,MATCH($C61,_xlfn.ANCHORARRAY(Conflict!$C$8),0)),NA())</f>
        <v>0</v>
      </c>
      <c r="AL61" s="49"/>
      <c r="AM61" s="25">
        <f>IFERROR(INDEX('Data Reliability'!$G$6:$G$409,MATCH($C61,'Data Reliability'!$E$6:$E$409,0)),NA())</f>
        <v>0</v>
      </c>
      <c r="AN61" s="25">
        <f>IFERROR(INDEX('Data Reliability'!$H$6:$H$409,MATCH($C61,'Data Reliability'!$E$6:$E$409,0)),NA())</f>
        <v>0.49444444444444402</v>
      </c>
    </row>
    <row r="62" spans="2:40" ht="15.75" x14ac:dyDescent="0.25">
      <c r="B62" s="28" t="s">
        <v>100</v>
      </c>
      <c r="C62" s="28" t="s">
        <v>101</v>
      </c>
      <c r="D62" s="28" t="s">
        <v>435</v>
      </c>
      <c r="E62" s="28" t="s">
        <v>430</v>
      </c>
      <c r="F62" s="206">
        <f ca="1">MATCH($C62,_xlfn.ANCHORARRAY(Health!$C$8),0)</f>
        <v>57</v>
      </c>
      <c r="G62" s="22" cm="1">
        <f t="array" aca="1" ref="G62" ca="1">IF(Parameters!$D$31, SUM(IF(ISNUMBER(R62:W62),(IF(R62:W62&gt;=Parameters!$D$37,1,"")),""))+0.5*(SUM(IF(ISNUMBER(R62:W62),(IF(R62:W62&gt;=Parameters!$D$38,1,"")),""))-SUM(IF(ISNUMBER(R62:W62),(IF(R62:W62&gt;=Parameters!$D$37,1,"")),""))),0) +
   IF(Parameters!$D$32,SUM(IF(ISNUMBER(R62:W62),(IF(R62:W62&gt;=Parameters!$D$41,1,"")),"")),0) +
   IF(Parameters!$D$33,AVERAGE(IF(ISNUMBER(R62:W62),R62:W62)),0) +
   IF(Parameters!$D$34,IF(OR(IF(ISNUMBER(R62:W62),R62:W62)=0),0,GEOMEAN(IF(ISNUMBER(R62:W62),R62:W62))),0)</f>
        <v>1</v>
      </c>
      <c r="H62" s="23">
        <f t="shared" ca="1" si="0"/>
        <v>1</v>
      </c>
      <c r="I62" s="116" t="str">
        <f t="shared" si="1"/>
        <v/>
      </c>
      <c r="J62" s="22" cm="1">
        <f t="array" aca="1" ref="J62" ca="1">IF(Parameters!$D$31, SUM(IF(ISNUMBER(Y62:AD62),(IF(Y62:AD62&gt;=Parameters!$D$41,1,"")),""))+0.5*(SUM(IF(ISNUMBER(Y62:AD62),(IF(Y62:AD62&gt;=Parameters!$D$42,1,"")),""))-SUM(IF(ISNUMBER(Y62:AD62),(IF(Y62:AD62&gt;=Parameters!$D$41,1,"")),""))),0) +
   IF(Parameters!$D$32,SUM(IF(ISNUMBER(Y62:AD62),(IF(Y62:AD62&gt;=Parameters!$D$41,1,"")),"")),0) +
   IF(Parameters!$D$33,AVERAGE(IF(ISNUMBER(Y62:AD62),Y62:AD62)),0) +
   IF(Parameters!$D$34,IF(OR(IF(ISNUMBER(Y62:AD62),Y62:AD62)=0),0,GEOMEAN(IF(ISNUMBER(Y62:AD62),Y62:AD62))),0)</f>
        <v>0.5</v>
      </c>
      <c r="K62" s="23">
        <f t="shared" ca="1" si="2"/>
        <v>0.5</v>
      </c>
      <c r="L62" s="116" t="str">
        <f t="shared" si="3"/>
        <v/>
      </c>
      <c r="M62" s="21" cm="1">
        <f t="array" aca="1" ref="M62" ca="1">IF(Parameters!$D$31, SUM(IF(ISNUMBER(AF62:AK62),(IF(AF62:AK62&gt;=Parameters!$D$41,1,"")),""))+0.5*(SUM(IF(ISNUMBER(AF62:AK62),(IF(AF62:AK62&gt;=Parameters!$D$42,1,"")),""))-SUM(IF(ISNUMBER(AF62:AK62),(IF(AF62:AK62&gt;=Parameters!$D$41,1,"")),""))),0) +
   IF(Parameters!$D$32,SUM(IF(ISNUMBER(AF62:AK62),(IF(AF62:AK62&gt;=Parameters!$D$41,1,"")),"")),0) +
   IF(Parameters!$D$33,AVERAGE(IF(ISNUMBER(AF62:AK62),AF62:AK62)),0) +
   IF(Parameters!$D$34,IF(OR(IF(ISNUMBER(AF62:AK62),AF62:AK62)=0),0,GEOMEAN(IF(ISNUMBER(AF62:AK62),AF62:AK62))),0)</f>
        <v>1.5</v>
      </c>
      <c r="N62" s="23">
        <f t="shared" ca="1" si="4"/>
        <v>1.5</v>
      </c>
      <c r="O62" s="116" t="str">
        <f t="shared" si="5"/>
        <v>!</v>
      </c>
      <c r="P62" s="24"/>
      <c r="Q62" s="49"/>
      <c r="R62" s="25">
        <f ca="1">IFERROR(INDEX(Health!$G$8:$G$225,MATCH($C62,_xlfn.ANCHORARRAY(Health!$C$8),0)),NA())</f>
        <v>0</v>
      </c>
      <c r="S62" s="25">
        <f ca="1">IFERROR(INDEX(Food!$G$8:$G$225,MATCH($C62,_xlfn.ANCHORARRAY(Food!$C$8),0)),NA())</f>
        <v>0</v>
      </c>
      <c r="T62" s="25">
        <f ca="1">IFERROR(INDEX(Macro!$G$8:$G$225,MATCH($C62,_xlfn.ANCHORARRAY(Macro!$C$8),0)),NA())</f>
        <v>3.5580300242786778</v>
      </c>
      <c r="U62" s="25">
        <f ca="1">IFERROR(INDEX(Socioeconomic!$G$8:$G$225,MATCH($C62,_xlfn.ANCHORARRAY(Socioeconomic!$C$8),0)),NA())</f>
        <v>0</v>
      </c>
      <c r="V62" s="25">
        <f ca="1">IFERROR(INDEX('Natural Hazard'!$G$8:$G$225,MATCH($C62,_xlfn.ANCHORARRAY('Natural Hazard'!$C$8),0)),NA())</f>
        <v>9.5742710775633775</v>
      </c>
      <c r="W62" s="25">
        <f ca="1">IFERROR(INDEX(Conflict!$G$8:$G$225,MATCH($C62,_xlfn.ANCHORARRAY(Conflict!$C$8),0)),NA())</f>
        <v>3.8900249234329665</v>
      </c>
      <c r="X62" s="50"/>
      <c r="Y62" s="25">
        <f ca="1">IFERROR(INDEX(Health!$H$8:$H$225,MATCH($C62,_xlfn.ANCHORARRAY(Health!$C$8),0)),NA())</f>
        <v>1.3644314868804599</v>
      </c>
      <c r="Z62" s="25">
        <f ca="1">IFERROR(INDEX(Food!$H$8:$H$225,MATCH($C62,_xlfn.ANCHORARRAY(Food!$C$8),0)),NA())</f>
        <v>3.61320208453966</v>
      </c>
      <c r="AA62" s="25">
        <f ca="1">IFERROR(INDEX(Macro!$H$8:$H$225,MATCH($C62,_xlfn.ANCHORARRAY(Macro!$C$8),0)),NA())</f>
        <v>3.220351777761</v>
      </c>
      <c r="AB62" s="25">
        <f ca="1">IFERROR(INDEX(Socioeconomic!$H$8:$H$225,MATCH($C62,_xlfn.ANCHORARRAY(Socioeconomic!$C$8),0)),NA())</f>
        <v>5.1428571428571397</v>
      </c>
      <c r="AC62" s="25">
        <f ca="1">IFERROR(INDEX('Natural Hazard'!$H$8:$H$225,MATCH($C62,_xlfn.ANCHORARRAY('Natural Hazard'!$C$8),0)),NA())</f>
        <v>9.1666666666666607</v>
      </c>
      <c r="AD62" s="25">
        <f ca="1">IFERROR(INDEX(Conflict!$H$8:$H$225,MATCH($C62,_xlfn.ANCHORARRAY(Conflict!$C$8),0)),NA())</f>
        <v>1.6283924843423701</v>
      </c>
      <c r="AE62" s="50"/>
      <c r="AF62" s="25">
        <f ca="1">IFERROR(INDEX(Health!$I$8:$I$225,MATCH($C62,_xlfn.ANCHORARRAY(Health!$C$8),0)),NA())</f>
        <v>0</v>
      </c>
      <c r="AG62" s="25" t="e">
        <f ca="1">IFERROR(INDEX(Food!$I$8:$I$225,MATCH($C62,_xlfn.ANCHORARRAY(Food!$C$8),0)),NA())</f>
        <v>#N/A</v>
      </c>
      <c r="AH62" s="25">
        <f ca="1">IFERROR(INDEX(Macro!$I$8:$I$225,MATCH($C62,_xlfn.ANCHORARRAY(Macro!$C$8),0)),NA())</f>
        <v>3.93111638954869</v>
      </c>
      <c r="AI62" s="25">
        <f ca="1">IFERROR(INDEX(Socioeconomic!$I$8:$I$225,MATCH($C62,_xlfn.ANCHORARRAY(Socioeconomic!$C$8),0)),NA())</f>
        <v>0</v>
      </c>
      <c r="AJ62" s="25">
        <f ca="1">IFERROR(INDEX('Natural Hazard'!$I$8:$I$225,MATCH($C62,_xlfn.ANCHORARRAY('Natural Hazard'!$C$8),0)),NA())</f>
        <v>10</v>
      </c>
      <c r="AK62" s="25">
        <f ca="1">IFERROR(INDEX(Conflict!$I$8:$I$225,MATCH($C62,_xlfn.ANCHORARRAY(Conflict!$C$8),0)),NA())</f>
        <v>9.2927804877709601</v>
      </c>
      <c r="AL62" s="49"/>
      <c r="AM62" s="25">
        <f>IFERROR(INDEX('Data Reliability'!$G$6:$G$409,MATCH($C62,'Data Reliability'!$E$6:$E$409,0)),NA())</f>
        <v>0</v>
      </c>
      <c r="AN62" s="25">
        <f>IFERROR(INDEX('Data Reliability'!$H$6:$H$409,MATCH($C62,'Data Reliability'!$E$6:$E$409,0)),NA())</f>
        <v>0.405555555555556</v>
      </c>
    </row>
    <row r="63" spans="2:40" ht="15.75" x14ac:dyDescent="0.25">
      <c r="B63" s="28" t="s">
        <v>704</v>
      </c>
      <c r="C63" s="28" t="s">
        <v>102</v>
      </c>
      <c r="D63" s="28" t="s">
        <v>434</v>
      </c>
      <c r="E63" s="28" t="s">
        <v>430</v>
      </c>
      <c r="F63" s="206">
        <f ca="1">MATCH($C63,_xlfn.ANCHORARRAY(Health!$C$8),0)</f>
        <v>58</v>
      </c>
      <c r="G63" s="22" cm="1">
        <f t="array" aca="1" ref="G63" ca="1">IF(Parameters!$D$31, SUM(IF(ISNUMBER(R63:W63),(IF(R63:W63&gt;=Parameters!$D$37,1,"")),""))+0.5*(SUM(IF(ISNUMBER(R63:W63),(IF(R63:W63&gt;=Parameters!$D$38,1,"")),""))-SUM(IF(ISNUMBER(R63:W63),(IF(R63:W63&gt;=Parameters!$D$37,1,"")),""))),0) +
   IF(Parameters!$D$32,SUM(IF(ISNUMBER(R63:W63),(IF(R63:W63&gt;=Parameters!$D$41,1,"")),"")),0) +
   IF(Parameters!$D$33,AVERAGE(IF(ISNUMBER(R63:W63),R63:W63)),0) +
   IF(Parameters!$D$34,IF(OR(IF(ISNUMBER(R63:W63),R63:W63)=0),0,GEOMEAN(IF(ISNUMBER(R63:W63),R63:W63))),0)</f>
        <v>0.5</v>
      </c>
      <c r="H63" s="23">
        <f t="shared" ca="1" si="0"/>
        <v>0.5</v>
      </c>
      <c r="I63" s="116" t="str">
        <f t="shared" si="1"/>
        <v/>
      </c>
      <c r="J63" s="22" cm="1">
        <f t="array" aca="1" ref="J63" ca="1">IF(Parameters!$D$31, SUM(IF(ISNUMBER(Y63:AD63),(IF(Y63:AD63&gt;=Parameters!$D$41,1,"")),""))+0.5*(SUM(IF(ISNUMBER(Y63:AD63),(IF(Y63:AD63&gt;=Parameters!$D$42,1,"")),""))-SUM(IF(ISNUMBER(Y63:AD63),(IF(Y63:AD63&gt;=Parameters!$D$41,1,"")),""))),0) +
   IF(Parameters!$D$32,SUM(IF(ISNUMBER(Y63:AD63),(IF(Y63:AD63&gt;=Parameters!$D$41,1,"")),"")),0) +
   IF(Parameters!$D$33,AVERAGE(IF(ISNUMBER(Y63:AD63),Y63:AD63)),0) +
   IF(Parameters!$D$34,IF(OR(IF(ISNUMBER(Y63:AD63),Y63:AD63)=0),0,GEOMEAN(IF(ISNUMBER(Y63:AD63),Y63:AD63))),0)</f>
        <v>1</v>
      </c>
      <c r="K63" s="23">
        <f t="shared" ca="1" si="2"/>
        <v>1</v>
      </c>
      <c r="L63" s="116" t="str">
        <f t="shared" si="3"/>
        <v/>
      </c>
      <c r="M63" s="21" cm="1">
        <f t="array" aca="1" ref="M63" ca="1">IF(Parameters!$D$31, SUM(IF(ISNUMBER(AF63:AK63),(IF(AF63:AK63&gt;=Parameters!$D$41,1,"")),""))+0.5*(SUM(IF(ISNUMBER(AF63:AK63),(IF(AF63:AK63&gt;=Parameters!$D$42,1,"")),""))-SUM(IF(ISNUMBER(AF63:AK63),(IF(AF63:AK63&gt;=Parameters!$D$41,1,"")),""))),0) +
   IF(Parameters!$D$32,SUM(IF(ISNUMBER(AF63:AK63),(IF(AF63:AK63&gt;=Parameters!$D$41,1,"")),"")),0) +
   IF(Parameters!$D$33,AVERAGE(IF(ISNUMBER(AF63:AK63),AF63:AK63)),0) +
   IF(Parameters!$D$34,IF(OR(IF(ISNUMBER(AF63:AK63),AF63:AK63)=0),0,GEOMEAN(IF(ISNUMBER(AF63:AK63),AF63:AK63))),0)</f>
        <v>0.5</v>
      </c>
      <c r="N63" s="23">
        <f t="shared" ca="1" si="4"/>
        <v>0.5</v>
      </c>
      <c r="O63" s="116" t="str">
        <f t="shared" si="5"/>
        <v>!</v>
      </c>
      <c r="P63" s="24"/>
      <c r="Q63" s="49"/>
      <c r="R63" s="25">
        <f ca="1">IFERROR(INDEX(Health!$G$8:$G$225,MATCH($C63,_xlfn.ANCHORARRAY(Health!$C$8),0)),NA())</f>
        <v>0</v>
      </c>
      <c r="S63" s="25">
        <f ca="1">IFERROR(INDEX(Food!$G$8:$G$225,MATCH($C63,_xlfn.ANCHORARRAY(Food!$C$8),0)),NA())</f>
        <v>0</v>
      </c>
      <c r="T63" s="25">
        <f ca="1">IFERROR(INDEX(Macro!$G$8:$G$225,MATCH($C63,_xlfn.ANCHORARRAY(Macro!$C$8),0)),NA())</f>
        <v>3.0366366085874152</v>
      </c>
      <c r="U63" s="25">
        <f ca="1">IFERROR(INDEX(Socioeconomic!$G$8:$G$225,MATCH($C63,_xlfn.ANCHORARRAY(Socioeconomic!$C$8),0)),NA())</f>
        <v>0.76662525768088274</v>
      </c>
      <c r="V63" s="25">
        <f ca="1">IFERROR(INDEX('Natural Hazard'!$G$8:$G$225,MATCH($C63,_xlfn.ANCHORARRAY('Natural Hazard'!$C$8),0)),NA())</f>
        <v>0</v>
      </c>
      <c r="W63" s="25">
        <f ca="1">IFERROR(INDEX(Conflict!$G$8:$G$225,MATCH($C63,_xlfn.ANCHORARRAY(Conflict!$C$8),0)),NA())</f>
        <v>5.7469243839412929</v>
      </c>
      <c r="X63" s="50"/>
      <c r="Y63" s="25">
        <f ca="1">IFERROR(INDEX(Health!$H$8:$H$225,MATCH($C63,_xlfn.ANCHORARRAY(Health!$C$8),0)),NA())</f>
        <v>8.01166180758017</v>
      </c>
      <c r="Z63" s="25">
        <f ca="1">IFERROR(INDEX(Food!$H$8:$H$225,MATCH($C63,_xlfn.ANCHORARRAY(Food!$C$8),0)),NA())</f>
        <v>6.3925883034163196</v>
      </c>
      <c r="AA63" s="25">
        <f ca="1">IFERROR(INDEX(Macro!$H$8:$H$225,MATCH($C63,_xlfn.ANCHORARRAY(Macro!$C$8),0)),NA())</f>
        <v>6.9947912734958804</v>
      </c>
      <c r="AB63" s="25">
        <f ca="1">IFERROR(INDEX(Socioeconomic!$H$8:$H$225,MATCH($C63,_xlfn.ANCHORARRAY(Socioeconomic!$C$8),0)),NA())</f>
        <v>4.8571428571428497</v>
      </c>
      <c r="AC63" s="25">
        <f ca="1">IFERROR(INDEX('Natural Hazard'!$H$8:$H$225,MATCH($C63,_xlfn.ANCHORARRAY('Natural Hazard'!$C$8),0)),NA())</f>
        <v>8.6666666666666607</v>
      </c>
      <c r="AD63" s="25">
        <f ca="1">IFERROR(INDEX(Conflict!$H$8:$H$225,MATCH($C63,_xlfn.ANCHORARRAY(Conflict!$C$8),0)),NA())</f>
        <v>4.7181628392484303</v>
      </c>
      <c r="AE63" s="50"/>
      <c r="AF63" s="25">
        <f ca="1">IFERROR(INDEX(Health!$I$8:$I$225,MATCH($C63,_xlfn.ANCHORARRAY(Health!$C$8),0)),NA())</f>
        <v>0</v>
      </c>
      <c r="AG63" s="25" t="e">
        <f ca="1">IFERROR(INDEX(Food!$I$8:$I$225,MATCH($C63,_xlfn.ANCHORARRAY(Food!$C$8),0)),NA())</f>
        <v>#N/A</v>
      </c>
      <c r="AH63" s="25">
        <f ca="1">IFERROR(INDEX(Macro!$I$8:$I$225,MATCH($C63,_xlfn.ANCHORARRAY(Macro!$C$8),0)),NA())</f>
        <v>1.3182897862232701</v>
      </c>
      <c r="AI63" s="25">
        <f ca="1">IFERROR(INDEX(Socioeconomic!$I$8:$I$225,MATCH($C63,_xlfn.ANCHORARRAY(Socioeconomic!$C$8),0)),NA())</f>
        <v>0.120999999999999</v>
      </c>
      <c r="AJ63" s="25">
        <f ca="1">IFERROR(INDEX('Natural Hazard'!$I$8:$I$225,MATCH($C63,_xlfn.ANCHORARRAY('Natural Hazard'!$C$8),0)),NA())</f>
        <v>0</v>
      </c>
      <c r="AK63" s="25">
        <f ca="1">IFERROR(INDEX(Conflict!$I$8:$I$225,MATCH($C63,_xlfn.ANCHORARRAY(Conflict!$C$8),0)),NA())</f>
        <v>7</v>
      </c>
      <c r="AL63" s="49"/>
      <c r="AM63" s="25">
        <f>IFERROR(INDEX('Data Reliability'!$G$6:$G$409,MATCH($C63,'Data Reliability'!$E$6:$E$409,0)),NA())</f>
        <v>0</v>
      </c>
      <c r="AN63" s="25">
        <f>IFERROR(INDEX('Data Reliability'!$H$6:$H$409,MATCH($C63,'Data Reliability'!$E$6:$E$409,0)),NA())</f>
        <v>0.43888888888888899</v>
      </c>
    </row>
    <row r="64" spans="2:40" ht="15.75" x14ac:dyDescent="0.25">
      <c r="B64" s="28" t="s">
        <v>103</v>
      </c>
      <c r="C64" s="28" t="s">
        <v>104</v>
      </c>
      <c r="D64" s="28" t="s">
        <v>432</v>
      </c>
      <c r="E64" s="28" t="s">
        <v>429</v>
      </c>
      <c r="F64" s="206">
        <f ca="1">MATCH($C64,_xlfn.ANCHORARRAY(Health!$C$8),0)</f>
        <v>59</v>
      </c>
      <c r="G64" s="22" cm="1">
        <f t="array" aca="1" ref="G64" ca="1">IF(Parameters!$D$31, SUM(IF(ISNUMBER(R64:W64),(IF(R64:W64&gt;=Parameters!$D$37,1,"")),""))+0.5*(SUM(IF(ISNUMBER(R64:W64),(IF(R64:W64&gt;=Parameters!$D$38,1,"")),""))-SUM(IF(ISNUMBER(R64:W64),(IF(R64:W64&gt;=Parameters!$D$37,1,"")),""))),0) +
   IF(Parameters!$D$32,SUM(IF(ISNUMBER(R64:W64),(IF(R64:W64&gt;=Parameters!$D$41,1,"")),"")),0) +
   IF(Parameters!$D$33,AVERAGE(IF(ISNUMBER(R64:W64),R64:W64)),0) +
   IF(Parameters!$D$34,IF(OR(IF(ISNUMBER(R64:W64),R64:W64)=0),0,GEOMEAN(IF(ISNUMBER(R64:W64),R64:W64))),0)</f>
        <v>0</v>
      </c>
      <c r="H64" s="23">
        <f t="shared" ca="1" si="0"/>
        <v>0</v>
      </c>
      <c r="I64" s="116" t="str">
        <f t="shared" si="1"/>
        <v/>
      </c>
      <c r="J64" s="22" cm="1">
        <f t="array" aca="1" ref="J64" ca="1">IF(Parameters!$D$31, SUM(IF(ISNUMBER(Y64:AD64),(IF(Y64:AD64&gt;=Parameters!$D$41,1,"")),""))+0.5*(SUM(IF(ISNUMBER(Y64:AD64),(IF(Y64:AD64&gt;=Parameters!$D$42,1,"")),""))-SUM(IF(ISNUMBER(Y64:AD64),(IF(Y64:AD64&gt;=Parameters!$D$41,1,"")),""))),0) +
   IF(Parameters!$D$32,SUM(IF(ISNUMBER(Y64:AD64),(IF(Y64:AD64&gt;=Parameters!$D$41,1,"")),"")),0) +
   IF(Parameters!$D$33,AVERAGE(IF(ISNUMBER(Y64:AD64),Y64:AD64)),0) +
   IF(Parameters!$D$34,IF(OR(IF(ISNUMBER(Y64:AD64),Y64:AD64)=0),0,GEOMEAN(IF(ISNUMBER(Y64:AD64),Y64:AD64))),0)</f>
        <v>2.5</v>
      </c>
      <c r="K64" s="23">
        <f t="shared" ca="1" si="2"/>
        <v>2.5</v>
      </c>
      <c r="L64" s="116" t="str">
        <f t="shared" si="3"/>
        <v/>
      </c>
      <c r="M64" s="21" cm="1">
        <f t="array" aca="1" ref="M64" ca="1">IF(Parameters!$D$31, SUM(IF(ISNUMBER(AF64:AK64),(IF(AF64:AK64&gt;=Parameters!$D$41,1,"")),""))+0.5*(SUM(IF(ISNUMBER(AF64:AK64),(IF(AF64:AK64&gt;=Parameters!$D$42,1,"")),""))-SUM(IF(ISNUMBER(AF64:AK64),(IF(AF64:AK64&gt;=Parameters!$D$41,1,"")),""))),0) +
   IF(Parameters!$D$32,SUM(IF(ISNUMBER(AF64:AK64),(IF(AF64:AK64&gt;=Parameters!$D$41,1,"")),"")),0) +
   IF(Parameters!$D$33,AVERAGE(IF(ISNUMBER(AF64:AK64),AF64:AK64)),0) +
   IF(Parameters!$D$34,IF(OR(IF(ISNUMBER(AF64:AK64),AF64:AK64)=0),0,GEOMEAN(IF(ISNUMBER(AF64:AK64),AF64:AK64))),0)</f>
        <v>0</v>
      </c>
      <c r="N64" s="23">
        <f t="shared" ca="1" si="4"/>
        <v>0</v>
      </c>
      <c r="O64" s="116" t="str">
        <f t="shared" si="5"/>
        <v>!</v>
      </c>
      <c r="P64" s="24"/>
      <c r="Q64" s="49"/>
      <c r="R64" s="25">
        <f ca="1">IFERROR(INDEX(Health!$G$8:$G$225,MATCH($C64,_xlfn.ANCHORARRAY(Health!$C$8),0)),NA())</f>
        <v>0</v>
      </c>
      <c r="S64" s="25">
        <f ca="1">IFERROR(INDEX(Food!$G$8:$G$225,MATCH($C64,_xlfn.ANCHORARRAY(Food!$C$8),0)),NA())</f>
        <v>0</v>
      </c>
      <c r="T64" s="25">
        <f ca="1">IFERROR(INDEX(Macro!$G$8:$G$225,MATCH($C64,_xlfn.ANCHORARRAY(Macro!$C$8),0)),NA())</f>
        <v>3.9173480610779108</v>
      </c>
      <c r="U64" s="25">
        <f ca="1">IFERROR(INDEX(Socioeconomic!$G$8:$G$225,MATCH($C64,_xlfn.ANCHORARRAY(Socioeconomic!$C$8),0)),NA())</f>
        <v>0</v>
      </c>
      <c r="V64" s="25">
        <f ca="1">IFERROR(INDEX('Natural Hazard'!$G$8:$G$225,MATCH($C64,_xlfn.ANCHORARRAY('Natural Hazard'!$C$8),0)),NA())</f>
        <v>0</v>
      </c>
      <c r="W64" s="25">
        <f ca="1">IFERROR(INDEX(Conflict!$G$8:$G$225,MATCH($C64,_xlfn.ANCHORARRAY(Conflict!$C$8),0)),NA())</f>
        <v>0</v>
      </c>
      <c r="X64" s="50"/>
      <c r="Y64" s="25">
        <f ca="1">IFERROR(INDEX(Health!$H$8:$H$225,MATCH($C64,_xlfn.ANCHORARRAY(Health!$C$8),0)),NA())</f>
        <v>9.9358600583090304</v>
      </c>
      <c r="Z64" s="25">
        <f ca="1">IFERROR(INDEX(Food!$H$8:$H$225,MATCH($C64,_xlfn.ANCHORARRAY(Food!$C$8),0)),NA())</f>
        <v>10</v>
      </c>
      <c r="AA64" s="25">
        <f ca="1">IFERROR(INDEX(Macro!$H$8:$H$225,MATCH($C64,_xlfn.ANCHORARRAY(Macro!$C$8),0)),NA())</f>
        <v>9.8633652902544</v>
      </c>
      <c r="AB64" s="25">
        <f ca="1">IFERROR(INDEX(Socioeconomic!$H$8:$H$225,MATCH($C64,_xlfn.ANCHORARRAY(Socioeconomic!$C$8),0)),NA())</f>
        <v>9.1428571428571406</v>
      </c>
      <c r="AC64" s="25">
        <f ca="1">IFERROR(INDEX('Natural Hazard'!$H$8:$H$225,MATCH($C64,_xlfn.ANCHORARRAY('Natural Hazard'!$C$8),0)),NA())</f>
        <v>3.8333333333333299</v>
      </c>
      <c r="AD64" s="25">
        <f ca="1">IFERROR(INDEX(Conflict!$H$8:$H$225,MATCH($C64,_xlfn.ANCHORARRAY(Conflict!$C$8),0)),NA())</f>
        <v>6.6597077244258802</v>
      </c>
      <c r="AE64" s="50"/>
      <c r="AF64" s="25">
        <f ca="1">IFERROR(INDEX(Health!$I$8:$I$225,MATCH($C64,_xlfn.ANCHORARRAY(Health!$C$8),0)),NA())</f>
        <v>0</v>
      </c>
      <c r="AG64" s="25" t="e">
        <f ca="1">IFERROR(INDEX(Food!$I$8:$I$225,MATCH($C64,_xlfn.ANCHORARRAY(Food!$C$8),0)),NA())</f>
        <v>#N/A</v>
      </c>
      <c r="AH64" s="25">
        <f ca="1">IFERROR(INDEX(Macro!$I$8:$I$225,MATCH($C64,_xlfn.ANCHORARRAY(Macro!$C$8),0)),NA())</f>
        <v>1.5558194774346701</v>
      </c>
      <c r="AI64" s="25">
        <f ca="1">IFERROR(INDEX(Socioeconomic!$I$8:$I$225,MATCH($C64,_xlfn.ANCHORARRAY(Socioeconomic!$C$8),0)),NA())</f>
        <v>0</v>
      </c>
      <c r="AJ64" s="25">
        <f ca="1">IFERROR(INDEX('Natural Hazard'!$I$8:$I$225,MATCH($C64,_xlfn.ANCHORARRAY('Natural Hazard'!$C$8),0)),NA())</f>
        <v>0</v>
      </c>
      <c r="AK64" s="25">
        <f ca="1">IFERROR(INDEX(Conflict!$I$8:$I$225,MATCH($C64,_xlfn.ANCHORARRAY(Conflict!$C$8),0)),NA())</f>
        <v>0</v>
      </c>
      <c r="AL64" s="49"/>
      <c r="AM64" s="25">
        <f>IFERROR(INDEX('Data Reliability'!$G$6:$G$409,MATCH($C64,'Data Reliability'!$E$6:$E$409,0)),NA())</f>
        <v>8.3333333333333301E-2</v>
      </c>
      <c r="AN64" s="25">
        <f>IFERROR(INDEX('Data Reliability'!$H$6:$H$409,MATCH($C64,'Data Reliability'!$E$6:$E$409,0)),NA())</f>
        <v>0.49444444444444402</v>
      </c>
    </row>
    <row r="65" spans="2:40" ht="15.75" x14ac:dyDescent="0.25">
      <c r="B65" s="28" t="s">
        <v>105</v>
      </c>
      <c r="C65" s="28" t="s">
        <v>106</v>
      </c>
      <c r="D65" s="28" t="s">
        <v>433</v>
      </c>
      <c r="E65" s="28" t="s">
        <v>409</v>
      </c>
      <c r="F65" s="206">
        <f ca="1">MATCH($C65,_xlfn.ANCHORARRAY(Health!$C$8),0)</f>
        <v>60</v>
      </c>
      <c r="G65" s="22" cm="1">
        <f t="array" aca="1" ref="G65" ca="1">IF(Parameters!$D$31, SUM(IF(ISNUMBER(R65:W65),(IF(R65:W65&gt;=Parameters!$D$37,1,"")),""))+0.5*(SUM(IF(ISNUMBER(R65:W65),(IF(R65:W65&gt;=Parameters!$D$38,1,"")),""))-SUM(IF(ISNUMBER(R65:W65),(IF(R65:W65&gt;=Parameters!$D$37,1,"")),""))),0) +
   IF(Parameters!$D$32,SUM(IF(ISNUMBER(R65:W65),(IF(R65:W65&gt;=Parameters!$D$41,1,"")),"")),0) +
   IF(Parameters!$D$33,AVERAGE(IF(ISNUMBER(R65:W65),R65:W65)),0) +
   IF(Parameters!$D$34,IF(OR(IF(ISNUMBER(R65:W65),R65:W65)=0),0,GEOMEAN(IF(ISNUMBER(R65:W65),R65:W65))),0)</f>
        <v>0.5</v>
      </c>
      <c r="H65" s="23">
        <f t="shared" ca="1" si="0"/>
        <v>0.5</v>
      </c>
      <c r="I65" s="116" t="str">
        <f t="shared" si="1"/>
        <v/>
      </c>
      <c r="J65" s="22" cm="1">
        <f t="array" aca="1" ref="J65" ca="1">IF(Parameters!$D$31, SUM(IF(ISNUMBER(Y65:AD65),(IF(Y65:AD65&gt;=Parameters!$D$41,1,"")),""))+0.5*(SUM(IF(ISNUMBER(Y65:AD65),(IF(Y65:AD65&gt;=Parameters!$D$42,1,"")),""))-SUM(IF(ISNUMBER(Y65:AD65),(IF(Y65:AD65&gt;=Parameters!$D$41,1,"")),""))),0) +
   IF(Parameters!$D$32,SUM(IF(ISNUMBER(Y65:AD65),(IF(Y65:AD65&gt;=Parameters!$D$41,1,"")),"")),0) +
   IF(Parameters!$D$33,AVERAGE(IF(ISNUMBER(Y65:AD65),Y65:AD65)),0) +
   IF(Parameters!$D$34,IF(OR(IF(ISNUMBER(Y65:AD65),Y65:AD65)=0),0,GEOMEAN(IF(ISNUMBER(Y65:AD65),Y65:AD65))),0)</f>
        <v>0</v>
      </c>
      <c r="K65" s="23">
        <f t="shared" ca="1" si="2"/>
        <v>0</v>
      </c>
      <c r="L65" s="116" t="str">
        <f t="shared" si="3"/>
        <v/>
      </c>
      <c r="M65" s="21" cm="1">
        <f t="array" aca="1" ref="M65" ca="1">IF(Parameters!$D$31, SUM(IF(ISNUMBER(AF65:AK65),(IF(AF65:AK65&gt;=Parameters!$D$41,1,"")),""))+0.5*(SUM(IF(ISNUMBER(AF65:AK65),(IF(AF65:AK65&gt;=Parameters!$D$42,1,"")),""))-SUM(IF(ISNUMBER(AF65:AK65),(IF(AF65:AK65&gt;=Parameters!$D$41,1,"")),""))),0) +
   IF(Parameters!$D$32,SUM(IF(ISNUMBER(AF65:AK65),(IF(AF65:AK65&gt;=Parameters!$D$41,1,"")),"")),0) +
   IF(Parameters!$D$33,AVERAGE(IF(ISNUMBER(AF65:AK65),AF65:AK65)),0) +
   IF(Parameters!$D$34,IF(OR(IF(ISNUMBER(AF65:AK65),AF65:AK65)=0),0,GEOMEAN(IF(ISNUMBER(AF65:AK65),AF65:AK65))),0)</f>
        <v>0.5</v>
      </c>
      <c r="N65" s="23">
        <f t="shared" ca="1" si="4"/>
        <v>0.5</v>
      </c>
      <c r="O65" s="116" t="str">
        <f t="shared" si="5"/>
        <v>!</v>
      </c>
      <c r="P65" s="24"/>
      <c r="Q65" s="49"/>
      <c r="R65" s="25">
        <f ca="1">IFERROR(INDEX(Health!$G$8:$G$225,MATCH($C65,_xlfn.ANCHORARRAY(Health!$C$8),0)),NA())</f>
        <v>0</v>
      </c>
      <c r="S65" s="25">
        <f ca="1">IFERROR(INDEX(Food!$G$8:$G$225,MATCH($C65,_xlfn.ANCHORARRAY(Food!$C$8),0)),NA())</f>
        <v>0</v>
      </c>
      <c r="T65" s="25">
        <f ca="1">IFERROR(INDEX(Macro!$G$8:$G$225,MATCH($C65,_xlfn.ANCHORARRAY(Macro!$C$8),0)),NA())</f>
        <v>6.9</v>
      </c>
      <c r="U65" s="25">
        <f ca="1">IFERROR(INDEX(Socioeconomic!$G$8:$G$225,MATCH($C65,_xlfn.ANCHORARRAY(Socioeconomic!$C$8),0)),NA())</f>
        <v>0</v>
      </c>
      <c r="V65" s="25">
        <f ca="1">IFERROR(INDEX('Natural Hazard'!$G$8:$G$225,MATCH($C65,_xlfn.ANCHORARRAY('Natural Hazard'!$C$8),0)),NA())</f>
        <v>0</v>
      </c>
      <c r="W65" s="25">
        <f ca="1">IFERROR(INDEX(Conflict!$G$8:$G$225,MATCH($C65,_xlfn.ANCHORARRAY(Conflict!$C$8),0)),NA())</f>
        <v>0</v>
      </c>
      <c r="X65" s="50"/>
      <c r="Y65" s="25">
        <f ca="1">IFERROR(INDEX(Health!$H$8:$H$225,MATCH($C65,_xlfn.ANCHORARRAY(Health!$C$8),0)),NA())</f>
        <v>0</v>
      </c>
      <c r="Z65" s="25">
        <f ca="1">IFERROR(INDEX(Food!$H$8:$H$225,MATCH($C65,_xlfn.ANCHORARRAY(Food!$C$8),0)),NA())</f>
        <v>0.68905616676317205</v>
      </c>
      <c r="AA65" s="25">
        <f ca="1">IFERROR(INDEX(Macro!$H$8:$H$225,MATCH($C65,_xlfn.ANCHORARRAY(Macro!$C$8),0)),NA())</f>
        <v>0.65373292066127997</v>
      </c>
      <c r="AB65" s="25">
        <f ca="1">IFERROR(INDEX(Socioeconomic!$H$8:$H$225,MATCH($C65,_xlfn.ANCHORARRAY(Socioeconomic!$C$8),0)),NA())</f>
        <v>0.57142857142857095</v>
      </c>
      <c r="AC65" s="25">
        <f ca="1">IFERROR(INDEX('Natural Hazard'!$H$8:$H$225,MATCH($C65,_xlfn.ANCHORARRAY('Natural Hazard'!$C$8),0)),NA())</f>
        <v>4.8333333333333304</v>
      </c>
      <c r="AD65" s="25">
        <f ca="1">IFERROR(INDEX(Conflict!$H$8:$H$225,MATCH($C65,_xlfn.ANCHORARRAY(Conflict!$C$8),0)),NA())</f>
        <v>0</v>
      </c>
      <c r="AE65" s="50"/>
      <c r="AF65" s="25">
        <f ca="1">IFERROR(INDEX(Health!$I$8:$I$225,MATCH($C65,_xlfn.ANCHORARRAY(Health!$C$8),0)),NA())</f>
        <v>0</v>
      </c>
      <c r="AG65" s="25" t="e">
        <f ca="1">IFERROR(INDEX(Food!$I$8:$I$225,MATCH($C65,_xlfn.ANCHORARRAY(Food!$C$8),0)),NA())</f>
        <v>#N/A</v>
      </c>
      <c r="AH65" s="25">
        <f ca="1">IFERROR(INDEX(Macro!$I$8:$I$225,MATCH($C65,_xlfn.ANCHORARRAY(Macro!$C$8),0)),NA())</f>
        <v>7</v>
      </c>
      <c r="AI65" s="25">
        <f ca="1">IFERROR(INDEX(Socioeconomic!$I$8:$I$225,MATCH($C65,_xlfn.ANCHORARRAY(Socioeconomic!$C$8),0)),NA())</f>
        <v>0</v>
      </c>
      <c r="AJ65" s="25">
        <f ca="1">IFERROR(INDEX('Natural Hazard'!$I$8:$I$225,MATCH($C65,_xlfn.ANCHORARRAY('Natural Hazard'!$C$8),0)),NA())</f>
        <v>0</v>
      </c>
      <c r="AK65" s="25">
        <f ca="1">IFERROR(INDEX(Conflict!$I$8:$I$225,MATCH($C65,_xlfn.ANCHORARRAY(Conflict!$C$8),0)),NA())</f>
        <v>0</v>
      </c>
      <c r="AL65" s="49"/>
      <c r="AM65" s="25">
        <f>IFERROR(INDEX('Data Reliability'!$G$6:$G$409,MATCH($C65,'Data Reliability'!$E$6:$E$409,0)),NA())</f>
        <v>0</v>
      </c>
      <c r="AN65" s="25">
        <f>IFERROR(INDEX('Data Reliability'!$H$6:$H$409,MATCH($C65,'Data Reliability'!$E$6:$E$409,0)),NA())</f>
        <v>0.47222222222222199</v>
      </c>
    </row>
    <row r="66" spans="2:40" ht="15.75" x14ac:dyDescent="0.25">
      <c r="B66" s="28" t="s">
        <v>107</v>
      </c>
      <c r="C66" s="28" t="s">
        <v>108</v>
      </c>
      <c r="D66" s="28" t="s">
        <v>433</v>
      </c>
      <c r="E66" s="28" t="s">
        <v>409</v>
      </c>
      <c r="F66" s="206">
        <f ca="1">MATCH($C66,_xlfn.ANCHORARRAY(Health!$C$8),0)</f>
        <v>61</v>
      </c>
      <c r="G66" s="22" cm="1">
        <f t="array" aca="1" ref="G66" ca="1">IF(Parameters!$D$31, SUM(IF(ISNUMBER(R66:W66),(IF(R66:W66&gt;=Parameters!$D$37,1,"")),""))+0.5*(SUM(IF(ISNUMBER(R66:W66),(IF(R66:W66&gt;=Parameters!$D$38,1,"")),""))-SUM(IF(ISNUMBER(R66:W66),(IF(R66:W66&gt;=Parameters!$D$37,1,"")),""))),0) +
   IF(Parameters!$D$32,SUM(IF(ISNUMBER(R66:W66),(IF(R66:W66&gt;=Parameters!$D$41,1,"")),"")),0) +
   IF(Parameters!$D$33,AVERAGE(IF(ISNUMBER(R66:W66),R66:W66)),0) +
   IF(Parameters!$D$34,IF(OR(IF(ISNUMBER(R66:W66),R66:W66)=0),0,GEOMEAN(IF(ISNUMBER(R66:W66),R66:W66))),0)</f>
        <v>0</v>
      </c>
      <c r="H66" s="23">
        <f t="shared" ca="1" si="0"/>
        <v>0</v>
      </c>
      <c r="I66" s="116" t="str">
        <f t="shared" si="1"/>
        <v/>
      </c>
      <c r="J66" s="22" cm="1">
        <f t="array" aca="1" ref="J66" ca="1">IF(Parameters!$D$31, SUM(IF(ISNUMBER(Y66:AD66),(IF(Y66:AD66&gt;=Parameters!$D$41,1,"")),""))+0.5*(SUM(IF(ISNUMBER(Y66:AD66),(IF(Y66:AD66&gt;=Parameters!$D$42,1,"")),""))-SUM(IF(ISNUMBER(Y66:AD66),(IF(Y66:AD66&gt;=Parameters!$D$41,1,"")),""))),0) +
   IF(Parameters!$D$32,SUM(IF(ISNUMBER(Y66:AD66),(IF(Y66:AD66&gt;=Parameters!$D$41,1,"")),"")),0) +
   IF(Parameters!$D$33,AVERAGE(IF(ISNUMBER(Y66:AD66),Y66:AD66)),0) +
   IF(Parameters!$D$34,IF(OR(IF(ISNUMBER(Y66:AD66),Y66:AD66)=0),0,GEOMEAN(IF(ISNUMBER(Y66:AD66),Y66:AD66))),0)</f>
        <v>0</v>
      </c>
      <c r="K66" s="23">
        <f t="shared" ca="1" si="2"/>
        <v>0</v>
      </c>
      <c r="L66" s="116" t="str">
        <f t="shared" si="3"/>
        <v/>
      </c>
      <c r="M66" s="21" cm="1">
        <f t="array" aca="1" ref="M66" ca="1">IF(Parameters!$D$31, SUM(IF(ISNUMBER(AF66:AK66),(IF(AF66:AK66&gt;=Parameters!$D$41,1,"")),""))+0.5*(SUM(IF(ISNUMBER(AF66:AK66),(IF(AF66:AK66&gt;=Parameters!$D$42,1,"")),""))-SUM(IF(ISNUMBER(AF66:AK66),(IF(AF66:AK66&gt;=Parameters!$D$41,1,"")),""))),0) +
   IF(Parameters!$D$32,SUM(IF(ISNUMBER(AF66:AK66),(IF(AF66:AK66&gt;=Parameters!$D$41,1,"")),"")),0) +
   IF(Parameters!$D$33,AVERAGE(IF(ISNUMBER(AF66:AK66),AF66:AK66)),0) +
   IF(Parameters!$D$34,IF(OR(IF(ISNUMBER(AF66:AK66),AF66:AK66)=0),0,GEOMEAN(IF(ISNUMBER(AF66:AK66),AF66:AK66))),0)</f>
        <v>0</v>
      </c>
      <c r="N66" s="23">
        <f t="shared" ca="1" si="4"/>
        <v>0</v>
      </c>
      <c r="O66" s="116" t="str">
        <f t="shared" si="5"/>
        <v>!</v>
      </c>
      <c r="P66" s="24"/>
      <c r="Q66" s="49"/>
      <c r="R66" s="25">
        <f ca="1">IFERROR(INDEX(Health!$G$8:$G$225,MATCH($C66,_xlfn.ANCHORARRAY(Health!$C$8),0)),NA())</f>
        <v>0</v>
      </c>
      <c r="S66" s="25">
        <f ca="1">IFERROR(INDEX(Food!$G$8:$G$225,MATCH($C66,_xlfn.ANCHORARRAY(Food!$C$8),0)),NA())</f>
        <v>0</v>
      </c>
      <c r="T66" s="25">
        <f ca="1">IFERROR(INDEX(Macro!$G$8:$G$225,MATCH($C66,_xlfn.ANCHORARRAY(Macro!$C$8),0)),NA())</f>
        <v>1.1601473243090323</v>
      </c>
      <c r="U66" s="25">
        <f ca="1">IFERROR(INDEX(Socioeconomic!$G$8:$G$225,MATCH($C66,_xlfn.ANCHORARRAY(Socioeconomic!$C$8),0)),NA())</f>
        <v>0</v>
      </c>
      <c r="V66" s="25">
        <f ca="1">IFERROR(INDEX('Natural Hazard'!$G$8:$G$225,MATCH($C66,_xlfn.ANCHORARRAY('Natural Hazard'!$C$8),0)),NA())</f>
        <v>0</v>
      </c>
      <c r="W66" s="25">
        <f ca="1">IFERROR(INDEX(Conflict!$G$8:$G$225,MATCH($C66,_xlfn.ANCHORARRAY(Conflict!$C$8),0)),NA())</f>
        <v>0</v>
      </c>
      <c r="X66" s="50"/>
      <c r="Y66" s="25">
        <f ca="1">IFERROR(INDEX(Health!$H$8:$H$225,MATCH($C66,_xlfn.ANCHORARRAY(Health!$C$8),0)),NA())</f>
        <v>0</v>
      </c>
      <c r="Z66" s="25">
        <f ca="1">IFERROR(INDEX(Food!$H$8:$H$225,MATCH($C66,_xlfn.ANCHORARRAY(Food!$C$8),0)),NA())</f>
        <v>2.2488038277511899</v>
      </c>
      <c r="AA66" s="25">
        <f ca="1">IFERROR(INDEX(Macro!$H$8:$H$225,MATCH($C66,_xlfn.ANCHORARRAY(Macro!$C$8),0)),NA())</f>
        <v>0.86510153242243604</v>
      </c>
      <c r="AB66" s="25">
        <f ca="1">IFERROR(INDEX(Socioeconomic!$H$8:$H$225,MATCH($C66,_xlfn.ANCHORARRAY(Socioeconomic!$C$8),0)),NA())</f>
        <v>0.57142857142857095</v>
      </c>
      <c r="AC66" s="25">
        <f ca="1">IFERROR(INDEX('Natural Hazard'!$H$8:$H$225,MATCH($C66,_xlfn.ANCHORARRAY('Natural Hazard'!$C$8),0)),NA())</f>
        <v>1</v>
      </c>
      <c r="AD66" s="25">
        <f ca="1">IFERROR(INDEX(Conflict!$H$8:$H$225,MATCH($C66,_xlfn.ANCHORARRAY(Conflict!$C$8),0)),NA())</f>
        <v>0</v>
      </c>
      <c r="AE66" s="50"/>
      <c r="AF66" s="25">
        <f ca="1">IFERROR(INDEX(Health!$I$8:$I$225,MATCH($C66,_xlfn.ANCHORARRAY(Health!$C$8),0)),NA())</f>
        <v>0</v>
      </c>
      <c r="AG66" s="25" t="e">
        <f ca="1">IFERROR(INDEX(Food!$I$8:$I$225,MATCH($C66,_xlfn.ANCHORARRAY(Food!$C$8),0)),NA())</f>
        <v>#N/A</v>
      </c>
      <c r="AH66" s="25">
        <f ca="1">IFERROR(INDEX(Macro!$I$8:$I$225,MATCH($C66,_xlfn.ANCHORARRAY(Macro!$C$8),0)),NA())</f>
        <v>1.5558194774346701</v>
      </c>
      <c r="AI66" s="25">
        <f ca="1">IFERROR(INDEX(Socioeconomic!$I$8:$I$225,MATCH($C66,_xlfn.ANCHORARRAY(Socioeconomic!$C$8),0)),NA())</f>
        <v>0</v>
      </c>
      <c r="AJ66" s="25">
        <f ca="1">IFERROR(INDEX('Natural Hazard'!$I$8:$I$225,MATCH($C66,_xlfn.ANCHORARRAY('Natural Hazard'!$C$8),0)),NA())</f>
        <v>0</v>
      </c>
      <c r="AK66" s="25">
        <f ca="1">IFERROR(INDEX(Conflict!$I$8:$I$225,MATCH($C66,_xlfn.ANCHORARRAY(Conflict!$C$8),0)),NA())</f>
        <v>3.5714285714285601</v>
      </c>
      <c r="AL66" s="49"/>
      <c r="AM66" s="25">
        <f>IFERROR(INDEX('Data Reliability'!$G$6:$G$409,MATCH($C66,'Data Reliability'!$E$6:$E$409,0)),NA())</f>
        <v>8.3333333333333301E-2</v>
      </c>
      <c r="AN66" s="25">
        <f>IFERROR(INDEX('Data Reliability'!$H$6:$H$409,MATCH($C66,'Data Reliability'!$E$6:$E$409,0)),NA())</f>
        <v>0.47222222222222199</v>
      </c>
    </row>
    <row r="67" spans="2:40" ht="15.75" x14ac:dyDescent="0.25">
      <c r="B67" s="28" t="s">
        <v>109</v>
      </c>
      <c r="C67" s="28" t="s">
        <v>110</v>
      </c>
      <c r="D67" s="28" t="s">
        <v>432</v>
      </c>
      <c r="E67" s="28" t="s">
        <v>429</v>
      </c>
      <c r="F67" s="206">
        <f ca="1">MATCH($C67,_xlfn.ANCHORARRAY(Health!$C$8),0)</f>
        <v>62</v>
      </c>
      <c r="G67" s="22" cm="1">
        <f t="array" aca="1" ref="G67" ca="1">IF(Parameters!$D$31, SUM(IF(ISNUMBER(R67:W67),(IF(R67:W67&gt;=Parameters!$D$37,1,"")),""))+0.5*(SUM(IF(ISNUMBER(R67:W67),(IF(R67:W67&gt;=Parameters!$D$38,1,"")),""))-SUM(IF(ISNUMBER(R67:W67),(IF(R67:W67&gt;=Parameters!$D$37,1,"")),""))),0) +
   IF(Parameters!$D$32,SUM(IF(ISNUMBER(R67:W67),(IF(R67:W67&gt;=Parameters!$D$41,1,"")),"")),0) +
   IF(Parameters!$D$33,AVERAGE(IF(ISNUMBER(R67:W67),R67:W67)),0) +
   IF(Parameters!$D$34,IF(OR(IF(ISNUMBER(R67:W67),R67:W67)=0),0,GEOMEAN(IF(ISNUMBER(R67:W67),R67:W67))),0)</f>
        <v>2</v>
      </c>
      <c r="H67" s="23">
        <f t="shared" ca="1" si="0"/>
        <v>2</v>
      </c>
      <c r="I67" s="116" t="str">
        <f t="shared" si="1"/>
        <v/>
      </c>
      <c r="J67" s="22" cm="1">
        <f t="array" aca="1" ref="J67" ca="1">IF(Parameters!$D$31, SUM(IF(ISNUMBER(Y67:AD67),(IF(Y67:AD67&gt;=Parameters!$D$41,1,"")),""))+0.5*(SUM(IF(ISNUMBER(Y67:AD67),(IF(Y67:AD67&gt;=Parameters!$D$42,1,"")),""))-SUM(IF(ISNUMBER(Y67:AD67),(IF(Y67:AD67&gt;=Parameters!$D$41,1,"")),""))),0) +
   IF(Parameters!$D$32,SUM(IF(ISNUMBER(Y67:AD67),(IF(Y67:AD67&gt;=Parameters!$D$41,1,"")),"")),0) +
   IF(Parameters!$D$33,AVERAGE(IF(ISNUMBER(Y67:AD67),Y67:AD67)),0) +
   IF(Parameters!$D$34,IF(OR(IF(ISNUMBER(Y67:AD67),Y67:AD67)=0),0,GEOMEAN(IF(ISNUMBER(Y67:AD67),Y67:AD67))),0)</f>
        <v>1.5</v>
      </c>
      <c r="K67" s="23">
        <f t="shared" ca="1" si="2"/>
        <v>1.5</v>
      </c>
      <c r="L67" s="116" t="str">
        <f t="shared" si="3"/>
        <v/>
      </c>
      <c r="M67" s="21" cm="1">
        <f t="array" aca="1" ref="M67" ca="1">IF(Parameters!$D$31, SUM(IF(ISNUMBER(AF67:AK67),(IF(AF67:AK67&gt;=Parameters!$D$41,1,"")),""))+0.5*(SUM(IF(ISNUMBER(AF67:AK67),(IF(AF67:AK67&gt;=Parameters!$D$42,1,"")),""))-SUM(IF(ISNUMBER(AF67:AK67),(IF(AF67:AK67&gt;=Parameters!$D$41,1,"")),""))),0) +
   IF(Parameters!$D$32,SUM(IF(ISNUMBER(AF67:AK67),(IF(AF67:AK67&gt;=Parameters!$D$41,1,"")),"")),0) +
   IF(Parameters!$D$33,AVERAGE(IF(ISNUMBER(AF67:AK67),AF67:AK67)),0) +
   IF(Parameters!$D$34,IF(OR(IF(ISNUMBER(AF67:AK67),AF67:AK67)=0),0,GEOMEAN(IF(ISNUMBER(AF67:AK67),AF67:AK67))),0)</f>
        <v>1.5</v>
      </c>
      <c r="N67" s="23">
        <f t="shared" ca="1" si="4"/>
        <v>1.5</v>
      </c>
      <c r="O67" s="116" t="str">
        <f t="shared" si="5"/>
        <v/>
      </c>
      <c r="P67" s="24"/>
      <c r="Q67" s="49"/>
      <c r="R67" s="25">
        <f ca="1">IFERROR(INDEX(Health!$G$8:$G$225,MATCH($C67,_xlfn.ANCHORARRAY(Health!$C$8),0)),NA())</f>
        <v>0</v>
      </c>
      <c r="S67" s="25">
        <f ca="1">IFERROR(INDEX(Food!$G$8:$G$225,MATCH($C67,_xlfn.ANCHORARRAY(Food!$C$8),0)),NA())</f>
        <v>8.2495108731843203</v>
      </c>
      <c r="T67" s="25">
        <f ca="1">IFERROR(INDEX(Macro!$G$8:$G$225,MATCH($C67,_xlfn.ANCHORARRAY(Macro!$C$8),0)),NA())</f>
        <v>0</v>
      </c>
      <c r="U67" s="25">
        <f ca="1">IFERROR(INDEX(Socioeconomic!$G$8:$G$225,MATCH($C67,_xlfn.ANCHORARRAY(Socioeconomic!$C$8),0)),NA())</f>
        <v>0</v>
      </c>
      <c r="V67" s="25">
        <f ca="1">IFERROR(INDEX('Natural Hazard'!$G$8:$G$225,MATCH($C67,_xlfn.ANCHORARRAY('Natural Hazard'!$C$8),0)),NA())</f>
        <v>6.7082039324993685</v>
      </c>
      <c r="W67" s="25">
        <f ca="1">IFERROR(INDEX(Conflict!$G$8:$G$225,MATCH($C67,_xlfn.ANCHORARRAY(Conflict!$C$8),0)),NA())</f>
        <v>6.0838573832671967</v>
      </c>
      <c r="X67" s="50"/>
      <c r="Y67" s="25">
        <f ca="1">IFERROR(INDEX(Health!$H$8:$H$225,MATCH($C67,_xlfn.ANCHORARRAY(Health!$C$8),0)),NA())</f>
        <v>5.1545189504373097</v>
      </c>
      <c r="Z67" s="25">
        <f ca="1">IFERROR(INDEX(Food!$H$8:$H$225,MATCH($C67,_xlfn.ANCHORARRAY(Food!$C$8),0)),NA())</f>
        <v>9.7220613781123308</v>
      </c>
      <c r="AA67" s="25">
        <f ca="1">IFERROR(INDEX(Macro!$H$8:$H$225,MATCH($C67,_xlfn.ANCHORARRAY(Macro!$C$8),0)),NA())</f>
        <v>6.6324450819053302</v>
      </c>
      <c r="AB67" s="25">
        <f ca="1">IFERROR(INDEX(Socioeconomic!$H$8:$H$225,MATCH($C67,_xlfn.ANCHORARRAY(Socioeconomic!$C$8),0)),NA())</f>
        <v>9.71428571428571</v>
      </c>
      <c r="AC67" s="25">
        <f ca="1">IFERROR(INDEX('Natural Hazard'!$H$8:$H$225,MATCH($C67,_xlfn.ANCHORARRAY('Natural Hazard'!$C$8),0)),NA())</f>
        <v>4.5</v>
      </c>
      <c r="AD67" s="25">
        <f ca="1">IFERROR(INDEX(Conflict!$H$8:$H$225,MATCH($C67,_xlfn.ANCHORARRAY(Conflict!$C$8),0)),NA())</f>
        <v>7.9123173277661696</v>
      </c>
      <c r="AE67" s="50"/>
      <c r="AF67" s="25">
        <f ca="1">IFERROR(INDEX(Health!$I$8:$I$225,MATCH($C67,_xlfn.ANCHORARRAY(Health!$C$8),0)),NA())</f>
        <v>0</v>
      </c>
      <c r="AG67" s="25">
        <f ca="1">IFERROR(INDEX(Food!$I$8:$I$225,MATCH($C67,_xlfn.ANCHORARRAY(Food!$C$8),0)),NA())</f>
        <v>7</v>
      </c>
      <c r="AH67" s="25">
        <f ca="1">IFERROR(INDEX(Macro!$I$8:$I$225,MATCH($C67,_xlfn.ANCHORARRAY(Macro!$C$8),0)),NA())</f>
        <v>0</v>
      </c>
      <c r="AI67" s="25">
        <f ca="1">IFERROR(INDEX(Socioeconomic!$I$8:$I$225,MATCH($C67,_xlfn.ANCHORARRAY(Socioeconomic!$C$8),0)),NA())</f>
        <v>0</v>
      </c>
      <c r="AJ67" s="25">
        <f ca="1">IFERROR(INDEX('Natural Hazard'!$I$8:$I$225,MATCH($C67,_xlfn.ANCHORARRAY('Natural Hazard'!$C$8),0)),NA())</f>
        <v>10</v>
      </c>
      <c r="AK67" s="25">
        <f ca="1">IFERROR(INDEX(Conflict!$I$8:$I$225,MATCH($C67,_xlfn.ANCHORARRAY(Conflict!$C$8),0)),NA())</f>
        <v>4.6779368327463802</v>
      </c>
      <c r="AL67" s="49"/>
      <c r="AM67" s="25">
        <f>IFERROR(INDEX('Data Reliability'!$G$6:$G$409,MATCH($C67,'Data Reliability'!$E$6:$E$409,0)),NA())</f>
        <v>0</v>
      </c>
      <c r="AN67" s="25">
        <f>IFERROR(INDEX('Data Reliability'!$H$6:$H$409,MATCH($C67,'Data Reliability'!$E$6:$E$409,0)),NA())</f>
        <v>0.29444444444444401</v>
      </c>
    </row>
    <row r="68" spans="2:40" ht="15.75" x14ac:dyDescent="0.25">
      <c r="B68" s="28" t="s">
        <v>111</v>
      </c>
      <c r="C68" s="28" t="s">
        <v>112</v>
      </c>
      <c r="D68" s="28" t="s">
        <v>433</v>
      </c>
      <c r="E68" s="28" t="s">
        <v>409</v>
      </c>
      <c r="F68" s="206">
        <f ca="1">MATCH($C68,_xlfn.ANCHORARRAY(Health!$C$8),0)</f>
        <v>63</v>
      </c>
      <c r="G68" s="22" cm="1">
        <f t="array" aca="1" ref="G68" ca="1">IF(Parameters!$D$31, SUM(IF(ISNUMBER(R68:W68),(IF(R68:W68&gt;=Parameters!$D$37,1,"")),""))+0.5*(SUM(IF(ISNUMBER(R68:W68),(IF(R68:W68&gt;=Parameters!$D$38,1,"")),""))-SUM(IF(ISNUMBER(R68:W68),(IF(R68:W68&gt;=Parameters!$D$37,1,"")),""))),0) +
   IF(Parameters!$D$32,SUM(IF(ISNUMBER(R68:W68),(IF(R68:W68&gt;=Parameters!$D$41,1,"")),"")),0) +
   IF(Parameters!$D$33,AVERAGE(IF(ISNUMBER(R68:W68),R68:W68)),0) +
   IF(Parameters!$D$34,IF(OR(IF(ISNUMBER(R68:W68),R68:W68)=0),0,GEOMEAN(IF(ISNUMBER(R68:W68),R68:W68))),0)</f>
        <v>0</v>
      </c>
      <c r="H68" s="23">
        <f t="shared" ca="1" si="0"/>
        <v>0</v>
      </c>
      <c r="I68" s="116" t="str">
        <f t="shared" si="1"/>
        <v/>
      </c>
      <c r="J68" s="22" cm="1">
        <f t="array" aca="1" ref="J68" ca="1">IF(Parameters!$D$31, SUM(IF(ISNUMBER(Y68:AD68),(IF(Y68:AD68&gt;=Parameters!$D$41,1,"")),""))+0.5*(SUM(IF(ISNUMBER(Y68:AD68),(IF(Y68:AD68&gt;=Parameters!$D$42,1,"")),""))-SUM(IF(ISNUMBER(Y68:AD68),(IF(Y68:AD68&gt;=Parameters!$D$41,1,"")),""))),0) +
   IF(Parameters!$D$32,SUM(IF(ISNUMBER(Y68:AD68),(IF(Y68:AD68&gt;=Parameters!$D$41,1,"")),"")),0) +
   IF(Parameters!$D$33,AVERAGE(IF(ISNUMBER(Y68:AD68),Y68:AD68)),0) +
   IF(Parameters!$D$34,IF(OR(IF(ISNUMBER(Y68:AD68),Y68:AD68)=0),0,GEOMEAN(IF(ISNUMBER(Y68:AD68),Y68:AD68))),0)</f>
        <v>0</v>
      </c>
      <c r="K68" s="23">
        <f t="shared" ca="1" si="2"/>
        <v>0</v>
      </c>
      <c r="L68" s="116" t="str">
        <f t="shared" si="3"/>
        <v/>
      </c>
      <c r="M68" s="21" cm="1">
        <f t="array" aca="1" ref="M68" ca="1">IF(Parameters!$D$31, SUM(IF(ISNUMBER(AF68:AK68),(IF(AF68:AK68&gt;=Parameters!$D$41,1,"")),""))+0.5*(SUM(IF(ISNUMBER(AF68:AK68),(IF(AF68:AK68&gt;=Parameters!$D$42,1,"")),""))-SUM(IF(ISNUMBER(AF68:AK68),(IF(AF68:AK68&gt;=Parameters!$D$41,1,"")),""))),0) +
   IF(Parameters!$D$32,SUM(IF(ISNUMBER(AF68:AK68),(IF(AF68:AK68&gt;=Parameters!$D$41,1,"")),"")),0) +
   IF(Parameters!$D$33,AVERAGE(IF(ISNUMBER(AF68:AK68),AF68:AK68)),0) +
   IF(Parameters!$D$34,IF(OR(IF(ISNUMBER(AF68:AK68),AF68:AK68)=0),0,GEOMEAN(IF(ISNUMBER(AF68:AK68),AF68:AK68))),0)</f>
        <v>0</v>
      </c>
      <c r="N68" s="23">
        <f t="shared" ca="1" si="4"/>
        <v>0</v>
      </c>
      <c r="O68" s="116" t="str">
        <f t="shared" si="5"/>
        <v>!</v>
      </c>
      <c r="P68" s="24"/>
      <c r="Q68" s="49"/>
      <c r="R68" s="25">
        <f ca="1">IFERROR(INDEX(Health!$G$8:$G$225,MATCH($C68,_xlfn.ANCHORARRAY(Health!$C$8),0)),NA())</f>
        <v>0</v>
      </c>
      <c r="S68" s="25">
        <f ca="1">IFERROR(INDEX(Food!$G$8:$G$225,MATCH($C68,_xlfn.ANCHORARRAY(Food!$C$8),0)),NA())</f>
        <v>0</v>
      </c>
      <c r="T68" s="25">
        <f ca="1">IFERROR(INDEX(Macro!$G$8:$G$225,MATCH($C68,_xlfn.ANCHORARRAY(Macro!$C$8),0)),NA())</f>
        <v>1.7139084550948118</v>
      </c>
      <c r="U68" s="25">
        <f ca="1">IFERROR(INDEX(Socioeconomic!$G$8:$G$225,MATCH($C68,_xlfn.ANCHORARRAY(Socioeconomic!$C$8),0)),NA())</f>
        <v>0.43638122258934359</v>
      </c>
      <c r="V68" s="25">
        <f ca="1">IFERROR(INDEX('Natural Hazard'!$G$8:$G$225,MATCH($C68,_xlfn.ANCHORARRAY('Natural Hazard'!$C$8),0)),NA())</f>
        <v>0</v>
      </c>
      <c r="W68" s="25">
        <f ca="1">IFERROR(INDEX(Conflict!$G$8:$G$225,MATCH($C68,_xlfn.ANCHORARRAY(Conflict!$C$8),0)),NA())</f>
        <v>0</v>
      </c>
      <c r="X68" s="50"/>
      <c r="Y68" s="25">
        <f ca="1">IFERROR(INDEX(Health!$H$8:$H$225,MATCH($C68,_xlfn.ANCHORARRAY(Health!$C$8),0)),NA())</f>
        <v>0</v>
      </c>
      <c r="Z68" s="25">
        <f ca="1">IFERROR(INDEX(Food!$H$8:$H$225,MATCH($C68,_xlfn.ANCHORARRAY(Food!$C$8),0)),NA())</f>
        <v>0</v>
      </c>
      <c r="AA68" s="25">
        <f ca="1">IFERROR(INDEX(Macro!$H$8:$H$225,MATCH($C68,_xlfn.ANCHORARRAY(Macro!$C$8),0)),NA())</f>
        <v>0.88019929040537304</v>
      </c>
      <c r="AB68" s="25">
        <f ca="1">IFERROR(INDEX(Socioeconomic!$H$8:$H$225,MATCH($C68,_xlfn.ANCHORARRAY(Socioeconomic!$C$8),0)),NA())</f>
        <v>0.14285714285714199</v>
      </c>
      <c r="AC68" s="25">
        <f ca="1">IFERROR(INDEX('Natural Hazard'!$H$8:$H$225,MATCH($C68,_xlfn.ANCHORARRAY('Natural Hazard'!$C$8),0)),NA())</f>
        <v>2.5</v>
      </c>
      <c r="AD68" s="25">
        <f ca="1">IFERROR(INDEX(Conflict!$H$8:$H$225,MATCH($C68,_xlfn.ANCHORARRAY(Conflict!$C$8),0)),NA())</f>
        <v>0</v>
      </c>
      <c r="AE68" s="50"/>
      <c r="AF68" s="25">
        <f ca="1">IFERROR(INDEX(Health!$I$8:$I$225,MATCH($C68,_xlfn.ANCHORARRAY(Health!$C$8),0)),NA())</f>
        <v>0</v>
      </c>
      <c r="AG68" s="25" t="e">
        <f ca="1">IFERROR(INDEX(Food!$I$8:$I$225,MATCH($C68,_xlfn.ANCHORARRAY(Food!$C$8),0)),NA())</f>
        <v>#N/A</v>
      </c>
      <c r="AH68" s="25">
        <f ca="1">IFERROR(INDEX(Macro!$I$8:$I$225,MATCH($C68,_xlfn.ANCHORARRAY(Macro!$C$8),0)),NA())</f>
        <v>3.3372921615201898</v>
      </c>
      <c r="AI68" s="25">
        <f ca="1">IFERROR(INDEX(Socioeconomic!$I$8:$I$225,MATCH($C68,_xlfn.ANCHORARRAY(Socioeconomic!$C$8),0)),NA())</f>
        <v>1.333</v>
      </c>
      <c r="AJ68" s="25">
        <f ca="1">IFERROR(INDEX('Natural Hazard'!$I$8:$I$225,MATCH($C68,_xlfn.ANCHORARRAY('Natural Hazard'!$C$8),0)),NA())</f>
        <v>0</v>
      </c>
      <c r="AK68" s="25">
        <f ca="1">IFERROR(INDEX(Conflict!$I$8:$I$225,MATCH($C68,_xlfn.ANCHORARRAY(Conflict!$C$8),0)),NA())</f>
        <v>0</v>
      </c>
      <c r="AL68" s="49"/>
      <c r="AM68" s="25">
        <f>IFERROR(INDEX('Data Reliability'!$G$6:$G$409,MATCH($C68,'Data Reliability'!$E$6:$E$409,0)),NA())</f>
        <v>0</v>
      </c>
      <c r="AN68" s="25">
        <f>IFERROR(INDEX('Data Reliability'!$H$6:$H$409,MATCH($C68,'Data Reliability'!$E$6:$E$409,0)),NA())</f>
        <v>0.47222222222222199</v>
      </c>
    </row>
    <row r="69" spans="2:40" ht="15.75" x14ac:dyDescent="0.25">
      <c r="B69" s="28" t="s">
        <v>113</v>
      </c>
      <c r="C69" s="28" t="s">
        <v>114</v>
      </c>
      <c r="D69" s="28" t="s">
        <v>436</v>
      </c>
      <c r="E69" s="28" t="s">
        <v>529</v>
      </c>
      <c r="F69" s="206">
        <f ca="1">MATCH($C69,_xlfn.ANCHORARRAY(Health!$C$8),0)</f>
        <v>64</v>
      </c>
      <c r="G69" s="22" cm="1">
        <f t="array" aca="1" ref="G69" ca="1">IF(Parameters!$D$31, SUM(IF(ISNUMBER(R69:W69),(IF(R69:W69&gt;=Parameters!$D$37,1,"")),""))+0.5*(SUM(IF(ISNUMBER(R69:W69),(IF(R69:W69&gt;=Parameters!$D$38,1,"")),""))-SUM(IF(ISNUMBER(R69:W69),(IF(R69:W69&gt;=Parameters!$D$37,1,"")),""))),0) +
   IF(Parameters!$D$32,SUM(IF(ISNUMBER(R69:W69),(IF(R69:W69&gt;=Parameters!$D$41,1,"")),"")),0) +
   IF(Parameters!$D$33,AVERAGE(IF(ISNUMBER(R69:W69),R69:W69)),0) +
   IF(Parameters!$D$34,IF(OR(IF(ISNUMBER(R69:W69),R69:W69)=0),0,GEOMEAN(IF(ISNUMBER(R69:W69),R69:W69))),0)</f>
        <v>1</v>
      </c>
      <c r="H69" s="23">
        <f t="shared" ca="1" si="0"/>
        <v>1</v>
      </c>
      <c r="I69" s="116" t="str">
        <f t="shared" si="1"/>
        <v>!</v>
      </c>
      <c r="J69" s="22" cm="1">
        <f t="array" aca="1" ref="J69" ca="1">IF(Parameters!$D$31, SUM(IF(ISNUMBER(Y69:AD69),(IF(Y69:AD69&gt;=Parameters!$D$41,1,"")),""))+0.5*(SUM(IF(ISNUMBER(Y69:AD69),(IF(Y69:AD69&gt;=Parameters!$D$42,1,"")),""))-SUM(IF(ISNUMBER(Y69:AD69),(IF(Y69:AD69&gt;=Parameters!$D$41,1,"")),""))),0) +
   IF(Parameters!$D$32,SUM(IF(ISNUMBER(Y69:AD69),(IF(Y69:AD69&gt;=Parameters!$D$41,1,"")),"")),0) +
   IF(Parameters!$D$33,AVERAGE(IF(ISNUMBER(Y69:AD69),Y69:AD69)),0) +
   IF(Parameters!$D$34,IF(OR(IF(ISNUMBER(Y69:AD69),Y69:AD69)=0),0,GEOMEAN(IF(ISNUMBER(Y69:AD69),Y69:AD69))),0)</f>
        <v>0.5</v>
      </c>
      <c r="K69" s="23">
        <f t="shared" ca="1" si="2"/>
        <v>0.5</v>
      </c>
      <c r="L69" s="116" t="str">
        <f t="shared" si="3"/>
        <v/>
      </c>
      <c r="M69" s="21" cm="1">
        <f t="array" aca="1" ref="M69" ca="1">IF(Parameters!$D$31, SUM(IF(ISNUMBER(AF69:AK69),(IF(AF69:AK69&gt;=Parameters!$D$41,1,"")),""))+0.5*(SUM(IF(ISNUMBER(AF69:AK69),(IF(AF69:AK69&gt;=Parameters!$D$42,1,"")),""))-SUM(IF(ISNUMBER(AF69:AK69),(IF(AF69:AK69&gt;=Parameters!$D$41,1,"")),""))),0) +
   IF(Parameters!$D$32,SUM(IF(ISNUMBER(AF69:AK69),(IF(AF69:AK69&gt;=Parameters!$D$41,1,"")),"")),0) +
   IF(Parameters!$D$33,AVERAGE(IF(ISNUMBER(AF69:AK69),AF69:AK69)),0) +
   IF(Parameters!$D$34,IF(OR(IF(ISNUMBER(AF69:AK69),AF69:AK69)=0),0,GEOMEAN(IF(ISNUMBER(AF69:AK69),AF69:AK69))),0)</f>
        <v>1</v>
      </c>
      <c r="N69" s="23">
        <f t="shared" ca="1" si="4"/>
        <v>1</v>
      </c>
      <c r="O69" s="116" t="str">
        <f t="shared" si="5"/>
        <v>!</v>
      </c>
      <c r="P69" s="24"/>
      <c r="Q69" s="49"/>
      <c r="R69" s="25">
        <f ca="1">IFERROR(INDEX(Health!$G$8:$G$225,MATCH($C69,_xlfn.ANCHORARRAY(Health!$C$8),0)),NA())</f>
        <v>0</v>
      </c>
      <c r="S69" s="25">
        <f ca="1">IFERROR(INDEX(Food!$G$8:$G$225,MATCH($C69,_xlfn.ANCHORARRAY(Food!$C$8),0)),NA())</f>
        <v>0</v>
      </c>
      <c r="T69" s="25" t="e">
        <f ca="1">IFERROR(INDEX(Macro!$G$8:$G$225,MATCH($C69,_xlfn.ANCHORARRAY(Macro!$C$8),0)),NA())</f>
        <v>#N/A</v>
      </c>
      <c r="U69" s="25">
        <f ca="1">IFERROR(INDEX(Socioeconomic!$G$8:$G$225,MATCH($C69,_xlfn.ANCHORARRAY(Socioeconomic!$C$8),0)),NA())</f>
        <v>0</v>
      </c>
      <c r="V69" s="25">
        <f ca="1">IFERROR(INDEX('Natural Hazard'!$G$8:$G$225,MATCH($C69,_xlfn.ANCHORARRAY('Natural Hazard'!$C$8),0)),NA())</f>
        <v>8.0622577482985491</v>
      </c>
      <c r="W69" s="25">
        <f ca="1">IFERROR(INDEX(Conflict!$G$8:$G$225,MATCH($C69,_xlfn.ANCHORARRAY(Conflict!$C$8),0)),NA())</f>
        <v>0</v>
      </c>
      <c r="X69" s="50"/>
      <c r="Y69" s="25">
        <f ca="1">IFERROR(INDEX(Health!$H$8:$H$225,MATCH($C69,_xlfn.ANCHORARRAY(Health!$C$8),0)),NA())</f>
        <v>8.6530612244897895</v>
      </c>
      <c r="Z69" s="25">
        <f ca="1">IFERROR(INDEX(Food!$H$8:$H$225,MATCH($C69,_xlfn.ANCHORARRAY(Food!$C$8),0)),NA())</f>
        <v>4.9043062200956902</v>
      </c>
      <c r="AA69" s="25" t="e">
        <f ca="1">IFERROR(INDEX(Macro!$H$8:$H$225,MATCH($C69,_xlfn.ANCHORARRAY(Macro!$C$8),0)),NA())</f>
        <v>#N/A</v>
      </c>
      <c r="AB69" s="25">
        <f ca="1">IFERROR(INDEX(Socioeconomic!$H$8:$H$225,MATCH($C69,_xlfn.ANCHORARRAY(Socioeconomic!$C$8),0)),NA())</f>
        <v>5.71428571428571</v>
      </c>
      <c r="AC69" s="25">
        <f ca="1">IFERROR(INDEX('Natural Hazard'!$H$8:$H$225,MATCH($C69,_xlfn.ANCHORARRAY('Natural Hazard'!$C$8),0)),NA())</f>
        <v>6.5</v>
      </c>
      <c r="AD69" s="25">
        <f ca="1">IFERROR(INDEX(Conflict!$H$8:$H$225,MATCH($C69,_xlfn.ANCHORARRAY(Conflict!$C$8),0)),NA())</f>
        <v>1.2943632567849599</v>
      </c>
      <c r="AE69" s="50"/>
      <c r="AF69" s="25">
        <f ca="1">IFERROR(INDEX(Health!$I$8:$I$225,MATCH($C69,_xlfn.ANCHORARRAY(Health!$C$8),0)),NA())</f>
        <v>0</v>
      </c>
      <c r="AG69" s="25" t="e">
        <f ca="1">IFERROR(INDEX(Food!$I$8:$I$225,MATCH($C69,_xlfn.ANCHORARRAY(Food!$C$8),0)),NA())</f>
        <v>#N/A</v>
      </c>
      <c r="AH69" s="25" t="e">
        <f ca="1">IFERROR(INDEX(Macro!$I$8:$I$225,MATCH($C69,_xlfn.ANCHORARRAY(Macro!$C$8),0)),NA())</f>
        <v>#N/A</v>
      </c>
      <c r="AI69" s="25">
        <f ca="1">IFERROR(INDEX(Socioeconomic!$I$8:$I$225,MATCH($C69,_xlfn.ANCHORARRAY(Socioeconomic!$C$8),0)),NA())</f>
        <v>0</v>
      </c>
      <c r="AJ69" s="25">
        <f ca="1">IFERROR(INDEX('Natural Hazard'!$I$8:$I$225,MATCH($C69,_xlfn.ANCHORARRAY('Natural Hazard'!$C$8),0)),NA())</f>
        <v>10</v>
      </c>
      <c r="AK69" s="25">
        <f ca="1">IFERROR(INDEX(Conflict!$I$8:$I$225,MATCH($C69,_xlfn.ANCHORARRAY(Conflict!$C$8),0)),NA())</f>
        <v>0</v>
      </c>
      <c r="AL69" s="49"/>
      <c r="AM69" s="25">
        <f>IFERROR(INDEX('Data Reliability'!$G$6:$G$409,MATCH($C69,'Data Reliability'!$E$6:$E$409,0)),NA())</f>
        <v>0.25</v>
      </c>
      <c r="AN69" s="25">
        <f>IFERROR(INDEX('Data Reliability'!$H$6:$H$409,MATCH($C69,'Data Reliability'!$E$6:$E$409,0)),NA())</f>
        <v>0.63888888888888895</v>
      </c>
    </row>
    <row r="70" spans="2:40" ht="15.75" x14ac:dyDescent="0.25">
      <c r="B70" s="28" t="s">
        <v>115</v>
      </c>
      <c r="C70" s="28" t="s">
        <v>116</v>
      </c>
      <c r="D70" s="28" t="s">
        <v>433</v>
      </c>
      <c r="E70" s="28" t="s">
        <v>409</v>
      </c>
      <c r="F70" s="206">
        <f ca="1">MATCH($C70,_xlfn.ANCHORARRAY(Health!$C$8),0)</f>
        <v>65</v>
      </c>
      <c r="G70" s="22" cm="1">
        <f t="array" aca="1" ref="G70" ca="1">IF(Parameters!$D$31, SUM(IF(ISNUMBER(R70:W70),(IF(R70:W70&gt;=Parameters!$D$37,1,"")),""))+0.5*(SUM(IF(ISNUMBER(R70:W70),(IF(R70:W70&gt;=Parameters!$D$38,1,"")),""))-SUM(IF(ISNUMBER(R70:W70),(IF(R70:W70&gt;=Parameters!$D$37,1,"")),""))),0) +
   IF(Parameters!$D$32,SUM(IF(ISNUMBER(R70:W70),(IF(R70:W70&gt;=Parameters!$D$41,1,"")),"")),0) +
   IF(Parameters!$D$33,AVERAGE(IF(ISNUMBER(R70:W70),R70:W70)),0) +
   IF(Parameters!$D$34,IF(OR(IF(ISNUMBER(R70:W70),R70:W70)=0),0,GEOMEAN(IF(ISNUMBER(R70:W70),R70:W70))),0)</f>
        <v>0</v>
      </c>
      <c r="H70" s="23">
        <f t="shared" ref="H70:H133" ca="1" si="6">G70</f>
        <v>0</v>
      </c>
      <c r="I70" s="116" t="str">
        <f t="shared" ref="I70:I133" si="7">IF(AVERAGE(AM70:AN70) &gt;= 0.666, "!!", IF(AND(AVERAGE(AM70:AN70) &lt; 0.666,  AVERAGE(AM70:AN70)  &gt;= 0.333), "!", IF(AVERAGE(AM70:AN70) &lt; 0.333, "")))</f>
        <v/>
      </c>
      <c r="J70" s="22" cm="1">
        <f t="array" aca="1" ref="J70" ca="1">IF(Parameters!$D$31, SUM(IF(ISNUMBER(Y70:AD70),(IF(Y70:AD70&gt;=Parameters!$D$41,1,"")),""))+0.5*(SUM(IF(ISNUMBER(Y70:AD70),(IF(Y70:AD70&gt;=Parameters!$D$42,1,"")),""))-SUM(IF(ISNUMBER(Y70:AD70),(IF(Y70:AD70&gt;=Parameters!$D$41,1,"")),""))),0) +
   IF(Parameters!$D$32,SUM(IF(ISNUMBER(Y70:AD70),(IF(Y70:AD70&gt;=Parameters!$D$41,1,"")),"")),0) +
   IF(Parameters!$D$33,AVERAGE(IF(ISNUMBER(Y70:AD70),Y70:AD70)),0) +
   IF(Parameters!$D$34,IF(OR(IF(ISNUMBER(Y70:AD70),Y70:AD70)=0),0,GEOMEAN(IF(ISNUMBER(Y70:AD70),Y70:AD70))),0)</f>
        <v>0</v>
      </c>
      <c r="K70" s="23">
        <f t="shared" ref="K70:K133" ca="1" si="8">J70</f>
        <v>0</v>
      </c>
      <c r="L70" s="116" t="str">
        <f t="shared" ref="L70:L133" si="9">IF(AM70 &gt;= 0.666, "!!", IF(AND(AM70 &lt; 0.666, AM70  &gt;= 0.333), "!", IF(AM70 &lt; 0.333, "")))</f>
        <v/>
      </c>
      <c r="M70" s="21" cm="1">
        <f t="array" aca="1" ref="M70" ca="1">IF(Parameters!$D$31, SUM(IF(ISNUMBER(AF70:AK70),(IF(AF70:AK70&gt;=Parameters!$D$41,1,"")),""))+0.5*(SUM(IF(ISNUMBER(AF70:AK70),(IF(AF70:AK70&gt;=Parameters!$D$42,1,"")),""))-SUM(IF(ISNUMBER(AF70:AK70),(IF(AF70:AK70&gt;=Parameters!$D$41,1,"")),""))),0) +
   IF(Parameters!$D$32,SUM(IF(ISNUMBER(AF70:AK70),(IF(AF70:AK70&gt;=Parameters!$D$41,1,"")),"")),0) +
   IF(Parameters!$D$33,AVERAGE(IF(ISNUMBER(AF70:AK70),AF70:AK70)),0) +
   IF(Parameters!$D$34,IF(OR(IF(ISNUMBER(AF70:AK70),AF70:AK70)=0),0,GEOMEAN(IF(ISNUMBER(AF70:AK70),AF70:AK70))),0)</f>
        <v>0</v>
      </c>
      <c r="N70" s="23">
        <f t="shared" ref="N70:N133" ca="1" si="10">M70</f>
        <v>0</v>
      </c>
      <c r="O70" s="116" t="str">
        <f t="shared" ref="O70:O133" si="11">IF(AN70 &gt;= 0.666, "!!", IF(AND(AN70 &lt; 0.666, AN70  &gt;= 0.333), "!", IF(AN70 &lt; 0.333, "")))</f>
        <v>!</v>
      </c>
      <c r="P70" s="24"/>
      <c r="Q70" s="49"/>
      <c r="R70" s="25">
        <f ca="1">IFERROR(INDEX(Health!$G$8:$G$225,MATCH($C70,_xlfn.ANCHORARRAY(Health!$C$8),0)),NA())</f>
        <v>0</v>
      </c>
      <c r="S70" s="25">
        <f ca="1">IFERROR(INDEX(Food!$G$8:$G$225,MATCH($C70,_xlfn.ANCHORARRAY(Food!$C$8),0)),NA())</f>
        <v>0</v>
      </c>
      <c r="T70" s="25">
        <f ca="1">IFERROR(INDEX(Macro!$G$8:$G$225,MATCH($C70,_xlfn.ANCHORARRAY(Macro!$C$8),0)),NA())</f>
        <v>0.99002671850352775</v>
      </c>
      <c r="U70" s="25">
        <f ca="1">IFERROR(INDEX(Socioeconomic!$G$8:$G$225,MATCH($C70,_xlfn.ANCHORARRAY(Socioeconomic!$C$8),0)),NA())</f>
        <v>0.37834224868874605</v>
      </c>
      <c r="V70" s="25">
        <f ca="1">IFERROR(INDEX('Natural Hazard'!$G$8:$G$225,MATCH($C70,_xlfn.ANCHORARRAY('Natural Hazard'!$C$8),0)),NA())</f>
        <v>0</v>
      </c>
      <c r="W70" s="25">
        <f ca="1">IFERROR(INDEX(Conflict!$G$8:$G$225,MATCH($C70,_xlfn.ANCHORARRAY(Conflict!$C$8),0)),NA())</f>
        <v>0</v>
      </c>
      <c r="X70" s="50"/>
      <c r="Y70" s="25">
        <f ca="1">IFERROR(INDEX(Health!$H$8:$H$225,MATCH($C70,_xlfn.ANCHORARRAY(Health!$C$8),0)),NA())</f>
        <v>0</v>
      </c>
      <c r="Z70" s="25">
        <f ca="1">IFERROR(INDEX(Food!$H$8:$H$225,MATCH($C70,_xlfn.ANCHORARRAY(Food!$C$8),0)),NA())</f>
        <v>0</v>
      </c>
      <c r="AA70" s="25">
        <f ca="1">IFERROR(INDEX(Macro!$H$8:$H$225,MATCH($C70,_xlfn.ANCHORARRAY(Macro!$C$8),0)),NA())</f>
        <v>0.200800181173097</v>
      </c>
      <c r="AB70" s="25">
        <f ca="1">IFERROR(INDEX(Socioeconomic!$H$8:$H$225,MATCH($C70,_xlfn.ANCHORARRAY(Socioeconomic!$C$8),0)),NA())</f>
        <v>0.42857142857142799</v>
      </c>
      <c r="AC70" s="25">
        <f ca="1">IFERROR(INDEX('Natural Hazard'!$H$8:$H$225,MATCH($C70,_xlfn.ANCHORARRAY('Natural Hazard'!$C$8),0)),NA())</f>
        <v>5</v>
      </c>
      <c r="AD70" s="25">
        <f ca="1">IFERROR(INDEX(Conflict!$H$8:$H$225,MATCH($C70,_xlfn.ANCHORARRAY(Conflict!$C$8),0)),NA())</f>
        <v>0</v>
      </c>
      <c r="AE70" s="50"/>
      <c r="AF70" s="25">
        <f ca="1">IFERROR(INDEX(Health!$I$8:$I$225,MATCH($C70,_xlfn.ANCHORARRAY(Health!$C$8),0)),NA())</f>
        <v>0</v>
      </c>
      <c r="AG70" s="25" t="e">
        <f ca="1">IFERROR(INDEX(Food!$I$8:$I$225,MATCH($C70,_xlfn.ANCHORARRAY(Food!$C$8),0)),NA())</f>
        <v>#N/A</v>
      </c>
      <c r="AH70" s="25">
        <f ca="1">IFERROR(INDEX(Macro!$I$8:$I$225,MATCH($C70,_xlfn.ANCHORARRAY(Macro!$C$8),0)),NA())</f>
        <v>4.8812351543942896</v>
      </c>
      <c r="AI70" s="25">
        <f ca="1">IFERROR(INDEX(Socioeconomic!$I$8:$I$225,MATCH($C70,_xlfn.ANCHORARRAY(Socioeconomic!$C$8),0)),NA())</f>
        <v>0.33400000000000002</v>
      </c>
      <c r="AJ70" s="25">
        <f ca="1">IFERROR(INDEX('Natural Hazard'!$I$8:$I$225,MATCH($C70,_xlfn.ANCHORARRAY('Natural Hazard'!$C$8),0)),NA())</f>
        <v>0</v>
      </c>
      <c r="AK70" s="25">
        <f ca="1">IFERROR(INDEX(Conflict!$I$8:$I$225,MATCH($C70,_xlfn.ANCHORARRAY(Conflict!$C$8),0)),NA())</f>
        <v>0</v>
      </c>
      <c r="AL70" s="49"/>
      <c r="AM70" s="25">
        <f>IFERROR(INDEX('Data Reliability'!$G$6:$G$409,MATCH($C70,'Data Reliability'!$E$6:$E$409,0)),NA())</f>
        <v>0</v>
      </c>
      <c r="AN70" s="25">
        <f>IFERROR(INDEX('Data Reliability'!$H$6:$H$409,MATCH($C70,'Data Reliability'!$E$6:$E$409,0)),NA())</f>
        <v>0.43888888888888899</v>
      </c>
    </row>
    <row r="71" spans="2:40" ht="15.75" x14ac:dyDescent="0.25">
      <c r="B71" s="28" t="s">
        <v>705</v>
      </c>
      <c r="C71" s="28" t="s">
        <v>674</v>
      </c>
      <c r="D71" s="28" t="s">
        <v>433</v>
      </c>
      <c r="E71" s="28" t="s">
        <v>409</v>
      </c>
      <c r="F71" s="206">
        <f ca="1">MATCH($C71,_xlfn.ANCHORARRAY(Health!$C$8),0)</f>
        <v>66</v>
      </c>
      <c r="G71" s="22" cm="1">
        <f t="array" aca="1" ref="G71" ca="1">IF(Parameters!$D$31, SUM(IF(ISNUMBER(R71:W71),(IF(R71:W71&gt;=Parameters!$D$37,1,"")),""))+0.5*(SUM(IF(ISNUMBER(R71:W71),(IF(R71:W71&gt;=Parameters!$D$38,1,"")),""))-SUM(IF(ISNUMBER(R71:W71),(IF(R71:W71&gt;=Parameters!$D$37,1,"")),""))),0) +
   IF(Parameters!$D$32,SUM(IF(ISNUMBER(R71:W71),(IF(R71:W71&gt;=Parameters!$D$41,1,"")),"")),0) +
   IF(Parameters!$D$33,AVERAGE(IF(ISNUMBER(R71:W71),R71:W71)),0) +
   IF(Parameters!$D$34,IF(OR(IF(ISNUMBER(R71:W71),R71:W71)=0),0,GEOMEAN(IF(ISNUMBER(R71:W71),R71:W71))),0)</f>
        <v>0</v>
      </c>
      <c r="H71" s="23">
        <f t="shared" ca="1" si="6"/>
        <v>0</v>
      </c>
      <c r="I71" s="116" t="str">
        <f t="shared" si="7"/>
        <v>!!</v>
      </c>
      <c r="J71" s="22" cm="1">
        <f t="array" aca="1" ref="J71" ca="1">IF(Parameters!$D$31, SUM(IF(ISNUMBER(Y71:AD71),(IF(Y71:AD71&gt;=Parameters!$D$41,1,"")),""))+0.5*(SUM(IF(ISNUMBER(Y71:AD71),(IF(Y71:AD71&gt;=Parameters!$D$42,1,"")),""))-SUM(IF(ISNUMBER(Y71:AD71),(IF(Y71:AD71&gt;=Parameters!$D$41,1,"")),""))),0) +
   IF(Parameters!$D$32,SUM(IF(ISNUMBER(Y71:AD71),(IF(Y71:AD71&gt;=Parameters!$D$41,1,"")),"")),0) +
   IF(Parameters!$D$33,AVERAGE(IF(ISNUMBER(Y71:AD71),Y71:AD71)),0) +
   IF(Parameters!$D$34,IF(OR(IF(ISNUMBER(Y71:AD71),Y71:AD71)=0),0,GEOMEAN(IF(ISNUMBER(Y71:AD71),Y71:AD71))),0)</f>
        <v>0</v>
      </c>
      <c r="K71" s="23">
        <f t="shared" ca="1" si="8"/>
        <v>0</v>
      </c>
      <c r="L71" s="116" t="str">
        <f t="shared" si="9"/>
        <v>!!</v>
      </c>
      <c r="M71" s="21" cm="1">
        <f t="array" aca="1" ref="M71" ca="1">IF(Parameters!$D$31, SUM(IF(ISNUMBER(AF71:AK71),(IF(AF71:AK71&gt;=Parameters!$D$41,1,"")),""))+0.5*(SUM(IF(ISNUMBER(AF71:AK71),(IF(AF71:AK71&gt;=Parameters!$D$42,1,"")),""))-SUM(IF(ISNUMBER(AF71:AK71),(IF(AF71:AK71&gt;=Parameters!$D$41,1,"")),""))),0) +
   IF(Parameters!$D$32,SUM(IF(ISNUMBER(AF71:AK71),(IF(AF71:AK71&gt;=Parameters!$D$41,1,"")),"")),0) +
   IF(Parameters!$D$33,AVERAGE(IF(ISNUMBER(AF71:AK71),AF71:AK71)),0) +
   IF(Parameters!$D$34,IF(OR(IF(ISNUMBER(AF71:AK71),AF71:AK71)=0),0,GEOMEAN(IF(ISNUMBER(AF71:AK71),AF71:AK71))),0)</f>
        <v>0</v>
      </c>
      <c r="N71" s="23">
        <f t="shared" ca="1" si="10"/>
        <v>0</v>
      </c>
      <c r="O71" s="116" t="str">
        <f t="shared" si="11"/>
        <v>!!</v>
      </c>
      <c r="P71" s="24"/>
      <c r="Q71" s="49"/>
      <c r="R71" s="25">
        <f ca="1">IFERROR(INDEX(Health!$G$8:$G$225,MATCH($C71,_xlfn.ANCHORARRAY(Health!$C$8),0)),NA())</f>
        <v>0</v>
      </c>
      <c r="S71" s="25" t="e">
        <f ca="1">IFERROR(INDEX(Food!$G$8:$G$225,MATCH($C71,_xlfn.ANCHORARRAY(Food!$C$8),0)),NA())</f>
        <v>#N/A</v>
      </c>
      <c r="T71" s="25" t="e">
        <f ca="1">IFERROR(INDEX(Macro!$G$8:$G$225,MATCH($C71,_xlfn.ANCHORARRAY(Macro!$C$8),0)),NA())</f>
        <v>#N/A</v>
      </c>
      <c r="U71" s="25">
        <f ca="1">IFERROR(INDEX(Socioeconomic!$G$8:$G$225,MATCH($C71,_xlfn.ANCHORARRAY(Socioeconomic!$C$8),0)),NA())</f>
        <v>1.6</v>
      </c>
      <c r="V71" s="25">
        <f ca="1">IFERROR(INDEX('Natural Hazard'!$G$8:$G$225,MATCH($C71,_xlfn.ANCHORARRAY('Natural Hazard'!$C$8),0)),NA())</f>
        <v>0</v>
      </c>
      <c r="W71" s="25">
        <f ca="1">IFERROR(INDEX(Conflict!$G$8:$G$225,MATCH($C71,_xlfn.ANCHORARRAY(Conflict!$C$8),0)),NA())</f>
        <v>0</v>
      </c>
      <c r="X71" s="50"/>
      <c r="Y71" s="25" t="e">
        <f ca="1">IFERROR(INDEX(Health!$H$8:$H$225,MATCH($C71,_xlfn.ANCHORARRAY(Health!$C$8),0)),NA())</f>
        <v>#N/A</v>
      </c>
      <c r="Z71" s="25" t="e">
        <f ca="1">IFERROR(INDEX(Food!$H$8:$H$225,MATCH($C71,_xlfn.ANCHORARRAY(Food!$C$8),0)),NA())</f>
        <v>#N/A</v>
      </c>
      <c r="AA71" s="25" t="e">
        <f ca="1">IFERROR(INDEX(Macro!$H$8:$H$225,MATCH($C71,_xlfn.ANCHORARRAY(Macro!$C$8),0)),NA())</f>
        <v>#N/A</v>
      </c>
      <c r="AB71" s="25" t="e">
        <f ca="1">IFERROR(INDEX(Socioeconomic!$H$8:$H$225,MATCH($C71,_xlfn.ANCHORARRAY(Socioeconomic!$C$8),0)),NA())</f>
        <v>#N/A</v>
      </c>
      <c r="AC71" s="25" t="e">
        <f ca="1">IFERROR(INDEX('Natural Hazard'!$H$8:$H$225,MATCH($C71,_xlfn.ANCHORARRAY('Natural Hazard'!$C$8),0)),NA())</f>
        <v>#N/A</v>
      </c>
      <c r="AD71" s="25">
        <f ca="1">IFERROR(INDEX(Conflict!$H$8:$H$225,MATCH($C71,_xlfn.ANCHORARRAY(Conflict!$C$8),0)),NA())</f>
        <v>0</v>
      </c>
      <c r="AE71" s="50"/>
      <c r="AF71" s="25">
        <f ca="1">IFERROR(INDEX(Health!$I$8:$I$225,MATCH($C71,_xlfn.ANCHORARRAY(Health!$C$8),0)),NA())</f>
        <v>0</v>
      </c>
      <c r="AG71" s="25" t="e">
        <f ca="1">IFERROR(INDEX(Food!$I$8:$I$225,MATCH($C71,_xlfn.ANCHORARRAY(Food!$C$8),0)),NA())</f>
        <v>#N/A</v>
      </c>
      <c r="AH71" s="25" t="e">
        <f ca="1">IFERROR(INDEX(Macro!$I$8:$I$225,MATCH($C71,_xlfn.ANCHORARRAY(Macro!$C$8),0)),NA())</f>
        <v>#N/A</v>
      </c>
      <c r="AI71" s="25">
        <f ca="1">IFERROR(INDEX(Socioeconomic!$I$8:$I$225,MATCH($C71,_xlfn.ANCHORARRAY(Socioeconomic!$C$8),0)),NA())</f>
        <v>1.6</v>
      </c>
      <c r="AJ71" s="25">
        <f ca="1">IFERROR(INDEX('Natural Hazard'!$I$8:$I$225,MATCH($C71,_xlfn.ANCHORARRAY('Natural Hazard'!$C$8),0)),NA())</f>
        <v>0</v>
      </c>
      <c r="AK71" s="25">
        <f ca="1">IFERROR(INDEX(Conflict!$I$8:$I$225,MATCH($C71,_xlfn.ANCHORARRAY(Conflict!$C$8),0)),NA())</f>
        <v>0</v>
      </c>
      <c r="AL71" s="49"/>
      <c r="AM71" s="25">
        <f>IFERROR(INDEX('Data Reliability'!$G$6:$G$409,MATCH($C71,'Data Reliability'!$E$6:$E$409,0)),NA())</f>
        <v>0.88888888888888895</v>
      </c>
      <c r="AN71" s="25">
        <f>IFERROR(INDEX('Data Reliability'!$H$6:$H$409,MATCH($C71,'Data Reliability'!$E$6:$E$409,0)),NA())</f>
        <v>0.72777777777777797</v>
      </c>
    </row>
    <row r="72" spans="2:40" ht="15.75" x14ac:dyDescent="0.25">
      <c r="B72" s="28" t="s">
        <v>706</v>
      </c>
      <c r="C72" s="28" t="s">
        <v>117</v>
      </c>
      <c r="D72" s="28" t="s">
        <v>436</v>
      </c>
      <c r="E72" s="28" t="s">
        <v>429</v>
      </c>
      <c r="F72" s="206">
        <f ca="1">MATCH($C72,_xlfn.ANCHORARRAY(Health!$C$8),0)</f>
        <v>67</v>
      </c>
      <c r="G72" s="22" cm="1">
        <f t="array" aca="1" ref="G72" ca="1">IF(Parameters!$D$31, SUM(IF(ISNUMBER(R72:W72),(IF(R72:W72&gt;=Parameters!$D$37,1,"")),""))+0.5*(SUM(IF(ISNUMBER(R72:W72),(IF(R72:W72&gt;=Parameters!$D$38,1,"")),""))-SUM(IF(ISNUMBER(R72:W72),(IF(R72:W72&gt;=Parameters!$D$37,1,"")),""))),0) +
   IF(Parameters!$D$32,SUM(IF(ISNUMBER(R72:W72),(IF(R72:W72&gt;=Parameters!$D$41,1,"")),"")),0) +
   IF(Parameters!$D$33,AVERAGE(IF(ISNUMBER(R72:W72),R72:W72)),0) +
   IF(Parameters!$D$34,IF(OR(IF(ISNUMBER(R72:W72),R72:W72)=0),0,GEOMEAN(IF(ISNUMBER(R72:W72),R72:W72))),0)</f>
        <v>0</v>
      </c>
      <c r="H72" s="23">
        <f t="shared" ca="1" si="6"/>
        <v>0</v>
      </c>
      <c r="I72" s="116" t="str">
        <f t="shared" si="7"/>
        <v>!</v>
      </c>
      <c r="J72" s="22" cm="1">
        <f t="array" aca="1" ref="J72" ca="1">IF(Parameters!$D$31, SUM(IF(ISNUMBER(Y72:AD72),(IF(Y72:AD72&gt;=Parameters!$D$41,1,"")),""))+0.5*(SUM(IF(ISNUMBER(Y72:AD72),(IF(Y72:AD72&gt;=Parameters!$D$42,1,"")),""))-SUM(IF(ISNUMBER(Y72:AD72),(IF(Y72:AD72&gt;=Parameters!$D$41,1,"")),""))),0) +
   IF(Parameters!$D$32,SUM(IF(ISNUMBER(Y72:AD72),(IF(Y72:AD72&gt;=Parameters!$D$41,1,"")),"")),0) +
   IF(Parameters!$D$33,AVERAGE(IF(ISNUMBER(Y72:AD72),Y72:AD72)),0) +
   IF(Parameters!$D$34,IF(OR(IF(ISNUMBER(Y72:AD72),Y72:AD72)=0),0,GEOMEAN(IF(ISNUMBER(Y72:AD72),Y72:AD72))),0)</f>
        <v>1</v>
      </c>
      <c r="K72" s="23">
        <f t="shared" ca="1" si="8"/>
        <v>1</v>
      </c>
      <c r="L72" s="116" t="str">
        <f t="shared" si="9"/>
        <v>!</v>
      </c>
      <c r="M72" s="21" cm="1">
        <f t="array" aca="1" ref="M72" ca="1">IF(Parameters!$D$31, SUM(IF(ISNUMBER(AF72:AK72),(IF(AF72:AK72&gt;=Parameters!$D$41,1,"")),""))+0.5*(SUM(IF(ISNUMBER(AF72:AK72),(IF(AF72:AK72&gt;=Parameters!$D$42,1,"")),""))-SUM(IF(ISNUMBER(AF72:AK72),(IF(AF72:AK72&gt;=Parameters!$D$41,1,"")),""))),0) +
   IF(Parameters!$D$32,SUM(IF(ISNUMBER(AF72:AK72),(IF(AF72:AK72&gt;=Parameters!$D$41,1,"")),"")),0) +
   IF(Parameters!$D$33,AVERAGE(IF(ISNUMBER(AF72:AK72),AF72:AK72)),0) +
   IF(Parameters!$D$34,IF(OR(IF(ISNUMBER(AF72:AK72),AF72:AK72)=0),0,GEOMEAN(IF(ISNUMBER(AF72:AK72),AF72:AK72))),0)</f>
        <v>0</v>
      </c>
      <c r="N72" s="23">
        <f t="shared" ca="1" si="10"/>
        <v>0</v>
      </c>
      <c r="O72" s="116" t="str">
        <f t="shared" si="11"/>
        <v>!!</v>
      </c>
      <c r="P72" s="24"/>
      <c r="Q72" s="49"/>
      <c r="R72" s="25">
        <f ca="1">IFERROR(INDEX(Health!$G$8:$G$225,MATCH($C72,_xlfn.ANCHORARRAY(Health!$C$8),0)),NA())</f>
        <v>0</v>
      </c>
      <c r="S72" s="25" t="e">
        <f ca="1">IFERROR(INDEX(Food!$G$8:$G$225,MATCH($C72,_xlfn.ANCHORARRAY(Food!$C$8),0)),NA())</f>
        <v>#N/A</v>
      </c>
      <c r="T72" s="25" t="e">
        <f ca="1">IFERROR(INDEX(Macro!$G$8:$G$225,MATCH($C72,_xlfn.ANCHORARRAY(Macro!$C$8),0)),NA())</f>
        <v>#N/A</v>
      </c>
      <c r="U72" s="25">
        <f ca="1">IFERROR(INDEX(Socioeconomic!$G$8:$G$225,MATCH($C72,_xlfn.ANCHORARRAY(Socioeconomic!$C$8),0)),NA())</f>
        <v>0</v>
      </c>
      <c r="V72" s="25">
        <f ca="1">IFERROR(INDEX('Natural Hazard'!$G$8:$G$225,MATCH($C72,_xlfn.ANCHORARRAY('Natural Hazard'!$C$8),0)),NA())</f>
        <v>0</v>
      </c>
      <c r="W72" s="25">
        <f ca="1">IFERROR(INDEX(Conflict!$G$8:$G$225,MATCH($C72,_xlfn.ANCHORARRAY(Conflict!$C$8),0)),NA())</f>
        <v>0</v>
      </c>
      <c r="X72" s="50"/>
      <c r="Y72" s="25">
        <f ca="1">IFERROR(INDEX(Health!$H$8:$H$225,MATCH($C72,_xlfn.ANCHORARRAY(Health!$C$8),0)),NA())</f>
        <v>7.8658892128279803</v>
      </c>
      <c r="Z72" s="25" t="e">
        <f ca="1">IFERROR(INDEX(Food!$H$8:$H$225,MATCH($C72,_xlfn.ANCHORARRAY(Food!$C$8),0)),NA())</f>
        <v>#N/A</v>
      </c>
      <c r="AA72" s="25" t="e">
        <f ca="1">IFERROR(INDEX(Macro!$H$8:$H$225,MATCH($C72,_xlfn.ANCHORARRAY(Macro!$C$8),0)),NA())</f>
        <v>#N/A</v>
      </c>
      <c r="AB72" s="25">
        <f ca="1">IFERROR(INDEX(Socioeconomic!$H$8:$H$225,MATCH($C72,_xlfn.ANCHORARRAY(Socioeconomic!$C$8),0)),NA())</f>
        <v>8.1428571428571406</v>
      </c>
      <c r="AC72" s="25">
        <f ca="1">IFERROR(INDEX('Natural Hazard'!$H$8:$H$225,MATCH($C72,_xlfn.ANCHORARRAY('Natural Hazard'!$C$8),0)),NA())</f>
        <v>3.6666666666666599</v>
      </c>
      <c r="AD72" s="25">
        <f ca="1">IFERROR(INDEX(Conflict!$H$8:$H$225,MATCH($C72,_xlfn.ANCHORARRAY(Conflict!$C$8),0)),NA())</f>
        <v>1.3987473903966601</v>
      </c>
      <c r="AE72" s="50"/>
      <c r="AF72" s="25">
        <f ca="1">IFERROR(INDEX(Health!$I$8:$I$225,MATCH($C72,_xlfn.ANCHORARRAY(Health!$C$8),0)),NA())</f>
        <v>0</v>
      </c>
      <c r="AG72" s="25" t="e">
        <f ca="1">IFERROR(INDEX(Food!$I$8:$I$225,MATCH($C72,_xlfn.ANCHORARRAY(Food!$C$8),0)),NA())</f>
        <v>#N/A</v>
      </c>
      <c r="AH72" s="25" t="e">
        <f ca="1">IFERROR(INDEX(Macro!$I$8:$I$225,MATCH($C72,_xlfn.ANCHORARRAY(Macro!$C$8),0)),NA())</f>
        <v>#N/A</v>
      </c>
      <c r="AI72" s="25">
        <f ca="1">IFERROR(INDEX(Socioeconomic!$I$8:$I$225,MATCH($C72,_xlfn.ANCHORARRAY(Socioeconomic!$C$8),0)),NA())</f>
        <v>0</v>
      </c>
      <c r="AJ72" s="25">
        <f ca="1">IFERROR(INDEX('Natural Hazard'!$I$8:$I$225,MATCH($C72,_xlfn.ANCHORARRAY('Natural Hazard'!$C$8),0)),NA())</f>
        <v>0</v>
      </c>
      <c r="AK72" s="25">
        <f ca="1">IFERROR(INDEX(Conflict!$I$8:$I$225,MATCH($C72,_xlfn.ANCHORARRAY(Conflict!$C$8),0)),NA())</f>
        <v>0</v>
      </c>
      <c r="AL72" s="49"/>
      <c r="AM72" s="25">
        <f>IFERROR(INDEX('Data Reliability'!$G$6:$G$409,MATCH($C72,'Data Reliability'!$E$6:$E$409,0)),NA())</f>
        <v>0.33333333333333298</v>
      </c>
      <c r="AN72" s="25">
        <f>IFERROR(INDEX('Data Reliability'!$H$6:$H$409,MATCH($C72,'Data Reliability'!$E$6:$E$409,0)),NA())</f>
        <v>0.72777777777777797</v>
      </c>
    </row>
    <row r="73" spans="2:40" ht="15.75" x14ac:dyDescent="0.25">
      <c r="B73" s="28" t="s">
        <v>118</v>
      </c>
      <c r="C73" s="28" t="s">
        <v>119</v>
      </c>
      <c r="D73" s="28" t="s">
        <v>432</v>
      </c>
      <c r="E73" s="28" t="s">
        <v>430</v>
      </c>
      <c r="F73" s="206">
        <f ca="1">MATCH($C73,_xlfn.ANCHORARRAY(Health!$C$8),0)</f>
        <v>68</v>
      </c>
      <c r="G73" s="22" cm="1">
        <f t="array" aca="1" ref="G73" ca="1">IF(Parameters!$D$31, SUM(IF(ISNUMBER(R73:W73),(IF(R73:W73&gt;=Parameters!$D$37,1,"")),""))+0.5*(SUM(IF(ISNUMBER(R73:W73),(IF(R73:W73&gt;=Parameters!$D$38,1,"")),""))-SUM(IF(ISNUMBER(R73:W73),(IF(R73:W73&gt;=Parameters!$D$37,1,"")),""))),0) +
   IF(Parameters!$D$32,SUM(IF(ISNUMBER(R73:W73),(IF(R73:W73&gt;=Parameters!$D$41,1,"")),"")),0) +
   IF(Parameters!$D$33,AVERAGE(IF(ISNUMBER(R73:W73),R73:W73)),0) +
   IF(Parameters!$D$34,IF(OR(IF(ISNUMBER(R73:W73),R73:W73)=0),0,GEOMEAN(IF(ISNUMBER(R73:W73),R73:W73))),0)</f>
        <v>0</v>
      </c>
      <c r="H73" s="23">
        <f t="shared" ca="1" si="6"/>
        <v>0</v>
      </c>
      <c r="I73" s="116" t="str">
        <f t="shared" si="7"/>
        <v/>
      </c>
      <c r="J73" s="22" cm="1">
        <f t="array" aca="1" ref="J73" ca="1">IF(Parameters!$D$31, SUM(IF(ISNUMBER(Y73:AD73),(IF(Y73:AD73&gt;=Parameters!$D$41,1,"")),""))+0.5*(SUM(IF(ISNUMBER(Y73:AD73),(IF(Y73:AD73&gt;=Parameters!$D$42,1,"")),""))-SUM(IF(ISNUMBER(Y73:AD73),(IF(Y73:AD73&gt;=Parameters!$D$41,1,"")),""))),0) +
   IF(Parameters!$D$32,SUM(IF(ISNUMBER(Y73:AD73),(IF(Y73:AD73&gt;=Parameters!$D$41,1,"")),"")),0) +
   IF(Parameters!$D$33,AVERAGE(IF(ISNUMBER(Y73:AD73),Y73:AD73)),0) +
   IF(Parameters!$D$34,IF(OR(IF(ISNUMBER(Y73:AD73),Y73:AD73)=0),0,GEOMEAN(IF(ISNUMBER(Y73:AD73),Y73:AD73))),0)</f>
        <v>0.5</v>
      </c>
      <c r="K73" s="23">
        <f t="shared" ca="1" si="8"/>
        <v>0.5</v>
      </c>
      <c r="L73" s="116" t="str">
        <f t="shared" si="9"/>
        <v/>
      </c>
      <c r="M73" s="21" cm="1">
        <f t="array" aca="1" ref="M73" ca="1">IF(Parameters!$D$31, SUM(IF(ISNUMBER(AF73:AK73),(IF(AF73:AK73&gt;=Parameters!$D$41,1,"")),""))+0.5*(SUM(IF(ISNUMBER(AF73:AK73),(IF(AF73:AK73&gt;=Parameters!$D$42,1,"")),""))-SUM(IF(ISNUMBER(AF73:AK73),(IF(AF73:AK73&gt;=Parameters!$D$41,1,"")),""))),0) +
   IF(Parameters!$D$32,SUM(IF(ISNUMBER(AF73:AK73),(IF(AF73:AK73&gt;=Parameters!$D$41,1,"")),"")),0) +
   IF(Parameters!$D$33,AVERAGE(IF(ISNUMBER(AF73:AK73),AF73:AK73)),0) +
   IF(Parameters!$D$34,IF(OR(IF(ISNUMBER(AF73:AK73),AF73:AK73)=0),0,GEOMEAN(IF(ISNUMBER(AF73:AK73),AF73:AK73))),0)</f>
        <v>0</v>
      </c>
      <c r="N73" s="23">
        <f t="shared" ca="1" si="10"/>
        <v>0</v>
      </c>
      <c r="O73" s="116" t="str">
        <f t="shared" si="11"/>
        <v>!</v>
      </c>
      <c r="P73" s="24"/>
      <c r="Q73" s="49"/>
      <c r="R73" s="25">
        <f ca="1">IFERROR(INDEX(Health!$G$8:$G$225,MATCH($C73,_xlfn.ANCHORARRAY(Health!$C$8),0)),NA())</f>
        <v>0</v>
      </c>
      <c r="S73" s="25">
        <f ca="1">IFERROR(INDEX(Food!$G$8:$G$225,MATCH($C73,_xlfn.ANCHORARRAY(Food!$C$8),0)),NA())</f>
        <v>0</v>
      </c>
      <c r="T73" s="25">
        <f ca="1">IFERROR(INDEX(Macro!$G$8:$G$225,MATCH($C73,_xlfn.ANCHORARRAY(Macro!$C$8),0)),NA())</f>
        <v>3.7310150825238493</v>
      </c>
      <c r="U73" s="25">
        <f ca="1">IFERROR(INDEX(Socioeconomic!$G$8:$G$225,MATCH($C73,_xlfn.ANCHORARRAY(Socioeconomic!$C$8),0)),NA())</f>
        <v>1.9235384061671223</v>
      </c>
      <c r="V73" s="25">
        <f ca="1">IFERROR(INDEX('Natural Hazard'!$G$8:$G$225,MATCH($C73,_xlfn.ANCHORARRAY('Natural Hazard'!$C$8),0)),NA())</f>
        <v>0</v>
      </c>
      <c r="W73" s="25">
        <f ca="1">IFERROR(INDEX(Conflict!$G$8:$G$225,MATCH($C73,_xlfn.ANCHORARRAY(Conflict!$C$8),0)),NA())</f>
        <v>0</v>
      </c>
      <c r="X73" s="50"/>
      <c r="Y73" s="25">
        <f ca="1">IFERROR(INDEX(Health!$H$8:$H$225,MATCH($C73,_xlfn.ANCHORARRAY(Health!$C$8),0)),NA())</f>
        <v>9.8192419825072808</v>
      </c>
      <c r="Z73" s="25">
        <f ca="1">IFERROR(INDEX(Food!$H$8:$H$225,MATCH($C73,_xlfn.ANCHORARRAY(Food!$C$8),0)),NA())</f>
        <v>6.6028708133971303</v>
      </c>
      <c r="AA73" s="25">
        <f ca="1">IFERROR(INDEX(Macro!$H$8:$H$225,MATCH($C73,_xlfn.ANCHORARRAY(Macro!$C$8),0)),NA())</f>
        <v>4.6697365441231904</v>
      </c>
      <c r="AB73" s="25">
        <f ca="1">IFERROR(INDEX(Socioeconomic!$H$8:$H$225,MATCH($C73,_xlfn.ANCHORARRAY(Socioeconomic!$C$8),0)),NA())</f>
        <v>5.2857142857142803</v>
      </c>
      <c r="AC73" s="25">
        <f ca="1">IFERROR(INDEX('Natural Hazard'!$H$8:$H$225,MATCH($C73,_xlfn.ANCHORARRAY('Natural Hazard'!$C$8),0)),NA())</f>
        <v>3.6666666666666599</v>
      </c>
      <c r="AD73" s="25">
        <f ca="1">IFERROR(INDEX(Conflict!$H$8:$H$225,MATCH($C73,_xlfn.ANCHORARRAY(Conflict!$C$8),0)),NA())</f>
        <v>2.0876826722338202</v>
      </c>
      <c r="AE73" s="50"/>
      <c r="AF73" s="25">
        <f ca="1">IFERROR(INDEX(Health!$I$8:$I$225,MATCH($C73,_xlfn.ANCHORARRAY(Health!$C$8),0)),NA())</f>
        <v>0</v>
      </c>
      <c r="AG73" s="25" t="e">
        <f ca="1">IFERROR(INDEX(Food!$I$8:$I$225,MATCH($C73,_xlfn.ANCHORARRAY(Food!$C$8),0)),NA())</f>
        <v>#N/A</v>
      </c>
      <c r="AH73" s="25">
        <f ca="1">IFERROR(INDEX(Macro!$I$8:$I$225,MATCH($C73,_xlfn.ANCHORARRAY(Macro!$C$8),0)),NA())</f>
        <v>2.98099762470309</v>
      </c>
      <c r="AI73" s="25">
        <f ca="1">IFERROR(INDEX(Socioeconomic!$I$8:$I$225,MATCH($C73,_xlfn.ANCHORARRAY(Socioeconomic!$C$8),0)),NA())</f>
        <v>0.69999999999999196</v>
      </c>
      <c r="AJ73" s="25">
        <f ca="1">IFERROR(INDEX('Natural Hazard'!$I$8:$I$225,MATCH($C73,_xlfn.ANCHORARRAY('Natural Hazard'!$C$8),0)),NA())</f>
        <v>0</v>
      </c>
      <c r="AK73" s="25">
        <f ca="1">IFERROR(INDEX(Conflict!$I$8:$I$225,MATCH($C73,_xlfn.ANCHORARRAY(Conflict!$C$8),0)),NA())</f>
        <v>0</v>
      </c>
      <c r="AL73" s="49"/>
      <c r="AM73" s="25">
        <f>IFERROR(INDEX('Data Reliability'!$G$6:$G$409,MATCH($C73,'Data Reliability'!$E$6:$E$409,0)),NA())</f>
        <v>8.3333333333333301E-2</v>
      </c>
      <c r="AN73" s="25">
        <f>IFERROR(INDEX('Data Reliability'!$H$6:$H$409,MATCH($C73,'Data Reliability'!$E$6:$E$409,0)),NA())</f>
        <v>0.49444444444444402</v>
      </c>
    </row>
    <row r="74" spans="2:40" ht="15.75" x14ac:dyDescent="0.25">
      <c r="B74" s="28" t="s">
        <v>120</v>
      </c>
      <c r="C74" s="28" t="s">
        <v>121</v>
      </c>
      <c r="D74" s="28" t="s">
        <v>433</v>
      </c>
      <c r="E74" s="28" t="s">
        <v>409</v>
      </c>
      <c r="F74" s="206">
        <f ca="1">MATCH($C74,_xlfn.ANCHORARRAY(Health!$C$8),0)</f>
        <v>69</v>
      </c>
      <c r="G74" s="22" cm="1">
        <f t="array" aca="1" ref="G74" ca="1">IF(Parameters!$D$31, SUM(IF(ISNUMBER(R74:W74),(IF(R74:W74&gt;=Parameters!$D$37,1,"")),""))+0.5*(SUM(IF(ISNUMBER(R74:W74),(IF(R74:W74&gt;=Parameters!$D$38,1,"")),""))-SUM(IF(ISNUMBER(R74:W74),(IF(R74:W74&gt;=Parameters!$D$37,1,"")),""))),0) +
   IF(Parameters!$D$32,SUM(IF(ISNUMBER(R74:W74),(IF(R74:W74&gt;=Parameters!$D$41,1,"")),"")),0) +
   IF(Parameters!$D$33,AVERAGE(IF(ISNUMBER(R74:W74),R74:W74)),0) +
   IF(Parameters!$D$34,IF(OR(IF(ISNUMBER(R74:W74),R74:W74)=0),0,GEOMEAN(IF(ISNUMBER(R74:W74),R74:W74))),0)</f>
        <v>0</v>
      </c>
      <c r="H74" s="23">
        <f t="shared" ca="1" si="6"/>
        <v>0</v>
      </c>
      <c r="I74" s="116" t="str">
        <f t="shared" si="7"/>
        <v/>
      </c>
      <c r="J74" s="22" cm="1">
        <f t="array" aca="1" ref="J74" ca="1">IF(Parameters!$D$31, SUM(IF(ISNUMBER(Y74:AD74),(IF(Y74:AD74&gt;=Parameters!$D$41,1,"")),""))+0.5*(SUM(IF(ISNUMBER(Y74:AD74),(IF(Y74:AD74&gt;=Parameters!$D$42,1,"")),""))-SUM(IF(ISNUMBER(Y74:AD74),(IF(Y74:AD74&gt;=Parameters!$D$41,1,"")),""))),0) +
   IF(Parameters!$D$32,SUM(IF(ISNUMBER(Y74:AD74),(IF(Y74:AD74&gt;=Parameters!$D$41,1,"")),"")),0) +
   IF(Parameters!$D$33,AVERAGE(IF(ISNUMBER(Y74:AD74),Y74:AD74)),0) +
   IF(Parameters!$D$34,IF(OR(IF(ISNUMBER(Y74:AD74),Y74:AD74)=0),0,GEOMEAN(IF(ISNUMBER(Y74:AD74),Y74:AD74))),0)</f>
        <v>0</v>
      </c>
      <c r="K74" s="23">
        <f t="shared" ca="1" si="8"/>
        <v>0</v>
      </c>
      <c r="L74" s="116" t="str">
        <f t="shared" si="9"/>
        <v/>
      </c>
      <c r="M74" s="21" cm="1">
        <f t="array" aca="1" ref="M74" ca="1">IF(Parameters!$D$31, SUM(IF(ISNUMBER(AF74:AK74),(IF(AF74:AK74&gt;=Parameters!$D$41,1,"")),""))+0.5*(SUM(IF(ISNUMBER(AF74:AK74),(IF(AF74:AK74&gt;=Parameters!$D$42,1,"")),""))-SUM(IF(ISNUMBER(AF74:AK74),(IF(AF74:AK74&gt;=Parameters!$D$41,1,"")),""))),0) +
   IF(Parameters!$D$32,SUM(IF(ISNUMBER(AF74:AK74),(IF(AF74:AK74&gt;=Parameters!$D$41,1,"")),"")),0) +
   IF(Parameters!$D$33,AVERAGE(IF(ISNUMBER(AF74:AK74),AF74:AK74)),0) +
   IF(Parameters!$D$34,IF(OR(IF(ISNUMBER(AF74:AK74),AF74:AK74)=0),0,GEOMEAN(IF(ISNUMBER(AF74:AK74),AF74:AK74))),0)</f>
        <v>0</v>
      </c>
      <c r="N74" s="23">
        <f t="shared" ca="1" si="10"/>
        <v>0</v>
      </c>
      <c r="O74" s="116" t="str">
        <f t="shared" si="11"/>
        <v>!</v>
      </c>
      <c r="P74" s="24"/>
      <c r="Q74" s="49"/>
      <c r="R74" s="25">
        <f ca="1">IFERROR(INDEX(Health!$G$8:$G$225,MATCH($C74,_xlfn.ANCHORARRAY(Health!$C$8),0)),NA())</f>
        <v>0</v>
      </c>
      <c r="S74" s="25">
        <f ca="1">IFERROR(INDEX(Food!$G$8:$G$225,MATCH($C74,_xlfn.ANCHORARRAY(Food!$C$8),0)),NA())</f>
        <v>0</v>
      </c>
      <c r="T74" s="25">
        <f ca="1">IFERROR(INDEX(Macro!$G$8:$G$225,MATCH($C74,_xlfn.ANCHORARRAY(Macro!$C$8),0)),NA())</f>
        <v>1.8398466466654653</v>
      </c>
      <c r="U74" s="25">
        <f ca="1">IFERROR(INDEX(Socioeconomic!$G$8:$G$225,MATCH($C74,_xlfn.ANCHORARRAY(Socioeconomic!$C$8),0)),NA())</f>
        <v>0.64365030434678883</v>
      </c>
      <c r="V74" s="25">
        <f ca="1">IFERROR(INDEX('Natural Hazard'!$G$8:$G$225,MATCH($C74,_xlfn.ANCHORARRAY('Natural Hazard'!$C$8),0)),NA())</f>
        <v>0</v>
      </c>
      <c r="W74" s="25">
        <f ca="1">IFERROR(INDEX(Conflict!$G$8:$G$225,MATCH($C74,_xlfn.ANCHORARRAY(Conflict!$C$8),0)),NA())</f>
        <v>0</v>
      </c>
      <c r="X74" s="50"/>
      <c r="Y74" s="25">
        <f ca="1">IFERROR(INDEX(Health!$H$8:$H$225,MATCH($C74,_xlfn.ANCHORARRAY(Health!$C$8),0)),NA())</f>
        <v>0</v>
      </c>
      <c r="Z74" s="25">
        <f ca="1">IFERROR(INDEX(Food!$H$8:$H$225,MATCH($C74,_xlfn.ANCHORARRAY(Food!$C$8),0)),NA())</f>
        <v>0</v>
      </c>
      <c r="AA74" s="25">
        <f ca="1">IFERROR(INDEX(Macro!$H$8:$H$225,MATCH($C74,_xlfn.ANCHORARRAY(Macro!$C$8),0)),NA())</f>
        <v>1.57469615762059</v>
      </c>
      <c r="AB74" s="25">
        <f ca="1">IFERROR(INDEX(Socioeconomic!$H$8:$H$225,MATCH($C74,_xlfn.ANCHORARRAY(Socioeconomic!$C$8),0)),NA())</f>
        <v>0.57142857142857095</v>
      </c>
      <c r="AC74" s="25">
        <f ca="1">IFERROR(INDEX('Natural Hazard'!$H$8:$H$225,MATCH($C74,_xlfn.ANCHORARRAY('Natural Hazard'!$C$8),0)),NA())</f>
        <v>4.1666666666666599</v>
      </c>
      <c r="AD74" s="25">
        <f ca="1">IFERROR(INDEX(Conflict!$H$8:$H$225,MATCH($C74,_xlfn.ANCHORARRAY(Conflict!$C$8),0)),NA())</f>
        <v>0</v>
      </c>
      <c r="AE74" s="50"/>
      <c r="AF74" s="25">
        <f ca="1">IFERROR(INDEX(Health!$I$8:$I$225,MATCH($C74,_xlfn.ANCHORARRAY(Health!$C$8),0)),NA())</f>
        <v>0</v>
      </c>
      <c r="AG74" s="25" t="e">
        <f ca="1">IFERROR(INDEX(Food!$I$8:$I$225,MATCH($C74,_xlfn.ANCHORARRAY(Food!$C$8),0)),NA())</f>
        <v>#N/A</v>
      </c>
      <c r="AH74" s="25">
        <f ca="1">IFERROR(INDEX(Macro!$I$8:$I$225,MATCH($C74,_xlfn.ANCHORARRAY(Macro!$C$8),0)),NA())</f>
        <v>2.1496437054631801</v>
      </c>
      <c r="AI74" s="25">
        <f ca="1">IFERROR(INDEX(Socioeconomic!$I$8:$I$225,MATCH($C74,_xlfn.ANCHORARRAY(Socioeconomic!$C$8),0)),NA())</f>
        <v>0.72499999999999998</v>
      </c>
      <c r="AJ74" s="25">
        <f ca="1">IFERROR(INDEX('Natural Hazard'!$I$8:$I$225,MATCH($C74,_xlfn.ANCHORARRAY('Natural Hazard'!$C$8),0)),NA())</f>
        <v>0</v>
      </c>
      <c r="AK74" s="25">
        <f ca="1">IFERROR(INDEX(Conflict!$I$8:$I$225,MATCH($C74,_xlfn.ANCHORARRAY(Conflict!$C$8),0)),NA())</f>
        <v>0</v>
      </c>
      <c r="AL74" s="49"/>
      <c r="AM74" s="25">
        <f>IFERROR(INDEX('Data Reliability'!$G$6:$G$409,MATCH($C74,'Data Reliability'!$E$6:$E$409,0)),NA())</f>
        <v>0</v>
      </c>
      <c r="AN74" s="25">
        <f>IFERROR(INDEX('Data Reliability'!$H$6:$H$409,MATCH($C74,'Data Reliability'!$E$6:$E$409,0)),NA())</f>
        <v>0.43888888888888899</v>
      </c>
    </row>
    <row r="75" spans="2:40" ht="15.75" x14ac:dyDescent="0.25">
      <c r="B75" s="28" t="s">
        <v>122</v>
      </c>
      <c r="C75" s="28" t="s">
        <v>123</v>
      </c>
      <c r="D75" s="28" t="s">
        <v>433</v>
      </c>
      <c r="E75" s="28" t="s">
        <v>430</v>
      </c>
      <c r="F75" s="206">
        <f ca="1">MATCH($C75,_xlfn.ANCHORARRAY(Health!$C$8),0)</f>
        <v>70</v>
      </c>
      <c r="G75" s="22" cm="1">
        <f t="array" aca="1" ref="G75" ca="1">IF(Parameters!$D$31, SUM(IF(ISNUMBER(R75:W75),(IF(R75:W75&gt;=Parameters!$D$37,1,"")),""))+0.5*(SUM(IF(ISNUMBER(R75:W75),(IF(R75:W75&gt;=Parameters!$D$38,1,"")),""))-SUM(IF(ISNUMBER(R75:W75),(IF(R75:W75&gt;=Parameters!$D$37,1,"")),""))),0) +
   IF(Parameters!$D$32,SUM(IF(ISNUMBER(R75:W75),(IF(R75:W75&gt;=Parameters!$D$41,1,"")),"")),0) +
   IF(Parameters!$D$33,AVERAGE(IF(ISNUMBER(R75:W75),R75:W75)),0) +
   IF(Parameters!$D$34,IF(OR(IF(ISNUMBER(R75:W75),R75:W75)=0),0,GEOMEAN(IF(ISNUMBER(R75:W75),R75:W75))),0)</f>
        <v>0</v>
      </c>
      <c r="H75" s="23">
        <f t="shared" ca="1" si="6"/>
        <v>0</v>
      </c>
      <c r="I75" s="116" t="str">
        <f t="shared" si="7"/>
        <v/>
      </c>
      <c r="J75" s="22" cm="1">
        <f t="array" aca="1" ref="J75" ca="1">IF(Parameters!$D$31, SUM(IF(ISNUMBER(Y75:AD75),(IF(Y75:AD75&gt;=Parameters!$D$41,1,"")),""))+0.5*(SUM(IF(ISNUMBER(Y75:AD75),(IF(Y75:AD75&gt;=Parameters!$D$42,1,"")),""))-SUM(IF(ISNUMBER(Y75:AD75),(IF(Y75:AD75&gt;=Parameters!$D$41,1,"")),""))),0) +
   IF(Parameters!$D$32,SUM(IF(ISNUMBER(Y75:AD75),(IF(Y75:AD75&gt;=Parameters!$D$41,1,"")),"")),0) +
   IF(Parameters!$D$33,AVERAGE(IF(ISNUMBER(Y75:AD75),Y75:AD75)),0) +
   IF(Parameters!$D$34,IF(OR(IF(ISNUMBER(Y75:AD75),Y75:AD75)=0),0,GEOMEAN(IF(ISNUMBER(Y75:AD75),Y75:AD75))),0)</f>
        <v>0</v>
      </c>
      <c r="K75" s="23">
        <f t="shared" ca="1" si="8"/>
        <v>0</v>
      </c>
      <c r="L75" s="116" t="str">
        <f t="shared" si="9"/>
        <v/>
      </c>
      <c r="M75" s="21" cm="1">
        <f t="array" aca="1" ref="M75" ca="1">IF(Parameters!$D$31, SUM(IF(ISNUMBER(AF75:AK75),(IF(AF75:AK75&gt;=Parameters!$D$41,1,"")),""))+0.5*(SUM(IF(ISNUMBER(AF75:AK75),(IF(AF75:AK75&gt;=Parameters!$D$42,1,"")),""))-SUM(IF(ISNUMBER(AF75:AK75),(IF(AF75:AK75&gt;=Parameters!$D$41,1,"")),""))),0) +
   IF(Parameters!$D$32,SUM(IF(ISNUMBER(AF75:AK75),(IF(AF75:AK75&gt;=Parameters!$D$41,1,"")),"")),0) +
   IF(Parameters!$D$33,AVERAGE(IF(ISNUMBER(AF75:AK75),AF75:AK75)),0) +
   IF(Parameters!$D$34,IF(OR(IF(ISNUMBER(AF75:AK75),AF75:AK75)=0),0,GEOMEAN(IF(ISNUMBER(AF75:AK75),AF75:AK75))),0)</f>
        <v>0</v>
      </c>
      <c r="N75" s="23">
        <f t="shared" ca="1" si="10"/>
        <v>0</v>
      </c>
      <c r="O75" s="116" t="str">
        <f t="shared" si="11"/>
        <v>!</v>
      </c>
      <c r="P75" s="24"/>
      <c r="Q75" s="49"/>
      <c r="R75" s="25">
        <f ca="1">IFERROR(INDEX(Health!$G$8:$G$225,MATCH($C75,_xlfn.ANCHORARRAY(Health!$C$8),0)),NA())</f>
        <v>0</v>
      </c>
      <c r="S75" s="25">
        <f ca="1">IFERROR(INDEX(Food!$G$8:$G$225,MATCH($C75,_xlfn.ANCHORARRAY(Food!$C$8),0)),NA())</f>
        <v>0</v>
      </c>
      <c r="T75" s="25">
        <f ca="1">IFERROR(INDEX(Macro!$G$8:$G$225,MATCH($C75,_xlfn.ANCHORARRAY(Macro!$C$8),0)),NA())</f>
        <v>0.79607115754518409</v>
      </c>
      <c r="U75" s="25">
        <f ca="1">IFERROR(INDEX(Socioeconomic!$G$8:$G$225,MATCH($C75,_xlfn.ANCHORARRAY(Socioeconomic!$C$8),0)),NA())</f>
        <v>0</v>
      </c>
      <c r="V75" s="25">
        <f ca="1">IFERROR(INDEX('Natural Hazard'!$G$8:$G$225,MATCH($C75,_xlfn.ANCHORARRAY('Natural Hazard'!$C$8),0)),NA())</f>
        <v>0</v>
      </c>
      <c r="W75" s="25">
        <f ca="1">IFERROR(INDEX(Conflict!$G$8:$G$225,MATCH($C75,_xlfn.ANCHORARRAY(Conflict!$C$8),0)),NA())</f>
        <v>0</v>
      </c>
      <c r="X75" s="50"/>
      <c r="Y75" s="25">
        <f ca="1">IFERROR(INDEX(Health!$H$8:$H$225,MATCH($C75,_xlfn.ANCHORARRAY(Health!$C$8),0)),NA())</f>
        <v>0.839650145772596</v>
      </c>
      <c r="Z75" s="25">
        <f ca="1">IFERROR(INDEX(Food!$H$8:$H$225,MATCH($C75,_xlfn.ANCHORARRAY(Food!$C$8),0)),NA())</f>
        <v>4.9282296650717701</v>
      </c>
      <c r="AA75" s="25">
        <f ca="1">IFERROR(INDEX(Macro!$H$8:$H$225,MATCH($C75,_xlfn.ANCHORARRAY(Macro!$C$8),0)),NA())</f>
        <v>1.0462746282177</v>
      </c>
      <c r="AB75" s="25">
        <f ca="1">IFERROR(INDEX(Socioeconomic!$H$8:$H$225,MATCH($C75,_xlfn.ANCHORARRAY(Socioeconomic!$C$8),0)),NA())</f>
        <v>2.9999999999999898</v>
      </c>
      <c r="AC75" s="25">
        <f ca="1">IFERROR(INDEX('Natural Hazard'!$H$8:$H$225,MATCH($C75,_xlfn.ANCHORARRAY('Natural Hazard'!$C$8),0)),NA())</f>
        <v>5.9999999999999902</v>
      </c>
      <c r="AD75" s="25">
        <f ca="1">IFERROR(INDEX(Conflict!$H$8:$H$225,MATCH($C75,_xlfn.ANCHORARRAY(Conflict!$C$8),0)),NA())</f>
        <v>1.8997912317327701</v>
      </c>
      <c r="AE75" s="50"/>
      <c r="AF75" s="25">
        <f ca="1">IFERROR(INDEX(Health!$I$8:$I$225,MATCH($C75,_xlfn.ANCHORARRAY(Health!$C$8),0)),NA())</f>
        <v>0</v>
      </c>
      <c r="AG75" s="25" t="e">
        <f ca="1">IFERROR(INDEX(Food!$I$8:$I$225,MATCH($C75,_xlfn.ANCHORARRAY(Food!$C$8),0)),NA())</f>
        <v>#N/A</v>
      </c>
      <c r="AH75" s="25">
        <f ca="1">IFERROR(INDEX(Macro!$I$8:$I$225,MATCH($C75,_xlfn.ANCHORARRAY(Macro!$C$8),0)),NA())</f>
        <v>0.60570071258907399</v>
      </c>
      <c r="AI75" s="25">
        <f ca="1">IFERROR(INDEX(Socioeconomic!$I$8:$I$225,MATCH($C75,_xlfn.ANCHORARRAY(Socioeconomic!$C$8),0)),NA())</f>
        <v>0</v>
      </c>
      <c r="AJ75" s="25">
        <f ca="1">IFERROR(INDEX('Natural Hazard'!$I$8:$I$225,MATCH($C75,_xlfn.ANCHORARRAY('Natural Hazard'!$C$8),0)),NA())</f>
        <v>0</v>
      </c>
      <c r="AK75" s="25">
        <f ca="1">IFERROR(INDEX(Conflict!$I$8:$I$225,MATCH($C75,_xlfn.ANCHORARRAY(Conflict!$C$8),0)),NA())</f>
        <v>0</v>
      </c>
      <c r="AL75" s="49"/>
      <c r="AM75" s="25">
        <f>IFERROR(INDEX('Data Reliability'!$G$6:$G$409,MATCH($C75,'Data Reliability'!$E$6:$E$409,0)),NA())</f>
        <v>8.3333333333333301E-2</v>
      </c>
      <c r="AN75" s="25">
        <f>IFERROR(INDEX('Data Reliability'!$H$6:$H$409,MATCH($C75,'Data Reliability'!$E$6:$E$409,0)),NA())</f>
        <v>0.47222222222222199</v>
      </c>
    </row>
    <row r="76" spans="2:40" ht="15.75" x14ac:dyDescent="0.25">
      <c r="B76" s="28" t="s">
        <v>124</v>
      </c>
      <c r="C76" s="28" t="s">
        <v>125</v>
      </c>
      <c r="D76" s="28" t="s">
        <v>432</v>
      </c>
      <c r="E76" s="28" t="s">
        <v>429</v>
      </c>
      <c r="F76" s="206">
        <f ca="1">MATCH($C76,_xlfn.ANCHORARRAY(Health!$C$8),0)</f>
        <v>71</v>
      </c>
      <c r="G76" s="22" cm="1">
        <f t="array" aca="1" ref="G76" ca="1">IF(Parameters!$D$31, SUM(IF(ISNUMBER(R76:W76),(IF(R76:W76&gt;=Parameters!$D$37,1,"")),""))+0.5*(SUM(IF(ISNUMBER(R76:W76),(IF(R76:W76&gt;=Parameters!$D$38,1,"")),""))-SUM(IF(ISNUMBER(R76:W76),(IF(R76:W76&gt;=Parameters!$D$37,1,"")),""))),0) +
   IF(Parameters!$D$32,SUM(IF(ISNUMBER(R76:W76),(IF(R76:W76&gt;=Parameters!$D$41,1,"")),"")),0) +
   IF(Parameters!$D$33,AVERAGE(IF(ISNUMBER(R76:W76),R76:W76)),0) +
   IF(Parameters!$D$34,IF(OR(IF(ISNUMBER(R76:W76),R76:W76)=0),0,GEOMEAN(IF(ISNUMBER(R76:W76),R76:W76))),0)</f>
        <v>0</v>
      </c>
      <c r="H76" s="23">
        <f t="shared" ca="1" si="6"/>
        <v>0</v>
      </c>
      <c r="I76" s="116" t="str">
        <f t="shared" si="7"/>
        <v/>
      </c>
      <c r="J76" s="22" cm="1">
        <f t="array" aca="1" ref="J76" ca="1">IF(Parameters!$D$31, SUM(IF(ISNUMBER(Y76:AD76),(IF(Y76:AD76&gt;=Parameters!$D$41,1,"")),""))+0.5*(SUM(IF(ISNUMBER(Y76:AD76),(IF(Y76:AD76&gt;=Parameters!$D$42,1,"")),""))-SUM(IF(ISNUMBER(Y76:AD76),(IF(Y76:AD76&gt;=Parameters!$D$41,1,"")),""))),0) +
   IF(Parameters!$D$32,SUM(IF(ISNUMBER(Y76:AD76),(IF(Y76:AD76&gt;=Parameters!$D$41,1,"")),"")),0) +
   IF(Parameters!$D$33,AVERAGE(IF(ISNUMBER(Y76:AD76),Y76:AD76)),0) +
   IF(Parameters!$D$34,IF(OR(IF(ISNUMBER(Y76:AD76),Y76:AD76)=0),0,GEOMEAN(IF(ISNUMBER(Y76:AD76),Y76:AD76))),0)</f>
        <v>1.5</v>
      </c>
      <c r="K76" s="23">
        <f t="shared" ca="1" si="8"/>
        <v>1.5</v>
      </c>
      <c r="L76" s="116" t="str">
        <f t="shared" si="9"/>
        <v/>
      </c>
      <c r="M76" s="21" cm="1">
        <f t="array" aca="1" ref="M76" ca="1">IF(Parameters!$D$31, SUM(IF(ISNUMBER(AF76:AK76),(IF(AF76:AK76&gt;=Parameters!$D$41,1,"")),""))+0.5*(SUM(IF(ISNUMBER(AF76:AK76),(IF(AF76:AK76&gt;=Parameters!$D$42,1,"")),""))-SUM(IF(ISNUMBER(AF76:AK76),(IF(AF76:AK76&gt;=Parameters!$D$41,1,"")),""))),0) +
   IF(Parameters!$D$32,SUM(IF(ISNUMBER(AF76:AK76),(IF(AF76:AK76&gt;=Parameters!$D$41,1,"")),"")),0) +
   IF(Parameters!$D$33,AVERAGE(IF(ISNUMBER(AF76:AK76),AF76:AK76)),0) +
   IF(Parameters!$D$34,IF(OR(IF(ISNUMBER(AF76:AK76),AF76:AK76)=0),0,GEOMEAN(IF(ISNUMBER(AF76:AK76),AF76:AK76))),0)</f>
        <v>0</v>
      </c>
      <c r="N76" s="23">
        <f t="shared" ca="1" si="10"/>
        <v>0</v>
      </c>
      <c r="O76" s="116" t="str">
        <f t="shared" si="11"/>
        <v>!</v>
      </c>
      <c r="P76" s="24"/>
      <c r="Q76" s="49"/>
      <c r="R76" s="25">
        <f ca="1">IFERROR(INDEX(Health!$G$8:$G$225,MATCH($C76,_xlfn.ANCHORARRAY(Health!$C$8),0)),NA())</f>
        <v>0</v>
      </c>
      <c r="S76" s="25">
        <f ca="1">IFERROR(INDEX(Food!$G$8:$G$225,MATCH($C76,_xlfn.ANCHORARRAY(Food!$C$8),0)),NA())</f>
        <v>0</v>
      </c>
      <c r="T76" s="25">
        <f ca="1">IFERROR(INDEX(Macro!$G$8:$G$225,MATCH($C76,_xlfn.ANCHORARRAY(Macro!$C$8),0)),NA())</f>
        <v>2.5212165036397973</v>
      </c>
      <c r="U76" s="25">
        <f ca="1">IFERROR(INDEX(Socioeconomic!$G$8:$G$225,MATCH($C76,_xlfn.ANCHORARRAY(Socioeconomic!$C$8),0)),NA())</f>
        <v>0</v>
      </c>
      <c r="V76" s="25">
        <f ca="1">IFERROR(INDEX('Natural Hazard'!$G$8:$G$225,MATCH($C76,_xlfn.ANCHORARRAY('Natural Hazard'!$C$8),0)),NA())</f>
        <v>0</v>
      </c>
      <c r="W76" s="25">
        <f ca="1">IFERROR(INDEX(Conflict!$G$8:$G$225,MATCH($C76,_xlfn.ANCHORARRAY(Conflict!$C$8),0)),NA())</f>
        <v>0</v>
      </c>
      <c r="X76" s="50"/>
      <c r="Y76" s="25">
        <f ca="1">IFERROR(INDEX(Health!$H$8:$H$225,MATCH($C76,_xlfn.ANCHORARRAY(Health!$C$8),0)),NA())</f>
        <v>6.17492711370262</v>
      </c>
      <c r="Z76" s="25">
        <f ca="1">IFERROR(INDEX(Food!$H$8:$H$225,MATCH($C76,_xlfn.ANCHORARRAY(Food!$C$8),0)),NA())</f>
        <v>7.3769542559351402</v>
      </c>
      <c r="AA76" s="25">
        <f ca="1">IFERROR(INDEX(Macro!$H$8:$H$225,MATCH($C76,_xlfn.ANCHORARRAY(Macro!$C$8),0)),NA())</f>
        <v>7.53831056088171</v>
      </c>
      <c r="AB76" s="25">
        <f ca="1">IFERROR(INDEX(Socioeconomic!$H$8:$H$225,MATCH($C76,_xlfn.ANCHORARRAY(Socioeconomic!$C$8),0)),NA())</f>
        <v>7.8571428571428497</v>
      </c>
      <c r="AC76" s="25">
        <f ca="1">IFERROR(INDEX('Natural Hazard'!$H$8:$H$225,MATCH($C76,_xlfn.ANCHORARRAY('Natural Hazard'!$C$8),0)),NA())</f>
        <v>3.8333333333333299</v>
      </c>
      <c r="AD76" s="25">
        <f ca="1">IFERROR(INDEX(Conflict!$H$8:$H$225,MATCH($C76,_xlfn.ANCHORARRAY(Conflict!$C$8),0)),NA())</f>
        <v>0.125260960334028</v>
      </c>
      <c r="AE76" s="50"/>
      <c r="AF76" s="25">
        <f ca="1">IFERROR(INDEX(Health!$I$8:$I$225,MATCH($C76,_xlfn.ANCHORARRAY(Health!$C$8),0)),NA())</f>
        <v>0</v>
      </c>
      <c r="AG76" s="25" t="e">
        <f ca="1">IFERROR(INDEX(Food!$I$8:$I$225,MATCH($C76,_xlfn.ANCHORARRAY(Food!$C$8),0)),NA())</f>
        <v>#N/A</v>
      </c>
      <c r="AH76" s="25">
        <f ca="1">IFERROR(INDEX(Macro!$I$8:$I$225,MATCH($C76,_xlfn.ANCHORARRAY(Macro!$C$8),0)),NA())</f>
        <v>0.84323040380047698</v>
      </c>
      <c r="AI76" s="25">
        <f ca="1">IFERROR(INDEX(Socioeconomic!$I$8:$I$225,MATCH($C76,_xlfn.ANCHORARRAY(Socioeconomic!$C$8),0)),NA())</f>
        <v>0</v>
      </c>
      <c r="AJ76" s="25">
        <f ca="1">IFERROR(INDEX('Natural Hazard'!$I$8:$I$225,MATCH($C76,_xlfn.ANCHORARRAY('Natural Hazard'!$C$8),0)),NA())</f>
        <v>0</v>
      </c>
      <c r="AK76" s="25">
        <f ca="1">IFERROR(INDEX(Conflict!$I$8:$I$225,MATCH($C76,_xlfn.ANCHORARRAY(Conflict!$C$8),0)),NA())</f>
        <v>0</v>
      </c>
      <c r="AL76" s="49"/>
      <c r="AM76" s="25">
        <f>IFERROR(INDEX('Data Reliability'!$G$6:$G$409,MATCH($C76,'Data Reliability'!$E$6:$E$409,0)),NA())</f>
        <v>0</v>
      </c>
      <c r="AN76" s="25">
        <f>IFERROR(INDEX('Data Reliability'!$H$6:$H$409,MATCH($C76,'Data Reliability'!$E$6:$E$409,0)),NA())</f>
        <v>0.46111111111111103</v>
      </c>
    </row>
    <row r="77" spans="2:40" ht="15.75" x14ac:dyDescent="0.25">
      <c r="B77" s="28" t="s">
        <v>707</v>
      </c>
      <c r="C77" s="28" t="s">
        <v>675</v>
      </c>
      <c r="D77" s="28" t="s">
        <v>433</v>
      </c>
      <c r="E77" s="28" t="s">
        <v>409</v>
      </c>
      <c r="F77" s="206">
        <f ca="1">MATCH($C77,_xlfn.ANCHORARRAY(Health!$C$8),0)</f>
        <v>72</v>
      </c>
      <c r="G77" s="22" cm="1">
        <f t="array" aca="1" ref="G77" ca="1">IF(Parameters!$D$31, SUM(IF(ISNUMBER(R77:W77),(IF(R77:W77&gt;=Parameters!$D$37,1,"")),""))+0.5*(SUM(IF(ISNUMBER(R77:W77),(IF(R77:W77&gt;=Parameters!$D$38,1,"")),""))-SUM(IF(ISNUMBER(R77:W77),(IF(R77:W77&gt;=Parameters!$D$37,1,"")),""))),0) +
   IF(Parameters!$D$32,SUM(IF(ISNUMBER(R77:W77),(IF(R77:W77&gt;=Parameters!$D$41,1,"")),"")),0) +
   IF(Parameters!$D$33,AVERAGE(IF(ISNUMBER(R77:W77),R77:W77)),0) +
   IF(Parameters!$D$34,IF(OR(IF(ISNUMBER(R77:W77),R77:W77)=0),0,GEOMEAN(IF(ISNUMBER(R77:W77),R77:W77))),0)</f>
        <v>0</v>
      </c>
      <c r="H77" s="23">
        <f t="shared" ca="1" si="6"/>
        <v>0</v>
      </c>
      <c r="I77" s="116" t="str">
        <f t="shared" si="7"/>
        <v>!!</v>
      </c>
      <c r="J77" s="22" cm="1">
        <f t="array" aca="1" ref="J77" ca="1">IF(Parameters!$D$31, SUM(IF(ISNUMBER(Y77:AD77),(IF(Y77:AD77&gt;=Parameters!$D$41,1,"")),""))+0.5*(SUM(IF(ISNUMBER(Y77:AD77),(IF(Y77:AD77&gt;=Parameters!$D$42,1,"")),""))-SUM(IF(ISNUMBER(Y77:AD77),(IF(Y77:AD77&gt;=Parameters!$D$41,1,"")),""))),0) +
   IF(Parameters!$D$32,SUM(IF(ISNUMBER(Y77:AD77),(IF(Y77:AD77&gt;=Parameters!$D$41,1,"")),"")),0) +
   IF(Parameters!$D$33,AVERAGE(IF(ISNUMBER(Y77:AD77),Y77:AD77)),0) +
   IF(Parameters!$D$34,IF(OR(IF(ISNUMBER(Y77:AD77),Y77:AD77)=0),0,GEOMEAN(IF(ISNUMBER(Y77:AD77),Y77:AD77))),0)</f>
        <v>0</v>
      </c>
      <c r="K77" s="23">
        <f t="shared" ca="1" si="8"/>
        <v>0</v>
      </c>
      <c r="L77" s="116" t="str">
        <f t="shared" si="9"/>
        <v>!!</v>
      </c>
      <c r="M77" s="21" cm="1">
        <f t="array" aca="1" ref="M77" ca="1">IF(Parameters!$D$31, SUM(IF(ISNUMBER(AF77:AK77),(IF(AF77:AK77&gt;=Parameters!$D$41,1,"")),""))+0.5*(SUM(IF(ISNUMBER(AF77:AK77),(IF(AF77:AK77&gt;=Parameters!$D$42,1,"")),""))-SUM(IF(ISNUMBER(AF77:AK77),(IF(AF77:AK77&gt;=Parameters!$D$41,1,"")),""))),0) +
   IF(Parameters!$D$32,SUM(IF(ISNUMBER(AF77:AK77),(IF(AF77:AK77&gt;=Parameters!$D$41,1,"")),"")),0) +
   IF(Parameters!$D$33,AVERAGE(IF(ISNUMBER(AF77:AK77),AF77:AK77)),0) +
   IF(Parameters!$D$34,IF(OR(IF(ISNUMBER(AF77:AK77),AF77:AK77)=0),0,GEOMEAN(IF(ISNUMBER(AF77:AK77),AF77:AK77))),0)</f>
        <v>0</v>
      </c>
      <c r="N77" s="23">
        <f t="shared" ca="1" si="10"/>
        <v>0</v>
      </c>
      <c r="O77" s="116" t="str">
        <f t="shared" si="11"/>
        <v>!!</v>
      </c>
      <c r="P77" s="24"/>
      <c r="Q77" s="49"/>
      <c r="R77" s="25">
        <f ca="1">IFERROR(INDEX(Health!$G$8:$G$225,MATCH($C77,_xlfn.ANCHORARRAY(Health!$C$8),0)),NA())</f>
        <v>0</v>
      </c>
      <c r="S77" s="25" t="e">
        <f ca="1">IFERROR(INDEX(Food!$G$8:$G$225,MATCH($C77,_xlfn.ANCHORARRAY(Food!$C$8),0)),NA())</f>
        <v>#N/A</v>
      </c>
      <c r="T77" s="25" t="e">
        <f ca="1">IFERROR(INDEX(Macro!$G$8:$G$225,MATCH($C77,_xlfn.ANCHORARRAY(Macro!$C$8),0)),NA())</f>
        <v>#N/A</v>
      </c>
      <c r="U77" s="25">
        <f ca="1">IFERROR(INDEX(Socioeconomic!$G$8:$G$225,MATCH($C77,_xlfn.ANCHORARRAY(Socioeconomic!$C$8),0)),NA())</f>
        <v>0</v>
      </c>
      <c r="V77" s="25">
        <f ca="1">IFERROR(INDEX('Natural Hazard'!$G$8:$G$225,MATCH($C77,_xlfn.ANCHORARRAY('Natural Hazard'!$C$8),0)),NA())</f>
        <v>0</v>
      </c>
      <c r="W77" s="25">
        <f ca="1">IFERROR(INDEX(Conflict!$G$8:$G$225,MATCH($C77,_xlfn.ANCHORARRAY(Conflict!$C$8),0)),NA())</f>
        <v>0</v>
      </c>
      <c r="X77" s="50"/>
      <c r="Y77" s="25" t="e">
        <f ca="1">IFERROR(INDEX(Health!$H$8:$H$225,MATCH($C77,_xlfn.ANCHORARRAY(Health!$C$8),0)),NA())</f>
        <v>#N/A</v>
      </c>
      <c r="Z77" s="25" t="e">
        <f ca="1">IFERROR(INDEX(Food!$H$8:$H$225,MATCH($C77,_xlfn.ANCHORARRAY(Food!$C$8),0)),NA())</f>
        <v>#N/A</v>
      </c>
      <c r="AA77" s="25" t="e">
        <f ca="1">IFERROR(INDEX(Macro!$H$8:$H$225,MATCH($C77,_xlfn.ANCHORARRAY(Macro!$C$8),0)),NA())</f>
        <v>#N/A</v>
      </c>
      <c r="AB77" s="25" t="e">
        <f ca="1">IFERROR(INDEX(Socioeconomic!$H$8:$H$225,MATCH($C77,_xlfn.ANCHORARRAY(Socioeconomic!$C$8),0)),NA())</f>
        <v>#N/A</v>
      </c>
      <c r="AC77" s="25" t="e">
        <f ca="1">IFERROR(INDEX('Natural Hazard'!$H$8:$H$225,MATCH($C77,_xlfn.ANCHORARRAY('Natural Hazard'!$C$8),0)),NA())</f>
        <v>#N/A</v>
      </c>
      <c r="AD77" s="25">
        <f ca="1">IFERROR(INDEX(Conflict!$H$8:$H$225,MATCH($C77,_xlfn.ANCHORARRAY(Conflict!$C$8),0)),NA())</f>
        <v>0</v>
      </c>
      <c r="AE77" s="50"/>
      <c r="AF77" s="25">
        <f ca="1">IFERROR(INDEX(Health!$I$8:$I$225,MATCH($C77,_xlfn.ANCHORARRAY(Health!$C$8),0)),NA())</f>
        <v>0</v>
      </c>
      <c r="AG77" s="25" t="e">
        <f ca="1">IFERROR(INDEX(Food!$I$8:$I$225,MATCH($C77,_xlfn.ANCHORARRAY(Food!$C$8),0)),NA())</f>
        <v>#N/A</v>
      </c>
      <c r="AH77" s="25" t="e">
        <f ca="1">IFERROR(INDEX(Macro!$I$8:$I$225,MATCH($C77,_xlfn.ANCHORARRAY(Macro!$C$8),0)),NA())</f>
        <v>#N/A</v>
      </c>
      <c r="AI77" s="25">
        <f ca="1">IFERROR(INDEX(Socioeconomic!$I$8:$I$225,MATCH($C77,_xlfn.ANCHORARRAY(Socioeconomic!$C$8),0)),NA())</f>
        <v>0</v>
      </c>
      <c r="AJ77" s="25">
        <f ca="1">IFERROR(INDEX('Natural Hazard'!$I$8:$I$225,MATCH($C77,_xlfn.ANCHORARRAY('Natural Hazard'!$C$8),0)),NA())</f>
        <v>0</v>
      </c>
      <c r="AK77" s="25">
        <f ca="1">IFERROR(INDEX(Conflict!$I$8:$I$225,MATCH($C77,_xlfn.ANCHORARRAY(Conflict!$C$8),0)),NA())</f>
        <v>0</v>
      </c>
      <c r="AL77" s="49"/>
      <c r="AM77" s="25">
        <f>IFERROR(INDEX('Data Reliability'!$G$6:$G$409,MATCH($C77,'Data Reliability'!$E$6:$E$409,0)),NA())</f>
        <v>0.88888888888888895</v>
      </c>
      <c r="AN77" s="25">
        <f>IFERROR(INDEX('Data Reliability'!$H$6:$H$409,MATCH($C77,'Data Reliability'!$E$6:$E$409,0)),NA())</f>
        <v>0.72777777777777797</v>
      </c>
    </row>
    <row r="78" spans="2:40" ht="15.75" x14ac:dyDescent="0.25">
      <c r="B78" s="28" t="s">
        <v>126</v>
      </c>
      <c r="C78" s="28" t="s">
        <v>127</v>
      </c>
      <c r="D78" s="28" t="s">
        <v>432</v>
      </c>
      <c r="E78" s="28" t="s">
        <v>429</v>
      </c>
      <c r="F78" s="206">
        <f ca="1">MATCH($C78,_xlfn.ANCHORARRAY(Health!$C$8),0)</f>
        <v>73</v>
      </c>
      <c r="G78" s="22" cm="1">
        <f t="array" aca="1" ref="G78" ca="1">IF(Parameters!$D$31, SUM(IF(ISNUMBER(R78:W78),(IF(R78:W78&gt;=Parameters!$D$37,1,"")),""))+0.5*(SUM(IF(ISNUMBER(R78:W78),(IF(R78:W78&gt;=Parameters!$D$38,1,"")),""))-SUM(IF(ISNUMBER(R78:W78),(IF(R78:W78&gt;=Parameters!$D$37,1,"")),""))),0) +
   IF(Parameters!$D$32,SUM(IF(ISNUMBER(R78:W78),(IF(R78:W78&gt;=Parameters!$D$41,1,"")),"")),0) +
   IF(Parameters!$D$33,AVERAGE(IF(ISNUMBER(R78:W78),R78:W78)),0) +
   IF(Parameters!$D$34,IF(OR(IF(ISNUMBER(R78:W78),R78:W78)=0),0,GEOMEAN(IF(ISNUMBER(R78:W78),R78:W78))),0)</f>
        <v>0.5</v>
      </c>
      <c r="H78" s="23">
        <f t="shared" ca="1" si="6"/>
        <v>0.5</v>
      </c>
      <c r="I78" s="116" t="str">
        <f t="shared" si="7"/>
        <v/>
      </c>
      <c r="J78" s="22" cm="1">
        <f t="array" aca="1" ref="J78" ca="1">IF(Parameters!$D$31, SUM(IF(ISNUMBER(Y78:AD78),(IF(Y78:AD78&gt;=Parameters!$D$41,1,"")),""))+0.5*(SUM(IF(ISNUMBER(Y78:AD78),(IF(Y78:AD78&gt;=Parameters!$D$42,1,"")),""))-SUM(IF(ISNUMBER(Y78:AD78),(IF(Y78:AD78&gt;=Parameters!$D$41,1,"")),""))),0) +
   IF(Parameters!$D$32,SUM(IF(ISNUMBER(Y78:AD78),(IF(Y78:AD78&gt;=Parameters!$D$41,1,"")),"")),0) +
   IF(Parameters!$D$33,AVERAGE(IF(ISNUMBER(Y78:AD78),Y78:AD78)),0) +
   IF(Parameters!$D$34,IF(OR(IF(ISNUMBER(Y78:AD78),Y78:AD78)=0),0,GEOMEAN(IF(ISNUMBER(Y78:AD78),Y78:AD78))),0)</f>
        <v>2.5</v>
      </c>
      <c r="K78" s="23">
        <f t="shared" ca="1" si="8"/>
        <v>2.5</v>
      </c>
      <c r="L78" s="116" t="str">
        <f t="shared" si="9"/>
        <v/>
      </c>
      <c r="M78" s="21" cm="1">
        <f t="array" aca="1" ref="M78" ca="1">IF(Parameters!$D$31, SUM(IF(ISNUMBER(AF78:AK78),(IF(AF78:AK78&gt;=Parameters!$D$41,1,"")),""))+0.5*(SUM(IF(ISNUMBER(AF78:AK78),(IF(AF78:AK78&gt;=Parameters!$D$42,1,"")),""))-SUM(IF(ISNUMBER(AF78:AK78),(IF(AF78:AK78&gt;=Parameters!$D$41,1,"")),""))),0) +
   IF(Parameters!$D$32,SUM(IF(ISNUMBER(AF78:AK78),(IF(AF78:AK78&gt;=Parameters!$D$41,1,"")),"")),0) +
   IF(Parameters!$D$33,AVERAGE(IF(ISNUMBER(AF78:AK78),AF78:AK78)),0) +
   IF(Parameters!$D$34,IF(OR(IF(ISNUMBER(AF78:AK78),AF78:AK78)=0),0,GEOMEAN(IF(ISNUMBER(AF78:AK78),AF78:AK78))),0)</f>
        <v>0</v>
      </c>
      <c r="N78" s="23">
        <f t="shared" ca="1" si="10"/>
        <v>0</v>
      </c>
      <c r="O78" s="116" t="str">
        <f t="shared" si="11"/>
        <v>!</v>
      </c>
      <c r="P78" s="24"/>
      <c r="Q78" s="49"/>
      <c r="R78" s="25">
        <f ca="1">IFERROR(INDEX(Health!$G$8:$G$225,MATCH($C78,_xlfn.ANCHORARRAY(Health!$C$8),0)),NA())</f>
        <v>0</v>
      </c>
      <c r="S78" s="25">
        <f ca="1">IFERROR(INDEX(Food!$G$8:$G$225,MATCH($C78,_xlfn.ANCHORARRAY(Food!$C$8),0)),NA())</f>
        <v>6.9095404114284404</v>
      </c>
      <c r="T78" s="25">
        <f ca="1">IFERROR(INDEX(Macro!$G$8:$G$225,MATCH($C78,_xlfn.ANCHORARRAY(Macro!$C$8),0)),NA())</f>
        <v>3.3901853250547798</v>
      </c>
      <c r="U78" s="25">
        <f ca="1">IFERROR(INDEX(Socioeconomic!$G$8:$G$225,MATCH($C78,_xlfn.ANCHORARRAY(Socioeconomic!$C$8),0)),NA())</f>
        <v>0</v>
      </c>
      <c r="V78" s="25">
        <f ca="1">IFERROR(INDEX('Natural Hazard'!$G$8:$G$225,MATCH($C78,_xlfn.ANCHORARRAY('Natural Hazard'!$C$8),0)),NA())</f>
        <v>0</v>
      </c>
      <c r="W78" s="25">
        <f ca="1">IFERROR(INDEX(Conflict!$G$8:$G$225,MATCH($C78,_xlfn.ANCHORARRAY(Conflict!$C$8),0)),NA())</f>
        <v>0</v>
      </c>
      <c r="X78" s="50"/>
      <c r="Y78" s="25">
        <f ca="1">IFERROR(INDEX(Health!$H$8:$H$225,MATCH($C78,_xlfn.ANCHORARRAY(Health!$C$8),0)),NA())</f>
        <v>8.3615160349854207</v>
      </c>
      <c r="Z78" s="25">
        <f ca="1">IFERROR(INDEX(Food!$H$8:$H$225,MATCH($C78,_xlfn.ANCHORARRAY(Food!$C$8),0)),NA())</f>
        <v>9.5483497394325401</v>
      </c>
      <c r="AA78" s="25">
        <f ca="1">IFERROR(INDEX(Macro!$H$8:$H$225,MATCH($C78,_xlfn.ANCHORARRAY(Macro!$C$8),0)),NA())</f>
        <v>7.3873329810523103</v>
      </c>
      <c r="AB78" s="25">
        <f ca="1">IFERROR(INDEX(Socioeconomic!$H$8:$H$225,MATCH($C78,_xlfn.ANCHORARRAY(Socioeconomic!$C$8),0)),NA())</f>
        <v>8.71428571428571</v>
      </c>
      <c r="AC78" s="25">
        <f ca="1">IFERROR(INDEX('Natural Hazard'!$H$8:$H$225,MATCH($C78,_xlfn.ANCHORARRAY('Natural Hazard'!$C$8),0)),NA())</f>
        <v>4.5</v>
      </c>
      <c r="AD78" s="25">
        <f ca="1">IFERROR(INDEX(Conflict!$H$8:$H$225,MATCH($C78,_xlfn.ANCHORARRAY(Conflict!$C$8),0)),NA())</f>
        <v>7.55741127348643</v>
      </c>
      <c r="AE78" s="50"/>
      <c r="AF78" s="25">
        <f ca="1">IFERROR(INDEX(Health!$I$8:$I$225,MATCH($C78,_xlfn.ANCHORARRAY(Health!$C$8),0)),NA())</f>
        <v>0</v>
      </c>
      <c r="AG78" s="25">
        <f ca="1">IFERROR(INDEX(Food!$I$8:$I$225,MATCH($C78,_xlfn.ANCHORARRAY(Food!$C$8),0)),NA())</f>
        <v>5</v>
      </c>
      <c r="AH78" s="25">
        <f ca="1">IFERROR(INDEX(Macro!$I$8:$I$225,MATCH($C78,_xlfn.ANCHORARRAY(Macro!$C$8),0)),NA())</f>
        <v>1.5558194774346801</v>
      </c>
      <c r="AI78" s="25">
        <f ca="1">IFERROR(INDEX(Socioeconomic!$I$8:$I$225,MATCH($C78,_xlfn.ANCHORARRAY(Socioeconomic!$C$8),0)),NA())</f>
        <v>0</v>
      </c>
      <c r="AJ78" s="25">
        <f ca="1">IFERROR(INDEX('Natural Hazard'!$I$8:$I$225,MATCH($C78,_xlfn.ANCHORARRAY('Natural Hazard'!$C$8),0)),NA())</f>
        <v>0</v>
      </c>
      <c r="AK78" s="25">
        <f ca="1">IFERROR(INDEX(Conflict!$I$8:$I$225,MATCH($C78,_xlfn.ANCHORARRAY(Conflict!$C$8),0)),NA())</f>
        <v>0</v>
      </c>
      <c r="AL78" s="49"/>
      <c r="AM78" s="25">
        <f>IFERROR(INDEX('Data Reliability'!$G$6:$G$409,MATCH($C78,'Data Reliability'!$E$6:$E$409,0)),NA())</f>
        <v>0</v>
      </c>
      <c r="AN78" s="25">
        <f>IFERROR(INDEX('Data Reliability'!$H$6:$H$409,MATCH($C78,'Data Reliability'!$E$6:$E$409,0)),NA())</f>
        <v>0.405555555555556</v>
      </c>
    </row>
    <row r="79" spans="2:40" ht="15.75" x14ac:dyDescent="0.25">
      <c r="B79" s="28" t="s">
        <v>708</v>
      </c>
      <c r="C79" s="28" t="s">
        <v>128</v>
      </c>
      <c r="D79" s="28" t="s">
        <v>432</v>
      </c>
      <c r="E79" s="28" t="s">
        <v>429</v>
      </c>
      <c r="F79" s="206">
        <f ca="1">MATCH($C79,_xlfn.ANCHORARRAY(Health!$C$8),0)</f>
        <v>74</v>
      </c>
      <c r="G79" s="22" cm="1">
        <f t="array" aca="1" ref="G79" ca="1">IF(Parameters!$D$31, SUM(IF(ISNUMBER(R79:W79),(IF(R79:W79&gt;=Parameters!$D$37,1,"")),""))+0.5*(SUM(IF(ISNUMBER(R79:W79),(IF(R79:W79&gt;=Parameters!$D$38,1,"")),""))-SUM(IF(ISNUMBER(R79:W79),(IF(R79:W79&gt;=Parameters!$D$37,1,"")),""))),0) +
   IF(Parameters!$D$32,SUM(IF(ISNUMBER(R79:W79),(IF(R79:W79&gt;=Parameters!$D$41,1,"")),"")),0) +
   IF(Parameters!$D$33,AVERAGE(IF(ISNUMBER(R79:W79),R79:W79)),0) +
   IF(Parameters!$D$34,IF(OR(IF(ISNUMBER(R79:W79),R79:W79)=0),0,GEOMEAN(IF(ISNUMBER(R79:W79),R79:W79))),0)</f>
        <v>1</v>
      </c>
      <c r="H79" s="23">
        <f t="shared" ca="1" si="6"/>
        <v>1</v>
      </c>
      <c r="I79" s="116" t="str">
        <f t="shared" si="7"/>
        <v/>
      </c>
      <c r="J79" s="22" cm="1">
        <f t="array" aca="1" ref="J79" ca="1">IF(Parameters!$D$31, SUM(IF(ISNUMBER(Y79:AD79),(IF(Y79:AD79&gt;=Parameters!$D$41,1,"")),""))+0.5*(SUM(IF(ISNUMBER(Y79:AD79),(IF(Y79:AD79&gt;=Parameters!$D$42,1,"")),""))-SUM(IF(ISNUMBER(Y79:AD79),(IF(Y79:AD79&gt;=Parameters!$D$41,1,"")),""))),0) +
   IF(Parameters!$D$32,SUM(IF(ISNUMBER(Y79:AD79),(IF(Y79:AD79&gt;=Parameters!$D$41,1,"")),"")),0) +
   IF(Parameters!$D$33,AVERAGE(IF(ISNUMBER(Y79:AD79),Y79:AD79)),0) +
   IF(Parameters!$D$34,IF(OR(IF(ISNUMBER(Y79:AD79),Y79:AD79)=0),0,GEOMEAN(IF(ISNUMBER(Y79:AD79),Y79:AD79))),0)</f>
        <v>2</v>
      </c>
      <c r="K79" s="23">
        <f t="shared" ca="1" si="8"/>
        <v>2</v>
      </c>
      <c r="L79" s="116" t="str">
        <f t="shared" si="9"/>
        <v/>
      </c>
      <c r="M79" s="21" cm="1">
        <f t="array" aca="1" ref="M79" ca="1">IF(Parameters!$D$31, SUM(IF(ISNUMBER(AF79:AK79),(IF(AF79:AK79&gt;=Parameters!$D$41,1,"")),""))+0.5*(SUM(IF(ISNUMBER(AF79:AK79),(IF(AF79:AK79&gt;=Parameters!$D$42,1,"")),""))-SUM(IF(ISNUMBER(AF79:AK79),(IF(AF79:AK79&gt;=Parameters!$D$41,1,"")),""))),0) +
   IF(Parameters!$D$32,SUM(IF(ISNUMBER(AF79:AK79),(IF(AF79:AK79&gt;=Parameters!$D$41,1,"")),"")),0) +
   IF(Parameters!$D$33,AVERAGE(IF(ISNUMBER(AF79:AK79),AF79:AK79)),0) +
   IF(Parameters!$D$34,IF(OR(IF(ISNUMBER(AF79:AK79),AF79:AK79)=0),0,GEOMEAN(IF(ISNUMBER(AF79:AK79),AF79:AK79))),0)</f>
        <v>0</v>
      </c>
      <c r="N79" s="23">
        <f t="shared" ca="1" si="10"/>
        <v>0</v>
      </c>
      <c r="O79" s="116" t="str">
        <f t="shared" si="11"/>
        <v>!</v>
      </c>
      <c r="P79" s="24"/>
      <c r="Q79" s="49"/>
      <c r="R79" s="25">
        <f ca="1">IFERROR(INDEX(Health!$G$8:$G$225,MATCH($C79,_xlfn.ANCHORARRAY(Health!$C$8),0)),NA())</f>
        <v>0</v>
      </c>
      <c r="S79" s="25">
        <f ca="1">IFERROR(INDEX(Food!$G$8:$G$225,MATCH($C79,_xlfn.ANCHORARRAY(Food!$C$8),0)),NA())</f>
        <v>6.1286057641555107</v>
      </c>
      <c r="T79" s="25">
        <f ca="1">IFERROR(INDEX(Macro!$G$8:$G$225,MATCH($C79,_xlfn.ANCHORARRAY(Macro!$C$8),0)),NA())</f>
        <v>6.7302715614243906</v>
      </c>
      <c r="U79" s="25">
        <f ca="1">IFERROR(INDEX(Socioeconomic!$G$8:$G$225,MATCH($C79,_xlfn.ANCHORARRAY(Socioeconomic!$C$8),0)),NA())</f>
        <v>0</v>
      </c>
      <c r="V79" s="25">
        <f ca="1">IFERROR(INDEX('Natural Hazard'!$G$8:$G$225,MATCH($C79,_xlfn.ANCHORARRAY('Natural Hazard'!$C$8),0)),NA())</f>
        <v>0</v>
      </c>
      <c r="W79" s="25">
        <f ca="1">IFERROR(INDEX(Conflict!$G$8:$G$225,MATCH($C79,_xlfn.ANCHORARRAY(Conflict!$C$8),0)),NA())</f>
        <v>2.4346514303356277</v>
      </c>
      <c r="X79" s="50"/>
      <c r="Y79" s="25">
        <f ca="1">IFERROR(INDEX(Health!$H$8:$H$225,MATCH($C79,_xlfn.ANCHORARRAY(Health!$C$8),0)),NA())</f>
        <v>7.8075801749271099</v>
      </c>
      <c r="Z79" s="25">
        <f ca="1">IFERROR(INDEX(Food!$H$8:$H$225,MATCH($C79,_xlfn.ANCHORARRAY(Food!$C$8),0)),NA())</f>
        <v>7.5119617224880297</v>
      </c>
      <c r="AA79" s="25">
        <f ca="1">IFERROR(INDEX(Macro!$H$8:$H$225,MATCH($C79,_xlfn.ANCHORARRAY(Macro!$C$8),0)),NA())</f>
        <v>6.7985204197176703</v>
      </c>
      <c r="AB79" s="25">
        <f ca="1">IFERROR(INDEX(Socioeconomic!$H$8:$H$225,MATCH($C79,_xlfn.ANCHORARRAY(Socioeconomic!$C$8),0)),NA())</f>
        <v>10</v>
      </c>
      <c r="AC79" s="25">
        <f ca="1">IFERROR(INDEX('Natural Hazard'!$H$8:$H$225,MATCH($C79,_xlfn.ANCHORARRAY('Natural Hazard'!$C$8),0)),NA())</f>
        <v>3.1666666666666599</v>
      </c>
      <c r="AD79" s="25">
        <f ca="1">IFERROR(INDEX(Conflict!$H$8:$H$225,MATCH($C79,_xlfn.ANCHORARRAY(Conflict!$C$8),0)),NA())</f>
        <v>3.3194154488517702</v>
      </c>
      <c r="AE79" s="50"/>
      <c r="AF79" s="25">
        <f ca="1">IFERROR(INDEX(Health!$I$8:$I$225,MATCH($C79,_xlfn.ANCHORARRAY(Health!$C$8),0)),NA())</f>
        <v>0</v>
      </c>
      <c r="AG79" s="25">
        <f ca="1">IFERROR(INDEX(Food!$I$8:$I$225,MATCH($C79,_xlfn.ANCHORARRAY(Food!$C$8),0)),NA())</f>
        <v>5</v>
      </c>
      <c r="AH79" s="25">
        <f ca="1">IFERROR(INDEX(Macro!$I$8:$I$225,MATCH($C79,_xlfn.ANCHORARRAY(Macro!$C$8),0)),NA())</f>
        <v>6.6627078384798004</v>
      </c>
      <c r="AI79" s="25">
        <f ca="1">IFERROR(INDEX(Socioeconomic!$I$8:$I$225,MATCH($C79,_xlfn.ANCHORARRAY(Socioeconomic!$C$8),0)),NA())</f>
        <v>0</v>
      </c>
      <c r="AJ79" s="25">
        <f ca="1">IFERROR(INDEX('Natural Hazard'!$I$8:$I$225,MATCH($C79,_xlfn.ANCHORARRAY('Natural Hazard'!$C$8),0)),NA())</f>
        <v>0</v>
      </c>
      <c r="AK79" s="25">
        <f ca="1">IFERROR(INDEX(Conflict!$I$8:$I$225,MATCH($C79,_xlfn.ANCHORARRAY(Conflict!$C$8),0)),NA())</f>
        <v>1.78571428571429</v>
      </c>
      <c r="AL79" s="49"/>
      <c r="AM79" s="25">
        <f>IFERROR(INDEX('Data Reliability'!$G$6:$G$409,MATCH($C79,'Data Reliability'!$E$6:$E$409,0)),NA())</f>
        <v>8.3333333333333301E-2</v>
      </c>
      <c r="AN79" s="25">
        <f>IFERROR(INDEX('Data Reliability'!$H$6:$H$409,MATCH($C79,'Data Reliability'!$E$6:$E$409,0)),NA())</f>
        <v>0.47222222222222199</v>
      </c>
    </row>
    <row r="80" spans="2:40" ht="15.75" x14ac:dyDescent="0.25">
      <c r="B80" s="28" t="s">
        <v>129</v>
      </c>
      <c r="C80" s="28" t="s">
        <v>130</v>
      </c>
      <c r="D80" s="28" t="s">
        <v>432</v>
      </c>
      <c r="E80" s="28" t="s">
        <v>429</v>
      </c>
      <c r="F80" s="206">
        <f ca="1">MATCH($C80,_xlfn.ANCHORARRAY(Health!$C$8),0)</f>
        <v>75</v>
      </c>
      <c r="G80" s="22" cm="1">
        <f t="array" aca="1" ref="G80" ca="1">IF(Parameters!$D$31, SUM(IF(ISNUMBER(R80:W80),(IF(R80:W80&gt;=Parameters!$D$37,1,"")),""))+0.5*(SUM(IF(ISNUMBER(R80:W80),(IF(R80:W80&gt;=Parameters!$D$38,1,"")),""))-SUM(IF(ISNUMBER(R80:W80),(IF(R80:W80&gt;=Parameters!$D$37,1,"")),""))),0) +
   IF(Parameters!$D$32,SUM(IF(ISNUMBER(R80:W80),(IF(R80:W80&gt;=Parameters!$D$41,1,"")),"")),0) +
   IF(Parameters!$D$33,AVERAGE(IF(ISNUMBER(R80:W80),R80:W80)),0) +
   IF(Parameters!$D$34,IF(OR(IF(ISNUMBER(R80:W80),R80:W80)=0),0,GEOMEAN(IF(ISNUMBER(R80:W80),R80:W80))),0)</f>
        <v>1.5</v>
      </c>
      <c r="H80" s="23">
        <f t="shared" ca="1" si="6"/>
        <v>1.5</v>
      </c>
      <c r="I80" s="116" t="str">
        <f t="shared" si="7"/>
        <v>!</v>
      </c>
      <c r="J80" s="22" cm="1">
        <f t="array" aca="1" ref="J80" ca="1">IF(Parameters!$D$31, SUM(IF(ISNUMBER(Y80:AD80),(IF(Y80:AD80&gt;=Parameters!$D$41,1,"")),""))+0.5*(SUM(IF(ISNUMBER(Y80:AD80),(IF(Y80:AD80&gt;=Parameters!$D$42,1,"")),""))-SUM(IF(ISNUMBER(Y80:AD80),(IF(Y80:AD80&gt;=Parameters!$D$41,1,"")),""))),0) +
   IF(Parameters!$D$32,SUM(IF(ISNUMBER(Y80:AD80),(IF(Y80:AD80&gt;=Parameters!$D$41,1,"")),"")),0) +
   IF(Parameters!$D$33,AVERAGE(IF(ISNUMBER(Y80:AD80),Y80:AD80)),0) +
   IF(Parameters!$D$34,IF(OR(IF(ISNUMBER(Y80:AD80),Y80:AD80)=0),0,GEOMEAN(IF(ISNUMBER(Y80:AD80),Y80:AD80))),0)</f>
        <v>2</v>
      </c>
      <c r="K80" s="23">
        <f t="shared" ca="1" si="8"/>
        <v>2</v>
      </c>
      <c r="L80" s="116" t="str">
        <f t="shared" si="9"/>
        <v/>
      </c>
      <c r="M80" s="21" cm="1">
        <f t="array" aca="1" ref="M80" ca="1">IF(Parameters!$D$31, SUM(IF(ISNUMBER(AF80:AK80),(IF(AF80:AK80&gt;=Parameters!$D$41,1,"")),""))+0.5*(SUM(IF(ISNUMBER(AF80:AK80),(IF(AF80:AK80&gt;=Parameters!$D$42,1,"")),""))-SUM(IF(ISNUMBER(AF80:AK80),(IF(AF80:AK80&gt;=Parameters!$D$41,1,"")),""))),0) +
   IF(Parameters!$D$32,SUM(IF(ISNUMBER(AF80:AK80),(IF(AF80:AK80&gt;=Parameters!$D$41,1,"")),"")),0) +
   IF(Parameters!$D$33,AVERAGE(IF(ISNUMBER(AF80:AK80),AF80:AK80)),0) +
   IF(Parameters!$D$34,IF(OR(IF(ISNUMBER(AF80:AK80),AF80:AK80)=0),0,GEOMEAN(IF(ISNUMBER(AF80:AK80),AF80:AK80))),0)</f>
        <v>1</v>
      </c>
      <c r="N80" s="23">
        <f t="shared" ca="1" si="10"/>
        <v>1</v>
      </c>
      <c r="O80" s="116" t="str">
        <f t="shared" si="11"/>
        <v>!</v>
      </c>
      <c r="P80" s="24"/>
      <c r="Q80" s="49"/>
      <c r="R80" s="25">
        <f ca="1">IFERROR(INDEX(Health!$G$8:$G$225,MATCH($C80,_xlfn.ANCHORARRAY(Health!$C$8),0)),NA())</f>
        <v>0</v>
      </c>
      <c r="S80" s="25">
        <f ca="1">IFERROR(INDEX(Food!$G$8:$G$225,MATCH($C80,_xlfn.ANCHORARRAY(Food!$C$8),0)),NA())</f>
        <v>5.0971424586741865</v>
      </c>
      <c r="T80" s="25" t="e">
        <f ca="1">IFERROR(INDEX(Macro!$G$8:$G$225,MATCH($C80,_xlfn.ANCHORARRAY(Macro!$C$8),0)),NA())</f>
        <v>#N/A</v>
      </c>
      <c r="U80" s="25">
        <f ca="1">IFERROR(INDEX(Socioeconomic!$G$8:$G$225,MATCH($C80,_xlfn.ANCHORARRAY(Socioeconomic!$C$8),0)),NA())</f>
        <v>0</v>
      </c>
      <c r="V80" s="25">
        <f ca="1">IFERROR(INDEX('Natural Hazard'!$G$8:$G$225,MATCH($C80,_xlfn.ANCHORARRAY('Natural Hazard'!$C$8),0)),NA())</f>
        <v>0</v>
      </c>
      <c r="W80" s="25">
        <f ca="1">IFERROR(INDEX(Conflict!$G$8:$G$225,MATCH($C80,_xlfn.ANCHORARRAY(Conflict!$C$8),0)),NA())</f>
        <v>8.3666002653407556</v>
      </c>
      <c r="X80" s="50"/>
      <c r="Y80" s="25">
        <f ca="1">IFERROR(INDEX(Health!$H$8:$H$225,MATCH($C80,_xlfn.ANCHORARRAY(Health!$C$8),0)),NA())</f>
        <v>9.9358600583090304</v>
      </c>
      <c r="Z80" s="25">
        <f ca="1">IFERROR(INDEX(Food!$H$8:$H$225,MATCH($C80,_xlfn.ANCHORARRAY(Food!$C$8),0)),NA())</f>
        <v>8.6602870813397104</v>
      </c>
      <c r="AA80" s="25" t="e">
        <f ca="1">IFERROR(INDEX(Macro!$H$8:$H$225,MATCH($C80,_xlfn.ANCHORARRAY(Macro!$C$8),0)),NA())</f>
        <v>#N/A</v>
      </c>
      <c r="AB80" s="25">
        <f ca="1">IFERROR(INDEX(Socioeconomic!$H$8:$H$225,MATCH($C80,_xlfn.ANCHORARRAY(Socioeconomic!$C$8),0)),NA())</f>
        <v>9.5714285714285694</v>
      </c>
      <c r="AC80" s="25">
        <f ca="1">IFERROR(INDEX('Natural Hazard'!$H$8:$H$225,MATCH($C80,_xlfn.ANCHORARRAY('Natural Hazard'!$C$8),0)),NA())</f>
        <v>2.3333333333333299</v>
      </c>
      <c r="AD80" s="25">
        <f ca="1">IFERROR(INDEX(Conflict!$H$8:$H$225,MATCH($C80,_xlfn.ANCHORARRAY(Conflict!$C$8),0)),NA())</f>
        <v>7</v>
      </c>
      <c r="AE80" s="50"/>
      <c r="AF80" s="25">
        <f ca="1">IFERROR(INDEX(Health!$I$8:$I$225,MATCH($C80,_xlfn.ANCHORARRAY(Health!$C$8),0)),NA())</f>
        <v>0</v>
      </c>
      <c r="AG80" s="25">
        <f ca="1">IFERROR(INDEX(Food!$I$8:$I$225,MATCH($C80,_xlfn.ANCHORARRAY(Food!$C$8),0)),NA())</f>
        <v>3</v>
      </c>
      <c r="AH80" s="25" t="e">
        <f ca="1">IFERROR(INDEX(Macro!$I$8:$I$225,MATCH($C80,_xlfn.ANCHORARRAY(Macro!$C$8),0)),NA())</f>
        <v>#N/A</v>
      </c>
      <c r="AI80" s="25">
        <f ca="1">IFERROR(INDEX(Socioeconomic!$I$8:$I$225,MATCH($C80,_xlfn.ANCHORARRAY(Socioeconomic!$C$8),0)),NA())</f>
        <v>0</v>
      </c>
      <c r="AJ80" s="25">
        <f ca="1">IFERROR(INDEX('Natural Hazard'!$I$8:$I$225,MATCH($C80,_xlfn.ANCHORARRAY('Natural Hazard'!$C$8),0)),NA())</f>
        <v>0</v>
      </c>
      <c r="AK80" s="25">
        <f ca="1">IFERROR(INDEX(Conflict!$I$8:$I$225,MATCH($C80,_xlfn.ANCHORARRAY(Conflict!$C$8),0)),NA())</f>
        <v>10</v>
      </c>
      <c r="AL80" s="49"/>
      <c r="AM80" s="25">
        <f>IFERROR(INDEX('Data Reliability'!$G$6:$G$409,MATCH($C80,'Data Reliability'!$E$6:$E$409,0)),NA())</f>
        <v>0.25</v>
      </c>
      <c r="AN80" s="25">
        <f>IFERROR(INDEX('Data Reliability'!$H$6:$H$409,MATCH($C80,'Data Reliability'!$E$6:$E$409,0)),NA())</f>
        <v>0.63888888888888895</v>
      </c>
    </row>
    <row r="81" spans="2:40" ht="15.75" x14ac:dyDescent="0.25">
      <c r="B81" s="28" t="s">
        <v>131</v>
      </c>
      <c r="C81" s="28" t="s">
        <v>132</v>
      </c>
      <c r="D81" s="28" t="s">
        <v>432</v>
      </c>
      <c r="E81" s="28" t="s">
        <v>430</v>
      </c>
      <c r="F81" s="206">
        <f ca="1">MATCH($C81,_xlfn.ANCHORARRAY(Health!$C$8),0)</f>
        <v>76</v>
      </c>
      <c r="G81" s="22" cm="1">
        <f t="array" aca="1" ref="G81" ca="1">IF(Parameters!$D$31, SUM(IF(ISNUMBER(R81:W81),(IF(R81:W81&gt;=Parameters!$D$37,1,"")),""))+0.5*(SUM(IF(ISNUMBER(R81:W81),(IF(R81:W81&gt;=Parameters!$D$38,1,"")),""))-SUM(IF(ISNUMBER(R81:W81),(IF(R81:W81&gt;=Parameters!$D$37,1,"")),""))),0) +
   IF(Parameters!$D$32,SUM(IF(ISNUMBER(R81:W81),(IF(R81:W81&gt;=Parameters!$D$41,1,"")),"")),0) +
   IF(Parameters!$D$33,AVERAGE(IF(ISNUMBER(R81:W81),R81:W81)),0) +
   IF(Parameters!$D$34,IF(OR(IF(ISNUMBER(R81:W81),R81:W81)=0),0,GEOMEAN(IF(ISNUMBER(R81:W81),R81:W81))),0)</f>
        <v>0.5</v>
      </c>
      <c r="H81" s="23">
        <f t="shared" ca="1" si="6"/>
        <v>0.5</v>
      </c>
      <c r="I81" s="116" t="str">
        <f t="shared" si="7"/>
        <v/>
      </c>
      <c r="J81" s="22" cm="1">
        <f t="array" aca="1" ref="J81" ca="1">IF(Parameters!$D$31, SUM(IF(ISNUMBER(Y81:AD81),(IF(Y81:AD81&gt;=Parameters!$D$41,1,"")),""))+0.5*(SUM(IF(ISNUMBER(Y81:AD81),(IF(Y81:AD81&gt;=Parameters!$D$42,1,"")),""))-SUM(IF(ISNUMBER(Y81:AD81),(IF(Y81:AD81&gt;=Parameters!$D$41,1,"")),""))),0) +
   IF(Parameters!$D$32,SUM(IF(ISNUMBER(Y81:AD81),(IF(Y81:AD81&gt;=Parameters!$D$41,1,"")),"")),0) +
   IF(Parameters!$D$33,AVERAGE(IF(ISNUMBER(Y81:AD81),Y81:AD81)),0) +
   IF(Parameters!$D$34,IF(OR(IF(ISNUMBER(Y81:AD81),Y81:AD81)=0),0,GEOMEAN(IF(ISNUMBER(Y81:AD81),Y81:AD81))),0)</f>
        <v>1</v>
      </c>
      <c r="K81" s="23">
        <f t="shared" ca="1" si="8"/>
        <v>1</v>
      </c>
      <c r="L81" s="116" t="str">
        <f t="shared" si="9"/>
        <v/>
      </c>
      <c r="M81" s="21" cm="1">
        <f t="array" aca="1" ref="M81" ca="1">IF(Parameters!$D$31, SUM(IF(ISNUMBER(AF81:AK81),(IF(AF81:AK81&gt;=Parameters!$D$41,1,"")),""))+0.5*(SUM(IF(ISNUMBER(AF81:AK81),(IF(AF81:AK81&gt;=Parameters!$D$42,1,"")),""))-SUM(IF(ISNUMBER(AF81:AK81),(IF(AF81:AK81&gt;=Parameters!$D$41,1,"")),""))),0) +
   IF(Parameters!$D$32,SUM(IF(ISNUMBER(AF81:AK81),(IF(AF81:AK81&gt;=Parameters!$D$41,1,"")),"")),0) +
   IF(Parameters!$D$33,AVERAGE(IF(ISNUMBER(AF81:AK81),AF81:AK81)),0) +
   IF(Parameters!$D$34,IF(OR(IF(ISNUMBER(AF81:AK81),AF81:AK81)=0),0,GEOMEAN(IF(ISNUMBER(AF81:AK81),AF81:AK81))),0)</f>
        <v>1</v>
      </c>
      <c r="N81" s="23">
        <f t="shared" ca="1" si="10"/>
        <v>1</v>
      </c>
      <c r="O81" s="116" t="str">
        <f t="shared" si="11"/>
        <v>!</v>
      </c>
      <c r="P81" s="24"/>
      <c r="Q81" s="49"/>
      <c r="R81" s="25">
        <f ca="1">IFERROR(INDEX(Health!$G$8:$G$225,MATCH($C81,_xlfn.ANCHORARRAY(Health!$C$8),0)),NA())</f>
        <v>0</v>
      </c>
      <c r="S81" s="25">
        <f ca="1">IFERROR(INDEX(Food!$G$8:$G$225,MATCH($C81,_xlfn.ANCHORARRAY(Food!$C$8),0)),NA())</f>
        <v>0</v>
      </c>
      <c r="T81" s="25">
        <f ca="1">IFERROR(INDEX(Macro!$G$8:$G$225,MATCH($C81,_xlfn.ANCHORARRAY(Macro!$C$8),0)),NA())</f>
        <v>4.3235336221171723</v>
      </c>
      <c r="U81" s="25">
        <f ca="1">IFERROR(INDEX(Socioeconomic!$G$8:$G$225,MATCH($C81,_xlfn.ANCHORARRAY(Socioeconomic!$C$8),0)),NA())</f>
        <v>6.6547512564869162</v>
      </c>
      <c r="V81" s="25">
        <f ca="1">IFERROR(INDEX('Natural Hazard'!$G$8:$G$225,MATCH($C81,_xlfn.ANCHORARRAY('Natural Hazard'!$C$8),0)),NA())</f>
        <v>0</v>
      </c>
      <c r="W81" s="25">
        <f ca="1">IFERROR(INDEX(Conflict!$G$8:$G$225,MATCH($C81,_xlfn.ANCHORARRAY(Conflict!$C$8),0)),NA())</f>
        <v>4.1858837092872783</v>
      </c>
      <c r="X81" s="50"/>
      <c r="Y81" s="25">
        <f ca="1">IFERROR(INDEX(Health!$H$8:$H$225,MATCH($C81,_xlfn.ANCHORARRAY(Health!$C$8),0)),NA())</f>
        <v>10</v>
      </c>
      <c r="Z81" s="25">
        <f ca="1">IFERROR(INDEX(Food!$H$8:$H$225,MATCH($C81,_xlfn.ANCHORARRAY(Food!$C$8),0)),NA())</f>
        <v>5.4066985645932997</v>
      </c>
      <c r="AA81" s="25">
        <f ca="1">IFERROR(INDEX(Macro!$H$8:$H$225,MATCH($C81,_xlfn.ANCHORARRAY(Macro!$C$8),0)),NA())</f>
        <v>6.8136181777006097</v>
      </c>
      <c r="AB81" s="25">
        <f ca="1">IFERROR(INDEX(Socioeconomic!$H$8:$H$225,MATCH($C81,_xlfn.ANCHORARRAY(Socioeconomic!$C$8),0)),NA())</f>
        <v>4.4285714285714199</v>
      </c>
      <c r="AC81" s="25">
        <f ca="1">IFERROR(INDEX('Natural Hazard'!$H$8:$H$225,MATCH($C81,_xlfn.ANCHORARRAY('Natural Hazard'!$C$8),0)),NA())</f>
        <v>2.1666666666666599</v>
      </c>
      <c r="AD81" s="25">
        <f ca="1">IFERROR(INDEX(Conflict!$H$8:$H$225,MATCH($C81,_xlfn.ANCHORARRAY(Conflict!$C$8),0)),NA())</f>
        <v>4.9060542797494699</v>
      </c>
      <c r="AE81" s="50"/>
      <c r="AF81" s="25">
        <f ca="1">IFERROR(INDEX(Health!$I$8:$I$225,MATCH($C81,_xlfn.ANCHORARRAY(Health!$C$8),0)),NA())</f>
        <v>0</v>
      </c>
      <c r="AG81" s="25" t="e">
        <f ca="1">IFERROR(INDEX(Food!$I$8:$I$225,MATCH($C81,_xlfn.ANCHORARRAY(Food!$C$8),0)),NA())</f>
        <v>#N/A</v>
      </c>
      <c r="AH81" s="25">
        <f ca="1">IFERROR(INDEX(Macro!$I$8:$I$225,MATCH($C81,_xlfn.ANCHORARRAY(Macro!$C$8),0)),NA())</f>
        <v>2.7434679334916798</v>
      </c>
      <c r="AI81" s="25">
        <f ca="1">IFERROR(INDEX(Socioeconomic!$I$8:$I$225,MATCH($C81,_xlfn.ANCHORARRAY(Socioeconomic!$C$8),0)),NA())</f>
        <v>10</v>
      </c>
      <c r="AJ81" s="25">
        <f ca="1">IFERROR(INDEX('Natural Hazard'!$I$8:$I$225,MATCH($C81,_xlfn.ANCHORARRAY('Natural Hazard'!$C$8),0)),NA())</f>
        <v>0</v>
      </c>
      <c r="AK81" s="25">
        <f ca="1">IFERROR(INDEX(Conflict!$I$8:$I$225,MATCH($C81,_xlfn.ANCHORARRAY(Conflict!$C$8),0)),NA())</f>
        <v>3.5714285714285601</v>
      </c>
      <c r="AL81" s="49"/>
      <c r="AM81" s="25">
        <f>IFERROR(INDEX('Data Reliability'!$G$6:$G$409,MATCH($C81,'Data Reliability'!$E$6:$E$409,0)),NA())</f>
        <v>8.3333333333333301E-2</v>
      </c>
      <c r="AN81" s="25">
        <f>IFERROR(INDEX('Data Reliability'!$H$6:$H$409,MATCH($C81,'Data Reliability'!$E$6:$E$409,0)),NA())</f>
        <v>0.52777777777777801</v>
      </c>
    </row>
    <row r="82" spans="2:40" ht="15.75" x14ac:dyDescent="0.25">
      <c r="B82" s="28" t="s">
        <v>133</v>
      </c>
      <c r="C82" s="28" t="s">
        <v>134</v>
      </c>
      <c r="D82" s="28" t="s">
        <v>433</v>
      </c>
      <c r="E82" s="28" t="s">
        <v>409</v>
      </c>
      <c r="F82" s="206">
        <f ca="1">MATCH($C82,_xlfn.ANCHORARRAY(Health!$C$8),0)</f>
        <v>77</v>
      </c>
      <c r="G82" s="22" cm="1">
        <f t="array" aca="1" ref="G82" ca="1">IF(Parameters!$D$31, SUM(IF(ISNUMBER(R82:W82),(IF(R82:W82&gt;=Parameters!$D$37,1,"")),""))+0.5*(SUM(IF(ISNUMBER(R82:W82),(IF(R82:W82&gt;=Parameters!$D$38,1,"")),""))-SUM(IF(ISNUMBER(R82:W82),(IF(R82:W82&gt;=Parameters!$D$37,1,"")),""))),0) +
   IF(Parameters!$D$32,SUM(IF(ISNUMBER(R82:W82),(IF(R82:W82&gt;=Parameters!$D$41,1,"")),"")),0) +
   IF(Parameters!$D$33,AVERAGE(IF(ISNUMBER(R82:W82),R82:W82)),0) +
   IF(Parameters!$D$34,IF(OR(IF(ISNUMBER(R82:W82),R82:W82)=0),0,GEOMEAN(IF(ISNUMBER(R82:W82),R82:W82))),0)</f>
        <v>0</v>
      </c>
      <c r="H82" s="23">
        <f t="shared" ca="1" si="6"/>
        <v>0</v>
      </c>
      <c r="I82" s="116" t="str">
        <f t="shared" si="7"/>
        <v/>
      </c>
      <c r="J82" s="22" cm="1">
        <f t="array" aca="1" ref="J82" ca="1">IF(Parameters!$D$31, SUM(IF(ISNUMBER(Y82:AD82),(IF(Y82:AD82&gt;=Parameters!$D$41,1,"")),""))+0.5*(SUM(IF(ISNUMBER(Y82:AD82),(IF(Y82:AD82&gt;=Parameters!$D$42,1,"")),""))-SUM(IF(ISNUMBER(Y82:AD82),(IF(Y82:AD82&gt;=Parameters!$D$41,1,"")),""))),0) +
   IF(Parameters!$D$32,SUM(IF(ISNUMBER(Y82:AD82),(IF(Y82:AD82&gt;=Parameters!$D$41,1,"")),"")),0) +
   IF(Parameters!$D$33,AVERAGE(IF(ISNUMBER(Y82:AD82),Y82:AD82)),0) +
   IF(Parameters!$D$34,IF(OR(IF(ISNUMBER(Y82:AD82),Y82:AD82)=0),0,GEOMEAN(IF(ISNUMBER(Y82:AD82),Y82:AD82))),0)</f>
        <v>0</v>
      </c>
      <c r="K82" s="23">
        <f t="shared" ca="1" si="8"/>
        <v>0</v>
      </c>
      <c r="L82" s="116" t="str">
        <f t="shared" si="9"/>
        <v/>
      </c>
      <c r="M82" s="21" cm="1">
        <f t="array" aca="1" ref="M82" ca="1">IF(Parameters!$D$31, SUM(IF(ISNUMBER(AF82:AK82),(IF(AF82:AK82&gt;=Parameters!$D$41,1,"")),""))+0.5*(SUM(IF(ISNUMBER(AF82:AK82),(IF(AF82:AK82&gt;=Parameters!$D$42,1,"")),""))-SUM(IF(ISNUMBER(AF82:AK82),(IF(AF82:AK82&gt;=Parameters!$D$41,1,"")),""))),0) +
   IF(Parameters!$D$32,SUM(IF(ISNUMBER(AF82:AK82),(IF(AF82:AK82&gt;=Parameters!$D$41,1,"")),"")),0) +
   IF(Parameters!$D$33,AVERAGE(IF(ISNUMBER(AF82:AK82),AF82:AK82)),0) +
   IF(Parameters!$D$34,IF(OR(IF(ISNUMBER(AF82:AK82),AF82:AK82)=0),0,GEOMEAN(IF(ISNUMBER(AF82:AK82),AF82:AK82))),0)</f>
        <v>0</v>
      </c>
      <c r="N82" s="23">
        <f t="shared" ca="1" si="10"/>
        <v>0</v>
      </c>
      <c r="O82" s="116" t="str">
        <f t="shared" si="11"/>
        <v>!</v>
      </c>
      <c r="P82" s="24"/>
      <c r="Q82" s="49"/>
      <c r="R82" s="25">
        <f ca="1">IFERROR(INDEX(Health!$G$8:$G$225,MATCH($C82,_xlfn.ANCHORARRAY(Health!$C$8),0)),NA())</f>
        <v>0</v>
      </c>
      <c r="S82" s="25">
        <f ca="1">IFERROR(INDEX(Food!$G$8:$G$225,MATCH($C82,_xlfn.ANCHORARRAY(Food!$C$8),0)),NA())</f>
        <v>0</v>
      </c>
      <c r="T82" s="25">
        <f ca="1">IFERROR(INDEX(Macro!$G$8:$G$225,MATCH($C82,_xlfn.ANCHORARRAY(Macro!$C$8),0)),NA())</f>
        <v>2.9767618055748843</v>
      </c>
      <c r="U82" s="25">
        <f ca="1">IFERROR(INDEX(Socioeconomic!$G$8:$G$225,MATCH($C82,_xlfn.ANCHORARRAY(Socioeconomic!$C$8),0)),NA())</f>
        <v>0</v>
      </c>
      <c r="V82" s="25">
        <f ca="1">IFERROR(INDEX('Natural Hazard'!$G$8:$G$225,MATCH($C82,_xlfn.ANCHORARRAY('Natural Hazard'!$C$8),0)),NA())</f>
        <v>0</v>
      </c>
      <c r="W82" s="25">
        <f ca="1">IFERROR(INDEX(Conflict!$G$8:$G$225,MATCH($C82,_xlfn.ANCHORARRAY(Conflict!$C$8),0)),NA())</f>
        <v>0</v>
      </c>
      <c r="X82" s="50"/>
      <c r="Y82" s="25">
        <f ca="1">IFERROR(INDEX(Health!$H$8:$H$225,MATCH($C82,_xlfn.ANCHORARRAY(Health!$C$8),0)),NA())</f>
        <v>1.1603498542274</v>
      </c>
      <c r="Z82" s="25">
        <f ca="1">IFERROR(INDEX(Food!$H$8:$H$225,MATCH($C82,_xlfn.ANCHORARRAY(Food!$C$8),0)),NA())</f>
        <v>1.7023740590619501</v>
      </c>
      <c r="AA82" s="25">
        <f ca="1">IFERROR(INDEX(Macro!$H$8:$H$225,MATCH($C82,_xlfn.ANCHORARRAY(Macro!$C$8),0)),NA())</f>
        <v>2.25409526685287</v>
      </c>
      <c r="AB82" s="25">
        <f ca="1">IFERROR(INDEX(Socioeconomic!$H$8:$H$225,MATCH($C82,_xlfn.ANCHORARRAY(Socioeconomic!$C$8),0)),NA())</f>
        <v>0.71428571428571297</v>
      </c>
      <c r="AC82" s="25">
        <f ca="1">IFERROR(INDEX('Natural Hazard'!$H$8:$H$225,MATCH($C82,_xlfn.ANCHORARRAY('Natural Hazard'!$C$8),0)),NA())</f>
        <v>6.3333333333333304</v>
      </c>
      <c r="AD82" s="25">
        <f ca="1">IFERROR(INDEX(Conflict!$H$8:$H$225,MATCH($C82,_xlfn.ANCHORARRAY(Conflict!$C$8),0)),NA())</f>
        <v>0</v>
      </c>
      <c r="AE82" s="50"/>
      <c r="AF82" s="25">
        <f ca="1">IFERROR(INDEX(Health!$I$8:$I$225,MATCH($C82,_xlfn.ANCHORARRAY(Health!$C$8),0)),NA())</f>
        <v>0</v>
      </c>
      <c r="AG82" s="25" t="e">
        <f ca="1">IFERROR(INDEX(Food!$I$8:$I$225,MATCH($C82,_xlfn.ANCHORARRAY(Food!$C$8),0)),NA())</f>
        <v>#N/A</v>
      </c>
      <c r="AH82" s="25">
        <f ca="1">IFERROR(INDEX(Macro!$I$8:$I$225,MATCH($C82,_xlfn.ANCHORARRAY(Macro!$C$8),0)),NA())</f>
        <v>3.93111638954869</v>
      </c>
      <c r="AI82" s="25">
        <f ca="1">IFERROR(INDEX(Socioeconomic!$I$8:$I$225,MATCH($C82,_xlfn.ANCHORARRAY(Socioeconomic!$C$8),0)),NA())</f>
        <v>0</v>
      </c>
      <c r="AJ82" s="25">
        <f ca="1">IFERROR(INDEX('Natural Hazard'!$I$8:$I$225,MATCH($C82,_xlfn.ANCHORARRAY('Natural Hazard'!$C$8),0)),NA())</f>
        <v>0</v>
      </c>
      <c r="AK82" s="25">
        <f ca="1">IFERROR(INDEX(Conflict!$I$8:$I$225,MATCH($C82,_xlfn.ANCHORARRAY(Conflict!$C$8),0)),NA())</f>
        <v>0</v>
      </c>
      <c r="AL82" s="49"/>
      <c r="AM82" s="25">
        <f>IFERROR(INDEX('Data Reliability'!$G$6:$G$409,MATCH($C82,'Data Reliability'!$E$6:$E$409,0)),NA())</f>
        <v>0</v>
      </c>
      <c r="AN82" s="25">
        <f>IFERROR(INDEX('Data Reliability'!$H$6:$H$409,MATCH($C82,'Data Reliability'!$E$6:$E$409,0)),NA())</f>
        <v>0.43888888888888899</v>
      </c>
    </row>
    <row r="83" spans="2:40" ht="15.75" x14ac:dyDescent="0.25">
      <c r="B83" s="28" t="s">
        <v>135</v>
      </c>
      <c r="C83" s="28" t="s">
        <v>136</v>
      </c>
      <c r="D83" s="28" t="s">
        <v>435</v>
      </c>
      <c r="E83" s="28" t="s">
        <v>529</v>
      </c>
      <c r="F83" s="206">
        <f ca="1">MATCH($C83,_xlfn.ANCHORARRAY(Health!$C$8),0)</f>
        <v>78</v>
      </c>
      <c r="G83" s="22" cm="1">
        <f t="array" aca="1" ref="G83" ca="1">IF(Parameters!$D$31, SUM(IF(ISNUMBER(R83:W83),(IF(R83:W83&gt;=Parameters!$D$37,1,"")),""))+0.5*(SUM(IF(ISNUMBER(R83:W83),(IF(R83:W83&gt;=Parameters!$D$38,1,"")),""))-SUM(IF(ISNUMBER(R83:W83),(IF(R83:W83&gt;=Parameters!$D$37,1,"")),""))),0) +
   IF(Parameters!$D$32,SUM(IF(ISNUMBER(R83:W83),(IF(R83:W83&gt;=Parameters!$D$41,1,"")),"")),0) +
   IF(Parameters!$D$33,AVERAGE(IF(ISNUMBER(R83:W83),R83:W83)),0) +
   IF(Parameters!$D$34,IF(OR(IF(ISNUMBER(R83:W83),R83:W83)=0),0,GEOMEAN(IF(ISNUMBER(R83:W83),R83:W83))),0)</f>
        <v>0</v>
      </c>
      <c r="H83" s="23">
        <f t="shared" ca="1" si="6"/>
        <v>0</v>
      </c>
      <c r="I83" s="116" t="str">
        <f t="shared" si="7"/>
        <v>!</v>
      </c>
      <c r="J83" s="22" cm="1">
        <f t="array" aca="1" ref="J83" ca="1">IF(Parameters!$D$31, SUM(IF(ISNUMBER(Y83:AD83),(IF(Y83:AD83&gt;=Parameters!$D$41,1,"")),""))+0.5*(SUM(IF(ISNUMBER(Y83:AD83),(IF(Y83:AD83&gt;=Parameters!$D$42,1,"")),""))-SUM(IF(ISNUMBER(Y83:AD83),(IF(Y83:AD83&gt;=Parameters!$D$41,1,"")),""))),0) +
   IF(Parameters!$D$32,SUM(IF(ISNUMBER(Y83:AD83),(IF(Y83:AD83&gt;=Parameters!$D$41,1,"")),"")),0) +
   IF(Parameters!$D$33,AVERAGE(IF(ISNUMBER(Y83:AD83),Y83:AD83)),0) +
   IF(Parameters!$D$34,IF(OR(IF(ISNUMBER(Y83:AD83),Y83:AD83)=0),0,GEOMEAN(IF(ISNUMBER(Y83:AD83),Y83:AD83))),0)</f>
        <v>0.5</v>
      </c>
      <c r="K83" s="23">
        <f t="shared" ca="1" si="8"/>
        <v>0.5</v>
      </c>
      <c r="L83" s="116" t="str">
        <f t="shared" si="9"/>
        <v>!</v>
      </c>
      <c r="M83" s="21" cm="1">
        <f t="array" aca="1" ref="M83" ca="1">IF(Parameters!$D$31, SUM(IF(ISNUMBER(AF83:AK83),(IF(AF83:AK83&gt;=Parameters!$D$41,1,"")),""))+0.5*(SUM(IF(ISNUMBER(AF83:AK83),(IF(AF83:AK83&gt;=Parameters!$D$42,1,"")),""))-SUM(IF(ISNUMBER(AF83:AK83),(IF(AF83:AK83&gt;=Parameters!$D$41,1,"")),""))),0) +
   IF(Parameters!$D$32,SUM(IF(ISNUMBER(AF83:AK83),(IF(AF83:AK83&gt;=Parameters!$D$41,1,"")),"")),0) +
   IF(Parameters!$D$33,AVERAGE(IF(ISNUMBER(AF83:AK83),AF83:AK83)),0) +
   IF(Parameters!$D$34,IF(OR(IF(ISNUMBER(AF83:AK83),AF83:AK83)=0),0,GEOMEAN(IF(ISNUMBER(AF83:AK83),AF83:AK83))),0)</f>
        <v>0</v>
      </c>
      <c r="N83" s="23">
        <f t="shared" ca="1" si="10"/>
        <v>0</v>
      </c>
      <c r="O83" s="116" t="str">
        <f t="shared" si="11"/>
        <v>!!</v>
      </c>
      <c r="P83" s="24"/>
      <c r="Q83" s="49"/>
      <c r="R83" s="25">
        <f ca="1">IFERROR(INDEX(Health!$G$8:$G$225,MATCH($C83,_xlfn.ANCHORARRAY(Health!$C$8),0)),NA())</f>
        <v>0</v>
      </c>
      <c r="S83" s="25" t="e">
        <f ca="1">IFERROR(INDEX(Food!$G$8:$G$225,MATCH($C83,_xlfn.ANCHORARRAY(Food!$C$8),0)),NA())</f>
        <v>#N/A</v>
      </c>
      <c r="T83" s="25" t="e">
        <f ca="1">IFERROR(INDEX(Macro!$G$8:$G$225,MATCH($C83,_xlfn.ANCHORARRAY(Macro!$C$8),0)),NA())</f>
        <v>#N/A</v>
      </c>
      <c r="U83" s="25">
        <f ca="1">IFERROR(INDEX(Socioeconomic!$G$8:$G$225,MATCH($C83,_xlfn.ANCHORARRAY(Socioeconomic!$C$8),0)),NA())</f>
        <v>0</v>
      </c>
      <c r="V83" s="25">
        <f ca="1">IFERROR(INDEX('Natural Hazard'!$G$8:$G$225,MATCH($C83,_xlfn.ANCHORARRAY('Natural Hazard'!$C$8),0)),NA())</f>
        <v>0</v>
      </c>
      <c r="W83" s="25">
        <f ca="1">IFERROR(INDEX(Conflict!$G$8:$G$225,MATCH($C83,_xlfn.ANCHORARRAY(Conflict!$C$8),0)),NA())</f>
        <v>0</v>
      </c>
      <c r="X83" s="50"/>
      <c r="Y83" s="25">
        <f ca="1">IFERROR(INDEX(Health!$H$8:$H$225,MATCH($C83,_xlfn.ANCHORARRAY(Health!$C$8),0)),NA())</f>
        <v>8.3906705539358608</v>
      </c>
      <c r="Z83" s="25" t="e">
        <f ca="1">IFERROR(INDEX(Food!$H$8:$H$225,MATCH($C83,_xlfn.ANCHORARRAY(Food!$C$8),0)),NA())</f>
        <v>#N/A</v>
      </c>
      <c r="AA83" s="25" t="e">
        <f ca="1">IFERROR(INDEX(Macro!$H$8:$H$225,MATCH($C83,_xlfn.ANCHORARRAY(Macro!$C$8),0)),NA())</f>
        <v>#N/A</v>
      </c>
      <c r="AB83" s="25">
        <f ca="1">IFERROR(INDEX(Socioeconomic!$H$8:$H$225,MATCH($C83,_xlfn.ANCHORARRAY(Socioeconomic!$C$8),0)),NA())</f>
        <v>5.2857142857142803</v>
      </c>
      <c r="AC83" s="25">
        <f ca="1">IFERROR(INDEX('Natural Hazard'!$H$8:$H$225,MATCH($C83,_xlfn.ANCHORARRAY('Natural Hazard'!$C$8),0)),NA())</f>
        <v>3.6666666666666599</v>
      </c>
      <c r="AD83" s="25">
        <f ca="1">IFERROR(INDEX(Conflict!$H$8:$H$225,MATCH($C83,_xlfn.ANCHORARRAY(Conflict!$C$8),0)),NA())</f>
        <v>0</v>
      </c>
      <c r="AE83" s="50"/>
      <c r="AF83" s="25">
        <f ca="1">IFERROR(INDEX(Health!$I$8:$I$225,MATCH($C83,_xlfn.ANCHORARRAY(Health!$C$8),0)),NA())</f>
        <v>0</v>
      </c>
      <c r="AG83" s="25" t="e">
        <f ca="1">IFERROR(INDEX(Food!$I$8:$I$225,MATCH($C83,_xlfn.ANCHORARRAY(Food!$C$8),0)),NA())</f>
        <v>#N/A</v>
      </c>
      <c r="AH83" s="25" t="e">
        <f ca="1">IFERROR(INDEX(Macro!$I$8:$I$225,MATCH($C83,_xlfn.ANCHORARRAY(Macro!$C$8),0)),NA())</f>
        <v>#N/A</v>
      </c>
      <c r="AI83" s="25">
        <f ca="1">IFERROR(INDEX(Socioeconomic!$I$8:$I$225,MATCH($C83,_xlfn.ANCHORARRAY(Socioeconomic!$C$8),0)),NA())</f>
        <v>0</v>
      </c>
      <c r="AJ83" s="25">
        <f ca="1">IFERROR(INDEX('Natural Hazard'!$I$8:$I$225,MATCH($C83,_xlfn.ANCHORARRAY('Natural Hazard'!$C$8),0)),NA())</f>
        <v>0</v>
      </c>
      <c r="AK83" s="25">
        <f ca="1">IFERROR(INDEX(Conflict!$I$8:$I$225,MATCH($C83,_xlfn.ANCHORARRAY(Conflict!$C$8),0)),NA())</f>
        <v>0</v>
      </c>
      <c r="AL83" s="49"/>
      <c r="AM83" s="25">
        <f>IFERROR(INDEX('Data Reliability'!$G$6:$G$409,MATCH($C83,'Data Reliability'!$E$6:$E$409,0)),NA())</f>
        <v>0.33333333333333298</v>
      </c>
      <c r="AN83" s="25">
        <f>IFERROR(INDEX('Data Reliability'!$H$6:$H$409,MATCH($C83,'Data Reliability'!$E$6:$E$409,0)),NA())</f>
        <v>0.72777777777777797</v>
      </c>
    </row>
    <row r="84" spans="2:40" ht="15.75" x14ac:dyDescent="0.25">
      <c r="B84" s="28" t="s">
        <v>709</v>
      </c>
      <c r="C84" s="28" t="s">
        <v>676</v>
      </c>
      <c r="D84" s="28" t="s">
        <v>433</v>
      </c>
      <c r="E84" s="28" t="s">
        <v>409</v>
      </c>
      <c r="F84" s="206">
        <f ca="1">MATCH($C84,_xlfn.ANCHORARRAY(Health!$C$8),0)</f>
        <v>79</v>
      </c>
      <c r="G84" s="22" cm="1">
        <f t="array" aca="1" ref="G84" ca="1">IF(Parameters!$D$31, SUM(IF(ISNUMBER(R84:W84),(IF(R84:W84&gt;=Parameters!$D$37,1,"")),""))+0.5*(SUM(IF(ISNUMBER(R84:W84),(IF(R84:W84&gt;=Parameters!$D$38,1,"")),""))-SUM(IF(ISNUMBER(R84:W84),(IF(R84:W84&gt;=Parameters!$D$37,1,"")),""))),0) +
   IF(Parameters!$D$32,SUM(IF(ISNUMBER(R84:W84),(IF(R84:W84&gt;=Parameters!$D$41,1,"")),"")),0) +
   IF(Parameters!$D$33,AVERAGE(IF(ISNUMBER(R84:W84),R84:W84)),0) +
   IF(Parameters!$D$34,IF(OR(IF(ISNUMBER(R84:W84),R84:W84)=0),0,GEOMEAN(IF(ISNUMBER(R84:W84),R84:W84))),0)</f>
        <v>0</v>
      </c>
      <c r="H84" s="23">
        <f t="shared" ca="1" si="6"/>
        <v>0</v>
      </c>
      <c r="I84" s="116" t="str">
        <f t="shared" si="7"/>
        <v>!</v>
      </c>
      <c r="J84" s="22" cm="1">
        <f t="array" aca="1" ref="J84" ca="1">IF(Parameters!$D$31, SUM(IF(ISNUMBER(Y84:AD84),(IF(Y84:AD84&gt;=Parameters!$D$41,1,"")),""))+0.5*(SUM(IF(ISNUMBER(Y84:AD84),(IF(Y84:AD84&gt;=Parameters!$D$42,1,"")),""))-SUM(IF(ISNUMBER(Y84:AD84),(IF(Y84:AD84&gt;=Parameters!$D$41,1,"")),""))),0) +
   IF(Parameters!$D$32,SUM(IF(ISNUMBER(Y84:AD84),(IF(Y84:AD84&gt;=Parameters!$D$41,1,"")),"")),0) +
   IF(Parameters!$D$33,AVERAGE(IF(ISNUMBER(Y84:AD84),Y84:AD84)),0) +
   IF(Parameters!$D$34,IF(OR(IF(ISNUMBER(Y84:AD84),Y84:AD84)=0),0,GEOMEAN(IF(ISNUMBER(Y84:AD84),Y84:AD84))),0)</f>
        <v>0</v>
      </c>
      <c r="K84" s="23">
        <f t="shared" ca="1" si="8"/>
        <v>0</v>
      </c>
      <c r="L84" s="116" t="str">
        <f t="shared" si="9"/>
        <v>!!</v>
      </c>
      <c r="M84" s="21" cm="1">
        <f t="array" aca="1" ref="M84" ca="1">IF(Parameters!$D$31, SUM(IF(ISNUMBER(AF84:AK84),(IF(AF84:AK84&gt;=Parameters!$D$41,1,"")),""))+0.5*(SUM(IF(ISNUMBER(AF84:AK84),(IF(AF84:AK84&gt;=Parameters!$D$42,1,"")),""))-SUM(IF(ISNUMBER(AF84:AK84),(IF(AF84:AK84&gt;=Parameters!$D$41,1,"")),""))),0) +
   IF(Parameters!$D$32,SUM(IF(ISNUMBER(AF84:AK84),(IF(AF84:AK84&gt;=Parameters!$D$41,1,"")),"")),0) +
   IF(Parameters!$D$33,AVERAGE(IF(ISNUMBER(AF84:AK84),AF84:AK84)),0) +
   IF(Parameters!$D$34,IF(OR(IF(ISNUMBER(AF84:AK84),AF84:AK84)=0),0,GEOMEAN(IF(ISNUMBER(AF84:AK84),AF84:AK84))),0)</f>
        <v>0</v>
      </c>
      <c r="N84" s="23">
        <f t="shared" ca="1" si="10"/>
        <v>0</v>
      </c>
      <c r="O84" s="116" t="str">
        <f t="shared" si="11"/>
        <v>!</v>
      </c>
      <c r="P84" s="24"/>
      <c r="Q84" s="49"/>
      <c r="R84" s="25">
        <f ca="1">IFERROR(INDEX(Health!$G$8:$G$225,MATCH($C84,_xlfn.ANCHORARRAY(Health!$C$8),0)),NA())</f>
        <v>0</v>
      </c>
      <c r="S84" s="25" t="e">
        <f ca="1">IFERROR(INDEX(Food!$G$8:$G$225,MATCH($C84,_xlfn.ANCHORARRAY(Food!$C$8),0)),NA())</f>
        <v>#N/A</v>
      </c>
      <c r="T84" s="25">
        <f ca="1">IFERROR(INDEX(Macro!$G$8:$G$225,MATCH($C84,_xlfn.ANCHORARRAY(Macro!$C$8),0)),NA())</f>
        <v>0</v>
      </c>
      <c r="U84" s="25">
        <f ca="1">IFERROR(INDEX(Socioeconomic!$G$8:$G$225,MATCH($C84,_xlfn.ANCHORARRAY(Socioeconomic!$C$8),0)),NA())</f>
        <v>0</v>
      </c>
      <c r="V84" s="25">
        <f ca="1">IFERROR(INDEX('Natural Hazard'!$G$8:$G$225,MATCH($C84,_xlfn.ANCHORARRAY('Natural Hazard'!$C$8),0)),NA())</f>
        <v>0</v>
      </c>
      <c r="W84" s="25">
        <f ca="1">IFERROR(INDEX(Conflict!$G$8:$G$225,MATCH($C84,_xlfn.ANCHORARRAY(Conflict!$C$8),0)),NA())</f>
        <v>0</v>
      </c>
      <c r="X84" s="50"/>
      <c r="Y84" s="25" t="e">
        <f ca="1">IFERROR(INDEX(Health!$H$8:$H$225,MATCH($C84,_xlfn.ANCHORARRAY(Health!$C$8),0)),NA())</f>
        <v>#N/A</v>
      </c>
      <c r="Z84" s="25" t="e">
        <f ca="1">IFERROR(INDEX(Food!$H$8:$H$225,MATCH($C84,_xlfn.ANCHORARRAY(Food!$C$8),0)),NA())</f>
        <v>#N/A</v>
      </c>
      <c r="AA84" s="25">
        <f ca="1">IFERROR(INDEX(Macro!$H$8:$H$225,MATCH($C84,_xlfn.ANCHORARRAY(Macro!$C$8),0)),NA())</f>
        <v>0</v>
      </c>
      <c r="AB84" s="25" t="e">
        <f ca="1">IFERROR(INDEX(Socioeconomic!$H$8:$H$225,MATCH($C84,_xlfn.ANCHORARRAY(Socioeconomic!$C$8),0)),NA())</f>
        <v>#N/A</v>
      </c>
      <c r="AC84" s="25" t="e">
        <f ca="1">IFERROR(INDEX('Natural Hazard'!$H$8:$H$225,MATCH($C84,_xlfn.ANCHORARRAY('Natural Hazard'!$C$8),0)),NA())</f>
        <v>#N/A</v>
      </c>
      <c r="AD84" s="25">
        <f ca="1">IFERROR(INDEX(Conflict!$H$8:$H$225,MATCH($C84,_xlfn.ANCHORARRAY(Conflict!$C$8),0)),NA())</f>
        <v>0</v>
      </c>
      <c r="AE84" s="50"/>
      <c r="AF84" s="25">
        <f ca="1">IFERROR(INDEX(Health!$I$8:$I$225,MATCH($C84,_xlfn.ANCHORARRAY(Health!$C$8),0)),NA())</f>
        <v>0</v>
      </c>
      <c r="AG84" s="25" t="e">
        <f ca="1">IFERROR(INDEX(Food!$I$8:$I$225,MATCH($C84,_xlfn.ANCHORARRAY(Food!$C$8),0)),NA())</f>
        <v>#N/A</v>
      </c>
      <c r="AH84" s="25">
        <f ca="1">IFERROR(INDEX(Macro!$I$8:$I$225,MATCH($C84,_xlfn.ANCHORARRAY(Macro!$C$8),0)),NA())</f>
        <v>1.3974663499604101</v>
      </c>
      <c r="AI84" s="25">
        <f ca="1">IFERROR(INDEX(Socioeconomic!$I$8:$I$225,MATCH($C84,_xlfn.ANCHORARRAY(Socioeconomic!$C$8),0)),NA())</f>
        <v>0</v>
      </c>
      <c r="AJ84" s="25">
        <f ca="1">IFERROR(INDEX('Natural Hazard'!$I$8:$I$225,MATCH($C84,_xlfn.ANCHORARRAY('Natural Hazard'!$C$8),0)),NA())</f>
        <v>0</v>
      </c>
      <c r="AK84" s="25">
        <f ca="1">IFERROR(INDEX(Conflict!$I$8:$I$225,MATCH($C84,_xlfn.ANCHORARRAY(Conflict!$C$8),0)),NA())</f>
        <v>0</v>
      </c>
      <c r="AL84" s="49"/>
      <c r="AM84" s="25">
        <f>IFERROR(INDEX('Data Reliability'!$G$6:$G$409,MATCH($C84,'Data Reliability'!$E$6:$E$409,0)),NA())</f>
        <v>0.72222222222222199</v>
      </c>
      <c r="AN84" s="25">
        <f>IFERROR(INDEX('Data Reliability'!$H$6:$H$409,MATCH($C84,'Data Reliability'!$E$6:$E$409,0)),NA())</f>
        <v>0.56111111111111101</v>
      </c>
    </row>
    <row r="85" spans="2:40" ht="15.75" x14ac:dyDescent="0.25">
      <c r="B85" s="28" t="s">
        <v>137</v>
      </c>
      <c r="C85" s="28" t="s">
        <v>138</v>
      </c>
      <c r="D85" s="28" t="s">
        <v>435</v>
      </c>
      <c r="E85" s="28" t="s">
        <v>430</v>
      </c>
      <c r="F85" s="206">
        <f ca="1">MATCH($C85,_xlfn.ANCHORARRAY(Health!$C$8),0)</f>
        <v>80</v>
      </c>
      <c r="G85" s="22" cm="1">
        <f t="array" aca="1" ref="G85" ca="1">IF(Parameters!$D$31, SUM(IF(ISNUMBER(R85:W85),(IF(R85:W85&gt;=Parameters!$D$37,1,"")),""))+0.5*(SUM(IF(ISNUMBER(R85:W85),(IF(R85:W85&gt;=Parameters!$D$38,1,"")),""))-SUM(IF(ISNUMBER(R85:W85),(IF(R85:W85&gt;=Parameters!$D$37,1,"")),""))),0) +
   IF(Parameters!$D$32,SUM(IF(ISNUMBER(R85:W85),(IF(R85:W85&gt;=Parameters!$D$41,1,"")),"")),0) +
   IF(Parameters!$D$33,AVERAGE(IF(ISNUMBER(R85:W85),R85:W85)),0) +
   IF(Parameters!$D$34,IF(OR(IF(ISNUMBER(R85:W85),R85:W85)=0),0,GEOMEAN(IF(ISNUMBER(R85:W85),R85:W85))),0)</f>
        <v>1</v>
      </c>
      <c r="H85" s="23">
        <f t="shared" ca="1" si="6"/>
        <v>1</v>
      </c>
      <c r="I85" s="116" t="str">
        <f t="shared" si="7"/>
        <v/>
      </c>
      <c r="J85" s="22" cm="1">
        <f t="array" aca="1" ref="J85" ca="1">IF(Parameters!$D$31, SUM(IF(ISNUMBER(Y85:AD85),(IF(Y85:AD85&gt;=Parameters!$D$41,1,"")),""))+0.5*(SUM(IF(ISNUMBER(Y85:AD85),(IF(Y85:AD85&gt;=Parameters!$D$42,1,"")),""))-SUM(IF(ISNUMBER(Y85:AD85),(IF(Y85:AD85&gt;=Parameters!$D$41,1,"")),""))),0) +
   IF(Parameters!$D$32,SUM(IF(ISNUMBER(Y85:AD85),(IF(Y85:AD85&gt;=Parameters!$D$41,1,"")),"")),0) +
   IF(Parameters!$D$33,AVERAGE(IF(ISNUMBER(Y85:AD85),Y85:AD85)),0) +
   IF(Parameters!$D$34,IF(OR(IF(ISNUMBER(Y85:AD85),Y85:AD85)=0),0,GEOMEAN(IF(ISNUMBER(Y85:AD85),Y85:AD85))),0)</f>
        <v>1.5</v>
      </c>
      <c r="K85" s="23">
        <f t="shared" ca="1" si="8"/>
        <v>1.5</v>
      </c>
      <c r="L85" s="116" t="str">
        <f t="shared" si="9"/>
        <v/>
      </c>
      <c r="M85" s="21" cm="1">
        <f t="array" aca="1" ref="M85" ca="1">IF(Parameters!$D$31, SUM(IF(ISNUMBER(AF85:AK85),(IF(AF85:AK85&gt;=Parameters!$D$41,1,"")),""))+0.5*(SUM(IF(ISNUMBER(AF85:AK85),(IF(AF85:AK85&gt;=Parameters!$D$42,1,"")),""))-SUM(IF(ISNUMBER(AF85:AK85),(IF(AF85:AK85&gt;=Parameters!$D$41,1,"")),""))),0) +
   IF(Parameters!$D$32,SUM(IF(ISNUMBER(AF85:AK85),(IF(AF85:AK85&gt;=Parameters!$D$41,1,"")),"")),0) +
   IF(Parameters!$D$33,AVERAGE(IF(ISNUMBER(AF85:AK85),AF85:AK85)),0) +
   IF(Parameters!$D$34,IF(OR(IF(ISNUMBER(AF85:AK85),AF85:AK85)=0),0,GEOMEAN(IF(ISNUMBER(AF85:AK85),AF85:AK85))),0)</f>
        <v>2</v>
      </c>
      <c r="N85" s="23">
        <f t="shared" ca="1" si="10"/>
        <v>2</v>
      </c>
      <c r="O85" s="116" t="str">
        <f t="shared" si="11"/>
        <v/>
      </c>
      <c r="P85" s="24"/>
      <c r="Q85" s="49"/>
      <c r="R85" s="25">
        <f ca="1">IFERROR(INDEX(Health!$G$8:$G$225,MATCH($C85,_xlfn.ANCHORARRAY(Health!$C$8),0)),NA())</f>
        <v>0</v>
      </c>
      <c r="S85" s="25">
        <f ca="1">IFERROR(INDEX(Food!$G$8:$G$225,MATCH($C85,_xlfn.ANCHORARRAY(Food!$C$8),0)),NA())</f>
        <v>6.6512077086636605</v>
      </c>
      <c r="T85" s="25">
        <f ca="1">IFERROR(INDEX(Macro!$G$8:$G$225,MATCH($C85,_xlfn.ANCHORARRAY(Macro!$C$8),0)),NA())</f>
        <v>0</v>
      </c>
      <c r="U85" s="25">
        <f ca="1">IFERROR(INDEX(Socioeconomic!$G$8:$G$225,MATCH($C85,_xlfn.ANCHORARRAY(Socioeconomic!$C$8),0)),NA())</f>
        <v>0</v>
      </c>
      <c r="V85" s="25">
        <f ca="1">IFERROR(INDEX('Natural Hazard'!$G$8:$G$225,MATCH($C85,_xlfn.ANCHORARRAY('Natural Hazard'!$C$8),0)),NA())</f>
        <v>0</v>
      </c>
      <c r="W85" s="25">
        <f ca="1">IFERROR(INDEX(Conflict!$G$8:$G$225,MATCH($C85,_xlfn.ANCHORARRAY(Conflict!$C$8),0)),NA())</f>
        <v>5.5397594967504773</v>
      </c>
      <c r="X85" s="50"/>
      <c r="Y85" s="25">
        <f ca="1">IFERROR(INDEX(Health!$H$8:$H$225,MATCH($C85,_xlfn.ANCHORARRAY(Health!$C$8),0)),NA())</f>
        <v>7.6909620991253602</v>
      </c>
      <c r="Z85" s="25">
        <f ca="1">IFERROR(INDEX(Food!$H$8:$H$225,MATCH($C85,_xlfn.ANCHORARRAY(Food!$C$8),0)),NA())</f>
        <v>4.4238563983786898</v>
      </c>
      <c r="AA85" s="25">
        <f ca="1">IFERROR(INDEX(Macro!$H$8:$H$225,MATCH($C85,_xlfn.ANCHORARRAY(Macro!$C$8),0)),NA())</f>
        <v>3.3864271155733299</v>
      </c>
      <c r="AB85" s="25">
        <f ca="1">IFERROR(INDEX(Socioeconomic!$H$8:$H$225,MATCH($C85,_xlfn.ANCHORARRAY(Socioeconomic!$C$8),0)),NA())</f>
        <v>8.5714285714285694</v>
      </c>
      <c r="AC85" s="25">
        <f ca="1">IFERROR(INDEX('Natural Hazard'!$H$8:$H$225,MATCH($C85,_xlfn.ANCHORARRAY('Natural Hazard'!$C$8),0)),NA())</f>
        <v>8</v>
      </c>
      <c r="AD85" s="25">
        <f ca="1">IFERROR(INDEX(Conflict!$H$8:$H$225,MATCH($C85,_xlfn.ANCHORARRAY(Conflict!$C$8),0)),NA())</f>
        <v>3.0688935281837102</v>
      </c>
      <c r="AE85" s="50"/>
      <c r="AF85" s="25">
        <f ca="1">IFERROR(INDEX(Health!$I$8:$I$225,MATCH($C85,_xlfn.ANCHORARRAY(Health!$C$8),0)),NA())</f>
        <v>0</v>
      </c>
      <c r="AG85" s="25">
        <f ca="1">IFERROR(INDEX(Food!$I$8:$I$225,MATCH($C85,_xlfn.ANCHORARRAY(Food!$C$8),0)),NA())</f>
        <v>10</v>
      </c>
      <c r="AH85" s="25">
        <f ca="1">IFERROR(INDEX(Macro!$I$8:$I$225,MATCH($C85,_xlfn.ANCHORARRAY(Macro!$C$8),0)),NA())</f>
        <v>0</v>
      </c>
      <c r="AI85" s="25">
        <f ca="1">IFERROR(INDEX(Socioeconomic!$I$8:$I$225,MATCH($C85,_xlfn.ANCHORARRAY(Socioeconomic!$C$8),0)),NA())</f>
        <v>0</v>
      </c>
      <c r="AJ85" s="25">
        <f ca="1">IFERROR(INDEX('Natural Hazard'!$I$8:$I$225,MATCH($C85,_xlfn.ANCHORARRAY('Natural Hazard'!$C$8),0)),NA())</f>
        <v>0</v>
      </c>
      <c r="AK85" s="25">
        <f ca="1">IFERROR(INDEX(Conflict!$I$8:$I$225,MATCH($C85,_xlfn.ANCHORARRAY(Conflict!$C$8),0)),NA())</f>
        <v>10</v>
      </c>
      <c r="AL85" s="49"/>
      <c r="AM85" s="25">
        <f>IFERROR(INDEX('Data Reliability'!$G$6:$G$409,MATCH($C85,'Data Reliability'!$E$6:$E$409,0)),NA())</f>
        <v>0</v>
      </c>
      <c r="AN85" s="25">
        <f>IFERROR(INDEX('Data Reliability'!$H$6:$H$409,MATCH($C85,'Data Reliability'!$E$6:$E$409,0)),NA())</f>
        <v>0.29444444444444401</v>
      </c>
    </row>
    <row r="86" spans="2:40" ht="15.75" x14ac:dyDescent="0.25">
      <c r="B86" s="28" t="s">
        <v>710</v>
      </c>
      <c r="C86" s="28" t="s">
        <v>677</v>
      </c>
      <c r="D86" s="28" t="s">
        <v>436</v>
      </c>
      <c r="E86" s="28" t="s">
        <v>409</v>
      </c>
      <c r="F86" s="206">
        <f ca="1">MATCH($C86,_xlfn.ANCHORARRAY(Health!$C$8),0)</f>
        <v>81</v>
      </c>
      <c r="G86" s="22" cm="1">
        <f t="array" aca="1" ref="G86" ca="1">IF(Parameters!$D$31, SUM(IF(ISNUMBER(R86:W86),(IF(R86:W86&gt;=Parameters!$D$37,1,"")),""))+0.5*(SUM(IF(ISNUMBER(R86:W86),(IF(R86:W86&gt;=Parameters!$D$38,1,"")),""))-SUM(IF(ISNUMBER(R86:W86),(IF(R86:W86&gt;=Parameters!$D$37,1,"")),""))),0) +
   IF(Parameters!$D$32,SUM(IF(ISNUMBER(R86:W86),(IF(R86:W86&gt;=Parameters!$D$41,1,"")),"")),0) +
   IF(Parameters!$D$33,AVERAGE(IF(ISNUMBER(R86:W86),R86:W86)),0) +
   IF(Parameters!$D$34,IF(OR(IF(ISNUMBER(R86:W86),R86:W86)=0),0,GEOMEAN(IF(ISNUMBER(R86:W86),R86:W86))),0)</f>
        <v>1</v>
      </c>
      <c r="H86" s="23">
        <f t="shared" ca="1" si="6"/>
        <v>1</v>
      </c>
      <c r="I86" s="116" t="str">
        <f t="shared" si="7"/>
        <v>!!</v>
      </c>
      <c r="J86" s="22" cm="1">
        <f t="array" aca="1" ref="J86" ca="1">IF(Parameters!$D$31, SUM(IF(ISNUMBER(Y86:AD86),(IF(Y86:AD86&gt;=Parameters!$D$41,1,"")),""))+0.5*(SUM(IF(ISNUMBER(Y86:AD86),(IF(Y86:AD86&gt;=Parameters!$D$42,1,"")),""))-SUM(IF(ISNUMBER(Y86:AD86),(IF(Y86:AD86&gt;=Parameters!$D$41,1,"")),""))),0) +
   IF(Parameters!$D$32,SUM(IF(ISNUMBER(Y86:AD86),(IF(Y86:AD86&gt;=Parameters!$D$41,1,"")),"")),0) +
   IF(Parameters!$D$33,AVERAGE(IF(ISNUMBER(Y86:AD86),Y86:AD86)),0) +
   IF(Parameters!$D$34,IF(OR(IF(ISNUMBER(Y86:AD86),Y86:AD86)=0),0,GEOMEAN(IF(ISNUMBER(Y86:AD86),Y86:AD86))),0)</f>
        <v>0</v>
      </c>
      <c r="K86" s="23">
        <f t="shared" ca="1" si="8"/>
        <v>0</v>
      </c>
      <c r="L86" s="116" t="str">
        <f t="shared" si="9"/>
        <v>!!</v>
      </c>
      <c r="M86" s="21" cm="1">
        <f t="array" aca="1" ref="M86" ca="1">IF(Parameters!$D$31, SUM(IF(ISNUMBER(AF86:AK86),(IF(AF86:AK86&gt;=Parameters!$D$41,1,"")),""))+0.5*(SUM(IF(ISNUMBER(AF86:AK86),(IF(AF86:AK86&gt;=Parameters!$D$42,1,"")),""))-SUM(IF(ISNUMBER(AF86:AK86),(IF(AF86:AK86&gt;=Parameters!$D$41,1,"")),""))),0) +
   IF(Parameters!$D$32,SUM(IF(ISNUMBER(AF86:AK86),(IF(AF86:AK86&gt;=Parameters!$D$41,1,"")),"")),0) +
   IF(Parameters!$D$33,AVERAGE(IF(ISNUMBER(AF86:AK86),AF86:AK86)),0) +
   IF(Parameters!$D$34,IF(OR(IF(ISNUMBER(AF86:AK86),AF86:AK86)=0),0,GEOMEAN(IF(ISNUMBER(AF86:AK86),AF86:AK86))),0)</f>
        <v>1</v>
      </c>
      <c r="N86" s="23">
        <f t="shared" ca="1" si="10"/>
        <v>1</v>
      </c>
      <c r="O86" s="116" t="str">
        <f t="shared" si="11"/>
        <v>!!</v>
      </c>
      <c r="P86" s="24"/>
      <c r="Q86" s="49"/>
      <c r="R86" s="25">
        <f ca="1">IFERROR(INDEX(Health!$G$8:$G$225,MATCH($C86,_xlfn.ANCHORARRAY(Health!$C$8),0)),NA())</f>
        <v>0</v>
      </c>
      <c r="S86" s="25" t="e">
        <f ca="1">IFERROR(INDEX(Food!$G$8:$G$225,MATCH($C86,_xlfn.ANCHORARRAY(Food!$C$8),0)),NA())</f>
        <v>#N/A</v>
      </c>
      <c r="T86" s="25" t="e">
        <f ca="1">IFERROR(INDEX(Macro!$G$8:$G$225,MATCH($C86,_xlfn.ANCHORARRAY(Macro!$C$8),0)),NA())</f>
        <v>#N/A</v>
      </c>
      <c r="U86" s="25">
        <f ca="1">IFERROR(INDEX(Socioeconomic!$G$8:$G$225,MATCH($C86,_xlfn.ANCHORARRAY(Socioeconomic!$C$8),0)),NA())</f>
        <v>0</v>
      </c>
      <c r="V86" s="25">
        <f ca="1">IFERROR(INDEX('Natural Hazard'!$G$8:$G$225,MATCH($C86,_xlfn.ANCHORARRAY('Natural Hazard'!$C$8),0)),NA())</f>
        <v>10</v>
      </c>
      <c r="W86" s="25">
        <f ca="1">IFERROR(INDEX(Conflict!$G$8:$G$225,MATCH($C86,_xlfn.ANCHORARRAY(Conflict!$C$8),0)),NA())</f>
        <v>0</v>
      </c>
      <c r="X86" s="50"/>
      <c r="Y86" s="25" t="e">
        <f ca="1">IFERROR(INDEX(Health!$H$8:$H$225,MATCH($C86,_xlfn.ANCHORARRAY(Health!$C$8),0)),NA())</f>
        <v>#N/A</v>
      </c>
      <c r="Z86" s="25" t="e">
        <f ca="1">IFERROR(INDEX(Food!$H$8:$H$225,MATCH($C86,_xlfn.ANCHORARRAY(Food!$C$8),0)),NA())</f>
        <v>#N/A</v>
      </c>
      <c r="AA86" s="25" t="e">
        <f ca="1">IFERROR(INDEX(Macro!$H$8:$H$225,MATCH($C86,_xlfn.ANCHORARRAY(Macro!$C$8),0)),NA())</f>
        <v>#N/A</v>
      </c>
      <c r="AB86" s="25" t="e">
        <f ca="1">IFERROR(INDEX(Socioeconomic!$H$8:$H$225,MATCH($C86,_xlfn.ANCHORARRAY(Socioeconomic!$C$8),0)),NA())</f>
        <v>#N/A</v>
      </c>
      <c r="AC86" s="25" t="e">
        <f ca="1">IFERROR(INDEX('Natural Hazard'!$H$8:$H$225,MATCH($C86,_xlfn.ANCHORARRAY('Natural Hazard'!$C$8),0)),NA())</f>
        <v>#N/A</v>
      </c>
      <c r="AD86" s="25">
        <f ca="1">IFERROR(INDEX(Conflict!$H$8:$H$225,MATCH($C86,_xlfn.ANCHORARRAY(Conflict!$C$8),0)),NA())</f>
        <v>0</v>
      </c>
      <c r="AE86" s="50"/>
      <c r="AF86" s="25">
        <f ca="1">IFERROR(INDEX(Health!$I$8:$I$225,MATCH($C86,_xlfn.ANCHORARRAY(Health!$C$8),0)),NA())</f>
        <v>0</v>
      </c>
      <c r="AG86" s="25" t="e">
        <f ca="1">IFERROR(INDEX(Food!$I$8:$I$225,MATCH($C86,_xlfn.ANCHORARRAY(Food!$C$8),0)),NA())</f>
        <v>#N/A</v>
      </c>
      <c r="AH86" s="25" t="e">
        <f ca="1">IFERROR(INDEX(Macro!$I$8:$I$225,MATCH($C86,_xlfn.ANCHORARRAY(Macro!$C$8),0)),NA())</f>
        <v>#N/A</v>
      </c>
      <c r="AI86" s="25">
        <f ca="1">IFERROR(INDEX(Socioeconomic!$I$8:$I$225,MATCH($C86,_xlfn.ANCHORARRAY(Socioeconomic!$C$8),0)),NA())</f>
        <v>0</v>
      </c>
      <c r="AJ86" s="25">
        <f ca="1">IFERROR(INDEX('Natural Hazard'!$I$8:$I$225,MATCH($C86,_xlfn.ANCHORARRAY('Natural Hazard'!$C$8),0)),NA())</f>
        <v>10</v>
      </c>
      <c r="AK86" s="25">
        <f ca="1">IFERROR(INDEX(Conflict!$I$8:$I$225,MATCH($C86,_xlfn.ANCHORARRAY(Conflict!$C$8),0)),NA())</f>
        <v>0</v>
      </c>
      <c r="AL86" s="49"/>
      <c r="AM86" s="25">
        <f>IFERROR(INDEX('Data Reliability'!$G$6:$G$409,MATCH($C86,'Data Reliability'!$E$6:$E$409,0)),NA())</f>
        <v>0.88888888888888895</v>
      </c>
      <c r="AN86" s="25">
        <f>IFERROR(INDEX('Data Reliability'!$H$6:$H$409,MATCH($C86,'Data Reliability'!$E$6:$E$409,0)),NA())</f>
        <v>0.72777777777777797</v>
      </c>
    </row>
    <row r="87" spans="2:40" ht="15.75" x14ac:dyDescent="0.25">
      <c r="B87" s="28" t="s">
        <v>139</v>
      </c>
      <c r="C87" s="28" t="s">
        <v>140</v>
      </c>
      <c r="D87" s="28" t="s">
        <v>435</v>
      </c>
      <c r="E87" s="28" t="s">
        <v>429</v>
      </c>
      <c r="F87" s="206">
        <f ca="1">MATCH($C87,_xlfn.ANCHORARRAY(Health!$C$8),0)</f>
        <v>82</v>
      </c>
      <c r="G87" s="22" cm="1">
        <f t="array" aca="1" ref="G87" ca="1">IF(Parameters!$D$31, SUM(IF(ISNUMBER(R87:W87),(IF(R87:W87&gt;=Parameters!$D$37,1,"")),""))+0.5*(SUM(IF(ISNUMBER(R87:W87),(IF(R87:W87&gt;=Parameters!$D$38,1,"")),""))-SUM(IF(ISNUMBER(R87:W87),(IF(R87:W87&gt;=Parameters!$D$37,1,"")),""))),0) +
   IF(Parameters!$D$32,SUM(IF(ISNUMBER(R87:W87),(IF(R87:W87&gt;=Parameters!$D$41,1,"")),"")),0) +
   IF(Parameters!$D$33,AVERAGE(IF(ISNUMBER(R87:W87),R87:W87)),0) +
   IF(Parameters!$D$34,IF(OR(IF(ISNUMBER(R87:W87),R87:W87)=0),0,GEOMEAN(IF(ISNUMBER(R87:W87),R87:W87))),0)</f>
        <v>0</v>
      </c>
      <c r="H87" s="23">
        <f t="shared" ca="1" si="6"/>
        <v>0</v>
      </c>
      <c r="I87" s="116" t="str">
        <f t="shared" si="7"/>
        <v/>
      </c>
      <c r="J87" s="22" cm="1">
        <f t="array" aca="1" ref="J87" ca="1">IF(Parameters!$D$31, SUM(IF(ISNUMBER(Y87:AD87),(IF(Y87:AD87&gt;=Parameters!$D$41,1,"")),""))+0.5*(SUM(IF(ISNUMBER(Y87:AD87),(IF(Y87:AD87&gt;=Parameters!$D$42,1,"")),""))-SUM(IF(ISNUMBER(Y87:AD87),(IF(Y87:AD87&gt;=Parameters!$D$41,1,"")),""))),0) +
   IF(Parameters!$D$32,SUM(IF(ISNUMBER(Y87:AD87),(IF(Y87:AD87&gt;=Parameters!$D$41,1,"")),"")),0) +
   IF(Parameters!$D$33,AVERAGE(IF(ISNUMBER(Y87:AD87),Y87:AD87)),0) +
   IF(Parameters!$D$34,IF(OR(IF(ISNUMBER(Y87:AD87),Y87:AD87)=0),0,GEOMEAN(IF(ISNUMBER(Y87:AD87),Y87:AD87))),0)</f>
        <v>0.5</v>
      </c>
      <c r="K87" s="23">
        <f t="shared" ca="1" si="8"/>
        <v>0.5</v>
      </c>
      <c r="L87" s="116" t="str">
        <f t="shared" si="9"/>
        <v/>
      </c>
      <c r="M87" s="21" cm="1">
        <f t="array" aca="1" ref="M87" ca="1">IF(Parameters!$D$31, SUM(IF(ISNUMBER(AF87:AK87),(IF(AF87:AK87&gt;=Parameters!$D$41,1,"")),""))+0.5*(SUM(IF(ISNUMBER(AF87:AK87),(IF(AF87:AK87&gt;=Parameters!$D$42,1,"")),""))-SUM(IF(ISNUMBER(AF87:AK87),(IF(AF87:AK87&gt;=Parameters!$D$41,1,"")),""))),0) +
   IF(Parameters!$D$32,SUM(IF(ISNUMBER(AF87:AK87),(IF(AF87:AK87&gt;=Parameters!$D$41,1,"")),"")),0) +
   IF(Parameters!$D$33,AVERAGE(IF(ISNUMBER(AF87:AK87),AF87:AK87)),0) +
   IF(Parameters!$D$34,IF(OR(IF(ISNUMBER(AF87:AK87),AF87:AK87)=0),0,GEOMEAN(IF(ISNUMBER(AF87:AK87),AF87:AK87))),0)</f>
        <v>0</v>
      </c>
      <c r="N87" s="23">
        <f t="shared" ca="1" si="10"/>
        <v>0</v>
      </c>
      <c r="O87" s="116" t="str">
        <f t="shared" si="11"/>
        <v>!</v>
      </c>
      <c r="P87" s="24"/>
      <c r="Q87" s="49"/>
      <c r="R87" s="25">
        <f ca="1">IFERROR(INDEX(Health!$G$8:$G$225,MATCH($C87,_xlfn.ANCHORARRAY(Health!$C$8),0)),NA())</f>
        <v>0</v>
      </c>
      <c r="S87" s="25">
        <f ca="1">IFERROR(INDEX(Food!$G$8:$G$225,MATCH($C87,_xlfn.ANCHORARRAY(Food!$C$8),0)),NA())</f>
        <v>0</v>
      </c>
      <c r="T87" s="25">
        <f ca="1">IFERROR(INDEX(Macro!$G$8:$G$225,MATCH($C87,_xlfn.ANCHORARRAY(Macro!$C$8),0)),NA())</f>
        <v>4.1866641055191609</v>
      </c>
      <c r="U87" s="25">
        <f ca="1">IFERROR(INDEX(Socioeconomic!$G$8:$G$225,MATCH($C87,_xlfn.ANCHORARRAY(Socioeconomic!$C$8),0)),NA())</f>
        <v>0</v>
      </c>
      <c r="V87" s="25">
        <f ca="1">IFERROR(INDEX('Natural Hazard'!$G$8:$G$225,MATCH($C87,_xlfn.ANCHORARRAY('Natural Hazard'!$C$8),0)),NA())</f>
        <v>0</v>
      </c>
      <c r="W87" s="25">
        <f ca="1">IFERROR(INDEX(Conflict!$G$8:$G$225,MATCH($C87,_xlfn.ANCHORARRAY(Conflict!$C$8),0)),NA())</f>
        <v>0</v>
      </c>
      <c r="X87" s="50"/>
      <c r="Y87" s="25">
        <f ca="1">IFERROR(INDEX(Health!$H$8:$H$225,MATCH($C87,_xlfn.ANCHORARRAY(Health!$C$8),0)),NA())</f>
        <v>7.1953352769679304</v>
      </c>
      <c r="Z87" s="25">
        <f ca="1">IFERROR(INDEX(Food!$H$8:$H$225,MATCH($C87,_xlfn.ANCHORARRAY(Food!$C$8),0)),NA())</f>
        <v>4.6650717703349196</v>
      </c>
      <c r="AA87" s="25">
        <f ca="1">IFERROR(INDEX(Macro!$H$8:$H$225,MATCH($C87,_xlfn.ANCHORARRAY(Macro!$C$8),0)),NA())</f>
        <v>2.8882011021363301</v>
      </c>
      <c r="AB87" s="25">
        <f ca="1">IFERROR(INDEX(Socioeconomic!$H$8:$H$225,MATCH($C87,_xlfn.ANCHORARRAY(Socioeconomic!$C$8),0)),NA())</f>
        <v>5.1428571428571397</v>
      </c>
      <c r="AC87" s="25">
        <f ca="1">IFERROR(INDEX('Natural Hazard'!$H$8:$H$225,MATCH($C87,_xlfn.ANCHORARRAY('Natural Hazard'!$C$8),0)),NA())</f>
        <v>5.8333333333333304</v>
      </c>
      <c r="AD87" s="25">
        <f ca="1">IFERROR(INDEX(Conflict!$H$8:$H$225,MATCH($C87,_xlfn.ANCHORARRAY(Conflict!$C$8),0)),NA())</f>
        <v>0</v>
      </c>
      <c r="AE87" s="50"/>
      <c r="AF87" s="25">
        <f ca="1">IFERROR(INDEX(Health!$I$8:$I$225,MATCH($C87,_xlfn.ANCHORARRAY(Health!$C$8),0)),NA())</f>
        <v>0</v>
      </c>
      <c r="AG87" s="25" t="e">
        <f ca="1">IFERROR(INDEX(Food!$I$8:$I$225,MATCH($C87,_xlfn.ANCHORARRAY(Food!$C$8),0)),NA())</f>
        <v>#N/A</v>
      </c>
      <c r="AH87" s="25">
        <f ca="1">IFERROR(INDEX(Macro!$I$8:$I$225,MATCH($C87,_xlfn.ANCHORARRAY(Macro!$C$8),0)),NA())</f>
        <v>6.0688836104512998</v>
      </c>
      <c r="AI87" s="25">
        <f ca="1">IFERROR(INDEX(Socioeconomic!$I$8:$I$225,MATCH($C87,_xlfn.ANCHORARRAY(Socioeconomic!$C$8),0)),NA())</f>
        <v>0</v>
      </c>
      <c r="AJ87" s="25">
        <f ca="1">IFERROR(INDEX('Natural Hazard'!$I$8:$I$225,MATCH($C87,_xlfn.ANCHORARRAY('Natural Hazard'!$C$8),0)),NA())</f>
        <v>0</v>
      </c>
      <c r="AK87" s="25">
        <f ca="1">IFERROR(INDEX(Conflict!$I$8:$I$225,MATCH($C87,_xlfn.ANCHORARRAY(Conflict!$C$8),0)),NA())</f>
        <v>5.3571428571428497</v>
      </c>
      <c r="AL87" s="49"/>
      <c r="AM87" s="25">
        <f>IFERROR(INDEX('Data Reliability'!$G$6:$G$409,MATCH($C87,'Data Reliability'!$E$6:$E$409,0)),NA())</f>
        <v>8.3333333333333301E-2</v>
      </c>
      <c r="AN87" s="25">
        <f>IFERROR(INDEX('Data Reliability'!$H$6:$H$409,MATCH($C87,'Data Reliability'!$E$6:$E$409,0)),NA())</f>
        <v>0.49444444444444402</v>
      </c>
    </row>
    <row r="88" spans="2:40" ht="15.75" x14ac:dyDescent="0.25">
      <c r="B88" s="28" t="s">
        <v>711</v>
      </c>
      <c r="C88" s="28" t="s">
        <v>678</v>
      </c>
      <c r="D88" s="28" t="s">
        <v>436</v>
      </c>
      <c r="E88" s="28" t="s">
        <v>409</v>
      </c>
      <c r="F88" s="206">
        <f ca="1">MATCH($C88,_xlfn.ANCHORARRAY(Health!$C$8),0)</f>
        <v>83</v>
      </c>
      <c r="G88" s="22" cm="1">
        <f t="array" aca="1" ref="G88" ca="1">IF(Parameters!$D$31, SUM(IF(ISNUMBER(R88:W88),(IF(R88:W88&gt;=Parameters!$D$37,1,"")),""))+0.5*(SUM(IF(ISNUMBER(R88:W88),(IF(R88:W88&gt;=Parameters!$D$38,1,"")),""))-SUM(IF(ISNUMBER(R88:W88),(IF(R88:W88&gt;=Parameters!$D$37,1,"")),""))),0) +
   IF(Parameters!$D$32,SUM(IF(ISNUMBER(R88:W88),(IF(R88:W88&gt;=Parameters!$D$41,1,"")),"")),0) +
   IF(Parameters!$D$33,AVERAGE(IF(ISNUMBER(R88:W88),R88:W88)),0) +
   IF(Parameters!$D$34,IF(OR(IF(ISNUMBER(R88:W88),R88:W88)=0),0,GEOMEAN(IF(ISNUMBER(R88:W88),R88:W88))),0)</f>
        <v>0</v>
      </c>
      <c r="H88" s="23">
        <f t="shared" ca="1" si="6"/>
        <v>0</v>
      </c>
      <c r="I88" s="116" t="str">
        <f t="shared" si="7"/>
        <v>!</v>
      </c>
      <c r="J88" s="22" cm="1">
        <f t="array" aca="1" ref="J88" ca="1">IF(Parameters!$D$31, SUM(IF(ISNUMBER(Y88:AD88),(IF(Y88:AD88&gt;=Parameters!$D$41,1,"")),""))+0.5*(SUM(IF(ISNUMBER(Y88:AD88),(IF(Y88:AD88&gt;=Parameters!$D$42,1,"")),""))-SUM(IF(ISNUMBER(Y88:AD88),(IF(Y88:AD88&gt;=Parameters!$D$41,1,"")),""))),0) +
   IF(Parameters!$D$32,SUM(IF(ISNUMBER(Y88:AD88),(IF(Y88:AD88&gt;=Parameters!$D$41,1,"")),"")),0) +
   IF(Parameters!$D$33,AVERAGE(IF(ISNUMBER(Y88:AD88),Y88:AD88)),0) +
   IF(Parameters!$D$34,IF(OR(IF(ISNUMBER(Y88:AD88),Y88:AD88)=0),0,GEOMEAN(IF(ISNUMBER(Y88:AD88),Y88:AD88))),0)</f>
        <v>0</v>
      </c>
      <c r="K88" s="23">
        <f t="shared" ca="1" si="8"/>
        <v>0</v>
      </c>
      <c r="L88" s="116" t="str">
        <f t="shared" si="9"/>
        <v>!</v>
      </c>
      <c r="M88" s="21" cm="1">
        <f t="array" aca="1" ref="M88" ca="1">IF(Parameters!$D$31, SUM(IF(ISNUMBER(AF88:AK88),(IF(AF88:AK88&gt;=Parameters!$D$41,1,"")),""))+0.5*(SUM(IF(ISNUMBER(AF88:AK88),(IF(AF88:AK88&gt;=Parameters!$D$42,1,"")),""))-SUM(IF(ISNUMBER(AF88:AK88),(IF(AF88:AK88&gt;=Parameters!$D$41,1,"")),""))),0) +
   IF(Parameters!$D$32,SUM(IF(ISNUMBER(AF88:AK88),(IF(AF88:AK88&gt;=Parameters!$D$41,1,"")),"")),0) +
   IF(Parameters!$D$33,AVERAGE(IF(ISNUMBER(AF88:AK88),AF88:AK88)),0) +
   IF(Parameters!$D$34,IF(OR(IF(ISNUMBER(AF88:AK88),AF88:AK88)=0),0,GEOMEAN(IF(ISNUMBER(AF88:AK88),AF88:AK88))),0)</f>
        <v>0</v>
      </c>
      <c r="N88" s="23">
        <f t="shared" ca="1" si="10"/>
        <v>0</v>
      </c>
      <c r="O88" s="116" t="str">
        <f t="shared" si="11"/>
        <v>!</v>
      </c>
      <c r="P88" s="24"/>
      <c r="Q88" s="49"/>
      <c r="R88" s="25">
        <f ca="1">IFERROR(INDEX(Health!$G$8:$G$225,MATCH($C88,_xlfn.ANCHORARRAY(Health!$C$8),0)),NA())</f>
        <v>0</v>
      </c>
      <c r="S88" s="25">
        <f ca="1">IFERROR(INDEX(Food!$G$8:$G$225,MATCH($C88,_xlfn.ANCHORARRAY(Food!$C$8),0)),NA())</f>
        <v>0</v>
      </c>
      <c r="T88" s="25">
        <f ca="1">IFERROR(INDEX(Macro!$G$8:$G$225,MATCH($C88,_xlfn.ANCHORARRAY(Macro!$C$8),0)),NA())</f>
        <v>0</v>
      </c>
      <c r="U88" s="25">
        <f ca="1">IFERROR(INDEX(Socioeconomic!$G$8:$G$225,MATCH($C88,_xlfn.ANCHORARRAY(Socioeconomic!$C$8),0)),NA())</f>
        <v>0</v>
      </c>
      <c r="V88" s="25">
        <f ca="1">IFERROR(INDEX('Natural Hazard'!$G$8:$G$225,MATCH($C88,_xlfn.ANCHORARRAY('Natural Hazard'!$C$8),0)),NA())</f>
        <v>0</v>
      </c>
      <c r="W88" s="25">
        <f ca="1">IFERROR(INDEX(Conflict!$G$8:$G$225,MATCH($C88,_xlfn.ANCHORARRAY(Conflict!$C$8),0)),NA())</f>
        <v>0</v>
      </c>
      <c r="X88" s="50"/>
      <c r="Y88" s="25" t="e">
        <f ca="1">IFERROR(INDEX(Health!$H$8:$H$225,MATCH($C88,_xlfn.ANCHORARRAY(Health!$C$8),0)),NA())</f>
        <v>#N/A</v>
      </c>
      <c r="Z88" s="25">
        <f ca="1">IFERROR(INDEX(Food!$H$8:$H$225,MATCH($C88,_xlfn.ANCHORARRAY(Food!$C$8),0)),NA())</f>
        <v>0.71770334928229496</v>
      </c>
      <c r="AA88" s="25">
        <f ca="1">IFERROR(INDEX(Macro!$H$8:$H$225,MATCH($C88,_xlfn.ANCHORARRAY(Macro!$C$8),0)),NA())</f>
        <v>0</v>
      </c>
      <c r="AB88" s="25" t="e">
        <f ca="1">IFERROR(INDEX(Socioeconomic!$H$8:$H$225,MATCH($C88,_xlfn.ANCHORARRAY(Socioeconomic!$C$8),0)),NA())</f>
        <v>#N/A</v>
      </c>
      <c r="AC88" s="25" t="e">
        <f ca="1">IFERROR(INDEX('Natural Hazard'!$H$8:$H$225,MATCH($C88,_xlfn.ANCHORARRAY('Natural Hazard'!$C$8),0)),NA())</f>
        <v>#N/A</v>
      </c>
      <c r="AD88" s="25">
        <f ca="1">IFERROR(INDEX(Conflict!$H$8:$H$225,MATCH($C88,_xlfn.ANCHORARRAY(Conflict!$C$8),0)),NA())</f>
        <v>0</v>
      </c>
      <c r="AE88" s="50"/>
      <c r="AF88" s="25">
        <f ca="1">IFERROR(INDEX(Health!$I$8:$I$225,MATCH($C88,_xlfn.ANCHORARRAY(Health!$C$8),0)),NA())</f>
        <v>0</v>
      </c>
      <c r="AG88" s="25" t="e">
        <f ca="1">IFERROR(INDEX(Food!$I$8:$I$225,MATCH($C88,_xlfn.ANCHORARRAY(Food!$C$8),0)),NA())</f>
        <v>#N/A</v>
      </c>
      <c r="AH88" s="25">
        <f ca="1">IFERROR(INDEX(Macro!$I$8:$I$225,MATCH($C88,_xlfn.ANCHORARRAY(Macro!$C$8),0)),NA())</f>
        <v>1.6745843230403701</v>
      </c>
      <c r="AI88" s="25">
        <f ca="1">IFERROR(INDEX(Socioeconomic!$I$8:$I$225,MATCH($C88,_xlfn.ANCHORARRAY(Socioeconomic!$C$8),0)),NA())</f>
        <v>0</v>
      </c>
      <c r="AJ88" s="25">
        <f ca="1">IFERROR(INDEX('Natural Hazard'!$I$8:$I$225,MATCH($C88,_xlfn.ANCHORARRAY('Natural Hazard'!$C$8),0)),NA())</f>
        <v>0</v>
      </c>
      <c r="AK88" s="25">
        <f ca="1">IFERROR(INDEX(Conflict!$I$8:$I$225,MATCH($C88,_xlfn.ANCHORARRAY(Conflict!$C$8),0)),NA())</f>
        <v>0</v>
      </c>
      <c r="AL88" s="49"/>
      <c r="AM88" s="25">
        <f>IFERROR(INDEX('Data Reliability'!$G$6:$G$409,MATCH($C88,'Data Reliability'!$E$6:$E$409,0)),NA())</f>
        <v>0.63888888888888895</v>
      </c>
      <c r="AN88" s="25">
        <f>IFERROR(INDEX('Data Reliability'!$H$6:$H$409,MATCH($C88,'Data Reliability'!$E$6:$E$409,0)),NA())</f>
        <v>0.47222222222222199</v>
      </c>
    </row>
    <row r="89" spans="2:40" ht="15.75" x14ac:dyDescent="0.25">
      <c r="B89" s="28" t="s">
        <v>141</v>
      </c>
      <c r="C89" s="28" t="s">
        <v>142</v>
      </c>
      <c r="D89" s="28" t="s">
        <v>435</v>
      </c>
      <c r="E89" s="28" t="s">
        <v>429</v>
      </c>
      <c r="F89" s="206">
        <f ca="1">MATCH($C89,_xlfn.ANCHORARRAY(Health!$C$8),0)</f>
        <v>84</v>
      </c>
      <c r="G89" s="22" cm="1">
        <f t="array" aca="1" ref="G89" ca="1">IF(Parameters!$D$31, SUM(IF(ISNUMBER(R89:W89),(IF(R89:W89&gt;=Parameters!$D$37,1,"")),""))+0.5*(SUM(IF(ISNUMBER(R89:W89),(IF(R89:W89&gt;=Parameters!$D$38,1,"")),""))-SUM(IF(ISNUMBER(R89:W89),(IF(R89:W89&gt;=Parameters!$D$37,1,"")),""))),0) +
   IF(Parameters!$D$32,SUM(IF(ISNUMBER(R89:W89),(IF(R89:W89&gt;=Parameters!$D$41,1,"")),"")),0) +
   IF(Parameters!$D$33,AVERAGE(IF(ISNUMBER(R89:W89),R89:W89)),0) +
   IF(Parameters!$D$34,IF(OR(IF(ISNUMBER(R89:W89),R89:W89)=0),0,GEOMEAN(IF(ISNUMBER(R89:W89),R89:W89))),0)</f>
        <v>0.5</v>
      </c>
      <c r="H89" s="23">
        <f t="shared" ca="1" si="6"/>
        <v>0.5</v>
      </c>
      <c r="I89" s="116" t="str">
        <f t="shared" si="7"/>
        <v/>
      </c>
      <c r="J89" s="22" cm="1">
        <f t="array" aca="1" ref="J89" ca="1">IF(Parameters!$D$31, SUM(IF(ISNUMBER(Y89:AD89),(IF(Y89:AD89&gt;=Parameters!$D$41,1,"")),""))+0.5*(SUM(IF(ISNUMBER(Y89:AD89),(IF(Y89:AD89&gt;=Parameters!$D$42,1,"")),""))-SUM(IF(ISNUMBER(Y89:AD89),(IF(Y89:AD89&gt;=Parameters!$D$41,1,"")),""))),0) +
   IF(Parameters!$D$32,SUM(IF(ISNUMBER(Y89:AD89),(IF(Y89:AD89&gt;=Parameters!$D$41,1,"")),"")),0) +
   IF(Parameters!$D$33,AVERAGE(IF(ISNUMBER(Y89:AD89),Y89:AD89)),0) +
   IF(Parameters!$D$34,IF(OR(IF(ISNUMBER(Y89:AD89),Y89:AD89)=0),0,GEOMEAN(IF(ISNUMBER(Y89:AD89),Y89:AD89))),0)</f>
        <v>1.5</v>
      </c>
      <c r="K89" s="23">
        <f t="shared" ca="1" si="8"/>
        <v>1.5</v>
      </c>
      <c r="L89" s="116" t="str">
        <f t="shared" si="9"/>
        <v/>
      </c>
      <c r="M89" s="21" cm="1">
        <f t="array" aca="1" ref="M89" ca="1">IF(Parameters!$D$31, SUM(IF(ISNUMBER(AF89:AK89),(IF(AF89:AK89&gt;=Parameters!$D$41,1,"")),""))+0.5*(SUM(IF(ISNUMBER(AF89:AK89),(IF(AF89:AK89&gt;=Parameters!$D$42,1,"")),""))-SUM(IF(ISNUMBER(AF89:AK89),(IF(AF89:AK89&gt;=Parameters!$D$41,1,"")),""))),0) +
   IF(Parameters!$D$32,SUM(IF(ISNUMBER(AF89:AK89),(IF(AF89:AK89&gt;=Parameters!$D$41,1,"")),"")),0) +
   IF(Parameters!$D$33,AVERAGE(IF(ISNUMBER(AF89:AK89),AF89:AK89)),0) +
   IF(Parameters!$D$34,IF(OR(IF(ISNUMBER(AF89:AK89),AF89:AK89)=0),0,GEOMEAN(IF(ISNUMBER(AF89:AK89),AF89:AK89))),0)</f>
        <v>1</v>
      </c>
      <c r="N89" s="23">
        <f t="shared" ca="1" si="10"/>
        <v>1</v>
      </c>
      <c r="O89" s="116" t="str">
        <f t="shared" si="11"/>
        <v>!</v>
      </c>
      <c r="P89" s="24"/>
      <c r="Q89" s="49"/>
      <c r="R89" s="25">
        <f ca="1">IFERROR(INDEX(Health!$G$8:$G$225,MATCH($C89,_xlfn.ANCHORARRAY(Health!$C$8),0)),NA())</f>
        <v>0</v>
      </c>
      <c r="S89" s="25">
        <f ca="1">IFERROR(INDEX(Food!$G$8:$G$225,MATCH($C89,_xlfn.ANCHORARRAY(Food!$C$8),0)),NA())</f>
        <v>4.8990976799397608</v>
      </c>
      <c r="T89" s="25">
        <f ca="1">IFERROR(INDEX(Macro!$G$8:$G$225,MATCH($C89,_xlfn.ANCHORARRAY(Macro!$C$8),0)),NA())</f>
        <v>0</v>
      </c>
      <c r="U89" s="25">
        <f ca="1">IFERROR(INDEX(Socioeconomic!$G$8:$G$225,MATCH($C89,_xlfn.ANCHORARRAY(Socioeconomic!$C$8),0)),NA())</f>
        <v>2.7071334338320709</v>
      </c>
      <c r="V89" s="25">
        <f ca="1">IFERROR(INDEX('Natural Hazard'!$G$8:$G$225,MATCH($C89,_xlfn.ANCHORARRAY('Natural Hazard'!$C$8),0)),NA())</f>
        <v>0</v>
      </c>
      <c r="W89" s="25">
        <f ca="1">IFERROR(INDEX(Conflict!$G$8:$G$225,MATCH($C89,_xlfn.ANCHORARRAY(Conflict!$C$8),0)),NA())</f>
        <v>6.1130614124990847</v>
      </c>
      <c r="X89" s="50"/>
      <c r="Y89" s="25">
        <f ca="1">IFERROR(INDEX(Health!$H$8:$H$225,MATCH($C89,_xlfn.ANCHORARRAY(Health!$C$8),0)),NA())</f>
        <v>8.5364431486880399</v>
      </c>
      <c r="Z89" s="25">
        <f ca="1">IFERROR(INDEX(Food!$H$8:$H$225,MATCH($C89,_xlfn.ANCHORARRAY(Food!$C$8),0)),NA())</f>
        <v>4.8002316155182303</v>
      </c>
      <c r="AA89" s="25">
        <f ca="1">IFERROR(INDEX(Macro!$H$8:$H$225,MATCH($C89,_xlfn.ANCHORARRAY(Macro!$C$8),0)),NA())</f>
        <v>4.1564127727032503</v>
      </c>
      <c r="AB89" s="25">
        <f ca="1">IFERROR(INDEX(Socioeconomic!$H$8:$H$225,MATCH($C89,_xlfn.ANCHORARRAY(Socioeconomic!$C$8),0)),NA())</f>
        <v>8.1428571428571406</v>
      </c>
      <c r="AC89" s="25">
        <f ca="1">IFERROR(INDEX('Natural Hazard'!$H$8:$H$225,MATCH($C89,_xlfn.ANCHORARRAY('Natural Hazard'!$C$8),0)),NA())</f>
        <v>8</v>
      </c>
      <c r="AD89" s="25">
        <f ca="1">IFERROR(INDEX(Conflict!$H$8:$H$225,MATCH($C89,_xlfn.ANCHORARRAY(Conflict!$C$8),0)),NA())</f>
        <v>3.7369519832985301</v>
      </c>
      <c r="AE89" s="50"/>
      <c r="AF89" s="25">
        <f ca="1">IFERROR(INDEX(Health!$I$8:$I$225,MATCH($C89,_xlfn.ANCHORARRAY(Health!$C$8),0)),NA())</f>
        <v>0</v>
      </c>
      <c r="AG89" s="25">
        <f ca="1">IFERROR(INDEX(Food!$I$8:$I$225,MATCH($C89,_xlfn.ANCHORARRAY(Food!$C$8),0)),NA())</f>
        <v>5</v>
      </c>
      <c r="AH89" s="25">
        <f ca="1">IFERROR(INDEX(Macro!$I$8:$I$225,MATCH($C89,_xlfn.ANCHORARRAY(Macro!$C$8),0)),NA())</f>
        <v>0</v>
      </c>
      <c r="AI89" s="25">
        <f ca="1">IFERROR(INDEX(Socioeconomic!$I$8:$I$225,MATCH($C89,_xlfn.ANCHORARRAY(Socioeconomic!$C$8),0)),NA())</f>
        <v>0.89999999999999902</v>
      </c>
      <c r="AJ89" s="25">
        <f ca="1">IFERROR(INDEX('Natural Hazard'!$I$8:$I$225,MATCH($C89,_xlfn.ANCHORARRAY('Natural Hazard'!$C$8),0)),NA())</f>
        <v>0</v>
      </c>
      <c r="AK89" s="25">
        <f ca="1">IFERROR(INDEX(Conflict!$I$8:$I$225,MATCH($C89,_xlfn.ANCHORARRAY(Conflict!$C$8),0)),NA())</f>
        <v>10</v>
      </c>
      <c r="AL89" s="49"/>
      <c r="AM89" s="25">
        <f>IFERROR(INDEX('Data Reliability'!$G$6:$G$409,MATCH($C89,'Data Reliability'!$E$6:$E$409,0)),NA())</f>
        <v>0</v>
      </c>
      <c r="AN89" s="25">
        <f>IFERROR(INDEX('Data Reliability'!$H$6:$H$409,MATCH($C89,'Data Reliability'!$E$6:$E$409,0)),NA())</f>
        <v>0.35</v>
      </c>
    </row>
    <row r="90" spans="2:40" ht="15.75" x14ac:dyDescent="0.25">
      <c r="B90" s="28" t="s">
        <v>143</v>
      </c>
      <c r="C90" s="28" t="s">
        <v>144</v>
      </c>
      <c r="D90" s="28" t="s">
        <v>433</v>
      </c>
      <c r="E90" s="28" t="s">
        <v>430</v>
      </c>
      <c r="F90" s="206">
        <f ca="1">MATCH($C90,_xlfn.ANCHORARRAY(Health!$C$8),0)</f>
        <v>85</v>
      </c>
      <c r="G90" s="22" cm="1">
        <f t="array" aca="1" ref="G90" ca="1">IF(Parameters!$D$31, SUM(IF(ISNUMBER(R90:W90),(IF(R90:W90&gt;=Parameters!$D$37,1,"")),""))+0.5*(SUM(IF(ISNUMBER(R90:W90),(IF(R90:W90&gt;=Parameters!$D$38,1,"")),""))-SUM(IF(ISNUMBER(R90:W90),(IF(R90:W90&gt;=Parameters!$D$37,1,"")),""))),0) +
   IF(Parameters!$D$32,SUM(IF(ISNUMBER(R90:W90),(IF(R90:W90&gt;=Parameters!$D$41,1,"")),"")),0) +
   IF(Parameters!$D$33,AVERAGE(IF(ISNUMBER(R90:W90),R90:W90)),0) +
   IF(Parameters!$D$34,IF(OR(IF(ISNUMBER(R90:W90),R90:W90)=0),0,GEOMEAN(IF(ISNUMBER(R90:W90),R90:W90))),0)</f>
        <v>0</v>
      </c>
      <c r="H90" s="23">
        <f t="shared" ca="1" si="6"/>
        <v>0</v>
      </c>
      <c r="I90" s="116" t="str">
        <f t="shared" si="7"/>
        <v/>
      </c>
      <c r="J90" s="22" cm="1">
        <f t="array" aca="1" ref="J90" ca="1">IF(Parameters!$D$31, SUM(IF(ISNUMBER(Y90:AD90),(IF(Y90:AD90&gt;=Parameters!$D$41,1,"")),""))+0.5*(SUM(IF(ISNUMBER(Y90:AD90),(IF(Y90:AD90&gt;=Parameters!$D$42,1,"")),""))-SUM(IF(ISNUMBER(Y90:AD90),(IF(Y90:AD90&gt;=Parameters!$D$41,1,"")),""))),0) +
   IF(Parameters!$D$32,SUM(IF(ISNUMBER(Y90:AD90),(IF(Y90:AD90&gt;=Parameters!$D$41,1,"")),"")),0) +
   IF(Parameters!$D$33,AVERAGE(IF(ISNUMBER(Y90:AD90),Y90:AD90)),0) +
   IF(Parameters!$D$34,IF(OR(IF(ISNUMBER(Y90:AD90),Y90:AD90)=0),0,GEOMEAN(IF(ISNUMBER(Y90:AD90),Y90:AD90))),0)</f>
        <v>0</v>
      </c>
      <c r="K90" s="23">
        <f t="shared" ca="1" si="8"/>
        <v>0</v>
      </c>
      <c r="L90" s="116" t="str">
        <f t="shared" si="9"/>
        <v/>
      </c>
      <c r="M90" s="21" cm="1">
        <f t="array" aca="1" ref="M90" ca="1">IF(Parameters!$D$31, SUM(IF(ISNUMBER(AF90:AK90),(IF(AF90:AK90&gt;=Parameters!$D$41,1,"")),""))+0.5*(SUM(IF(ISNUMBER(AF90:AK90),(IF(AF90:AK90&gt;=Parameters!$D$42,1,"")),""))-SUM(IF(ISNUMBER(AF90:AK90),(IF(AF90:AK90&gt;=Parameters!$D$41,1,"")),""))),0) +
   IF(Parameters!$D$32,SUM(IF(ISNUMBER(AF90:AK90),(IF(AF90:AK90&gt;=Parameters!$D$41,1,"")),"")),0) +
   IF(Parameters!$D$33,AVERAGE(IF(ISNUMBER(AF90:AK90),AF90:AK90)),0) +
   IF(Parameters!$D$34,IF(OR(IF(ISNUMBER(AF90:AK90),AF90:AK90)=0),0,GEOMEAN(IF(ISNUMBER(AF90:AK90),AF90:AK90))),0)</f>
        <v>0.5</v>
      </c>
      <c r="N90" s="23">
        <f t="shared" ca="1" si="10"/>
        <v>0.5</v>
      </c>
      <c r="O90" s="116" t="str">
        <f t="shared" si="11"/>
        <v>!</v>
      </c>
      <c r="P90" s="24"/>
      <c r="Q90" s="49"/>
      <c r="R90" s="25">
        <f ca="1">IFERROR(INDEX(Health!$G$8:$G$225,MATCH($C90,_xlfn.ANCHORARRAY(Health!$C$8),0)),NA())</f>
        <v>0</v>
      </c>
      <c r="S90" s="25">
        <f ca="1">IFERROR(INDEX(Food!$G$8:$G$225,MATCH($C90,_xlfn.ANCHORARRAY(Food!$C$8),0)),NA())</f>
        <v>0</v>
      </c>
      <c r="T90" s="25">
        <f ca="1">IFERROR(INDEX(Macro!$G$8:$G$225,MATCH($C90,_xlfn.ANCHORARRAY(Macro!$C$8),0)),NA())</f>
        <v>2.0491694214865928</v>
      </c>
      <c r="U90" s="25">
        <f ca="1">IFERROR(INDEX(Socioeconomic!$G$8:$G$225,MATCH($C90,_xlfn.ANCHORARRAY(Socioeconomic!$C$8),0)),NA())</f>
        <v>0</v>
      </c>
      <c r="V90" s="25">
        <f ca="1">IFERROR(INDEX('Natural Hazard'!$G$8:$G$225,MATCH($C90,_xlfn.ANCHORARRAY('Natural Hazard'!$C$8),0)),NA())</f>
        <v>0</v>
      </c>
      <c r="W90" s="25">
        <f ca="1">IFERROR(INDEX(Conflict!$G$8:$G$225,MATCH($C90,_xlfn.ANCHORARRAY(Conflict!$C$8),0)),NA())</f>
        <v>0</v>
      </c>
      <c r="X90" s="50"/>
      <c r="Y90" s="25">
        <f ca="1">IFERROR(INDEX(Health!$H$8:$H$225,MATCH($C90,_xlfn.ANCHORARRAY(Health!$C$8),0)),NA())</f>
        <v>1.9475218658892099</v>
      </c>
      <c r="Z90" s="25">
        <f ca="1">IFERROR(INDEX(Food!$H$8:$H$225,MATCH($C90,_xlfn.ANCHORARRAY(Food!$C$8),0)),NA())</f>
        <v>1.2200956937798999</v>
      </c>
      <c r="AA90" s="25">
        <f ca="1">IFERROR(INDEX(Macro!$H$8:$H$225,MATCH($C90,_xlfn.ANCHORARRAY(Macro!$C$8),0)),NA())</f>
        <v>1.4086208198082499</v>
      </c>
      <c r="AB90" s="25">
        <f ca="1">IFERROR(INDEX(Socioeconomic!$H$8:$H$225,MATCH($C90,_xlfn.ANCHORARRAY(Socioeconomic!$C$8),0)),NA())</f>
        <v>1.1428571428571399</v>
      </c>
      <c r="AC90" s="25">
        <f ca="1">IFERROR(INDEX('Natural Hazard'!$H$8:$H$225,MATCH($C90,_xlfn.ANCHORARRAY('Natural Hazard'!$C$8),0)),NA())</f>
        <v>5.8333333333333304</v>
      </c>
      <c r="AD90" s="25">
        <f ca="1">IFERROR(INDEX(Conflict!$H$8:$H$225,MATCH($C90,_xlfn.ANCHORARRAY(Conflict!$C$8),0)),NA())</f>
        <v>0</v>
      </c>
      <c r="AE90" s="50"/>
      <c r="AF90" s="25">
        <f ca="1">IFERROR(INDEX(Health!$I$8:$I$225,MATCH($C90,_xlfn.ANCHORARRAY(Health!$C$8),0)),NA())</f>
        <v>0</v>
      </c>
      <c r="AG90" s="25" t="e">
        <f ca="1">IFERROR(INDEX(Food!$I$8:$I$225,MATCH($C90,_xlfn.ANCHORARRAY(Food!$C$8),0)),NA())</f>
        <v>#N/A</v>
      </c>
      <c r="AH90" s="25">
        <f ca="1">IFERROR(INDEX(Macro!$I$8:$I$225,MATCH($C90,_xlfn.ANCHORARRAY(Macro!$C$8),0)),NA())</f>
        <v>2.9809976247030798</v>
      </c>
      <c r="AI90" s="25">
        <f ca="1">IFERROR(INDEX(Socioeconomic!$I$8:$I$225,MATCH($C90,_xlfn.ANCHORARRAY(Socioeconomic!$C$8),0)),NA())</f>
        <v>0</v>
      </c>
      <c r="AJ90" s="25">
        <f ca="1">IFERROR(INDEX('Natural Hazard'!$I$8:$I$225,MATCH($C90,_xlfn.ANCHORARRAY('Natural Hazard'!$C$8),0)),NA())</f>
        <v>0</v>
      </c>
      <c r="AK90" s="25">
        <f ca="1">IFERROR(INDEX(Conflict!$I$8:$I$225,MATCH($C90,_xlfn.ANCHORARRAY(Conflict!$C$8),0)),NA())</f>
        <v>7</v>
      </c>
      <c r="AL90" s="49"/>
      <c r="AM90" s="25">
        <f>IFERROR(INDEX('Data Reliability'!$G$6:$G$409,MATCH($C90,'Data Reliability'!$E$6:$E$409,0)),NA())</f>
        <v>8.3333333333333301E-2</v>
      </c>
      <c r="AN90" s="25">
        <f>IFERROR(INDEX('Data Reliability'!$H$6:$H$409,MATCH($C90,'Data Reliability'!$E$6:$E$409,0)),NA())</f>
        <v>0.47222222222222199</v>
      </c>
    </row>
    <row r="91" spans="2:40" ht="15.75" x14ac:dyDescent="0.25">
      <c r="B91" s="28" t="s">
        <v>145</v>
      </c>
      <c r="C91" s="28" t="s">
        <v>146</v>
      </c>
      <c r="D91" s="28" t="s">
        <v>435</v>
      </c>
      <c r="E91" s="28" t="s">
        <v>429</v>
      </c>
      <c r="F91" s="206">
        <f ca="1">MATCH($C91,_xlfn.ANCHORARRAY(Health!$C$8),0)</f>
        <v>86</v>
      </c>
      <c r="G91" s="22" cm="1">
        <f t="array" aca="1" ref="G91" ca="1">IF(Parameters!$D$31, SUM(IF(ISNUMBER(R91:W91),(IF(R91:W91&gt;=Parameters!$D$37,1,"")),""))+0.5*(SUM(IF(ISNUMBER(R91:W91),(IF(R91:W91&gt;=Parameters!$D$38,1,"")),""))-SUM(IF(ISNUMBER(R91:W91),(IF(R91:W91&gt;=Parameters!$D$37,1,"")),""))),0) +
   IF(Parameters!$D$32,SUM(IF(ISNUMBER(R91:W91),(IF(R91:W91&gt;=Parameters!$D$41,1,"")),"")),0) +
   IF(Parameters!$D$33,AVERAGE(IF(ISNUMBER(R91:W91),R91:W91)),0) +
   IF(Parameters!$D$34,IF(OR(IF(ISNUMBER(R91:W91),R91:W91)=0),0,GEOMEAN(IF(ISNUMBER(R91:W91),R91:W91))),0)</f>
        <v>3.5</v>
      </c>
      <c r="H91" s="23">
        <f t="shared" ca="1" si="6"/>
        <v>3.5</v>
      </c>
      <c r="I91" s="116" t="str">
        <f t="shared" si="7"/>
        <v/>
      </c>
      <c r="J91" s="22" cm="1">
        <f t="array" aca="1" ref="J91" ca="1">IF(Parameters!$D$31, SUM(IF(ISNUMBER(Y91:AD91),(IF(Y91:AD91&gt;=Parameters!$D$41,1,"")),""))+0.5*(SUM(IF(ISNUMBER(Y91:AD91),(IF(Y91:AD91&gt;=Parameters!$D$42,1,"")),""))-SUM(IF(ISNUMBER(Y91:AD91),(IF(Y91:AD91&gt;=Parameters!$D$41,1,"")),""))),0) +
   IF(Parameters!$D$32,SUM(IF(ISNUMBER(Y91:AD91),(IF(Y91:AD91&gt;=Parameters!$D$41,1,"")),"")),0) +
   IF(Parameters!$D$33,AVERAGE(IF(ISNUMBER(Y91:AD91),Y91:AD91)),0) +
   IF(Parameters!$D$34,IF(OR(IF(ISNUMBER(Y91:AD91),Y91:AD91)=0),0,GEOMEAN(IF(ISNUMBER(Y91:AD91),Y91:AD91))),0)</f>
        <v>4</v>
      </c>
      <c r="K91" s="23">
        <f t="shared" ca="1" si="8"/>
        <v>4</v>
      </c>
      <c r="L91" s="116" t="str">
        <f t="shared" si="9"/>
        <v/>
      </c>
      <c r="M91" s="21" cm="1">
        <f t="array" aca="1" ref="M91" ca="1">IF(Parameters!$D$31, SUM(IF(ISNUMBER(AF91:AK91),(IF(AF91:AK91&gt;=Parameters!$D$41,1,"")),""))+0.5*(SUM(IF(ISNUMBER(AF91:AK91),(IF(AF91:AK91&gt;=Parameters!$D$42,1,"")),""))-SUM(IF(ISNUMBER(AF91:AK91),(IF(AF91:AK91&gt;=Parameters!$D$41,1,"")),""))),0) +
   IF(Parameters!$D$32,SUM(IF(ISNUMBER(AF91:AK91),(IF(AF91:AK91&gt;=Parameters!$D$41,1,"")),"")),0) +
   IF(Parameters!$D$33,AVERAGE(IF(ISNUMBER(AF91:AK91),AF91:AK91)),0) +
   IF(Parameters!$D$34,IF(OR(IF(ISNUMBER(AF91:AK91),AF91:AK91)=0),0,GEOMEAN(IF(ISNUMBER(AF91:AK91),AF91:AK91))),0)</f>
        <v>3</v>
      </c>
      <c r="N91" s="23">
        <f t="shared" ca="1" si="10"/>
        <v>3</v>
      </c>
      <c r="O91" s="116" t="str">
        <f t="shared" si="11"/>
        <v/>
      </c>
      <c r="P91" s="24"/>
      <c r="Q91" s="49"/>
      <c r="R91" s="25">
        <f ca="1">IFERROR(INDEX(Health!$G$8:$G$225,MATCH($C91,_xlfn.ANCHORARRAY(Health!$C$8),0)),NA())</f>
        <v>0</v>
      </c>
      <c r="S91" s="25">
        <f ca="1">IFERROR(INDEX(Food!$G$8:$G$225,MATCH($C91,_xlfn.ANCHORARRAY(Food!$C$8),0)),NA())</f>
        <v>10</v>
      </c>
      <c r="T91" s="25">
        <f ca="1">IFERROR(INDEX(Macro!$G$8:$G$225,MATCH($C91,_xlfn.ANCHORARRAY(Macro!$C$8),0)),NA())</f>
        <v>5.3000800989450676</v>
      </c>
      <c r="U91" s="25">
        <f ca="1">IFERROR(INDEX(Socioeconomic!$G$8:$G$225,MATCH($C91,_xlfn.ANCHORARRAY(Socioeconomic!$C$8),0)),NA())</f>
        <v>10</v>
      </c>
      <c r="V91" s="25">
        <f ca="1">IFERROR(INDEX('Natural Hazard'!$G$8:$G$225,MATCH($C91,_xlfn.ANCHORARRAY('Natural Hazard'!$C$8),0)),NA())</f>
        <v>9.3985814532477878</v>
      </c>
      <c r="W91" s="25">
        <f ca="1">IFERROR(INDEX(Conflict!$G$8:$G$225,MATCH($C91,_xlfn.ANCHORARRAY(Conflict!$C$8),0)),NA())</f>
        <v>0</v>
      </c>
      <c r="X91" s="50"/>
      <c r="Y91" s="25">
        <f ca="1">IFERROR(INDEX(Health!$H$8:$H$225,MATCH($C91,_xlfn.ANCHORARRAY(Health!$C$8),0)),NA())</f>
        <v>7.3119533527696801</v>
      </c>
      <c r="Z91" s="25">
        <f ca="1">IFERROR(INDEX(Food!$H$8:$H$225,MATCH($C91,_xlfn.ANCHORARRAY(Food!$C$8),0)),NA())</f>
        <v>10</v>
      </c>
      <c r="AA91" s="25">
        <f ca="1">IFERROR(INDEX(Macro!$H$8:$H$225,MATCH($C91,_xlfn.ANCHORARRAY(Macro!$C$8),0)),NA())</f>
        <v>7.1457688533252801</v>
      </c>
      <c r="AB91" s="25">
        <f ca="1">IFERROR(INDEX(Socioeconomic!$H$8:$H$225,MATCH($C91,_xlfn.ANCHORARRAY(Socioeconomic!$C$8),0)),NA())</f>
        <v>10</v>
      </c>
      <c r="AC91" s="25">
        <f ca="1">IFERROR(INDEX('Natural Hazard'!$H$8:$H$225,MATCH($C91,_xlfn.ANCHORARRAY('Natural Hazard'!$C$8),0)),NA())</f>
        <v>8.8333333333333304</v>
      </c>
      <c r="AD91" s="25">
        <f ca="1">IFERROR(INDEX(Conflict!$H$8:$H$225,MATCH($C91,_xlfn.ANCHORARRAY(Conflict!$C$8),0)),NA())</f>
        <v>9.0396659707724396</v>
      </c>
      <c r="AE91" s="50"/>
      <c r="AF91" s="25">
        <f ca="1">IFERROR(INDEX(Health!$I$8:$I$225,MATCH($C91,_xlfn.ANCHORARRAY(Health!$C$8),0)),NA())</f>
        <v>0</v>
      </c>
      <c r="AG91" s="25">
        <f ca="1">IFERROR(INDEX(Food!$I$8:$I$225,MATCH($C91,_xlfn.ANCHORARRAY(Food!$C$8),0)),NA())</f>
        <v>10</v>
      </c>
      <c r="AH91" s="25">
        <f ca="1">IFERROR(INDEX(Macro!$I$8:$I$225,MATCH($C91,_xlfn.ANCHORARRAY(Macro!$C$8),0)),NA())</f>
        <v>3.93111638954869</v>
      </c>
      <c r="AI91" s="25">
        <f ca="1">IFERROR(INDEX(Socioeconomic!$I$8:$I$225,MATCH($C91,_xlfn.ANCHORARRAY(Socioeconomic!$C$8),0)),NA())</f>
        <v>10</v>
      </c>
      <c r="AJ91" s="25">
        <f ca="1">IFERROR(INDEX('Natural Hazard'!$I$8:$I$225,MATCH($C91,_xlfn.ANCHORARRAY('Natural Hazard'!$C$8),0)),NA())</f>
        <v>10</v>
      </c>
      <c r="AK91" s="25">
        <f ca="1">IFERROR(INDEX(Conflict!$I$8:$I$225,MATCH($C91,_xlfn.ANCHORARRAY(Conflict!$C$8),0)),NA())</f>
        <v>0</v>
      </c>
      <c r="AL91" s="49"/>
      <c r="AM91" s="25">
        <f>IFERROR(INDEX('Data Reliability'!$G$6:$G$409,MATCH($C91,'Data Reliability'!$E$6:$E$409,0)),NA())</f>
        <v>0</v>
      </c>
      <c r="AN91" s="25">
        <f>IFERROR(INDEX('Data Reliability'!$H$6:$H$409,MATCH($C91,'Data Reliability'!$E$6:$E$409,0)),NA())</f>
        <v>0.29444444444444401</v>
      </c>
    </row>
    <row r="92" spans="2:40" ht="15.75" x14ac:dyDescent="0.25">
      <c r="B92" s="28" t="s">
        <v>147</v>
      </c>
      <c r="C92" s="28" t="s">
        <v>148</v>
      </c>
      <c r="D92" s="28" t="s">
        <v>433</v>
      </c>
      <c r="E92" s="28" t="s">
        <v>409</v>
      </c>
      <c r="F92" s="206">
        <f ca="1">MATCH($C92,_xlfn.ANCHORARRAY(Health!$C$8),0)</f>
        <v>87</v>
      </c>
      <c r="G92" s="22" cm="1">
        <f t="array" aca="1" ref="G92" ca="1">IF(Parameters!$D$31, SUM(IF(ISNUMBER(R92:W92),(IF(R92:W92&gt;=Parameters!$D$37,1,"")),""))+0.5*(SUM(IF(ISNUMBER(R92:W92),(IF(R92:W92&gt;=Parameters!$D$38,1,"")),""))-SUM(IF(ISNUMBER(R92:W92),(IF(R92:W92&gt;=Parameters!$D$37,1,"")),""))),0) +
   IF(Parameters!$D$32,SUM(IF(ISNUMBER(R92:W92),(IF(R92:W92&gt;=Parameters!$D$41,1,"")),"")),0) +
   IF(Parameters!$D$33,AVERAGE(IF(ISNUMBER(R92:W92),R92:W92)),0) +
   IF(Parameters!$D$34,IF(OR(IF(ISNUMBER(R92:W92),R92:W92)=0),0,GEOMEAN(IF(ISNUMBER(R92:W92),R92:W92))),0)</f>
        <v>0</v>
      </c>
      <c r="H92" s="23">
        <f t="shared" ca="1" si="6"/>
        <v>0</v>
      </c>
      <c r="I92" s="116" t="str">
        <f t="shared" si="7"/>
        <v/>
      </c>
      <c r="J92" s="22" cm="1">
        <f t="array" aca="1" ref="J92" ca="1">IF(Parameters!$D$31, SUM(IF(ISNUMBER(Y92:AD92),(IF(Y92:AD92&gt;=Parameters!$D$41,1,"")),""))+0.5*(SUM(IF(ISNUMBER(Y92:AD92),(IF(Y92:AD92&gt;=Parameters!$D$42,1,"")),""))-SUM(IF(ISNUMBER(Y92:AD92),(IF(Y92:AD92&gt;=Parameters!$D$41,1,"")),""))),0) +
   IF(Parameters!$D$32,SUM(IF(ISNUMBER(Y92:AD92),(IF(Y92:AD92&gt;=Parameters!$D$41,1,"")),"")),0) +
   IF(Parameters!$D$33,AVERAGE(IF(ISNUMBER(Y92:AD92),Y92:AD92)),0) +
   IF(Parameters!$D$34,IF(OR(IF(ISNUMBER(Y92:AD92),Y92:AD92)=0),0,GEOMEAN(IF(ISNUMBER(Y92:AD92),Y92:AD92))),0)</f>
        <v>0</v>
      </c>
      <c r="K92" s="23">
        <f t="shared" ca="1" si="8"/>
        <v>0</v>
      </c>
      <c r="L92" s="116" t="str">
        <f t="shared" si="9"/>
        <v/>
      </c>
      <c r="M92" s="21" cm="1">
        <f t="array" aca="1" ref="M92" ca="1">IF(Parameters!$D$31, SUM(IF(ISNUMBER(AF92:AK92),(IF(AF92:AK92&gt;=Parameters!$D$41,1,"")),""))+0.5*(SUM(IF(ISNUMBER(AF92:AK92),(IF(AF92:AK92&gt;=Parameters!$D$42,1,"")),""))-SUM(IF(ISNUMBER(AF92:AK92),(IF(AF92:AK92&gt;=Parameters!$D$41,1,"")),""))),0) +
   IF(Parameters!$D$32,SUM(IF(ISNUMBER(AF92:AK92),(IF(AF92:AK92&gt;=Parameters!$D$41,1,"")),"")),0) +
   IF(Parameters!$D$33,AVERAGE(IF(ISNUMBER(AF92:AK92),AF92:AK92)),0) +
   IF(Parameters!$D$34,IF(OR(IF(ISNUMBER(AF92:AK92),AF92:AK92)=0),0,GEOMEAN(IF(ISNUMBER(AF92:AK92),AF92:AK92))),0)</f>
        <v>0</v>
      </c>
      <c r="N92" s="23">
        <f t="shared" ca="1" si="10"/>
        <v>0</v>
      </c>
      <c r="O92" s="116" t="str">
        <f t="shared" si="11"/>
        <v>!</v>
      </c>
      <c r="P92" s="24"/>
      <c r="Q92" s="49"/>
      <c r="R92" s="25">
        <f ca="1">IFERROR(INDEX(Health!$G$8:$G$225,MATCH($C92,_xlfn.ANCHORARRAY(Health!$C$8),0)),NA())</f>
        <v>0</v>
      </c>
      <c r="S92" s="25">
        <f ca="1">IFERROR(INDEX(Food!$G$8:$G$225,MATCH($C92,_xlfn.ANCHORARRAY(Food!$C$8),0)),NA())</f>
        <v>0</v>
      </c>
      <c r="T92" s="25">
        <f ca="1">IFERROR(INDEX(Macro!$G$8:$G$225,MATCH($C92,_xlfn.ANCHORARRAY(Macro!$C$8),0)),NA())</f>
        <v>0</v>
      </c>
      <c r="U92" s="25">
        <f ca="1">IFERROR(INDEX(Socioeconomic!$G$8:$G$225,MATCH($C92,_xlfn.ANCHORARRAY(Socioeconomic!$C$8),0)),NA())</f>
        <v>0</v>
      </c>
      <c r="V92" s="25">
        <f ca="1">IFERROR(INDEX('Natural Hazard'!$G$8:$G$225,MATCH($C92,_xlfn.ANCHORARRAY('Natural Hazard'!$C$8),0)),NA())</f>
        <v>0</v>
      </c>
      <c r="W92" s="25">
        <f ca="1">IFERROR(INDEX(Conflict!$G$8:$G$225,MATCH($C92,_xlfn.ANCHORARRAY(Conflict!$C$8),0)),NA())</f>
        <v>0</v>
      </c>
      <c r="X92" s="50"/>
      <c r="Y92" s="25">
        <f ca="1">IFERROR(INDEX(Health!$H$8:$H$225,MATCH($C92,_xlfn.ANCHORARRAY(Health!$C$8),0)),NA())</f>
        <v>0.314868804664724</v>
      </c>
      <c r="Z92" s="25">
        <f ca="1">IFERROR(INDEX(Food!$H$8:$H$225,MATCH($C92,_xlfn.ANCHORARRAY(Food!$C$8),0)),NA())</f>
        <v>1.93398957730167</v>
      </c>
      <c r="AA92" s="25">
        <f ca="1">IFERROR(INDEX(Macro!$H$8:$H$225,MATCH($C92,_xlfn.ANCHORARRAY(Macro!$C$8),0)),NA())</f>
        <v>3.2656450517098201</v>
      </c>
      <c r="AB92" s="25">
        <f ca="1">IFERROR(INDEX(Socioeconomic!$H$8:$H$225,MATCH($C92,_xlfn.ANCHORARRAY(Socioeconomic!$C$8),0)),NA())</f>
        <v>1.4285714285714199</v>
      </c>
      <c r="AC92" s="25">
        <f ca="1">IFERROR(INDEX('Natural Hazard'!$H$8:$H$225,MATCH($C92,_xlfn.ANCHORARRAY('Natural Hazard'!$C$8),0)),NA())</f>
        <v>2.9999999999999898</v>
      </c>
      <c r="AD92" s="25">
        <f ca="1">IFERROR(INDEX(Conflict!$H$8:$H$225,MATCH($C92,_xlfn.ANCHORARRAY(Conflict!$C$8),0)),NA())</f>
        <v>0</v>
      </c>
      <c r="AE92" s="50"/>
      <c r="AF92" s="25">
        <f ca="1">IFERROR(INDEX(Health!$I$8:$I$225,MATCH($C92,_xlfn.ANCHORARRAY(Health!$C$8),0)),NA())</f>
        <v>0</v>
      </c>
      <c r="AG92" s="25" t="e">
        <f ca="1">IFERROR(INDEX(Food!$I$8:$I$225,MATCH($C92,_xlfn.ANCHORARRAY(Food!$C$8),0)),NA())</f>
        <v>#N/A</v>
      </c>
      <c r="AH92" s="25">
        <f ca="1">IFERROR(INDEX(Macro!$I$8:$I$225,MATCH($C92,_xlfn.ANCHORARRAY(Macro!$C$8),0)),NA())</f>
        <v>0</v>
      </c>
      <c r="AI92" s="25">
        <f ca="1">IFERROR(INDEX(Socioeconomic!$I$8:$I$225,MATCH($C92,_xlfn.ANCHORARRAY(Socioeconomic!$C$8),0)),NA())</f>
        <v>0</v>
      </c>
      <c r="AJ92" s="25">
        <f ca="1">IFERROR(INDEX('Natural Hazard'!$I$8:$I$225,MATCH($C92,_xlfn.ANCHORARRAY('Natural Hazard'!$C$8),0)),NA())</f>
        <v>0</v>
      </c>
      <c r="AK92" s="25">
        <f ca="1">IFERROR(INDEX(Conflict!$I$8:$I$225,MATCH($C92,_xlfn.ANCHORARRAY(Conflict!$C$8),0)),NA())</f>
        <v>0</v>
      </c>
      <c r="AL92" s="49"/>
      <c r="AM92" s="25">
        <f>IFERROR(INDEX('Data Reliability'!$G$6:$G$409,MATCH($C92,'Data Reliability'!$E$6:$E$409,0)),NA())</f>
        <v>0</v>
      </c>
      <c r="AN92" s="25">
        <f>IFERROR(INDEX('Data Reliability'!$H$6:$H$409,MATCH($C92,'Data Reliability'!$E$6:$E$409,0)),NA())</f>
        <v>0.47222222222222199</v>
      </c>
    </row>
    <row r="93" spans="2:40" ht="15.75" x14ac:dyDescent="0.25">
      <c r="B93" s="28" t="s">
        <v>149</v>
      </c>
      <c r="C93" s="28" t="s">
        <v>150</v>
      </c>
      <c r="D93" s="28" t="s">
        <v>436</v>
      </c>
      <c r="E93" s="28" t="s">
        <v>430</v>
      </c>
      <c r="F93" s="206">
        <f ca="1">MATCH($C93,_xlfn.ANCHORARRAY(Health!$C$8),0)</f>
        <v>88</v>
      </c>
      <c r="G93" s="22" cm="1">
        <f t="array" aca="1" ref="G93" ca="1">IF(Parameters!$D$31, SUM(IF(ISNUMBER(R93:W93),(IF(R93:W93&gt;=Parameters!$D$37,1,"")),""))+0.5*(SUM(IF(ISNUMBER(R93:W93),(IF(R93:W93&gt;=Parameters!$D$38,1,"")),""))-SUM(IF(ISNUMBER(R93:W93),(IF(R93:W93&gt;=Parameters!$D$37,1,"")),""))),0) +
   IF(Parameters!$D$32,SUM(IF(ISNUMBER(R93:W93),(IF(R93:W93&gt;=Parameters!$D$41,1,"")),"")),0) +
   IF(Parameters!$D$33,AVERAGE(IF(ISNUMBER(R93:W93),R93:W93)),0) +
   IF(Parameters!$D$34,IF(OR(IF(ISNUMBER(R93:W93),R93:W93)=0),0,GEOMEAN(IF(ISNUMBER(R93:W93),R93:W93))),0)</f>
        <v>1.5</v>
      </c>
      <c r="H93" s="23">
        <f t="shared" ca="1" si="6"/>
        <v>1.5</v>
      </c>
      <c r="I93" s="116" t="str">
        <f t="shared" si="7"/>
        <v/>
      </c>
      <c r="J93" s="22" cm="1">
        <f t="array" aca="1" ref="J93" ca="1">IF(Parameters!$D$31, SUM(IF(ISNUMBER(Y93:AD93),(IF(Y93:AD93&gt;=Parameters!$D$41,1,"")),""))+0.5*(SUM(IF(ISNUMBER(Y93:AD93),(IF(Y93:AD93&gt;=Parameters!$D$42,1,"")),""))-SUM(IF(ISNUMBER(Y93:AD93),(IF(Y93:AD93&gt;=Parameters!$D$41,1,"")),""))),0) +
   IF(Parameters!$D$32,SUM(IF(ISNUMBER(Y93:AD93),(IF(Y93:AD93&gt;=Parameters!$D$41,1,"")),"")),0) +
   IF(Parameters!$D$33,AVERAGE(IF(ISNUMBER(Y93:AD93),Y93:AD93)),0) +
   IF(Parameters!$D$34,IF(OR(IF(ISNUMBER(Y93:AD93),Y93:AD93)=0),0,GEOMEAN(IF(ISNUMBER(Y93:AD93),Y93:AD93))),0)</f>
        <v>1</v>
      </c>
      <c r="K93" s="23">
        <f t="shared" ca="1" si="8"/>
        <v>1</v>
      </c>
      <c r="L93" s="116" t="str">
        <f t="shared" si="9"/>
        <v/>
      </c>
      <c r="M93" s="21" cm="1">
        <f t="array" aca="1" ref="M93" ca="1">IF(Parameters!$D$31, SUM(IF(ISNUMBER(AF93:AK93),(IF(AF93:AK93&gt;=Parameters!$D$41,1,"")),""))+0.5*(SUM(IF(ISNUMBER(AF93:AK93),(IF(AF93:AK93&gt;=Parameters!$D$42,1,"")),""))-SUM(IF(ISNUMBER(AF93:AK93),(IF(AF93:AK93&gt;=Parameters!$D$41,1,"")),""))),0) +
   IF(Parameters!$D$32,SUM(IF(ISNUMBER(AF93:AK93),(IF(AF93:AK93&gt;=Parameters!$D$41,1,"")),"")),0) +
   IF(Parameters!$D$33,AVERAGE(IF(ISNUMBER(AF93:AK93),AF93:AK93)),0) +
   IF(Parameters!$D$34,IF(OR(IF(ISNUMBER(AF93:AK93),AF93:AK93)=0),0,GEOMEAN(IF(ISNUMBER(AF93:AK93),AF93:AK93))),0)</f>
        <v>2.5</v>
      </c>
      <c r="N93" s="23">
        <f t="shared" ca="1" si="10"/>
        <v>2.5</v>
      </c>
      <c r="O93" s="116" t="str">
        <f t="shared" si="11"/>
        <v/>
      </c>
      <c r="P93" s="24"/>
      <c r="Q93" s="49"/>
      <c r="R93" s="25">
        <f ca="1">IFERROR(INDEX(Health!$G$8:$G$225,MATCH($C93,_xlfn.ANCHORARRAY(Health!$C$8),0)),NA())</f>
        <v>0</v>
      </c>
      <c r="S93" s="25">
        <f ca="1">IFERROR(INDEX(Food!$G$8:$G$225,MATCH($C93,_xlfn.ANCHORARRAY(Food!$C$8),0)),NA())</f>
        <v>3.9407893242310403</v>
      </c>
      <c r="T93" s="25">
        <f ca="1">IFERROR(INDEX(Macro!$G$8:$G$225,MATCH($C93,_xlfn.ANCHORARRAY(Macro!$C$8),0)),NA())</f>
        <v>6.9</v>
      </c>
      <c r="U93" s="25">
        <f ca="1">IFERROR(INDEX(Socioeconomic!$G$8:$G$225,MATCH($C93,_xlfn.ANCHORARRAY(Socioeconomic!$C$8),0)),NA())</f>
        <v>0</v>
      </c>
      <c r="V93" s="25">
        <f ca="1">IFERROR(INDEX('Natural Hazard'!$G$8:$G$225,MATCH($C93,_xlfn.ANCHORARRAY('Natural Hazard'!$C$8),0)),NA())</f>
        <v>10</v>
      </c>
      <c r="W93" s="25">
        <f ca="1">IFERROR(INDEX(Conflict!$G$8:$G$225,MATCH($C93,_xlfn.ANCHORARRAY(Conflict!$C$8),0)),NA())</f>
        <v>2.7031258484980603</v>
      </c>
      <c r="X93" s="50"/>
      <c r="Y93" s="25">
        <f ca="1">IFERROR(INDEX(Health!$H$8:$H$225,MATCH($C93,_xlfn.ANCHORARRAY(Health!$C$8),0)),NA())</f>
        <v>1.48104956268221</v>
      </c>
      <c r="Z93" s="25">
        <f ca="1">IFERROR(INDEX(Food!$H$8:$H$225,MATCH($C93,_xlfn.ANCHORARRAY(Food!$C$8),0)),NA())</f>
        <v>5.1766068326577797</v>
      </c>
      <c r="AA93" s="25">
        <f ca="1">IFERROR(INDEX(Macro!$H$8:$H$225,MATCH($C93,_xlfn.ANCHORARRAY(Macro!$C$8),0)),NA())</f>
        <v>3.3562315996074501</v>
      </c>
      <c r="AB93" s="25">
        <f ca="1">IFERROR(INDEX(Socioeconomic!$H$8:$H$225,MATCH($C93,_xlfn.ANCHORARRAY(Socioeconomic!$C$8),0)),NA())</f>
        <v>4.2857142857142803</v>
      </c>
      <c r="AC93" s="25">
        <f ca="1">IFERROR(INDEX('Natural Hazard'!$H$8:$H$225,MATCH($C93,_xlfn.ANCHORARRAY('Natural Hazard'!$C$8),0)),NA())</f>
        <v>10</v>
      </c>
      <c r="AD93" s="25">
        <f ca="1">IFERROR(INDEX(Conflict!$H$8:$H$225,MATCH($C93,_xlfn.ANCHORARRAY(Conflict!$C$8),0)),NA())</f>
        <v>0.73068893528183598</v>
      </c>
      <c r="AE93" s="50"/>
      <c r="AF93" s="25">
        <f ca="1">IFERROR(INDEX(Health!$I$8:$I$225,MATCH($C93,_xlfn.ANCHORARRAY(Health!$C$8),0)),NA())</f>
        <v>0</v>
      </c>
      <c r="AG93" s="25">
        <f ca="1">IFERROR(INDEX(Food!$I$8:$I$225,MATCH($C93,_xlfn.ANCHORARRAY(Food!$C$8),0)),NA())</f>
        <v>3</v>
      </c>
      <c r="AH93" s="25">
        <f ca="1">IFERROR(INDEX(Macro!$I$8:$I$225,MATCH($C93,_xlfn.ANCHORARRAY(Macro!$C$8),0)),NA())</f>
        <v>7</v>
      </c>
      <c r="AI93" s="25">
        <f ca="1">IFERROR(INDEX(Socioeconomic!$I$8:$I$225,MATCH($C93,_xlfn.ANCHORARRAY(Socioeconomic!$C$8),0)),NA())</f>
        <v>0</v>
      </c>
      <c r="AJ93" s="25">
        <f ca="1">IFERROR(INDEX('Natural Hazard'!$I$8:$I$225,MATCH($C93,_xlfn.ANCHORARRAY('Natural Hazard'!$C$8),0)),NA())</f>
        <v>10</v>
      </c>
      <c r="AK93" s="25">
        <f ca="1">IFERROR(INDEX(Conflict!$I$8:$I$225,MATCH($C93,_xlfn.ANCHORARRAY(Conflict!$C$8),0)),NA())</f>
        <v>10</v>
      </c>
      <c r="AL93" s="49"/>
      <c r="AM93" s="25">
        <f>IFERROR(INDEX('Data Reliability'!$G$6:$G$409,MATCH($C93,'Data Reliability'!$E$6:$E$409,0)),NA())</f>
        <v>0</v>
      </c>
      <c r="AN93" s="25">
        <f>IFERROR(INDEX('Data Reliability'!$H$6:$H$409,MATCH($C93,'Data Reliability'!$E$6:$E$409,0)),NA())</f>
        <v>0.31666666666666698</v>
      </c>
    </row>
    <row r="94" spans="2:40" ht="15.75" x14ac:dyDescent="0.25">
      <c r="B94" s="28" t="s">
        <v>712</v>
      </c>
      <c r="C94" s="28" t="s">
        <v>679</v>
      </c>
      <c r="D94" s="28" t="s">
        <v>433</v>
      </c>
      <c r="E94" s="28" t="s">
        <v>409</v>
      </c>
      <c r="F94" s="206">
        <f ca="1">MATCH($C94,_xlfn.ANCHORARRAY(Health!$C$8),0)</f>
        <v>89</v>
      </c>
      <c r="G94" s="22" cm="1">
        <f t="array" aca="1" ref="G94" ca="1">IF(Parameters!$D$31, SUM(IF(ISNUMBER(R94:W94),(IF(R94:W94&gt;=Parameters!$D$37,1,"")),""))+0.5*(SUM(IF(ISNUMBER(R94:W94),(IF(R94:W94&gt;=Parameters!$D$38,1,"")),""))-SUM(IF(ISNUMBER(R94:W94),(IF(R94:W94&gt;=Parameters!$D$37,1,"")),""))),0) +
   IF(Parameters!$D$32,SUM(IF(ISNUMBER(R94:W94),(IF(R94:W94&gt;=Parameters!$D$41,1,"")),"")),0) +
   IF(Parameters!$D$33,AVERAGE(IF(ISNUMBER(R94:W94),R94:W94)),0) +
   IF(Parameters!$D$34,IF(OR(IF(ISNUMBER(R94:W94),R94:W94)=0),0,GEOMEAN(IF(ISNUMBER(R94:W94),R94:W94))),0)</f>
        <v>0</v>
      </c>
      <c r="H94" s="23">
        <f t="shared" ca="1" si="6"/>
        <v>0</v>
      </c>
      <c r="I94" s="116" t="str">
        <f t="shared" si="7"/>
        <v>!!</v>
      </c>
      <c r="J94" s="22" cm="1">
        <f t="array" aca="1" ref="J94" ca="1">IF(Parameters!$D$31, SUM(IF(ISNUMBER(Y94:AD94),(IF(Y94:AD94&gt;=Parameters!$D$41,1,"")),""))+0.5*(SUM(IF(ISNUMBER(Y94:AD94),(IF(Y94:AD94&gt;=Parameters!$D$42,1,"")),""))-SUM(IF(ISNUMBER(Y94:AD94),(IF(Y94:AD94&gt;=Parameters!$D$41,1,"")),""))),0) +
   IF(Parameters!$D$32,SUM(IF(ISNUMBER(Y94:AD94),(IF(Y94:AD94&gt;=Parameters!$D$41,1,"")),"")),0) +
   IF(Parameters!$D$33,AVERAGE(IF(ISNUMBER(Y94:AD94),Y94:AD94)),0) +
   IF(Parameters!$D$34,IF(OR(IF(ISNUMBER(Y94:AD94),Y94:AD94)=0),0,GEOMEAN(IF(ISNUMBER(Y94:AD94),Y94:AD94))),0)</f>
        <v>0</v>
      </c>
      <c r="K94" s="23">
        <f t="shared" ca="1" si="8"/>
        <v>0</v>
      </c>
      <c r="L94" s="116" t="str">
        <f t="shared" si="9"/>
        <v>!!</v>
      </c>
      <c r="M94" s="21" cm="1">
        <f t="array" aca="1" ref="M94" ca="1">IF(Parameters!$D$31, SUM(IF(ISNUMBER(AF94:AK94),(IF(AF94:AK94&gt;=Parameters!$D$41,1,"")),""))+0.5*(SUM(IF(ISNUMBER(AF94:AK94),(IF(AF94:AK94&gt;=Parameters!$D$42,1,"")),""))-SUM(IF(ISNUMBER(AF94:AK94),(IF(AF94:AK94&gt;=Parameters!$D$41,1,"")),""))),0) +
   IF(Parameters!$D$32,SUM(IF(ISNUMBER(AF94:AK94),(IF(AF94:AK94&gt;=Parameters!$D$41,1,"")),"")),0) +
   IF(Parameters!$D$33,AVERAGE(IF(ISNUMBER(AF94:AK94),AF94:AK94)),0) +
   IF(Parameters!$D$34,IF(OR(IF(ISNUMBER(AF94:AK94),AF94:AK94)=0),0,GEOMEAN(IF(ISNUMBER(AF94:AK94),AF94:AK94))),0)</f>
        <v>0</v>
      </c>
      <c r="N94" s="23">
        <f t="shared" ca="1" si="10"/>
        <v>0</v>
      </c>
      <c r="O94" s="116" t="str">
        <f t="shared" si="11"/>
        <v>!!</v>
      </c>
      <c r="P94" s="24"/>
      <c r="Q94" s="49"/>
      <c r="R94" s="25">
        <f ca="1">IFERROR(INDEX(Health!$G$8:$G$225,MATCH($C94,_xlfn.ANCHORARRAY(Health!$C$8),0)),NA())</f>
        <v>0</v>
      </c>
      <c r="S94" s="25" t="e">
        <f ca="1">IFERROR(INDEX(Food!$G$8:$G$225,MATCH($C94,_xlfn.ANCHORARRAY(Food!$C$8),0)),NA())</f>
        <v>#N/A</v>
      </c>
      <c r="T94" s="25" t="e">
        <f ca="1">IFERROR(INDEX(Macro!$G$8:$G$225,MATCH($C94,_xlfn.ANCHORARRAY(Macro!$C$8),0)),NA())</f>
        <v>#N/A</v>
      </c>
      <c r="U94" s="25">
        <f ca="1">IFERROR(INDEX(Socioeconomic!$G$8:$G$225,MATCH($C94,_xlfn.ANCHORARRAY(Socioeconomic!$C$8),0)),NA())</f>
        <v>0</v>
      </c>
      <c r="V94" s="25">
        <f ca="1">IFERROR(INDEX('Natural Hazard'!$G$8:$G$225,MATCH($C94,_xlfn.ANCHORARRAY('Natural Hazard'!$C$8),0)),NA())</f>
        <v>0</v>
      </c>
      <c r="W94" s="25">
        <f ca="1">IFERROR(INDEX(Conflict!$G$8:$G$225,MATCH($C94,_xlfn.ANCHORARRAY(Conflict!$C$8),0)),NA())</f>
        <v>0</v>
      </c>
      <c r="X94" s="50"/>
      <c r="Y94" s="25" t="e">
        <f ca="1">IFERROR(INDEX(Health!$H$8:$H$225,MATCH($C94,_xlfn.ANCHORARRAY(Health!$C$8),0)),NA())</f>
        <v>#N/A</v>
      </c>
      <c r="Z94" s="25" t="e">
        <f ca="1">IFERROR(INDEX(Food!$H$8:$H$225,MATCH($C94,_xlfn.ANCHORARRAY(Food!$C$8),0)),NA())</f>
        <v>#N/A</v>
      </c>
      <c r="AA94" s="25" t="e">
        <f ca="1">IFERROR(INDEX(Macro!$H$8:$H$225,MATCH($C94,_xlfn.ANCHORARRAY(Macro!$C$8),0)),NA())</f>
        <v>#N/A</v>
      </c>
      <c r="AB94" s="25" t="e">
        <f ca="1">IFERROR(INDEX(Socioeconomic!$H$8:$H$225,MATCH($C94,_xlfn.ANCHORARRAY(Socioeconomic!$C$8),0)),NA())</f>
        <v>#N/A</v>
      </c>
      <c r="AC94" s="25" t="e">
        <f ca="1">IFERROR(INDEX('Natural Hazard'!$H$8:$H$225,MATCH($C94,_xlfn.ANCHORARRAY('Natural Hazard'!$C$8),0)),NA())</f>
        <v>#N/A</v>
      </c>
      <c r="AD94" s="25">
        <f ca="1">IFERROR(INDEX(Conflict!$H$8:$H$225,MATCH($C94,_xlfn.ANCHORARRAY(Conflict!$C$8),0)),NA())</f>
        <v>0</v>
      </c>
      <c r="AE94" s="50"/>
      <c r="AF94" s="25">
        <f ca="1">IFERROR(INDEX(Health!$I$8:$I$225,MATCH($C94,_xlfn.ANCHORARRAY(Health!$C$8),0)),NA())</f>
        <v>0</v>
      </c>
      <c r="AG94" s="25" t="e">
        <f ca="1">IFERROR(INDEX(Food!$I$8:$I$225,MATCH($C94,_xlfn.ANCHORARRAY(Food!$C$8),0)),NA())</f>
        <v>#N/A</v>
      </c>
      <c r="AH94" s="25" t="e">
        <f ca="1">IFERROR(INDEX(Macro!$I$8:$I$225,MATCH($C94,_xlfn.ANCHORARRAY(Macro!$C$8),0)),NA())</f>
        <v>#N/A</v>
      </c>
      <c r="AI94" s="25">
        <f ca="1">IFERROR(INDEX(Socioeconomic!$I$8:$I$225,MATCH($C94,_xlfn.ANCHORARRAY(Socioeconomic!$C$8),0)),NA())</f>
        <v>0</v>
      </c>
      <c r="AJ94" s="25">
        <f ca="1">IFERROR(INDEX('Natural Hazard'!$I$8:$I$225,MATCH($C94,_xlfn.ANCHORARRAY('Natural Hazard'!$C$8),0)),NA())</f>
        <v>0</v>
      </c>
      <c r="AK94" s="25">
        <f ca="1">IFERROR(INDEX(Conflict!$I$8:$I$225,MATCH($C94,_xlfn.ANCHORARRAY(Conflict!$C$8),0)),NA())</f>
        <v>0</v>
      </c>
      <c r="AL94" s="49"/>
      <c r="AM94" s="25">
        <f>IFERROR(INDEX('Data Reliability'!$G$6:$G$409,MATCH($C94,'Data Reliability'!$E$6:$E$409,0)),NA())</f>
        <v>0.88888888888888895</v>
      </c>
      <c r="AN94" s="25">
        <f>IFERROR(INDEX('Data Reliability'!$H$6:$H$409,MATCH($C94,'Data Reliability'!$E$6:$E$409,0)),NA())</f>
        <v>0.72777777777777797</v>
      </c>
    </row>
    <row r="95" spans="2:40" ht="15.75" x14ac:dyDescent="0.25">
      <c r="B95" s="28" t="s">
        <v>151</v>
      </c>
      <c r="C95" s="28" t="s">
        <v>152</v>
      </c>
      <c r="D95" s="28" t="s">
        <v>431</v>
      </c>
      <c r="E95" s="28" t="s">
        <v>430</v>
      </c>
      <c r="F95" s="206">
        <f ca="1">MATCH($C95,_xlfn.ANCHORARRAY(Health!$C$8),0)</f>
        <v>90</v>
      </c>
      <c r="G95" s="22" cm="1">
        <f t="array" aca="1" ref="G95" ca="1">IF(Parameters!$D$31, SUM(IF(ISNUMBER(R95:W95),(IF(R95:W95&gt;=Parameters!$D$37,1,"")),""))+0.5*(SUM(IF(ISNUMBER(R95:W95),(IF(R95:W95&gt;=Parameters!$D$38,1,"")),""))-SUM(IF(ISNUMBER(R95:W95),(IF(R95:W95&gt;=Parameters!$D$37,1,"")),""))),0) +
   IF(Parameters!$D$32,SUM(IF(ISNUMBER(R95:W95),(IF(R95:W95&gt;=Parameters!$D$41,1,"")),"")),0) +
   IF(Parameters!$D$33,AVERAGE(IF(ISNUMBER(R95:W95),R95:W95)),0) +
   IF(Parameters!$D$34,IF(OR(IF(ISNUMBER(R95:W95),R95:W95)=0),0,GEOMEAN(IF(ISNUMBER(R95:W95),R95:W95))),0)</f>
        <v>0</v>
      </c>
      <c r="H95" s="23">
        <f t="shared" ca="1" si="6"/>
        <v>0</v>
      </c>
      <c r="I95" s="116" t="str">
        <f t="shared" si="7"/>
        <v/>
      </c>
      <c r="J95" s="22" cm="1">
        <f t="array" aca="1" ref="J95" ca="1">IF(Parameters!$D$31, SUM(IF(ISNUMBER(Y95:AD95),(IF(Y95:AD95&gt;=Parameters!$D$41,1,"")),""))+0.5*(SUM(IF(ISNUMBER(Y95:AD95),(IF(Y95:AD95&gt;=Parameters!$D$42,1,"")),""))-SUM(IF(ISNUMBER(Y95:AD95),(IF(Y95:AD95&gt;=Parameters!$D$41,1,"")),""))),0) +
   IF(Parameters!$D$32,SUM(IF(ISNUMBER(Y95:AD95),(IF(Y95:AD95&gt;=Parameters!$D$41,1,"")),"")),0) +
   IF(Parameters!$D$33,AVERAGE(IF(ISNUMBER(Y95:AD95),Y95:AD95)),0) +
   IF(Parameters!$D$34,IF(OR(IF(ISNUMBER(Y95:AD95),Y95:AD95)=0),0,GEOMEAN(IF(ISNUMBER(Y95:AD95),Y95:AD95))),0)</f>
        <v>1</v>
      </c>
      <c r="K95" s="23">
        <f t="shared" ca="1" si="8"/>
        <v>1</v>
      </c>
      <c r="L95" s="116" t="str">
        <f t="shared" si="9"/>
        <v/>
      </c>
      <c r="M95" s="21" cm="1">
        <f t="array" aca="1" ref="M95" ca="1">IF(Parameters!$D$31, SUM(IF(ISNUMBER(AF95:AK95),(IF(AF95:AK95&gt;=Parameters!$D$41,1,"")),""))+0.5*(SUM(IF(ISNUMBER(AF95:AK95),(IF(AF95:AK95&gt;=Parameters!$D$42,1,"")),""))-SUM(IF(ISNUMBER(AF95:AK95),(IF(AF95:AK95&gt;=Parameters!$D$41,1,"")),""))),0) +
   IF(Parameters!$D$32,SUM(IF(ISNUMBER(AF95:AK95),(IF(AF95:AK95&gt;=Parameters!$D$41,1,"")),"")),0) +
   IF(Parameters!$D$33,AVERAGE(IF(ISNUMBER(AF95:AK95),AF95:AK95)),0) +
   IF(Parameters!$D$34,IF(OR(IF(ISNUMBER(AF95:AK95),AF95:AK95)=0),0,GEOMEAN(IF(ISNUMBER(AF95:AK95),AF95:AK95))),0)</f>
        <v>0</v>
      </c>
      <c r="N95" s="23">
        <f t="shared" ca="1" si="10"/>
        <v>0</v>
      </c>
      <c r="O95" s="116" t="str">
        <f t="shared" si="11"/>
        <v>!</v>
      </c>
      <c r="P95" s="24"/>
      <c r="Q95" s="49"/>
      <c r="R95" s="25">
        <f ca="1">IFERROR(INDEX(Health!$G$8:$G$225,MATCH($C95,_xlfn.ANCHORARRAY(Health!$C$8),0)),NA())</f>
        <v>0</v>
      </c>
      <c r="S95" s="25">
        <f ca="1">IFERROR(INDEX(Food!$G$8:$G$225,MATCH($C95,_xlfn.ANCHORARRAY(Food!$C$8),0)),NA())</f>
        <v>0</v>
      </c>
      <c r="T95" s="25">
        <f ca="1">IFERROR(INDEX(Macro!$G$8:$G$225,MATCH($C95,_xlfn.ANCHORARRAY(Macro!$C$8),0)),NA())</f>
        <v>2.1938657437249809</v>
      </c>
      <c r="U95" s="25">
        <f ca="1">IFERROR(INDEX(Socioeconomic!$G$8:$G$225,MATCH($C95,_xlfn.ANCHORARRAY(Socioeconomic!$C$8),0)),NA())</f>
        <v>0</v>
      </c>
      <c r="V95" s="25">
        <f ca="1">IFERROR(INDEX('Natural Hazard'!$G$8:$G$225,MATCH($C95,_xlfn.ANCHORARRAY('Natural Hazard'!$C$8),0)),NA())</f>
        <v>0</v>
      </c>
      <c r="W95" s="25">
        <f ca="1">IFERROR(INDEX(Conflict!$G$8:$G$225,MATCH($C95,_xlfn.ANCHORARRAY(Conflict!$C$8),0)),NA())</f>
        <v>0</v>
      </c>
      <c r="X95" s="50"/>
      <c r="Y95" s="25">
        <f ca="1">IFERROR(INDEX(Health!$H$8:$H$225,MATCH($C95,_xlfn.ANCHORARRAY(Health!$C$8),0)),NA())</f>
        <v>3.6967930029154501</v>
      </c>
      <c r="Z95" s="25">
        <f ca="1">IFERROR(INDEX(Food!$H$8:$H$225,MATCH($C95,_xlfn.ANCHORARRAY(Food!$C$8),0)),NA())</f>
        <v>5.5529820497973299</v>
      </c>
      <c r="AA95" s="25">
        <f ca="1">IFERROR(INDEX(Macro!$H$8:$H$225,MATCH($C95,_xlfn.ANCHORARRAY(Macro!$C$8),0)),NA())</f>
        <v>2.2389975088699301</v>
      </c>
      <c r="AB95" s="25">
        <f ca="1">IFERROR(INDEX(Socioeconomic!$H$8:$H$225,MATCH($C95,_xlfn.ANCHORARRAY(Socioeconomic!$C$8),0)),NA())</f>
        <v>5.4285714285714199</v>
      </c>
      <c r="AC95" s="25">
        <f ca="1">IFERROR(INDEX('Natural Hazard'!$H$8:$H$225,MATCH($C95,_xlfn.ANCHORARRAY('Natural Hazard'!$C$8),0)),NA())</f>
        <v>10</v>
      </c>
      <c r="AD95" s="25">
        <f ca="1">IFERROR(INDEX(Conflict!$H$8:$H$225,MATCH($C95,_xlfn.ANCHORARRAY(Conflict!$C$8),0)),NA())</f>
        <v>2.5260960334029199</v>
      </c>
      <c r="AE95" s="50"/>
      <c r="AF95" s="25">
        <f ca="1">IFERROR(INDEX(Health!$I$8:$I$225,MATCH($C95,_xlfn.ANCHORARRAY(Health!$C$8),0)),NA())</f>
        <v>0</v>
      </c>
      <c r="AG95" s="25" t="e">
        <f ca="1">IFERROR(INDEX(Food!$I$8:$I$225,MATCH($C95,_xlfn.ANCHORARRAY(Food!$C$8),0)),NA())</f>
        <v>#N/A</v>
      </c>
      <c r="AH95" s="25">
        <f ca="1">IFERROR(INDEX(Macro!$I$8:$I$225,MATCH($C95,_xlfn.ANCHORARRAY(Macro!$C$8),0)),NA())</f>
        <v>2.1496437054631699</v>
      </c>
      <c r="AI95" s="25">
        <f ca="1">IFERROR(INDEX(Socioeconomic!$I$8:$I$225,MATCH($C95,_xlfn.ANCHORARRAY(Socioeconomic!$C$8),0)),NA())</f>
        <v>0</v>
      </c>
      <c r="AJ95" s="25">
        <f ca="1">IFERROR(INDEX('Natural Hazard'!$I$8:$I$225,MATCH($C95,_xlfn.ANCHORARRAY('Natural Hazard'!$C$8),0)),NA())</f>
        <v>0</v>
      </c>
      <c r="AK95" s="25">
        <f ca="1">IFERROR(INDEX(Conflict!$I$8:$I$225,MATCH($C95,_xlfn.ANCHORARRAY(Conflict!$C$8),0)),NA())</f>
        <v>0</v>
      </c>
      <c r="AL95" s="49"/>
      <c r="AM95" s="25">
        <f>IFERROR(INDEX('Data Reliability'!$G$6:$G$409,MATCH($C95,'Data Reliability'!$E$6:$E$409,0)),NA())</f>
        <v>0</v>
      </c>
      <c r="AN95" s="25">
        <f>IFERROR(INDEX('Data Reliability'!$H$6:$H$409,MATCH($C95,'Data Reliability'!$E$6:$E$409,0)),NA())</f>
        <v>0.405555555555556</v>
      </c>
    </row>
    <row r="96" spans="2:40" ht="15.75" x14ac:dyDescent="0.25">
      <c r="B96" s="28" t="s">
        <v>153</v>
      </c>
      <c r="C96" s="28" t="s">
        <v>154</v>
      </c>
      <c r="D96" s="28" t="s">
        <v>433</v>
      </c>
      <c r="E96" s="28" t="s">
        <v>409</v>
      </c>
      <c r="F96" s="206">
        <f ca="1">MATCH($C96,_xlfn.ANCHORARRAY(Health!$C$8),0)</f>
        <v>91</v>
      </c>
      <c r="G96" s="22" cm="1">
        <f t="array" aca="1" ref="G96" ca="1">IF(Parameters!$D$31, SUM(IF(ISNUMBER(R96:W96),(IF(R96:W96&gt;=Parameters!$D$37,1,"")),""))+0.5*(SUM(IF(ISNUMBER(R96:W96),(IF(R96:W96&gt;=Parameters!$D$38,1,"")),""))-SUM(IF(ISNUMBER(R96:W96),(IF(R96:W96&gt;=Parameters!$D$37,1,"")),""))),0) +
   IF(Parameters!$D$32,SUM(IF(ISNUMBER(R96:W96),(IF(R96:W96&gt;=Parameters!$D$41,1,"")),"")),0) +
   IF(Parameters!$D$33,AVERAGE(IF(ISNUMBER(R96:W96),R96:W96)),0) +
   IF(Parameters!$D$34,IF(OR(IF(ISNUMBER(R96:W96),R96:W96)=0),0,GEOMEAN(IF(ISNUMBER(R96:W96),R96:W96))),0)</f>
        <v>0.5</v>
      </c>
      <c r="H96" s="23">
        <f t="shared" ca="1" si="6"/>
        <v>0.5</v>
      </c>
      <c r="I96" s="116" t="str">
        <f t="shared" si="7"/>
        <v/>
      </c>
      <c r="J96" s="22" cm="1">
        <f t="array" aca="1" ref="J96" ca="1">IF(Parameters!$D$31, SUM(IF(ISNUMBER(Y96:AD96),(IF(Y96:AD96&gt;=Parameters!$D$41,1,"")),""))+0.5*(SUM(IF(ISNUMBER(Y96:AD96),(IF(Y96:AD96&gt;=Parameters!$D$42,1,"")),""))-SUM(IF(ISNUMBER(Y96:AD96),(IF(Y96:AD96&gt;=Parameters!$D$41,1,"")),""))),0) +
   IF(Parameters!$D$32,SUM(IF(ISNUMBER(Y96:AD96),(IF(Y96:AD96&gt;=Parameters!$D$41,1,"")),"")),0) +
   IF(Parameters!$D$33,AVERAGE(IF(ISNUMBER(Y96:AD96),Y96:AD96)),0) +
   IF(Parameters!$D$34,IF(OR(IF(ISNUMBER(Y96:AD96),Y96:AD96)=0),0,GEOMEAN(IF(ISNUMBER(Y96:AD96),Y96:AD96))),0)</f>
        <v>0</v>
      </c>
      <c r="K96" s="23">
        <f t="shared" ca="1" si="8"/>
        <v>0</v>
      </c>
      <c r="L96" s="116" t="str">
        <f t="shared" si="9"/>
        <v/>
      </c>
      <c r="M96" s="21" cm="1">
        <f t="array" aca="1" ref="M96" ca="1">IF(Parameters!$D$31, SUM(IF(ISNUMBER(AF96:AK96),(IF(AF96:AK96&gt;=Parameters!$D$41,1,"")),""))+0.5*(SUM(IF(ISNUMBER(AF96:AK96),(IF(AF96:AK96&gt;=Parameters!$D$42,1,"")),""))-SUM(IF(ISNUMBER(AF96:AK96),(IF(AF96:AK96&gt;=Parameters!$D$41,1,"")),""))),0) +
   IF(Parameters!$D$32,SUM(IF(ISNUMBER(AF96:AK96),(IF(AF96:AK96&gt;=Parameters!$D$41,1,"")),"")),0) +
   IF(Parameters!$D$33,AVERAGE(IF(ISNUMBER(AF96:AK96),AF96:AK96)),0) +
   IF(Parameters!$D$34,IF(OR(IF(ISNUMBER(AF96:AK96),AF96:AK96)=0),0,GEOMEAN(IF(ISNUMBER(AF96:AK96),AF96:AK96))),0)</f>
        <v>0.5</v>
      </c>
      <c r="N96" s="23">
        <f t="shared" ca="1" si="10"/>
        <v>0.5</v>
      </c>
      <c r="O96" s="116" t="str">
        <f t="shared" si="11"/>
        <v>!</v>
      </c>
      <c r="P96" s="24"/>
      <c r="Q96" s="49"/>
      <c r="R96" s="25">
        <f ca="1">IFERROR(INDEX(Health!$G$8:$G$225,MATCH($C96,_xlfn.ANCHORARRAY(Health!$C$8),0)),NA())</f>
        <v>0</v>
      </c>
      <c r="S96" s="25">
        <f ca="1">IFERROR(INDEX(Food!$G$8:$G$225,MATCH($C96,_xlfn.ANCHORARRAY(Food!$C$8),0)),NA())</f>
        <v>0</v>
      </c>
      <c r="T96" s="25">
        <f ca="1">IFERROR(INDEX(Macro!$G$8:$G$225,MATCH($C96,_xlfn.ANCHORARRAY(Macro!$C$8),0)),NA())</f>
        <v>6.9</v>
      </c>
      <c r="U96" s="25">
        <f ca="1">IFERROR(INDEX(Socioeconomic!$G$8:$G$225,MATCH($C96,_xlfn.ANCHORARRAY(Socioeconomic!$C$8),0)),NA())</f>
        <v>0.37777544350352565</v>
      </c>
      <c r="V96" s="25">
        <f ca="1">IFERROR(INDEX('Natural Hazard'!$G$8:$G$225,MATCH($C96,_xlfn.ANCHORARRAY('Natural Hazard'!$C$8),0)),NA())</f>
        <v>0</v>
      </c>
      <c r="W96" s="25">
        <f ca="1">IFERROR(INDEX(Conflict!$G$8:$G$225,MATCH($C96,_xlfn.ANCHORARRAY(Conflict!$C$8),0)),NA())</f>
        <v>0</v>
      </c>
      <c r="X96" s="50"/>
      <c r="Y96" s="25">
        <f ca="1">IFERROR(INDEX(Health!$H$8:$H$225,MATCH($C96,_xlfn.ANCHORARRAY(Health!$C$8),0)),NA())</f>
        <v>5.2478134110788902E-2</v>
      </c>
      <c r="Z96" s="25">
        <f ca="1">IFERROR(INDEX(Food!$H$8:$H$225,MATCH($C96,_xlfn.ANCHORARRAY(Food!$C$8),0)),NA())</f>
        <v>0</v>
      </c>
      <c r="AA96" s="25">
        <f ca="1">IFERROR(INDEX(Macro!$H$8:$H$225,MATCH($C96,_xlfn.ANCHORARRAY(Macro!$C$8),0)),NA())</f>
        <v>1.2727409979618001</v>
      </c>
      <c r="AB96" s="25">
        <f ca="1">IFERROR(INDEX(Socioeconomic!$H$8:$H$225,MATCH($C96,_xlfn.ANCHORARRAY(Socioeconomic!$C$8),0)),NA())</f>
        <v>0.42857142857142799</v>
      </c>
      <c r="AC96" s="25">
        <f ca="1">IFERROR(INDEX('Natural Hazard'!$H$8:$H$225,MATCH($C96,_xlfn.ANCHORARRAY('Natural Hazard'!$C$8),0)),NA())</f>
        <v>2.1666666666666599</v>
      </c>
      <c r="AD96" s="25">
        <f ca="1">IFERROR(INDEX(Conflict!$H$8:$H$225,MATCH($C96,_xlfn.ANCHORARRAY(Conflict!$C$8),0)),NA())</f>
        <v>0</v>
      </c>
      <c r="AE96" s="50"/>
      <c r="AF96" s="25">
        <f ca="1">IFERROR(INDEX(Health!$I$8:$I$225,MATCH($C96,_xlfn.ANCHORARRAY(Health!$C$8),0)),NA())</f>
        <v>0</v>
      </c>
      <c r="AG96" s="25" t="e">
        <f ca="1">IFERROR(INDEX(Food!$I$8:$I$225,MATCH($C96,_xlfn.ANCHORARRAY(Food!$C$8),0)),NA())</f>
        <v>#N/A</v>
      </c>
      <c r="AH96" s="25">
        <f ca="1">IFERROR(INDEX(Macro!$I$8:$I$225,MATCH($C96,_xlfn.ANCHORARRAY(Macro!$C$8),0)),NA())</f>
        <v>7</v>
      </c>
      <c r="AI96" s="25">
        <f ca="1">IFERROR(INDEX(Socioeconomic!$I$8:$I$225,MATCH($C96,_xlfn.ANCHORARRAY(Socioeconomic!$C$8),0)),NA())</f>
        <v>0.33300000000000002</v>
      </c>
      <c r="AJ96" s="25">
        <f ca="1">IFERROR(INDEX('Natural Hazard'!$I$8:$I$225,MATCH($C96,_xlfn.ANCHORARRAY('Natural Hazard'!$C$8),0)),NA())</f>
        <v>0</v>
      </c>
      <c r="AK96" s="25">
        <f ca="1">IFERROR(INDEX(Conflict!$I$8:$I$225,MATCH($C96,_xlfn.ANCHORARRAY(Conflict!$C$8),0)),NA())</f>
        <v>0</v>
      </c>
      <c r="AL96" s="49"/>
      <c r="AM96" s="25">
        <f>IFERROR(INDEX('Data Reliability'!$G$6:$G$409,MATCH($C96,'Data Reliability'!$E$6:$E$409,0)),NA())</f>
        <v>0</v>
      </c>
      <c r="AN96" s="25">
        <f>IFERROR(INDEX('Data Reliability'!$H$6:$H$409,MATCH($C96,'Data Reliability'!$E$6:$E$409,0)),NA())</f>
        <v>0.47222222222222199</v>
      </c>
    </row>
    <row r="97" spans="2:40" ht="15.75" x14ac:dyDescent="0.25">
      <c r="B97" s="28" t="s">
        <v>713</v>
      </c>
      <c r="C97" s="28" t="s">
        <v>155</v>
      </c>
      <c r="D97" s="28" t="s">
        <v>434</v>
      </c>
      <c r="E97" s="28" t="s">
        <v>430</v>
      </c>
      <c r="F97" s="206">
        <f ca="1">MATCH($C97,_xlfn.ANCHORARRAY(Health!$C$8),0)</f>
        <v>92</v>
      </c>
      <c r="G97" s="22" cm="1">
        <f t="array" aca="1" ref="G97" ca="1">IF(Parameters!$D$31, SUM(IF(ISNUMBER(R97:W97),(IF(R97:W97&gt;=Parameters!$D$37,1,"")),""))+0.5*(SUM(IF(ISNUMBER(R97:W97),(IF(R97:W97&gt;=Parameters!$D$38,1,"")),""))-SUM(IF(ISNUMBER(R97:W97),(IF(R97:W97&gt;=Parameters!$D$37,1,"")),""))),0) +
   IF(Parameters!$D$32,SUM(IF(ISNUMBER(R97:W97),(IF(R97:W97&gt;=Parameters!$D$41,1,"")),"")),0) +
   IF(Parameters!$D$33,AVERAGE(IF(ISNUMBER(R97:W97),R97:W97)),0) +
   IF(Parameters!$D$34,IF(OR(IF(ISNUMBER(R97:W97),R97:W97)=0),0,GEOMEAN(IF(ISNUMBER(R97:W97),R97:W97))),0)</f>
        <v>1.5</v>
      </c>
      <c r="H97" s="23">
        <f t="shared" ca="1" si="6"/>
        <v>1.5</v>
      </c>
      <c r="I97" s="116" t="str">
        <f t="shared" si="7"/>
        <v/>
      </c>
      <c r="J97" s="22" cm="1">
        <f t="array" aca="1" ref="J97" ca="1">IF(Parameters!$D$31, SUM(IF(ISNUMBER(Y97:AD97),(IF(Y97:AD97&gt;=Parameters!$D$41,1,"")),""))+0.5*(SUM(IF(ISNUMBER(Y97:AD97),(IF(Y97:AD97&gt;=Parameters!$D$42,1,"")),""))-SUM(IF(ISNUMBER(Y97:AD97),(IF(Y97:AD97&gt;=Parameters!$D$41,1,"")),""))),0) +
   IF(Parameters!$D$32,SUM(IF(ISNUMBER(Y97:AD97),(IF(Y97:AD97&gt;=Parameters!$D$41,1,"")),"")),0) +
   IF(Parameters!$D$33,AVERAGE(IF(ISNUMBER(Y97:AD97),Y97:AD97)),0) +
   IF(Parameters!$D$34,IF(OR(IF(ISNUMBER(Y97:AD97),Y97:AD97)=0),0,GEOMEAN(IF(ISNUMBER(Y97:AD97),Y97:AD97))),0)</f>
        <v>1</v>
      </c>
      <c r="K97" s="23">
        <f t="shared" ca="1" si="8"/>
        <v>1</v>
      </c>
      <c r="L97" s="116" t="str">
        <f t="shared" si="9"/>
        <v/>
      </c>
      <c r="M97" s="21" cm="1">
        <f t="array" aca="1" ref="M97" ca="1">IF(Parameters!$D$31, SUM(IF(ISNUMBER(AF97:AK97),(IF(AF97:AK97&gt;=Parameters!$D$41,1,"")),""))+0.5*(SUM(IF(ISNUMBER(AF97:AK97),(IF(AF97:AK97&gt;=Parameters!$D$42,1,"")),""))-SUM(IF(ISNUMBER(AF97:AK97),(IF(AF97:AK97&gt;=Parameters!$D$41,1,"")),""))),0) +
   IF(Parameters!$D$32,SUM(IF(ISNUMBER(AF97:AK97),(IF(AF97:AK97&gt;=Parameters!$D$41,1,"")),"")),0) +
   IF(Parameters!$D$33,AVERAGE(IF(ISNUMBER(AF97:AK97),AF97:AK97)),0) +
   IF(Parameters!$D$34,IF(OR(IF(ISNUMBER(AF97:AK97),AF97:AK97)=0),0,GEOMEAN(IF(ISNUMBER(AF97:AK97),AF97:AK97))),0)</f>
        <v>1.5</v>
      </c>
      <c r="N97" s="23">
        <f t="shared" ca="1" si="10"/>
        <v>1.5</v>
      </c>
      <c r="O97" s="116" t="str">
        <f t="shared" si="11"/>
        <v>!</v>
      </c>
      <c r="P97" s="24"/>
      <c r="Q97" s="49"/>
      <c r="R97" s="25">
        <f ca="1">IFERROR(INDEX(Health!$G$8:$G$225,MATCH($C97,_xlfn.ANCHORARRAY(Health!$C$8),0)),NA())</f>
        <v>0</v>
      </c>
      <c r="S97" s="25">
        <f ca="1">IFERROR(INDEX(Food!$G$8:$G$225,MATCH($C97,_xlfn.ANCHORARRAY(Food!$C$8),0)),NA())</f>
        <v>0</v>
      </c>
      <c r="T97" s="25">
        <f ca="1">IFERROR(INDEX(Macro!$G$8:$G$225,MATCH($C97,_xlfn.ANCHORARRAY(Macro!$C$8),0)),NA())</f>
        <v>9.9996225489269595</v>
      </c>
      <c r="U97" s="25">
        <f ca="1">IFERROR(INDEX(Socioeconomic!$G$8:$G$225,MATCH($C97,_xlfn.ANCHORARRAY(Socioeconomic!$C$8),0)),NA())</f>
        <v>3.1213550171131024</v>
      </c>
      <c r="V97" s="25">
        <f ca="1">IFERROR(INDEX('Natural Hazard'!$G$8:$G$225,MATCH($C97,_xlfn.ANCHORARRAY('Natural Hazard'!$C$8),0)),NA())</f>
        <v>0</v>
      </c>
      <c r="W97" s="25">
        <f ca="1">IFERROR(INDEX(Conflict!$G$8:$G$225,MATCH($C97,_xlfn.ANCHORARRAY(Conflict!$C$8),0)),NA())</f>
        <v>6.5048331385557736</v>
      </c>
      <c r="X97" s="50"/>
      <c r="Y97" s="25">
        <f ca="1">IFERROR(INDEX(Health!$H$8:$H$225,MATCH($C97,_xlfn.ANCHORARRAY(Health!$C$8),0)),NA())</f>
        <v>5.5335276967929996</v>
      </c>
      <c r="Z97" s="25">
        <f ca="1">IFERROR(INDEX(Food!$H$8:$H$225,MATCH($C97,_xlfn.ANCHORARRAY(Food!$C$8),0)),NA())</f>
        <v>2.9665071770334901</v>
      </c>
      <c r="AA97" s="25">
        <f ca="1">IFERROR(INDEX(Macro!$H$8:$H$225,MATCH($C97,_xlfn.ANCHORARRAY(Macro!$C$8),0)),NA())</f>
        <v>9.9992451121008497</v>
      </c>
      <c r="AB97" s="25">
        <f ca="1">IFERROR(INDEX(Socioeconomic!$H$8:$H$225,MATCH($C97,_xlfn.ANCHORARRAY(Socioeconomic!$C$8),0)),NA())</f>
        <v>3.1428571428571401</v>
      </c>
      <c r="AC97" s="25">
        <f ca="1">IFERROR(INDEX('Natural Hazard'!$H$8:$H$225,MATCH($C97,_xlfn.ANCHORARRAY('Natural Hazard'!$C$8),0)),NA())</f>
        <v>9.5</v>
      </c>
      <c r="AD97" s="25">
        <f ca="1">IFERROR(INDEX(Conflict!$H$8:$H$225,MATCH($C97,_xlfn.ANCHORARRAY(Conflict!$C$8),0)),NA())</f>
        <v>4.7390396659707701</v>
      </c>
      <c r="AE97" s="50"/>
      <c r="AF97" s="25">
        <f ca="1">IFERROR(INDEX(Health!$I$8:$I$225,MATCH($C97,_xlfn.ANCHORARRAY(Health!$C$8),0)),NA())</f>
        <v>0</v>
      </c>
      <c r="AG97" s="25" t="e">
        <f ca="1">IFERROR(INDEX(Food!$I$8:$I$225,MATCH($C97,_xlfn.ANCHORARRAY(Food!$C$8),0)),NA())</f>
        <v>#N/A</v>
      </c>
      <c r="AH97" s="25">
        <f ca="1">IFERROR(INDEX(Macro!$I$8:$I$225,MATCH($C97,_xlfn.ANCHORARRAY(Macro!$C$8),0)),NA())</f>
        <v>10</v>
      </c>
      <c r="AI97" s="25">
        <f ca="1">IFERROR(INDEX(Socioeconomic!$I$8:$I$225,MATCH($C97,_xlfn.ANCHORARRAY(Socioeconomic!$C$8),0)),NA())</f>
        <v>3.1</v>
      </c>
      <c r="AJ97" s="25">
        <f ca="1">IFERROR(INDEX('Natural Hazard'!$I$8:$I$225,MATCH($C97,_xlfn.ANCHORARRAY('Natural Hazard'!$C$8),0)),NA())</f>
        <v>0</v>
      </c>
      <c r="AK97" s="25">
        <f ca="1">IFERROR(INDEX(Conflict!$I$8:$I$225,MATCH($C97,_xlfn.ANCHORARRAY(Conflict!$C$8),0)),NA())</f>
        <v>8.9285714285714395</v>
      </c>
      <c r="AL97" s="49"/>
      <c r="AM97" s="25">
        <f>IFERROR(INDEX('Data Reliability'!$G$6:$G$409,MATCH($C97,'Data Reliability'!$E$6:$E$409,0)),NA())</f>
        <v>8.3333333333333301E-2</v>
      </c>
      <c r="AN97" s="25">
        <f>IFERROR(INDEX('Data Reliability'!$H$6:$H$409,MATCH($C97,'Data Reliability'!$E$6:$E$409,0)),NA())</f>
        <v>0.405555555555556</v>
      </c>
    </row>
    <row r="98" spans="2:40" ht="15.75" x14ac:dyDescent="0.25">
      <c r="B98" s="28" t="s">
        <v>156</v>
      </c>
      <c r="C98" s="28" t="s">
        <v>157</v>
      </c>
      <c r="D98" s="28" t="s">
        <v>434</v>
      </c>
      <c r="E98" s="28" t="s">
        <v>430</v>
      </c>
      <c r="F98" s="206">
        <f ca="1">MATCH($C98,_xlfn.ANCHORARRAY(Health!$C$8),0)</f>
        <v>93</v>
      </c>
      <c r="G98" s="22" cm="1">
        <f t="array" aca="1" ref="G98" ca="1">IF(Parameters!$D$31, SUM(IF(ISNUMBER(R98:W98),(IF(R98:W98&gt;=Parameters!$D$37,1,"")),""))+0.5*(SUM(IF(ISNUMBER(R98:W98),(IF(R98:W98&gt;=Parameters!$D$38,1,"")),""))-SUM(IF(ISNUMBER(R98:W98),(IF(R98:W98&gt;=Parameters!$D$37,1,"")),""))),0) +
   IF(Parameters!$D$32,SUM(IF(ISNUMBER(R98:W98),(IF(R98:W98&gt;=Parameters!$D$41,1,"")),"")),0) +
   IF(Parameters!$D$33,AVERAGE(IF(ISNUMBER(R98:W98),R98:W98)),0) +
   IF(Parameters!$D$34,IF(OR(IF(ISNUMBER(R98:W98),R98:W98)=0),0,GEOMEAN(IF(ISNUMBER(R98:W98),R98:W98))),0)</f>
        <v>1</v>
      </c>
      <c r="H98" s="23">
        <f t="shared" ca="1" si="6"/>
        <v>1</v>
      </c>
      <c r="I98" s="116" t="str">
        <f t="shared" si="7"/>
        <v/>
      </c>
      <c r="J98" s="22" cm="1">
        <f t="array" aca="1" ref="J98" ca="1">IF(Parameters!$D$31, SUM(IF(ISNUMBER(Y98:AD98),(IF(Y98:AD98&gt;=Parameters!$D$41,1,"")),""))+0.5*(SUM(IF(ISNUMBER(Y98:AD98),(IF(Y98:AD98&gt;=Parameters!$D$42,1,"")),""))-SUM(IF(ISNUMBER(Y98:AD98),(IF(Y98:AD98&gt;=Parameters!$D$41,1,"")),""))),0) +
   IF(Parameters!$D$32,SUM(IF(ISNUMBER(Y98:AD98),(IF(Y98:AD98&gt;=Parameters!$D$41,1,"")),"")),0) +
   IF(Parameters!$D$33,AVERAGE(IF(ISNUMBER(Y98:AD98),Y98:AD98)),0) +
   IF(Parameters!$D$34,IF(OR(IF(ISNUMBER(Y98:AD98),Y98:AD98)=0),0,GEOMEAN(IF(ISNUMBER(Y98:AD98),Y98:AD98))),0)</f>
        <v>1</v>
      </c>
      <c r="K98" s="23">
        <f t="shared" ca="1" si="8"/>
        <v>1</v>
      </c>
      <c r="L98" s="116" t="str">
        <f t="shared" si="9"/>
        <v/>
      </c>
      <c r="M98" s="21" cm="1">
        <f t="array" aca="1" ref="M98" ca="1">IF(Parameters!$D$31, SUM(IF(ISNUMBER(AF98:AK98),(IF(AF98:AK98&gt;=Parameters!$D$41,1,"")),""))+0.5*(SUM(IF(ISNUMBER(AF98:AK98),(IF(AF98:AK98&gt;=Parameters!$D$42,1,"")),""))-SUM(IF(ISNUMBER(AF98:AK98),(IF(AF98:AK98&gt;=Parameters!$D$41,1,"")),""))),0) +
   IF(Parameters!$D$32,SUM(IF(ISNUMBER(AF98:AK98),(IF(AF98:AK98&gt;=Parameters!$D$41,1,"")),"")),0) +
   IF(Parameters!$D$33,AVERAGE(IF(ISNUMBER(AF98:AK98),AF98:AK98)),0) +
   IF(Parameters!$D$34,IF(OR(IF(ISNUMBER(AF98:AK98),AF98:AK98)=0),0,GEOMEAN(IF(ISNUMBER(AF98:AK98),AF98:AK98))),0)</f>
        <v>1</v>
      </c>
      <c r="N98" s="23">
        <f t="shared" ca="1" si="10"/>
        <v>1</v>
      </c>
      <c r="O98" s="116" t="str">
        <f t="shared" si="11"/>
        <v>!</v>
      </c>
      <c r="P98" s="24"/>
      <c r="Q98" s="49"/>
      <c r="R98" s="25">
        <f ca="1">IFERROR(INDEX(Health!$G$8:$G$225,MATCH($C98,_xlfn.ANCHORARRAY(Health!$C$8),0)),NA())</f>
        <v>0</v>
      </c>
      <c r="S98" s="25">
        <f ca="1">IFERROR(INDEX(Food!$G$8:$G$225,MATCH($C98,_xlfn.ANCHORARRAY(Food!$C$8),0)),NA())</f>
        <v>2.4308621740219887</v>
      </c>
      <c r="T98" s="25">
        <f ca="1">IFERROR(INDEX(Macro!$G$8:$G$225,MATCH($C98,_xlfn.ANCHORARRAY(Macro!$C$8),0)),NA())</f>
        <v>7.7643639550112216</v>
      </c>
      <c r="U98" s="25">
        <f ca="1">IFERROR(INDEX(Socioeconomic!$G$8:$G$225,MATCH($C98,_xlfn.ANCHORARRAY(Socioeconomic!$C$8),0)),NA())</f>
        <v>1.5306394555404457</v>
      </c>
      <c r="V98" s="25">
        <f ca="1">IFERROR(INDEX('Natural Hazard'!$G$8:$G$225,MATCH($C98,_xlfn.ANCHORARRAY('Natural Hazard'!$C$8),0)),NA())</f>
        <v>0</v>
      </c>
      <c r="W98" s="25">
        <f ca="1">IFERROR(INDEX(Conflict!$G$8:$G$225,MATCH($C98,_xlfn.ANCHORARRAY(Conflict!$C$8),0)),NA())</f>
        <v>0</v>
      </c>
      <c r="X98" s="50"/>
      <c r="Y98" s="25">
        <f ca="1">IFERROR(INDEX(Health!$H$8:$H$225,MATCH($C98,_xlfn.ANCHORARRAY(Health!$C$8),0)),NA())</f>
        <v>9.1778425655976594</v>
      </c>
      <c r="Z98" s="25">
        <f ca="1">IFERROR(INDEX(Food!$H$8:$H$225,MATCH($C98,_xlfn.ANCHORARRAY(Food!$C$8),0)),NA())</f>
        <v>5.9090909090909101</v>
      </c>
      <c r="AA98" s="25">
        <f ca="1">IFERROR(INDEX(Macro!$H$8:$H$225,MATCH($C98,_xlfn.ANCHORARRAY(Macro!$C$8),0)),NA())</f>
        <v>6.0285347625877499</v>
      </c>
      <c r="AB98" s="25">
        <f ca="1">IFERROR(INDEX(Socioeconomic!$H$8:$H$225,MATCH($C98,_xlfn.ANCHORARRAY(Socioeconomic!$C$8),0)),NA())</f>
        <v>5.8571428571428497</v>
      </c>
      <c r="AC98" s="25">
        <f ca="1">IFERROR(INDEX('Natural Hazard'!$H$8:$H$225,MATCH($C98,_xlfn.ANCHORARRAY('Natural Hazard'!$C$8),0)),NA())</f>
        <v>7.8333333333333304</v>
      </c>
      <c r="AD98" s="25">
        <f ca="1">IFERROR(INDEX(Conflict!$H$8:$H$225,MATCH($C98,_xlfn.ANCHORARRAY(Conflict!$C$8),0)),NA())</f>
        <v>5.92901878914404</v>
      </c>
      <c r="AE98" s="50"/>
      <c r="AF98" s="25">
        <f ca="1">IFERROR(INDEX(Health!$I$8:$I$225,MATCH($C98,_xlfn.ANCHORARRAY(Health!$C$8),0)),NA())</f>
        <v>0</v>
      </c>
      <c r="AG98" s="25">
        <f ca="1">IFERROR(INDEX(Food!$I$8:$I$225,MATCH($C98,_xlfn.ANCHORARRAY(Food!$C$8),0)),NA())</f>
        <v>1</v>
      </c>
      <c r="AH98" s="25">
        <f ca="1">IFERROR(INDEX(Macro!$I$8:$I$225,MATCH($C98,_xlfn.ANCHORARRAY(Macro!$C$8),0)),NA())</f>
        <v>10</v>
      </c>
      <c r="AI98" s="25">
        <f ca="1">IFERROR(INDEX(Socioeconomic!$I$8:$I$225,MATCH($C98,_xlfn.ANCHORARRAY(Socioeconomic!$C$8),0)),NA())</f>
        <v>0.40000000000000202</v>
      </c>
      <c r="AJ98" s="25">
        <f ca="1">IFERROR(INDEX('Natural Hazard'!$I$8:$I$225,MATCH($C98,_xlfn.ANCHORARRAY('Natural Hazard'!$C$8),0)),NA())</f>
        <v>0</v>
      </c>
      <c r="AK98" s="25">
        <f ca="1">IFERROR(INDEX(Conflict!$I$8:$I$225,MATCH($C98,_xlfn.ANCHORARRAY(Conflict!$C$8),0)),NA())</f>
        <v>0</v>
      </c>
      <c r="AL98" s="49"/>
      <c r="AM98" s="25">
        <f>IFERROR(INDEX('Data Reliability'!$G$6:$G$409,MATCH($C98,'Data Reliability'!$E$6:$E$409,0)),NA())</f>
        <v>8.3333333333333301E-2</v>
      </c>
      <c r="AN98" s="25">
        <f>IFERROR(INDEX('Data Reliability'!$H$6:$H$409,MATCH($C98,'Data Reliability'!$E$6:$E$409,0)),NA())</f>
        <v>0.405555555555556</v>
      </c>
    </row>
    <row r="99" spans="2:40" ht="15.75" x14ac:dyDescent="0.25">
      <c r="B99" s="28" t="s">
        <v>158</v>
      </c>
      <c r="C99" s="28" t="s">
        <v>159</v>
      </c>
      <c r="D99" s="28" t="s">
        <v>433</v>
      </c>
      <c r="E99" s="28" t="s">
        <v>409</v>
      </c>
      <c r="F99" s="206">
        <f ca="1">MATCH($C99,_xlfn.ANCHORARRAY(Health!$C$8),0)</f>
        <v>94</v>
      </c>
      <c r="G99" s="22" cm="1">
        <f t="array" aca="1" ref="G99" ca="1">IF(Parameters!$D$31, SUM(IF(ISNUMBER(R99:W99),(IF(R99:W99&gt;=Parameters!$D$37,1,"")),""))+0.5*(SUM(IF(ISNUMBER(R99:W99),(IF(R99:W99&gt;=Parameters!$D$38,1,"")),""))-SUM(IF(ISNUMBER(R99:W99),(IF(R99:W99&gt;=Parameters!$D$37,1,"")),""))),0) +
   IF(Parameters!$D$32,SUM(IF(ISNUMBER(R99:W99),(IF(R99:W99&gt;=Parameters!$D$41,1,"")),"")),0) +
   IF(Parameters!$D$33,AVERAGE(IF(ISNUMBER(R99:W99),R99:W99)),0) +
   IF(Parameters!$D$34,IF(OR(IF(ISNUMBER(R99:W99),R99:W99)=0),0,GEOMEAN(IF(ISNUMBER(R99:W99),R99:W99))),0)</f>
        <v>1</v>
      </c>
      <c r="H99" s="23">
        <f t="shared" ca="1" si="6"/>
        <v>1</v>
      </c>
      <c r="I99" s="116" t="str">
        <f t="shared" si="7"/>
        <v/>
      </c>
      <c r="J99" s="22" cm="1">
        <f t="array" aca="1" ref="J99" ca="1">IF(Parameters!$D$31, SUM(IF(ISNUMBER(Y99:AD99),(IF(Y99:AD99&gt;=Parameters!$D$41,1,"")),""))+0.5*(SUM(IF(ISNUMBER(Y99:AD99),(IF(Y99:AD99&gt;=Parameters!$D$42,1,"")),""))-SUM(IF(ISNUMBER(Y99:AD99),(IF(Y99:AD99&gt;=Parameters!$D$41,1,"")),""))),0) +
   IF(Parameters!$D$32,SUM(IF(ISNUMBER(Y99:AD99),(IF(Y99:AD99&gt;=Parameters!$D$41,1,"")),"")),0) +
   IF(Parameters!$D$33,AVERAGE(IF(ISNUMBER(Y99:AD99),Y99:AD99)),0) +
   IF(Parameters!$D$34,IF(OR(IF(ISNUMBER(Y99:AD99),Y99:AD99)=0),0,GEOMEAN(IF(ISNUMBER(Y99:AD99),Y99:AD99))),0)</f>
        <v>0</v>
      </c>
      <c r="K99" s="23">
        <f t="shared" ca="1" si="8"/>
        <v>0</v>
      </c>
      <c r="L99" s="116" t="str">
        <f t="shared" si="9"/>
        <v/>
      </c>
      <c r="M99" s="21" cm="1">
        <f t="array" aca="1" ref="M99" ca="1">IF(Parameters!$D$31, SUM(IF(ISNUMBER(AF99:AK99),(IF(AF99:AK99&gt;=Parameters!$D$41,1,"")),""))+0.5*(SUM(IF(ISNUMBER(AF99:AK99),(IF(AF99:AK99&gt;=Parameters!$D$42,1,"")),""))-SUM(IF(ISNUMBER(AF99:AK99),(IF(AF99:AK99&gt;=Parameters!$D$41,1,"")),""))),0) +
   IF(Parameters!$D$32,SUM(IF(ISNUMBER(AF99:AK99),(IF(AF99:AK99&gt;=Parameters!$D$41,1,"")),"")),0) +
   IF(Parameters!$D$33,AVERAGE(IF(ISNUMBER(AF99:AK99),AF99:AK99)),0) +
   IF(Parameters!$D$34,IF(OR(IF(ISNUMBER(AF99:AK99),AF99:AK99)=0),0,GEOMEAN(IF(ISNUMBER(AF99:AK99),AF99:AK99))),0)</f>
        <v>1.5</v>
      </c>
      <c r="N99" s="23">
        <f t="shared" ca="1" si="10"/>
        <v>1.5</v>
      </c>
      <c r="O99" s="116" t="str">
        <f t="shared" si="11"/>
        <v>!</v>
      </c>
      <c r="P99" s="24"/>
      <c r="Q99" s="49"/>
      <c r="R99" s="25">
        <f ca="1">IFERROR(INDEX(Health!$G$8:$G$225,MATCH($C99,_xlfn.ANCHORARRAY(Health!$C$8),0)),NA())</f>
        <v>0</v>
      </c>
      <c r="S99" s="25">
        <f ca="1">IFERROR(INDEX(Food!$G$8:$G$225,MATCH($C99,_xlfn.ANCHORARRAY(Food!$C$8),0)),NA())</f>
        <v>0</v>
      </c>
      <c r="T99" s="25">
        <f ca="1">IFERROR(INDEX(Macro!$G$8:$G$225,MATCH($C99,_xlfn.ANCHORARRAY(Macro!$C$8),0)),NA())</f>
        <v>6.9</v>
      </c>
      <c r="U99" s="25">
        <f ca="1">IFERROR(INDEX(Socioeconomic!$G$8:$G$225,MATCH($C99,_xlfn.ANCHORARRAY(Socioeconomic!$C$8),0)),NA())</f>
        <v>0.37625978867190629</v>
      </c>
      <c r="V99" s="25">
        <f ca="1">IFERROR(INDEX('Natural Hazard'!$G$8:$G$225,MATCH($C99,_xlfn.ANCHORARRAY('Natural Hazard'!$C$8),0)),NA())</f>
        <v>5</v>
      </c>
      <c r="W99" s="25">
        <f ca="1">IFERROR(INDEX(Conflict!$G$8:$G$225,MATCH($C99,_xlfn.ANCHORARRAY(Conflict!$C$8),0)),NA())</f>
        <v>0</v>
      </c>
      <c r="X99" s="50"/>
      <c r="Y99" s="25">
        <f ca="1">IFERROR(INDEX(Health!$H$8:$H$225,MATCH($C99,_xlfn.ANCHORARRAY(Health!$C$8),0)),NA())</f>
        <v>2.0349854227405202</v>
      </c>
      <c r="Z99" s="25">
        <f ca="1">IFERROR(INDEX(Food!$H$8:$H$225,MATCH($C99,_xlfn.ANCHORARRAY(Food!$C$8),0)),NA())</f>
        <v>0.55023923444975997</v>
      </c>
      <c r="AA99" s="25">
        <f ca="1">IFERROR(INDEX(Macro!$H$8:$H$225,MATCH($C99,_xlfn.ANCHORARRAY(Macro!$C$8),0)),NA())</f>
        <v>2.4503661206310801</v>
      </c>
      <c r="AB99" s="25">
        <f ca="1">IFERROR(INDEX(Socioeconomic!$H$8:$H$225,MATCH($C99,_xlfn.ANCHORARRAY(Socioeconomic!$C$8),0)),NA())</f>
        <v>0.14285714285714199</v>
      </c>
      <c r="AC99" s="25">
        <f ca="1">IFERROR(INDEX('Natural Hazard'!$H$8:$H$225,MATCH($C99,_xlfn.ANCHORARRAY('Natural Hazard'!$C$8),0)),NA())</f>
        <v>2.5</v>
      </c>
      <c r="AD99" s="25">
        <f ca="1">IFERROR(INDEX(Conflict!$H$8:$H$225,MATCH($C99,_xlfn.ANCHORARRAY(Conflict!$C$8),0)),NA())</f>
        <v>0</v>
      </c>
      <c r="AE99" s="50"/>
      <c r="AF99" s="25">
        <f ca="1">IFERROR(INDEX(Health!$I$8:$I$225,MATCH($C99,_xlfn.ANCHORARRAY(Health!$C$8),0)),NA())</f>
        <v>0</v>
      </c>
      <c r="AG99" s="25" t="e">
        <f ca="1">IFERROR(INDEX(Food!$I$8:$I$225,MATCH($C99,_xlfn.ANCHORARRAY(Food!$C$8),0)),NA())</f>
        <v>#N/A</v>
      </c>
      <c r="AH99" s="25">
        <f ca="1">IFERROR(INDEX(Macro!$I$8:$I$225,MATCH($C99,_xlfn.ANCHORARRAY(Macro!$C$8),0)),NA())</f>
        <v>7</v>
      </c>
      <c r="AI99" s="25">
        <f ca="1">IFERROR(INDEX(Socioeconomic!$I$8:$I$225,MATCH($C99,_xlfn.ANCHORARRAY(Socioeconomic!$C$8),0)),NA())</f>
        <v>0.99099999999999899</v>
      </c>
      <c r="AJ99" s="25">
        <f ca="1">IFERROR(INDEX('Natural Hazard'!$I$8:$I$225,MATCH($C99,_xlfn.ANCHORARRAY('Natural Hazard'!$C$8),0)),NA())</f>
        <v>10</v>
      </c>
      <c r="AK99" s="25">
        <f ca="1">IFERROR(INDEX(Conflict!$I$8:$I$225,MATCH($C99,_xlfn.ANCHORARRAY(Conflict!$C$8),0)),NA())</f>
        <v>5.3571428571428497</v>
      </c>
      <c r="AL99" s="49"/>
      <c r="AM99" s="25">
        <f>IFERROR(INDEX('Data Reliability'!$G$6:$G$409,MATCH($C99,'Data Reliability'!$E$6:$E$409,0)),NA())</f>
        <v>8.3333333333333301E-2</v>
      </c>
      <c r="AN99" s="25">
        <f>IFERROR(INDEX('Data Reliability'!$H$6:$H$409,MATCH($C99,'Data Reliability'!$E$6:$E$409,0)),NA())</f>
        <v>0.47222222222222199</v>
      </c>
    </row>
    <row r="100" spans="2:40" ht="15.75" x14ac:dyDescent="0.25">
      <c r="B100" s="28" t="s">
        <v>160</v>
      </c>
      <c r="C100" s="28" t="s">
        <v>161</v>
      </c>
      <c r="D100" s="28" t="s">
        <v>434</v>
      </c>
      <c r="E100" s="28" t="s">
        <v>409</v>
      </c>
      <c r="F100" s="206">
        <f ca="1">MATCH($C100,_xlfn.ANCHORARRAY(Health!$C$8),0)</f>
        <v>95</v>
      </c>
      <c r="G100" s="22" cm="1">
        <f t="array" aca="1" ref="G100" ca="1">IF(Parameters!$D$31, SUM(IF(ISNUMBER(R100:W100),(IF(R100:W100&gt;=Parameters!$D$37,1,"")),""))+0.5*(SUM(IF(ISNUMBER(R100:W100),(IF(R100:W100&gt;=Parameters!$D$38,1,"")),""))-SUM(IF(ISNUMBER(R100:W100),(IF(R100:W100&gt;=Parameters!$D$37,1,"")),""))),0) +
   IF(Parameters!$D$32,SUM(IF(ISNUMBER(R100:W100),(IF(R100:W100&gt;=Parameters!$D$41,1,"")),"")),0) +
   IF(Parameters!$D$33,AVERAGE(IF(ISNUMBER(R100:W100),R100:W100)),0) +
   IF(Parameters!$D$34,IF(OR(IF(ISNUMBER(R100:W100),R100:W100)=0),0,GEOMEAN(IF(ISNUMBER(R100:W100),R100:W100))),0)</f>
        <v>0</v>
      </c>
      <c r="H100" s="23">
        <f t="shared" ca="1" si="6"/>
        <v>0</v>
      </c>
      <c r="I100" s="116" t="str">
        <f t="shared" si="7"/>
        <v/>
      </c>
      <c r="J100" s="22" cm="1">
        <f t="array" aca="1" ref="J100" ca="1">IF(Parameters!$D$31, SUM(IF(ISNUMBER(Y100:AD100),(IF(Y100:AD100&gt;=Parameters!$D$41,1,"")),""))+0.5*(SUM(IF(ISNUMBER(Y100:AD100),(IF(Y100:AD100&gt;=Parameters!$D$42,1,"")),""))-SUM(IF(ISNUMBER(Y100:AD100),(IF(Y100:AD100&gt;=Parameters!$D$41,1,"")),""))),0) +
   IF(Parameters!$D$32,SUM(IF(ISNUMBER(Y100:AD100),(IF(Y100:AD100&gt;=Parameters!$D$41,1,"")),"")),0) +
   IF(Parameters!$D$33,AVERAGE(IF(ISNUMBER(Y100:AD100),Y100:AD100)),0) +
   IF(Parameters!$D$34,IF(OR(IF(ISNUMBER(Y100:AD100),Y100:AD100)=0),0,GEOMEAN(IF(ISNUMBER(Y100:AD100),Y100:AD100))),0)</f>
        <v>0</v>
      </c>
      <c r="K100" s="23">
        <f t="shared" ca="1" si="8"/>
        <v>0</v>
      </c>
      <c r="L100" s="116" t="str">
        <f t="shared" si="9"/>
        <v/>
      </c>
      <c r="M100" s="21" cm="1">
        <f t="array" aca="1" ref="M100" ca="1">IF(Parameters!$D$31, SUM(IF(ISNUMBER(AF100:AK100),(IF(AF100:AK100&gt;=Parameters!$D$41,1,"")),""))+0.5*(SUM(IF(ISNUMBER(AF100:AK100),(IF(AF100:AK100&gt;=Parameters!$D$42,1,"")),""))-SUM(IF(ISNUMBER(AF100:AK100),(IF(AF100:AK100&gt;=Parameters!$D$41,1,"")),""))),0) +
   IF(Parameters!$D$32,SUM(IF(ISNUMBER(AF100:AK100),(IF(AF100:AK100&gt;=Parameters!$D$41,1,"")),"")),0) +
   IF(Parameters!$D$33,AVERAGE(IF(ISNUMBER(AF100:AK100),AF100:AK100)),0) +
   IF(Parameters!$D$34,IF(OR(IF(ISNUMBER(AF100:AK100),AF100:AK100)=0),0,GEOMEAN(IF(ISNUMBER(AF100:AK100),AF100:AK100))),0)</f>
        <v>0</v>
      </c>
      <c r="N100" s="23">
        <f t="shared" ca="1" si="10"/>
        <v>0</v>
      </c>
      <c r="O100" s="116" t="str">
        <f t="shared" si="11"/>
        <v>!</v>
      </c>
      <c r="P100" s="24"/>
      <c r="Q100" s="49"/>
      <c r="R100" s="25">
        <f ca="1">IFERROR(INDEX(Health!$G$8:$G$225,MATCH($C100,_xlfn.ANCHORARRAY(Health!$C$8),0)),NA())</f>
        <v>0</v>
      </c>
      <c r="S100" s="25">
        <f ca="1">IFERROR(INDEX(Food!$G$8:$G$225,MATCH($C100,_xlfn.ANCHORARRAY(Food!$C$8),0)),NA())</f>
        <v>0</v>
      </c>
      <c r="T100" s="25">
        <f ca="1">IFERROR(INDEX(Macro!$G$8:$G$225,MATCH($C100,_xlfn.ANCHORARRAY(Macro!$C$8),0)),NA())</f>
        <v>2.0081576694129732</v>
      </c>
      <c r="U100" s="25">
        <f ca="1">IFERROR(INDEX(Socioeconomic!$G$8:$G$225,MATCH($C100,_xlfn.ANCHORARRAY(Socioeconomic!$C$8),0)),NA())</f>
        <v>0.43127717305695595</v>
      </c>
      <c r="V100" s="25">
        <f ca="1">IFERROR(INDEX('Natural Hazard'!$G$8:$G$225,MATCH($C100,_xlfn.ANCHORARRAY('Natural Hazard'!$C$8),0)),NA())</f>
        <v>0</v>
      </c>
      <c r="W100" s="25">
        <f ca="1">IFERROR(INDEX(Conflict!$G$8:$G$225,MATCH($C100,_xlfn.ANCHORARRAY(Conflict!$C$8),0)),NA())</f>
        <v>0</v>
      </c>
      <c r="X100" s="50"/>
      <c r="Y100" s="25">
        <f ca="1">IFERROR(INDEX(Health!$H$8:$H$225,MATCH($C100,_xlfn.ANCHORARRAY(Health!$C$8),0)),NA())</f>
        <v>2.4139941690961999</v>
      </c>
      <c r="Z100" s="25">
        <f ca="1">IFERROR(INDEX(Food!$H$8:$H$225,MATCH($C100,_xlfn.ANCHORARRAY(Food!$C$8),0)),NA())</f>
        <v>0.94962362478286</v>
      </c>
      <c r="AA100" s="25">
        <f ca="1">IFERROR(INDEX(Macro!$H$8:$H$225,MATCH($C100,_xlfn.ANCHORARRAY(Macro!$C$8),0)),NA())</f>
        <v>0.94059032233713302</v>
      </c>
      <c r="AB100" s="25">
        <f ca="1">IFERROR(INDEX(Socioeconomic!$H$8:$H$225,MATCH($C100,_xlfn.ANCHORARRAY(Socioeconomic!$C$8),0)),NA())</f>
        <v>0.85714285714285499</v>
      </c>
      <c r="AC100" s="25">
        <f ca="1">IFERROR(INDEX('Natural Hazard'!$H$8:$H$225,MATCH($C100,_xlfn.ANCHORARRAY('Natural Hazard'!$C$8),0)),NA())</f>
        <v>4.3333333333333304</v>
      </c>
      <c r="AD100" s="25">
        <f ca="1">IFERROR(INDEX(Conflict!$H$8:$H$225,MATCH($C100,_xlfn.ANCHORARRAY(Conflict!$C$8),0)),NA())</f>
        <v>0</v>
      </c>
      <c r="AE100" s="50"/>
      <c r="AF100" s="25">
        <f ca="1">IFERROR(INDEX(Health!$I$8:$I$225,MATCH($C100,_xlfn.ANCHORARRAY(Health!$C$8),0)),NA())</f>
        <v>0</v>
      </c>
      <c r="AG100" s="25" t="e">
        <f ca="1">IFERROR(INDEX(Food!$I$8:$I$225,MATCH($C100,_xlfn.ANCHORARRAY(Food!$C$8),0)),NA())</f>
        <v>#N/A</v>
      </c>
      <c r="AH100" s="25">
        <f ca="1">IFERROR(INDEX(Macro!$I$8:$I$225,MATCH($C100,_xlfn.ANCHORARRAY(Macro!$C$8),0)),NA())</f>
        <v>4.2874109263657898</v>
      </c>
      <c r="AI100" s="25">
        <f ca="1">IFERROR(INDEX(Socioeconomic!$I$8:$I$225,MATCH($C100,_xlfn.ANCHORARRAY(Socioeconomic!$C$8),0)),NA())</f>
        <v>0.217</v>
      </c>
      <c r="AJ100" s="25">
        <f ca="1">IFERROR(INDEX('Natural Hazard'!$I$8:$I$225,MATCH($C100,_xlfn.ANCHORARRAY('Natural Hazard'!$C$8),0)),NA())</f>
        <v>0</v>
      </c>
      <c r="AK100" s="25">
        <f ca="1">IFERROR(INDEX(Conflict!$I$8:$I$225,MATCH($C100,_xlfn.ANCHORARRAY(Conflict!$C$8),0)),NA())</f>
        <v>0</v>
      </c>
      <c r="AL100" s="49"/>
      <c r="AM100" s="25">
        <f>IFERROR(INDEX('Data Reliability'!$G$6:$G$409,MATCH($C100,'Data Reliability'!$E$6:$E$409,0)),NA())</f>
        <v>0</v>
      </c>
      <c r="AN100" s="25">
        <f>IFERROR(INDEX('Data Reliability'!$H$6:$H$409,MATCH($C100,'Data Reliability'!$E$6:$E$409,0)),NA())</f>
        <v>0.43888888888888899</v>
      </c>
    </row>
    <row r="101" spans="2:40" ht="15.75" x14ac:dyDescent="0.25">
      <c r="B101" s="28" t="s">
        <v>162</v>
      </c>
      <c r="C101" s="28" t="s">
        <v>163</v>
      </c>
      <c r="D101" s="28" t="s">
        <v>433</v>
      </c>
      <c r="E101" s="28" t="s">
        <v>409</v>
      </c>
      <c r="F101" s="206">
        <f ca="1">MATCH($C101,_xlfn.ANCHORARRAY(Health!$C$8),0)</f>
        <v>96</v>
      </c>
      <c r="G101" s="22" cm="1">
        <f t="array" aca="1" ref="G101" ca="1">IF(Parameters!$D$31, SUM(IF(ISNUMBER(R101:W101),(IF(R101:W101&gt;=Parameters!$D$37,1,"")),""))+0.5*(SUM(IF(ISNUMBER(R101:W101),(IF(R101:W101&gt;=Parameters!$D$38,1,"")),""))-SUM(IF(ISNUMBER(R101:W101),(IF(R101:W101&gt;=Parameters!$D$37,1,"")),""))),0) +
   IF(Parameters!$D$32,SUM(IF(ISNUMBER(R101:W101),(IF(R101:W101&gt;=Parameters!$D$41,1,"")),"")),0) +
   IF(Parameters!$D$33,AVERAGE(IF(ISNUMBER(R101:W101),R101:W101)),0) +
   IF(Parameters!$D$34,IF(OR(IF(ISNUMBER(R101:W101),R101:W101)=0),0,GEOMEAN(IF(ISNUMBER(R101:W101),R101:W101))),0)</f>
        <v>0</v>
      </c>
      <c r="H101" s="23">
        <f t="shared" ca="1" si="6"/>
        <v>0</v>
      </c>
      <c r="I101" s="116" t="str">
        <f t="shared" si="7"/>
        <v/>
      </c>
      <c r="J101" s="22" cm="1">
        <f t="array" aca="1" ref="J101" ca="1">IF(Parameters!$D$31, SUM(IF(ISNUMBER(Y101:AD101),(IF(Y101:AD101&gt;=Parameters!$D$41,1,"")),""))+0.5*(SUM(IF(ISNUMBER(Y101:AD101),(IF(Y101:AD101&gt;=Parameters!$D$42,1,"")),""))-SUM(IF(ISNUMBER(Y101:AD101),(IF(Y101:AD101&gt;=Parameters!$D$41,1,"")),""))),0) +
   IF(Parameters!$D$32,SUM(IF(ISNUMBER(Y101:AD101),(IF(Y101:AD101&gt;=Parameters!$D$41,1,"")),"")),0) +
   IF(Parameters!$D$33,AVERAGE(IF(ISNUMBER(Y101:AD101),Y101:AD101)),0) +
   IF(Parameters!$D$34,IF(OR(IF(ISNUMBER(Y101:AD101),Y101:AD101)=0),0,GEOMEAN(IF(ISNUMBER(Y101:AD101),Y101:AD101))),0)</f>
        <v>0</v>
      </c>
      <c r="K101" s="23">
        <f t="shared" ca="1" si="8"/>
        <v>0</v>
      </c>
      <c r="L101" s="116" t="str">
        <f t="shared" si="9"/>
        <v/>
      </c>
      <c r="M101" s="21" cm="1">
        <f t="array" aca="1" ref="M101" ca="1">IF(Parameters!$D$31, SUM(IF(ISNUMBER(AF101:AK101),(IF(AF101:AK101&gt;=Parameters!$D$41,1,"")),""))+0.5*(SUM(IF(ISNUMBER(AF101:AK101),(IF(AF101:AK101&gt;=Parameters!$D$42,1,"")),""))-SUM(IF(ISNUMBER(AF101:AK101),(IF(AF101:AK101&gt;=Parameters!$D$41,1,"")),""))),0) +
   IF(Parameters!$D$32,SUM(IF(ISNUMBER(AF101:AK101),(IF(AF101:AK101&gt;=Parameters!$D$41,1,"")),"")),0) +
   IF(Parameters!$D$33,AVERAGE(IF(ISNUMBER(AF101:AK101),AF101:AK101)),0) +
   IF(Parameters!$D$34,IF(OR(IF(ISNUMBER(AF101:AK101),AF101:AK101)=0),0,GEOMEAN(IF(ISNUMBER(AF101:AK101),AF101:AK101))),0)</f>
        <v>0</v>
      </c>
      <c r="N101" s="23">
        <f t="shared" ca="1" si="10"/>
        <v>0</v>
      </c>
      <c r="O101" s="116" t="str">
        <f t="shared" si="11"/>
        <v>!</v>
      </c>
      <c r="P101" s="24"/>
      <c r="Q101" s="49"/>
      <c r="R101" s="25">
        <f ca="1">IFERROR(INDEX(Health!$G$8:$G$225,MATCH($C101,_xlfn.ANCHORARRAY(Health!$C$8),0)),NA())</f>
        <v>0</v>
      </c>
      <c r="S101" s="25">
        <f ca="1">IFERROR(INDEX(Food!$G$8:$G$225,MATCH($C101,_xlfn.ANCHORARRAY(Food!$C$8),0)),NA())</f>
        <v>0</v>
      </c>
      <c r="T101" s="25">
        <f ca="1">IFERROR(INDEX(Macro!$G$8:$G$225,MATCH($C101,_xlfn.ANCHORARRAY(Macro!$C$8),0)),NA())</f>
        <v>0</v>
      </c>
      <c r="U101" s="25">
        <f ca="1">IFERROR(INDEX(Socioeconomic!$G$8:$G$225,MATCH($C101,_xlfn.ANCHORARRAY(Socioeconomic!$C$8),0)),NA())</f>
        <v>0</v>
      </c>
      <c r="V101" s="25">
        <f ca="1">IFERROR(INDEX('Natural Hazard'!$G$8:$G$225,MATCH($C101,_xlfn.ANCHORARRAY('Natural Hazard'!$C$8),0)),NA())</f>
        <v>0</v>
      </c>
      <c r="W101" s="25">
        <f ca="1">IFERROR(INDEX(Conflict!$G$8:$G$225,MATCH($C101,_xlfn.ANCHORARRAY(Conflict!$C$8),0)),NA())</f>
        <v>0</v>
      </c>
      <c r="X101" s="50"/>
      <c r="Y101" s="25">
        <f ca="1">IFERROR(INDEX(Health!$H$8:$H$225,MATCH($C101,_xlfn.ANCHORARRAY(Health!$C$8),0)),NA())</f>
        <v>1.0437317784256499</v>
      </c>
      <c r="Z101" s="25">
        <f ca="1">IFERROR(INDEX(Food!$H$8:$H$225,MATCH($C101,_xlfn.ANCHORARRAY(Food!$C$8),0)),NA())</f>
        <v>1.1812391430225799</v>
      </c>
      <c r="AA101" s="25">
        <f ca="1">IFERROR(INDEX(Macro!$H$8:$H$225,MATCH($C101,_xlfn.ANCHORARRAY(Macro!$C$8),0)),NA())</f>
        <v>2.01253113912583</v>
      </c>
      <c r="AB101" s="25">
        <f ca="1">IFERROR(INDEX(Socioeconomic!$H$8:$H$225,MATCH($C101,_xlfn.ANCHORARRAY(Socioeconomic!$C$8),0)),NA())</f>
        <v>0.57142857142857095</v>
      </c>
      <c r="AC101" s="25">
        <f ca="1">IFERROR(INDEX('Natural Hazard'!$H$8:$H$225,MATCH($C101,_xlfn.ANCHORARRAY('Natural Hazard'!$C$8),0)),NA())</f>
        <v>6.6666666666666599</v>
      </c>
      <c r="AD101" s="25">
        <f ca="1">IFERROR(INDEX(Conflict!$H$8:$H$225,MATCH($C101,_xlfn.ANCHORARRAY(Conflict!$C$8),0)),NA())</f>
        <v>0</v>
      </c>
      <c r="AE101" s="50"/>
      <c r="AF101" s="25">
        <f ca="1">IFERROR(INDEX(Health!$I$8:$I$225,MATCH($C101,_xlfn.ANCHORARRAY(Health!$C$8),0)),NA())</f>
        <v>0</v>
      </c>
      <c r="AG101" s="25" t="e">
        <f ca="1">IFERROR(INDEX(Food!$I$8:$I$225,MATCH($C101,_xlfn.ANCHORARRAY(Food!$C$8),0)),NA())</f>
        <v>#N/A</v>
      </c>
      <c r="AH101" s="25">
        <f ca="1">IFERROR(INDEX(Macro!$I$8:$I$225,MATCH($C101,_xlfn.ANCHORARRAY(Macro!$C$8),0)),NA())</f>
        <v>0</v>
      </c>
      <c r="AI101" s="25">
        <f ca="1">IFERROR(INDEX(Socioeconomic!$I$8:$I$225,MATCH($C101,_xlfn.ANCHORARRAY(Socioeconomic!$C$8),0)),NA())</f>
        <v>0</v>
      </c>
      <c r="AJ101" s="25">
        <f ca="1">IFERROR(INDEX('Natural Hazard'!$I$8:$I$225,MATCH($C101,_xlfn.ANCHORARRAY('Natural Hazard'!$C$8),0)),NA())</f>
        <v>0</v>
      </c>
      <c r="AK101" s="25">
        <f ca="1">IFERROR(INDEX(Conflict!$I$8:$I$225,MATCH($C101,_xlfn.ANCHORARRAY(Conflict!$C$8),0)),NA())</f>
        <v>0</v>
      </c>
      <c r="AL101" s="49"/>
      <c r="AM101" s="25">
        <f>IFERROR(INDEX('Data Reliability'!$G$6:$G$409,MATCH($C101,'Data Reliability'!$E$6:$E$409,0)),NA())</f>
        <v>0</v>
      </c>
      <c r="AN101" s="25">
        <f>IFERROR(INDEX('Data Reliability'!$H$6:$H$409,MATCH($C101,'Data Reliability'!$E$6:$E$409,0)),NA())</f>
        <v>0.43888888888888899</v>
      </c>
    </row>
    <row r="102" spans="2:40" ht="15.75" x14ac:dyDescent="0.25">
      <c r="B102" s="28" t="s">
        <v>164</v>
      </c>
      <c r="C102" s="28" t="s">
        <v>165</v>
      </c>
      <c r="D102" s="28" t="s">
        <v>435</v>
      </c>
      <c r="E102" s="28" t="s">
        <v>430</v>
      </c>
      <c r="F102" s="206">
        <f ca="1">MATCH($C102,_xlfn.ANCHORARRAY(Health!$C$8),0)</f>
        <v>97</v>
      </c>
      <c r="G102" s="22" cm="1">
        <f t="array" aca="1" ref="G102" ca="1">IF(Parameters!$D$31, SUM(IF(ISNUMBER(R102:W102),(IF(R102:W102&gt;=Parameters!$D$37,1,"")),""))+0.5*(SUM(IF(ISNUMBER(R102:W102),(IF(R102:W102&gt;=Parameters!$D$38,1,"")),""))-SUM(IF(ISNUMBER(R102:W102),(IF(R102:W102&gt;=Parameters!$D$37,1,"")),""))),0) +
   IF(Parameters!$D$32,SUM(IF(ISNUMBER(R102:W102),(IF(R102:W102&gt;=Parameters!$D$41,1,"")),"")),0) +
   IF(Parameters!$D$33,AVERAGE(IF(ISNUMBER(R102:W102),R102:W102)),0) +
   IF(Parameters!$D$34,IF(OR(IF(ISNUMBER(R102:W102),R102:W102)=0),0,GEOMEAN(IF(ISNUMBER(R102:W102),R102:W102))),0)</f>
        <v>1.5</v>
      </c>
      <c r="H102" s="23">
        <f t="shared" ca="1" si="6"/>
        <v>1.5</v>
      </c>
      <c r="I102" s="116" t="str">
        <f t="shared" si="7"/>
        <v/>
      </c>
      <c r="J102" s="22" cm="1">
        <f t="array" aca="1" ref="J102" ca="1">IF(Parameters!$D$31, SUM(IF(ISNUMBER(Y102:AD102),(IF(Y102:AD102&gt;=Parameters!$D$41,1,"")),""))+0.5*(SUM(IF(ISNUMBER(Y102:AD102),(IF(Y102:AD102&gt;=Parameters!$D$42,1,"")),""))-SUM(IF(ISNUMBER(Y102:AD102),(IF(Y102:AD102&gt;=Parameters!$D$41,1,"")),""))),0) +
   IF(Parameters!$D$32,SUM(IF(ISNUMBER(Y102:AD102),(IF(Y102:AD102&gt;=Parameters!$D$41,1,"")),"")),0) +
   IF(Parameters!$D$33,AVERAGE(IF(ISNUMBER(Y102:AD102),Y102:AD102)),0) +
   IF(Parameters!$D$34,IF(OR(IF(ISNUMBER(Y102:AD102),Y102:AD102)=0),0,GEOMEAN(IF(ISNUMBER(Y102:AD102),Y102:AD102))),0)</f>
        <v>0</v>
      </c>
      <c r="K102" s="23">
        <f t="shared" ca="1" si="8"/>
        <v>0</v>
      </c>
      <c r="L102" s="116" t="str">
        <f t="shared" si="9"/>
        <v/>
      </c>
      <c r="M102" s="21" cm="1">
        <f t="array" aca="1" ref="M102" ca="1">IF(Parameters!$D$31, SUM(IF(ISNUMBER(AF102:AK102),(IF(AF102:AK102&gt;=Parameters!$D$41,1,"")),""))+0.5*(SUM(IF(ISNUMBER(AF102:AK102),(IF(AF102:AK102&gt;=Parameters!$D$42,1,"")),""))-SUM(IF(ISNUMBER(AF102:AK102),(IF(AF102:AK102&gt;=Parameters!$D$41,1,"")),""))),0) +
   IF(Parameters!$D$32,SUM(IF(ISNUMBER(AF102:AK102),(IF(AF102:AK102&gt;=Parameters!$D$41,1,"")),"")),0) +
   IF(Parameters!$D$33,AVERAGE(IF(ISNUMBER(AF102:AK102),AF102:AK102)),0) +
   IF(Parameters!$D$34,IF(OR(IF(ISNUMBER(AF102:AK102),AF102:AK102)=0),0,GEOMEAN(IF(ISNUMBER(AF102:AK102),AF102:AK102))),0)</f>
        <v>1.5</v>
      </c>
      <c r="N102" s="23">
        <f t="shared" ca="1" si="10"/>
        <v>1.5</v>
      </c>
      <c r="O102" s="116" t="str">
        <f t="shared" si="11"/>
        <v>!</v>
      </c>
      <c r="P102" s="24"/>
      <c r="Q102" s="49"/>
      <c r="R102" s="25">
        <f ca="1">IFERROR(INDEX(Health!$G$8:$G$225,MATCH($C102,_xlfn.ANCHORARRAY(Health!$C$8),0)),NA())</f>
        <v>0</v>
      </c>
      <c r="S102" s="25">
        <f ca="1">IFERROR(INDEX(Food!$G$8:$G$225,MATCH($C102,_xlfn.ANCHORARRAY(Food!$C$8),0)),NA())</f>
        <v>0</v>
      </c>
      <c r="T102" s="25">
        <f ca="1">IFERROR(INDEX(Macro!$G$8:$G$225,MATCH($C102,_xlfn.ANCHORARRAY(Macro!$C$8),0)),NA())</f>
        <v>6.9</v>
      </c>
      <c r="U102" s="25">
        <f ca="1">IFERROR(INDEX(Socioeconomic!$G$8:$G$225,MATCH($C102,_xlfn.ANCHORARRAY(Socioeconomic!$C$8),0)),NA())</f>
        <v>0.76531972777021939</v>
      </c>
      <c r="V102" s="25">
        <f ca="1">IFERROR(INDEX('Natural Hazard'!$G$8:$G$225,MATCH($C102,_xlfn.ANCHORARRAY('Natural Hazard'!$C$8),0)),NA())</f>
        <v>8.266397845091495</v>
      </c>
      <c r="W102" s="25">
        <f ca="1">IFERROR(INDEX(Conflict!$G$8:$G$225,MATCH($C102,_xlfn.ANCHORARRAY(Conflict!$C$8),0)),NA())</f>
        <v>0</v>
      </c>
      <c r="X102" s="50"/>
      <c r="Y102" s="25">
        <f ca="1">IFERROR(INDEX(Health!$H$8:$H$225,MATCH($C102,_xlfn.ANCHORARRAY(Health!$C$8),0)),NA())</f>
        <v>6.9037900874635501</v>
      </c>
      <c r="Z102" s="25">
        <f ca="1">IFERROR(INDEX(Food!$H$8:$H$225,MATCH($C102,_xlfn.ANCHORARRAY(Food!$C$8),0)),NA())</f>
        <v>4.2105263157894699</v>
      </c>
      <c r="AA102" s="25">
        <f ca="1">IFERROR(INDEX(Macro!$H$8:$H$225,MATCH($C102,_xlfn.ANCHORARRAY(Macro!$C$8),0)),NA())</f>
        <v>4.1111194987544302</v>
      </c>
      <c r="AB102" s="25">
        <f ca="1">IFERROR(INDEX(Socioeconomic!$H$8:$H$225,MATCH($C102,_xlfn.ANCHORARRAY(Socioeconomic!$C$8),0)),NA())</f>
        <v>5.8571428571428497</v>
      </c>
      <c r="AC102" s="25">
        <f ca="1">IFERROR(INDEX('Natural Hazard'!$H$8:$H$225,MATCH($C102,_xlfn.ANCHORARRAY('Natural Hazard'!$C$8),0)),NA())</f>
        <v>6.8333333333333304</v>
      </c>
      <c r="AD102" s="25">
        <f ca="1">IFERROR(INDEX(Conflict!$H$8:$H$225,MATCH($C102,_xlfn.ANCHORARRAY(Conflict!$C$8),0)),NA())</f>
        <v>0</v>
      </c>
      <c r="AE102" s="50"/>
      <c r="AF102" s="25">
        <f ca="1">IFERROR(INDEX(Health!$I$8:$I$225,MATCH($C102,_xlfn.ANCHORARRAY(Health!$C$8),0)),NA())</f>
        <v>0</v>
      </c>
      <c r="AG102" s="25" t="e">
        <f ca="1">IFERROR(INDEX(Food!$I$8:$I$225,MATCH($C102,_xlfn.ANCHORARRAY(Food!$C$8),0)),NA())</f>
        <v>#N/A</v>
      </c>
      <c r="AH102" s="25">
        <f ca="1">IFERROR(INDEX(Macro!$I$8:$I$225,MATCH($C102,_xlfn.ANCHORARRAY(Macro!$C$8),0)),NA())</f>
        <v>7</v>
      </c>
      <c r="AI102" s="25">
        <f ca="1">IFERROR(INDEX(Socioeconomic!$I$8:$I$225,MATCH($C102,_xlfn.ANCHORARRAY(Socioeconomic!$C$8),0)),NA())</f>
        <v>9.9999999999999603E-2</v>
      </c>
      <c r="AJ102" s="25">
        <f ca="1">IFERROR(INDEX('Natural Hazard'!$I$8:$I$225,MATCH($C102,_xlfn.ANCHORARRAY('Natural Hazard'!$C$8),0)),NA())</f>
        <v>10</v>
      </c>
      <c r="AK102" s="25">
        <f ca="1">IFERROR(INDEX(Conflict!$I$8:$I$225,MATCH($C102,_xlfn.ANCHORARRAY(Conflict!$C$8),0)),NA())</f>
        <v>1.78571428571427</v>
      </c>
      <c r="AL102" s="49"/>
      <c r="AM102" s="25">
        <f>IFERROR(INDEX('Data Reliability'!$G$6:$G$409,MATCH($C102,'Data Reliability'!$E$6:$E$409,0)),NA())</f>
        <v>8.3333333333333301E-2</v>
      </c>
      <c r="AN102" s="25">
        <f>IFERROR(INDEX('Data Reliability'!$H$6:$H$409,MATCH($C102,'Data Reliability'!$E$6:$E$409,0)),NA())</f>
        <v>0.405555555555556</v>
      </c>
    </row>
    <row r="103" spans="2:40" ht="15.75" x14ac:dyDescent="0.25">
      <c r="B103" s="28" t="s">
        <v>166</v>
      </c>
      <c r="C103" s="28" t="s">
        <v>167</v>
      </c>
      <c r="D103" s="28" t="s">
        <v>434</v>
      </c>
      <c r="E103" s="28" t="s">
        <v>430</v>
      </c>
      <c r="F103" s="206">
        <f ca="1">MATCH($C103,_xlfn.ANCHORARRAY(Health!$C$8),0)</f>
        <v>98</v>
      </c>
      <c r="G103" s="22" cm="1">
        <f t="array" aca="1" ref="G103" ca="1">IF(Parameters!$D$31, SUM(IF(ISNUMBER(R103:W103),(IF(R103:W103&gt;=Parameters!$D$37,1,"")),""))+0.5*(SUM(IF(ISNUMBER(R103:W103),(IF(R103:W103&gt;=Parameters!$D$38,1,"")),""))-SUM(IF(ISNUMBER(R103:W103),(IF(R103:W103&gt;=Parameters!$D$37,1,"")),""))),0) +
   IF(Parameters!$D$32,SUM(IF(ISNUMBER(R103:W103),(IF(R103:W103&gt;=Parameters!$D$41,1,"")),"")),0) +
   IF(Parameters!$D$33,AVERAGE(IF(ISNUMBER(R103:W103),R103:W103)),0) +
   IF(Parameters!$D$34,IF(OR(IF(ISNUMBER(R103:W103),R103:W103)=0),0,GEOMEAN(IF(ISNUMBER(R103:W103),R103:W103))),0)</f>
        <v>0.5</v>
      </c>
      <c r="H103" s="23">
        <f t="shared" ca="1" si="6"/>
        <v>0.5</v>
      </c>
      <c r="I103" s="116" t="str">
        <f t="shared" si="7"/>
        <v/>
      </c>
      <c r="J103" s="22" cm="1">
        <f t="array" aca="1" ref="J103" ca="1">IF(Parameters!$D$31, SUM(IF(ISNUMBER(Y103:AD103),(IF(Y103:AD103&gt;=Parameters!$D$41,1,"")),""))+0.5*(SUM(IF(ISNUMBER(Y103:AD103),(IF(Y103:AD103&gt;=Parameters!$D$42,1,"")),""))-SUM(IF(ISNUMBER(Y103:AD103),(IF(Y103:AD103&gt;=Parameters!$D$41,1,"")),""))),0) +
   IF(Parameters!$D$32,SUM(IF(ISNUMBER(Y103:AD103),(IF(Y103:AD103&gt;=Parameters!$D$41,1,"")),"")),0) +
   IF(Parameters!$D$33,AVERAGE(IF(ISNUMBER(Y103:AD103),Y103:AD103)),0) +
   IF(Parameters!$D$34,IF(OR(IF(ISNUMBER(Y103:AD103),Y103:AD103)=0),0,GEOMEAN(IF(ISNUMBER(Y103:AD103),Y103:AD103))),0)</f>
        <v>0</v>
      </c>
      <c r="K103" s="23">
        <f t="shared" ca="1" si="8"/>
        <v>0</v>
      </c>
      <c r="L103" s="116" t="str">
        <f t="shared" si="9"/>
        <v/>
      </c>
      <c r="M103" s="21" cm="1">
        <f t="array" aca="1" ref="M103" ca="1">IF(Parameters!$D$31, SUM(IF(ISNUMBER(AF103:AK103),(IF(AF103:AK103&gt;=Parameters!$D$41,1,"")),""))+0.5*(SUM(IF(ISNUMBER(AF103:AK103),(IF(AF103:AK103&gt;=Parameters!$D$42,1,"")),""))-SUM(IF(ISNUMBER(AF103:AK103),(IF(AF103:AK103&gt;=Parameters!$D$41,1,"")),""))),0) +
   IF(Parameters!$D$32,SUM(IF(ISNUMBER(AF103:AK103),(IF(AF103:AK103&gt;=Parameters!$D$41,1,"")),"")),0) +
   IF(Parameters!$D$33,AVERAGE(IF(ISNUMBER(AF103:AK103),AF103:AK103)),0) +
   IF(Parameters!$D$34,IF(OR(IF(ISNUMBER(AF103:AK103),AF103:AK103)=0),0,GEOMEAN(IF(ISNUMBER(AF103:AK103),AF103:AK103))),0)</f>
        <v>0.5</v>
      </c>
      <c r="N103" s="23">
        <f t="shared" ca="1" si="10"/>
        <v>0.5</v>
      </c>
      <c r="O103" s="116" t="str">
        <f t="shared" si="11"/>
        <v>!</v>
      </c>
      <c r="P103" s="24"/>
      <c r="Q103" s="49"/>
      <c r="R103" s="25">
        <f ca="1">IFERROR(INDEX(Health!$G$8:$G$225,MATCH($C103,_xlfn.ANCHORARRAY(Health!$C$8),0)),NA())</f>
        <v>0</v>
      </c>
      <c r="S103" s="25">
        <f ca="1">IFERROR(INDEX(Food!$G$8:$G$225,MATCH($C103,_xlfn.ANCHORARRAY(Food!$C$8),0)),NA())</f>
        <v>0</v>
      </c>
      <c r="T103" s="25">
        <f ca="1">IFERROR(INDEX(Macro!$G$8:$G$225,MATCH($C103,_xlfn.ANCHORARRAY(Macro!$C$8),0)),NA())</f>
        <v>6.9</v>
      </c>
      <c r="U103" s="25">
        <f ca="1">IFERROR(INDEX(Socioeconomic!$G$8:$G$225,MATCH($C103,_xlfn.ANCHORARRAY(Socioeconomic!$C$8),0)),NA())</f>
        <v>0</v>
      </c>
      <c r="V103" s="25">
        <f ca="1">IFERROR(INDEX('Natural Hazard'!$G$8:$G$225,MATCH($C103,_xlfn.ANCHORARRAY('Natural Hazard'!$C$8),0)),NA())</f>
        <v>0</v>
      </c>
      <c r="W103" s="25">
        <f ca="1">IFERROR(INDEX(Conflict!$G$8:$G$225,MATCH($C103,_xlfn.ANCHORARRAY(Conflict!$C$8),0)),NA())</f>
        <v>0</v>
      </c>
      <c r="X103" s="50"/>
      <c r="Y103" s="25">
        <f ca="1">IFERROR(INDEX(Health!$H$8:$H$225,MATCH($C103,_xlfn.ANCHORARRAY(Health!$C$8),0)),NA())</f>
        <v>3.6967930029154501</v>
      </c>
      <c r="Z103" s="25">
        <f ca="1">IFERROR(INDEX(Food!$H$8:$H$225,MATCH($C103,_xlfn.ANCHORARRAY(Food!$C$8),0)),NA())</f>
        <v>3.4394904458598701</v>
      </c>
      <c r="AA103" s="25">
        <f ca="1">IFERROR(INDEX(Macro!$H$8:$H$225,MATCH($C103,_xlfn.ANCHORARRAY(Macro!$C$8),0)),NA())</f>
        <v>1.13686117611534</v>
      </c>
      <c r="AB103" s="25">
        <f ca="1">IFERROR(INDEX(Socioeconomic!$H$8:$H$225,MATCH($C103,_xlfn.ANCHORARRAY(Socioeconomic!$C$8),0)),NA())</f>
        <v>6</v>
      </c>
      <c r="AC103" s="25">
        <f ca="1">IFERROR(INDEX('Natural Hazard'!$H$8:$H$225,MATCH($C103,_xlfn.ANCHORARRAY('Natural Hazard'!$C$8),0)),NA())</f>
        <v>4</v>
      </c>
      <c r="AD103" s="25">
        <f ca="1">IFERROR(INDEX(Conflict!$H$8:$H$225,MATCH($C103,_xlfn.ANCHORARRAY(Conflict!$C$8),0)),NA())</f>
        <v>2.9436325678496802</v>
      </c>
      <c r="AE103" s="50"/>
      <c r="AF103" s="25">
        <f ca="1">IFERROR(INDEX(Health!$I$8:$I$225,MATCH($C103,_xlfn.ANCHORARRAY(Health!$C$8),0)),NA())</f>
        <v>0</v>
      </c>
      <c r="AG103" s="25" t="e">
        <f ca="1">IFERROR(INDEX(Food!$I$8:$I$225,MATCH($C103,_xlfn.ANCHORARRAY(Food!$C$8),0)),NA())</f>
        <v>#N/A</v>
      </c>
      <c r="AH103" s="25">
        <f ca="1">IFERROR(INDEX(Macro!$I$8:$I$225,MATCH($C103,_xlfn.ANCHORARRAY(Macro!$C$8),0)),NA())</f>
        <v>7</v>
      </c>
      <c r="AI103" s="25">
        <f ca="1">IFERROR(INDEX(Socioeconomic!$I$8:$I$225,MATCH($C103,_xlfn.ANCHORARRAY(Socioeconomic!$C$8),0)),NA())</f>
        <v>0</v>
      </c>
      <c r="AJ103" s="25">
        <f ca="1">IFERROR(INDEX('Natural Hazard'!$I$8:$I$225,MATCH($C103,_xlfn.ANCHORARRAY('Natural Hazard'!$C$8),0)),NA())</f>
        <v>0</v>
      </c>
      <c r="AK103" s="25">
        <f ca="1">IFERROR(INDEX(Conflict!$I$8:$I$225,MATCH($C103,_xlfn.ANCHORARRAY(Conflict!$C$8),0)),NA())</f>
        <v>0</v>
      </c>
      <c r="AL103" s="49"/>
      <c r="AM103" s="25">
        <f>IFERROR(INDEX('Data Reliability'!$G$6:$G$409,MATCH($C103,'Data Reliability'!$E$6:$E$409,0)),NA())</f>
        <v>0</v>
      </c>
      <c r="AN103" s="25">
        <f>IFERROR(INDEX('Data Reliability'!$H$6:$H$409,MATCH($C103,'Data Reliability'!$E$6:$E$409,0)),NA())</f>
        <v>0.43888888888888899</v>
      </c>
    </row>
    <row r="104" spans="2:40" ht="15.75" x14ac:dyDescent="0.25">
      <c r="B104" s="28" t="s">
        <v>168</v>
      </c>
      <c r="C104" s="28" t="s">
        <v>169</v>
      </c>
      <c r="D104" s="28" t="s">
        <v>436</v>
      </c>
      <c r="E104" s="28" t="s">
        <v>409</v>
      </c>
      <c r="F104" s="206">
        <f ca="1">MATCH($C104,_xlfn.ANCHORARRAY(Health!$C$8),0)</f>
        <v>99</v>
      </c>
      <c r="G104" s="22" cm="1">
        <f t="array" aca="1" ref="G104" ca="1">IF(Parameters!$D$31, SUM(IF(ISNUMBER(R104:W104),(IF(R104:W104&gt;=Parameters!$D$37,1,"")),""))+0.5*(SUM(IF(ISNUMBER(R104:W104),(IF(R104:W104&gt;=Parameters!$D$38,1,"")),""))-SUM(IF(ISNUMBER(R104:W104),(IF(R104:W104&gt;=Parameters!$D$37,1,"")),""))),0) +
   IF(Parameters!$D$32,SUM(IF(ISNUMBER(R104:W104),(IF(R104:W104&gt;=Parameters!$D$41,1,"")),"")),0) +
   IF(Parameters!$D$33,AVERAGE(IF(ISNUMBER(R104:W104),R104:W104)),0) +
   IF(Parameters!$D$34,IF(OR(IF(ISNUMBER(R104:W104),R104:W104)=0),0,GEOMEAN(IF(ISNUMBER(R104:W104),R104:W104))),0)</f>
        <v>1</v>
      </c>
      <c r="H104" s="23">
        <f t="shared" ca="1" si="6"/>
        <v>1</v>
      </c>
      <c r="I104" s="116" t="str">
        <f t="shared" si="7"/>
        <v/>
      </c>
      <c r="J104" s="22" cm="1">
        <f t="array" aca="1" ref="J104" ca="1">IF(Parameters!$D$31, SUM(IF(ISNUMBER(Y104:AD104),(IF(Y104:AD104&gt;=Parameters!$D$41,1,"")),""))+0.5*(SUM(IF(ISNUMBER(Y104:AD104),(IF(Y104:AD104&gt;=Parameters!$D$42,1,"")),""))-SUM(IF(ISNUMBER(Y104:AD104),(IF(Y104:AD104&gt;=Parameters!$D$41,1,"")),""))),0) +
   IF(Parameters!$D$32,SUM(IF(ISNUMBER(Y104:AD104),(IF(Y104:AD104&gt;=Parameters!$D$41,1,"")),"")),0) +
   IF(Parameters!$D$33,AVERAGE(IF(ISNUMBER(Y104:AD104),Y104:AD104)),0) +
   IF(Parameters!$D$34,IF(OR(IF(ISNUMBER(Y104:AD104),Y104:AD104)=0),0,GEOMEAN(IF(ISNUMBER(Y104:AD104),Y104:AD104))),0)</f>
        <v>1</v>
      </c>
      <c r="K104" s="23">
        <f t="shared" ca="1" si="8"/>
        <v>1</v>
      </c>
      <c r="L104" s="116" t="str">
        <f t="shared" si="9"/>
        <v/>
      </c>
      <c r="M104" s="21" cm="1">
        <f t="array" aca="1" ref="M104" ca="1">IF(Parameters!$D$31, SUM(IF(ISNUMBER(AF104:AK104),(IF(AF104:AK104&gt;=Parameters!$D$41,1,"")),""))+0.5*(SUM(IF(ISNUMBER(AF104:AK104),(IF(AF104:AK104&gt;=Parameters!$D$42,1,"")),""))-SUM(IF(ISNUMBER(AF104:AK104),(IF(AF104:AK104&gt;=Parameters!$D$41,1,"")),""))),0) +
   IF(Parameters!$D$32,SUM(IF(ISNUMBER(AF104:AK104),(IF(AF104:AK104&gt;=Parameters!$D$41,1,"")),"")),0) +
   IF(Parameters!$D$33,AVERAGE(IF(ISNUMBER(AF104:AK104),AF104:AK104)),0) +
   IF(Parameters!$D$34,IF(OR(IF(ISNUMBER(AF104:AK104),AF104:AK104)=0),0,GEOMEAN(IF(ISNUMBER(AF104:AK104),AF104:AK104))),0)</f>
        <v>1</v>
      </c>
      <c r="N104" s="23">
        <f t="shared" ca="1" si="10"/>
        <v>1</v>
      </c>
      <c r="O104" s="116" t="str">
        <f t="shared" si="11"/>
        <v>!</v>
      </c>
      <c r="P104" s="24"/>
      <c r="Q104" s="49"/>
      <c r="R104" s="25">
        <f ca="1">IFERROR(INDEX(Health!$G$8:$G$225,MATCH($C104,_xlfn.ANCHORARRAY(Health!$C$8),0)),NA())</f>
        <v>0</v>
      </c>
      <c r="S104" s="25">
        <f ca="1">IFERROR(INDEX(Food!$G$8:$G$225,MATCH($C104,_xlfn.ANCHORARRAY(Food!$C$8),0)),NA())</f>
        <v>0</v>
      </c>
      <c r="T104" s="25">
        <f ca="1">IFERROR(INDEX(Macro!$G$8:$G$225,MATCH($C104,_xlfn.ANCHORARRAY(Macro!$C$8),0)),NA())</f>
        <v>1.9869735057465374</v>
      </c>
      <c r="U104" s="25">
        <f ca="1">IFERROR(INDEX(Socioeconomic!$G$8:$G$225,MATCH($C104,_xlfn.ANCHORARRAY(Socioeconomic!$C$8),0)),NA())</f>
        <v>0</v>
      </c>
      <c r="V104" s="25">
        <f ca="1">IFERROR(INDEX('Natural Hazard'!$G$8:$G$225,MATCH($C104,_xlfn.ANCHORARRAY('Natural Hazard'!$C$8),0)),NA())</f>
        <v>10</v>
      </c>
      <c r="W104" s="25">
        <f ca="1">IFERROR(INDEX(Conflict!$G$8:$G$225,MATCH($C104,_xlfn.ANCHORARRAY(Conflict!$C$8),0)),NA())</f>
        <v>0</v>
      </c>
      <c r="X104" s="50"/>
      <c r="Y104" s="25">
        <f ca="1">IFERROR(INDEX(Health!$H$8:$H$225,MATCH($C104,_xlfn.ANCHORARRAY(Health!$C$8),0)),NA())</f>
        <v>0</v>
      </c>
      <c r="Z104" s="25">
        <f ca="1">IFERROR(INDEX(Food!$H$8:$H$225,MATCH($C104,_xlfn.ANCHORARRAY(Food!$C$8),0)),NA())</f>
        <v>0</v>
      </c>
      <c r="AA104" s="25">
        <f ca="1">IFERROR(INDEX(Macro!$H$8:$H$225,MATCH($C104,_xlfn.ANCHORARRAY(Macro!$C$8),0)),NA())</f>
        <v>0.78961274250773705</v>
      </c>
      <c r="AB104" s="25">
        <f ca="1">IFERROR(INDEX(Socioeconomic!$H$8:$H$225,MATCH($C104,_xlfn.ANCHORARRAY(Socioeconomic!$C$8),0)),NA())</f>
        <v>0.42857142857142799</v>
      </c>
      <c r="AC104" s="25">
        <f ca="1">IFERROR(INDEX('Natural Hazard'!$H$8:$H$225,MATCH($C104,_xlfn.ANCHORARRAY('Natural Hazard'!$C$8),0)),NA())</f>
        <v>10</v>
      </c>
      <c r="AD104" s="25">
        <f ca="1">IFERROR(INDEX(Conflict!$H$8:$H$225,MATCH($C104,_xlfn.ANCHORARRAY(Conflict!$C$8),0)),NA())</f>
        <v>0</v>
      </c>
      <c r="AE104" s="50"/>
      <c r="AF104" s="25">
        <f ca="1">IFERROR(INDEX(Health!$I$8:$I$225,MATCH($C104,_xlfn.ANCHORARRAY(Health!$C$8),0)),NA())</f>
        <v>0</v>
      </c>
      <c r="AG104" s="25" t="e">
        <f ca="1">IFERROR(INDEX(Food!$I$8:$I$225,MATCH($C104,_xlfn.ANCHORARRAY(Food!$C$8),0)),NA())</f>
        <v>#N/A</v>
      </c>
      <c r="AH104" s="25">
        <f ca="1">IFERROR(INDEX(Macro!$I$8:$I$225,MATCH($C104,_xlfn.ANCHORARRAY(Macro!$C$8),0)),NA())</f>
        <v>5</v>
      </c>
      <c r="AI104" s="25">
        <f ca="1">IFERROR(INDEX(Socioeconomic!$I$8:$I$225,MATCH($C104,_xlfn.ANCHORARRAY(Socioeconomic!$C$8),0)),NA())</f>
        <v>0</v>
      </c>
      <c r="AJ104" s="25">
        <f ca="1">IFERROR(INDEX('Natural Hazard'!$I$8:$I$225,MATCH($C104,_xlfn.ANCHORARRAY('Natural Hazard'!$C$8),0)),NA())</f>
        <v>10</v>
      </c>
      <c r="AK104" s="25">
        <f ca="1">IFERROR(INDEX(Conflict!$I$8:$I$225,MATCH($C104,_xlfn.ANCHORARRAY(Conflict!$C$8),0)),NA())</f>
        <v>0</v>
      </c>
      <c r="AL104" s="49"/>
      <c r="AM104" s="25">
        <f>IFERROR(INDEX('Data Reliability'!$G$6:$G$409,MATCH($C104,'Data Reliability'!$E$6:$E$409,0)),NA())</f>
        <v>0</v>
      </c>
      <c r="AN104" s="25">
        <f>IFERROR(INDEX('Data Reliability'!$H$6:$H$409,MATCH($C104,'Data Reliability'!$E$6:$E$409,0)),NA())</f>
        <v>0.43888888888888899</v>
      </c>
    </row>
    <row r="105" spans="2:40" ht="15.75" x14ac:dyDescent="0.25">
      <c r="B105" s="28" t="s">
        <v>170</v>
      </c>
      <c r="C105" s="28" t="s">
        <v>171</v>
      </c>
      <c r="D105" s="28" t="s">
        <v>433</v>
      </c>
      <c r="E105" s="28" t="s">
        <v>430</v>
      </c>
      <c r="F105" s="206">
        <f ca="1">MATCH($C105,_xlfn.ANCHORARRAY(Health!$C$8),0)</f>
        <v>100</v>
      </c>
      <c r="G105" s="22" cm="1">
        <f t="array" aca="1" ref="G105" ca="1">IF(Parameters!$D$31, SUM(IF(ISNUMBER(R105:W105),(IF(R105:W105&gt;=Parameters!$D$37,1,"")),""))+0.5*(SUM(IF(ISNUMBER(R105:W105),(IF(R105:W105&gt;=Parameters!$D$38,1,"")),""))-SUM(IF(ISNUMBER(R105:W105),(IF(R105:W105&gt;=Parameters!$D$37,1,"")),""))),0) +
   IF(Parameters!$D$32,SUM(IF(ISNUMBER(R105:W105),(IF(R105:W105&gt;=Parameters!$D$41,1,"")),"")),0) +
   IF(Parameters!$D$33,AVERAGE(IF(ISNUMBER(R105:W105),R105:W105)),0) +
   IF(Parameters!$D$34,IF(OR(IF(ISNUMBER(R105:W105),R105:W105)=0),0,GEOMEAN(IF(ISNUMBER(R105:W105),R105:W105))),0)</f>
        <v>0.5</v>
      </c>
      <c r="H105" s="23">
        <f t="shared" ca="1" si="6"/>
        <v>0.5</v>
      </c>
      <c r="I105" s="116" t="str">
        <f t="shared" si="7"/>
        <v/>
      </c>
      <c r="J105" s="22" cm="1">
        <f t="array" aca="1" ref="J105" ca="1">IF(Parameters!$D$31, SUM(IF(ISNUMBER(Y105:AD105),(IF(Y105:AD105&gt;=Parameters!$D$41,1,"")),""))+0.5*(SUM(IF(ISNUMBER(Y105:AD105),(IF(Y105:AD105&gt;=Parameters!$D$42,1,"")),""))-SUM(IF(ISNUMBER(Y105:AD105),(IF(Y105:AD105&gt;=Parameters!$D$41,1,"")),""))),0) +
   IF(Parameters!$D$32,SUM(IF(ISNUMBER(Y105:AD105),(IF(Y105:AD105&gt;=Parameters!$D$41,1,"")),"")),0) +
   IF(Parameters!$D$33,AVERAGE(IF(ISNUMBER(Y105:AD105),Y105:AD105)),0) +
   IF(Parameters!$D$34,IF(OR(IF(ISNUMBER(Y105:AD105),Y105:AD105)=0),0,GEOMEAN(IF(ISNUMBER(Y105:AD105),Y105:AD105))),0)</f>
        <v>0</v>
      </c>
      <c r="K105" s="23">
        <f t="shared" ca="1" si="8"/>
        <v>0</v>
      </c>
      <c r="L105" s="116" t="str">
        <f t="shared" si="9"/>
        <v/>
      </c>
      <c r="M105" s="21" cm="1">
        <f t="array" aca="1" ref="M105" ca="1">IF(Parameters!$D$31, SUM(IF(ISNUMBER(AF105:AK105),(IF(AF105:AK105&gt;=Parameters!$D$41,1,"")),""))+0.5*(SUM(IF(ISNUMBER(AF105:AK105),(IF(AF105:AK105&gt;=Parameters!$D$42,1,"")),""))-SUM(IF(ISNUMBER(AF105:AK105),(IF(AF105:AK105&gt;=Parameters!$D$41,1,"")),""))),0) +
   IF(Parameters!$D$32,SUM(IF(ISNUMBER(AF105:AK105),(IF(AF105:AK105&gt;=Parameters!$D$41,1,"")),"")),0) +
   IF(Parameters!$D$33,AVERAGE(IF(ISNUMBER(AF105:AK105),AF105:AK105)),0) +
   IF(Parameters!$D$34,IF(OR(IF(ISNUMBER(AF105:AK105),AF105:AK105)=0),0,GEOMEAN(IF(ISNUMBER(AF105:AK105),AF105:AK105))),0)</f>
        <v>0</v>
      </c>
      <c r="N105" s="23">
        <f t="shared" ca="1" si="10"/>
        <v>0</v>
      </c>
      <c r="O105" s="116" t="str">
        <f t="shared" si="11"/>
        <v>!</v>
      </c>
      <c r="P105" s="24"/>
      <c r="Q105" s="49"/>
      <c r="R105" s="25">
        <f ca="1">IFERROR(INDEX(Health!$G$8:$G$225,MATCH($C105,_xlfn.ANCHORARRAY(Health!$C$8),0)),NA())</f>
        <v>0</v>
      </c>
      <c r="S105" s="25">
        <f ca="1">IFERROR(INDEX(Food!$G$8:$G$225,MATCH($C105,_xlfn.ANCHORARRAY(Food!$C$8),0)),NA())</f>
        <v>0</v>
      </c>
      <c r="T105" s="25">
        <f ca="1">IFERROR(INDEX(Macro!$G$8:$G$225,MATCH($C105,_xlfn.ANCHORARRAY(Macro!$C$8),0)),NA())</f>
        <v>5.4089142105904235</v>
      </c>
      <c r="U105" s="25">
        <f ca="1">IFERROR(INDEX(Socioeconomic!$G$8:$G$225,MATCH($C105,_xlfn.ANCHORARRAY(Socioeconomic!$C$8),0)),NA())</f>
        <v>0</v>
      </c>
      <c r="V105" s="25">
        <f ca="1">IFERROR(INDEX('Natural Hazard'!$G$8:$G$225,MATCH($C105,_xlfn.ANCHORARRAY('Natural Hazard'!$C$8),0)),NA())</f>
        <v>0</v>
      </c>
      <c r="W105" s="25">
        <f ca="1">IFERROR(INDEX(Conflict!$G$8:$G$225,MATCH($C105,_xlfn.ANCHORARRAY(Conflict!$C$8),0)),NA())</f>
        <v>0</v>
      </c>
      <c r="X105" s="50"/>
      <c r="Y105" s="25">
        <f ca="1">IFERROR(INDEX(Health!$H$8:$H$225,MATCH($C105,_xlfn.ANCHORARRAY(Health!$C$8),0)),NA())</f>
        <v>2.7346938775510199</v>
      </c>
      <c r="Z105" s="25">
        <f ca="1">IFERROR(INDEX(Food!$H$8:$H$225,MATCH($C105,_xlfn.ANCHORARRAY(Food!$C$8),0)),NA())</f>
        <v>1.7313259988419201</v>
      </c>
      <c r="AA105" s="25">
        <f ca="1">IFERROR(INDEX(Macro!$H$8:$H$225,MATCH($C105,_xlfn.ANCHORARRAY(Macro!$C$8),0)),NA())</f>
        <v>4.8207141239525901</v>
      </c>
      <c r="AB105" s="25">
        <f ca="1">IFERROR(INDEX(Socioeconomic!$H$8:$H$225,MATCH($C105,_xlfn.ANCHORARRAY(Socioeconomic!$C$8),0)),NA())</f>
        <v>1.4285714285714199</v>
      </c>
      <c r="AC105" s="25">
        <f ca="1">IFERROR(INDEX('Natural Hazard'!$H$8:$H$225,MATCH($C105,_xlfn.ANCHORARRAY('Natural Hazard'!$C$8),0)),NA())</f>
        <v>4.8333333333333304</v>
      </c>
      <c r="AD105" s="25">
        <f ca="1">IFERROR(INDEX(Conflict!$H$8:$H$225,MATCH($C105,_xlfn.ANCHORARRAY(Conflict!$C$8),0)),NA())</f>
        <v>0</v>
      </c>
      <c r="AE105" s="50"/>
      <c r="AF105" s="25">
        <f ca="1">IFERROR(INDEX(Health!$I$8:$I$225,MATCH($C105,_xlfn.ANCHORARRAY(Health!$C$8),0)),NA())</f>
        <v>0</v>
      </c>
      <c r="AG105" s="25" t="e">
        <f ca="1">IFERROR(INDEX(Food!$I$8:$I$225,MATCH($C105,_xlfn.ANCHORARRAY(Food!$C$8),0)),NA())</f>
        <v>#N/A</v>
      </c>
      <c r="AH105" s="25">
        <f ca="1">IFERROR(INDEX(Macro!$I$8:$I$225,MATCH($C105,_xlfn.ANCHORARRAY(Macro!$C$8),0)),NA())</f>
        <v>6.0688836104513104</v>
      </c>
      <c r="AI105" s="25">
        <f ca="1">IFERROR(INDEX(Socioeconomic!$I$8:$I$225,MATCH($C105,_xlfn.ANCHORARRAY(Socioeconomic!$C$8),0)),NA())</f>
        <v>0</v>
      </c>
      <c r="AJ105" s="25">
        <f ca="1">IFERROR(INDEX('Natural Hazard'!$I$8:$I$225,MATCH($C105,_xlfn.ANCHORARRAY('Natural Hazard'!$C$8),0)),NA())</f>
        <v>0</v>
      </c>
      <c r="AK105" s="25">
        <f ca="1">IFERROR(INDEX(Conflict!$I$8:$I$225,MATCH($C105,_xlfn.ANCHORARRAY(Conflict!$C$8),0)),NA())</f>
        <v>0</v>
      </c>
      <c r="AL105" s="49"/>
      <c r="AM105" s="25">
        <f>IFERROR(INDEX('Data Reliability'!$G$6:$G$409,MATCH($C105,'Data Reliability'!$E$6:$E$409,0)),NA())</f>
        <v>0</v>
      </c>
      <c r="AN105" s="25">
        <f>IFERROR(INDEX('Data Reliability'!$H$6:$H$409,MATCH($C105,'Data Reliability'!$E$6:$E$409,0)),NA())</f>
        <v>0.43888888888888899</v>
      </c>
    </row>
    <row r="106" spans="2:40" ht="15.75" x14ac:dyDescent="0.25">
      <c r="B106" s="28" t="s">
        <v>172</v>
      </c>
      <c r="C106" s="28" t="s">
        <v>173</v>
      </c>
      <c r="D106" s="28" t="s">
        <v>432</v>
      </c>
      <c r="E106" s="28" t="s">
        <v>529</v>
      </c>
      <c r="F106" s="206">
        <f ca="1">MATCH($C106,_xlfn.ANCHORARRAY(Health!$C$8),0)</f>
        <v>101</v>
      </c>
      <c r="G106" s="22" cm="1">
        <f t="array" aca="1" ref="G106" ca="1">IF(Parameters!$D$31, SUM(IF(ISNUMBER(R106:W106),(IF(R106:W106&gt;=Parameters!$D$37,1,"")),""))+0.5*(SUM(IF(ISNUMBER(R106:W106),(IF(R106:W106&gt;=Parameters!$D$38,1,"")),""))-SUM(IF(ISNUMBER(R106:W106),(IF(R106:W106&gt;=Parameters!$D$37,1,"")),""))),0) +
   IF(Parameters!$D$32,SUM(IF(ISNUMBER(R106:W106),(IF(R106:W106&gt;=Parameters!$D$41,1,"")),"")),0) +
   IF(Parameters!$D$33,AVERAGE(IF(ISNUMBER(R106:W106),R106:W106)),0) +
   IF(Parameters!$D$34,IF(OR(IF(ISNUMBER(R106:W106),R106:W106)=0),0,GEOMEAN(IF(ISNUMBER(R106:W106),R106:W106))),0)</f>
        <v>2.5</v>
      </c>
      <c r="H106" s="23">
        <f t="shared" ca="1" si="6"/>
        <v>2.5</v>
      </c>
      <c r="I106" s="116" t="str">
        <f t="shared" si="7"/>
        <v/>
      </c>
      <c r="J106" s="22" cm="1">
        <f t="array" aca="1" ref="J106" ca="1">IF(Parameters!$D$31, SUM(IF(ISNUMBER(Y106:AD106),(IF(Y106:AD106&gt;=Parameters!$D$41,1,"")),""))+0.5*(SUM(IF(ISNUMBER(Y106:AD106),(IF(Y106:AD106&gt;=Parameters!$D$42,1,"")),""))-SUM(IF(ISNUMBER(Y106:AD106),(IF(Y106:AD106&gt;=Parameters!$D$41,1,"")),""))),0) +
   IF(Parameters!$D$32,SUM(IF(ISNUMBER(Y106:AD106),(IF(Y106:AD106&gt;=Parameters!$D$41,1,"")),"")),0) +
   IF(Parameters!$D$33,AVERAGE(IF(ISNUMBER(Y106:AD106),Y106:AD106)),0) +
   IF(Parameters!$D$34,IF(OR(IF(ISNUMBER(Y106:AD106),Y106:AD106)=0),0,GEOMEAN(IF(ISNUMBER(Y106:AD106),Y106:AD106))),0)</f>
        <v>1</v>
      </c>
      <c r="K106" s="23">
        <f t="shared" ca="1" si="8"/>
        <v>1</v>
      </c>
      <c r="L106" s="116" t="str">
        <f t="shared" si="9"/>
        <v/>
      </c>
      <c r="M106" s="21" cm="1">
        <f t="array" aca="1" ref="M106" ca="1">IF(Parameters!$D$31, SUM(IF(ISNUMBER(AF106:AK106),(IF(AF106:AK106&gt;=Parameters!$D$41,1,"")),""))+0.5*(SUM(IF(ISNUMBER(AF106:AK106),(IF(AF106:AK106&gt;=Parameters!$D$42,1,"")),""))-SUM(IF(ISNUMBER(AF106:AK106),(IF(AF106:AK106&gt;=Parameters!$D$41,1,"")),""))),0) +
   IF(Parameters!$D$32,SUM(IF(ISNUMBER(AF106:AK106),(IF(AF106:AK106&gt;=Parameters!$D$41,1,"")),"")),0) +
   IF(Parameters!$D$33,AVERAGE(IF(ISNUMBER(AF106:AK106),AF106:AK106)),0) +
   IF(Parameters!$D$34,IF(OR(IF(ISNUMBER(AF106:AK106),AF106:AK106)=0),0,GEOMEAN(IF(ISNUMBER(AF106:AK106),AF106:AK106))),0)</f>
        <v>2</v>
      </c>
      <c r="N106" s="23">
        <f t="shared" ca="1" si="10"/>
        <v>2</v>
      </c>
      <c r="O106" s="116" t="str">
        <f t="shared" si="11"/>
        <v>!</v>
      </c>
      <c r="P106" s="24"/>
      <c r="Q106" s="49"/>
      <c r="R106" s="25">
        <f ca="1">IFERROR(INDEX(Health!$G$8:$G$225,MATCH($C106,_xlfn.ANCHORARRAY(Health!$C$8),0)),NA())</f>
        <v>0</v>
      </c>
      <c r="S106" s="25">
        <f ca="1">IFERROR(INDEX(Food!$G$8:$G$225,MATCH($C106,_xlfn.ANCHORARRAY(Food!$C$8),0)),NA())</f>
        <v>8.5212361173806705</v>
      </c>
      <c r="T106" s="25">
        <f ca="1">IFERROR(INDEX(Macro!$G$8:$G$225,MATCH($C106,_xlfn.ANCHORARRAY(Macro!$C$8),0)),NA())</f>
        <v>5.0795824677810382</v>
      </c>
      <c r="U106" s="25">
        <f ca="1">IFERROR(INDEX(Socioeconomic!$G$8:$G$225,MATCH($C106,_xlfn.ANCHORARRAY(Socioeconomic!$C$8),0)),NA())</f>
        <v>0</v>
      </c>
      <c r="V106" s="25">
        <f ca="1">IFERROR(INDEX('Natural Hazard'!$G$8:$G$225,MATCH($C106,_xlfn.ANCHORARRAY('Natural Hazard'!$C$8),0)),NA())</f>
        <v>7.3029674334022125</v>
      </c>
      <c r="W106" s="25">
        <f ca="1">IFERROR(INDEX(Conflict!$G$8:$G$225,MATCH($C106,_xlfn.ANCHORARRAY(Conflict!$C$8),0)),NA())</f>
        <v>3.744137691131133</v>
      </c>
      <c r="X106" s="50"/>
      <c r="Y106" s="25">
        <f ca="1">IFERROR(INDEX(Health!$H$8:$H$225,MATCH($C106,_xlfn.ANCHORARRAY(Health!$C$8),0)),NA())</f>
        <v>4.86297376093294</v>
      </c>
      <c r="Z106" s="25">
        <f ca="1">IFERROR(INDEX(Food!$H$8:$H$225,MATCH($C106,_xlfn.ANCHORARRAY(Food!$C$8),0)),NA())</f>
        <v>7.2611464968152797</v>
      </c>
      <c r="AA106" s="25">
        <f ca="1">IFERROR(INDEX(Macro!$H$8:$H$225,MATCH($C106,_xlfn.ANCHORARRAY(Macro!$C$8),0)),NA())</f>
        <v>4.9263984298331698</v>
      </c>
      <c r="AB106" s="25">
        <f ca="1">IFERROR(INDEX(Socioeconomic!$H$8:$H$225,MATCH($C106,_xlfn.ANCHORARRAY(Socioeconomic!$C$8),0)),NA())</f>
        <v>8</v>
      </c>
      <c r="AC106" s="25">
        <f ca="1">IFERROR(INDEX('Natural Hazard'!$H$8:$H$225,MATCH($C106,_xlfn.ANCHORARRAY('Natural Hazard'!$C$8),0)),NA())</f>
        <v>5.3333333333333304</v>
      </c>
      <c r="AD106" s="25">
        <f ca="1">IFERROR(INDEX(Conflict!$H$8:$H$225,MATCH($C106,_xlfn.ANCHORARRAY(Conflict!$C$8),0)),NA())</f>
        <v>5.4906054279749403</v>
      </c>
      <c r="AE106" s="50"/>
      <c r="AF106" s="25">
        <f ca="1">IFERROR(INDEX(Health!$I$8:$I$225,MATCH($C106,_xlfn.ANCHORARRAY(Health!$C$8),0)),NA())</f>
        <v>0</v>
      </c>
      <c r="AG106" s="25">
        <f ca="1">IFERROR(INDEX(Food!$I$8:$I$225,MATCH($C106,_xlfn.ANCHORARRAY(Food!$C$8),0)),NA())</f>
        <v>10</v>
      </c>
      <c r="AH106" s="25">
        <f ca="1">IFERROR(INDEX(Macro!$I$8:$I$225,MATCH($C106,_xlfn.ANCHORARRAY(Macro!$C$8),0)),NA())</f>
        <v>5.2375296912114102</v>
      </c>
      <c r="AI106" s="25">
        <f ca="1">IFERROR(INDEX(Socioeconomic!$I$8:$I$225,MATCH($C106,_xlfn.ANCHORARRAY(Socioeconomic!$C$8),0)),NA())</f>
        <v>0</v>
      </c>
      <c r="AJ106" s="25">
        <f ca="1">IFERROR(INDEX('Natural Hazard'!$I$8:$I$225,MATCH($C106,_xlfn.ANCHORARRAY('Natural Hazard'!$C$8),0)),NA())</f>
        <v>10</v>
      </c>
      <c r="AK106" s="25">
        <f ca="1">IFERROR(INDEX(Conflict!$I$8:$I$225,MATCH($C106,_xlfn.ANCHORARRAY(Conflict!$C$8),0)),NA())</f>
        <v>2.5531914893617</v>
      </c>
      <c r="AL106" s="49"/>
      <c r="AM106" s="25">
        <f>IFERROR(INDEX('Data Reliability'!$G$6:$G$409,MATCH($C106,'Data Reliability'!$E$6:$E$409,0)),NA())</f>
        <v>0</v>
      </c>
      <c r="AN106" s="25">
        <f>IFERROR(INDEX('Data Reliability'!$H$6:$H$409,MATCH($C106,'Data Reliability'!$E$6:$E$409,0)),NA())</f>
        <v>0.35</v>
      </c>
    </row>
    <row r="107" spans="2:40" ht="15.75" x14ac:dyDescent="0.25">
      <c r="B107" s="28" t="s">
        <v>714</v>
      </c>
      <c r="C107" s="28" t="s">
        <v>174</v>
      </c>
      <c r="D107" s="28" t="s">
        <v>433</v>
      </c>
      <c r="E107" s="28" t="s">
        <v>429</v>
      </c>
      <c r="F107" s="206">
        <f ca="1">MATCH($C107,_xlfn.ANCHORARRAY(Health!$C$8),0)</f>
        <v>102</v>
      </c>
      <c r="G107" s="22" cm="1">
        <f t="array" aca="1" ref="G107" ca="1">IF(Parameters!$D$31, SUM(IF(ISNUMBER(R107:W107),(IF(R107:W107&gt;=Parameters!$D$37,1,"")),""))+0.5*(SUM(IF(ISNUMBER(R107:W107),(IF(R107:W107&gt;=Parameters!$D$38,1,"")),""))-SUM(IF(ISNUMBER(R107:W107),(IF(R107:W107&gt;=Parameters!$D$37,1,"")),""))),0) +
   IF(Parameters!$D$32,SUM(IF(ISNUMBER(R107:W107),(IF(R107:W107&gt;=Parameters!$D$41,1,"")),"")),0) +
   IF(Parameters!$D$33,AVERAGE(IF(ISNUMBER(R107:W107),R107:W107)),0) +
   IF(Parameters!$D$34,IF(OR(IF(ISNUMBER(R107:W107),R107:W107)=0),0,GEOMEAN(IF(ISNUMBER(R107:W107),R107:W107))),0)</f>
        <v>0.5</v>
      </c>
      <c r="H107" s="23">
        <f t="shared" ca="1" si="6"/>
        <v>0.5</v>
      </c>
      <c r="I107" s="116" t="str">
        <f t="shared" si="7"/>
        <v/>
      </c>
      <c r="J107" s="22" cm="1">
        <f t="array" aca="1" ref="J107" ca="1">IF(Parameters!$D$31, SUM(IF(ISNUMBER(Y107:AD107),(IF(Y107:AD107&gt;=Parameters!$D$41,1,"")),""))+0.5*(SUM(IF(ISNUMBER(Y107:AD107),(IF(Y107:AD107&gt;=Parameters!$D$42,1,"")),""))-SUM(IF(ISNUMBER(Y107:AD107),(IF(Y107:AD107&gt;=Parameters!$D$41,1,"")),""))),0) +
   IF(Parameters!$D$32,SUM(IF(ISNUMBER(Y107:AD107),(IF(Y107:AD107&gt;=Parameters!$D$41,1,"")),"")),0) +
   IF(Parameters!$D$33,AVERAGE(IF(ISNUMBER(Y107:AD107),Y107:AD107)),0) +
   IF(Parameters!$D$34,IF(OR(IF(ISNUMBER(Y107:AD107),Y107:AD107)=0),0,GEOMEAN(IF(ISNUMBER(Y107:AD107),Y107:AD107))),0)</f>
        <v>0</v>
      </c>
      <c r="K107" s="23">
        <f t="shared" ca="1" si="8"/>
        <v>0</v>
      </c>
      <c r="L107" s="116" t="str">
        <f t="shared" si="9"/>
        <v/>
      </c>
      <c r="M107" s="21" cm="1">
        <f t="array" aca="1" ref="M107" ca="1">IF(Parameters!$D$31, SUM(IF(ISNUMBER(AF107:AK107),(IF(AF107:AK107&gt;=Parameters!$D$41,1,"")),""))+0.5*(SUM(IF(ISNUMBER(AF107:AK107),(IF(AF107:AK107&gt;=Parameters!$D$42,1,"")),""))-SUM(IF(ISNUMBER(AF107:AK107),(IF(AF107:AK107&gt;=Parameters!$D$41,1,"")),""))),0) +
   IF(Parameters!$D$32,SUM(IF(ISNUMBER(AF107:AK107),(IF(AF107:AK107&gt;=Parameters!$D$41,1,"")),"")),0) +
   IF(Parameters!$D$33,AVERAGE(IF(ISNUMBER(AF107:AK107),AF107:AK107)),0) +
   IF(Parameters!$D$34,IF(OR(IF(ISNUMBER(AF107:AK107),AF107:AK107)=0),0,GEOMEAN(IF(ISNUMBER(AF107:AK107),AF107:AK107))),0)</f>
        <v>0.5</v>
      </c>
      <c r="N107" s="23">
        <f t="shared" ca="1" si="10"/>
        <v>0.5</v>
      </c>
      <c r="O107" s="116" t="str">
        <f t="shared" si="11"/>
        <v>!</v>
      </c>
      <c r="P107" s="24"/>
      <c r="Q107" s="49"/>
      <c r="R107" s="25">
        <f ca="1">IFERROR(INDEX(Health!$G$8:$G$225,MATCH($C107,_xlfn.ANCHORARRAY(Health!$C$8),0)),NA())</f>
        <v>0</v>
      </c>
      <c r="S107" s="25">
        <f ca="1">IFERROR(INDEX(Food!$G$8:$G$225,MATCH($C107,_xlfn.ANCHORARRAY(Food!$C$8),0)),NA())</f>
        <v>0</v>
      </c>
      <c r="T107" s="25">
        <f ca="1">IFERROR(INDEX(Macro!$G$8:$G$225,MATCH($C107,_xlfn.ANCHORARRAY(Macro!$C$8),0)),NA())</f>
        <v>6.5774766656096775</v>
      </c>
      <c r="U107" s="25">
        <f ca="1">IFERROR(INDEX(Socioeconomic!$G$8:$G$225,MATCH($C107,_xlfn.ANCHORARRAY(Socioeconomic!$C$8),0)),NA())</f>
        <v>0</v>
      </c>
      <c r="V107" s="25">
        <f ca="1">IFERROR(INDEX('Natural Hazard'!$G$8:$G$225,MATCH($C107,_xlfn.ANCHORARRAY('Natural Hazard'!$C$8),0)),NA())</f>
        <v>0</v>
      </c>
      <c r="W107" s="25">
        <f ca="1">IFERROR(INDEX(Conflict!$G$8:$G$225,MATCH($C107,_xlfn.ANCHORARRAY(Conflict!$C$8),0)),NA())</f>
        <v>0</v>
      </c>
      <c r="X107" s="50"/>
      <c r="Y107" s="25">
        <f ca="1">IFERROR(INDEX(Health!$H$8:$H$225,MATCH($C107,_xlfn.ANCHORARRAY(Health!$C$8),0)),NA())</f>
        <v>3.8134110787172002</v>
      </c>
      <c r="Z107" s="25">
        <f ca="1">IFERROR(INDEX(Food!$H$8:$H$225,MATCH($C107,_xlfn.ANCHORARRAY(Food!$C$8),0)),NA())</f>
        <v>3.7320574162679399</v>
      </c>
      <c r="AA107" s="25">
        <f ca="1">IFERROR(INDEX(Macro!$H$8:$H$225,MATCH($C107,_xlfn.ANCHORARRAY(Macro!$C$8),0)),NA())</f>
        <v>5.3491356533554697</v>
      </c>
      <c r="AB107" s="25">
        <f ca="1">IFERROR(INDEX(Socioeconomic!$H$8:$H$225,MATCH($C107,_xlfn.ANCHORARRAY(Socioeconomic!$C$8),0)),NA())</f>
        <v>4.8571428571428497</v>
      </c>
      <c r="AC107" s="25">
        <f ca="1">IFERROR(INDEX('Natural Hazard'!$H$8:$H$225,MATCH($C107,_xlfn.ANCHORARRAY('Natural Hazard'!$C$8),0)),NA())</f>
        <v>4.8333333333333304</v>
      </c>
      <c r="AD107" s="25">
        <f ca="1">IFERROR(INDEX(Conflict!$H$8:$H$225,MATCH($C107,_xlfn.ANCHORARRAY(Conflict!$C$8),0)),NA())</f>
        <v>3.0688935281837102</v>
      </c>
      <c r="AE107" s="50"/>
      <c r="AF107" s="25">
        <f ca="1">IFERROR(INDEX(Health!$I$8:$I$225,MATCH($C107,_xlfn.ANCHORARRAY(Health!$C$8),0)),NA())</f>
        <v>0</v>
      </c>
      <c r="AG107" s="25" t="e">
        <f ca="1">IFERROR(INDEX(Food!$I$8:$I$225,MATCH($C107,_xlfn.ANCHORARRAY(Food!$C$8),0)),NA())</f>
        <v>#N/A</v>
      </c>
      <c r="AH107" s="25">
        <f ca="1">IFERROR(INDEX(Macro!$I$8:$I$225,MATCH($C107,_xlfn.ANCHORARRAY(Macro!$C$8),0)),NA())</f>
        <v>8.0878859857482102</v>
      </c>
      <c r="AI107" s="25">
        <f ca="1">IFERROR(INDEX(Socioeconomic!$I$8:$I$225,MATCH($C107,_xlfn.ANCHORARRAY(Socioeconomic!$C$8),0)),NA())</f>
        <v>0</v>
      </c>
      <c r="AJ107" s="25">
        <f ca="1">IFERROR(INDEX('Natural Hazard'!$I$8:$I$225,MATCH($C107,_xlfn.ANCHORARRAY('Natural Hazard'!$C$8),0)),NA())</f>
        <v>0</v>
      </c>
      <c r="AK107" s="25">
        <f ca="1">IFERROR(INDEX(Conflict!$I$8:$I$225,MATCH($C107,_xlfn.ANCHORARRAY(Conflict!$C$8),0)),NA())</f>
        <v>0</v>
      </c>
      <c r="AL107" s="49"/>
      <c r="AM107" s="25">
        <f>IFERROR(INDEX('Data Reliability'!$G$6:$G$409,MATCH($C107,'Data Reliability'!$E$6:$E$409,0)),NA())</f>
        <v>8.3333333333333301E-2</v>
      </c>
      <c r="AN107" s="25">
        <f>IFERROR(INDEX('Data Reliability'!$H$6:$H$409,MATCH($C107,'Data Reliability'!$E$6:$E$409,0)),NA())</f>
        <v>0.43888888888888899</v>
      </c>
    </row>
    <row r="108" spans="2:40" ht="15.75" x14ac:dyDescent="0.25">
      <c r="B108" s="28" t="s">
        <v>175</v>
      </c>
      <c r="C108" s="28" t="s">
        <v>176</v>
      </c>
      <c r="D108" s="28" t="s">
        <v>436</v>
      </c>
      <c r="E108" s="28" t="s">
        <v>429</v>
      </c>
      <c r="F108" s="206">
        <f ca="1">MATCH($C108,_xlfn.ANCHORARRAY(Health!$C$8),0)</f>
        <v>103</v>
      </c>
      <c r="G108" s="22" cm="1">
        <f t="array" aca="1" ref="G108" ca="1">IF(Parameters!$D$31, SUM(IF(ISNUMBER(R108:W108),(IF(R108:W108&gt;=Parameters!$D$37,1,"")),""))+0.5*(SUM(IF(ISNUMBER(R108:W108),(IF(R108:W108&gt;=Parameters!$D$38,1,"")),""))-SUM(IF(ISNUMBER(R108:W108),(IF(R108:W108&gt;=Parameters!$D$37,1,"")),""))),0) +
   IF(Parameters!$D$32,SUM(IF(ISNUMBER(R108:W108),(IF(R108:W108&gt;=Parameters!$D$41,1,"")),"")),0) +
   IF(Parameters!$D$33,AVERAGE(IF(ISNUMBER(R108:W108),R108:W108)),0) +
   IF(Parameters!$D$34,IF(OR(IF(ISNUMBER(R108:W108),R108:W108)=0),0,GEOMEAN(IF(ISNUMBER(R108:W108),R108:W108))),0)</f>
        <v>1</v>
      </c>
      <c r="H108" s="23">
        <f t="shared" ca="1" si="6"/>
        <v>1</v>
      </c>
      <c r="I108" s="116" t="str">
        <f t="shared" si="7"/>
        <v/>
      </c>
      <c r="J108" s="22" cm="1">
        <f t="array" aca="1" ref="J108" ca="1">IF(Parameters!$D$31, SUM(IF(ISNUMBER(Y108:AD108),(IF(Y108:AD108&gt;=Parameters!$D$41,1,"")),""))+0.5*(SUM(IF(ISNUMBER(Y108:AD108),(IF(Y108:AD108&gt;=Parameters!$D$42,1,"")),""))-SUM(IF(ISNUMBER(Y108:AD108),(IF(Y108:AD108&gt;=Parameters!$D$41,1,"")),""))),0) +
   IF(Parameters!$D$32,SUM(IF(ISNUMBER(Y108:AD108),(IF(Y108:AD108&gt;=Parameters!$D$41,1,"")),"")),0) +
   IF(Parameters!$D$33,AVERAGE(IF(ISNUMBER(Y108:AD108),Y108:AD108)),0) +
   IF(Parameters!$D$34,IF(OR(IF(ISNUMBER(Y108:AD108),Y108:AD108)=0),0,GEOMEAN(IF(ISNUMBER(Y108:AD108),Y108:AD108))),0)</f>
        <v>1</v>
      </c>
      <c r="K108" s="23">
        <f t="shared" ca="1" si="8"/>
        <v>1</v>
      </c>
      <c r="L108" s="116" t="str">
        <f t="shared" si="9"/>
        <v/>
      </c>
      <c r="M108" s="21" cm="1">
        <f t="array" aca="1" ref="M108" ca="1">IF(Parameters!$D$31, SUM(IF(ISNUMBER(AF108:AK108),(IF(AF108:AK108&gt;=Parameters!$D$41,1,"")),""))+0.5*(SUM(IF(ISNUMBER(AF108:AK108),(IF(AF108:AK108&gt;=Parameters!$D$42,1,"")),""))-SUM(IF(ISNUMBER(AF108:AK108),(IF(AF108:AK108&gt;=Parameters!$D$41,1,"")),""))),0) +
   IF(Parameters!$D$32,SUM(IF(ISNUMBER(AF108:AK108),(IF(AF108:AK108&gt;=Parameters!$D$41,1,"")),"")),0) +
   IF(Parameters!$D$33,AVERAGE(IF(ISNUMBER(AF108:AK108),AF108:AK108)),0) +
   IF(Parameters!$D$34,IF(OR(IF(ISNUMBER(AF108:AK108),AF108:AK108)=0),0,GEOMEAN(IF(ISNUMBER(AF108:AK108),AF108:AK108))),0)</f>
        <v>1.5</v>
      </c>
      <c r="N108" s="23">
        <f t="shared" ca="1" si="10"/>
        <v>1.5</v>
      </c>
      <c r="O108" s="116" t="str">
        <f t="shared" si="11"/>
        <v>!</v>
      </c>
      <c r="P108" s="24"/>
      <c r="Q108" s="49"/>
      <c r="R108" s="25">
        <f ca="1">IFERROR(INDEX(Health!$G$8:$G$225,MATCH($C108,_xlfn.ANCHORARRAY(Health!$C$8),0)),NA())</f>
        <v>0</v>
      </c>
      <c r="S108" s="25">
        <f ca="1">IFERROR(INDEX(Food!$G$8:$G$225,MATCH($C108,_xlfn.ANCHORARRAY(Food!$C$8),0)),NA())</f>
        <v>0</v>
      </c>
      <c r="T108" s="25">
        <f ca="1">IFERROR(INDEX(Macro!$G$8:$G$225,MATCH($C108,_xlfn.ANCHORARRAY(Macro!$C$8),0)),NA())</f>
        <v>6.9</v>
      </c>
      <c r="U108" s="25">
        <f ca="1">IFERROR(INDEX(Socioeconomic!$G$8:$G$225,MATCH($C108,_xlfn.ANCHORARRAY(Socioeconomic!$C$8),0)),NA())</f>
        <v>0</v>
      </c>
      <c r="V108" s="25">
        <f ca="1">IFERROR(INDEX('Natural Hazard'!$G$8:$G$225,MATCH($C108,_xlfn.ANCHORARRAY('Natural Hazard'!$C$8),0)),NA())</f>
        <v>0</v>
      </c>
      <c r="W108" s="25">
        <f ca="1">IFERROR(INDEX(Conflict!$G$8:$G$225,MATCH($C108,_xlfn.ANCHORARRAY(Conflict!$C$8),0)),NA())</f>
        <v>6.1978513348661561</v>
      </c>
      <c r="X108" s="50"/>
      <c r="Y108" s="25">
        <f ca="1">IFERROR(INDEX(Health!$H$8:$H$225,MATCH($C108,_xlfn.ANCHORARRAY(Health!$C$8),0)),NA())</f>
        <v>7.1078717201166102</v>
      </c>
      <c r="Z108" s="25">
        <f ca="1">IFERROR(INDEX(Food!$H$8:$H$225,MATCH($C108,_xlfn.ANCHORARRAY(Food!$C$8),0)),NA())</f>
        <v>6.4794441227562203</v>
      </c>
      <c r="AA108" s="25">
        <f ca="1">IFERROR(INDEX(Macro!$H$8:$H$225,MATCH($C108,_xlfn.ANCHORARRAY(Macro!$C$8),0)),NA())</f>
        <v>4.0205329508567997</v>
      </c>
      <c r="AB108" s="25">
        <f ca="1">IFERROR(INDEX(Socioeconomic!$H$8:$H$225,MATCH($C108,_xlfn.ANCHORARRAY(Socioeconomic!$C$8),0)),NA())</f>
        <v>8.2857142857142794</v>
      </c>
      <c r="AC108" s="25">
        <f ca="1">IFERROR(INDEX('Natural Hazard'!$H$8:$H$225,MATCH($C108,_xlfn.ANCHORARRAY('Natural Hazard'!$C$8),0)),NA())</f>
        <v>5.8333333333333304</v>
      </c>
      <c r="AD108" s="25">
        <f ca="1">IFERROR(INDEX(Conflict!$H$8:$H$225,MATCH($C108,_xlfn.ANCHORARRAY(Conflict!$C$8),0)),NA())</f>
        <v>3.8413361169102198</v>
      </c>
      <c r="AE108" s="50"/>
      <c r="AF108" s="25">
        <f ca="1">IFERROR(INDEX(Health!$I$8:$I$225,MATCH($C108,_xlfn.ANCHORARRAY(Health!$C$8),0)),NA())</f>
        <v>0</v>
      </c>
      <c r="AG108" s="25" t="e">
        <f ca="1">IFERROR(INDEX(Food!$I$8:$I$225,MATCH($C108,_xlfn.ANCHORARRAY(Food!$C$8),0)),NA())</f>
        <v>#N/A</v>
      </c>
      <c r="AH108" s="25">
        <f ca="1">IFERROR(INDEX(Macro!$I$8:$I$225,MATCH($C108,_xlfn.ANCHORARRAY(Macro!$C$8),0)),NA())</f>
        <v>7</v>
      </c>
      <c r="AI108" s="25">
        <f ca="1">IFERROR(INDEX(Socioeconomic!$I$8:$I$225,MATCH($C108,_xlfn.ANCHORARRAY(Socioeconomic!$C$8),0)),NA())</f>
        <v>0</v>
      </c>
      <c r="AJ108" s="25">
        <f ca="1">IFERROR(INDEX('Natural Hazard'!$I$8:$I$225,MATCH($C108,_xlfn.ANCHORARRAY('Natural Hazard'!$C$8),0)),NA())</f>
        <v>0</v>
      </c>
      <c r="AK108" s="25">
        <f ca="1">IFERROR(INDEX(Conflict!$I$8:$I$225,MATCH($C108,_xlfn.ANCHORARRAY(Conflict!$C$8),0)),NA())</f>
        <v>10</v>
      </c>
      <c r="AL108" s="49"/>
      <c r="AM108" s="25">
        <f>IFERROR(INDEX('Data Reliability'!$G$6:$G$409,MATCH($C108,'Data Reliability'!$E$6:$E$409,0)),NA())</f>
        <v>0</v>
      </c>
      <c r="AN108" s="25">
        <f>IFERROR(INDEX('Data Reliability'!$H$6:$H$409,MATCH($C108,'Data Reliability'!$E$6:$E$409,0)),NA())</f>
        <v>0.52777777777777801</v>
      </c>
    </row>
    <row r="109" spans="2:40" ht="15.75" x14ac:dyDescent="0.25">
      <c r="B109" s="28" t="s">
        <v>177</v>
      </c>
      <c r="C109" s="28" t="s">
        <v>178</v>
      </c>
      <c r="D109" s="28" t="s">
        <v>436</v>
      </c>
      <c r="E109" s="28" t="s">
        <v>429</v>
      </c>
      <c r="F109" s="206">
        <f ca="1">MATCH($C109,_xlfn.ANCHORARRAY(Health!$C$8),0)</f>
        <v>104</v>
      </c>
      <c r="G109" s="22" cm="1">
        <f t="array" aca="1" ref="G109" ca="1">IF(Parameters!$D$31, SUM(IF(ISNUMBER(R109:W109),(IF(R109:W109&gt;=Parameters!$D$37,1,"")),""))+0.5*(SUM(IF(ISNUMBER(R109:W109),(IF(R109:W109&gt;=Parameters!$D$38,1,"")),""))-SUM(IF(ISNUMBER(R109:W109),(IF(R109:W109&gt;=Parameters!$D$37,1,"")),""))),0) +
   IF(Parameters!$D$32,SUM(IF(ISNUMBER(R109:W109),(IF(R109:W109&gt;=Parameters!$D$41,1,"")),"")),0) +
   IF(Parameters!$D$33,AVERAGE(IF(ISNUMBER(R109:W109),R109:W109)),0) +
   IF(Parameters!$D$34,IF(OR(IF(ISNUMBER(R109:W109),R109:W109)=0),0,GEOMEAN(IF(ISNUMBER(R109:W109),R109:W109))),0)</f>
        <v>1</v>
      </c>
      <c r="H109" s="23">
        <f t="shared" ca="1" si="6"/>
        <v>1</v>
      </c>
      <c r="I109" s="116" t="str">
        <f t="shared" si="7"/>
        <v>!</v>
      </c>
      <c r="J109" s="22" cm="1">
        <f t="array" aca="1" ref="J109" ca="1">IF(Parameters!$D$31, SUM(IF(ISNUMBER(Y109:AD109),(IF(Y109:AD109&gt;=Parameters!$D$41,1,"")),""))+0.5*(SUM(IF(ISNUMBER(Y109:AD109),(IF(Y109:AD109&gt;=Parameters!$D$42,1,"")),""))-SUM(IF(ISNUMBER(Y109:AD109),(IF(Y109:AD109&gt;=Parameters!$D$41,1,"")),""))),0) +
   IF(Parameters!$D$32,SUM(IF(ISNUMBER(Y109:AD109),(IF(Y109:AD109&gt;=Parameters!$D$41,1,"")),"")),0) +
   IF(Parameters!$D$33,AVERAGE(IF(ISNUMBER(Y109:AD109),Y109:AD109)),0) +
   IF(Parameters!$D$34,IF(OR(IF(ISNUMBER(Y109:AD109),Y109:AD109)=0),0,GEOMEAN(IF(ISNUMBER(Y109:AD109),Y109:AD109))),0)</f>
        <v>1</v>
      </c>
      <c r="K109" s="23">
        <f t="shared" ca="1" si="8"/>
        <v>1</v>
      </c>
      <c r="L109" s="116" t="str">
        <f t="shared" si="9"/>
        <v/>
      </c>
      <c r="M109" s="21" cm="1">
        <f t="array" aca="1" ref="M109" ca="1">IF(Parameters!$D$31, SUM(IF(ISNUMBER(AF109:AK109),(IF(AF109:AK109&gt;=Parameters!$D$41,1,"")),""))+0.5*(SUM(IF(ISNUMBER(AF109:AK109),(IF(AF109:AK109&gt;=Parameters!$D$42,1,"")),""))-SUM(IF(ISNUMBER(AF109:AK109),(IF(AF109:AK109&gt;=Parameters!$D$41,1,"")),""))),0) +
   IF(Parameters!$D$32,SUM(IF(ISNUMBER(AF109:AK109),(IF(AF109:AK109&gt;=Parameters!$D$41,1,"")),"")),0) +
   IF(Parameters!$D$33,AVERAGE(IF(ISNUMBER(AF109:AK109),AF109:AK109)),0) +
   IF(Parameters!$D$34,IF(OR(IF(ISNUMBER(AF109:AK109),AF109:AK109)=0),0,GEOMEAN(IF(ISNUMBER(AF109:AK109),AF109:AK109))),0)</f>
        <v>1</v>
      </c>
      <c r="N109" s="23">
        <f t="shared" ca="1" si="10"/>
        <v>1</v>
      </c>
      <c r="O109" s="116" t="str">
        <f t="shared" si="11"/>
        <v>!!</v>
      </c>
      <c r="P109" s="24"/>
      <c r="Q109" s="49"/>
      <c r="R109" s="25">
        <f ca="1">IFERROR(INDEX(Health!$G$8:$G$225,MATCH($C109,_xlfn.ANCHORARRAY(Health!$C$8),0)),NA())</f>
        <v>0</v>
      </c>
      <c r="S109" s="25">
        <f ca="1">IFERROR(INDEX(Food!$G$8:$G$225,MATCH($C109,_xlfn.ANCHORARRAY(Food!$C$8),0)),NA())</f>
        <v>0</v>
      </c>
      <c r="T109" s="25" t="e">
        <f ca="1">IFERROR(INDEX(Macro!$G$8:$G$225,MATCH($C109,_xlfn.ANCHORARRAY(Macro!$C$8),0)),NA())</f>
        <v>#N/A</v>
      </c>
      <c r="U109" s="25">
        <f ca="1">IFERROR(INDEX(Socioeconomic!$G$8:$G$225,MATCH($C109,_xlfn.ANCHORARRAY(Socioeconomic!$C$8),0)),NA())</f>
        <v>0</v>
      </c>
      <c r="V109" s="25">
        <f ca="1">IFERROR(INDEX('Natural Hazard'!$G$8:$G$225,MATCH($C109,_xlfn.ANCHORARRAY('Natural Hazard'!$C$8),0)),NA())</f>
        <v>7.6376261582597316</v>
      </c>
      <c r="W109" s="25">
        <f ca="1">IFERROR(INDEX(Conflict!$G$8:$G$225,MATCH($C109,_xlfn.ANCHORARRAY(Conflict!$C$8),0)),NA())</f>
        <v>0</v>
      </c>
      <c r="X109" s="50"/>
      <c r="Y109" s="25">
        <f ca="1">IFERROR(INDEX(Health!$H$8:$H$225,MATCH($C109,_xlfn.ANCHORARRAY(Health!$C$8),0)),NA())</f>
        <v>8.5364431486880399</v>
      </c>
      <c r="Z109" s="25">
        <f ca="1">IFERROR(INDEX(Food!$H$8:$H$225,MATCH($C109,_xlfn.ANCHORARRAY(Food!$C$8),0)),NA())</f>
        <v>5.7655502392344502</v>
      </c>
      <c r="AA109" s="25" t="e">
        <f ca="1">IFERROR(INDEX(Macro!$H$8:$H$225,MATCH($C109,_xlfn.ANCHORARRAY(Macro!$C$8),0)),NA())</f>
        <v>#N/A</v>
      </c>
      <c r="AB109" s="25">
        <f ca="1">IFERROR(INDEX(Socioeconomic!$H$8:$H$225,MATCH($C109,_xlfn.ANCHORARRAY(Socioeconomic!$C$8),0)),NA())</f>
        <v>7.2857142857142803</v>
      </c>
      <c r="AC109" s="25">
        <f ca="1">IFERROR(INDEX('Natural Hazard'!$H$8:$H$225,MATCH($C109,_xlfn.ANCHORARRAY('Natural Hazard'!$C$8),0)),NA())</f>
        <v>5.8333333333333304</v>
      </c>
      <c r="AD109" s="25">
        <f ca="1">IFERROR(INDEX(Conflict!$H$8:$H$225,MATCH($C109,_xlfn.ANCHORARRAY(Conflict!$C$8),0)),NA())</f>
        <v>0</v>
      </c>
      <c r="AE109" s="50"/>
      <c r="AF109" s="25">
        <f ca="1">IFERROR(INDEX(Health!$I$8:$I$225,MATCH($C109,_xlfn.ANCHORARRAY(Health!$C$8),0)),NA())</f>
        <v>0</v>
      </c>
      <c r="AG109" s="25" t="e">
        <f ca="1">IFERROR(INDEX(Food!$I$8:$I$225,MATCH($C109,_xlfn.ANCHORARRAY(Food!$C$8),0)),NA())</f>
        <v>#N/A</v>
      </c>
      <c r="AH109" s="25" t="e">
        <f ca="1">IFERROR(INDEX(Macro!$I$8:$I$225,MATCH($C109,_xlfn.ANCHORARRAY(Macro!$C$8),0)),NA())</f>
        <v>#N/A</v>
      </c>
      <c r="AI109" s="25">
        <f ca="1">IFERROR(INDEX(Socioeconomic!$I$8:$I$225,MATCH($C109,_xlfn.ANCHORARRAY(Socioeconomic!$C$8),0)),NA())</f>
        <v>0</v>
      </c>
      <c r="AJ109" s="25">
        <f ca="1">IFERROR(INDEX('Natural Hazard'!$I$8:$I$225,MATCH($C109,_xlfn.ANCHORARRAY('Natural Hazard'!$C$8),0)),NA())</f>
        <v>10</v>
      </c>
      <c r="AK109" s="25">
        <f ca="1">IFERROR(INDEX(Conflict!$I$8:$I$225,MATCH($C109,_xlfn.ANCHORARRAY(Conflict!$C$8),0)),NA())</f>
        <v>0</v>
      </c>
      <c r="AL109" s="49"/>
      <c r="AM109" s="25">
        <f>IFERROR(INDEX('Data Reliability'!$G$6:$G$409,MATCH($C109,'Data Reliability'!$E$6:$E$409,0)),NA())</f>
        <v>0.30555555555555602</v>
      </c>
      <c r="AN109" s="25">
        <f>IFERROR(INDEX('Data Reliability'!$H$6:$H$409,MATCH($C109,'Data Reliability'!$E$6:$E$409,0)),NA())</f>
        <v>0.72777777777777797</v>
      </c>
    </row>
    <row r="110" spans="2:40" ht="15.75" x14ac:dyDescent="0.25">
      <c r="B110" s="28" t="s">
        <v>715</v>
      </c>
      <c r="C110" s="28" t="s">
        <v>179</v>
      </c>
      <c r="D110" s="28" t="s">
        <v>435</v>
      </c>
      <c r="E110" s="28" t="s">
        <v>430</v>
      </c>
      <c r="F110" s="206">
        <f ca="1">MATCH($C110,_xlfn.ANCHORARRAY(Health!$C$8),0)</f>
        <v>105</v>
      </c>
      <c r="G110" s="22" cm="1">
        <f t="array" aca="1" ref="G110" ca="1">IF(Parameters!$D$31, SUM(IF(ISNUMBER(R110:W110),(IF(R110:W110&gt;=Parameters!$D$37,1,"")),""))+0.5*(SUM(IF(ISNUMBER(R110:W110),(IF(R110:W110&gt;=Parameters!$D$38,1,"")),""))-SUM(IF(ISNUMBER(R110:W110),(IF(R110:W110&gt;=Parameters!$D$37,1,"")),""))),0) +
   IF(Parameters!$D$32,SUM(IF(ISNUMBER(R110:W110),(IF(R110:W110&gt;=Parameters!$D$41,1,"")),"")),0) +
   IF(Parameters!$D$33,AVERAGE(IF(ISNUMBER(R110:W110),R110:W110)),0) +
   IF(Parameters!$D$34,IF(OR(IF(ISNUMBER(R110:W110),R110:W110)=0),0,GEOMEAN(IF(ISNUMBER(R110:W110),R110:W110))),0)</f>
        <v>0</v>
      </c>
      <c r="H110" s="23">
        <f t="shared" ca="1" si="6"/>
        <v>0</v>
      </c>
      <c r="I110" s="116" t="str">
        <f t="shared" si="7"/>
        <v>!</v>
      </c>
      <c r="J110" s="22" cm="1">
        <f t="array" aca="1" ref="J110" ca="1">IF(Parameters!$D$31, SUM(IF(ISNUMBER(Y110:AD110),(IF(Y110:AD110&gt;=Parameters!$D$41,1,"")),""))+0.5*(SUM(IF(ISNUMBER(Y110:AD110),(IF(Y110:AD110&gt;=Parameters!$D$42,1,"")),""))-SUM(IF(ISNUMBER(Y110:AD110),(IF(Y110:AD110&gt;=Parameters!$D$41,1,"")),""))),0) +
   IF(Parameters!$D$32,SUM(IF(ISNUMBER(Y110:AD110),(IF(Y110:AD110&gt;=Parameters!$D$41,1,"")),"")),0) +
   IF(Parameters!$D$33,AVERAGE(IF(ISNUMBER(Y110:AD110),Y110:AD110)),0) +
   IF(Parameters!$D$34,IF(OR(IF(ISNUMBER(Y110:AD110),Y110:AD110)=0),0,GEOMEAN(IF(ISNUMBER(Y110:AD110),Y110:AD110))),0)</f>
        <v>0</v>
      </c>
      <c r="K110" s="23">
        <f t="shared" ca="1" si="8"/>
        <v>0</v>
      </c>
      <c r="L110" s="116" t="str">
        <f t="shared" si="9"/>
        <v/>
      </c>
      <c r="M110" s="21" cm="1">
        <f t="array" aca="1" ref="M110" ca="1">IF(Parameters!$D$31, SUM(IF(ISNUMBER(AF110:AK110),(IF(AF110:AK110&gt;=Parameters!$D$41,1,"")),""))+0.5*(SUM(IF(ISNUMBER(AF110:AK110),(IF(AF110:AK110&gt;=Parameters!$D$42,1,"")),""))-SUM(IF(ISNUMBER(AF110:AK110),(IF(AF110:AK110&gt;=Parameters!$D$41,1,"")),""))),0) +
   IF(Parameters!$D$32,SUM(IF(ISNUMBER(AF110:AK110),(IF(AF110:AK110&gt;=Parameters!$D$41,1,"")),"")),0) +
   IF(Parameters!$D$33,AVERAGE(IF(ISNUMBER(AF110:AK110),AF110:AK110)),0) +
   IF(Parameters!$D$34,IF(OR(IF(ISNUMBER(AF110:AK110),AF110:AK110)=0),0,GEOMEAN(IF(ISNUMBER(AF110:AK110),AF110:AK110))),0)</f>
        <v>0</v>
      </c>
      <c r="N110" s="23">
        <f t="shared" ca="1" si="10"/>
        <v>0</v>
      </c>
      <c r="O110" s="116" t="str">
        <f t="shared" si="11"/>
        <v>!!</v>
      </c>
      <c r="P110" s="24"/>
      <c r="Q110" s="49"/>
      <c r="R110" s="25">
        <f ca="1">IFERROR(INDEX(Health!$G$8:$G$225,MATCH($C110,_xlfn.ANCHORARRAY(Health!$C$8),0)),NA())</f>
        <v>0</v>
      </c>
      <c r="S110" s="25">
        <f ca="1">IFERROR(INDEX(Food!$G$8:$G$225,MATCH($C110,_xlfn.ANCHORARRAY(Food!$C$8),0)),NA())</f>
        <v>0</v>
      </c>
      <c r="T110" s="25" t="e">
        <f ca="1">IFERROR(INDEX(Macro!$G$8:$G$225,MATCH($C110,_xlfn.ANCHORARRAY(Macro!$C$8),0)),NA())</f>
        <v>#N/A</v>
      </c>
      <c r="U110" s="25">
        <f ca="1">IFERROR(INDEX(Socioeconomic!$G$8:$G$225,MATCH($C110,_xlfn.ANCHORARRAY(Socioeconomic!$C$8),0)),NA())</f>
        <v>0</v>
      </c>
      <c r="V110" s="25">
        <f ca="1">IFERROR(INDEX('Natural Hazard'!$G$8:$G$225,MATCH($C110,_xlfn.ANCHORARRAY('Natural Hazard'!$C$8),0)),NA())</f>
        <v>0</v>
      </c>
      <c r="W110" s="25">
        <f ca="1">IFERROR(INDEX(Conflict!$G$8:$G$225,MATCH($C110,_xlfn.ANCHORARRAY(Conflict!$C$8),0)),NA())</f>
        <v>0</v>
      </c>
      <c r="X110" s="50"/>
      <c r="Y110" s="25">
        <f ca="1">IFERROR(INDEX(Health!$H$8:$H$225,MATCH($C110,_xlfn.ANCHORARRAY(Health!$C$8),0)),NA())</f>
        <v>6.9329446064139901</v>
      </c>
      <c r="Z110" s="25">
        <f ca="1">IFERROR(INDEX(Food!$H$8:$H$225,MATCH($C110,_xlfn.ANCHORARRAY(Food!$C$8),0)),NA())</f>
        <v>4.01913875598086</v>
      </c>
      <c r="AA110" s="25" t="e">
        <f ca="1">IFERROR(INDEX(Macro!$H$8:$H$225,MATCH($C110,_xlfn.ANCHORARRAY(Macro!$C$8),0)),NA())</f>
        <v>#N/A</v>
      </c>
      <c r="AB110" s="25">
        <f ca="1">IFERROR(INDEX(Socioeconomic!$H$8:$H$225,MATCH($C110,_xlfn.ANCHORARRAY(Socioeconomic!$C$8),0)),NA())</f>
        <v>1.71428571428571</v>
      </c>
      <c r="AC110" s="25">
        <f ca="1">IFERROR(INDEX('Natural Hazard'!$H$8:$H$225,MATCH($C110,_xlfn.ANCHORARRAY('Natural Hazard'!$C$8),0)),NA())</f>
        <v>3.3333333333333299</v>
      </c>
      <c r="AD110" s="25">
        <f ca="1">IFERROR(INDEX(Conflict!$H$8:$H$225,MATCH($C110,_xlfn.ANCHORARRAY(Conflict!$C$8),0)),NA())</f>
        <v>0</v>
      </c>
      <c r="AE110" s="50"/>
      <c r="AF110" s="25">
        <f ca="1">IFERROR(INDEX(Health!$I$8:$I$225,MATCH($C110,_xlfn.ANCHORARRAY(Health!$C$8),0)),NA())</f>
        <v>0</v>
      </c>
      <c r="AG110" s="25" t="e">
        <f ca="1">IFERROR(INDEX(Food!$I$8:$I$225,MATCH($C110,_xlfn.ANCHORARRAY(Food!$C$8),0)),NA())</f>
        <v>#N/A</v>
      </c>
      <c r="AH110" s="25" t="e">
        <f ca="1">IFERROR(INDEX(Macro!$I$8:$I$225,MATCH($C110,_xlfn.ANCHORARRAY(Macro!$C$8),0)),NA())</f>
        <v>#N/A</v>
      </c>
      <c r="AI110" s="25">
        <f ca="1">IFERROR(INDEX(Socioeconomic!$I$8:$I$225,MATCH($C110,_xlfn.ANCHORARRAY(Socioeconomic!$C$8),0)),NA())</f>
        <v>0</v>
      </c>
      <c r="AJ110" s="25">
        <f ca="1">IFERROR(INDEX('Natural Hazard'!$I$8:$I$225,MATCH($C110,_xlfn.ANCHORARRAY('Natural Hazard'!$C$8),0)),NA())</f>
        <v>0</v>
      </c>
      <c r="AK110" s="25">
        <f ca="1">IFERROR(INDEX(Conflict!$I$8:$I$225,MATCH($C110,_xlfn.ANCHORARRAY(Conflict!$C$8),0)),NA())</f>
        <v>0</v>
      </c>
      <c r="AL110" s="49"/>
      <c r="AM110" s="25">
        <f>IFERROR(INDEX('Data Reliability'!$G$6:$G$409,MATCH($C110,'Data Reliability'!$E$6:$E$409,0)),NA())</f>
        <v>0.30555555555555602</v>
      </c>
      <c r="AN110" s="25">
        <f>IFERROR(INDEX('Data Reliability'!$H$6:$H$409,MATCH($C110,'Data Reliability'!$E$6:$E$409,0)),NA())</f>
        <v>0.72777777777777797</v>
      </c>
    </row>
    <row r="111" spans="2:40" ht="15.75" x14ac:dyDescent="0.25">
      <c r="B111" s="28" t="s">
        <v>716</v>
      </c>
      <c r="C111" s="28" t="s">
        <v>180</v>
      </c>
      <c r="D111" s="28" t="s">
        <v>436</v>
      </c>
      <c r="E111" s="28" t="s">
        <v>409</v>
      </c>
      <c r="F111" s="206">
        <f ca="1">MATCH($C111,_xlfn.ANCHORARRAY(Health!$C$8),0)</f>
        <v>106</v>
      </c>
      <c r="G111" s="22" cm="1">
        <f t="array" aca="1" ref="G111" ca="1">IF(Parameters!$D$31, SUM(IF(ISNUMBER(R111:W111),(IF(R111:W111&gt;=Parameters!$D$37,1,"")),""))+0.5*(SUM(IF(ISNUMBER(R111:W111),(IF(R111:W111&gt;=Parameters!$D$38,1,"")),""))-SUM(IF(ISNUMBER(R111:W111),(IF(R111:W111&gt;=Parameters!$D$37,1,"")),""))),0) +
   IF(Parameters!$D$32,SUM(IF(ISNUMBER(R111:W111),(IF(R111:W111&gt;=Parameters!$D$41,1,"")),"")),0) +
   IF(Parameters!$D$33,AVERAGE(IF(ISNUMBER(R111:W111),R111:W111)),0) +
   IF(Parameters!$D$34,IF(OR(IF(ISNUMBER(R111:W111),R111:W111)=0),0,GEOMEAN(IF(ISNUMBER(R111:W111),R111:W111))),0)</f>
        <v>0</v>
      </c>
      <c r="H111" s="23">
        <f t="shared" ca="1" si="6"/>
        <v>0</v>
      </c>
      <c r="I111" s="116" t="str">
        <f t="shared" si="7"/>
        <v/>
      </c>
      <c r="J111" s="22" cm="1">
        <f t="array" aca="1" ref="J111" ca="1">IF(Parameters!$D$31, SUM(IF(ISNUMBER(Y111:AD111),(IF(Y111:AD111&gt;=Parameters!$D$41,1,"")),""))+0.5*(SUM(IF(ISNUMBER(Y111:AD111),(IF(Y111:AD111&gt;=Parameters!$D$42,1,"")),""))-SUM(IF(ISNUMBER(Y111:AD111),(IF(Y111:AD111&gt;=Parameters!$D$41,1,"")),""))),0) +
   IF(Parameters!$D$32,SUM(IF(ISNUMBER(Y111:AD111),(IF(Y111:AD111&gt;=Parameters!$D$41,1,"")),"")),0) +
   IF(Parameters!$D$33,AVERAGE(IF(ISNUMBER(Y111:AD111),Y111:AD111)),0) +
   IF(Parameters!$D$34,IF(OR(IF(ISNUMBER(Y111:AD111),Y111:AD111)=0),0,GEOMEAN(IF(ISNUMBER(Y111:AD111),Y111:AD111))),0)</f>
        <v>0.5</v>
      </c>
      <c r="K111" s="23">
        <f t="shared" ca="1" si="8"/>
        <v>0.5</v>
      </c>
      <c r="L111" s="116" t="str">
        <f t="shared" si="9"/>
        <v/>
      </c>
      <c r="M111" s="21" cm="1">
        <f t="array" aca="1" ref="M111" ca="1">IF(Parameters!$D$31, SUM(IF(ISNUMBER(AF111:AK111),(IF(AF111:AK111&gt;=Parameters!$D$41,1,"")),""))+0.5*(SUM(IF(ISNUMBER(AF111:AK111),(IF(AF111:AK111&gt;=Parameters!$D$42,1,"")),""))-SUM(IF(ISNUMBER(AF111:AK111),(IF(AF111:AK111&gt;=Parameters!$D$41,1,"")),""))),0) +
   IF(Parameters!$D$32,SUM(IF(ISNUMBER(AF111:AK111),(IF(AF111:AK111&gt;=Parameters!$D$41,1,"")),"")),0) +
   IF(Parameters!$D$33,AVERAGE(IF(ISNUMBER(AF111:AK111),AF111:AK111)),0) +
   IF(Parameters!$D$34,IF(OR(IF(ISNUMBER(AF111:AK111),AF111:AK111)=0),0,GEOMEAN(IF(ISNUMBER(AF111:AK111),AF111:AK111))),0)</f>
        <v>0</v>
      </c>
      <c r="N111" s="23">
        <f t="shared" ca="1" si="10"/>
        <v>0</v>
      </c>
      <c r="O111" s="116" t="str">
        <f t="shared" si="11"/>
        <v>!</v>
      </c>
      <c r="P111" s="24"/>
      <c r="Q111" s="49"/>
      <c r="R111" s="25">
        <f ca="1">IFERROR(INDEX(Health!$G$8:$G$225,MATCH($C111,_xlfn.ANCHORARRAY(Health!$C$8),0)),NA())</f>
        <v>0</v>
      </c>
      <c r="S111" s="25">
        <f ca="1">IFERROR(INDEX(Food!$G$8:$G$225,MATCH($C111,_xlfn.ANCHORARRAY(Food!$C$8),0)),NA())</f>
        <v>0</v>
      </c>
      <c r="T111" s="25">
        <f ca="1">IFERROR(INDEX(Macro!$G$8:$G$225,MATCH($C111,_xlfn.ANCHORARRAY(Macro!$C$8),0)),NA())</f>
        <v>0</v>
      </c>
      <c r="U111" s="25">
        <f ca="1">IFERROR(INDEX(Socioeconomic!$G$8:$G$225,MATCH($C111,_xlfn.ANCHORARRAY(Socioeconomic!$C$8),0)),NA())</f>
        <v>0.23904572186687864</v>
      </c>
      <c r="V111" s="25">
        <f ca="1">IFERROR(INDEX('Natural Hazard'!$G$8:$G$225,MATCH($C111,_xlfn.ANCHORARRAY('Natural Hazard'!$C$8),0)),NA())</f>
        <v>0</v>
      </c>
      <c r="W111" s="25">
        <f ca="1">IFERROR(INDEX(Conflict!$G$8:$G$225,MATCH($C111,_xlfn.ANCHORARRAY(Conflict!$C$8),0)),NA())</f>
        <v>0</v>
      </c>
      <c r="X111" s="50"/>
      <c r="Y111" s="25">
        <f ca="1">IFERROR(INDEX(Health!$H$8:$H$225,MATCH($C111,_xlfn.ANCHORARRAY(Health!$C$8),0)),NA())</f>
        <v>0</v>
      </c>
      <c r="Z111" s="25">
        <f ca="1">IFERROR(INDEX(Food!$H$8:$H$225,MATCH($C111,_xlfn.ANCHORARRAY(Food!$C$8),0)),NA())</f>
        <v>2.28141285466126</v>
      </c>
      <c r="AA111" s="25">
        <f ca="1">IFERROR(INDEX(Macro!$H$8:$H$225,MATCH($C111,_xlfn.ANCHORARRAY(Macro!$C$8),0)),NA())</f>
        <v>0.502755340831885</v>
      </c>
      <c r="AB111" s="25">
        <f ca="1">IFERROR(INDEX(Socioeconomic!$H$8:$H$225,MATCH($C111,_xlfn.ANCHORARRAY(Socioeconomic!$C$8),0)),NA())</f>
        <v>0.57142857142857095</v>
      </c>
      <c r="AC111" s="25">
        <f ca="1">IFERROR(INDEX('Natural Hazard'!$H$8:$H$225,MATCH($C111,_xlfn.ANCHORARRAY('Natural Hazard'!$C$8),0)),NA())</f>
        <v>8.3333333333333304</v>
      </c>
      <c r="AD111" s="25">
        <f ca="1">IFERROR(INDEX(Conflict!$H$8:$H$225,MATCH($C111,_xlfn.ANCHORARRAY(Conflict!$C$8),0)),NA())</f>
        <v>0</v>
      </c>
      <c r="AE111" s="50"/>
      <c r="AF111" s="25">
        <f ca="1">IFERROR(INDEX(Health!$I$8:$I$225,MATCH($C111,_xlfn.ANCHORARRAY(Health!$C$8),0)),NA())</f>
        <v>0</v>
      </c>
      <c r="AG111" s="25" t="e">
        <f ca="1">IFERROR(INDEX(Food!$I$8:$I$225,MATCH($C111,_xlfn.ANCHORARRAY(Food!$C$8),0)),NA())</f>
        <v>#N/A</v>
      </c>
      <c r="AH111" s="25">
        <f ca="1">IFERROR(INDEX(Macro!$I$8:$I$225,MATCH($C111,_xlfn.ANCHORARRAY(Macro!$C$8),0)),NA())</f>
        <v>0</v>
      </c>
      <c r="AI111" s="25">
        <f ca="1">IFERROR(INDEX(Socioeconomic!$I$8:$I$225,MATCH($C111,_xlfn.ANCHORARRAY(Socioeconomic!$C$8),0)),NA())</f>
        <v>0.1</v>
      </c>
      <c r="AJ111" s="25">
        <f ca="1">IFERROR(INDEX('Natural Hazard'!$I$8:$I$225,MATCH($C111,_xlfn.ANCHORARRAY('Natural Hazard'!$C$8),0)),NA())</f>
        <v>0</v>
      </c>
      <c r="AK111" s="25">
        <f ca="1">IFERROR(INDEX(Conflict!$I$8:$I$225,MATCH($C111,_xlfn.ANCHORARRAY(Conflict!$C$8),0)),NA())</f>
        <v>0</v>
      </c>
      <c r="AL111" s="49"/>
      <c r="AM111" s="25">
        <f>IFERROR(INDEX('Data Reliability'!$G$6:$G$409,MATCH($C111,'Data Reliability'!$E$6:$E$409,0)),NA())</f>
        <v>0</v>
      </c>
      <c r="AN111" s="25">
        <f>IFERROR(INDEX('Data Reliability'!$H$6:$H$409,MATCH($C111,'Data Reliability'!$E$6:$E$409,0)),NA())</f>
        <v>0.43888888888888899</v>
      </c>
    </row>
    <row r="112" spans="2:40" ht="15.75" x14ac:dyDescent="0.25">
      <c r="B112" s="28" t="s">
        <v>181</v>
      </c>
      <c r="C112" s="28" t="s">
        <v>182</v>
      </c>
      <c r="D112" s="28" t="s">
        <v>434</v>
      </c>
      <c r="E112" s="28" t="s">
        <v>409</v>
      </c>
      <c r="F112" s="206">
        <f ca="1">MATCH($C112,_xlfn.ANCHORARRAY(Health!$C$8),0)</f>
        <v>107</v>
      </c>
      <c r="G112" s="22" cm="1">
        <f t="array" aca="1" ref="G112" ca="1">IF(Parameters!$D$31, SUM(IF(ISNUMBER(R112:W112),(IF(R112:W112&gt;=Parameters!$D$37,1,"")),""))+0.5*(SUM(IF(ISNUMBER(R112:W112),(IF(R112:W112&gt;=Parameters!$D$38,1,"")),""))-SUM(IF(ISNUMBER(R112:W112),(IF(R112:W112&gt;=Parameters!$D$37,1,"")),""))),0) +
   IF(Parameters!$D$32,SUM(IF(ISNUMBER(R112:W112),(IF(R112:W112&gt;=Parameters!$D$41,1,"")),"")),0) +
   IF(Parameters!$D$33,AVERAGE(IF(ISNUMBER(R112:W112),R112:W112)),0) +
   IF(Parameters!$D$34,IF(OR(IF(ISNUMBER(R112:W112),R112:W112)=0),0,GEOMEAN(IF(ISNUMBER(R112:W112),R112:W112))),0)</f>
        <v>0</v>
      </c>
      <c r="H112" s="23">
        <f t="shared" ca="1" si="6"/>
        <v>0</v>
      </c>
      <c r="I112" s="116" t="str">
        <f t="shared" si="7"/>
        <v/>
      </c>
      <c r="J112" s="22" cm="1">
        <f t="array" aca="1" ref="J112" ca="1">IF(Parameters!$D$31, SUM(IF(ISNUMBER(Y112:AD112),(IF(Y112:AD112&gt;=Parameters!$D$41,1,"")),""))+0.5*(SUM(IF(ISNUMBER(Y112:AD112),(IF(Y112:AD112&gt;=Parameters!$D$42,1,"")),""))-SUM(IF(ISNUMBER(Y112:AD112),(IF(Y112:AD112&gt;=Parameters!$D$41,1,"")),""))),0) +
   IF(Parameters!$D$32,SUM(IF(ISNUMBER(Y112:AD112),(IF(Y112:AD112&gt;=Parameters!$D$41,1,"")),"")),0) +
   IF(Parameters!$D$33,AVERAGE(IF(ISNUMBER(Y112:AD112),Y112:AD112)),0) +
   IF(Parameters!$D$34,IF(OR(IF(ISNUMBER(Y112:AD112),Y112:AD112)=0),0,GEOMEAN(IF(ISNUMBER(Y112:AD112),Y112:AD112))),0)</f>
        <v>0</v>
      </c>
      <c r="K112" s="23">
        <f t="shared" ca="1" si="8"/>
        <v>0</v>
      </c>
      <c r="L112" s="116" t="str">
        <f t="shared" si="9"/>
        <v/>
      </c>
      <c r="M112" s="21" cm="1">
        <f t="array" aca="1" ref="M112" ca="1">IF(Parameters!$D$31, SUM(IF(ISNUMBER(AF112:AK112),(IF(AF112:AK112&gt;=Parameters!$D$41,1,"")),""))+0.5*(SUM(IF(ISNUMBER(AF112:AK112),(IF(AF112:AK112&gt;=Parameters!$D$42,1,"")),""))-SUM(IF(ISNUMBER(AF112:AK112),(IF(AF112:AK112&gt;=Parameters!$D$41,1,"")),""))),0) +
   IF(Parameters!$D$32,SUM(IF(ISNUMBER(AF112:AK112),(IF(AF112:AK112&gt;=Parameters!$D$41,1,"")),"")),0) +
   IF(Parameters!$D$33,AVERAGE(IF(ISNUMBER(AF112:AK112),AF112:AK112)),0) +
   IF(Parameters!$D$34,IF(OR(IF(ISNUMBER(AF112:AK112),AF112:AK112)=0),0,GEOMEAN(IF(ISNUMBER(AF112:AK112),AF112:AK112))),0)</f>
        <v>0</v>
      </c>
      <c r="N112" s="23">
        <f t="shared" ca="1" si="10"/>
        <v>0</v>
      </c>
      <c r="O112" s="116" t="str">
        <f t="shared" si="11"/>
        <v>!</v>
      </c>
      <c r="P112" s="24"/>
      <c r="Q112" s="49"/>
      <c r="R112" s="25">
        <f ca="1">IFERROR(INDEX(Health!$G$8:$G$225,MATCH($C112,_xlfn.ANCHORARRAY(Health!$C$8),0)),NA())</f>
        <v>0</v>
      </c>
      <c r="S112" s="25">
        <f ca="1">IFERROR(INDEX(Food!$G$8:$G$225,MATCH($C112,_xlfn.ANCHORARRAY(Food!$C$8),0)),NA())</f>
        <v>0</v>
      </c>
      <c r="T112" s="25">
        <f ca="1">IFERROR(INDEX(Macro!$G$8:$G$225,MATCH($C112,_xlfn.ANCHORARRAY(Macro!$C$8),0)),NA())</f>
        <v>1.0238603681130676</v>
      </c>
      <c r="U112" s="25">
        <f ca="1">IFERROR(INDEX(Socioeconomic!$G$8:$G$225,MATCH($C112,_xlfn.ANCHORARRAY(Socioeconomic!$C$8),0)),NA())</f>
        <v>0.56061191058138649</v>
      </c>
      <c r="V112" s="25">
        <f ca="1">IFERROR(INDEX('Natural Hazard'!$G$8:$G$225,MATCH($C112,_xlfn.ANCHORARRAY('Natural Hazard'!$C$8),0)),NA())</f>
        <v>0</v>
      </c>
      <c r="W112" s="25">
        <f ca="1">IFERROR(INDEX(Conflict!$G$8:$G$225,MATCH($C112,_xlfn.ANCHORARRAY(Conflict!$C$8),0)),NA())</f>
        <v>0</v>
      </c>
      <c r="X112" s="50"/>
      <c r="Y112" s="25">
        <f ca="1">IFERROR(INDEX(Health!$H$8:$H$225,MATCH($C112,_xlfn.ANCHORARRAY(Health!$C$8),0)),NA())</f>
        <v>5.44606413994169</v>
      </c>
      <c r="Z112" s="25">
        <f ca="1">IFERROR(INDEX(Food!$H$8:$H$225,MATCH($C112,_xlfn.ANCHORARRAY(Food!$C$8),0)),NA())</f>
        <v>3.72900984365952</v>
      </c>
      <c r="AA112" s="25">
        <f ca="1">IFERROR(INDEX(Macro!$H$8:$H$225,MATCH($C112,_xlfn.ANCHORARRAY(Macro!$C$8),0)),NA())</f>
        <v>0.487657582848946</v>
      </c>
      <c r="AB112" s="25">
        <f ca="1">IFERROR(INDEX(Socioeconomic!$H$8:$H$225,MATCH($C112,_xlfn.ANCHORARRAY(Socioeconomic!$C$8),0)),NA())</f>
        <v>1.5714285714285701</v>
      </c>
      <c r="AC112" s="25">
        <f ca="1">IFERROR(INDEX('Natural Hazard'!$H$8:$H$225,MATCH($C112,_xlfn.ANCHORARRAY('Natural Hazard'!$C$8),0)),NA())</f>
        <v>2.8333333333333299</v>
      </c>
      <c r="AD112" s="25">
        <f ca="1">IFERROR(INDEX(Conflict!$H$8:$H$225,MATCH($C112,_xlfn.ANCHORARRAY(Conflict!$C$8),0)),NA())</f>
        <v>0</v>
      </c>
      <c r="AE112" s="50"/>
      <c r="AF112" s="25">
        <f ca="1">IFERROR(INDEX(Health!$I$8:$I$225,MATCH($C112,_xlfn.ANCHORARRAY(Health!$C$8),0)),NA())</f>
        <v>0</v>
      </c>
      <c r="AG112" s="25" t="e">
        <f ca="1">IFERROR(INDEX(Food!$I$8:$I$225,MATCH($C112,_xlfn.ANCHORARRAY(Food!$C$8),0)),NA())</f>
        <v>#N/A</v>
      </c>
      <c r="AH112" s="25">
        <f ca="1">IFERROR(INDEX(Macro!$I$8:$I$225,MATCH($C112,_xlfn.ANCHORARRAY(Macro!$C$8),0)),NA())</f>
        <v>2.1496437054631801</v>
      </c>
      <c r="AI112" s="25">
        <f ca="1">IFERROR(INDEX(Socioeconomic!$I$8:$I$225,MATCH($C112,_xlfn.ANCHORARRAY(Socioeconomic!$C$8),0)),NA())</f>
        <v>0.19999999999999901</v>
      </c>
      <c r="AJ112" s="25">
        <f ca="1">IFERROR(INDEX('Natural Hazard'!$I$8:$I$225,MATCH($C112,_xlfn.ANCHORARRAY('Natural Hazard'!$C$8),0)),NA())</f>
        <v>0</v>
      </c>
      <c r="AK112" s="25">
        <f ca="1">IFERROR(INDEX(Conflict!$I$8:$I$225,MATCH($C112,_xlfn.ANCHORARRAY(Conflict!$C$8),0)),NA())</f>
        <v>0</v>
      </c>
      <c r="AL112" s="49"/>
      <c r="AM112" s="25">
        <f>IFERROR(INDEX('Data Reliability'!$G$6:$G$409,MATCH($C112,'Data Reliability'!$E$6:$E$409,0)),NA())</f>
        <v>0</v>
      </c>
      <c r="AN112" s="25">
        <f>IFERROR(INDEX('Data Reliability'!$H$6:$H$409,MATCH($C112,'Data Reliability'!$E$6:$E$409,0)),NA())</f>
        <v>0.49444444444444402</v>
      </c>
    </row>
    <row r="113" spans="2:40" ht="15.75" x14ac:dyDescent="0.25">
      <c r="B113" s="28" t="s">
        <v>183</v>
      </c>
      <c r="C113" s="28" t="s">
        <v>184</v>
      </c>
      <c r="D113" s="28" t="s">
        <v>436</v>
      </c>
      <c r="E113" s="28" t="s">
        <v>429</v>
      </c>
      <c r="F113" s="206">
        <f ca="1">MATCH($C113,_xlfn.ANCHORARRAY(Health!$C$8),0)</f>
        <v>108</v>
      </c>
      <c r="G113" s="22" cm="1">
        <f t="array" aca="1" ref="G113" ca="1">IF(Parameters!$D$31, SUM(IF(ISNUMBER(R113:W113),(IF(R113:W113&gt;=Parameters!$D$37,1,"")),""))+0.5*(SUM(IF(ISNUMBER(R113:W113),(IF(R113:W113&gt;=Parameters!$D$38,1,"")),""))-SUM(IF(ISNUMBER(R113:W113),(IF(R113:W113&gt;=Parameters!$D$37,1,"")),""))),0) +
   IF(Parameters!$D$32,SUM(IF(ISNUMBER(R113:W113),(IF(R113:W113&gt;=Parameters!$D$41,1,"")),"")),0) +
   IF(Parameters!$D$33,AVERAGE(IF(ISNUMBER(R113:W113),R113:W113)),0) +
   IF(Parameters!$D$34,IF(OR(IF(ISNUMBER(R113:W113),R113:W113)=0),0,GEOMEAN(IF(ISNUMBER(R113:W113),R113:W113))),0)</f>
        <v>1.5</v>
      </c>
      <c r="H113" s="23">
        <f t="shared" ca="1" si="6"/>
        <v>1.5</v>
      </c>
      <c r="I113" s="116" t="str">
        <f t="shared" si="7"/>
        <v/>
      </c>
      <c r="J113" s="22" cm="1">
        <f t="array" aca="1" ref="J113" ca="1">IF(Parameters!$D$31, SUM(IF(ISNUMBER(Y113:AD113),(IF(Y113:AD113&gt;=Parameters!$D$41,1,"")),""))+0.5*(SUM(IF(ISNUMBER(Y113:AD113),(IF(Y113:AD113&gt;=Parameters!$D$42,1,"")),""))-SUM(IF(ISNUMBER(Y113:AD113),(IF(Y113:AD113&gt;=Parameters!$D$41,1,"")),""))),0) +
   IF(Parameters!$D$32,SUM(IF(ISNUMBER(Y113:AD113),(IF(Y113:AD113&gt;=Parameters!$D$41,1,"")),"")),0) +
   IF(Parameters!$D$33,AVERAGE(IF(ISNUMBER(Y113:AD113),Y113:AD113)),0) +
   IF(Parameters!$D$34,IF(OR(IF(ISNUMBER(Y113:AD113),Y113:AD113)=0),0,GEOMEAN(IF(ISNUMBER(Y113:AD113),Y113:AD113))),0)</f>
        <v>1.5</v>
      </c>
      <c r="K113" s="23">
        <f t="shared" ca="1" si="8"/>
        <v>1.5</v>
      </c>
      <c r="L113" s="116" t="str">
        <f t="shared" si="9"/>
        <v/>
      </c>
      <c r="M113" s="21" cm="1">
        <f t="array" aca="1" ref="M113" ca="1">IF(Parameters!$D$31, SUM(IF(ISNUMBER(AF113:AK113),(IF(AF113:AK113&gt;=Parameters!$D$41,1,"")),""))+0.5*(SUM(IF(ISNUMBER(AF113:AK113),(IF(AF113:AK113&gt;=Parameters!$D$42,1,"")),""))-SUM(IF(ISNUMBER(AF113:AK113),(IF(AF113:AK113&gt;=Parameters!$D$41,1,"")),""))),0) +
   IF(Parameters!$D$32,SUM(IF(ISNUMBER(AF113:AK113),(IF(AF113:AK113&gt;=Parameters!$D$41,1,"")),"")),0) +
   IF(Parameters!$D$33,AVERAGE(IF(ISNUMBER(AF113:AK113),AF113:AK113)),0) +
   IF(Parameters!$D$34,IF(OR(IF(ISNUMBER(AF113:AK113),AF113:AK113)=0),0,GEOMEAN(IF(ISNUMBER(AF113:AK113),AF113:AK113))),0)</f>
        <v>1.5</v>
      </c>
      <c r="N113" s="23">
        <f t="shared" ca="1" si="10"/>
        <v>1.5</v>
      </c>
      <c r="O113" s="116" t="str">
        <f t="shared" si="11"/>
        <v>!</v>
      </c>
      <c r="P113" s="24"/>
      <c r="Q113" s="49"/>
      <c r="R113" s="25">
        <f ca="1">IFERROR(INDEX(Health!$G$8:$G$225,MATCH($C113,_xlfn.ANCHORARRAY(Health!$C$8),0)),NA())</f>
        <v>0</v>
      </c>
      <c r="S113" s="25">
        <f ca="1">IFERROR(INDEX(Food!$G$8:$G$225,MATCH($C113,_xlfn.ANCHORARRAY(Food!$C$8),0)),NA())</f>
        <v>6.0133994366894168</v>
      </c>
      <c r="T113" s="25">
        <f ca="1">IFERROR(INDEX(Macro!$G$8:$G$225,MATCH($C113,_xlfn.ANCHORARRAY(Macro!$C$8),0)),NA())</f>
        <v>5.4939726438391947</v>
      </c>
      <c r="U113" s="25">
        <f ca="1">IFERROR(INDEX(Socioeconomic!$G$8:$G$225,MATCH($C113,_xlfn.ANCHORARRAY(Socioeconomic!$C$8),0)),NA())</f>
        <v>0</v>
      </c>
      <c r="V113" s="25">
        <f ca="1">IFERROR(INDEX('Natural Hazard'!$G$8:$G$225,MATCH($C113,_xlfn.ANCHORARRAY('Natural Hazard'!$C$8),0)),NA())</f>
        <v>6.5828058860438308</v>
      </c>
      <c r="W113" s="25">
        <f ca="1">IFERROR(INDEX(Conflict!$G$8:$G$225,MATCH($C113,_xlfn.ANCHORARRAY(Conflict!$C$8),0)),NA())</f>
        <v>4.4581093570779453</v>
      </c>
      <c r="X113" s="50"/>
      <c r="Y113" s="25">
        <f ca="1">IFERROR(INDEX(Health!$H$8:$H$225,MATCH($C113,_xlfn.ANCHORARRAY(Health!$C$8),0)),NA())</f>
        <v>6.0291545189504303</v>
      </c>
      <c r="Z113" s="25">
        <f ca="1">IFERROR(INDEX(Food!$H$8:$H$225,MATCH($C113,_xlfn.ANCHORARRAY(Food!$C$8),0)),NA())</f>
        <v>7.2321945570353199</v>
      </c>
      <c r="AA113" s="25">
        <f ca="1">IFERROR(INDEX(Macro!$H$8:$H$225,MATCH($C113,_xlfn.ANCHORARRAY(Macro!$C$8),0)),NA())</f>
        <v>7.0400845474446996</v>
      </c>
      <c r="AB113" s="25">
        <f ca="1">IFERROR(INDEX(Socioeconomic!$H$8:$H$225,MATCH($C113,_xlfn.ANCHORARRAY(Socioeconomic!$C$8),0)),NA())</f>
        <v>7.1428571428571397</v>
      </c>
      <c r="AC113" s="25">
        <f ca="1">IFERROR(INDEX('Natural Hazard'!$H$8:$H$225,MATCH($C113,_xlfn.ANCHORARRAY('Natural Hazard'!$C$8),0)),NA())</f>
        <v>4.3333333333333304</v>
      </c>
      <c r="AD113" s="25">
        <f ca="1">IFERROR(INDEX(Conflict!$H$8:$H$225,MATCH($C113,_xlfn.ANCHORARRAY(Conflict!$C$8),0)),NA())</f>
        <v>2.83924843423799</v>
      </c>
      <c r="AE113" s="50"/>
      <c r="AF113" s="25">
        <f ca="1">IFERROR(INDEX(Health!$I$8:$I$225,MATCH($C113,_xlfn.ANCHORARRAY(Health!$C$8),0)),NA())</f>
        <v>0</v>
      </c>
      <c r="AG113" s="25">
        <f ca="1">IFERROR(INDEX(Food!$I$8:$I$225,MATCH($C113,_xlfn.ANCHORARRAY(Food!$C$8),0)),NA())</f>
        <v>5</v>
      </c>
      <c r="AH113" s="25">
        <f ca="1">IFERROR(INDEX(Macro!$I$8:$I$225,MATCH($C113,_xlfn.ANCHORARRAY(Macro!$C$8),0)),NA())</f>
        <v>4.2874109263657996</v>
      </c>
      <c r="AI113" s="25">
        <f ca="1">IFERROR(INDEX(Socioeconomic!$I$8:$I$225,MATCH($C113,_xlfn.ANCHORARRAY(Socioeconomic!$C$8),0)),NA())</f>
        <v>0</v>
      </c>
      <c r="AJ113" s="25">
        <f ca="1">IFERROR(INDEX('Natural Hazard'!$I$8:$I$225,MATCH($C113,_xlfn.ANCHORARRAY('Natural Hazard'!$C$8),0)),NA())</f>
        <v>10</v>
      </c>
      <c r="AK113" s="25">
        <f ca="1">IFERROR(INDEX(Conflict!$I$8:$I$225,MATCH($C113,_xlfn.ANCHORARRAY(Conflict!$C$8),0)),NA())</f>
        <v>7</v>
      </c>
      <c r="AL113" s="49"/>
      <c r="AM113" s="25">
        <f>IFERROR(INDEX('Data Reliability'!$G$6:$G$409,MATCH($C113,'Data Reliability'!$E$6:$E$409,0)),NA())</f>
        <v>0</v>
      </c>
      <c r="AN113" s="25">
        <f>IFERROR(INDEX('Data Reliability'!$H$6:$H$409,MATCH($C113,'Data Reliability'!$E$6:$E$409,0)),NA())</f>
        <v>0.43888888888888899</v>
      </c>
    </row>
    <row r="114" spans="2:40" ht="15.75" x14ac:dyDescent="0.25">
      <c r="B114" s="28" t="s">
        <v>185</v>
      </c>
      <c r="C114" s="28" t="s">
        <v>186</v>
      </c>
      <c r="D114" s="28" t="s">
        <v>434</v>
      </c>
      <c r="E114" s="28" t="s">
        <v>430</v>
      </c>
      <c r="F114" s="206">
        <f ca="1">MATCH($C114,_xlfn.ANCHORARRAY(Health!$C$8),0)</f>
        <v>109</v>
      </c>
      <c r="G114" s="22" cm="1">
        <f t="array" aca="1" ref="G114" ca="1">IF(Parameters!$D$31, SUM(IF(ISNUMBER(R114:W114),(IF(R114:W114&gt;=Parameters!$D$37,1,"")),""))+0.5*(SUM(IF(ISNUMBER(R114:W114),(IF(R114:W114&gt;=Parameters!$D$38,1,"")),""))-SUM(IF(ISNUMBER(R114:W114),(IF(R114:W114&gt;=Parameters!$D$37,1,"")),""))),0) +
   IF(Parameters!$D$32,SUM(IF(ISNUMBER(R114:W114),(IF(R114:W114&gt;=Parameters!$D$41,1,"")),"")),0) +
   IF(Parameters!$D$33,AVERAGE(IF(ISNUMBER(R114:W114),R114:W114)),0) +
   IF(Parameters!$D$34,IF(OR(IF(ISNUMBER(R114:W114),R114:W114)=0),0,GEOMEAN(IF(ISNUMBER(R114:W114),R114:W114))),0)</f>
        <v>1.5</v>
      </c>
      <c r="H114" s="23">
        <f t="shared" ca="1" si="6"/>
        <v>1.5</v>
      </c>
      <c r="I114" s="116" t="str">
        <f t="shared" si="7"/>
        <v/>
      </c>
      <c r="J114" s="22" cm="1">
        <f t="array" aca="1" ref="J114" ca="1">IF(Parameters!$D$31, SUM(IF(ISNUMBER(Y114:AD114),(IF(Y114:AD114&gt;=Parameters!$D$41,1,"")),""))+0.5*(SUM(IF(ISNUMBER(Y114:AD114),(IF(Y114:AD114&gt;=Parameters!$D$42,1,"")),""))-SUM(IF(ISNUMBER(Y114:AD114),(IF(Y114:AD114&gt;=Parameters!$D$41,1,"")),""))),0) +
   IF(Parameters!$D$32,SUM(IF(ISNUMBER(Y114:AD114),(IF(Y114:AD114&gt;=Parameters!$D$41,1,"")),"")),0) +
   IF(Parameters!$D$33,AVERAGE(IF(ISNUMBER(Y114:AD114),Y114:AD114)),0) +
   IF(Parameters!$D$34,IF(OR(IF(ISNUMBER(Y114:AD114),Y114:AD114)=0),0,GEOMEAN(IF(ISNUMBER(Y114:AD114),Y114:AD114))),0)</f>
        <v>1</v>
      </c>
      <c r="K114" s="23">
        <f t="shared" ca="1" si="8"/>
        <v>1</v>
      </c>
      <c r="L114" s="116" t="str">
        <f t="shared" si="9"/>
        <v/>
      </c>
      <c r="M114" s="21" cm="1">
        <f t="array" aca="1" ref="M114" ca="1">IF(Parameters!$D$31, SUM(IF(ISNUMBER(AF114:AK114),(IF(AF114:AK114&gt;=Parameters!$D$41,1,"")),""))+0.5*(SUM(IF(ISNUMBER(AF114:AK114),(IF(AF114:AK114&gt;=Parameters!$D$42,1,"")),""))-SUM(IF(ISNUMBER(AF114:AK114),(IF(AF114:AK114&gt;=Parameters!$D$41,1,"")),""))),0) +
   IF(Parameters!$D$32,SUM(IF(ISNUMBER(AF114:AK114),(IF(AF114:AK114&gt;=Parameters!$D$41,1,"")),"")),0) +
   IF(Parameters!$D$33,AVERAGE(IF(ISNUMBER(AF114:AK114),AF114:AK114)),0) +
   IF(Parameters!$D$34,IF(OR(IF(ISNUMBER(AF114:AK114),AF114:AK114)=0),0,GEOMEAN(IF(ISNUMBER(AF114:AK114),AF114:AK114))),0)</f>
        <v>0</v>
      </c>
      <c r="N114" s="23">
        <f t="shared" ca="1" si="10"/>
        <v>0</v>
      </c>
      <c r="O114" s="116" t="str">
        <f t="shared" si="11"/>
        <v>!</v>
      </c>
      <c r="P114" s="24"/>
      <c r="Q114" s="49"/>
      <c r="R114" s="25">
        <f ca="1">IFERROR(INDEX(Health!$G$8:$G$225,MATCH($C114,_xlfn.ANCHORARRAY(Health!$C$8),0)),NA())</f>
        <v>0</v>
      </c>
      <c r="S114" s="25">
        <f ca="1">IFERROR(INDEX(Food!$G$8:$G$225,MATCH($C114,_xlfn.ANCHORARRAY(Food!$C$8),0)),NA())</f>
        <v>4.1068270852488968</v>
      </c>
      <c r="T114" s="25">
        <f ca="1">IFERROR(INDEX(Macro!$G$8:$G$225,MATCH($C114,_xlfn.ANCHORARRAY(Macro!$C$8),0)),NA())</f>
        <v>7.6363302176110217</v>
      </c>
      <c r="U114" s="25">
        <f ca="1">IFERROR(INDEX(Socioeconomic!$G$8:$G$225,MATCH($C114,_xlfn.ANCHORARRAY(Socioeconomic!$C$8),0)),NA())</f>
        <v>0</v>
      </c>
      <c r="V114" s="25">
        <f ca="1">IFERROR(INDEX('Natural Hazard'!$G$8:$G$225,MATCH($C114,_xlfn.ANCHORARRAY('Natural Hazard'!$C$8),0)),NA())</f>
        <v>0</v>
      </c>
      <c r="W114" s="25">
        <f ca="1">IFERROR(INDEX(Conflict!$G$8:$G$225,MATCH($C114,_xlfn.ANCHORARRAY(Conflict!$C$8),0)),NA())</f>
        <v>6.7057409179303935</v>
      </c>
      <c r="X114" s="50"/>
      <c r="Y114" s="25">
        <f ca="1">IFERROR(INDEX(Health!$H$8:$H$225,MATCH($C114,_xlfn.ANCHORARRAY(Health!$C$8),0)),NA())</f>
        <v>6.4373177842565603</v>
      </c>
      <c r="Z114" s="25">
        <f ca="1">IFERROR(INDEX(Food!$H$8:$H$225,MATCH($C114,_xlfn.ANCHORARRAY(Food!$C$8),0)),NA())</f>
        <v>3.3732057416267902</v>
      </c>
      <c r="AA114" s="25">
        <f ca="1">IFERROR(INDEX(Macro!$H$8:$H$225,MATCH($C114,_xlfn.ANCHORARRAY(Macro!$C$8),0)),NA())</f>
        <v>10</v>
      </c>
      <c r="AB114" s="25">
        <f ca="1">IFERROR(INDEX(Socioeconomic!$H$8:$H$225,MATCH($C114,_xlfn.ANCHORARRAY(Socioeconomic!$C$8),0)),NA())</f>
        <v>6.5714285714285703</v>
      </c>
      <c r="AC114" s="25">
        <f ca="1">IFERROR(INDEX('Natural Hazard'!$H$8:$H$225,MATCH($C114,_xlfn.ANCHORARRAY('Natural Hazard'!$C$8),0)),NA())</f>
        <v>4.8333333333333304</v>
      </c>
      <c r="AD114" s="25">
        <f ca="1">IFERROR(INDEX(Conflict!$H$8:$H$225,MATCH($C114,_xlfn.ANCHORARRAY(Conflict!$C$8),0)),NA())</f>
        <v>6.7849686847599102</v>
      </c>
      <c r="AE114" s="50"/>
      <c r="AF114" s="25">
        <f ca="1">IFERROR(INDEX(Health!$I$8:$I$225,MATCH($C114,_xlfn.ANCHORARRAY(Health!$C$8),0)),NA())</f>
        <v>0</v>
      </c>
      <c r="AG114" s="25">
        <f ca="1">IFERROR(INDEX(Food!$I$8:$I$225,MATCH($C114,_xlfn.ANCHORARRAY(Food!$C$8),0)),NA())</f>
        <v>5</v>
      </c>
      <c r="AH114" s="25">
        <f ca="1">IFERROR(INDEX(Macro!$I$8:$I$225,MATCH($C114,_xlfn.ANCHORARRAY(Macro!$C$8),0)),NA())</f>
        <v>5.8313539192399197</v>
      </c>
      <c r="AI114" s="25">
        <f ca="1">IFERROR(INDEX(Socioeconomic!$I$8:$I$225,MATCH($C114,_xlfn.ANCHORARRAY(Socioeconomic!$C$8),0)),NA())</f>
        <v>0</v>
      </c>
      <c r="AJ114" s="25">
        <f ca="1">IFERROR(INDEX('Natural Hazard'!$I$8:$I$225,MATCH($C114,_xlfn.ANCHORARRAY('Natural Hazard'!$C$8),0)),NA())</f>
        <v>0</v>
      </c>
      <c r="AK114" s="25">
        <f ca="1">IFERROR(INDEX(Conflict!$I$8:$I$225,MATCH($C114,_xlfn.ANCHORARRAY(Conflict!$C$8),0)),NA())</f>
        <v>6.6274382900850703</v>
      </c>
      <c r="AL114" s="49"/>
      <c r="AM114" s="25">
        <f>IFERROR(INDEX('Data Reliability'!$G$6:$G$409,MATCH($C114,'Data Reliability'!$E$6:$E$409,0)),NA())</f>
        <v>8.3333333333333301E-2</v>
      </c>
      <c r="AN114" s="25">
        <f>IFERROR(INDEX('Data Reliability'!$H$6:$H$409,MATCH($C114,'Data Reliability'!$E$6:$E$409,0)),NA())</f>
        <v>0.405555555555556</v>
      </c>
    </row>
    <row r="115" spans="2:40" ht="15.75" x14ac:dyDescent="0.25">
      <c r="B115" s="28" t="s">
        <v>187</v>
      </c>
      <c r="C115" s="28" t="s">
        <v>188</v>
      </c>
      <c r="D115" s="28" t="s">
        <v>432</v>
      </c>
      <c r="E115" s="28" t="s">
        <v>429</v>
      </c>
      <c r="F115" s="206">
        <f ca="1">MATCH($C115,_xlfn.ANCHORARRAY(Health!$C$8),0)</f>
        <v>110</v>
      </c>
      <c r="G115" s="22" cm="1">
        <f t="array" aca="1" ref="G115" ca="1">IF(Parameters!$D$31, SUM(IF(ISNUMBER(R115:W115),(IF(R115:W115&gt;=Parameters!$D$37,1,"")),""))+0.5*(SUM(IF(ISNUMBER(R115:W115),(IF(R115:W115&gt;=Parameters!$D$38,1,"")),""))-SUM(IF(ISNUMBER(R115:W115),(IF(R115:W115&gt;=Parameters!$D$37,1,"")),""))),0) +
   IF(Parameters!$D$32,SUM(IF(ISNUMBER(R115:W115),(IF(R115:W115&gt;=Parameters!$D$41,1,"")),"")),0) +
   IF(Parameters!$D$33,AVERAGE(IF(ISNUMBER(R115:W115),R115:W115)),0) +
   IF(Parameters!$D$34,IF(OR(IF(ISNUMBER(R115:W115),R115:W115)=0),0,GEOMEAN(IF(ISNUMBER(R115:W115),R115:W115))),0)</f>
        <v>0.5</v>
      </c>
      <c r="H115" s="23">
        <f t="shared" ca="1" si="6"/>
        <v>0.5</v>
      </c>
      <c r="I115" s="116" t="str">
        <f t="shared" si="7"/>
        <v/>
      </c>
      <c r="J115" s="22" cm="1">
        <f t="array" aca="1" ref="J115" ca="1">IF(Parameters!$D$31, SUM(IF(ISNUMBER(Y115:AD115),(IF(Y115:AD115&gt;=Parameters!$D$41,1,"")),""))+0.5*(SUM(IF(ISNUMBER(Y115:AD115),(IF(Y115:AD115&gt;=Parameters!$D$42,1,"")),""))-SUM(IF(ISNUMBER(Y115:AD115),(IF(Y115:AD115&gt;=Parameters!$D$41,1,"")),""))),0) +
   IF(Parameters!$D$32,SUM(IF(ISNUMBER(Y115:AD115),(IF(Y115:AD115&gt;=Parameters!$D$41,1,"")),"")),0) +
   IF(Parameters!$D$33,AVERAGE(IF(ISNUMBER(Y115:AD115),Y115:AD115)),0) +
   IF(Parameters!$D$34,IF(OR(IF(ISNUMBER(Y115:AD115),Y115:AD115)=0),0,GEOMEAN(IF(ISNUMBER(Y115:AD115),Y115:AD115))),0)</f>
        <v>1.5</v>
      </c>
      <c r="K115" s="23">
        <f t="shared" ca="1" si="8"/>
        <v>1.5</v>
      </c>
      <c r="L115" s="116" t="str">
        <f t="shared" si="9"/>
        <v/>
      </c>
      <c r="M115" s="21" cm="1">
        <f t="array" aca="1" ref="M115" ca="1">IF(Parameters!$D$31, SUM(IF(ISNUMBER(AF115:AK115),(IF(AF115:AK115&gt;=Parameters!$D$41,1,"")),""))+0.5*(SUM(IF(ISNUMBER(AF115:AK115),(IF(AF115:AK115&gt;=Parameters!$D$42,1,"")),""))-SUM(IF(ISNUMBER(AF115:AK115),(IF(AF115:AK115&gt;=Parameters!$D$41,1,"")),""))),0) +
   IF(Parameters!$D$32,SUM(IF(ISNUMBER(AF115:AK115),(IF(AF115:AK115&gt;=Parameters!$D$41,1,"")),"")),0) +
   IF(Parameters!$D$33,AVERAGE(IF(ISNUMBER(AF115:AK115),AF115:AK115)),0) +
   IF(Parameters!$D$34,IF(OR(IF(ISNUMBER(AF115:AK115),AF115:AK115)=0),0,GEOMEAN(IF(ISNUMBER(AF115:AK115),AF115:AK115))),0)</f>
        <v>0</v>
      </c>
      <c r="N115" s="23">
        <f t="shared" ca="1" si="10"/>
        <v>0</v>
      </c>
      <c r="O115" s="116" t="str">
        <f t="shared" si="11"/>
        <v>!</v>
      </c>
      <c r="P115" s="24"/>
      <c r="Q115" s="49"/>
      <c r="R115" s="25">
        <f ca="1">IFERROR(INDEX(Health!$G$8:$G$225,MATCH($C115,_xlfn.ANCHORARRAY(Health!$C$8),0)),NA())</f>
        <v>0</v>
      </c>
      <c r="S115" s="25">
        <f ca="1">IFERROR(INDEX(Food!$G$8:$G$225,MATCH($C115,_xlfn.ANCHORARRAY(Food!$C$8),0)),NA())</f>
        <v>6.9774071492436036</v>
      </c>
      <c r="T115" s="25">
        <f ca="1">IFERROR(INDEX(Macro!$G$8:$G$225,MATCH($C115,_xlfn.ANCHORARRAY(Macro!$C$8),0)),NA())</f>
        <v>1.7282856477939392</v>
      </c>
      <c r="U115" s="25">
        <f ca="1">IFERROR(INDEX(Socioeconomic!$G$8:$G$225,MATCH($C115,_xlfn.ANCHORARRAY(Socioeconomic!$C$8),0)),NA())</f>
        <v>0</v>
      </c>
      <c r="V115" s="25">
        <f ca="1">IFERROR(INDEX('Natural Hazard'!$G$8:$G$225,MATCH($C115,_xlfn.ANCHORARRAY('Natural Hazard'!$C$8),0)),NA())</f>
        <v>0</v>
      </c>
      <c r="W115" s="25">
        <f ca="1">IFERROR(INDEX(Conflict!$G$8:$G$225,MATCH($C115,_xlfn.ANCHORARRAY(Conflict!$C$8),0)),NA())</f>
        <v>0</v>
      </c>
      <c r="X115" s="50"/>
      <c r="Y115" s="25">
        <f ca="1">IFERROR(INDEX(Health!$H$8:$H$225,MATCH($C115,_xlfn.ANCHORARRAY(Health!$C$8),0)),NA())</f>
        <v>5.7667638483964998</v>
      </c>
      <c r="Z115" s="25">
        <f ca="1">IFERROR(INDEX(Food!$H$8:$H$225,MATCH($C115,_xlfn.ANCHORARRAY(Food!$C$8),0)),NA())</f>
        <v>9.7368421052631504</v>
      </c>
      <c r="AA115" s="25">
        <f ca="1">IFERROR(INDEX(Macro!$H$8:$H$225,MATCH($C115,_xlfn.ANCHORARRAY(Macro!$C$8),0)),NA())</f>
        <v>6.1342190684683304</v>
      </c>
      <c r="AB115" s="25">
        <f ca="1">IFERROR(INDEX(Socioeconomic!$H$8:$H$225,MATCH($C115,_xlfn.ANCHORARRAY(Socioeconomic!$C$8),0)),NA())</f>
        <v>10</v>
      </c>
      <c r="AC115" s="25">
        <f ca="1">IFERROR(INDEX('Natural Hazard'!$H$8:$H$225,MATCH($C115,_xlfn.ANCHORARRAY('Natural Hazard'!$C$8),0)),NA())</f>
        <v>4.8333333333333304</v>
      </c>
      <c r="AD115" s="25">
        <f ca="1">IFERROR(INDEX(Conflict!$H$8:$H$225,MATCH($C115,_xlfn.ANCHORARRAY(Conflict!$C$8),0)),NA())</f>
        <v>5.5741127348642996</v>
      </c>
      <c r="AE115" s="50"/>
      <c r="AF115" s="25">
        <f ca="1">IFERROR(INDEX(Health!$I$8:$I$225,MATCH($C115,_xlfn.ANCHORARRAY(Health!$C$8),0)),NA())</f>
        <v>0</v>
      </c>
      <c r="AG115" s="25">
        <f ca="1">IFERROR(INDEX(Food!$I$8:$I$225,MATCH($C115,_xlfn.ANCHORARRAY(Food!$C$8),0)),NA())</f>
        <v>5</v>
      </c>
      <c r="AH115" s="25">
        <f ca="1">IFERROR(INDEX(Macro!$I$8:$I$225,MATCH($C115,_xlfn.ANCHORARRAY(Macro!$C$8),0)),NA())</f>
        <v>0.486935866983365</v>
      </c>
      <c r="AI115" s="25">
        <f ca="1">IFERROR(INDEX(Socioeconomic!$I$8:$I$225,MATCH($C115,_xlfn.ANCHORARRAY(Socioeconomic!$C$8),0)),NA())</f>
        <v>0</v>
      </c>
      <c r="AJ115" s="25">
        <f ca="1">IFERROR(INDEX('Natural Hazard'!$I$8:$I$225,MATCH($C115,_xlfn.ANCHORARRAY('Natural Hazard'!$C$8),0)),NA())</f>
        <v>0</v>
      </c>
      <c r="AK115" s="25">
        <f ca="1">IFERROR(INDEX(Conflict!$I$8:$I$225,MATCH($C115,_xlfn.ANCHORARRAY(Conflict!$C$8),0)),NA())</f>
        <v>0</v>
      </c>
      <c r="AL115" s="49"/>
      <c r="AM115" s="25">
        <f>IFERROR(INDEX('Data Reliability'!$G$6:$G$409,MATCH($C115,'Data Reliability'!$E$6:$E$409,0)),NA())</f>
        <v>8.3333333333333301E-2</v>
      </c>
      <c r="AN115" s="25">
        <f>IFERROR(INDEX('Data Reliability'!$H$6:$H$409,MATCH($C115,'Data Reliability'!$E$6:$E$409,0)),NA())</f>
        <v>0.43888888888888899</v>
      </c>
    </row>
    <row r="116" spans="2:40" ht="15.75" x14ac:dyDescent="0.25">
      <c r="B116" s="28" t="s">
        <v>189</v>
      </c>
      <c r="C116" s="28" t="s">
        <v>190</v>
      </c>
      <c r="D116" s="28" t="s">
        <v>434</v>
      </c>
      <c r="E116" s="28" t="s">
        <v>430</v>
      </c>
      <c r="F116" s="206">
        <f ca="1">MATCH($C116,_xlfn.ANCHORARRAY(Health!$C$8),0)</f>
        <v>111</v>
      </c>
      <c r="G116" s="22" cm="1">
        <f t="array" aca="1" ref="G116" ca="1">IF(Parameters!$D$31, SUM(IF(ISNUMBER(R116:W116),(IF(R116:W116&gt;=Parameters!$D$37,1,"")),""))+0.5*(SUM(IF(ISNUMBER(R116:W116),(IF(R116:W116&gt;=Parameters!$D$38,1,"")),""))-SUM(IF(ISNUMBER(R116:W116),(IF(R116:W116&gt;=Parameters!$D$37,1,"")),""))),0) +
   IF(Parameters!$D$32,SUM(IF(ISNUMBER(R116:W116),(IF(R116:W116&gt;=Parameters!$D$41,1,"")),"")),0) +
   IF(Parameters!$D$33,AVERAGE(IF(ISNUMBER(R116:W116),R116:W116)),0) +
   IF(Parameters!$D$34,IF(OR(IF(ISNUMBER(R116:W116),R116:W116)=0),0,GEOMEAN(IF(ISNUMBER(R116:W116),R116:W116))),0)</f>
        <v>1.5</v>
      </c>
      <c r="H116" s="23">
        <f t="shared" ca="1" si="6"/>
        <v>1.5</v>
      </c>
      <c r="I116" s="116" t="str">
        <f t="shared" si="7"/>
        <v/>
      </c>
      <c r="J116" s="22" cm="1">
        <f t="array" aca="1" ref="J116" ca="1">IF(Parameters!$D$31, SUM(IF(ISNUMBER(Y116:AD116),(IF(Y116:AD116&gt;=Parameters!$D$41,1,"")),""))+0.5*(SUM(IF(ISNUMBER(Y116:AD116),(IF(Y116:AD116&gt;=Parameters!$D$42,1,"")),""))-SUM(IF(ISNUMBER(Y116:AD116),(IF(Y116:AD116&gt;=Parameters!$D$41,1,"")),""))),0) +
   IF(Parameters!$D$32,SUM(IF(ISNUMBER(Y116:AD116),(IF(Y116:AD116&gt;=Parameters!$D$41,1,"")),"")),0) +
   IF(Parameters!$D$33,AVERAGE(IF(ISNUMBER(Y116:AD116),Y116:AD116)),0) +
   IF(Parameters!$D$34,IF(OR(IF(ISNUMBER(Y116:AD116),Y116:AD116)=0),0,GEOMEAN(IF(ISNUMBER(Y116:AD116),Y116:AD116))),0)</f>
        <v>1.5</v>
      </c>
      <c r="K116" s="23">
        <f t="shared" ca="1" si="8"/>
        <v>1.5</v>
      </c>
      <c r="L116" s="116" t="str">
        <f t="shared" si="9"/>
        <v/>
      </c>
      <c r="M116" s="21" cm="1">
        <f t="array" aca="1" ref="M116" ca="1">IF(Parameters!$D$31, SUM(IF(ISNUMBER(AF116:AK116),(IF(AF116:AK116&gt;=Parameters!$D$41,1,"")),""))+0.5*(SUM(IF(ISNUMBER(AF116:AK116),(IF(AF116:AK116&gt;=Parameters!$D$42,1,"")),""))-SUM(IF(ISNUMBER(AF116:AK116),(IF(AF116:AK116&gt;=Parameters!$D$41,1,"")),""))),0) +
   IF(Parameters!$D$32,SUM(IF(ISNUMBER(AF116:AK116),(IF(AF116:AK116&gt;=Parameters!$D$41,1,"")),"")),0) +
   IF(Parameters!$D$33,AVERAGE(IF(ISNUMBER(AF116:AK116),AF116:AK116)),0) +
   IF(Parameters!$D$34,IF(OR(IF(ISNUMBER(AF116:AK116),AF116:AK116)=0),0,GEOMEAN(IF(ISNUMBER(AF116:AK116),AF116:AK116))),0)</f>
        <v>0.5</v>
      </c>
      <c r="N116" s="23">
        <f t="shared" ca="1" si="10"/>
        <v>0.5</v>
      </c>
      <c r="O116" s="116" t="str">
        <f t="shared" si="11"/>
        <v>!</v>
      </c>
      <c r="P116" s="24"/>
      <c r="Q116" s="49"/>
      <c r="R116" s="25">
        <f ca="1">IFERROR(INDEX(Health!$G$8:$G$225,MATCH($C116,_xlfn.ANCHORARRAY(Health!$C$8),0)),NA())</f>
        <v>0</v>
      </c>
      <c r="S116" s="25">
        <f ca="1">IFERROR(INDEX(Food!$G$8:$G$225,MATCH($C116,_xlfn.ANCHORARRAY(Food!$C$8),0)),NA())</f>
        <v>4.1358509593425508</v>
      </c>
      <c r="T116" s="25">
        <f ca="1">IFERROR(INDEX(Macro!$G$8:$G$225,MATCH($C116,_xlfn.ANCHORARRAY(Macro!$C$8),0)),NA())</f>
        <v>8.1670646155575444</v>
      </c>
      <c r="U116" s="25">
        <f ca="1">IFERROR(INDEX(Socioeconomic!$G$8:$G$225,MATCH($C116,_xlfn.ANCHORARRAY(Socioeconomic!$C$8),0)),NA())</f>
        <v>0</v>
      </c>
      <c r="V116" s="25">
        <f ca="1">IFERROR(INDEX('Natural Hazard'!$G$8:$G$225,MATCH($C116,_xlfn.ANCHORARRAY('Natural Hazard'!$C$8),0)),NA())</f>
        <v>0</v>
      </c>
      <c r="W116" s="25">
        <f ca="1">IFERROR(INDEX(Conflict!$G$8:$G$225,MATCH($C116,_xlfn.ANCHORARRAY(Conflict!$C$8),0)),NA())</f>
        <v>6.3716065976231517</v>
      </c>
      <c r="X116" s="50"/>
      <c r="Y116" s="25">
        <f ca="1">IFERROR(INDEX(Health!$H$8:$H$225,MATCH($C116,_xlfn.ANCHORARRAY(Health!$C$8),0)),NA())</f>
        <v>8.7988338192419793</v>
      </c>
      <c r="Z116" s="25">
        <f ca="1">IFERROR(INDEX(Food!$H$8:$H$225,MATCH($C116,_xlfn.ANCHORARRAY(Food!$C$8),0)),NA())</f>
        <v>3.4210526315789398</v>
      </c>
      <c r="AA116" s="25">
        <f ca="1">IFERROR(INDEX(Macro!$H$8:$H$225,MATCH($C116,_xlfn.ANCHORARRAY(Macro!$C$8),0)),NA())</f>
        <v>7.1910621272741002</v>
      </c>
      <c r="AB116" s="25">
        <f ca="1">IFERROR(INDEX(Socioeconomic!$H$8:$H$225,MATCH($C116,_xlfn.ANCHORARRAY(Socioeconomic!$C$8),0)),NA())</f>
        <v>4.71428571428571</v>
      </c>
      <c r="AC116" s="25">
        <f ca="1">IFERROR(INDEX('Natural Hazard'!$H$8:$H$225,MATCH($C116,_xlfn.ANCHORARRAY('Natural Hazard'!$C$8),0)),NA())</f>
        <v>3.8333333333333299</v>
      </c>
      <c r="AD116" s="25">
        <f ca="1">IFERROR(INDEX(Conflict!$H$8:$H$225,MATCH($C116,_xlfn.ANCHORARRAY(Conflict!$C$8),0)),NA())</f>
        <v>7.5782881002087601</v>
      </c>
      <c r="AE116" s="50"/>
      <c r="AF116" s="25">
        <f ca="1">IFERROR(INDEX(Health!$I$8:$I$225,MATCH($C116,_xlfn.ANCHORARRAY(Health!$C$8),0)),NA())</f>
        <v>0</v>
      </c>
      <c r="AG116" s="25">
        <f ca="1">IFERROR(INDEX(Food!$I$8:$I$225,MATCH($C116,_xlfn.ANCHORARRAY(Food!$C$8),0)),NA())</f>
        <v>5</v>
      </c>
      <c r="AH116" s="25">
        <f ca="1">IFERROR(INDEX(Macro!$I$8:$I$225,MATCH($C116,_xlfn.ANCHORARRAY(Macro!$C$8),0)),NA())</f>
        <v>9.2755344418052292</v>
      </c>
      <c r="AI116" s="25">
        <f ca="1">IFERROR(INDEX(Socioeconomic!$I$8:$I$225,MATCH($C116,_xlfn.ANCHORARRAY(Socioeconomic!$C$8),0)),NA())</f>
        <v>0</v>
      </c>
      <c r="AJ116" s="25">
        <f ca="1">IFERROR(INDEX('Natural Hazard'!$I$8:$I$225,MATCH($C116,_xlfn.ANCHORARRAY('Natural Hazard'!$C$8),0)),NA())</f>
        <v>0</v>
      </c>
      <c r="AK116" s="25">
        <f ca="1">IFERROR(INDEX(Conflict!$I$8:$I$225,MATCH($C116,_xlfn.ANCHORARRAY(Conflict!$C$8),0)),NA())</f>
        <v>5.3570635080179301</v>
      </c>
      <c r="AL116" s="49"/>
      <c r="AM116" s="25">
        <f>IFERROR(INDEX('Data Reliability'!$G$6:$G$409,MATCH($C116,'Data Reliability'!$E$6:$E$409,0)),NA())</f>
        <v>8.3333333333333301E-2</v>
      </c>
      <c r="AN116" s="25">
        <f>IFERROR(INDEX('Data Reliability'!$H$6:$H$409,MATCH($C116,'Data Reliability'!$E$6:$E$409,0)),NA())</f>
        <v>0.405555555555556</v>
      </c>
    </row>
    <row r="117" spans="2:40" ht="15.75" x14ac:dyDescent="0.25">
      <c r="B117" s="28" t="s">
        <v>525</v>
      </c>
      <c r="C117" s="28" t="s">
        <v>191</v>
      </c>
      <c r="D117" s="28" t="s">
        <v>435</v>
      </c>
      <c r="E117" s="28" t="s">
        <v>529</v>
      </c>
      <c r="F117" s="206">
        <f ca="1">MATCH($C117,_xlfn.ANCHORARRAY(Health!$C$8),0)</f>
        <v>112</v>
      </c>
      <c r="G117" s="22" cm="1">
        <f t="array" aca="1" ref="G117" ca="1">IF(Parameters!$D$31, SUM(IF(ISNUMBER(R117:W117),(IF(R117:W117&gt;=Parameters!$D$37,1,"")),""))+0.5*(SUM(IF(ISNUMBER(R117:W117),(IF(R117:W117&gt;=Parameters!$D$38,1,"")),""))-SUM(IF(ISNUMBER(R117:W117),(IF(R117:W117&gt;=Parameters!$D$37,1,"")),""))),0) +
   IF(Parameters!$D$32,SUM(IF(ISNUMBER(R117:W117),(IF(R117:W117&gt;=Parameters!$D$41,1,"")),"")),0) +
   IF(Parameters!$D$33,AVERAGE(IF(ISNUMBER(R117:W117),R117:W117)),0) +
   IF(Parameters!$D$34,IF(OR(IF(ISNUMBER(R117:W117),R117:W117)=0),0,GEOMEAN(IF(ISNUMBER(R117:W117),R117:W117))),0)</f>
        <v>0</v>
      </c>
      <c r="H117" s="23">
        <f t="shared" ca="1" si="6"/>
        <v>0</v>
      </c>
      <c r="I117" s="116" t="str">
        <f t="shared" si="7"/>
        <v>!</v>
      </c>
      <c r="J117" s="22" cm="1">
        <f t="array" aca="1" ref="J117" ca="1">IF(Parameters!$D$31, SUM(IF(ISNUMBER(Y117:AD117),(IF(Y117:AD117&gt;=Parameters!$D$41,1,"")),""))+0.5*(SUM(IF(ISNUMBER(Y117:AD117),(IF(Y117:AD117&gt;=Parameters!$D$42,1,"")),""))-SUM(IF(ISNUMBER(Y117:AD117),(IF(Y117:AD117&gt;=Parameters!$D$41,1,"")),""))),0) +
   IF(Parameters!$D$32,SUM(IF(ISNUMBER(Y117:AD117),(IF(Y117:AD117&gt;=Parameters!$D$41,1,"")),"")),0) +
   IF(Parameters!$D$33,AVERAGE(IF(ISNUMBER(Y117:AD117),Y117:AD117)),0) +
   IF(Parameters!$D$34,IF(OR(IF(ISNUMBER(Y117:AD117),Y117:AD117)=0),0,GEOMEAN(IF(ISNUMBER(Y117:AD117),Y117:AD117))),0)</f>
        <v>0</v>
      </c>
      <c r="K117" s="23">
        <f t="shared" ca="1" si="8"/>
        <v>0</v>
      </c>
      <c r="L117" s="116" t="str">
        <f t="shared" si="9"/>
        <v>!</v>
      </c>
      <c r="M117" s="21" cm="1">
        <f t="array" aca="1" ref="M117" ca="1">IF(Parameters!$D$31, SUM(IF(ISNUMBER(AF117:AK117),(IF(AF117:AK117&gt;=Parameters!$D$41,1,"")),""))+0.5*(SUM(IF(ISNUMBER(AF117:AK117),(IF(AF117:AK117&gt;=Parameters!$D$42,1,"")),""))-SUM(IF(ISNUMBER(AF117:AK117),(IF(AF117:AK117&gt;=Parameters!$D$41,1,"")),""))),0) +
   IF(Parameters!$D$32,SUM(IF(ISNUMBER(AF117:AK117),(IF(AF117:AK117&gt;=Parameters!$D$41,1,"")),"")),0) +
   IF(Parameters!$D$33,AVERAGE(IF(ISNUMBER(AF117:AK117),AF117:AK117)),0) +
   IF(Parameters!$D$34,IF(OR(IF(ISNUMBER(AF117:AK117),AF117:AK117)=0),0,GEOMEAN(IF(ISNUMBER(AF117:AK117),AF117:AK117))),0)</f>
        <v>0</v>
      </c>
      <c r="N117" s="23">
        <f t="shared" ca="1" si="10"/>
        <v>0</v>
      </c>
      <c r="O117" s="116" t="str">
        <f t="shared" si="11"/>
        <v>!!</v>
      </c>
      <c r="P117" s="24"/>
      <c r="Q117" s="49"/>
      <c r="R117" s="25">
        <f ca="1">IFERROR(INDEX(Health!$G$8:$G$225,MATCH($C117,_xlfn.ANCHORARRAY(Health!$C$8),0)),NA())</f>
        <v>0</v>
      </c>
      <c r="S117" s="25" t="e">
        <f ca="1">IFERROR(INDEX(Food!$G$8:$G$225,MATCH($C117,_xlfn.ANCHORARRAY(Food!$C$8),0)),NA())</f>
        <v>#N/A</v>
      </c>
      <c r="T117" s="25" t="e">
        <f ca="1">IFERROR(INDEX(Macro!$G$8:$G$225,MATCH($C117,_xlfn.ANCHORARRAY(Macro!$C$8),0)),NA())</f>
        <v>#N/A</v>
      </c>
      <c r="U117" s="25">
        <f ca="1">IFERROR(INDEX(Socioeconomic!$G$8:$G$225,MATCH($C117,_xlfn.ANCHORARRAY(Socioeconomic!$C$8),0)),NA())</f>
        <v>0</v>
      </c>
      <c r="V117" s="25">
        <f ca="1">IFERROR(INDEX('Natural Hazard'!$G$8:$G$225,MATCH($C117,_xlfn.ANCHORARRAY('Natural Hazard'!$C$8),0)),NA())</f>
        <v>0</v>
      </c>
      <c r="W117" s="25">
        <f ca="1">IFERROR(INDEX(Conflict!$G$8:$G$225,MATCH($C117,_xlfn.ANCHORARRAY(Conflict!$C$8),0)),NA())</f>
        <v>0</v>
      </c>
      <c r="X117" s="50"/>
      <c r="Y117" s="25">
        <f ca="1">IFERROR(INDEX(Health!$H$8:$H$225,MATCH($C117,_xlfn.ANCHORARRAY(Health!$C$8),0)),NA())</f>
        <v>6.0583090379008704</v>
      </c>
      <c r="Z117" s="25" t="e">
        <f ca="1">IFERROR(INDEX(Food!$H$8:$H$225,MATCH($C117,_xlfn.ANCHORARRAY(Food!$C$8),0)),NA())</f>
        <v>#N/A</v>
      </c>
      <c r="AA117" s="25" t="e">
        <f ca="1">IFERROR(INDEX(Macro!$H$8:$H$225,MATCH($C117,_xlfn.ANCHORARRAY(Macro!$C$8),0)),NA())</f>
        <v>#N/A</v>
      </c>
      <c r="AB117" s="25">
        <f ca="1">IFERROR(INDEX(Socioeconomic!$H$8:$H$225,MATCH($C117,_xlfn.ANCHORARRAY(Socioeconomic!$C$8),0)),NA())</f>
        <v>5</v>
      </c>
      <c r="AC117" s="25">
        <f ca="1">IFERROR(INDEX('Natural Hazard'!$H$8:$H$225,MATCH($C117,_xlfn.ANCHORARRAY('Natural Hazard'!$C$8),0)),NA())</f>
        <v>4.1666666666666599</v>
      </c>
      <c r="AD117" s="25">
        <f ca="1">IFERROR(INDEX(Conflict!$H$8:$H$225,MATCH($C117,_xlfn.ANCHORARRAY(Conflict!$C$8),0)),NA())</f>
        <v>0</v>
      </c>
      <c r="AE117" s="50"/>
      <c r="AF117" s="25">
        <f ca="1">IFERROR(INDEX(Health!$I$8:$I$225,MATCH($C117,_xlfn.ANCHORARRAY(Health!$C$8),0)),NA())</f>
        <v>0</v>
      </c>
      <c r="AG117" s="25" t="e">
        <f ca="1">IFERROR(INDEX(Food!$I$8:$I$225,MATCH($C117,_xlfn.ANCHORARRAY(Food!$C$8),0)),NA())</f>
        <v>#N/A</v>
      </c>
      <c r="AH117" s="25" t="e">
        <f ca="1">IFERROR(INDEX(Macro!$I$8:$I$225,MATCH($C117,_xlfn.ANCHORARRAY(Macro!$C$8),0)),NA())</f>
        <v>#N/A</v>
      </c>
      <c r="AI117" s="25">
        <f ca="1">IFERROR(INDEX(Socioeconomic!$I$8:$I$225,MATCH($C117,_xlfn.ANCHORARRAY(Socioeconomic!$C$8),0)),NA())</f>
        <v>0</v>
      </c>
      <c r="AJ117" s="25">
        <f ca="1">IFERROR(INDEX('Natural Hazard'!$I$8:$I$225,MATCH($C117,_xlfn.ANCHORARRAY('Natural Hazard'!$C$8),0)),NA())</f>
        <v>0</v>
      </c>
      <c r="AK117" s="25">
        <f ca="1">IFERROR(INDEX(Conflict!$I$8:$I$225,MATCH($C117,_xlfn.ANCHORARRAY(Conflict!$C$8),0)),NA())</f>
        <v>0</v>
      </c>
      <c r="AL117" s="49"/>
      <c r="AM117" s="25">
        <f>IFERROR(INDEX('Data Reliability'!$G$6:$G$409,MATCH($C117,'Data Reliability'!$E$6:$E$409,0)),NA())</f>
        <v>0.38888888888888901</v>
      </c>
      <c r="AN117" s="25">
        <f>IFERROR(INDEX('Data Reliability'!$H$6:$H$409,MATCH($C117,'Data Reliability'!$E$6:$E$409,0)),NA())</f>
        <v>0.72777777777777797</v>
      </c>
    </row>
    <row r="118" spans="2:40" ht="15.75" x14ac:dyDescent="0.25">
      <c r="B118" s="28" t="s">
        <v>192</v>
      </c>
      <c r="C118" s="28" t="s">
        <v>193</v>
      </c>
      <c r="D118" s="28" t="s">
        <v>433</v>
      </c>
      <c r="E118" s="28" t="s">
        <v>409</v>
      </c>
      <c r="F118" s="206">
        <f ca="1">MATCH($C118,_xlfn.ANCHORARRAY(Health!$C$8),0)</f>
        <v>113</v>
      </c>
      <c r="G118" s="22" cm="1">
        <f t="array" aca="1" ref="G118" ca="1">IF(Parameters!$D$31, SUM(IF(ISNUMBER(R118:W118),(IF(R118:W118&gt;=Parameters!$D$37,1,"")),""))+0.5*(SUM(IF(ISNUMBER(R118:W118),(IF(R118:W118&gt;=Parameters!$D$38,1,"")),""))-SUM(IF(ISNUMBER(R118:W118),(IF(R118:W118&gt;=Parameters!$D$37,1,"")),""))),0) +
   IF(Parameters!$D$32,SUM(IF(ISNUMBER(R118:W118),(IF(R118:W118&gt;=Parameters!$D$41,1,"")),"")),0) +
   IF(Parameters!$D$33,AVERAGE(IF(ISNUMBER(R118:W118),R118:W118)),0) +
   IF(Parameters!$D$34,IF(OR(IF(ISNUMBER(R118:W118),R118:W118)=0),0,GEOMEAN(IF(ISNUMBER(R118:W118),R118:W118))),0)</f>
        <v>0</v>
      </c>
      <c r="H118" s="23">
        <f t="shared" ca="1" si="6"/>
        <v>0</v>
      </c>
      <c r="I118" s="116" t="str">
        <f t="shared" si="7"/>
        <v>!</v>
      </c>
      <c r="J118" s="22" cm="1">
        <f t="array" aca="1" ref="J118" ca="1">IF(Parameters!$D$31, SUM(IF(ISNUMBER(Y118:AD118),(IF(Y118:AD118&gt;=Parameters!$D$41,1,"")),""))+0.5*(SUM(IF(ISNUMBER(Y118:AD118),(IF(Y118:AD118&gt;=Parameters!$D$42,1,"")),""))-SUM(IF(ISNUMBER(Y118:AD118),(IF(Y118:AD118&gt;=Parameters!$D$41,1,"")),""))),0) +
   IF(Parameters!$D$32,SUM(IF(ISNUMBER(Y118:AD118),(IF(Y118:AD118&gt;=Parameters!$D$41,1,"")),"")),0) +
   IF(Parameters!$D$33,AVERAGE(IF(ISNUMBER(Y118:AD118),Y118:AD118)),0) +
   IF(Parameters!$D$34,IF(OR(IF(ISNUMBER(Y118:AD118),Y118:AD118)=0),0,GEOMEAN(IF(ISNUMBER(Y118:AD118),Y118:AD118))),0)</f>
        <v>0</v>
      </c>
      <c r="K118" s="23">
        <f t="shared" ca="1" si="8"/>
        <v>0</v>
      </c>
      <c r="L118" s="116" t="str">
        <f t="shared" si="9"/>
        <v/>
      </c>
      <c r="M118" s="21" cm="1">
        <f t="array" aca="1" ref="M118" ca="1">IF(Parameters!$D$31, SUM(IF(ISNUMBER(AF118:AK118),(IF(AF118:AK118&gt;=Parameters!$D$41,1,"")),""))+0.5*(SUM(IF(ISNUMBER(AF118:AK118),(IF(AF118:AK118&gt;=Parameters!$D$42,1,"")),""))-SUM(IF(ISNUMBER(AF118:AK118),(IF(AF118:AK118&gt;=Parameters!$D$41,1,"")),""))),0) +
   IF(Parameters!$D$32,SUM(IF(ISNUMBER(AF118:AK118),(IF(AF118:AK118&gt;=Parameters!$D$41,1,"")),"")),0) +
   IF(Parameters!$D$33,AVERAGE(IF(ISNUMBER(AF118:AK118),AF118:AK118)),0) +
   IF(Parameters!$D$34,IF(OR(IF(ISNUMBER(AF118:AK118),AF118:AK118)=0),0,GEOMEAN(IF(ISNUMBER(AF118:AK118),AF118:AK118))),0)</f>
        <v>0</v>
      </c>
      <c r="N118" s="23">
        <f t="shared" ca="1" si="10"/>
        <v>0</v>
      </c>
      <c r="O118" s="116" t="str">
        <f t="shared" si="11"/>
        <v>!</v>
      </c>
      <c r="P118" s="24"/>
      <c r="Q118" s="49"/>
      <c r="R118" s="25">
        <f ca="1">IFERROR(INDEX(Health!$G$8:$G$225,MATCH($C118,_xlfn.ANCHORARRAY(Health!$C$8),0)),NA())</f>
        <v>0</v>
      </c>
      <c r="S118" s="25" t="e">
        <f ca="1">IFERROR(INDEX(Food!$G$8:$G$225,MATCH($C118,_xlfn.ANCHORARRAY(Food!$C$8),0)),NA())</f>
        <v>#N/A</v>
      </c>
      <c r="T118" s="25">
        <f ca="1">IFERROR(INDEX(Macro!$G$8:$G$225,MATCH($C118,_xlfn.ANCHORARRAY(Macro!$C$8),0)),NA())</f>
        <v>0</v>
      </c>
      <c r="U118" s="25">
        <f ca="1">IFERROR(INDEX(Socioeconomic!$G$8:$G$225,MATCH($C118,_xlfn.ANCHORARRAY(Socioeconomic!$C$8),0)),NA())</f>
        <v>0</v>
      </c>
      <c r="V118" s="25">
        <f ca="1">IFERROR(INDEX('Natural Hazard'!$G$8:$G$225,MATCH($C118,_xlfn.ANCHORARRAY('Natural Hazard'!$C$8),0)),NA())</f>
        <v>0</v>
      </c>
      <c r="W118" s="25">
        <f ca="1">IFERROR(INDEX(Conflict!$G$8:$G$225,MATCH($C118,_xlfn.ANCHORARRAY(Conflict!$C$8),0)),NA())</f>
        <v>0</v>
      </c>
      <c r="X118" s="50"/>
      <c r="Y118" s="25">
        <f ca="1">IFERROR(INDEX(Health!$H$8:$H$225,MATCH($C118,_xlfn.ANCHORARRAY(Health!$C$8),0)),NA())</f>
        <v>2.6472303206997001</v>
      </c>
      <c r="Z118" s="25" t="e">
        <f ca="1">IFERROR(INDEX(Food!$H$8:$H$225,MATCH($C118,_xlfn.ANCHORARRAY(Food!$C$8),0)),NA())</f>
        <v>#N/A</v>
      </c>
      <c r="AA118" s="25">
        <f ca="1">IFERROR(INDEX(Macro!$H$8:$H$225,MATCH($C118,_xlfn.ANCHORARRAY(Macro!$C$8),0)),NA())</f>
        <v>0</v>
      </c>
      <c r="AB118" s="25">
        <f ca="1">IFERROR(INDEX(Socioeconomic!$H$8:$H$225,MATCH($C118,_xlfn.ANCHORARRAY(Socioeconomic!$C$8),0)),NA())</f>
        <v>0</v>
      </c>
      <c r="AC118" s="25">
        <f ca="1">IFERROR(INDEX('Natural Hazard'!$H$8:$H$225,MATCH($C118,_xlfn.ANCHORARRAY('Natural Hazard'!$C$8),0)),NA())</f>
        <v>1</v>
      </c>
      <c r="AD118" s="25">
        <f ca="1">IFERROR(INDEX(Conflict!$H$8:$H$225,MATCH($C118,_xlfn.ANCHORARRAY(Conflict!$C$8),0)),NA())</f>
        <v>0</v>
      </c>
      <c r="AE118" s="50"/>
      <c r="AF118" s="25">
        <f ca="1">IFERROR(INDEX(Health!$I$8:$I$225,MATCH($C118,_xlfn.ANCHORARRAY(Health!$C$8),0)),NA())</f>
        <v>0</v>
      </c>
      <c r="AG118" s="25" t="e">
        <f ca="1">IFERROR(INDEX(Food!$I$8:$I$225,MATCH($C118,_xlfn.ANCHORARRAY(Food!$C$8),0)),NA())</f>
        <v>#N/A</v>
      </c>
      <c r="AH118" s="25">
        <f ca="1">IFERROR(INDEX(Macro!$I$8:$I$225,MATCH($C118,_xlfn.ANCHORARRAY(Macro!$C$8),0)),NA())</f>
        <v>5.3562945368171002</v>
      </c>
      <c r="AI118" s="25">
        <f ca="1">IFERROR(INDEX(Socioeconomic!$I$8:$I$225,MATCH($C118,_xlfn.ANCHORARRAY(Socioeconomic!$C$8),0)),NA())</f>
        <v>0.308</v>
      </c>
      <c r="AJ118" s="25">
        <f ca="1">IFERROR(INDEX('Natural Hazard'!$I$8:$I$225,MATCH($C118,_xlfn.ANCHORARRAY('Natural Hazard'!$C$8),0)),NA())</f>
        <v>0</v>
      </c>
      <c r="AK118" s="25">
        <f ca="1">IFERROR(INDEX(Conflict!$I$8:$I$225,MATCH($C118,_xlfn.ANCHORARRAY(Conflict!$C$8),0)),NA())</f>
        <v>0</v>
      </c>
      <c r="AL118" s="49"/>
      <c r="AM118" s="25">
        <f>IFERROR(INDEX('Data Reliability'!$G$6:$G$409,MATCH($C118,'Data Reliability'!$E$6:$E$409,0)),NA())</f>
        <v>0.22222222222222199</v>
      </c>
      <c r="AN118" s="25">
        <f>IFERROR(INDEX('Data Reliability'!$H$6:$H$409,MATCH($C118,'Data Reliability'!$E$6:$E$409,0)),NA())</f>
        <v>0.47222222222222199</v>
      </c>
    </row>
    <row r="119" spans="2:40" ht="15.75" x14ac:dyDescent="0.25">
      <c r="B119" s="28" t="s">
        <v>194</v>
      </c>
      <c r="C119" s="28" t="s">
        <v>195</v>
      </c>
      <c r="D119" s="28" t="s">
        <v>431</v>
      </c>
      <c r="E119" s="28" t="s">
        <v>430</v>
      </c>
      <c r="F119" s="206">
        <f ca="1">MATCH($C119,_xlfn.ANCHORARRAY(Health!$C$8),0)</f>
        <v>114</v>
      </c>
      <c r="G119" s="22" cm="1">
        <f t="array" aca="1" ref="G119" ca="1">IF(Parameters!$D$31, SUM(IF(ISNUMBER(R119:W119),(IF(R119:W119&gt;=Parameters!$D$37,1,"")),""))+0.5*(SUM(IF(ISNUMBER(R119:W119),(IF(R119:W119&gt;=Parameters!$D$38,1,"")),""))-SUM(IF(ISNUMBER(R119:W119),(IF(R119:W119&gt;=Parameters!$D$37,1,"")),""))),0) +
   IF(Parameters!$D$32,SUM(IF(ISNUMBER(R119:W119),(IF(R119:W119&gt;=Parameters!$D$41,1,"")),"")),0) +
   IF(Parameters!$D$33,AVERAGE(IF(ISNUMBER(R119:W119),R119:W119)),0) +
   IF(Parameters!$D$34,IF(OR(IF(ISNUMBER(R119:W119),R119:W119)=0),0,GEOMEAN(IF(ISNUMBER(R119:W119),R119:W119))),0)</f>
        <v>2</v>
      </c>
      <c r="H119" s="23">
        <f t="shared" ca="1" si="6"/>
        <v>2</v>
      </c>
      <c r="I119" s="116" t="str">
        <f t="shared" si="7"/>
        <v/>
      </c>
      <c r="J119" s="22" cm="1">
        <f t="array" aca="1" ref="J119" ca="1">IF(Parameters!$D$31, SUM(IF(ISNUMBER(Y119:AD119),(IF(Y119:AD119&gt;=Parameters!$D$41,1,"")),""))+0.5*(SUM(IF(ISNUMBER(Y119:AD119),(IF(Y119:AD119&gt;=Parameters!$D$42,1,"")),""))-SUM(IF(ISNUMBER(Y119:AD119),(IF(Y119:AD119&gt;=Parameters!$D$41,1,"")),""))),0) +
   IF(Parameters!$D$32,SUM(IF(ISNUMBER(Y119:AD119),(IF(Y119:AD119&gt;=Parameters!$D$41,1,"")),"")),0) +
   IF(Parameters!$D$33,AVERAGE(IF(ISNUMBER(Y119:AD119),Y119:AD119)),0) +
   IF(Parameters!$D$34,IF(OR(IF(ISNUMBER(Y119:AD119),Y119:AD119)=0),0,GEOMEAN(IF(ISNUMBER(Y119:AD119),Y119:AD119))),0)</f>
        <v>0</v>
      </c>
      <c r="K119" s="23">
        <f t="shared" ca="1" si="8"/>
        <v>0</v>
      </c>
      <c r="L119" s="116" t="str">
        <f t="shared" si="9"/>
        <v/>
      </c>
      <c r="M119" s="21" cm="1">
        <f t="array" aca="1" ref="M119" ca="1">IF(Parameters!$D$31, SUM(IF(ISNUMBER(AF119:AK119),(IF(AF119:AK119&gt;=Parameters!$D$41,1,"")),""))+0.5*(SUM(IF(ISNUMBER(AF119:AK119),(IF(AF119:AK119&gt;=Parameters!$D$42,1,"")),""))-SUM(IF(ISNUMBER(AF119:AK119),(IF(AF119:AK119&gt;=Parameters!$D$41,1,"")),""))),0) +
   IF(Parameters!$D$32,SUM(IF(ISNUMBER(AF119:AK119),(IF(AF119:AK119&gt;=Parameters!$D$41,1,"")),"")),0) +
   IF(Parameters!$D$33,AVERAGE(IF(ISNUMBER(AF119:AK119),AF119:AK119)),0) +
   IF(Parameters!$D$34,IF(OR(IF(ISNUMBER(AF119:AK119),AF119:AK119)=0),0,GEOMEAN(IF(ISNUMBER(AF119:AK119),AF119:AK119))),0)</f>
        <v>2.5</v>
      </c>
      <c r="N119" s="23">
        <f t="shared" ca="1" si="10"/>
        <v>2.5</v>
      </c>
      <c r="O119" s="116" t="str">
        <f t="shared" si="11"/>
        <v>!</v>
      </c>
      <c r="P119" s="24"/>
      <c r="Q119" s="49"/>
      <c r="R119" s="25">
        <f ca="1">IFERROR(INDEX(Health!$G$8:$G$225,MATCH($C119,_xlfn.ANCHORARRAY(Health!$C$8),0)),NA())</f>
        <v>0</v>
      </c>
      <c r="S119" s="25">
        <f ca="1">IFERROR(INDEX(Food!$G$8:$G$225,MATCH($C119,_xlfn.ANCHORARRAY(Food!$C$8),0)),NA())</f>
        <v>4.4578707321958229</v>
      </c>
      <c r="T119" s="25">
        <f ca="1">IFERROR(INDEX(Macro!$G$8:$G$225,MATCH($C119,_xlfn.ANCHORARRAY(Macro!$C$8),0)),NA())</f>
        <v>6.2484397558910727</v>
      </c>
      <c r="U119" s="25">
        <f ca="1">IFERROR(INDEX(Socioeconomic!$G$8:$G$225,MATCH($C119,_xlfn.ANCHORARRAY(Socioeconomic!$C$8),0)),NA())</f>
        <v>0</v>
      </c>
      <c r="V119" s="25">
        <f ca="1">IFERROR(INDEX('Natural Hazard'!$G$8:$G$225,MATCH($C119,_xlfn.ANCHORARRAY('Natural Hazard'!$C$8),0)),NA())</f>
        <v>6.9522178715380676</v>
      </c>
      <c r="W119" s="25">
        <f ca="1">IFERROR(INDEX(Conflict!$G$8:$G$225,MATCH($C119,_xlfn.ANCHORARRAY(Conflict!$C$8),0)),NA())</f>
        <v>7.6455944714944764</v>
      </c>
      <c r="X119" s="50"/>
      <c r="Y119" s="25">
        <f ca="1">IFERROR(INDEX(Health!$H$8:$H$225,MATCH($C119,_xlfn.ANCHORARRAY(Health!$C$8),0)),NA())</f>
        <v>6.2332361516034904</v>
      </c>
      <c r="Z119" s="25">
        <f ca="1">IFERROR(INDEX(Food!$H$8:$H$225,MATCH($C119,_xlfn.ANCHORARRAY(Food!$C$8),0)),NA())</f>
        <v>6.6242038216560397</v>
      </c>
      <c r="AA119" s="25">
        <f ca="1">IFERROR(INDEX(Macro!$H$8:$H$225,MATCH($C119,_xlfn.ANCHORARRAY(Macro!$C$8),0)),NA())</f>
        <v>5.4699177172189897</v>
      </c>
      <c r="AB119" s="25">
        <f ca="1">IFERROR(INDEX(Socioeconomic!$H$8:$H$225,MATCH($C119,_xlfn.ANCHORARRAY(Socioeconomic!$C$8),0)),NA())</f>
        <v>5.1428571428571397</v>
      </c>
      <c r="AC119" s="25">
        <f ca="1">IFERROR(INDEX('Natural Hazard'!$H$8:$H$225,MATCH($C119,_xlfn.ANCHORARRAY('Natural Hazard'!$C$8),0)),NA())</f>
        <v>4.8333333333333304</v>
      </c>
      <c r="AD119" s="25">
        <f ca="1">IFERROR(INDEX(Conflict!$H$8:$H$225,MATCH($C119,_xlfn.ANCHORARRAY(Conflict!$C$8),0)),NA())</f>
        <v>5.8455114822546896</v>
      </c>
      <c r="AE119" s="50"/>
      <c r="AF119" s="25">
        <f ca="1">IFERROR(INDEX(Health!$I$8:$I$225,MATCH($C119,_xlfn.ANCHORARRAY(Health!$C$8),0)),NA())</f>
        <v>0</v>
      </c>
      <c r="AG119" s="25">
        <f ca="1">IFERROR(INDEX(Food!$I$8:$I$225,MATCH($C119,_xlfn.ANCHORARRAY(Food!$C$8),0)),NA())</f>
        <v>3</v>
      </c>
      <c r="AH119" s="25">
        <f ca="1">IFERROR(INDEX(Macro!$I$8:$I$225,MATCH($C119,_xlfn.ANCHORARRAY(Macro!$C$8),0)),NA())</f>
        <v>7.1377672209026004</v>
      </c>
      <c r="AI119" s="25">
        <f ca="1">IFERROR(INDEX(Socioeconomic!$I$8:$I$225,MATCH($C119,_xlfn.ANCHORARRAY(Socioeconomic!$C$8),0)),NA())</f>
        <v>0</v>
      </c>
      <c r="AJ119" s="25">
        <f ca="1">IFERROR(INDEX('Natural Hazard'!$I$8:$I$225,MATCH($C119,_xlfn.ANCHORARRAY('Natural Hazard'!$C$8),0)),NA())</f>
        <v>10</v>
      </c>
      <c r="AK119" s="25">
        <f ca="1">IFERROR(INDEX(Conflict!$I$8:$I$225,MATCH($C119,_xlfn.ANCHORARRAY(Conflict!$C$8),0)),NA())</f>
        <v>10</v>
      </c>
      <c r="AL119" s="49"/>
      <c r="AM119" s="25">
        <f>IFERROR(INDEX('Data Reliability'!$G$6:$G$409,MATCH($C119,'Data Reliability'!$E$6:$E$409,0)),NA())</f>
        <v>0</v>
      </c>
      <c r="AN119" s="25">
        <f>IFERROR(INDEX('Data Reliability'!$H$6:$H$409,MATCH($C119,'Data Reliability'!$E$6:$E$409,0)),NA())</f>
        <v>0.405555555555556</v>
      </c>
    </row>
    <row r="120" spans="2:40" ht="15.75" x14ac:dyDescent="0.25">
      <c r="B120" s="28" t="s">
        <v>196</v>
      </c>
      <c r="C120" s="28" t="s">
        <v>197</v>
      </c>
      <c r="D120" s="28" t="s">
        <v>432</v>
      </c>
      <c r="E120" s="28" t="s">
        <v>429</v>
      </c>
      <c r="F120" s="206">
        <f ca="1">MATCH($C120,_xlfn.ANCHORARRAY(Health!$C$8),0)</f>
        <v>115</v>
      </c>
      <c r="G120" s="22" cm="1">
        <f t="array" aca="1" ref="G120" ca="1">IF(Parameters!$D$31, SUM(IF(ISNUMBER(R120:W120),(IF(R120:W120&gt;=Parameters!$D$37,1,"")),""))+0.5*(SUM(IF(ISNUMBER(R120:W120),(IF(R120:W120&gt;=Parameters!$D$38,1,"")),""))-SUM(IF(ISNUMBER(R120:W120),(IF(R120:W120&gt;=Parameters!$D$37,1,"")),""))),0) +
   IF(Parameters!$D$32,SUM(IF(ISNUMBER(R120:W120),(IF(R120:W120&gt;=Parameters!$D$41,1,"")),"")),0) +
   IF(Parameters!$D$33,AVERAGE(IF(ISNUMBER(R120:W120),R120:W120)),0) +
   IF(Parameters!$D$34,IF(OR(IF(ISNUMBER(R120:W120),R120:W120)=0),0,GEOMEAN(IF(ISNUMBER(R120:W120),R120:W120))),0)</f>
        <v>0.5</v>
      </c>
      <c r="H120" s="23">
        <f t="shared" ca="1" si="6"/>
        <v>0.5</v>
      </c>
      <c r="I120" s="116" t="str">
        <f t="shared" si="7"/>
        <v/>
      </c>
      <c r="J120" s="22" cm="1">
        <f t="array" aca="1" ref="J120" ca="1">IF(Parameters!$D$31, SUM(IF(ISNUMBER(Y120:AD120),(IF(Y120:AD120&gt;=Parameters!$D$41,1,"")),""))+0.5*(SUM(IF(ISNUMBER(Y120:AD120),(IF(Y120:AD120&gt;=Parameters!$D$42,1,"")),""))-SUM(IF(ISNUMBER(Y120:AD120),(IF(Y120:AD120&gt;=Parameters!$D$41,1,"")),""))),0) +
   IF(Parameters!$D$32,SUM(IF(ISNUMBER(Y120:AD120),(IF(Y120:AD120&gt;=Parameters!$D$41,1,"")),"")),0) +
   IF(Parameters!$D$33,AVERAGE(IF(ISNUMBER(Y120:AD120),Y120:AD120)),0) +
   IF(Parameters!$D$34,IF(OR(IF(ISNUMBER(Y120:AD120),Y120:AD120)=0),0,GEOMEAN(IF(ISNUMBER(Y120:AD120),Y120:AD120))),0)</f>
        <v>1.5</v>
      </c>
      <c r="K120" s="23">
        <f t="shared" ca="1" si="8"/>
        <v>1.5</v>
      </c>
      <c r="L120" s="116" t="str">
        <f t="shared" si="9"/>
        <v/>
      </c>
      <c r="M120" s="21" cm="1">
        <f t="array" aca="1" ref="M120" ca="1">IF(Parameters!$D$31, SUM(IF(ISNUMBER(AF120:AK120),(IF(AF120:AK120&gt;=Parameters!$D$41,1,"")),""))+0.5*(SUM(IF(ISNUMBER(AF120:AK120),(IF(AF120:AK120&gt;=Parameters!$D$42,1,"")),""))-SUM(IF(ISNUMBER(AF120:AK120),(IF(AF120:AK120&gt;=Parameters!$D$41,1,"")),""))),0) +
   IF(Parameters!$D$32,SUM(IF(ISNUMBER(AF120:AK120),(IF(AF120:AK120&gt;=Parameters!$D$41,1,"")),"")),0) +
   IF(Parameters!$D$33,AVERAGE(IF(ISNUMBER(AF120:AK120),AF120:AK120)),0) +
   IF(Parameters!$D$34,IF(OR(IF(ISNUMBER(AF120:AK120),AF120:AK120)=0),0,GEOMEAN(IF(ISNUMBER(AF120:AK120),AF120:AK120))),0)</f>
        <v>1</v>
      </c>
      <c r="N120" s="23">
        <f t="shared" ca="1" si="10"/>
        <v>1</v>
      </c>
      <c r="O120" s="116" t="str">
        <f t="shared" si="11"/>
        <v>!</v>
      </c>
      <c r="P120" s="24"/>
      <c r="Q120" s="49"/>
      <c r="R120" s="25">
        <f ca="1">IFERROR(INDEX(Health!$G$8:$G$225,MATCH($C120,_xlfn.ANCHORARRAY(Health!$C$8),0)),NA())</f>
        <v>0</v>
      </c>
      <c r="S120" s="25">
        <f ca="1">IFERROR(INDEX(Food!$G$8:$G$225,MATCH($C120,_xlfn.ANCHORARRAY(Food!$C$8),0)),NA())</f>
        <v>0</v>
      </c>
      <c r="T120" s="25">
        <f ca="1">IFERROR(INDEX(Macro!$G$8:$G$225,MATCH($C120,_xlfn.ANCHORARRAY(Macro!$C$8),0)),NA())</f>
        <v>5.7531357507644891</v>
      </c>
      <c r="U120" s="25">
        <f ca="1">IFERROR(INDEX(Socioeconomic!$G$8:$G$225,MATCH($C120,_xlfn.ANCHORARRAY(Socioeconomic!$C$8),0)),NA())</f>
        <v>4.4833023542920856</v>
      </c>
      <c r="V120" s="25">
        <f ca="1">IFERROR(INDEX('Natural Hazard'!$G$8:$G$225,MATCH($C120,_xlfn.ANCHORARRAY('Natural Hazard'!$C$8),0)),NA())</f>
        <v>4.0824829046386224</v>
      </c>
      <c r="W120" s="25">
        <f ca="1">IFERROR(INDEX(Conflict!$G$8:$G$225,MATCH($C120,_xlfn.ANCHORARRAY(Conflict!$C$8),0)),NA())</f>
        <v>3.2766833449262003</v>
      </c>
      <c r="X120" s="50"/>
      <c r="Y120" s="25">
        <f ca="1">IFERROR(INDEX(Health!$H$8:$H$225,MATCH($C120,_xlfn.ANCHORARRAY(Health!$C$8),0)),NA())</f>
        <v>7.1661807580174903</v>
      </c>
      <c r="Z120" s="25">
        <f ca="1">IFERROR(INDEX(Food!$H$8:$H$225,MATCH($C120,_xlfn.ANCHORARRAY(Food!$C$8),0)),NA())</f>
        <v>8.7559808612440193</v>
      </c>
      <c r="AA120" s="25">
        <f ca="1">IFERROR(INDEX(Macro!$H$8:$H$225,MATCH($C120,_xlfn.ANCHORARRAY(Macro!$C$8),0)),NA())</f>
        <v>5.3491356533554697</v>
      </c>
      <c r="AB120" s="25">
        <f ca="1">IFERROR(INDEX(Socioeconomic!$H$8:$H$225,MATCH($C120,_xlfn.ANCHORARRAY(Socioeconomic!$C$8),0)),NA())</f>
        <v>9.5714285714285694</v>
      </c>
      <c r="AC120" s="25">
        <f ca="1">IFERROR(INDEX('Natural Hazard'!$H$8:$H$225,MATCH($C120,_xlfn.ANCHORARRAY('Natural Hazard'!$C$8),0)),NA())</f>
        <v>1.6666666666666601</v>
      </c>
      <c r="AD120" s="25">
        <f ca="1">IFERROR(INDEX(Conflict!$H$8:$H$225,MATCH($C120,_xlfn.ANCHORARRAY(Conflict!$C$8),0)),NA())</f>
        <v>3.0062630480167001</v>
      </c>
      <c r="AE120" s="50"/>
      <c r="AF120" s="25">
        <f ca="1">IFERROR(INDEX(Health!$I$8:$I$225,MATCH($C120,_xlfn.ANCHORARRAY(Health!$C$8),0)),NA())</f>
        <v>0</v>
      </c>
      <c r="AG120" s="25" t="e">
        <f ca="1">IFERROR(INDEX(Food!$I$8:$I$225,MATCH($C120,_xlfn.ANCHORARRAY(Food!$C$8),0)),NA())</f>
        <v>#N/A</v>
      </c>
      <c r="AH120" s="25">
        <f ca="1">IFERROR(INDEX(Macro!$I$8:$I$225,MATCH($C120,_xlfn.ANCHORARRAY(Macro!$C$8),0)),NA())</f>
        <v>6.1876484560570102</v>
      </c>
      <c r="AI120" s="25">
        <f ca="1">IFERROR(INDEX(Socioeconomic!$I$8:$I$225,MATCH($C120,_xlfn.ANCHORARRAY(Socioeconomic!$C$8),0)),NA())</f>
        <v>2.1000000000001</v>
      </c>
      <c r="AJ120" s="25">
        <f ca="1">IFERROR(INDEX('Natural Hazard'!$I$8:$I$225,MATCH($C120,_xlfn.ANCHORARRAY('Natural Hazard'!$C$8),0)),NA())</f>
        <v>10</v>
      </c>
      <c r="AK120" s="25">
        <f ca="1">IFERROR(INDEX(Conflict!$I$8:$I$225,MATCH($C120,_xlfn.ANCHORARRAY(Conflict!$C$8),0)),NA())</f>
        <v>3.5714285714285601</v>
      </c>
      <c r="AL120" s="49"/>
      <c r="AM120" s="25">
        <f>IFERROR(INDEX('Data Reliability'!$G$6:$G$409,MATCH($C120,'Data Reliability'!$E$6:$E$409,0)),NA())</f>
        <v>8.3333333333333301E-2</v>
      </c>
      <c r="AN120" s="25">
        <f>IFERROR(INDEX('Data Reliability'!$H$6:$H$409,MATCH($C120,'Data Reliability'!$E$6:$E$409,0)),NA())</f>
        <v>0.49444444444444402</v>
      </c>
    </row>
    <row r="121" spans="2:40" ht="15.75" x14ac:dyDescent="0.25">
      <c r="B121" s="28" t="s">
        <v>198</v>
      </c>
      <c r="C121" s="28" t="s">
        <v>199</v>
      </c>
      <c r="D121" s="28" t="s">
        <v>433</v>
      </c>
      <c r="E121" s="28" t="s">
        <v>409</v>
      </c>
      <c r="F121" s="206">
        <f ca="1">MATCH($C121,_xlfn.ANCHORARRAY(Health!$C$8),0)</f>
        <v>116</v>
      </c>
      <c r="G121" s="22" cm="1">
        <f t="array" aca="1" ref="G121" ca="1">IF(Parameters!$D$31, SUM(IF(ISNUMBER(R121:W121),(IF(R121:W121&gt;=Parameters!$D$37,1,"")),""))+0.5*(SUM(IF(ISNUMBER(R121:W121),(IF(R121:W121&gt;=Parameters!$D$38,1,"")),""))-SUM(IF(ISNUMBER(R121:W121),(IF(R121:W121&gt;=Parameters!$D$37,1,"")),""))),0) +
   IF(Parameters!$D$32,SUM(IF(ISNUMBER(R121:W121),(IF(R121:W121&gt;=Parameters!$D$41,1,"")),"")),0) +
   IF(Parameters!$D$33,AVERAGE(IF(ISNUMBER(R121:W121),R121:W121)),0) +
   IF(Parameters!$D$34,IF(OR(IF(ISNUMBER(R121:W121),R121:W121)=0),0,GEOMEAN(IF(ISNUMBER(R121:W121),R121:W121))),0)</f>
        <v>0</v>
      </c>
      <c r="H121" s="23">
        <f t="shared" ca="1" si="6"/>
        <v>0</v>
      </c>
      <c r="I121" s="116" t="str">
        <f t="shared" si="7"/>
        <v/>
      </c>
      <c r="J121" s="22" cm="1">
        <f t="array" aca="1" ref="J121" ca="1">IF(Parameters!$D$31, SUM(IF(ISNUMBER(Y121:AD121),(IF(Y121:AD121&gt;=Parameters!$D$41,1,"")),""))+0.5*(SUM(IF(ISNUMBER(Y121:AD121),(IF(Y121:AD121&gt;=Parameters!$D$42,1,"")),""))-SUM(IF(ISNUMBER(Y121:AD121),(IF(Y121:AD121&gt;=Parameters!$D$41,1,"")),""))),0) +
   IF(Parameters!$D$32,SUM(IF(ISNUMBER(Y121:AD121),(IF(Y121:AD121&gt;=Parameters!$D$41,1,"")),"")),0) +
   IF(Parameters!$D$33,AVERAGE(IF(ISNUMBER(Y121:AD121),Y121:AD121)),0) +
   IF(Parameters!$D$34,IF(OR(IF(ISNUMBER(Y121:AD121),Y121:AD121)=0),0,GEOMEAN(IF(ISNUMBER(Y121:AD121),Y121:AD121))),0)</f>
        <v>0</v>
      </c>
      <c r="K121" s="23">
        <f t="shared" ca="1" si="8"/>
        <v>0</v>
      </c>
      <c r="L121" s="116" t="str">
        <f t="shared" si="9"/>
        <v/>
      </c>
      <c r="M121" s="21" cm="1">
        <f t="array" aca="1" ref="M121" ca="1">IF(Parameters!$D$31, SUM(IF(ISNUMBER(AF121:AK121),(IF(AF121:AK121&gt;=Parameters!$D$41,1,"")),""))+0.5*(SUM(IF(ISNUMBER(AF121:AK121),(IF(AF121:AK121&gt;=Parameters!$D$42,1,"")),""))-SUM(IF(ISNUMBER(AF121:AK121),(IF(AF121:AK121&gt;=Parameters!$D$41,1,"")),""))),0) +
   IF(Parameters!$D$32,SUM(IF(ISNUMBER(AF121:AK121),(IF(AF121:AK121&gt;=Parameters!$D$41,1,"")),"")),0) +
   IF(Parameters!$D$33,AVERAGE(IF(ISNUMBER(AF121:AK121),AF121:AK121)),0) +
   IF(Parameters!$D$34,IF(OR(IF(ISNUMBER(AF121:AK121),AF121:AK121)=0),0,GEOMEAN(IF(ISNUMBER(AF121:AK121),AF121:AK121))),0)</f>
        <v>0.5</v>
      </c>
      <c r="N121" s="23">
        <f t="shared" ca="1" si="10"/>
        <v>0.5</v>
      </c>
      <c r="O121" s="116" t="str">
        <f t="shared" si="11"/>
        <v>!</v>
      </c>
      <c r="P121" s="24"/>
      <c r="Q121" s="49"/>
      <c r="R121" s="25">
        <f ca="1">IFERROR(INDEX(Health!$G$8:$G$225,MATCH($C121,_xlfn.ANCHORARRAY(Health!$C$8),0)),NA())</f>
        <v>0</v>
      </c>
      <c r="S121" s="25">
        <f ca="1">IFERROR(INDEX(Food!$G$8:$G$225,MATCH($C121,_xlfn.ANCHORARRAY(Food!$C$8),0)),NA())</f>
        <v>0</v>
      </c>
      <c r="T121" s="25">
        <f ca="1">IFERROR(INDEX(Macro!$G$8:$G$225,MATCH($C121,_xlfn.ANCHORARRAY(Macro!$C$8),0)),NA())</f>
        <v>2.2598921426490879</v>
      </c>
      <c r="U121" s="25">
        <f ca="1">IFERROR(INDEX(Socioeconomic!$G$8:$G$225,MATCH($C121,_xlfn.ANCHORARRAY(Socioeconomic!$C$8),0)),NA())</f>
        <v>0</v>
      </c>
      <c r="V121" s="25">
        <f ca="1">IFERROR(INDEX('Natural Hazard'!$G$8:$G$225,MATCH($C121,_xlfn.ANCHORARRAY('Natural Hazard'!$C$8),0)),NA())</f>
        <v>0</v>
      </c>
      <c r="W121" s="25">
        <f ca="1">IFERROR(INDEX(Conflict!$G$8:$G$225,MATCH($C121,_xlfn.ANCHORARRAY(Conflict!$C$8),0)),NA())</f>
        <v>0</v>
      </c>
      <c r="X121" s="50"/>
      <c r="Y121" s="25">
        <f ca="1">IFERROR(INDEX(Health!$H$8:$H$225,MATCH($C121,_xlfn.ANCHORARRAY(Health!$C$8),0)),NA())</f>
        <v>0</v>
      </c>
      <c r="Z121" s="25">
        <f ca="1">IFERROR(INDEX(Food!$H$8:$H$225,MATCH($C121,_xlfn.ANCHORARRAY(Food!$C$8),0)),NA())</f>
        <v>2.2727272727272698</v>
      </c>
      <c r="AA121" s="25">
        <f ca="1">IFERROR(INDEX(Macro!$H$8:$H$225,MATCH($C121,_xlfn.ANCHORARRAY(Macro!$C$8),0)),NA())</f>
        <v>1.8615535592964401</v>
      </c>
      <c r="AB121" s="25">
        <f ca="1">IFERROR(INDEX(Socioeconomic!$H$8:$H$225,MATCH($C121,_xlfn.ANCHORARRAY(Socioeconomic!$C$8),0)),NA())</f>
        <v>1</v>
      </c>
      <c r="AC121" s="25">
        <f ca="1">IFERROR(INDEX('Natural Hazard'!$H$8:$H$225,MATCH($C121,_xlfn.ANCHORARRAY('Natural Hazard'!$C$8),0)),NA())</f>
        <v>2</v>
      </c>
      <c r="AD121" s="25">
        <f ca="1">IFERROR(INDEX(Conflict!$H$8:$H$225,MATCH($C121,_xlfn.ANCHORARRAY(Conflict!$C$8),0)),NA())</f>
        <v>0</v>
      </c>
      <c r="AE121" s="50"/>
      <c r="AF121" s="25">
        <f ca="1">IFERROR(INDEX(Health!$I$8:$I$225,MATCH($C121,_xlfn.ANCHORARRAY(Health!$C$8),0)),NA())</f>
        <v>0</v>
      </c>
      <c r="AG121" s="25" t="e">
        <f ca="1">IFERROR(INDEX(Food!$I$8:$I$225,MATCH($C121,_xlfn.ANCHORARRAY(Food!$C$8),0)),NA())</f>
        <v>#N/A</v>
      </c>
      <c r="AH121" s="25">
        <f ca="1">IFERROR(INDEX(Macro!$I$8:$I$225,MATCH($C121,_xlfn.ANCHORARRAY(Macro!$C$8),0)),NA())</f>
        <v>2.7434679334916798</v>
      </c>
      <c r="AI121" s="25">
        <f ca="1">IFERROR(INDEX(Socioeconomic!$I$8:$I$225,MATCH($C121,_xlfn.ANCHORARRAY(Socioeconomic!$C$8),0)),NA())</f>
        <v>0</v>
      </c>
      <c r="AJ121" s="25">
        <f ca="1">IFERROR(INDEX('Natural Hazard'!$I$8:$I$225,MATCH($C121,_xlfn.ANCHORARRAY('Natural Hazard'!$C$8),0)),NA())</f>
        <v>0</v>
      </c>
      <c r="AK121" s="25">
        <f ca="1">IFERROR(INDEX(Conflict!$I$8:$I$225,MATCH($C121,_xlfn.ANCHORARRAY(Conflict!$C$8),0)),NA())</f>
        <v>7</v>
      </c>
      <c r="AL121" s="49"/>
      <c r="AM121" s="25">
        <f>IFERROR(INDEX('Data Reliability'!$G$6:$G$409,MATCH($C121,'Data Reliability'!$E$6:$E$409,0)),NA())</f>
        <v>8.3333333333333301E-2</v>
      </c>
      <c r="AN121" s="25">
        <f>IFERROR(INDEX('Data Reliability'!$H$6:$H$409,MATCH($C121,'Data Reliability'!$E$6:$E$409,0)),NA())</f>
        <v>0.47222222222222199</v>
      </c>
    </row>
    <row r="122" spans="2:40" ht="15.75" x14ac:dyDescent="0.25">
      <c r="B122" s="28" t="s">
        <v>200</v>
      </c>
      <c r="C122" s="28" t="s">
        <v>201</v>
      </c>
      <c r="D122" s="28" t="s">
        <v>433</v>
      </c>
      <c r="E122" s="28" t="s">
        <v>409</v>
      </c>
      <c r="F122" s="206">
        <f ca="1">MATCH($C122,_xlfn.ANCHORARRAY(Health!$C$8),0)</f>
        <v>117</v>
      </c>
      <c r="G122" s="22" cm="1">
        <f t="array" aca="1" ref="G122" ca="1">IF(Parameters!$D$31, SUM(IF(ISNUMBER(R122:W122),(IF(R122:W122&gt;=Parameters!$D$37,1,"")),""))+0.5*(SUM(IF(ISNUMBER(R122:W122),(IF(R122:W122&gt;=Parameters!$D$38,1,"")),""))-SUM(IF(ISNUMBER(R122:W122),(IF(R122:W122&gt;=Parameters!$D$37,1,"")),""))),0) +
   IF(Parameters!$D$32,SUM(IF(ISNUMBER(R122:W122),(IF(R122:W122&gt;=Parameters!$D$41,1,"")),"")),0) +
   IF(Parameters!$D$33,AVERAGE(IF(ISNUMBER(R122:W122),R122:W122)),0) +
   IF(Parameters!$D$34,IF(OR(IF(ISNUMBER(R122:W122),R122:W122)=0),0,GEOMEAN(IF(ISNUMBER(R122:W122),R122:W122))),0)</f>
        <v>0</v>
      </c>
      <c r="H122" s="23">
        <f t="shared" ca="1" si="6"/>
        <v>0</v>
      </c>
      <c r="I122" s="116" t="str">
        <f t="shared" si="7"/>
        <v/>
      </c>
      <c r="J122" s="22" cm="1">
        <f t="array" aca="1" ref="J122" ca="1">IF(Parameters!$D$31, SUM(IF(ISNUMBER(Y122:AD122),(IF(Y122:AD122&gt;=Parameters!$D$41,1,"")),""))+0.5*(SUM(IF(ISNUMBER(Y122:AD122),(IF(Y122:AD122&gt;=Parameters!$D$42,1,"")),""))-SUM(IF(ISNUMBER(Y122:AD122),(IF(Y122:AD122&gt;=Parameters!$D$41,1,"")),""))),0) +
   IF(Parameters!$D$32,SUM(IF(ISNUMBER(Y122:AD122),(IF(Y122:AD122&gt;=Parameters!$D$41,1,"")),"")),0) +
   IF(Parameters!$D$33,AVERAGE(IF(ISNUMBER(Y122:AD122),Y122:AD122)),0) +
   IF(Parameters!$D$34,IF(OR(IF(ISNUMBER(Y122:AD122),Y122:AD122)=0),0,GEOMEAN(IF(ISNUMBER(Y122:AD122),Y122:AD122))),0)</f>
        <v>0</v>
      </c>
      <c r="K122" s="23">
        <f t="shared" ca="1" si="8"/>
        <v>0</v>
      </c>
      <c r="L122" s="116" t="str">
        <f t="shared" si="9"/>
        <v/>
      </c>
      <c r="M122" s="21" cm="1">
        <f t="array" aca="1" ref="M122" ca="1">IF(Parameters!$D$31, SUM(IF(ISNUMBER(AF122:AK122),(IF(AF122:AK122&gt;=Parameters!$D$41,1,"")),""))+0.5*(SUM(IF(ISNUMBER(AF122:AK122),(IF(AF122:AK122&gt;=Parameters!$D$42,1,"")),""))-SUM(IF(ISNUMBER(AF122:AK122),(IF(AF122:AK122&gt;=Parameters!$D$41,1,"")),""))),0) +
   IF(Parameters!$D$32,SUM(IF(ISNUMBER(AF122:AK122),(IF(AF122:AK122&gt;=Parameters!$D$41,1,"")),"")),0) +
   IF(Parameters!$D$33,AVERAGE(IF(ISNUMBER(AF122:AK122),AF122:AK122)),0) +
   IF(Parameters!$D$34,IF(OR(IF(ISNUMBER(AF122:AK122),AF122:AK122)=0),0,GEOMEAN(IF(ISNUMBER(AF122:AK122),AF122:AK122))),0)</f>
        <v>0</v>
      </c>
      <c r="N122" s="23">
        <f t="shared" ca="1" si="10"/>
        <v>0</v>
      </c>
      <c r="O122" s="116" t="str">
        <f t="shared" si="11"/>
        <v>!</v>
      </c>
      <c r="P122" s="24"/>
      <c r="Q122" s="49"/>
      <c r="R122" s="25">
        <f ca="1">IFERROR(INDEX(Health!$G$8:$G$225,MATCH($C122,_xlfn.ANCHORARRAY(Health!$C$8),0)),NA())</f>
        <v>0</v>
      </c>
      <c r="S122" s="25">
        <f ca="1">IFERROR(INDEX(Food!$G$8:$G$225,MATCH($C122,_xlfn.ANCHORARRAY(Food!$C$8),0)),NA())</f>
        <v>0</v>
      </c>
      <c r="T122" s="25">
        <f ca="1">IFERROR(INDEX(Macro!$G$8:$G$225,MATCH($C122,_xlfn.ANCHORARRAY(Macro!$C$8),0)),NA())</f>
        <v>0</v>
      </c>
      <c r="U122" s="25">
        <f ca="1">IFERROR(INDEX(Socioeconomic!$G$8:$G$225,MATCH($C122,_xlfn.ANCHORARRAY(Socioeconomic!$C$8),0)),NA())</f>
        <v>0.44593401177432335</v>
      </c>
      <c r="V122" s="25">
        <f ca="1">IFERROR(INDEX('Natural Hazard'!$G$8:$G$225,MATCH($C122,_xlfn.ANCHORARRAY('Natural Hazard'!$C$8),0)),NA())</f>
        <v>0</v>
      </c>
      <c r="W122" s="25">
        <f ca="1">IFERROR(INDEX(Conflict!$G$8:$G$225,MATCH($C122,_xlfn.ANCHORARRAY(Conflict!$C$8),0)),NA())</f>
        <v>0</v>
      </c>
      <c r="X122" s="50"/>
      <c r="Y122" s="25">
        <f ca="1">IFERROR(INDEX(Health!$H$8:$H$225,MATCH($C122,_xlfn.ANCHORARRAY(Health!$C$8),0)),NA())</f>
        <v>2.0641399416909598</v>
      </c>
      <c r="Z122" s="25">
        <f ca="1">IFERROR(INDEX(Food!$H$8:$H$225,MATCH($C122,_xlfn.ANCHORARRAY(Food!$C$8),0)),NA())</f>
        <v>0</v>
      </c>
      <c r="AA122" s="25">
        <f ca="1">IFERROR(INDEX(Macro!$H$8:$H$225,MATCH($C122,_xlfn.ANCHORARRAY(Macro!$C$8),0)),NA())</f>
        <v>0</v>
      </c>
      <c r="AB122" s="25">
        <f ca="1">IFERROR(INDEX(Socioeconomic!$H$8:$H$225,MATCH($C122,_xlfn.ANCHORARRAY(Socioeconomic!$C$8),0)),NA())</f>
        <v>0.85714285714285499</v>
      </c>
      <c r="AC122" s="25">
        <f ca="1">IFERROR(INDEX('Natural Hazard'!$H$8:$H$225,MATCH($C122,_xlfn.ANCHORARRAY('Natural Hazard'!$C$8),0)),NA())</f>
        <v>0</v>
      </c>
      <c r="AD122" s="25">
        <f ca="1">IFERROR(INDEX(Conflict!$H$8:$H$225,MATCH($C122,_xlfn.ANCHORARRAY(Conflict!$C$8),0)),NA())</f>
        <v>0</v>
      </c>
      <c r="AE122" s="50"/>
      <c r="AF122" s="25">
        <f ca="1">IFERROR(INDEX(Health!$I$8:$I$225,MATCH($C122,_xlfn.ANCHORARRAY(Health!$C$8),0)),NA())</f>
        <v>0</v>
      </c>
      <c r="AG122" s="25" t="e">
        <f ca="1">IFERROR(INDEX(Food!$I$8:$I$225,MATCH($C122,_xlfn.ANCHORARRAY(Food!$C$8),0)),NA())</f>
        <v>#N/A</v>
      </c>
      <c r="AH122" s="25">
        <f ca="1">IFERROR(INDEX(Macro!$I$8:$I$225,MATCH($C122,_xlfn.ANCHORARRAY(Macro!$C$8),0)),NA())</f>
        <v>3.93111638954869</v>
      </c>
      <c r="AI122" s="25">
        <f ca="1">IFERROR(INDEX(Socioeconomic!$I$8:$I$225,MATCH($C122,_xlfn.ANCHORARRAY(Socioeconomic!$C$8),0)),NA())</f>
        <v>0.23200000000000001</v>
      </c>
      <c r="AJ122" s="25">
        <f ca="1">IFERROR(INDEX('Natural Hazard'!$I$8:$I$225,MATCH($C122,_xlfn.ANCHORARRAY('Natural Hazard'!$C$8),0)),NA())</f>
        <v>0</v>
      </c>
      <c r="AK122" s="25">
        <f ca="1">IFERROR(INDEX(Conflict!$I$8:$I$225,MATCH($C122,_xlfn.ANCHORARRAY(Conflict!$C$8),0)),NA())</f>
        <v>0</v>
      </c>
      <c r="AL122" s="49"/>
      <c r="AM122" s="25">
        <f>IFERROR(INDEX('Data Reliability'!$G$6:$G$409,MATCH($C122,'Data Reliability'!$E$6:$E$409,0)),NA())</f>
        <v>8.3333333333333301E-2</v>
      </c>
      <c r="AN122" s="25">
        <f>IFERROR(INDEX('Data Reliability'!$H$6:$H$409,MATCH($C122,'Data Reliability'!$E$6:$E$409,0)),NA())</f>
        <v>0.47222222222222199</v>
      </c>
    </row>
    <row r="123" spans="2:40" ht="15.75" x14ac:dyDescent="0.25">
      <c r="B123" s="28" t="s">
        <v>202</v>
      </c>
      <c r="C123" s="28" t="s">
        <v>203</v>
      </c>
      <c r="D123" s="28" t="s">
        <v>433</v>
      </c>
      <c r="E123" s="28" t="s">
        <v>409</v>
      </c>
      <c r="F123" s="206">
        <f ca="1">MATCH($C123,_xlfn.ANCHORARRAY(Health!$C$8),0)</f>
        <v>118</v>
      </c>
      <c r="G123" s="22" cm="1">
        <f t="array" aca="1" ref="G123" ca="1">IF(Parameters!$D$31, SUM(IF(ISNUMBER(R123:W123),(IF(R123:W123&gt;=Parameters!$D$37,1,"")),""))+0.5*(SUM(IF(ISNUMBER(R123:W123),(IF(R123:W123&gt;=Parameters!$D$38,1,"")),""))-SUM(IF(ISNUMBER(R123:W123),(IF(R123:W123&gt;=Parameters!$D$37,1,"")),""))),0) +
   IF(Parameters!$D$32,SUM(IF(ISNUMBER(R123:W123),(IF(R123:W123&gt;=Parameters!$D$41,1,"")),"")),0) +
   IF(Parameters!$D$33,AVERAGE(IF(ISNUMBER(R123:W123),R123:W123)),0) +
   IF(Parameters!$D$34,IF(OR(IF(ISNUMBER(R123:W123),R123:W123)=0),0,GEOMEAN(IF(ISNUMBER(R123:W123),R123:W123))),0)</f>
        <v>0</v>
      </c>
      <c r="H123" s="23">
        <f t="shared" ca="1" si="6"/>
        <v>0</v>
      </c>
      <c r="I123" s="116" t="str">
        <f t="shared" si="7"/>
        <v/>
      </c>
      <c r="J123" s="22" cm="1">
        <f t="array" aca="1" ref="J123" ca="1">IF(Parameters!$D$31, SUM(IF(ISNUMBER(Y123:AD123),(IF(Y123:AD123&gt;=Parameters!$D$41,1,"")),""))+0.5*(SUM(IF(ISNUMBER(Y123:AD123),(IF(Y123:AD123&gt;=Parameters!$D$42,1,"")),""))-SUM(IF(ISNUMBER(Y123:AD123),(IF(Y123:AD123&gt;=Parameters!$D$41,1,"")),""))),0) +
   IF(Parameters!$D$32,SUM(IF(ISNUMBER(Y123:AD123),(IF(Y123:AD123&gt;=Parameters!$D$41,1,"")),"")),0) +
   IF(Parameters!$D$33,AVERAGE(IF(ISNUMBER(Y123:AD123),Y123:AD123)),0) +
   IF(Parameters!$D$34,IF(OR(IF(ISNUMBER(Y123:AD123),Y123:AD123)=0),0,GEOMEAN(IF(ISNUMBER(Y123:AD123),Y123:AD123))),0)</f>
        <v>0</v>
      </c>
      <c r="K123" s="23">
        <f t="shared" ca="1" si="8"/>
        <v>0</v>
      </c>
      <c r="L123" s="116" t="str">
        <f t="shared" si="9"/>
        <v/>
      </c>
      <c r="M123" s="21" cm="1">
        <f t="array" aca="1" ref="M123" ca="1">IF(Parameters!$D$31, SUM(IF(ISNUMBER(AF123:AK123),(IF(AF123:AK123&gt;=Parameters!$D$41,1,"")),""))+0.5*(SUM(IF(ISNUMBER(AF123:AK123),(IF(AF123:AK123&gt;=Parameters!$D$42,1,"")),""))-SUM(IF(ISNUMBER(AF123:AK123),(IF(AF123:AK123&gt;=Parameters!$D$41,1,"")),""))),0) +
   IF(Parameters!$D$32,SUM(IF(ISNUMBER(AF123:AK123),(IF(AF123:AK123&gt;=Parameters!$D$41,1,"")),"")),0) +
   IF(Parameters!$D$33,AVERAGE(IF(ISNUMBER(AF123:AK123),AF123:AK123)),0) +
   IF(Parameters!$D$34,IF(OR(IF(ISNUMBER(AF123:AK123),AF123:AK123)=0),0,GEOMEAN(IF(ISNUMBER(AF123:AK123),AF123:AK123))),0)</f>
        <v>0</v>
      </c>
      <c r="N123" s="23">
        <f t="shared" ca="1" si="10"/>
        <v>0</v>
      </c>
      <c r="O123" s="116" t="str">
        <f t="shared" si="11"/>
        <v>!</v>
      </c>
      <c r="P123" s="24"/>
      <c r="Q123" s="49"/>
      <c r="R123" s="25">
        <f ca="1">IFERROR(INDEX(Health!$G$8:$G$225,MATCH($C123,_xlfn.ANCHORARRAY(Health!$C$8),0)),NA())</f>
        <v>0</v>
      </c>
      <c r="S123" s="25">
        <f ca="1">IFERROR(INDEX(Food!$G$8:$G$225,MATCH($C123,_xlfn.ANCHORARRAY(Food!$C$8),0)),NA())</f>
        <v>0</v>
      </c>
      <c r="T123" s="25">
        <f ca="1">IFERROR(INDEX(Macro!$G$8:$G$225,MATCH($C123,_xlfn.ANCHORARRAY(Macro!$C$8),0)),NA())</f>
        <v>0</v>
      </c>
      <c r="U123" s="25">
        <f ca="1">IFERROR(INDEX(Socioeconomic!$G$8:$G$225,MATCH($C123,_xlfn.ANCHORARRAY(Socioeconomic!$C$8),0)),NA())</f>
        <v>0</v>
      </c>
      <c r="V123" s="25">
        <f ca="1">IFERROR(INDEX('Natural Hazard'!$G$8:$G$225,MATCH($C123,_xlfn.ANCHORARRAY('Natural Hazard'!$C$8),0)),NA())</f>
        <v>0</v>
      </c>
      <c r="W123" s="25">
        <f ca="1">IFERROR(INDEX(Conflict!$G$8:$G$225,MATCH($C123,_xlfn.ANCHORARRAY(Conflict!$C$8),0)),NA())</f>
        <v>0</v>
      </c>
      <c r="X123" s="50"/>
      <c r="Y123" s="25">
        <f ca="1">IFERROR(INDEX(Health!$H$8:$H$225,MATCH($C123,_xlfn.ANCHORARRAY(Health!$C$8),0)),NA())</f>
        <v>0</v>
      </c>
      <c r="Z123" s="25">
        <f ca="1">IFERROR(INDEX(Food!$H$8:$H$225,MATCH($C123,_xlfn.ANCHORARRAY(Food!$C$8),0)),NA())</f>
        <v>0.93301435406698496</v>
      </c>
      <c r="AA123" s="25">
        <f ca="1">IFERROR(INDEX(Macro!$H$8:$H$225,MATCH($C123,_xlfn.ANCHORARRAY(Macro!$C$8),0)),NA())</f>
        <v>2.78251679625575</v>
      </c>
      <c r="AB123" s="25">
        <f ca="1">IFERROR(INDEX(Socioeconomic!$H$8:$H$225,MATCH($C123,_xlfn.ANCHORARRAY(Socioeconomic!$C$8),0)),NA())</f>
        <v>1.4285714285714199</v>
      </c>
      <c r="AC123" s="25">
        <f ca="1">IFERROR(INDEX('Natural Hazard'!$H$8:$H$225,MATCH($C123,_xlfn.ANCHORARRAY('Natural Hazard'!$C$8),0)),NA())</f>
        <v>2.3333333333333299</v>
      </c>
      <c r="AD123" s="25">
        <f ca="1">IFERROR(INDEX(Conflict!$H$8:$H$225,MATCH($C123,_xlfn.ANCHORARRAY(Conflict!$C$8),0)),NA())</f>
        <v>0</v>
      </c>
      <c r="AE123" s="50"/>
      <c r="AF123" s="25">
        <f ca="1">IFERROR(INDEX(Health!$I$8:$I$225,MATCH($C123,_xlfn.ANCHORARRAY(Health!$C$8),0)),NA())</f>
        <v>0</v>
      </c>
      <c r="AG123" s="25" t="e">
        <f ca="1">IFERROR(INDEX(Food!$I$8:$I$225,MATCH($C123,_xlfn.ANCHORARRAY(Food!$C$8),0)),NA())</f>
        <v>#N/A</v>
      </c>
      <c r="AH123" s="25">
        <f ca="1">IFERROR(INDEX(Macro!$I$8:$I$225,MATCH($C123,_xlfn.ANCHORARRAY(Macro!$C$8),0)),NA())</f>
        <v>0</v>
      </c>
      <c r="AI123" s="25">
        <f ca="1">IFERROR(INDEX(Socioeconomic!$I$8:$I$225,MATCH($C123,_xlfn.ANCHORARRAY(Socioeconomic!$C$8),0)),NA())</f>
        <v>0</v>
      </c>
      <c r="AJ123" s="25">
        <f ca="1">IFERROR(INDEX('Natural Hazard'!$I$8:$I$225,MATCH($C123,_xlfn.ANCHORARRAY('Natural Hazard'!$C$8),0)),NA())</f>
        <v>0</v>
      </c>
      <c r="AK123" s="25">
        <f ca="1">IFERROR(INDEX(Conflict!$I$8:$I$225,MATCH($C123,_xlfn.ANCHORARRAY(Conflict!$C$8),0)),NA())</f>
        <v>0</v>
      </c>
      <c r="AL123" s="49"/>
      <c r="AM123" s="25">
        <f>IFERROR(INDEX('Data Reliability'!$G$6:$G$409,MATCH($C123,'Data Reliability'!$E$6:$E$409,0)),NA())</f>
        <v>8.3333333333333301E-2</v>
      </c>
      <c r="AN123" s="25">
        <f>IFERROR(INDEX('Data Reliability'!$H$6:$H$409,MATCH($C123,'Data Reliability'!$E$6:$E$409,0)),NA())</f>
        <v>0.43888888888888899</v>
      </c>
    </row>
    <row r="124" spans="2:40" ht="15.75" x14ac:dyDescent="0.25">
      <c r="B124" s="28" t="s">
        <v>717</v>
      </c>
      <c r="C124" s="28" t="s">
        <v>680</v>
      </c>
      <c r="D124" s="28" t="s">
        <v>436</v>
      </c>
      <c r="E124" s="28" t="s">
        <v>409</v>
      </c>
      <c r="F124" s="206">
        <f ca="1">MATCH($C124,_xlfn.ANCHORARRAY(Health!$C$8),0)</f>
        <v>119</v>
      </c>
      <c r="G124" s="22" cm="1">
        <f t="array" aca="1" ref="G124" ca="1">IF(Parameters!$D$31, SUM(IF(ISNUMBER(R124:W124),(IF(R124:W124&gt;=Parameters!$D$37,1,"")),""))+0.5*(SUM(IF(ISNUMBER(R124:W124),(IF(R124:W124&gt;=Parameters!$D$38,1,"")),""))-SUM(IF(ISNUMBER(R124:W124),(IF(R124:W124&gt;=Parameters!$D$37,1,"")),""))),0) +
   IF(Parameters!$D$32,SUM(IF(ISNUMBER(R124:W124),(IF(R124:W124&gt;=Parameters!$D$41,1,"")),"")),0) +
   IF(Parameters!$D$33,AVERAGE(IF(ISNUMBER(R124:W124),R124:W124)),0) +
   IF(Parameters!$D$34,IF(OR(IF(ISNUMBER(R124:W124),R124:W124)=0),0,GEOMEAN(IF(ISNUMBER(R124:W124),R124:W124))),0)</f>
        <v>0</v>
      </c>
      <c r="H124" s="23">
        <f t="shared" ca="1" si="6"/>
        <v>0</v>
      </c>
      <c r="I124" s="116" t="str">
        <f t="shared" si="7"/>
        <v>!</v>
      </c>
      <c r="J124" s="22" cm="1">
        <f t="array" aca="1" ref="J124" ca="1">IF(Parameters!$D$31, SUM(IF(ISNUMBER(Y124:AD124),(IF(Y124:AD124&gt;=Parameters!$D$41,1,"")),""))+0.5*(SUM(IF(ISNUMBER(Y124:AD124),(IF(Y124:AD124&gt;=Parameters!$D$42,1,"")),""))-SUM(IF(ISNUMBER(Y124:AD124),(IF(Y124:AD124&gt;=Parameters!$D$41,1,"")),""))),0) +
   IF(Parameters!$D$32,SUM(IF(ISNUMBER(Y124:AD124),(IF(Y124:AD124&gt;=Parameters!$D$41,1,"")),"")),0) +
   IF(Parameters!$D$33,AVERAGE(IF(ISNUMBER(Y124:AD124),Y124:AD124)),0) +
   IF(Parameters!$D$34,IF(OR(IF(ISNUMBER(Y124:AD124),Y124:AD124)=0),0,GEOMEAN(IF(ISNUMBER(Y124:AD124),Y124:AD124))),0)</f>
        <v>0</v>
      </c>
      <c r="K124" s="23">
        <f t="shared" ca="1" si="8"/>
        <v>0</v>
      </c>
      <c r="L124" s="116" t="str">
        <f t="shared" si="9"/>
        <v>!</v>
      </c>
      <c r="M124" s="21" cm="1">
        <f t="array" aca="1" ref="M124" ca="1">IF(Parameters!$D$31, SUM(IF(ISNUMBER(AF124:AK124),(IF(AF124:AK124&gt;=Parameters!$D$41,1,"")),""))+0.5*(SUM(IF(ISNUMBER(AF124:AK124),(IF(AF124:AK124&gt;=Parameters!$D$42,1,"")),""))-SUM(IF(ISNUMBER(AF124:AK124),(IF(AF124:AK124&gt;=Parameters!$D$41,1,"")),""))),0) +
   IF(Parameters!$D$32,SUM(IF(ISNUMBER(AF124:AK124),(IF(AF124:AK124&gt;=Parameters!$D$41,1,"")),"")),0) +
   IF(Parameters!$D$33,AVERAGE(IF(ISNUMBER(AF124:AK124),AF124:AK124)),0) +
   IF(Parameters!$D$34,IF(OR(IF(ISNUMBER(AF124:AK124),AF124:AK124)=0),0,GEOMEAN(IF(ISNUMBER(AF124:AK124),AF124:AK124))),0)</f>
        <v>0</v>
      </c>
      <c r="N124" s="23">
        <f t="shared" ca="1" si="10"/>
        <v>0</v>
      </c>
      <c r="O124" s="116" t="str">
        <f t="shared" si="11"/>
        <v>!</v>
      </c>
      <c r="P124" s="24"/>
      <c r="Q124" s="49"/>
      <c r="R124" s="25">
        <f ca="1">IFERROR(INDEX(Health!$G$8:$G$225,MATCH($C124,_xlfn.ANCHORARRAY(Health!$C$8),0)),NA())</f>
        <v>0</v>
      </c>
      <c r="S124" s="25">
        <f ca="1">IFERROR(INDEX(Food!$G$8:$G$225,MATCH($C124,_xlfn.ANCHORARRAY(Food!$C$8),0)),NA())</f>
        <v>0</v>
      </c>
      <c r="T124" s="25">
        <f ca="1">IFERROR(INDEX(Macro!$G$8:$G$225,MATCH($C124,_xlfn.ANCHORARRAY(Macro!$C$8),0)),NA())</f>
        <v>0</v>
      </c>
      <c r="U124" s="25">
        <f ca="1">IFERROR(INDEX(Socioeconomic!$G$8:$G$225,MATCH($C124,_xlfn.ANCHORARRAY(Socioeconomic!$C$8),0)),NA())</f>
        <v>0</v>
      </c>
      <c r="V124" s="25">
        <f ca="1">IFERROR(INDEX('Natural Hazard'!$G$8:$G$225,MATCH($C124,_xlfn.ANCHORARRAY('Natural Hazard'!$C$8),0)),NA())</f>
        <v>0</v>
      </c>
      <c r="W124" s="25">
        <f ca="1">IFERROR(INDEX(Conflict!$G$8:$G$225,MATCH($C124,_xlfn.ANCHORARRAY(Conflict!$C$8),0)),NA())</f>
        <v>0</v>
      </c>
      <c r="X124" s="50"/>
      <c r="Y124" s="25" t="e">
        <f ca="1">IFERROR(INDEX(Health!$H$8:$H$225,MATCH($C124,_xlfn.ANCHORARRAY(Health!$C$8),0)),NA())</f>
        <v>#N/A</v>
      </c>
      <c r="Z124" s="25">
        <f ca="1">IFERROR(INDEX(Food!$H$8:$H$225,MATCH($C124,_xlfn.ANCHORARRAY(Food!$C$8),0)),NA())</f>
        <v>0</v>
      </c>
      <c r="AA124" s="25">
        <f ca="1">IFERROR(INDEX(Macro!$H$8:$H$225,MATCH($C124,_xlfn.ANCHORARRAY(Macro!$C$8),0)),NA())</f>
        <v>0</v>
      </c>
      <c r="AB124" s="25" t="e">
        <f ca="1">IFERROR(INDEX(Socioeconomic!$H$8:$H$225,MATCH($C124,_xlfn.ANCHORARRAY(Socioeconomic!$C$8),0)),NA())</f>
        <v>#N/A</v>
      </c>
      <c r="AC124" s="25" t="e">
        <f ca="1">IFERROR(INDEX('Natural Hazard'!$H$8:$H$225,MATCH($C124,_xlfn.ANCHORARRAY('Natural Hazard'!$C$8),0)),NA())</f>
        <v>#N/A</v>
      </c>
      <c r="AD124" s="25">
        <f ca="1">IFERROR(INDEX(Conflict!$H$8:$H$225,MATCH($C124,_xlfn.ANCHORARRAY(Conflict!$C$8),0)),NA())</f>
        <v>0</v>
      </c>
      <c r="AE124" s="50"/>
      <c r="AF124" s="25">
        <f ca="1">IFERROR(INDEX(Health!$I$8:$I$225,MATCH($C124,_xlfn.ANCHORARRAY(Health!$C$8),0)),NA())</f>
        <v>0</v>
      </c>
      <c r="AG124" s="25" t="e">
        <f ca="1">IFERROR(INDEX(Food!$I$8:$I$225,MATCH($C124,_xlfn.ANCHORARRAY(Food!$C$8),0)),NA())</f>
        <v>#N/A</v>
      </c>
      <c r="AH124" s="25">
        <f ca="1">IFERROR(INDEX(Macro!$I$8:$I$225,MATCH($C124,_xlfn.ANCHORARRAY(Macro!$C$8),0)),NA())</f>
        <v>3.93111638954869</v>
      </c>
      <c r="AI124" s="25">
        <f ca="1">IFERROR(INDEX(Socioeconomic!$I$8:$I$225,MATCH($C124,_xlfn.ANCHORARRAY(Socioeconomic!$C$8),0)),NA())</f>
        <v>0</v>
      </c>
      <c r="AJ124" s="25">
        <f ca="1">IFERROR(INDEX('Natural Hazard'!$I$8:$I$225,MATCH($C124,_xlfn.ANCHORARRAY('Natural Hazard'!$C$8),0)),NA())</f>
        <v>0</v>
      </c>
      <c r="AK124" s="25">
        <f ca="1">IFERROR(INDEX(Conflict!$I$8:$I$225,MATCH($C124,_xlfn.ANCHORARRAY(Conflict!$C$8),0)),NA())</f>
        <v>0</v>
      </c>
      <c r="AL124" s="49"/>
      <c r="AM124" s="25">
        <f>IFERROR(INDEX('Data Reliability'!$G$6:$G$409,MATCH($C124,'Data Reliability'!$E$6:$E$409,0)),NA())</f>
        <v>0.63888888888888895</v>
      </c>
      <c r="AN124" s="25">
        <f>IFERROR(INDEX('Data Reliability'!$H$6:$H$409,MATCH($C124,'Data Reliability'!$E$6:$E$409,0)),NA())</f>
        <v>0.47222222222222199</v>
      </c>
    </row>
    <row r="125" spans="2:40" ht="15.75" x14ac:dyDescent="0.25">
      <c r="B125" s="28" t="s">
        <v>718</v>
      </c>
      <c r="C125" s="28" t="s">
        <v>681</v>
      </c>
      <c r="D125" s="28" t="s">
        <v>435</v>
      </c>
      <c r="E125" s="28" t="s">
        <v>409</v>
      </c>
      <c r="F125" s="206">
        <f ca="1">MATCH($C125,_xlfn.ANCHORARRAY(Health!$C$8),0)</f>
        <v>120</v>
      </c>
      <c r="G125" s="22" cm="1">
        <f t="array" aca="1" ref="G125" ca="1">IF(Parameters!$D$31, SUM(IF(ISNUMBER(R125:W125),(IF(R125:W125&gt;=Parameters!$D$37,1,"")),""))+0.5*(SUM(IF(ISNUMBER(R125:W125),(IF(R125:W125&gt;=Parameters!$D$38,1,"")),""))-SUM(IF(ISNUMBER(R125:W125),(IF(R125:W125&gt;=Parameters!$D$37,1,"")),""))),0) +
   IF(Parameters!$D$32,SUM(IF(ISNUMBER(R125:W125),(IF(R125:W125&gt;=Parameters!$D$41,1,"")),"")),0) +
   IF(Parameters!$D$33,AVERAGE(IF(ISNUMBER(R125:W125),R125:W125)),0) +
   IF(Parameters!$D$34,IF(OR(IF(ISNUMBER(R125:W125),R125:W125)=0),0,GEOMEAN(IF(ISNUMBER(R125:W125),R125:W125))),0)</f>
        <v>0</v>
      </c>
      <c r="H125" s="23">
        <f t="shared" ca="1" si="6"/>
        <v>0</v>
      </c>
      <c r="I125" s="116" t="str">
        <f t="shared" si="7"/>
        <v>!!</v>
      </c>
      <c r="J125" s="22" cm="1">
        <f t="array" aca="1" ref="J125" ca="1">IF(Parameters!$D$31, SUM(IF(ISNUMBER(Y125:AD125),(IF(Y125:AD125&gt;=Parameters!$D$41,1,"")),""))+0.5*(SUM(IF(ISNUMBER(Y125:AD125),(IF(Y125:AD125&gt;=Parameters!$D$42,1,"")),""))-SUM(IF(ISNUMBER(Y125:AD125),(IF(Y125:AD125&gt;=Parameters!$D$41,1,"")),""))),0) +
   IF(Parameters!$D$32,SUM(IF(ISNUMBER(Y125:AD125),(IF(Y125:AD125&gt;=Parameters!$D$41,1,"")),"")),0) +
   IF(Parameters!$D$33,AVERAGE(IF(ISNUMBER(Y125:AD125),Y125:AD125)),0) +
   IF(Parameters!$D$34,IF(OR(IF(ISNUMBER(Y125:AD125),Y125:AD125)=0),0,GEOMEAN(IF(ISNUMBER(Y125:AD125),Y125:AD125))),0)</f>
        <v>0</v>
      </c>
      <c r="K125" s="23">
        <f t="shared" ca="1" si="8"/>
        <v>0</v>
      </c>
      <c r="L125" s="116" t="str">
        <f t="shared" si="9"/>
        <v>!!</v>
      </c>
      <c r="M125" s="21" cm="1">
        <f t="array" aca="1" ref="M125" ca="1">IF(Parameters!$D$31, SUM(IF(ISNUMBER(AF125:AK125),(IF(AF125:AK125&gt;=Parameters!$D$41,1,"")),""))+0.5*(SUM(IF(ISNUMBER(AF125:AK125),(IF(AF125:AK125&gt;=Parameters!$D$42,1,"")),""))-SUM(IF(ISNUMBER(AF125:AK125),(IF(AF125:AK125&gt;=Parameters!$D$41,1,"")),""))),0) +
   IF(Parameters!$D$32,SUM(IF(ISNUMBER(AF125:AK125),(IF(AF125:AK125&gt;=Parameters!$D$41,1,"")),"")),0) +
   IF(Parameters!$D$33,AVERAGE(IF(ISNUMBER(AF125:AK125),AF125:AK125)),0) +
   IF(Parameters!$D$34,IF(OR(IF(ISNUMBER(AF125:AK125),AF125:AK125)=0),0,GEOMEAN(IF(ISNUMBER(AF125:AK125),AF125:AK125))),0)</f>
        <v>0</v>
      </c>
      <c r="N125" s="23">
        <f t="shared" ca="1" si="10"/>
        <v>0</v>
      </c>
      <c r="O125" s="116" t="str">
        <f t="shared" si="11"/>
        <v>!!</v>
      </c>
      <c r="P125" s="24"/>
      <c r="Q125" s="49"/>
      <c r="R125" s="25">
        <f ca="1">IFERROR(INDEX(Health!$G$8:$G$225,MATCH($C125,_xlfn.ANCHORARRAY(Health!$C$8),0)),NA())</f>
        <v>0</v>
      </c>
      <c r="S125" s="25" t="e">
        <f ca="1">IFERROR(INDEX(Food!$G$8:$G$225,MATCH($C125,_xlfn.ANCHORARRAY(Food!$C$8),0)),NA())</f>
        <v>#N/A</v>
      </c>
      <c r="T125" s="25" t="e">
        <f ca="1">IFERROR(INDEX(Macro!$G$8:$G$225,MATCH($C125,_xlfn.ANCHORARRAY(Macro!$C$8),0)),NA())</f>
        <v>#N/A</v>
      </c>
      <c r="U125" s="25">
        <f ca="1">IFERROR(INDEX(Socioeconomic!$G$8:$G$225,MATCH($C125,_xlfn.ANCHORARRAY(Socioeconomic!$C$8),0)),NA())</f>
        <v>0</v>
      </c>
      <c r="V125" s="25">
        <f ca="1">IFERROR(INDEX('Natural Hazard'!$G$8:$G$225,MATCH($C125,_xlfn.ANCHORARRAY('Natural Hazard'!$C$8),0)),NA())</f>
        <v>0</v>
      </c>
      <c r="W125" s="25">
        <f ca="1">IFERROR(INDEX(Conflict!$G$8:$G$225,MATCH($C125,_xlfn.ANCHORARRAY(Conflict!$C$8),0)),NA())</f>
        <v>0</v>
      </c>
      <c r="X125" s="50"/>
      <c r="Y125" s="25" t="e">
        <f ca="1">IFERROR(INDEX(Health!$H$8:$H$225,MATCH($C125,_xlfn.ANCHORARRAY(Health!$C$8),0)),NA())</f>
        <v>#N/A</v>
      </c>
      <c r="Z125" s="25" t="e">
        <f ca="1">IFERROR(INDEX(Food!$H$8:$H$225,MATCH($C125,_xlfn.ANCHORARRAY(Food!$C$8),0)),NA())</f>
        <v>#N/A</v>
      </c>
      <c r="AA125" s="25" t="e">
        <f ca="1">IFERROR(INDEX(Macro!$H$8:$H$225,MATCH($C125,_xlfn.ANCHORARRAY(Macro!$C$8),0)),NA())</f>
        <v>#N/A</v>
      </c>
      <c r="AB125" s="25" t="e">
        <f ca="1">IFERROR(INDEX(Socioeconomic!$H$8:$H$225,MATCH($C125,_xlfn.ANCHORARRAY(Socioeconomic!$C$8),0)),NA())</f>
        <v>#N/A</v>
      </c>
      <c r="AC125" s="25" t="e">
        <f ca="1">IFERROR(INDEX('Natural Hazard'!$H$8:$H$225,MATCH($C125,_xlfn.ANCHORARRAY('Natural Hazard'!$C$8),0)),NA())</f>
        <v>#N/A</v>
      </c>
      <c r="AD125" s="25">
        <f ca="1">IFERROR(INDEX(Conflict!$H$8:$H$225,MATCH($C125,_xlfn.ANCHORARRAY(Conflict!$C$8),0)),NA())</f>
        <v>0</v>
      </c>
      <c r="AE125" s="50"/>
      <c r="AF125" s="25">
        <f ca="1">IFERROR(INDEX(Health!$I$8:$I$225,MATCH($C125,_xlfn.ANCHORARRAY(Health!$C$8),0)),NA())</f>
        <v>0</v>
      </c>
      <c r="AG125" s="25" t="e">
        <f ca="1">IFERROR(INDEX(Food!$I$8:$I$225,MATCH($C125,_xlfn.ANCHORARRAY(Food!$C$8),0)),NA())</f>
        <v>#N/A</v>
      </c>
      <c r="AH125" s="25" t="e">
        <f ca="1">IFERROR(INDEX(Macro!$I$8:$I$225,MATCH($C125,_xlfn.ANCHORARRAY(Macro!$C$8),0)),NA())</f>
        <v>#N/A</v>
      </c>
      <c r="AI125" s="25">
        <f ca="1">IFERROR(INDEX(Socioeconomic!$I$8:$I$225,MATCH($C125,_xlfn.ANCHORARRAY(Socioeconomic!$C$8),0)),NA())</f>
        <v>0</v>
      </c>
      <c r="AJ125" s="25">
        <f ca="1">IFERROR(INDEX('Natural Hazard'!$I$8:$I$225,MATCH($C125,_xlfn.ANCHORARRAY('Natural Hazard'!$C$8),0)),NA())</f>
        <v>0</v>
      </c>
      <c r="AK125" s="25">
        <f ca="1">IFERROR(INDEX(Conflict!$I$8:$I$225,MATCH($C125,_xlfn.ANCHORARRAY(Conflict!$C$8),0)),NA())</f>
        <v>0</v>
      </c>
      <c r="AL125" s="49"/>
      <c r="AM125" s="25">
        <f>IFERROR(INDEX('Data Reliability'!$G$6:$G$409,MATCH($C125,'Data Reliability'!$E$6:$E$409,0)),NA())</f>
        <v>0.88888888888888895</v>
      </c>
      <c r="AN125" s="25">
        <f>IFERROR(INDEX('Data Reliability'!$H$6:$H$409,MATCH($C125,'Data Reliability'!$E$6:$E$409,0)),NA())</f>
        <v>0.72777777777777797</v>
      </c>
    </row>
    <row r="126" spans="2:40" ht="15.75" x14ac:dyDescent="0.25">
      <c r="B126" s="28" t="s">
        <v>204</v>
      </c>
      <c r="C126" s="28" t="s">
        <v>205</v>
      </c>
      <c r="D126" s="28" t="s">
        <v>434</v>
      </c>
      <c r="E126" s="28" t="s">
        <v>430</v>
      </c>
      <c r="F126" s="206">
        <f ca="1">MATCH($C126,_xlfn.ANCHORARRAY(Health!$C$8),0)</f>
        <v>121</v>
      </c>
      <c r="G126" s="22" cm="1">
        <f t="array" aca="1" ref="G126" ca="1">IF(Parameters!$D$31, SUM(IF(ISNUMBER(R126:W126),(IF(R126:W126&gt;=Parameters!$D$37,1,"")),""))+0.5*(SUM(IF(ISNUMBER(R126:W126),(IF(R126:W126&gt;=Parameters!$D$38,1,"")),""))-SUM(IF(ISNUMBER(R126:W126),(IF(R126:W126&gt;=Parameters!$D$37,1,"")),""))),0) +
   IF(Parameters!$D$32,SUM(IF(ISNUMBER(R126:W126),(IF(R126:W126&gt;=Parameters!$D$41,1,"")),"")),0) +
   IF(Parameters!$D$33,AVERAGE(IF(ISNUMBER(R126:W126),R126:W126)),0) +
   IF(Parameters!$D$34,IF(OR(IF(ISNUMBER(R126:W126),R126:W126)=0),0,GEOMEAN(IF(ISNUMBER(R126:W126),R126:W126))),0)</f>
        <v>1</v>
      </c>
      <c r="H126" s="23">
        <f t="shared" ca="1" si="6"/>
        <v>1</v>
      </c>
      <c r="I126" s="116" t="str">
        <f t="shared" si="7"/>
        <v/>
      </c>
      <c r="J126" s="22" cm="1">
        <f t="array" aca="1" ref="J126" ca="1">IF(Parameters!$D$31, SUM(IF(ISNUMBER(Y126:AD126),(IF(Y126:AD126&gt;=Parameters!$D$41,1,"")),""))+0.5*(SUM(IF(ISNUMBER(Y126:AD126),(IF(Y126:AD126&gt;=Parameters!$D$42,1,"")),""))-SUM(IF(ISNUMBER(Y126:AD126),(IF(Y126:AD126&gt;=Parameters!$D$41,1,"")),""))),0) +
   IF(Parameters!$D$32,SUM(IF(ISNUMBER(Y126:AD126),(IF(Y126:AD126&gt;=Parameters!$D$41,1,"")),"")),0) +
   IF(Parameters!$D$33,AVERAGE(IF(ISNUMBER(Y126:AD126),Y126:AD126)),0) +
   IF(Parameters!$D$34,IF(OR(IF(ISNUMBER(Y126:AD126),Y126:AD126)=0),0,GEOMEAN(IF(ISNUMBER(Y126:AD126),Y126:AD126))),0)</f>
        <v>0</v>
      </c>
      <c r="K126" s="23">
        <f t="shared" ca="1" si="8"/>
        <v>0</v>
      </c>
      <c r="L126" s="116" t="str">
        <f t="shared" si="9"/>
        <v/>
      </c>
      <c r="M126" s="21" cm="1">
        <f t="array" aca="1" ref="M126" ca="1">IF(Parameters!$D$31, SUM(IF(ISNUMBER(AF126:AK126),(IF(AF126:AK126&gt;=Parameters!$D$41,1,"")),""))+0.5*(SUM(IF(ISNUMBER(AF126:AK126),(IF(AF126:AK126&gt;=Parameters!$D$42,1,"")),""))-SUM(IF(ISNUMBER(AF126:AK126),(IF(AF126:AK126&gt;=Parameters!$D$41,1,"")),""))),0) +
   IF(Parameters!$D$32,SUM(IF(ISNUMBER(AF126:AK126),(IF(AF126:AK126&gt;=Parameters!$D$41,1,"")),"")),0) +
   IF(Parameters!$D$33,AVERAGE(IF(ISNUMBER(AF126:AK126),AF126:AK126)),0) +
   IF(Parameters!$D$34,IF(OR(IF(ISNUMBER(AF126:AK126),AF126:AK126)=0),0,GEOMEAN(IF(ISNUMBER(AF126:AK126),AF126:AK126))),0)</f>
        <v>1</v>
      </c>
      <c r="N126" s="23">
        <f t="shared" ca="1" si="10"/>
        <v>1</v>
      </c>
      <c r="O126" s="116" t="str">
        <f t="shared" si="11"/>
        <v>!</v>
      </c>
      <c r="P126" s="24"/>
      <c r="Q126" s="49"/>
      <c r="R126" s="25">
        <f ca="1">IFERROR(INDEX(Health!$G$8:$G$225,MATCH($C126,_xlfn.ANCHORARRAY(Health!$C$8),0)),NA())</f>
        <v>0</v>
      </c>
      <c r="S126" s="25">
        <f ca="1">IFERROR(INDEX(Food!$G$8:$G$225,MATCH($C126,_xlfn.ANCHORARRAY(Food!$C$8),0)),NA())</f>
        <v>0</v>
      </c>
      <c r="T126" s="25">
        <f ca="1">IFERROR(INDEX(Macro!$G$8:$G$225,MATCH($C126,_xlfn.ANCHORARRAY(Macro!$C$8),0)),NA())</f>
        <v>0</v>
      </c>
      <c r="U126" s="25">
        <f ca="1">IFERROR(INDEX(Socioeconomic!$G$8:$G$225,MATCH($C126,_xlfn.ANCHORARRAY(Socioeconomic!$C$8),0)),NA())</f>
        <v>0</v>
      </c>
      <c r="V126" s="25">
        <f ca="1">IFERROR(INDEX('Natural Hazard'!$G$8:$G$225,MATCH($C126,_xlfn.ANCHORARRAY('Natural Hazard'!$C$8),0)),NA())</f>
        <v>7.416198487095663</v>
      </c>
      <c r="W126" s="25">
        <f ca="1">IFERROR(INDEX(Conflict!$G$8:$G$225,MATCH($C126,_xlfn.ANCHORARRAY(Conflict!$C$8),0)),NA())</f>
        <v>0</v>
      </c>
      <c r="X126" s="50"/>
      <c r="Y126" s="25">
        <f ca="1">IFERROR(INDEX(Health!$H$8:$H$225,MATCH($C126,_xlfn.ANCHORARRAY(Health!$C$8),0)),NA())</f>
        <v>6.3790087463556802</v>
      </c>
      <c r="Z126" s="25">
        <f ca="1">IFERROR(INDEX(Food!$H$8:$H$225,MATCH($C126,_xlfn.ANCHORARRAY(Food!$C$8),0)),NA())</f>
        <v>4.3659525188187596</v>
      </c>
      <c r="AA126" s="25">
        <f ca="1">IFERROR(INDEX(Macro!$H$8:$H$225,MATCH($C126,_xlfn.ANCHORARRAY(Macro!$C$8),0)),NA())</f>
        <v>2.7070280063410501</v>
      </c>
      <c r="AB126" s="25">
        <f ca="1">IFERROR(INDEX(Socioeconomic!$H$8:$H$225,MATCH($C126,_xlfn.ANCHORARRAY(Socioeconomic!$C$8),0)),NA())</f>
        <v>5.8571428571428497</v>
      </c>
      <c r="AC126" s="25">
        <f ca="1">IFERROR(INDEX('Natural Hazard'!$H$8:$H$225,MATCH($C126,_xlfn.ANCHORARRAY('Natural Hazard'!$C$8),0)),NA())</f>
        <v>5.5</v>
      </c>
      <c r="AD126" s="25">
        <f ca="1">IFERROR(INDEX(Conflict!$H$8:$H$225,MATCH($C126,_xlfn.ANCHORARRAY(Conflict!$C$8),0)),NA())</f>
        <v>1.7954070981210799</v>
      </c>
      <c r="AE126" s="50"/>
      <c r="AF126" s="25">
        <f ca="1">IFERROR(INDEX(Health!$I$8:$I$225,MATCH($C126,_xlfn.ANCHORARRAY(Health!$C$8),0)),NA())</f>
        <v>0</v>
      </c>
      <c r="AG126" s="25" t="e">
        <f ca="1">IFERROR(INDEX(Food!$I$8:$I$225,MATCH($C126,_xlfn.ANCHORARRAY(Food!$C$8),0)),NA())</f>
        <v>#N/A</v>
      </c>
      <c r="AH126" s="25">
        <f ca="1">IFERROR(INDEX(Macro!$I$8:$I$225,MATCH($C126,_xlfn.ANCHORARRAY(Macro!$C$8),0)),NA())</f>
        <v>0</v>
      </c>
      <c r="AI126" s="25">
        <f ca="1">IFERROR(INDEX(Socioeconomic!$I$8:$I$225,MATCH($C126,_xlfn.ANCHORARRAY(Socioeconomic!$C$8),0)),NA())</f>
        <v>0</v>
      </c>
      <c r="AJ126" s="25">
        <f ca="1">IFERROR(INDEX('Natural Hazard'!$I$8:$I$225,MATCH($C126,_xlfn.ANCHORARRAY('Natural Hazard'!$C$8),0)),NA())</f>
        <v>10</v>
      </c>
      <c r="AK126" s="25">
        <f ca="1">IFERROR(INDEX(Conflict!$I$8:$I$225,MATCH($C126,_xlfn.ANCHORARRAY(Conflict!$C$8),0)),NA())</f>
        <v>0</v>
      </c>
      <c r="AL126" s="49"/>
      <c r="AM126" s="25">
        <f>IFERROR(INDEX('Data Reliability'!$G$6:$G$409,MATCH($C126,'Data Reliability'!$E$6:$E$409,0)),NA())</f>
        <v>0</v>
      </c>
      <c r="AN126" s="25">
        <f>IFERROR(INDEX('Data Reliability'!$H$6:$H$409,MATCH($C126,'Data Reliability'!$E$6:$E$409,0)),NA())</f>
        <v>0.43888888888888899</v>
      </c>
    </row>
    <row r="127" spans="2:40" ht="15.75" x14ac:dyDescent="0.25">
      <c r="B127" s="28" t="s">
        <v>719</v>
      </c>
      <c r="C127" s="28" t="s">
        <v>682</v>
      </c>
      <c r="D127" s="28" t="s">
        <v>433</v>
      </c>
      <c r="E127" s="28" t="s">
        <v>409</v>
      </c>
      <c r="F127" s="206">
        <f ca="1">MATCH($C127,_xlfn.ANCHORARRAY(Health!$C$8),0)</f>
        <v>122</v>
      </c>
      <c r="G127" s="22" cm="1">
        <f t="array" aca="1" ref="G127" ca="1">IF(Parameters!$D$31, SUM(IF(ISNUMBER(R127:W127),(IF(R127:W127&gt;=Parameters!$D$37,1,"")),""))+0.5*(SUM(IF(ISNUMBER(R127:W127),(IF(R127:W127&gt;=Parameters!$D$38,1,"")),""))-SUM(IF(ISNUMBER(R127:W127),(IF(R127:W127&gt;=Parameters!$D$37,1,"")),""))),0) +
   IF(Parameters!$D$32,SUM(IF(ISNUMBER(R127:W127),(IF(R127:W127&gt;=Parameters!$D$41,1,"")),"")),0) +
   IF(Parameters!$D$33,AVERAGE(IF(ISNUMBER(R127:W127),R127:W127)),0) +
   IF(Parameters!$D$34,IF(OR(IF(ISNUMBER(R127:W127),R127:W127)=0),0,GEOMEAN(IF(ISNUMBER(R127:W127),R127:W127))),0)</f>
        <v>0</v>
      </c>
      <c r="H127" s="23">
        <f t="shared" ca="1" si="6"/>
        <v>0</v>
      </c>
      <c r="I127" s="116" t="str">
        <f t="shared" si="7"/>
        <v>!!</v>
      </c>
      <c r="J127" s="22" cm="1">
        <f t="array" aca="1" ref="J127" ca="1">IF(Parameters!$D$31, SUM(IF(ISNUMBER(Y127:AD127),(IF(Y127:AD127&gt;=Parameters!$D$41,1,"")),""))+0.5*(SUM(IF(ISNUMBER(Y127:AD127),(IF(Y127:AD127&gt;=Parameters!$D$42,1,"")),""))-SUM(IF(ISNUMBER(Y127:AD127),(IF(Y127:AD127&gt;=Parameters!$D$41,1,"")),""))),0) +
   IF(Parameters!$D$32,SUM(IF(ISNUMBER(Y127:AD127),(IF(Y127:AD127&gt;=Parameters!$D$41,1,"")),"")),0) +
   IF(Parameters!$D$33,AVERAGE(IF(ISNUMBER(Y127:AD127),Y127:AD127)),0) +
   IF(Parameters!$D$34,IF(OR(IF(ISNUMBER(Y127:AD127),Y127:AD127)=0),0,GEOMEAN(IF(ISNUMBER(Y127:AD127),Y127:AD127))),0)</f>
        <v>0</v>
      </c>
      <c r="K127" s="23">
        <f t="shared" ca="1" si="8"/>
        <v>0</v>
      </c>
      <c r="L127" s="116" t="str">
        <f t="shared" si="9"/>
        <v>!!</v>
      </c>
      <c r="M127" s="21" cm="1">
        <f t="array" aca="1" ref="M127" ca="1">IF(Parameters!$D$31, SUM(IF(ISNUMBER(AF127:AK127),(IF(AF127:AK127&gt;=Parameters!$D$41,1,"")),""))+0.5*(SUM(IF(ISNUMBER(AF127:AK127),(IF(AF127:AK127&gt;=Parameters!$D$42,1,"")),""))-SUM(IF(ISNUMBER(AF127:AK127),(IF(AF127:AK127&gt;=Parameters!$D$41,1,"")),""))),0) +
   IF(Parameters!$D$32,SUM(IF(ISNUMBER(AF127:AK127),(IF(AF127:AK127&gt;=Parameters!$D$41,1,"")),"")),0) +
   IF(Parameters!$D$33,AVERAGE(IF(ISNUMBER(AF127:AK127),AF127:AK127)),0) +
   IF(Parameters!$D$34,IF(OR(IF(ISNUMBER(AF127:AK127),AF127:AK127)=0),0,GEOMEAN(IF(ISNUMBER(AF127:AK127),AF127:AK127))),0)</f>
        <v>0</v>
      </c>
      <c r="N127" s="23">
        <f t="shared" ca="1" si="10"/>
        <v>0</v>
      </c>
      <c r="O127" s="116" t="str">
        <f t="shared" si="11"/>
        <v>!!</v>
      </c>
      <c r="P127" s="24"/>
      <c r="Q127" s="49"/>
      <c r="R127" s="25">
        <f ca="1">IFERROR(INDEX(Health!$G$8:$G$225,MATCH($C127,_xlfn.ANCHORARRAY(Health!$C$8),0)),NA())</f>
        <v>0</v>
      </c>
      <c r="S127" s="25" t="e">
        <f ca="1">IFERROR(INDEX(Food!$G$8:$G$225,MATCH($C127,_xlfn.ANCHORARRAY(Food!$C$8),0)),NA())</f>
        <v>#N/A</v>
      </c>
      <c r="T127" s="25" t="e">
        <f ca="1">IFERROR(INDEX(Macro!$G$8:$G$225,MATCH($C127,_xlfn.ANCHORARRAY(Macro!$C$8),0)),NA())</f>
        <v>#N/A</v>
      </c>
      <c r="U127" s="25">
        <f ca="1">IFERROR(INDEX(Socioeconomic!$G$8:$G$225,MATCH($C127,_xlfn.ANCHORARRAY(Socioeconomic!$C$8),0)),NA())</f>
        <v>0</v>
      </c>
      <c r="V127" s="25">
        <f ca="1">IFERROR(INDEX('Natural Hazard'!$G$8:$G$225,MATCH($C127,_xlfn.ANCHORARRAY('Natural Hazard'!$C$8),0)),NA())</f>
        <v>0</v>
      </c>
      <c r="W127" s="25">
        <f ca="1">IFERROR(INDEX(Conflict!$G$8:$G$225,MATCH($C127,_xlfn.ANCHORARRAY(Conflict!$C$8),0)),NA())</f>
        <v>0</v>
      </c>
      <c r="X127" s="50"/>
      <c r="Y127" s="25">
        <f ca="1">IFERROR(INDEX(Health!$H$8:$H$225,MATCH($C127,_xlfn.ANCHORARRAY(Health!$C$8),0)),NA())</f>
        <v>6.4664723032069897</v>
      </c>
      <c r="Z127" s="25" t="e">
        <f ca="1">IFERROR(INDEX(Food!$H$8:$H$225,MATCH($C127,_xlfn.ANCHORARRAY(Food!$C$8),0)),NA())</f>
        <v>#N/A</v>
      </c>
      <c r="AA127" s="25" t="e">
        <f ca="1">IFERROR(INDEX(Macro!$H$8:$H$225,MATCH($C127,_xlfn.ANCHORARRAY(Macro!$C$8),0)),NA())</f>
        <v>#N/A</v>
      </c>
      <c r="AB127" s="25" t="e">
        <f ca="1">IFERROR(INDEX(Socioeconomic!$H$8:$H$225,MATCH($C127,_xlfn.ANCHORARRAY(Socioeconomic!$C$8),0)),NA())</f>
        <v>#N/A</v>
      </c>
      <c r="AC127" s="25" t="e">
        <f ca="1">IFERROR(INDEX('Natural Hazard'!$H$8:$H$225,MATCH($C127,_xlfn.ANCHORARRAY('Natural Hazard'!$C$8),0)),NA())</f>
        <v>#N/A</v>
      </c>
      <c r="AD127" s="25">
        <f ca="1">IFERROR(INDEX(Conflict!$H$8:$H$225,MATCH($C127,_xlfn.ANCHORARRAY(Conflict!$C$8),0)),NA())</f>
        <v>0</v>
      </c>
      <c r="AE127" s="50"/>
      <c r="AF127" s="25">
        <f ca="1">IFERROR(INDEX(Health!$I$8:$I$225,MATCH($C127,_xlfn.ANCHORARRAY(Health!$C$8),0)),NA())</f>
        <v>0</v>
      </c>
      <c r="AG127" s="25" t="e">
        <f ca="1">IFERROR(INDEX(Food!$I$8:$I$225,MATCH($C127,_xlfn.ANCHORARRAY(Food!$C$8),0)),NA())</f>
        <v>#N/A</v>
      </c>
      <c r="AH127" s="25" t="e">
        <f ca="1">IFERROR(INDEX(Macro!$I$8:$I$225,MATCH($C127,_xlfn.ANCHORARRAY(Macro!$C$8),0)),NA())</f>
        <v>#N/A</v>
      </c>
      <c r="AI127" s="25">
        <f ca="1">IFERROR(INDEX(Socioeconomic!$I$8:$I$225,MATCH($C127,_xlfn.ANCHORARRAY(Socioeconomic!$C$8),0)),NA())</f>
        <v>0</v>
      </c>
      <c r="AJ127" s="25">
        <f ca="1">IFERROR(INDEX('Natural Hazard'!$I$8:$I$225,MATCH($C127,_xlfn.ANCHORARRAY('Natural Hazard'!$C$8),0)),NA())</f>
        <v>0</v>
      </c>
      <c r="AK127" s="25">
        <f ca="1">IFERROR(INDEX(Conflict!$I$8:$I$225,MATCH($C127,_xlfn.ANCHORARRAY(Conflict!$C$8),0)),NA())</f>
        <v>0</v>
      </c>
      <c r="AL127" s="49"/>
      <c r="AM127" s="25">
        <f>IFERROR(INDEX('Data Reliability'!$G$6:$G$409,MATCH($C127,'Data Reliability'!$E$6:$E$409,0)),NA())</f>
        <v>0.72222222222222199</v>
      </c>
      <c r="AN127" s="25">
        <f>IFERROR(INDEX('Data Reliability'!$H$6:$H$409,MATCH($C127,'Data Reliability'!$E$6:$E$409,0)),NA())</f>
        <v>0.72777777777777797</v>
      </c>
    </row>
    <row r="128" spans="2:40" ht="15.75" x14ac:dyDescent="0.25">
      <c r="B128" s="28" t="s">
        <v>526</v>
      </c>
      <c r="C128" s="28" t="s">
        <v>206</v>
      </c>
      <c r="D128" s="28" t="s">
        <v>433</v>
      </c>
      <c r="E128" s="28" t="s">
        <v>430</v>
      </c>
      <c r="F128" s="206">
        <f ca="1">MATCH($C128,_xlfn.ANCHORARRAY(Health!$C$8),0)</f>
        <v>123</v>
      </c>
      <c r="G128" s="22" cm="1">
        <f t="array" aca="1" ref="G128" ca="1">IF(Parameters!$D$31, SUM(IF(ISNUMBER(R128:W128),(IF(R128:W128&gt;=Parameters!$D$37,1,"")),""))+0.5*(SUM(IF(ISNUMBER(R128:W128),(IF(R128:W128&gt;=Parameters!$D$38,1,"")),""))-SUM(IF(ISNUMBER(R128:W128),(IF(R128:W128&gt;=Parameters!$D$37,1,"")),""))),0) +
   IF(Parameters!$D$32,SUM(IF(ISNUMBER(R128:W128),(IF(R128:W128&gt;=Parameters!$D$41,1,"")),"")),0) +
   IF(Parameters!$D$33,AVERAGE(IF(ISNUMBER(R128:W128),R128:W128)),0) +
   IF(Parameters!$D$34,IF(OR(IF(ISNUMBER(R128:W128),R128:W128)=0),0,GEOMEAN(IF(ISNUMBER(R128:W128),R128:W128))),0)</f>
        <v>0</v>
      </c>
      <c r="H128" s="23">
        <f t="shared" ca="1" si="6"/>
        <v>0</v>
      </c>
      <c r="I128" s="116" t="str">
        <f t="shared" si="7"/>
        <v/>
      </c>
      <c r="J128" s="22" cm="1">
        <f t="array" aca="1" ref="J128" ca="1">IF(Parameters!$D$31, SUM(IF(ISNUMBER(Y128:AD128),(IF(Y128:AD128&gt;=Parameters!$D$41,1,"")),""))+0.5*(SUM(IF(ISNUMBER(Y128:AD128),(IF(Y128:AD128&gt;=Parameters!$D$42,1,"")),""))-SUM(IF(ISNUMBER(Y128:AD128),(IF(Y128:AD128&gt;=Parameters!$D$41,1,"")),""))),0) +
   IF(Parameters!$D$32,SUM(IF(ISNUMBER(Y128:AD128),(IF(Y128:AD128&gt;=Parameters!$D$41,1,"")),"")),0) +
   IF(Parameters!$D$33,AVERAGE(IF(ISNUMBER(Y128:AD128),Y128:AD128)),0) +
   IF(Parameters!$D$34,IF(OR(IF(ISNUMBER(Y128:AD128),Y128:AD128)=0),0,GEOMEAN(IF(ISNUMBER(Y128:AD128),Y128:AD128))),0)</f>
        <v>0</v>
      </c>
      <c r="K128" s="23">
        <f t="shared" ca="1" si="8"/>
        <v>0</v>
      </c>
      <c r="L128" s="116" t="str">
        <f t="shared" si="9"/>
        <v/>
      </c>
      <c r="M128" s="21" cm="1">
        <f t="array" aca="1" ref="M128" ca="1">IF(Parameters!$D$31, SUM(IF(ISNUMBER(AF128:AK128),(IF(AF128:AK128&gt;=Parameters!$D$41,1,"")),""))+0.5*(SUM(IF(ISNUMBER(AF128:AK128),(IF(AF128:AK128&gt;=Parameters!$D$42,1,"")),""))-SUM(IF(ISNUMBER(AF128:AK128),(IF(AF128:AK128&gt;=Parameters!$D$41,1,"")),""))),0) +
   IF(Parameters!$D$32,SUM(IF(ISNUMBER(AF128:AK128),(IF(AF128:AK128&gt;=Parameters!$D$41,1,"")),"")),0) +
   IF(Parameters!$D$33,AVERAGE(IF(ISNUMBER(AF128:AK128),AF128:AK128)),0) +
   IF(Parameters!$D$34,IF(OR(IF(ISNUMBER(AF128:AK128),AF128:AK128)=0),0,GEOMEAN(IF(ISNUMBER(AF128:AK128),AF128:AK128))),0)</f>
        <v>0.5</v>
      </c>
      <c r="N128" s="23">
        <f t="shared" ca="1" si="10"/>
        <v>0.5</v>
      </c>
      <c r="O128" s="116" t="str">
        <f t="shared" si="11"/>
        <v>!</v>
      </c>
      <c r="P128" s="24"/>
      <c r="Q128" s="49"/>
      <c r="R128" s="25">
        <f ca="1">IFERROR(INDEX(Health!$G$8:$G$225,MATCH($C128,_xlfn.ANCHORARRAY(Health!$C$8),0)),NA())</f>
        <v>0</v>
      </c>
      <c r="S128" s="25">
        <f ca="1">IFERROR(INDEX(Food!$G$8:$G$225,MATCH($C128,_xlfn.ANCHORARRAY(Food!$C$8),0)),NA())</f>
        <v>0</v>
      </c>
      <c r="T128" s="25">
        <f ca="1">IFERROR(INDEX(Macro!$G$8:$G$225,MATCH($C128,_xlfn.ANCHORARRAY(Macro!$C$8),0)),NA())</f>
        <v>1.3238629139291658</v>
      </c>
      <c r="U128" s="25">
        <f ca="1">IFERROR(INDEX(Socioeconomic!$G$8:$G$225,MATCH($C128,_xlfn.ANCHORARRAY(Socioeconomic!$C$8),0)),NA())</f>
        <v>0</v>
      </c>
      <c r="V128" s="25">
        <f ca="1">IFERROR(INDEX('Natural Hazard'!$G$8:$G$225,MATCH($C128,_xlfn.ANCHORARRAY('Natural Hazard'!$C$8),0)),NA())</f>
        <v>0</v>
      </c>
      <c r="W128" s="25">
        <f ca="1">IFERROR(INDEX(Conflict!$G$8:$G$225,MATCH($C128,_xlfn.ANCHORARRAY(Conflict!$C$8),0)),NA())</f>
        <v>2.5644103449987341</v>
      </c>
      <c r="X128" s="50"/>
      <c r="Y128" s="25">
        <f ca="1">IFERROR(INDEX(Health!$H$8:$H$225,MATCH($C128,_xlfn.ANCHORARRAY(Health!$C$8),0)),NA())</f>
        <v>4.2215743440233204</v>
      </c>
      <c r="Z128" s="25">
        <f ca="1">IFERROR(INDEX(Food!$H$8:$H$225,MATCH($C128,_xlfn.ANCHORARRAY(Food!$C$8),0)),NA())</f>
        <v>4.5933014354066897</v>
      </c>
      <c r="AA128" s="25">
        <f ca="1">IFERROR(INDEX(Macro!$H$8:$H$225,MATCH($C128,_xlfn.ANCHORARRAY(Macro!$C$8),0)),NA())</f>
        <v>4.7603230920208297</v>
      </c>
      <c r="AB128" s="25">
        <f ca="1">IFERROR(INDEX(Socioeconomic!$H$8:$H$225,MATCH($C128,_xlfn.ANCHORARRAY(Socioeconomic!$C$8),0)),NA())</f>
        <v>4.4285714285714199</v>
      </c>
      <c r="AC128" s="25">
        <f ca="1">IFERROR(INDEX('Natural Hazard'!$H$8:$H$225,MATCH($C128,_xlfn.ANCHORARRAY('Natural Hazard'!$C$8),0)),NA())</f>
        <v>4</v>
      </c>
      <c r="AD128" s="25">
        <f ca="1">IFERROR(INDEX(Conflict!$H$8:$H$225,MATCH($C128,_xlfn.ANCHORARRAY(Conflict!$C$8),0)),NA())</f>
        <v>0.93945720250521803</v>
      </c>
      <c r="AE128" s="50"/>
      <c r="AF128" s="25">
        <f ca="1">IFERROR(INDEX(Health!$I$8:$I$225,MATCH($C128,_xlfn.ANCHORARRAY(Health!$C$8),0)),NA())</f>
        <v>0</v>
      </c>
      <c r="AG128" s="25" t="e">
        <f ca="1">IFERROR(INDEX(Food!$I$8:$I$225,MATCH($C128,_xlfn.ANCHORARRAY(Food!$C$8),0)),NA())</f>
        <v>#N/A</v>
      </c>
      <c r="AH128" s="25">
        <f ca="1">IFERROR(INDEX(Macro!$I$8:$I$225,MATCH($C128,_xlfn.ANCHORARRAY(Macro!$C$8),0)),NA())</f>
        <v>0.36817102137767099</v>
      </c>
      <c r="AI128" s="25">
        <f ca="1">IFERROR(INDEX(Socioeconomic!$I$8:$I$225,MATCH($C128,_xlfn.ANCHORARRAY(Socioeconomic!$C$8),0)),NA())</f>
        <v>0</v>
      </c>
      <c r="AJ128" s="25">
        <f ca="1">IFERROR(INDEX('Natural Hazard'!$I$8:$I$225,MATCH($C128,_xlfn.ANCHORARRAY('Natural Hazard'!$C$8),0)),NA())</f>
        <v>0</v>
      </c>
      <c r="AK128" s="25">
        <f ca="1">IFERROR(INDEX(Conflict!$I$8:$I$225,MATCH($C128,_xlfn.ANCHORARRAY(Conflict!$C$8),0)),NA())</f>
        <v>7</v>
      </c>
      <c r="AL128" s="49"/>
      <c r="AM128" s="25">
        <f>IFERROR(INDEX('Data Reliability'!$G$6:$G$409,MATCH($C128,'Data Reliability'!$E$6:$E$409,0)),NA())</f>
        <v>8.3333333333333301E-2</v>
      </c>
      <c r="AN128" s="25">
        <f>IFERROR(INDEX('Data Reliability'!$H$6:$H$409,MATCH($C128,'Data Reliability'!$E$6:$E$409,0)),NA())</f>
        <v>0.405555555555556</v>
      </c>
    </row>
    <row r="129" spans="2:40" ht="15.75" x14ac:dyDescent="0.25">
      <c r="B129" s="28" t="s">
        <v>207</v>
      </c>
      <c r="C129" s="28" t="s">
        <v>208</v>
      </c>
      <c r="D129" s="28" t="s">
        <v>432</v>
      </c>
      <c r="E129" s="28" t="s">
        <v>429</v>
      </c>
      <c r="F129" s="206">
        <f ca="1">MATCH($C129,_xlfn.ANCHORARRAY(Health!$C$8),0)</f>
        <v>124</v>
      </c>
      <c r="G129" s="22" cm="1">
        <f t="array" aca="1" ref="G129" ca="1">IF(Parameters!$D$31, SUM(IF(ISNUMBER(R129:W129),(IF(R129:W129&gt;=Parameters!$D$37,1,"")),""))+0.5*(SUM(IF(ISNUMBER(R129:W129),(IF(R129:W129&gt;=Parameters!$D$38,1,"")),""))-SUM(IF(ISNUMBER(R129:W129),(IF(R129:W129&gt;=Parameters!$D$37,1,"")),""))),0) +
   IF(Parameters!$D$32,SUM(IF(ISNUMBER(R129:W129),(IF(R129:W129&gt;=Parameters!$D$41,1,"")),"")),0) +
   IF(Parameters!$D$33,AVERAGE(IF(ISNUMBER(R129:W129),R129:W129)),0) +
   IF(Parameters!$D$34,IF(OR(IF(ISNUMBER(R129:W129),R129:W129)=0),0,GEOMEAN(IF(ISNUMBER(R129:W129),R129:W129))),0)</f>
        <v>3</v>
      </c>
      <c r="H129" s="23">
        <f t="shared" ca="1" si="6"/>
        <v>3</v>
      </c>
      <c r="I129" s="116" t="str">
        <f t="shared" si="7"/>
        <v/>
      </c>
      <c r="J129" s="22" cm="1">
        <f t="array" aca="1" ref="J129" ca="1">IF(Parameters!$D$31, SUM(IF(ISNUMBER(Y129:AD129),(IF(Y129:AD129&gt;=Parameters!$D$41,1,"")),""))+0.5*(SUM(IF(ISNUMBER(Y129:AD129),(IF(Y129:AD129&gt;=Parameters!$D$42,1,"")),""))-SUM(IF(ISNUMBER(Y129:AD129),(IF(Y129:AD129&gt;=Parameters!$D$41,1,"")),""))),0) +
   IF(Parameters!$D$32,SUM(IF(ISNUMBER(Y129:AD129),(IF(Y129:AD129&gt;=Parameters!$D$41,1,"")),"")),0) +
   IF(Parameters!$D$33,AVERAGE(IF(ISNUMBER(Y129:AD129),Y129:AD129)),0) +
   IF(Parameters!$D$34,IF(OR(IF(ISNUMBER(Y129:AD129),Y129:AD129)=0),0,GEOMEAN(IF(ISNUMBER(Y129:AD129),Y129:AD129))),0)</f>
        <v>3</v>
      </c>
      <c r="K129" s="23">
        <f t="shared" ca="1" si="8"/>
        <v>3</v>
      </c>
      <c r="L129" s="116" t="str">
        <f t="shared" si="9"/>
        <v/>
      </c>
      <c r="M129" s="21" cm="1">
        <f t="array" aca="1" ref="M129" ca="1">IF(Parameters!$D$31, SUM(IF(ISNUMBER(AF129:AK129),(IF(AF129:AK129&gt;=Parameters!$D$41,1,"")),""))+0.5*(SUM(IF(ISNUMBER(AF129:AK129),(IF(AF129:AK129&gt;=Parameters!$D$42,1,"")),""))-SUM(IF(ISNUMBER(AF129:AK129),(IF(AF129:AK129&gt;=Parameters!$D$41,1,"")),""))),0) +
   IF(Parameters!$D$32,SUM(IF(ISNUMBER(AF129:AK129),(IF(AF129:AK129&gt;=Parameters!$D$41,1,"")),"")),0) +
   IF(Parameters!$D$33,AVERAGE(IF(ISNUMBER(AF129:AK129),AF129:AK129)),0) +
   IF(Parameters!$D$34,IF(OR(IF(ISNUMBER(AF129:AK129),AF129:AK129)=0),0,GEOMEAN(IF(ISNUMBER(AF129:AK129),AF129:AK129))),0)</f>
        <v>2</v>
      </c>
      <c r="N129" s="23">
        <f t="shared" ca="1" si="10"/>
        <v>2</v>
      </c>
      <c r="O129" s="116" t="str">
        <f t="shared" si="11"/>
        <v>!</v>
      </c>
      <c r="P129" s="24"/>
      <c r="Q129" s="49"/>
      <c r="R129" s="25">
        <f ca="1">IFERROR(INDEX(Health!$G$8:$G$225,MATCH($C129,_xlfn.ANCHORARRAY(Health!$C$8),0)),NA())</f>
        <v>0</v>
      </c>
      <c r="S129" s="25">
        <f ca="1">IFERROR(INDEX(Food!$G$8:$G$225,MATCH($C129,_xlfn.ANCHORARRAY(Food!$C$8),0)),NA())</f>
        <v>7.0710678118654755</v>
      </c>
      <c r="T129" s="25">
        <f ca="1">IFERROR(INDEX(Macro!$G$8:$G$225,MATCH($C129,_xlfn.ANCHORARRAY(Macro!$C$8),0)),NA())</f>
        <v>4.4117987971786725</v>
      </c>
      <c r="U129" s="25">
        <f ca="1">IFERROR(INDEX(Socioeconomic!$G$8:$G$225,MATCH($C129,_xlfn.ANCHORARRAY(Socioeconomic!$C$8),0)),NA())</f>
        <v>0</v>
      </c>
      <c r="V129" s="25">
        <f ca="1">IFERROR(INDEX('Natural Hazard'!$G$8:$G$225,MATCH($C129,_xlfn.ANCHORARRAY('Natural Hazard'!$C$8),0)),NA())</f>
        <v>8.7559503577091284</v>
      </c>
      <c r="W129" s="25">
        <f ca="1">IFERROR(INDEX(Conflict!$G$8:$G$225,MATCH($C129,_xlfn.ANCHORARRAY(Conflict!$C$8),0)),NA())</f>
        <v>8.3666002653407556</v>
      </c>
      <c r="X129" s="50"/>
      <c r="Y129" s="25">
        <f ca="1">IFERROR(INDEX(Health!$H$8:$H$225,MATCH($C129,_xlfn.ANCHORARRAY(Health!$C$8),0)),NA())</f>
        <v>7.3119533527696801</v>
      </c>
      <c r="Z129" s="25">
        <f ca="1">IFERROR(INDEX(Food!$H$8:$H$225,MATCH($C129,_xlfn.ANCHORARRAY(Food!$C$8),0)),NA())</f>
        <v>10</v>
      </c>
      <c r="AA129" s="25">
        <f ca="1">IFERROR(INDEX(Macro!$H$8:$H$225,MATCH($C129,_xlfn.ANCHORARRAY(Macro!$C$8),0)),NA())</f>
        <v>5.8322639088095398</v>
      </c>
      <c r="AB129" s="25">
        <f ca="1">IFERROR(INDEX(Socioeconomic!$H$8:$H$225,MATCH($C129,_xlfn.ANCHORARRAY(Socioeconomic!$C$8),0)),NA())</f>
        <v>9.71428571428571</v>
      </c>
      <c r="AC129" s="25">
        <f ca="1">IFERROR(INDEX('Natural Hazard'!$H$8:$H$225,MATCH($C129,_xlfn.ANCHORARRAY('Natural Hazard'!$C$8),0)),NA())</f>
        <v>7.6666666666666599</v>
      </c>
      <c r="AD129" s="25">
        <f ca="1">IFERROR(INDEX(Conflict!$H$8:$H$225,MATCH($C129,_xlfn.ANCHORARRAY(Conflict!$C$8),0)),NA())</f>
        <v>7</v>
      </c>
      <c r="AE129" s="50"/>
      <c r="AF129" s="25">
        <f ca="1">IFERROR(INDEX(Health!$I$8:$I$225,MATCH($C129,_xlfn.ANCHORARRAY(Health!$C$8),0)),NA())</f>
        <v>0</v>
      </c>
      <c r="AG129" s="25">
        <f ca="1">IFERROR(INDEX(Food!$I$8:$I$225,MATCH($C129,_xlfn.ANCHORARRAY(Food!$C$8),0)),NA())</f>
        <v>5</v>
      </c>
      <c r="AH129" s="25">
        <f ca="1">IFERROR(INDEX(Macro!$I$8:$I$225,MATCH($C129,_xlfn.ANCHORARRAY(Macro!$C$8),0)),NA())</f>
        <v>3.3372921615201898</v>
      </c>
      <c r="AI129" s="25">
        <f ca="1">IFERROR(INDEX(Socioeconomic!$I$8:$I$225,MATCH($C129,_xlfn.ANCHORARRAY(Socioeconomic!$C$8),0)),NA())</f>
        <v>0</v>
      </c>
      <c r="AJ129" s="25">
        <f ca="1">IFERROR(INDEX('Natural Hazard'!$I$8:$I$225,MATCH($C129,_xlfn.ANCHORARRAY('Natural Hazard'!$C$8),0)),NA())</f>
        <v>10</v>
      </c>
      <c r="AK129" s="25">
        <f ca="1">IFERROR(INDEX(Conflict!$I$8:$I$225,MATCH($C129,_xlfn.ANCHORARRAY(Conflict!$C$8),0)),NA())</f>
        <v>10</v>
      </c>
      <c r="AL129" s="49"/>
      <c r="AM129" s="25">
        <f>IFERROR(INDEX('Data Reliability'!$G$6:$G$409,MATCH($C129,'Data Reliability'!$E$6:$E$409,0)),NA())</f>
        <v>0</v>
      </c>
      <c r="AN129" s="25">
        <f>IFERROR(INDEX('Data Reliability'!$H$6:$H$409,MATCH($C129,'Data Reliability'!$E$6:$E$409,0)),NA())</f>
        <v>0.35</v>
      </c>
    </row>
    <row r="130" spans="2:40" ht="15.75" x14ac:dyDescent="0.25">
      <c r="B130" s="28" t="s">
        <v>209</v>
      </c>
      <c r="C130" s="28" t="s">
        <v>210</v>
      </c>
      <c r="D130" s="28" t="s">
        <v>431</v>
      </c>
      <c r="E130" s="28" t="s">
        <v>429</v>
      </c>
      <c r="F130" s="206">
        <f ca="1">MATCH($C130,_xlfn.ANCHORARRAY(Health!$C$8),0)</f>
        <v>125</v>
      </c>
      <c r="G130" s="22" cm="1">
        <f t="array" aca="1" ref="G130" ca="1">IF(Parameters!$D$31, SUM(IF(ISNUMBER(R130:W130),(IF(R130:W130&gt;=Parameters!$D$37,1,"")),""))+0.5*(SUM(IF(ISNUMBER(R130:W130),(IF(R130:W130&gt;=Parameters!$D$38,1,"")),""))-SUM(IF(ISNUMBER(R130:W130),(IF(R130:W130&gt;=Parameters!$D$37,1,"")),""))),0) +
   IF(Parameters!$D$32,SUM(IF(ISNUMBER(R130:W130),(IF(R130:W130&gt;=Parameters!$D$41,1,"")),"")),0) +
   IF(Parameters!$D$33,AVERAGE(IF(ISNUMBER(R130:W130),R130:W130)),0) +
   IF(Parameters!$D$34,IF(OR(IF(ISNUMBER(R130:W130),R130:W130)=0),0,GEOMEAN(IF(ISNUMBER(R130:W130),R130:W130))),0)</f>
        <v>0</v>
      </c>
      <c r="H130" s="23">
        <f t="shared" ca="1" si="6"/>
        <v>0</v>
      </c>
      <c r="I130" s="116" t="str">
        <f t="shared" si="7"/>
        <v>!</v>
      </c>
      <c r="J130" s="22" cm="1">
        <f t="array" aca="1" ref="J130" ca="1">IF(Parameters!$D$31, SUM(IF(ISNUMBER(Y130:AD130),(IF(Y130:AD130&gt;=Parameters!$D$41,1,"")),""))+0.5*(SUM(IF(ISNUMBER(Y130:AD130),(IF(Y130:AD130&gt;=Parameters!$D$42,1,"")),""))-SUM(IF(ISNUMBER(Y130:AD130),(IF(Y130:AD130&gt;=Parameters!$D$41,1,"")),""))),0) +
   IF(Parameters!$D$32,SUM(IF(ISNUMBER(Y130:AD130),(IF(Y130:AD130&gt;=Parameters!$D$41,1,"")),"")),0) +
   IF(Parameters!$D$33,AVERAGE(IF(ISNUMBER(Y130:AD130),Y130:AD130)),0) +
   IF(Parameters!$D$34,IF(OR(IF(ISNUMBER(Y130:AD130),Y130:AD130)=0),0,GEOMEAN(IF(ISNUMBER(Y130:AD130),Y130:AD130))),0)</f>
        <v>0</v>
      </c>
      <c r="K130" s="23">
        <f t="shared" ca="1" si="8"/>
        <v>0</v>
      </c>
      <c r="L130" s="116" t="str">
        <f t="shared" si="9"/>
        <v/>
      </c>
      <c r="M130" s="21" cm="1">
        <f t="array" aca="1" ref="M130" ca="1">IF(Parameters!$D$31, SUM(IF(ISNUMBER(AF130:AK130),(IF(AF130:AK130&gt;=Parameters!$D$41,1,"")),""))+0.5*(SUM(IF(ISNUMBER(AF130:AK130),(IF(AF130:AK130&gt;=Parameters!$D$42,1,"")),""))-SUM(IF(ISNUMBER(AF130:AK130),(IF(AF130:AK130&gt;=Parameters!$D$41,1,"")),""))),0) +
   IF(Parameters!$D$32,SUM(IF(ISNUMBER(AF130:AK130),(IF(AF130:AK130&gt;=Parameters!$D$41,1,"")),"")),0) +
   IF(Parameters!$D$33,AVERAGE(IF(ISNUMBER(AF130:AK130),AF130:AK130)),0) +
   IF(Parameters!$D$34,IF(OR(IF(ISNUMBER(AF130:AK130),AF130:AK130)=0),0,GEOMEAN(IF(ISNUMBER(AF130:AK130),AF130:AK130))),0)</f>
        <v>0</v>
      </c>
      <c r="N130" s="23">
        <f t="shared" ca="1" si="10"/>
        <v>0</v>
      </c>
      <c r="O130" s="116" t="str">
        <f t="shared" si="11"/>
        <v>!!</v>
      </c>
      <c r="P130" s="24"/>
      <c r="Q130" s="49"/>
      <c r="R130" s="25">
        <f ca="1">IFERROR(INDEX(Health!$G$8:$G$225,MATCH($C130,_xlfn.ANCHORARRAY(Health!$C$8),0)),NA())</f>
        <v>0</v>
      </c>
      <c r="S130" s="25">
        <f ca="1">IFERROR(INDEX(Food!$G$8:$G$225,MATCH($C130,_xlfn.ANCHORARRAY(Food!$C$8),0)),NA())</f>
        <v>0</v>
      </c>
      <c r="T130" s="25" t="e">
        <f ca="1">IFERROR(INDEX(Macro!$G$8:$G$225,MATCH($C130,_xlfn.ANCHORARRAY(Macro!$C$8),0)),NA())</f>
        <v>#N/A</v>
      </c>
      <c r="U130" s="25">
        <f ca="1">IFERROR(INDEX(Socioeconomic!$G$8:$G$225,MATCH($C130,_xlfn.ANCHORARRAY(Socioeconomic!$C$8),0)),NA())</f>
        <v>0</v>
      </c>
      <c r="V130" s="25">
        <f ca="1">IFERROR(INDEX('Natural Hazard'!$G$8:$G$225,MATCH($C130,_xlfn.ANCHORARRAY('Natural Hazard'!$C$8),0)),NA())</f>
        <v>0</v>
      </c>
      <c r="W130" s="25">
        <f ca="1">IFERROR(INDEX(Conflict!$G$8:$G$225,MATCH($C130,_xlfn.ANCHORARRAY(Conflict!$C$8),0)),NA())</f>
        <v>0</v>
      </c>
      <c r="X130" s="50"/>
      <c r="Y130" s="25">
        <f ca="1">IFERROR(INDEX(Health!$H$8:$H$225,MATCH($C130,_xlfn.ANCHORARRAY(Health!$C$8),0)),NA())</f>
        <v>6.8454810495626797</v>
      </c>
      <c r="Z130" s="25">
        <f ca="1">IFERROR(INDEX(Food!$H$8:$H$225,MATCH($C130,_xlfn.ANCHORARRAY(Food!$C$8),0)),NA())</f>
        <v>2.9186602870813401</v>
      </c>
      <c r="AA130" s="25" t="e">
        <f ca="1">IFERROR(INDEX(Macro!$H$8:$H$225,MATCH($C130,_xlfn.ANCHORARRAY(Macro!$C$8),0)),NA())</f>
        <v>#N/A</v>
      </c>
      <c r="AB130" s="25">
        <f ca="1">IFERROR(INDEX(Socioeconomic!$H$8:$H$225,MATCH($C130,_xlfn.ANCHORARRAY(Socioeconomic!$C$8),0)),NA())</f>
        <v>3.5714285714285698</v>
      </c>
      <c r="AC130" s="25">
        <f ca="1">IFERROR(INDEX('Natural Hazard'!$H$8:$H$225,MATCH($C130,_xlfn.ANCHORARRAY('Natural Hazard'!$C$8),0)),NA())</f>
        <v>2.8333333333333299</v>
      </c>
      <c r="AD130" s="25">
        <f ca="1">IFERROR(INDEX(Conflict!$H$8:$H$225,MATCH($C130,_xlfn.ANCHORARRAY(Conflict!$C$8),0)),NA())</f>
        <v>2.0876826722336199E-2</v>
      </c>
      <c r="AE130" s="50"/>
      <c r="AF130" s="25">
        <f ca="1">IFERROR(INDEX(Health!$I$8:$I$225,MATCH($C130,_xlfn.ANCHORARRAY(Health!$C$8),0)),NA())</f>
        <v>0</v>
      </c>
      <c r="AG130" s="25" t="e">
        <f ca="1">IFERROR(INDEX(Food!$I$8:$I$225,MATCH($C130,_xlfn.ANCHORARRAY(Food!$C$8),0)),NA())</f>
        <v>#N/A</v>
      </c>
      <c r="AH130" s="25" t="e">
        <f ca="1">IFERROR(INDEX(Macro!$I$8:$I$225,MATCH($C130,_xlfn.ANCHORARRAY(Macro!$C$8),0)),NA())</f>
        <v>#N/A</v>
      </c>
      <c r="AI130" s="25">
        <f ca="1">IFERROR(INDEX(Socioeconomic!$I$8:$I$225,MATCH($C130,_xlfn.ANCHORARRAY(Socioeconomic!$C$8),0)),NA())</f>
        <v>0</v>
      </c>
      <c r="AJ130" s="25">
        <f ca="1">IFERROR(INDEX('Natural Hazard'!$I$8:$I$225,MATCH($C130,_xlfn.ANCHORARRAY('Natural Hazard'!$C$8),0)),NA())</f>
        <v>0</v>
      </c>
      <c r="AK130" s="25">
        <f ca="1">IFERROR(INDEX(Conflict!$I$8:$I$225,MATCH($C130,_xlfn.ANCHORARRAY(Conflict!$C$8),0)),NA())</f>
        <v>0</v>
      </c>
      <c r="AL130" s="49"/>
      <c r="AM130" s="25">
        <f>IFERROR(INDEX('Data Reliability'!$G$6:$G$409,MATCH($C130,'Data Reliability'!$E$6:$E$409,0)),NA())</f>
        <v>0.25</v>
      </c>
      <c r="AN130" s="25">
        <f>IFERROR(INDEX('Data Reliability'!$H$6:$H$409,MATCH($C130,'Data Reliability'!$E$6:$E$409,0)),NA())</f>
        <v>0.72777777777777797</v>
      </c>
    </row>
    <row r="131" spans="2:40" ht="15.75" x14ac:dyDescent="0.25">
      <c r="B131" s="28" t="s">
        <v>211</v>
      </c>
      <c r="C131" s="28" t="s">
        <v>212</v>
      </c>
      <c r="D131" s="28" t="s">
        <v>435</v>
      </c>
      <c r="E131" s="28" t="s">
        <v>430</v>
      </c>
      <c r="F131" s="206">
        <f ca="1">MATCH($C131,_xlfn.ANCHORARRAY(Health!$C$8),0)</f>
        <v>126</v>
      </c>
      <c r="G131" s="22" cm="1">
        <f t="array" aca="1" ref="G131" ca="1">IF(Parameters!$D$31, SUM(IF(ISNUMBER(R131:W131),(IF(R131:W131&gt;=Parameters!$D$37,1,"")),""))+0.5*(SUM(IF(ISNUMBER(R131:W131),(IF(R131:W131&gt;=Parameters!$D$38,1,"")),""))-SUM(IF(ISNUMBER(R131:W131),(IF(R131:W131&gt;=Parameters!$D$37,1,"")),""))),0) +
   IF(Parameters!$D$32,SUM(IF(ISNUMBER(R131:W131),(IF(R131:W131&gt;=Parameters!$D$41,1,"")),"")),0) +
   IF(Parameters!$D$33,AVERAGE(IF(ISNUMBER(R131:W131),R131:W131)),0) +
   IF(Parameters!$D$34,IF(OR(IF(ISNUMBER(R131:W131),R131:W131)=0),0,GEOMEAN(IF(ISNUMBER(R131:W131),R131:W131))),0)</f>
        <v>0</v>
      </c>
      <c r="H131" s="23">
        <f t="shared" ca="1" si="6"/>
        <v>0</v>
      </c>
      <c r="I131" s="116" t="str">
        <f t="shared" si="7"/>
        <v/>
      </c>
      <c r="J131" s="22" cm="1">
        <f t="array" aca="1" ref="J131" ca="1">IF(Parameters!$D$31, SUM(IF(ISNUMBER(Y131:AD131),(IF(Y131:AD131&gt;=Parameters!$D$41,1,"")),""))+0.5*(SUM(IF(ISNUMBER(Y131:AD131),(IF(Y131:AD131&gt;=Parameters!$D$42,1,"")),""))-SUM(IF(ISNUMBER(Y131:AD131),(IF(Y131:AD131&gt;=Parameters!$D$41,1,"")),""))),0) +
   IF(Parameters!$D$32,SUM(IF(ISNUMBER(Y131:AD131),(IF(Y131:AD131&gt;=Parameters!$D$41,1,"")),"")),0) +
   IF(Parameters!$D$33,AVERAGE(IF(ISNUMBER(Y131:AD131),Y131:AD131)),0) +
   IF(Parameters!$D$34,IF(OR(IF(ISNUMBER(Y131:AD131),Y131:AD131)=0),0,GEOMEAN(IF(ISNUMBER(Y131:AD131),Y131:AD131))),0)</f>
        <v>0.5</v>
      </c>
      <c r="K131" s="23">
        <f t="shared" ca="1" si="8"/>
        <v>0.5</v>
      </c>
      <c r="L131" s="116" t="str">
        <f t="shared" si="9"/>
        <v/>
      </c>
      <c r="M131" s="21" cm="1">
        <f t="array" aca="1" ref="M131" ca="1">IF(Parameters!$D$31, SUM(IF(ISNUMBER(AF131:AK131),(IF(AF131:AK131&gt;=Parameters!$D$41,1,"")),""))+0.5*(SUM(IF(ISNUMBER(AF131:AK131),(IF(AF131:AK131&gt;=Parameters!$D$42,1,"")),""))-SUM(IF(ISNUMBER(AF131:AK131),(IF(AF131:AK131&gt;=Parameters!$D$41,1,"")),""))),0) +
   IF(Parameters!$D$32,SUM(IF(ISNUMBER(AF131:AK131),(IF(AF131:AK131&gt;=Parameters!$D$41,1,"")),"")),0) +
   IF(Parameters!$D$33,AVERAGE(IF(ISNUMBER(AF131:AK131),AF131:AK131)),0) +
   IF(Parameters!$D$34,IF(OR(IF(ISNUMBER(AF131:AK131),AF131:AK131)=0),0,GEOMEAN(IF(ISNUMBER(AF131:AK131),AF131:AK131))),0)</f>
        <v>0.5</v>
      </c>
      <c r="N131" s="23">
        <f t="shared" ca="1" si="10"/>
        <v>0.5</v>
      </c>
      <c r="O131" s="116" t="str">
        <f t="shared" si="11"/>
        <v>!</v>
      </c>
      <c r="P131" s="24"/>
      <c r="Q131" s="49"/>
      <c r="R131" s="25">
        <f ca="1">IFERROR(INDEX(Health!$G$8:$G$225,MATCH($C131,_xlfn.ANCHORARRAY(Health!$C$8),0)),NA())</f>
        <v>0</v>
      </c>
      <c r="S131" s="25">
        <f ca="1">IFERROR(INDEX(Food!$G$8:$G$225,MATCH($C131,_xlfn.ANCHORARRAY(Food!$C$8),0)),NA())</f>
        <v>0</v>
      </c>
      <c r="T131" s="25">
        <f ca="1">IFERROR(INDEX(Macro!$G$8:$G$225,MATCH($C131,_xlfn.ANCHORARRAY(Macro!$C$8),0)),NA())</f>
        <v>3.9274964942321779</v>
      </c>
      <c r="U131" s="25">
        <f ca="1">IFERROR(INDEX(Socioeconomic!$G$8:$G$225,MATCH($C131,_xlfn.ANCHORARRAY(Socioeconomic!$C$8),0)),NA())</f>
        <v>0.70386687052920072</v>
      </c>
      <c r="V131" s="25">
        <f ca="1">IFERROR(INDEX('Natural Hazard'!$G$8:$G$225,MATCH($C131,_xlfn.ANCHORARRAY('Natural Hazard'!$C$8),0)),NA())</f>
        <v>0</v>
      </c>
      <c r="W131" s="25">
        <f ca="1">IFERROR(INDEX(Conflict!$G$8:$G$225,MATCH($C131,_xlfn.ANCHORARRAY(Conflict!$C$8),0)),NA())</f>
        <v>3.6225097373089645</v>
      </c>
      <c r="X131" s="50"/>
      <c r="Y131" s="25">
        <f ca="1">IFERROR(INDEX(Health!$H$8:$H$225,MATCH($C131,_xlfn.ANCHORARRAY(Health!$C$8),0)),NA())</f>
        <v>0</v>
      </c>
      <c r="Z131" s="25">
        <f ca="1">IFERROR(INDEX(Food!$H$8:$H$225,MATCH($C131,_xlfn.ANCHORARRAY(Food!$C$8),0)),NA())</f>
        <v>2.59988419224088</v>
      </c>
      <c r="AA131" s="25">
        <f ca="1">IFERROR(INDEX(Macro!$H$8:$H$225,MATCH($C131,_xlfn.ANCHORARRAY(Macro!$C$8),0)),NA())</f>
        <v>3.59779572733449</v>
      </c>
      <c r="AB131" s="25">
        <f ca="1">IFERROR(INDEX(Socioeconomic!$H$8:$H$225,MATCH($C131,_xlfn.ANCHORARRAY(Socioeconomic!$C$8),0)),NA())</f>
        <v>4.8571428571428497</v>
      </c>
      <c r="AC131" s="25">
        <f ca="1">IFERROR(INDEX('Natural Hazard'!$H$8:$H$225,MATCH($C131,_xlfn.ANCHORARRAY('Natural Hazard'!$C$8),0)),NA())</f>
        <v>9.1666666666666607</v>
      </c>
      <c r="AD131" s="25">
        <f ca="1">IFERROR(INDEX(Conflict!$H$8:$H$225,MATCH($C131,_xlfn.ANCHORARRAY(Conflict!$C$8),0)),NA())</f>
        <v>1.83716075156576</v>
      </c>
      <c r="AE131" s="50"/>
      <c r="AF131" s="25">
        <f ca="1">IFERROR(INDEX(Health!$I$8:$I$225,MATCH($C131,_xlfn.ANCHORARRAY(Health!$C$8),0)),NA())</f>
        <v>0</v>
      </c>
      <c r="AG131" s="25" t="e">
        <f ca="1">IFERROR(INDEX(Food!$I$8:$I$225,MATCH($C131,_xlfn.ANCHORARRAY(Food!$C$8),0)),NA())</f>
        <v>#N/A</v>
      </c>
      <c r="AH131" s="25">
        <f ca="1">IFERROR(INDEX(Macro!$I$8:$I$225,MATCH($C131,_xlfn.ANCHORARRAY(Macro!$C$8),0)),NA())</f>
        <v>4.2874109263657898</v>
      </c>
      <c r="AI131" s="25">
        <f ca="1">IFERROR(INDEX(Socioeconomic!$I$8:$I$225,MATCH($C131,_xlfn.ANCHORARRAY(Socioeconomic!$C$8),0)),NA())</f>
        <v>0.10199999999999999</v>
      </c>
      <c r="AJ131" s="25">
        <f ca="1">IFERROR(INDEX('Natural Hazard'!$I$8:$I$225,MATCH($C131,_xlfn.ANCHORARRAY('Natural Hazard'!$C$8),0)),NA())</f>
        <v>0</v>
      </c>
      <c r="AK131" s="25">
        <f ca="1">IFERROR(INDEX(Conflict!$I$8:$I$225,MATCH($C131,_xlfn.ANCHORARRAY(Conflict!$C$8),0)),NA())</f>
        <v>7.1428571428571299</v>
      </c>
      <c r="AL131" s="49"/>
      <c r="AM131" s="25">
        <f>IFERROR(INDEX('Data Reliability'!$G$6:$G$409,MATCH($C131,'Data Reliability'!$E$6:$E$409,0)),NA())</f>
        <v>0</v>
      </c>
      <c r="AN131" s="25">
        <f>IFERROR(INDEX('Data Reliability'!$H$6:$H$409,MATCH($C131,'Data Reliability'!$E$6:$E$409,0)),NA())</f>
        <v>0.405555555555556</v>
      </c>
    </row>
    <row r="132" spans="2:40" ht="15.75" x14ac:dyDescent="0.25">
      <c r="B132" s="28" t="s">
        <v>213</v>
      </c>
      <c r="C132" s="28" t="s">
        <v>214</v>
      </c>
      <c r="D132" s="28" t="s">
        <v>436</v>
      </c>
      <c r="E132" s="28" t="s">
        <v>429</v>
      </c>
      <c r="F132" s="206">
        <f ca="1">MATCH($C132,_xlfn.ANCHORARRAY(Health!$C$8),0)</f>
        <v>127</v>
      </c>
      <c r="G132" s="22" cm="1">
        <f t="array" aca="1" ref="G132" ca="1">IF(Parameters!$D$31, SUM(IF(ISNUMBER(R132:W132),(IF(R132:W132&gt;=Parameters!$D$37,1,"")),""))+0.5*(SUM(IF(ISNUMBER(R132:W132),(IF(R132:W132&gt;=Parameters!$D$38,1,"")),""))-SUM(IF(ISNUMBER(R132:W132),(IF(R132:W132&gt;=Parameters!$D$37,1,"")),""))),0) +
   IF(Parameters!$D$32,SUM(IF(ISNUMBER(R132:W132),(IF(R132:W132&gt;=Parameters!$D$41,1,"")),"")),0) +
   IF(Parameters!$D$33,AVERAGE(IF(ISNUMBER(R132:W132),R132:W132)),0) +
   IF(Parameters!$D$34,IF(OR(IF(ISNUMBER(R132:W132),R132:W132)=0),0,GEOMEAN(IF(ISNUMBER(R132:W132),R132:W132))),0)</f>
        <v>0</v>
      </c>
      <c r="H132" s="23">
        <f t="shared" ca="1" si="6"/>
        <v>0</v>
      </c>
      <c r="I132" s="116" t="str">
        <f t="shared" si="7"/>
        <v>!</v>
      </c>
      <c r="J132" s="22" cm="1">
        <f t="array" aca="1" ref="J132" ca="1">IF(Parameters!$D$31, SUM(IF(ISNUMBER(Y132:AD132),(IF(Y132:AD132&gt;=Parameters!$D$41,1,"")),""))+0.5*(SUM(IF(ISNUMBER(Y132:AD132),(IF(Y132:AD132&gt;=Parameters!$D$42,1,"")),""))-SUM(IF(ISNUMBER(Y132:AD132),(IF(Y132:AD132&gt;=Parameters!$D$41,1,"")),""))),0) +
   IF(Parameters!$D$32,SUM(IF(ISNUMBER(Y132:AD132),(IF(Y132:AD132&gt;=Parameters!$D$41,1,"")),"")),0) +
   IF(Parameters!$D$33,AVERAGE(IF(ISNUMBER(Y132:AD132),Y132:AD132)),0) +
   IF(Parameters!$D$34,IF(OR(IF(ISNUMBER(Y132:AD132),Y132:AD132)=0),0,GEOMEAN(IF(ISNUMBER(Y132:AD132),Y132:AD132))),0)</f>
        <v>0.5</v>
      </c>
      <c r="K132" s="23">
        <f t="shared" ca="1" si="8"/>
        <v>0.5</v>
      </c>
      <c r="L132" s="116" t="str">
        <f t="shared" si="9"/>
        <v>!</v>
      </c>
      <c r="M132" s="21" cm="1">
        <f t="array" aca="1" ref="M132" ca="1">IF(Parameters!$D$31, SUM(IF(ISNUMBER(AF132:AK132),(IF(AF132:AK132&gt;=Parameters!$D$41,1,"")),""))+0.5*(SUM(IF(ISNUMBER(AF132:AK132),(IF(AF132:AK132&gt;=Parameters!$D$42,1,"")),""))-SUM(IF(ISNUMBER(AF132:AK132),(IF(AF132:AK132&gt;=Parameters!$D$41,1,"")),""))),0) +
   IF(Parameters!$D$32,SUM(IF(ISNUMBER(AF132:AK132),(IF(AF132:AK132&gt;=Parameters!$D$41,1,"")),"")),0) +
   IF(Parameters!$D$33,AVERAGE(IF(ISNUMBER(AF132:AK132),AF132:AK132)),0) +
   IF(Parameters!$D$34,IF(OR(IF(ISNUMBER(AF132:AK132),AF132:AK132)=0),0,GEOMEAN(IF(ISNUMBER(AF132:AK132),AF132:AK132))),0)</f>
        <v>0</v>
      </c>
      <c r="N132" s="23">
        <f t="shared" ca="1" si="10"/>
        <v>0</v>
      </c>
      <c r="O132" s="116" t="str">
        <f t="shared" si="11"/>
        <v>!!</v>
      </c>
      <c r="P132" s="24"/>
      <c r="Q132" s="49"/>
      <c r="R132" s="25">
        <f ca="1">IFERROR(INDEX(Health!$G$8:$G$225,MATCH($C132,_xlfn.ANCHORARRAY(Health!$C$8),0)),NA())</f>
        <v>0</v>
      </c>
      <c r="S132" s="25" t="e">
        <f ca="1">IFERROR(INDEX(Food!$G$8:$G$225,MATCH($C132,_xlfn.ANCHORARRAY(Food!$C$8),0)),NA())</f>
        <v>#N/A</v>
      </c>
      <c r="T132" s="25" t="e">
        <f ca="1">IFERROR(INDEX(Macro!$G$8:$G$225,MATCH($C132,_xlfn.ANCHORARRAY(Macro!$C$8),0)),NA())</f>
        <v>#N/A</v>
      </c>
      <c r="U132" s="25">
        <f ca="1">IFERROR(INDEX(Socioeconomic!$G$8:$G$225,MATCH($C132,_xlfn.ANCHORARRAY(Socioeconomic!$C$8),0)),NA())</f>
        <v>0</v>
      </c>
      <c r="V132" s="25">
        <f ca="1">IFERROR(INDEX('Natural Hazard'!$G$8:$G$225,MATCH($C132,_xlfn.ANCHORARRAY('Natural Hazard'!$C$8),0)),NA())</f>
        <v>0</v>
      </c>
      <c r="W132" s="25">
        <f ca="1">IFERROR(INDEX(Conflict!$G$8:$G$225,MATCH($C132,_xlfn.ANCHORARRAY(Conflict!$C$8),0)),NA())</f>
        <v>0</v>
      </c>
      <c r="X132" s="50"/>
      <c r="Y132" s="25">
        <f ca="1">IFERROR(INDEX(Health!$H$8:$H$225,MATCH($C132,_xlfn.ANCHORARRAY(Health!$C$8),0)),NA())</f>
        <v>9.0029154518950403</v>
      </c>
      <c r="Z132" s="25" t="e">
        <f ca="1">IFERROR(INDEX(Food!$H$8:$H$225,MATCH($C132,_xlfn.ANCHORARRAY(Food!$C$8),0)),NA())</f>
        <v>#N/A</v>
      </c>
      <c r="AA132" s="25" t="e">
        <f ca="1">IFERROR(INDEX(Macro!$H$8:$H$225,MATCH($C132,_xlfn.ANCHORARRAY(Macro!$C$8),0)),NA())</f>
        <v>#N/A</v>
      </c>
      <c r="AB132" s="25">
        <f ca="1">IFERROR(INDEX(Socioeconomic!$H$8:$H$225,MATCH($C132,_xlfn.ANCHORARRAY(Socioeconomic!$C$8),0)),NA())</f>
        <v>6.2857142857142803</v>
      </c>
      <c r="AC132" s="25">
        <f ca="1">IFERROR(INDEX('Natural Hazard'!$H$8:$H$225,MATCH($C132,_xlfn.ANCHORARRAY('Natural Hazard'!$C$8),0)),NA())</f>
        <v>5.9999999999999902</v>
      </c>
      <c r="AD132" s="25">
        <f ca="1">IFERROR(INDEX(Conflict!$H$8:$H$225,MATCH($C132,_xlfn.ANCHORARRAY(Conflict!$C$8),0)),NA())</f>
        <v>0</v>
      </c>
      <c r="AE132" s="50"/>
      <c r="AF132" s="25">
        <f ca="1">IFERROR(INDEX(Health!$I$8:$I$225,MATCH($C132,_xlfn.ANCHORARRAY(Health!$C$8),0)),NA())</f>
        <v>0</v>
      </c>
      <c r="AG132" s="25" t="e">
        <f ca="1">IFERROR(INDEX(Food!$I$8:$I$225,MATCH($C132,_xlfn.ANCHORARRAY(Food!$C$8),0)),NA())</f>
        <v>#N/A</v>
      </c>
      <c r="AH132" s="25" t="e">
        <f ca="1">IFERROR(INDEX(Macro!$I$8:$I$225,MATCH($C132,_xlfn.ANCHORARRAY(Macro!$C$8),0)),NA())</f>
        <v>#N/A</v>
      </c>
      <c r="AI132" s="25">
        <f ca="1">IFERROR(INDEX(Socioeconomic!$I$8:$I$225,MATCH($C132,_xlfn.ANCHORARRAY(Socioeconomic!$C$8),0)),NA())</f>
        <v>0</v>
      </c>
      <c r="AJ132" s="25">
        <f ca="1">IFERROR(INDEX('Natural Hazard'!$I$8:$I$225,MATCH($C132,_xlfn.ANCHORARRAY('Natural Hazard'!$C$8),0)),NA())</f>
        <v>0</v>
      </c>
      <c r="AK132" s="25">
        <f ca="1">IFERROR(INDEX(Conflict!$I$8:$I$225,MATCH($C132,_xlfn.ANCHORARRAY(Conflict!$C$8),0)),NA())</f>
        <v>0</v>
      </c>
      <c r="AL132" s="49"/>
      <c r="AM132" s="25">
        <f>IFERROR(INDEX('Data Reliability'!$G$6:$G$409,MATCH($C132,'Data Reliability'!$E$6:$E$409,0)),NA())</f>
        <v>0.38888888888888901</v>
      </c>
      <c r="AN132" s="25">
        <f>IFERROR(INDEX('Data Reliability'!$H$6:$H$409,MATCH($C132,'Data Reliability'!$E$6:$E$409,0)),NA())</f>
        <v>0.72777777777777797</v>
      </c>
    </row>
    <row r="133" spans="2:40" ht="15.75" x14ac:dyDescent="0.25">
      <c r="B133" s="28" t="s">
        <v>215</v>
      </c>
      <c r="C133" s="28" t="s">
        <v>216</v>
      </c>
      <c r="D133" s="28" t="s">
        <v>433</v>
      </c>
      <c r="E133" s="28" t="s">
        <v>430</v>
      </c>
      <c r="F133" s="206">
        <f ca="1">MATCH($C133,_xlfn.ANCHORARRAY(Health!$C$8),0)</f>
        <v>128</v>
      </c>
      <c r="G133" s="22" cm="1">
        <f t="array" aca="1" ref="G133" ca="1">IF(Parameters!$D$31, SUM(IF(ISNUMBER(R133:W133),(IF(R133:W133&gt;=Parameters!$D$37,1,"")),""))+0.5*(SUM(IF(ISNUMBER(R133:W133),(IF(R133:W133&gt;=Parameters!$D$38,1,"")),""))-SUM(IF(ISNUMBER(R133:W133),(IF(R133:W133&gt;=Parameters!$D$37,1,"")),""))),0) +
   IF(Parameters!$D$32,SUM(IF(ISNUMBER(R133:W133),(IF(R133:W133&gt;=Parameters!$D$41,1,"")),"")),0) +
   IF(Parameters!$D$33,AVERAGE(IF(ISNUMBER(R133:W133),R133:W133)),0) +
   IF(Parameters!$D$34,IF(OR(IF(ISNUMBER(R133:W133),R133:W133)=0),0,GEOMEAN(IF(ISNUMBER(R133:W133),R133:W133))),0)</f>
        <v>0</v>
      </c>
      <c r="H133" s="23">
        <f t="shared" ca="1" si="6"/>
        <v>0</v>
      </c>
      <c r="I133" s="116" t="str">
        <f t="shared" si="7"/>
        <v/>
      </c>
      <c r="J133" s="22" cm="1">
        <f t="array" aca="1" ref="J133" ca="1">IF(Parameters!$D$31, SUM(IF(ISNUMBER(Y133:AD133),(IF(Y133:AD133&gt;=Parameters!$D$41,1,"")),""))+0.5*(SUM(IF(ISNUMBER(Y133:AD133),(IF(Y133:AD133&gt;=Parameters!$D$42,1,"")),""))-SUM(IF(ISNUMBER(Y133:AD133),(IF(Y133:AD133&gt;=Parameters!$D$41,1,"")),""))),0) +
   IF(Parameters!$D$32,SUM(IF(ISNUMBER(Y133:AD133),(IF(Y133:AD133&gt;=Parameters!$D$41,1,"")),"")),0) +
   IF(Parameters!$D$33,AVERAGE(IF(ISNUMBER(Y133:AD133),Y133:AD133)),0) +
   IF(Parameters!$D$34,IF(OR(IF(ISNUMBER(Y133:AD133),Y133:AD133)=0),0,GEOMEAN(IF(ISNUMBER(Y133:AD133),Y133:AD133))),0)</f>
        <v>0</v>
      </c>
      <c r="K133" s="23">
        <f t="shared" ca="1" si="8"/>
        <v>0</v>
      </c>
      <c r="L133" s="116" t="str">
        <f t="shared" si="9"/>
        <v/>
      </c>
      <c r="M133" s="21" cm="1">
        <f t="array" aca="1" ref="M133" ca="1">IF(Parameters!$D$31, SUM(IF(ISNUMBER(AF133:AK133),(IF(AF133:AK133&gt;=Parameters!$D$41,1,"")),""))+0.5*(SUM(IF(ISNUMBER(AF133:AK133),(IF(AF133:AK133&gt;=Parameters!$D$42,1,"")),""))-SUM(IF(ISNUMBER(AF133:AK133),(IF(AF133:AK133&gt;=Parameters!$D$41,1,"")),""))),0) +
   IF(Parameters!$D$32,SUM(IF(ISNUMBER(AF133:AK133),(IF(AF133:AK133&gt;=Parameters!$D$41,1,"")),"")),0) +
   IF(Parameters!$D$33,AVERAGE(IF(ISNUMBER(AF133:AK133),AF133:AK133)),0) +
   IF(Parameters!$D$34,IF(OR(IF(ISNUMBER(AF133:AK133),AF133:AK133)=0),0,GEOMEAN(IF(ISNUMBER(AF133:AK133),AF133:AK133))),0)</f>
        <v>0</v>
      </c>
      <c r="N133" s="23">
        <f t="shared" ca="1" si="10"/>
        <v>0</v>
      </c>
      <c r="O133" s="116" t="str">
        <f t="shared" si="11"/>
        <v>!</v>
      </c>
      <c r="P133" s="24"/>
      <c r="Q133" s="49"/>
      <c r="R133" s="25">
        <f ca="1">IFERROR(INDEX(Health!$G$8:$G$225,MATCH($C133,_xlfn.ANCHORARRAY(Health!$C$8),0)),NA())</f>
        <v>0</v>
      </c>
      <c r="S133" s="25">
        <f ca="1">IFERROR(INDEX(Food!$G$8:$G$225,MATCH($C133,_xlfn.ANCHORARRAY(Food!$C$8),0)),NA())</f>
        <v>0</v>
      </c>
      <c r="T133" s="25">
        <f ca="1">IFERROR(INDEX(Macro!$G$8:$G$225,MATCH($C133,_xlfn.ANCHORARRAY(Macro!$C$8),0)),NA())</f>
        <v>2.357442453134563</v>
      </c>
      <c r="U133" s="25">
        <f ca="1">IFERROR(INDEX(Socioeconomic!$G$8:$G$225,MATCH($C133,_xlfn.ANCHORARRAY(Socioeconomic!$C$8),0)),NA())</f>
        <v>0</v>
      </c>
      <c r="V133" s="25">
        <f ca="1">IFERROR(INDEX('Natural Hazard'!$G$8:$G$225,MATCH($C133,_xlfn.ANCHORARRAY('Natural Hazard'!$C$8),0)),NA())</f>
        <v>0</v>
      </c>
      <c r="W133" s="25">
        <f ca="1">IFERROR(INDEX(Conflict!$G$8:$G$225,MATCH($C133,_xlfn.ANCHORARRAY(Conflict!$C$8),0)),NA())</f>
        <v>0</v>
      </c>
      <c r="X133" s="50"/>
      <c r="Y133" s="25">
        <f ca="1">IFERROR(INDEX(Health!$H$8:$H$225,MATCH($C133,_xlfn.ANCHORARRAY(Health!$C$8),0)),NA())</f>
        <v>3.8717201166180701</v>
      </c>
      <c r="Z133" s="25">
        <f ca="1">IFERROR(INDEX(Food!$H$8:$H$225,MATCH($C133,_xlfn.ANCHORARRAY(Food!$C$8),0)),NA())</f>
        <v>3.6124401913875501</v>
      </c>
      <c r="AA133" s="25">
        <f ca="1">IFERROR(INDEX(Macro!$H$8:$H$225,MATCH($C133,_xlfn.ANCHORARRAY(Macro!$C$8),0)),NA())</f>
        <v>1.66528270551823</v>
      </c>
      <c r="AB133" s="25">
        <f ca="1">IFERROR(INDEX(Socioeconomic!$H$8:$H$225,MATCH($C133,_xlfn.ANCHORARRAY(Socioeconomic!$C$8),0)),NA())</f>
        <v>2.71428571428571</v>
      </c>
      <c r="AC133" s="25">
        <f ca="1">IFERROR(INDEX('Natural Hazard'!$H$8:$H$225,MATCH($C133,_xlfn.ANCHORARRAY('Natural Hazard'!$C$8),0)),NA())</f>
        <v>3.1666666666666599</v>
      </c>
      <c r="AD133" s="25">
        <f ca="1">IFERROR(INDEX(Conflict!$H$8:$H$225,MATCH($C133,_xlfn.ANCHORARRAY(Conflict!$C$8),0)),NA())</f>
        <v>0</v>
      </c>
      <c r="AE133" s="50"/>
      <c r="AF133" s="25">
        <f ca="1">IFERROR(INDEX(Health!$I$8:$I$225,MATCH($C133,_xlfn.ANCHORARRAY(Health!$C$8),0)),NA())</f>
        <v>0</v>
      </c>
      <c r="AG133" s="25" t="e">
        <f ca="1">IFERROR(INDEX(Food!$I$8:$I$225,MATCH($C133,_xlfn.ANCHORARRAY(Food!$C$8),0)),NA())</f>
        <v>#N/A</v>
      </c>
      <c r="AH133" s="25">
        <f ca="1">IFERROR(INDEX(Macro!$I$8:$I$225,MATCH($C133,_xlfn.ANCHORARRAY(Macro!$C$8),0)),NA())</f>
        <v>3.33729216152018</v>
      </c>
      <c r="AI133" s="25">
        <f ca="1">IFERROR(INDEX(Socioeconomic!$I$8:$I$225,MATCH($C133,_xlfn.ANCHORARRAY(Socioeconomic!$C$8),0)),NA())</f>
        <v>0</v>
      </c>
      <c r="AJ133" s="25">
        <f ca="1">IFERROR(INDEX('Natural Hazard'!$I$8:$I$225,MATCH($C133,_xlfn.ANCHORARRAY('Natural Hazard'!$C$8),0)),NA())</f>
        <v>0</v>
      </c>
      <c r="AK133" s="25">
        <f ca="1">IFERROR(INDEX(Conflict!$I$8:$I$225,MATCH($C133,_xlfn.ANCHORARRAY(Conflict!$C$8),0)),NA())</f>
        <v>0</v>
      </c>
      <c r="AL133" s="49"/>
      <c r="AM133" s="25">
        <f>IFERROR(INDEX('Data Reliability'!$G$6:$G$409,MATCH($C133,'Data Reliability'!$E$6:$E$409,0)),NA())</f>
        <v>8.3333333333333301E-2</v>
      </c>
      <c r="AN133" s="25">
        <f>IFERROR(INDEX('Data Reliability'!$H$6:$H$409,MATCH($C133,'Data Reliability'!$E$6:$E$409,0)),NA())</f>
        <v>0.43888888888888899</v>
      </c>
    </row>
    <row r="134" spans="2:40" ht="15.75" x14ac:dyDescent="0.25">
      <c r="B134" s="28" t="s">
        <v>217</v>
      </c>
      <c r="C134" s="28" t="s">
        <v>218</v>
      </c>
      <c r="D134" s="28" t="s">
        <v>432</v>
      </c>
      <c r="E134" s="28" t="s">
        <v>429</v>
      </c>
      <c r="F134" s="206">
        <f ca="1">MATCH($C134,_xlfn.ANCHORARRAY(Health!$C$8),0)</f>
        <v>129</v>
      </c>
      <c r="G134" s="22" cm="1">
        <f t="array" aca="1" ref="G134" ca="1">IF(Parameters!$D$31, SUM(IF(ISNUMBER(R134:W134),(IF(R134:W134&gt;=Parameters!$D$37,1,"")),""))+0.5*(SUM(IF(ISNUMBER(R134:W134),(IF(R134:W134&gt;=Parameters!$D$38,1,"")),""))-SUM(IF(ISNUMBER(R134:W134),(IF(R134:W134&gt;=Parameters!$D$37,1,"")),""))),0) +
   IF(Parameters!$D$32,SUM(IF(ISNUMBER(R134:W134),(IF(R134:W134&gt;=Parameters!$D$41,1,"")),"")),0) +
   IF(Parameters!$D$33,AVERAGE(IF(ISNUMBER(R134:W134),R134:W134)),0) +
   IF(Parameters!$D$34,IF(OR(IF(ISNUMBER(R134:W134),R134:W134)=0),0,GEOMEAN(IF(ISNUMBER(R134:W134),R134:W134))),0)</f>
        <v>3</v>
      </c>
      <c r="H134" s="23">
        <f t="shared" ref="H134:H197" ca="1" si="12">G134</f>
        <v>3</v>
      </c>
      <c r="I134" s="116" t="str">
        <f t="shared" ref="I134:I197" si="13">IF(AVERAGE(AM134:AN134) &gt;= 0.666, "!!", IF(AND(AVERAGE(AM134:AN134) &lt; 0.666,  AVERAGE(AM134:AN134)  &gt;= 0.333), "!", IF(AVERAGE(AM134:AN134) &lt; 0.333, "")))</f>
        <v/>
      </c>
      <c r="J134" s="22" cm="1">
        <f t="array" aca="1" ref="J134" ca="1">IF(Parameters!$D$31, SUM(IF(ISNUMBER(Y134:AD134),(IF(Y134:AD134&gt;=Parameters!$D$41,1,"")),""))+0.5*(SUM(IF(ISNUMBER(Y134:AD134),(IF(Y134:AD134&gt;=Parameters!$D$42,1,"")),""))-SUM(IF(ISNUMBER(Y134:AD134),(IF(Y134:AD134&gt;=Parameters!$D$41,1,"")),""))),0) +
   IF(Parameters!$D$32,SUM(IF(ISNUMBER(Y134:AD134),(IF(Y134:AD134&gt;=Parameters!$D$41,1,"")),"")),0) +
   IF(Parameters!$D$33,AVERAGE(IF(ISNUMBER(Y134:AD134),Y134:AD134)),0) +
   IF(Parameters!$D$34,IF(OR(IF(ISNUMBER(Y134:AD134),Y134:AD134)=0),0,GEOMEAN(IF(ISNUMBER(Y134:AD134),Y134:AD134))),0)</f>
        <v>2.5</v>
      </c>
      <c r="K134" s="23">
        <f t="shared" ref="K134:K197" ca="1" si="14">J134</f>
        <v>2.5</v>
      </c>
      <c r="L134" s="116" t="str">
        <f t="shared" ref="L134:L197" si="15">IF(AM134 &gt;= 0.666, "!!", IF(AND(AM134 &lt; 0.666, AM134  &gt;= 0.333), "!", IF(AM134 &lt; 0.333, "")))</f>
        <v/>
      </c>
      <c r="M134" s="21" cm="1">
        <f t="array" aca="1" ref="M134" ca="1">IF(Parameters!$D$31, SUM(IF(ISNUMBER(AF134:AK134),(IF(AF134:AK134&gt;=Parameters!$D$41,1,"")),""))+0.5*(SUM(IF(ISNUMBER(AF134:AK134),(IF(AF134:AK134&gt;=Parameters!$D$42,1,"")),""))-SUM(IF(ISNUMBER(AF134:AK134),(IF(AF134:AK134&gt;=Parameters!$D$41,1,"")),""))),0) +
   IF(Parameters!$D$32,SUM(IF(ISNUMBER(AF134:AK134),(IF(AF134:AK134&gt;=Parameters!$D$41,1,"")),"")),0) +
   IF(Parameters!$D$33,AVERAGE(IF(ISNUMBER(AF134:AK134),AF134:AK134)),0) +
   IF(Parameters!$D$34,IF(OR(IF(ISNUMBER(AF134:AK134),AF134:AK134)=0),0,GEOMEAN(IF(ISNUMBER(AF134:AK134),AF134:AK134))),0)</f>
        <v>3</v>
      </c>
      <c r="N134" s="23">
        <f t="shared" ref="N134:N197" ca="1" si="16">M134</f>
        <v>3</v>
      </c>
      <c r="O134" s="116" t="str">
        <f t="shared" ref="O134:O197" si="17">IF(AN134 &gt;= 0.666, "!!", IF(AND(AN134 &lt; 0.666, AN134  &gt;= 0.333), "!", IF(AN134 &lt; 0.333, "")))</f>
        <v/>
      </c>
      <c r="P134" s="24"/>
      <c r="Q134" s="49"/>
      <c r="R134" s="25">
        <f ca="1">IFERROR(INDEX(Health!$G$8:$G$225,MATCH($C134,_xlfn.ANCHORARRAY(Health!$C$8),0)),NA())</f>
        <v>0</v>
      </c>
      <c r="S134" s="25">
        <f ca="1">IFERROR(INDEX(Food!$G$8:$G$225,MATCH($C134,_xlfn.ANCHORARRAY(Food!$C$8),0)),NA())</f>
        <v>8.7061000651238203</v>
      </c>
      <c r="T134" s="25">
        <f ca="1">IFERROR(INDEX(Macro!$G$8:$G$225,MATCH($C134,_xlfn.ANCHORARRAY(Macro!$C$8),0)),NA())</f>
        <v>0</v>
      </c>
      <c r="U134" s="25">
        <f ca="1">IFERROR(INDEX(Socioeconomic!$G$8:$G$225,MATCH($C134,_xlfn.ANCHORARRAY(Socioeconomic!$C$8),0)),NA())</f>
        <v>0</v>
      </c>
      <c r="V134" s="25">
        <f ca="1">IFERROR(INDEX('Natural Hazard'!$G$8:$G$225,MATCH($C134,_xlfn.ANCHORARRAY('Natural Hazard'!$C$8),0)),NA())</f>
        <v>7.3029674334022125</v>
      </c>
      <c r="W134" s="25">
        <f ca="1">IFERROR(INDEX(Conflict!$G$8:$G$225,MATCH($C134,_xlfn.ANCHORARRAY(Conflict!$C$8),0)),NA())</f>
        <v>8.800740147275949</v>
      </c>
      <c r="X134" s="50"/>
      <c r="Y134" s="25">
        <f ca="1">IFERROR(INDEX(Health!$H$8:$H$225,MATCH($C134,_xlfn.ANCHORARRAY(Health!$C$8),0)),NA())</f>
        <v>7.7201166180758003</v>
      </c>
      <c r="Z134" s="25">
        <f ca="1">IFERROR(INDEX(Food!$H$8:$H$225,MATCH($C134,_xlfn.ANCHORARRAY(Food!$C$8),0)),NA())</f>
        <v>7.5796178343948997</v>
      </c>
      <c r="AA134" s="25">
        <f ca="1">IFERROR(INDEX(Macro!$H$8:$H$225,MATCH($C134,_xlfn.ANCHORARRAY(Macro!$C$8),0)),NA())</f>
        <v>6.2097078583830303</v>
      </c>
      <c r="AB134" s="25">
        <f ca="1">IFERROR(INDEX(Socioeconomic!$H$8:$H$225,MATCH($C134,_xlfn.ANCHORARRAY(Socioeconomic!$C$8),0)),NA())</f>
        <v>10</v>
      </c>
      <c r="AC134" s="25">
        <f ca="1">IFERROR(INDEX('Natural Hazard'!$H$8:$H$225,MATCH($C134,_xlfn.ANCHORARRAY('Natural Hazard'!$C$8),0)),NA())</f>
        <v>5.3333333333333304</v>
      </c>
      <c r="AD134" s="25">
        <f ca="1">IFERROR(INDEX(Conflict!$H$8:$H$225,MATCH($C134,_xlfn.ANCHORARRAY(Conflict!$C$8),0)),NA())</f>
        <v>7.7453027139874697</v>
      </c>
      <c r="AE134" s="50"/>
      <c r="AF134" s="25">
        <f ca="1">IFERROR(INDEX(Health!$I$8:$I$225,MATCH($C134,_xlfn.ANCHORARRAY(Health!$C$8),0)),NA())</f>
        <v>0</v>
      </c>
      <c r="AG134" s="25">
        <f ca="1">IFERROR(INDEX(Food!$I$8:$I$225,MATCH($C134,_xlfn.ANCHORARRAY(Food!$C$8),0)),NA())</f>
        <v>10</v>
      </c>
      <c r="AH134" s="25">
        <f ca="1">IFERROR(INDEX(Macro!$I$8:$I$225,MATCH($C134,_xlfn.ANCHORARRAY(Macro!$C$8),0)),NA())</f>
        <v>0</v>
      </c>
      <c r="AI134" s="25">
        <f ca="1">IFERROR(INDEX(Socioeconomic!$I$8:$I$225,MATCH($C134,_xlfn.ANCHORARRAY(Socioeconomic!$C$8),0)),NA())</f>
        <v>0</v>
      </c>
      <c r="AJ134" s="25">
        <f ca="1">IFERROR(INDEX('Natural Hazard'!$I$8:$I$225,MATCH($C134,_xlfn.ANCHORARRAY('Natural Hazard'!$C$8),0)),NA())</f>
        <v>10</v>
      </c>
      <c r="AK134" s="25">
        <f ca="1">IFERROR(INDEX(Conflict!$I$8:$I$225,MATCH($C134,_xlfn.ANCHORARRAY(Conflict!$C$8),0)),NA())</f>
        <v>10</v>
      </c>
      <c r="AL134" s="49"/>
      <c r="AM134" s="25">
        <f>IFERROR(INDEX('Data Reliability'!$G$6:$G$409,MATCH($C134,'Data Reliability'!$E$6:$E$409,0)),NA())</f>
        <v>0</v>
      </c>
      <c r="AN134" s="25">
        <f>IFERROR(INDEX('Data Reliability'!$H$6:$H$409,MATCH($C134,'Data Reliability'!$E$6:$E$409,0)),NA())</f>
        <v>0.29444444444444401</v>
      </c>
    </row>
    <row r="135" spans="2:40" ht="15.75" x14ac:dyDescent="0.25">
      <c r="B135" s="28" t="s">
        <v>219</v>
      </c>
      <c r="C135" s="28" t="s">
        <v>220</v>
      </c>
      <c r="D135" s="28" t="s">
        <v>434</v>
      </c>
      <c r="E135" s="28" t="s">
        <v>409</v>
      </c>
      <c r="F135" s="206">
        <f ca="1">MATCH($C135,_xlfn.ANCHORARRAY(Health!$C$8),0)</f>
        <v>130</v>
      </c>
      <c r="G135" s="22" cm="1">
        <f t="array" aca="1" ref="G135" ca="1">IF(Parameters!$D$31, SUM(IF(ISNUMBER(R135:W135),(IF(R135:W135&gt;=Parameters!$D$37,1,"")),""))+0.5*(SUM(IF(ISNUMBER(R135:W135),(IF(R135:W135&gt;=Parameters!$D$38,1,"")),""))-SUM(IF(ISNUMBER(R135:W135),(IF(R135:W135&gt;=Parameters!$D$37,1,"")),""))),0) +
   IF(Parameters!$D$32,SUM(IF(ISNUMBER(R135:W135),(IF(R135:W135&gt;=Parameters!$D$41,1,"")),"")),0) +
   IF(Parameters!$D$33,AVERAGE(IF(ISNUMBER(R135:W135),R135:W135)),0) +
   IF(Parameters!$D$34,IF(OR(IF(ISNUMBER(R135:W135),R135:W135)=0),0,GEOMEAN(IF(ISNUMBER(R135:W135),R135:W135))),0)</f>
        <v>0</v>
      </c>
      <c r="H135" s="23">
        <f t="shared" ca="1" si="12"/>
        <v>0</v>
      </c>
      <c r="I135" s="116" t="str">
        <f t="shared" si="13"/>
        <v/>
      </c>
      <c r="J135" s="22" cm="1">
        <f t="array" aca="1" ref="J135" ca="1">IF(Parameters!$D$31, SUM(IF(ISNUMBER(Y135:AD135),(IF(Y135:AD135&gt;=Parameters!$D$41,1,"")),""))+0.5*(SUM(IF(ISNUMBER(Y135:AD135),(IF(Y135:AD135&gt;=Parameters!$D$42,1,"")),""))-SUM(IF(ISNUMBER(Y135:AD135),(IF(Y135:AD135&gt;=Parameters!$D$41,1,"")),""))),0) +
   IF(Parameters!$D$32,SUM(IF(ISNUMBER(Y135:AD135),(IF(Y135:AD135&gt;=Parameters!$D$41,1,"")),"")),0) +
   IF(Parameters!$D$33,AVERAGE(IF(ISNUMBER(Y135:AD135),Y135:AD135)),0) +
   IF(Parameters!$D$34,IF(OR(IF(ISNUMBER(Y135:AD135),Y135:AD135)=0),0,GEOMEAN(IF(ISNUMBER(Y135:AD135),Y135:AD135))),0)</f>
        <v>0</v>
      </c>
      <c r="K135" s="23">
        <f t="shared" ca="1" si="14"/>
        <v>0</v>
      </c>
      <c r="L135" s="116" t="str">
        <f t="shared" si="15"/>
        <v/>
      </c>
      <c r="M135" s="21" cm="1">
        <f t="array" aca="1" ref="M135" ca="1">IF(Parameters!$D$31, SUM(IF(ISNUMBER(AF135:AK135),(IF(AF135:AK135&gt;=Parameters!$D$41,1,"")),""))+0.5*(SUM(IF(ISNUMBER(AF135:AK135),(IF(AF135:AK135&gt;=Parameters!$D$42,1,"")),""))-SUM(IF(ISNUMBER(AF135:AK135),(IF(AF135:AK135&gt;=Parameters!$D$41,1,"")),""))),0) +
   IF(Parameters!$D$32,SUM(IF(ISNUMBER(AF135:AK135),(IF(AF135:AK135&gt;=Parameters!$D$41,1,"")),"")),0) +
   IF(Parameters!$D$33,AVERAGE(IF(ISNUMBER(AF135:AK135),AF135:AK135)),0) +
   IF(Parameters!$D$34,IF(OR(IF(ISNUMBER(AF135:AK135),AF135:AK135)=0),0,GEOMEAN(IF(ISNUMBER(AF135:AK135),AF135:AK135))),0)</f>
        <v>0</v>
      </c>
      <c r="N135" s="23">
        <f t="shared" ca="1" si="16"/>
        <v>0</v>
      </c>
      <c r="O135" s="116" t="str">
        <f t="shared" si="17"/>
        <v>!</v>
      </c>
      <c r="P135" s="24"/>
      <c r="Q135" s="49"/>
      <c r="R135" s="25">
        <f ca="1">IFERROR(INDEX(Health!$G$8:$G$225,MATCH($C135,_xlfn.ANCHORARRAY(Health!$C$8),0)),NA())</f>
        <v>0</v>
      </c>
      <c r="S135" s="25">
        <f ca="1">IFERROR(INDEX(Food!$G$8:$G$225,MATCH($C135,_xlfn.ANCHORARRAY(Food!$C$8),0)),NA())</f>
        <v>0</v>
      </c>
      <c r="T135" s="25">
        <f ca="1">IFERROR(INDEX(Macro!$G$8:$G$225,MATCH($C135,_xlfn.ANCHORARRAY(Macro!$C$8),0)),NA())</f>
        <v>2.3113556568258282</v>
      </c>
      <c r="U135" s="25">
        <f ca="1">IFERROR(INDEX(Socioeconomic!$G$8:$G$225,MATCH($C135,_xlfn.ANCHORARRAY(Socioeconomic!$C$8),0)),NA())</f>
        <v>0</v>
      </c>
      <c r="V135" s="25">
        <f ca="1">IFERROR(INDEX('Natural Hazard'!$G$8:$G$225,MATCH($C135,_xlfn.ANCHORARRAY('Natural Hazard'!$C$8),0)),NA())</f>
        <v>0</v>
      </c>
      <c r="W135" s="25">
        <f ca="1">IFERROR(INDEX(Conflict!$G$8:$G$225,MATCH($C135,_xlfn.ANCHORARRAY(Conflict!$C$8),0)),NA())</f>
        <v>0</v>
      </c>
      <c r="X135" s="50"/>
      <c r="Y135" s="25">
        <f ca="1">IFERROR(INDEX(Health!$H$8:$H$225,MATCH($C135,_xlfn.ANCHORARRAY(Health!$C$8),0)),NA())</f>
        <v>4.4548104956268197</v>
      </c>
      <c r="Z135" s="25">
        <f ca="1">IFERROR(INDEX(Food!$H$8:$H$225,MATCH($C135,_xlfn.ANCHORARRAY(Food!$C$8),0)),NA())</f>
        <v>0</v>
      </c>
      <c r="AA135" s="25">
        <f ca="1">IFERROR(INDEX(Macro!$H$8:$H$225,MATCH($C135,_xlfn.ANCHORARRAY(Macro!$C$8),0)),NA())</f>
        <v>1.1217634181324001</v>
      </c>
      <c r="AB135" s="25">
        <f ca="1">IFERROR(INDEX(Socioeconomic!$H$8:$H$225,MATCH($C135,_xlfn.ANCHORARRAY(Socioeconomic!$C$8),0)),NA())</f>
        <v>0.71428571428571297</v>
      </c>
      <c r="AC135" s="25">
        <f ca="1">IFERROR(INDEX('Natural Hazard'!$H$8:$H$225,MATCH($C135,_xlfn.ANCHORARRAY('Natural Hazard'!$C$8),0)),NA())</f>
        <v>1.3333333333333299</v>
      </c>
      <c r="AD135" s="25">
        <f ca="1">IFERROR(INDEX(Conflict!$H$8:$H$225,MATCH($C135,_xlfn.ANCHORARRAY(Conflict!$C$8),0)),NA())</f>
        <v>0</v>
      </c>
      <c r="AE135" s="50"/>
      <c r="AF135" s="25">
        <f ca="1">IFERROR(INDEX(Health!$I$8:$I$225,MATCH($C135,_xlfn.ANCHORARRAY(Health!$C$8),0)),NA())</f>
        <v>0</v>
      </c>
      <c r="AG135" s="25" t="e">
        <f ca="1">IFERROR(INDEX(Food!$I$8:$I$225,MATCH($C135,_xlfn.ANCHORARRAY(Food!$C$8),0)),NA())</f>
        <v>#N/A</v>
      </c>
      <c r="AH135" s="25">
        <f ca="1">IFERROR(INDEX(Macro!$I$8:$I$225,MATCH($C135,_xlfn.ANCHORARRAY(Macro!$C$8),0)),NA())</f>
        <v>4.7624703087885898</v>
      </c>
      <c r="AI135" s="25">
        <f ca="1">IFERROR(INDEX(Socioeconomic!$I$8:$I$225,MATCH($C135,_xlfn.ANCHORARRAY(Socioeconomic!$C$8),0)),NA())</f>
        <v>0</v>
      </c>
      <c r="AJ135" s="25">
        <f ca="1">IFERROR(INDEX('Natural Hazard'!$I$8:$I$225,MATCH($C135,_xlfn.ANCHORARRAY('Natural Hazard'!$C$8),0)),NA())</f>
        <v>0</v>
      </c>
      <c r="AK135" s="25">
        <f ca="1">IFERROR(INDEX(Conflict!$I$8:$I$225,MATCH($C135,_xlfn.ANCHORARRAY(Conflict!$C$8),0)),NA())</f>
        <v>0</v>
      </c>
      <c r="AL135" s="49"/>
      <c r="AM135" s="25">
        <f>IFERROR(INDEX('Data Reliability'!$G$6:$G$409,MATCH($C135,'Data Reliability'!$E$6:$E$409,0)),NA())</f>
        <v>8.3333333333333301E-2</v>
      </c>
      <c r="AN135" s="25">
        <f>IFERROR(INDEX('Data Reliability'!$H$6:$H$409,MATCH($C135,'Data Reliability'!$E$6:$E$409,0)),NA())</f>
        <v>0.47222222222222199</v>
      </c>
    </row>
    <row r="136" spans="2:40" ht="15.75" x14ac:dyDescent="0.25">
      <c r="B136" s="28" t="s">
        <v>221</v>
      </c>
      <c r="C136" s="28" t="s">
        <v>222</v>
      </c>
      <c r="D136" s="28" t="s">
        <v>436</v>
      </c>
      <c r="E136" s="28" t="s">
        <v>429</v>
      </c>
      <c r="F136" s="206">
        <f ca="1">MATCH($C136,_xlfn.ANCHORARRAY(Health!$C$8),0)</f>
        <v>131</v>
      </c>
      <c r="G136" s="22" cm="1">
        <f t="array" aca="1" ref="G136" ca="1">IF(Parameters!$D$31, SUM(IF(ISNUMBER(R136:W136),(IF(R136:W136&gt;=Parameters!$D$37,1,"")),""))+0.5*(SUM(IF(ISNUMBER(R136:W136),(IF(R136:W136&gt;=Parameters!$D$38,1,"")),""))-SUM(IF(ISNUMBER(R136:W136),(IF(R136:W136&gt;=Parameters!$D$37,1,"")),""))),0) +
   IF(Parameters!$D$32,SUM(IF(ISNUMBER(R136:W136),(IF(R136:W136&gt;=Parameters!$D$41,1,"")),"")),0) +
   IF(Parameters!$D$33,AVERAGE(IF(ISNUMBER(R136:W136),R136:W136)),0) +
   IF(Parameters!$D$34,IF(OR(IF(ISNUMBER(R136:W136),R136:W136)=0),0,GEOMEAN(IF(ISNUMBER(R136:W136),R136:W136))),0)</f>
        <v>2.5</v>
      </c>
      <c r="H136" s="23">
        <f t="shared" ca="1" si="12"/>
        <v>2.5</v>
      </c>
      <c r="I136" s="116" t="str">
        <f t="shared" si="13"/>
        <v/>
      </c>
      <c r="J136" s="22" cm="1">
        <f t="array" aca="1" ref="J136" ca="1">IF(Parameters!$D$31, SUM(IF(ISNUMBER(Y136:AD136),(IF(Y136:AD136&gt;=Parameters!$D$41,1,"")),""))+0.5*(SUM(IF(ISNUMBER(Y136:AD136),(IF(Y136:AD136&gt;=Parameters!$D$42,1,"")),""))-SUM(IF(ISNUMBER(Y136:AD136),(IF(Y136:AD136&gt;=Parameters!$D$41,1,"")),""))),0) +
   IF(Parameters!$D$32,SUM(IF(ISNUMBER(Y136:AD136),(IF(Y136:AD136&gt;=Parameters!$D$41,1,"")),"")),0) +
   IF(Parameters!$D$33,AVERAGE(IF(ISNUMBER(Y136:AD136),Y136:AD136)),0) +
   IF(Parameters!$D$34,IF(OR(IF(ISNUMBER(Y136:AD136),Y136:AD136)=0),0,GEOMEAN(IF(ISNUMBER(Y136:AD136),Y136:AD136))),0)</f>
        <v>3</v>
      </c>
      <c r="K136" s="23">
        <f t="shared" ca="1" si="14"/>
        <v>3</v>
      </c>
      <c r="L136" s="116" t="str">
        <f t="shared" si="15"/>
        <v/>
      </c>
      <c r="M136" s="21" cm="1">
        <f t="array" aca="1" ref="M136" ca="1">IF(Parameters!$D$31, SUM(IF(ISNUMBER(AF136:AK136),(IF(AF136:AK136&gt;=Parameters!$D$41,1,"")),""))+0.5*(SUM(IF(ISNUMBER(AF136:AK136),(IF(AF136:AK136&gt;=Parameters!$D$42,1,"")),""))-SUM(IF(ISNUMBER(AF136:AK136),(IF(AF136:AK136&gt;=Parameters!$D$41,1,"")),""))),0) +
   IF(Parameters!$D$32,SUM(IF(ISNUMBER(AF136:AK136),(IF(AF136:AK136&gt;=Parameters!$D$41,1,"")),"")),0) +
   IF(Parameters!$D$33,AVERAGE(IF(ISNUMBER(AF136:AK136),AF136:AK136)),0) +
   IF(Parameters!$D$34,IF(OR(IF(ISNUMBER(AF136:AK136),AF136:AK136)=0),0,GEOMEAN(IF(ISNUMBER(AF136:AK136),AF136:AK136))),0)</f>
        <v>2</v>
      </c>
      <c r="N136" s="23">
        <f t="shared" ca="1" si="16"/>
        <v>2</v>
      </c>
      <c r="O136" s="116" t="str">
        <f t="shared" si="17"/>
        <v>!</v>
      </c>
      <c r="P136" s="24"/>
      <c r="Q136" s="49"/>
      <c r="R136" s="25">
        <f ca="1">IFERROR(INDEX(Health!$G$8:$G$225,MATCH($C136,_xlfn.ANCHORARRAY(Health!$C$8),0)),NA())</f>
        <v>0</v>
      </c>
      <c r="S136" s="25">
        <f ca="1">IFERROR(INDEX(Food!$G$8:$G$225,MATCH($C136,_xlfn.ANCHORARRAY(Food!$C$8),0)),NA())</f>
        <v>4.2175907578629106</v>
      </c>
      <c r="T136" s="25">
        <f ca="1">IFERROR(INDEX(Macro!$G$8:$G$225,MATCH($C136,_xlfn.ANCHORARRAY(Macro!$C$8),0)),NA())</f>
        <v>6.0774885424304008</v>
      </c>
      <c r="U136" s="25">
        <f ca="1">IFERROR(INDEX(Socioeconomic!$G$8:$G$225,MATCH($C136,_xlfn.ANCHORARRAY(Socioeconomic!$C$8),0)),NA())</f>
        <v>8.6189160737133417</v>
      </c>
      <c r="V136" s="25">
        <f ca="1">IFERROR(INDEX('Natural Hazard'!$G$8:$G$225,MATCH($C136,_xlfn.ANCHORARRAY('Natural Hazard'!$C$8),0)),NA())</f>
        <v>10</v>
      </c>
      <c r="W136" s="25">
        <f ca="1">IFERROR(INDEX(Conflict!$G$8:$G$225,MATCH($C136,_xlfn.ANCHORARRAY(Conflict!$C$8),0)),NA())</f>
        <v>0</v>
      </c>
      <c r="X136" s="50"/>
      <c r="Y136" s="25">
        <f ca="1">IFERROR(INDEX(Health!$H$8:$H$225,MATCH($C136,_xlfn.ANCHORARRAY(Health!$C$8),0)),NA())</f>
        <v>5.0087463556851297</v>
      </c>
      <c r="Z136" s="25">
        <f ca="1">IFERROR(INDEX(Food!$H$8:$H$225,MATCH($C136,_xlfn.ANCHORARRAY(Food!$C$8),0)),NA())</f>
        <v>5.9293572669368801</v>
      </c>
      <c r="AA136" s="25">
        <f ca="1">IFERROR(INDEX(Macro!$H$8:$H$225,MATCH($C136,_xlfn.ANCHORARRAY(Macro!$C$8),0)),NA())</f>
        <v>10</v>
      </c>
      <c r="AB136" s="25">
        <f ca="1">IFERROR(INDEX(Socioeconomic!$H$8:$H$225,MATCH($C136,_xlfn.ANCHORARRAY(Socioeconomic!$C$8),0)),NA())</f>
        <v>7.4285714285714199</v>
      </c>
      <c r="AC136" s="25">
        <f ca="1">IFERROR(INDEX('Natural Hazard'!$H$8:$H$225,MATCH($C136,_xlfn.ANCHORARRAY('Natural Hazard'!$C$8),0)),NA())</f>
        <v>10</v>
      </c>
      <c r="AD136" s="25">
        <f ca="1">IFERROR(INDEX(Conflict!$H$8:$H$225,MATCH($C136,_xlfn.ANCHORARRAY(Conflict!$C$8),0)),NA())</f>
        <v>8.3089770354905994</v>
      </c>
      <c r="AE136" s="50"/>
      <c r="AF136" s="25">
        <f ca="1">IFERROR(INDEX(Health!$I$8:$I$225,MATCH($C136,_xlfn.ANCHORARRAY(Health!$C$8),0)),NA())</f>
        <v>0</v>
      </c>
      <c r="AG136" s="25">
        <f ca="1">IFERROR(INDEX(Food!$I$8:$I$225,MATCH($C136,_xlfn.ANCHORARRAY(Food!$C$8),0)),NA())</f>
        <v>3</v>
      </c>
      <c r="AH136" s="25">
        <f ca="1">IFERROR(INDEX(Macro!$I$8:$I$225,MATCH($C136,_xlfn.ANCHORARRAY(Macro!$C$8),0)),NA())</f>
        <v>3.6935866983372798</v>
      </c>
      <c r="AI136" s="25">
        <f ca="1">IFERROR(INDEX(Socioeconomic!$I$8:$I$225,MATCH($C136,_xlfn.ANCHORARRAY(Socioeconomic!$C$8),0)),NA())</f>
        <v>10</v>
      </c>
      <c r="AJ136" s="25">
        <f ca="1">IFERROR(INDEX('Natural Hazard'!$I$8:$I$225,MATCH($C136,_xlfn.ANCHORARRAY('Natural Hazard'!$C$8),0)),NA())</f>
        <v>10</v>
      </c>
      <c r="AK136" s="25">
        <f ca="1">IFERROR(INDEX(Conflict!$I$8:$I$225,MATCH($C136,_xlfn.ANCHORARRAY(Conflict!$C$8),0)),NA())</f>
        <v>0</v>
      </c>
      <c r="AL136" s="49"/>
      <c r="AM136" s="25">
        <f>IFERROR(INDEX('Data Reliability'!$G$6:$G$409,MATCH($C136,'Data Reliability'!$E$6:$E$409,0)),NA())</f>
        <v>0</v>
      </c>
      <c r="AN136" s="25">
        <f>IFERROR(INDEX('Data Reliability'!$H$6:$H$409,MATCH($C136,'Data Reliability'!$E$6:$E$409,0)),NA())</f>
        <v>0.405555555555556</v>
      </c>
    </row>
    <row r="137" spans="2:40" ht="15.75" x14ac:dyDescent="0.25">
      <c r="B137" s="28" t="s">
        <v>223</v>
      </c>
      <c r="C137" s="28" t="s">
        <v>224</v>
      </c>
      <c r="D137" s="28" t="s">
        <v>433</v>
      </c>
      <c r="E137" s="28" t="s">
        <v>430</v>
      </c>
      <c r="F137" s="206">
        <f ca="1">MATCH($C137,_xlfn.ANCHORARRAY(Health!$C$8),0)</f>
        <v>132</v>
      </c>
      <c r="G137" s="22" cm="1">
        <f t="array" aca="1" ref="G137" ca="1">IF(Parameters!$D$31, SUM(IF(ISNUMBER(R137:W137),(IF(R137:W137&gt;=Parameters!$D$37,1,"")),""))+0.5*(SUM(IF(ISNUMBER(R137:W137),(IF(R137:W137&gt;=Parameters!$D$38,1,"")),""))-SUM(IF(ISNUMBER(R137:W137),(IF(R137:W137&gt;=Parameters!$D$37,1,"")),""))),0) +
   IF(Parameters!$D$32,SUM(IF(ISNUMBER(R137:W137),(IF(R137:W137&gt;=Parameters!$D$41,1,"")),"")),0) +
   IF(Parameters!$D$33,AVERAGE(IF(ISNUMBER(R137:W137),R137:W137)),0) +
   IF(Parameters!$D$34,IF(OR(IF(ISNUMBER(R137:W137),R137:W137)=0),0,GEOMEAN(IF(ISNUMBER(R137:W137),R137:W137))),0)</f>
        <v>0</v>
      </c>
      <c r="H137" s="23">
        <f t="shared" ca="1" si="12"/>
        <v>0</v>
      </c>
      <c r="I137" s="116" t="str">
        <f t="shared" si="13"/>
        <v/>
      </c>
      <c r="J137" s="22" cm="1">
        <f t="array" aca="1" ref="J137" ca="1">IF(Parameters!$D$31, SUM(IF(ISNUMBER(Y137:AD137),(IF(Y137:AD137&gt;=Parameters!$D$41,1,"")),""))+0.5*(SUM(IF(ISNUMBER(Y137:AD137),(IF(Y137:AD137&gt;=Parameters!$D$42,1,"")),""))-SUM(IF(ISNUMBER(Y137:AD137),(IF(Y137:AD137&gt;=Parameters!$D$41,1,"")),""))),0) +
   IF(Parameters!$D$32,SUM(IF(ISNUMBER(Y137:AD137),(IF(Y137:AD137&gt;=Parameters!$D$41,1,"")),"")),0) +
   IF(Parameters!$D$33,AVERAGE(IF(ISNUMBER(Y137:AD137),Y137:AD137)),0) +
   IF(Parameters!$D$34,IF(OR(IF(ISNUMBER(Y137:AD137),Y137:AD137)=0),0,GEOMEAN(IF(ISNUMBER(Y137:AD137),Y137:AD137))),0)</f>
        <v>0</v>
      </c>
      <c r="K137" s="23">
        <f t="shared" ca="1" si="14"/>
        <v>0</v>
      </c>
      <c r="L137" s="116" t="str">
        <f t="shared" si="15"/>
        <v/>
      </c>
      <c r="M137" s="21" cm="1">
        <f t="array" aca="1" ref="M137" ca="1">IF(Parameters!$D$31, SUM(IF(ISNUMBER(AF137:AK137),(IF(AF137:AK137&gt;=Parameters!$D$41,1,"")),""))+0.5*(SUM(IF(ISNUMBER(AF137:AK137),(IF(AF137:AK137&gt;=Parameters!$D$42,1,"")),""))-SUM(IF(ISNUMBER(AF137:AK137),(IF(AF137:AK137&gt;=Parameters!$D$41,1,"")),""))),0) +
   IF(Parameters!$D$32,SUM(IF(ISNUMBER(AF137:AK137),(IF(AF137:AK137&gt;=Parameters!$D$41,1,"")),"")),0) +
   IF(Parameters!$D$33,AVERAGE(IF(ISNUMBER(AF137:AK137),AF137:AK137)),0) +
   IF(Parameters!$D$34,IF(OR(IF(ISNUMBER(AF137:AK137),AF137:AK137)=0),0,GEOMEAN(IF(ISNUMBER(AF137:AK137),AF137:AK137))),0)</f>
        <v>0</v>
      </c>
      <c r="N137" s="23">
        <f t="shared" ca="1" si="16"/>
        <v>0</v>
      </c>
      <c r="O137" s="116" t="str">
        <f t="shared" si="17"/>
        <v>!</v>
      </c>
      <c r="P137" s="24"/>
      <c r="Q137" s="49"/>
      <c r="R137" s="25">
        <f ca="1">IFERROR(INDEX(Health!$G$8:$G$225,MATCH($C137,_xlfn.ANCHORARRAY(Health!$C$8),0)),NA())</f>
        <v>0</v>
      </c>
      <c r="S137" s="25">
        <f ca="1">IFERROR(INDEX(Food!$G$8:$G$225,MATCH($C137,_xlfn.ANCHORARRAY(Food!$C$8),0)),NA())</f>
        <v>0</v>
      </c>
      <c r="T137" s="25">
        <f ca="1">IFERROR(INDEX(Macro!$G$8:$G$225,MATCH($C137,_xlfn.ANCHORARRAY(Macro!$C$8),0)),NA())</f>
        <v>2.9287887854175039</v>
      </c>
      <c r="U137" s="25">
        <f ca="1">IFERROR(INDEX(Socioeconomic!$G$8:$G$225,MATCH($C137,_xlfn.ANCHORARRAY(Socioeconomic!$C$8),0)),NA())</f>
        <v>0</v>
      </c>
      <c r="V137" s="25">
        <f ca="1">IFERROR(INDEX('Natural Hazard'!$G$8:$G$225,MATCH($C137,_xlfn.ANCHORARRAY('Natural Hazard'!$C$8),0)),NA())</f>
        <v>0</v>
      </c>
      <c r="W137" s="25">
        <f ca="1">IFERROR(INDEX(Conflict!$G$8:$G$225,MATCH($C137,_xlfn.ANCHORARRAY(Conflict!$C$8),0)),NA())</f>
        <v>0</v>
      </c>
      <c r="X137" s="50"/>
      <c r="Y137" s="25">
        <f ca="1">IFERROR(INDEX(Health!$H$8:$H$225,MATCH($C137,_xlfn.ANCHORARRAY(Health!$C$8),0)),NA())</f>
        <v>3.3177842565597602</v>
      </c>
      <c r="Z137" s="25">
        <f ca="1">IFERROR(INDEX(Food!$H$8:$H$225,MATCH($C137,_xlfn.ANCHORARRAY(Food!$C$8),0)),NA())</f>
        <v>1.1722488038277501</v>
      </c>
      <c r="AA137" s="25">
        <f ca="1">IFERROR(INDEX(Macro!$H$8:$H$225,MATCH($C137,_xlfn.ANCHORARRAY(Macro!$C$8),0)),NA())</f>
        <v>3.9903374348909102</v>
      </c>
      <c r="AB137" s="25">
        <f ca="1">IFERROR(INDEX(Socioeconomic!$H$8:$H$225,MATCH($C137,_xlfn.ANCHORARRAY(Socioeconomic!$C$8),0)),NA())</f>
        <v>3.4285714285714199</v>
      </c>
      <c r="AC137" s="25">
        <f ca="1">IFERROR(INDEX('Natural Hazard'!$H$8:$H$225,MATCH($C137,_xlfn.ANCHORARRAY('Natural Hazard'!$C$8),0)),NA())</f>
        <v>3.6666666666666599</v>
      </c>
      <c r="AD137" s="25">
        <f ca="1">IFERROR(INDEX(Conflict!$H$8:$H$225,MATCH($C137,_xlfn.ANCHORARRAY(Conflict!$C$8),0)),NA())</f>
        <v>0</v>
      </c>
      <c r="AE137" s="50"/>
      <c r="AF137" s="25">
        <f ca="1">IFERROR(INDEX(Health!$I$8:$I$225,MATCH($C137,_xlfn.ANCHORARRAY(Health!$C$8),0)),NA())</f>
        <v>0</v>
      </c>
      <c r="AG137" s="25" t="e">
        <f ca="1">IFERROR(INDEX(Food!$I$8:$I$225,MATCH($C137,_xlfn.ANCHORARRAY(Food!$C$8),0)),NA())</f>
        <v>#N/A</v>
      </c>
      <c r="AH137" s="25">
        <f ca="1">IFERROR(INDEX(Macro!$I$8:$I$225,MATCH($C137,_xlfn.ANCHORARRAY(Macro!$C$8),0)),NA())</f>
        <v>2.1496437054631801</v>
      </c>
      <c r="AI137" s="25">
        <f ca="1">IFERROR(INDEX(Socioeconomic!$I$8:$I$225,MATCH($C137,_xlfn.ANCHORARRAY(Socioeconomic!$C$8),0)),NA())</f>
        <v>0</v>
      </c>
      <c r="AJ137" s="25">
        <f ca="1">IFERROR(INDEX('Natural Hazard'!$I$8:$I$225,MATCH($C137,_xlfn.ANCHORARRAY('Natural Hazard'!$C$8),0)),NA())</f>
        <v>0</v>
      </c>
      <c r="AK137" s="25">
        <f ca="1">IFERROR(INDEX(Conflict!$I$8:$I$225,MATCH($C137,_xlfn.ANCHORARRAY(Conflict!$C$8),0)),NA())</f>
        <v>0</v>
      </c>
      <c r="AL137" s="49"/>
      <c r="AM137" s="25">
        <f>IFERROR(INDEX('Data Reliability'!$G$6:$G$409,MATCH($C137,'Data Reliability'!$E$6:$E$409,0)),NA())</f>
        <v>8.3333333333333301E-2</v>
      </c>
      <c r="AN137" s="25">
        <f>IFERROR(INDEX('Data Reliability'!$H$6:$H$409,MATCH($C137,'Data Reliability'!$E$6:$E$409,0)),NA())</f>
        <v>0.52777777777777801</v>
      </c>
    </row>
    <row r="138" spans="2:40" ht="15.75" x14ac:dyDescent="0.25">
      <c r="B138" s="28" t="s">
        <v>225</v>
      </c>
      <c r="C138" s="28" t="s">
        <v>226</v>
      </c>
      <c r="D138" s="28" t="s">
        <v>436</v>
      </c>
      <c r="E138" s="28" t="s">
        <v>430</v>
      </c>
      <c r="F138" s="206">
        <f ca="1">MATCH($C138,_xlfn.ANCHORARRAY(Health!$C$8),0)</f>
        <v>133</v>
      </c>
      <c r="G138" s="22" cm="1">
        <f t="array" aca="1" ref="G138" ca="1">IF(Parameters!$D$31, SUM(IF(ISNUMBER(R138:W138),(IF(R138:W138&gt;=Parameters!$D$37,1,"")),""))+0.5*(SUM(IF(ISNUMBER(R138:W138),(IF(R138:W138&gt;=Parameters!$D$38,1,"")),""))-SUM(IF(ISNUMBER(R138:W138),(IF(R138:W138&gt;=Parameters!$D$37,1,"")),""))),0) +
   IF(Parameters!$D$32,SUM(IF(ISNUMBER(R138:W138),(IF(R138:W138&gt;=Parameters!$D$41,1,"")),"")),0) +
   IF(Parameters!$D$33,AVERAGE(IF(ISNUMBER(R138:W138),R138:W138)),0) +
   IF(Parameters!$D$34,IF(OR(IF(ISNUMBER(R138:W138),R138:W138)=0),0,GEOMEAN(IF(ISNUMBER(R138:W138),R138:W138))),0)</f>
        <v>0</v>
      </c>
      <c r="H138" s="23">
        <f t="shared" ca="1" si="12"/>
        <v>0</v>
      </c>
      <c r="I138" s="116" t="str">
        <f t="shared" si="13"/>
        <v/>
      </c>
      <c r="J138" s="22" cm="1">
        <f t="array" aca="1" ref="J138" ca="1">IF(Parameters!$D$31, SUM(IF(ISNUMBER(Y138:AD138),(IF(Y138:AD138&gt;=Parameters!$D$41,1,"")),""))+0.5*(SUM(IF(ISNUMBER(Y138:AD138),(IF(Y138:AD138&gt;=Parameters!$D$42,1,"")),""))-SUM(IF(ISNUMBER(Y138:AD138),(IF(Y138:AD138&gt;=Parameters!$D$41,1,"")),""))),0) +
   IF(Parameters!$D$32,SUM(IF(ISNUMBER(Y138:AD138),(IF(Y138:AD138&gt;=Parameters!$D$41,1,"")),"")),0) +
   IF(Parameters!$D$33,AVERAGE(IF(ISNUMBER(Y138:AD138),Y138:AD138)),0) +
   IF(Parameters!$D$34,IF(OR(IF(ISNUMBER(Y138:AD138),Y138:AD138)=0),0,GEOMEAN(IF(ISNUMBER(Y138:AD138),Y138:AD138))),0)</f>
        <v>0.5</v>
      </c>
      <c r="K138" s="23">
        <f t="shared" ca="1" si="14"/>
        <v>0.5</v>
      </c>
      <c r="L138" s="116" t="str">
        <f t="shared" si="15"/>
        <v/>
      </c>
      <c r="M138" s="21" cm="1">
        <f t="array" aca="1" ref="M138" ca="1">IF(Parameters!$D$31, SUM(IF(ISNUMBER(AF138:AK138),(IF(AF138:AK138&gt;=Parameters!$D$41,1,"")),""))+0.5*(SUM(IF(ISNUMBER(AF138:AK138),(IF(AF138:AK138&gt;=Parameters!$D$42,1,"")),""))-SUM(IF(ISNUMBER(AF138:AK138),(IF(AF138:AK138&gt;=Parameters!$D$41,1,"")),""))),0) +
   IF(Parameters!$D$32,SUM(IF(ISNUMBER(AF138:AK138),(IF(AF138:AK138&gt;=Parameters!$D$41,1,"")),"")),0) +
   IF(Parameters!$D$33,AVERAGE(IF(ISNUMBER(AF138:AK138),AF138:AK138)),0) +
   IF(Parameters!$D$34,IF(OR(IF(ISNUMBER(AF138:AK138),AF138:AK138)=0),0,GEOMEAN(IF(ISNUMBER(AF138:AK138),AF138:AK138))),0)</f>
        <v>0</v>
      </c>
      <c r="N138" s="23">
        <f t="shared" ca="1" si="16"/>
        <v>0</v>
      </c>
      <c r="O138" s="116" t="str">
        <f t="shared" si="17"/>
        <v>!</v>
      </c>
      <c r="P138" s="24"/>
      <c r="Q138" s="49"/>
      <c r="R138" s="25">
        <f ca="1">IFERROR(INDEX(Health!$G$8:$G$225,MATCH($C138,_xlfn.ANCHORARRAY(Health!$C$8),0)),NA())</f>
        <v>0</v>
      </c>
      <c r="S138" s="25">
        <f ca="1">IFERROR(INDEX(Food!$G$8:$G$225,MATCH($C138,_xlfn.ANCHORARRAY(Food!$C$8),0)),NA())</f>
        <v>0</v>
      </c>
      <c r="T138" s="25">
        <f ca="1">IFERROR(INDEX(Macro!$G$8:$G$225,MATCH($C138,_xlfn.ANCHORARRAY(Macro!$C$8),0)),NA())</f>
        <v>3.9451707117592392</v>
      </c>
      <c r="U138" s="25">
        <f ca="1">IFERROR(INDEX(Socioeconomic!$G$8:$G$225,MATCH($C138,_xlfn.ANCHORARRAY(Socioeconomic!$C$8),0)),NA())</f>
        <v>0</v>
      </c>
      <c r="V138" s="25">
        <f ca="1">IFERROR(INDEX('Natural Hazard'!$G$8:$G$225,MATCH($C138,_xlfn.ANCHORARRAY('Natural Hazard'!$C$8),0)),NA())</f>
        <v>0</v>
      </c>
      <c r="W138" s="25">
        <f ca="1">IFERROR(INDEX(Conflict!$G$8:$G$225,MATCH($C138,_xlfn.ANCHORARRAY(Conflict!$C$8),0)),NA())</f>
        <v>0</v>
      </c>
      <c r="X138" s="50"/>
      <c r="Y138" s="25">
        <f ca="1">IFERROR(INDEX(Health!$H$8:$H$225,MATCH($C138,_xlfn.ANCHORARRAY(Health!$C$8),0)),NA())</f>
        <v>4.2215743440233204</v>
      </c>
      <c r="Z138" s="25">
        <f ca="1">IFERROR(INDEX(Food!$H$8:$H$225,MATCH($C138,_xlfn.ANCHORARRAY(Food!$C$8),0)),NA())</f>
        <v>7.2009569377990399</v>
      </c>
      <c r="AA138" s="25">
        <f ca="1">IFERROR(INDEX(Macro!$H$8:$H$225,MATCH($C138,_xlfn.ANCHORARRAY(Macro!$C$8),0)),NA())</f>
        <v>3.7336755491809401</v>
      </c>
      <c r="AB138" s="25">
        <f ca="1">IFERROR(INDEX(Socioeconomic!$H$8:$H$225,MATCH($C138,_xlfn.ANCHORARRAY(Socioeconomic!$C$8),0)),NA())</f>
        <v>4.8571428571428497</v>
      </c>
      <c r="AC138" s="25">
        <f ca="1">IFERROR(INDEX('Natural Hazard'!$H$8:$H$225,MATCH($C138,_xlfn.ANCHORARRAY('Natural Hazard'!$C$8),0)),NA())</f>
        <v>3.8333333333333299</v>
      </c>
      <c r="AD138" s="25">
        <f ca="1">IFERROR(INDEX(Conflict!$H$8:$H$225,MATCH($C138,_xlfn.ANCHORARRAY(Conflict!$C$8),0)),NA())</f>
        <v>0</v>
      </c>
      <c r="AE138" s="50"/>
      <c r="AF138" s="25">
        <f ca="1">IFERROR(INDEX(Health!$I$8:$I$225,MATCH($C138,_xlfn.ANCHORARRAY(Health!$C$8),0)),NA())</f>
        <v>0</v>
      </c>
      <c r="AG138" s="25" t="e">
        <f ca="1">IFERROR(INDEX(Food!$I$8:$I$225,MATCH($C138,_xlfn.ANCHORARRAY(Food!$C$8),0)),NA())</f>
        <v>#N/A</v>
      </c>
      <c r="AH138" s="25">
        <f ca="1">IFERROR(INDEX(Macro!$I$8:$I$225,MATCH($C138,_xlfn.ANCHORARRAY(Macro!$C$8),0)),NA())</f>
        <v>4.16864608076009</v>
      </c>
      <c r="AI138" s="25">
        <f ca="1">IFERROR(INDEX(Socioeconomic!$I$8:$I$225,MATCH($C138,_xlfn.ANCHORARRAY(Socioeconomic!$C$8),0)),NA())</f>
        <v>0</v>
      </c>
      <c r="AJ138" s="25">
        <f ca="1">IFERROR(INDEX('Natural Hazard'!$I$8:$I$225,MATCH($C138,_xlfn.ANCHORARRAY('Natural Hazard'!$C$8),0)),NA())</f>
        <v>0</v>
      </c>
      <c r="AK138" s="25">
        <f ca="1">IFERROR(INDEX(Conflict!$I$8:$I$225,MATCH($C138,_xlfn.ANCHORARRAY(Conflict!$C$8),0)),NA())</f>
        <v>0</v>
      </c>
      <c r="AL138" s="49"/>
      <c r="AM138" s="25">
        <f>IFERROR(INDEX('Data Reliability'!$G$6:$G$409,MATCH($C138,'Data Reliability'!$E$6:$E$409,0)),NA())</f>
        <v>8.3333333333333301E-2</v>
      </c>
      <c r="AN138" s="25">
        <f>IFERROR(INDEX('Data Reliability'!$H$6:$H$409,MATCH($C138,'Data Reliability'!$E$6:$E$409,0)),NA())</f>
        <v>0.47222222222222199</v>
      </c>
    </row>
    <row r="139" spans="2:40" ht="15.75" x14ac:dyDescent="0.25">
      <c r="B139" s="28" t="s">
        <v>720</v>
      </c>
      <c r="C139" s="28" t="s">
        <v>683</v>
      </c>
      <c r="D139" s="28" t="s">
        <v>436</v>
      </c>
      <c r="E139" s="28" t="s">
        <v>409</v>
      </c>
      <c r="F139" s="206">
        <f ca="1">MATCH($C139,_xlfn.ANCHORARRAY(Health!$C$8),0)</f>
        <v>134</v>
      </c>
      <c r="G139" s="22" cm="1">
        <f t="array" aca="1" ref="G139" ca="1">IF(Parameters!$D$31, SUM(IF(ISNUMBER(R139:W139),(IF(R139:W139&gt;=Parameters!$D$37,1,"")),""))+0.5*(SUM(IF(ISNUMBER(R139:W139),(IF(R139:W139&gt;=Parameters!$D$38,1,"")),""))-SUM(IF(ISNUMBER(R139:W139),(IF(R139:W139&gt;=Parameters!$D$37,1,"")),""))),0) +
   IF(Parameters!$D$32,SUM(IF(ISNUMBER(R139:W139),(IF(R139:W139&gt;=Parameters!$D$41,1,"")),"")),0) +
   IF(Parameters!$D$33,AVERAGE(IF(ISNUMBER(R139:W139),R139:W139)),0) +
   IF(Parameters!$D$34,IF(OR(IF(ISNUMBER(R139:W139),R139:W139)=0),0,GEOMEAN(IF(ISNUMBER(R139:W139),R139:W139))),0)</f>
        <v>1</v>
      </c>
      <c r="H139" s="23">
        <f t="shared" ca="1" si="12"/>
        <v>1</v>
      </c>
      <c r="I139" s="116" t="str">
        <f t="shared" si="13"/>
        <v>!!</v>
      </c>
      <c r="J139" s="22" cm="1">
        <f t="array" aca="1" ref="J139" ca="1">IF(Parameters!$D$31, SUM(IF(ISNUMBER(Y139:AD139),(IF(Y139:AD139&gt;=Parameters!$D$41,1,"")),""))+0.5*(SUM(IF(ISNUMBER(Y139:AD139),(IF(Y139:AD139&gt;=Parameters!$D$42,1,"")),""))-SUM(IF(ISNUMBER(Y139:AD139),(IF(Y139:AD139&gt;=Parameters!$D$41,1,"")),""))),0) +
   IF(Parameters!$D$32,SUM(IF(ISNUMBER(Y139:AD139),(IF(Y139:AD139&gt;=Parameters!$D$41,1,"")),"")),0) +
   IF(Parameters!$D$33,AVERAGE(IF(ISNUMBER(Y139:AD139),Y139:AD139)),0) +
   IF(Parameters!$D$34,IF(OR(IF(ISNUMBER(Y139:AD139),Y139:AD139)=0),0,GEOMEAN(IF(ISNUMBER(Y139:AD139),Y139:AD139))),0)</f>
        <v>0</v>
      </c>
      <c r="K139" s="23">
        <f t="shared" ca="1" si="14"/>
        <v>0</v>
      </c>
      <c r="L139" s="116" t="str">
        <f t="shared" si="15"/>
        <v>!!</v>
      </c>
      <c r="M139" s="21" cm="1">
        <f t="array" aca="1" ref="M139" ca="1">IF(Parameters!$D$31, SUM(IF(ISNUMBER(AF139:AK139),(IF(AF139:AK139&gt;=Parameters!$D$41,1,"")),""))+0.5*(SUM(IF(ISNUMBER(AF139:AK139),(IF(AF139:AK139&gt;=Parameters!$D$42,1,"")),""))-SUM(IF(ISNUMBER(AF139:AK139),(IF(AF139:AK139&gt;=Parameters!$D$41,1,"")),""))),0) +
   IF(Parameters!$D$32,SUM(IF(ISNUMBER(AF139:AK139),(IF(AF139:AK139&gt;=Parameters!$D$41,1,"")),"")),0) +
   IF(Parameters!$D$33,AVERAGE(IF(ISNUMBER(AF139:AK139),AF139:AK139)),0) +
   IF(Parameters!$D$34,IF(OR(IF(ISNUMBER(AF139:AK139),AF139:AK139)=0),0,GEOMEAN(IF(ISNUMBER(AF139:AK139),AF139:AK139))),0)</f>
        <v>1</v>
      </c>
      <c r="N139" s="23">
        <f t="shared" ca="1" si="16"/>
        <v>1</v>
      </c>
      <c r="O139" s="116" t="str">
        <f t="shared" si="17"/>
        <v>!!</v>
      </c>
      <c r="P139" s="24"/>
      <c r="Q139" s="49"/>
      <c r="R139" s="25">
        <f ca="1">IFERROR(INDEX(Health!$G$8:$G$225,MATCH($C139,_xlfn.ANCHORARRAY(Health!$C$8),0)),NA())</f>
        <v>0</v>
      </c>
      <c r="S139" s="25" t="e">
        <f ca="1">IFERROR(INDEX(Food!$G$8:$G$225,MATCH($C139,_xlfn.ANCHORARRAY(Food!$C$8),0)),NA())</f>
        <v>#N/A</v>
      </c>
      <c r="T139" s="25" t="e">
        <f ca="1">IFERROR(INDEX(Macro!$G$8:$G$225,MATCH($C139,_xlfn.ANCHORARRAY(Macro!$C$8),0)),NA())</f>
        <v>#N/A</v>
      </c>
      <c r="U139" s="25">
        <f ca="1">IFERROR(INDEX(Socioeconomic!$G$8:$G$225,MATCH($C139,_xlfn.ANCHORARRAY(Socioeconomic!$C$8),0)),NA())</f>
        <v>0</v>
      </c>
      <c r="V139" s="25">
        <f ca="1">IFERROR(INDEX('Natural Hazard'!$G$8:$G$225,MATCH($C139,_xlfn.ANCHORARRAY('Natural Hazard'!$C$8),0)),NA())</f>
        <v>10</v>
      </c>
      <c r="W139" s="25">
        <f ca="1">IFERROR(INDEX(Conflict!$G$8:$G$225,MATCH($C139,_xlfn.ANCHORARRAY(Conflict!$C$8),0)),NA())</f>
        <v>0</v>
      </c>
      <c r="X139" s="50"/>
      <c r="Y139" s="25" t="e">
        <f ca="1">IFERROR(INDEX(Health!$H$8:$H$225,MATCH($C139,_xlfn.ANCHORARRAY(Health!$C$8),0)),NA())</f>
        <v>#N/A</v>
      </c>
      <c r="Z139" s="25" t="e">
        <f ca="1">IFERROR(INDEX(Food!$H$8:$H$225,MATCH($C139,_xlfn.ANCHORARRAY(Food!$C$8),0)),NA())</f>
        <v>#N/A</v>
      </c>
      <c r="AA139" s="25" t="e">
        <f ca="1">IFERROR(INDEX(Macro!$H$8:$H$225,MATCH($C139,_xlfn.ANCHORARRAY(Macro!$C$8),0)),NA())</f>
        <v>#N/A</v>
      </c>
      <c r="AB139" s="25" t="e">
        <f ca="1">IFERROR(INDEX(Socioeconomic!$H$8:$H$225,MATCH($C139,_xlfn.ANCHORARRAY(Socioeconomic!$C$8),0)),NA())</f>
        <v>#N/A</v>
      </c>
      <c r="AC139" s="25" t="e">
        <f ca="1">IFERROR(INDEX('Natural Hazard'!$H$8:$H$225,MATCH($C139,_xlfn.ANCHORARRAY('Natural Hazard'!$C$8),0)),NA())</f>
        <v>#N/A</v>
      </c>
      <c r="AD139" s="25">
        <f ca="1">IFERROR(INDEX(Conflict!$H$8:$H$225,MATCH($C139,_xlfn.ANCHORARRAY(Conflict!$C$8),0)),NA())</f>
        <v>0</v>
      </c>
      <c r="AE139" s="50"/>
      <c r="AF139" s="25">
        <f ca="1">IFERROR(INDEX(Health!$I$8:$I$225,MATCH($C139,_xlfn.ANCHORARRAY(Health!$C$8),0)),NA())</f>
        <v>0</v>
      </c>
      <c r="AG139" s="25" t="e">
        <f ca="1">IFERROR(INDEX(Food!$I$8:$I$225,MATCH($C139,_xlfn.ANCHORARRAY(Food!$C$8),0)),NA())</f>
        <v>#N/A</v>
      </c>
      <c r="AH139" s="25" t="e">
        <f ca="1">IFERROR(INDEX(Macro!$I$8:$I$225,MATCH($C139,_xlfn.ANCHORARRAY(Macro!$C$8),0)),NA())</f>
        <v>#N/A</v>
      </c>
      <c r="AI139" s="25">
        <f ca="1">IFERROR(INDEX(Socioeconomic!$I$8:$I$225,MATCH($C139,_xlfn.ANCHORARRAY(Socioeconomic!$C$8),0)),NA())</f>
        <v>0</v>
      </c>
      <c r="AJ139" s="25">
        <f ca="1">IFERROR(INDEX('Natural Hazard'!$I$8:$I$225,MATCH($C139,_xlfn.ANCHORARRAY('Natural Hazard'!$C$8),0)),NA())</f>
        <v>10</v>
      </c>
      <c r="AK139" s="25">
        <f ca="1">IFERROR(INDEX(Conflict!$I$8:$I$225,MATCH($C139,_xlfn.ANCHORARRAY(Conflict!$C$8),0)),NA())</f>
        <v>0</v>
      </c>
      <c r="AL139" s="49"/>
      <c r="AM139" s="25">
        <f>IFERROR(INDEX('Data Reliability'!$G$6:$G$409,MATCH($C139,'Data Reliability'!$E$6:$E$409,0)),NA())</f>
        <v>0.88888888888888895</v>
      </c>
      <c r="AN139" s="25">
        <f>IFERROR(INDEX('Data Reliability'!$H$6:$H$409,MATCH($C139,'Data Reliability'!$E$6:$E$409,0)),NA())</f>
        <v>0.72777777777777797</v>
      </c>
    </row>
    <row r="140" spans="2:40" ht="15.75" x14ac:dyDescent="0.25">
      <c r="B140" s="28" t="s">
        <v>227</v>
      </c>
      <c r="C140" s="28" t="s">
        <v>228</v>
      </c>
      <c r="D140" s="28" t="s">
        <v>432</v>
      </c>
      <c r="E140" s="28" t="s">
        <v>429</v>
      </c>
      <c r="F140" s="206">
        <f ca="1">MATCH($C140,_xlfn.ANCHORARRAY(Health!$C$8),0)</f>
        <v>135</v>
      </c>
      <c r="G140" s="22" cm="1">
        <f t="array" aca="1" ref="G140" ca="1">IF(Parameters!$D$31, SUM(IF(ISNUMBER(R140:W140),(IF(R140:W140&gt;=Parameters!$D$37,1,"")),""))+0.5*(SUM(IF(ISNUMBER(R140:W140),(IF(R140:W140&gt;=Parameters!$D$38,1,"")),""))-SUM(IF(ISNUMBER(R140:W140),(IF(R140:W140&gt;=Parameters!$D$37,1,"")),""))),0) +
   IF(Parameters!$D$32,SUM(IF(ISNUMBER(R140:W140),(IF(R140:W140&gt;=Parameters!$D$41,1,"")),"")),0) +
   IF(Parameters!$D$33,AVERAGE(IF(ISNUMBER(R140:W140),R140:W140)),0) +
   IF(Parameters!$D$34,IF(OR(IF(ISNUMBER(R140:W140),R140:W140)=0),0,GEOMEAN(IF(ISNUMBER(R140:W140),R140:W140))),0)</f>
        <v>1</v>
      </c>
      <c r="H140" s="23">
        <f t="shared" ca="1" si="12"/>
        <v>1</v>
      </c>
      <c r="I140" s="116" t="str">
        <f t="shared" si="13"/>
        <v/>
      </c>
      <c r="J140" s="22" cm="1">
        <f t="array" aca="1" ref="J140" ca="1">IF(Parameters!$D$31, SUM(IF(ISNUMBER(Y140:AD140),(IF(Y140:AD140&gt;=Parameters!$D$41,1,"")),""))+0.5*(SUM(IF(ISNUMBER(Y140:AD140),(IF(Y140:AD140&gt;=Parameters!$D$42,1,"")),""))-SUM(IF(ISNUMBER(Y140:AD140),(IF(Y140:AD140&gt;=Parameters!$D$41,1,"")),""))),0) +
   IF(Parameters!$D$32,SUM(IF(ISNUMBER(Y140:AD140),(IF(Y140:AD140&gt;=Parameters!$D$41,1,"")),"")),0) +
   IF(Parameters!$D$33,AVERAGE(IF(ISNUMBER(Y140:AD140),Y140:AD140)),0) +
   IF(Parameters!$D$34,IF(OR(IF(ISNUMBER(Y140:AD140),Y140:AD140)=0),0,GEOMEAN(IF(ISNUMBER(Y140:AD140),Y140:AD140))),0)</f>
        <v>2.5</v>
      </c>
      <c r="K140" s="23">
        <f t="shared" ca="1" si="14"/>
        <v>2.5</v>
      </c>
      <c r="L140" s="116" t="str">
        <f t="shared" si="15"/>
        <v/>
      </c>
      <c r="M140" s="21" cm="1">
        <f t="array" aca="1" ref="M140" ca="1">IF(Parameters!$D$31, SUM(IF(ISNUMBER(AF140:AK140),(IF(AF140:AK140&gt;=Parameters!$D$41,1,"")),""))+0.5*(SUM(IF(ISNUMBER(AF140:AK140),(IF(AF140:AK140&gt;=Parameters!$D$42,1,"")),""))-SUM(IF(ISNUMBER(AF140:AK140),(IF(AF140:AK140&gt;=Parameters!$D$41,1,"")),""))),0) +
   IF(Parameters!$D$32,SUM(IF(ISNUMBER(AF140:AK140),(IF(AF140:AK140&gt;=Parameters!$D$41,1,"")),"")),0) +
   IF(Parameters!$D$33,AVERAGE(IF(ISNUMBER(AF140:AK140),AF140:AK140)),0) +
   IF(Parameters!$D$34,IF(OR(IF(ISNUMBER(AF140:AK140),AF140:AK140)=0),0,GEOMEAN(IF(ISNUMBER(AF140:AK140),AF140:AK140))),0)</f>
        <v>1</v>
      </c>
      <c r="N140" s="23">
        <f t="shared" ca="1" si="16"/>
        <v>1</v>
      </c>
      <c r="O140" s="116" t="str">
        <f t="shared" si="17"/>
        <v>!</v>
      </c>
      <c r="P140" s="24"/>
      <c r="Q140" s="49"/>
      <c r="R140" s="25">
        <f ca="1">IFERROR(INDEX(Health!$G$8:$G$225,MATCH($C140,_xlfn.ANCHORARRAY(Health!$C$8),0)),NA())</f>
        <v>0</v>
      </c>
      <c r="S140" s="25">
        <f ca="1">IFERROR(INDEX(Food!$G$8:$G$225,MATCH($C140,_xlfn.ANCHORARRAY(Food!$C$8),0)),NA())</f>
        <v>9.4400249280779445</v>
      </c>
      <c r="T140" s="25">
        <f ca="1">IFERROR(INDEX(Macro!$G$8:$G$225,MATCH($C140,_xlfn.ANCHORARRAY(Macro!$C$8),0)),NA())</f>
        <v>4.2275794786666125</v>
      </c>
      <c r="U140" s="25">
        <f ca="1">IFERROR(INDEX(Socioeconomic!$G$8:$G$225,MATCH($C140,_xlfn.ANCHORARRAY(Socioeconomic!$C$8),0)),NA())</f>
        <v>3.3166247903552191</v>
      </c>
      <c r="V140" s="25">
        <f ca="1">IFERROR(INDEX('Natural Hazard'!$G$8:$G$225,MATCH($C140,_xlfn.ANCHORARRAY('Natural Hazard'!$C$8),0)),NA())</f>
        <v>0</v>
      </c>
      <c r="W140" s="25">
        <f ca="1">IFERROR(INDEX(Conflict!$G$8:$G$225,MATCH($C140,_xlfn.ANCHORARRAY(Conflict!$C$8),0)),NA())</f>
        <v>4.3920454566996794</v>
      </c>
      <c r="X140" s="50"/>
      <c r="Y140" s="25">
        <f ca="1">IFERROR(INDEX(Health!$H$8:$H$225,MATCH($C140,_xlfn.ANCHORARRAY(Health!$C$8),0)),NA())</f>
        <v>7.3119533527696801</v>
      </c>
      <c r="Z140" s="25">
        <f ca="1">IFERROR(INDEX(Food!$H$8:$H$225,MATCH($C140,_xlfn.ANCHORARRAY(Food!$C$8),0)),NA())</f>
        <v>8.9114070642733001</v>
      </c>
      <c r="AA140" s="25">
        <f ca="1">IFERROR(INDEX(Macro!$H$8:$H$225,MATCH($C140,_xlfn.ANCHORARRAY(Macro!$C$8),0)),NA())</f>
        <v>4.4130746584132199</v>
      </c>
      <c r="AB140" s="25">
        <f ca="1">IFERROR(INDEX(Socioeconomic!$H$8:$H$225,MATCH($C140,_xlfn.ANCHORARRAY(Socioeconomic!$C$8),0)),NA())</f>
        <v>10</v>
      </c>
      <c r="AC140" s="25">
        <f ca="1">IFERROR(INDEX('Natural Hazard'!$H$8:$H$225,MATCH($C140,_xlfn.ANCHORARRAY('Natural Hazard'!$C$8),0)),NA())</f>
        <v>7</v>
      </c>
      <c r="AD140" s="25">
        <f ca="1">IFERROR(INDEX(Conflict!$H$8:$H$225,MATCH($C140,_xlfn.ANCHORARRAY(Conflict!$C$8),0)),NA())</f>
        <v>6.7432150313152404</v>
      </c>
      <c r="AE140" s="50"/>
      <c r="AF140" s="25">
        <f ca="1">IFERROR(INDEX(Health!$I$8:$I$225,MATCH($C140,_xlfn.ANCHORARRAY(Health!$C$8),0)),NA())</f>
        <v>0</v>
      </c>
      <c r="AG140" s="25">
        <f ca="1">IFERROR(INDEX(Food!$I$8:$I$225,MATCH($C140,_xlfn.ANCHORARRAY(Food!$C$8),0)),NA())</f>
        <v>10</v>
      </c>
      <c r="AH140" s="25">
        <f ca="1">IFERROR(INDEX(Macro!$I$8:$I$225,MATCH($C140,_xlfn.ANCHORARRAY(Macro!$C$8),0)),NA())</f>
        <v>4.0498812351543902</v>
      </c>
      <c r="AI140" s="25">
        <f ca="1">IFERROR(INDEX(Socioeconomic!$I$8:$I$225,MATCH($C140,_xlfn.ANCHORARRAY(Socioeconomic!$C$8),0)),NA())</f>
        <v>1.09999999999988</v>
      </c>
      <c r="AJ140" s="25">
        <f ca="1">IFERROR(INDEX('Natural Hazard'!$I$8:$I$225,MATCH($C140,_xlfn.ANCHORARRAY('Natural Hazard'!$C$8),0)),NA())</f>
        <v>0</v>
      </c>
      <c r="AK140" s="25">
        <f ca="1">IFERROR(INDEX(Conflict!$I$8:$I$225,MATCH($C140,_xlfn.ANCHORARRAY(Conflict!$C$8),0)),NA())</f>
        <v>2.8606626370557602</v>
      </c>
      <c r="AL140" s="49"/>
      <c r="AM140" s="25">
        <f>IFERROR(INDEX('Data Reliability'!$G$6:$G$409,MATCH($C140,'Data Reliability'!$E$6:$E$409,0)),NA())</f>
        <v>0</v>
      </c>
      <c r="AN140" s="25">
        <f>IFERROR(INDEX('Data Reliability'!$H$6:$H$409,MATCH($C140,'Data Reliability'!$E$6:$E$409,0)),NA())</f>
        <v>0.35</v>
      </c>
    </row>
    <row r="141" spans="2:40" ht="15.75" x14ac:dyDescent="0.25">
      <c r="B141" s="28" t="s">
        <v>229</v>
      </c>
      <c r="C141" s="28" t="s">
        <v>230</v>
      </c>
      <c r="D141" s="28" t="s">
        <v>432</v>
      </c>
      <c r="E141" s="28" t="s">
        <v>429</v>
      </c>
      <c r="F141" s="206">
        <f ca="1">MATCH($C141,_xlfn.ANCHORARRAY(Health!$C$8),0)</f>
        <v>136</v>
      </c>
      <c r="G141" s="22" cm="1">
        <f t="array" aca="1" ref="G141" ca="1">IF(Parameters!$D$31, SUM(IF(ISNUMBER(R141:W141),(IF(R141:W141&gt;=Parameters!$D$37,1,"")),""))+0.5*(SUM(IF(ISNUMBER(R141:W141),(IF(R141:W141&gt;=Parameters!$D$38,1,"")),""))-SUM(IF(ISNUMBER(R141:W141),(IF(R141:W141&gt;=Parameters!$D$37,1,"")),""))),0) +
   IF(Parameters!$D$32,SUM(IF(ISNUMBER(R141:W141),(IF(R141:W141&gt;=Parameters!$D$41,1,"")),"")),0) +
   IF(Parameters!$D$33,AVERAGE(IF(ISNUMBER(R141:W141),R141:W141)),0) +
   IF(Parameters!$D$34,IF(OR(IF(ISNUMBER(R141:W141),R141:W141)=0),0,GEOMEAN(IF(ISNUMBER(R141:W141),R141:W141))),0)</f>
        <v>2</v>
      </c>
      <c r="H141" s="23">
        <f t="shared" ca="1" si="12"/>
        <v>2</v>
      </c>
      <c r="I141" s="116" t="str">
        <f t="shared" si="13"/>
        <v/>
      </c>
      <c r="J141" s="22" cm="1">
        <f t="array" aca="1" ref="J141" ca="1">IF(Parameters!$D$31, SUM(IF(ISNUMBER(Y141:AD141),(IF(Y141:AD141&gt;=Parameters!$D$41,1,"")),""))+0.5*(SUM(IF(ISNUMBER(Y141:AD141),(IF(Y141:AD141&gt;=Parameters!$D$42,1,"")),""))-SUM(IF(ISNUMBER(Y141:AD141),(IF(Y141:AD141&gt;=Parameters!$D$41,1,"")),""))),0) +
   IF(Parameters!$D$32,SUM(IF(ISNUMBER(Y141:AD141),(IF(Y141:AD141&gt;=Parameters!$D$41,1,"")),"")),0) +
   IF(Parameters!$D$33,AVERAGE(IF(ISNUMBER(Y141:AD141),Y141:AD141)),0) +
   IF(Parameters!$D$34,IF(OR(IF(ISNUMBER(Y141:AD141),Y141:AD141)=0),0,GEOMEAN(IF(ISNUMBER(Y141:AD141),Y141:AD141))),0)</f>
        <v>1.5</v>
      </c>
      <c r="K141" s="23">
        <f t="shared" ca="1" si="14"/>
        <v>1.5</v>
      </c>
      <c r="L141" s="116" t="str">
        <f t="shared" si="15"/>
        <v/>
      </c>
      <c r="M141" s="21" cm="1">
        <f t="array" aca="1" ref="M141" ca="1">IF(Parameters!$D$31, SUM(IF(ISNUMBER(AF141:AK141),(IF(AF141:AK141&gt;=Parameters!$D$41,1,"")),""))+0.5*(SUM(IF(ISNUMBER(AF141:AK141),(IF(AF141:AK141&gt;=Parameters!$D$42,1,"")),""))-SUM(IF(ISNUMBER(AF141:AK141),(IF(AF141:AK141&gt;=Parameters!$D$41,1,"")),""))),0) +
   IF(Parameters!$D$32,SUM(IF(ISNUMBER(AF141:AK141),(IF(AF141:AK141&gt;=Parameters!$D$41,1,"")),"")),0) +
   IF(Parameters!$D$33,AVERAGE(IF(ISNUMBER(AF141:AK141),AF141:AK141)),0) +
   IF(Parameters!$D$34,IF(OR(IF(ISNUMBER(AF141:AK141),AF141:AK141)=0),0,GEOMEAN(IF(ISNUMBER(AF141:AK141),AF141:AK141))),0)</f>
        <v>1.5</v>
      </c>
      <c r="N141" s="23">
        <f t="shared" ca="1" si="16"/>
        <v>1.5</v>
      </c>
      <c r="O141" s="116" t="str">
        <f t="shared" si="17"/>
        <v>!</v>
      </c>
      <c r="P141" s="24"/>
      <c r="Q141" s="49"/>
      <c r="R141" s="25">
        <f ca="1">IFERROR(INDEX(Health!$G$8:$G$225,MATCH($C141,_xlfn.ANCHORARRAY(Health!$C$8),0)),NA())</f>
        <v>0</v>
      </c>
      <c r="S141" s="25">
        <f ca="1">IFERROR(INDEX(Food!$G$8:$G$225,MATCH($C141,_xlfn.ANCHORARRAY(Food!$C$8),0)),NA())</f>
        <v>6.3772922513657866</v>
      </c>
      <c r="T141" s="25">
        <f ca="1">IFERROR(INDEX(Macro!$G$8:$G$225,MATCH($C141,_xlfn.ANCHORARRAY(Macro!$C$8),0)),NA())</f>
        <v>6.9</v>
      </c>
      <c r="U141" s="25">
        <f ca="1">IFERROR(INDEX(Socioeconomic!$G$8:$G$225,MATCH($C141,_xlfn.ANCHORARRAY(Socioeconomic!$C$8),0)),NA())</f>
        <v>0</v>
      </c>
      <c r="V141" s="25">
        <f ca="1">IFERROR(INDEX('Natural Hazard'!$G$8:$G$225,MATCH($C141,_xlfn.ANCHORARRAY('Natural Hazard'!$C$8),0)),NA())</f>
        <v>7.7459666924148269</v>
      </c>
      <c r="W141" s="25">
        <f ca="1">IFERROR(INDEX(Conflict!$G$8:$G$225,MATCH($C141,_xlfn.ANCHORARRAY(Conflict!$C$8),0)),NA())</f>
        <v>0</v>
      </c>
      <c r="X141" s="50"/>
      <c r="Y141" s="25">
        <f ca="1">IFERROR(INDEX(Health!$H$8:$H$225,MATCH($C141,_xlfn.ANCHORARRAY(Health!$C$8),0)),NA())</f>
        <v>8.5364431486880399</v>
      </c>
      <c r="Z141" s="25">
        <f ca="1">IFERROR(INDEX(Food!$H$8:$H$225,MATCH($C141,_xlfn.ANCHORARRAY(Food!$C$8),0)),NA())</f>
        <v>8.1339712918660201</v>
      </c>
      <c r="AA141" s="25">
        <f ca="1">IFERROR(INDEX(Macro!$H$8:$H$225,MATCH($C141,_xlfn.ANCHORARRAY(Macro!$C$8),0)),NA())</f>
        <v>3.92994640295916</v>
      </c>
      <c r="AB141" s="25">
        <f ca="1">IFERROR(INDEX(Socioeconomic!$H$8:$H$225,MATCH($C141,_xlfn.ANCHORARRAY(Socioeconomic!$C$8),0)),NA())</f>
        <v>9.1428571428571406</v>
      </c>
      <c r="AC141" s="25">
        <f ca="1">IFERROR(INDEX('Natural Hazard'!$H$8:$H$225,MATCH($C141,_xlfn.ANCHORARRAY('Natural Hazard'!$C$8),0)),NA())</f>
        <v>5.9999999999999902</v>
      </c>
      <c r="AD141" s="25">
        <f ca="1">IFERROR(INDEX(Conflict!$H$8:$H$225,MATCH($C141,_xlfn.ANCHORARRAY(Conflict!$C$8),0)),NA())</f>
        <v>5.5949895615866296</v>
      </c>
      <c r="AE141" s="50"/>
      <c r="AF141" s="25">
        <f ca="1">IFERROR(INDEX(Health!$I$8:$I$225,MATCH($C141,_xlfn.ANCHORARRAY(Health!$C$8),0)),NA())</f>
        <v>0</v>
      </c>
      <c r="AG141" s="25">
        <f ca="1">IFERROR(INDEX(Food!$I$8:$I$225,MATCH($C141,_xlfn.ANCHORARRAY(Food!$C$8),0)),NA())</f>
        <v>5</v>
      </c>
      <c r="AH141" s="25">
        <f ca="1">IFERROR(INDEX(Macro!$I$8:$I$225,MATCH($C141,_xlfn.ANCHORARRAY(Macro!$C$8),0)),NA())</f>
        <v>7</v>
      </c>
      <c r="AI141" s="25">
        <f ca="1">IFERROR(INDEX(Socioeconomic!$I$8:$I$225,MATCH($C141,_xlfn.ANCHORARRAY(Socioeconomic!$C$8),0)),NA())</f>
        <v>0</v>
      </c>
      <c r="AJ141" s="25">
        <f ca="1">IFERROR(INDEX('Natural Hazard'!$I$8:$I$225,MATCH($C141,_xlfn.ANCHORARRAY('Natural Hazard'!$C$8),0)),NA())</f>
        <v>10</v>
      </c>
      <c r="AK141" s="25">
        <f ca="1">IFERROR(INDEX(Conflict!$I$8:$I$225,MATCH($C141,_xlfn.ANCHORARRAY(Conflict!$C$8),0)),NA())</f>
        <v>0</v>
      </c>
      <c r="AL141" s="49"/>
      <c r="AM141" s="25">
        <f>IFERROR(INDEX('Data Reliability'!$G$6:$G$409,MATCH($C141,'Data Reliability'!$E$6:$E$409,0)),NA())</f>
        <v>8.3333333333333301E-2</v>
      </c>
      <c r="AN141" s="25">
        <f>IFERROR(INDEX('Data Reliability'!$H$6:$H$409,MATCH($C141,'Data Reliability'!$E$6:$E$409,0)),NA())</f>
        <v>0.47222222222222199</v>
      </c>
    </row>
    <row r="142" spans="2:40" ht="15.75" x14ac:dyDescent="0.25">
      <c r="B142" s="28" t="s">
        <v>231</v>
      </c>
      <c r="C142" s="28" t="s">
        <v>232</v>
      </c>
      <c r="D142" s="28" t="s">
        <v>432</v>
      </c>
      <c r="E142" s="28" t="s">
        <v>430</v>
      </c>
      <c r="F142" s="206">
        <f ca="1">MATCH($C142,_xlfn.ANCHORARRAY(Health!$C$8),0)</f>
        <v>137</v>
      </c>
      <c r="G142" s="22" cm="1">
        <f t="array" aca="1" ref="G142" ca="1">IF(Parameters!$D$31, SUM(IF(ISNUMBER(R142:W142),(IF(R142:W142&gt;=Parameters!$D$37,1,"")),""))+0.5*(SUM(IF(ISNUMBER(R142:W142),(IF(R142:W142&gt;=Parameters!$D$38,1,"")),""))-SUM(IF(ISNUMBER(R142:W142),(IF(R142:W142&gt;=Parameters!$D$37,1,"")),""))),0) +
   IF(Parameters!$D$32,SUM(IF(ISNUMBER(R142:W142),(IF(R142:W142&gt;=Parameters!$D$41,1,"")),"")),0) +
   IF(Parameters!$D$33,AVERAGE(IF(ISNUMBER(R142:W142),R142:W142)),0) +
   IF(Parameters!$D$34,IF(OR(IF(ISNUMBER(R142:W142),R142:W142)=0),0,GEOMEAN(IF(ISNUMBER(R142:W142),R142:W142))),0)</f>
        <v>0</v>
      </c>
      <c r="H142" s="23">
        <f t="shared" ca="1" si="12"/>
        <v>0</v>
      </c>
      <c r="I142" s="116" t="str">
        <f t="shared" si="13"/>
        <v/>
      </c>
      <c r="J142" s="22" cm="1">
        <f t="array" aca="1" ref="J142" ca="1">IF(Parameters!$D$31, SUM(IF(ISNUMBER(Y142:AD142),(IF(Y142:AD142&gt;=Parameters!$D$41,1,"")),""))+0.5*(SUM(IF(ISNUMBER(Y142:AD142),(IF(Y142:AD142&gt;=Parameters!$D$42,1,"")),""))-SUM(IF(ISNUMBER(Y142:AD142),(IF(Y142:AD142&gt;=Parameters!$D$41,1,"")),""))),0) +
   IF(Parameters!$D$32,SUM(IF(ISNUMBER(Y142:AD142),(IF(Y142:AD142&gt;=Parameters!$D$41,1,"")),"")),0) +
   IF(Parameters!$D$33,AVERAGE(IF(ISNUMBER(Y142:AD142),Y142:AD142)),0) +
   IF(Parameters!$D$34,IF(OR(IF(ISNUMBER(Y142:AD142),Y142:AD142)=0),0,GEOMEAN(IF(ISNUMBER(Y142:AD142),Y142:AD142))),0)</f>
        <v>0</v>
      </c>
      <c r="K142" s="23">
        <f t="shared" ca="1" si="14"/>
        <v>0</v>
      </c>
      <c r="L142" s="116" t="str">
        <f t="shared" si="15"/>
        <v/>
      </c>
      <c r="M142" s="21" cm="1">
        <f t="array" aca="1" ref="M142" ca="1">IF(Parameters!$D$31, SUM(IF(ISNUMBER(AF142:AK142),(IF(AF142:AK142&gt;=Parameters!$D$41,1,"")),""))+0.5*(SUM(IF(ISNUMBER(AF142:AK142),(IF(AF142:AK142&gt;=Parameters!$D$42,1,"")),""))-SUM(IF(ISNUMBER(AF142:AK142),(IF(AF142:AK142&gt;=Parameters!$D$41,1,"")),""))),0) +
   IF(Parameters!$D$32,SUM(IF(ISNUMBER(AF142:AK142),(IF(AF142:AK142&gt;=Parameters!$D$41,1,"")),"")),0) +
   IF(Parameters!$D$33,AVERAGE(IF(ISNUMBER(AF142:AK142),AF142:AK142)),0) +
   IF(Parameters!$D$34,IF(OR(IF(ISNUMBER(AF142:AK142),AF142:AK142)=0),0,GEOMEAN(IF(ISNUMBER(AF142:AK142),AF142:AK142))),0)</f>
        <v>0</v>
      </c>
      <c r="N142" s="23">
        <f t="shared" ca="1" si="16"/>
        <v>0</v>
      </c>
      <c r="O142" s="116" t="str">
        <f t="shared" si="17"/>
        <v>!</v>
      </c>
      <c r="P142" s="24"/>
      <c r="Q142" s="49"/>
      <c r="R142" s="25">
        <f ca="1">IFERROR(INDEX(Health!$G$8:$G$225,MATCH($C142,_xlfn.ANCHORARRAY(Health!$C$8),0)),NA())</f>
        <v>0</v>
      </c>
      <c r="S142" s="25">
        <f ca="1">IFERROR(INDEX(Food!$G$8:$G$225,MATCH($C142,_xlfn.ANCHORARRAY(Food!$C$8),0)),NA())</f>
        <v>0</v>
      </c>
      <c r="T142" s="25">
        <f ca="1">IFERROR(INDEX(Macro!$G$8:$G$225,MATCH($C142,_xlfn.ANCHORARRAY(Macro!$C$8),0)),NA())</f>
        <v>3.0515980245965881</v>
      </c>
      <c r="U142" s="25">
        <f ca="1">IFERROR(INDEX(Socioeconomic!$G$8:$G$225,MATCH($C142,_xlfn.ANCHORARRAY(Socioeconomic!$C$8),0)),NA())</f>
        <v>0.72229792033085782</v>
      </c>
      <c r="V142" s="25">
        <f ca="1">IFERROR(INDEX('Natural Hazard'!$G$8:$G$225,MATCH($C142,_xlfn.ANCHORARRAY('Natural Hazard'!$C$8),0)),NA())</f>
        <v>0</v>
      </c>
      <c r="W142" s="25">
        <f ca="1">IFERROR(INDEX(Conflict!$G$8:$G$225,MATCH($C142,_xlfn.ANCHORARRAY(Conflict!$C$8),0)),NA())</f>
        <v>0</v>
      </c>
      <c r="X142" s="50"/>
      <c r="Y142" s="25">
        <f ca="1">IFERROR(INDEX(Health!$H$8:$H$225,MATCH($C142,_xlfn.ANCHORARRAY(Health!$C$8),0)),NA())</f>
        <v>4.6005830903789997</v>
      </c>
      <c r="Z142" s="25">
        <f ca="1">IFERROR(INDEX(Food!$H$8:$H$225,MATCH($C142,_xlfn.ANCHORARRAY(Food!$C$8),0)),NA())</f>
        <v>1.79425837320574</v>
      </c>
      <c r="AA142" s="25">
        <f ca="1">IFERROR(INDEX(Macro!$H$8:$H$225,MATCH($C142,_xlfn.ANCHORARRAY(Macro!$C$8),0)),NA())</f>
        <v>2.2993885408016901</v>
      </c>
      <c r="AB142" s="25">
        <f ca="1">IFERROR(INDEX(Socioeconomic!$H$8:$H$225,MATCH($C142,_xlfn.ANCHORARRAY(Socioeconomic!$C$8),0)),NA())</f>
        <v>3.1428571428571401</v>
      </c>
      <c r="AC142" s="25">
        <f ca="1">IFERROR(INDEX('Natural Hazard'!$H$8:$H$225,MATCH($C142,_xlfn.ANCHORARRAY('Natural Hazard'!$C$8),0)),NA())</f>
        <v>3.6666666666666599</v>
      </c>
      <c r="AD142" s="25">
        <f ca="1">IFERROR(INDEX(Conflict!$H$8:$H$225,MATCH($C142,_xlfn.ANCHORARRAY(Conflict!$C$8),0)),NA())</f>
        <v>0</v>
      </c>
      <c r="AE142" s="50"/>
      <c r="AF142" s="25">
        <f ca="1">IFERROR(INDEX(Health!$I$8:$I$225,MATCH($C142,_xlfn.ANCHORARRAY(Health!$C$8),0)),NA())</f>
        <v>0</v>
      </c>
      <c r="AG142" s="25" t="e">
        <f ca="1">IFERROR(INDEX(Food!$I$8:$I$225,MATCH($C142,_xlfn.ANCHORARRAY(Food!$C$8),0)),NA())</f>
        <v>#N/A</v>
      </c>
      <c r="AH142" s="25">
        <f ca="1">IFERROR(INDEX(Macro!$I$8:$I$225,MATCH($C142,_xlfn.ANCHORARRAY(Macro!$C$8),0)),NA())</f>
        <v>4.0498812351543902</v>
      </c>
      <c r="AI142" s="25">
        <f ca="1">IFERROR(INDEX(Socioeconomic!$I$8:$I$225,MATCH($C142,_xlfn.ANCHORARRAY(Socioeconomic!$C$8),0)),NA())</f>
        <v>0.16599999999999901</v>
      </c>
      <c r="AJ142" s="25">
        <f ca="1">IFERROR(INDEX('Natural Hazard'!$I$8:$I$225,MATCH($C142,_xlfn.ANCHORARRAY('Natural Hazard'!$C$8),0)),NA())</f>
        <v>0</v>
      </c>
      <c r="AK142" s="25">
        <f ca="1">IFERROR(INDEX(Conflict!$I$8:$I$225,MATCH($C142,_xlfn.ANCHORARRAY(Conflict!$C$8),0)),NA())</f>
        <v>0</v>
      </c>
      <c r="AL142" s="49"/>
      <c r="AM142" s="25">
        <f>IFERROR(INDEX('Data Reliability'!$G$6:$G$409,MATCH($C142,'Data Reliability'!$E$6:$E$409,0)),NA())</f>
        <v>8.3333333333333301E-2</v>
      </c>
      <c r="AN142" s="25">
        <f>IFERROR(INDEX('Data Reliability'!$H$6:$H$409,MATCH($C142,'Data Reliability'!$E$6:$E$409,0)),NA())</f>
        <v>0.43888888888888899</v>
      </c>
    </row>
    <row r="143" spans="2:40" ht="15.75" x14ac:dyDescent="0.25">
      <c r="B143" s="28" t="s">
        <v>233</v>
      </c>
      <c r="C143" s="28" t="s">
        <v>234</v>
      </c>
      <c r="D143" s="28" t="s">
        <v>432</v>
      </c>
      <c r="E143" s="28" t="s">
        <v>429</v>
      </c>
      <c r="F143" s="206">
        <f ca="1">MATCH($C143,_xlfn.ANCHORARRAY(Health!$C$8),0)</f>
        <v>138</v>
      </c>
      <c r="G143" s="22" cm="1">
        <f t="array" aca="1" ref="G143" ca="1">IF(Parameters!$D$31, SUM(IF(ISNUMBER(R143:W143),(IF(R143:W143&gt;=Parameters!$D$37,1,"")),""))+0.5*(SUM(IF(ISNUMBER(R143:W143),(IF(R143:W143&gt;=Parameters!$D$38,1,"")),""))-SUM(IF(ISNUMBER(R143:W143),(IF(R143:W143&gt;=Parameters!$D$37,1,"")),""))),0) +
   IF(Parameters!$D$32,SUM(IF(ISNUMBER(R143:W143),(IF(R143:W143&gt;=Parameters!$D$41,1,"")),"")),0) +
   IF(Parameters!$D$33,AVERAGE(IF(ISNUMBER(R143:W143),R143:W143)),0) +
   IF(Parameters!$D$34,IF(OR(IF(ISNUMBER(R143:W143),R143:W143)=0),0,GEOMEAN(IF(ISNUMBER(R143:W143),R143:W143))),0)</f>
        <v>3</v>
      </c>
      <c r="H143" s="23">
        <f t="shared" ca="1" si="12"/>
        <v>3</v>
      </c>
      <c r="I143" s="116" t="str">
        <f t="shared" si="13"/>
        <v/>
      </c>
      <c r="J143" s="22" cm="1">
        <f t="array" aca="1" ref="J143" ca="1">IF(Parameters!$D$31, SUM(IF(ISNUMBER(Y143:AD143),(IF(Y143:AD143&gt;=Parameters!$D$41,1,"")),""))+0.5*(SUM(IF(ISNUMBER(Y143:AD143),(IF(Y143:AD143&gt;=Parameters!$D$42,1,"")),""))-SUM(IF(ISNUMBER(Y143:AD143),(IF(Y143:AD143&gt;=Parameters!$D$41,1,"")),""))),0) +
   IF(Parameters!$D$32,SUM(IF(ISNUMBER(Y143:AD143),(IF(Y143:AD143&gt;=Parameters!$D$41,1,"")),"")),0) +
   IF(Parameters!$D$33,AVERAGE(IF(ISNUMBER(Y143:AD143),Y143:AD143)),0) +
   IF(Parameters!$D$34,IF(OR(IF(ISNUMBER(Y143:AD143),Y143:AD143)=0),0,GEOMEAN(IF(ISNUMBER(Y143:AD143),Y143:AD143))),0)</f>
        <v>2</v>
      </c>
      <c r="K143" s="23">
        <f t="shared" ca="1" si="14"/>
        <v>2</v>
      </c>
      <c r="L143" s="116" t="str">
        <f t="shared" si="15"/>
        <v/>
      </c>
      <c r="M143" s="21" cm="1">
        <f t="array" aca="1" ref="M143" ca="1">IF(Parameters!$D$31, SUM(IF(ISNUMBER(AF143:AK143),(IF(AF143:AK143&gt;=Parameters!$D$41,1,"")),""))+0.5*(SUM(IF(ISNUMBER(AF143:AK143),(IF(AF143:AK143&gt;=Parameters!$D$42,1,"")),""))-SUM(IF(ISNUMBER(AF143:AK143),(IF(AF143:AK143&gt;=Parameters!$D$41,1,"")),""))),0) +
   IF(Parameters!$D$32,SUM(IF(ISNUMBER(AF143:AK143),(IF(AF143:AK143&gt;=Parameters!$D$41,1,"")),"")),0) +
   IF(Parameters!$D$33,AVERAGE(IF(ISNUMBER(AF143:AK143),AF143:AK143)),0) +
   IF(Parameters!$D$34,IF(OR(IF(ISNUMBER(AF143:AK143),AF143:AK143)=0),0,GEOMEAN(IF(ISNUMBER(AF143:AK143),AF143:AK143))),0)</f>
        <v>2</v>
      </c>
      <c r="N143" s="23">
        <f t="shared" ca="1" si="16"/>
        <v>2</v>
      </c>
      <c r="O143" s="116" t="str">
        <f t="shared" si="17"/>
        <v/>
      </c>
      <c r="P143" s="24"/>
      <c r="Q143" s="49"/>
      <c r="R143" s="25">
        <f ca="1">IFERROR(INDEX(Health!$G$8:$G$225,MATCH($C143,_xlfn.ANCHORARRAY(Health!$C$8),0)),NA())</f>
        <v>8.8689848420368715</v>
      </c>
      <c r="S143" s="25">
        <f ca="1">IFERROR(INDEX(Food!$G$8:$G$225,MATCH($C143,_xlfn.ANCHORARRAY(Food!$C$8),0)),NA())</f>
        <v>6.5877885310753488</v>
      </c>
      <c r="T143" s="25">
        <f ca="1">IFERROR(INDEX(Macro!$G$8:$G$225,MATCH($C143,_xlfn.ANCHORARRAY(Macro!$C$8),0)),NA())</f>
        <v>6.0135339875258973</v>
      </c>
      <c r="U143" s="25">
        <f ca="1">IFERROR(INDEX(Socioeconomic!$G$8:$G$225,MATCH($C143,_xlfn.ANCHORARRAY(Socioeconomic!$C$8),0)),NA())</f>
        <v>6.170204905141194</v>
      </c>
      <c r="V143" s="25">
        <f ca="1">IFERROR(INDEX('Natural Hazard'!$G$8:$G$225,MATCH($C143,_xlfn.ANCHORARRAY('Natural Hazard'!$C$8),0)),NA())</f>
        <v>6.9522178715380676</v>
      </c>
      <c r="W143" s="25">
        <f ca="1">IFERROR(INDEX(Conflict!$G$8:$G$225,MATCH($C143,_xlfn.ANCHORARRAY(Conflict!$C$8),0)),NA())</f>
        <v>0</v>
      </c>
      <c r="X143" s="50"/>
      <c r="Y143" s="25">
        <f ca="1">IFERROR(INDEX(Health!$H$8:$H$225,MATCH($C143,_xlfn.ANCHORARRAY(Health!$C$8),0)),NA())</f>
        <v>7.8658892128279803</v>
      </c>
      <c r="Z143" s="25">
        <f ca="1">IFERROR(INDEX(Food!$H$8:$H$225,MATCH($C143,_xlfn.ANCHORARRAY(Food!$C$8),0)),NA())</f>
        <v>8.6797915460335808</v>
      </c>
      <c r="AA143" s="25">
        <f ca="1">IFERROR(INDEX(Macro!$H$8:$H$225,MATCH($C143,_xlfn.ANCHORARRAY(Macro!$C$8),0)),NA())</f>
        <v>9.1990639390050593</v>
      </c>
      <c r="AB143" s="25">
        <f ca="1">IFERROR(INDEX(Socioeconomic!$H$8:$H$225,MATCH($C143,_xlfn.ANCHORARRAY(Socioeconomic!$C$8),0)),NA())</f>
        <v>9.2857142857142794</v>
      </c>
      <c r="AC143" s="25">
        <f ca="1">IFERROR(INDEX('Natural Hazard'!$H$8:$H$225,MATCH($C143,_xlfn.ANCHORARRAY('Natural Hazard'!$C$8),0)),NA())</f>
        <v>4.8333333333333304</v>
      </c>
      <c r="AD143" s="25">
        <f ca="1">IFERROR(INDEX(Conflict!$H$8:$H$225,MATCH($C143,_xlfn.ANCHORARRAY(Conflict!$C$8),0)),NA())</f>
        <v>4.2379958246346501</v>
      </c>
      <c r="AE143" s="50"/>
      <c r="AF143" s="25">
        <f ca="1">IFERROR(INDEX(Health!$I$8:$I$225,MATCH($C143,_xlfn.ANCHORARRAY(Health!$C$8),0)),NA())</f>
        <v>10</v>
      </c>
      <c r="AG143" s="25">
        <f ca="1">IFERROR(INDEX(Food!$I$8:$I$225,MATCH($C143,_xlfn.ANCHORARRAY(Food!$C$8),0)),NA())</f>
        <v>5</v>
      </c>
      <c r="AH143" s="25">
        <f ca="1">IFERROR(INDEX(Macro!$I$8:$I$225,MATCH($C143,_xlfn.ANCHORARRAY(Macro!$C$8),0)),NA())</f>
        <v>3.93111638954869</v>
      </c>
      <c r="AI143" s="25">
        <f ca="1">IFERROR(INDEX(Socioeconomic!$I$8:$I$225,MATCH($C143,_xlfn.ANCHORARRAY(Socioeconomic!$C$8),0)),NA())</f>
        <v>4.0999999999999899</v>
      </c>
      <c r="AJ143" s="25">
        <f ca="1">IFERROR(INDEX('Natural Hazard'!$I$8:$I$225,MATCH($C143,_xlfn.ANCHORARRAY('Natural Hazard'!$C$8),0)),NA())</f>
        <v>10</v>
      </c>
      <c r="AK143" s="25">
        <f ca="1">IFERROR(INDEX(Conflict!$I$8:$I$225,MATCH($C143,_xlfn.ANCHORARRAY(Conflict!$C$8),0)),NA())</f>
        <v>0</v>
      </c>
      <c r="AL143" s="49"/>
      <c r="AM143" s="25">
        <f>IFERROR(INDEX('Data Reliability'!$G$6:$G$409,MATCH($C143,'Data Reliability'!$E$6:$E$409,0)),NA())</f>
        <v>0</v>
      </c>
      <c r="AN143" s="25">
        <f>IFERROR(INDEX('Data Reliability'!$H$6:$H$409,MATCH($C143,'Data Reliability'!$E$6:$E$409,0)),NA())</f>
        <v>0.211111111111111</v>
      </c>
    </row>
    <row r="144" spans="2:40" ht="15.75" x14ac:dyDescent="0.25">
      <c r="B144" s="28" t="s">
        <v>235</v>
      </c>
      <c r="C144" s="28" t="s">
        <v>236</v>
      </c>
      <c r="D144" s="28" t="s">
        <v>436</v>
      </c>
      <c r="E144" s="28" t="s">
        <v>430</v>
      </c>
      <c r="F144" s="206">
        <f ca="1">MATCH($C144,_xlfn.ANCHORARRAY(Health!$C$8),0)</f>
        <v>139</v>
      </c>
      <c r="G144" s="22" cm="1">
        <f t="array" aca="1" ref="G144" ca="1">IF(Parameters!$D$31, SUM(IF(ISNUMBER(R144:W144),(IF(R144:W144&gt;=Parameters!$D$37,1,"")),""))+0.5*(SUM(IF(ISNUMBER(R144:W144),(IF(R144:W144&gt;=Parameters!$D$38,1,"")),""))-SUM(IF(ISNUMBER(R144:W144),(IF(R144:W144&gt;=Parameters!$D$37,1,"")),""))),0) +
   IF(Parameters!$D$32,SUM(IF(ISNUMBER(R144:W144),(IF(R144:W144&gt;=Parameters!$D$41,1,"")),"")),0) +
   IF(Parameters!$D$33,AVERAGE(IF(ISNUMBER(R144:W144),R144:W144)),0) +
   IF(Parameters!$D$34,IF(OR(IF(ISNUMBER(R144:W144),R144:W144)=0),0,GEOMEAN(IF(ISNUMBER(R144:W144),R144:W144))),0)</f>
        <v>0</v>
      </c>
      <c r="H144" s="23">
        <f t="shared" ca="1" si="12"/>
        <v>0</v>
      </c>
      <c r="I144" s="116" t="str">
        <f t="shared" si="13"/>
        <v/>
      </c>
      <c r="J144" s="22" cm="1">
        <f t="array" aca="1" ref="J144" ca="1">IF(Parameters!$D$31, SUM(IF(ISNUMBER(Y144:AD144),(IF(Y144:AD144&gt;=Parameters!$D$41,1,"")),""))+0.5*(SUM(IF(ISNUMBER(Y144:AD144),(IF(Y144:AD144&gt;=Parameters!$D$42,1,"")),""))-SUM(IF(ISNUMBER(Y144:AD144),(IF(Y144:AD144&gt;=Parameters!$D$41,1,"")),""))),0) +
   IF(Parameters!$D$32,SUM(IF(ISNUMBER(Y144:AD144),(IF(Y144:AD144&gt;=Parameters!$D$41,1,"")),"")),0) +
   IF(Parameters!$D$33,AVERAGE(IF(ISNUMBER(Y144:AD144),Y144:AD144)),0) +
   IF(Parameters!$D$34,IF(OR(IF(ISNUMBER(Y144:AD144),Y144:AD144)=0),0,GEOMEAN(IF(ISNUMBER(Y144:AD144),Y144:AD144))),0)</f>
        <v>0</v>
      </c>
      <c r="K144" s="23">
        <f t="shared" ca="1" si="14"/>
        <v>0</v>
      </c>
      <c r="L144" s="116" t="str">
        <f t="shared" si="15"/>
        <v/>
      </c>
      <c r="M144" s="21" cm="1">
        <f t="array" aca="1" ref="M144" ca="1">IF(Parameters!$D$31, SUM(IF(ISNUMBER(AF144:AK144),(IF(AF144:AK144&gt;=Parameters!$D$41,1,"")),""))+0.5*(SUM(IF(ISNUMBER(AF144:AK144),(IF(AF144:AK144&gt;=Parameters!$D$42,1,"")),""))-SUM(IF(ISNUMBER(AF144:AK144),(IF(AF144:AK144&gt;=Parameters!$D$41,1,"")),""))),0) +
   IF(Parameters!$D$32,SUM(IF(ISNUMBER(AF144:AK144),(IF(AF144:AK144&gt;=Parameters!$D$41,1,"")),"")),0) +
   IF(Parameters!$D$33,AVERAGE(IF(ISNUMBER(AF144:AK144),AF144:AK144)),0) +
   IF(Parameters!$D$34,IF(OR(IF(ISNUMBER(AF144:AK144),AF144:AK144)=0),0,GEOMEAN(IF(ISNUMBER(AF144:AK144),AF144:AK144))),0)</f>
        <v>0</v>
      </c>
      <c r="N144" s="23">
        <f t="shared" ca="1" si="16"/>
        <v>0</v>
      </c>
      <c r="O144" s="116" t="str">
        <f t="shared" si="17"/>
        <v>!</v>
      </c>
      <c r="P144" s="24"/>
      <c r="Q144" s="49"/>
      <c r="R144" s="25">
        <f ca="1">IFERROR(INDEX(Health!$G$8:$G$225,MATCH($C144,_xlfn.ANCHORARRAY(Health!$C$8),0)),NA())</f>
        <v>0</v>
      </c>
      <c r="S144" s="25">
        <f ca="1">IFERROR(INDEX(Food!$G$8:$G$225,MATCH($C144,_xlfn.ANCHORARRAY(Food!$C$8),0)),NA())</f>
        <v>0</v>
      </c>
      <c r="T144" s="25">
        <f ca="1">IFERROR(INDEX(Macro!$G$8:$G$225,MATCH($C144,_xlfn.ANCHORARRAY(Macro!$C$8),0)),NA())</f>
        <v>1.9829988862970451</v>
      </c>
      <c r="U144" s="25">
        <f ca="1">IFERROR(INDEX(Socioeconomic!$G$8:$G$225,MATCH($C144,_xlfn.ANCHORARRAY(Socioeconomic!$C$8),0)),NA())</f>
        <v>0</v>
      </c>
      <c r="V144" s="25">
        <f ca="1">IFERROR(INDEX('Natural Hazard'!$G$8:$G$225,MATCH($C144,_xlfn.ANCHORARRAY('Natural Hazard'!$C$8),0)),NA())</f>
        <v>0</v>
      </c>
      <c r="W144" s="25">
        <f ca="1">IFERROR(INDEX(Conflict!$G$8:$G$225,MATCH($C144,_xlfn.ANCHORARRAY(Conflict!$C$8),0)),NA())</f>
        <v>0</v>
      </c>
      <c r="X144" s="50"/>
      <c r="Y144" s="25">
        <f ca="1">IFERROR(INDEX(Health!$H$8:$H$225,MATCH($C144,_xlfn.ANCHORARRAY(Health!$C$8),0)),NA())</f>
        <v>0</v>
      </c>
      <c r="Z144" s="25">
        <f ca="1">IFERROR(INDEX(Food!$H$8:$H$225,MATCH($C144,_xlfn.ANCHORARRAY(Food!$C$8),0)),NA())</f>
        <v>2.36826867400115</v>
      </c>
      <c r="AA144" s="25">
        <f ca="1">IFERROR(INDEX(Macro!$H$8:$H$225,MATCH($C144,_xlfn.ANCHORARRAY(Macro!$C$8),0)),NA())</f>
        <v>0.62353740469540098</v>
      </c>
      <c r="AB144" s="25">
        <f ca="1">IFERROR(INDEX(Socioeconomic!$H$8:$H$225,MATCH($C144,_xlfn.ANCHORARRAY(Socioeconomic!$C$8),0)),NA())</f>
        <v>2.2857142857142798</v>
      </c>
      <c r="AC144" s="25">
        <f ca="1">IFERROR(INDEX('Natural Hazard'!$H$8:$H$225,MATCH($C144,_xlfn.ANCHORARRAY('Natural Hazard'!$C$8),0)),NA())</f>
        <v>5.9999999999999902</v>
      </c>
      <c r="AD144" s="25">
        <f ca="1">IFERROR(INDEX(Conflict!$H$8:$H$225,MATCH($C144,_xlfn.ANCHORARRAY(Conflict!$C$8),0)),NA())</f>
        <v>0</v>
      </c>
      <c r="AE144" s="50"/>
      <c r="AF144" s="25">
        <f ca="1">IFERROR(INDEX(Health!$I$8:$I$225,MATCH($C144,_xlfn.ANCHORARRAY(Health!$C$8),0)),NA())</f>
        <v>0</v>
      </c>
      <c r="AG144" s="25" t="e">
        <f ca="1">IFERROR(INDEX(Food!$I$8:$I$225,MATCH($C144,_xlfn.ANCHORARRAY(Food!$C$8),0)),NA())</f>
        <v>#N/A</v>
      </c>
      <c r="AH144" s="25">
        <f ca="1">IFERROR(INDEX(Macro!$I$8:$I$225,MATCH($C144,_xlfn.ANCHORARRAY(Macro!$C$8),0)),NA())</f>
        <v>6.30641330166271</v>
      </c>
      <c r="AI144" s="25">
        <f ca="1">IFERROR(INDEX(Socioeconomic!$I$8:$I$225,MATCH($C144,_xlfn.ANCHORARRAY(Socioeconomic!$C$8),0)),NA())</f>
        <v>0</v>
      </c>
      <c r="AJ144" s="25">
        <f ca="1">IFERROR(INDEX('Natural Hazard'!$I$8:$I$225,MATCH($C144,_xlfn.ANCHORARRAY('Natural Hazard'!$C$8),0)),NA())</f>
        <v>0</v>
      </c>
      <c r="AK144" s="25">
        <f ca="1">IFERROR(INDEX(Conflict!$I$8:$I$225,MATCH($C144,_xlfn.ANCHORARRAY(Conflict!$C$8),0)),NA())</f>
        <v>1.78571428571429</v>
      </c>
      <c r="AL144" s="49"/>
      <c r="AM144" s="25">
        <f>IFERROR(INDEX('Data Reliability'!$G$6:$G$409,MATCH($C144,'Data Reliability'!$E$6:$E$409,0)),NA())</f>
        <v>0</v>
      </c>
      <c r="AN144" s="25">
        <f>IFERROR(INDEX('Data Reliability'!$H$6:$H$409,MATCH($C144,'Data Reliability'!$E$6:$E$409,0)),NA())</f>
        <v>0.43888888888888899</v>
      </c>
    </row>
    <row r="145" spans="2:42" ht="15.75" x14ac:dyDescent="0.25">
      <c r="B145" s="28" t="s">
        <v>237</v>
      </c>
      <c r="C145" s="28" t="s">
        <v>238</v>
      </c>
      <c r="D145" s="28" t="s">
        <v>432</v>
      </c>
      <c r="E145" s="28" t="s">
        <v>430</v>
      </c>
      <c r="F145" s="206">
        <f ca="1">MATCH($C145,_xlfn.ANCHORARRAY(Health!$C$8),0)</f>
        <v>140</v>
      </c>
      <c r="G145" s="22" cm="1">
        <f t="array" aca="1" ref="G145" ca="1">IF(Parameters!$D$31, SUM(IF(ISNUMBER(R145:W145),(IF(R145:W145&gt;=Parameters!$D$37,1,"")),""))+0.5*(SUM(IF(ISNUMBER(R145:W145),(IF(R145:W145&gt;=Parameters!$D$38,1,"")),""))-SUM(IF(ISNUMBER(R145:W145),(IF(R145:W145&gt;=Parameters!$D$37,1,"")),""))),0) +
   IF(Parameters!$D$32,SUM(IF(ISNUMBER(R145:W145),(IF(R145:W145&gt;=Parameters!$D$41,1,"")),"")),0) +
   IF(Parameters!$D$33,AVERAGE(IF(ISNUMBER(R145:W145),R145:W145)),0) +
   IF(Parameters!$D$34,IF(OR(IF(ISNUMBER(R145:W145),R145:W145)=0),0,GEOMEAN(IF(ISNUMBER(R145:W145),R145:W145))),0)</f>
        <v>1</v>
      </c>
      <c r="H145" s="23">
        <f t="shared" ca="1" si="12"/>
        <v>1</v>
      </c>
      <c r="I145" s="116" t="str">
        <f t="shared" si="13"/>
        <v/>
      </c>
      <c r="J145" s="22" cm="1">
        <f t="array" aca="1" ref="J145" ca="1">IF(Parameters!$D$31, SUM(IF(ISNUMBER(Y145:AD145),(IF(Y145:AD145&gt;=Parameters!$D$41,1,"")),""))+0.5*(SUM(IF(ISNUMBER(Y145:AD145),(IF(Y145:AD145&gt;=Parameters!$D$42,1,"")),""))-SUM(IF(ISNUMBER(Y145:AD145),(IF(Y145:AD145&gt;=Parameters!$D$41,1,"")),""))),0) +
   IF(Parameters!$D$32,SUM(IF(ISNUMBER(Y145:AD145),(IF(Y145:AD145&gt;=Parameters!$D$41,1,"")),"")),0) +
   IF(Parameters!$D$33,AVERAGE(IF(ISNUMBER(Y145:AD145),Y145:AD145)),0) +
   IF(Parameters!$D$34,IF(OR(IF(ISNUMBER(Y145:AD145),Y145:AD145)=0),0,GEOMEAN(IF(ISNUMBER(Y145:AD145),Y145:AD145))),0)</f>
        <v>1.5</v>
      </c>
      <c r="K145" s="23">
        <f t="shared" ca="1" si="14"/>
        <v>1.5</v>
      </c>
      <c r="L145" s="116" t="str">
        <f t="shared" si="15"/>
        <v/>
      </c>
      <c r="M145" s="21" cm="1">
        <f t="array" aca="1" ref="M145" ca="1">IF(Parameters!$D$31, SUM(IF(ISNUMBER(AF145:AK145),(IF(AF145:AK145&gt;=Parameters!$D$41,1,"")),""))+0.5*(SUM(IF(ISNUMBER(AF145:AK145),(IF(AF145:AK145&gt;=Parameters!$D$42,1,"")),""))-SUM(IF(ISNUMBER(AF145:AK145),(IF(AF145:AK145&gt;=Parameters!$D$41,1,"")),""))),0) +
   IF(Parameters!$D$32,SUM(IF(ISNUMBER(AF145:AK145),(IF(AF145:AK145&gt;=Parameters!$D$41,1,"")),"")),0) +
   IF(Parameters!$D$33,AVERAGE(IF(ISNUMBER(AF145:AK145),AF145:AK145)),0) +
   IF(Parameters!$D$34,IF(OR(IF(ISNUMBER(AF145:AK145),AF145:AK145)=0),0,GEOMEAN(IF(ISNUMBER(AF145:AK145),AF145:AK145))),0)</f>
        <v>1</v>
      </c>
      <c r="N145" s="23">
        <f t="shared" ca="1" si="16"/>
        <v>1</v>
      </c>
      <c r="O145" s="116" t="str">
        <f t="shared" si="17"/>
        <v>!</v>
      </c>
      <c r="P145" s="24"/>
      <c r="Q145" s="49"/>
      <c r="R145" s="25">
        <f ca="1">IFERROR(INDEX(Health!$G$8:$G$225,MATCH($C145,_xlfn.ANCHORARRAY(Health!$C$8),0)),NA())</f>
        <v>0</v>
      </c>
      <c r="S145" s="25">
        <f ca="1">IFERROR(INDEX(Food!$G$8:$G$225,MATCH($C145,_xlfn.ANCHORARRAY(Food!$C$8),0)),NA())</f>
        <v>0</v>
      </c>
      <c r="T145" s="25">
        <f ca="1">IFERROR(INDEX(Macro!$G$8:$G$225,MATCH($C145,_xlfn.ANCHORARRAY(Macro!$C$8),0)),NA())</f>
        <v>3.3160690522802776</v>
      </c>
      <c r="U145" s="25">
        <f ca="1">IFERROR(INDEX(Socioeconomic!$G$8:$G$225,MATCH($C145,_xlfn.ANCHORARRAY(Socioeconomic!$C$8),0)),NA())</f>
        <v>0</v>
      </c>
      <c r="V145" s="25">
        <f ca="1">IFERROR(INDEX('Natural Hazard'!$G$8:$G$225,MATCH($C145,_xlfn.ANCHORARRAY('Natural Hazard'!$C$8),0)),NA())</f>
        <v>7.1879528842826037</v>
      </c>
      <c r="W145" s="25">
        <f ca="1">IFERROR(INDEX(Conflict!$G$8:$G$225,MATCH($C145,_xlfn.ANCHORARRAY(Conflict!$C$8),0)),NA())</f>
        <v>0</v>
      </c>
      <c r="X145" s="50"/>
      <c r="Y145" s="25">
        <f ca="1">IFERROR(INDEX(Health!$H$8:$H$225,MATCH($C145,_xlfn.ANCHORARRAY(Health!$C$8),0)),NA())</f>
        <v>7.3411078717201104</v>
      </c>
      <c r="Z145" s="25">
        <f ca="1">IFERROR(INDEX(Food!$H$8:$H$225,MATCH($C145,_xlfn.ANCHORARRAY(Food!$C$8),0)),NA())</f>
        <v>9.2822966507177007</v>
      </c>
      <c r="AA145" s="25">
        <f ca="1">IFERROR(INDEX(Macro!$H$8:$H$225,MATCH($C145,_xlfn.ANCHORARRAY(Macro!$C$8),0)),NA())</f>
        <v>2.4956593945799002</v>
      </c>
      <c r="AB145" s="25">
        <f ca="1">IFERROR(INDEX(Socioeconomic!$H$8:$H$225,MATCH($C145,_xlfn.ANCHORARRAY(Socioeconomic!$C$8),0)),NA())</f>
        <v>8.4285714285714199</v>
      </c>
      <c r="AC145" s="25">
        <f ca="1">IFERROR(INDEX('Natural Hazard'!$H$8:$H$225,MATCH($C145,_xlfn.ANCHORARRAY('Natural Hazard'!$C$8),0)),NA())</f>
        <v>5.1666666666666599</v>
      </c>
      <c r="AD145" s="25">
        <f ca="1">IFERROR(INDEX(Conflict!$H$8:$H$225,MATCH($C145,_xlfn.ANCHORARRAY(Conflict!$C$8),0)),NA())</f>
        <v>0</v>
      </c>
      <c r="AE145" s="50"/>
      <c r="AF145" s="25">
        <f ca="1">IFERROR(INDEX(Health!$I$8:$I$225,MATCH($C145,_xlfn.ANCHORARRAY(Health!$C$8),0)),NA())</f>
        <v>0</v>
      </c>
      <c r="AG145" s="25" t="e">
        <f ca="1">IFERROR(INDEX(Food!$I$8:$I$225,MATCH($C145,_xlfn.ANCHORARRAY(Food!$C$8),0)),NA())</f>
        <v>#N/A</v>
      </c>
      <c r="AH145" s="25">
        <f ca="1">IFERROR(INDEX(Macro!$I$8:$I$225,MATCH($C145,_xlfn.ANCHORARRAY(Macro!$C$8),0)),NA())</f>
        <v>4.4061757719715002</v>
      </c>
      <c r="AI145" s="25">
        <f ca="1">IFERROR(INDEX(Socioeconomic!$I$8:$I$225,MATCH($C145,_xlfn.ANCHORARRAY(Socioeconomic!$C$8),0)),NA())</f>
        <v>0</v>
      </c>
      <c r="AJ145" s="25">
        <f ca="1">IFERROR(INDEX('Natural Hazard'!$I$8:$I$225,MATCH($C145,_xlfn.ANCHORARRAY('Natural Hazard'!$C$8),0)),NA())</f>
        <v>10</v>
      </c>
      <c r="AK145" s="25">
        <f ca="1">IFERROR(INDEX(Conflict!$I$8:$I$225,MATCH($C145,_xlfn.ANCHORARRAY(Conflict!$C$8),0)),NA())</f>
        <v>3.5714285714285801</v>
      </c>
      <c r="AL145" s="49"/>
      <c r="AM145" s="25">
        <f>IFERROR(INDEX('Data Reliability'!$G$6:$G$409,MATCH($C145,'Data Reliability'!$E$6:$E$409,0)),NA())</f>
        <v>8.3333333333333301E-2</v>
      </c>
      <c r="AN145" s="25">
        <f>IFERROR(INDEX('Data Reliability'!$H$6:$H$409,MATCH($C145,'Data Reliability'!$E$6:$E$409,0)),NA())</f>
        <v>0.49444444444444402</v>
      </c>
    </row>
    <row r="146" spans="2:42" ht="15.75" x14ac:dyDescent="0.25">
      <c r="B146" s="28" t="s">
        <v>721</v>
      </c>
      <c r="C146" s="28" t="s">
        <v>684</v>
      </c>
      <c r="D146" s="28" t="s">
        <v>436</v>
      </c>
      <c r="E146" s="28" t="s">
        <v>409</v>
      </c>
      <c r="F146" s="206">
        <f ca="1">MATCH($C146,_xlfn.ANCHORARRAY(Health!$C$8),0)</f>
        <v>141</v>
      </c>
      <c r="G146" s="22" cm="1">
        <f t="array" aca="1" ref="G146" ca="1">IF(Parameters!$D$31, SUM(IF(ISNUMBER(R146:W146),(IF(R146:W146&gt;=Parameters!$D$37,1,"")),""))+0.5*(SUM(IF(ISNUMBER(R146:W146),(IF(R146:W146&gt;=Parameters!$D$38,1,"")),""))-SUM(IF(ISNUMBER(R146:W146),(IF(R146:W146&gt;=Parameters!$D$37,1,"")),""))),0) +
   IF(Parameters!$D$32,SUM(IF(ISNUMBER(R146:W146),(IF(R146:W146&gt;=Parameters!$D$41,1,"")),"")),0) +
   IF(Parameters!$D$33,AVERAGE(IF(ISNUMBER(R146:W146),R146:W146)),0) +
   IF(Parameters!$D$34,IF(OR(IF(ISNUMBER(R146:W146),R146:W146)=0),0,GEOMEAN(IF(ISNUMBER(R146:W146),R146:W146))),0)</f>
        <v>0</v>
      </c>
      <c r="H146" s="23">
        <f t="shared" ca="1" si="12"/>
        <v>0</v>
      </c>
      <c r="I146" s="116" t="str">
        <f t="shared" si="13"/>
        <v>!!</v>
      </c>
      <c r="J146" s="22" cm="1">
        <f t="array" aca="1" ref="J146" ca="1">IF(Parameters!$D$31, SUM(IF(ISNUMBER(Y146:AD146),(IF(Y146:AD146&gt;=Parameters!$D$41,1,"")),""))+0.5*(SUM(IF(ISNUMBER(Y146:AD146),(IF(Y146:AD146&gt;=Parameters!$D$42,1,"")),""))-SUM(IF(ISNUMBER(Y146:AD146),(IF(Y146:AD146&gt;=Parameters!$D$41,1,"")),""))),0) +
   IF(Parameters!$D$32,SUM(IF(ISNUMBER(Y146:AD146),(IF(Y146:AD146&gt;=Parameters!$D$41,1,"")),"")),0) +
   IF(Parameters!$D$33,AVERAGE(IF(ISNUMBER(Y146:AD146),Y146:AD146)),0) +
   IF(Parameters!$D$34,IF(OR(IF(ISNUMBER(Y146:AD146),Y146:AD146)=0),0,GEOMEAN(IF(ISNUMBER(Y146:AD146),Y146:AD146))),0)</f>
        <v>0</v>
      </c>
      <c r="K146" s="23">
        <f t="shared" ca="1" si="14"/>
        <v>0</v>
      </c>
      <c r="L146" s="116" t="str">
        <f t="shared" si="15"/>
        <v>!!</v>
      </c>
      <c r="M146" s="21" cm="1">
        <f t="array" aca="1" ref="M146" ca="1">IF(Parameters!$D$31, SUM(IF(ISNUMBER(AF146:AK146),(IF(AF146:AK146&gt;=Parameters!$D$41,1,"")),""))+0.5*(SUM(IF(ISNUMBER(AF146:AK146),(IF(AF146:AK146&gt;=Parameters!$D$42,1,"")),""))-SUM(IF(ISNUMBER(AF146:AK146),(IF(AF146:AK146&gt;=Parameters!$D$41,1,"")),""))),0) +
   IF(Parameters!$D$32,SUM(IF(ISNUMBER(AF146:AK146),(IF(AF146:AK146&gt;=Parameters!$D$41,1,"")),"")),0) +
   IF(Parameters!$D$33,AVERAGE(IF(ISNUMBER(AF146:AK146),AF146:AK146)),0) +
   IF(Parameters!$D$34,IF(OR(IF(ISNUMBER(AF146:AK146),AF146:AK146)=0),0,GEOMEAN(IF(ISNUMBER(AF146:AK146),AF146:AK146))),0)</f>
        <v>0</v>
      </c>
      <c r="N146" s="23">
        <f t="shared" ca="1" si="16"/>
        <v>0</v>
      </c>
      <c r="O146" s="116" t="str">
        <f t="shared" si="17"/>
        <v>!!</v>
      </c>
      <c r="P146" s="24"/>
      <c r="Q146" s="49"/>
      <c r="R146" s="25">
        <f ca="1">IFERROR(INDEX(Health!$G$8:$G$225,MATCH($C146,_xlfn.ANCHORARRAY(Health!$C$8),0)),NA())</f>
        <v>0</v>
      </c>
      <c r="S146" s="25" t="e">
        <f ca="1">IFERROR(INDEX(Food!$G$8:$G$225,MATCH($C146,_xlfn.ANCHORARRAY(Food!$C$8),0)),NA())</f>
        <v>#N/A</v>
      </c>
      <c r="T146" s="25" t="e">
        <f ca="1">IFERROR(INDEX(Macro!$G$8:$G$225,MATCH($C146,_xlfn.ANCHORARRAY(Macro!$C$8),0)),NA())</f>
        <v>#N/A</v>
      </c>
      <c r="U146" s="25">
        <f ca="1">IFERROR(INDEX(Socioeconomic!$G$8:$G$225,MATCH($C146,_xlfn.ANCHORARRAY(Socioeconomic!$C$8),0)),NA())</f>
        <v>0</v>
      </c>
      <c r="V146" s="25">
        <f ca="1">IFERROR(INDEX('Natural Hazard'!$G$8:$G$225,MATCH($C146,_xlfn.ANCHORARRAY('Natural Hazard'!$C$8),0)),NA())</f>
        <v>0</v>
      </c>
      <c r="W146" s="25">
        <f ca="1">IFERROR(INDEX(Conflict!$G$8:$G$225,MATCH($C146,_xlfn.ANCHORARRAY(Conflict!$C$8),0)),NA())</f>
        <v>0</v>
      </c>
      <c r="X146" s="50"/>
      <c r="Y146" s="25" t="e">
        <f ca="1">IFERROR(INDEX(Health!$H$8:$H$225,MATCH($C146,_xlfn.ANCHORARRAY(Health!$C$8),0)),NA())</f>
        <v>#N/A</v>
      </c>
      <c r="Z146" s="25" t="e">
        <f ca="1">IFERROR(INDEX(Food!$H$8:$H$225,MATCH($C146,_xlfn.ANCHORARRAY(Food!$C$8),0)),NA())</f>
        <v>#N/A</v>
      </c>
      <c r="AA146" s="25" t="e">
        <f ca="1">IFERROR(INDEX(Macro!$H$8:$H$225,MATCH($C146,_xlfn.ANCHORARRAY(Macro!$C$8),0)),NA())</f>
        <v>#N/A</v>
      </c>
      <c r="AB146" s="25" t="e">
        <f ca="1">IFERROR(INDEX(Socioeconomic!$H$8:$H$225,MATCH($C146,_xlfn.ANCHORARRAY(Socioeconomic!$C$8),0)),NA())</f>
        <v>#N/A</v>
      </c>
      <c r="AC146" s="25" t="e">
        <f ca="1">IFERROR(INDEX('Natural Hazard'!$H$8:$H$225,MATCH($C146,_xlfn.ANCHORARRAY('Natural Hazard'!$C$8),0)),NA())</f>
        <v>#N/A</v>
      </c>
      <c r="AD146" s="25">
        <f ca="1">IFERROR(INDEX(Conflict!$H$8:$H$225,MATCH($C146,_xlfn.ANCHORARRAY(Conflict!$C$8),0)),NA())</f>
        <v>0</v>
      </c>
      <c r="AE146" s="50"/>
      <c r="AF146" s="25">
        <f ca="1">IFERROR(INDEX(Health!$I$8:$I$225,MATCH($C146,_xlfn.ANCHORARRAY(Health!$C$8),0)),NA())</f>
        <v>0</v>
      </c>
      <c r="AG146" s="25" t="e">
        <f ca="1">IFERROR(INDEX(Food!$I$8:$I$225,MATCH($C146,_xlfn.ANCHORARRAY(Food!$C$8),0)),NA())</f>
        <v>#N/A</v>
      </c>
      <c r="AH146" s="25" t="e">
        <f ca="1">IFERROR(INDEX(Macro!$I$8:$I$225,MATCH($C146,_xlfn.ANCHORARRAY(Macro!$C$8),0)),NA())</f>
        <v>#N/A</v>
      </c>
      <c r="AI146" s="25">
        <f ca="1">IFERROR(INDEX(Socioeconomic!$I$8:$I$225,MATCH($C146,_xlfn.ANCHORARRAY(Socioeconomic!$C$8),0)),NA())</f>
        <v>0</v>
      </c>
      <c r="AJ146" s="25">
        <f ca="1">IFERROR(INDEX('Natural Hazard'!$I$8:$I$225,MATCH($C146,_xlfn.ANCHORARRAY('Natural Hazard'!$C$8),0)),NA())</f>
        <v>0</v>
      </c>
      <c r="AK146" s="25">
        <f ca="1">IFERROR(INDEX(Conflict!$I$8:$I$225,MATCH($C146,_xlfn.ANCHORARRAY(Conflict!$C$8),0)),NA())</f>
        <v>0</v>
      </c>
      <c r="AL146" s="49"/>
      <c r="AM146" s="25">
        <f>IFERROR(INDEX('Data Reliability'!$G$6:$G$409,MATCH($C146,'Data Reliability'!$E$6:$E$409,0)),NA())</f>
        <v>0.88888888888888895</v>
      </c>
      <c r="AN146" s="25">
        <f>IFERROR(INDEX('Data Reliability'!$H$6:$H$409,MATCH($C146,'Data Reliability'!$E$6:$E$409,0)),NA())</f>
        <v>0.72777777777777797</v>
      </c>
    </row>
    <row r="147" spans="2:42" ht="15.75" x14ac:dyDescent="0.25">
      <c r="B147" s="28" t="s">
        <v>239</v>
      </c>
      <c r="C147" s="28" t="s">
        <v>240</v>
      </c>
      <c r="D147" s="28" t="s">
        <v>432</v>
      </c>
      <c r="E147" s="28" t="s">
        <v>429</v>
      </c>
      <c r="F147" s="206">
        <f ca="1">MATCH($C147,_xlfn.ANCHORARRAY(Health!$C$8),0)</f>
        <v>142</v>
      </c>
      <c r="G147" s="22" cm="1">
        <f t="array" aca="1" ref="G147" ca="1">IF(Parameters!$D$31, SUM(IF(ISNUMBER(R147:W147),(IF(R147:W147&gt;=Parameters!$D$37,1,"")),""))+0.5*(SUM(IF(ISNUMBER(R147:W147),(IF(R147:W147&gt;=Parameters!$D$38,1,"")),""))-SUM(IF(ISNUMBER(R147:W147),(IF(R147:W147&gt;=Parameters!$D$37,1,"")),""))),0) +
   IF(Parameters!$D$32,SUM(IF(ISNUMBER(R147:W147),(IF(R147:W147&gt;=Parameters!$D$41,1,"")),"")),0) +
   IF(Parameters!$D$33,AVERAGE(IF(ISNUMBER(R147:W147),R147:W147)),0) +
   IF(Parameters!$D$34,IF(OR(IF(ISNUMBER(R147:W147),R147:W147)=0),0,GEOMEAN(IF(ISNUMBER(R147:W147),R147:W147))),0)</f>
        <v>2.5</v>
      </c>
      <c r="H147" s="23">
        <f t="shared" ca="1" si="12"/>
        <v>2.5</v>
      </c>
      <c r="I147" s="116" t="str">
        <f t="shared" si="13"/>
        <v/>
      </c>
      <c r="J147" s="22" cm="1">
        <f t="array" aca="1" ref="J147" ca="1">IF(Parameters!$D$31, SUM(IF(ISNUMBER(Y147:AD147),(IF(Y147:AD147&gt;=Parameters!$D$41,1,"")),""))+0.5*(SUM(IF(ISNUMBER(Y147:AD147),(IF(Y147:AD147&gt;=Parameters!$D$42,1,"")),""))-SUM(IF(ISNUMBER(Y147:AD147),(IF(Y147:AD147&gt;=Parameters!$D$41,1,"")),""))),0) +
   IF(Parameters!$D$32,SUM(IF(ISNUMBER(Y147:AD147),(IF(Y147:AD147&gt;=Parameters!$D$41,1,"")),"")),0) +
   IF(Parameters!$D$33,AVERAGE(IF(ISNUMBER(Y147:AD147),Y147:AD147)),0) +
   IF(Parameters!$D$34,IF(OR(IF(ISNUMBER(Y147:AD147),Y147:AD147)=0),0,GEOMEAN(IF(ISNUMBER(Y147:AD147),Y147:AD147))),0)</f>
        <v>2.5</v>
      </c>
      <c r="K147" s="23">
        <f t="shared" ca="1" si="14"/>
        <v>2.5</v>
      </c>
      <c r="L147" s="116" t="str">
        <f t="shared" si="15"/>
        <v/>
      </c>
      <c r="M147" s="21" cm="1">
        <f t="array" aca="1" ref="M147" ca="1">IF(Parameters!$D$31, SUM(IF(ISNUMBER(AF147:AK147),(IF(AF147:AK147&gt;=Parameters!$D$41,1,"")),""))+0.5*(SUM(IF(ISNUMBER(AF147:AK147),(IF(AF147:AK147&gt;=Parameters!$D$42,1,"")),""))-SUM(IF(ISNUMBER(AF147:AK147),(IF(AF147:AK147&gt;=Parameters!$D$41,1,"")),""))),0) +
   IF(Parameters!$D$32,SUM(IF(ISNUMBER(AF147:AK147),(IF(AF147:AK147&gt;=Parameters!$D$41,1,"")),"")),0) +
   IF(Parameters!$D$33,AVERAGE(IF(ISNUMBER(AF147:AK147),AF147:AK147)),0) +
   IF(Parameters!$D$34,IF(OR(IF(ISNUMBER(AF147:AK147),AF147:AK147)=0),0,GEOMEAN(IF(ISNUMBER(AF147:AK147),AF147:AK147))),0)</f>
        <v>2.5</v>
      </c>
      <c r="N147" s="23">
        <f t="shared" ca="1" si="16"/>
        <v>2.5</v>
      </c>
      <c r="O147" s="116" t="str">
        <f t="shared" si="17"/>
        <v/>
      </c>
      <c r="P147" s="24"/>
      <c r="Q147" s="49"/>
      <c r="R147" s="25">
        <f ca="1">IFERROR(INDEX(Health!$G$8:$G$225,MATCH($C147,_xlfn.ANCHORARRAY(Health!$C$8),0)),NA())</f>
        <v>0</v>
      </c>
      <c r="S147" s="25">
        <f ca="1">IFERROR(INDEX(Food!$G$8:$G$225,MATCH($C147,_xlfn.ANCHORARRAY(Food!$C$8),0)),NA())</f>
        <v>8.0253651153396586</v>
      </c>
      <c r="T147" s="25">
        <f ca="1">IFERROR(INDEX(Macro!$G$8:$G$225,MATCH($C147,_xlfn.ANCHORARRAY(Macro!$C$8),0)),NA())</f>
        <v>4.6832344760618412</v>
      </c>
      <c r="U147" s="25">
        <f ca="1">IFERROR(INDEX(Socioeconomic!$G$8:$G$225,MATCH($C147,_xlfn.ANCHORARRAY(Socioeconomic!$C$8),0)),NA())</f>
        <v>0</v>
      </c>
      <c r="V147" s="25">
        <f ca="1">IFERROR(INDEX('Natural Hazard'!$G$8:$G$225,MATCH($C147,_xlfn.ANCHORARRAY('Natural Hazard'!$C$8),0)),NA())</f>
        <v>6.5828058860438308</v>
      </c>
      <c r="W147" s="25">
        <f ca="1">IFERROR(INDEX(Conflict!$G$8:$G$225,MATCH($C147,_xlfn.ANCHORARRAY(Conflict!$C$8),0)),NA())</f>
        <v>8.5480344833291184</v>
      </c>
      <c r="X147" s="50"/>
      <c r="Y147" s="25">
        <f ca="1">IFERROR(INDEX(Health!$H$8:$H$225,MATCH($C147,_xlfn.ANCHORARRAY(Health!$C$8),0)),NA())</f>
        <v>7.8075801749271099</v>
      </c>
      <c r="Z147" s="25">
        <f ca="1">IFERROR(INDEX(Food!$H$8:$H$225,MATCH($C147,_xlfn.ANCHORARRAY(Food!$C$8),0)),NA())</f>
        <v>9.2009264620729603</v>
      </c>
      <c r="AA147" s="25">
        <f ca="1">IFERROR(INDEX(Macro!$H$8:$H$225,MATCH($C147,_xlfn.ANCHORARRAY(Macro!$C$8),0)),NA())</f>
        <v>3.8393598550615202</v>
      </c>
      <c r="AB147" s="25">
        <f ca="1">IFERROR(INDEX(Socioeconomic!$H$8:$H$225,MATCH($C147,_xlfn.ANCHORARRAY(Socioeconomic!$C$8),0)),NA())</f>
        <v>10</v>
      </c>
      <c r="AC147" s="25">
        <f ca="1">IFERROR(INDEX('Natural Hazard'!$H$8:$H$225,MATCH($C147,_xlfn.ANCHORARRAY('Natural Hazard'!$C$8),0)),NA())</f>
        <v>4.3333333333333304</v>
      </c>
      <c r="AD147" s="25">
        <f ca="1">IFERROR(INDEX(Conflict!$H$8:$H$225,MATCH($C147,_xlfn.ANCHORARRAY(Conflict!$C$8),0)),NA())</f>
        <v>7.30688935281837</v>
      </c>
      <c r="AE147" s="50"/>
      <c r="AF147" s="25">
        <f ca="1">IFERROR(INDEX(Health!$I$8:$I$225,MATCH($C147,_xlfn.ANCHORARRAY(Health!$C$8),0)),NA())</f>
        <v>0</v>
      </c>
      <c r="AG147" s="25">
        <f ca="1">IFERROR(INDEX(Food!$I$8:$I$225,MATCH($C147,_xlfn.ANCHORARRAY(Food!$C$8),0)),NA())</f>
        <v>7</v>
      </c>
      <c r="AH147" s="25">
        <f ca="1">IFERROR(INDEX(Macro!$I$8:$I$225,MATCH($C147,_xlfn.ANCHORARRAY(Macro!$C$8),0)),NA())</f>
        <v>5.7125890736342004</v>
      </c>
      <c r="AI147" s="25">
        <f ca="1">IFERROR(INDEX(Socioeconomic!$I$8:$I$225,MATCH($C147,_xlfn.ANCHORARRAY(Socioeconomic!$C$8),0)),NA())</f>
        <v>0</v>
      </c>
      <c r="AJ147" s="25">
        <f ca="1">IFERROR(INDEX('Natural Hazard'!$I$8:$I$225,MATCH($C147,_xlfn.ANCHORARRAY('Natural Hazard'!$C$8),0)),NA())</f>
        <v>10</v>
      </c>
      <c r="AK147" s="25">
        <f ca="1">IFERROR(INDEX(Conflict!$I$8:$I$225,MATCH($C147,_xlfn.ANCHORARRAY(Conflict!$C$8),0)),NA())</f>
        <v>10</v>
      </c>
      <c r="AL147" s="49"/>
      <c r="AM147" s="25">
        <f>IFERROR(INDEX('Data Reliability'!$G$6:$G$409,MATCH($C147,'Data Reliability'!$E$6:$E$409,0)),NA())</f>
        <v>0</v>
      </c>
      <c r="AN147" s="25">
        <f>IFERROR(INDEX('Data Reliability'!$H$6:$H$409,MATCH($C147,'Data Reliability'!$E$6:$E$409,0)),NA())</f>
        <v>0.29444444444444401</v>
      </c>
    </row>
    <row r="148" spans="2:42" ht="15.75" x14ac:dyDescent="0.25">
      <c r="B148" s="28" t="s">
        <v>241</v>
      </c>
      <c r="C148" s="28" t="s">
        <v>242</v>
      </c>
      <c r="D148" s="28" t="s">
        <v>432</v>
      </c>
      <c r="E148" s="28" t="s">
        <v>529</v>
      </c>
      <c r="F148" s="206">
        <f ca="1">MATCH($C148,_xlfn.ANCHORARRAY(Health!$C$8),0)</f>
        <v>143</v>
      </c>
      <c r="G148" s="22" cm="1">
        <f t="array" aca="1" ref="G148" ca="1">IF(Parameters!$D$31, SUM(IF(ISNUMBER(R148:W148),(IF(R148:W148&gt;=Parameters!$D$37,1,"")),""))+0.5*(SUM(IF(ISNUMBER(R148:W148),(IF(R148:W148&gt;=Parameters!$D$38,1,"")),""))-SUM(IF(ISNUMBER(R148:W148),(IF(R148:W148&gt;=Parameters!$D$37,1,"")),""))),0) +
   IF(Parameters!$D$32,SUM(IF(ISNUMBER(R148:W148),(IF(R148:W148&gt;=Parameters!$D$41,1,"")),"")),0) +
   IF(Parameters!$D$33,AVERAGE(IF(ISNUMBER(R148:W148),R148:W148)),0) +
   IF(Parameters!$D$34,IF(OR(IF(ISNUMBER(R148:W148),R148:W148)=0),0,GEOMEAN(IF(ISNUMBER(R148:W148),R148:W148))),0)</f>
        <v>2</v>
      </c>
      <c r="H148" s="23">
        <f t="shared" ca="1" si="12"/>
        <v>2</v>
      </c>
      <c r="I148" s="116" t="str">
        <f t="shared" si="13"/>
        <v/>
      </c>
      <c r="J148" s="22" cm="1">
        <f t="array" aca="1" ref="J148" ca="1">IF(Parameters!$D$31, SUM(IF(ISNUMBER(Y148:AD148),(IF(Y148:AD148&gt;=Parameters!$D$41,1,"")),""))+0.5*(SUM(IF(ISNUMBER(Y148:AD148),(IF(Y148:AD148&gt;=Parameters!$D$42,1,"")),""))-SUM(IF(ISNUMBER(Y148:AD148),(IF(Y148:AD148&gt;=Parameters!$D$41,1,"")),""))),0) +
   IF(Parameters!$D$32,SUM(IF(ISNUMBER(Y148:AD148),(IF(Y148:AD148&gt;=Parameters!$D$41,1,"")),"")),0) +
   IF(Parameters!$D$33,AVERAGE(IF(ISNUMBER(Y148:AD148),Y148:AD148)),0) +
   IF(Parameters!$D$34,IF(OR(IF(ISNUMBER(Y148:AD148),Y148:AD148)=0),0,GEOMEAN(IF(ISNUMBER(Y148:AD148),Y148:AD148))),0)</f>
        <v>2.5</v>
      </c>
      <c r="K148" s="23">
        <f t="shared" ca="1" si="14"/>
        <v>2.5</v>
      </c>
      <c r="L148" s="116" t="str">
        <f t="shared" si="15"/>
        <v/>
      </c>
      <c r="M148" s="21" cm="1">
        <f t="array" aca="1" ref="M148" ca="1">IF(Parameters!$D$31, SUM(IF(ISNUMBER(AF148:AK148),(IF(AF148:AK148&gt;=Parameters!$D$41,1,"")),""))+0.5*(SUM(IF(ISNUMBER(AF148:AK148),(IF(AF148:AK148&gt;=Parameters!$D$42,1,"")),""))-SUM(IF(ISNUMBER(AF148:AK148),(IF(AF148:AK148&gt;=Parameters!$D$41,1,"")),""))),0) +
   IF(Parameters!$D$32,SUM(IF(ISNUMBER(AF148:AK148),(IF(AF148:AK148&gt;=Parameters!$D$41,1,"")),"")),0) +
   IF(Parameters!$D$33,AVERAGE(IF(ISNUMBER(AF148:AK148),AF148:AK148)),0) +
   IF(Parameters!$D$34,IF(OR(IF(ISNUMBER(AF148:AK148),AF148:AK148)=0),0,GEOMEAN(IF(ISNUMBER(AF148:AK148),AF148:AK148))),0)</f>
        <v>1</v>
      </c>
      <c r="N148" s="23">
        <f t="shared" ca="1" si="16"/>
        <v>1</v>
      </c>
      <c r="O148" s="116" t="str">
        <f t="shared" si="17"/>
        <v>!</v>
      </c>
      <c r="P148" s="24"/>
      <c r="Q148" s="49"/>
      <c r="R148" s="25">
        <f ca="1">IFERROR(INDEX(Health!$G$8:$G$225,MATCH($C148,_xlfn.ANCHORARRAY(Health!$C$8),0)),NA())</f>
        <v>0</v>
      </c>
      <c r="S148" s="25">
        <f ca="1">IFERROR(INDEX(Food!$G$8:$G$225,MATCH($C148,_xlfn.ANCHORARRAY(Food!$C$8),0)),NA())</f>
        <v>8.9442719099991592</v>
      </c>
      <c r="T148" s="25">
        <f ca="1">IFERROR(INDEX(Macro!$G$8:$G$225,MATCH($C148,_xlfn.ANCHORARRAY(Macro!$C$8),0)),NA())</f>
        <v>0</v>
      </c>
      <c r="U148" s="25">
        <f ca="1">IFERROR(INDEX(Socioeconomic!$G$8:$G$225,MATCH($C148,_xlfn.ANCHORARRAY(Socioeconomic!$C$8),0)),NA())</f>
        <v>0</v>
      </c>
      <c r="V148" s="25">
        <f ca="1">IFERROR(INDEX('Natural Hazard'!$G$8:$G$225,MATCH($C148,_xlfn.ANCHORARRAY('Natural Hazard'!$C$8),0)),NA())</f>
        <v>0</v>
      </c>
      <c r="W148" s="25">
        <f ca="1">IFERROR(INDEX(Conflict!$G$8:$G$225,MATCH($C148,_xlfn.ANCHORARRAY(Conflict!$C$8),0)),NA())</f>
        <v>7.3674791807021203</v>
      </c>
      <c r="X148" s="50"/>
      <c r="Y148" s="25">
        <f ca="1">IFERROR(INDEX(Health!$H$8:$H$225,MATCH($C148,_xlfn.ANCHORARRAY(Health!$C$8),0)),NA())</f>
        <v>5.0962099125364402</v>
      </c>
      <c r="Z148" s="25">
        <f ca="1">IFERROR(INDEX(Food!$H$8:$H$225,MATCH($C148,_xlfn.ANCHORARRAY(Food!$C$8),0)),NA())</f>
        <v>10</v>
      </c>
      <c r="AA148" s="25">
        <f ca="1">IFERROR(INDEX(Macro!$H$8:$H$225,MATCH($C148,_xlfn.ANCHORARRAY(Macro!$C$8),0)),NA())</f>
        <v>7.4326262550011304</v>
      </c>
      <c r="AB148" s="25">
        <f ca="1">IFERROR(INDEX(Socioeconomic!$H$8:$H$225,MATCH($C148,_xlfn.ANCHORARRAY(Socioeconomic!$C$8),0)),NA())</f>
        <v>8.71428571428571</v>
      </c>
      <c r="AC148" s="25">
        <f ca="1">IFERROR(INDEX('Natural Hazard'!$H$8:$H$225,MATCH($C148,_xlfn.ANCHORARRAY('Natural Hazard'!$C$8),0)),NA())</f>
        <v>6.1666666666666599</v>
      </c>
      <c r="AD148" s="25">
        <f ca="1">IFERROR(INDEX(Conflict!$H$8:$H$225,MATCH($C148,_xlfn.ANCHORARRAY(Conflict!$C$8),0)),NA())</f>
        <v>7.5991649269310999</v>
      </c>
      <c r="AE148" s="50"/>
      <c r="AF148" s="25">
        <f ca="1">IFERROR(INDEX(Health!$I$8:$I$225,MATCH($C148,_xlfn.ANCHORARRAY(Health!$C$8),0)),NA())</f>
        <v>0</v>
      </c>
      <c r="AG148" s="25">
        <f ca="1">IFERROR(INDEX(Food!$I$8:$I$225,MATCH($C148,_xlfn.ANCHORARRAY(Food!$C$8),0)),NA())</f>
        <v>8</v>
      </c>
      <c r="AH148" s="25">
        <f ca="1">IFERROR(INDEX(Macro!$I$8:$I$225,MATCH($C148,_xlfn.ANCHORARRAY(Macro!$C$8),0)),NA())</f>
        <v>0</v>
      </c>
      <c r="AI148" s="25">
        <f ca="1">IFERROR(INDEX(Socioeconomic!$I$8:$I$225,MATCH($C148,_xlfn.ANCHORARRAY(Socioeconomic!$C$8),0)),NA())</f>
        <v>0</v>
      </c>
      <c r="AJ148" s="25">
        <f ca="1">IFERROR(INDEX('Natural Hazard'!$I$8:$I$225,MATCH($C148,_xlfn.ANCHORARRAY('Natural Hazard'!$C$8),0)),NA())</f>
        <v>0</v>
      </c>
      <c r="AK148" s="25">
        <f ca="1">IFERROR(INDEX(Conflict!$I$8:$I$225,MATCH($C148,_xlfn.ANCHORARRAY(Conflict!$C$8),0)),NA())</f>
        <v>7.1428571428571299</v>
      </c>
      <c r="AL148" s="49"/>
      <c r="AM148" s="25">
        <f>IFERROR(INDEX('Data Reliability'!$G$6:$G$409,MATCH($C148,'Data Reliability'!$E$6:$E$409,0)),NA())</f>
        <v>0</v>
      </c>
      <c r="AN148" s="25">
        <f>IFERROR(INDEX('Data Reliability'!$H$6:$H$409,MATCH($C148,'Data Reliability'!$E$6:$E$409,0)),NA())</f>
        <v>0.35</v>
      </c>
    </row>
    <row r="149" spans="2:42" ht="15.75" x14ac:dyDescent="0.25">
      <c r="B149" s="28" t="s">
        <v>243</v>
      </c>
      <c r="C149" s="28" t="s">
        <v>244</v>
      </c>
      <c r="D149" s="28" t="s">
        <v>435</v>
      </c>
      <c r="E149" s="28" t="s">
        <v>429</v>
      </c>
      <c r="F149" s="206">
        <f ca="1">MATCH($C149,_xlfn.ANCHORARRAY(Health!$C$8),0)</f>
        <v>144</v>
      </c>
      <c r="G149" s="22" cm="1">
        <f t="array" aca="1" ref="G149" ca="1">IF(Parameters!$D$31, SUM(IF(ISNUMBER(R149:W149),(IF(R149:W149&gt;=Parameters!$D$37,1,"")),""))+0.5*(SUM(IF(ISNUMBER(R149:W149),(IF(R149:W149&gt;=Parameters!$D$38,1,"")),""))-SUM(IF(ISNUMBER(R149:W149),(IF(R149:W149&gt;=Parameters!$D$37,1,"")),""))),0) +
   IF(Parameters!$D$32,SUM(IF(ISNUMBER(R149:W149),(IF(R149:W149&gt;=Parameters!$D$41,1,"")),"")),0) +
   IF(Parameters!$D$33,AVERAGE(IF(ISNUMBER(R149:W149),R149:W149)),0) +
   IF(Parameters!$D$34,IF(OR(IF(ISNUMBER(R149:W149),R149:W149)=0),0,GEOMEAN(IF(ISNUMBER(R149:W149),R149:W149))),0)</f>
        <v>0.5</v>
      </c>
      <c r="H149" s="23">
        <f t="shared" ca="1" si="12"/>
        <v>0.5</v>
      </c>
      <c r="I149" s="116" t="str">
        <f t="shared" si="13"/>
        <v/>
      </c>
      <c r="J149" s="22" cm="1">
        <f t="array" aca="1" ref="J149" ca="1">IF(Parameters!$D$31, SUM(IF(ISNUMBER(Y149:AD149),(IF(Y149:AD149&gt;=Parameters!$D$41,1,"")),""))+0.5*(SUM(IF(ISNUMBER(Y149:AD149),(IF(Y149:AD149&gt;=Parameters!$D$42,1,"")),""))-SUM(IF(ISNUMBER(Y149:AD149),(IF(Y149:AD149&gt;=Parameters!$D$41,1,"")),""))),0) +
   IF(Parameters!$D$32,SUM(IF(ISNUMBER(Y149:AD149),(IF(Y149:AD149&gt;=Parameters!$D$41,1,"")),"")),0) +
   IF(Parameters!$D$33,AVERAGE(IF(ISNUMBER(Y149:AD149),Y149:AD149)),0) +
   IF(Parameters!$D$34,IF(OR(IF(ISNUMBER(Y149:AD149),Y149:AD149)=0),0,GEOMEAN(IF(ISNUMBER(Y149:AD149),Y149:AD149))),0)</f>
        <v>0.5</v>
      </c>
      <c r="K149" s="23">
        <f t="shared" ca="1" si="14"/>
        <v>0.5</v>
      </c>
      <c r="L149" s="116" t="str">
        <f t="shared" si="15"/>
        <v/>
      </c>
      <c r="M149" s="21" cm="1">
        <f t="array" aca="1" ref="M149" ca="1">IF(Parameters!$D$31, SUM(IF(ISNUMBER(AF149:AK149),(IF(AF149:AK149&gt;=Parameters!$D$41,1,"")),""))+0.5*(SUM(IF(ISNUMBER(AF149:AK149),(IF(AF149:AK149&gt;=Parameters!$D$42,1,"")),""))-SUM(IF(ISNUMBER(AF149:AK149),(IF(AF149:AK149&gt;=Parameters!$D$41,1,"")),""))),0) +
   IF(Parameters!$D$32,SUM(IF(ISNUMBER(AF149:AK149),(IF(AF149:AK149&gt;=Parameters!$D$41,1,"")),"")),0) +
   IF(Parameters!$D$33,AVERAGE(IF(ISNUMBER(AF149:AK149),AF149:AK149)),0) +
   IF(Parameters!$D$34,IF(OR(IF(ISNUMBER(AF149:AK149),AF149:AK149)=0),0,GEOMEAN(IF(ISNUMBER(AF149:AK149),AF149:AK149))),0)</f>
        <v>0.5</v>
      </c>
      <c r="N149" s="23">
        <f t="shared" ca="1" si="16"/>
        <v>0.5</v>
      </c>
      <c r="O149" s="116" t="str">
        <f t="shared" si="17"/>
        <v>!</v>
      </c>
      <c r="P149" s="24"/>
      <c r="Q149" s="49"/>
      <c r="R149" s="25">
        <f ca="1">IFERROR(INDEX(Health!$G$8:$G$225,MATCH($C149,_xlfn.ANCHORARRAY(Health!$C$8),0)),NA())</f>
        <v>0</v>
      </c>
      <c r="S149" s="25">
        <f ca="1">IFERROR(INDEX(Food!$G$8:$G$225,MATCH($C149,_xlfn.ANCHORARRAY(Food!$C$8),0)),NA())</f>
        <v>5.5762337938507072</v>
      </c>
      <c r="T149" s="25">
        <f ca="1">IFERROR(INDEX(Macro!$G$8:$G$225,MATCH($C149,_xlfn.ANCHORARRAY(Macro!$C$8),0)),NA())</f>
        <v>3.3621432129545705</v>
      </c>
      <c r="U149" s="25">
        <f ca="1">IFERROR(INDEX(Socioeconomic!$G$8:$G$225,MATCH($C149,_xlfn.ANCHORARRAY(Socioeconomic!$C$8),0)),NA())</f>
        <v>0</v>
      </c>
      <c r="V149" s="25">
        <f ca="1">IFERROR(INDEX('Natural Hazard'!$G$8:$G$225,MATCH($C149,_xlfn.ANCHORARRAY('Natural Hazard'!$C$8),0)),NA())</f>
        <v>0</v>
      </c>
      <c r="W149" s="25">
        <f ca="1">IFERROR(INDEX(Conflict!$G$8:$G$225,MATCH($C149,_xlfn.ANCHORARRAY(Conflict!$C$8),0)),NA())</f>
        <v>4.9104719594251431</v>
      </c>
      <c r="X149" s="50"/>
      <c r="Y149" s="25">
        <f ca="1">IFERROR(INDEX(Health!$H$8:$H$225,MATCH($C149,_xlfn.ANCHORARRAY(Health!$C$8),0)),NA())</f>
        <v>5.59183673469387</v>
      </c>
      <c r="Z149" s="25">
        <f ca="1">IFERROR(INDEX(Food!$H$8:$H$225,MATCH($C149,_xlfn.ANCHORARRAY(Food!$C$8),0)),NA())</f>
        <v>6.2188766647365297</v>
      </c>
      <c r="AA149" s="25">
        <f ca="1">IFERROR(INDEX(Macro!$H$8:$H$225,MATCH($C149,_xlfn.ANCHORARRAY(Macro!$C$8),0)),NA())</f>
        <v>5.2585491054578402</v>
      </c>
      <c r="AB149" s="25">
        <f ca="1">IFERROR(INDEX(Socioeconomic!$H$8:$H$225,MATCH($C149,_xlfn.ANCHORARRAY(Socioeconomic!$C$8),0)),NA())</f>
        <v>6.8571428571428497</v>
      </c>
      <c r="AC149" s="25">
        <f ca="1">IFERROR(INDEX('Natural Hazard'!$H$8:$H$225,MATCH($C149,_xlfn.ANCHORARRAY('Natural Hazard'!$C$8),0)),NA())</f>
        <v>8</v>
      </c>
      <c r="AD149" s="25">
        <f ca="1">IFERROR(INDEX(Conflict!$H$8:$H$225,MATCH($C149,_xlfn.ANCHORARRAY(Conflict!$C$8),0)),NA())</f>
        <v>3.4446764091858002</v>
      </c>
      <c r="AE149" s="50"/>
      <c r="AF149" s="25">
        <f ca="1">IFERROR(INDEX(Health!$I$8:$I$225,MATCH($C149,_xlfn.ANCHORARRAY(Health!$C$8),0)),NA())</f>
        <v>0</v>
      </c>
      <c r="AG149" s="25">
        <f ca="1">IFERROR(INDEX(Food!$I$8:$I$225,MATCH($C149,_xlfn.ANCHORARRAY(Food!$C$8),0)),NA())</f>
        <v>5</v>
      </c>
      <c r="AH149" s="25">
        <f ca="1">IFERROR(INDEX(Macro!$I$8:$I$225,MATCH($C149,_xlfn.ANCHORARRAY(Macro!$C$8),0)),NA())</f>
        <v>2.1496437054631801</v>
      </c>
      <c r="AI149" s="25">
        <f ca="1">IFERROR(INDEX(Socioeconomic!$I$8:$I$225,MATCH($C149,_xlfn.ANCHORARRAY(Socioeconomic!$C$8),0)),NA())</f>
        <v>0</v>
      </c>
      <c r="AJ149" s="25">
        <f ca="1">IFERROR(INDEX('Natural Hazard'!$I$8:$I$225,MATCH($C149,_xlfn.ANCHORARRAY('Natural Hazard'!$C$8),0)),NA())</f>
        <v>0</v>
      </c>
      <c r="AK149" s="25">
        <f ca="1">IFERROR(INDEX(Conflict!$I$8:$I$225,MATCH($C149,_xlfn.ANCHORARRAY(Conflict!$C$8),0)),NA())</f>
        <v>7</v>
      </c>
      <c r="AL149" s="49"/>
      <c r="AM149" s="25">
        <f>IFERROR(INDEX('Data Reliability'!$G$6:$G$409,MATCH($C149,'Data Reliability'!$E$6:$E$409,0)),NA())</f>
        <v>0</v>
      </c>
      <c r="AN149" s="25">
        <f>IFERROR(INDEX('Data Reliability'!$H$6:$H$409,MATCH($C149,'Data Reliability'!$E$6:$E$409,0)),NA())</f>
        <v>0.38333333333333303</v>
      </c>
    </row>
    <row r="150" spans="2:42" ht="15.75" x14ac:dyDescent="0.25">
      <c r="B150" s="28" t="s">
        <v>245</v>
      </c>
      <c r="C150" s="28" t="s">
        <v>246</v>
      </c>
      <c r="D150" s="28" t="s">
        <v>433</v>
      </c>
      <c r="E150" s="28" t="s">
        <v>409</v>
      </c>
      <c r="F150" s="206">
        <f ca="1">MATCH($C150,_xlfn.ANCHORARRAY(Health!$C$8),0)</f>
        <v>145</v>
      </c>
      <c r="G150" s="22" cm="1">
        <f t="array" aca="1" ref="G150" ca="1">IF(Parameters!$D$31, SUM(IF(ISNUMBER(R150:W150),(IF(R150:W150&gt;=Parameters!$D$37,1,"")),""))+0.5*(SUM(IF(ISNUMBER(R150:W150),(IF(R150:W150&gt;=Parameters!$D$38,1,"")),""))-SUM(IF(ISNUMBER(R150:W150),(IF(R150:W150&gt;=Parameters!$D$37,1,"")),""))),0) +
   IF(Parameters!$D$32,SUM(IF(ISNUMBER(R150:W150),(IF(R150:W150&gt;=Parameters!$D$41,1,"")),"")),0) +
   IF(Parameters!$D$33,AVERAGE(IF(ISNUMBER(R150:W150),R150:W150)),0) +
   IF(Parameters!$D$34,IF(OR(IF(ISNUMBER(R150:W150),R150:W150)=0),0,GEOMEAN(IF(ISNUMBER(R150:W150),R150:W150))),0)</f>
        <v>0</v>
      </c>
      <c r="H150" s="23">
        <f t="shared" ca="1" si="12"/>
        <v>0</v>
      </c>
      <c r="I150" s="116" t="str">
        <f t="shared" si="13"/>
        <v/>
      </c>
      <c r="J150" s="22" cm="1">
        <f t="array" aca="1" ref="J150" ca="1">IF(Parameters!$D$31, SUM(IF(ISNUMBER(Y150:AD150),(IF(Y150:AD150&gt;=Parameters!$D$41,1,"")),""))+0.5*(SUM(IF(ISNUMBER(Y150:AD150),(IF(Y150:AD150&gt;=Parameters!$D$42,1,"")),""))-SUM(IF(ISNUMBER(Y150:AD150),(IF(Y150:AD150&gt;=Parameters!$D$41,1,"")),""))),0) +
   IF(Parameters!$D$32,SUM(IF(ISNUMBER(Y150:AD150),(IF(Y150:AD150&gt;=Parameters!$D$41,1,"")),"")),0) +
   IF(Parameters!$D$33,AVERAGE(IF(ISNUMBER(Y150:AD150),Y150:AD150)),0) +
   IF(Parameters!$D$34,IF(OR(IF(ISNUMBER(Y150:AD150),Y150:AD150)=0),0,GEOMEAN(IF(ISNUMBER(Y150:AD150),Y150:AD150))),0)</f>
        <v>0</v>
      </c>
      <c r="K150" s="23">
        <f t="shared" ca="1" si="14"/>
        <v>0</v>
      </c>
      <c r="L150" s="116" t="str">
        <f t="shared" si="15"/>
        <v/>
      </c>
      <c r="M150" s="21" cm="1">
        <f t="array" aca="1" ref="M150" ca="1">IF(Parameters!$D$31, SUM(IF(ISNUMBER(AF150:AK150),(IF(AF150:AK150&gt;=Parameters!$D$41,1,"")),""))+0.5*(SUM(IF(ISNUMBER(AF150:AK150),(IF(AF150:AK150&gt;=Parameters!$D$42,1,"")),""))-SUM(IF(ISNUMBER(AF150:AK150),(IF(AF150:AK150&gt;=Parameters!$D$41,1,"")),""))),0) +
   IF(Parameters!$D$32,SUM(IF(ISNUMBER(AF150:AK150),(IF(AF150:AK150&gt;=Parameters!$D$41,1,"")),"")),0) +
   IF(Parameters!$D$33,AVERAGE(IF(ISNUMBER(AF150:AK150),AF150:AK150)),0) +
   IF(Parameters!$D$34,IF(OR(IF(ISNUMBER(AF150:AK150),AF150:AK150)=0),0,GEOMEAN(IF(ISNUMBER(AF150:AK150),AF150:AK150))),0)</f>
        <v>0</v>
      </c>
      <c r="N150" s="23">
        <f t="shared" ca="1" si="16"/>
        <v>0</v>
      </c>
      <c r="O150" s="116" t="str">
        <f t="shared" si="17"/>
        <v>!</v>
      </c>
      <c r="P150" s="24"/>
      <c r="Q150" s="49"/>
      <c r="R150" s="25">
        <f ca="1">IFERROR(INDEX(Health!$G$8:$G$225,MATCH($C150,_xlfn.ANCHORARRAY(Health!$C$8),0)),NA())</f>
        <v>0</v>
      </c>
      <c r="S150" s="25">
        <f ca="1">IFERROR(INDEX(Food!$G$8:$G$225,MATCH($C150,_xlfn.ANCHORARRAY(Food!$C$8),0)),NA())</f>
        <v>0</v>
      </c>
      <c r="T150" s="25">
        <f ca="1">IFERROR(INDEX(Macro!$G$8:$G$225,MATCH($C150,_xlfn.ANCHORARRAY(Macro!$C$8),0)),NA())</f>
        <v>0</v>
      </c>
      <c r="U150" s="25">
        <f ca="1">IFERROR(INDEX(Socioeconomic!$G$8:$G$225,MATCH($C150,_xlfn.ANCHORARRAY(Socioeconomic!$C$8),0)),NA())</f>
        <v>0.20701966780270564</v>
      </c>
      <c r="V150" s="25">
        <f ca="1">IFERROR(INDEX('Natural Hazard'!$G$8:$G$225,MATCH($C150,_xlfn.ANCHORARRAY('Natural Hazard'!$C$8),0)),NA())</f>
        <v>0</v>
      </c>
      <c r="W150" s="25">
        <f ca="1">IFERROR(INDEX(Conflict!$G$8:$G$225,MATCH($C150,_xlfn.ANCHORARRAY(Conflict!$C$8),0)),NA())</f>
        <v>0</v>
      </c>
      <c r="X150" s="50"/>
      <c r="Y150" s="25">
        <f ca="1">IFERROR(INDEX(Health!$H$8:$H$225,MATCH($C150,_xlfn.ANCHORARRAY(Health!$C$8),0)),NA())</f>
        <v>0</v>
      </c>
      <c r="Z150" s="25">
        <f ca="1">IFERROR(INDEX(Food!$H$8:$H$225,MATCH($C150,_xlfn.ANCHORARRAY(Food!$C$8),0)),NA())</f>
        <v>0</v>
      </c>
      <c r="AA150" s="25">
        <f ca="1">IFERROR(INDEX(Macro!$H$8:$H$225,MATCH($C150,_xlfn.ANCHORARRAY(Macro!$C$8),0)),NA())</f>
        <v>0</v>
      </c>
      <c r="AB150" s="25">
        <f ca="1">IFERROR(INDEX(Socioeconomic!$H$8:$H$225,MATCH($C150,_xlfn.ANCHORARRAY(Socioeconomic!$C$8),0)),NA())</f>
        <v>0.14285714285714199</v>
      </c>
      <c r="AC150" s="25">
        <f ca="1">IFERROR(INDEX('Natural Hazard'!$H$8:$H$225,MATCH($C150,_xlfn.ANCHORARRAY('Natural Hazard'!$C$8),0)),NA())</f>
        <v>6.8333333333333304</v>
      </c>
      <c r="AD150" s="25">
        <f ca="1">IFERROR(INDEX(Conflict!$H$8:$H$225,MATCH($C150,_xlfn.ANCHORARRAY(Conflict!$C$8),0)),NA())</f>
        <v>0</v>
      </c>
      <c r="AE150" s="50"/>
      <c r="AF150" s="25">
        <f ca="1">IFERROR(INDEX(Health!$I$8:$I$225,MATCH($C150,_xlfn.ANCHORARRAY(Health!$C$8),0)),NA())</f>
        <v>0</v>
      </c>
      <c r="AG150" s="25" t="e">
        <f ca="1">IFERROR(INDEX(Food!$I$8:$I$225,MATCH($C150,_xlfn.ANCHORARRAY(Food!$C$8),0)),NA())</f>
        <v>#N/A</v>
      </c>
      <c r="AH150" s="25">
        <f ca="1">IFERROR(INDEX(Macro!$I$8:$I$225,MATCH($C150,_xlfn.ANCHORARRAY(Macro!$C$8),0)),NA())</f>
        <v>0.84323040380047398</v>
      </c>
      <c r="AI150" s="25">
        <f ca="1">IFERROR(INDEX(Socioeconomic!$I$8:$I$225,MATCH($C150,_xlfn.ANCHORARRAY(Socioeconomic!$C$8),0)),NA())</f>
        <v>0.3</v>
      </c>
      <c r="AJ150" s="25">
        <f ca="1">IFERROR(INDEX('Natural Hazard'!$I$8:$I$225,MATCH($C150,_xlfn.ANCHORARRAY('Natural Hazard'!$C$8),0)),NA())</f>
        <v>0</v>
      </c>
      <c r="AK150" s="25">
        <f ca="1">IFERROR(INDEX(Conflict!$I$8:$I$225,MATCH($C150,_xlfn.ANCHORARRAY(Conflict!$C$8),0)),NA())</f>
        <v>3.5714285714285601</v>
      </c>
      <c r="AL150" s="49"/>
      <c r="AM150" s="25">
        <f>IFERROR(INDEX('Data Reliability'!$G$6:$G$409,MATCH($C150,'Data Reliability'!$E$6:$E$409,0)),NA())</f>
        <v>0</v>
      </c>
      <c r="AN150" s="25">
        <f>IFERROR(INDEX('Data Reliability'!$H$6:$H$409,MATCH($C150,'Data Reliability'!$E$6:$E$409,0)),NA())</f>
        <v>0.47222222222222199</v>
      </c>
    </row>
    <row r="151" spans="2:42" ht="15.75" x14ac:dyDescent="0.25">
      <c r="B151" s="28" t="s">
        <v>247</v>
      </c>
      <c r="C151" s="28" t="s">
        <v>248</v>
      </c>
      <c r="D151" s="28" t="s">
        <v>433</v>
      </c>
      <c r="E151" s="28" t="s">
        <v>409</v>
      </c>
      <c r="F151" s="206">
        <f ca="1">MATCH($C151,_xlfn.ANCHORARRAY(Health!$C$8),0)</f>
        <v>146</v>
      </c>
      <c r="G151" s="22" cm="1">
        <f t="array" aca="1" ref="G151" ca="1">IF(Parameters!$D$31, SUM(IF(ISNUMBER(R151:W151),(IF(R151:W151&gt;=Parameters!$D$37,1,"")),""))+0.5*(SUM(IF(ISNUMBER(R151:W151),(IF(R151:W151&gt;=Parameters!$D$38,1,"")),""))-SUM(IF(ISNUMBER(R151:W151),(IF(R151:W151&gt;=Parameters!$D$37,1,"")),""))),0) +
   IF(Parameters!$D$32,SUM(IF(ISNUMBER(R151:W151),(IF(R151:W151&gt;=Parameters!$D$41,1,"")),"")),0) +
   IF(Parameters!$D$33,AVERAGE(IF(ISNUMBER(R151:W151),R151:W151)),0) +
   IF(Parameters!$D$34,IF(OR(IF(ISNUMBER(R151:W151),R151:W151)=0),0,GEOMEAN(IF(ISNUMBER(R151:W151),R151:W151))),0)</f>
        <v>0</v>
      </c>
      <c r="H151" s="23">
        <f t="shared" ca="1" si="12"/>
        <v>0</v>
      </c>
      <c r="I151" s="116" t="str">
        <f t="shared" si="13"/>
        <v/>
      </c>
      <c r="J151" s="22" cm="1">
        <f t="array" aca="1" ref="J151" ca="1">IF(Parameters!$D$31, SUM(IF(ISNUMBER(Y151:AD151),(IF(Y151:AD151&gt;=Parameters!$D$41,1,"")),""))+0.5*(SUM(IF(ISNUMBER(Y151:AD151),(IF(Y151:AD151&gt;=Parameters!$D$42,1,"")),""))-SUM(IF(ISNUMBER(Y151:AD151),(IF(Y151:AD151&gt;=Parameters!$D$41,1,"")),""))),0) +
   IF(Parameters!$D$32,SUM(IF(ISNUMBER(Y151:AD151),(IF(Y151:AD151&gt;=Parameters!$D$41,1,"")),"")),0) +
   IF(Parameters!$D$33,AVERAGE(IF(ISNUMBER(Y151:AD151),Y151:AD151)),0) +
   IF(Parameters!$D$34,IF(OR(IF(ISNUMBER(Y151:AD151),Y151:AD151)=0),0,GEOMEAN(IF(ISNUMBER(Y151:AD151),Y151:AD151))),0)</f>
        <v>0</v>
      </c>
      <c r="K151" s="23">
        <f t="shared" ca="1" si="14"/>
        <v>0</v>
      </c>
      <c r="L151" s="116" t="str">
        <f t="shared" si="15"/>
        <v/>
      </c>
      <c r="M151" s="21" cm="1">
        <f t="array" aca="1" ref="M151" ca="1">IF(Parameters!$D$31, SUM(IF(ISNUMBER(AF151:AK151),(IF(AF151:AK151&gt;=Parameters!$D$41,1,"")),""))+0.5*(SUM(IF(ISNUMBER(AF151:AK151),(IF(AF151:AK151&gt;=Parameters!$D$42,1,"")),""))-SUM(IF(ISNUMBER(AF151:AK151),(IF(AF151:AK151&gt;=Parameters!$D$41,1,"")),""))),0) +
   IF(Parameters!$D$32,SUM(IF(ISNUMBER(AF151:AK151),(IF(AF151:AK151&gt;=Parameters!$D$41,1,"")),"")),0) +
   IF(Parameters!$D$33,AVERAGE(IF(ISNUMBER(AF151:AK151),AF151:AK151)),0) +
   IF(Parameters!$D$34,IF(OR(IF(ISNUMBER(AF151:AK151),AF151:AK151)=0),0,GEOMEAN(IF(ISNUMBER(AF151:AK151),AF151:AK151))),0)</f>
        <v>0</v>
      </c>
      <c r="N151" s="23">
        <f t="shared" ca="1" si="16"/>
        <v>0</v>
      </c>
      <c r="O151" s="116" t="str">
        <f t="shared" si="17"/>
        <v>!</v>
      </c>
      <c r="P151" s="24"/>
      <c r="Q151" s="49"/>
      <c r="R151" s="25">
        <f ca="1">IFERROR(INDEX(Health!$G$8:$G$225,MATCH($C151,_xlfn.ANCHORARRAY(Health!$C$8),0)),NA())</f>
        <v>0</v>
      </c>
      <c r="S151" s="25">
        <f ca="1">IFERROR(INDEX(Food!$G$8:$G$225,MATCH($C151,_xlfn.ANCHORARRAY(Food!$C$8),0)),NA())</f>
        <v>0</v>
      </c>
      <c r="T151" s="25">
        <f ca="1">IFERROR(INDEX(Macro!$G$8:$G$225,MATCH($C151,_xlfn.ANCHORARRAY(Macro!$C$8),0)),NA())</f>
        <v>0</v>
      </c>
      <c r="U151" s="25">
        <f ca="1">IFERROR(INDEX(Socioeconomic!$G$8:$G$225,MATCH($C151,_xlfn.ANCHORARRAY(Socioeconomic!$C$8),0)),NA())</f>
        <v>0.25911938781738542</v>
      </c>
      <c r="V151" s="25">
        <f ca="1">IFERROR(INDEX('Natural Hazard'!$G$8:$G$225,MATCH($C151,_xlfn.ANCHORARRAY('Natural Hazard'!$C$8),0)),NA())</f>
        <v>0</v>
      </c>
      <c r="W151" s="25">
        <f ca="1">IFERROR(INDEX(Conflict!$G$8:$G$225,MATCH($C151,_xlfn.ANCHORARRAY(Conflict!$C$8),0)),NA())</f>
        <v>0</v>
      </c>
      <c r="X151" s="50"/>
      <c r="Y151" s="25">
        <f ca="1">IFERROR(INDEX(Health!$H$8:$H$225,MATCH($C151,_xlfn.ANCHORARRAY(Health!$C$8),0)),NA())</f>
        <v>0</v>
      </c>
      <c r="Z151" s="25">
        <f ca="1">IFERROR(INDEX(Food!$H$8:$H$225,MATCH($C151,_xlfn.ANCHORARRAY(Food!$C$8),0)),NA())</f>
        <v>0</v>
      </c>
      <c r="AA151" s="25">
        <f ca="1">IFERROR(INDEX(Macro!$H$8:$H$225,MATCH($C151,_xlfn.ANCHORARRAY(Macro!$C$8),0)),NA())</f>
        <v>0</v>
      </c>
      <c r="AB151" s="25">
        <f ca="1">IFERROR(INDEX(Socioeconomic!$H$8:$H$225,MATCH($C151,_xlfn.ANCHORARRAY(Socioeconomic!$C$8),0)),NA())</f>
        <v>0.14285714285714199</v>
      </c>
      <c r="AC151" s="25">
        <f ca="1">IFERROR(INDEX('Natural Hazard'!$H$8:$H$225,MATCH($C151,_xlfn.ANCHORARRAY('Natural Hazard'!$C$8),0)),NA())</f>
        <v>2.9999999999999898</v>
      </c>
      <c r="AD151" s="25">
        <f ca="1">IFERROR(INDEX(Conflict!$H$8:$H$225,MATCH($C151,_xlfn.ANCHORARRAY(Conflict!$C$8),0)),NA())</f>
        <v>0</v>
      </c>
      <c r="AE151" s="50"/>
      <c r="AF151" s="25">
        <f ca="1">IFERROR(INDEX(Health!$I$8:$I$225,MATCH($C151,_xlfn.ANCHORARRAY(Health!$C$8),0)),NA())</f>
        <v>0</v>
      </c>
      <c r="AG151" s="25" t="e">
        <f ca="1">IFERROR(INDEX(Food!$I$8:$I$225,MATCH($C151,_xlfn.ANCHORARRAY(Food!$C$8),0)),NA())</f>
        <v>#N/A</v>
      </c>
      <c r="AH151" s="25">
        <f ca="1">IFERROR(INDEX(Macro!$I$8:$I$225,MATCH($C151,_xlfn.ANCHORARRAY(Macro!$C$8),0)),NA())</f>
        <v>4.5249406175771902</v>
      </c>
      <c r="AI151" s="25">
        <f ca="1">IFERROR(INDEX(Socioeconomic!$I$8:$I$225,MATCH($C151,_xlfn.ANCHORARRAY(Socioeconomic!$C$8),0)),NA())</f>
        <v>0.46999999999999897</v>
      </c>
      <c r="AJ151" s="25">
        <f ca="1">IFERROR(INDEX('Natural Hazard'!$I$8:$I$225,MATCH($C151,_xlfn.ANCHORARRAY('Natural Hazard'!$C$8),0)),NA())</f>
        <v>0</v>
      </c>
      <c r="AK151" s="25">
        <f ca="1">IFERROR(INDEX(Conflict!$I$8:$I$225,MATCH($C151,_xlfn.ANCHORARRAY(Conflict!$C$8),0)),NA())</f>
        <v>0</v>
      </c>
      <c r="AL151" s="49"/>
      <c r="AM151" s="25">
        <f>IFERROR(INDEX('Data Reliability'!$G$6:$G$409,MATCH($C151,'Data Reliability'!$E$6:$E$409,0)),NA())</f>
        <v>0</v>
      </c>
      <c r="AN151" s="25">
        <f>IFERROR(INDEX('Data Reliability'!$H$6:$H$409,MATCH($C151,'Data Reliability'!$E$6:$E$409,0)),NA())</f>
        <v>0.47222222222222199</v>
      </c>
    </row>
    <row r="152" spans="2:42" ht="15.75" x14ac:dyDescent="0.25">
      <c r="B152" s="28" t="s">
        <v>249</v>
      </c>
      <c r="C152" s="28" t="s">
        <v>250</v>
      </c>
      <c r="D152" s="28" t="s">
        <v>431</v>
      </c>
      <c r="E152" s="28" t="s">
        <v>429</v>
      </c>
      <c r="F152" s="206">
        <f ca="1">MATCH($C152,_xlfn.ANCHORARRAY(Health!$C$8),0)</f>
        <v>147</v>
      </c>
      <c r="G152" s="22" cm="1">
        <f t="array" aca="1" ref="G152" ca="1">IF(Parameters!$D$31, SUM(IF(ISNUMBER(R152:W152),(IF(R152:W152&gt;=Parameters!$D$37,1,"")),""))+0.5*(SUM(IF(ISNUMBER(R152:W152),(IF(R152:W152&gt;=Parameters!$D$38,1,"")),""))-SUM(IF(ISNUMBER(R152:W152),(IF(R152:W152&gt;=Parameters!$D$37,1,"")),""))),0) +
   IF(Parameters!$D$32,SUM(IF(ISNUMBER(R152:W152),(IF(R152:W152&gt;=Parameters!$D$41,1,"")),"")),0) +
   IF(Parameters!$D$33,AVERAGE(IF(ISNUMBER(R152:W152),R152:W152)),0) +
   IF(Parameters!$D$34,IF(OR(IF(ISNUMBER(R152:W152),R152:W152)=0),0,GEOMEAN(IF(ISNUMBER(R152:W152),R152:W152))),0)</f>
        <v>1.5</v>
      </c>
      <c r="H152" s="23">
        <f t="shared" ca="1" si="12"/>
        <v>1.5</v>
      </c>
      <c r="I152" s="116" t="str">
        <f t="shared" si="13"/>
        <v/>
      </c>
      <c r="J152" s="22" cm="1">
        <f t="array" aca="1" ref="J152" ca="1">IF(Parameters!$D$31, SUM(IF(ISNUMBER(Y152:AD152),(IF(Y152:AD152&gt;=Parameters!$D$41,1,"")),""))+0.5*(SUM(IF(ISNUMBER(Y152:AD152),(IF(Y152:AD152&gt;=Parameters!$D$42,1,"")),""))-SUM(IF(ISNUMBER(Y152:AD152),(IF(Y152:AD152&gt;=Parameters!$D$41,1,"")),""))),0) +
   IF(Parameters!$D$32,SUM(IF(ISNUMBER(Y152:AD152),(IF(Y152:AD152&gt;=Parameters!$D$41,1,"")),"")),0) +
   IF(Parameters!$D$33,AVERAGE(IF(ISNUMBER(Y152:AD152),Y152:AD152)),0) +
   IF(Parameters!$D$34,IF(OR(IF(ISNUMBER(Y152:AD152),Y152:AD152)=0),0,GEOMEAN(IF(ISNUMBER(Y152:AD152),Y152:AD152))),0)</f>
        <v>0.5</v>
      </c>
      <c r="K152" s="23">
        <f t="shared" ca="1" si="14"/>
        <v>0.5</v>
      </c>
      <c r="L152" s="116" t="str">
        <f t="shared" si="15"/>
        <v/>
      </c>
      <c r="M152" s="21" cm="1">
        <f t="array" aca="1" ref="M152" ca="1">IF(Parameters!$D$31, SUM(IF(ISNUMBER(AF152:AK152),(IF(AF152:AK152&gt;=Parameters!$D$41,1,"")),""))+0.5*(SUM(IF(ISNUMBER(AF152:AK152),(IF(AF152:AK152&gt;=Parameters!$D$42,1,"")),""))-SUM(IF(ISNUMBER(AF152:AK152),(IF(AF152:AK152&gt;=Parameters!$D$41,1,"")),""))),0) +
   IF(Parameters!$D$32,SUM(IF(ISNUMBER(AF152:AK152),(IF(AF152:AK152&gt;=Parameters!$D$41,1,"")),"")),0) +
   IF(Parameters!$D$33,AVERAGE(IF(ISNUMBER(AF152:AK152),AF152:AK152)),0) +
   IF(Parameters!$D$34,IF(OR(IF(ISNUMBER(AF152:AK152),AF152:AK152)=0),0,GEOMEAN(IF(ISNUMBER(AF152:AK152),AF152:AK152))),0)</f>
        <v>1.5</v>
      </c>
      <c r="N152" s="23">
        <f t="shared" ca="1" si="16"/>
        <v>1.5</v>
      </c>
      <c r="O152" s="116" t="str">
        <f t="shared" si="17"/>
        <v>!</v>
      </c>
      <c r="P152" s="24"/>
      <c r="Q152" s="49"/>
      <c r="R152" s="25">
        <f ca="1">IFERROR(INDEX(Health!$G$8:$G$225,MATCH($C152,_xlfn.ANCHORARRAY(Health!$C$8),0)),NA())</f>
        <v>0</v>
      </c>
      <c r="S152" s="25">
        <f ca="1">IFERROR(INDEX(Food!$G$8:$G$225,MATCH($C152,_xlfn.ANCHORARRAY(Food!$C$8),0)),NA())</f>
        <v>0</v>
      </c>
      <c r="T152" s="25">
        <f ca="1">IFERROR(INDEX(Macro!$G$8:$G$225,MATCH($C152,_xlfn.ANCHORARRAY(Macro!$C$8),0)),NA())</f>
        <v>6.9</v>
      </c>
      <c r="U152" s="25">
        <f ca="1">IFERROR(INDEX(Socioeconomic!$G$8:$G$225,MATCH($C152,_xlfn.ANCHORARRAY(Socioeconomic!$C$8),0)),NA())</f>
        <v>0</v>
      </c>
      <c r="V152" s="25">
        <f ca="1">IFERROR(INDEX('Natural Hazard'!$G$8:$G$225,MATCH($C152,_xlfn.ANCHORARRAY('Natural Hazard'!$C$8),0)),NA())</f>
        <v>8.266397845091495</v>
      </c>
      <c r="W152" s="25">
        <f ca="1">IFERROR(INDEX(Conflict!$G$8:$G$225,MATCH($C152,_xlfn.ANCHORARRAY(Conflict!$C$8),0)),NA())</f>
        <v>4.2066133627534761</v>
      </c>
      <c r="X152" s="50"/>
      <c r="Y152" s="25">
        <f ca="1">IFERROR(INDEX(Health!$H$8:$H$225,MATCH($C152,_xlfn.ANCHORARRAY(Health!$C$8),0)),NA())</f>
        <v>6.2623906705539296</v>
      </c>
      <c r="Z152" s="25">
        <f ca="1">IFERROR(INDEX(Food!$H$8:$H$225,MATCH($C152,_xlfn.ANCHORARRAY(Food!$C$8),0)),NA())</f>
        <v>6.1320208453966396</v>
      </c>
      <c r="AA152" s="25">
        <f ca="1">IFERROR(INDEX(Macro!$H$8:$H$225,MATCH($C152,_xlfn.ANCHORARRAY(Macro!$C$8),0)),NA())</f>
        <v>4.9314310158274797</v>
      </c>
      <c r="AB152" s="25">
        <f ca="1">IFERROR(INDEX(Socioeconomic!$H$8:$H$225,MATCH($C152,_xlfn.ANCHORARRAY(Socioeconomic!$C$8),0)),NA())</f>
        <v>7.71428571428571</v>
      </c>
      <c r="AC152" s="25">
        <f ca="1">IFERROR(INDEX('Natural Hazard'!$H$8:$H$225,MATCH($C152,_xlfn.ANCHORARRAY('Natural Hazard'!$C$8),0)),NA())</f>
        <v>6.8333333333333304</v>
      </c>
      <c r="AD152" s="25">
        <f ca="1">IFERROR(INDEX(Conflict!$H$8:$H$225,MATCH($C152,_xlfn.ANCHORARRAY(Conflict!$C$8),0)),NA())</f>
        <v>3.7160751565762</v>
      </c>
      <c r="AE152" s="50"/>
      <c r="AF152" s="25">
        <f ca="1">IFERROR(INDEX(Health!$I$8:$I$225,MATCH($C152,_xlfn.ANCHORARRAY(Health!$C$8),0)),NA())</f>
        <v>0</v>
      </c>
      <c r="AG152" s="25" t="e">
        <f ca="1">IFERROR(INDEX(Food!$I$8:$I$225,MATCH($C152,_xlfn.ANCHORARRAY(Food!$C$8),0)),NA())</f>
        <v>#N/A</v>
      </c>
      <c r="AH152" s="25">
        <f ca="1">IFERROR(INDEX(Macro!$I$8:$I$225,MATCH($C152,_xlfn.ANCHORARRAY(Macro!$C$8),0)),NA())</f>
        <v>7</v>
      </c>
      <c r="AI152" s="25">
        <f ca="1">IFERROR(INDEX(Socioeconomic!$I$8:$I$225,MATCH($C152,_xlfn.ANCHORARRAY(Socioeconomic!$C$8),0)),NA())</f>
        <v>0</v>
      </c>
      <c r="AJ152" s="25">
        <f ca="1">IFERROR(INDEX('Natural Hazard'!$I$8:$I$225,MATCH($C152,_xlfn.ANCHORARRAY('Natural Hazard'!$C$8),0)),NA())</f>
        <v>10</v>
      </c>
      <c r="AK152" s="25">
        <f ca="1">IFERROR(INDEX(Conflict!$I$8:$I$225,MATCH($C152,_xlfn.ANCHORARRAY(Conflict!$C$8),0)),NA())</f>
        <v>4.7619047619047397</v>
      </c>
      <c r="AL152" s="49"/>
      <c r="AM152" s="25">
        <f>IFERROR(INDEX('Data Reliability'!$G$6:$G$409,MATCH($C152,'Data Reliability'!$E$6:$E$409,0)),NA())</f>
        <v>0</v>
      </c>
      <c r="AN152" s="25">
        <f>IFERROR(INDEX('Data Reliability'!$H$6:$H$409,MATCH($C152,'Data Reliability'!$E$6:$E$409,0)),NA())</f>
        <v>0.46111111111111103</v>
      </c>
    </row>
    <row r="153" spans="2:42" ht="15.75" x14ac:dyDescent="0.25">
      <c r="B153" s="28" t="s">
        <v>251</v>
      </c>
      <c r="C153" s="28" t="s">
        <v>252</v>
      </c>
      <c r="D153" s="28" t="s">
        <v>436</v>
      </c>
      <c r="E153" s="28" t="s">
        <v>430</v>
      </c>
      <c r="F153" s="206">
        <f ca="1">MATCH($C153,_xlfn.ANCHORARRAY(Health!$C$8),0)</f>
        <v>148</v>
      </c>
      <c r="G153" s="22" cm="1">
        <f t="array" aca="1" ref="G153" ca="1">IF(Parameters!$D$31, SUM(IF(ISNUMBER(R153:W153),(IF(R153:W153&gt;=Parameters!$D$37,1,"")),""))+0.5*(SUM(IF(ISNUMBER(R153:W153),(IF(R153:W153&gt;=Parameters!$D$38,1,"")),""))-SUM(IF(ISNUMBER(R153:W153),(IF(R153:W153&gt;=Parameters!$D$37,1,"")),""))),0) +
   IF(Parameters!$D$32,SUM(IF(ISNUMBER(R153:W153),(IF(R153:W153&gt;=Parameters!$D$41,1,"")),"")),0) +
   IF(Parameters!$D$33,AVERAGE(IF(ISNUMBER(R153:W153),R153:W153)),0) +
   IF(Parameters!$D$34,IF(OR(IF(ISNUMBER(R153:W153),R153:W153)=0),0,GEOMEAN(IF(ISNUMBER(R153:W153),R153:W153))),0)</f>
        <v>0</v>
      </c>
      <c r="H153" s="23">
        <f t="shared" ca="1" si="12"/>
        <v>0</v>
      </c>
      <c r="I153" s="116" t="str">
        <f t="shared" si="13"/>
        <v>!</v>
      </c>
      <c r="J153" s="22" cm="1">
        <f t="array" aca="1" ref="J153" ca="1">IF(Parameters!$D$31, SUM(IF(ISNUMBER(Y153:AD153),(IF(Y153:AD153&gt;=Parameters!$D$41,1,"")),""))+0.5*(SUM(IF(ISNUMBER(Y153:AD153),(IF(Y153:AD153&gt;=Parameters!$D$42,1,"")),""))-SUM(IF(ISNUMBER(Y153:AD153),(IF(Y153:AD153&gt;=Parameters!$D$41,1,"")),""))),0) +
   IF(Parameters!$D$32,SUM(IF(ISNUMBER(Y153:AD153),(IF(Y153:AD153&gt;=Parameters!$D$41,1,"")),"")),0) +
   IF(Parameters!$D$33,AVERAGE(IF(ISNUMBER(Y153:AD153),Y153:AD153)),0) +
   IF(Parameters!$D$34,IF(OR(IF(ISNUMBER(Y153:AD153),Y153:AD153)=0),0,GEOMEAN(IF(ISNUMBER(Y153:AD153),Y153:AD153))),0)</f>
        <v>1</v>
      </c>
      <c r="K153" s="23">
        <f t="shared" ca="1" si="14"/>
        <v>1</v>
      </c>
      <c r="L153" s="116" t="str">
        <f t="shared" si="15"/>
        <v>!</v>
      </c>
      <c r="M153" s="21" cm="1">
        <f t="array" aca="1" ref="M153" ca="1">IF(Parameters!$D$31, SUM(IF(ISNUMBER(AF153:AK153),(IF(AF153:AK153&gt;=Parameters!$D$41,1,"")),""))+0.5*(SUM(IF(ISNUMBER(AF153:AK153),(IF(AF153:AK153&gt;=Parameters!$D$42,1,"")),""))-SUM(IF(ISNUMBER(AF153:AK153),(IF(AF153:AK153&gt;=Parameters!$D$41,1,"")),""))),0) +
   IF(Parameters!$D$32,SUM(IF(ISNUMBER(AF153:AK153),(IF(AF153:AK153&gt;=Parameters!$D$41,1,"")),"")),0) +
   IF(Parameters!$D$33,AVERAGE(IF(ISNUMBER(AF153:AK153),AF153:AK153)),0) +
   IF(Parameters!$D$34,IF(OR(IF(ISNUMBER(AF153:AK153),AF153:AK153)=0),0,GEOMEAN(IF(ISNUMBER(AF153:AK153),AF153:AK153))),0)</f>
        <v>1</v>
      </c>
      <c r="N153" s="23">
        <f t="shared" ca="1" si="16"/>
        <v>1</v>
      </c>
      <c r="O153" s="116" t="str">
        <f t="shared" si="17"/>
        <v>!!</v>
      </c>
      <c r="P153" s="24"/>
      <c r="Q153" s="49"/>
      <c r="R153" s="25">
        <f ca="1">IFERROR(INDEX(Health!$G$8:$G$225,MATCH($C153,_xlfn.ANCHORARRAY(Health!$C$8),0)),NA())</f>
        <v>0</v>
      </c>
      <c r="S153" s="25" t="e">
        <f ca="1">IFERROR(INDEX(Food!$G$8:$G$225,MATCH($C153,_xlfn.ANCHORARRAY(Food!$C$8),0)),NA())</f>
        <v>#N/A</v>
      </c>
      <c r="T153" s="25" t="e">
        <f ca="1">IFERROR(INDEX(Macro!$G$8:$G$225,MATCH($C153,_xlfn.ANCHORARRAY(Macro!$C$8),0)),NA())</f>
        <v>#N/A</v>
      </c>
      <c r="U153" s="25">
        <f ca="1">IFERROR(INDEX(Socioeconomic!$G$8:$G$225,MATCH($C153,_xlfn.ANCHORARRAY(Socioeconomic!$C$8),0)),NA())</f>
        <v>0</v>
      </c>
      <c r="V153" s="25">
        <f ca="1">IFERROR(INDEX('Natural Hazard'!$G$8:$G$225,MATCH($C153,_xlfn.ANCHORARRAY('Natural Hazard'!$C$8),0)),NA())</f>
        <v>3.1622776601683795</v>
      </c>
      <c r="W153" s="25">
        <f ca="1">IFERROR(INDEX(Conflict!$G$8:$G$225,MATCH($C153,_xlfn.ANCHORARRAY(Conflict!$C$8),0)),NA())</f>
        <v>0</v>
      </c>
      <c r="X153" s="50"/>
      <c r="Y153" s="25">
        <f ca="1">IFERROR(INDEX(Health!$H$8:$H$225,MATCH($C153,_xlfn.ANCHORARRAY(Health!$C$8),0)),NA())</f>
        <v>10</v>
      </c>
      <c r="Z153" s="25" t="e">
        <f ca="1">IFERROR(INDEX(Food!$H$8:$H$225,MATCH($C153,_xlfn.ANCHORARRAY(Food!$C$8),0)),NA())</f>
        <v>#N/A</v>
      </c>
      <c r="AA153" s="25" t="e">
        <f ca="1">IFERROR(INDEX(Macro!$H$8:$H$225,MATCH($C153,_xlfn.ANCHORARRAY(Macro!$C$8),0)),NA())</f>
        <v>#N/A</v>
      </c>
      <c r="AB153" s="25">
        <f ca="1">IFERROR(INDEX(Socioeconomic!$H$8:$H$225,MATCH($C153,_xlfn.ANCHORARRAY(Socioeconomic!$C$8),0)),NA())</f>
        <v>5.1428571428571397</v>
      </c>
      <c r="AC153" s="25">
        <f ca="1">IFERROR(INDEX('Natural Hazard'!$H$8:$H$225,MATCH($C153,_xlfn.ANCHORARRAY('Natural Hazard'!$C$8),0)),NA())</f>
        <v>1</v>
      </c>
      <c r="AD153" s="25">
        <f ca="1">IFERROR(INDEX(Conflict!$H$8:$H$225,MATCH($C153,_xlfn.ANCHORARRAY(Conflict!$C$8),0)),NA())</f>
        <v>0</v>
      </c>
      <c r="AE153" s="50"/>
      <c r="AF153" s="25">
        <f ca="1">IFERROR(INDEX(Health!$I$8:$I$225,MATCH($C153,_xlfn.ANCHORARRAY(Health!$C$8),0)),NA())</f>
        <v>0</v>
      </c>
      <c r="AG153" s="25" t="e">
        <f ca="1">IFERROR(INDEX(Food!$I$8:$I$225,MATCH($C153,_xlfn.ANCHORARRAY(Food!$C$8),0)),NA())</f>
        <v>#N/A</v>
      </c>
      <c r="AH153" s="25" t="e">
        <f ca="1">IFERROR(INDEX(Macro!$I$8:$I$225,MATCH($C153,_xlfn.ANCHORARRAY(Macro!$C$8),0)),NA())</f>
        <v>#N/A</v>
      </c>
      <c r="AI153" s="25">
        <f ca="1">IFERROR(INDEX(Socioeconomic!$I$8:$I$225,MATCH($C153,_xlfn.ANCHORARRAY(Socioeconomic!$C$8),0)),NA())</f>
        <v>0</v>
      </c>
      <c r="AJ153" s="25">
        <f ca="1">IFERROR(INDEX('Natural Hazard'!$I$8:$I$225,MATCH($C153,_xlfn.ANCHORARRAY('Natural Hazard'!$C$8),0)),NA())</f>
        <v>10</v>
      </c>
      <c r="AK153" s="25">
        <f ca="1">IFERROR(INDEX(Conflict!$I$8:$I$225,MATCH($C153,_xlfn.ANCHORARRAY(Conflict!$C$8),0)),NA())</f>
        <v>0</v>
      </c>
      <c r="AL153" s="49"/>
      <c r="AM153" s="25">
        <f>IFERROR(INDEX('Data Reliability'!$G$6:$G$409,MATCH($C153,'Data Reliability'!$E$6:$E$409,0)),NA())</f>
        <v>0.38888888888888901</v>
      </c>
      <c r="AN153" s="25">
        <f>IFERROR(INDEX('Data Reliability'!$H$6:$H$409,MATCH($C153,'Data Reliability'!$E$6:$E$409,0)),NA())</f>
        <v>0.72777777777777797</v>
      </c>
    </row>
    <row r="154" spans="2:42" ht="15.75" x14ac:dyDescent="0.25">
      <c r="B154" s="28" t="s">
        <v>253</v>
      </c>
      <c r="C154" s="28" t="s">
        <v>254</v>
      </c>
      <c r="D154" s="28" t="s">
        <v>436</v>
      </c>
      <c r="E154" s="28" t="s">
        <v>409</v>
      </c>
      <c r="F154" s="206">
        <f ca="1">MATCH($C154,_xlfn.ANCHORARRAY(Health!$C$8),0)</f>
        <v>149</v>
      </c>
      <c r="G154" s="22" cm="1">
        <f t="array" aca="1" ref="G154" ca="1">IF(Parameters!$D$31, SUM(IF(ISNUMBER(R154:W154),(IF(R154:W154&gt;=Parameters!$D$37,1,"")),""))+0.5*(SUM(IF(ISNUMBER(R154:W154),(IF(R154:W154&gt;=Parameters!$D$38,1,"")),""))-SUM(IF(ISNUMBER(R154:W154),(IF(R154:W154&gt;=Parameters!$D$37,1,"")),""))),0) +
   IF(Parameters!$D$32,SUM(IF(ISNUMBER(R154:W154),(IF(R154:W154&gt;=Parameters!$D$41,1,"")),"")),0) +
   IF(Parameters!$D$33,AVERAGE(IF(ISNUMBER(R154:W154),R154:W154)),0) +
   IF(Parameters!$D$34,IF(OR(IF(ISNUMBER(R154:W154),R154:W154)=0),0,GEOMEAN(IF(ISNUMBER(R154:W154),R154:W154))),0)</f>
        <v>0.5</v>
      </c>
      <c r="H154" s="23">
        <f t="shared" ca="1" si="12"/>
        <v>0.5</v>
      </c>
      <c r="I154" s="116" t="str">
        <f t="shared" si="13"/>
        <v/>
      </c>
      <c r="J154" s="22" cm="1">
        <f t="array" aca="1" ref="J154" ca="1">IF(Parameters!$D$31, SUM(IF(ISNUMBER(Y154:AD154),(IF(Y154:AD154&gt;=Parameters!$D$41,1,"")),""))+0.5*(SUM(IF(ISNUMBER(Y154:AD154),(IF(Y154:AD154&gt;=Parameters!$D$42,1,"")),""))-SUM(IF(ISNUMBER(Y154:AD154),(IF(Y154:AD154&gt;=Parameters!$D$41,1,"")),""))),0) +
   IF(Parameters!$D$32,SUM(IF(ISNUMBER(Y154:AD154),(IF(Y154:AD154&gt;=Parameters!$D$41,1,"")),"")),0) +
   IF(Parameters!$D$33,AVERAGE(IF(ISNUMBER(Y154:AD154),Y154:AD154)),0) +
   IF(Parameters!$D$34,IF(OR(IF(ISNUMBER(Y154:AD154),Y154:AD154)=0),0,GEOMEAN(IF(ISNUMBER(Y154:AD154),Y154:AD154))),0)</f>
        <v>0</v>
      </c>
      <c r="K154" s="23">
        <f t="shared" ca="1" si="14"/>
        <v>0</v>
      </c>
      <c r="L154" s="116" t="str">
        <f t="shared" si="15"/>
        <v/>
      </c>
      <c r="M154" s="21" cm="1">
        <f t="array" aca="1" ref="M154" ca="1">IF(Parameters!$D$31, SUM(IF(ISNUMBER(AF154:AK154),(IF(AF154:AK154&gt;=Parameters!$D$41,1,"")),""))+0.5*(SUM(IF(ISNUMBER(AF154:AK154),(IF(AF154:AK154&gt;=Parameters!$D$42,1,"")),""))-SUM(IF(ISNUMBER(AF154:AK154),(IF(AF154:AK154&gt;=Parameters!$D$41,1,"")),""))),0) +
   IF(Parameters!$D$32,SUM(IF(ISNUMBER(AF154:AK154),(IF(AF154:AK154&gt;=Parameters!$D$41,1,"")),"")),0) +
   IF(Parameters!$D$33,AVERAGE(IF(ISNUMBER(AF154:AK154),AF154:AK154)),0) +
   IF(Parameters!$D$34,IF(OR(IF(ISNUMBER(AF154:AK154),AF154:AK154)=0),0,GEOMEAN(IF(ISNUMBER(AF154:AK154),AF154:AK154))),0)</f>
        <v>0.5</v>
      </c>
      <c r="N154" s="23">
        <f t="shared" ca="1" si="16"/>
        <v>0.5</v>
      </c>
      <c r="O154" s="116" t="str">
        <f t="shared" si="17"/>
        <v>!</v>
      </c>
      <c r="P154" s="24"/>
      <c r="Q154" s="49"/>
      <c r="R154" s="25">
        <f ca="1">IFERROR(INDEX(Health!$G$8:$G$225,MATCH($C154,_xlfn.ANCHORARRAY(Health!$C$8),0)),NA())</f>
        <v>0</v>
      </c>
      <c r="S154" s="25">
        <f ca="1">IFERROR(INDEX(Food!$G$8:$G$225,MATCH($C154,_xlfn.ANCHORARRAY(Food!$C$8),0)),NA())</f>
        <v>0</v>
      </c>
      <c r="T154" s="25">
        <f ca="1">IFERROR(INDEX(Macro!$G$8:$G$225,MATCH($C154,_xlfn.ANCHORARRAY(Macro!$C$8),0)),NA())</f>
        <v>6.9</v>
      </c>
      <c r="U154" s="25">
        <f ca="1">IFERROR(INDEX(Socioeconomic!$G$8:$G$225,MATCH($C154,_xlfn.ANCHORARRAY(Socioeconomic!$C$8),0)),NA())</f>
        <v>0.45118890563867797</v>
      </c>
      <c r="V154" s="25">
        <f ca="1">IFERROR(INDEX('Natural Hazard'!$G$8:$G$225,MATCH($C154,_xlfn.ANCHORARRAY('Natural Hazard'!$C$8),0)),NA())</f>
        <v>0</v>
      </c>
      <c r="W154" s="25">
        <f ca="1">IFERROR(INDEX(Conflict!$G$8:$G$225,MATCH($C154,_xlfn.ANCHORARRAY(Conflict!$C$8),0)),NA())</f>
        <v>0</v>
      </c>
      <c r="X154" s="50"/>
      <c r="Y154" s="25">
        <f ca="1">IFERROR(INDEX(Health!$H$8:$H$225,MATCH($C154,_xlfn.ANCHORARRAY(Health!$C$8),0)),NA())</f>
        <v>0</v>
      </c>
      <c r="Z154" s="25">
        <f ca="1">IFERROR(INDEX(Food!$H$8:$H$225,MATCH($C154,_xlfn.ANCHORARRAY(Food!$C$8),0)),NA())</f>
        <v>8.1065431383903402E-2</v>
      </c>
      <c r="AA154" s="25">
        <f ca="1">IFERROR(INDEX(Macro!$H$8:$H$225,MATCH($C154,_xlfn.ANCHORARRAY(Macro!$C$8),0)),NA())</f>
        <v>0</v>
      </c>
      <c r="AB154" s="25">
        <f ca="1">IFERROR(INDEX(Socioeconomic!$H$8:$H$225,MATCH($C154,_xlfn.ANCHORARRAY(Socioeconomic!$C$8),0)),NA())</f>
        <v>0.42857142857142799</v>
      </c>
      <c r="AC154" s="25">
        <f ca="1">IFERROR(INDEX('Natural Hazard'!$H$8:$H$225,MATCH($C154,_xlfn.ANCHORARRAY('Natural Hazard'!$C$8),0)),NA())</f>
        <v>5.1666666666666599</v>
      </c>
      <c r="AD154" s="25">
        <f ca="1">IFERROR(INDEX(Conflict!$H$8:$H$225,MATCH($C154,_xlfn.ANCHORARRAY(Conflict!$C$8),0)),NA())</f>
        <v>0</v>
      </c>
      <c r="AE154" s="50"/>
      <c r="AF154" s="25">
        <f ca="1">IFERROR(INDEX(Health!$I$8:$I$225,MATCH($C154,_xlfn.ANCHORARRAY(Health!$C$8),0)),NA())</f>
        <v>0</v>
      </c>
      <c r="AG154" s="25" t="e">
        <f ca="1">IFERROR(INDEX(Food!$I$8:$I$225,MATCH($C154,_xlfn.ANCHORARRAY(Food!$C$8),0)),NA())</f>
        <v>#N/A</v>
      </c>
      <c r="AH154" s="25">
        <f ca="1">IFERROR(INDEX(Macro!$I$8:$I$225,MATCH($C154,_xlfn.ANCHORARRAY(Macro!$C$8),0)),NA())</f>
        <v>7</v>
      </c>
      <c r="AI154" s="25">
        <f ca="1">IFERROR(INDEX(Socioeconomic!$I$8:$I$225,MATCH($C154,_xlfn.ANCHORARRAY(Socioeconomic!$C$8),0)),NA())</f>
        <v>0.47499999999999898</v>
      </c>
      <c r="AJ154" s="25">
        <f ca="1">IFERROR(INDEX('Natural Hazard'!$I$8:$I$225,MATCH($C154,_xlfn.ANCHORARRAY('Natural Hazard'!$C$8),0)),NA())</f>
        <v>0</v>
      </c>
      <c r="AK154" s="25">
        <f ca="1">IFERROR(INDEX(Conflict!$I$8:$I$225,MATCH($C154,_xlfn.ANCHORARRAY(Conflict!$C$8),0)),NA())</f>
        <v>0</v>
      </c>
      <c r="AL154" s="49"/>
      <c r="AM154" s="25">
        <f>IFERROR(INDEX('Data Reliability'!$G$6:$G$409,MATCH($C154,'Data Reliability'!$E$6:$E$409,0)),NA())</f>
        <v>0</v>
      </c>
      <c r="AN154" s="25">
        <f>IFERROR(INDEX('Data Reliability'!$H$6:$H$409,MATCH($C154,'Data Reliability'!$E$6:$E$409,0)),NA())</f>
        <v>0.47222222222222199</v>
      </c>
    </row>
    <row r="155" spans="2:42" ht="15.75" x14ac:dyDescent="0.25">
      <c r="B155" s="28" t="s">
        <v>255</v>
      </c>
      <c r="C155" s="28" t="s">
        <v>256</v>
      </c>
      <c r="D155" s="28" t="s">
        <v>434</v>
      </c>
      <c r="E155" s="28" t="s">
        <v>409</v>
      </c>
      <c r="F155" s="206">
        <f ca="1">MATCH($C155,_xlfn.ANCHORARRAY(Health!$C$8),0)</f>
        <v>150</v>
      </c>
      <c r="G155" s="22" cm="1">
        <f t="array" aca="1" ref="G155" ca="1">IF(Parameters!$D$31, SUM(IF(ISNUMBER(R155:W155),(IF(R155:W155&gt;=Parameters!$D$37,1,"")),""))+0.5*(SUM(IF(ISNUMBER(R155:W155),(IF(R155:W155&gt;=Parameters!$D$38,1,"")),""))-SUM(IF(ISNUMBER(R155:W155),(IF(R155:W155&gt;=Parameters!$D$37,1,"")),""))),0) +
   IF(Parameters!$D$32,SUM(IF(ISNUMBER(R155:W155),(IF(R155:W155&gt;=Parameters!$D$41,1,"")),"")),0) +
   IF(Parameters!$D$33,AVERAGE(IF(ISNUMBER(R155:W155),R155:W155)),0) +
   IF(Parameters!$D$34,IF(OR(IF(ISNUMBER(R155:W155),R155:W155)=0),0,GEOMEAN(IF(ISNUMBER(R155:W155),R155:W155))),0)</f>
        <v>0.5</v>
      </c>
      <c r="H155" s="23">
        <f t="shared" ca="1" si="12"/>
        <v>0.5</v>
      </c>
      <c r="I155" s="116" t="str">
        <f t="shared" si="13"/>
        <v/>
      </c>
      <c r="J155" s="22" cm="1">
        <f t="array" aca="1" ref="J155" ca="1">IF(Parameters!$D$31, SUM(IF(ISNUMBER(Y155:AD155),(IF(Y155:AD155&gt;=Parameters!$D$41,1,"")),""))+0.5*(SUM(IF(ISNUMBER(Y155:AD155),(IF(Y155:AD155&gt;=Parameters!$D$42,1,"")),""))-SUM(IF(ISNUMBER(Y155:AD155),(IF(Y155:AD155&gt;=Parameters!$D$41,1,"")),""))),0) +
   IF(Parameters!$D$32,SUM(IF(ISNUMBER(Y155:AD155),(IF(Y155:AD155&gt;=Parameters!$D$41,1,"")),"")),0) +
   IF(Parameters!$D$33,AVERAGE(IF(ISNUMBER(Y155:AD155),Y155:AD155)),0) +
   IF(Parameters!$D$34,IF(OR(IF(ISNUMBER(Y155:AD155),Y155:AD155)=0),0,GEOMEAN(IF(ISNUMBER(Y155:AD155),Y155:AD155))),0)</f>
        <v>0</v>
      </c>
      <c r="K155" s="23">
        <f t="shared" ca="1" si="14"/>
        <v>0</v>
      </c>
      <c r="L155" s="116" t="str">
        <f t="shared" si="15"/>
        <v/>
      </c>
      <c r="M155" s="21" cm="1">
        <f t="array" aca="1" ref="M155" ca="1">IF(Parameters!$D$31, SUM(IF(ISNUMBER(AF155:AK155),(IF(AF155:AK155&gt;=Parameters!$D$41,1,"")),""))+0.5*(SUM(IF(ISNUMBER(AF155:AK155),(IF(AF155:AK155&gt;=Parameters!$D$42,1,"")),""))-SUM(IF(ISNUMBER(AF155:AK155),(IF(AF155:AK155&gt;=Parameters!$D$41,1,"")),""))),0) +
   IF(Parameters!$D$32,SUM(IF(ISNUMBER(AF155:AK155),(IF(AF155:AK155&gt;=Parameters!$D$41,1,"")),"")),0) +
   IF(Parameters!$D$33,AVERAGE(IF(ISNUMBER(AF155:AK155),AF155:AK155)),0) +
   IF(Parameters!$D$34,IF(OR(IF(ISNUMBER(AF155:AK155),AF155:AK155)=0),0,GEOMEAN(IF(ISNUMBER(AF155:AK155),AF155:AK155))),0)</f>
        <v>1</v>
      </c>
      <c r="N155" s="23">
        <f t="shared" ca="1" si="16"/>
        <v>1</v>
      </c>
      <c r="O155" s="116" t="str">
        <f t="shared" si="17"/>
        <v>!</v>
      </c>
      <c r="P155" s="24"/>
      <c r="Q155" s="49"/>
      <c r="R155" s="25">
        <f ca="1">IFERROR(INDEX(Health!$G$8:$G$225,MATCH($C155,_xlfn.ANCHORARRAY(Health!$C$8),0)),NA())</f>
        <v>0</v>
      </c>
      <c r="S155" s="25">
        <f ca="1">IFERROR(INDEX(Food!$G$8:$G$225,MATCH($C155,_xlfn.ANCHORARRAY(Food!$C$8),0)),NA())</f>
        <v>0</v>
      </c>
      <c r="T155" s="25">
        <f ca="1">IFERROR(INDEX(Macro!$G$8:$G$225,MATCH($C155,_xlfn.ANCHORARRAY(Macro!$C$8),0)),NA())</f>
        <v>6.9</v>
      </c>
      <c r="U155" s="25">
        <f ca="1">IFERROR(INDEX(Socioeconomic!$G$8:$G$225,MATCH($C155,_xlfn.ANCHORARRAY(Socioeconomic!$C$8),0)),NA())</f>
        <v>0</v>
      </c>
      <c r="V155" s="25">
        <f ca="1">IFERROR(INDEX('Natural Hazard'!$G$8:$G$225,MATCH($C155,_xlfn.ANCHORARRAY('Natural Hazard'!$C$8),0)),NA())</f>
        <v>0</v>
      </c>
      <c r="W155" s="25">
        <f ca="1">IFERROR(INDEX(Conflict!$G$8:$G$225,MATCH($C155,_xlfn.ANCHORARRAY(Conflict!$C$8),0)),NA())</f>
        <v>0</v>
      </c>
      <c r="X155" s="50"/>
      <c r="Y155" s="25">
        <f ca="1">IFERROR(INDEX(Health!$H$8:$H$225,MATCH($C155,_xlfn.ANCHORARRAY(Health!$C$8),0)),NA())</f>
        <v>4.7755102040816304</v>
      </c>
      <c r="Z155" s="25">
        <f ca="1">IFERROR(INDEX(Food!$H$8:$H$225,MATCH($C155,_xlfn.ANCHORARRAY(Food!$C$8),0)),NA())</f>
        <v>1.9918934568616</v>
      </c>
      <c r="AA155" s="25">
        <f ca="1">IFERROR(INDEX(Macro!$H$8:$H$225,MATCH($C155,_xlfn.ANCHORARRAY(Macro!$C$8),0)),NA())</f>
        <v>0.77451498452479695</v>
      </c>
      <c r="AB155" s="25">
        <f ca="1">IFERROR(INDEX(Socioeconomic!$H$8:$H$225,MATCH($C155,_xlfn.ANCHORARRAY(Socioeconomic!$C$8),0)),NA())</f>
        <v>1.71428571428571</v>
      </c>
      <c r="AC155" s="25">
        <f ca="1">IFERROR(INDEX('Natural Hazard'!$H$8:$H$225,MATCH($C155,_xlfn.ANCHORARRAY('Natural Hazard'!$C$8),0)),NA())</f>
        <v>6.3333333333333304</v>
      </c>
      <c r="AD155" s="25">
        <f ca="1">IFERROR(INDEX(Conflict!$H$8:$H$225,MATCH($C155,_xlfn.ANCHORARRAY(Conflict!$C$8),0)),NA())</f>
        <v>0</v>
      </c>
      <c r="AE155" s="50"/>
      <c r="AF155" s="25">
        <f ca="1">IFERROR(INDEX(Health!$I$8:$I$225,MATCH($C155,_xlfn.ANCHORARRAY(Health!$C$8),0)),NA())</f>
        <v>0</v>
      </c>
      <c r="AG155" s="25" t="e">
        <f ca="1">IFERROR(INDEX(Food!$I$8:$I$225,MATCH($C155,_xlfn.ANCHORARRAY(Food!$C$8),0)),NA())</f>
        <v>#N/A</v>
      </c>
      <c r="AH155" s="25">
        <f ca="1">IFERROR(INDEX(Macro!$I$8:$I$225,MATCH($C155,_xlfn.ANCHORARRAY(Macro!$C$8),0)),NA())</f>
        <v>7</v>
      </c>
      <c r="AI155" s="25">
        <f ca="1">IFERROR(INDEX(Socioeconomic!$I$8:$I$225,MATCH($C155,_xlfn.ANCHORARRAY(Socioeconomic!$C$8),0)),NA())</f>
        <v>0</v>
      </c>
      <c r="AJ155" s="25">
        <f ca="1">IFERROR(INDEX('Natural Hazard'!$I$8:$I$225,MATCH($C155,_xlfn.ANCHORARRAY('Natural Hazard'!$C$8),0)),NA())</f>
        <v>0</v>
      </c>
      <c r="AK155" s="25">
        <f ca="1">IFERROR(INDEX(Conflict!$I$8:$I$225,MATCH($C155,_xlfn.ANCHORARRAY(Conflict!$C$8),0)),NA())</f>
        <v>7</v>
      </c>
      <c r="AL155" s="49"/>
      <c r="AM155" s="25">
        <f>IFERROR(INDEX('Data Reliability'!$G$6:$G$409,MATCH($C155,'Data Reliability'!$E$6:$E$409,0)),NA())</f>
        <v>0</v>
      </c>
      <c r="AN155" s="25">
        <f>IFERROR(INDEX('Data Reliability'!$H$6:$H$409,MATCH($C155,'Data Reliability'!$E$6:$E$409,0)),NA())</f>
        <v>0.46111111111111103</v>
      </c>
    </row>
    <row r="156" spans="2:42" ht="15.75" x14ac:dyDescent="0.25">
      <c r="B156" s="28" t="s">
        <v>257</v>
      </c>
      <c r="C156" s="28" t="s">
        <v>258</v>
      </c>
      <c r="D156" s="28" t="s">
        <v>431</v>
      </c>
      <c r="E156" s="28" t="s">
        <v>529</v>
      </c>
      <c r="F156" s="206">
        <f ca="1">MATCH($C156,_xlfn.ANCHORARRAY(Health!$C$8),0)</f>
        <v>151</v>
      </c>
      <c r="G156" s="22" cm="1">
        <f t="array" aca="1" ref="G156" ca="1">IF(Parameters!$D$31, SUM(IF(ISNUMBER(R156:W156),(IF(R156:W156&gt;=Parameters!$D$37,1,"")),""))+0.5*(SUM(IF(ISNUMBER(R156:W156),(IF(R156:W156&gt;=Parameters!$D$38,1,"")),""))-SUM(IF(ISNUMBER(R156:W156),(IF(R156:W156&gt;=Parameters!$D$37,1,"")),""))),0) +
   IF(Parameters!$D$32,SUM(IF(ISNUMBER(R156:W156),(IF(R156:W156&gt;=Parameters!$D$41,1,"")),"")),0) +
   IF(Parameters!$D$33,AVERAGE(IF(ISNUMBER(R156:W156),R156:W156)),0) +
   IF(Parameters!$D$34,IF(OR(IF(ISNUMBER(R156:W156),R156:W156)=0),0,GEOMEAN(IF(ISNUMBER(R156:W156),R156:W156))),0)</f>
        <v>4</v>
      </c>
      <c r="H156" s="23">
        <f t="shared" ca="1" si="12"/>
        <v>4</v>
      </c>
      <c r="I156" s="116" t="str">
        <f t="shared" si="13"/>
        <v/>
      </c>
      <c r="J156" s="22" cm="1">
        <f t="array" aca="1" ref="J156" ca="1">IF(Parameters!$D$31, SUM(IF(ISNUMBER(Y156:AD156),(IF(Y156:AD156&gt;=Parameters!$D$41,1,"")),""))+0.5*(SUM(IF(ISNUMBER(Y156:AD156),(IF(Y156:AD156&gt;=Parameters!$D$42,1,"")),""))-SUM(IF(ISNUMBER(Y156:AD156),(IF(Y156:AD156&gt;=Parameters!$D$41,1,"")),""))),0) +
   IF(Parameters!$D$32,SUM(IF(ISNUMBER(Y156:AD156),(IF(Y156:AD156&gt;=Parameters!$D$41,1,"")),"")),0) +
   IF(Parameters!$D$33,AVERAGE(IF(ISNUMBER(Y156:AD156),Y156:AD156)),0) +
   IF(Parameters!$D$34,IF(OR(IF(ISNUMBER(Y156:AD156),Y156:AD156)=0),0,GEOMEAN(IF(ISNUMBER(Y156:AD156),Y156:AD156))),0)</f>
        <v>2.5</v>
      </c>
      <c r="K156" s="23">
        <f t="shared" ca="1" si="14"/>
        <v>2.5</v>
      </c>
      <c r="L156" s="116" t="str">
        <f t="shared" si="15"/>
        <v/>
      </c>
      <c r="M156" s="21" cm="1">
        <f t="array" aca="1" ref="M156" ca="1">IF(Parameters!$D$31, SUM(IF(ISNUMBER(AF156:AK156),(IF(AF156:AK156&gt;=Parameters!$D$41,1,"")),""))+0.5*(SUM(IF(ISNUMBER(AF156:AK156),(IF(AF156:AK156&gt;=Parameters!$D$42,1,"")),""))-SUM(IF(ISNUMBER(AF156:AK156),(IF(AF156:AK156&gt;=Parameters!$D$41,1,"")),""))),0) +
   IF(Parameters!$D$32,SUM(IF(ISNUMBER(AF156:AK156),(IF(AF156:AK156&gt;=Parameters!$D$41,1,"")),"")),0) +
   IF(Parameters!$D$33,AVERAGE(IF(ISNUMBER(AF156:AK156),AF156:AK156)),0) +
   IF(Parameters!$D$34,IF(OR(IF(ISNUMBER(AF156:AK156),AF156:AK156)=0),0,GEOMEAN(IF(ISNUMBER(AF156:AK156),AF156:AK156))),0)</f>
        <v>3</v>
      </c>
      <c r="N156" s="23">
        <f t="shared" ca="1" si="16"/>
        <v>3</v>
      </c>
      <c r="O156" s="116" t="str">
        <f t="shared" si="17"/>
        <v>!</v>
      </c>
      <c r="P156" s="24"/>
      <c r="Q156" s="49"/>
      <c r="R156" s="25">
        <f ca="1">IFERROR(INDEX(Health!$G$8:$G$225,MATCH($C156,_xlfn.ANCHORARRAY(Health!$C$8),0)),NA())</f>
        <v>0</v>
      </c>
      <c r="S156" s="25">
        <f ca="1">IFERROR(INDEX(Food!$G$8:$G$225,MATCH($C156,_xlfn.ANCHORARRAY(Food!$C$8),0)),NA())</f>
        <v>7.242191250262934</v>
      </c>
      <c r="T156" s="25">
        <f ca="1">IFERROR(INDEX(Macro!$G$8:$G$225,MATCH($C156,_xlfn.ANCHORARRAY(Macro!$C$8),0)),NA())</f>
        <v>1.7452175793734166</v>
      </c>
      <c r="U156" s="25">
        <f ca="1">IFERROR(INDEX(Socioeconomic!$G$8:$G$225,MATCH($C156,_xlfn.ANCHORARRAY(Socioeconomic!$C$8),0)),NA())</f>
        <v>8.9952368348079439</v>
      </c>
      <c r="V156" s="25">
        <f ca="1">IFERROR(INDEX('Natural Hazard'!$G$8:$G$225,MATCH($C156,_xlfn.ANCHORARRAY('Natural Hazard'!$C$8),0)),NA())</f>
        <v>10</v>
      </c>
      <c r="W156" s="25">
        <f ca="1">IFERROR(INDEX(Conflict!$G$8:$G$225,MATCH($C156,_xlfn.ANCHORARRAY(Conflict!$C$8),0)),NA())</f>
        <v>8.1093775454941852</v>
      </c>
      <c r="X156" s="50"/>
      <c r="Y156" s="25">
        <f ca="1">IFERROR(INDEX(Health!$H$8:$H$225,MATCH($C156,_xlfn.ANCHORARRAY(Health!$C$8),0)),NA())</f>
        <v>7.3119533527696801</v>
      </c>
      <c r="Z156" s="25">
        <f ca="1">IFERROR(INDEX(Food!$H$8:$H$225,MATCH($C156,_xlfn.ANCHORARRAY(Food!$C$8),0)),NA())</f>
        <v>7.4927620150549998</v>
      </c>
      <c r="AA156" s="25">
        <f ca="1">IFERROR(INDEX(Macro!$H$8:$H$225,MATCH($C156,_xlfn.ANCHORARRAY(Macro!$C$8),0)),NA())</f>
        <v>6.2550011323318504</v>
      </c>
      <c r="AB156" s="25">
        <f ca="1">IFERROR(INDEX(Socioeconomic!$H$8:$H$225,MATCH($C156,_xlfn.ANCHORARRAY(Socioeconomic!$C$8),0)),NA())</f>
        <v>8.4285714285714199</v>
      </c>
      <c r="AC156" s="25">
        <f ca="1">IFERROR(INDEX('Natural Hazard'!$H$8:$H$225,MATCH($C156,_xlfn.ANCHORARRAY('Natural Hazard'!$C$8),0)),NA())</f>
        <v>10</v>
      </c>
      <c r="AD156" s="25">
        <f ca="1">IFERROR(INDEX(Conflict!$H$8:$H$225,MATCH($C156,_xlfn.ANCHORARRAY(Conflict!$C$8),0)),NA())</f>
        <v>6.5762004175365298</v>
      </c>
      <c r="AE156" s="50"/>
      <c r="AF156" s="25">
        <f ca="1">IFERROR(INDEX(Health!$I$8:$I$225,MATCH($C156,_xlfn.ANCHORARRAY(Health!$C$8),0)),NA())</f>
        <v>0</v>
      </c>
      <c r="AG156" s="25">
        <f ca="1">IFERROR(INDEX(Food!$I$8:$I$225,MATCH($C156,_xlfn.ANCHORARRAY(Food!$C$8),0)),NA())</f>
        <v>7</v>
      </c>
      <c r="AH156" s="25">
        <f ca="1">IFERROR(INDEX(Macro!$I$8:$I$225,MATCH($C156,_xlfn.ANCHORARRAY(Macro!$C$8),0)),NA())</f>
        <v>0.48693586698337599</v>
      </c>
      <c r="AI156" s="25">
        <f ca="1">IFERROR(INDEX(Socioeconomic!$I$8:$I$225,MATCH($C156,_xlfn.ANCHORARRAY(Socioeconomic!$C$8),0)),NA())</f>
        <v>9.6</v>
      </c>
      <c r="AJ156" s="25">
        <f ca="1">IFERROR(INDEX('Natural Hazard'!$I$8:$I$225,MATCH($C156,_xlfn.ANCHORARRAY('Natural Hazard'!$C$8),0)),NA())</f>
        <v>10</v>
      </c>
      <c r="AK156" s="25">
        <f ca="1">IFERROR(INDEX(Conflict!$I$8:$I$225,MATCH($C156,_xlfn.ANCHORARRAY(Conflict!$C$8),0)),NA())</f>
        <v>10</v>
      </c>
      <c r="AL156" s="49"/>
      <c r="AM156" s="25">
        <f>IFERROR(INDEX('Data Reliability'!$G$6:$G$409,MATCH($C156,'Data Reliability'!$E$6:$E$409,0)),NA())</f>
        <v>0</v>
      </c>
      <c r="AN156" s="25">
        <f>IFERROR(INDEX('Data Reliability'!$H$6:$H$409,MATCH($C156,'Data Reliability'!$E$6:$E$409,0)),NA())</f>
        <v>0.35</v>
      </c>
    </row>
    <row r="157" spans="2:42" ht="15.75" x14ac:dyDescent="0.25">
      <c r="B157" s="28" t="s">
        <v>259</v>
      </c>
      <c r="C157" s="28" t="s">
        <v>260</v>
      </c>
      <c r="D157" s="28" t="s">
        <v>435</v>
      </c>
      <c r="E157" s="28" t="s">
        <v>430</v>
      </c>
      <c r="F157" s="206">
        <f ca="1">MATCH($C157,_xlfn.ANCHORARRAY(Health!$C$8),0)</f>
        <v>152</v>
      </c>
      <c r="G157" s="22" cm="1">
        <f t="array" aca="1" ref="G157" ca="1">IF(Parameters!$D$31, SUM(IF(ISNUMBER(R157:W157),(IF(R157:W157&gt;=Parameters!$D$37,1,"")),""))+0.5*(SUM(IF(ISNUMBER(R157:W157),(IF(R157:W157&gt;=Parameters!$D$38,1,"")),""))-SUM(IF(ISNUMBER(R157:W157),(IF(R157:W157&gt;=Parameters!$D$37,1,"")),""))),0) +
   IF(Parameters!$D$32,SUM(IF(ISNUMBER(R157:W157),(IF(R157:W157&gt;=Parameters!$D$41,1,"")),"")),0) +
   IF(Parameters!$D$33,AVERAGE(IF(ISNUMBER(R157:W157),R157:W157)),0) +
   IF(Parameters!$D$34,IF(OR(IF(ISNUMBER(R157:W157),R157:W157)=0),0,GEOMEAN(IF(ISNUMBER(R157:W157),R157:W157))),0)</f>
        <v>0</v>
      </c>
      <c r="H157" s="23">
        <f t="shared" ca="1" si="12"/>
        <v>0</v>
      </c>
      <c r="I157" s="116" t="str">
        <f t="shared" si="13"/>
        <v/>
      </c>
      <c r="J157" s="22" cm="1">
        <f t="array" aca="1" ref="J157" ca="1">IF(Parameters!$D$31, SUM(IF(ISNUMBER(Y157:AD157),(IF(Y157:AD157&gt;=Parameters!$D$41,1,"")),""))+0.5*(SUM(IF(ISNUMBER(Y157:AD157),(IF(Y157:AD157&gt;=Parameters!$D$42,1,"")),""))-SUM(IF(ISNUMBER(Y157:AD157),(IF(Y157:AD157&gt;=Parameters!$D$41,1,"")),""))),0) +
   IF(Parameters!$D$32,SUM(IF(ISNUMBER(Y157:AD157),(IF(Y157:AD157&gt;=Parameters!$D$41,1,"")),"")),0) +
   IF(Parameters!$D$33,AVERAGE(IF(ISNUMBER(Y157:AD157),Y157:AD157)),0) +
   IF(Parameters!$D$34,IF(OR(IF(ISNUMBER(Y157:AD157),Y157:AD157)=0),0,GEOMEAN(IF(ISNUMBER(Y157:AD157),Y157:AD157))),0)</f>
        <v>0.5</v>
      </c>
      <c r="K157" s="23">
        <f t="shared" ca="1" si="14"/>
        <v>0.5</v>
      </c>
      <c r="L157" s="116" t="str">
        <f t="shared" si="15"/>
        <v/>
      </c>
      <c r="M157" s="21" cm="1">
        <f t="array" aca="1" ref="M157" ca="1">IF(Parameters!$D$31, SUM(IF(ISNUMBER(AF157:AK157),(IF(AF157:AK157&gt;=Parameters!$D$41,1,"")),""))+0.5*(SUM(IF(ISNUMBER(AF157:AK157),(IF(AF157:AK157&gt;=Parameters!$D$42,1,"")),""))-SUM(IF(ISNUMBER(AF157:AK157),(IF(AF157:AK157&gt;=Parameters!$D$41,1,"")),""))),0) +
   IF(Parameters!$D$32,SUM(IF(ISNUMBER(AF157:AK157),(IF(AF157:AK157&gt;=Parameters!$D$41,1,"")),"")),0) +
   IF(Parameters!$D$33,AVERAGE(IF(ISNUMBER(AF157:AK157),AF157:AK157)),0) +
   IF(Parameters!$D$34,IF(OR(IF(ISNUMBER(AF157:AK157),AF157:AK157)=0),0,GEOMEAN(IF(ISNUMBER(AF157:AK157),AF157:AK157))),0)</f>
        <v>0</v>
      </c>
      <c r="N157" s="23">
        <f t="shared" ca="1" si="16"/>
        <v>0</v>
      </c>
      <c r="O157" s="116" t="str">
        <f t="shared" si="17"/>
        <v>!</v>
      </c>
      <c r="P157" s="24"/>
      <c r="Q157" s="49"/>
      <c r="R157" s="25">
        <f ca="1">IFERROR(INDEX(Health!$G$8:$G$225,MATCH($C157,_xlfn.ANCHORARRAY(Health!$C$8),0)),NA())</f>
        <v>0</v>
      </c>
      <c r="S157" s="25">
        <f ca="1">IFERROR(INDEX(Food!$G$8:$G$225,MATCH($C157,_xlfn.ANCHORARRAY(Food!$C$8),0)),NA())</f>
        <v>0</v>
      </c>
      <c r="T157" s="25">
        <f ca="1">IFERROR(INDEX(Macro!$G$8:$G$225,MATCH($C157,_xlfn.ANCHORARRAY(Macro!$C$8),0)),NA())</f>
        <v>0</v>
      </c>
      <c r="U157" s="25">
        <f ca="1">IFERROR(INDEX(Socioeconomic!$G$8:$G$225,MATCH($C157,_xlfn.ANCHORARRAY(Socioeconomic!$C$8),0)),NA())</f>
        <v>1.8360672256600112</v>
      </c>
      <c r="V157" s="25">
        <f ca="1">IFERROR(INDEX('Natural Hazard'!$G$8:$G$225,MATCH($C157,_xlfn.ANCHORARRAY('Natural Hazard'!$C$8),0)),NA())</f>
        <v>0</v>
      </c>
      <c r="W157" s="25">
        <f ca="1">IFERROR(INDEX(Conflict!$G$8:$G$225,MATCH($C157,_xlfn.ANCHORARRAY(Conflict!$C$8),0)),NA())</f>
        <v>0</v>
      </c>
      <c r="X157" s="50"/>
      <c r="Y157" s="25">
        <f ca="1">IFERROR(INDEX(Health!$H$8:$H$225,MATCH($C157,_xlfn.ANCHORARRAY(Health!$C$8),0)),NA())</f>
        <v>0.57725947521865995</v>
      </c>
      <c r="Z157" s="25">
        <f ca="1">IFERROR(INDEX(Food!$H$8:$H$225,MATCH($C157,_xlfn.ANCHORARRAY(Food!$C$8),0)),NA())</f>
        <v>2.3393167342211898</v>
      </c>
      <c r="AA157" s="25">
        <f ca="1">IFERROR(INDEX(Macro!$H$8:$H$225,MATCH($C157,_xlfn.ANCHORARRAY(Macro!$C$8),0)),NA())</f>
        <v>0.54804861478070399</v>
      </c>
      <c r="AB157" s="25">
        <f ca="1">IFERROR(INDEX(Socioeconomic!$H$8:$H$225,MATCH($C157,_xlfn.ANCHORARRAY(Socioeconomic!$C$8),0)),NA())</f>
        <v>3.8571428571428501</v>
      </c>
      <c r="AC157" s="25">
        <f ca="1">IFERROR(INDEX('Natural Hazard'!$H$8:$H$225,MATCH($C157,_xlfn.ANCHORARRAY('Natural Hazard'!$C$8),0)),NA())</f>
        <v>7</v>
      </c>
      <c r="AD157" s="25">
        <f ca="1">IFERROR(INDEX(Conflict!$H$8:$H$225,MATCH($C157,_xlfn.ANCHORARRAY(Conflict!$C$8),0)),NA())</f>
        <v>0</v>
      </c>
      <c r="AE157" s="50"/>
      <c r="AF157" s="25">
        <f ca="1">IFERROR(INDEX(Health!$I$8:$I$225,MATCH($C157,_xlfn.ANCHORARRAY(Health!$C$8),0)),NA())</f>
        <v>0</v>
      </c>
      <c r="AG157" s="25" t="e">
        <f ca="1">IFERROR(INDEX(Food!$I$8:$I$225,MATCH($C157,_xlfn.ANCHORARRAY(Food!$C$8),0)),NA())</f>
        <v>#N/A</v>
      </c>
      <c r="AH157" s="25">
        <f ca="1">IFERROR(INDEX(Macro!$I$8:$I$225,MATCH($C157,_xlfn.ANCHORARRAY(Macro!$C$8),0)),NA())</f>
        <v>0</v>
      </c>
      <c r="AI157" s="25">
        <f ca="1">IFERROR(INDEX(Socioeconomic!$I$8:$I$225,MATCH($C157,_xlfn.ANCHORARRAY(Socioeconomic!$C$8),0)),NA())</f>
        <v>0.874</v>
      </c>
      <c r="AJ157" s="25">
        <f ca="1">IFERROR(INDEX('Natural Hazard'!$I$8:$I$225,MATCH($C157,_xlfn.ANCHORARRAY('Natural Hazard'!$C$8),0)),NA())</f>
        <v>0</v>
      </c>
      <c r="AK157" s="25">
        <f ca="1">IFERROR(INDEX(Conflict!$I$8:$I$225,MATCH($C157,_xlfn.ANCHORARRAY(Conflict!$C$8),0)),NA())</f>
        <v>0</v>
      </c>
      <c r="AL157" s="49"/>
      <c r="AM157" s="25">
        <f>IFERROR(INDEX('Data Reliability'!$G$6:$G$409,MATCH($C157,'Data Reliability'!$E$6:$E$409,0)),NA())</f>
        <v>0</v>
      </c>
      <c r="AN157" s="25">
        <f>IFERROR(INDEX('Data Reliability'!$H$6:$H$409,MATCH($C157,'Data Reliability'!$E$6:$E$409,0)),NA())</f>
        <v>0.43888888888888899</v>
      </c>
      <c r="AP157" s="30" t="e">
        <f ca="1">MAX(10,AA160)</f>
        <v>#N/A</v>
      </c>
    </row>
    <row r="158" spans="2:42" ht="15.75" x14ac:dyDescent="0.25">
      <c r="B158" s="28" t="s">
        <v>261</v>
      </c>
      <c r="C158" s="28" t="s">
        <v>262</v>
      </c>
      <c r="D158" s="28" t="s">
        <v>435</v>
      </c>
      <c r="E158" s="28" t="s">
        <v>430</v>
      </c>
      <c r="F158" s="206">
        <f ca="1">MATCH($C158,_xlfn.ANCHORARRAY(Health!$C$8),0)</f>
        <v>153</v>
      </c>
      <c r="G158" s="22" cm="1">
        <f t="array" aca="1" ref="G158" ca="1">IF(Parameters!$D$31, SUM(IF(ISNUMBER(R158:W158),(IF(R158:W158&gt;=Parameters!$D$37,1,"")),""))+0.5*(SUM(IF(ISNUMBER(R158:W158),(IF(R158:W158&gt;=Parameters!$D$38,1,"")),""))-SUM(IF(ISNUMBER(R158:W158),(IF(R158:W158&gt;=Parameters!$D$37,1,"")),""))),0) +
   IF(Parameters!$D$32,SUM(IF(ISNUMBER(R158:W158),(IF(R158:W158&gt;=Parameters!$D$41,1,"")),"")),0) +
   IF(Parameters!$D$33,AVERAGE(IF(ISNUMBER(R158:W158),R158:W158)),0) +
   IF(Parameters!$D$34,IF(OR(IF(ISNUMBER(R158:W158),R158:W158)=0),0,GEOMEAN(IF(ISNUMBER(R158:W158),R158:W158))),0)</f>
        <v>0</v>
      </c>
      <c r="H158" s="23">
        <f t="shared" ca="1" si="12"/>
        <v>0</v>
      </c>
      <c r="I158" s="116" t="str">
        <f t="shared" si="13"/>
        <v/>
      </c>
      <c r="J158" s="22" cm="1">
        <f t="array" aca="1" ref="J158" ca="1">IF(Parameters!$D$31, SUM(IF(ISNUMBER(Y158:AD158),(IF(Y158:AD158&gt;=Parameters!$D$41,1,"")),""))+0.5*(SUM(IF(ISNUMBER(Y158:AD158),(IF(Y158:AD158&gt;=Parameters!$D$42,1,"")),""))-SUM(IF(ISNUMBER(Y158:AD158),(IF(Y158:AD158&gt;=Parameters!$D$41,1,"")),""))),0) +
   IF(Parameters!$D$32,SUM(IF(ISNUMBER(Y158:AD158),(IF(Y158:AD158&gt;=Parameters!$D$41,1,"")),"")),0) +
   IF(Parameters!$D$33,AVERAGE(IF(ISNUMBER(Y158:AD158),Y158:AD158)),0) +
   IF(Parameters!$D$34,IF(OR(IF(ISNUMBER(Y158:AD158),Y158:AD158)=0),0,GEOMEAN(IF(ISNUMBER(Y158:AD158),Y158:AD158))),0)</f>
        <v>0.5</v>
      </c>
      <c r="K158" s="23">
        <f t="shared" ca="1" si="14"/>
        <v>0.5</v>
      </c>
      <c r="L158" s="116" t="str">
        <f t="shared" si="15"/>
        <v/>
      </c>
      <c r="M158" s="21" cm="1">
        <f t="array" aca="1" ref="M158" ca="1">IF(Parameters!$D$31, SUM(IF(ISNUMBER(AF158:AK158),(IF(AF158:AK158&gt;=Parameters!$D$41,1,"")),""))+0.5*(SUM(IF(ISNUMBER(AF158:AK158),(IF(AF158:AK158&gt;=Parameters!$D$42,1,"")),""))-SUM(IF(ISNUMBER(AF158:AK158),(IF(AF158:AK158&gt;=Parameters!$D$41,1,"")),""))),0) +
   IF(Parameters!$D$32,SUM(IF(ISNUMBER(AF158:AK158),(IF(AF158:AK158&gt;=Parameters!$D$41,1,"")),"")),0) +
   IF(Parameters!$D$33,AVERAGE(IF(ISNUMBER(AF158:AK158),AF158:AK158)),0) +
   IF(Parameters!$D$34,IF(OR(IF(ISNUMBER(AF158:AK158),AF158:AK158)=0),0,GEOMEAN(IF(ISNUMBER(AF158:AK158),AF158:AK158))),0)</f>
        <v>0</v>
      </c>
      <c r="N158" s="23">
        <f t="shared" ca="1" si="16"/>
        <v>0</v>
      </c>
      <c r="O158" s="116" t="str">
        <f t="shared" si="17"/>
        <v>!</v>
      </c>
      <c r="P158" s="24"/>
      <c r="Q158" s="49"/>
      <c r="R158" s="25">
        <f ca="1">IFERROR(INDEX(Health!$G$8:$G$225,MATCH($C158,_xlfn.ANCHORARRAY(Health!$C$8),0)),NA())</f>
        <v>0</v>
      </c>
      <c r="S158" s="25">
        <f ca="1">IFERROR(INDEX(Food!$G$8:$G$225,MATCH($C158,_xlfn.ANCHORARRAY(Food!$C$8),0)),NA())</f>
        <v>0</v>
      </c>
      <c r="T158" s="25">
        <f ca="1">IFERROR(INDEX(Macro!$G$8:$G$225,MATCH($C158,_xlfn.ANCHORARRAY(Macro!$C$8),0)),NA())</f>
        <v>2.7129212754400882</v>
      </c>
      <c r="U158" s="25">
        <f ca="1">IFERROR(INDEX(Socioeconomic!$G$8:$G$225,MATCH($C158,_xlfn.ANCHORARRAY(Socioeconomic!$C$8),0)),NA())</f>
        <v>1.3019765194283859</v>
      </c>
      <c r="V158" s="25">
        <f ca="1">IFERROR(INDEX('Natural Hazard'!$G$8:$G$225,MATCH($C158,_xlfn.ANCHORARRAY('Natural Hazard'!$C$8),0)),NA())</f>
        <v>0</v>
      </c>
      <c r="W158" s="25">
        <f ca="1">IFERROR(INDEX(Conflict!$G$8:$G$225,MATCH($C158,_xlfn.ANCHORARRAY(Conflict!$C$8),0)),NA())</f>
        <v>0</v>
      </c>
      <c r="X158" s="50"/>
      <c r="Y158" s="25">
        <f ca="1">IFERROR(INDEX(Health!$H$8:$H$225,MATCH($C158,_xlfn.ANCHORARRAY(Health!$C$8),0)),NA())</f>
        <v>0.16909620991253799</v>
      </c>
      <c r="Z158" s="25">
        <f ca="1">IFERROR(INDEX(Food!$H$8:$H$225,MATCH($C158,_xlfn.ANCHORARRAY(Food!$C$8),0)),NA())</f>
        <v>2.1077012159814701</v>
      </c>
      <c r="AA158" s="25">
        <f ca="1">IFERROR(INDEX(Macro!$H$8:$H$225,MATCH($C158,_xlfn.ANCHORARRAY(Macro!$C$8),0)),NA())</f>
        <v>1.16705669208122</v>
      </c>
      <c r="AB158" s="25">
        <f ca="1">IFERROR(INDEX(Socioeconomic!$H$8:$H$225,MATCH($C158,_xlfn.ANCHORARRAY(Socioeconomic!$C$8),0)),NA())</f>
        <v>4.8571428571428497</v>
      </c>
      <c r="AC158" s="25">
        <f ca="1">IFERROR(INDEX('Natural Hazard'!$H$8:$H$225,MATCH($C158,_xlfn.ANCHORARRAY('Natural Hazard'!$C$8),0)),NA())</f>
        <v>9</v>
      </c>
      <c r="AD158" s="25">
        <f ca="1">IFERROR(INDEX(Conflict!$H$8:$H$225,MATCH($C158,_xlfn.ANCHORARRAY(Conflict!$C$8),0)),NA())</f>
        <v>2.4634655532359</v>
      </c>
      <c r="AE158" s="50"/>
      <c r="AF158" s="25">
        <f ca="1">IFERROR(INDEX(Health!$I$8:$I$225,MATCH($C158,_xlfn.ANCHORARRAY(Health!$C$8),0)),NA())</f>
        <v>0</v>
      </c>
      <c r="AG158" s="25" t="e">
        <f ca="1">IFERROR(INDEX(Food!$I$8:$I$225,MATCH($C158,_xlfn.ANCHORARRAY(Food!$C$8),0)),NA())</f>
        <v>#N/A</v>
      </c>
      <c r="AH158" s="25">
        <f ca="1">IFERROR(INDEX(Macro!$I$8:$I$225,MATCH($C158,_xlfn.ANCHORARRAY(Macro!$C$8),0)),NA())</f>
        <v>6.3064133016627002</v>
      </c>
      <c r="AI158" s="25">
        <f ca="1">IFERROR(INDEX(Socioeconomic!$I$8:$I$225,MATCH($C158,_xlfn.ANCHORARRAY(Socioeconomic!$C$8),0)),NA())</f>
        <v>0.34899999999999998</v>
      </c>
      <c r="AJ158" s="25">
        <f ca="1">IFERROR(INDEX('Natural Hazard'!$I$8:$I$225,MATCH($C158,_xlfn.ANCHORARRAY('Natural Hazard'!$C$8),0)),NA())</f>
        <v>0</v>
      </c>
      <c r="AK158" s="25">
        <f ca="1">IFERROR(INDEX(Conflict!$I$8:$I$225,MATCH($C158,_xlfn.ANCHORARRAY(Conflict!$C$8),0)),NA())</f>
        <v>0</v>
      </c>
      <c r="AL158" s="49"/>
      <c r="AM158" s="25">
        <f>IFERROR(INDEX('Data Reliability'!$G$6:$G$409,MATCH($C158,'Data Reliability'!$E$6:$E$409,0)),NA())</f>
        <v>0</v>
      </c>
      <c r="AN158" s="25">
        <f>IFERROR(INDEX('Data Reliability'!$H$6:$H$409,MATCH($C158,'Data Reliability'!$E$6:$E$409,0)),NA())</f>
        <v>0.405555555555556</v>
      </c>
    </row>
    <row r="159" spans="2:42" ht="15.75" x14ac:dyDescent="0.25">
      <c r="B159" s="28" t="s">
        <v>263</v>
      </c>
      <c r="C159" s="28" t="s">
        <v>264</v>
      </c>
      <c r="D159" s="28" t="s">
        <v>436</v>
      </c>
      <c r="E159" s="28" t="s">
        <v>430</v>
      </c>
      <c r="F159" s="206">
        <f ca="1">MATCH($C159,_xlfn.ANCHORARRAY(Health!$C$8),0)</f>
        <v>154</v>
      </c>
      <c r="G159" s="22" cm="1">
        <f t="array" aca="1" ref="G159" ca="1">IF(Parameters!$D$31, SUM(IF(ISNUMBER(R159:W159),(IF(R159:W159&gt;=Parameters!$D$37,1,"")),""))+0.5*(SUM(IF(ISNUMBER(R159:W159),(IF(R159:W159&gt;=Parameters!$D$38,1,"")),""))-SUM(IF(ISNUMBER(R159:W159),(IF(R159:W159&gt;=Parameters!$D$37,1,"")),""))),0) +
   IF(Parameters!$D$32,SUM(IF(ISNUMBER(R159:W159),(IF(R159:W159&gt;=Parameters!$D$41,1,"")),"")),0) +
   IF(Parameters!$D$33,AVERAGE(IF(ISNUMBER(R159:W159),R159:W159)),0) +
   IF(Parameters!$D$34,IF(OR(IF(ISNUMBER(R159:W159),R159:W159)=0),0,GEOMEAN(IF(ISNUMBER(R159:W159),R159:W159))),0)</f>
        <v>1</v>
      </c>
      <c r="H159" s="23">
        <f t="shared" ca="1" si="12"/>
        <v>1</v>
      </c>
      <c r="I159" s="116" t="str">
        <f t="shared" si="13"/>
        <v/>
      </c>
      <c r="J159" s="22" cm="1">
        <f t="array" aca="1" ref="J159" ca="1">IF(Parameters!$D$31, SUM(IF(ISNUMBER(Y159:AD159),(IF(Y159:AD159&gt;=Parameters!$D$41,1,"")),""))+0.5*(SUM(IF(ISNUMBER(Y159:AD159),(IF(Y159:AD159&gt;=Parameters!$D$42,1,"")),""))-SUM(IF(ISNUMBER(Y159:AD159),(IF(Y159:AD159&gt;=Parameters!$D$41,1,"")),""))),0) +
   IF(Parameters!$D$32,SUM(IF(ISNUMBER(Y159:AD159),(IF(Y159:AD159&gt;=Parameters!$D$41,1,"")),"")),0) +
   IF(Parameters!$D$33,AVERAGE(IF(ISNUMBER(Y159:AD159),Y159:AD159)),0) +
   IF(Parameters!$D$34,IF(OR(IF(ISNUMBER(Y159:AD159),Y159:AD159)=0),0,GEOMEAN(IF(ISNUMBER(Y159:AD159),Y159:AD159))),0)</f>
        <v>1</v>
      </c>
      <c r="K159" s="23">
        <f t="shared" ca="1" si="14"/>
        <v>1</v>
      </c>
      <c r="L159" s="116" t="str">
        <f t="shared" si="15"/>
        <v/>
      </c>
      <c r="M159" s="21" cm="1">
        <f t="array" aca="1" ref="M159" ca="1">IF(Parameters!$D$31, SUM(IF(ISNUMBER(AF159:AK159),(IF(AF159:AK159&gt;=Parameters!$D$41,1,"")),""))+0.5*(SUM(IF(ISNUMBER(AF159:AK159),(IF(AF159:AK159&gt;=Parameters!$D$42,1,"")),""))-SUM(IF(ISNUMBER(AF159:AK159),(IF(AF159:AK159&gt;=Parameters!$D$41,1,"")),""))),0) +
   IF(Parameters!$D$32,SUM(IF(ISNUMBER(AF159:AK159),(IF(AF159:AK159&gt;=Parameters!$D$41,1,"")),"")),0) +
   IF(Parameters!$D$33,AVERAGE(IF(ISNUMBER(AF159:AK159),AF159:AK159)),0) +
   IF(Parameters!$D$34,IF(OR(IF(ISNUMBER(AF159:AK159),AF159:AK159)=0),0,GEOMEAN(IF(ISNUMBER(AF159:AK159),AF159:AK159))),0)</f>
        <v>1</v>
      </c>
      <c r="N159" s="23">
        <f t="shared" ca="1" si="16"/>
        <v>1</v>
      </c>
      <c r="O159" s="116" t="str">
        <f t="shared" si="17"/>
        <v>!</v>
      </c>
      <c r="P159" s="24"/>
      <c r="Q159" s="49"/>
      <c r="R159" s="25">
        <f ca="1">IFERROR(INDEX(Health!$G$8:$G$225,MATCH($C159,_xlfn.ANCHORARRAY(Health!$C$8),0)),NA())</f>
        <v>0</v>
      </c>
      <c r="S159" s="25">
        <f ca="1">IFERROR(INDEX(Food!$G$8:$G$225,MATCH($C159,_xlfn.ANCHORARRAY(Food!$C$8),0)),NA())</f>
        <v>0</v>
      </c>
      <c r="T159" s="25">
        <f ca="1">IFERROR(INDEX(Macro!$G$8:$G$225,MATCH($C159,_xlfn.ANCHORARRAY(Macro!$C$8),0)),NA())</f>
        <v>4.3779352286298536</v>
      </c>
      <c r="U159" s="25">
        <f ca="1">IFERROR(INDEX(Socioeconomic!$G$8:$G$225,MATCH($C159,_xlfn.ANCHORARRAY(Socioeconomic!$C$8),0)),NA())</f>
        <v>1.6195237395163851</v>
      </c>
      <c r="V159" s="25">
        <f ca="1">IFERROR(INDEX('Natural Hazard'!$G$8:$G$225,MATCH($C159,_xlfn.ANCHORARRAY('Natural Hazard'!$C$8),0)),NA())</f>
        <v>10</v>
      </c>
      <c r="W159" s="25">
        <f ca="1">IFERROR(INDEX(Conflict!$G$8:$G$225,MATCH($C159,_xlfn.ANCHORARRAY(Conflict!$C$8),0)),NA())</f>
        <v>0</v>
      </c>
      <c r="X159" s="50"/>
      <c r="Y159" s="25">
        <f ca="1">IFERROR(INDEX(Health!$H$8:$H$225,MATCH($C159,_xlfn.ANCHORARRAY(Health!$C$8),0)),NA())</f>
        <v>2.85131195335277</v>
      </c>
      <c r="Z159" s="25">
        <f ca="1">IFERROR(INDEX(Food!$H$8:$H$225,MATCH($C159,_xlfn.ANCHORARRAY(Food!$C$8),0)),NA())</f>
        <v>5.4371742906774703</v>
      </c>
      <c r="AA159" s="25">
        <f ca="1">IFERROR(INDEX(Macro!$H$8:$H$225,MATCH($C159,_xlfn.ANCHORARRAY(Macro!$C$8),0)),NA())</f>
        <v>3.0391786819657201</v>
      </c>
      <c r="AB159" s="25">
        <f ca="1">IFERROR(INDEX(Socioeconomic!$H$8:$H$225,MATCH($C159,_xlfn.ANCHORARRAY(Socioeconomic!$C$8),0)),NA())</f>
        <v>5.1428571428571397</v>
      </c>
      <c r="AC159" s="25">
        <f ca="1">IFERROR(INDEX('Natural Hazard'!$H$8:$H$225,MATCH($C159,_xlfn.ANCHORARRAY('Natural Hazard'!$C$8),0)),NA())</f>
        <v>10</v>
      </c>
      <c r="AD159" s="25">
        <f ca="1">IFERROR(INDEX(Conflict!$H$8:$H$225,MATCH($C159,_xlfn.ANCHORARRAY(Conflict!$C$8),0)),NA())</f>
        <v>3.1106471816283898</v>
      </c>
      <c r="AE159" s="50"/>
      <c r="AF159" s="25">
        <f ca="1">IFERROR(INDEX(Health!$I$8:$I$225,MATCH($C159,_xlfn.ANCHORARRAY(Health!$C$8),0)),NA())</f>
        <v>0</v>
      </c>
      <c r="AG159" s="25" t="e">
        <f ca="1">IFERROR(INDEX(Food!$I$8:$I$225,MATCH($C159,_xlfn.ANCHORARRAY(Food!$C$8),0)),NA())</f>
        <v>#N/A</v>
      </c>
      <c r="AH159" s="25">
        <f ca="1">IFERROR(INDEX(Macro!$I$8:$I$225,MATCH($C159,_xlfn.ANCHORARRAY(Macro!$C$8),0)),NA())</f>
        <v>6.3064133016627002</v>
      </c>
      <c r="AI159" s="25">
        <f ca="1">IFERROR(INDEX(Socioeconomic!$I$8:$I$225,MATCH($C159,_xlfn.ANCHORARRAY(Socioeconomic!$C$8),0)),NA())</f>
        <v>0.50999999999999901</v>
      </c>
      <c r="AJ159" s="25">
        <f ca="1">IFERROR(INDEX('Natural Hazard'!$I$8:$I$225,MATCH($C159,_xlfn.ANCHORARRAY('Natural Hazard'!$C$8),0)),NA())</f>
        <v>10</v>
      </c>
      <c r="AK159" s="25">
        <f ca="1">IFERROR(INDEX(Conflict!$I$8:$I$225,MATCH($C159,_xlfn.ANCHORARRAY(Conflict!$C$8),0)),NA())</f>
        <v>0</v>
      </c>
      <c r="AL159" s="49"/>
      <c r="AM159" s="25">
        <f>IFERROR(INDEX('Data Reliability'!$G$6:$G$409,MATCH($C159,'Data Reliability'!$E$6:$E$409,0)),NA())</f>
        <v>0</v>
      </c>
      <c r="AN159" s="25">
        <f>IFERROR(INDEX('Data Reliability'!$H$6:$H$409,MATCH($C159,'Data Reliability'!$E$6:$E$409,0)),NA())</f>
        <v>0.405555555555556</v>
      </c>
    </row>
    <row r="160" spans="2:42" ht="15.75" x14ac:dyDescent="0.25">
      <c r="B160" s="28" t="s">
        <v>265</v>
      </c>
      <c r="C160" s="28" t="s">
        <v>266</v>
      </c>
      <c r="D160" s="28" t="s">
        <v>436</v>
      </c>
      <c r="E160" s="28" t="s">
        <v>430</v>
      </c>
      <c r="F160" s="206">
        <f ca="1">MATCH($C160,_xlfn.ANCHORARRAY(Health!$C$8),0)</f>
        <v>155</v>
      </c>
      <c r="G160" s="22" cm="1">
        <f t="array" aca="1" ref="G160" ca="1">IF(Parameters!$D$31, SUM(IF(ISNUMBER(R160:W160),(IF(R160:W160&gt;=Parameters!$D$37,1,"")),""))+0.5*(SUM(IF(ISNUMBER(R160:W160),(IF(R160:W160&gt;=Parameters!$D$38,1,"")),""))-SUM(IF(ISNUMBER(R160:W160),(IF(R160:W160&gt;=Parameters!$D$37,1,"")),""))),0) +
   IF(Parameters!$D$32,SUM(IF(ISNUMBER(R160:W160),(IF(R160:W160&gt;=Parameters!$D$41,1,"")),"")),0) +
   IF(Parameters!$D$33,AVERAGE(IF(ISNUMBER(R160:W160),R160:W160)),0) +
   IF(Parameters!$D$34,IF(OR(IF(ISNUMBER(R160:W160),R160:W160)=0),0,GEOMEAN(IF(ISNUMBER(R160:W160),R160:W160))),0)</f>
        <v>0</v>
      </c>
      <c r="H160" s="23">
        <f t="shared" ca="1" si="12"/>
        <v>0</v>
      </c>
      <c r="I160" s="116" t="str">
        <f t="shared" si="13"/>
        <v>!</v>
      </c>
      <c r="J160" s="22" cm="1">
        <f t="array" aca="1" ref="J160" ca="1">IF(Parameters!$D$31, SUM(IF(ISNUMBER(Y160:AD160),(IF(Y160:AD160&gt;=Parameters!$D$41,1,"")),""))+0.5*(SUM(IF(ISNUMBER(Y160:AD160),(IF(Y160:AD160&gt;=Parameters!$D$42,1,"")),""))-SUM(IF(ISNUMBER(Y160:AD160),(IF(Y160:AD160&gt;=Parameters!$D$41,1,"")),""))),0) +
   IF(Parameters!$D$32,SUM(IF(ISNUMBER(Y160:AD160),(IF(Y160:AD160&gt;=Parameters!$D$41,1,"")),"")),0) +
   IF(Parameters!$D$33,AVERAGE(IF(ISNUMBER(Y160:AD160),Y160:AD160)),0) +
   IF(Parameters!$D$34,IF(OR(IF(ISNUMBER(Y160:AD160),Y160:AD160)=0),0,GEOMEAN(IF(ISNUMBER(Y160:AD160),Y160:AD160))),0)</f>
        <v>0.5</v>
      </c>
      <c r="K160" s="23">
        <f t="shared" ca="1" si="14"/>
        <v>0.5</v>
      </c>
      <c r="L160" s="116" t="str">
        <f t="shared" si="15"/>
        <v>!</v>
      </c>
      <c r="M160" s="21" cm="1">
        <f t="array" aca="1" ref="M160" ca="1">IF(Parameters!$D$31, SUM(IF(ISNUMBER(AF160:AK160),(IF(AF160:AK160&gt;=Parameters!$D$41,1,"")),""))+0.5*(SUM(IF(ISNUMBER(AF160:AK160),(IF(AF160:AK160&gt;=Parameters!$D$42,1,"")),""))-SUM(IF(ISNUMBER(AF160:AK160),(IF(AF160:AK160&gt;=Parameters!$D$41,1,"")),""))),0) +
   IF(Parameters!$D$32,SUM(IF(ISNUMBER(AF160:AK160),(IF(AF160:AK160&gt;=Parameters!$D$41,1,"")),"")),0) +
   IF(Parameters!$D$33,AVERAGE(IF(ISNUMBER(AF160:AK160),AF160:AK160)),0) +
   IF(Parameters!$D$34,IF(OR(IF(ISNUMBER(AF160:AK160),AF160:AK160)=0),0,GEOMEAN(IF(ISNUMBER(AF160:AK160),AF160:AK160))),0)</f>
        <v>0</v>
      </c>
      <c r="N160" s="23">
        <f t="shared" ca="1" si="16"/>
        <v>0</v>
      </c>
      <c r="O160" s="116" t="str">
        <f t="shared" si="17"/>
        <v>!!</v>
      </c>
      <c r="P160" s="24"/>
      <c r="Q160" s="49"/>
      <c r="R160" s="25">
        <f ca="1">IFERROR(INDEX(Health!$G$8:$G$225,MATCH($C160,_xlfn.ANCHORARRAY(Health!$C$8),0)),NA())</f>
        <v>0</v>
      </c>
      <c r="S160" s="25" t="e">
        <f ca="1">IFERROR(INDEX(Food!$G$8:$G$225,MATCH($C160,_xlfn.ANCHORARRAY(Food!$C$8),0)),NA())</f>
        <v>#N/A</v>
      </c>
      <c r="T160" s="25" t="e">
        <f ca="1">IFERROR(INDEX(Macro!$G$8:$G$225,MATCH($C160,_xlfn.ANCHORARRAY(Macro!$C$8),0)),NA())</f>
        <v>#N/A</v>
      </c>
      <c r="U160" s="25">
        <f ca="1">IFERROR(INDEX(Socioeconomic!$G$8:$G$225,MATCH($C160,_xlfn.ANCHORARRAY(Socioeconomic!$C$8),0)),NA())</f>
        <v>0</v>
      </c>
      <c r="V160" s="25">
        <f ca="1">IFERROR(INDEX('Natural Hazard'!$G$8:$G$225,MATCH($C160,_xlfn.ANCHORARRAY('Natural Hazard'!$C$8),0)),NA())</f>
        <v>0</v>
      </c>
      <c r="W160" s="25">
        <f ca="1">IFERROR(INDEX(Conflict!$G$8:$G$225,MATCH($C160,_xlfn.ANCHORARRAY(Conflict!$C$8),0)),NA())</f>
        <v>0</v>
      </c>
      <c r="X160" s="50"/>
      <c r="Y160" s="25">
        <f ca="1">IFERROR(INDEX(Health!$H$8:$H$225,MATCH($C160,_xlfn.ANCHORARRAY(Health!$C$8),0)),NA())</f>
        <v>8.7405247813410991</v>
      </c>
      <c r="Z160" s="25" t="e">
        <f ca="1">IFERROR(INDEX(Food!$H$8:$H$225,MATCH($C160,_xlfn.ANCHORARRAY(Food!$C$8),0)),NA())</f>
        <v>#N/A</v>
      </c>
      <c r="AA160" s="25" t="e">
        <f ca="1">IFERROR(INDEX(Macro!$H$8:$H$225,MATCH($C160,_xlfn.ANCHORARRAY(Macro!$C$8),0)),NA())</f>
        <v>#N/A</v>
      </c>
      <c r="AB160" s="25">
        <f ca="1">IFERROR(INDEX(Socioeconomic!$H$8:$H$225,MATCH($C160,_xlfn.ANCHORARRAY(Socioeconomic!$C$8),0)),NA())</f>
        <v>5.1428571428571397</v>
      </c>
      <c r="AC160" s="25">
        <f ca="1">IFERROR(INDEX('Natural Hazard'!$H$8:$H$225,MATCH($C160,_xlfn.ANCHORARRAY('Natural Hazard'!$C$8),0)),NA())</f>
        <v>2.1666666666666599</v>
      </c>
      <c r="AD160" s="25">
        <f ca="1">IFERROR(INDEX(Conflict!$H$8:$H$225,MATCH($C160,_xlfn.ANCHORARRAY(Conflict!$C$8),0)),NA())</f>
        <v>0</v>
      </c>
      <c r="AE160" s="50"/>
      <c r="AF160" s="25">
        <f ca="1">IFERROR(INDEX(Health!$I$8:$I$225,MATCH($C160,_xlfn.ANCHORARRAY(Health!$C$8),0)),NA())</f>
        <v>0</v>
      </c>
      <c r="AG160" s="25" t="e">
        <f ca="1">IFERROR(INDEX(Food!$I$8:$I$225,MATCH($C160,_xlfn.ANCHORARRAY(Food!$C$8),0)),NA())</f>
        <v>#N/A</v>
      </c>
      <c r="AH160" s="25" t="e">
        <f ca="1">IFERROR(INDEX(Macro!$I$8:$I$225,MATCH($C160,_xlfn.ANCHORARRAY(Macro!$C$8),0)),NA())</f>
        <v>#N/A</v>
      </c>
      <c r="AI160" s="25">
        <f ca="1">IFERROR(INDEX(Socioeconomic!$I$8:$I$225,MATCH($C160,_xlfn.ANCHORARRAY(Socioeconomic!$C$8),0)),NA())</f>
        <v>0</v>
      </c>
      <c r="AJ160" s="25">
        <f ca="1">IFERROR(INDEX('Natural Hazard'!$I$8:$I$225,MATCH($C160,_xlfn.ANCHORARRAY('Natural Hazard'!$C$8),0)),NA())</f>
        <v>0</v>
      </c>
      <c r="AK160" s="25">
        <f ca="1">IFERROR(INDEX(Conflict!$I$8:$I$225,MATCH($C160,_xlfn.ANCHORARRAY(Conflict!$C$8),0)),NA())</f>
        <v>0</v>
      </c>
      <c r="AL160" s="49"/>
      <c r="AM160" s="25">
        <f>IFERROR(INDEX('Data Reliability'!$G$6:$G$409,MATCH($C160,'Data Reliability'!$E$6:$E$409,0)),NA())</f>
        <v>0.38888888888888901</v>
      </c>
      <c r="AN160" s="25">
        <f>IFERROR(INDEX('Data Reliability'!$H$6:$H$409,MATCH($C160,'Data Reliability'!$E$6:$E$409,0)),NA())</f>
        <v>0.72777777777777797</v>
      </c>
    </row>
    <row r="161" spans="2:40" ht="15.75" x14ac:dyDescent="0.25">
      <c r="B161" s="28" t="s">
        <v>267</v>
      </c>
      <c r="C161" s="28" t="s">
        <v>268</v>
      </c>
      <c r="D161" s="28" t="s">
        <v>436</v>
      </c>
      <c r="E161" s="28" t="s">
        <v>529</v>
      </c>
      <c r="F161" s="206">
        <f ca="1">MATCH($C161,_xlfn.ANCHORARRAY(Health!$C$8),0)</f>
        <v>156</v>
      </c>
      <c r="G161" s="22" cm="1">
        <f t="array" aca="1" ref="G161" ca="1">IF(Parameters!$D$31, SUM(IF(ISNUMBER(R161:W161),(IF(R161:W161&gt;=Parameters!$D$37,1,"")),""))+0.5*(SUM(IF(ISNUMBER(R161:W161),(IF(R161:W161&gt;=Parameters!$D$38,1,"")),""))-SUM(IF(ISNUMBER(R161:W161),(IF(R161:W161&gt;=Parameters!$D$37,1,"")),""))),0) +
   IF(Parameters!$D$32,SUM(IF(ISNUMBER(R161:W161),(IF(R161:W161&gt;=Parameters!$D$41,1,"")),"")),0) +
   IF(Parameters!$D$33,AVERAGE(IF(ISNUMBER(R161:W161),R161:W161)),0) +
   IF(Parameters!$D$34,IF(OR(IF(ISNUMBER(R161:W161),R161:W161)=0),0,GEOMEAN(IF(ISNUMBER(R161:W161),R161:W161))),0)</f>
        <v>1.5</v>
      </c>
      <c r="H161" s="23">
        <f t="shared" ca="1" si="12"/>
        <v>1.5</v>
      </c>
      <c r="I161" s="116" t="str">
        <f t="shared" si="13"/>
        <v/>
      </c>
      <c r="J161" s="22" cm="1">
        <f t="array" aca="1" ref="J161" ca="1">IF(Parameters!$D$31, SUM(IF(ISNUMBER(Y161:AD161),(IF(Y161:AD161&gt;=Parameters!$D$41,1,"")),""))+0.5*(SUM(IF(ISNUMBER(Y161:AD161),(IF(Y161:AD161&gt;=Parameters!$D$42,1,"")),""))-SUM(IF(ISNUMBER(Y161:AD161),(IF(Y161:AD161&gt;=Parameters!$D$41,1,"")),""))),0) +
   IF(Parameters!$D$32,SUM(IF(ISNUMBER(Y161:AD161),(IF(Y161:AD161&gt;=Parameters!$D$41,1,"")),"")),0) +
   IF(Parameters!$D$33,AVERAGE(IF(ISNUMBER(Y161:AD161),Y161:AD161)),0) +
   IF(Parameters!$D$34,IF(OR(IF(ISNUMBER(Y161:AD161),Y161:AD161)=0),0,GEOMEAN(IF(ISNUMBER(Y161:AD161),Y161:AD161))),0)</f>
        <v>2.5</v>
      </c>
      <c r="K161" s="23">
        <f t="shared" ca="1" si="14"/>
        <v>2.5</v>
      </c>
      <c r="L161" s="116" t="str">
        <f t="shared" si="15"/>
        <v/>
      </c>
      <c r="M161" s="21" cm="1">
        <f t="array" aca="1" ref="M161" ca="1">IF(Parameters!$D$31, SUM(IF(ISNUMBER(AF161:AK161),(IF(AF161:AK161&gt;=Parameters!$D$41,1,"")),""))+0.5*(SUM(IF(ISNUMBER(AF161:AK161),(IF(AF161:AK161&gt;=Parameters!$D$42,1,"")),""))-SUM(IF(ISNUMBER(AF161:AK161),(IF(AF161:AK161&gt;=Parameters!$D$41,1,"")),""))),0) +
   IF(Parameters!$D$32,SUM(IF(ISNUMBER(AF161:AK161),(IF(AF161:AK161&gt;=Parameters!$D$41,1,"")),"")),0) +
   IF(Parameters!$D$33,AVERAGE(IF(ISNUMBER(AF161:AK161),AF161:AK161)),0) +
   IF(Parameters!$D$34,IF(OR(IF(ISNUMBER(AF161:AK161),AF161:AK161)=0),0,GEOMEAN(IF(ISNUMBER(AF161:AK161),AF161:AK161))),0)</f>
        <v>1.5</v>
      </c>
      <c r="N161" s="23">
        <f t="shared" ca="1" si="16"/>
        <v>1.5</v>
      </c>
      <c r="O161" s="116" t="str">
        <f t="shared" si="17"/>
        <v>!</v>
      </c>
      <c r="P161" s="24"/>
      <c r="Q161" s="49"/>
      <c r="R161" s="25">
        <f ca="1">IFERROR(INDEX(Health!$G$8:$G$225,MATCH($C161,_xlfn.ANCHORARRAY(Health!$C$8),0)),NA())</f>
        <v>0</v>
      </c>
      <c r="S161" s="25">
        <f ca="1">IFERROR(INDEX(Food!$G$8:$G$225,MATCH($C161,_xlfn.ANCHORARRAY(Food!$C$8),0)),NA())</f>
        <v>0</v>
      </c>
      <c r="T161" s="25">
        <f ca="1">IFERROR(INDEX(Macro!$G$8:$G$225,MATCH($C161,_xlfn.ANCHORARRAY(Macro!$C$8),0)),NA())</f>
        <v>6.7295788322494285</v>
      </c>
      <c r="U161" s="25">
        <f ca="1">IFERROR(INDEX(Socioeconomic!$G$8:$G$225,MATCH($C161,_xlfn.ANCHORARRAY(Socioeconomic!$C$8),0)),NA())</f>
        <v>0</v>
      </c>
      <c r="V161" s="25">
        <f ca="1">IFERROR(INDEX('Natural Hazard'!$G$8:$G$225,MATCH($C161,_xlfn.ANCHORARRAY('Natural Hazard'!$C$8),0)),NA())</f>
        <v>9.1287092917527666</v>
      </c>
      <c r="W161" s="25">
        <f ca="1">IFERROR(INDEX(Conflict!$G$8:$G$225,MATCH($C161,_xlfn.ANCHORARRAY(Conflict!$C$8),0)),NA())</f>
        <v>0</v>
      </c>
      <c r="X161" s="50"/>
      <c r="Y161" s="25">
        <f ca="1">IFERROR(INDEX(Health!$H$8:$H$225,MATCH($C161,_xlfn.ANCHORARRAY(Health!$C$8),0)),NA())</f>
        <v>8.8862973760932906</v>
      </c>
      <c r="Z161" s="25">
        <f ca="1">IFERROR(INDEX(Food!$H$8:$H$225,MATCH($C161,_xlfn.ANCHORARRAY(Food!$C$8),0)),NA())</f>
        <v>10</v>
      </c>
      <c r="AA161" s="25">
        <f ca="1">IFERROR(INDEX(Macro!$H$8:$H$225,MATCH($C161,_xlfn.ANCHORARRAY(Macro!$C$8),0)),NA())</f>
        <v>5.2887446214237199</v>
      </c>
      <c r="AB161" s="25">
        <f ca="1">IFERROR(INDEX(Socioeconomic!$H$8:$H$225,MATCH($C161,_xlfn.ANCHORARRAY(Socioeconomic!$C$8),0)),NA())</f>
        <v>9.1428571428571406</v>
      </c>
      <c r="AC161" s="25">
        <f ca="1">IFERROR(INDEX('Natural Hazard'!$H$8:$H$225,MATCH($C161,_xlfn.ANCHORARRAY('Natural Hazard'!$C$8),0)),NA())</f>
        <v>8.3333333333333304</v>
      </c>
      <c r="AD161" s="25">
        <f ca="1">IFERROR(INDEX(Conflict!$H$8:$H$225,MATCH($C161,_xlfn.ANCHORARRAY(Conflict!$C$8),0)),NA())</f>
        <v>3.8830897703548999</v>
      </c>
      <c r="AE161" s="50"/>
      <c r="AF161" s="25">
        <f ca="1">IFERROR(INDEX(Health!$I$8:$I$225,MATCH($C161,_xlfn.ANCHORARRAY(Health!$C$8),0)),NA())</f>
        <v>0</v>
      </c>
      <c r="AG161" s="25" t="e">
        <f ca="1">IFERROR(INDEX(Food!$I$8:$I$225,MATCH($C161,_xlfn.ANCHORARRAY(Food!$C$8),0)),NA())</f>
        <v>#N/A</v>
      </c>
      <c r="AH161" s="25">
        <f ca="1">IFERROR(INDEX(Macro!$I$8:$I$225,MATCH($C161,_xlfn.ANCHORARRAY(Macro!$C$8),0)),NA())</f>
        <v>8.5629453681710093</v>
      </c>
      <c r="AI161" s="25">
        <f ca="1">IFERROR(INDEX(Socioeconomic!$I$8:$I$225,MATCH($C161,_xlfn.ANCHORARRAY(Socioeconomic!$C$8),0)),NA())</f>
        <v>0</v>
      </c>
      <c r="AJ161" s="25">
        <f ca="1">IFERROR(INDEX('Natural Hazard'!$I$8:$I$225,MATCH($C161,_xlfn.ANCHORARRAY('Natural Hazard'!$C$8),0)),NA())</f>
        <v>10</v>
      </c>
      <c r="AK161" s="25">
        <f ca="1">IFERROR(INDEX(Conflict!$I$8:$I$225,MATCH($C161,_xlfn.ANCHORARRAY(Conflict!$C$8),0)),NA())</f>
        <v>0</v>
      </c>
      <c r="AL161" s="49"/>
      <c r="AM161" s="25">
        <f>IFERROR(INDEX('Data Reliability'!$G$6:$G$409,MATCH($C161,'Data Reliability'!$E$6:$E$409,0)),NA())</f>
        <v>8.3333333333333301E-2</v>
      </c>
      <c r="AN161" s="25">
        <f>IFERROR(INDEX('Data Reliability'!$H$6:$H$409,MATCH($C161,'Data Reliability'!$E$6:$E$409,0)),NA())</f>
        <v>0.46111111111111103</v>
      </c>
    </row>
    <row r="162" spans="2:40" ht="15.75" x14ac:dyDescent="0.25">
      <c r="B162" s="28" t="s">
        <v>269</v>
      </c>
      <c r="C162" s="28" t="s">
        <v>270</v>
      </c>
      <c r="D162" s="28" t="s">
        <v>433</v>
      </c>
      <c r="E162" s="28" t="s">
        <v>430</v>
      </c>
      <c r="F162" s="206">
        <f ca="1">MATCH($C162,_xlfn.ANCHORARRAY(Health!$C$8),0)</f>
        <v>157</v>
      </c>
      <c r="G162" s="22" cm="1">
        <f t="array" aca="1" ref="G162" ca="1">IF(Parameters!$D$31, SUM(IF(ISNUMBER(R162:W162),(IF(R162:W162&gt;=Parameters!$D$37,1,"")),""))+0.5*(SUM(IF(ISNUMBER(R162:W162),(IF(R162:W162&gt;=Parameters!$D$38,1,"")),""))-SUM(IF(ISNUMBER(R162:W162),(IF(R162:W162&gt;=Parameters!$D$37,1,"")),""))),0) +
   IF(Parameters!$D$32,SUM(IF(ISNUMBER(R162:W162),(IF(R162:W162&gt;=Parameters!$D$41,1,"")),"")),0) +
   IF(Parameters!$D$33,AVERAGE(IF(ISNUMBER(R162:W162),R162:W162)),0) +
   IF(Parameters!$D$34,IF(OR(IF(ISNUMBER(R162:W162),R162:W162)=0),0,GEOMEAN(IF(ISNUMBER(R162:W162),R162:W162))),0)</f>
        <v>0</v>
      </c>
      <c r="H162" s="23">
        <f t="shared" ca="1" si="12"/>
        <v>0</v>
      </c>
      <c r="I162" s="116" t="str">
        <f t="shared" si="13"/>
        <v/>
      </c>
      <c r="J162" s="22" cm="1">
        <f t="array" aca="1" ref="J162" ca="1">IF(Parameters!$D$31, SUM(IF(ISNUMBER(Y162:AD162),(IF(Y162:AD162&gt;=Parameters!$D$41,1,"")),""))+0.5*(SUM(IF(ISNUMBER(Y162:AD162),(IF(Y162:AD162&gt;=Parameters!$D$42,1,"")),""))-SUM(IF(ISNUMBER(Y162:AD162),(IF(Y162:AD162&gt;=Parameters!$D$41,1,"")),""))),0) +
   IF(Parameters!$D$32,SUM(IF(ISNUMBER(Y162:AD162),(IF(Y162:AD162&gt;=Parameters!$D$41,1,"")),"")),0) +
   IF(Parameters!$D$33,AVERAGE(IF(ISNUMBER(Y162:AD162),Y162:AD162)),0) +
   IF(Parameters!$D$34,IF(OR(IF(ISNUMBER(Y162:AD162),Y162:AD162)=0),0,GEOMEAN(IF(ISNUMBER(Y162:AD162),Y162:AD162))),0)</f>
        <v>0</v>
      </c>
      <c r="K162" s="23">
        <f t="shared" ca="1" si="14"/>
        <v>0</v>
      </c>
      <c r="L162" s="116" t="str">
        <f t="shared" si="15"/>
        <v/>
      </c>
      <c r="M162" s="21" cm="1">
        <f t="array" aca="1" ref="M162" ca="1">IF(Parameters!$D$31, SUM(IF(ISNUMBER(AF162:AK162),(IF(AF162:AK162&gt;=Parameters!$D$41,1,"")),""))+0.5*(SUM(IF(ISNUMBER(AF162:AK162),(IF(AF162:AK162&gt;=Parameters!$D$42,1,"")),""))-SUM(IF(ISNUMBER(AF162:AK162),(IF(AF162:AK162&gt;=Parameters!$D$41,1,"")),""))),0) +
   IF(Parameters!$D$32,SUM(IF(ISNUMBER(AF162:AK162),(IF(AF162:AK162&gt;=Parameters!$D$41,1,"")),"")),0) +
   IF(Parameters!$D$33,AVERAGE(IF(ISNUMBER(AF162:AK162),AF162:AK162)),0) +
   IF(Parameters!$D$34,IF(OR(IF(ISNUMBER(AF162:AK162),AF162:AK162)=0),0,GEOMEAN(IF(ISNUMBER(AF162:AK162),AF162:AK162))),0)</f>
        <v>0.5</v>
      </c>
      <c r="N162" s="23">
        <f t="shared" ca="1" si="16"/>
        <v>0.5</v>
      </c>
      <c r="O162" s="116" t="str">
        <f t="shared" si="17"/>
        <v>!</v>
      </c>
      <c r="P162" s="24"/>
      <c r="Q162" s="49"/>
      <c r="R162" s="25">
        <f ca="1">IFERROR(INDEX(Health!$G$8:$G$225,MATCH($C162,_xlfn.ANCHORARRAY(Health!$C$8),0)),NA())</f>
        <v>0</v>
      </c>
      <c r="S162" s="25">
        <f ca="1">IFERROR(INDEX(Food!$G$8:$G$225,MATCH($C162,_xlfn.ANCHORARRAY(Food!$C$8),0)),NA())</f>
        <v>0</v>
      </c>
      <c r="T162" s="25">
        <f ca="1">IFERROR(INDEX(Macro!$G$8:$G$225,MATCH($C162,_xlfn.ANCHORARRAY(Macro!$C$8),0)),NA())</f>
        <v>2.0119043519877287</v>
      </c>
      <c r="U162" s="25">
        <f ca="1">IFERROR(INDEX(Socioeconomic!$G$8:$G$225,MATCH($C162,_xlfn.ANCHORARRAY(Socioeconomic!$C$8),0)),NA())</f>
        <v>0.32293298729877901</v>
      </c>
      <c r="V162" s="25">
        <f ca="1">IFERROR(INDEX('Natural Hazard'!$G$8:$G$225,MATCH($C162,_xlfn.ANCHORARRAY('Natural Hazard'!$C$8),0)),NA())</f>
        <v>0</v>
      </c>
      <c r="W162" s="25">
        <f ca="1">IFERROR(INDEX(Conflict!$G$8:$G$225,MATCH($C162,_xlfn.ANCHORARRAY(Conflict!$C$8),0)),NA())</f>
        <v>0</v>
      </c>
      <c r="X162" s="50"/>
      <c r="Y162" s="25">
        <f ca="1">IFERROR(INDEX(Health!$H$8:$H$225,MATCH($C162,_xlfn.ANCHORARRAY(Health!$C$8),0)),NA())</f>
        <v>0</v>
      </c>
      <c r="Z162" s="25">
        <f ca="1">IFERROR(INDEX(Food!$H$8:$H$225,MATCH($C162,_xlfn.ANCHORARRAY(Food!$C$8),0)),NA())</f>
        <v>0.74696004632310298</v>
      </c>
      <c r="AA162" s="25">
        <f ca="1">IFERROR(INDEX(Macro!$H$8:$H$225,MATCH($C162,_xlfn.ANCHORARRAY(Macro!$C$8),0)),NA())</f>
        <v>1.25764323997886</v>
      </c>
      <c r="AB162" s="25">
        <f ca="1">IFERROR(INDEX(Socioeconomic!$H$8:$H$225,MATCH($C162,_xlfn.ANCHORARRAY(Socioeconomic!$C$8),0)),NA())</f>
        <v>0.71428571428571297</v>
      </c>
      <c r="AC162" s="25">
        <f ca="1">IFERROR(INDEX('Natural Hazard'!$H$8:$H$225,MATCH($C162,_xlfn.ANCHORARRAY('Natural Hazard'!$C$8),0)),NA())</f>
        <v>3.1666666666666599</v>
      </c>
      <c r="AD162" s="25">
        <f ca="1">IFERROR(INDEX(Conflict!$H$8:$H$225,MATCH($C162,_xlfn.ANCHORARRAY(Conflict!$C$8),0)),NA())</f>
        <v>0</v>
      </c>
      <c r="AE162" s="50"/>
      <c r="AF162" s="25">
        <f ca="1">IFERROR(INDEX(Health!$I$8:$I$225,MATCH($C162,_xlfn.ANCHORARRAY(Health!$C$8),0)),NA())</f>
        <v>0</v>
      </c>
      <c r="AG162" s="25" t="e">
        <f ca="1">IFERROR(INDEX(Food!$I$8:$I$225,MATCH($C162,_xlfn.ANCHORARRAY(Food!$C$8),0)),NA())</f>
        <v>#N/A</v>
      </c>
      <c r="AH162" s="25">
        <f ca="1">IFERROR(INDEX(Macro!$I$8:$I$225,MATCH($C162,_xlfn.ANCHORARRAY(Macro!$C$8),0)),NA())</f>
        <v>3.21852731591449</v>
      </c>
      <c r="AI162" s="25">
        <f ca="1">IFERROR(INDEX(Socioeconomic!$I$8:$I$225,MATCH($C162,_xlfn.ANCHORARRAY(Socioeconomic!$C$8),0)),NA())</f>
        <v>0.14599999999999899</v>
      </c>
      <c r="AJ162" s="25">
        <f ca="1">IFERROR(INDEX('Natural Hazard'!$I$8:$I$225,MATCH($C162,_xlfn.ANCHORARRAY('Natural Hazard'!$C$8),0)),NA())</f>
        <v>0</v>
      </c>
      <c r="AK162" s="25">
        <f ca="1">IFERROR(INDEX(Conflict!$I$8:$I$225,MATCH($C162,_xlfn.ANCHORARRAY(Conflict!$C$8),0)),NA())</f>
        <v>7</v>
      </c>
      <c r="AL162" s="49"/>
      <c r="AM162" s="25">
        <f>IFERROR(INDEX('Data Reliability'!$G$6:$G$409,MATCH($C162,'Data Reliability'!$E$6:$E$409,0)),NA())</f>
        <v>0</v>
      </c>
      <c r="AN162" s="25">
        <f>IFERROR(INDEX('Data Reliability'!$H$6:$H$409,MATCH($C162,'Data Reliability'!$E$6:$E$409,0)),NA())</f>
        <v>0.43888888888888899</v>
      </c>
    </row>
    <row r="163" spans="2:40" ht="15.75" x14ac:dyDescent="0.25">
      <c r="B163" s="28" t="s">
        <v>722</v>
      </c>
      <c r="C163" s="28" t="s">
        <v>685</v>
      </c>
      <c r="D163" s="28" t="s">
        <v>435</v>
      </c>
      <c r="E163" s="28" t="s">
        <v>409</v>
      </c>
      <c r="F163" s="206">
        <f ca="1">MATCH($C163,_xlfn.ANCHORARRAY(Health!$C$8),0)</f>
        <v>158</v>
      </c>
      <c r="G163" s="22" cm="1">
        <f t="array" aca="1" ref="G163" ca="1">IF(Parameters!$D$31, SUM(IF(ISNUMBER(R163:W163),(IF(R163:W163&gt;=Parameters!$D$37,1,"")),""))+0.5*(SUM(IF(ISNUMBER(R163:W163),(IF(R163:W163&gt;=Parameters!$D$38,1,"")),""))-SUM(IF(ISNUMBER(R163:W163),(IF(R163:W163&gt;=Parameters!$D$37,1,"")),""))),0) +
   IF(Parameters!$D$32,SUM(IF(ISNUMBER(R163:W163),(IF(R163:W163&gt;=Parameters!$D$41,1,"")),"")),0) +
   IF(Parameters!$D$33,AVERAGE(IF(ISNUMBER(R163:W163),R163:W163)),0) +
   IF(Parameters!$D$34,IF(OR(IF(ISNUMBER(R163:W163),R163:W163)=0),0,GEOMEAN(IF(ISNUMBER(R163:W163),R163:W163))),0)</f>
        <v>0.5</v>
      </c>
      <c r="H163" s="23">
        <f t="shared" ca="1" si="12"/>
        <v>0.5</v>
      </c>
      <c r="I163" s="116" t="str">
        <f t="shared" si="13"/>
        <v>!</v>
      </c>
      <c r="J163" s="22" cm="1">
        <f t="array" aca="1" ref="J163" ca="1">IF(Parameters!$D$31, SUM(IF(ISNUMBER(Y163:AD163),(IF(Y163:AD163&gt;=Parameters!$D$41,1,"")),""))+0.5*(SUM(IF(ISNUMBER(Y163:AD163),(IF(Y163:AD163&gt;=Parameters!$D$42,1,"")),""))-SUM(IF(ISNUMBER(Y163:AD163),(IF(Y163:AD163&gt;=Parameters!$D$41,1,"")),""))),0) +
   IF(Parameters!$D$32,SUM(IF(ISNUMBER(Y163:AD163),(IF(Y163:AD163&gt;=Parameters!$D$41,1,"")),"")),0) +
   IF(Parameters!$D$33,AVERAGE(IF(ISNUMBER(Y163:AD163),Y163:AD163)),0) +
   IF(Parameters!$D$34,IF(OR(IF(ISNUMBER(Y163:AD163),Y163:AD163)=0),0,GEOMEAN(IF(ISNUMBER(Y163:AD163),Y163:AD163))),0)</f>
        <v>0</v>
      </c>
      <c r="K163" s="23">
        <f t="shared" ca="1" si="14"/>
        <v>0</v>
      </c>
      <c r="L163" s="116" t="str">
        <f t="shared" si="15"/>
        <v>!</v>
      </c>
      <c r="M163" s="21" cm="1">
        <f t="array" aca="1" ref="M163" ca="1">IF(Parameters!$D$31, SUM(IF(ISNUMBER(AF163:AK163),(IF(AF163:AK163&gt;=Parameters!$D$41,1,"")),""))+0.5*(SUM(IF(ISNUMBER(AF163:AK163),(IF(AF163:AK163&gt;=Parameters!$D$42,1,"")),""))-SUM(IF(ISNUMBER(AF163:AK163),(IF(AF163:AK163&gt;=Parameters!$D$41,1,"")),""))),0) +
   IF(Parameters!$D$32,SUM(IF(ISNUMBER(AF163:AK163),(IF(AF163:AK163&gt;=Parameters!$D$41,1,"")),"")),0) +
   IF(Parameters!$D$33,AVERAGE(IF(ISNUMBER(AF163:AK163),AF163:AK163)),0) +
   IF(Parameters!$D$34,IF(OR(IF(ISNUMBER(AF163:AK163),AF163:AK163)=0),0,GEOMEAN(IF(ISNUMBER(AF163:AK163),AF163:AK163))),0)</f>
        <v>0</v>
      </c>
      <c r="N163" s="23">
        <f t="shared" ca="1" si="16"/>
        <v>0</v>
      </c>
      <c r="O163" s="116" t="str">
        <f t="shared" si="17"/>
        <v>!</v>
      </c>
      <c r="P163" s="24"/>
      <c r="Q163" s="49"/>
      <c r="R163" s="25">
        <f ca="1">IFERROR(INDEX(Health!$G$8:$G$225,MATCH($C163,_xlfn.ANCHORARRAY(Health!$C$8),0)),NA())</f>
        <v>0</v>
      </c>
      <c r="S163" s="25">
        <f ca="1">IFERROR(INDEX(Food!$G$8:$G$225,MATCH($C163,_xlfn.ANCHORARRAY(Food!$C$8),0)),NA())</f>
        <v>0</v>
      </c>
      <c r="T163" s="25">
        <f ca="1">IFERROR(INDEX(Macro!$G$8:$G$225,MATCH($C163,_xlfn.ANCHORARRAY(Macro!$C$8),0)),NA())</f>
        <v>5.5932716999352659</v>
      </c>
      <c r="U163" s="25">
        <f ca="1">IFERROR(INDEX(Socioeconomic!$G$8:$G$225,MATCH($C163,_xlfn.ANCHORARRAY(Socioeconomic!$C$8),0)),NA())</f>
        <v>0.83199999999999996</v>
      </c>
      <c r="V163" s="25">
        <f ca="1">IFERROR(INDEX('Natural Hazard'!$G$8:$G$225,MATCH($C163,_xlfn.ANCHORARRAY('Natural Hazard'!$C$8),0)),NA())</f>
        <v>0</v>
      </c>
      <c r="W163" s="25">
        <f ca="1">IFERROR(INDEX(Conflict!$G$8:$G$225,MATCH($C163,_xlfn.ANCHORARRAY(Conflict!$C$8),0)),NA())</f>
        <v>0</v>
      </c>
      <c r="X163" s="50"/>
      <c r="Y163" s="25" t="e">
        <f ca="1">IFERROR(INDEX(Health!$H$8:$H$225,MATCH($C163,_xlfn.ANCHORARRAY(Health!$C$8),0)),NA())</f>
        <v>#N/A</v>
      </c>
      <c r="Z163" s="25">
        <f ca="1">IFERROR(INDEX(Food!$H$8:$H$225,MATCH($C163,_xlfn.ANCHORARRAY(Food!$C$8),0)),NA())</f>
        <v>2.7990430622009499</v>
      </c>
      <c r="AA163" s="25">
        <f ca="1">IFERROR(INDEX(Macro!$H$8:$H$225,MATCH($C163,_xlfn.ANCHORARRAY(Macro!$C$8),0)),NA())</f>
        <v>4.5338567222767399</v>
      </c>
      <c r="AB163" s="25" t="e">
        <f ca="1">IFERROR(INDEX(Socioeconomic!$H$8:$H$225,MATCH($C163,_xlfn.ANCHORARRAY(Socioeconomic!$C$8),0)),NA())</f>
        <v>#N/A</v>
      </c>
      <c r="AC163" s="25" t="e">
        <f ca="1">IFERROR(INDEX('Natural Hazard'!$H$8:$H$225,MATCH($C163,_xlfn.ANCHORARRAY('Natural Hazard'!$C$8),0)),NA())</f>
        <v>#N/A</v>
      </c>
      <c r="AD163" s="25">
        <f ca="1">IFERROR(INDEX(Conflict!$H$8:$H$225,MATCH($C163,_xlfn.ANCHORARRAY(Conflict!$C$8),0)),NA())</f>
        <v>0</v>
      </c>
      <c r="AE163" s="50"/>
      <c r="AF163" s="25">
        <f ca="1">IFERROR(INDEX(Health!$I$8:$I$225,MATCH($C163,_xlfn.ANCHORARRAY(Health!$C$8),0)),NA())</f>
        <v>0</v>
      </c>
      <c r="AG163" s="25" t="e">
        <f ca="1">IFERROR(INDEX(Food!$I$8:$I$225,MATCH($C163,_xlfn.ANCHORARRAY(Food!$C$8),0)),NA())</f>
        <v>#N/A</v>
      </c>
      <c r="AH163" s="25">
        <f ca="1">IFERROR(INDEX(Macro!$I$8:$I$225,MATCH($C163,_xlfn.ANCHORARRAY(Macro!$C$8),0)),NA())</f>
        <v>6.9002375296912097</v>
      </c>
      <c r="AI163" s="25">
        <f ca="1">IFERROR(INDEX(Socioeconomic!$I$8:$I$225,MATCH($C163,_xlfn.ANCHORARRAY(Socioeconomic!$C$8),0)),NA())</f>
        <v>0.83199999999999996</v>
      </c>
      <c r="AJ163" s="25">
        <f ca="1">IFERROR(INDEX('Natural Hazard'!$I$8:$I$225,MATCH($C163,_xlfn.ANCHORARRAY('Natural Hazard'!$C$8),0)),NA())</f>
        <v>0</v>
      </c>
      <c r="AK163" s="25">
        <f ca="1">IFERROR(INDEX(Conflict!$I$8:$I$225,MATCH($C163,_xlfn.ANCHORARRAY(Conflict!$C$8),0)),NA())</f>
        <v>2.3529411764705799</v>
      </c>
      <c r="AL163" s="49"/>
      <c r="AM163" s="25">
        <f>IFERROR(INDEX('Data Reliability'!$G$6:$G$409,MATCH($C163,'Data Reliability'!$E$6:$E$409,0)),NA())</f>
        <v>0.63888888888888895</v>
      </c>
      <c r="AN163" s="25">
        <f>IFERROR(INDEX('Data Reliability'!$H$6:$H$409,MATCH($C163,'Data Reliability'!$E$6:$E$409,0)),NA())</f>
        <v>0.405555555555556</v>
      </c>
    </row>
    <row r="164" spans="2:40" ht="15.75" x14ac:dyDescent="0.25">
      <c r="B164" s="28" t="s">
        <v>723</v>
      </c>
      <c r="C164" s="28" t="s">
        <v>271</v>
      </c>
      <c r="D164" s="28" t="s">
        <v>436</v>
      </c>
      <c r="E164" s="28" t="s">
        <v>409</v>
      </c>
      <c r="F164" s="206">
        <f ca="1">MATCH($C164,_xlfn.ANCHORARRAY(Health!$C$8),0)</f>
        <v>159</v>
      </c>
      <c r="G164" s="22" cm="1">
        <f t="array" aca="1" ref="G164" ca="1">IF(Parameters!$D$31, SUM(IF(ISNUMBER(R164:W164),(IF(R164:W164&gt;=Parameters!$D$37,1,"")),""))+0.5*(SUM(IF(ISNUMBER(R164:W164),(IF(R164:W164&gt;=Parameters!$D$38,1,"")),""))-SUM(IF(ISNUMBER(R164:W164),(IF(R164:W164&gt;=Parameters!$D$37,1,"")),""))),0) +
   IF(Parameters!$D$32,SUM(IF(ISNUMBER(R164:W164),(IF(R164:W164&gt;=Parameters!$D$41,1,"")),"")),0) +
   IF(Parameters!$D$33,AVERAGE(IF(ISNUMBER(R164:W164),R164:W164)),0) +
   IF(Parameters!$D$34,IF(OR(IF(ISNUMBER(R164:W164),R164:W164)=0),0,GEOMEAN(IF(ISNUMBER(R164:W164),R164:W164))),0)</f>
        <v>0.5</v>
      </c>
      <c r="H164" s="23">
        <f t="shared" ca="1" si="12"/>
        <v>0.5</v>
      </c>
      <c r="I164" s="116" t="str">
        <f t="shared" si="13"/>
        <v/>
      </c>
      <c r="J164" s="22" cm="1">
        <f t="array" aca="1" ref="J164" ca="1">IF(Parameters!$D$31, SUM(IF(ISNUMBER(Y164:AD164),(IF(Y164:AD164&gt;=Parameters!$D$41,1,"")),""))+0.5*(SUM(IF(ISNUMBER(Y164:AD164),(IF(Y164:AD164&gt;=Parameters!$D$42,1,"")),""))-SUM(IF(ISNUMBER(Y164:AD164),(IF(Y164:AD164&gt;=Parameters!$D$41,1,"")),""))),0) +
   IF(Parameters!$D$32,SUM(IF(ISNUMBER(Y164:AD164),(IF(Y164:AD164&gt;=Parameters!$D$41,1,"")),"")),0) +
   IF(Parameters!$D$33,AVERAGE(IF(ISNUMBER(Y164:AD164),Y164:AD164)),0) +
   IF(Parameters!$D$34,IF(OR(IF(ISNUMBER(Y164:AD164),Y164:AD164)=0),0,GEOMEAN(IF(ISNUMBER(Y164:AD164),Y164:AD164))),0)</f>
        <v>2.5</v>
      </c>
      <c r="K164" s="23">
        <f t="shared" ca="1" si="14"/>
        <v>2.5</v>
      </c>
      <c r="L164" s="116" t="str">
        <f t="shared" si="15"/>
        <v/>
      </c>
      <c r="M164" s="21" cm="1">
        <f t="array" aca="1" ref="M164" ca="1">IF(Parameters!$D$31, SUM(IF(ISNUMBER(AF164:AK164),(IF(AF164:AK164&gt;=Parameters!$D$41,1,"")),""))+0.5*(SUM(IF(ISNUMBER(AF164:AK164),(IF(AF164:AK164&gt;=Parameters!$D$42,1,"")),""))-SUM(IF(ISNUMBER(AF164:AK164),(IF(AF164:AK164&gt;=Parameters!$D$41,1,"")),""))),0) +
   IF(Parameters!$D$32,SUM(IF(ISNUMBER(AF164:AK164),(IF(AF164:AK164&gt;=Parameters!$D$41,1,"")),"")),0) +
   IF(Parameters!$D$33,AVERAGE(IF(ISNUMBER(AF164:AK164),AF164:AK164)),0) +
   IF(Parameters!$D$34,IF(OR(IF(ISNUMBER(AF164:AK164),AF164:AK164)=0),0,GEOMEAN(IF(ISNUMBER(AF164:AK164),AF164:AK164))),0)</f>
        <v>0</v>
      </c>
      <c r="N164" s="23">
        <f t="shared" ca="1" si="16"/>
        <v>0</v>
      </c>
      <c r="O164" s="116" t="str">
        <f t="shared" si="17"/>
        <v>!</v>
      </c>
      <c r="P164" s="24"/>
      <c r="Q164" s="49"/>
      <c r="R164" s="25">
        <f ca="1">IFERROR(INDEX(Health!$G$8:$G$225,MATCH($C164,_xlfn.ANCHORARRAY(Health!$C$8),0)),NA())</f>
        <v>0</v>
      </c>
      <c r="S164" s="25">
        <f ca="1">IFERROR(INDEX(Food!$G$8:$G$225,MATCH($C164,_xlfn.ANCHORARRAY(Food!$C$8),0)),NA())</f>
        <v>0</v>
      </c>
      <c r="T164" s="25">
        <f ca="1">IFERROR(INDEX(Macro!$G$8:$G$225,MATCH($C164,_xlfn.ANCHORARRAY(Macro!$C$8),0)),NA())</f>
        <v>5.2378124570202873</v>
      </c>
      <c r="U164" s="25">
        <f ca="1">IFERROR(INDEX(Socioeconomic!$G$8:$G$225,MATCH($C164,_xlfn.ANCHORARRAY(Socioeconomic!$C$8),0)),NA())</f>
        <v>0</v>
      </c>
      <c r="V164" s="25">
        <f ca="1">IFERROR(INDEX('Natural Hazard'!$G$8:$G$225,MATCH($C164,_xlfn.ANCHORARRAY('Natural Hazard'!$C$8),0)),NA())</f>
        <v>0</v>
      </c>
      <c r="W164" s="25">
        <f ca="1">IFERROR(INDEX(Conflict!$G$8:$G$225,MATCH($C164,_xlfn.ANCHORARRAY(Conflict!$C$8),0)),NA())</f>
        <v>0</v>
      </c>
      <c r="X164" s="50"/>
      <c r="Y164" s="25">
        <f ca="1">IFERROR(INDEX(Health!$H$8:$H$225,MATCH($C164,_xlfn.ANCHORARRAY(Health!$C$8),0)),NA())</f>
        <v>10</v>
      </c>
      <c r="Z164" s="25">
        <f ca="1">IFERROR(INDEX(Food!$H$8:$H$225,MATCH($C164,_xlfn.ANCHORARRAY(Food!$C$8),0)),NA())</f>
        <v>8.6363636363636296</v>
      </c>
      <c r="AA164" s="25">
        <f ca="1">IFERROR(INDEX(Macro!$H$8:$H$225,MATCH($C164,_xlfn.ANCHORARRAY(Macro!$C$8),0)),NA())</f>
        <v>10</v>
      </c>
      <c r="AB164" s="25">
        <f ca="1">IFERROR(INDEX(Socioeconomic!$H$8:$H$225,MATCH($C164,_xlfn.ANCHORARRAY(Socioeconomic!$C$8),0)),NA())</f>
        <v>0</v>
      </c>
      <c r="AC164" s="25">
        <f ca="1">IFERROR(INDEX('Natural Hazard'!$H$8:$H$225,MATCH($C164,_xlfn.ANCHORARRAY('Natural Hazard'!$C$8),0)),NA())</f>
        <v>5.9999999999999902</v>
      </c>
      <c r="AD164" s="25">
        <f ca="1">IFERROR(INDEX(Conflict!$H$8:$H$225,MATCH($C164,_xlfn.ANCHORARRAY(Conflict!$C$8),0)),NA())</f>
        <v>5.15657620041753</v>
      </c>
      <c r="AE164" s="50"/>
      <c r="AF164" s="25">
        <f ca="1">IFERROR(INDEX(Health!$I$8:$I$225,MATCH($C164,_xlfn.ANCHORARRAY(Health!$C$8),0)),NA())</f>
        <v>0</v>
      </c>
      <c r="AG164" s="25" t="e">
        <f ca="1">IFERROR(INDEX(Food!$I$8:$I$225,MATCH($C164,_xlfn.ANCHORARRAY(Food!$C$8),0)),NA())</f>
        <v>#N/A</v>
      </c>
      <c r="AH164" s="25">
        <f ca="1">IFERROR(INDEX(Macro!$I$8:$I$225,MATCH($C164,_xlfn.ANCHORARRAY(Macro!$C$8),0)),NA())</f>
        <v>2.74346793349169</v>
      </c>
      <c r="AI164" s="25">
        <f ca="1">IFERROR(INDEX(Socioeconomic!$I$8:$I$225,MATCH($C164,_xlfn.ANCHORARRAY(Socioeconomic!$C$8),0)),NA())</f>
        <v>0</v>
      </c>
      <c r="AJ164" s="25">
        <f ca="1">IFERROR(INDEX('Natural Hazard'!$I$8:$I$225,MATCH($C164,_xlfn.ANCHORARRAY('Natural Hazard'!$C$8),0)),NA())</f>
        <v>0</v>
      </c>
      <c r="AK164" s="25">
        <f ca="1">IFERROR(INDEX(Conflict!$I$8:$I$225,MATCH($C164,_xlfn.ANCHORARRAY(Conflict!$C$8),0)),NA())</f>
        <v>0</v>
      </c>
      <c r="AL164" s="49"/>
      <c r="AM164" s="25">
        <f>IFERROR(INDEX('Data Reliability'!$G$6:$G$409,MATCH($C164,'Data Reliability'!$E$6:$E$409,0)),NA())</f>
        <v>8.3333333333333301E-2</v>
      </c>
      <c r="AN164" s="25">
        <f>IFERROR(INDEX('Data Reliability'!$H$6:$H$409,MATCH($C164,'Data Reliability'!$E$6:$E$409,0)),NA())</f>
        <v>0.49444444444444402</v>
      </c>
    </row>
    <row r="165" spans="2:40" ht="15.75" x14ac:dyDescent="0.25">
      <c r="B165" s="28" t="s">
        <v>272</v>
      </c>
      <c r="C165" s="28" t="s">
        <v>273</v>
      </c>
      <c r="D165" s="28" t="s">
        <v>433</v>
      </c>
      <c r="E165" s="28" t="s">
        <v>409</v>
      </c>
      <c r="F165" s="206">
        <f ca="1">MATCH($C165,_xlfn.ANCHORARRAY(Health!$C$8),0)</f>
        <v>160</v>
      </c>
      <c r="G165" s="22" cm="1">
        <f t="array" aca="1" ref="G165" ca="1">IF(Parameters!$D$31, SUM(IF(ISNUMBER(R165:W165),(IF(R165:W165&gt;=Parameters!$D$37,1,"")),""))+0.5*(SUM(IF(ISNUMBER(R165:W165),(IF(R165:W165&gt;=Parameters!$D$38,1,"")),""))-SUM(IF(ISNUMBER(R165:W165),(IF(R165:W165&gt;=Parameters!$D$37,1,"")),""))),0) +
   IF(Parameters!$D$32,SUM(IF(ISNUMBER(R165:W165),(IF(R165:W165&gt;=Parameters!$D$41,1,"")),"")),0) +
   IF(Parameters!$D$33,AVERAGE(IF(ISNUMBER(R165:W165),R165:W165)),0) +
   IF(Parameters!$D$34,IF(OR(IF(ISNUMBER(R165:W165),R165:W165)=0),0,GEOMEAN(IF(ISNUMBER(R165:W165),R165:W165))),0)</f>
        <v>0</v>
      </c>
      <c r="H165" s="23">
        <f t="shared" ca="1" si="12"/>
        <v>0</v>
      </c>
      <c r="I165" s="116" t="str">
        <f t="shared" si="13"/>
        <v/>
      </c>
      <c r="J165" s="22" cm="1">
        <f t="array" aca="1" ref="J165" ca="1">IF(Parameters!$D$31, SUM(IF(ISNUMBER(Y165:AD165),(IF(Y165:AD165&gt;=Parameters!$D$41,1,"")),""))+0.5*(SUM(IF(ISNUMBER(Y165:AD165),(IF(Y165:AD165&gt;=Parameters!$D$42,1,"")),""))-SUM(IF(ISNUMBER(Y165:AD165),(IF(Y165:AD165&gt;=Parameters!$D$41,1,"")),""))),0) +
   IF(Parameters!$D$32,SUM(IF(ISNUMBER(Y165:AD165),(IF(Y165:AD165&gt;=Parameters!$D$41,1,"")),"")),0) +
   IF(Parameters!$D$33,AVERAGE(IF(ISNUMBER(Y165:AD165),Y165:AD165)),0) +
   IF(Parameters!$D$34,IF(OR(IF(ISNUMBER(Y165:AD165),Y165:AD165)=0),0,GEOMEAN(IF(ISNUMBER(Y165:AD165),Y165:AD165))),0)</f>
        <v>0</v>
      </c>
      <c r="K165" s="23">
        <f t="shared" ca="1" si="14"/>
        <v>0</v>
      </c>
      <c r="L165" s="116" t="str">
        <f t="shared" si="15"/>
        <v/>
      </c>
      <c r="M165" s="21" cm="1">
        <f t="array" aca="1" ref="M165" ca="1">IF(Parameters!$D$31, SUM(IF(ISNUMBER(AF165:AK165),(IF(AF165:AK165&gt;=Parameters!$D$41,1,"")),""))+0.5*(SUM(IF(ISNUMBER(AF165:AK165),(IF(AF165:AK165&gt;=Parameters!$D$42,1,"")),""))-SUM(IF(ISNUMBER(AF165:AK165),(IF(AF165:AK165&gt;=Parameters!$D$41,1,"")),""))),0) +
   IF(Parameters!$D$32,SUM(IF(ISNUMBER(AF165:AK165),(IF(AF165:AK165&gt;=Parameters!$D$41,1,"")),"")),0) +
   IF(Parameters!$D$33,AVERAGE(IF(ISNUMBER(AF165:AK165),AF165:AK165)),0) +
   IF(Parameters!$D$34,IF(OR(IF(ISNUMBER(AF165:AK165),AF165:AK165)=0),0,GEOMEAN(IF(ISNUMBER(AF165:AK165),AF165:AK165))),0)</f>
        <v>0</v>
      </c>
      <c r="N165" s="23">
        <f t="shared" ca="1" si="16"/>
        <v>0</v>
      </c>
      <c r="O165" s="116" t="str">
        <f t="shared" si="17"/>
        <v>!</v>
      </c>
      <c r="P165" s="24"/>
      <c r="Q165" s="49"/>
      <c r="R165" s="25">
        <f ca="1">IFERROR(INDEX(Health!$G$8:$G$225,MATCH($C165,_xlfn.ANCHORARRAY(Health!$C$8),0)),NA())</f>
        <v>0</v>
      </c>
      <c r="S165" s="25">
        <f ca="1">IFERROR(INDEX(Food!$G$8:$G$225,MATCH($C165,_xlfn.ANCHORARRAY(Food!$C$8),0)),NA())</f>
        <v>0</v>
      </c>
      <c r="T165" s="25">
        <f ca="1">IFERROR(INDEX(Macro!$G$8:$G$225,MATCH($C165,_xlfn.ANCHORARRAY(Macro!$C$8),0)),NA())</f>
        <v>2.4123277187465955</v>
      </c>
      <c r="U165" s="25">
        <f ca="1">IFERROR(INDEX(Socioeconomic!$G$8:$G$225,MATCH($C165,_xlfn.ANCHORARRAY(Socioeconomic!$C$8),0)),NA())</f>
        <v>0</v>
      </c>
      <c r="V165" s="25">
        <f ca="1">IFERROR(INDEX('Natural Hazard'!$G$8:$G$225,MATCH($C165,_xlfn.ANCHORARRAY('Natural Hazard'!$C$8),0)),NA())</f>
        <v>0</v>
      </c>
      <c r="W165" s="25">
        <f ca="1">IFERROR(INDEX(Conflict!$G$8:$G$225,MATCH($C165,_xlfn.ANCHORARRAY(Conflict!$C$8),0)),NA())</f>
        <v>0</v>
      </c>
      <c r="X165" s="50"/>
      <c r="Y165" s="25">
        <f ca="1">IFERROR(INDEX(Health!$H$8:$H$225,MATCH($C165,_xlfn.ANCHORARRAY(Health!$C$8),0)),NA())</f>
        <v>0.22740524781341101</v>
      </c>
      <c r="Z165" s="25">
        <f ca="1">IFERROR(INDEX(Food!$H$8:$H$225,MATCH($C165,_xlfn.ANCHORARRAY(Food!$C$8),0)),NA())</f>
        <v>0</v>
      </c>
      <c r="AA165" s="25">
        <f ca="1">IFERROR(INDEX(Macro!$H$8:$H$225,MATCH($C165,_xlfn.ANCHORARRAY(Macro!$C$8),0)),NA())</f>
        <v>1.13686117611534</v>
      </c>
      <c r="AB165" s="25">
        <f ca="1">IFERROR(INDEX(Socioeconomic!$H$8:$H$225,MATCH($C165,_xlfn.ANCHORARRAY(Socioeconomic!$C$8),0)),NA())</f>
        <v>0.71428571428571297</v>
      </c>
      <c r="AC165" s="25">
        <f ca="1">IFERROR(INDEX('Natural Hazard'!$H$8:$H$225,MATCH($C165,_xlfn.ANCHORARRAY('Natural Hazard'!$C$8),0)),NA())</f>
        <v>3.8333333333333299</v>
      </c>
      <c r="AD165" s="25">
        <f ca="1">IFERROR(INDEX(Conflict!$H$8:$H$225,MATCH($C165,_xlfn.ANCHORARRAY(Conflict!$C$8),0)),NA())</f>
        <v>0</v>
      </c>
      <c r="AE165" s="50"/>
      <c r="AF165" s="25">
        <f ca="1">IFERROR(INDEX(Health!$I$8:$I$225,MATCH($C165,_xlfn.ANCHORARRAY(Health!$C$8),0)),NA())</f>
        <v>0</v>
      </c>
      <c r="AG165" s="25" t="e">
        <f ca="1">IFERROR(INDEX(Food!$I$8:$I$225,MATCH($C165,_xlfn.ANCHORARRAY(Food!$C$8),0)),NA())</f>
        <v>#N/A</v>
      </c>
      <c r="AH165" s="25">
        <f ca="1">IFERROR(INDEX(Macro!$I$8:$I$225,MATCH($C165,_xlfn.ANCHORARRAY(Macro!$C$8),0)),NA())</f>
        <v>5.1187648456056998</v>
      </c>
      <c r="AI165" s="25">
        <f ca="1">IFERROR(INDEX(Socioeconomic!$I$8:$I$225,MATCH($C165,_xlfn.ANCHORARRAY(Socioeconomic!$C$8),0)),NA())</f>
        <v>0</v>
      </c>
      <c r="AJ165" s="25">
        <f ca="1">IFERROR(INDEX('Natural Hazard'!$I$8:$I$225,MATCH($C165,_xlfn.ANCHORARRAY('Natural Hazard'!$C$8),0)),NA())</f>
        <v>0</v>
      </c>
      <c r="AK165" s="25">
        <f ca="1">IFERROR(INDEX(Conflict!$I$8:$I$225,MATCH($C165,_xlfn.ANCHORARRAY(Conflict!$C$8),0)),NA())</f>
        <v>0</v>
      </c>
      <c r="AL165" s="49"/>
      <c r="AM165" s="25">
        <f>IFERROR(INDEX('Data Reliability'!$G$6:$G$409,MATCH($C165,'Data Reliability'!$E$6:$E$409,0)),NA())</f>
        <v>0</v>
      </c>
      <c r="AN165" s="25">
        <f>IFERROR(INDEX('Data Reliability'!$H$6:$H$409,MATCH($C165,'Data Reliability'!$E$6:$E$409,0)),NA())</f>
        <v>0.47222222222222199</v>
      </c>
    </row>
    <row r="166" spans="2:40" ht="15.75" x14ac:dyDescent="0.25">
      <c r="B166" s="28" t="s">
        <v>274</v>
      </c>
      <c r="C166" s="28" t="s">
        <v>275</v>
      </c>
      <c r="D166" s="28" t="s">
        <v>435</v>
      </c>
      <c r="E166" s="28" t="s">
        <v>430</v>
      </c>
      <c r="F166" s="206">
        <f ca="1">MATCH($C166,_xlfn.ANCHORARRAY(Health!$C$8),0)</f>
        <v>161</v>
      </c>
      <c r="G166" s="22" cm="1">
        <f t="array" aca="1" ref="G166" ca="1">IF(Parameters!$D$31, SUM(IF(ISNUMBER(R166:W166),(IF(R166:W166&gt;=Parameters!$D$37,1,"")),""))+0.5*(SUM(IF(ISNUMBER(R166:W166),(IF(R166:W166&gt;=Parameters!$D$38,1,"")),""))-SUM(IF(ISNUMBER(R166:W166),(IF(R166:W166&gt;=Parameters!$D$37,1,"")),""))),0) +
   IF(Parameters!$D$32,SUM(IF(ISNUMBER(R166:W166),(IF(R166:W166&gt;=Parameters!$D$41,1,"")),"")),0) +
   IF(Parameters!$D$33,AVERAGE(IF(ISNUMBER(R166:W166),R166:W166)),0) +
   IF(Parameters!$D$34,IF(OR(IF(ISNUMBER(R166:W166),R166:W166)=0),0,GEOMEAN(IF(ISNUMBER(R166:W166),R166:W166))),0)</f>
        <v>0</v>
      </c>
      <c r="H166" s="23">
        <f t="shared" ca="1" si="12"/>
        <v>0</v>
      </c>
      <c r="I166" s="116" t="str">
        <f t="shared" si="13"/>
        <v/>
      </c>
      <c r="J166" s="22" cm="1">
        <f t="array" aca="1" ref="J166" ca="1">IF(Parameters!$D$31, SUM(IF(ISNUMBER(Y166:AD166),(IF(Y166:AD166&gt;=Parameters!$D$41,1,"")),""))+0.5*(SUM(IF(ISNUMBER(Y166:AD166),(IF(Y166:AD166&gt;=Parameters!$D$42,1,"")),""))-SUM(IF(ISNUMBER(Y166:AD166),(IF(Y166:AD166&gt;=Parameters!$D$41,1,"")),""))),0) +
   IF(Parameters!$D$32,SUM(IF(ISNUMBER(Y166:AD166),(IF(Y166:AD166&gt;=Parameters!$D$41,1,"")),"")),0) +
   IF(Parameters!$D$33,AVERAGE(IF(ISNUMBER(Y166:AD166),Y166:AD166)),0) +
   IF(Parameters!$D$34,IF(OR(IF(ISNUMBER(Y166:AD166),Y166:AD166)=0),0,GEOMEAN(IF(ISNUMBER(Y166:AD166),Y166:AD166))),0)</f>
        <v>0</v>
      </c>
      <c r="K166" s="23">
        <f t="shared" ca="1" si="14"/>
        <v>0</v>
      </c>
      <c r="L166" s="116" t="str">
        <f t="shared" si="15"/>
        <v/>
      </c>
      <c r="M166" s="21" cm="1">
        <f t="array" aca="1" ref="M166" ca="1">IF(Parameters!$D$31, SUM(IF(ISNUMBER(AF166:AK166),(IF(AF166:AK166&gt;=Parameters!$D$41,1,"")),""))+0.5*(SUM(IF(ISNUMBER(AF166:AK166),(IF(AF166:AK166&gt;=Parameters!$D$42,1,"")),""))-SUM(IF(ISNUMBER(AF166:AK166),(IF(AF166:AK166&gt;=Parameters!$D$41,1,"")),""))),0) +
   IF(Parameters!$D$32,SUM(IF(ISNUMBER(AF166:AK166),(IF(AF166:AK166&gt;=Parameters!$D$41,1,"")),"")),0) +
   IF(Parameters!$D$33,AVERAGE(IF(ISNUMBER(AF166:AK166),AF166:AK166)),0) +
   IF(Parameters!$D$34,IF(OR(IF(ISNUMBER(AF166:AK166),AF166:AK166)=0),0,GEOMEAN(IF(ISNUMBER(AF166:AK166),AF166:AK166))),0)</f>
        <v>0</v>
      </c>
      <c r="N166" s="23">
        <f t="shared" ca="1" si="16"/>
        <v>0</v>
      </c>
      <c r="O166" s="116" t="str">
        <f t="shared" si="17"/>
        <v>!</v>
      </c>
      <c r="P166" s="24"/>
      <c r="Q166" s="49"/>
      <c r="R166" s="25">
        <f ca="1">IFERROR(INDEX(Health!$G$8:$G$225,MATCH($C166,_xlfn.ANCHORARRAY(Health!$C$8),0)),NA())</f>
        <v>0</v>
      </c>
      <c r="S166" s="25">
        <f ca="1">IFERROR(INDEX(Food!$G$8:$G$225,MATCH($C166,_xlfn.ANCHORARRAY(Food!$C$8),0)),NA())</f>
        <v>0</v>
      </c>
      <c r="T166" s="25">
        <f ca="1">IFERROR(INDEX(Macro!$G$8:$G$225,MATCH($C166,_xlfn.ANCHORARRAY(Macro!$C$8),0)),NA())</f>
        <v>2.6324137121157158</v>
      </c>
      <c r="U166" s="25">
        <f ca="1">IFERROR(INDEX(Socioeconomic!$G$8:$G$225,MATCH($C166,_xlfn.ANCHORARRAY(Socioeconomic!$C$8),0)),NA())</f>
        <v>0</v>
      </c>
      <c r="V166" s="25">
        <f ca="1">IFERROR(INDEX('Natural Hazard'!$G$8:$G$225,MATCH($C166,_xlfn.ANCHORARRAY('Natural Hazard'!$C$8),0)),NA())</f>
        <v>0</v>
      </c>
      <c r="W166" s="25">
        <f ca="1">IFERROR(INDEX(Conflict!$G$8:$G$225,MATCH($C166,_xlfn.ANCHORARRAY(Conflict!$C$8),0)),NA())</f>
        <v>0</v>
      </c>
      <c r="X166" s="50"/>
      <c r="Y166" s="25">
        <f ca="1">IFERROR(INDEX(Health!$H$8:$H$225,MATCH($C166,_xlfn.ANCHORARRAY(Health!$C$8),0)),NA())</f>
        <v>4.4256559766763797</v>
      </c>
      <c r="Z166" s="25">
        <f ca="1">IFERROR(INDEX(Food!$H$8:$H$225,MATCH($C166,_xlfn.ANCHORARRAY(Food!$C$8),0)),NA())</f>
        <v>5.6398378691372297</v>
      </c>
      <c r="AA166" s="25">
        <f ca="1">IFERROR(INDEX(Macro!$H$8:$H$225,MATCH($C166,_xlfn.ANCHORARRAY(Macro!$C$8),0)),NA())</f>
        <v>2.5258549105457799</v>
      </c>
      <c r="AB166" s="25">
        <f ca="1">IFERROR(INDEX(Socioeconomic!$H$8:$H$225,MATCH($C166,_xlfn.ANCHORARRAY(Socioeconomic!$C$8),0)),NA())</f>
        <v>5.1428571428571397</v>
      </c>
      <c r="AC166" s="25">
        <f ca="1">IFERROR(INDEX('Natural Hazard'!$H$8:$H$225,MATCH($C166,_xlfn.ANCHORARRAY('Natural Hazard'!$C$8),0)),NA())</f>
        <v>2.6666666666666599</v>
      </c>
      <c r="AD166" s="25">
        <f ca="1">IFERROR(INDEX(Conflict!$H$8:$H$225,MATCH($C166,_xlfn.ANCHORARRAY(Conflict!$C$8),0)),NA())</f>
        <v>0.27139874739039599</v>
      </c>
      <c r="AE166" s="50"/>
      <c r="AF166" s="25">
        <f ca="1">IFERROR(INDEX(Health!$I$8:$I$225,MATCH($C166,_xlfn.ANCHORARRAY(Health!$C$8),0)),NA())</f>
        <v>0</v>
      </c>
      <c r="AG166" s="25" t="e">
        <f ca="1">IFERROR(INDEX(Food!$I$8:$I$225,MATCH($C166,_xlfn.ANCHORARRAY(Food!$C$8),0)),NA())</f>
        <v>#N/A</v>
      </c>
      <c r="AH166" s="25">
        <f ca="1">IFERROR(INDEX(Macro!$I$8:$I$225,MATCH($C166,_xlfn.ANCHORARRAY(Macro!$C$8),0)),NA())</f>
        <v>2.7434679334916798</v>
      </c>
      <c r="AI166" s="25">
        <f ca="1">IFERROR(INDEX(Socioeconomic!$I$8:$I$225,MATCH($C166,_xlfn.ANCHORARRAY(Socioeconomic!$C$8),0)),NA())</f>
        <v>0</v>
      </c>
      <c r="AJ166" s="25">
        <f ca="1">IFERROR(INDEX('Natural Hazard'!$I$8:$I$225,MATCH($C166,_xlfn.ANCHORARRAY('Natural Hazard'!$C$8),0)),NA())</f>
        <v>0</v>
      </c>
      <c r="AK166" s="25">
        <f ca="1">IFERROR(INDEX(Conflict!$I$8:$I$225,MATCH($C166,_xlfn.ANCHORARRAY(Conflict!$C$8),0)),NA())</f>
        <v>0</v>
      </c>
      <c r="AL166" s="49"/>
      <c r="AM166" s="25">
        <f>IFERROR(INDEX('Data Reliability'!$G$6:$G$409,MATCH($C166,'Data Reliability'!$E$6:$E$409,0)),NA())</f>
        <v>0</v>
      </c>
      <c r="AN166" s="25">
        <f>IFERROR(INDEX('Data Reliability'!$H$6:$H$409,MATCH($C166,'Data Reliability'!$E$6:$E$409,0)),NA())</f>
        <v>0.43888888888888899</v>
      </c>
    </row>
    <row r="167" spans="2:40" ht="15.75" x14ac:dyDescent="0.25">
      <c r="B167" s="28" t="s">
        <v>724</v>
      </c>
      <c r="C167" s="28" t="s">
        <v>686</v>
      </c>
      <c r="D167" s="28" t="s">
        <v>434</v>
      </c>
      <c r="E167" s="28" t="s">
        <v>409</v>
      </c>
      <c r="F167" s="206">
        <f ca="1">MATCH($C167,_xlfn.ANCHORARRAY(Health!$C$8),0)</f>
        <v>162</v>
      </c>
      <c r="G167" s="22" cm="1">
        <f t="array" aca="1" ref="G167" ca="1">IF(Parameters!$D$31, SUM(IF(ISNUMBER(R167:W167),(IF(R167:W167&gt;=Parameters!$D$37,1,"")),""))+0.5*(SUM(IF(ISNUMBER(R167:W167),(IF(R167:W167&gt;=Parameters!$D$38,1,"")),""))-SUM(IF(ISNUMBER(R167:W167),(IF(R167:W167&gt;=Parameters!$D$37,1,"")),""))),0) +
   IF(Parameters!$D$32,SUM(IF(ISNUMBER(R167:W167),(IF(R167:W167&gt;=Parameters!$D$41,1,"")),"")),0) +
   IF(Parameters!$D$33,AVERAGE(IF(ISNUMBER(R167:W167),R167:W167)),0) +
   IF(Parameters!$D$34,IF(OR(IF(ISNUMBER(R167:W167),R167:W167)=0),0,GEOMEAN(IF(ISNUMBER(R167:W167),R167:W167))),0)</f>
        <v>1</v>
      </c>
      <c r="H167" s="23">
        <f t="shared" ca="1" si="12"/>
        <v>1</v>
      </c>
      <c r="I167" s="116" t="str">
        <f t="shared" si="13"/>
        <v/>
      </c>
      <c r="J167" s="22" cm="1">
        <f t="array" aca="1" ref="J167" ca="1">IF(Parameters!$D$31, SUM(IF(ISNUMBER(Y167:AD167),(IF(Y167:AD167&gt;=Parameters!$D$41,1,"")),""))+0.5*(SUM(IF(ISNUMBER(Y167:AD167),(IF(Y167:AD167&gt;=Parameters!$D$42,1,"")),""))-SUM(IF(ISNUMBER(Y167:AD167),(IF(Y167:AD167&gt;=Parameters!$D$41,1,"")),""))),0) +
   IF(Parameters!$D$32,SUM(IF(ISNUMBER(Y167:AD167),(IF(Y167:AD167&gt;=Parameters!$D$41,1,"")),"")),0) +
   IF(Parameters!$D$33,AVERAGE(IF(ISNUMBER(Y167:AD167),Y167:AD167)),0) +
   IF(Parameters!$D$34,IF(OR(IF(ISNUMBER(Y167:AD167),Y167:AD167)=0),0,GEOMEAN(IF(ISNUMBER(Y167:AD167),Y167:AD167))),0)</f>
        <v>0.5</v>
      </c>
      <c r="K167" s="23">
        <f t="shared" ca="1" si="14"/>
        <v>0.5</v>
      </c>
      <c r="L167" s="116" t="str">
        <f t="shared" si="15"/>
        <v/>
      </c>
      <c r="M167" s="21" cm="1">
        <f t="array" aca="1" ref="M167" ca="1">IF(Parameters!$D$31, SUM(IF(ISNUMBER(AF167:AK167),(IF(AF167:AK167&gt;=Parameters!$D$41,1,"")),""))+0.5*(SUM(IF(ISNUMBER(AF167:AK167),(IF(AF167:AK167&gt;=Parameters!$D$42,1,"")),""))-SUM(IF(ISNUMBER(AF167:AK167),(IF(AF167:AK167&gt;=Parameters!$D$41,1,"")),""))),0) +
   IF(Parameters!$D$32,SUM(IF(ISNUMBER(AF167:AK167),(IF(AF167:AK167&gt;=Parameters!$D$41,1,"")),"")),0) +
   IF(Parameters!$D$33,AVERAGE(IF(ISNUMBER(AF167:AK167),AF167:AK167)),0) +
   IF(Parameters!$D$34,IF(OR(IF(ISNUMBER(AF167:AK167),AF167:AK167)=0),0,GEOMEAN(IF(ISNUMBER(AF167:AK167),AF167:AK167))),0)</f>
        <v>1</v>
      </c>
      <c r="N167" s="23">
        <f t="shared" ca="1" si="16"/>
        <v>1</v>
      </c>
      <c r="O167" s="116" t="str">
        <f t="shared" si="17"/>
        <v>!</v>
      </c>
      <c r="P167" s="24"/>
      <c r="Q167" s="49"/>
      <c r="R167" s="25">
        <f ca="1">IFERROR(INDEX(Health!$G$8:$G$225,MATCH($C167,_xlfn.ANCHORARRAY(Health!$C$8),0)),NA())</f>
        <v>0</v>
      </c>
      <c r="S167" s="25">
        <f ca="1">IFERROR(INDEX(Food!$G$8:$G$225,MATCH($C167,_xlfn.ANCHORARRAY(Food!$C$8),0)),NA())</f>
        <v>6.1675179377089533</v>
      </c>
      <c r="T167" s="25">
        <f ca="1">IFERROR(INDEX(Macro!$G$8:$G$225,MATCH($C167,_xlfn.ANCHORARRAY(Macro!$C$8),0)),NA())</f>
        <v>5.9578153866898296</v>
      </c>
      <c r="U167" s="25">
        <f ca="1">IFERROR(INDEX(Socioeconomic!$G$8:$G$225,MATCH($C167,_xlfn.ANCHORARRAY(Socioeconomic!$C$8),0)),NA())</f>
        <v>0</v>
      </c>
      <c r="V167" s="25">
        <f ca="1">IFERROR(INDEX('Natural Hazard'!$G$8:$G$225,MATCH($C167,_xlfn.ANCHORARRAY('Natural Hazard'!$C$8),0)),NA())</f>
        <v>0</v>
      </c>
      <c r="W167" s="25">
        <f ca="1">IFERROR(INDEX(Conflict!$G$8:$G$225,MATCH($C167,_xlfn.ANCHORARRAY(Conflict!$C$8),0)),NA())</f>
        <v>0</v>
      </c>
      <c r="X167" s="50"/>
      <c r="Y167" s="25" t="e">
        <f ca="1">IFERROR(INDEX(Health!$H$8:$H$225,MATCH($C167,_xlfn.ANCHORARRAY(Health!$C$8),0)),NA())</f>
        <v>#N/A</v>
      </c>
      <c r="Z167" s="25">
        <f ca="1">IFERROR(INDEX(Food!$H$8:$H$225,MATCH($C167,_xlfn.ANCHORARRAY(Food!$C$8),0)),NA())</f>
        <v>3.8038277511961698</v>
      </c>
      <c r="AA167" s="25">
        <f ca="1">IFERROR(INDEX(Macro!$H$8:$H$225,MATCH($C167,_xlfn.ANCHORARRAY(Macro!$C$8),0)),NA())</f>
        <v>6.9344002415641199</v>
      </c>
      <c r="AB167" s="25">
        <f ca="1">IFERROR(INDEX(Socioeconomic!$H$8:$H$225,MATCH($C167,_xlfn.ANCHORARRAY(Socioeconomic!$C$8),0)),NA())</f>
        <v>6.2857142857142803</v>
      </c>
      <c r="AC167" s="25">
        <f ca="1">IFERROR(INDEX('Natural Hazard'!$H$8:$H$225,MATCH($C167,_xlfn.ANCHORARRAY('Natural Hazard'!$C$8),0)),NA())</f>
        <v>1</v>
      </c>
      <c r="AD167" s="25">
        <f ca="1">IFERROR(INDEX(Conflict!$H$8:$H$225,MATCH($C167,_xlfn.ANCHORARRAY(Conflict!$C$8),0)),NA())</f>
        <v>7.8496868475991599</v>
      </c>
      <c r="AE167" s="50"/>
      <c r="AF167" s="25">
        <f ca="1">IFERROR(INDEX(Health!$I$8:$I$225,MATCH($C167,_xlfn.ANCHORARRAY(Health!$C$8),0)),NA())</f>
        <v>0</v>
      </c>
      <c r="AG167" s="25">
        <f ca="1">IFERROR(INDEX(Food!$I$8:$I$225,MATCH($C167,_xlfn.ANCHORARRAY(Food!$C$8),0)),NA())</f>
        <v>10</v>
      </c>
      <c r="AH167" s="25">
        <f ca="1">IFERROR(INDEX(Macro!$I$8:$I$225,MATCH($C167,_xlfn.ANCHORARRAY(Macro!$C$8),0)),NA())</f>
        <v>5.1187648456056998</v>
      </c>
      <c r="AI167" s="25">
        <f ca="1">IFERROR(INDEX(Socioeconomic!$I$8:$I$225,MATCH($C167,_xlfn.ANCHORARRAY(Socioeconomic!$C$8),0)),NA())</f>
        <v>0</v>
      </c>
      <c r="AJ167" s="25">
        <f ca="1">IFERROR(INDEX('Natural Hazard'!$I$8:$I$225,MATCH($C167,_xlfn.ANCHORARRAY('Natural Hazard'!$C$8),0)),NA())</f>
        <v>0</v>
      </c>
      <c r="AK167" s="25">
        <f ca="1">IFERROR(INDEX(Conflict!$I$8:$I$225,MATCH($C167,_xlfn.ANCHORARRAY(Conflict!$C$8),0)),NA())</f>
        <v>0</v>
      </c>
      <c r="AL167" s="49"/>
      <c r="AM167" s="25">
        <f>IFERROR(INDEX('Data Reliability'!$G$6:$G$409,MATCH($C167,'Data Reliability'!$E$6:$E$409,0)),NA())</f>
        <v>0.25</v>
      </c>
      <c r="AN167" s="25">
        <f>IFERROR(INDEX('Data Reliability'!$H$6:$H$409,MATCH($C167,'Data Reliability'!$E$6:$E$409,0)),NA())</f>
        <v>0.405555555555556</v>
      </c>
    </row>
    <row r="168" spans="2:40" ht="15.75" x14ac:dyDescent="0.25">
      <c r="B168" s="28" t="s">
        <v>725</v>
      </c>
      <c r="C168" s="28" t="s">
        <v>687</v>
      </c>
      <c r="D168" s="28" t="s">
        <v>436</v>
      </c>
      <c r="E168" s="28" t="s">
        <v>409</v>
      </c>
      <c r="F168" s="206">
        <f ca="1">MATCH($C168,_xlfn.ANCHORARRAY(Health!$C$8),0)</f>
        <v>163</v>
      </c>
      <c r="G168" s="22" cm="1">
        <f t="array" aca="1" ref="G168" ca="1">IF(Parameters!$D$31, SUM(IF(ISNUMBER(R168:W168),(IF(R168:W168&gt;=Parameters!$D$37,1,"")),""))+0.5*(SUM(IF(ISNUMBER(R168:W168),(IF(R168:W168&gt;=Parameters!$D$38,1,"")),""))-SUM(IF(ISNUMBER(R168:W168),(IF(R168:W168&gt;=Parameters!$D$37,1,"")),""))),0) +
   IF(Parameters!$D$32,SUM(IF(ISNUMBER(R168:W168),(IF(R168:W168&gt;=Parameters!$D$41,1,"")),"")),0) +
   IF(Parameters!$D$33,AVERAGE(IF(ISNUMBER(R168:W168),R168:W168)),0) +
   IF(Parameters!$D$34,IF(OR(IF(ISNUMBER(R168:W168),R168:W168)=0),0,GEOMEAN(IF(ISNUMBER(R168:W168),R168:W168))),0)</f>
        <v>0</v>
      </c>
      <c r="H168" s="23">
        <f t="shared" ca="1" si="12"/>
        <v>0</v>
      </c>
      <c r="I168" s="116" t="str">
        <f t="shared" si="13"/>
        <v>!!</v>
      </c>
      <c r="J168" s="22" cm="1">
        <f t="array" aca="1" ref="J168" ca="1">IF(Parameters!$D$31, SUM(IF(ISNUMBER(Y168:AD168),(IF(Y168:AD168&gt;=Parameters!$D$41,1,"")),""))+0.5*(SUM(IF(ISNUMBER(Y168:AD168),(IF(Y168:AD168&gt;=Parameters!$D$42,1,"")),""))-SUM(IF(ISNUMBER(Y168:AD168),(IF(Y168:AD168&gt;=Parameters!$D$41,1,"")),""))),0) +
   IF(Parameters!$D$32,SUM(IF(ISNUMBER(Y168:AD168),(IF(Y168:AD168&gt;=Parameters!$D$41,1,"")),"")),0) +
   IF(Parameters!$D$33,AVERAGE(IF(ISNUMBER(Y168:AD168),Y168:AD168)),0) +
   IF(Parameters!$D$34,IF(OR(IF(ISNUMBER(Y168:AD168),Y168:AD168)=0),0,GEOMEAN(IF(ISNUMBER(Y168:AD168),Y168:AD168))),0)</f>
        <v>0</v>
      </c>
      <c r="K168" s="23">
        <f t="shared" ca="1" si="14"/>
        <v>0</v>
      </c>
      <c r="L168" s="116" t="str">
        <f t="shared" si="15"/>
        <v>!!</v>
      </c>
      <c r="M168" s="21" cm="1">
        <f t="array" aca="1" ref="M168" ca="1">IF(Parameters!$D$31, SUM(IF(ISNUMBER(AF168:AK168),(IF(AF168:AK168&gt;=Parameters!$D$41,1,"")),""))+0.5*(SUM(IF(ISNUMBER(AF168:AK168),(IF(AF168:AK168&gt;=Parameters!$D$42,1,"")),""))-SUM(IF(ISNUMBER(AF168:AK168),(IF(AF168:AK168&gt;=Parameters!$D$41,1,"")),""))),0) +
   IF(Parameters!$D$32,SUM(IF(ISNUMBER(AF168:AK168),(IF(AF168:AK168&gt;=Parameters!$D$41,1,"")),"")),0) +
   IF(Parameters!$D$33,AVERAGE(IF(ISNUMBER(AF168:AK168),AF168:AK168)),0) +
   IF(Parameters!$D$34,IF(OR(IF(ISNUMBER(AF168:AK168),AF168:AK168)=0),0,GEOMEAN(IF(ISNUMBER(AF168:AK168),AF168:AK168))),0)</f>
        <v>0</v>
      </c>
      <c r="N168" s="23">
        <f t="shared" ca="1" si="16"/>
        <v>0</v>
      </c>
      <c r="O168" s="116" t="str">
        <f t="shared" si="17"/>
        <v>!!</v>
      </c>
      <c r="P168" s="24"/>
      <c r="Q168" s="49"/>
      <c r="R168" s="25">
        <f ca="1">IFERROR(INDEX(Health!$G$8:$G$225,MATCH($C168,_xlfn.ANCHORARRAY(Health!$C$8),0)),NA())</f>
        <v>0</v>
      </c>
      <c r="S168" s="25" t="e">
        <f ca="1">IFERROR(INDEX(Food!$G$8:$G$225,MATCH($C168,_xlfn.ANCHORARRAY(Food!$C$8),0)),NA())</f>
        <v>#N/A</v>
      </c>
      <c r="T168" s="25" t="e">
        <f ca="1">IFERROR(INDEX(Macro!$G$8:$G$225,MATCH($C168,_xlfn.ANCHORARRAY(Macro!$C$8),0)),NA())</f>
        <v>#N/A</v>
      </c>
      <c r="U168" s="25">
        <f ca="1">IFERROR(INDEX(Socioeconomic!$G$8:$G$225,MATCH($C168,_xlfn.ANCHORARRAY(Socioeconomic!$C$8),0)),NA())</f>
        <v>0</v>
      </c>
      <c r="V168" s="25">
        <f ca="1">IFERROR(INDEX('Natural Hazard'!$G$8:$G$225,MATCH($C168,_xlfn.ANCHORARRAY('Natural Hazard'!$C$8),0)),NA())</f>
        <v>0</v>
      </c>
      <c r="W168" s="25">
        <f ca="1">IFERROR(INDEX(Conflict!$G$8:$G$225,MATCH($C168,_xlfn.ANCHORARRAY(Conflict!$C$8),0)),NA())</f>
        <v>0</v>
      </c>
      <c r="X168" s="50"/>
      <c r="Y168" s="25" t="e">
        <f ca="1">IFERROR(INDEX(Health!$H$8:$H$225,MATCH($C168,_xlfn.ANCHORARRAY(Health!$C$8),0)),NA())</f>
        <v>#N/A</v>
      </c>
      <c r="Z168" s="25" t="e">
        <f ca="1">IFERROR(INDEX(Food!$H$8:$H$225,MATCH($C168,_xlfn.ANCHORARRAY(Food!$C$8),0)),NA())</f>
        <v>#N/A</v>
      </c>
      <c r="AA168" s="25" t="e">
        <f ca="1">IFERROR(INDEX(Macro!$H$8:$H$225,MATCH($C168,_xlfn.ANCHORARRAY(Macro!$C$8),0)),NA())</f>
        <v>#N/A</v>
      </c>
      <c r="AB168" s="25" t="e">
        <f ca="1">IFERROR(INDEX(Socioeconomic!$H$8:$H$225,MATCH($C168,_xlfn.ANCHORARRAY(Socioeconomic!$C$8),0)),NA())</f>
        <v>#N/A</v>
      </c>
      <c r="AC168" s="25" t="e">
        <f ca="1">IFERROR(INDEX('Natural Hazard'!$H$8:$H$225,MATCH($C168,_xlfn.ANCHORARRAY('Natural Hazard'!$C$8),0)),NA())</f>
        <v>#N/A</v>
      </c>
      <c r="AD168" s="25">
        <f ca="1">IFERROR(INDEX(Conflict!$H$8:$H$225,MATCH($C168,_xlfn.ANCHORARRAY(Conflict!$C$8),0)),NA())</f>
        <v>0</v>
      </c>
      <c r="AE168" s="50"/>
      <c r="AF168" s="25">
        <f ca="1">IFERROR(INDEX(Health!$I$8:$I$225,MATCH($C168,_xlfn.ANCHORARRAY(Health!$C$8),0)),NA())</f>
        <v>0</v>
      </c>
      <c r="AG168" s="25" t="e">
        <f ca="1">IFERROR(INDEX(Food!$I$8:$I$225,MATCH($C168,_xlfn.ANCHORARRAY(Food!$C$8),0)),NA())</f>
        <v>#N/A</v>
      </c>
      <c r="AH168" s="25" t="e">
        <f ca="1">IFERROR(INDEX(Macro!$I$8:$I$225,MATCH($C168,_xlfn.ANCHORARRAY(Macro!$C$8),0)),NA())</f>
        <v>#N/A</v>
      </c>
      <c r="AI168" s="25">
        <f ca="1">IFERROR(INDEX(Socioeconomic!$I$8:$I$225,MATCH($C168,_xlfn.ANCHORARRAY(Socioeconomic!$C$8),0)),NA())</f>
        <v>0</v>
      </c>
      <c r="AJ168" s="25">
        <f ca="1">IFERROR(INDEX('Natural Hazard'!$I$8:$I$225,MATCH($C168,_xlfn.ANCHORARRAY('Natural Hazard'!$C$8),0)),NA())</f>
        <v>0</v>
      </c>
      <c r="AK168" s="25">
        <f ca="1">IFERROR(INDEX(Conflict!$I$8:$I$225,MATCH($C168,_xlfn.ANCHORARRAY(Conflict!$C$8),0)),NA())</f>
        <v>0</v>
      </c>
      <c r="AL168" s="49"/>
      <c r="AM168" s="25">
        <f>IFERROR(INDEX('Data Reliability'!$G$6:$G$409,MATCH($C168,'Data Reliability'!$E$6:$E$409,0)),NA())</f>
        <v>0.88888888888888895</v>
      </c>
      <c r="AN168" s="25">
        <f>IFERROR(INDEX('Data Reliability'!$H$6:$H$409,MATCH($C168,'Data Reliability'!$E$6:$E$409,0)),NA())</f>
        <v>0.72777777777777797</v>
      </c>
    </row>
    <row r="169" spans="2:40" ht="15.75" x14ac:dyDescent="0.25">
      <c r="B169" s="28" t="s">
        <v>276</v>
      </c>
      <c r="C169" s="28" t="s">
        <v>277</v>
      </c>
      <c r="D169" s="28" t="s">
        <v>434</v>
      </c>
      <c r="E169" s="28" t="s">
        <v>409</v>
      </c>
      <c r="F169" s="206">
        <f ca="1">MATCH($C169,_xlfn.ANCHORARRAY(Health!$C$8),0)</f>
        <v>164</v>
      </c>
      <c r="G169" s="22" cm="1">
        <f t="array" aca="1" ref="G169" ca="1">IF(Parameters!$D$31, SUM(IF(ISNUMBER(R169:W169),(IF(R169:W169&gt;=Parameters!$D$37,1,"")),""))+0.5*(SUM(IF(ISNUMBER(R169:W169),(IF(R169:W169&gt;=Parameters!$D$38,1,"")),""))-SUM(IF(ISNUMBER(R169:W169),(IF(R169:W169&gt;=Parameters!$D$37,1,"")),""))),0) +
   IF(Parameters!$D$32,SUM(IF(ISNUMBER(R169:W169),(IF(R169:W169&gt;=Parameters!$D$41,1,"")),"")),0) +
   IF(Parameters!$D$33,AVERAGE(IF(ISNUMBER(R169:W169),R169:W169)),0) +
   IF(Parameters!$D$34,IF(OR(IF(ISNUMBER(R169:W169),R169:W169)=0),0,GEOMEAN(IF(ISNUMBER(R169:W169),R169:W169))),0)</f>
        <v>0.5</v>
      </c>
      <c r="H169" s="23">
        <f t="shared" ca="1" si="12"/>
        <v>0.5</v>
      </c>
      <c r="I169" s="116" t="str">
        <f t="shared" si="13"/>
        <v/>
      </c>
      <c r="J169" s="22" cm="1">
        <f t="array" aca="1" ref="J169" ca="1">IF(Parameters!$D$31, SUM(IF(ISNUMBER(Y169:AD169),(IF(Y169:AD169&gt;=Parameters!$D$41,1,"")),""))+0.5*(SUM(IF(ISNUMBER(Y169:AD169),(IF(Y169:AD169&gt;=Parameters!$D$42,1,"")),""))-SUM(IF(ISNUMBER(Y169:AD169),(IF(Y169:AD169&gt;=Parameters!$D$41,1,"")),""))),0) +
   IF(Parameters!$D$32,SUM(IF(ISNUMBER(Y169:AD169),(IF(Y169:AD169&gt;=Parameters!$D$41,1,"")),"")),0) +
   IF(Parameters!$D$33,AVERAGE(IF(ISNUMBER(Y169:AD169),Y169:AD169)),0) +
   IF(Parameters!$D$34,IF(OR(IF(ISNUMBER(Y169:AD169),Y169:AD169)=0),0,GEOMEAN(IF(ISNUMBER(Y169:AD169),Y169:AD169))),0)</f>
        <v>0</v>
      </c>
      <c r="K169" s="23">
        <f t="shared" ca="1" si="14"/>
        <v>0</v>
      </c>
      <c r="L169" s="116" t="str">
        <f t="shared" si="15"/>
        <v/>
      </c>
      <c r="M169" s="21" cm="1">
        <f t="array" aca="1" ref="M169" ca="1">IF(Parameters!$D$31, SUM(IF(ISNUMBER(AF169:AK169),(IF(AF169:AK169&gt;=Parameters!$D$41,1,"")),""))+0.5*(SUM(IF(ISNUMBER(AF169:AK169),(IF(AF169:AK169&gt;=Parameters!$D$42,1,"")),""))-SUM(IF(ISNUMBER(AF169:AK169),(IF(AF169:AK169&gt;=Parameters!$D$41,1,"")),""))),0) +
   IF(Parameters!$D$32,SUM(IF(ISNUMBER(AF169:AK169),(IF(AF169:AK169&gt;=Parameters!$D$41,1,"")),"")),0) +
   IF(Parameters!$D$33,AVERAGE(IF(ISNUMBER(AF169:AK169),AF169:AK169)),0) +
   IF(Parameters!$D$34,IF(OR(IF(ISNUMBER(AF169:AK169),AF169:AK169)=0),0,GEOMEAN(IF(ISNUMBER(AF169:AK169),AF169:AK169))),0)</f>
        <v>1</v>
      </c>
      <c r="N169" s="23">
        <f t="shared" ca="1" si="16"/>
        <v>1</v>
      </c>
      <c r="O169" s="116" t="str">
        <f t="shared" si="17"/>
        <v>!</v>
      </c>
      <c r="P169" s="24"/>
      <c r="Q169" s="49"/>
      <c r="R169" s="25">
        <f ca="1">IFERROR(INDEX(Health!$G$8:$G$225,MATCH($C169,_xlfn.ANCHORARRAY(Health!$C$8),0)),NA())</f>
        <v>0</v>
      </c>
      <c r="S169" s="25">
        <f ca="1">IFERROR(INDEX(Food!$G$8:$G$225,MATCH($C169,_xlfn.ANCHORARRAY(Food!$C$8),0)),NA())</f>
        <v>0</v>
      </c>
      <c r="T169" s="25">
        <f ca="1">IFERROR(INDEX(Macro!$G$8:$G$225,MATCH($C169,_xlfn.ANCHORARRAY(Macro!$C$8),0)),NA())</f>
        <v>6.9</v>
      </c>
      <c r="U169" s="25">
        <f ca="1">IFERROR(INDEX(Socioeconomic!$G$8:$G$225,MATCH($C169,_xlfn.ANCHORARRAY(Socioeconomic!$C$8),0)),NA())</f>
        <v>0</v>
      </c>
      <c r="V169" s="25">
        <f ca="1">IFERROR(INDEX('Natural Hazard'!$G$8:$G$225,MATCH($C169,_xlfn.ANCHORARRAY('Natural Hazard'!$C$8),0)),NA())</f>
        <v>0</v>
      </c>
      <c r="W169" s="25">
        <f ca="1">IFERROR(INDEX(Conflict!$G$8:$G$225,MATCH($C169,_xlfn.ANCHORARRAY(Conflict!$C$8),0)),NA())</f>
        <v>0</v>
      </c>
      <c r="X169" s="50"/>
      <c r="Y169" s="25">
        <f ca="1">IFERROR(INDEX(Health!$H$8:$H$225,MATCH($C169,_xlfn.ANCHORARRAY(Health!$C$8),0)),NA())</f>
        <v>1.97667638483965</v>
      </c>
      <c r="Z169" s="25">
        <f ca="1">IFERROR(INDEX(Food!$H$8:$H$225,MATCH($C169,_xlfn.ANCHORARRAY(Food!$C$8),0)),NA())</f>
        <v>1.64447017950202</v>
      </c>
      <c r="AA169" s="25">
        <f ca="1">IFERROR(INDEX(Macro!$H$8:$H$225,MATCH($C169,_xlfn.ANCHORARRAY(Macro!$C$8),0)),NA())</f>
        <v>4.5293273948825404E-3</v>
      </c>
      <c r="AB169" s="25">
        <f ca="1">IFERROR(INDEX(Socioeconomic!$H$8:$H$225,MATCH($C169,_xlfn.ANCHORARRAY(Socioeconomic!$C$8),0)),NA())</f>
        <v>1.1428571428571399</v>
      </c>
      <c r="AC169" s="25">
        <f ca="1">IFERROR(INDEX('Natural Hazard'!$H$8:$H$225,MATCH($C169,_xlfn.ANCHORARRAY('Natural Hazard'!$C$8),0)),NA())</f>
        <v>2</v>
      </c>
      <c r="AD169" s="25">
        <f ca="1">IFERROR(INDEX(Conflict!$H$8:$H$225,MATCH($C169,_xlfn.ANCHORARRAY(Conflict!$C$8),0)),NA())</f>
        <v>0</v>
      </c>
      <c r="AE169" s="50"/>
      <c r="AF169" s="25">
        <f ca="1">IFERROR(INDEX(Health!$I$8:$I$225,MATCH($C169,_xlfn.ANCHORARRAY(Health!$C$8),0)),NA())</f>
        <v>0</v>
      </c>
      <c r="AG169" s="25" t="e">
        <f ca="1">IFERROR(INDEX(Food!$I$8:$I$225,MATCH($C169,_xlfn.ANCHORARRAY(Food!$C$8),0)),NA())</f>
        <v>#N/A</v>
      </c>
      <c r="AH169" s="25">
        <f ca="1">IFERROR(INDEX(Macro!$I$8:$I$225,MATCH($C169,_xlfn.ANCHORARRAY(Macro!$C$8),0)),NA())</f>
        <v>7</v>
      </c>
      <c r="AI169" s="25">
        <f ca="1">IFERROR(INDEX(Socioeconomic!$I$8:$I$225,MATCH($C169,_xlfn.ANCHORARRAY(Socioeconomic!$C$8),0)),NA())</f>
        <v>0</v>
      </c>
      <c r="AJ169" s="25">
        <f ca="1">IFERROR(INDEX('Natural Hazard'!$I$8:$I$225,MATCH($C169,_xlfn.ANCHORARRAY('Natural Hazard'!$C$8),0)),NA())</f>
        <v>0</v>
      </c>
      <c r="AK169" s="25">
        <f ca="1">IFERROR(INDEX(Conflict!$I$8:$I$225,MATCH($C169,_xlfn.ANCHORARRAY(Conflict!$C$8),0)),NA())</f>
        <v>7</v>
      </c>
      <c r="AL169" s="49"/>
      <c r="AM169" s="25">
        <f>IFERROR(INDEX('Data Reliability'!$G$6:$G$409,MATCH($C169,'Data Reliability'!$E$6:$E$409,0)),NA())</f>
        <v>0</v>
      </c>
      <c r="AN169" s="25">
        <f>IFERROR(INDEX('Data Reliability'!$H$6:$H$409,MATCH($C169,'Data Reliability'!$E$6:$E$409,0)),NA())</f>
        <v>0.52777777777777801</v>
      </c>
    </row>
    <row r="170" spans="2:40" ht="15.75" x14ac:dyDescent="0.25">
      <c r="B170" s="28" t="s">
        <v>278</v>
      </c>
      <c r="C170" s="28" t="s">
        <v>279</v>
      </c>
      <c r="D170" s="28" t="s">
        <v>433</v>
      </c>
      <c r="E170" s="28" t="s">
        <v>430</v>
      </c>
      <c r="F170" s="206">
        <f ca="1">MATCH($C170,_xlfn.ANCHORARRAY(Health!$C$8),0)</f>
        <v>165</v>
      </c>
      <c r="G170" s="22" cm="1">
        <f t="array" aca="1" ref="G170" ca="1">IF(Parameters!$D$31, SUM(IF(ISNUMBER(R170:W170),(IF(R170:W170&gt;=Parameters!$D$37,1,"")),""))+0.5*(SUM(IF(ISNUMBER(R170:W170),(IF(R170:W170&gt;=Parameters!$D$38,1,"")),""))-SUM(IF(ISNUMBER(R170:W170),(IF(R170:W170&gt;=Parameters!$D$37,1,"")),""))),0) +
   IF(Parameters!$D$32,SUM(IF(ISNUMBER(R170:W170),(IF(R170:W170&gt;=Parameters!$D$41,1,"")),"")),0) +
   IF(Parameters!$D$33,AVERAGE(IF(ISNUMBER(R170:W170),R170:W170)),0) +
   IF(Parameters!$D$34,IF(OR(IF(ISNUMBER(R170:W170),R170:W170)=0),0,GEOMEAN(IF(ISNUMBER(R170:W170),R170:W170))),0)</f>
        <v>0.5</v>
      </c>
      <c r="H170" s="23">
        <f t="shared" ca="1" si="12"/>
        <v>0.5</v>
      </c>
      <c r="I170" s="116" t="str">
        <f t="shared" si="13"/>
        <v/>
      </c>
      <c r="J170" s="22" cm="1">
        <f t="array" aca="1" ref="J170" ca="1">IF(Parameters!$D$31, SUM(IF(ISNUMBER(Y170:AD170),(IF(Y170:AD170&gt;=Parameters!$D$41,1,"")),""))+0.5*(SUM(IF(ISNUMBER(Y170:AD170),(IF(Y170:AD170&gt;=Parameters!$D$42,1,"")),""))-SUM(IF(ISNUMBER(Y170:AD170),(IF(Y170:AD170&gt;=Parameters!$D$41,1,"")),""))),0) +
   IF(Parameters!$D$32,SUM(IF(ISNUMBER(Y170:AD170),(IF(Y170:AD170&gt;=Parameters!$D$41,1,"")),"")),0) +
   IF(Parameters!$D$33,AVERAGE(IF(ISNUMBER(Y170:AD170),Y170:AD170)),0) +
   IF(Parameters!$D$34,IF(OR(IF(ISNUMBER(Y170:AD170),Y170:AD170)=0),0,GEOMEAN(IF(ISNUMBER(Y170:AD170),Y170:AD170))),0)</f>
        <v>0</v>
      </c>
      <c r="K170" s="23">
        <f t="shared" ca="1" si="14"/>
        <v>0</v>
      </c>
      <c r="L170" s="116" t="str">
        <f t="shared" si="15"/>
        <v/>
      </c>
      <c r="M170" s="21" cm="1">
        <f t="array" aca="1" ref="M170" ca="1">IF(Parameters!$D$31, SUM(IF(ISNUMBER(AF170:AK170),(IF(AF170:AK170&gt;=Parameters!$D$41,1,"")),""))+0.5*(SUM(IF(ISNUMBER(AF170:AK170),(IF(AF170:AK170&gt;=Parameters!$D$42,1,"")),""))-SUM(IF(ISNUMBER(AF170:AK170),(IF(AF170:AK170&gt;=Parameters!$D$41,1,"")),""))),0) +
   IF(Parameters!$D$32,SUM(IF(ISNUMBER(AF170:AK170),(IF(AF170:AK170&gt;=Parameters!$D$41,1,"")),"")),0) +
   IF(Parameters!$D$33,AVERAGE(IF(ISNUMBER(AF170:AK170),AF170:AK170)),0) +
   IF(Parameters!$D$34,IF(OR(IF(ISNUMBER(AF170:AK170),AF170:AK170)=0),0,GEOMEAN(IF(ISNUMBER(AF170:AK170),AF170:AK170))),0)</f>
        <v>0.5</v>
      </c>
      <c r="N170" s="23">
        <f t="shared" ca="1" si="16"/>
        <v>0.5</v>
      </c>
      <c r="O170" s="116" t="str">
        <f t="shared" si="17"/>
        <v>!</v>
      </c>
      <c r="P170" s="24"/>
      <c r="Q170" s="49"/>
      <c r="R170" s="25">
        <f ca="1">IFERROR(INDEX(Health!$G$8:$G$225,MATCH($C170,_xlfn.ANCHORARRAY(Health!$C$8),0)),NA())</f>
        <v>0</v>
      </c>
      <c r="S170" s="25">
        <f ca="1">IFERROR(INDEX(Food!$G$8:$G$225,MATCH($C170,_xlfn.ANCHORARRAY(Food!$C$8),0)),NA())</f>
        <v>0</v>
      </c>
      <c r="T170" s="25">
        <f ca="1">IFERROR(INDEX(Macro!$G$8:$G$225,MATCH($C170,_xlfn.ANCHORARRAY(Macro!$C$8),0)),NA())</f>
        <v>6.9</v>
      </c>
      <c r="U170" s="25">
        <f ca="1">IFERROR(INDEX(Socioeconomic!$G$8:$G$225,MATCH($C170,_xlfn.ANCHORARRAY(Socioeconomic!$C$8),0)),NA())</f>
        <v>1.1696153213770757</v>
      </c>
      <c r="V170" s="25">
        <f ca="1">IFERROR(INDEX('Natural Hazard'!$G$8:$G$225,MATCH($C170,_xlfn.ANCHORARRAY('Natural Hazard'!$C$8),0)),NA())</f>
        <v>0</v>
      </c>
      <c r="W170" s="25">
        <f ca="1">IFERROR(INDEX(Conflict!$G$8:$G$225,MATCH($C170,_xlfn.ANCHORARRAY(Conflict!$C$8),0)),NA())</f>
        <v>0</v>
      </c>
      <c r="X170" s="50"/>
      <c r="Y170" s="25">
        <f ca="1">IFERROR(INDEX(Health!$H$8:$H$225,MATCH($C170,_xlfn.ANCHORARRAY(Health!$C$8),0)),NA())</f>
        <v>2.85131195335277</v>
      </c>
      <c r="Z170" s="25">
        <f ca="1">IFERROR(INDEX(Food!$H$8:$H$225,MATCH($C170,_xlfn.ANCHORARRAY(Food!$C$8),0)),NA())</f>
        <v>2.68674001158077</v>
      </c>
      <c r="AA170" s="25">
        <f ca="1">IFERROR(INDEX(Macro!$H$8:$H$225,MATCH($C170,_xlfn.ANCHORARRAY(Macro!$C$8),0)),NA())</f>
        <v>3.5826979693515502</v>
      </c>
      <c r="AB170" s="25">
        <f ca="1">IFERROR(INDEX(Socioeconomic!$H$8:$H$225,MATCH($C170,_xlfn.ANCHORARRAY(Socioeconomic!$C$8),0)),NA())</f>
        <v>2</v>
      </c>
      <c r="AC170" s="25">
        <f ca="1">IFERROR(INDEX('Natural Hazard'!$H$8:$H$225,MATCH($C170,_xlfn.ANCHORARRAY('Natural Hazard'!$C$8),0)),NA())</f>
        <v>4.1666666666666599</v>
      </c>
      <c r="AD170" s="25">
        <f ca="1">IFERROR(INDEX(Conflict!$H$8:$H$225,MATCH($C170,_xlfn.ANCHORARRAY(Conflict!$C$8),0)),NA())</f>
        <v>0</v>
      </c>
      <c r="AE170" s="50"/>
      <c r="AF170" s="25">
        <f ca="1">IFERROR(INDEX(Health!$I$8:$I$225,MATCH($C170,_xlfn.ANCHORARRAY(Health!$C$8),0)),NA())</f>
        <v>0</v>
      </c>
      <c r="AG170" s="25" t="e">
        <f ca="1">IFERROR(INDEX(Food!$I$8:$I$225,MATCH($C170,_xlfn.ANCHORARRAY(Food!$C$8),0)),NA())</f>
        <v>#N/A</v>
      </c>
      <c r="AH170" s="25">
        <f ca="1">IFERROR(INDEX(Macro!$I$8:$I$225,MATCH($C170,_xlfn.ANCHORARRAY(Macro!$C$8),0)),NA())</f>
        <v>7</v>
      </c>
      <c r="AI170" s="25">
        <f ca="1">IFERROR(INDEX(Socioeconomic!$I$8:$I$225,MATCH($C170,_xlfn.ANCHORARRAY(Socioeconomic!$C$8),0)),NA())</f>
        <v>0.68400000000000005</v>
      </c>
      <c r="AJ170" s="25">
        <f ca="1">IFERROR(INDEX('Natural Hazard'!$I$8:$I$225,MATCH($C170,_xlfn.ANCHORARRAY('Natural Hazard'!$C$8),0)),NA())</f>
        <v>0</v>
      </c>
      <c r="AK170" s="25">
        <f ca="1">IFERROR(INDEX(Conflict!$I$8:$I$225,MATCH($C170,_xlfn.ANCHORARRAY(Conflict!$C$8),0)),NA())</f>
        <v>0</v>
      </c>
      <c r="AL170" s="49"/>
      <c r="AM170" s="25">
        <f>IFERROR(INDEX('Data Reliability'!$G$6:$G$409,MATCH($C170,'Data Reliability'!$E$6:$E$409,0)),NA())</f>
        <v>0</v>
      </c>
      <c r="AN170" s="25">
        <f>IFERROR(INDEX('Data Reliability'!$H$6:$H$409,MATCH($C170,'Data Reliability'!$E$6:$E$409,0)),NA())</f>
        <v>0.47222222222222199</v>
      </c>
    </row>
    <row r="171" spans="2:40" ht="15.75" x14ac:dyDescent="0.25">
      <c r="B171" s="28" t="s">
        <v>280</v>
      </c>
      <c r="C171" s="28" t="s">
        <v>281</v>
      </c>
      <c r="D171" s="28" t="s">
        <v>433</v>
      </c>
      <c r="E171" s="28" t="s">
        <v>430</v>
      </c>
      <c r="F171" s="206">
        <f ca="1">MATCH($C171,_xlfn.ANCHORARRAY(Health!$C$8),0)</f>
        <v>166</v>
      </c>
      <c r="G171" s="22" cm="1">
        <f t="array" aca="1" ref="G171" ca="1">IF(Parameters!$D$31, SUM(IF(ISNUMBER(R171:W171),(IF(R171:W171&gt;=Parameters!$D$37,1,"")),""))+0.5*(SUM(IF(ISNUMBER(R171:W171),(IF(R171:W171&gt;=Parameters!$D$38,1,"")),""))-SUM(IF(ISNUMBER(R171:W171),(IF(R171:W171&gt;=Parameters!$D$37,1,"")),""))),0) +
   IF(Parameters!$D$32,SUM(IF(ISNUMBER(R171:W171),(IF(R171:W171&gt;=Parameters!$D$41,1,"")),"")),0) +
   IF(Parameters!$D$33,AVERAGE(IF(ISNUMBER(R171:W171),R171:W171)),0) +
   IF(Parameters!$D$34,IF(OR(IF(ISNUMBER(R171:W171),R171:W171)=0),0,GEOMEAN(IF(ISNUMBER(R171:W171),R171:W171))),0)</f>
        <v>0.5</v>
      </c>
      <c r="H171" s="23">
        <f t="shared" ca="1" si="12"/>
        <v>0.5</v>
      </c>
      <c r="I171" s="116" t="str">
        <f t="shared" si="13"/>
        <v/>
      </c>
      <c r="J171" s="22" cm="1">
        <f t="array" aca="1" ref="J171" ca="1">IF(Parameters!$D$31, SUM(IF(ISNUMBER(Y171:AD171),(IF(Y171:AD171&gt;=Parameters!$D$41,1,"")),""))+0.5*(SUM(IF(ISNUMBER(Y171:AD171),(IF(Y171:AD171&gt;=Parameters!$D$42,1,"")),""))-SUM(IF(ISNUMBER(Y171:AD171),(IF(Y171:AD171&gt;=Parameters!$D$41,1,"")),""))),0) +
   IF(Parameters!$D$32,SUM(IF(ISNUMBER(Y171:AD171),(IF(Y171:AD171&gt;=Parameters!$D$41,1,"")),"")),0) +
   IF(Parameters!$D$33,AVERAGE(IF(ISNUMBER(Y171:AD171),Y171:AD171)),0) +
   IF(Parameters!$D$34,IF(OR(IF(ISNUMBER(Y171:AD171),Y171:AD171)=0),0,GEOMEAN(IF(ISNUMBER(Y171:AD171),Y171:AD171))),0)</f>
        <v>0.5</v>
      </c>
      <c r="K171" s="23">
        <f t="shared" ca="1" si="14"/>
        <v>0.5</v>
      </c>
      <c r="L171" s="116" t="str">
        <f t="shared" si="15"/>
        <v/>
      </c>
      <c r="M171" s="21" cm="1">
        <f t="array" aca="1" ref="M171" ca="1">IF(Parameters!$D$31, SUM(IF(ISNUMBER(AF171:AK171),(IF(AF171:AK171&gt;=Parameters!$D$41,1,"")),""))+0.5*(SUM(IF(ISNUMBER(AF171:AK171),(IF(AF171:AK171&gt;=Parameters!$D$42,1,"")),""))-SUM(IF(ISNUMBER(AF171:AK171),(IF(AF171:AK171&gt;=Parameters!$D$41,1,"")),""))),0) +
   IF(Parameters!$D$32,SUM(IF(ISNUMBER(AF171:AK171),(IF(AF171:AK171&gt;=Parameters!$D$41,1,"")),"")),0) +
   IF(Parameters!$D$33,AVERAGE(IF(ISNUMBER(AF171:AK171),AF171:AK171)),0) +
   IF(Parameters!$D$34,IF(OR(IF(ISNUMBER(AF171:AK171),AF171:AK171)=0),0,GEOMEAN(IF(ISNUMBER(AF171:AK171),AF171:AK171))),0)</f>
        <v>1</v>
      </c>
      <c r="N171" s="23">
        <f t="shared" ca="1" si="16"/>
        <v>1</v>
      </c>
      <c r="O171" s="116" t="str">
        <f t="shared" si="17"/>
        <v>!</v>
      </c>
      <c r="P171" s="24"/>
      <c r="Q171" s="49"/>
      <c r="R171" s="25">
        <f ca="1">IFERROR(INDEX(Health!$G$8:$G$225,MATCH($C171,_xlfn.ANCHORARRAY(Health!$C$8),0)),NA())</f>
        <v>0</v>
      </c>
      <c r="S171" s="25">
        <f ca="1">IFERROR(INDEX(Food!$G$8:$G$225,MATCH($C171,_xlfn.ANCHORARRAY(Food!$C$8),0)),NA())</f>
        <v>0</v>
      </c>
      <c r="T171" s="25">
        <f ca="1">IFERROR(INDEX(Macro!$G$8:$G$225,MATCH($C171,_xlfn.ANCHORARRAY(Macro!$C$8),0)),NA())</f>
        <v>2.7436789910238604</v>
      </c>
      <c r="U171" s="25">
        <f ca="1">IFERROR(INDEX(Socioeconomic!$G$8:$G$225,MATCH($C171,_xlfn.ANCHORARRAY(Socioeconomic!$C$8),0)),NA())</f>
        <v>1.0756393447619856</v>
      </c>
      <c r="V171" s="25">
        <f ca="1">IFERROR(INDEX('Natural Hazard'!$G$8:$G$225,MATCH($C171,_xlfn.ANCHORARRAY('Natural Hazard'!$C$8),0)),NA())</f>
        <v>0</v>
      </c>
      <c r="W171" s="25">
        <f ca="1">IFERROR(INDEX(Conflict!$G$8:$G$225,MATCH($C171,_xlfn.ANCHORARRAY(Conflict!$C$8),0)),NA())</f>
        <v>6.6840413812156863</v>
      </c>
      <c r="X171" s="50"/>
      <c r="Y171" s="25">
        <f ca="1">IFERROR(INDEX(Health!$H$8:$H$225,MATCH($C171,_xlfn.ANCHORARRAY(Health!$C$8),0)),NA())</f>
        <v>1.8600583090378999</v>
      </c>
      <c r="Z171" s="25">
        <f ca="1">IFERROR(INDEX(Food!$H$8:$H$225,MATCH($C171,_xlfn.ANCHORARRAY(Food!$C$8),0)),NA())</f>
        <v>2.59988419224088</v>
      </c>
      <c r="AA171" s="25">
        <f ca="1">IFERROR(INDEX(Macro!$H$8:$H$225,MATCH($C171,_xlfn.ANCHORARRAY(Macro!$C$8),0)),NA())</f>
        <v>8.9273042953121404</v>
      </c>
      <c r="AB171" s="25">
        <f ca="1">IFERROR(INDEX(Socioeconomic!$H$8:$H$225,MATCH($C171,_xlfn.ANCHORARRAY(Socioeconomic!$C$8),0)),NA())</f>
        <v>1.8571428571428501</v>
      </c>
      <c r="AC171" s="25">
        <f ca="1">IFERROR(INDEX('Natural Hazard'!$H$8:$H$225,MATCH($C171,_xlfn.ANCHORARRAY('Natural Hazard'!$C$8),0)),NA())</f>
        <v>6.8333333333333304</v>
      </c>
      <c r="AD171" s="25">
        <f ca="1">IFERROR(INDEX(Conflict!$H$8:$H$225,MATCH($C171,_xlfn.ANCHORARRAY(Conflict!$C$8),0)),NA())</f>
        <v>4.4676409185803703</v>
      </c>
      <c r="AE171" s="50"/>
      <c r="AF171" s="25">
        <f ca="1">IFERROR(INDEX(Health!$I$8:$I$225,MATCH($C171,_xlfn.ANCHORARRAY(Health!$C$8),0)),NA())</f>
        <v>0</v>
      </c>
      <c r="AG171" s="25" t="e">
        <f ca="1">IFERROR(INDEX(Food!$I$8:$I$225,MATCH($C171,_xlfn.ANCHORARRAY(Food!$C$8),0)),NA())</f>
        <v>#N/A</v>
      </c>
      <c r="AH171" s="25">
        <f ca="1">IFERROR(INDEX(Macro!$I$8:$I$225,MATCH($C171,_xlfn.ANCHORARRAY(Macro!$C$8),0)),NA())</f>
        <v>0.84323040380046799</v>
      </c>
      <c r="AI171" s="25">
        <f ca="1">IFERROR(INDEX(Socioeconomic!$I$8:$I$225,MATCH($C171,_xlfn.ANCHORARRAY(Socioeconomic!$C$8),0)),NA())</f>
        <v>0.622999999999999</v>
      </c>
      <c r="AJ171" s="25">
        <f ca="1">IFERROR(INDEX('Natural Hazard'!$I$8:$I$225,MATCH($C171,_xlfn.ANCHORARRAY('Natural Hazard'!$C$8),0)),NA())</f>
        <v>0</v>
      </c>
      <c r="AK171" s="25">
        <f ca="1">IFERROR(INDEX(Conflict!$I$8:$I$225,MATCH($C171,_xlfn.ANCHORARRAY(Conflict!$C$8),0)),NA())</f>
        <v>10</v>
      </c>
      <c r="AL171" s="49"/>
      <c r="AM171" s="25">
        <f>IFERROR(INDEX('Data Reliability'!$G$6:$G$409,MATCH($C171,'Data Reliability'!$E$6:$E$409,0)),NA())</f>
        <v>0</v>
      </c>
      <c r="AN171" s="25">
        <f>IFERROR(INDEX('Data Reliability'!$H$6:$H$409,MATCH($C171,'Data Reliability'!$E$6:$E$409,0)),NA())</f>
        <v>0.405555555555556</v>
      </c>
    </row>
    <row r="172" spans="2:40" ht="15.75" x14ac:dyDescent="0.25">
      <c r="B172" s="28" t="s">
        <v>282</v>
      </c>
      <c r="C172" s="28" t="s">
        <v>283</v>
      </c>
      <c r="D172" s="28" t="s">
        <v>432</v>
      </c>
      <c r="E172" s="28" t="s">
        <v>429</v>
      </c>
      <c r="F172" s="206">
        <f ca="1">MATCH($C172,_xlfn.ANCHORARRAY(Health!$C$8),0)</f>
        <v>167</v>
      </c>
      <c r="G172" s="22" cm="1">
        <f t="array" aca="1" ref="G172" ca="1">IF(Parameters!$D$31, SUM(IF(ISNUMBER(R172:W172),(IF(R172:W172&gt;=Parameters!$D$37,1,"")),""))+0.5*(SUM(IF(ISNUMBER(R172:W172),(IF(R172:W172&gt;=Parameters!$D$38,1,"")),""))-SUM(IF(ISNUMBER(R172:W172),(IF(R172:W172&gt;=Parameters!$D$37,1,"")),""))),0) +
   IF(Parameters!$D$32,SUM(IF(ISNUMBER(R172:W172),(IF(R172:W172&gt;=Parameters!$D$41,1,"")),"")),0) +
   IF(Parameters!$D$33,AVERAGE(IF(ISNUMBER(R172:W172),R172:W172)),0) +
   IF(Parameters!$D$34,IF(OR(IF(ISNUMBER(R172:W172),R172:W172)=0),0,GEOMEAN(IF(ISNUMBER(R172:W172),R172:W172))),0)</f>
        <v>1</v>
      </c>
      <c r="H172" s="23">
        <f t="shared" ca="1" si="12"/>
        <v>1</v>
      </c>
      <c r="I172" s="116" t="str">
        <f t="shared" si="13"/>
        <v/>
      </c>
      <c r="J172" s="22" cm="1">
        <f t="array" aca="1" ref="J172" ca="1">IF(Parameters!$D$31, SUM(IF(ISNUMBER(Y172:AD172),(IF(Y172:AD172&gt;=Parameters!$D$41,1,"")),""))+0.5*(SUM(IF(ISNUMBER(Y172:AD172),(IF(Y172:AD172&gt;=Parameters!$D$42,1,"")),""))-SUM(IF(ISNUMBER(Y172:AD172),(IF(Y172:AD172&gt;=Parameters!$D$41,1,"")),""))),0) +
   IF(Parameters!$D$32,SUM(IF(ISNUMBER(Y172:AD172),(IF(Y172:AD172&gt;=Parameters!$D$41,1,"")),"")),0) +
   IF(Parameters!$D$33,AVERAGE(IF(ISNUMBER(Y172:AD172),Y172:AD172)),0) +
   IF(Parameters!$D$34,IF(OR(IF(ISNUMBER(Y172:AD172),Y172:AD172)=0),0,GEOMEAN(IF(ISNUMBER(Y172:AD172),Y172:AD172))),0)</f>
        <v>1</v>
      </c>
      <c r="K172" s="23">
        <f t="shared" ca="1" si="14"/>
        <v>1</v>
      </c>
      <c r="L172" s="116" t="str">
        <f t="shared" si="15"/>
        <v/>
      </c>
      <c r="M172" s="21" cm="1">
        <f t="array" aca="1" ref="M172" ca="1">IF(Parameters!$D$31, SUM(IF(ISNUMBER(AF172:AK172),(IF(AF172:AK172&gt;=Parameters!$D$41,1,"")),""))+0.5*(SUM(IF(ISNUMBER(AF172:AK172),(IF(AF172:AK172&gt;=Parameters!$D$42,1,"")),""))-SUM(IF(ISNUMBER(AF172:AK172),(IF(AF172:AK172&gt;=Parameters!$D$41,1,"")),""))),0) +
   IF(Parameters!$D$32,SUM(IF(ISNUMBER(AF172:AK172),(IF(AF172:AK172&gt;=Parameters!$D$41,1,"")),"")),0) +
   IF(Parameters!$D$33,AVERAGE(IF(ISNUMBER(AF172:AK172),AF172:AK172)),0) +
   IF(Parameters!$D$34,IF(OR(IF(ISNUMBER(AF172:AK172),AF172:AK172)=0),0,GEOMEAN(IF(ISNUMBER(AF172:AK172),AF172:AK172))),0)</f>
        <v>1</v>
      </c>
      <c r="N172" s="23">
        <f t="shared" ca="1" si="16"/>
        <v>1</v>
      </c>
      <c r="O172" s="116" t="str">
        <f t="shared" si="17"/>
        <v>!</v>
      </c>
      <c r="P172" s="24"/>
      <c r="Q172" s="49"/>
      <c r="R172" s="25">
        <f ca="1">IFERROR(INDEX(Health!$G$8:$G$225,MATCH($C172,_xlfn.ANCHORARRAY(Health!$C$8),0)),NA())</f>
        <v>0</v>
      </c>
      <c r="S172" s="25">
        <f ca="1">IFERROR(INDEX(Food!$G$8:$G$225,MATCH($C172,_xlfn.ANCHORARRAY(Food!$C$8),0)),NA())</f>
        <v>0</v>
      </c>
      <c r="T172" s="25">
        <f ca="1">IFERROR(INDEX(Macro!$G$8:$G$225,MATCH($C172,_xlfn.ANCHORARRAY(Macro!$C$8),0)),NA())</f>
        <v>7.6960057540955491</v>
      </c>
      <c r="U172" s="25">
        <f ca="1">IFERROR(INDEX(Socioeconomic!$G$8:$G$225,MATCH($C172,_xlfn.ANCHORARRAY(Socioeconomic!$C$8),0)),NA())</f>
        <v>0</v>
      </c>
      <c r="V172" s="25">
        <f ca="1">IFERROR(INDEX('Natural Hazard'!$G$8:$G$225,MATCH($C172,_xlfn.ANCHORARRAY('Natural Hazard'!$C$8),0)),NA())</f>
        <v>0</v>
      </c>
      <c r="W172" s="25">
        <f ca="1">IFERROR(INDEX(Conflict!$G$8:$G$225,MATCH($C172,_xlfn.ANCHORARRAY(Conflict!$C$8),0)),NA())</f>
        <v>0</v>
      </c>
      <c r="X172" s="50"/>
      <c r="Y172" s="25">
        <f ca="1">IFERROR(INDEX(Health!$H$8:$H$225,MATCH($C172,_xlfn.ANCHORARRAY(Health!$C$8),0)),NA())</f>
        <v>6.5247813411078699</v>
      </c>
      <c r="Z172" s="25">
        <f ca="1">IFERROR(INDEX(Food!$H$8:$H$225,MATCH($C172,_xlfn.ANCHORARRAY(Food!$C$8),0)),NA())</f>
        <v>7.9559930515344499</v>
      </c>
      <c r="AA172" s="25">
        <f ca="1">IFERROR(INDEX(Macro!$H$8:$H$225,MATCH($C172,_xlfn.ANCHORARRAY(Macro!$C$8),0)),NA())</f>
        <v>5.92285045670718</v>
      </c>
      <c r="AB172" s="25">
        <f ca="1">IFERROR(INDEX(Socioeconomic!$H$8:$H$225,MATCH($C172,_xlfn.ANCHORARRAY(Socioeconomic!$C$8),0)),NA())</f>
        <v>9</v>
      </c>
      <c r="AC172" s="25">
        <f ca="1">IFERROR(INDEX('Natural Hazard'!$H$8:$H$225,MATCH($C172,_xlfn.ANCHORARRAY('Natural Hazard'!$C$8),0)),NA())</f>
        <v>2.9999999999999898</v>
      </c>
      <c r="AD172" s="25">
        <f ca="1">IFERROR(INDEX(Conflict!$H$8:$H$225,MATCH($C172,_xlfn.ANCHORARRAY(Conflict!$C$8),0)),NA())</f>
        <v>4.5093945720250499</v>
      </c>
      <c r="AE172" s="50"/>
      <c r="AF172" s="25">
        <f ca="1">IFERROR(INDEX(Health!$I$8:$I$225,MATCH($C172,_xlfn.ANCHORARRAY(Health!$C$8),0)),NA())</f>
        <v>0</v>
      </c>
      <c r="AG172" s="25" t="e">
        <f ca="1">IFERROR(INDEX(Food!$I$8:$I$225,MATCH($C172,_xlfn.ANCHORARRAY(Food!$C$8),0)),NA())</f>
        <v>#N/A</v>
      </c>
      <c r="AH172" s="25">
        <f ca="1">IFERROR(INDEX(Macro!$I$8:$I$225,MATCH($C172,_xlfn.ANCHORARRAY(Macro!$C$8),0)),NA())</f>
        <v>10</v>
      </c>
      <c r="AI172" s="25">
        <f ca="1">IFERROR(INDEX(Socioeconomic!$I$8:$I$225,MATCH($C172,_xlfn.ANCHORARRAY(Socioeconomic!$C$8),0)),NA())</f>
        <v>0</v>
      </c>
      <c r="AJ172" s="25">
        <f ca="1">IFERROR(INDEX('Natural Hazard'!$I$8:$I$225,MATCH($C172,_xlfn.ANCHORARRAY('Natural Hazard'!$C$8),0)),NA())</f>
        <v>0</v>
      </c>
      <c r="AK172" s="25">
        <f ca="1">IFERROR(INDEX(Conflict!$I$8:$I$225,MATCH($C172,_xlfn.ANCHORARRAY(Conflict!$C$8),0)),NA())</f>
        <v>0</v>
      </c>
      <c r="AL172" s="49"/>
      <c r="AM172" s="25">
        <f>IFERROR(INDEX('Data Reliability'!$G$6:$G$409,MATCH($C172,'Data Reliability'!$E$6:$E$409,0)),NA())</f>
        <v>0</v>
      </c>
      <c r="AN172" s="25">
        <f>IFERROR(INDEX('Data Reliability'!$H$6:$H$409,MATCH($C172,'Data Reliability'!$E$6:$E$409,0)),NA())</f>
        <v>0.52777777777777801</v>
      </c>
    </row>
    <row r="173" spans="2:40" ht="15.75" x14ac:dyDescent="0.25">
      <c r="B173" s="28" t="s">
        <v>284</v>
      </c>
      <c r="C173" s="28" t="s">
        <v>285</v>
      </c>
      <c r="D173" s="28" t="s">
        <v>434</v>
      </c>
      <c r="E173" s="28" t="s">
        <v>409</v>
      </c>
      <c r="F173" s="206">
        <f ca="1">MATCH($C173,_xlfn.ANCHORARRAY(Health!$C$8),0)</f>
        <v>168</v>
      </c>
      <c r="G173" s="22" cm="1">
        <f t="array" aca="1" ref="G173" ca="1">IF(Parameters!$D$31, SUM(IF(ISNUMBER(R173:W173),(IF(R173:W173&gt;=Parameters!$D$37,1,"")),""))+0.5*(SUM(IF(ISNUMBER(R173:W173),(IF(R173:W173&gt;=Parameters!$D$38,1,"")),""))-SUM(IF(ISNUMBER(R173:W173),(IF(R173:W173&gt;=Parameters!$D$37,1,"")),""))),0) +
   IF(Parameters!$D$32,SUM(IF(ISNUMBER(R173:W173),(IF(R173:W173&gt;=Parameters!$D$41,1,"")),"")),0) +
   IF(Parameters!$D$33,AVERAGE(IF(ISNUMBER(R173:W173),R173:W173)),0) +
   IF(Parameters!$D$34,IF(OR(IF(ISNUMBER(R173:W173),R173:W173)=0),0,GEOMEAN(IF(ISNUMBER(R173:W173),R173:W173))),0)</f>
        <v>0.5</v>
      </c>
      <c r="H173" s="23">
        <f t="shared" ca="1" si="12"/>
        <v>0.5</v>
      </c>
      <c r="I173" s="116" t="str">
        <f t="shared" si="13"/>
        <v/>
      </c>
      <c r="J173" s="22" cm="1">
        <f t="array" aca="1" ref="J173" ca="1">IF(Parameters!$D$31, SUM(IF(ISNUMBER(Y173:AD173),(IF(Y173:AD173&gt;=Parameters!$D$41,1,"")),""))+0.5*(SUM(IF(ISNUMBER(Y173:AD173),(IF(Y173:AD173&gt;=Parameters!$D$42,1,"")),""))-SUM(IF(ISNUMBER(Y173:AD173),(IF(Y173:AD173&gt;=Parameters!$D$41,1,"")),""))),0) +
   IF(Parameters!$D$32,SUM(IF(ISNUMBER(Y173:AD173),(IF(Y173:AD173&gt;=Parameters!$D$41,1,"")),"")),0) +
   IF(Parameters!$D$33,AVERAGE(IF(ISNUMBER(Y173:AD173),Y173:AD173)),0) +
   IF(Parameters!$D$34,IF(OR(IF(ISNUMBER(Y173:AD173),Y173:AD173)=0),0,GEOMEAN(IF(ISNUMBER(Y173:AD173),Y173:AD173))),0)</f>
        <v>0</v>
      </c>
      <c r="K173" s="23">
        <f t="shared" ca="1" si="14"/>
        <v>0</v>
      </c>
      <c r="L173" s="116" t="str">
        <f t="shared" si="15"/>
        <v/>
      </c>
      <c r="M173" s="21" cm="1">
        <f t="array" aca="1" ref="M173" ca="1">IF(Parameters!$D$31, SUM(IF(ISNUMBER(AF173:AK173),(IF(AF173:AK173&gt;=Parameters!$D$41,1,"")),""))+0.5*(SUM(IF(ISNUMBER(AF173:AK173),(IF(AF173:AK173&gt;=Parameters!$D$42,1,"")),""))-SUM(IF(ISNUMBER(AF173:AK173),(IF(AF173:AK173&gt;=Parameters!$D$41,1,"")),""))),0) +
   IF(Parameters!$D$32,SUM(IF(ISNUMBER(AF173:AK173),(IF(AF173:AK173&gt;=Parameters!$D$41,1,"")),"")),0) +
   IF(Parameters!$D$33,AVERAGE(IF(ISNUMBER(AF173:AK173),AF173:AK173)),0) +
   IF(Parameters!$D$34,IF(OR(IF(ISNUMBER(AF173:AK173),AF173:AK173)=0),0,GEOMEAN(IF(ISNUMBER(AF173:AK173),AF173:AK173))),0)</f>
        <v>1.5</v>
      </c>
      <c r="N173" s="23">
        <f t="shared" ca="1" si="16"/>
        <v>1.5</v>
      </c>
      <c r="O173" s="116" t="str">
        <f t="shared" si="17"/>
        <v>!</v>
      </c>
      <c r="P173" s="24"/>
      <c r="Q173" s="49"/>
      <c r="R173" s="25">
        <f ca="1">IFERROR(INDEX(Health!$G$8:$G$225,MATCH($C173,_xlfn.ANCHORARRAY(Health!$C$8),0)),NA())</f>
        <v>0</v>
      </c>
      <c r="S173" s="25">
        <f ca="1">IFERROR(INDEX(Food!$G$8:$G$225,MATCH($C173,_xlfn.ANCHORARRAY(Food!$C$8),0)),NA())</f>
        <v>0</v>
      </c>
      <c r="T173" s="25">
        <f ca="1">IFERROR(INDEX(Macro!$G$8:$G$225,MATCH($C173,_xlfn.ANCHORARRAY(Macro!$C$8),0)),NA())</f>
        <v>6.9</v>
      </c>
      <c r="U173" s="25">
        <f ca="1">IFERROR(INDEX(Socioeconomic!$G$8:$G$225,MATCH($C173,_xlfn.ANCHORARRAY(Socioeconomic!$C$8),0)),NA())</f>
        <v>0</v>
      </c>
      <c r="V173" s="25">
        <f ca="1">IFERROR(INDEX('Natural Hazard'!$G$8:$G$225,MATCH($C173,_xlfn.ANCHORARRAY('Natural Hazard'!$C$8),0)),NA())</f>
        <v>0</v>
      </c>
      <c r="W173" s="25">
        <f ca="1">IFERROR(INDEX(Conflict!$G$8:$G$225,MATCH($C173,_xlfn.ANCHORARRAY(Conflict!$C$8),0)),NA())</f>
        <v>2.5026082427542389</v>
      </c>
      <c r="X173" s="50"/>
      <c r="Y173" s="25">
        <f ca="1">IFERROR(INDEX(Health!$H$8:$H$225,MATCH($C173,_xlfn.ANCHORARRAY(Health!$C$8),0)),NA())</f>
        <v>3.08454810495626</v>
      </c>
      <c r="Z173" s="25">
        <f ca="1">IFERROR(INDEX(Food!$H$8:$H$225,MATCH($C173,_xlfn.ANCHORARRAY(Food!$C$8),0)),NA())</f>
        <v>2.36826867400115</v>
      </c>
      <c r="AA173" s="25">
        <f ca="1">IFERROR(INDEX(Macro!$H$8:$H$225,MATCH($C173,_xlfn.ANCHORARRAY(Macro!$C$8),0)),NA())</f>
        <v>1.0462746282177</v>
      </c>
      <c r="AB173" s="25">
        <f ca="1">IFERROR(INDEX(Socioeconomic!$H$8:$H$225,MATCH($C173,_xlfn.ANCHORARRAY(Socioeconomic!$C$8),0)),NA())</f>
        <v>1.1428571428571399</v>
      </c>
      <c r="AC173" s="25">
        <f ca="1">IFERROR(INDEX('Natural Hazard'!$H$8:$H$225,MATCH($C173,_xlfn.ANCHORARRAY('Natural Hazard'!$C$8),0)),NA())</f>
        <v>4.1666666666666599</v>
      </c>
      <c r="AD173" s="25">
        <f ca="1">IFERROR(INDEX(Conflict!$H$8:$H$225,MATCH($C173,_xlfn.ANCHORARRAY(Conflict!$C$8),0)),NA())</f>
        <v>0.62630480167014602</v>
      </c>
      <c r="AE173" s="50"/>
      <c r="AF173" s="25">
        <f ca="1">IFERROR(INDEX(Health!$I$8:$I$225,MATCH($C173,_xlfn.ANCHORARRAY(Health!$C$8),0)),NA())</f>
        <v>0</v>
      </c>
      <c r="AG173" s="25" t="e">
        <f ca="1">IFERROR(INDEX(Food!$I$8:$I$225,MATCH($C173,_xlfn.ANCHORARRAY(Food!$C$8),0)),NA())</f>
        <v>#N/A</v>
      </c>
      <c r="AH173" s="25">
        <f ca="1">IFERROR(INDEX(Macro!$I$8:$I$225,MATCH($C173,_xlfn.ANCHORARRAY(Macro!$C$8),0)),NA())</f>
        <v>7</v>
      </c>
      <c r="AI173" s="25">
        <f ca="1">IFERROR(INDEX(Socioeconomic!$I$8:$I$225,MATCH($C173,_xlfn.ANCHORARRAY(Socioeconomic!$C$8),0)),NA())</f>
        <v>0</v>
      </c>
      <c r="AJ173" s="25">
        <f ca="1">IFERROR(INDEX('Natural Hazard'!$I$8:$I$225,MATCH($C173,_xlfn.ANCHORARRAY('Natural Hazard'!$C$8),0)),NA())</f>
        <v>0</v>
      </c>
      <c r="AK173" s="25">
        <f ca="1">IFERROR(INDEX(Conflict!$I$8:$I$225,MATCH($C173,_xlfn.ANCHORARRAY(Conflict!$C$8),0)),NA())</f>
        <v>10</v>
      </c>
      <c r="AL173" s="49"/>
      <c r="AM173" s="25">
        <f>IFERROR(INDEX('Data Reliability'!$G$6:$G$409,MATCH($C173,'Data Reliability'!$E$6:$E$409,0)),NA())</f>
        <v>0</v>
      </c>
      <c r="AN173" s="25">
        <f>IFERROR(INDEX('Data Reliability'!$H$6:$H$409,MATCH($C173,'Data Reliability'!$E$6:$E$409,0)),NA())</f>
        <v>0.49444444444444402</v>
      </c>
    </row>
    <row r="174" spans="2:40" ht="15.75" x14ac:dyDescent="0.25">
      <c r="B174" s="28" t="s">
        <v>286</v>
      </c>
      <c r="C174" s="28" t="s">
        <v>287</v>
      </c>
      <c r="D174" s="28" t="s">
        <v>432</v>
      </c>
      <c r="E174" s="28" t="s">
        <v>429</v>
      </c>
      <c r="F174" s="206">
        <f ca="1">MATCH($C174,_xlfn.ANCHORARRAY(Health!$C$8),0)</f>
        <v>169</v>
      </c>
      <c r="G174" s="22" cm="1">
        <f t="array" aca="1" ref="G174" ca="1">IF(Parameters!$D$31, SUM(IF(ISNUMBER(R174:W174),(IF(R174:W174&gt;=Parameters!$D$37,1,"")),""))+0.5*(SUM(IF(ISNUMBER(R174:W174),(IF(R174:W174&gt;=Parameters!$D$38,1,"")),""))-SUM(IF(ISNUMBER(R174:W174),(IF(R174:W174&gt;=Parameters!$D$37,1,"")),""))),0) +
   IF(Parameters!$D$32,SUM(IF(ISNUMBER(R174:W174),(IF(R174:W174&gt;=Parameters!$D$41,1,"")),"")),0) +
   IF(Parameters!$D$33,AVERAGE(IF(ISNUMBER(R174:W174),R174:W174)),0) +
   IF(Parameters!$D$34,IF(OR(IF(ISNUMBER(R174:W174),R174:W174)=0),0,GEOMEAN(IF(ISNUMBER(R174:W174),R174:W174))),0)</f>
        <v>1.5</v>
      </c>
      <c r="H174" s="23">
        <f t="shared" ca="1" si="12"/>
        <v>1.5</v>
      </c>
      <c r="I174" s="116" t="str">
        <f t="shared" si="13"/>
        <v/>
      </c>
      <c r="J174" s="22" cm="1">
        <f t="array" aca="1" ref="J174" ca="1">IF(Parameters!$D$31, SUM(IF(ISNUMBER(Y174:AD174),(IF(Y174:AD174&gt;=Parameters!$D$41,1,"")),""))+0.5*(SUM(IF(ISNUMBER(Y174:AD174),(IF(Y174:AD174&gt;=Parameters!$D$42,1,"")),""))-SUM(IF(ISNUMBER(Y174:AD174),(IF(Y174:AD174&gt;=Parameters!$D$41,1,"")),""))),0) +
   IF(Parameters!$D$32,SUM(IF(ISNUMBER(Y174:AD174),(IF(Y174:AD174&gt;=Parameters!$D$41,1,"")),"")),0) +
   IF(Parameters!$D$33,AVERAGE(IF(ISNUMBER(Y174:AD174),Y174:AD174)),0) +
   IF(Parameters!$D$34,IF(OR(IF(ISNUMBER(Y174:AD174),Y174:AD174)=0),0,GEOMEAN(IF(ISNUMBER(Y174:AD174),Y174:AD174))),0)</f>
        <v>4</v>
      </c>
      <c r="K174" s="23">
        <f t="shared" ca="1" si="14"/>
        <v>4</v>
      </c>
      <c r="L174" s="116" t="str">
        <f t="shared" si="15"/>
        <v/>
      </c>
      <c r="M174" s="21" cm="1">
        <f t="array" aca="1" ref="M174" ca="1">IF(Parameters!$D$31, SUM(IF(ISNUMBER(AF174:AK174),(IF(AF174:AK174&gt;=Parameters!$D$41,1,"")),""))+0.5*(SUM(IF(ISNUMBER(AF174:AK174),(IF(AF174:AK174&gt;=Parameters!$D$42,1,"")),""))-SUM(IF(ISNUMBER(AF174:AK174),(IF(AF174:AK174&gt;=Parameters!$D$41,1,"")),""))),0) +
   IF(Parameters!$D$32,SUM(IF(ISNUMBER(AF174:AK174),(IF(AF174:AK174&gt;=Parameters!$D$41,1,"")),"")),0) +
   IF(Parameters!$D$33,AVERAGE(IF(ISNUMBER(AF174:AK174),AF174:AK174)),0) +
   IF(Parameters!$D$34,IF(OR(IF(ISNUMBER(AF174:AK174),AF174:AK174)=0),0,GEOMEAN(IF(ISNUMBER(AF174:AK174),AF174:AK174))),0)</f>
        <v>1</v>
      </c>
      <c r="N174" s="23">
        <f t="shared" ca="1" si="16"/>
        <v>1</v>
      </c>
      <c r="O174" s="116" t="str">
        <f t="shared" si="17"/>
        <v/>
      </c>
      <c r="P174" s="24"/>
      <c r="Q174" s="49"/>
      <c r="R174" s="25">
        <f ca="1">IFERROR(INDEX(Health!$G$8:$G$225,MATCH($C174,_xlfn.ANCHORARRAY(Health!$C$8),0)),NA())</f>
        <v>0</v>
      </c>
      <c r="S174" s="25">
        <f ca="1">IFERROR(INDEX(Food!$G$8:$G$225,MATCH($C174,_xlfn.ANCHORARRAY(Food!$C$8),0)),NA())</f>
        <v>10</v>
      </c>
      <c r="T174" s="25">
        <f ca="1">IFERROR(INDEX(Macro!$G$8:$G$225,MATCH($C174,_xlfn.ANCHORARRAY(Macro!$C$8),0)),NA())</f>
        <v>6.2698615531355157</v>
      </c>
      <c r="U174" s="25">
        <f ca="1">IFERROR(INDEX(Socioeconomic!$G$8:$G$225,MATCH($C174,_xlfn.ANCHORARRAY(Socioeconomic!$C$8),0)),NA())</f>
        <v>2.6324350487171211</v>
      </c>
      <c r="V174" s="25">
        <f ca="1">IFERROR(INDEX('Natural Hazard'!$G$8:$G$225,MATCH($C174,_xlfn.ANCHORARRAY('Natural Hazard'!$C$8),0)),NA())</f>
        <v>0</v>
      </c>
      <c r="W174" s="25">
        <f ca="1">IFERROR(INDEX(Conflict!$G$8:$G$225,MATCH($C174,_xlfn.ANCHORARRAY(Conflict!$C$8),0)),NA())</f>
        <v>0</v>
      </c>
      <c r="X174" s="50"/>
      <c r="Y174" s="25">
        <f ca="1">IFERROR(INDEX(Health!$H$8:$H$225,MATCH($C174,_xlfn.ANCHORARRAY(Health!$C$8),0)),NA())</f>
        <v>7.9241982507288604</v>
      </c>
      <c r="Z174" s="25">
        <f ca="1">IFERROR(INDEX(Food!$H$8:$H$225,MATCH($C174,_xlfn.ANCHORARRAY(Food!$C$8),0)),NA())</f>
        <v>10</v>
      </c>
      <c r="AA174" s="25">
        <f ca="1">IFERROR(INDEX(Macro!$H$8:$H$225,MATCH($C174,_xlfn.ANCHORARRAY(Macro!$C$8),0)),NA())</f>
        <v>10</v>
      </c>
      <c r="AB174" s="25">
        <f ca="1">IFERROR(INDEX(Socioeconomic!$H$8:$H$225,MATCH($C174,_xlfn.ANCHORARRAY(Socioeconomic!$C$8),0)),NA())</f>
        <v>9.5714285714285694</v>
      </c>
      <c r="AC174" s="25">
        <f ca="1">IFERROR(INDEX('Natural Hazard'!$H$8:$H$225,MATCH($C174,_xlfn.ANCHORARRAY('Natural Hazard'!$C$8),0)),NA())</f>
        <v>5</v>
      </c>
      <c r="AD174" s="25">
        <f ca="1">IFERROR(INDEX(Conflict!$H$8:$H$225,MATCH($C174,_xlfn.ANCHORARRAY(Conflict!$C$8),0)),NA())</f>
        <v>10</v>
      </c>
      <c r="AE174" s="50"/>
      <c r="AF174" s="25">
        <f ca="1">IFERROR(INDEX(Health!$I$8:$I$225,MATCH($C174,_xlfn.ANCHORARRAY(Health!$C$8),0)),NA())</f>
        <v>0</v>
      </c>
      <c r="AG174" s="25">
        <f ca="1">IFERROR(INDEX(Food!$I$8:$I$225,MATCH($C174,_xlfn.ANCHORARRAY(Food!$C$8),0)),NA())</f>
        <v>10</v>
      </c>
      <c r="AH174" s="25">
        <f ca="1">IFERROR(INDEX(Macro!$I$8:$I$225,MATCH($C174,_xlfn.ANCHORARRAY(Macro!$C$8),0)),NA())</f>
        <v>3.93111638954869</v>
      </c>
      <c r="AI174" s="25">
        <f ca="1">IFERROR(INDEX(Socioeconomic!$I$8:$I$225,MATCH($C174,_xlfn.ANCHORARRAY(Socioeconomic!$C$8),0)),NA())</f>
        <v>0.72400000000000297</v>
      </c>
      <c r="AJ174" s="25">
        <f ca="1">IFERROR(INDEX('Natural Hazard'!$I$8:$I$225,MATCH($C174,_xlfn.ANCHORARRAY('Natural Hazard'!$C$8),0)),NA())</f>
        <v>0</v>
      </c>
      <c r="AK174" s="25">
        <f ca="1">IFERROR(INDEX(Conflict!$I$8:$I$225,MATCH($C174,_xlfn.ANCHORARRAY(Conflict!$C$8),0)),NA())</f>
        <v>0</v>
      </c>
      <c r="AL174" s="49"/>
      <c r="AM174" s="25">
        <f>IFERROR(INDEX('Data Reliability'!$G$6:$G$409,MATCH($C174,'Data Reliability'!$E$6:$E$409,0)),NA())</f>
        <v>0</v>
      </c>
      <c r="AN174" s="25">
        <f>IFERROR(INDEX('Data Reliability'!$H$6:$H$409,MATCH($C174,'Data Reliability'!$E$6:$E$409,0)),NA())</f>
        <v>0.23888888888888901</v>
      </c>
    </row>
    <row r="175" spans="2:40" ht="15.75" x14ac:dyDescent="0.25">
      <c r="B175" s="28" t="s">
        <v>288</v>
      </c>
      <c r="C175" s="28" t="s">
        <v>289</v>
      </c>
      <c r="D175" s="28" t="s">
        <v>432</v>
      </c>
      <c r="E175" s="28" t="s">
        <v>429</v>
      </c>
      <c r="F175" s="206">
        <f ca="1">MATCH($C175,_xlfn.ANCHORARRAY(Health!$C$8),0)</f>
        <v>170</v>
      </c>
      <c r="G175" s="22" cm="1">
        <f t="array" aca="1" ref="G175" ca="1">IF(Parameters!$D$31, SUM(IF(ISNUMBER(R175:W175),(IF(R175:W175&gt;=Parameters!$D$37,1,"")),""))+0.5*(SUM(IF(ISNUMBER(R175:W175),(IF(R175:W175&gt;=Parameters!$D$38,1,"")),""))-SUM(IF(ISNUMBER(R175:W175),(IF(R175:W175&gt;=Parameters!$D$37,1,"")),""))),0) +
   IF(Parameters!$D$32,SUM(IF(ISNUMBER(R175:W175),(IF(R175:W175&gt;=Parameters!$D$41,1,"")),"")),0) +
   IF(Parameters!$D$33,AVERAGE(IF(ISNUMBER(R175:W175),R175:W175)),0) +
   IF(Parameters!$D$34,IF(OR(IF(ISNUMBER(R175:W175),R175:W175)=0),0,GEOMEAN(IF(ISNUMBER(R175:W175),R175:W175))),0)</f>
        <v>0</v>
      </c>
      <c r="H175" s="23">
        <f t="shared" ca="1" si="12"/>
        <v>0</v>
      </c>
      <c r="I175" s="116" t="str">
        <f t="shared" si="13"/>
        <v/>
      </c>
      <c r="J175" s="22" cm="1">
        <f t="array" aca="1" ref="J175" ca="1">IF(Parameters!$D$31, SUM(IF(ISNUMBER(Y175:AD175),(IF(Y175:AD175&gt;=Parameters!$D$41,1,"")),""))+0.5*(SUM(IF(ISNUMBER(Y175:AD175),(IF(Y175:AD175&gt;=Parameters!$D$42,1,"")),""))-SUM(IF(ISNUMBER(Y175:AD175),(IF(Y175:AD175&gt;=Parameters!$D$41,1,"")),""))),0) +
   IF(Parameters!$D$32,SUM(IF(ISNUMBER(Y175:AD175),(IF(Y175:AD175&gt;=Parameters!$D$41,1,"")),"")),0) +
   IF(Parameters!$D$33,AVERAGE(IF(ISNUMBER(Y175:AD175),Y175:AD175)),0) +
   IF(Parameters!$D$34,IF(OR(IF(ISNUMBER(Y175:AD175),Y175:AD175)=0),0,GEOMEAN(IF(ISNUMBER(Y175:AD175),Y175:AD175))),0)</f>
        <v>1</v>
      </c>
      <c r="K175" s="23">
        <f t="shared" ca="1" si="14"/>
        <v>1</v>
      </c>
      <c r="L175" s="116" t="str">
        <f t="shared" si="15"/>
        <v/>
      </c>
      <c r="M175" s="21" cm="1">
        <f t="array" aca="1" ref="M175" ca="1">IF(Parameters!$D$31, SUM(IF(ISNUMBER(AF175:AK175),(IF(AF175:AK175&gt;=Parameters!$D$41,1,"")),""))+0.5*(SUM(IF(ISNUMBER(AF175:AK175),(IF(AF175:AK175&gt;=Parameters!$D$42,1,"")),""))-SUM(IF(ISNUMBER(AF175:AK175),(IF(AF175:AK175&gt;=Parameters!$D$41,1,"")),""))),0) +
   IF(Parameters!$D$32,SUM(IF(ISNUMBER(AF175:AK175),(IF(AF175:AK175&gt;=Parameters!$D$41,1,"")),"")),0) +
   IF(Parameters!$D$33,AVERAGE(IF(ISNUMBER(AF175:AK175),AF175:AK175)),0) +
   IF(Parameters!$D$34,IF(OR(IF(ISNUMBER(AF175:AK175),AF175:AK175)=0),0,GEOMEAN(IF(ISNUMBER(AF175:AK175),AF175:AK175))),0)</f>
        <v>0</v>
      </c>
      <c r="N175" s="23">
        <f t="shared" ca="1" si="16"/>
        <v>0</v>
      </c>
      <c r="O175" s="116" t="str">
        <f t="shared" si="17"/>
        <v>!</v>
      </c>
      <c r="P175" s="24"/>
      <c r="Q175" s="49"/>
      <c r="R175" s="25">
        <f ca="1">IFERROR(INDEX(Health!$G$8:$G$225,MATCH($C175,_xlfn.ANCHORARRAY(Health!$C$8),0)),NA())</f>
        <v>0</v>
      </c>
      <c r="S175" s="25">
        <f ca="1">IFERROR(INDEX(Food!$G$8:$G$225,MATCH($C175,_xlfn.ANCHORARRAY(Food!$C$8),0)),NA())</f>
        <v>2.7896740692874249</v>
      </c>
      <c r="T175" s="25">
        <f ca="1">IFERROR(INDEX(Macro!$G$8:$G$225,MATCH($C175,_xlfn.ANCHORARRAY(Macro!$C$8),0)),NA())</f>
        <v>3.5087037975181063</v>
      </c>
      <c r="U175" s="25">
        <f ca="1">IFERROR(INDEX(Socioeconomic!$G$8:$G$225,MATCH($C175,_xlfn.ANCHORARRAY(Socioeconomic!$C$8),0)),NA())</f>
        <v>0</v>
      </c>
      <c r="V175" s="25">
        <f ca="1">IFERROR(INDEX('Natural Hazard'!$G$8:$G$225,MATCH($C175,_xlfn.ANCHORARRAY('Natural Hazard'!$C$8),0)),NA())</f>
        <v>0</v>
      </c>
      <c r="W175" s="25">
        <f ca="1">IFERROR(INDEX(Conflict!$G$8:$G$225,MATCH($C175,_xlfn.ANCHORARRAY(Conflict!$C$8),0)),NA())</f>
        <v>0</v>
      </c>
      <c r="X175" s="50"/>
      <c r="Y175" s="25">
        <f ca="1">IFERROR(INDEX(Health!$H$8:$H$225,MATCH($C175,_xlfn.ANCHORARRAY(Health!$C$8),0)),NA())</f>
        <v>6.6122448979591804</v>
      </c>
      <c r="Z175" s="25">
        <f ca="1">IFERROR(INDEX(Food!$H$8:$H$225,MATCH($C175,_xlfn.ANCHORARRAY(Food!$C$8),0)),NA())</f>
        <v>7.78228141285466</v>
      </c>
      <c r="AA175" s="25">
        <f ca="1">IFERROR(INDEX(Macro!$H$8:$H$225,MATCH($C175,_xlfn.ANCHORARRAY(Macro!$C$8),0)),NA())</f>
        <v>2.40507284668226</v>
      </c>
      <c r="AB175" s="25">
        <f ca="1">IFERROR(INDEX(Socioeconomic!$H$8:$H$225,MATCH($C175,_xlfn.ANCHORARRAY(Socioeconomic!$C$8),0)),NA())</f>
        <v>8.8571428571428505</v>
      </c>
      <c r="AC175" s="25">
        <f ca="1">IFERROR(INDEX('Natural Hazard'!$H$8:$H$225,MATCH($C175,_xlfn.ANCHORARRAY('Natural Hazard'!$C$8),0)),NA())</f>
        <v>5.8333333333333304</v>
      </c>
      <c r="AD175" s="25">
        <f ca="1">IFERROR(INDEX(Conflict!$H$8:$H$225,MATCH($C175,_xlfn.ANCHORARRAY(Conflict!$C$8),0)),NA())</f>
        <v>2.9227557411273501</v>
      </c>
      <c r="AE175" s="50"/>
      <c r="AF175" s="25">
        <f ca="1">IFERROR(INDEX(Health!$I$8:$I$225,MATCH($C175,_xlfn.ANCHORARRAY(Health!$C$8),0)),NA())</f>
        <v>0</v>
      </c>
      <c r="AG175" s="25">
        <f ca="1">IFERROR(INDEX(Food!$I$8:$I$225,MATCH($C175,_xlfn.ANCHORARRAY(Food!$C$8),0)),NA())</f>
        <v>1</v>
      </c>
      <c r="AH175" s="25">
        <f ca="1">IFERROR(INDEX(Macro!$I$8:$I$225,MATCH($C175,_xlfn.ANCHORARRAY(Macro!$C$8),0)),NA())</f>
        <v>5.1187648456056998</v>
      </c>
      <c r="AI175" s="25">
        <f ca="1">IFERROR(INDEX(Socioeconomic!$I$8:$I$225,MATCH($C175,_xlfn.ANCHORARRAY(Socioeconomic!$C$8),0)),NA())</f>
        <v>0</v>
      </c>
      <c r="AJ175" s="25">
        <f ca="1">IFERROR(INDEX('Natural Hazard'!$I$8:$I$225,MATCH($C175,_xlfn.ANCHORARRAY('Natural Hazard'!$C$8),0)),NA())</f>
        <v>0</v>
      </c>
      <c r="AK175" s="25">
        <f ca="1">IFERROR(INDEX(Conflict!$I$8:$I$225,MATCH($C175,_xlfn.ANCHORARRAY(Conflict!$C$8),0)),NA())</f>
        <v>0</v>
      </c>
      <c r="AL175" s="49"/>
      <c r="AM175" s="25">
        <f>IFERROR(INDEX('Data Reliability'!$G$6:$G$409,MATCH($C175,'Data Reliability'!$E$6:$E$409,0)),NA())</f>
        <v>0</v>
      </c>
      <c r="AN175" s="25">
        <f>IFERROR(INDEX('Data Reliability'!$H$6:$H$409,MATCH($C175,'Data Reliability'!$E$6:$E$409,0)),NA())</f>
        <v>0.43888888888888899</v>
      </c>
    </row>
    <row r="176" spans="2:40" ht="15.75" x14ac:dyDescent="0.25">
      <c r="B176" s="28" t="s">
        <v>290</v>
      </c>
      <c r="C176" s="28" t="s">
        <v>291</v>
      </c>
      <c r="D176" s="28" t="s">
        <v>436</v>
      </c>
      <c r="E176" s="28" t="s">
        <v>409</v>
      </c>
      <c r="F176" s="206">
        <f ca="1">MATCH($C176,_xlfn.ANCHORARRAY(Health!$C$8),0)</f>
        <v>171</v>
      </c>
      <c r="G176" s="22" cm="1">
        <f t="array" aca="1" ref="G176" ca="1">IF(Parameters!$D$31, SUM(IF(ISNUMBER(R176:W176),(IF(R176:W176&gt;=Parameters!$D$37,1,"")),""))+0.5*(SUM(IF(ISNUMBER(R176:W176),(IF(R176:W176&gt;=Parameters!$D$38,1,"")),""))-SUM(IF(ISNUMBER(R176:W176),(IF(R176:W176&gt;=Parameters!$D$37,1,"")),""))),0) +
   IF(Parameters!$D$32,SUM(IF(ISNUMBER(R176:W176),(IF(R176:W176&gt;=Parameters!$D$41,1,"")),"")),0) +
   IF(Parameters!$D$33,AVERAGE(IF(ISNUMBER(R176:W176),R176:W176)),0) +
   IF(Parameters!$D$34,IF(OR(IF(ISNUMBER(R176:W176),R176:W176)=0),0,GEOMEAN(IF(ISNUMBER(R176:W176),R176:W176))),0)</f>
        <v>0.5</v>
      </c>
      <c r="H176" s="23">
        <f t="shared" ca="1" si="12"/>
        <v>0.5</v>
      </c>
      <c r="I176" s="116" t="str">
        <f t="shared" si="13"/>
        <v/>
      </c>
      <c r="J176" s="22" cm="1">
        <f t="array" aca="1" ref="J176" ca="1">IF(Parameters!$D$31, SUM(IF(ISNUMBER(Y176:AD176),(IF(Y176:AD176&gt;=Parameters!$D$41,1,"")),""))+0.5*(SUM(IF(ISNUMBER(Y176:AD176),(IF(Y176:AD176&gt;=Parameters!$D$42,1,"")),""))-SUM(IF(ISNUMBER(Y176:AD176),(IF(Y176:AD176&gt;=Parameters!$D$41,1,"")),""))),0) +
   IF(Parameters!$D$32,SUM(IF(ISNUMBER(Y176:AD176),(IF(Y176:AD176&gt;=Parameters!$D$41,1,"")),"")),0) +
   IF(Parameters!$D$33,AVERAGE(IF(ISNUMBER(Y176:AD176),Y176:AD176)),0) +
   IF(Parameters!$D$34,IF(OR(IF(ISNUMBER(Y176:AD176),Y176:AD176)=0),0,GEOMEAN(IF(ISNUMBER(Y176:AD176),Y176:AD176))),0)</f>
        <v>0</v>
      </c>
      <c r="K176" s="23">
        <f t="shared" ca="1" si="14"/>
        <v>0</v>
      </c>
      <c r="L176" s="116" t="str">
        <f t="shared" si="15"/>
        <v/>
      </c>
      <c r="M176" s="21" cm="1">
        <f t="array" aca="1" ref="M176" ca="1">IF(Parameters!$D$31, SUM(IF(ISNUMBER(AF176:AK176),(IF(AF176:AK176&gt;=Parameters!$D$41,1,"")),""))+0.5*(SUM(IF(ISNUMBER(AF176:AK176),(IF(AF176:AK176&gt;=Parameters!$D$42,1,"")),""))-SUM(IF(ISNUMBER(AF176:AK176),(IF(AF176:AK176&gt;=Parameters!$D$41,1,"")),""))),0) +
   IF(Parameters!$D$32,SUM(IF(ISNUMBER(AF176:AK176),(IF(AF176:AK176&gt;=Parameters!$D$41,1,"")),"")),0) +
   IF(Parameters!$D$33,AVERAGE(IF(ISNUMBER(AF176:AK176),AF176:AK176)),0) +
   IF(Parameters!$D$34,IF(OR(IF(ISNUMBER(AF176:AK176),AF176:AK176)=0),0,GEOMEAN(IF(ISNUMBER(AF176:AK176),AF176:AK176))),0)</f>
        <v>0.5</v>
      </c>
      <c r="N176" s="23">
        <f t="shared" ca="1" si="16"/>
        <v>0.5</v>
      </c>
      <c r="O176" s="116" t="str">
        <f t="shared" si="17"/>
        <v>!</v>
      </c>
      <c r="P176" s="24"/>
      <c r="Q176" s="49"/>
      <c r="R176" s="25">
        <f ca="1">IFERROR(INDEX(Health!$G$8:$G$225,MATCH($C176,_xlfn.ANCHORARRAY(Health!$C$8),0)),NA())</f>
        <v>0</v>
      </c>
      <c r="S176" s="25">
        <f ca="1">IFERROR(INDEX(Food!$G$8:$G$225,MATCH($C176,_xlfn.ANCHORARRAY(Food!$C$8),0)),NA())</f>
        <v>0</v>
      </c>
      <c r="T176" s="25">
        <f ca="1">IFERROR(INDEX(Macro!$G$8:$G$225,MATCH($C176,_xlfn.ANCHORARRAY(Macro!$C$8),0)),NA())</f>
        <v>6.9</v>
      </c>
      <c r="U176" s="25">
        <f ca="1">IFERROR(INDEX(Socioeconomic!$G$8:$G$225,MATCH($C176,_xlfn.ANCHORARRAY(Socioeconomic!$C$8),0)),NA())</f>
        <v>5.9761430466719619E-2</v>
      </c>
      <c r="V176" s="25">
        <f ca="1">IFERROR(INDEX('Natural Hazard'!$G$8:$G$225,MATCH($C176,_xlfn.ANCHORARRAY('Natural Hazard'!$C$8),0)),NA())</f>
        <v>0</v>
      </c>
      <c r="W176" s="25">
        <f ca="1">IFERROR(INDEX(Conflict!$G$8:$G$225,MATCH($C176,_xlfn.ANCHORARRAY(Conflict!$C$8),0)),NA())</f>
        <v>0</v>
      </c>
      <c r="X176" s="50"/>
      <c r="Y176" s="25">
        <f ca="1">IFERROR(INDEX(Health!$H$8:$H$225,MATCH($C176,_xlfn.ANCHORARRAY(Health!$C$8),0)),NA())</f>
        <v>0</v>
      </c>
      <c r="Z176" s="25">
        <f ca="1">IFERROR(INDEX(Food!$H$8:$H$225,MATCH($C176,_xlfn.ANCHORARRAY(Food!$C$8),0)),NA())</f>
        <v>1.4418066010422701</v>
      </c>
      <c r="AA176" s="25">
        <f ca="1">IFERROR(INDEX(Macro!$H$8:$H$225,MATCH($C176,_xlfn.ANCHORARRAY(Macro!$C$8),0)),NA())</f>
        <v>0</v>
      </c>
      <c r="AB176" s="25">
        <f ca="1">IFERROR(INDEX(Socioeconomic!$H$8:$H$225,MATCH($C176,_xlfn.ANCHORARRAY(Socioeconomic!$C$8),0)),NA())</f>
        <v>0.14285714285714199</v>
      </c>
      <c r="AC176" s="25">
        <f ca="1">IFERROR(INDEX('Natural Hazard'!$H$8:$H$225,MATCH($C176,_xlfn.ANCHORARRAY('Natural Hazard'!$C$8),0)),NA())</f>
        <v>0.16666666666666599</v>
      </c>
      <c r="AD176" s="25">
        <f ca="1">IFERROR(INDEX(Conflict!$H$8:$H$225,MATCH($C176,_xlfn.ANCHORARRAY(Conflict!$C$8),0)),NA())</f>
        <v>0</v>
      </c>
      <c r="AE176" s="50"/>
      <c r="AF176" s="25">
        <f ca="1">IFERROR(INDEX(Health!$I$8:$I$225,MATCH($C176,_xlfn.ANCHORARRAY(Health!$C$8),0)),NA())</f>
        <v>0</v>
      </c>
      <c r="AG176" s="25" t="e">
        <f ca="1">IFERROR(INDEX(Food!$I$8:$I$225,MATCH($C176,_xlfn.ANCHORARRAY(Food!$C$8),0)),NA())</f>
        <v>#N/A</v>
      </c>
      <c r="AH176" s="25">
        <f ca="1">IFERROR(INDEX(Macro!$I$8:$I$225,MATCH($C176,_xlfn.ANCHORARRAY(Macro!$C$8),0)),NA())</f>
        <v>7</v>
      </c>
      <c r="AI176" s="25">
        <f ca="1">IFERROR(INDEX(Socioeconomic!$I$8:$I$225,MATCH($C176,_xlfn.ANCHORARRAY(Socioeconomic!$C$8),0)),NA())</f>
        <v>2.5000000000000099E-2</v>
      </c>
      <c r="AJ176" s="25">
        <f ca="1">IFERROR(INDEX('Natural Hazard'!$I$8:$I$225,MATCH($C176,_xlfn.ANCHORARRAY('Natural Hazard'!$C$8),0)),NA())</f>
        <v>0</v>
      </c>
      <c r="AK176" s="25">
        <f ca="1">IFERROR(INDEX(Conflict!$I$8:$I$225,MATCH($C176,_xlfn.ANCHORARRAY(Conflict!$C$8),0)),NA())</f>
        <v>0</v>
      </c>
      <c r="AL176" s="49"/>
      <c r="AM176" s="25">
        <f>IFERROR(INDEX('Data Reliability'!$G$6:$G$409,MATCH($C176,'Data Reliability'!$E$6:$E$409,0)),NA())</f>
        <v>0</v>
      </c>
      <c r="AN176" s="25">
        <f>IFERROR(INDEX('Data Reliability'!$H$6:$H$409,MATCH($C176,'Data Reliability'!$E$6:$E$409,0)),NA())</f>
        <v>0.47222222222222199</v>
      </c>
    </row>
    <row r="177" spans="2:40" ht="15.75" x14ac:dyDescent="0.25">
      <c r="B177" s="28" t="s">
        <v>292</v>
      </c>
      <c r="C177" s="28" t="s">
        <v>293</v>
      </c>
      <c r="D177" s="28" t="s">
        <v>436</v>
      </c>
      <c r="E177" s="28" t="s">
        <v>429</v>
      </c>
      <c r="F177" s="206">
        <f ca="1">MATCH($C177,_xlfn.ANCHORARRAY(Health!$C$8),0)</f>
        <v>172</v>
      </c>
      <c r="G177" s="22" cm="1">
        <f t="array" aca="1" ref="G177" ca="1">IF(Parameters!$D$31, SUM(IF(ISNUMBER(R177:W177),(IF(R177:W177&gt;=Parameters!$D$37,1,"")),""))+0.5*(SUM(IF(ISNUMBER(R177:W177),(IF(R177:W177&gt;=Parameters!$D$38,1,"")),""))-SUM(IF(ISNUMBER(R177:W177),(IF(R177:W177&gt;=Parameters!$D$37,1,"")),""))),0) +
   IF(Parameters!$D$32,SUM(IF(ISNUMBER(R177:W177),(IF(R177:W177&gt;=Parameters!$D$41,1,"")),"")),0) +
   IF(Parameters!$D$33,AVERAGE(IF(ISNUMBER(R177:W177),R177:W177)),0) +
   IF(Parameters!$D$34,IF(OR(IF(ISNUMBER(R177:W177),R177:W177)=0),0,GEOMEAN(IF(ISNUMBER(R177:W177),R177:W177))),0)</f>
        <v>0</v>
      </c>
      <c r="H177" s="23">
        <f t="shared" ca="1" si="12"/>
        <v>0</v>
      </c>
      <c r="I177" s="116" t="str">
        <f t="shared" si="13"/>
        <v>!</v>
      </c>
      <c r="J177" s="22" cm="1">
        <f t="array" aca="1" ref="J177" ca="1">IF(Parameters!$D$31, SUM(IF(ISNUMBER(Y177:AD177),(IF(Y177:AD177&gt;=Parameters!$D$41,1,"")),""))+0.5*(SUM(IF(ISNUMBER(Y177:AD177),(IF(Y177:AD177&gt;=Parameters!$D$42,1,"")),""))-SUM(IF(ISNUMBER(Y177:AD177),(IF(Y177:AD177&gt;=Parameters!$D$41,1,"")),""))),0) +
   IF(Parameters!$D$32,SUM(IF(ISNUMBER(Y177:AD177),(IF(Y177:AD177&gt;=Parameters!$D$41,1,"")),"")),0) +
   IF(Parameters!$D$33,AVERAGE(IF(ISNUMBER(Y177:AD177),Y177:AD177)),0) +
   IF(Parameters!$D$34,IF(OR(IF(ISNUMBER(Y177:AD177),Y177:AD177)=0),0,GEOMEAN(IF(ISNUMBER(Y177:AD177),Y177:AD177))),0)</f>
        <v>2</v>
      </c>
      <c r="K177" s="23">
        <f t="shared" ca="1" si="14"/>
        <v>2</v>
      </c>
      <c r="L177" s="116" t="str">
        <f t="shared" si="15"/>
        <v/>
      </c>
      <c r="M177" s="21" cm="1">
        <f t="array" aca="1" ref="M177" ca="1">IF(Parameters!$D$31, SUM(IF(ISNUMBER(AF177:AK177),(IF(AF177:AK177&gt;=Parameters!$D$41,1,"")),""))+0.5*(SUM(IF(ISNUMBER(AF177:AK177),(IF(AF177:AK177&gt;=Parameters!$D$42,1,"")),""))-SUM(IF(ISNUMBER(AF177:AK177),(IF(AF177:AK177&gt;=Parameters!$D$41,1,"")),""))),0) +
   IF(Parameters!$D$32,SUM(IF(ISNUMBER(AF177:AK177),(IF(AF177:AK177&gt;=Parameters!$D$41,1,"")),"")),0) +
   IF(Parameters!$D$33,AVERAGE(IF(ISNUMBER(AF177:AK177),AF177:AK177)),0) +
   IF(Parameters!$D$34,IF(OR(IF(ISNUMBER(AF177:AK177),AF177:AK177)=0),0,GEOMEAN(IF(ISNUMBER(AF177:AK177),AF177:AK177))),0)</f>
        <v>0</v>
      </c>
      <c r="N177" s="23">
        <f t="shared" ca="1" si="16"/>
        <v>0</v>
      </c>
      <c r="O177" s="116" t="str">
        <f t="shared" si="17"/>
        <v>!!</v>
      </c>
      <c r="P177" s="24"/>
      <c r="Q177" s="49"/>
      <c r="R177" s="25">
        <f ca="1">IFERROR(INDEX(Health!$G$8:$G$225,MATCH($C177,_xlfn.ANCHORARRAY(Health!$C$8),0)),NA())</f>
        <v>0</v>
      </c>
      <c r="S177" s="25">
        <f ca="1">IFERROR(INDEX(Food!$G$8:$G$225,MATCH($C177,_xlfn.ANCHORARRAY(Food!$C$8),0)),NA())</f>
        <v>0</v>
      </c>
      <c r="T177" s="25" t="e">
        <f ca="1">IFERROR(INDEX(Macro!$G$8:$G$225,MATCH($C177,_xlfn.ANCHORARRAY(Macro!$C$8),0)),NA())</f>
        <v>#N/A</v>
      </c>
      <c r="U177" s="25">
        <f ca="1">IFERROR(INDEX(Socioeconomic!$G$8:$G$225,MATCH($C177,_xlfn.ANCHORARRAY(Socioeconomic!$C$8),0)),NA())</f>
        <v>0</v>
      </c>
      <c r="V177" s="25">
        <f ca="1">IFERROR(INDEX('Natural Hazard'!$G$8:$G$225,MATCH($C177,_xlfn.ANCHORARRAY('Natural Hazard'!$C$8),0)),NA())</f>
        <v>0</v>
      </c>
      <c r="W177" s="25">
        <f ca="1">IFERROR(INDEX(Conflict!$G$8:$G$225,MATCH($C177,_xlfn.ANCHORARRAY(Conflict!$C$8),0)),NA())</f>
        <v>0</v>
      </c>
      <c r="X177" s="50"/>
      <c r="Y177" s="25">
        <f ca="1">IFERROR(INDEX(Health!$H$8:$H$225,MATCH($C177,_xlfn.ANCHORARRAY(Health!$C$8),0)),NA())</f>
        <v>9.3819241982507293</v>
      </c>
      <c r="Z177" s="25">
        <f ca="1">IFERROR(INDEX(Food!$H$8:$H$225,MATCH($C177,_xlfn.ANCHORARRAY(Food!$C$8),0)),NA())</f>
        <v>9.1387559808612409</v>
      </c>
      <c r="AA177" s="25" t="e">
        <f ca="1">IFERROR(INDEX(Macro!$H$8:$H$225,MATCH($C177,_xlfn.ANCHORARRAY(Macro!$C$8),0)),NA())</f>
        <v>#N/A</v>
      </c>
      <c r="AB177" s="25">
        <f ca="1">IFERROR(INDEX(Socioeconomic!$H$8:$H$225,MATCH($C177,_xlfn.ANCHORARRAY(Socioeconomic!$C$8),0)),NA())</f>
        <v>8</v>
      </c>
      <c r="AC177" s="25">
        <f ca="1">IFERROR(INDEX('Natural Hazard'!$H$8:$H$225,MATCH($C177,_xlfn.ANCHORARRAY('Natural Hazard'!$C$8),0)),NA())</f>
        <v>7.1666666666666599</v>
      </c>
      <c r="AD177" s="25">
        <f ca="1">IFERROR(INDEX(Conflict!$H$8:$H$225,MATCH($C177,_xlfn.ANCHORARRAY(Conflict!$C$8),0)),NA())</f>
        <v>3.6325678496868399</v>
      </c>
      <c r="AE177" s="50"/>
      <c r="AF177" s="25">
        <f ca="1">IFERROR(INDEX(Health!$I$8:$I$225,MATCH($C177,_xlfn.ANCHORARRAY(Health!$C$8),0)),NA())</f>
        <v>0</v>
      </c>
      <c r="AG177" s="25" t="e">
        <f ca="1">IFERROR(INDEX(Food!$I$8:$I$225,MATCH($C177,_xlfn.ANCHORARRAY(Food!$C$8),0)),NA())</f>
        <v>#N/A</v>
      </c>
      <c r="AH177" s="25" t="e">
        <f ca="1">IFERROR(INDEX(Macro!$I$8:$I$225,MATCH($C177,_xlfn.ANCHORARRAY(Macro!$C$8),0)),NA())</f>
        <v>#N/A</v>
      </c>
      <c r="AI177" s="25">
        <f ca="1">IFERROR(INDEX(Socioeconomic!$I$8:$I$225,MATCH($C177,_xlfn.ANCHORARRAY(Socioeconomic!$C$8),0)),NA())</f>
        <v>0</v>
      </c>
      <c r="AJ177" s="25">
        <f ca="1">IFERROR(INDEX('Natural Hazard'!$I$8:$I$225,MATCH($C177,_xlfn.ANCHORARRAY('Natural Hazard'!$C$8),0)),NA())</f>
        <v>0</v>
      </c>
      <c r="AK177" s="25">
        <f ca="1">IFERROR(INDEX(Conflict!$I$8:$I$225,MATCH($C177,_xlfn.ANCHORARRAY(Conflict!$C$8),0)),NA())</f>
        <v>0</v>
      </c>
      <c r="AL177" s="49"/>
      <c r="AM177" s="25">
        <f>IFERROR(INDEX('Data Reliability'!$G$6:$G$409,MATCH($C177,'Data Reliability'!$E$6:$E$409,0)),NA())</f>
        <v>0.25</v>
      </c>
      <c r="AN177" s="25">
        <f>IFERROR(INDEX('Data Reliability'!$H$6:$H$409,MATCH($C177,'Data Reliability'!$E$6:$E$409,0)),NA())</f>
        <v>0.72777777777777797</v>
      </c>
    </row>
    <row r="178" spans="2:40" ht="15.75" x14ac:dyDescent="0.25">
      <c r="B178" s="28" t="s">
        <v>294</v>
      </c>
      <c r="C178" s="28" t="s">
        <v>295</v>
      </c>
      <c r="D178" s="28" t="s">
        <v>432</v>
      </c>
      <c r="E178" s="28" t="s">
        <v>429</v>
      </c>
      <c r="F178" s="206">
        <f ca="1">MATCH($C178,_xlfn.ANCHORARRAY(Health!$C$8),0)</f>
        <v>173</v>
      </c>
      <c r="G178" s="22" cm="1">
        <f t="array" aca="1" ref="G178" ca="1">IF(Parameters!$D$31, SUM(IF(ISNUMBER(R178:W178),(IF(R178:W178&gt;=Parameters!$D$37,1,"")),""))+0.5*(SUM(IF(ISNUMBER(R178:W178),(IF(R178:W178&gt;=Parameters!$D$38,1,"")),""))-SUM(IF(ISNUMBER(R178:W178),(IF(R178:W178&gt;=Parameters!$D$37,1,"")),""))),0) +
   IF(Parameters!$D$32,SUM(IF(ISNUMBER(R178:W178),(IF(R178:W178&gt;=Parameters!$D$41,1,"")),"")),0) +
   IF(Parameters!$D$33,AVERAGE(IF(ISNUMBER(R178:W178),R178:W178)),0) +
   IF(Parameters!$D$34,IF(OR(IF(ISNUMBER(R178:W178),R178:W178)=0),0,GEOMEAN(IF(ISNUMBER(R178:W178),R178:W178))),0)</f>
        <v>0</v>
      </c>
      <c r="H178" s="23">
        <f t="shared" ca="1" si="12"/>
        <v>0</v>
      </c>
      <c r="I178" s="116" t="str">
        <f t="shared" si="13"/>
        <v/>
      </c>
      <c r="J178" s="22" cm="1">
        <f t="array" aca="1" ref="J178" ca="1">IF(Parameters!$D$31, SUM(IF(ISNUMBER(Y178:AD178),(IF(Y178:AD178&gt;=Parameters!$D$41,1,"")),""))+0.5*(SUM(IF(ISNUMBER(Y178:AD178),(IF(Y178:AD178&gt;=Parameters!$D$42,1,"")),""))-SUM(IF(ISNUMBER(Y178:AD178),(IF(Y178:AD178&gt;=Parameters!$D$41,1,"")),""))),0) +
   IF(Parameters!$D$32,SUM(IF(ISNUMBER(Y178:AD178),(IF(Y178:AD178&gt;=Parameters!$D$41,1,"")),"")),0) +
   IF(Parameters!$D$33,AVERAGE(IF(ISNUMBER(Y178:AD178),Y178:AD178)),0) +
   IF(Parameters!$D$34,IF(OR(IF(ISNUMBER(Y178:AD178),Y178:AD178)=0),0,GEOMEAN(IF(ISNUMBER(Y178:AD178),Y178:AD178))),0)</f>
        <v>1.5</v>
      </c>
      <c r="K178" s="23">
        <f t="shared" ca="1" si="14"/>
        <v>1.5</v>
      </c>
      <c r="L178" s="116" t="str">
        <f t="shared" si="15"/>
        <v/>
      </c>
      <c r="M178" s="21" cm="1">
        <f t="array" aca="1" ref="M178" ca="1">IF(Parameters!$D$31, SUM(IF(ISNUMBER(AF178:AK178),(IF(AF178:AK178&gt;=Parameters!$D$41,1,"")),""))+0.5*(SUM(IF(ISNUMBER(AF178:AK178),(IF(AF178:AK178&gt;=Parameters!$D$42,1,"")),""))-SUM(IF(ISNUMBER(AF178:AK178),(IF(AF178:AK178&gt;=Parameters!$D$41,1,"")),""))),0) +
   IF(Parameters!$D$32,SUM(IF(ISNUMBER(AF178:AK178),(IF(AF178:AK178&gt;=Parameters!$D$41,1,"")),"")),0) +
   IF(Parameters!$D$33,AVERAGE(IF(ISNUMBER(AF178:AK178),AF178:AK178)),0) +
   IF(Parameters!$D$34,IF(OR(IF(ISNUMBER(AF178:AK178),AF178:AK178)=0),0,GEOMEAN(IF(ISNUMBER(AF178:AK178),AF178:AK178))),0)</f>
        <v>0</v>
      </c>
      <c r="N178" s="23">
        <f t="shared" ca="1" si="16"/>
        <v>0</v>
      </c>
      <c r="O178" s="116" t="str">
        <f t="shared" si="17"/>
        <v>!</v>
      </c>
      <c r="P178" s="24"/>
      <c r="Q178" s="49"/>
      <c r="R178" s="25">
        <f ca="1">IFERROR(INDEX(Health!$G$8:$G$225,MATCH($C178,_xlfn.ANCHORARRAY(Health!$C$8),0)),NA())</f>
        <v>0</v>
      </c>
      <c r="S178" s="25">
        <f ca="1">IFERROR(INDEX(Food!$G$8:$G$225,MATCH($C178,_xlfn.ANCHORARRAY(Food!$C$8),0)),NA())</f>
        <v>0</v>
      </c>
      <c r="T178" s="25">
        <f ca="1">IFERROR(INDEX(Macro!$G$8:$G$225,MATCH($C178,_xlfn.ANCHORARRAY(Macro!$C$8),0)),NA())</f>
        <v>0.26589708268953627</v>
      </c>
      <c r="U178" s="25">
        <f ca="1">IFERROR(INDEX(Socioeconomic!$G$8:$G$225,MATCH($C178,_xlfn.ANCHORARRAY(Socioeconomic!$C$8),0)),NA())</f>
        <v>0</v>
      </c>
      <c r="V178" s="25">
        <f ca="1">IFERROR(INDEX('Natural Hazard'!$G$8:$G$225,MATCH($C178,_xlfn.ANCHORARRAY('Natural Hazard'!$C$8),0)),NA())</f>
        <v>0</v>
      </c>
      <c r="W178" s="25">
        <f ca="1">IFERROR(INDEX(Conflict!$G$8:$G$225,MATCH($C178,_xlfn.ANCHORARRAY(Conflict!$C$8),0)),NA())</f>
        <v>0</v>
      </c>
      <c r="X178" s="50"/>
      <c r="Y178" s="25">
        <f ca="1">IFERROR(INDEX(Health!$H$8:$H$225,MATCH($C178,_xlfn.ANCHORARRAY(Health!$C$8),0)),NA())</f>
        <v>6.6413994169096204</v>
      </c>
      <c r="Z178" s="25">
        <f ca="1">IFERROR(INDEX(Food!$H$8:$H$225,MATCH($C178,_xlfn.ANCHORARRAY(Food!$C$8),0)),NA())</f>
        <v>10</v>
      </c>
      <c r="AA178" s="25">
        <f ca="1">IFERROR(INDEX(Macro!$H$8:$H$225,MATCH($C178,_xlfn.ANCHORARRAY(Macro!$C$8),0)),NA())</f>
        <v>5.9530459726730598</v>
      </c>
      <c r="AB178" s="25">
        <f ca="1">IFERROR(INDEX(Socioeconomic!$H$8:$H$225,MATCH($C178,_xlfn.ANCHORARRAY(Socioeconomic!$C$8),0)),NA())</f>
        <v>9.71428571428571</v>
      </c>
      <c r="AC178" s="25">
        <f ca="1">IFERROR(INDEX('Natural Hazard'!$H$8:$H$225,MATCH($C178,_xlfn.ANCHORARRAY('Natural Hazard'!$C$8),0)),NA())</f>
        <v>4.5</v>
      </c>
      <c r="AD178" s="25">
        <f ca="1">IFERROR(INDEX(Conflict!$H$8:$H$225,MATCH($C178,_xlfn.ANCHORARRAY(Conflict!$C$8),0)),NA())</f>
        <v>4.6764091858037498</v>
      </c>
      <c r="AE178" s="50"/>
      <c r="AF178" s="25">
        <f ca="1">IFERROR(INDEX(Health!$I$8:$I$225,MATCH($C178,_xlfn.ANCHORARRAY(Health!$C$8),0)),NA())</f>
        <v>0</v>
      </c>
      <c r="AG178" s="25" t="e">
        <f ca="1">IFERROR(INDEX(Food!$I$8:$I$225,MATCH($C178,_xlfn.ANCHORARRAY(Food!$C$8),0)),NA())</f>
        <v>#N/A</v>
      </c>
      <c r="AH178" s="25">
        <f ca="1">IFERROR(INDEX(Macro!$I$8:$I$225,MATCH($C178,_xlfn.ANCHORARRAY(Macro!$C$8),0)),NA())</f>
        <v>1.1876484560568499E-2</v>
      </c>
      <c r="AI178" s="25">
        <f ca="1">IFERROR(INDEX(Socioeconomic!$I$8:$I$225,MATCH($C178,_xlfn.ANCHORARRAY(Socioeconomic!$C$8),0)),NA())</f>
        <v>0</v>
      </c>
      <c r="AJ178" s="25">
        <f ca="1">IFERROR(INDEX('Natural Hazard'!$I$8:$I$225,MATCH($C178,_xlfn.ANCHORARRAY('Natural Hazard'!$C$8),0)),NA())</f>
        <v>0</v>
      </c>
      <c r="AK178" s="25">
        <f ca="1">IFERROR(INDEX(Conflict!$I$8:$I$225,MATCH($C178,_xlfn.ANCHORARRAY(Conflict!$C$8),0)),NA())</f>
        <v>0</v>
      </c>
      <c r="AL178" s="49"/>
      <c r="AM178" s="25">
        <f>IFERROR(INDEX('Data Reliability'!$G$6:$G$409,MATCH($C178,'Data Reliability'!$E$6:$E$409,0)),NA())</f>
        <v>0</v>
      </c>
      <c r="AN178" s="25">
        <f>IFERROR(INDEX('Data Reliability'!$H$6:$H$409,MATCH($C178,'Data Reliability'!$E$6:$E$409,0)),NA())</f>
        <v>0.49444444444444402</v>
      </c>
    </row>
    <row r="179" spans="2:40" ht="15.75" x14ac:dyDescent="0.25">
      <c r="B179" s="28" t="s">
        <v>296</v>
      </c>
      <c r="C179" s="28" t="s">
        <v>297</v>
      </c>
      <c r="D179" s="28" t="s">
        <v>435</v>
      </c>
      <c r="E179" s="28" t="s">
        <v>430</v>
      </c>
      <c r="F179" s="206">
        <f ca="1">MATCH($C179,_xlfn.ANCHORARRAY(Health!$C$8),0)</f>
        <v>174</v>
      </c>
      <c r="G179" s="22" cm="1">
        <f t="array" aca="1" ref="G179" ca="1">IF(Parameters!$D$31, SUM(IF(ISNUMBER(R179:W179),(IF(R179:W179&gt;=Parameters!$D$37,1,"")),""))+0.5*(SUM(IF(ISNUMBER(R179:W179),(IF(R179:W179&gt;=Parameters!$D$38,1,"")),""))-SUM(IF(ISNUMBER(R179:W179),(IF(R179:W179&gt;=Parameters!$D$37,1,"")),""))),0) +
   IF(Parameters!$D$32,SUM(IF(ISNUMBER(R179:W179),(IF(R179:W179&gt;=Parameters!$D$41,1,"")),"")),0) +
   IF(Parameters!$D$33,AVERAGE(IF(ISNUMBER(R179:W179),R179:W179)),0) +
   IF(Parameters!$D$34,IF(OR(IF(ISNUMBER(R179:W179),R179:W179)=0),0,GEOMEAN(IF(ISNUMBER(R179:W179),R179:W179))),0)</f>
        <v>0</v>
      </c>
      <c r="H179" s="23">
        <f t="shared" ca="1" si="12"/>
        <v>0</v>
      </c>
      <c r="I179" s="116" t="str">
        <f t="shared" si="13"/>
        <v/>
      </c>
      <c r="J179" s="22" cm="1">
        <f t="array" aca="1" ref="J179" ca="1">IF(Parameters!$D$31, SUM(IF(ISNUMBER(Y179:AD179),(IF(Y179:AD179&gt;=Parameters!$D$41,1,"")),""))+0.5*(SUM(IF(ISNUMBER(Y179:AD179),(IF(Y179:AD179&gt;=Parameters!$D$42,1,"")),""))-SUM(IF(ISNUMBER(Y179:AD179),(IF(Y179:AD179&gt;=Parameters!$D$41,1,"")),""))),0) +
   IF(Parameters!$D$32,SUM(IF(ISNUMBER(Y179:AD179),(IF(Y179:AD179&gt;=Parameters!$D$41,1,"")),"")),0) +
   IF(Parameters!$D$33,AVERAGE(IF(ISNUMBER(Y179:AD179),Y179:AD179)),0) +
   IF(Parameters!$D$34,IF(OR(IF(ISNUMBER(Y179:AD179),Y179:AD179)=0),0,GEOMEAN(IF(ISNUMBER(Y179:AD179),Y179:AD179))),0)</f>
        <v>1</v>
      </c>
      <c r="K179" s="23">
        <f t="shared" ca="1" si="14"/>
        <v>1</v>
      </c>
      <c r="L179" s="116" t="str">
        <f t="shared" si="15"/>
        <v/>
      </c>
      <c r="M179" s="21" cm="1">
        <f t="array" aca="1" ref="M179" ca="1">IF(Parameters!$D$31, SUM(IF(ISNUMBER(AF179:AK179),(IF(AF179:AK179&gt;=Parameters!$D$41,1,"")),""))+0.5*(SUM(IF(ISNUMBER(AF179:AK179),(IF(AF179:AK179&gt;=Parameters!$D$42,1,"")),""))-SUM(IF(ISNUMBER(AF179:AK179),(IF(AF179:AK179&gt;=Parameters!$D$41,1,"")),""))),0) +
   IF(Parameters!$D$32,SUM(IF(ISNUMBER(AF179:AK179),(IF(AF179:AK179&gt;=Parameters!$D$41,1,"")),"")),0) +
   IF(Parameters!$D$33,AVERAGE(IF(ISNUMBER(AF179:AK179),AF179:AK179)),0) +
   IF(Parameters!$D$34,IF(OR(IF(ISNUMBER(AF179:AK179),AF179:AK179)=0),0,GEOMEAN(IF(ISNUMBER(AF179:AK179),AF179:AK179))),0)</f>
        <v>0</v>
      </c>
      <c r="N179" s="23">
        <f t="shared" ca="1" si="16"/>
        <v>0</v>
      </c>
      <c r="O179" s="116" t="str">
        <f t="shared" si="17"/>
        <v>!</v>
      </c>
      <c r="P179" s="24"/>
      <c r="Q179" s="49"/>
      <c r="R179" s="25">
        <f ca="1">IFERROR(INDEX(Health!$G$8:$G$225,MATCH($C179,_xlfn.ANCHORARRAY(Health!$C$8),0)),NA())</f>
        <v>0</v>
      </c>
      <c r="S179" s="25">
        <f ca="1">IFERROR(INDEX(Food!$G$8:$G$225,MATCH($C179,_xlfn.ANCHORARRAY(Food!$C$8),0)),NA())</f>
        <v>4.4824821480175299</v>
      </c>
      <c r="T179" s="25">
        <f ca="1">IFERROR(INDEX(Macro!$G$8:$G$225,MATCH($C179,_xlfn.ANCHORARRAY(Macro!$C$8),0)),NA())</f>
        <v>3.1619496205805557</v>
      </c>
      <c r="U179" s="25">
        <f ca="1">IFERROR(INDEX(Socioeconomic!$G$8:$G$225,MATCH($C179,_xlfn.ANCHORARRAY(Socioeconomic!$C$8),0)),NA())</f>
        <v>0.91025898983279541</v>
      </c>
      <c r="V179" s="25">
        <f ca="1">IFERROR(INDEX('Natural Hazard'!$G$8:$G$225,MATCH($C179,_xlfn.ANCHORARRAY('Natural Hazard'!$C$8),0)),NA())</f>
        <v>0</v>
      </c>
      <c r="W179" s="25">
        <f ca="1">IFERROR(INDEX(Conflict!$G$8:$G$225,MATCH($C179,_xlfn.ANCHORARRAY(Conflict!$C$8),0)),NA())</f>
        <v>0</v>
      </c>
      <c r="X179" s="50"/>
      <c r="Y179" s="25">
        <f ca="1">IFERROR(INDEX(Health!$H$8:$H$225,MATCH($C179,_xlfn.ANCHORARRAY(Health!$C$8),0)),NA())</f>
        <v>4.2798833819241997</v>
      </c>
      <c r="Z179" s="25">
        <f ca="1">IFERROR(INDEX(Food!$H$8:$H$225,MATCH($C179,_xlfn.ANCHORARRAY(Food!$C$8),0)),NA())</f>
        <v>4.01852924145917</v>
      </c>
      <c r="AA179" s="25">
        <f ca="1">IFERROR(INDEX(Macro!$H$8:$H$225,MATCH($C179,_xlfn.ANCHORARRAY(Macro!$C$8),0)),NA())</f>
        <v>3.80916433909564</v>
      </c>
      <c r="AB179" s="25">
        <f ca="1">IFERROR(INDEX(Socioeconomic!$H$8:$H$225,MATCH($C179,_xlfn.ANCHORARRAY(Socioeconomic!$C$8),0)),NA())</f>
        <v>7.1428571428571397</v>
      </c>
      <c r="AC179" s="25">
        <f ca="1">IFERROR(INDEX('Natural Hazard'!$H$8:$H$225,MATCH($C179,_xlfn.ANCHORARRAY('Natural Hazard'!$C$8),0)),NA())</f>
        <v>7.6666666666666599</v>
      </c>
      <c r="AD179" s="25">
        <f ca="1">IFERROR(INDEX(Conflict!$H$8:$H$225,MATCH($C179,_xlfn.ANCHORARRAY(Conflict!$C$8),0)),NA())</f>
        <v>1.7745302713987401</v>
      </c>
      <c r="AE179" s="50"/>
      <c r="AF179" s="25">
        <f ca="1">IFERROR(INDEX(Health!$I$8:$I$225,MATCH($C179,_xlfn.ANCHORARRAY(Health!$C$8),0)),NA())</f>
        <v>0</v>
      </c>
      <c r="AG179" s="25">
        <f ca="1">IFERROR(INDEX(Food!$I$8:$I$225,MATCH($C179,_xlfn.ANCHORARRAY(Food!$C$8),0)),NA())</f>
        <v>5</v>
      </c>
      <c r="AH179" s="25">
        <f ca="1">IFERROR(INDEX(Macro!$I$8:$I$225,MATCH($C179,_xlfn.ANCHORARRAY(Macro!$C$8),0)),NA())</f>
        <v>2.6247030878859898</v>
      </c>
      <c r="AI179" s="25">
        <f ca="1">IFERROR(INDEX(Socioeconomic!$I$8:$I$225,MATCH($C179,_xlfn.ANCHORARRAY(Socioeconomic!$C$8),0)),NA())</f>
        <v>0.11599999999999901</v>
      </c>
      <c r="AJ179" s="25">
        <f ca="1">IFERROR(INDEX('Natural Hazard'!$I$8:$I$225,MATCH($C179,_xlfn.ANCHORARRAY('Natural Hazard'!$C$8),0)),NA())</f>
        <v>0</v>
      </c>
      <c r="AK179" s="25">
        <f ca="1">IFERROR(INDEX(Conflict!$I$8:$I$225,MATCH($C179,_xlfn.ANCHORARRAY(Conflict!$C$8),0)),NA())</f>
        <v>0</v>
      </c>
      <c r="AL179" s="49"/>
      <c r="AM179" s="25">
        <f>IFERROR(INDEX('Data Reliability'!$G$6:$G$409,MATCH($C179,'Data Reliability'!$E$6:$E$409,0)),NA())</f>
        <v>0</v>
      </c>
      <c r="AN179" s="25">
        <f>IFERROR(INDEX('Data Reliability'!$H$6:$H$409,MATCH($C179,'Data Reliability'!$E$6:$E$409,0)),NA())</f>
        <v>0.35</v>
      </c>
    </row>
    <row r="180" spans="2:40" ht="15.75" x14ac:dyDescent="0.25">
      <c r="B180" s="28" t="s">
        <v>726</v>
      </c>
      <c r="C180" s="28" t="s">
        <v>688</v>
      </c>
      <c r="D180" s="28" t="s">
        <v>433</v>
      </c>
      <c r="E180" s="28" t="s">
        <v>409</v>
      </c>
      <c r="F180" s="206">
        <f ca="1">MATCH($C180,_xlfn.ANCHORARRAY(Health!$C$8),0)</f>
        <v>175</v>
      </c>
      <c r="G180" s="22" cm="1">
        <f t="array" aca="1" ref="G180" ca="1">IF(Parameters!$D$31, SUM(IF(ISNUMBER(R180:W180),(IF(R180:W180&gt;=Parameters!$D$37,1,"")),""))+0.5*(SUM(IF(ISNUMBER(R180:W180),(IF(R180:W180&gt;=Parameters!$D$38,1,"")),""))-SUM(IF(ISNUMBER(R180:W180),(IF(R180:W180&gt;=Parameters!$D$37,1,"")),""))),0) +
   IF(Parameters!$D$32,SUM(IF(ISNUMBER(R180:W180),(IF(R180:W180&gt;=Parameters!$D$41,1,"")),"")),0) +
   IF(Parameters!$D$33,AVERAGE(IF(ISNUMBER(R180:W180),R180:W180)),0) +
   IF(Parameters!$D$34,IF(OR(IF(ISNUMBER(R180:W180),R180:W180)=0),0,GEOMEAN(IF(ISNUMBER(R180:W180),R180:W180))),0)</f>
        <v>0</v>
      </c>
      <c r="H180" s="23">
        <f t="shared" ca="1" si="12"/>
        <v>0</v>
      </c>
      <c r="I180" s="116" t="str">
        <f t="shared" si="13"/>
        <v>!!</v>
      </c>
      <c r="J180" s="22" cm="1">
        <f t="array" aca="1" ref="J180" ca="1">IF(Parameters!$D$31, SUM(IF(ISNUMBER(Y180:AD180),(IF(Y180:AD180&gt;=Parameters!$D$41,1,"")),""))+0.5*(SUM(IF(ISNUMBER(Y180:AD180),(IF(Y180:AD180&gt;=Parameters!$D$42,1,"")),""))-SUM(IF(ISNUMBER(Y180:AD180),(IF(Y180:AD180&gt;=Parameters!$D$41,1,"")),""))),0) +
   IF(Parameters!$D$32,SUM(IF(ISNUMBER(Y180:AD180),(IF(Y180:AD180&gt;=Parameters!$D$41,1,"")),"")),0) +
   IF(Parameters!$D$33,AVERAGE(IF(ISNUMBER(Y180:AD180),Y180:AD180)),0) +
   IF(Parameters!$D$34,IF(OR(IF(ISNUMBER(Y180:AD180),Y180:AD180)=0),0,GEOMEAN(IF(ISNUMBER(Y180:AD180),Y180:AD180))),0)</f>
        <v>0</v>
      </c>
      <c r="K180" s="23">
        <f t="shared" ca="1" si="14"/>
        <v>0</v>
      </c>
      <c r="L180" s="116" t="str">
        <f t="shared" si="15"/>
        <v>!!</v>
      </c>
      <c r="M180" s="21" cm="1">
        <f t="array" aca="1" ref="M180" ca="1">IF(Parameters!$D$31, SUM(IF(ISNUMBER(AF180:AK180),(IF(AF180:AK180&gt;=Parameters!$D$41,1,"")),""))+0.5*(SUM(IF(ISNUMBER(AF180:AK180),(IF(AF180:AK180&gt;=Parameters!$D$42,1,"")),""))-SUM(IF(ISNUMBER(AF180:AK180),(IF(AF180:AK180&gt;=Parameters!$D$41,1,"")),""))),0) +
   IF(Parameters!$D$32,SUM(IF(ISNUMBER(AF180:AK180),(IF(AF180:AK180&gt;=Parameters!$D$41,1,"")),"")),0) +
   IF(Parameters!$D$33,AVERAGE(IF(ISNUMBER(AF180:AK180),AF180:AK180)),0) +
   IF(Parameters!$D$34,IF(OR(IF(ISNUMBER(AF180:AK180),AF180:AK180)=0),0,GEOMEAN(IF(ISNUMBER(AF180:AK180),AF180:AK180))),0)</f>
        <v>0</v>
      </c>
      <c r="N180" s="23">
        <f t="shared" ca="1" si="16"/>
        <v>0</v>
      </c>
      <c r="O180" s="116" t="str">
        <f t="shared" si="17"/>
        <v>!!</v>
      </c>
      <c r="P180" s="24"/>
      <c r="Q180" s="49"/>
      <c r="R180" s="25">
        <f ca="1">IFERROR(INDEX(Health!$G$8:$G$225,MATCH($C180,_xlfn.ANCHORARRAY(Health!$C$8),0)),NA())</f>
        <v>0</v>
      </c>
      <c r="S180" s="25" t="e">
        <f ca="1">IFERROR(INDEX(Food!$G$8:$G$225,MATCH($C180,_xlfn.ANCHORARRAY(Food!$C$8),0)),NA())</f>
        <v>#N/A</v>
      </c>
      <c r="T180" s="25" t="e">
        <f ca="1">IFERROR(INDEX(Macro!$G$8:$G$225,MATCH($C180,_xlfn.ANCHORARRAY(Macro!$C$8),0)),NA())</f>
        <v>#N/A</v>
      </c>
      <c r="U180" s="25">
        <f ca="1">IFERROR(INDEX(Socioeconomic!$G$8:$G$225,MATCH($C180,_xlfn.ANCHORARRAY(Socioeconomic!$C$8),0)),NA())</f>
        <v>0.06</v>
      </c>
      <c r="V180" s="25">
        <f ca="1">IFERROR(INDEX('Natural Hazard'!$G$8:$G$225,MATCH($C180,_xlfn.ANCHORARRAY('Natural Hazard'!$C$8),0)),NA())</f>
        <v>0</v>
      </c>
      <c r="W180" s="25">
        <f ca="1">IFERROR(INDEX(Conflict!$G$8:$G$225,MATCH($C180,_xlfn.ANCHORARRAY(Conflict!$C$8),0)),NA())</f>
        <v>0</v>
      </c>
      <c r="X180" s="50"/>
      <c r="Y180" s="25">
        <f ca="1">IFERROR(INDEX(Health!$H$8:$H$225,MATCH($C180,_xlfn.ANCHORARRAY(Health!$C$8),0)),NA())</f>
        <v>6.5830903790087403</v>
      </c>
      <c r="Z180" s="25" t="e">
        <f ca="1">IFERROR(INDEX(Food!$H$8:$H$225,MATCH($C180,_xlfn.ANCHORARRAY(Food!$C$8),0)),NA())</f>
        <v>#N/A</v>
      </c>
      <c r="AA180" s="25" t="e">
        <f ca="1">IFERROR(INDEX(Macro!$H$8:$H$225,MATCH($C180,_xlfn.ANCHORARRAY(Macro!$C$8),0)),NA())</f>
        <v>#N/A</v>
      </c>
      <c r="AB180" s="25" t="e">
        <f ca="1">IFERROR(INDEX(Socioeconomic!$H$8:$H$225,MATCH($C180,_xlfn.ANCHORARRAY(Socioeconomic!$C$8),0)),NA())</f>
        <v>#N/A</v>
      </c>
      <c r="AC180" s="25" t="e">
        <f ca="1">IFERROR(INDEX('Natural Hazard'!$H$8:$H$225,MATCH($C180,_xlfn.ANCHORARRAY('Natural Hazard'!$C$8),0)),NA())</f>
        <v>#N/A</v>
      </c>
      <c r="AD180" s="25">
        <f ca="1">IFERROR(INDEX(Conflict!$H$8:$H$225,MATCH($C180,_xlfn.ANCHORARRAY(Conflict!$C$8),0)),NA())</f>
        <v>0</v>
      </c>
      <c r="AE180" s="50"/>
      <c r="AF180" s="25">
        <f ca="1">IFERROR(INDEX(Health!$I$8:$I$225,MATCH($C180,_xlfn.ANCHORARRAY(Health!$C$8),0)),NA())</f>
        <v>0</v>
      </c>
      <c r="AG180" s="25" t="e">
        <f ca="1">IFERROR(INDEX(Food!$I$8:$I$225,MATCH($C180,_xlfn.ANCHORARRAY(Food!$C$8),0)),NA())</f>
        <v>#N/A</v>
      </c>
      <c r="AH180" s="25" t="e">
        <f ca="1">IFERROR(INDEX(Macro!$I$8:$I$225,MATCH($C180,_xlfn.ANCHORARRAY(Macro!$C$8),0)),NA())</f>
        <v>#N/A</v>
      </c>
      <c r="AI180" s="25">
        <f ca="1">IFERROR(INDEX(Socioeconomic!$I$8:$I$225,MATCH($C180,_xlfn.ANCHORARRAY(Socioeconomic!$C$8),0)),NA())</f>
        <v>0.06</v>
      </c>
      <c r="AJ180" s="25">
        <f ca="1">IFERROR(INDEX('Natural Hazard'!$I$8:$I$225,MATCH($C180,_xlfn.ANCHORARRAY('Natural Hazard'!$C$8),0)),NA())</f>
        <v>0</v>
      </c>
      <c r="AK180" s="25">
        <f ca="1">IFERROR(INDEX(Conflict!$I$8:$I$225,MATCH($C180,_xlfn.ANCHORARRAY(Conflict!$C$8),0)),NA())</f>
        <v>0</v>
      </c>
      <c r="AL180" s="49"/>
      <c r="AM180" s="25">
        <f>IFERROR(INDEX('Data Reliability'!$G$6:$G$409,MATCH($C180,'Data Reliability'!$E$6:$E$409,0)),NA())</f>
        <v>0.72222222222222199</v>
      </c>
      <c r="AN180" s="25">
        <f>IFERROR(INDEX('Data Reliability'!$H$6:$H$409,MATCH($C180,'Data Reliability'!$E$6:$E$409,0)),NA())</f>
        <v>0.67222222222222205</v>
      </c>
    </row>
    <row r="181" spans="2:40" ht="15.75" x14ac:dyDescent="0.25">
      <c r="B181" s="28" t="s">
        <v>298</v>
      </c>
      <c r="C181" s="28" t="s">
        <v>299</v>
      </c>
      <c r="D181" s="28" t="s">
        <v>432</v>
      </c>
      <c r="E181" s="28" t="s">
        <v>429</v>
      </c>
      <c r="F181" s="206">
        <f ca="1">MATCH($C181,_xlfn.ANCHORARRAY(Health!$C$8),0)</f>
        <v>176</v>
      </c>
      <c r="G181" s="22" cm="1">
        <f t="array" aca="1" ref="G181" ca="1">IF(Parameters!$D$31, SUM(IF(ISNUMBER(R181:W181),(IF(R181:W181&gt;=Parameters!$D$37,1,"")),""))+0.5*(SUM(IF(ISNUMBER(R181:W181),(IF(R181:W181&gt;=Parameters!$D$38,1,"")),""))-SUM(IF(ISNUMBER(R181:W181),(IF(R181:W181&gt;=Parameters!$D$37,1,"")),""))),0) +
   IF(Parameters!$D$32,SUM(IF(ISNUMBER(R181:W181),(IF(R181:W181&gt;=Parameters!$D$41,1,"")),"")),0) +
   IF(Parameters!$D$33,AVERAGE(IF(ISNUMBER(R181:W181),R181:W181)),0) +
   IF(Parameters!$D$34,IF(OR(IF(ISNUMBER(R181:W181),R181:W181)=0),0,GEOMEAN(IF(ISNUMBER(R181:W181),R181:W181))),0)</f>
        <v>2.5</v>
      </c>
      <c r="H181" s="23">
        <f t="shared" ca="1" si="12"/>
        <v>2.5</v>
      </c>
      <c r="I181" s="116" t="str">
        <f t="shared" si="13"/>
        <v/>
      </c>
      <c r="J181" s="22" cm="1">
        <f t="array" aca="1" ref="J181" ca="1">IF(Parameters!$D$31, SUM(IF(ISNUMBER(Y181:AD181),(IF(Y181:AD181&gt;=Parameters!$D$41,1,"")),""))+0.5*(SUM(IF(ISNUMBER(Y181:AD181),(IF(Y181:AD181&gt;=Parameters!$D$42,1,"")),""))-SUM(IF(ISNUMBER(Y181:AD181),(IF(Y181:AD181&gt;=Parameters!$D$41,1,"")),""))),0) +
   IF(Parameters!$D$32,SUM(IF(ISNUMBER(Y181:AD181),(IF(Y181:AD181&gt;=Parameters!$D$41,1,"")),"")),0) +
   IF(Parameters!$D$33,AVERAGE(IF(ISNUMBER(Y181:AD181),Y181:AD181)),0) +
   IF(Parameters!$D$34,IF(OR(IF(ISNUMBER(Y181:AD181),Y181:AD181)=0),0,GEOMEAN(IF(ISNUMBER(Y181:AD181),Y181:AD181))),0)</f>
        <v>5</v>
      </c>
      <c r="K181" s="23">
        <f t="shared" ca="1" si="14"/>
        <v>5</v>
      </c>
      <c r="L181" s="116" t="str">
        <f t="shared" si="15"/>
        <v/>
      </c>
      <c r="M181" s="21" cm="1">
        <f t="array" aca="1" ref="M181" ca="1">IF(Parameters!$D$31, SUM(IF(ISNUMBER(AF181:AK181),(IF(AF181:AK181&gt;=Parameters!$D$41,1,"")),""))+0.5*(SUM(IF(ISNUMBER(AF181:AK181),(IF(AF181:AK181&gt;=Parameters!$D$42,1,"")),""))-SUM(IF(ISNUMBER(AF181:AK181),(IF(AF181:AK181&gt;=Parameters!$D$41,1,"")),""))),0) +
   IF(Parameters!$D$32,SUM(IF(ISNUMBER(AF181:AK181),(IF(AF181:AK181&gt;=Parameters!$D$41,1,"")),"")),0) +
   IF(Parameters!$D$33,AVERAGE(IF(ISNUMBER(AF181:AK181),AF181:AK181)),0) +
   IF(Parameters!$D$34,IF(OR(IF(ISNUMBER(AF181:AK181),AF181:AK181)=0),0,GEOMEAN(IF(ISNUMBER(AF181:AK181),AF181:AK181))),0)</f>
        <v>2</v>
      </c>
      <c r="N181" s="23">
        <f t="shared" ca="1" si="16"/>
        <v>2</v>
      </c>
      <c r="O181" s="116" t="str">
        <f t="shared" si="17"/>
        <v/>
      </c>
      <c r="P181" s="24"/>
      <c r="Q181" s="49"/>
      <c r="R181" s="25">
        <f ca="1">IFERROR(INDEX(Health!$G$8:$G$225,MATCH($C181,_xlfn.ANCHORARRAY(Health!$C$8),0)),NA())</f>
        <v>0</v>
      </c>
      <c r="S181" s="25">
        <f ca="1">IFERROR(INDEX(Food!$G$8:$G$225,MATCH($C181,_xlfn.ANCHORARRAY(Food!$C$8),0)),NA())</f>
        <v>10</v>
      </c>
      <c r="T181" s="25">
        <f ca="1">IFERROR(INDEX(Macro!$G$8:$G$225,MATCH($C181,_xlfn.ANCHORARRAY(Macro!$C$8),0)),NA())</f>
        <v>6.0528835582676193</v>
      </c>
      <c r="U181" s="25">
        <f ca="1">IFERROR(INDEX(Socioeconomic!$G$8:$G$225,MATCH($C181,_xlfn.ANCHORARRAY(Socioeconomic!$C$8),0)),NA())</f>
        <v>0</v>
      </c>
      <c r="V181" s="25">
        <f ca="1">IFERROR(INDEX('Natural Hazard'!$G$8:$G$225,MATCH($C181,_xlfn.ANCHORARRAY('Natural Hazard'!$C$8),0)),NA())</f>
        <v>9.6609178307929575</v>
      </c>
      <c r="W181" s="25">
        <f ca="1">IFERROR(INDEX(Conflict!$G$8:$G$225,MATCH($C181,_xlfn.ANCHORARRAY(Conflict!$C$8),0)),NA())</f>
        <v>0</v>
      </c>
      <c r="X181" s="50"/>
      <c r="Y181" s="25">
        <f ca="1">IFERROR(INDEX(Health!$H$8:$H$225,MATCH($C181,_xlfn.ANCHORARRAY(Health!$C$8),0)),NA())</f>
        <v>10</v>
      </c>
      <c r="Z181" s="25">
        <f ca="1">IFERROR(INDEX(Food!$H$8:$H$225,MATCH($C181,_xlfn.ANCHORARRAY(Food!$C$8),0)),NA())</f>
        <v>10</v>
      </c>
      <c r="AA181" s="25">
        <f ca="1">IFERROR(INDEX(Macro!$H$8:$H$225,MATCH($C181,_xlfn.ANCHORARRAY(Macro!$C$8),0)),NA())</f>
        <v>9.3198460028685695</v>
      </c>
      <c r="AB181" s="25">
        <f ca="1">IFERROR(INDEX(Socioeconomic!$H$8:$H$225,MATCH($C181,_xlfn.ANCHORARRAY(Socioeconomic!$C$8),0)),NA())</f>
        <v>10</v>
      </c>
      <c r="AC181" s="25">
        <f ca="1">IFERROR(INDEX('Natural Hazard'!$H$8:$H$225,MATCH($C181,_xlfn.ANCHORARRAY('Natural Hazard'!$C$8),0)),NA())</f>
        <v>9.3333333333333304</v>
      </c>
      <c r="AD181" s="25">
        <f ca="1">IFERROR(INDEX(Conflict!$H$8:$H$225,MATCH($C181,_xlfn.ANCHORARRAY(Conflict!$C$8),0)),NA())</f>
        <v>10</v>
      </c>
      <c r="AE181" s="50"/>
      <c r="AF181" s="25">
        <f ca="1">IFERROR(INDEX(Health!$I$8:$I$225,MATCH($C181,_xlfn.ANCHORARRAY(Health!$C$8),0)),NA())</f>
        <v>0</v>
      </c>
      <c r="AG181" s="25">
        <f ca="1">IFERROR(INDEX(Food!$I$8:$I$225,MATCH($C181,_xlfn.ANCHORARRAY(Food!$C$8),0)),NA())</f>
        <v>10</v>
      </c>
      <c r="AH181" s="25">
        <f ca="1">IFERROR(INDEX(Macro!$I$8:$I$225,MATCH($C181,_xlfn.ANCHORARRAY(Macro!$C$8),0)),NA())</f>
        <v>3.93111638954869</v>
      </c>
      <c r="AI181" s="25">
        <f ca="1">IFERROR(INDEX(Socioeconomic!$I$8:$I$225,MATCH($C181,_xlfn.ANCHORARRAY(Socioeconomic!$C$8),0)),NA())</f>
        <v>0</v>
      </c>
      <c r="AJ181" s="25">
        <f ca="1">IFERROR(INDEX('Natural Hazard'!$I$8:$I$225,MATCH($C181,_xlfn.ANCHORARRAY('Natural Hazard'!$C$8),0)),NA())</f>
        <v>10</v>
      </c>
      <c r="AK181" s="25">
        <f ca="1">IFERROR(INDEX(Conflict!$I$8:$I$225,MATCH($C181,_xlfn.ANCHORARRAY(Conflict!$C$8),0)),NA())</f>
        <v>0</v>
      </c>
      <c r="AL181" s="49"/>
      <c r="AM181" s="25">
        <f>IFERROR(INDEX('Data Reliability'!$G$6:$G$409,MATCH($C181,'Data Reliability'!$E$6:$E$409,0)),NA())</f>
        <v>8.3333333333333301E-2</v>
      </c>
      <c r="AN181" s="25">
        <f>IFERROR(INDEX('Data Reliability'!$H$6:$H$409,MATCH($C181,'Data Reliability'!$E$6:$E$409,0)),NA())</f>
        <v>0.29444444444444401</v>
      </c>
    </row>
    <row r="182" spans="2:40" ht="15.75" x14ac:dyDescent="0.25">
      <c r="B182" s="28" t="s">
        <v>300</v>
      </c>
      <c r="C182" s="28" t="s">
        <v>301</v>
      </c>
      <c r="D182" s="28" t="s">
        <v>433</v>
      </c>
      <c r="E182" s="28" t="s">
        <v>430</v>
      </c>
      <c r="F182" s="206">
        <f ca="1">MATCH($C182,_xlfn.ANCHORARRAY(Health!$C$8),0)</f>
        <v>177</v>
      </c>
      <c r="G182" s="22" cm="1">
        <f t="array" aca="1" ref="G182" ca="1">IF(Parameters!$D$31, SUM(IF(ISNUMBER(R182:W182),(IF(R182:W182&gt;=Parameters!$D$37,1,"")),""))+0.5*(SUM(IF(ISNUMBER(R182:W182),(IF(R182:W182&gt;=Parameters!$D$38,1,"")),""))-SUM(IF(ISNUMBER(R182:W182),(IF(R182:W182&gt;=Parameters!$D$37,1,"")),""))),0) +
   IF(Parameters!$D$32,SUM(IF(ISNUMBER(R182:W182),(IF(R182:W182&gt;=Parameters!$D$41,1,"")),"")),0) +
   IF(Parameters!$D$33,AVERAGE(IF(ISNUMBER(R182:W182),R182:W182)),0) +
   IF(Parameters!$D$34,IF(OR(IF(ISNUMBER(R182:W182),R182:W182)=0),0,GEOMEAN(IF(ISNUMBER(R182:W182),R182:W182))),0)</f>
        <v>0</v>
      </c>
      <c r="H182" s="23">
        <f t="shared" ca="1" si="12"/>
        <v>0</v>
      </c>
      <c r="I182" s="116" t="str">
        <f t="shared" si="13"/>
        <v/>
      </c>
      <c r="J182" s="22" cm="1">
        <f t="array" aca="1" ref="J182" ca="1">IF(Parameters!$D$31, SUM(IF(ISNUMBER(Y182:AD182),(IF(Y182:AD182&gt;=Parameters!$D$41,1,"")),""))+0.5*(SUM(IF(ISNUMBER(Y182:AD182),(IF(Y182:AD182&gt;=Parameters!$D$42,1,"")),""))-SUM(IF(ISNUMBER(Y182:AD182),(IF(Y182:AD182&gt;=Parameters!$D$41,1,"")),""))),0) +
   IF(Parameters!$D$32,SUM(IF(ISNUMBER(Y182:AD182),(IF(Y182:AD182&gt;=Parameters!$D$41,1,"")),"")),0) +
   IF(Parameters!$D$33,AVERAGE(IF(ISNUMBER(Y182:AD182),Y182:AD182)),0) +
   IF(Parameters!$D$34,IF(OR(IF(ISNUMBER(Y182:AD182),Y182:AD182)=0),0,GEOMEAN(IF(ISNUMBER(Y182:AD182),Y182:AD182))),0)</f>
        <v>0</v>
      </c>
      <c r="K182" s="23">
        <f t="shared" ca="1" si="14"/>
        <v>0</v>
      </c>
      <c r="L182" s="116" t="str">
        <f t="shared" si="15"/>
        <v/>
      </c>
      <c r="M182" s="21" cm="1">
        <f t="array" aca="1" ref="M182" ca="1">IF(Parameters!$D$31, SUM(IF(ISNUMBER(AF182:AK182),(IF(AF182:AK182&gt;=Parameters!$D$41,1,"")),""))+0.5*(SUM(IF(ISNUMBER(AF182:AK182),(IF(AF182:AK182&gt;=Parameters!$D$42,1,"")),""))-SUM(IF(ISNUMBER(AF182:AK182),(IF(AF182:AK182&gt;=Parameters!$D$41,1,"")),""))),0) +
   IF(Parameters!$D$32,SUM(IF(ISNUMBER(AF182:AK182),(IF(AF182:AK182&gt;=Parameters!$D$41,1,"")),"")),0) +
   IF(Parameters!$D$33,AVERAGE(IF(ISNUMBER(AF182:AK182),AF182:AK182)),0) +
   IF(Parameters!$D$34,IF(OR(IF(ISNUMBER(AF182:AK182),AF182:AK182)=0),0,GEOMEAN(IF(ISNUMBER(AF182:AK182),AF182:AK182))),0)</f>
        <v>0</v>
      </c>
      <c r="N182" s="23">
        <f t="shared" ca="1" si="16"/>
        <v>0</v>
      </c>
      <c r="O182" s="116" t="str">
        <f t="shared" si="17"/>
        <v>!</v>
      </c>
      <c r="P182" s="24"/>
      <c r="Q182" s="49"/>
      <c r="R182" s="25">
        <f ca="1">IFERROR(INDEX(Health!$G$8:$G$225,MATCH($C182,_xlfn.ANCHORARRAY(Health!$C$8),0)),NA())</f>
        <v>0</v>
      </c>
      <c r="S182" s="25">
        <f ca="1">IFERROR(INDEX(Food!$G$8:$G$225,MATCH($C182,_xlfn.ANCHORARRAY(Food!$C$8),0)),NA())</f>
        <v>0</v>
      </c>
      <c r="T182" s="25">
        <f ca="1">IFERROR(INDEX(Macro!$G$8:$G$225,MATCH($C182,_xlfn.ANCHORARRAY(Macro!$C$8),0)),NA())</f>
        <v>1.9422516800730947</v>
      </c>
      <c r="U182" s="25">
        <f ca="1">IFERROR(INDEX(Socioeconomic!$G$8:$G$225,MATCH($C182,_xlfn.ANCHORARRAY(Socioeconomic!$C$8),0)),NA())</f>
        <v>0</v>
      </c>
      <c r="V182" s="25">
        <f ca="1">IFERROR(INDEX('Natural Hazard'!$G$8:$G$225,MATCH($C182,_xlfn.ANCHORARRAY('Natural Hazard'!$C$8),0)),NA())</f>
        <v>0</v>
      </c>
      <c r="W182" s="25">
        <f ca="1">IFERROR(INDEX(Conflict!$G$8:$G$225,MATCH($C182,_xlfn.ANCHORARRAY(Conflict!$C$8),0)),NA())</f>
        <v>1.6832360578965275</v>
      </c>
      <c r="X182" s="50"/>
      <c r="Y182" s="25">
        <f ca="1">IFERROR(INDEX(Health!$H$8:$H$225,MATCH($C182,_xlfn.ANCHORARRAY(Health!$C$8),0)),NA())</f>
        <v>3.0553935860058301</v>
      </c>
      <c r="Z182" s="25">
        <f ca="1">IFERROR(INDEX(Food!$H$8:$H$225,MATCH($C182,_xlfn.ANCHORARRAY(Food!$C$8),0)),NA())</f>
        <v>4.8291835552981999</v>
      </c>
      <c r="AA182" s="25">
        <f ca="1">IFERROR(INDEX(Macro!$H$8:$H$225,MATCH($C182,_xlfn.ANCHORARRAY(Macro!$C$8),0)),NA())</f>
        <v>3.1448629878463001</v>
      </c>
      <c r="AB182" s="25">
        <f ca="1">IFERROR(INDEX(Socioeconomic!$H$8:$H$225,MATCH($C182,_xlfn.ANCHORARRAY(Socioeconomic!$C$8),0)),NA())</f>
        <v>2.1428571428571401</v>
      </c>
      <c r="AC182" s="25">
        <f ca="1">IFERROR(INDEX('Natural Hazard'!$H$8:$H$225,MATCH($C182,_xlfn.ANCHORARRAY('Natural Hazard'!$C$8),0)),NA())</f>
        <v>3.8333333333333299</v>
      </c>
      <c r="AD182" s="25">
        <f ca="1">IFERROR(INDEX(Conflict!$H$8:$H$225,MATCH($C182,_xlfn.ANCHORARRAY(Conflict!$C$8),0)),NA())</f>
        <v>1.5866388308977</v>
      </c>
      <c r="AE182" s="50"/>
      <c r="AF182" s="25">
        <f ca="1">IFERROR(INDEX(Health!$I$8:$I$225,MATCH($C182,_xlfn.ANCHORARRAY(Health!$C$8),0)),NA())</f>
        <v>0</v>
      </c>
      <c r="AG182" s="25" t="e">
        <f ca="1">IFERROR(INDEX(Food!$I$8:$I$225,MATCH($C182,_xlfn.ANCHORARRAY(Food!$C$8),0)),NA())</f>
        <v>#N/A</v>
      </c>
      <c r="AH182" s="25">
        <f ca="1">IFERROR(INDEX(Macro!$I$8:$I$225,MATCH($C182,_xlfn.ANCHORARRAY(Macro!$C$8),0)),NA())</f>
        <v>1.1995249406175801</v>
      </c>
      <c r="AI182" s="25">
        <f ca="1">IFERROR(INDEX(Socioeconomic!$I$8:$I$225,MATCH($C182,_xlfn.ANCHORARRAY(Socioeconomic!$C$8),0)),NA())</f>
        <v>0</v>
      </c>
      <c r="AJ182" s="25">
        <f ca="1">IFERROR(INDEX('Natural Hazard'!$I$8:$I$225,MATCH($C182,_xlfn.ANCHORARRAY('Natural Hazard'!$C$8),0)),NA())</f>
        <v>0</v>
      </c>
      <c r="AK182" s="25">
        <f ca="1">IFERROR(INDEX(Conflict!$I$8:$I$225,MATCH($C182,_xlfn.ANCHORARRAY(Conflict!$C$8),0)),NA())</f>
        <v>1.78571428571429</v>
      </c>
      <c r="AL182" s="49"/>
      <c r="AM182" s="25">
        <f>IFERROR(INDEX('Data Reliability'!$G$6:$G$409,MATCH($C182,'Data Reliability'!$E$6:$E$409,0)),NA())</f>
        <v>0</v>
      </c>
      <c r="AN182" s="25">
        <f>IFERROR(INDEX('Data Reliability'!$H$6:$H$409,MATCH($C182,'Data Reliability'!$E$6:$E$409,0)),NA())</f>
        <v>0.43888888888888899</v>
      </c>
    </row>
    <row r="183" spans="2:40" ht="15.75" x14ac:dyDescent="0.25">
      <c r="B183" s="28" t="s">
        <v>302</v>
      </c>
      <c r="C183" s="28" t="s">
        <v>303</v>
      </c>
      <c r="D183" s="28" t="s">
        <v>432</v>
      </c>
      <c r="E183" s="28" t="s">
        <v>429</v>
      </c>
      <c r="F183" s="206">
        <f ca="1">MATCH($C183,_xlfn.ANCHORARRAY(Health!$C$8),0)</f>
        <v>178</v>
      </c>
      <c r="G183" s="22" cm="1">
        <f t="array" aca="1" ref="G183" ca="1">IF(Parameters!$D$31, SUM(IF(ISNUMBER(R183:W183),(IF(R183:W183&gt;=Parameters!$D$37,1,"")),""))+0.5*(SUM(IF(ISNUMBER(R183:W183),(IF(R183:W183&gt;=Parameters!$D$38,1,"")),""))-SUM(IF(ISNUMBER(R183:W183),(IF(R183:W183&gt;=Parameters!$D$37,1,"")),""))),0) +
   IF(Parameters!$D$32,SUM(IF(ISNUMBER(R183:W183),(IF(R183:W183&gt;=Parameters!$D$41,1,"")),"")),0) +
   IF(Parameters!$D$33,AVERAGE(IF(ISNUMBER(R183:W183),R183:W183)),0) +
   IF(Parameters!$D$34,IF(OR(IF(ISNUMBER(R183:W183),R183:W183)=0),0,GEOMEAN(IF(ISNUMBER(R183:W183),R183:W183))),0)</f>
        <v>2</v>
      </c>
      <c r="H183" s="23">
        <f t="shared" ca="1" si="12"/>
        <v>2</v>
      </c>
      <c r="I183" s="116" t="str">
        <f t="shared" si="13"/>
        <v>!</v>
      </c>
      <c r="J183" s="22" cm="1">
        <f t="array" aca="1" ref="J183" ca="1">IF(Parameters!$D$31, SUM(IF(ISNUMBER(Y183:AD183),(IF(Y183:AD183&gt;=Parameters!$D$41,1,"")),""))+0.5*(SUM(IF(ISNUMBER(Y183:AD183),(IF(Y183:AD183&gt;=Parameters!$D$42,1,"")),""))-SUM(IF(ISNUMBER(Y183:AD183),(IF(Y183:AD183&gt;=Parameters!$D$41,1,"")),""))),0) +
   IF(Parameters!$D$32,SUM(IF(ISNUMBER(Y183:AD183),(IF(Y183:AD183&gt;=Parameters!$D$41,1,"")),"")),0) +
   IF(Parameters!$D$33,AVERAGE(IF(ISNUMBER(Y183:AD183),Y183:AD183)),0) +
   IF(Parameters!$D$34,IF(OR(IF(ISNUMBER(Y183:AD183),Y183:AD183)=0),0,GEOMEAN(IF(ISNUMBER(Y183:AD183),Y183:AD183))),0)</f>
        <v>3.5</v>
      </c>
      <c r="K183" s="23">
        <f t="shared" ca="1" si="14"/>
        <v>3.5</v>
      </c>
      <c r="L183" s="116" t="str">
        <f t="shared" si="15"/>
        <v/>
      </c>
      <c r="M183" s="21" cm="1">
        <f t="array" aca="1" ref="M183" ca="1">IF(Parameters!$D$31, SUM(IF(ISNUMBER(AF183:AK183),(IF(AF183:AK183&gt;=Parameters!$D$41,1,"")),""))+0.5*(SUM(IF(ISNUMBER(AF183:AK183),(IF(AF183:AK183&gt;=Parameters!$D$42,1,"")),""))-SUM(IF(ISNUMBER(AF183:AK183),(IF(AF183:AK183&gt;=Parameters!$D$41,1,"")),""))),0) +
   IF(Parameters!$D$32,SUM(IF(ISNUMBER(AF183:AK183),(IF(AF183:AK183&gt;=Parameters!$D$41,1,"")),"")),0) +
   IF(Parameters!$D$33,AVERAGE(IF(ISNUMBER(AF183:AK183),AF183:AK183)),0) +
   IF(Parameters!$D$34,IF(OR(IF(ISNUMBER(AF183:AK183),AF183:AK183)=0),0,GEOMEAN(IF(ISNUMBER(AF183:AK183),AF183:AK183))),0)</f>
        <v>2</v>
      </c>
      <c r="N183" s="23">
        <f t="shared" ca="1" si="16"/>
        <v>2</v>
      </c>
      <c r="O183" s="116" t="str">
        <f t="shared" si="17"/>
        <v>!</v>
      </c>
      <c r="P183" s="24"/>
      <c r="Q183" s="49"/>
      <c r="R183" s="25">
        <f ca="1">IFERROR(INDEX(Health!$G$8:$G$225,MATCH($C183,_xlfn.ANCHORARRAY(Health!$C$8),0)),NA())</f>
        <v>0</v>
      </c>
      <c r="S183" s="25">
        <f ca="1">IFERROR(INDEX(Food!$G$8:$G$225,MATCH($C183,_xlfn.ANCHORARRAY(Food!$C$8),0)),NA())</f>
        <v>10</v>
      </c>
      <c r="T183" s="25" t="e">
        <f ca="1">IFERROR(INDEX(Macro!$G$8:$G$225,MATCH($C183,_xlfn.ANCHORARRAY(Macro!$C$8),0)),NA())</f>
        <v>#N/A</v>
      </c>
      <c r="U183" s="25">
        <f ca="1">IFERROR(INDEX(Socioeconomic!$G$8:$G$225,MATCH($C183,_xlfn.ANCHORARRAY(Socioeconomic!$C$8),0)),NA())</f>
        <v>0</v>
      </c>
      <c r="V183" s="25">
        <f ca="1">IFERROR(INDEX('Natural Hazard'!$G$8:$G$225,MATCH($C183,_xlfn.ANCHORARRAY('Natural Hazard'!$C$8),0)),NA())</f>
        <v>6.8313005106397275</v>
      </c>
      <c r="W183" s="25">
        <f ca="1">IFERROR(INDEX(Conflict!$G$8:$G$225,MATCH($C183,_xlfn.ANCHORARRAY(Conflict!$C$8),0)),NA())</f>
        <v>6.4175082098306664</v>
      </c>
      <c r="X183" s="50"/>
      <c r="Y183" s="25">
        <f ca="1">IFERROR(INDEX(Health!$H$8:$H$225,MATCH($C183,_xlfn.ANCHORARRAY(Health!$C$8),0)),NA())</f>
        <v>9.9650145772594705</v>
      </c>
      <c r="Z183" s="25">
        <f ca="1">IFERROR(INDEX(Food!$H$8:$H$225,MATCH($C183,_xlfn.ANCHORARRAY(Food!$C$8),0)),NA())</f>
        <v>10</v>
      </c>
      <c r="AA183" s="25" t="e">
        <f ca="1">IFERROR(INDEX(Macro!$H$8:$H$225,MATCH($C183,_xlfn.ANCHORARRAY(Macro!$C$8),0)),NA())</f>
        <v>#N/A</v>
      </c>
      <c r="AB183" s="25">
        <f ca="1">IFERROR(INDEX(Socioeconomic!$H$8:$H$225,MATCH($C183,_xlfn.ANCHORARRAY(Socioeconomic!$C$8),0)),NA())</f>
        <v>10</v>
      </c>
      <c r="AC183" s="25">
        <f ca="1">IFERROR(INDEX('Natural Hazard'!$H$8:$H$225,MATCH($C183,_xlfn.ANCHORARRAY('Natural Hazard'!$C$8),0)),NA())</f>
        <v>4.6666666666666599</v>
      </c>
      <c r="AD183" s="25">
        <f ca="1">IFERROR(INDEX(Conflict!$H$8:$H$225,MATCH($C183,_xlfn.ANCHORARRAY(Conflict!$C$8),0)),NA())</f>
        <v>10</v>
      </c>
      <c r="AE183" s="50"/>
      <c r="AF183" s="25">
        <f ca="1">IFERROR(INDEX(Health!$I$8:$I$225,MATCH($C183,_xlfn.ANCHORARRAY(Health!$C$8),0)),NA())</f>
        <v>0</v>
      </c>
      <c r="AG183" s="25">
        <f ca="1">IFERROR(INDEX(Food!$I$8:$I$225,MATCH($C183,_xlfn.ANCHORARRAY(Food!$C$8),0)),NA())</f>
        <v>10</v>
      </c>
      <c r="AH183" s="25" t="e">
        <f ca="1">IFERROR(INDEX(Macro!$I$8:$I$225,MATCH($C183,_xlfn.ANCHORARRAY(Macro!$C$8),0)),NA())</f>
        <v>#N/A</v>
      </c>
      <c r="AI183" s="25">
        <f ca="1">IFERROR(INDEX(Socioeconomic!$I$8:$I$225,MATCH($C183,_xlfn.ANCHORARRAY(Socioeconomic!$C$8),0)),NA())</f>
        <v>0</v>
      </c>
      <c r="AJ183" s="25">
        <f ca="1">IFERROR(INDEX('Natural Hazard'!$I$8:$I$225,MATCH($C183,_xlfn.ANCHORARRAY('Natural Hazard'!$C$8),0)),NA())</f>
        <v>10</v>
      </c>
      <c r="AK183" s="25">
        <f ca="1">IFERROR(INDEX(Conflict!$I$8:$I$225,MATCH($C183,_xlfn.ANCHORARRAY(Conflict!$C$8),0)),NA())</f>
        <v>4.1184411623243999</v>
      </c>
      <c r="AL183" s="49"/>
      <c r="AM183" s="25">
        <f>IFERROR(INDEX('Data Reliability'!$G$6:$G$409,MATCH($C183,'Data Reliability'!$E$6:$E$409,0)),NA())</f>
        <v>0.25</v>
      </c>
      <c r="AN183" s="25">
        <f>IFERROR(INDEX('Data Reliability'!$H$6:$H$409,MATCH($C183,'Data Reliability'!$E$6:$E$409,0)),NA())</f>
        <v>0.52777777777777801</v>
      </c>
    </row>
    <row r="184" spans="2:40" ht="15.75" x14ac:dyDescent="0.25">
      <c r="B184" s="28" t="s">
        <v>740</v>
      </c>
      <c r="C184" s="28" t="s">
        <v>304</v>
      </c>
      <c r="D184" s="28" t="s">
        <v>432</v>
      </c>
      <c r="E184" s="28" t="s">
        <v>429</v>
      </c>
      <c r="F184" s="206">
        <f ca="1">MATCH($C184,_xlfn.ANCHORARRAY(Health!$C$8),0)</f>
        <v>179</v>
      </c>
      <c r="G184" s="22" cm="1">
        <f t="array" aca="1" ref="G184" ca="1">IF(Parameters!$D$31, SUM(IF(ISNUMBER(R184:W184),(IF(R184:W184&gt;=Parameters!$D$37,1,"")),""))+0.5*(SUM(IF(ISNUMBER(R184:W184),(IF(R184:W184&gt;=Parameters!$D$38,1,"")),""))-SUM(IF(ISNUMBER(R184:W184),(IF(R184:W184&gt;=Parameters!$D$37,1,"")),""))),0) +
   IF(Parameters!$D$32,SUM(IF(ISNUMBER(R184:W184),(IF(R184:W184&gt;=Parameters!$D$41,1,"")),"")),0) +
   IF(Parameters!$D$33,AVERAGE(IF(ISNUMBER(R184:W184),R184:W184)),0) +
   IF(Parameters!$D$34,IF(OR(IF(ISNUMBER(R184:W184),R184:W184)=0),0,GEOMEAN(IF(ISNUMBER(R184:W184),R184:W184))),0)</f>
        <v>0</v>
      </c>
      <c r="H184" s="23">
        <f t="shared" ca="1" si="12"/>
        <v>0</v>
      </c>
      <c r="I184" s="116" t="str">
        <f t="shared" si="13"/>
        <v/>
      </c>
      <c r="J184" s="22" cm="1">
        <f t="array" aca="1" ref="J184" ca="1">IF(Parameters!$D$31, SUM(IF(ISNUMBER(Y184:AD184),(IF(Y184:AD184&gt;=Parameters!$D$41,1,"")),""))+0.5*(SUM(IF(ISNUMBER(Y184:AD184),(IF(Y184:AD184&gt;=Parameters!$D$42,1,"")),""))-SUM(IF(ISNUMBER(Y184:AD184),(IF(Y184:AD184&gt;=Parameters!$D$41,1,"")),""))),0) +
   IF(Parameters!$D$32,SUM(IF(ISNUMBER(Y184:AD184),(IF(Y184:AD184&gt;=Parameters!$D$41,1,"")),"")),0) +
   IF(Parameters!$D$33,AVERAGE(IF(ISNUMBER(Y184:AD184),Y184:AD184)),0) +
   IF(Parameters!$D$34,IF(OR(IF(ISNUMBER(Y184:AD184),Y184:AD184)=0),0,GEOMEAN(IF(ISNUMBER(Y184:AD184),Y184:AD184))),0)</f>
        <v>1.5</v>
      </c>
      <c r="K184" s="23">
        <f t="shared" ca="1" si="14"/>
        <v>1.5</v>
      </c>
      <c r="L184" s="116" t="str">
        <f t="shared" si="15"/>
        <v/>
      </c>
      <c r="M184" s="21" cm="1">
        <f t="array" aca="1" ref="M184" ca="1">IF(Parameters!$D$31, SUM(IF(ISNUMBER(AF184:AK184),(IF(AF184:AK184&gt;=Parameters!$D$41,1,"")),""))+0.5*(SUM(IF(ISNUMBER(AF184:AK184),(IF(AF184:AK184&gt;=Parameters!$D$42,1,"")),""))-SUM(IF(ISNUMBER(AF184:AK184),(IF(AF184:AK184&gt;=Parameters!$D$41,1,"")),""))),0) +
   IF(Parameters!$D$32,SUM(IF(ISNUMBER(AF184:AK184),(IF(AF184:AK184&gt;=Parameters!$D$41,1,"")),"")),0) +
   IF(Parameters!$D$33,AVERAGE(IF(ISNUMBER(AF184:AK184),AF184:AK184)),0) +
   IF(Parameters!$D$34,IF(OR(IF(ISNUMBER(AF184:AK184),AF184:AK184)=0),0,GEOMEAN(IF(ISNUMBER(AF184:AK184),AF184:AK184))),0)</f>
        <v>0</v>
      </c>
      <c r="N184" s="23">
        <f t="shared" ca="1" si="16"/>
        <v>0</v>
      </c>
      <c r="O184" s="116" t="str">
        <f t="shared" si="17"/>
        <v>!</v>
      </c>
      <c r="P184" s="24"/>
      <c r="Q184" s="49"/>
      <c r="R184" s="25">
        <f ca="1">IFERROR(INDEX(Health!$G$8:$G$225,MATCH($C184,_xlfn.ANCHORARRAY(Health!$C$8),0)),NA())</f>
        <v>0</v>
      </c>
      <c r="S184" s="25">
        <f ca="1">IFERROR(INDEX(Food!$G$8:$G$225,MATCH($C184,_xlfn.ANCHORARRAY(Food!$C$8),0)),NA())</f>
        <v>0</v>
      </c>
      <c r="T184" s="25">
        <f ca="1">IFERROR(INDEX(Macro!$G$8:$G$225,MATCH($C184,_xlfn.ANCHORARRAY(Macro!$C$8),0)),NA())</f>
        <v>4.8803251836201529</v>
      </c>
      <c r="U184" s="25">
        <f ca="1">IFERROR(INDEX(Socioeconomic!$G$8:$G$225,MATCH($C184,_xlfn.ANCHORARRAY(Socioeconomic!$C$8),0)),NA())</f>
        <v>0</v>
      </c>
      <c r="V184" s="25">
        <f ca="1">IFERROR(INDEX('Natural Hazard'!$G$8:$G$225,MATCH($C184,_xlfn.ANCHORARRAY('Natural Hazard'!$C$8),0)),NA())</f>
        <v>0</v>
      </c>
      <c r="W184" s="25">
        <f ca="1">IFERROR(INDEX(Conflict!$G$8:$G$225,MATCH($C184,_xlfn.ANCHORARRAY(Conflict!$C$8),0)),NA())</f>
        <v>0</v>
      </c>
      <c r="X184" s="50"/>
      <c r="Y184" s="25">
        <f ca="1">IFERROR(INDEX(Health!$H$8:$H$225,MATCH($C184,_xlfn.ANCHORARRAY(Health!$C$8),0)),NA())</f>
        <v>8.4198250728862902</v>
      </c>
      <c r="Z184" s="25">
        <f ca="1">IFERROR(INDEX(Food!$H$8:$H$225,MATCH($C184,_xlfn.ANCHORARRAY(Food!$C$8),0)),NA())</f>
        <v>8.20574162679425</v>
      </c>
      <c r="AA184" s="25">
        <f ca="1">IFERROR(INDEX(Macro!$H$8:$H$225,MATCH($C184,_xlfn.ANCHORARRAY(Macro!$C$8),0)),NA())</f>
        <v>6.0587302785536297</v>
      </c>
      <c r="AB184" s="25">
        <f ca="1">IFERROR(INDEX(Socioeconomic!$H$8:$H$225,MATCH($C184,_xlfn.ANCHORARRAY(Socioeconomic!$C$8),0)),NA())</f>
        <v>8.2857142857142794</v>
      </c>
      <c r="AC184" s="25">
        <f ca="1">IFERROR(INDEX('Natural Hazard'!$H$8:$H$225,MATCH($C184,_xlfn.ANCHORARRAY('Natural Hazard'!$C$8),0)),NA())</f>
        <v>0.66666666666666696</v>
      </c>
      <c r="AD184" s="25">
        <f ca="1">IFERROR(INDEX(Conflict!$H$8:$H$225,MATCH($C184,_xlfn.ANCHORARRAY(Conflict!$C$8),0)),NA())</f>
        <v>1.73277661795406</v>
      </c>
      <c r="AE184" s="50"/>
      <c r="AF184" s="25">
        <f ca="1">IFERROR(INDEX(Health!$I$8:$I$225,MATCH($C184,_xlfn.ANCHORARRAY(Health!$C$8),0)),NA())</f>
        <v>0</v>
      </c>
      <c r="AG184" s="25" t="e">
        <f ca="1">IFERROR(INDEX(Food!$I$8:$I$225,MATCH($C184,_xlfn.ANCHORARRAY(Food!$C$8),0)),NA())</f>
        <v>#N/A</v>
      </c>
      <c r="AH184" s="25">
        <f ca="1">IFERROR(INDEX(Macro!$I$8:$I$225,MATCH($C184,_xlfn.ANCHORARRAY(Macro!$C$8),0)),NA())</f>
        <v>3.93111638954869</v>
      </c>
      <c r="AI184" s="25">
        <f ca="1">IFERROR(INDEX(Socioeconomic!$I$8:$I$225,MATCH($C184,_xlfn.ANCHORARRAY(Socioeconomic!$C$8),0)),NA())</f>
        <v>0</v>
      </c>
      <c r="AJ184" s="25">
        <f ca="1">IFERROR(INDEX('Natural Hazard'!$I$8:$I$225,MATCH($C184,_xlfn.ANCHORARRAY('Natural Hazard'!$C$8),0)),NA())</f>
        <v>0</v>
      </c>
      <c r="AK184" s="25">
        <f ca="1">IFERROR(INDEX(Conflict!$I$8:$I$225,MATCH($C184,_xlfn.ANCHORARRAY(Conflict!$C$8),0)),NA())</f>
        <v>0</v>
      </c>
      <c r="AL184" s="49"/>
      <c r="AM184" s="25">
        <f>IFERROR(INDEX('Data Reliability'!$G$6:$G$409,MATCH($C184,'Data Reliability'!$E$6:$E$409,0)),NA())</f>
        <v>8.3333333333333301E-2</v>
      </c>
      <c r="AN184" s="25">
        <f>IFERROR(INDEX('Data Reliability'!$H$6:$H$409,MATCH($C184,'Data Reliability'!$E$6:$E$409,0)),NA())</f>
        <v>0.52777777777777801</v>
      </c>
    </row>
    <row r="185" spans="2:40" ht="15.75" x14ac:dyDescent="0.25">
      <c r="B185" s="28" t="s">
        <v>305</v>
      </c>
      <c r="C185" s="28" t="s">
        <v>306</v>
      </c>
      <c r="D185" s="28" t="s">
        <v>435</v>
      </c>
      <c r="E185" s="28" t="s">
        <v>430</v>
      </c>
      <c r="F185" s="206">
        <f ca="1">MATCH($C185,_xlfn.ANCHORARRAY(Health!$C$8),0)</f>
        <v>180</v>
      </c>
      <c r="G185" s="22" cm="1">
        <f t="array" aca="1" ref="G185" ca="1">IF(Parameters!$D$31, SUM(IF(ISNUMBER(R185:W185),(IF(R185:W185&gt;=Parameters!$D$37,1,"")),""))+0.5*(SUM(IF(ISNUMBER(R185:W185),(IF(R185:W185&gt;=Parameters!$D$38,1,"")),""))-SUM(IF(ISNUMBER(R185:W185),(IF(R185:W185&gt;=Parameters!$D$37,1,"")),""))),0) +
   IF(Parameters!$D$32,SUM(IF(ISNUMBER(R185:W185),(IF(R185:W185&gt;=Parameters!$D$41,1,"")),"")),0) +
   IF(Parameters!$D$33,AVERAGE(IF(ISNUMBER(R185:W185),R185:W185)),0) +
   IF(Parameters!$D$34,IF(OR(IF(ISNUMBER(R185:W185),R185:W185)=0),0,GEOMEAN(IF(ISNUMBER(R185:W185),R185:W185))),0)</f>
        <v>0.5</v>
      </c>
      <c r="H185" s="23">
        <f t="shared" ca="1" si="12"/>
        <v>0.5</v>
      </c>
      <c r="I185" s="116" t="str">
        <f t="shared" si="13"/>
        <v/>
      </c>
      <c r="J185" s="22" cm="1">
        <f t="array" aca="1" ref="J185" ca="1">IF(Parameters!$D$31, SUM(IF(ISNUMBER(Y185:AD185),(IF(Y185:AD185&gt;=Parameters!$D$41,1,"")),""))+0.5*(SUM(IF(ISNUMBER(Y185:AD185),(IF(Y185:AD185&gt;=Parameters!$D$42,1,"")),""))-SUM(IF(ISNUMBER(Y185:AD185),(IF(Y185:AD185&gt;=Parameters!$D$41,1,"")),""))),0) +
   IF(Parameters!$D$32,SUM(IF(ISNUMBER(Y185:AD185),(IF(Y185:AD185&gt;=Parameters!$D$41,1,"")),"")),0) +
   IF(Parameters!$D$33,AVERAGE(IF(ISNUMBER(Y185:AD185),Y185:AD185)),0) +
   IF(Parameters!$D$34,IF(OR(IF(ISNUMBER(Y185:AD185),Y185:AD185)=0),0,GEOMEAN(IF(ISNUMBER(Y185:AD185),Y185:AD185))),0)</f>
        <v>0</v>
      </c>
      <c r="K185" s="23">
        <f t="shared" ca="1" si="14"/>
        <v>0</v>
      </c>
      <c r="L185" s="116" t="str">
        <f t="shared" si="15"/>
        <v/>
      </c>
      <c r="M185" s="21" cm="1">
        <f t="array" aca="1" ref="M185" ca="1">IF(Parameters!$D$31, SUM(IF(ISNUMBER(AF185:AK185),(IF(AF185:AK185&gt;=Parameters!$D$41,1,"")),""))+0.5*(SUM(IF(ISNUMBER(AF185:AK185),(IF(AF185:AK185&gt;=Parameters!$D$42,1,"")),""))-SUM(IF(ISNUMBER(AF185:AK185),(IF(AF185:AK185&gt;=Parameters!$D$41,1,"")),""))),0) +
   IF(Parameters!$D$32,SUM(IF(ISNUMBER(AF185:AK185),(IF(AF185:AK185&gt;=Parameters!$D$41,1,"")),"")),0) +
   IF(Parameters!$D$33,AVERAGE(IF(ISNUMBER(AF185:AK185),AF185:AK185)),0) +
   IF(Parameters!$D$34,IF(OR(IF(ISNUMBER(AF185:AK185),AF185:AK185)=0),0,GEOMEAN(IF(ISNUMBER(AF185:AK185),AF185:AK185))),0)</f>
        <v>0.5</v>
      </c>
      <c r="N185" s="23">
        <f t="shared" ca="1" si="16"/>
        <v>0.5</v>
      </c>
      <c r="O185" s="116" t="str">
        <f t="shared" si="17"/>
        <v>!</v>
      </c>
      <c r="P185" s="24"/>
      <c r="Q185" s="49"/>
      <c r="R185" s="25">
        <f ca="1">IFERROR(INDEX(Health!$G$8:$G$225,MATCH($C185,_xlfn.ANCHORARRAY(Health!$C$8),0)),NA())</f>
        <v>0</v>
      </c>
      <c r="S185" s="25">
        <f ca="1">IFERROR(INDEX(Food!$G$8:$G$225,MATCH($C185,_xlfn.ANCHORARRAY(Food!$C$8),0)),NA())</f>
        <v>0</v>
      </c>
      <c r="T185" s="25">
        <f ca="1">IFERROR(INDEX(Macro!$G$8:$G$225,MATCH($C185,_xlfn.ANCHORARRAY(Macro!$C$8),0)),NA())</f>
        <v>6.7214739320622776</v>
      </c>
      <c r="U185" s="25">
        <f ca="1">IFERROR(INDEX(Socioeconomic!$G$8:$G$225,MATCH($C185,_xlfn.ANCHORARRAY(Socioeconomic!$C$8),0)),NA())</f>
        <v>0</v>
      </c>
      <c r="V185" s="25">
        <f ca="1">IFERROR(INDEX('Natural Hazard'!$G$8:$G$225,MATCH($C185,_xlfn.ANCHORARRAY('Natural Hazard'!$C$8),0)),NA())</f>
        <v>0</v>
      </c>
      <c r="W185" s="25">
        <f ca="1">IFERROR(INDEX(Conflict!$G$8:$G$225,MATCH($C185,_xlfn.ANCHORARRAY(Conflict!$C$8),0)),NA())</f>
        <v>0</v>
      </c>
      <c r="X185" s="50"/>
      <c r="Y185" s="25">
        <f ca="1">IFERROR(INDEX(Health!$H$8:$H$225,MATCH($C185,_xlfn.ANCHORARRAY(Health!$C$8),0)),NA())</f>
        <v>5.9708454810495599</v>
      </c>
      <c r="Z185" s="25">
        <f ca="1">IFERROR(INDEX(Food!$H$8:$H$225,MATCH($C185,_xlfn.ANCHORARRAY(Food!$C$8),0)),NA())</f>
        <v>5.5263157894736796</v>
      </c>
      <c r="AA185" s="25">
        <f ca="1">IFERROR(INDEX(Macro!$H$8:$H$225,MATCH($C185,_xlfn.ANCHORARRAY(Macro!$C$8),0)),NA())</f>
        <v>6.0285347625877499</v>
      </c>
      <c r="AB185" s="25">
        <f ca="1">IFERROR(INDEX(Socioeconomic!$H$8:$H$225,MATCH($C185,_xlfn.ANCHORARRAY(Socioeconomic!$C$8),0)),NA())</f>
        <v>5.1428571428571397</v>
      </c>
      <c r="AC185" s="25">
        <f ca="1">IFERROR(INDEX('Natural Hazard'!$H$8:$H$225,MATCH($C185,_xlfn.ANCHORARRAY('Natural Hazard'!$C$8),0)),NA())</f>
        <v>4</v>
      </c>
      <c r="AD185" s="25">
        <f ca="1">IFERROR(INDEX(Conflict!$H$8:$H$225,MATCH($C185,_xlfn.ANCHORARRAY(Conflict!$C$8),0)),NA())</f>
        <v>0</v>
      </c>
      <c r="AE185" s="50"/>
      <c r="AF185" s="25">
        <f ca="1">IFERROR(INDEX(Health!$I$8:$I$225,MATCH($C185,_xlfn.ANCHORARRAY(Health!$C$8),0)),NA())</f>
        <v>0</v>
      </c>
      <c r="AG185" s="25" t="e">
        <f ca="1">IFERROR(INDEX(Food!$I$8:$I$225,MATCH($C185,_xlfn.ANCHORARRAY(Food!$C$8),0)),NA())</f>
        <v>#N/A</v>
      </c>
      <c r="AH185" s="25">
        <f ca="1">IFERROR(INDEX(Macro!$I$8:$I$225,MATCH($C185,_xlfn.ANCHORARRAY(Macro!$C$8),0)),NA())</f>
        <v>7.4940617577197104</v>
      </c>
      <c r="AI185" s="25">
        <f ca="1">IFERROR(INDEX(Socioeconomic!$I$8:$I$225,MATCH($C185,_xlfn.ANCHORARRAY(Socioeconomic!$C$8),0)),NA())</f>
        <v>0</v>
      </c>
      <c r="AJ185" s="25">
        <f ca="1">IFERROR(INDEX('Natural Hazard'!$I$8:$I$225,MATCH($C185,_xlfn.ANCHORARRAY('Natural Hazard'!$C$8),0)),NA())</f>
        <v>0</v>
      </c>
      <c r="AK185" s="25">
        <f ca="1">IFERROR(INDEX(Conflict!$I$8:$I$225,MATCH($C185,_xlfn.ANCHORARRAY(Conflict!$C$8),0)),NA())</f>
        <v>0</v>
      </c>
      <c r="AL185" s="49"/>
      <c r="AM185" s="25">
        <f>IFERROR(INDEX('Data Reliability'!$G$6:$G$409,MATCH($C185,'Data Reliability'!$E$6:$E$409,0)),NA())</f>
        <v>8.3333333333333301E-2</v>
      </c>
      <c r="AN185" s="25">
        <f>IFERROR(INDEX('Data Reliability'!$H$6:$H$409,MATCH($C185,'Data Reliability'!$E$6:$E$409,0)),NA())</f>
        <v>0.50555555555555598</v>
      </c>
    </row>
    <row r="186" spans="2:40" ht="15.75" x14ac:dyDescent="0.25">
      <c r="B186" s="28" t="s">
        <v>727</v>
      </c>
      <c r="C186" s="28" t="s">
        <v>307</v>
      </c>
      <c r="D186" s="28" t="s">
        <v>433</v>
      </c>
      <c r="E186" s="28" t="s">
        <v>409</v>
      </c>
      <c r="F186" s="206">
        <f ca="1">MATCH($C186,_xlfn.ANCHORARRAY(Health!$C$8),0)</f>
        <v>181</v>
      </c>
      <c r="G186" s="22" cm="1">
        <f t="array" aca="1" ref="G186" ca="1">IF(Parameters!$D$31, SUM(IF(ISNUMBER(R186:W186),(IF(R186:W186&gt;=Parameters!$D$37,1,"")),""))+0.5*(SUM(IF(ISNUMBER(R186:W186),(IF(R186:W186&gt;=Parameters!$D$38,1,"")),""))-SUM(IF(ISNUMBER(R186:W186),(IF(R186:W186&gt;=Parameters!$D$37,1,"")),""))),0) +
   IF(Parameters!$D$32,SUM(IF(ISNUMBER(R186:W186),(IF(R186:W186&gt;=Parameters!$D$41,1,"")),"")),0) +
   IF(Parameters!$D$33,AVERAGE(IF(ISNUMBER(R186:W186),R186:W186)),0) +
   IF(Parameters!$D$34,IF(OR(IF(ISNUMBER(R186:W186),R186:W186)=0),0,GEOMEAN(IF(ISNUMBER(R186:W186),R186:W186))),0)</f>
        <v>0</v>
      </c>
      <c r="H186" s="23">
        <f t="shared" ca="1" si="12"/>
        <v>0</v>
      </c>
      <c r="I186" s="116" t="str">
        <f t="shared" si="13"/>
        <v/>
      </c>
      <c r="J186" s="22" cm="1">
        <f t="array" aca="1" ref="J186" ca="1">IF(Parameters!$D$31, SUM(IF(ISNUMBER(Y186:AD186),(IF(Y186:AD186&gt;=Parameters!$D$41,1,"")),""))+0.5*(SUM(IF(ISNUMBER(Y186:AD186),(IF(Y186:AD186&gt;=Parameters!$D$42,1,"")),""))-SUM(IF(ISNUMBER(Y186:AD186),(IF(Y186:AD186&gt;=Parameters!$D$41,1,"")),""))),0) +
   IF(Parameters!$D$32,SUM(IF(ISNUMBER(Y186:AD186),(IF(Y186:AD186&gt;=Parameters!$D$41,1,"")),"")),0) +
   IF(Parameters!$D$33,AVERAGE(IF(ISNUMBER(Y186:AD186),Y186:AD186)),0) +
   IF(Parameters!$D$34,IF(OR(IF(ISNUMBER(Y186:AD186),Y186:AD186)=0),0,GEOMEAN(IF(ISNUMBER(Y186:AD186),Y186:AD186))),0)</f>
        <v>0</v>
      </c>
      <c r="K186" s="23">
        <f t="shared" ca="1" si="14"/>
        <v>0</v>
      </c>
      <c r="L186" s="116" t="str">
        <f t="shared" si="15"/>
        <v/>
      </c>
      <c r="M186" s="21" cm="1">
        <f t="array" aca="1" ref="M186" ca="1">IF(Parameters!$D$31, SUM(IF(ISNUMBER(AF186:AK186),(IF(AF186:AK186&gt;=Parameters!$D$41,1,"")),""))+0.5*(SUM(IF(ISNUMBER(AF186:AK186),(IF(AF186:AK186&gt;=Parameters!$D$42,1,"")),""))-SUM(IF(ISNUMBER(AF186:AK186),(IF(AF186:AK186&gt;=Parameters!$D$41,1,"")),""))),0) +
   IF(Parameters!$D$32,SUM(IF(ISNUMBER(AF186:AK186),(IF(AF186:AK186&gt;=Parameters!$D$41,1,"")),"")),0) +
   IF(Parameters!$D$33,AVERAGE(IF(ISNUMBER(AF186:AK186),AF186:AK186)),0) +
   IF(Parameters!$D$34,IF(OR(IF(ISNUMBER(AF186:AK186),AF186:AK186)=0),0,GEOMEAN(IF(ISNUMBER(AF186:AK186),AF186:AK186))),0)</f>
        <v>0</v>
      </c>
      <c r="N186" s="23">
        <f t="shared" ca="1" si="16"/>
        <v>0</v>
      </c>
      <c r="O186" s="116" t="str">
        <f t="shared" si="17"/>
        <v>!</v>
      </c>
      <c r="P186" s="24"/>
      <c r="Q186" s="49"/>
      <c r="R186" s="25">
        <f ca="1">IFERROR(INDEX(Health!$G$8:$G$225,MATCH($C186,_xlfn.ANCHORARRAY(Health!$C$8),0)),NA())</f>
        <v>0</v>
      </c>
      <c r="S186" s="25">
        <f ca="1">IFERROR(INDEX(Food!$G$8:$G$225,MATCH($C186,_xlfn.ANCHORARRAY(Food!$C$8),0)),NA())</f>
        <v>0</v>
      </c>
      <c r="T186" s="25">
        <f ca="1">IFERROR(INDEX(Macro!$G$8:$G$225,MATCH($C186,_xlfn.ANCHORARRAY(Macro!$C$8),0)),NA())</f>
        <v>3.016374483140007</v>
      </c>
      <c r="U186" s="25">
        <f ca="1">IFERROR(INDEX(Socioeconomic!$G$8:$G$225,MATCH($C186,_xlfn.ANCHORARRAY(Socioeconomic!$C$8),0)),NA())</f>
        <v>0.67273429269766327</v>
      </c>
      <c r="V186" s="25">
        <f ca="1">IFERROR(INDEX('Natural Hazard'!$G$8:$G$225,MATCH($C186,_xlfn.ANCHORARRAY('Natural Hazard'!$C$8),0)),NA())</f>
        <v>0</v>
      </c>
      <c r="W186" s="25">
        <f ca="1">IFERROR(INDEX(Conflict!$G$8:$G$225,MATCH($C186,_xlfn.ANCHORARRAY(Conflict!$C$8),0)),NA())</f>
        <v>0</v>
      </c>
      <c r="X186" s="50"/>
      <c r="Y186" s="25">
        <f ca="1">IFERROR(INDEX(Health!$H$8:$H$225,MATCH($C186,_xlfn.ANCHORARRAY(Health!$C$8),0)),NA())</f>
        <v>0.314868804664724</v>
      </c>
      <c r="Z186" s="25">
        <f ca="1">IFERROR(INDEX(Food!$H$8:$H$225,MATCH($C186,_xlfn.ANCHORARRAY(Food!$C$8),0)),NA())</f>
        <v>2.0208453966415698</v>
      </c>
      <c r="AA186" s="25">
        <f ca="1">IFERROR(INDEX(Macro!$H$8:$H$225,MATCH($C186,_xlfn.ANCHORARRAY(Macro!$C$8),0)),NA())</f>
        <v>2.31448629878463</v>
      </c>
      <c r="AB186" s="25">
        <f ca="1">IFERROR(INDEX(Socioeconomic!$H$8:$H$225,MATCH($C186,_xlfn.ANCHORARRAY(Socioeconomic!$C$8),0)),NA())</f>
        <v>1.28571428571428</v>
      </c>
      <c r="AC186" s="25">
        <f ca="1">IFERROR(INDEX('Natural Hazard'!$H$8:$H$225,MATCH($C186,_xlfn.ANCHORARRAY('Natural Hazard'!$C$8),0)),NA())</f>
        <v>2.3333333333333299</v>
      </c>
      <c r="AD186" s="25">
        <f ca="1">IFERROR(INDEX(Conflict!$H$8:$H$225,MATCH($C186,_xlfn.ANCHORARRAY(Conflict!$C$8),0)),NA())</f>
        <v>0</v>
      </c>
      <c r="AE186" s="50"/>
      <c r="AF186" s="25">
        <f ca="1">IFERROR(INDEX(Health!$I$8:$I$225,MATCH($C186,_xlfn.ANCHORARRAY(Health!$C$8),0)),NA())</f>
        <v>0</v>
      </c>
      <c r="AG186" s="25" t="e">
        <f ca="1">IFERROR(INDEX(Food!$I$8:$I$225,MATCH($C186,_xlfn.ANCHORARRAY(Food!$C$8),0)),NA())</f>
        <v>#N/A</v>
      </c>
      <c r="AH186" s="25">
        <f ca="1">IFERROR(INDEX(Macro!$I$8:$I$225,MATCH($C186,_xlfn.ANCHORARRAY(Macro!$C$8),0)),NA())</f>
        <v>3.93111638954869</v>
      </c>
      <c r="AI186" s="25">
        <f ca="1">IFERROR(INDEX(Socioeconomic!$I$8:$I$225,MATCH($C186,_xlfn.ANCHORARRAY(Socioeconomic!$C$8),0)),NA())</f>
        <v>0.35199999999999898</v>
      </c>
      <c r="AJ186" s="25">
        <f ca="1">IFERROR(INDEX('Natural Hazard'!$I$8:$I$225,MATCH($C186,_xlfn.ANCHORARRAY('Natural Hazard'!$C$8),0)),NA())</f>
        <v>0</v>
      </c>
      <c r="AK186" s="25">
        <f ca="1">IFERROR(INDEX(Conflict!$I$8:$I$225,MATCH($C186,_xlfn.ANCHORARRAY(Conflict!$C$8),0)),NA())</f>
        <v>0</v>
      </c>
      <c r="AL186" s="49"/>
      <c r="AM186" s="25">
        <f>IFERROR(INDEX('Data Reliability'!$G$6:$G$409,MATCH($C186,'Data Reliability'!$E$6:$E$409,0)),NA())</f>
        <v>0</v>
      </c>
      <c r="AN186" s="25">
        <f>IFERROR(INDEX('Data Reliability'!$H$6:$H$409,MATCH($C186,'Data Reliability'!$E$6:$E$409,0)),NA())</f>
        <v>0.47222222222222199</v>
      </c>
    </row>
    <row r="187" spans="2:40" ht="15.75" x14ac:dyDescent="0.25">
      <c r="B187" s="28" t="s">
        <v>308</v>
      </c>
      <c r="C187" s="28" t="s">
        <v>309</v>
      </c>
      <c r="D187" s="28" t="s">
        <v>433</v>
      </c>
      <c r="E187" s="28" t="s">
        <v>409</v>
      </c>
      <c r="F187" s="206">
        <f ca="1">MATCH($C187,_xlfn.ANCHORARRAY(Health!$C$8),0)</f>
        <v>182</v>
      </c>
      <c r="G187" s="22" cm="1">
        <f t="array" aca="1" ref="G187" ca="1">IF(Parameters!$D$31, SUM(IF(ISNUMBER(R187:W187),(IF(R187:W187&gt;=Parameters!$D$37,1,"")),""))+0.5*(SUM(IF(ISNUMBER(R187:W187),(IF(R187:W187&gt;=Parameters!$D$38,1,"")),""))-SUM(IF(ISNUMBER(R187:W187),(IF(R187:W187&gt;=Parameters!$D$37,1,"")),""))),0) +
   IF(Parameters!$D$32,SUM(IF(ISNUMBER(R187:W187),(IF(R187:W187&gt;=Parameters!$D$41,1,"")),"")),0) +
   IF(Parameters!$D$33,AVERAGE(IF(ISNUMBER(R187:W187),R187:W187)),0) +
   IF(Parameters!$D$34,IF(OR(IF(ISNUMBER(R187:W187),R187:W187)=0),0,GEOMEAN(IF(ISNUMBER(R187:W187),R187:W187))),0)</f>
        <v>0</v>
      </c>
      <c r="H187" s="23">
        <f t="shared" ca="1" si="12"/>
        <v>0</v>
      </c>
      <c r="I187" s="116" t="str">
        <f t="shared" si="13"/>
        <v/>
      </c>
      <c r="J187" s="22" cm="1">
        <f t="array" aca="1" ref="J187" ca="1">IF(Parameters!$D$31, SUM(IF(ISNUMBER(Y187:AD187),(IF(Y187:AD187&gt;=Parameters!$D$41,1,"")),""))+0.5*(SUM(IF(ISNUMBER(Y187:AD187),(IF(Y187:AD187&gt;=Parameters!$D$42,1,"")),""))-SUM(IF(ISNUMBER(Y187:AD187),(IF(Y187:AD187&gt;=Parameters!$D$41,1,"")),""))),0) +
   IF(Parameters!$D$32,SUM(IF(ISNUMBER(Y187:AD187),(IF(Y187:AD187&gt;=Parameters!$D$41,1,"")),"")),0) +
   IF(Parameters!$D$33,AVERAGE(IF(ISNUMBER(Y187:AD187),Y187:AD187)),0) +
   IF(Parameters!$D$34,IF(OR(IF(ISNUMBER(Y187:AD187),Y187:AD187)=0),0,GEOMEAN(IF(ISNUMBER(Y187:AD187),Y187:AD187))),0)</f>
        <v>0</v>
      </c>
      <c r="K187" s="23">
        <f t="shared" ca="1" si="14"/>
        <v>0</v>
      </c>
      <c r="L187" s="116" t="str">
        <f t="shared" si="15"/>
        <v/>
      </c>
      <c r="M187" s="21" cm="1">
        <f t="array" aca="1" ref="M187" ca="1">IF(Parameters!$D$31, SUM(IF(ISNUMBER(AF187:AK187),(IF(AF187:AK187&gt;=Parameters!$D$41,1,"")),""))+0.5*(SUM(IF(ISNUMBER(AF187:AK187),(IF(AF187:AK187&gt;=Parameters!$D$42,1,"")),""))-SUM(IF(ISNUMBER(AF187:AK187),(IF(AF187:AK187&gt;=Parameters!$D$41,1,"")),""))),0) +
   IF(Parameters!$D$32,SUM(IF(ISNUMBER(AF187:AK187),(IF(AF187:AK187&gt;=Parameters!$D$41,1,"")),"")),0) +
   IF(Parameters!$D$33,AVERAGE(IF(ISNUMBER(AF187:AK187),AF187:AK187)),0) +
   IF(Parameters!$D$34,IF(OR(IF(ISNUMBER(AF187:AK187),AF187:AK187)=0),0,GEOMEAN(IF(ISNUMBER(AF187:AK187),AF187:AK187))),0)</f>
        <v>0</v>
      </c>
      <c r="N187" s="23">
        <f t="shared" ca="1" si="16"/>
        <v>0</v>
      </c>
      <c r="O187" s="116" t="str">
        <f t="shared" si="17"/>
        <v>!</v>
      </c>
      <c r="P187" s="24"/>
      <c r="Q187" s="49"/>
      <c r="R187" s="25">
        <f ca="1">IFERROR(INDEX(Health!$G$8:$G$225,MATCH($C187,_xlfn.ANCHORARRAY(Health!$C$8),0)),NA())</f>
        <v>0</v>
      </c>
      <c r="S187" s="25">
        <f ca="1">IFERROR(INDEX(Food!$G$8:$G$225,MATCH($C187,_xlfn.ANCHORARRAY(Food!$C$8),0)),NA())</f>
        <v>0</v>
      </c>
      <c r="T187" s="25">
        <f ca="1">IFERROR(INDEX(Macro!$G$8:$G$225,MATCH($C187,_xlfn.ANCHORARRAY(Macro!$C$8),0)),NA())</f>
        <v>1.6143483122594628</v>
      </c>
      <c r="U187" s="25">
        <f ca="1">IFERROR(INDEX(Socioeconomic!$G$8:$G$225,MATCH($C187,_xlfn.ANCHORARRAY(Socioeconomic!$C$8),0)),NA())</f>
        <v>9.9999999999999839E-2</v>
      </c>
      <c r="V187" s="25">
        <f ca="1">IFERROR(INDEX('Natural Hazard'!$G$8:$G$225,MATCH($C187,_xlfn.ANCHORARRAY('Natural Hazard'!$C$8),0)),NA())</f>
        <v>0</v>
      </c>
      <c r="W187" s="25">
        <f ca="1">IFERROR(INDEX(Conflict!$G$8:$G$225,MATCH($C187,_xlfn.ANCHORARRAY(Conflict!$C$8),0)),NA())</f>
        <v>0</v>
      </c>
      <c r="X187" s="50"/>
      <c r="Y187" s="25">
        <f ca="1">IFERROR(INDEX(Health!$H$8:$H$225,MATCH($C187,_xlfn.ANCHORARRAY(Health!$C$8),0)),NA())</f>
        <v>0</v>
      </c>
      <c r="Z187" s="25">
        <f ca="1">IFERROR(INDEX(Food!$H$8:$H$225,MATCH($C187,_xlfn.ANCHORARRAY(Food!$C$8),0)),NA())</f>
        <v>0.21531100478468901</v>
      </c>
      <c r="AA187" s="25">
        <f ca="1">IFERROR(INDEX(Macro!$H$8:$H$225,MATCH($C187,_xlfn.ANCHORARRAY(Macro!$C$8),0)),NA())</f>
        <v>1.2123499660300401</v>
      </c>
      <c r="AB187" s="25">
        <f ca="1">IFERROR(INDEX(Socioeconomic!$H$8:$H$225,MATCH($C187,_xlfn.ANCHORARRAY(Socioeconomic!$C$8),0)),NA())</f>
        <v>0.14285714285714199</v>
      </c>
      <c r="AC187" s="25">
        <f ca="1">IFERROR(INDEX('Natural Hazard'!$H$8:$H$225,MATCH($C187,_xlfn.ANCHORARRAY('Natural Hazard'!$C$8),0)),NA())</f>
        <v>3.8333333333333299</v>
      </c>
      <c r="AD187" s="25">
        <f ca="1">IFERROR(INDEX(Conflict!$H$8:$H$225,MATCH($C187,_xlfn.ANCHORARRAY(Conflict!$C$8),0)),NA())</f>
        <v>0</v>
      </c>
      <c r="AE187" s="50"/>
      <c r="AF187" s="25">
        <f ca="1">IFERROR(INDEX(Health!$I$8:$I$225,MATCH($C187,_xlfn.ANCHORARRAY(Health!$C$8),0)),NA())</f>
        <v>0</v>
      </c>
      <c r="AG187" s="25" t="e">
        <f ca="1">IFERROR(INDEX(Food!$I$8:$I$225,MATCH($C187,_xlfn.ANCHORARRAY(Food!$C$8),0)),NA())</f>
        <v>#N/A</v>
      </c>
      <c r="AH187" s="25">
        <f ca="1">IFERROR(INDEX(Macro!$I$8:$I$225,MATCH($C187,_xlfn.ANCHORARRAY(Macro!$C$8),0)),NA())</f>
        <v>2.1496437054631801</v>
      </c>
      <c r="AI187" s="25">
        <f ca="1">IFERROR(INDEX(Socioeconomic!$I$8:$I$225,MATCH($C187,_xlfn.ANCHORARRAY(Socioeconomic!$C$8),0)),NA())</f>
        <v>7.0000000000000201E-2</v>
      </c>
      <c r="AJ187" s="25">
        <f ca="1">IFERROR(INDEX('Natural Hazard'!$I$8:$I$225,MATCH($C187,_xlfn.ANCHORARRAY('Natural Hazard'!$C$8),0)),NA())</f>
        <v>0</v>
      </c>
      <c r="AK187" s="25">
        <f ca="1">IFERROR(INDEX(Conflict!$I$8:$I$225,MATCH($C187,_xlfn.ANCHORARRAY(Conflict!$C$8),0)),NA())</f>
        <v>5.3571428571428497</v>
      </c>
      <c r="AL187" s="49"/>
      <c r="AM187" s="25">
        <f>IFERROR(INDEX('Data Reliability'!$G$6:$G$409,MATCH($C187,'Data Reliability'!$E$6:$E$409,0)),NA())</f>
        <v>8.3333333333333301E-2</v>
      </c>
      <c r="AN187" s="25">
        <f>IFERROR(INDEX('Data Reliability'!$H$6:$H$409,MATCH($C187,'Data Reliability'!$E$6:$E$409,0)),NA())</f>
        <v>0.47222222222222199</v>
      </c>
    </row>
    <row r="188" spans="2:40" ht="15.75" x14ac:dyDescent="0.25">
      <c r="B188" s="28" t="s">
        <v>310</v>
      </c>
      <c r="C188" s="28" t="s">
        <v>311</v>
      </c>
      <c r="D188" s="28" t="s">
        <v>433</v>
      </c>
      <c r="E188" s="28" t="s">
        <v>409</v>
      </c>
      <c r="F188" s="206">
        <f ca="1">MATCH($C188,_xlfn.ANCHORARRAY(Health!$C$8),0)</f>
        <v>183</v>
      </c>
      <c r="G188" s="22" cm="1">
        <f t="array" aca="1" ref="G188" ca="1">IF(Parameters!$D$31, SUM(IF(ISNUMBER(R188:W188),(IF(R188:W188&gt;=Parameters!$D$37,1,"")),""))+0.5*(SUM(IF(ISNUMBER(R188:W188),(IF(R188:W188&gt;=Parameters!$D$38,1,"")),""))-SUM(IF(ISNUMBER(R188:W188),(IF(R188:W188&gt;=Parameters!$D$37,1,"")),""))),0) +
   IF(Parameters!$D$32,SUM(IF(ISNUMBER(R188:W188),(IF(R188:W188&gt;=Parameters!$D$41,1,"")),"")),0) +
   IF(Parameters!$D$33,AVERAGE(IF(ISNUMBER(R188:W188),R188:W188)),0) +
   IF(Parameters!$D$34,IF(OR(IF(ISNUMBER(R188:W188),R188:W188)=0),0,GEOMEAN(IF(ISNUMBER(R188:W188),R188:W188))),0)</f>
        <v>0</v>
      </c>
      <c r="H188" s="23">
        <f t="shared" ca="1" si="12"/>
        <v>0</v>
      </c>
      <c r="I188" s="116" t="str">
        <f t="shared" si="13"/>
        <v/>
      </c>
      <c r="J188" s="22" cm="1">
        <f t="array" aca="1" ref="J188" ca="1">IF(Parameters!$D$31, SUM(IF(ISNUMBER(Y188:AD188),(IF(Y188:AD188&gt;=Parameters!$D$41,1,"")),""))+0.5*(SUM(IF(ISNUMBER(Y188:AD188),(IF(Y188:AD188&gt;=Parameters!$D$42,1,"")),""))-SUM(IF(ISNUMBER(Y188:AD188),(IF(Y188:AD188&gt;=Parameters!$D$41,1,"")),""))),0) +
   IF(Parameters!$D$32,SUM(IF(ISNUMBER(Y188:AD188),(IF(Y188:AD188&gt;=Parameters!$D$41,1,"")),"")),0) +
   IF(Parameters!$D$33,AVERAGE(IF(ISNUMBER(Y188:AD188),Y188:AD188)),0) +
   IF(Parameters!$D$34,IF(OR(IF(ISNUMBER(Y188:AD188),Y188:AD188)=0),0,GEOMEAN(IF(ISNUMBER(Y188:AD188),Y188:AD188))),0)</f>
        <v>0</v>
      </c>
      <c r="K188" s="23">
        <f t="shared" ca="1" si="14"/>
        <v>0</v>
      </c>
      <c r="L188" s="116" t="str">
        <f t="shared" si="15"/>
        <v/>
      </c>
      <c r="M188" s="21" cm="1">
        <f t="array" aca="1" ref="M188" ca="1">IF(Parameters!$D$31, SUM(IF(ISNUMBER(AF188:AK188),(IF(AF188:AK188&gt;=Parameters!$D$41,1,"")),""))+0.5*(SUM(IF(ISNUMBER(AF188:AK188),(IF(AF188:AK188&gt;=Parameters!$D$42,1,"")),""))-SUM(IF(ISNUMBER(AF188:AK188),(IF(AF188:AK188&gt;=Parameters!$D$41,1,"")),""))),0) +
   IF(Parameters!$D$32,SUM(IF(ISNUMBER(AF188:AK188),(IF(AF188:AK188&gt;=Parameters!$D$41,1,"")),"")),0) +
   IF(Parameters!$D$33,AVERAGE(IF(ISNUMBER(AF188:AK188),AF188:AK188)),0) +
   IF(Parameters!$D$34,IF(OR(IF(ISNUMBER(AF188:AK188),AF188:AK188)=0),0,GEOMEAN(IF(ISNUMBER(AF188:AK188),AF188:AK188))),0)</f>
        <v>0.5</v>
      </c>
      <c r="N188" s="23">
        <f t="shared" ca="1" si="16"/>
        <v>0.5</v>
      </c>
      <c r="O188" s="116" t="str">
        <f t="shared" si="17"/>
        <v>!</v>
      </c>
      <c r="P188" s="24"/>
      <c r="Q188" s="49"/>
      <c r="R188" s="25">
        <f ca="1">IFERROR(INDEX(Health!$G$8:$G$225,MATCH($C188,_xlfn.ANCHORARRAY(Health!$C$8),0)),NA())</f>
        <v>0</v>
      </c>
      <c r="S188" s="25">
        <f ca="1">IFERROR(INDEX(Food!$G$8:$G$225,MATCH($C188,_xlfn.ANCHORARRAY(Food!$C$8),0)),NA())</f>
        <v>0</v>
      </c>
      <c r="T188" s="25">
        <f ca="1">IFERROR(INDEX(Macro!$G$8:$G$225,MATCH($C188,_xlfn.ANCHORARRAY(Macro!$C$8),0)),NA())</f>
        <v>0</v>
      </c>
      <c r="U188" s="25">
        <f ca="1">IFERROR(INDEX(Socioeconomic!$G$8:$G$225,MATCH($C188,_xlfn.ANCHORARRAY(Socioeconomic!$C$8),0)),NA())</f>
        <v>0.38433616238169177</v>
      </c>
      <c r="V188" s="25">
        <f ca="1">IFERROR(INDEX('Natural Hazard'!$G$8:$G$225,MATCH($C188,_xlfn.ANCHORARRAY('Natural Hazard'!$C$8),0)),NA())</f>
        <v>0</v>
      </c>
      <c r="W188" s="25">
        <f ca="1">IFERROR(INDEX(Conflict!$G$8:$G$225,MATCH($C188,_xlfn.ANCHORARRAY(Conflict!$C$8),0)),NA())</f>
        <v>0</v>
      </c>
      <c r="X188" s="50"/>
      <c r="Y188" s="25">
        <f ca="1">IFERROR(INDEX(Health!$H$8:$H$225,MATCH($C188,_xlfn.ANCHORARRAY(Health!$C$8),0)),NA())</f>
        <v>0</v>
      </c>
      <c r="Z188" s="25">
        <f ca="1">IFERROR(INDEX(Food!$H$8:$H$225,MATCH($C188,_xlfn.ANCHORARRAY(Food!$C$8),0)),NA())</f>
        <v>0</v>
      </c>
      <c r="AA188" s="25">
        <f ca="1">IFERROR(INDEX(Macro!$H$8:$H$225,MATCH($C188,_xlfn.ANCHORARRAY(Macro!$C$8),0)),NA())</f>
        <v>0</v>
      </c>
      <c r="AB188" s="25">
        <f ca="1">IFERROR(INDEX(Socioeconomic!$H$8:$H$225,MATCH($C188,_xlfn.ANCHORARRAY(Socioeconomic!$C$8),0)),NA())</f>
        <v>0.28571428571428598</v>
      </c>
      <c r="AC188" s="25">
        <f ca="1">IFERROR(INDEX('Natural Hazard'!$H$8:$H$225,MATCH($C188,_xlfn.ANCHORARRAY('Natural Hazard'!$C$8),0)),NA())</f>
        <v>2.6666666666666599</v>
      </c>
      <c r="AD188" s="25">
        <f ca="1">IFERROR(INDEX(Conflict!$H$8:$H$225,MATCH($C188,_xlfn.ANCHORARRAY(Conflict!$C$8),0)),NA())</f>
        <v>0</v>
      </c>
      <c r="AE188" s="50"/>
      <c r="AF188" s="25">
        <f ca="1">IFERROR(INDEX(Health!$I$8:$I$225,MATCH($C188,_xlfn.ANCHORARRAY(Health!$C$8),0)),NA())</f>
        <v>0</v>
      </c>
      <c r="AG188" s="25" t="e">
        <f ca="1">IFERROR(INDEX(Food!$I$8:$I$225,MATCH($C188,_xlfn.ANCHORARRAY(Food!$C$8),0)),NA())</f>
        <v>#N/A</v>
      </c>
      <c r="AH188" s="25">
        <f ca="1">IFERROR(INDEX(Macro!$I$8:$I$225,MATCH($C188,_xlfn.ANCHORARRAY(Macro!$C$8),0)),NA())</f>
        <v>0.130641330166268</v>
      </c>
      <c r="AI188" s="25">
        <f ca="1">IFERROR(INDEX(Socioeconomic!$I$8:$I$225,MATCH($C188,_xlfn.ANCHORARRAY(Socioeconomic!$C$8),0)),NA())</f>
        <v>0.51700000000000101</v>
      </c>
      <c r="AJ188" s="25">
        <f ca="1">IFERROR(INDEX('Natural Hazard'!$I$8:$I$225,MATCH($C188,_xlfn.ANCHORARRAY('Natural Hazard'!$C$8),0)),NA())</f>
        <v>0</v>
      </c>
      <c r="AK188" s="25">
        <f ca="1">IFERROR(INDEX(Conflict!$I$8:$I$225,MATCH($C188,_xlfn.ANCHORARRAY(Conflict!$C$8),0)),NA())</f>
        <v>7</v>
      </c>
      <c r="AL188" s="49"/>
      <c r="AM188" s="25">
        <f>IFERROR(INDEX('Data Reliability'!$G$6:$G$409,MATCH($C188,'Data Reliability'!$E$6:$E$409,0)),NA())</f>
        <v>0</v>
      </c>
      <c r="AN188" s="25">
        <f>IFERROR(INDEX('Data Reliability'!$H$6:$H$409,MATCH($C188,'Data Reliability'!$E$6:$E$409,0)),NA())</f>
        <v>0.405555555555556</v>
      </c>
    </row>
    <row r="189" spans="2:40" ht="15.75" x14ac:dyDescent="0.25">
      <c r="B189" s="28" t="s">
        <v>312</v>
      </c>
      <c r="C189" s="28" t="s">
        <v>313</v>
      </c>
      <c r="D189" s="28" t="s">
        <v>432</v>
      </c>
      <c r="E189" s="28" t="s">
        <v>430</v>
      </c>
      <c r="F189" s="206">
        <f ca="1">MATCH($C189,_xlfn.ANCHORARRAY(Health!$C$8),0)</f>
        <v>184</v>
      </c>
      <c r="G189" s="22" cm="1">
        <f t="array" aca="1" ref="G189" ca="1">IF(Parameters!$D$31, SUM(IF(ISNUMBER(R189:W189),(IF(R189:W189&gt;=Parameters!$D$37,1,"")),""))+0.5*(SUM(IF(ISNUMBER(R189:W189),(IF(R189:W189&gt;=Parameters!$D$38,1,"")),""))-SUM(IF(ISNUMBER(R189:W189),(IF(R189:W189&gt;=Parameters!$D$37,1,"")),""))),0) +
   IF(Parameters!$D$32,SUM(IF(ISNUMBER(R189:W189),(IF(R189:W189&gt;=Parameters!$D$41,1,"")),"")),0) +
   IF(Parameters!$D$33,AVERAGE(IF(ISNUMBER(R189:W189),R189:W189)),0) +
   IF(Parameters!$D$34,IF(OR(IF(ISNUMBER(R189:W189),R189:W189)=0),0,GEOMEAN(IF(ISNUMBER(R189:W189),R189:W189))),0)</f>
        <v>0</v>
      </c>
      <c r="H189" s="23">
        <f t="shared" ca="1" si="12"/>
        <v>0</v>
      </c>
      <c r="I189" s="116" t="str">
        <f t="shared" si="13"/>
        <v/>
      </c>
      <c r="J189" s="22" cm="1">
        <f t="array" aca="1" ref="J189" ca="1">IF(Parameters!$D$31, SUM(IF(ISNUMBER(Y189:AD189),(IF(Y189:AD189&gt;=Parameters!$D$41,1,"")),""))+0.5*(SUM(IF(ISNUMBER(Y189:AD189),(IF(Y189:AD189&gt;=Parameters!$D$42,1,"")),""))-SUM(IF(ISNUMBER(Y189:AD189),(IF(Y189:AD189&gt;=Parameters!$D$41,1,"")),""))),0) +
   IF(Parameters!$D$32,SUM(IF(ISNUMBER(Y189:AD189),(IF(Y189:AD189&gt;=Parameters!$D$41,1,"")),"")),0) +
   IF(Parameters!$D$33,AVERAGE(IF(ISNUMBER(Y189:AD189),Y189:AD189)),0) +
   IF(Parameters!$D$34,IF(OR(IF(ISNUMBER(Y189:AD189),Y189:AD189)=0),0,GEOMEAN(IF(ISNUMBER(Y189:AD189),Y189:AD189))),0)</f>
        <v>1.5</v>
      </c>
      <c r="K189" s="23">
        <f t="shared" ca="1" si="14"/>
        <v>1.5</v>
      </c>
      <c r="L189" s="116" t="str">
        <f t="shared" si="15"/>
        <v/>
      </c>
      <c r="M189" s="21" cm="1">
        <f t="array" aca="1" ref="M189" ca="1">IF(Parameters!$D$31, SUM(IF(ISNUMBER(AF189:AK189),(IF(AF189:AK189&gt;=Parameters!$D$41,1,"")),""))+0.5*(SUM(IF(ISNUMBER(AF189:AK189),(IF(AF189:AK189&gt;=Parameters!$D$42,1,"")),""))-SUM(IF(ISNUMBER(AF189:AK189),(IF(AF189:AK189&gt;=Parameters!$D$41,1,"")),""))),0) +
   IF(Parameters!$D$32,SUM(IF(ISNUMBER(AF189:AK189),(IF(AF189:AK189&gt;=Parameters!$D$41,1,"")),"")),0) +
   IF(Parameters!$D$33,AVERAGE(IF(ISNUMBER(AF189:AK189),AF189:AK189)),0) +
   IF(Parameters!$D$34,IF(OR(IF(ISNUMBER(AF189:AK189),AF189:AK189)=0),0,GEOMEAN(IF(ISNUMBER(AF189:AK189),AF189:AK189))),0)</f>
        <v>1</v>
      </c>
      <c r="N189" s="23">
        <f t="shared" ca="1" si="16"/>
        <v>1</v>
      </c>
      <c r="O189" s="116" t="str">
        <f t="shared" si="17"/>
        <v>!</v>
      </c>
      <c r="P189" s="24"/>
      <c r="Q189" s="49"/>
      <c r="R189" s="25">
        <f ca="1">IFERROR(INDEX(Health!$G$8:$G$225,MATCH($C189,_xlfn.ANCHORARRAY(Health!$C$8),0)),NA())</f>
        <v>0</v>
      </c>
      <c r="S189" s="25">
        <f ca="1">IFERROR(INDEX(Food!$G$8:$G$225,MATCH($C189,_xlfn.ANCHORARRAY(Food!$C$8),0)),NA())</f>
        <v>0</v>
      </c>
      <c r="T189" s="25">
        <f ca="1">IFERROR(INDEX(Macro!$G$8:$G$225,MATCH($C189,_xlfn.ANCHORARRAY(Macro!$C$8),0)),NA())</f>
        <v>3.2214994920078368</v>
      </c>
      <c r="U189" s="25">
        <f ca="1">IFERROR(INDEX(Socioeconomic!$G$8:$G$225,MATCH($C189,_xlfn.ANCHORARRAY(Socioeconomic!$C$8),0)),NA())</f>
        <v>0</v>
      </c>
      <c r="V189" s="25">
        <f ca="1">IFERROR(INDEX('Natural Hazard'!$G$8:$G$225,MATCH($C189,_xlfn.ANCHORARRAY('Natural Hazard'!$C$8),0)),NA())</f>
        <v>3.6514837167011027</v>
      </c>
      <c r="W189" s="25">
        <f ca="1">IFERROR(INDEX(Conflict!$G$8:$G$225,MATCH($C189,_xlfn.ANCHORARRAY(Conflict!$C$8),0)),NA())</f>
        <v>0</v>
      </c>
      <c r="X189" s="50"/>
      <c r="Y189" s="25">
        <f ca="1">IFERROR(INDEX(Health!$H$8:$H$225,MATCH($C189,_xlfn.ANCHORARRAY(Health!$C$8),0)),NA())</f>
        <v>7.6326530612244898</v>
      </c>
      <c r="Z189" s="25">
        <f ca="1">IFERROR(INDEX(Food!$H$8:$H$225,MATCH($C189,_xlfn.ANCHORARRAY(Food!$C$8),0)),NA())</f>
        <v>7.9186602870813401</v>
      </c>
      <c r="AA189" s="25">
        <f ca="1">IFERROR(INDEX(Macro!$H$8:$H$225,MATCH($C189,_xlfn.ANCHORARRAY(Macro!$C$8),0)),NA())</f>
        <v>5.7869706348607197</v>
      </c>
      <c r="AB189" s="25">
        <f ca="1">IFERROR(INDEX(Socioeconomic!$H$8:$H$225,MATCH($C189,_xlfn.ANCHORARRAY(Socioeconomic!$C$8),0)),NA())</f>
        <v>7.1428571428571397</v>
      </c>
      <c r="AC189" s="25">
        <f ca="1">IFERROR(INDEX('Natural Hazard'!$H$8:$H$225,MATCH($C189,_xlfn.ANCHORARRAY('Natural Hazard'!$C$8),0)),NA())</f>
        <v>1.3333333333333299</v>
      </c>
      <c r="AD189" s="25">
        <f ca="1">IFERROR(INDEX(Conflict!$H$8:$H$225,MATCH($C189,_xlfn.ANCHORARRAY(Conflict!$C$8),0)),NA())</f>
        <v>3.6325678496868399</v>
      </c>
      <c r="AE189" s="50"/>
      <c r="AF189" s="25">
        <f ca="1">IFERROR(INDEX(Health!$I$8:$I$225,MATCH($C189,_xlfn.ANCHORARRAY(Health!$C$8),0)),NA())</f>
        <v>0</v>
      </c>
      <c r="AG189" s="25" t="e">
        <f ca="1">IFERROR(INDEX(Food!$I$8:$I$225,MATCH($C189,_xlfn.ANCHORARRAY(Food!$C$8),0)),NA())</f>
        <v>#N/A</v>
      </c>
      <c r="AH189" s="25">
        <f ca="1">IFERROR(INDEX(Macro!$I$8:$I$225,MATCH($C189,_xlfn.ANCHORARRAY(Macro!$C$8),0)),NA())</f>
        <v>1.7933491686460801</v>
      </c>
      <c r="AI189" s="25">
        <f ca="1">IFERROR(INDEX(Socioeconomic!$I$8:$I$225,MATCH($C189,_xlfn.ANCHORARRAY(Socioeconomic!$C$8),0)),NA())</f>
        <v>0</v>
      </c>
      <c r="AJ189" s="25">
        <f ca="1">IFERROR(INDEX('Natural Hazard'!$I$8:$I$225,MATCH($C189,_xlfn.ANCHORARRAY('Natural Hazard'!$C$8),0)),NA())</f>
        <v>10</v>
      </c>
      <c r="AK189" s="25">
        <f ca="1">IFERROR(INDEX(Conflict!$I$8:$I$225,MATCH($C189,_xlfn.ANCHORARRAY(Conflict!$C$8),0)),NA())</f>
        <v>0</v>
      </c>
      <c r="AL189" s="49"/>
      <c r="AM189" s="25">
        <f>IFERROR(INDEX('Data Reliability'!$G$6:$G$409,MATCH($C189,'Data Reliability'!$E$6:$E$409,0)),NA())</f>
        <v>8.3333333333333301E-2</v>
      </c>
      <c r="AN189" s="25">
        <f>IFERROR(INDEX('Data Reliability'!$H$6:$H$409,MATCH($C189,'Data Reliability'!$E$6:$E$409,0)),NA())</f>
        <v>0.49444444444444402</v>
      </c>
    </row>
    <row r="190" spans="2:40" ht="15.75" x14ac:dyDescent="0.25">
      <c r="B190" s="28" t="s">
        <v>728</v>
      </c>
      <c r="C190" s="28" t="s">
        <v>689</v>
      </c>
      <c r="D190" s="28" t="s">
        <v>435</v>
      </c>
      <c r="E190" s="28" t="s">
        <v>409</v>
      </c>
      <c r="F190" s="206">
        <f ca="1">MATCH($C190,_xlfn.ANCHORARRAY(Health!$C$8),0)</f>
        <v>185</v>
      </c>
      <c r="G190" s="22" cm="1">
        <f t="array" aca="1" ref="G190" ca="1">IF(Parameters!$D$31, SUM(IF(ISNUMBER(R190:W190),(IF(R190:W190&gt;=Parameters!$D$37,1,"")),""))+0.5*(SUM(IF(ISNUMBER(R190:W190),(IF(R190:W190&gt;=Parameters!$D$38,1,"")),""))-SUM(IF(ISNUMBER(R190:W190),(IF(R190:W190&gt;=Parameters!$D$37,1,"")),""))),0) +
   IF(Parameters!$D$32,SUM(IF(ISNUMBER(R190:W190),(IF(R190:W190&gt;=Parameters!$D$41,1,"")),"")),0) +
   IF(Parameters!$D$33,AVERAGE(IF(ISNUMBER(R190:W190),R190:W190)),0) +
   IF(Parameters!$D$34,IF(OR(IF(ISNUMBER(R190:W190),R190:W190)=0),0,GEOMEAN(IF(ISNUMBER(R190:W190),R190:W190))),0)</f>
        <v>0</v>
      </c>
      <c r="H190" s="23">
        <f t="shared" ca="1" si="12"/>
        <v>0</v>
      </c>
      <c r="I190" s="116" t="str">
        <f t="shared" si="13"/>
        <v>!!</v>
      </c>
      <c r="J190" s="22" cm="1">
        <f t="array" aca="1" ref="J190" ca="1">IF(Parameters!$D$31, SUM(IF(ISNUMBER(Y190:AD190),(IF(Y190:AD190&gt;=Parameters!$D$41,1,"")),""))+0.5*(SUM(IF(ISNUMBER(Y190:AD190),(IF(Y190:AD190&gt;=Parameters!$D$42,1,"")),""))-SUM(IF(ISNUMBER(Y190:AD190),(IF(Y190:AD190&gt;=Parameters!$D$41,1,"")),""))),0) +
   IF(Parameters!$D$32,SUM(IF(ISNUMBER(Y190:AD190),(IF(Y190:AD190&gt;=Parameters!$D$41,1,"")),"")),0) +
   IF(Parameters!$D$33,AVERAGE(IF(ISNUMBER(Y190:AD190),Y190:AD190)),0) +
   IF(Parameters!$D$34,IF(OR(IF(ISNUMBER(Y190:AD190),Y190:AD190)=0),0,GEOMEAN(IF(ISNUMBER(Y190:AD190),Y190:AD190))),0)</f>
        <v>0</v>
      </c>
      <c r="K190" s="23">
        <f t="shared" ca="1" si="14"/>
        <v>0</v>
      </c>
      <c r="L190" s="116" t="str">
        <f t="shared" si="15"/>
        <v>!!</v>
      </c>
      <c r="M190" s="21" cm="1">
        <f t="array" aca="1" ref="M190" ca="1">IF(Parameters!$D$31, SUM(IF(ISNUMBER(AF190:AK190),(IF(AF190:AK190&gt;=Parameters!$D$41,1,"")),""))+0.5*(SUM(IF(ISNUMBER(AF190:AK190),(IF(AF190:AK190&gt;=Parameters!$D$42,1,"")),""))-SUM(IF(ISNUMBER(AF190:AK190),(IF(AF190:AK190&gt;=Parameters!$D$41,1,"")),""))),0) +
   IF(Parameters!$D$32,SUM(IF(ISNUMBER(AF190:AK190),(IF(AF190:AK190&gt;=Parameters!$D$41,1,"")),"")),0) +
   IF(Parameters!$D$33,AVERAGE(IF(ISNUMBER(AF190:AK190),AF190:AK190)),0) +
   IF(Parameters!$D$34,IF(OR(IF(ISNUMBER(AF190:AK190),AF190:AK190)=0),0,GEOMEAN(IF(ISNUMBER(AF190:AK190),AF190:AK190))),0)</f>
        <v>0</v>
      </c>
      <c r="N190" s="23">
        <f t="shared" ca="1" si="16"/>
        <v>0</v>
      </c>
      <c r="O190" s="116" t="str">
        <f t="shared" si="17"/>
        <v>!!</v>
      </c>
      <c r="P190" s="24"/>
      <c r="Q190" s="49"/>
      <c r="R190" s="25">
        <f ca="1">IFERROR(INDEX(Health!$G$8:$G$225,MATCH($C190,_xlfn.ANCHORARRAY(Health!$C$8),0)),NA())</f>
        <v>0</v>
      </c>
      <c r="S190" s="25" t="e">
        <f ca="1">IFERROR(INDEX(Food!$G$8:$G$225,MATCH($C190,_xlfn.ANCHORARRAY(Food!$C$8),0)),NA())</f>
        <v>#N/A</v>
      </c>
      <c r="T190" s="25" t="e">
        <f ca="1">IFERROR(INDEX(Macro!$G$8:$G$225,MATCH($C190,_xlfn.ANCHORARRAY(Macro!$C$8),0)),NA())</f>
        <v>#N/A</v>
      </c>
      <c r="U190" s="25">
        <f ca="1">IFERROR(INDEX(Socioeconomic!$G$8:$G$225,MATCH($C190,_xlfn.ANCHORARRAY(Socioeconomic!$C$8),0)),NA())</f>
        <v>0.39999999999999902</v>
      </c>
      <c r="V190" s="25">
        <f ca="1">IFERROR(INDEX('Natural Hazard'!$G$8:$G$225,MATCH($C190,_xlfn.ANCHORARRAY('Natural Hazard'!$C$8),0)),NA())</f>
        <v>0</v>
      </c>
      <c r="W190" s="25">
        <f ca="1">IFERROR(INDEX(Conflict!$G$8:$G$225,MATCH($C190,_xlfn.ANCHORARRAY(Conflict!$C$8),0)),NA())</f>
        <v>0</v>
      </c>
      <c r="X190" s="50"/>
      <c r="Y190" s="25" t="e">
        <f ca="1">IFERROR(INDEX(Health!$H$8:$H$225,MATCH($C190,_xlfn.ANCHORARRAY(Health!$C$8),0)),NA())</f>
        <v>#N/A</v>
      </c>
      <c r="Z190" s="25" t="e">
        <f ca="1">IFERROR(INDEX(Food!$H$8:$H$225,MATCH($C190,_xlfn.ANCHORARRAY(Food!$C$8),0)),NA())</f>
        <v>#N/A</v>
      </c>
      <c r="AA190" s="25" t="e">
        <f ca="1">IFERROR(INDEX(Macro!$H$8:$H$225,MATCH($C190,_xlfn.ANCHORARRAY(Macro!$C$8),0)),NA())</f>
        <v>#N/A</v>
      </c>
      <c r="AB190" s="25" t="e">
        <f ca="1">IFERROR(INDEX(Socioeconomic!$H$8:$H$225,MATCH($C190,_xlfn.ANCHORARRAY(Socioeconomic!$C$8),0)),NA())</f>
        <v>#N/A</v>
      </c>
      <c r="AC190" s="25" t="e">
        <f ca="1">IFERROR(INDEX('Natural Hazard'!$H$8:$H$225,MATCH($C190,_xlfn.ANCHORARRAY('Natural Hazard'!$C$8),0)),NA())</f>
        <v>#N/A</v>
      </c>
      <c r="AD190" s="25">
        <f ca="1">IFERROR(INDEX(Conflict!$H$8:$H$225,MATCH($C190,_xlfn.ANCHORARRAY(Conflict!$C$8),0)),NA())</f>
        <v>0</v>
      </c>
      <c r="AE190" s="50"/>
      <c r="AF190" s="25">
        <f ca="1">IFERROR(INDEX(Health!$I$8:$I$225,MATCH($C190,_xlfn.ANCHORARRAY(Health!$C$8),0)),NA())</f>
        <v>0</v>
      </c>
      <c r="AG190" s="25" t="e">
        <f ca="1">IFERROR(INDEX(Food!$I$8:$I$225,MATCH($C190,_xlfn.ANCHORARRAY(Food!$C$8),0)),NA())</f>
        <v>#N/A</v>
      </c>
      <c r="AH190" s="25" t="e">
        <f ca="1">IFERROR(INDEX(Macro!$I$8:$I$225,MATCH($C190,_xlfn.ANCHORARRAY(Macro!$C$8),0)),NA())</f>
        <v>#N/A</v>
      </c>
      <c r="AI190" s="25">
        <f ca="1">IFERROR(INDEX(Socioeconomic!$I$8:$I$225,MATCH($C190,_xlfn.ANCHORARRAY(Socioeconomic!$C$8),0)),NA())</f>
        <v>0.39999999999999902</v>
      </c>
      <c r="AJ190" s="25">
        <f ca="1">IFERROR(INDEX('Natural Hazard'!$I$8:$I$225,MATCH($C190,_xlfn.ANCHORARRAY('Natural Hazard'!$C$8),0)),NA())</f>
        <v>0</v>
      </c>
      <c r="AK190" s="25">
        <f ca="1">IFERROR(INDEX(Conflict!$I$8:$I$225,MATCH($C190,_xlfn.ANCHORARRAY(Conflict!$C$8),0)),NA())</f>
        <v>0</v>
      </c>
      <c r="AL190" s="49"/>
      <c r="AM190" s="25">
        <f>IFERROR(INDEX('Data Reliability'!$G$6:$G$409,MATCH($C190,'Data Reliability'!$E$6:$E$409,0)),NA())</f>
        <v>0.88888888888888895</v>
      </c>
      <c r="AN190" s="25">
        <f>IFERROR(INDEX('Data Reliability'!$H$6:$H$409,MATCH($C190,'Data Reliability'!$E$6:$E$409,0)),NA())</f>
        <v>0.76111111111111096</v>
      </c>
    </row>
    <row r="191" spans="2:40" ht="15.75" x14ac:dyDescent="0.25">
      <c r="B191" s="28" t="s">
        <v>314</v>
      </c>
      <c r="C191" s="28" t="s">
        <v>315</v>
      </c>
      <c r="D191" s="28" t="s">
        <v>432</v>
      </c>
      <c r="E191" s="28" t="s">
        <v>430</v>
      </c>
      <c r="F191" s="206">
        <f ca="1">MATCH($C191,_xlfn.ANCHORARRAY(Health!$C$8),0)</f>
        <v>186</v>
      </c>
      <c r="G191" s="22" cm="1">
        <f t="array" aca="1" ref="G191" ca="1">IF(Parameters!$D$31, SUM(IF(ISNUMBER(R191:W191),(IF(R191:W191&gt;=Parameters!$D$37,1,"")),""))+0.5*(SUM(IF(ISNUMBER(R191:W191),(IF(R191:W191&gt;=Parameters!$D$38,1,"")),""))-SUM(IF(ISNUMBER(R191:W191),(IF(R191:W191&gt;=Parameters!$D$37,1,"")),""))),0) +
   IF(Parameters!$D$32,SUM(IF(ISNUMBER(R191:W191),(IF(R191:W191&gt;=Parameters!$D$41,1,"")),"")),0) +
   IF(Parameters!$D$33,AVERAGE(IF(ISNUMBER(R191:W191),R191:W191)),0) +
   IF(Parameters!$D$34,IF(OR(IF(ISNUMBER(R191:W191),R191:W191)=0),0,GEOMEAN(IF(ISNUMBER(R191:W191),R191:W191))),0)</f>
        <v>0</v>
      </c>
      <c r="H191" s="23">
        <f t="shared" ca="1" si="12"/>
        <v>0</v>
      </c>
      <c r="I191" s="116" t="str">
        <f t="shared" si="13"/>
        <v/>
      </c>
      <c r="J191" s="22" cm="1">
        <f t="array" aca="1" ref="J191" ca="1">IF(Parameters!$D$31, SUM(IF(ISNUMBER(Y191:AD191),(IF(Y191:AD191&gt;=Parameters!$D$41,1,"")),""))+0.5*(SUM(IF(ISNUMBER(Y191:AD191),(IF(Y191:AD191&gt;=Parameters!$D$42,1,"")),""))-SUM(IF(ISNUMBER(Y191:AD191),(IF(Y191:AD191&gt;=Parameters!$D$41,1,"")),""))),0) +
   IF(Parameters!$D$32,SUM(IF(ISNUMBER(Y191:AD191),(IF(Y191:AD191&gt;=Parameters!$D$41,1,"")),"")),0) +
   IF(Parameters!$D$33,AVERAGE(IF(ISNUMBER(Y191:AD191),Y191:AD191)),0) +
   IF(Parameters!$D$34,IF(OR(IF(ISNUMBER(Y191:AD191),Y191:AD191)=0),0,GEOMEAN(IF(ISNUMBER(Y191:AD191),Y191:AD191))),0)</f>
        <v>0</v>
      </c>
      <c r="K191" s="23">
        <f t="shared" ca="1" si="14"/>
        <v>0</v>
      </c>
      <c r="L191" s="116" t="str">
        <f t="shared" si="15"/>
        <v/>
      </c>
      <c r="M191" s="21" cm="1">
        <f t="array" aca="1" ref="M191" ca="1">IF(Parameters!$D$31, SUM(IF(ISNUMBER(AF191:AK191),(IF(AF191:AK191&gt;=Parameters!$D$41,1,"")),""))+0.5*(SUM(IF(ISNUMBER(AF191:AK191),(IF(AF191:AK191&gt;=Parameters!$D$42,1,"")),""))-SUM(IF(ISNUMBER(AF191:AK191),(IF(AF191:AK191&gt;=Parameters!$D$41,1,"")),""))),0) +
   IF(Parameters!$D$32,SUM(IF(ISNUMBER(AF191:AK191),(IF(AF191:AK191&gt;=Parameters!$D$41,1,"")),"")),0) +
   IF(Parameters!$D$33,AVERAGE(IF(ISNUMBER(AF191:AK191),AF191:AK191)),0) +
   IF(Parameters!$D$34,IF(OR(IF(ISNUMBER(AF191:AK191),AF191:AK191)=0),0,GEOMEAN(IF(ISNUMBER(AF191:AK191),AF191:AK191))),0)</f>
        <v>1</v>
      </c>
      <c r="N191" s="23">
        <f t="shared" ca="1" si="16"/>
        <v>1</v>
      </c>
      <c r="O191" s="116" t="str">
        <f t="shared" si="17"/>
        <v>!</v>
      </c>
      <c r="P191" s="24"/>
      <c r="Q191" s="49"/>
      <c r="R191" s="25">
        <f ca="1">IFERROR(INDEX(Health!$G$8:$G$225,MATCH($C191,_xlfn.ANCHORARRAY(Health!$C$8),0)),NA())</f>
        <v>0</v>
      </c>
      <c r="S191" s="25">
        <f ca="1">IFERROR(INDEX(Food!$G$8:$G$225,MATCH($C191,_xlfn.ANCHORARRAY(Food!$C$8),0)),NA())</f>
        <v>0</v>
      </c>
      <c r="T191" s="25">
        <f ca="1">IFERROR(INDEX(Macro!$G$8:$G$225,MATCH($C191,_xlfn.ANCHORARRAY(Macro!$C$8),0)),NA())</f>
        <v>2.5749787814095466</v>
      </c>
      <c r="U191" s="25">
        <f ca="1">IFERROR(INDEX(Socioeconomic!$G$8:$G$225,MATCH($C191,_xlfn.ANCHORARRAY(Socioeconomic!$C$8),0)),NA())</f>
        <v>0</v>
      </c>
      <c r="V191" s="25">
        <f ca="1">IFERROR(INDEX('Natural Hazard'!$G$8:$G$225,MATCH($C191,_xlfn.ANCHORARRAY('Natural Hazard'!$C$8),0)),NA())</f>
        <v>4.4721359549995796</v>
      </c>
      <c r="W191" s="25">
        <f ca="1">IFERROR(INDEX(Conflict!$G$8:$G$225,MATCH($C191,_xlfn.ANCHORARRAY(Conflict!$C$8),0)),NA())</f>
        <v>0</v>
      </c>
      <c r="X191" s="50"/>
      <c r="Y191" s="25">
        <f ca="1">IFERROR(INDEX(Health!$H$8:$H$225,MATCH($C191,_xlfn.ANCHORARRAY(Health!$C$8),0)),NA())</f>
        <v>6.9037900874635501</v>
      </c>
      <c r="Z191" s="25">
        <f ca="1">IFERROR(INDEX(Food!$H$8:$H$225,MATCH($C191,_xlfn.ANCHORARRAY(Food!$C$8),0)),NA())</f>
        <v>2.2009569377990399</v>
      </c>
      <c r="AA191" s="25">
        <f ca="1">IFERROR(INDEX(Macro!$H$8:$H$225,MATCH($C191,_xlfn.ANCHORARRAY(Macro!$C$8),0)),NA())</f>
        <v>3.0844719559145402</v>
      </c>
      <c r="AB191" s="25">
        <f ca="1">IFERROR(INDEX(Socioeconomic!$H$8:$H$225,MATCH($C191,_xlfn.ANCHORARRAY(Socioeconomic!$C$8),0)),NA())</f>
        <v>2.2857142857142798</v>
      </c>
      <c r="AC191" s="25">
        <f ca="1">IFERROR(INDEX('Natural Hazard'!$H$8:$H$225,MATCH($C191,_xlfn.ANCHORARRAY('Natural Hazard'!$C$8),0)),NA())</f>
        <v>2</v>
      </c>
      <c r="AD191" s="25">
        <f ca="1">IFERROR(INDEX(Conflict!$H$8:$H$225,MATCH($C191,_xlfn.ANCHORARRAY(Conflict!$C$8),0)),NA())</f>
        <v>0</v>
      </c>
      <c r="AE191" s="50"/>
      <c r="AF191" s="25">
        <f ca="1">IFERROR(INDEX(Health!$I$8:$I$225,MATCH($C191,_xlfn.ANCHORARRAY(Health!$C$8),0)),NA())</f>
        <v>0</v>
      </c>
      <c r="AG191" s="25" t="e">
        <f ca="1">IFERROR(INDEX(Food!$I$8:$I$225,MATCH($C191,_xlfn.ANCHORARRAY(Food!$C$8),0)),NA())</f>
        <v>#N/A</v>
      </c>
      <c r="AH191" s="25">
        <f ca="1">IFERROR(INDEX(Macro!$I$8:$I$225,MATCH($C191,_xlfn.ANCHORARRAY(Macro!$C$8),0)),NA())</f>
        <v>2.1496437054631801</v>
      </c>
      <c r="AI191" s="25">
        <f ca="1">IFERROR(INDEX(Socioeconomic!$I$8:$I$225,MATCH($C191,_xlfn.ANCHORARRAY(Socioeconomic!$C$8),0)),NA())</f>
        <v>0</v>
      </c>
      <c r="AJ191" s="25">
        <f ca="1">IFERROR(INDEX('Natural Hazard'!$I$8:$I$225,MATCH($C191,_xlfn.ANCHORARRAY('Natural Hazard'!$C$8),0)),NA())</f>
        <v>10</v>
      </c>
      <c r="AK191" s="25">
        <f ca="1">IFERROR(INDEX(Conflict!$I$8:$I$225,MATCH($C191,_xlfn.ANCHORARRAY(Conflict!$C$8),0)),NA())</f>
        <v>0</v>
      </c>
      <c r="AL191" s="49"/>
      <c r="AM191" s="25">
        <f>IFERROR(INDEX('Data Reliability'!$G$6:$G$409,MATCH($C191,'Data Reliability'!$E$6:$E$409,0)),NA())</f>
        <v>8.3333333333333301E-2</v>
      </c>
      <c r="AN191" s="25">
        <f>IFERROR(INDEX('Data Reliability'!$H$6:$H$409,MATCH($C191,'Data Reliability'!$E$6:$E$409,0)),NA())</f>
        <v>0.47222222222222199</v>
      </c>
    </row>
    <row r="192" spans="2:40" ht="15.75" x14ac:dyDescent="0.25">
      <c r="B192" s="28" t="s">
        <v>729</v>
      </c>
      <c r="C192" s="28" t="s">
        <v>316</v>
      </c>
      <c r="D192" s="28" t="s">
        <v>434</v>
      </c>
      <c r="E192" s="28" t="s">
        <v>429</v>
      </c>
      <c r="F192" s="206">
        <f ca="1">MATCH($C192,_xlfn.ANCHORARRAY(Health!$C$8),0)</f>
        <v>187</v>
      </c>
      <c r="G192" s="22" cm="1">
        <f t="array" aca="1" ref="G192" ca="1">IF(Parameters!$D$31, SUM(IF(ISNUMBER(R192:W192),(IF(R192:W192&gt;=Parameters!$D$37,1,"")),""))+0.5*(SUM(IF(ISNUMBER(R192:W192),(IF(R192:W192&gt;=Parameters!$D$38,1,"")),""))-SUM(IF(ISNUMBER(R192:W192),(IF(R192:W192&gt;=Parameters!$D$37,1,"")),""))),0) +
   IF(Parameters!$D$32,SUM(IF(ISNUMBER(R192:W192),(IF(R192:W192&gt;=Parameters!$D$41,1,"")),"")),0) +
   IF(Parameters!$D$33,AVERAGE(IF(ISNUMBER(R192:W192),R192:W192)),0) +
   IF(Parameters!$D$34,IF(OR(IF(ISNUMBER(R192:W192),R192:W192)=0),0,GEOMEAN(IF(ISNUMBER(R192:W192),R192:W192))),0)</f>
        <v>3</v>
      </c>
      <c r="H192" s="23">
        <f t="shared" ca="1" si="12"/>
        <v>3</v>
      </c>
      <c r="I192" s="116" t="str">
        <f t="shared" si="13"/>
        <v/>
      </c>
      <c r="J192" s="22" cm="1">
        <f t="array" aca="1" ref="J192" ca="1">IF(Parameters!$D$31, SUM(IF(ISNUMBER(Y192:AD192),(IF(Y192:AD192&gt;=Parameters!$D$41,1,"")),""))+0.5*(SUM(IF(ISNUMBER(Y192:AD192),(IF(Y192:AD192&gt;=Parameters!$D$42,1,"")),""))-SUM(IF(ISNUMBER(Y192:AD192),(IF(Y192:AD192&gt;=Parameters!$D$41,1,"")),""))),0) +
   IF(Parameters!$D$32,SUM(IF(ISNUMBER(Y192:AD192),(IF(Y192:AD192&gt;=Parameters!$D$41,1,"")),"")),0) +
   IF(Parameters!$D$33,AVERAGE(IF(ISNUMBER(Y192:AD192),Y192:AD192)),0) +
   IF(Parameters!$D$34,IF(OR(IF(ISNUMBER(Y192:AD192),Y192:AD192)=0),0,GEOMEAN(IF(ISNUMBER(Y192:AD192),Y192:AD192))),0)</f>
        <v>5</v>
      </c>
      <c r="K192" s="23">
        <f t="shared" ca="1" si="14"/>
        <v>5</v>
      </c>
      <c r="L192" s="116" t="str">
        <f t="shared" si="15"/>
        <v/>
      </c>
      <c r="M192" s="21" cm="1">
        <f t="array" aca="1" ref="M192" ca="1">IF(Parameters!$D$31, SUM(IF(ISNUMBER(AF192:AK192),(IF(AF192:AK192&gt;=Parameters!$D$41,1,"")),""))+0.5*(SUM(IF(ISNUMBER(AF192:AK192),(IF(AF192:AK192&gt;=Parameters!$D$42,1,"")),""))-SUM(IF(ISNUMBER(AF192:AK192),(IF(AF192:AK192&gt;=Parameters!$D$41,1,"")),""))),0) +
   IF(Parameters!$D$32,SUM(IF(ISNUMBER(AF192:AK192),(IF(AF192:AK192&gt;=Parameters!$D$41,1,"")),"")),0) +
   IF(Parameters!$D$33,AVERAGE(IF(ISNUMBER(AF192:AK192),AF192:AK192)),0) +
   IF(Parameters!$D$34,IF(OR(IF(ISNUMBER(AF192:AK192),AF192:AK192)=0),0,GEOMEAN(IF(ISNUMBER(AF192:AK192),AF192:AK192))),0)</f>
        <v>2.5</v>
      </c>
      <c r="N192" s="23">
        <f t="shared" ca="1" si="16"/>
        <v>2.5</v>
      </c>
      <c r="O192" s="116" t="str">
        <f t="shared" si="17"/>
        <v>!</v>
      </c>
      <c r="P192" s="24"/>
      <c r="Q192" s="49"/>
      <c r="R192" s="25">
        <f ca="1">IFERROR(INDEX(Health!$G$8:$G$225,MATCH($C192,_xlfn.ANCHORARRAY(Health!$C$8),0)),NA())</f>
        <v>0</v>
      </c>
      <c r="S192" s="25">
        <f ca="1">IFERROR(INDEX(Food!$G$8:$G$225,MATCH($C192,_xlfn.ANCHORARRAY(Food!$C$8),0)),NA())</f>
        <v>8.3666002653407556</v>
      </c>
      <c r="T192" s="25">
        <f ca="1">IFERROR(INDEX(Macro!$G$8:$G$225,MATCH($C192,_xlfn.ANCHORARRAY(Macro!$C$8),0)),NA())</f>
        <v>3.2874915893609069</v>
      </c>
      <c r="U192" s="25">
        <f ca="1">IFERROR(INDEX(Socioeconomic!$G$8:$G$225,MATCH($C192,_xlfn.ANCHORARRAY(Socioeconomic!$C$8),0)),NA())</f>
        <v>9.1025898983279916</v>
      </c>
      <c r="V192" s="25">
        <f ca="1">IFERROR(INDEX('Natural Hazard'!$G$8:$G$225,MATCH($C192,_xlfn.ANCHORARRAY('Natural Hazard'!$C$8),0)),NA())</f>
        <v>8.4656167328001928</v>
      </c>
      <c r="W192" s="25">
        <f ca="1">IFERROR(INDEX(Conflict!$G$8:$G$225,MATCH($C192,_xlfn.ANCHORARRAY(Conflict!$C$8),0)),NA())</f>
        <v>0</v>
      </c>
      <c r="X192" s="50"/>
      <c r="Y192" s="25">
        <f ca="1">IFERROR(INDEX(Health!$H$8:$H$225,MATCH($C192,_xlfn.ANCHORARRAY(Health!$C$8),0)),NA())</f>
        <v>10</v>
      </c>
      <c r="Z192" s="25">
        <f ca="1">IFERROR(INDEX(Food!$H$8:$H$225,MATCH($C192,_xlfn.ANCHORARRAY(Food!$C$8),0)),NA())</f>
        <v>10</v>
      </c>
      <c r="AA192" s="25">
        <f ca="1">IFERROR(INDEX(Macro!$H$8:$H$225,MATCH($C192,_xlfn.ANCHORARRAY(Macro!$C$8),0)),NA())</f>
        <v>10</v>
      </c>
      <c r="AB192" s="25">
        <f ca="1">IFERROR(INDEX(Socioeconomic!$H$8:$H$225,MATCH($C192,_xlfn.ANCHORARRAY(Socioeconomic!$C$8),0)),NA())</f>
        <v>8.2857142857142794</v>
      </c>
      <c r="AC192" s="25">
        <f ca="1">IFERROR(INDEX('Natural Hazard'!$H$8:$H$225,MATCH($C192,_xlfn.ANCHORARRAY('Natural Hazard'!$C$8),0)),NA())</f>
        <v>7.1666666666666599</v>
      </c>
      <c r="AD192" s="25">
        <f ca="1">IFERROR(INDEX(Conflict!$H$8:$H$225,MATCH($C192,_xlfn.ANCHORARRAY(Conflict!$C$8),0)),NA())</f>
        <v>10</v>
      </c>
      <c r="AE192" s="50"/>
      <c r="AF192" s="25">
        <f ca="1">IFERROR(INDEX(Health!$I$8:$I$225,MATCH($C192,_xlfn.ANCHORARRAY(Health!$C$8),0)),NA())</f>
        <v>0</v>
      </c>
      <c r="AG192" s="25">
        <f ca="1">IFERROR(INDEX(Food!$I$8:$I$225,MATCH($C192,_xlfn.ANCHORARRAY(Food!$C$8),0)),NA())</f>
        <v>7</v>
      </c>
      <c r="AH192" s="25">
        <f ca="1">IFERROR(INDEX(Macro!$I$8:$I$225,MATCH($C192,_xlfn.ANCHORARRAY(Macro!$C$8),0)),NA())</f>
        <v>1.0807600950118701</v>
      </c>
      <c r="AI192" s="25">
        <f ca="1">IFERROR(INDEX(Socioeconomic!$I$8:$I$225,MATCH($C192,_xlfn.ANCHORARRAY(Socioeconomic!$C$8),0)),NA())</f>
        <v>10</v>
      </c>
      <c r="AJ192" s="25">
        <f ca="1">IFERROR(INDEX('Natural Hazard'!$I$8:$I$225,MATCH($C192,_xlfn.ANCHORARRAY('Natural Hazard'!$C$8),0)),NA())</f>
        <v>10</v>
      </c>
      <c r="AK192" s="25">
        <f ca="1">IFERROR(INDEX(Conflict!$I$8:$I$225,MATCH($C192,_xlfn.ANCHORARRAY(Conflict!$C$8),0)),NA())</f>
        <v>0</v>
      </c>
      <c r="AL192" s="49"/>
      <c r="AM192" s="25">
        <f>IFERROR(INDEX('Data Reliability'!$G$6:$G$409,MATCH($C192,'Data Reliability'!$E$6:$E$409,0)),NA())</f>
        <v>0</v>
      </c>
      <c r="AN192" s="25">
        <f>IFERROR(INDEX('Data Reliability'!$H$6:$H$409,MATCH($C192,'Data Reliability'!$E$6:$E$409,0)),NA())</f>
        <v>0.405555555555556</v>
      </c>
    </row>
    <row r="193" spans="1:40" ht="15.75" x14ac:dyDescent="0.25">
      <c r="B193" s="28" t="s">
        <v>730</v>
      </c>
      <c r="C193" s="28" t="s">
        <v>690</v>
      </c>
      <c r="D193" s="28" t="s">
        <v>435</v>
      </c>
      <c r="E193" s="28" t="s">
        <v>409</v>
      </c>
      <c r="F193" s="206">
        <f ca="1">MATCH($C193,_xlfn.ANCHORARRAY(Health!$C$8),0)</f>
        <v>188</v>
      </c>
      <c r="G193" s="22" cm="1">
        <f t="array" aca="1" ref="G193" ca="1">IF(Parameters!$D$31, SUM(IF(ISNUMBER(R193:W193),(IF(R193:W193&gt;=Parameters!$D$37,1,"")),""))+0.5*(SUM(IF(ISNUMBER(R193:W193),(IF(R193:W193&gt;=Parameters!$D$38,1,"")),""))-SUM(IF(ISNUMBER(R193:W193),(IF(R193:W193&gt;=Parameters!$D$37,1,"")),""))),0) +
   IF(Parameters!$D$32,SUM(IF(ISNUMBER(R193:W193),(IF(R193:W193&gt;=Parameters!$D$41,1,"")),"")),0) +
   IF(Parameters!$D$33,AVERAGE(IF(ISNUMBER(R193:W193),R193:W193)),0) +
   IF(Parameters!$D$34,IF(OR(IF(ISNUMBER(R193:W193),R193:W193)=0),0,GEOMEAN(IF(ISNUMBER(R193:W193),R193:W193))),0)</f>
        <v>0</v>
      </c>
      <c r="H193" s="23">
        <f t="shared" ca="1" si="12"/>
        <v>0</v>
      </c>
      <c r="I193" s="116" t="str">
        <f t="shared" si="13"/>
        <v>!!</v>
      </c>
      <c r="J193" s="22" cm="1">
        <f t="array" aca="1" ref="J193" ca="1">IF(Parameters!$D$31, SUM(IF(ISNUMBER(Y193:AD193),(IF(Y193:AD193&gt;=Parameters!$D$41,1,"")),""))+0.5*(SUM(IF(ISNUMBER(Y193:AD193),(IF(Y193:AD193&gt;=Parameters!$D$42,1,"")),""))-SUM(IF(ISNUMBER(Y193:AD193),(IF(Y193:AD193&gt;=Parameters!$D$41,1,"")),""))),0) +
   IF(Parameters!$D$32,SUM(IF(ISNUMBER(Y193:AD193),(IF(Y193:AD193&gt;=Parameters!$D$41,1,"")),"")),0) +
   IF(Parameters!$D$33,AVERAGE(IF(ISNUMBER(Y193:AD193),Y193:AD193)),0) +
   IF(Parameters!$D$34,IF(OR(IF(ISNUMBER(Y193:AD193),Y193:AD193)=0),0,GEOMEAN(IF(ISNUMBER(Y193:AD193),Y193:AD193))),0)</f>
        <v>0</v>
      </c>
      <c r="K193" s="23">
        <f t="shared" ca="1" si="14"/>
        <v>0</v>
      </c>
      <c r="L193" s="116" t="str">
        <f t="shared" si="15"/>
        <v>!!</v>
      </c>
      <c r="M193" s="21" cm="1">
        <f t="array" aca="1" ref="M193" ca="1">IF(Parameters!$D$31, SUM(IF(ISNUMBER(AF193:AK193),(IF(AF193:AK193&gt;=Parameters!$D$41,1,"")),""))+0.5*(SUM(IF(ISNUMBER(AF193:AK193),(IF(AF193:AK193&gt;=Parameters!$D$42,1,"")),""))-SUM(IF(ISNUMBER(AF193:AK193),(IF(AF193:AK193&gt;=Parameters!$D$41,1,"")),""))),0) +
   IF(Parameters!$D$32,SUM(IF(ISNUMBER(AF193:AK193),(IF(AF193:AK193&gt;=Parameters!$D$41,1,"")),"")),0) +
   IF(Parameters!$D$33,AVERAGE(IF(ISNUMBER(AF193:AK193),AF193:AK193)),0) +
   IF(Parameters!$D$34,IF(OR(IF(ISNUMBER(AF193:AK193),AF193:AK193)=0),0,GEOMEAN(IF(ISNUMBER(AF193:AK193),AF193:AK193))),0)</f>
        <v>0</v>
      </c>
      <c r="N193" s="23">
        <f t="shared" ca="1" si="16"/>
        <v>0</v>
      </c>
      <c r="O193" s="116" t="str">
        <f t="shared" si="17"/>
        <v>!!</v>
      </c>
      <c r="P193" s="24"/>
      <c r="Q193" s="49"/>
      <c r="R193" s="25">
        <f ca="1">IFERROR(INDEX(Health!$G$8:$G$225,MATCH($C193,_xlfn.ANCHORARRAY(Health!$C$8),0)),NA())</f>
        <v>0</v>
      </c>
      <c r="S193" s="25" t="e">
        <f ca="1">IFERROR(INDEX(Food!$G$8:$G$225,MATCH($C193,_xlfn.ANCHORARRAY(Food!$C$8),0)),NA())</f>
        <v>#N/A</v>
      </c>
      <c r="T193" s="25" t="e">
        <f ca="1">IFERROR(INDEX(Macro!$G$8:$G$225,MATCH($C193,_xlfn.ANCHORARRAY(Macro!$C$8),0)),NA())</f>
        <v>#N/A</v>
      </c>
      <c r="U193" s="25">
        <f ca="1">IFERROR(INDEX(Socioeconomic!$G$8:$G$225,MATCH($C193,_xlfn.ANCHORARRAY(Socioeconomic!$C$8),0)),NA())</f>
        <v>0</v>
      </c>
      <c r="V193" s="25">
        <f ca="1">IFERROR(INDEX('Natural Hazard'!$G$8:$G$225,MATCH($C193,_xlfn.ANCHORARRAY('Natural Hazard'!$C$8),0)),NA())</f>
        <v>0</v>
      </c>
      <c r="W193" s="25">
        <f ca="1">IFERROR(INDEX(Conflict!$G$8:$G$225,MATCH($C193,_xlfn.ANCHORARRAY(Conflict!$C$8),0)),NA())</f>
        <v>0</v>
      </c>
      <c r="X193" s="50"/>
      <c r="Y193" s="25" t="e">
        <f ca="1">IFERROR(INDEX(Health!$H$8:$H$225,MATCH($C193,_xlfn.ANCHORARRAY(Health!$C$8),0)),NA())</f>
        <v>#N/A</v>
      </c>
      <c r="Z193" s="25" t="e">
        <f ca="1">IFERROR(INDEX(Food!$H$8:$H$225,MATCH($C193,_xlfn.ANCHORARRAY(Food!$C$8),0)),NA())</f>
        <v>#N/A</v>
      </c>
      <c r="AA193" s="25" t="e">
        <f ca="1">IFERROR(INDEX(Macro!$H$8:$H$225,MATCH($C193,_xlfn.ANCHORARRAY(Macro!$C$8),0)),NA())</f>
        <v>#N/A</v>
      </c>
      <c r="AB193" s="25" t="e">
        <f ca="1">IFERROR(INDEX(Socioeconomic!$H$8:$H$225,MATCH($C193,_xlfn.ANCHORARRAY(Socioeconomic!$C$8),0)),NA())</f>
        <v>#N/A</v>
      </c>
      <c r="AC193" s="25" t="e">
        <f ca="1">IFERROR(INDEX('Natural Hazard'!$H$8:$H$225,MATCH($C193,_xlfn.ANCHORARRAY('Natural Hazard'!$C$8),0)),NA())</f>
        <v>#N/A</v>
      </c>
      <c r="AD193" s="25">
        <f ca="1">IFERROR(INDEX(Conflict!$H$8:$H$225,MATCH($C193,_xlfn.ANCHORARRAY(Conflict!$C$8),0)),NA())</f>
        <v>0</v>
      </c>
      <c r="AE193" s="50"/>
      <c r="AF193" s="25">
        <f ca="1">IFERROR(INDEX(Health!$I$8:$I$225,MATCH($C193,_xlfn.ANCHORARRAY(Health!$C$8),0)),NA())</f>
        <v>0</v>
      </c>
      <c r="AG193" s="25" t="e">
        <f ca="1">IFERROR(INDEX(Food!$I$8:$I$225,MATCH($C193,_xlfn.ANCHORARRAY(Food!$C$8),0)),NA())</f>
        <v>#N/A</v>
      </c>
      <c r="AH193" s="25" t="e">
        <f ca="1">IFERROR(INDEX(Macro!$I$8:$I$225,MATCH($C193,_xlfn.ANCHORARRAY(Macro!$C$8),0)),NA())</f>
        <v>#N/A</v>
      </c>
      <c r="AI193" s="25">
        <f ca="1">IFERROR(INDEX(Socioeconomic!$I$8:$I$225,MATCH($C193,_xlfn.ANCHORARRAY(Socioeconomic!$C$8),0)),NA())</f>
        <v>0</v>
      </c>
      <c r="AJ193" s="25">
        <f ca="1">IFERROR(INDEX('Natural Hazard'!$I$8:$I$225,MATCH($C193,_xlfn.ANCHORARRAY('Natural Hazard'!$C$8),0)),NA())</f>
        <v>0</v>
      </c>
      <c r="AK193" s="25">
        <f ca="1">IFERROR(INDEX(Conflict!$I$8:$I$225,MATCH($C193,_xlfn.ANCHORARRAY(Conflict!$C$8),0)),NA())</f>
        <v>0</v>
      </c>
      <c r="AL193" s="49"/>
      <c r="AM193" s="25">
        <f>IFERROR(INDEX('Data Reliability'!$G$6:$G$409,MATCH($C193,'Data Reliability'!$E$6:$E$409,0)),NA())</f>
        <v>0.88888888888888895</v>
      </c>
      <c r="AN193" s="25">
        <f>IFERROR(INDEX('Data Reliability'!$H$6:$H$409,MATCH($C193,'Data Reliability'!$E$6:$E$409,0)),NA())</f>
        <v>0.72777777777777797</v>
      </c>
    </row>
    <row r="194" spans="1:40" ht="15.75" x14ac:dyDescent="0.25">
      <c r="B194" s="28" t="s">
        <v>317</v>
      </c>
      <c r="C194" s="28" t="s">
        <v>318</v>
      </c>
      <c r="D194" s="28" t="s">
        <v>432</v>
      </c>
      <c r="E194" s="28" t="s">
        <v>429</v>
      </c>
      <c r="F194" s="206">
        <f ca="1">MATCH($C194,_xlfn.ANCHORARRAY(Health!$C$8),0)</f>
        <v>189</v>
      </c>
      <c r="G194" s="22" cm="1">
        <f t="array" aca="1" ref="G194" ca="1">IF(Parameters!$D$31, SUM(IF(ISNUMBER(R194:W194),(IF(R194:W194&gt;=Parameters!$D$37,1,"")),""))+0.5*(SUM(IF(ISNUMBER(R194:W194),(IF(R194:W194&gt;=Parameters!$D$38,1,"")),""))-SUM(IF(ISNUMBER(R194:W194),(IF(R194:W194&gt;=Parameters!$D$37,1,"")),""))),0) +
   IF(Parameters!$D$32,SUM(IF(ISNUMBER(R194:W194),(IF(R194:W194&gt;=Parameters!$D$41,1,"")),"")),0) +
   IF(Parameters!$D$33,AVERAGE(IF(ISNUMBER(R194:W194),R194:W194)),0) +
   IF(Parameters!$D$34,IF(OR(IF(ISNUMBER(R194:W194),R194:W194)=0),0,GEOMEAN(IF(ISNUMBER(R194:W194),R194:W194))),0)</f>
        <v>3.5</v>
      </c>
      <c r="H194" s="23">
        <f t="shared" ca="1" si="12"/>
        <v>3.5</v>
      </c>
      <c r="I194" s="116" t="str">
        <f t="shared" si="13"/>
        <v/>
      </c>
      <c r="J194" s="22" cm="1">
        <f t="array" aca="1" ref="J194" ca="1">IF(Parameters!$D$31, SUM(IF(ISNUMBER(Y194:AD194),(IF(Y194:AD194&gt;=Parameters!$D$41,1,"")),""))+0.5*(SUM(IF(ISNUMBER(Y194:AD194),(IF(Y194:AD194&gt;=Parameters!$D$42,1,"")),""))-SUM(IF(ISNUMBER(Y194:AD194),(IF(Y194:AD194&gt;=Parameters!$D$41,1,"")),""))),0) +
   IF(Parameters!$D$32,SUM(IF(ISNUMBER(Y194:AD194),(IF(Y194:AD194&gt;=Parameters!$D$41,1,"")),"")),0) +
   IF(Parameters!$D$33,AVERAGE(IF(ISNUMBER(Y194:AD194),Y194:AD194)),0) +
   IF(Parameters!$D$34,IF(OR(IF(ISNUMBER(Y194:AD194),Y194:AD194)=0),0,GEOMEAN(IF(ISNUMBER(Y194:AD194),Y194:AD194))),0)</f>
        <v>3</v>
      </c>
      <c r="K194" s="23">
        <f t="shared" ca="1" si="14"/>
        <v>3</v>
      </c>
      <c r="L194" s="116" t="str">
        <f t="shared" si="15"/>
        <v/>
      </c>
      <c r="M194" s="21" cm="1">
        <f t="array" aca="1" ref="M194" ca="1">IF(Parameters!$D$31, SUM(IF(ISNUMBER(AF194:AK194),(IF(AF194:AK194&gt;=Parameters!$D$41,1,"")),""))+0.5*(SUM(IF(ISNUMBER(AF194:AK194),(IF(AF194:AK194&gt;=Parameters!$D$42,1,"")),""))-SUM(IF(ISNUMBER(AF194:AK194),(IF(AF194:AK194&gt;=Parameters!$D$41,1,"")),""))),0) +
   IF(Parameters!$D$32,SUM(IF(ISNUMBER(AF194:AK194),(IF(AF194:AK194&gt;=Parameters!$D$41,1,"")),"")),0) +
   IF(Parameters!$D$33,AVERAGE(IF(ISNUMBER(AF194:AK194),AF194:AK194)),0) +
   IF(Parameters!$D$34,IF(OR(IF(ISNUMBER(AF194:AK194),AF194:AK194)=0),0,GEOMEAN(IF(ISNUMBER(AF194:AK194),AF194:AK194))),0)</f>
        <v>3</v>
      </c>
      <c r="N194" s="23">
        <f t="shared" ca="1" si="16"/>
        <v>3</v>
      </c>
      <c r="O194" s="116" t="str">
        <f t="shared" si="17"/>
        <v/>
      </c>
      <c r="P194" s="24"/>
      <c r="Q194" s="49"/>
      <c r="R194" s="25">
        <f ca="1">IFERROR(INDEX(Health!$G$8:$G$225,MATCH($C194,_xlfn.ANCHORARRAY(Health!$C$8),0)),NA())</f>
        <v>9.5953098358250521</v>
      </c>
      <c r="S194" s="25">
        <f ca="1">IFERROR(INDEX(Food!$G$8:$G$225,MATCH($C194,_xlfn.ANCHORARRAY(Food!$C$8),0)),NA())</f>
        <v>10</v>
      </c>
      <c r="T194" s="25">
        <f ca="1">IFERROR(INDEX(Macro!$G$8:$G$225,MATCH($C194,_xlfn.ANCHORARRAY(Macro!$C$8),0)),NA())</f>
        <v>5.7120354324617715</v>
      </c>
      <c r="U194" s="25">
        <f ca="1">IFERROR(INDEX(Socioeconomic!$G$8:$G$225,MATCH($C194,_xlfn.ANCHORARRAY(Socioeconomic!$C$8),0)),NA())</f>
        <v>0</v>
      </c>
      <c r="V194" s="25">
        <f ca="1">IFERROR(INDEX('Natural Hazard'!$G$8:$G$225,MATCH($C194,_xlfn.ANCHORARRAY('Natural Hazard'!$C$8),0)),NA())</f>
        <v>7.0710678118654755</v>
      </c>
      <c r="W194" s="25">
        <f ca="1">IFERROR(INDEX(Conflict!$G$8:$G$225,MATCH($C194,_xlfn.ANCHORARRAY(Conflict!$C$8),0)),NA())</f>
        <v>0</v>
      </c>
      <c r="X194" s="50"/>
      <c r="Y194" s="25">
        <f ca="1">IFERROR(INDEX(Health!$H$8:$H$225,MATCH($C194,_xlfn.ANCHORARRAY(Health!$C$8),0)),NA())</f>
        <v>9.2069970845480995</v>
      </c>
      <c r="Z194" s="25">
        <f ca="1">IFERROR(INDEX(Food!$H$8:$H$225,MATCH($C194,_xlfn.ANCHORARRAY(Food!$C$8),0)),NA())</f>
        <v>10</v>
      </c>
      <c r="AA194" s="25">
        <f ca="1">IFERROR(INDEX(Macro!$H$8:$H$225,MATCH($C194,_xlfn.ANCHORARRAY(Macro!$C$8),0)),NA())</f>
        <v>5.7114818449460198</v>
      </c>
      <c r="AB194" s="25">
        <f ca="1">IFERROR(INDEX(Socioeconomic!$H$8:$H$225,MATCH($C194,_xlfn.ANCHORARRAY(Socioeconomic!$C$8),0)),NA())</f>
        <v>10</v>
      </c>
      <c r="AC194" s="25">
        <f ca="1">IFERROR(INDEX('Natural Hazard'!$H$8:$H$225,MATCH($C194,_xlfn.ANCHORARRAY('Natural Hazard'!$C$8),0)),NA())</f>
        <v>5</v>
      </c>
      <c r="AD194" s="25">
        <f ca="1">IFERROR(INDEX(Conflict!$H$8:$H$225,MATCH($C194,_xlfn.ANCHORARRAY(Conflict!$C$8),0)),NA())</f>
        <v>8.87265135699373</v>
      </c>
      <c r="AE194" s="50"/>
      <c r="AF194" s="25">
        <f ca="1">IFERROR(INDEX(Health!$I$8:$I$225,MATCH($C194,_xlfn.ANCHORARRAY(Health!$C$8),0)),NA())</f>
        <v>10</v>
      </c>
      <c r="AG194" s="25">
        <f ca="1">IFERROR(INDEX(Food!$I$8:$I$225,MATCH($C194,_xlfn.ANCHORARRAY(Food!$C$8),0)),NA())</f>
        <v>10</v>
      </c>
      <c r="AH194" s="25">
        <f ca="1">IFERROR(INDEX(Macro!$I$8:$I$225,MATCH($C194,_xlfn.ANCHORARRAY(Macro!$C$8),0)),NA())</f>
        <v>5.7125890736342004</v>
      </c>
      <c r="AI194" s="25">
        <f ca="1">IFERROR(INDEX(Socioeconomic!$I$8:$I$225,MATCH($C194,_xlfn.ANCHORARRAY(Socioeconomic!$C$8),0)),NA())</f>
        <v>0</v>
      </c>
      <c r="AJ194" s="25">
        <f ca="1">IFERROR(INDEX('Natural Hazard'!$I$8:$I$225,MATCH($C194,_xlfn.ANCHORARRAY('Natural Hazard'!$C$8),0)),NA())</f>
        <v>10</v>
      </c>
      <c r="AK194" s="25">
        <f ca="1">IFERROR(INDEX(Conflict!$I$8:$I$225,MATCH($C194,_xlfn.ANCHORARRAY(Conflict!$C$8),0)),NA())</f>
        <v>0</v>
      </c>
      <c r="AL194" s="49"/>
      <c r="AM194" s="25">
        <f>IFERROR(INDEX('Data Reliability'!$G$6:$G$409,MATCH($C194,'Data Reliability'!$E$6:$E$409,0)),NA())</f>
        <v>0</v>
      </c>
      <c r="AN194" s="25">
        <f>IFERROR(INDEX('Data Reliability'!$H$6:$H$409,MATCH($C194,'Data Reliability'!$E$6:$E$409,0)),NA())</f>
        <v>0.211111111111111</v>
      </c>
    </row>
    <row r="195" spans="1:40" ht="15.75" x14ac:dyDescent="0.25">
      <c r="B195" s="28" t="s">
        <v>319</v>
      </c>
      <c r="C195" s="28" t="s">
        <v>320</v>
      </c>
      <c r="D195" s="28" t="s">
        <v>432</v>
      </c>
      <c r="E195" s="28" t="s">
        <v>429</v>
      </c>
      <c r="F195" s="206">
        <f ca="1">MATCH($C195,_xlfn.ANCHORARRAY(Health!$C$8),0)</f>
        <v>190</v>
      </c>
      <c r="G195" s="22" cm="1">
        <f t="array" aca="1" ref="G195" ca="1">IF(Parameters!$D$31, SUM(IF(ISNUMBER(R195:W195),(IF(R195:W195&gt;=Parameters!$D$37,1,"")),""))+0.5*(SUM(IF(ISNUMBER(R195:W195),(IF(R195:W195&gt;=Parameters!$D$38,1,"")),""))-SUM(IF(ISNUMBER(R195:W195),(IF(R195:W195&gt;=Parameters!$D$37,1,"")),""))),0) +
   IF(Parameters!$D$32,SUM(IF(ISNUMBER(R195:W195),(IF(R195:W195&gt;=Parameters!$D$41,1,"")),"")),0) +
   IF(Parameters!$D$33,AVERAGE(IF(ISNUMBER(R195:W195),R195:W195)),0) +
   IF(Parameters!$D$34,IF(OR(IF(ISNUMBER(R195:W195),R195:W195)=0),0,GEOMEAN(IF(ISNUMBER(R195:W195),R195:W195))),0)</f>
        <v>0</v>
      </c>
      <c r="H195" s="23">
        <f t="shared" ca="1" si="12"/>
        <v>0</v>
      </c>
      <c r="I195" s="116" t="str">
        <f t="shared" si="13"/>
        <v/>
      </c>
      <c r="J195" s="22" cm="1">
        <f t="array" aca="1" ref="J195" ca="1">IF(Parameters!$D$31, SUM(IF(ISNUMBER(Y195:AD195),(IF(Y195:AD195&gt;=Parameters!$D$41,1,"")),""))+0.5*(SUM(IF(ISNUMBER(Y195:AD195),(IF(Y195:AD195&gt;=Parameters!$D$42,1,"")),""))-SUM(IF(ISNUMBER(Y195:AD195),(IF(Y195:AD195&gt;=Parameters!$D$41,1,"")),""))),0) +
   IF(Parameters!$D$32,SUM(IF(ISNUMBER(Y195:AD195),(IF(Y195:AD195&gt;=Parameters!$D$41,1,"")),"")),0) +
   IF(Parameters!$D$33,AVERAGE(IF(ISNUMBER(Y195:AD195),Y195:AD195)),0) +
   IF(Parameters!$D$34,IF(OR(IF(ISNUMBER(Y195:AD195),Y195:AD195)=0),0,GEOMEAN(IF(ISNUMBER(Y195:AD195),Y195:AD195))),0)</f>
        <v>1.5</v>
      </c>
      <c r="K195" s="23">
        <f t="shared" ca="1" si="14"/>
        <v>1.5</v>
      </c>
      <c r="L195" s="116" t="str">
        <f t="shared" si="15"/>
        <v/>
      </c>
      <c r="M195" s="21" cm="1">
        <f t="array" aca="1" ref="M195" ca="1">IF(Parameters!$D$31, SUM(IF(ISNUMBER(AF195:AK195),(IF(AF195:AK195&gt;=Parameters!$D$41,1,"")),""))+0.5*(SUM(IF(ISNUMBER(AF195:AK195),(IF(AF195:AK195&gt;=Parameters!$D$42,1,"")),""))-SUM(IF(ISNUMBER(AF195:AK195),(IF(AF195:AK195&gt;=Parameters!$D$41,1,"")),""))),0) +
   IF(Parameters!$D$32,SUM(IF(ISNUMBER(AF195:AK195),(IF(AF195:AK195&gt;=Parameters!$D$41,1,"")),"")),0) +
   IF(Parameters!$D$33,AVERAGE(IF(ISNUMBER(AF195:AK195),AF195:AK195)),0) +
   IF(Parameters!$D$34,IF(OR(IF(ISNUMBER(AF195:AK195),AF195:AK195)=0),0,GEOMEAN(IF(ISNUMBER(AF195:AK195),AF195:AK195))),0)</f>
        <v>0</v>
      </c>
      <c r="N195" s="23">
        <f t="shared" ca="1" si="16"/>
        <v>0</v>
      </c>
      <c r="O195" s="116" t="str">
        <f t="shared" si="17"/>
        <v>!</v>
      </c>
      <c r="P195" s="24"/>
      <c r="Q195" s="49"/>
      <c r="R195" s="25">
        <f ca="1">IFERROR(INDEX(Health!$G$8:$G$225,MATCH($C195,_xlfn.ANCHORARRAY(Health!$C$8),0)),NA())</f>
        <v>0</v>
      </c>
      <c r="S195" s="25">
        <f ca="1">IFERROR(INDEX(Food!$G$8:$G$225,MATCH($C195,_xlfn.ANCHORARRAY(Food!$C$8),0)),NA())</f>
        <v>0</v>
      </c>
      <c r="T195" s="25">
        <f ca="1">IFERROR(INDEX(Macro!$G$8:$G$225,MATCH($C195,_xlfn.ANCHORARRAY(Macro!$C$8),0)),NA())</f>
        <v>3.7843634711176186</v>
      </c>
      <c r="U195" s="25">
        <f ca="1">IFERROR(INDEX(Socioeconomic!$G$8:$G$225,MATCH($C195,_xlfn.ANCHORARRAY(Socioeconomic!$C$8),0)),NA())</f>
        <v>0</v>
      </c>
      <c r="V195" s="25">
        <f ca="1">IFERROR(INDEX('Natural Hazard'!$G$8:$G$225,MATCH($C195,_xlfn.ANCHORARRAY('Natural Hazard'!$C$8),0)),NA())</f>
        <v>0</v>
      </c>
      <c r="W195" s="25">
        <f ca="1">IFERROR(INDEX(Conflict!$G$8:$G$225,MATCH($C195,_xlfn.ANCHORARRAY(Conflict!$C$8),0)),NA())</f>
        <v>2.7913312188198618</v>
      </c>
      <c r="X195" s="50"/>
      <c r="Y195" s="25">
        <f ca="1">IFERROR(INDEX(Health!$H$8:$H$225,MATCH($C195,_xlfn.ANCHORARRAY(Health!$C$8),0)),NA())</f>
        <v>8.0699708454810501</v>
      </c>
      <c r="Z195" s="25">
        <f ca="1">IFERROR(INDEX(Food!$H$8:$H$225,MATCH($C195,_xlfn.ANCHORARRAY(Food!$C$8),0)),NA())</f>
        <v>9.2298784018529201</v>
      </c>
      <c r="AA195" s="25">
        <f ca="1">IFERROR(INDEX(Macro!$H$8:$H$225,MATCH($C195,_xlfn.ANCHORARRAY(Macro!$C$8),0)),NA())</f>
        <v>3.6430890012833101</v>
      </c>
      <c r="AB195" s="25">
        <f ca="1">IFERROR(INDEX(Socioeconomic!$H$8:$H$225,MATCH($C195,_xlfn.ANCHORARRAY(Socioeconomic!$C$8),0)),NA())</f>
        <v>9</v>
      </c>
      <c r="AC195" s="25">
        <f ca="1">IFERROR(INDEX('Natural Hazard'!$H$8:$H$225,MATCH($C195,_xlfn.ANCHORARRAY('Natural Hazard'!$C$8),0)),NA())</f>
        <v>2.3333333333333299</v>
      </c>
      <c r="AD195" s="25">
        <f ca="1">IFERROR(INDEX(Conflict!$H$8:$H$225,MATCH($C195,_xlfn.ANCHORARRAY(Conflict!$C$8),0)),NA())</f>
        <v>4.3632567849686801</v>
      </c>
      <c r="AE195" s="50"/>
      <c r="AF195" s="25">
        <f ca="1">IFERROR(INDEX(Health!$I$8:$I$225,MATCH($C195,_xlfn.ANCHORARRAY(Health!$C$8),0)),NA())</f>
        <v>0</v>
      </c>
      <c r="AG195" s="25" t="e">
        <f ca="1">IFERROR(INDEX(Food!$I$8:$I$225,MATCH($C195,_xlfn.ANCHORARRAY(Food!$C$8),0)),NA())</f>
        <v>#N/A</v>
      </c>
      <c r="AH195" s="25">
        <f ca="1">IFERROR(INDEX(Macro!$I$8:$I$225,MATCH($C195,_xlfn.ANCHORARRAY(Macro!$C$8),0)),NA())</f>
        <v>3.93111638954869</v>
      </c>
      <c r="AI195" s="25">
        <f ca="1">IFERROR(INDEX(Socioeconomic!$I$8:$I$225,MATCH($C195,_xlfn.ANCHORARRAY(Socioeconomic!$C$8),0)),NA())</f>
        <v>0</v>
      </c>
      <c r="AJ195" s="25">
        <f ca="1">IFERROR(INDEX('Natural Hazard'!$I$8:$I$225,MATCH($C195,_xlfn.ANCHORARRAY('Natural Hazard'!$C$8),0)),NA())</f>
        <v>0</v>
      </c>
      <c r="AK195" s="25">
        <f ca="1">IFERROR(INDEX(Conflict!$I$8:$I$225,MATCH($C195,_xlfn.ANCHORARRAY(Conflict!$C$8),0)),NA())</f>
        <v>1.78571428571429</v>
      </c>
      <c r="AL195" s="49"/>
      <c r="AM195" s="25">
        <f>IFERROR(INDEX('Data Reliability'!$G$6:$G$409,MATCH($C195,'Data Reliability'!$E$6:$E$409,0)),NA())</f>
        <v>0</v>
      </c>
      <c r="AN195" s="25">
        <f>IFERROR(INDEX('Data Reliability'!$H$6:$H$409,MATCH($C195,'Data Reliability'!$E$6:$E$409,0)),NA())</f>
        <v>0.49444444444444402</v>
      </c>
    </row>
    <row r="196" spans="1:40" ht="15.75" x14ac:dyDescent="0.25">
      <c r="B196" s="28" t="s">
        <v>321</v>
      </c>
      <c r="C196" s="28" t="s">
        <v>322</v>
      </c>
      <c r="D196" s="28" t="s">
        <v>436</v>
      </c>
      <c r="E196" s="28" t="s">
        <v>430</v>
      </c>
      <c r="G196" s="22" cm="1">
        <f t="array" aca="1" ref="G196" ca="1">IF(Parameters!$D$31, SUM(IF(ISNUMBER(R196:W196),(IF(R196:W196&gt;=Parameters!$D$37,1,"")),""))+0.5*(SUM(IF(ISNUMBER(R196:W196),(IF(R196:W196&gt;=Parameters!$D$38,1,"")),""))-SUM(IF(ISNUMBER(R196:W196),(IF(R196:W196&gt;=Parameters!$D$37,1,"")),""))),0) +
   IF(Parameters!$D$32,SUM(IF(ISNUMBER(R196:W196),(IF(R196:W196&gt;=Parameters!$D$41,1,"")),"")),0) +
   IF(Parameters!$D$33,AVERAGE(IF(ISNUMBER(R196:W196),R196:W196)),0) +
   IF(Parameters!$D$34,IF(OR(IF(ISNUMBER(R196:W196),R196:W196)=0),0,GEOMEAN(IF(ISNUMBER(R196:W196),R196:W196))),0)</f>
        <v>0</v>
      </c>
      <c r="H196" s="23">
        <f t="shared" ca="1" si="12"/>
        <v>0</v>
      </c>
      <c r="I196" s="116" t="str">
        <f t="shared" si="13"/>
        <v/>
      </c>
      <c r="J196" s="22" cm="1">
        <f t="array" aca="1" ref="J196" ca="1">IF(Parameters!$D$31, SUM(IF(ISNUMBER(Y196:AD196),(IF(Y196:AD196&gt;=Parameters!$D$41,1,"")),""))+0.5*(SUM(IF(ISNUMBER(Y196:AD196),(IF(Y196:AD196&gt;=Parameters!$D$42,1,"")),""))-SUM(IF(ISNUMBER(Y196:AD196),(IF(Y196:AD196&gt;=Parameters!$D$41,1,"")),""))),0) +
   IF(Parameters!$D$32,SUM(IF(ISNUMBER(Y196:AD196),(IF(Y196:AD196&gt;=Parameters!$D$41,1,"")),"")),0) +
   IF(Parameters!$D$33,AVERAGE(IF(ISNUMBER(Y196:AD196),Y196:AD196)),0) +
   IF(Parameters!$D$34,IF(OR(IF(ISNUMBER(Y196:AD196),Y196:AD196)=0),0,GEOMEAN(IF(ISNUMBER(Y196:AD196),Y196:AD196))),0)</f>
        <v>0.5</v>
      </c>
      <c r="K196" s="23">
        <f t="shared" ca="1" si="14"/>
        <v>0.5</v>
      </c>
      <c r="L196" s="116" t="str">
        <f t="shared" si="15"/>
        <v/>
      </c>
      <c r="M196" s="21" cm="1">
        <f t="array" aca="1" ref="M196" ca="1">IF(Parameters!$D$31, SUM(IF(ISNUMBER(AF196:AK196),(IF(AF196:AK196&gt;=Parameters!$D$41,1,"")),""))+0.5*(SUM(IF(ISNUMBER(AF196:AK196),(IF(AF196:AK196&gt;=Parameters!$D$42,1,"")),""))-SUM(IF(ISNUMBER(AF196:AK196),(IF(AF196:AK196&gt;=Parameters!$D$41,1,"")),""))),0) +
   IF(Parameters!$D$32,SUM(IF(ISNUMBER(AF196:AK196),(IF(AF196:AK196&gt;=Parameters!$D$41,1,"")),"")),0) +
   IF(Parameters!$D$33,AVERAGE(IF(ISNUMBER(AF196:AK196),AF196:AK196)),0) +
   IF(Parameters!$D$34,IF(OR(IF(ISNUMBER(AF196:AK196),AF196:AK196)=0),0,GEOMEAN(IF(ISNUMBER(AF196:AK196),AF196:AK196))),0)</f>
        <v>0</v>
      </c>
      <c r="N196" s="23">
        <f t="shared" ca="1" si="16"/>
        <v>0</v>
      </c>
      <c r="O196" s="116" t="str">
        <f t="shared" si="17"/>
        <v>!</v>
      </c>
      <c r="P196" s="24"/>
      <c r="Q196" s="49"/>
      <c r="R196" s="25">
        <f ca="1">IFERROR(INDEX(Health!$G$8:$G$225,MATCH($C196,_xlfn.ANCHORARRAY(Health!$C$8),0)),NA())</f>
        <v>0</v>
      </c>
      <c r="S196" s="25">
        <f ca="1">IFERROR(INDEX(Food!$G$8:$G$225,MATCH($C196,_xlfn.ANCHORARRAY(Food!$C$8),0)),NA())</f>
        <v>0</v>
      </c>
      <c r="T196" s="25">
        <f ca="1">IFERROR(INDEX(Macro!$G$8:$G$225,MATCH($C196,_xlfn.ANCHORARRAY(Macro!$C$8),0)),NA())</f>
        <v>0</v>
      </c>
      <c r="U196" s="25">
        <f ca="1">IFERROR(INDEX(Socioeconomic!$G$8:$G$225,MATCH($C196,_xlfn.ANCHORARRAY(Socioeconomic!$C$8),0)),NA())</f>
        <v>0</v>
      </c>
      <c r="V196" s="25">
        <f ca="1">IFERROR(INDEX('Natural Hazard'!$G$8:$G$225,MATCH($C196,_xlfn.ANCHORARRAY('Natural Hazard'!$C$8),0)),NA())</f>
        <v>0</v>
      </c>
      <c r="W196" s="25">
        <f ca="1">IFERROR(INDEX(Conflict!$G$8:$G$225,MATCH($C196,_xlfn.ANCHORARRAY(Conflict!$C$8),0)),NA())</f>
        <v>0</v>
      </c>
      <c r="X196" s="50"/>
      <c r="Y196" s="25">
        <f ca="1">IFERROR(INDEX(Health!$H$8:$H$225,MATCH($C196,_xlfn.ANCHORARRAY(Health!$C$8),0)),NA())</f>
        <v>0</v>
      </c>
      <c r="Z196" s="25">
        <f ca="1">IFERROR(INDEX(Food!$H$8:$H$225,MATCH($C196,_xlfn.ANCHORARRAY(Food!$C$8),0)),NA())</f>
        <v>5.2055587724377501</v>
      </c>
      <c r="AA196" s="25">
        <f ca="1">IFERROR(INDEX(Macro!$H$8:$H$225,MATCH($C196,_xlfn.ANCHORARRAY(Macro!$C$8),0)),NA())</f>
        <v>1.10666566014946</v>
      </c>
      <c r="AB196" s="25">
        <f ca="1">IFERROR(INDEX(Socioeconomic!$H$8:$H$225,MATCH($C196,_xlfn.ANCHORARRAY(Socioeconomic!$C$8),0)),NA())</f>
        <v>2.4285714285714199</v>
      </c>
      <c r="AC196" s="25">
        <f ca="1">IFERROR(INDEX('Natural Hazard'!$H$8:$H$225,MATCH($C196,_xlfn.ANCHORARRAY('Natural Hazard'!$C$8),0)),NA())</f>
        <v>8.1666666666666607</v>
      </c>
      <c r="AD196" s="25">
        <f ca="1">IFERROR(INDEX(Conflict!$H$8:$H$225,MATCH($C196,_xlfn.ANCHORARRAY(Conflict!$C$8),0)),NA())</f>
        <v>1.25260960334029</v>
      </c>
      <c r="AE196" s="50"/>
      <c r="AF196" s="25">
        <f ca="1">IFERROR(INDEX(Health!$I$8:$I$225,MATCH($C196,_xlfn.ANCHORARRAY(Health!$C$8),0)),NA())</f>
        <v>0</v>
      </c>
      <c r="AG196" s="25" t="e">
        <f ca="1">IFERROR(INDEX(Food!$I$8:$I$225,MATCH($C196,_xlfn.ANCHORARRAY(Food!$C$8),0)),NA())</f>
        <v>#N/A</v>
      </c>
      <c r="AH196" s="25">
        <f ca="1">IFERROR(INDEX(Macro!$I$8:$I$225,MATCH($C196,_xlfn.ANCHORARRAY(Macro!$C$8),0)),NA())</f>
        <v>0</v>
      </c>
      <c r="AI196" s="25">
        <f ca="1">IFERROR(INDEX(Socioeconomic!$I$8:$I$225,MATCH($C196,_xlfn.ANCHORARRAY(Socioeconomic!$C$8),0)),NA())</f>
        <v>0</v>
      </c>
      <c r="AJ196" s="25">
        <f ca="1">IFERROR(INDEX('Natural Hazard'!$I$8:$I$225,MATCH($C196,_xlfn.ANCHORARRAY('Natural Hazard'!$C$8),0)),NA())</f>
        <v>0</v>
      </c>
      <c r="AK196" s="25">
        <f ca="1">IFERROR(INDEX(Conflict!$I$8:$I$225,MATCH($C196,_xlfn.ANCHORARRAY(Conflict!$C$8),0)),NA())</f>
        <v>0</v>
      </c>
      <c r="AL196" s="49"/>
      <c r="AM196" s="25">
        <f>IFERROR(INDEX('Data Reliability'!$G$6:$G$409,MATCH($C196,'Data Reliability'!$E$6:$E$409,0)),NA())</f>
        <v>0</v>
      </c>
      <c r="AN196" s="25">
        <f>IFERROR(INDEX('Data Reliability'!$H$6:$H$409,MATCH($C196,'Data Reliability'!$E$6:$E$409,0)),NA())</f>
        <v>0.405555555555556</v>
      </c>
    </row>
    <row r="197" spans="1:40" ht="15.75" x14ac:dyDescent="0.25">
      <c r="B197" s="28" t="s">
        <v>323</v>
      </c>
      <c r="C197" s="28" t="s">
        <v>324</v>
      </c>
      <c r="D197" s="28" t="s">
        <v>433</v>
      </c>
      <c r="E197" s="28" t="s">
        <v>429</v>
      </c>
      <c r="G197" s="22" cm="1">
        <f t="array" aca="1" ref="G197" ca="1">IF(Parameters!$D$31, SUM(IF(ISNUMBER(R197:W197),(IF(R197:W197&gt;=Parameters!$D$37,1,"")),""))+0.5*(SUM(IF(ISNUMBER(R197:W197),(IF(R197:W197&gt;=Parameters!$D$38,1,"")),""))-SUM(IF(ISNUMBER(R197:W197),(IF(R197:W197&gt;=Parameters!$D$37,1,"")),""))),0) +
   IF(Parameters!$D$32,SUM(IF(ISNUMBER(R197:W197),(IF(R197:W197&gt;=Parameters!$D$41,1,"")),"")),0) +
   IF(Parameters!$D$33,AVERAGE(IF(ISNUMBER(R197:W197),R197:W197)),0) +
   IF(Parameters!$D$34,IF(OR(IF(ISNUMBER(R197:W197),R197:W197)=0),0,GEOMEAN(IF(ISNUMBER(R197:W197),R197:W197))),0)</f>
        <v>1</v>
      </c>
      <c r="H197" s="23">
        <f t="shared" ca="1" si="12"/>
        <v>1</v>
      </c>
      <c r="I197" s="116" t="str">
        <f t="shared" si="13"/>
        <v/>
      </c>
      <c r="J197" s="22" cm="1">
        <f t="array" aca="1" ref="J197" ca="1">IF(Parameters!$D$31, SUM(IF(ISNUMBER(Y197:AD197),(IF(Y197:AD197&gt;=Parameters!$D$41,1,"")),""))+0.5*(SUM(IF(ISNUMBER(Y197:AD197),(IF(Y197:AD197&gt;=Parameters!$D$42,1,"")),""))-SUM(IF(ISNUMBER(Y197:AD197),(IF(Y197:AD197&gt;=Parameters!$D$41,1,"")),""))),0) +
   IF(Parameters!$D$32,SUM(IF(ISNUMBER(Y197:AD197),(IF(Y197:AD197&gt;=Parameters!$D$41,1,"")),"")),0) +
   IF(Parameters!$D$33,AVERAGE(IF(ISNUMBER(Y197:AD197),Y197:AD197)),0) +
   IF(Parameters!$D$34,IF(OR(IF(ISNUMBER(Y197:AD197),Y197:AD197)=0),0,GEOMEAN(IF(ISNUMBER(Y197:AD197),Y197:AD197))),0)</f>
        <v>1</v>
      </c>
      <c r="K197" s="23">
        <f t="shared" ca="1" si="14"/>
        <v>1</v>
      </c>
      <c r="L197" s="116" t="str">
        <f t="shared" si="15"/>
        <v/>
      </c>
      <c r="M197" s="21" cm="1">
        <f t="array" aca="1" ref="M197" ca="1">IF(Parameters!$D$31, SUM(IF(ISNUMBER(AF197:AK197),(IF(AF197:AK197&gt;=Parameters!$D$41,1,"")),""))+0.5*(SUM(IF(ISNUMBER(AF197:AK197),(IF(AF197:AK197&gt;=Parameters!$D$42,1,"")),""))-SUM(IF(ISNUMBER(AF197:AK197),(IF(AF197:AK197&gt;=Parameters!$D$41,1,"")),""))),0) +
   IF(Parameters!$D$32,SUM(IF(ISNUMBER(AF197:AK197),(IF(AF197:AK197&gt;=Parameters!$D$41,1,"")),"")),0) +
   IF(Parameters!$D$33,AVERAGE(IF(ISNUMBER(AF197:AK197),AF197:AK197)),0) +
   IF(Parameters!$D$34,IF(OR(IF(ISNUMBER(AF197:AK197),AF197:AK197)=0),0,GEOMEAN(IF(ISNUMBER(AF197:AK197),AF197:AK197))),0)</f>
        <v>0.5</v>
      </c>
      <c r="N197" s="23">
        <f t="shared" ca="1" si="16"/>
        <v>0.5</v>
      </c>
      <c r="O197" s="116" t="str">
        <f t="shared" si="17"/>
        <v>!</v>
      </c>
      <c r="P197" s="24"/>
      <c r="Q197" s="49"/>
      <c r="R197" s="25">
        <f ca="1">IFERROR(INDEX(Health!$G$8:$G$225,MATCH($C197,_xlfn.ANCHORARRAY(Health!$C$8),0)),NA())</f>
        <v>0</v>
      </c>
      <c r="S197" s="25">
        <f ca="1">IFERROR(INDEX(Food!$G$8:$G$225,MATCH($C197,_xlfn.ANCHORARRAY(Food!$C$8),0)),NA())</f>
        <v>0</v>
      </c>
      <c r="T197" s="25">
        <f ca="1">IFERROR(INDEX(Macro!$G$8:$G$225,MATCH($C197,_xlfn.ANCHORARRAY(Macro!$C$8),0)),NA())</f>
        <v>7.4905837657961829</v>
      </c>
      <c r="U197" s="25">
        <f ca="1">IFERROR(INDEX(Socioeconomic!$G$8:$G$225,MATCH($C197,_xlfn.ANCHORARRAY(Socioeconomic!$C$8),0)),NA())</f>
        <v>0</v>
      </c>
      <c r="V197" s="25">
        <f ca="1">IFERROR(INDEX('Natural Hazard'!$G$8:$G$225,MATCH($C197,_xlfn.ANCHORARRAY('Natural Hazard'!$C$8),0)),NA())</f>
        <v>0</v>
      </c>
      <c r="W197" s="25">
        <f ca="1">IFERROR(INDEX(Conflict!$G$8:$G$225,MATCH($C197,_xlfn.ANCHORARRAY(Conflict!$C$8),0)),NA())</f>
        <v>4.2910792545817973</v>
      </c>
      <c r="X197" s="50"/>
      <c r="Y197" s="25">
        <f ca="1">IFERROR(INDEX(Health!$H$8:$H$225,MATCH($C197,_xlfn.ANCHORARRAY(Health!$C$8),0)),NA())</f>
        <v>7.6326530612244898</v>
      </c>
      <c r="Z197" s="25">
        <f ca="1">IFERROR(INDEX(Food!$H$8:$H$225,MATCH($C197,_xlfn.ANCHORARRAY(Food!$C$8),0)),NA())</f>
        <v>6.1899247249565699</v>
      </c>
      <c r="AA197" s="25">
        <f ca="1">IFERROR(INDEX(Macro!$H$8:$H$225,MATCH($C197,_xlfn.ANCHORARRAY(Macro!$C$8),0)),NA())</f>
        <v>8.8971087793462598</v>
      </c>
      <c r="AB197" s="25">
        <f ca="1">IFERROR(INDEX(Socioeconomic!$H$8:$H$225,MATCH($C197,_xlfn.ANCHORARRAY(Socioeconomic!$C$8),0)),NA())</f>
        <v>6.8571428571428497</v>
      </c>
      <c r="AC197" s="25">
        <f ca="1">IFERROR(INDEX('Natural Hazard'!$H$8:$H$225,MATCH($C197,_xlfn.ANCHORARRAY('Natural Hazard'!$C$8),0)),NA())</f>
        <v>6.3333333333333304</v>
      </c>
      <c r="AD197" s="25">
        <f ca="1">IFERROR(INDEX(Conflict!$H$8:$H$225,MATCH($C197,_xlfn.ANCHORARRAY(Conflict!$C$8),0)),NA())</f>
        <v>2.6304801670146101</v>
      </c>
      <c r="AE197" s="50"/>
      <c r="AF197" s="25">
        <f ca="1">IFERROR(INDEX(Health!$I$8:$I$225,MATCH($C197,_xlfn.ANCHORARRAY(Health!$C$8),0)),NA())</f>
        <v>0</v>
      </c>
      <c r="AG197" s="25" t="e">
        <f ca="1">IFERROR(INDEX(Food!$I$8:$I$225,MATCH($C197,_xlfn.ANCHORARRAY(Food!$C$8),0)),NA())</f>
        <v>#N/A</v>
      </c>
      <c r="AH197" s="25">
        <f ca="1">IFERROR(INDEX(Macro!$I$8:$I$225,MATCH($C197,_xlfn.ANCHORARRAY(Macro!$C$8),0)),NA())</f>
        <v>6.30641330166271</v>
      </c>
      <c r="AI197" s="25">
        <f ca="1">IFERROR(INDEX(Socioeconomic!$I$8:$I$225,MATCH($C197,_xlfn.ANCHORARRAY(Socioeconomic!$C$8),0)),NA())</f>
        <v>0</v>
      </c>
      <c r="AJ197" s="25">
        <f ca="1">IFERROR(INDEX('Natural Hazard'!$I$8:$I$225,MATCH($C197,_xlfn.ANCHORARRAY('Natural Hazard'!$C$8),0)),NA())</f>
        <v>0</v>
      </c>
      <c r="AK197" s="25">
        <f ca="1">IFERROR(INDEX(Conflict!$I$8:$I$225,MATCH($C197,_xlfn.ANCHORARRAY(Conflict!$C$8),0)),NA())</f>
        <v>7</v>
      </c>
      <c r="AL197" s="49"/>
      <c r="AM197" s="25">
        <f>IFERROR(INDEX('Data Reliability'!$G$6:$G$409,MATCH($C197,'Data Reliability'!$E$6:$E$409,0)),NA())</f>
        <v>0</v>
      </c>
      <c r="AN197" s="25">
        <f>IFERROR(INDEX('Data Reliability'!$H$6:$H$409,MATCH($C197,'Data Reliability'!$E$6:$E$409,0)),NA())</f>
        <v>0.46111111111111103</v>
      </c>
    </row>
    <row r="198" spans="1:40" ht="15.75" x14ac:dyDescent="0.25">
      <c r="B198" s="28" t="s">
        <v>325</v>
      </c>
      <c r="C198" s="28" t="s">
        <v>326</v>
      </c>
      <c r="D198" s="28" t="s">
        <v>433</v>
      </c>
      <c r="E198" s="28" t="s">
        <v>430</v>
      </c>
      <c r="G198" s="22" cm="1">
        <f t="array" aca="1" ref="G198" ca="1">IF(Parameters!$D$31, SUM(IF(ISNUMBER(R198:W198),(IF(R198:W198&gt;=Parameters!$D$37,1,"")),""))+0.5*(SUM(IF(ISNUMBER(R198:W198),(IF(R198:W198&gt;=Parameters!$D$38,1,"")),""))-SUM(IF(ISNUMBER(R198:W198),(IF(R198:W198&gt;=Parameters!$D$37,1,"")),""))),0) +
   IF(Parameters!$D$32,SUM(IF(ISNUMBER(R198:W198),(IF(R198:W198&gt;=Parameters!$D$41,1,"")),"")),0) +
   IF(Parameters!$D$33,AVERAGE(IF(ISNUMBER(R198:W198),R198:W198)),0) +
   IF(Parameters!$D$34,IF(OR(IF(ISNUMBER(R198:W198),R198:W198)=0),0,GEOMEAN(IF(ISNUMBER(R198:W198),R198:W198))),0)</f>
        <v>0</v>
      </c>
      <c r="H198" s="23">
        <f t="shared" ref="H198:H223" ca="1" si="18">G198</f>
        <v>0</v>
      </c>
      <c r="I198" s="116" t="str">
        <f t="shared" ref="I198:I223" si="19">IF(AVERAGE(AM198:AN198) &gt;= 0.666, "!!", IF(AND(AVERAGE(AM198:AN198) &lt; 0.666,  AVERAGE(AM198:AN198)  &gt;= 0.333), "!", IF(AVERAGE(AM198:AN198) &lt; 0.333, "")))</f>
        <v/>
      </c>
      <c r="J198" s="22" cm="1">
        <f t="array" aca="1" ref="J198" ca="1">IF(Parameters!$D$31, SUM(IF(ISNUMBER(Y198:AD198),(IF(Y198:AD198&gt;=Parameters!$D$41,1,"")),""))+0.5*(SUM(IF(ISNUMBER(Y198:AD198),(IF(Y198:AD198&gt;=Parameters!$D$42,1,"")),""))-SUM(IF(ISNUMBER(Y198:AD198),(IF(Y198:AD198&gt;=Parameters!$D$41,1,"")),""))),0) +
   IF(Parameters!$D$32,SUM(IF(ISNUMBER(Y198:AD198),(IF(Y198:AD198&gt;=Parameters!$D$41,1,"")),"")),0) +
   IF(Parameters!$D$33,AVERAGE(IF(ISNUMBER(Y198:AD198),Y198:AD198)),0) +
   IF(Parameters!$D$34,IF(OR(IF(ISNUMBER(Y198:AD198),Y198:AD198)=0),0,GEOMEAN(IF(ISNUMBER(Y198:AD198),Y198:AD198))),0)</f>
        <v>0.5</v>
      </c>
      <c r="K198" s="23">
        <f t="shared" ref="K198:K223" ca="1" si="20">J198</f>
        <v>0.5</v>
      </c>
      <c r="L198" s="116" t="str">
        <f t="shared" ref="L198:L223" si="21">IF(AM198 &gt;= 0.666, "!!", IF(AND(AM198 &lt; 0.666, AM198  &gt;= 0.333), "!", IF(AM198 &lt; 0.333, "")))</f>
        <v/>
      </c>
      <c r="M198" s="21" cm="1">
        <f t="array" aca="1" ref="M198" ca="1">IF(Parameters!$D$31, SUM(IF(ISNUMBER(AF198:AK198),(IF(AF198:AK198&gt;=Parameters!$D$41,1,"")),""))+0.5*(SUM(IF(ISNUMBER(AF198:AK198),(IF(AF198:AK198&gt;=Parameters!$D$42,1,"")),""))-SUM(IF(ISNUMBER(AF198:AK198),(IF(AF198:AK198&gt;=Parameters!$D$41,1,"")),""))),0) +
   IF(Parameters!$D$32,SUM(IF(ISNUMBER(AF198:AK198),(IF(AF198:AK198&gt;=Parameters!$D$41,1,"")),"")),0) +
   IF(Parameters!$D$33,AVERAGE(IF(ISNUMBER(AF198:AK198),AF198:AK198)),0) +
   IF(Parameters!$D$34,IF(OR(IF(ISNUMBER(AF198:AK198),AF198:AK198)=0),0,GEOMEAN(IF(ISNUMBER(AF198:AK198),AF198:AK198))),0)</f>
        <v>0.5</v>
      </c>
      <c r="N198" s="23">
        <f t="shared" ref="N198:N223" ca="1" si="22">M198</f>
        <v>0.5</v>
      </c>
      <c r="O198" s="116" t="str">
        <f t="shared" ref="O198:O223" si="23">IF(AN198 &gt;= 0.666, "!!", IF(AND(AN198 &lt; 0.666, AN198  &gt;= 0.333), "!", IF(AN198 &lt; 0.333, "")))</f>
        <v>!</v>
      </c>
      <c r="P198" s="24"/>
      <c r="Q198" s="49"/>
      <c r="R198" s="25">
        <f ca="1">IFERROR(INDEX(Health!$G$8:$G$225,MATCH($C198,_xlfn.ANCHORARRAY(Health!$C$8),0)),NA())</f>
        <v>0</v>
      </c>
      <c r="S198" s="25">
        <f ca="1">IFERROR(INDEX(Food!$G$8:$G$225,MATCH($C198,_xlfn.ANCHORARRAY(Food!$C$8),0)),NA())</f>
        <v>0</v>
      </c>
      <c r="T198" s="25">
        <f ca="1">IFERROR(INDEX(Macro!$G$8:$G$225,MATCH($C198,_xlfn.ANCHORARRAY(Macro!$C$8),0)),NA())</f>
        <v>2.8617792736213201</v>
      </c>
      <c r="U198" s="25">
        <f ca="1">IFERROR(INDEX(Socioeconomic!$G$8:$G$225,MATCH($C198,_xlfn.ANCHORARRAY(Socioeconomic!$C$8),0)),NA())</f>
        <v>0</v>
      </c>
      <c r="V198" s="25">
        <f ca="1">IFERROR(INDEX('Natural Hazard'!$G$8:$G$225,MATCH($C198,_xlfn.ANCHORARRAY('Natural Hazard'!$C$8),0)),NA())</f>
        <v>0</v>
      </c>
      <c r="W198" s="25">
        <f ca="1">IFERROR(INDEX(Conflict!$G$8:$G$225,MATCH($C198,_xlfn.ANCHORARRAY(Conflict!$C$8),0)),NA())</f>
        <v>1.7096068966658235</v>
      </c>
      <c r="X198" s="50"/>
      <c r="Y198" s="25">
        <f ca="1">IFERROR(INDEX(Health!$H$8:$H$225,MATCH($C198,_xlfn.ANCHORARRAY(Health!$C$8),0)),NA())</f>
        <v>6.8746355685131197</v>
      </c>
      <c r="Z198" s="25">
        <f ca="1">IFERROR(INDEX(Food!$H$8:$H$225,MATCH($C198,_xlfn.ANCHORARRAY(Food!$C$8),0)),NA())</f>
        <v>3.2775119617224799</v>
      </c>
      <c r="AA198" s="25">
        <f ca="1">IFERROR(INDEX(Macro!$H$8:$H$225,MATCH($C198,_xlfn.ANCHORARRAY(Macro!$C$8),0)),NA())</f>
        <v>9.7123877104250003</v>
      </c>
      <c r="AB198" s="25">
        <f ca="1">IFERROR(INDEX(Socioeconomic!$H$8:$H$225,MATCH($C198,_xlfn.ANCHORARRAY(Socioeconomic!$C$8),0)),NA())</f>
        <v>2</v>
      </c>
      <c r="AC198" s="25">
        <f ca="1">IFERROR(INDEX('Natural Hazard'!$H$8:$H$225,MATCH($C198,_xlfn.ANCHORARRAY('Natural Hazard'!$C$8),0)),NA())</f>
        <v>5.5</v>
      </c>
      <c r="AD198" s="25">
        <f ca="1">IFERROR(INDEX(Conflict!$H$8:$H$225,MATCH($C198,_xlfn.ANCHORARRAY(Conflict!$C$8),0)),NA())</f>
        <v>0.41753653444676397</v>
      </c>
      <c r="AE198" s="50"/>
      <c r="AF198" s="25">
        <f ca="1">IFERROR(INDEX(Health!$I$8:$I$225,MATCH($C198,_xlfn.ANCHORARRAY(Health!$C$8),0)),NA())</f>
        <v>0</v>
      </c>
      <c r="AG198" s="25" t="e">
        <f ca="1">IFERROR(INDEX(Food!$I$8:$I$225,MATCH($C198,_xlfn.ANCHORARRAY(Food!$C$8),0)),NA())</f>
        <v>#N/A</v>
      </c>
      <c r="AH198" s="25">
        <f ca="1">IFERROR(INDEX(Macro!$I$8:$I$225,MATCH($C198,_xlfn.ANCHORARRAY(Macro!$C$8),0)),NA())</f>
        <v>0.84323040380048797</v>
      </c>
      <c r="AI198" s="25">
        <f ca="1">IFERROR(INDEX(Socioeconomic!$I$8:$I$225,MATCH($C198,_xlfn.ANCHORARRAY(Socioeconomic!$C$8),0)),NA())</f>
        <v>0</v>
      </c>
      <c r="AJ198" s="25">
        <f ca="1">IFERROR(INDEX('Natural Hazard'!$I$8:$I$225,MATCH($C198,_xlfn.ANCHORARRAY('Natural Hazard'!$C$8),0)),NA())</f>
        <v>0</v>
      </c>
      <c r="AK198" s="25">
        <f ca="1">IFERROR(INDEX(Conflict!$I$8:$I$225,MATCH($C198,_xlfn.ANCHORARRAY(Conflict!$C$8),0)),NA())</f>
        <v>7</v>
      </c>
      <c r="AL198" s="49"/>
      <c r="AM198" s="25">
        <f>IFERROR(INDEX('Data Reliability'!$G$6:$G$409,MATCH($C198,'Data Reliability'!$E$6:$E$409,0)),NA())</f>
        <v>8.3333333333333301E-2</v>
      </c>
      <c r="AN198" s="25">
        <f>IFERROR(INDEX('Data Reliability'!$H$6:$H$409,MATCH($C198,'Data Reliability'!$E$6:$E$409,0)),NA())</f>
        <v>0.49444444444444402</v>
      </c>
    </row>
    <row r="199" spans="1:40" ht="15.75" x14ac:dyDescent="0.25">
      <c r="B199" s="28" t="s">
        <v>327</v>
      </c>
      <c r="C199" s="28" t="s">
        <v>328</v>
      </c>
      <c r="D199" s="28" t="s">
        <v>436</v>
      </c>
      <c r="E199" s="28" t="s">
        <v>529</v>
      </c>
      <c r="G199" s="22" cm="1">
        <f t="array" aca="1" ref="G199" ca="1">IF(Parameters!$D$31, SUM(IF(ISNUMBER(R199:W199),(IF(R199:W199&gt;=Parameters!$D$37,1,"")),""))+0.5*(SUM(IF(ISNUMBER(R199:W199),(IF(R199:W199&gt;=Parameters!$D$38,1,"")),""))-SUM(IF(ISNUMBER(R199:W199),(IF(R199:W199&gt;=Parameters!$D$37,1,"")),""))),0) +
   IF(Parameters!$D$32,SUM(IF(ISNUMBER(R199:W199),(IF(R199:W199&gt;=Parameters!$D$41,1,"")),"")),0) +
   IF(Parameters!$D$33,AVERAGE(IF(ISNUMBER(R199:W199),R199:W199)),0) +
   IF(Parameters!$D$34,IF(OR(IF(ISNUMBER(R199:W199),R199:W199)=0),0,GEOMEAN(IF(ISNUMBER(R199:W199),R199:W199))),0)</f>
        <v>0.5</v>
      </c>
      <c r="H199" s="23">
        <f t="shared" ca="1" si="18"/>
        <v>0.5</v>
      </c>
      <c r="I199" s="116" t="str">
        <f t="shared" si="19"/>
        <v/>
      </c>
      <c r="J199" s="22" cm="1">
        <f t="array" aca="1" ref="J199" ca="1">IF(Parameters!$D$31, SUM(IF(ISNUMBER(Y199:AD199),(IF(Y199:AD199&gt;=Parameters!$D$41,1,"")),""))+0.5*(SUM(IF(ISNUMBER(Y199:AD199),(IF(Y199:AD199&gt;=Parameters!$D$42,1,"")),""))-SUM(IF(ISNUMBER(Y199:AD199),(IF(Y199:AD199&gt;=Parameters!$D$41,1,"")),""))),0) +
   IF(Parameters!$D$32,SUM(IF(ISNUMBER(Y199:AD199),(IF(Y199:AD199&gt;=Parameters!$D$41,1,"")),"")),0) +
   IF(Parameters!$D$33,AVERAGE(IF(ISNUMBER(Y199:AD199),Y199:AD199)),0) +
   IF(Parameters!$D$34,IF(OR(IF(ISNUMBER(Y199:AD199),Y199:AD199)=0),0,GEOMEAN(IF(ISNUMBER(Y199:AD199),Y199:AD199))),0)</f>
        <v>1.5</v>
      </c>
      <c r="K199" s="23">
        <f t="shared" ca="1" si="20"/>
        <v>1.5</v>
      </c>
      <c r="L199" s="116" t="str">
        <f t="shared" si="21"/>
        <v/>
      </c>
      <c r="M199" s="21" cm="1">
        <f t="array" aca="1" ref="M199" ca="1">IF(Parameters!$D$31, SUM(IF(ISNUMBER(AF199:AK199),(IF(AF199:AK199&gt;=Parameters!$D$41,1,"")),""))+0.5*(SUM(IF(ISNUMBER(AF199:AK199),(IF(AF199:AK199&gt;=Parameters!$D$42,1,"")),""))-SUM(IF(ISNUMBER(AF199:AK199),(IF(AF199:AK199&gt;=Parameters!$D$41,1,"")),""))),0) +
   IF(Parameters!$D$32,SUM(IF(ISNUMBER(AF199:AK199),(IF(AF199:AK199&gt;=Parameters!$D$41,1,"")),"")),0) +
   IF(Parameters!$D$33,AVERAGE(IF(ISNUMBER(AF199:AK199),AF199:AK199)),0) +
   IF(Parameters!$D$34,IF(OR(IF(ISNUMBER(AF199:AK199),AF199:AK199)=0),0,GEOMEAN(IF(ISNUMBER(AF199:AK199),AF199:AK199))),0)</f>
        <v>1.5</v>
      </c>
      <c r="N199" s="23">
        <f t="shared" ca="1" si="22"/>
        <v>1.5</v>
      </c>
      <c r="O199" s="116" t="str">
        <f t="shared" si="23"/>
        <v>!</v>
      </c>
      <c r="P199" s="24"/>
      <c r="Q199" s="49"/>
      <c r="R199" s="25">
        <f ca="1">IFERROR(INDEX(Health!$G$8:$G$225,MATCH($C199,_xlfn.ANCHORARRAY(Health!$C$8),0)),NA())</f>
        <v>0</v>
      </c>
      <c r="S199" s="25">
        <f ca="1">IFERROR(INDEX(Food!$G$8:$G$225,MATCH($C199,_xlfn.ANCHORARRAY(Food!$C$8),0)),NA())</f>
        <v>0</v>
      </c>
      <c r="T199" s="25">
        <f ca="1">IFERROR(INDEX(Macro!$G$8:$G$225,MATCH($C199,_xlfn.ANCHORARRAY(Macro!$C$8),0)),NA())</f>
        <v>3.5087037975181063</v>
      </c>
      <c r="U199" s="25">
        <f ca="1">IFERROR(INDEX(Socioeconomic!$G$8:$G$225,MATCH($C199,_xlfn.ANCHORARRAY(Socioeconomic!$C$8),0)),NA())</f>
        <v>0</v>
      </c>
      <c r="V199" s="25">
        <f ca="1">IFERROR(INDEX('Natural Hazard'!$G$8:$G$225,MATCH($C199,_xlfn.ANCHORARRAY('Natural Hazard'!$C$8),0)),NA())</f>
        <v>6.1913918736689002</v>
      </c>
      <c r="W199" s="25">
        <f ca="1">IFERROR(INDEX(Conflict!$G$8:$G$225,MATCH($C199,_xlfn.ANCHORARRAY(Conflict!$C$8),0)),NA())</f>
        <v>4.6191034747264093</v>
      </c>
      <c r="X199" s="50"/>
      <c r="Y199" s="25">
        <f ca="1">IFERROR(INDEX(Health!$H$8:$H$225,MATCH($C199,_xlfn.ANCHORARRAY(Health!$C$8),0)),NA())</f>
        <v>8.0699708454810501</v>
      </c>
      <c r="Z199" s="25">
        <f ca="1">IFERROR(INDEX(Food!$H$8:$H$225,MATCH($C199,_xlfn.ANCHORARRAY(Food!$C$8),0)),NA())</f>
        <v>9.3062200956937797</v>
      </c>
      <c r="AA199" s="25">
        <f ca="1">IFERROR(INDEX(Macro!$H$8:$H$225,MATCH($C199,_xlfn.ANCHORARRAY(Macro!$C$8),0)),NA())</f>
        <v>2.40507284668226</v>
      </c>
      <c r="AB199" s="25">
        <f ca="1">IFERROR(INDEX(Socioeconomic!$H$8:$H$225,MATCH($C199,_xlfn.ANCHORARRAY(Socioeconomic!$C$8),0)),NA())</f>
        <v>8.71428571428571</v>
      </c>
      <c r="AC199" s="25">
        <f ca="1">IFERROR(INDEX('Natural Hazard'!$H$8:$H$225,MATCH($C199,_xlfn.ANCHORARRAY('Natural Hazard'!$C$8),0)),NA())</f>
        <v>3.8333333333333299</v>
      </c>
      <c r="AD199" s="25">
        <f ca="1">IFERROR(INDEX(Conflict!$H$8:$H$225,MATCH($C199,_xlfn.ANCHORARRAY(Conflict!$C$8),0)),NA())</f>
        <v>3.0480167014613699</v>
      </c>
      <c r="AE199" s="50"/>
      <c r="AF199" s="25">
        <f ca="1">IFERROR(INDEX(Health!$I$8:$I$225,MATCH($C199,_xlfn.ANCHORARRAY(Health!$C$8),0)),NA())</f>
        <v>0</v>
      </c>
      <c r="AG199" s="25" t="e">
        <f ca="1">IFERROR(INDEX(Food!$I$8:$I$225,MATCH($C199,_xlfn.ANCHORARRAY(Food!$C$8),0)),NA())</f>
        <v>#N/A</v>
      </c>
      <c r="AH199" s="25">
        <f ca="1">IFERROR(INDEX(Macro!$I$8:$I$225,MATCH($C199,_xlfn.ANCHORARRAY(Macro!$C$8),0)),NA())</f>
        <v>5.1187648456056998</v>
      </c>
      <c r="AI199" s="25">
        <f ca="1">IFERROR(INDEX(Socioeconomic!$I$8:$I$225,MATCH($C199,_xlfn.ANCHORARRAY(Socioeconomic!$C$8),0)),NA())</f>
        <v>0</v>
      </c>
      <c r="AJ199" s="25">
        <f ca="1">IFERROR(INDEX('Natural Hazard'!$I$8:$I$225,MATCH($C199,_xlfn.ANCHORARRAY('Natural Hazard'!$C$8),0)),NA())</f>
        <v>10</v>
      </c>
      <c r="AK199" s="25">
        <f ca="1">IFERROR(INDEX(Conflict!$I$8:$I$225,MATCH($C199,_xlfn.ANCHORARRAY(Conflict!$C$8),0)),NA())</f>
        <v>7</v>
      </c>
      <c r="AL199" s="49"/>
      <c r="AM199" s="25">
        <f>IFERROR(INDEX('Data Reliability'!$G$6:$G$409,MATCH($C199,'Data Reliability'!$E$6:$E$409,0)),NA())</f>
        <v>8.3333333333333301E-2</v>
      </c>
      <c r="AN199" s="25">
        <f>IFERROR(INDEX('Data Reliability'!$H$6:$H$409,MATCH($C199,'Data Reliability'!$E$6:$E$409,0)),NA())</f>
        <v>0.49444444444444402</v>
      </c>
    </row>
    <row r="200" spans="1:40" ht="15.75" x14ac:dyDescent="0.25">
      <c r="B200" s="28" t="s">
        <v>329</v>
      </c>
      <c r="C200" s="28" t="s">
        <v>330</v>
      </c>
      <c r="D200" s="28" t="s">
        <v>436</v>
      </c>
      <c r="E200" s="28" t="s">
        <v>429</v>
      </c>
      <c r="G200" s="22" cm="1">
        <f t="array" aca="1" ref="G200" ca="1">IF(Parameters!$D$31, SUM(IF(ISNUMBER(R200:W200),(IF(R200:W200&gt;=Parameters!$D$37,1,"")),""))+0.5*(SUM(IF(ISNUMBER(R200:W200),(IF(R200:W200&gt;=Parameters!$D$38,1,"")),""))-SUM(IF(ISNUMBER(R200:W200),(IF(R200:W200&gt;=Parameters!$D$37,1,"")),""))),0) +
   IF(Parameters!$D$32,SUM(IF(ISNUMBER(R200:W200),(IF(R200:W200&gt;=Parameters!$D$41,1,"")),"")),0) +
   IF(Parameters!$D$33,AVERAGE(IF(ISNUMBER(R200:W200),R200:W200)),0) +
   IF(Parameters!$D$34,IF(OR(IF(ISNUMBER(R200:W200),R200:W200)=0),0,GEOMEAN(IF(ISNUMBER(R200:W200),R200:W200))),0)</f>
        <v>0</v>
      </c>
      <c r="H200" s="23">
        <f t="shared" ca="1" si="18"/>
        <v>0</v>
      </c>
      <c r="I200" s="116" t="str">
        <f t="shared" si="19"/>
        <v>!</v>
      </c>
      <c r="J200" s="22" cm="1">
        <f t="array" aca="1" ref="J200" ca="1">IF(Parameters!$D$31, SUM(IF(ISNUMBER(Y200:AD200),(IF(Y200:AD200&gt;=Parameters!$D$41,1,"")),""))+0.5*(SUM(IF(ISNUMBER(Y200:AD200),(IF(Y200:AD200&gt;=Parameters!$D$42,1,"")),""))-SUM(IF(ISNUMBER(Y200:AD200),(IF(Y200:AD200&gt;=Parameters!$D$41,1,"")),""))),0) +
   IF(Parameters!$D$32,SUM(IF(ISNUMBER(Y200:AD200),(IF(Y200:AD200&gt;=Parameters!$D$41,1,"")),"")),0) +
   IF(Parameters!$D$33,AVERAGE(IF(ISNUMBER(Y200:AD200),Y200:AD200)),0) +
   IF(Parameters!$D$34,IF(OR(IF(ISNUMBER(Y200:AD200),Y200:AD200)=0),0,GEOMEAN(IF(ISNUMBER(Y200:AD200),Y200:AD200))),0)</f>
        <v>0.5</v>
      </c>
      <c r="K200" s="23">
        <f t="shared" ca="1" si="20"/>
        <v>0.5</v>
      </c>
      <c r="L200" s="116" t="str">
        <f t="shared" si="21"/>
        <v/>
      </c>
      <c r="M200" s="21" cm="1">
        <f t="array" aca="1" ref="M200" ca="1">IF(Parameters!$D$31, SUM(IF(ISNUMBER(AF200:AK200),(IF(AF200:AK200&gt;=Parameters!$D$41,1,"")),""))+0.5*(SUM(IF(ISNUMBER(AF200:AK200),(IF(AF200:AK200&gt;=Parameters!$D$42,1,"")),""))-SUM(IF(ISNUMBER(AF200:AK200),(IF(AF200:AK200&gt;=Parameters!$D$41,1,"")),""))),0) +
   IF(Parameters!$D$32,SUM(IF(ISNUMBER(AF200:AK200),(IF(AF200:AK200&gt;=Parameters!$D$41,1,"")),"")),0) +
   IF(Parameters!$D$33,AVERAGE(IF(ISNUMBER(AF200:AK200),AF200:AK200)),0) +
   IF(Parameters!$D$34,IF(OR(IF(ISNUMBER(AF200:AK200),AF200:AK200)=0),0,GEOMEAN(IF(ISNUMBER(AF200:AK200),AF200:AK200))),0)</f>
        <v>0</v>
      </c>
      <c r="N200" s="23">
        <f t="shared" ca="1" si="22"/>
        <v>0</v>
      </c>
      <c r="O200" s="116" t="str">
        <f t="shared" si="23"/>
        <v>!!</v>
      </c>
      <c r="P200" s="24"/>
      <c r="Q200" s="49"/>
      <c r="R200" s="25">
        <f ca="1">IFERROR(INDEX(Health!$G$8:$G$225,MATCH($C200,_xlfn.ANCHORARRAY(Health!$C$8),0)),NA())</f>
        <v>0</v>
      </c>
      <c r="S200" s="25">
        <f ca="1">IFERROR(INDEX(Food!$G$8:$G$225,MATCH($C200,_xlfn.ANCHORARRAY(Food!$C$8),0)),NA())</f>
        <v>0</v>
      </c>
      <c r="T200" s="25" t="e">
        <f ca="1">IFERROR(INDEX(Macro!$G$8:$G$225,MATCH($C200,_xlfn.ANCHORARRAY(Macro!$C$8),0)),NA())</f>
        <v>#N/A</v>
      </c>
      <c r="U200" s="25">
        <f ca="1">IFERROR(INDEX(Socioeconomic!$G$8:$G$225,MATCH($C200,_xlfn.ANCHORARRAY(Socioeconomic!$C$8),0)),NA())</f>
        <v>0</v>
      </c>
      <c r="V200" s="25">
        <f ca="1">IFERROR(INDEX('Natural Hazard'!$G$8:$G$225,MATCH($C200,_xlfn.ANCHORARRAY('Natural Hazard'!$C$8),0)),NA())</f>
        <v>0</v>
      </c>
      <c r="W200" s="25">
        <f ca="1">IFERROR(INDEX(Conflict!$G$8:$G$225,MATCH($C200,_xlfn.ANCHORARRAY(Conflict!$C$8),0)),NA())</f>
        <v>0</v>
      </c>
      <c r="X200" s="50"/>
      <c r="Y200" s="25">
        <f ca="1">IFERROR(INDEX(Health!$H$8:$H$225,MATCH($C200,_xlfn.ANCHORARRAY(Health!$C$8),0)),NA())</f>
        <v>8.4781341107871704</v>
      </c>
      <c r="Z200" s="25">
        <f ca="1">IFERROR(INDEX(Food!$H$8:$H$225,MATCH($C200,_xlfn.ANCHORARRAY(Food!$C$8),0)),NA())</f>
        <v>4.5215311004784597</v>
      </c>
      <c r="AA200" s="25" t="e">
        <f ca="1">IFERROR(INDEX(Macro!$H$8:$H$225,MATCH($C200,_xlfn.ANCHORARRAY(Macro!$C$8),0)),NA())</f>
        <v>#N/A</v>
      </c>
      <c r="AB200" s="25">
        <f ca="1">IFERROR(INDEX(Socioeconomic!$H$8:$H$225,MATCH($C200,_xlfn.ANCHORARRAY(Socioeconomic!$C$8),0)),NA())</f>
        <v>6</v>
      </c>
      <c r="AC200" s="25">
        <f ca="1">IFERROR(INDEX('Natural Hazard'!$H$8:$H$225,MATCH($C200,_xlfn.ANCHORARRAY('Natural Hazard'!$C$8),0)),NA())</f>
        <v>4.8333333333333304</v>
      </c>
      <c r="AD200" s="25">
        <f ca="1">IFERROR(INDEX(Conflict!$H$8:$H$225,MATCH($C200,_xlfn.ANCHORARRAY(Conflict!$C$8),0)),NA())</f>
        <v>0</v>
      </c>
      <c r="AE200" s="50"/>
      <c r="AF200" s="25">
        <f ca="1">IFERROR(INDEX(Health!$I$8:$I$225,MATCH($C200,_xlfn.ANCHORARRAY(Health!$C$8),0)),NA())</f>
        <v>0</v>
      </c>
      <c r="AG200" s="25" t="e">
        <f ca="1">IFERROR(INDEX(Food!$I$8:$I$225,MATCH($C200,_xlfn.ANCHORARRAY(Food!$C$8),0)),NA())</f>
        <v>#N/A</v>
      </c>
      <c r="AH200" s="25" t="e">
        <f ca="1">IFERROR(INDEX(Macro!$I$8:$I$225,MATCH($C200,_xlfn.ANCHORARRAY(Macro!$C$8),0)),NA())</f>
        <v>#N/A</v>
      </c>
      <c r="AI200" s="25">
        <f ca="1">IFERROR(INDEX(Socioeconomic!$I$8:$I$225,MATCH($C200,_xlfn.ANCHORARRAY(Socioeconomic!$C$8),0)),NA())</f>
        <v>0</v>
      </c>
      <c r="AJ200" s="25">
        <f ca="1">IFERROR(INDEX('Natural Hazard'!$I$8:$I$225,MATCH($C200,_xlfn.ANCHORARRAY('Natural Hazard'!$C$8),0)),NA())</f>
        <v>0</v>
      </c>
      <c r="AK200" s="25">
        <f ca="1">IFERROR(INDEX(Conflict!$I$8:$I$225,MATCH($C200,_xlfn.ANCHORARRAY(Conflict!$C$8),0)),NA())</f>
        <v>0</v>
      </c>
      <c r="AL200" s="49"/>
      <c r="AM200" s="25">
        <f>IFERROR(INDEX('Data Reliability'!$G$6:$G$409,MATCH($C200,'Data Reliability'!$E$6:$E$409,0)),NA())</f>
        <v>0.30555555555555602</v>
      </c>
      <c r="AN200" s="25">
        <f>IFERROR(INDEX('Data Reliability'!$H$6:$H$409,MATCH($C200,'Data Reliability'!$E$6:$E$409,0)),NA())</f>
        <v>0.72777777777777797</v>
      </c>
    </row>
    <row r="201" spans="1:40" ht="15.75" x14ac:dyDescent="0.25">
      <c r="B201" s="28" t="s">
        <v>331</v>
      </c>
      <c r="C201" s="28" t="s">
        <v>332</v>
      </c>
      <c r="D201" s="28" t="s">
        <v>435</v>
      </c>
      <c r="E201" s="28" t="s">
        <v>430</v>
      </c>
      <c r="G201" s="22" cm="1">
        <f t="array" aca="1" ref="G201" ca="1">IF(Parameters!$D$31, SUM(IF(ISNUMBER(R201:W201),(IF(R201:W201&gt;=Parameters!$D$37,1,"")),""))+0.5*(SUM(IF(ISNUMBER(R201:W201),(IF(R201:W201&gt;=Parameters!$D$38,1,"")),""))-SUM(IF(ISNUMBER(R201:W201),(IF(R201:W201&gt;=Parameters!$D$37,1,"")),""))),0) +
   IF(Parameters!$D$32,SUM(IF(ISNUMBER(R201:W201),(IF(R201:W201&gt;=Parameters!$D$41,1,"")),"")),0) +
   IF(Parameters!$D$33,AVERAGE(IF(ISNUMBER(R201:W201),R201:W201)),0) +
   IF(Parameters!$D$34,IF(OR(IF(ISNUMBER(R201:W201),R201:W201)=0),0,GEOMEAN(IF(ISNUMBER(R201:W201),R201:W201))),0)</f>
        <v>0</v>
      </c>
      <c r="H201" s="23">
        <f t="shared" ca="1" si="18"/>
        <v>0</v>
      </c>
      <c r="I201" s="116" t="str">
        <f t="shared" si="19"/>
        <v/>
      </c>
      <c r="J201" s="22" cm="1">
        <f t="array" aca="1" ref="J201" ca="1">IF(Parameters!$D$31, SUM(IF(ISNUMBER(Y201:AD201),(IF(Y201:AD201&gt;=Parameters!$D$41,1,"")),""))+0.5*(SUM(IF(ISNUMBER(Y201:AD201),(IF(Y201:AD201&gt;=Parameters!$D$42,1,"")),""))-SUM(IF(ISNUMBER(Y201:AD201),(IF(Y201:AD201&gt;=Parameters!$D$41,1,"")),""))),0) +
   IF(Parameters!$D$32,SUM(IF(ISNUMBER(Y201:AD201),(IF(Y201:AD201&gt;=Parameters!$D$41,1,"")),"")),0) +
   IF(Parameters!$D$33,AVERAGE(IF(ISNUMBER(Y201:AD201),Y201:AD201)),0) +
   IF(Parameters!$D$34,IF(OR(IF(ISNUMBER(Y201:AD201),Y201:AD201)=0),0,GEOMEAN(IF(ISNUMBER(Y201:AD201),Y201:AD201))),0)</f>
        <v>0</v>
      </c>
      <c r="K201" s="23">
        <f t="shared" ca="1" si="20"/>
        <v>0</v>
      </c>
      <c r="L201" s="116" t="str">
        <f t="shared" si="21"/>
        <v/>
      </c>
      <c r="M201" s="21" cm="1">
        <f t="array" aca="1" ref="M201" ca="1">IF(Parameters!$D$31, SUM(IF(ISNUMBER(AF201:AK201),(IF(AF201:AK201&gt;=Parameters!$D$41,1,"")),""))+0.5*(SUM(IF(ISNUMBER(AF201:AK201),(IF(AF201:AK201&gt;=Parameters!$D$42,1,"")),""))-SUM(IF(ISNUMBER(AF201:AK201),(IF(AF201:AK201&gt;=Parameters!$D$41,1,"")),""))),0) +
   IF(Parameters!$D$32,SUM(IF(ISNUMBER(AF201:AK201),(IF(AF201:AK201&gt;=Parameters!$D$41,1,"")),"")),0) +
   IF(Parameters!$D$33,AVERAGE(IF(ISNUMBER(AF201:AK201),AF201:AK201)),0) +
   IF(Parameters!$D$34,IF(OR(IF(ISNUMBER(AF201:AK201),AF201:AK201)=0),0,GEOMEAN(IF(ISNUMBER(AF201:AK201),AF201:AK201))),0)</f>
        <v>0</v>
      </c>
      <c r="N201" s="23">
        <f t="shared" ca="1" si="22"/>
        <v>0</v>
      </c>
      <c r="O201" s="116" t="str">
        <f t="shared" si="23"/>
        <v>!</v>
      </c>
      <c r="P201" s="24"/>
      <c r="Q201" s="49"/>
      <c r="R201" s="25">
        <f ca="1">IFERROR(INDEX(Health!$G$8:$G$225,MATCH($C201,_xlfn.ANCHORARRAY(Health!$C$8),0)),NA())</f>
        <v>0</v>
      </c>
      <c r="S201" s="25">
        <f ca="1">IFERROR(INDEX(Food!$G$8:$G$225,MATCH($C201,_xlfn.ANCHORARRAY(Food!$C$8),0)),NA())</f>
        <v>0</v>
      </c>
      <c r="T201" s="25">
        <f ca="1">IFERROR(INDEX(Macro!$G$8:$G$225,MATCH($C201,_xlfn.ANCHORARRAY(Macro!$C$8),0)),NA())</f>
        <v>2.7597090579010088</v>
      </c>
      <c r="U201" s="25">
        <f ca="1">IFERROR(INDEX(Socioeconomic!$G$8:$G$225,MATCH($C201,_xlfn.ANCHORARRAY(Socioeconomic!$C$8),0)),NA())</f>
        <v>0.70101966550772832</v>
      </c>
      <c r="V201" s="25">
        <f ca="1">IFERROR(INDEX('Natural Hazard'!$G$8:$G$225,MATCH($C201,_xlfn.ANCHORARRAY('Natural Hazard'!$C$8),0)),NA())</f>
        <v>0</v>
      </c>
      <c r="W201" s="25">
        <f ca="1">IFERROR(INDEX(Conflict!$G$8:$G$225,MATCH($C201,_xlfn.ANCHORARRAY(Conflict!$C$8),0)),NA())</f>
        <v>0</v>
      </c>
      <c r="X201" s="50"/>
      <c r="Y201" s="25">
        <f ca="1">IFERROR(INDEX(Health!$H$8:$H$225,MATCH($C201,_xlfn.ANCHORARRAY(Health!$C$8),0)),NA())</f>
        <v>5.44606413994169</v>
      </c>
      <c r="Z201" s="25">
        <f ca="1">IFERROR(INDEX(Food!$H$8:$H$225,MATCH($C201,_xlfn.ANCHORARRAY(Food!$C$8),0)),NA())</f>
        <v>2.8947368421052602</v>
      </c>
      <c r="AA201" s="25">
        <f ca="1">IFERROR(INDEX(Macro!$H$8:$H$225,MATCH($C201,_xlfn.ANCHORARRAY(Macro!$C$8),0)),NA())</f>
        <v>3.0391786819657201</v>
      </c>
      <c r="AB201" s="25">
        <f ca="1">IFERROR(INDEX(Socioeconomic!$H$8:$H$225,MATCH($C201,_xlfn.ANCHORARRAY(Socioeconomic!$C$8),0)),NA())</f>
        <v>2.8571428571428501</v>
      </c>
      <c r="AC201" s="25">
        <f ca="1">IFERROR(INDEX('Natural Hazard'!$H$8:$H$225,MATCH($C201,_xlfn.ANCHORARRAY('Natural Hazard'!$C$8),0)),NA())</f>
        <v>4.8333333333333304</v>
      </c>
      <c r="AD201" s="25">
        <f ca="1">IFERROR(INDEX(Conflict!$H$8:$H$225,MATCH($C201,_xlfn.ANCHORARRAY(Conflict!$C$8),0)),NA())</f>
        <v>0</v>
      </c>
      <c r="AE201" s="50"/>
      <c r="AF201" s="25">
        <f ca="1">IFERROR(INDEX(Health!$I$8:$I$225,MATCH($C201,_xlfn.ANCHORARRAY(Health!$C$8),0)),NA())</f>
        <v>0</v>
      </c>
      <c r="AG201" s="25" t="e">
        <f ca="1">IFERROR(INDEX(Food!$I$8:$I$225,MATCH($C201,_xlfn.ANCHORARRAY(Food!$C$8),0)),NA())</f>
        <v>#N/A</v>
      </c>
      <c r="AH201" s="25">
        <f ca="1">IFERROR(INDEX(Macro!$I$8:$I$225,MATCH($C201,_xlfn.ANCHORARRAY(Macro!$C$8),0)),NA())</f>
        <v>2.5059382422802798</v>
      </c>
      <c r="AI201" s="25">
        <f ca="1">IFERROR(INDEX(Socioeconomic!$I$8:$I$225,MATCH($C201,_xlfn.ANCHORARRAY(Socioeconomic!$C$8),0)),NA())</f>
        <v>0.17199999999999899</v>
      </c>
      <c r="AJ201" s="25">
        <f ca="1">IFERROR(INDEX('Natural Hazard'!$I$8:$I$225,MATCH($C201,_xlfn.ANCHORARRAY('Natural Hazard'!$C$8),0)),NA())</f>
        <v>0</v>
      </c>
      <c r="AK201" s="25">
        <f ca="1">IFERROR(INDEX(Conflict!$I$8:$I$225,MATCH($C201,_xlfn.ANCHORARRAY(Conflict!$C$8),0)),NA())</f>
        <v>0</v>
      </c>
      <c r="AL201" s="49"/>
      <c r="AM201" s="25">
        <f>IFERROR(INDEX('Data Reliability'!$G$6:$G$409,MATCH($C201,'Data Reliability'!$E$6:$E$409,0)),NA())</f>
        <v>8.3333333333333301E-2</v>
      </c>
      <c r="AN201" s="25">
        <f>IFERROR(INDEX('Data Reliability'!$H$6:$H$409,MATCH($C201,'Data Reliability'!$E$6:$E$409,0)),NA())</f>
        <v>0.405555555555556</v>
      </c>
    </row>
    <row r="202" spans="1:40" ht="15.75" x14ac:dyDescent="0.25">
      <c r="B202" s="28" t="s">
        <v>333</v>
      </c>
      <c r="C202" s="28" t="s">
        <v>334</v>
      </c>
      <c r="D202" s="28" t="s">
        <v>434</v>
      </c>
      <c r="E202" s="28" t="s">
        <v>430</v>
      </c>
      <c r="G202" s="22" cm="1">
        <f t="array" aca="1" ref="G202" ca="1">IF(Parameters!$D$31, SUM(IF(ISNUMBER(R202:W202),(IF(R202:W202&gt;=Parameters!$D$37,1,"")),""))+0.5*(SUM(IF(ISNUMBER(R202:W202),(IF(R202:W202&gt;=Parameters!$D$38,1,"")),""))-SUM(IF(ISNUMBER(R202:W202),(IF(R202:W202&gt;=Parameters!$D$37,1,"")),""))),0) +
   IF(Parameters!$D$32,SUM(IF(ISNUMBER(R202:W202),(IF(R202:W202&gt;=Parameters!$D$41,1,"")),"")),0) +
   IF(Parameters!$D$33,AVERAGE(IF(ISNUMBER(R202:W202),R202:W202)),0) +
   IF(Parameters!$D$34,IF(OR(IF(ISNUMBER(R202:W202),R202:W202)=0),0,GEOMEAN(IF(ISNUMBER(R202:W202),R202:W202))),0)</f>
        <v>0.5</v>
      </c>
      <c r="H202" s="23">
        <f t="shared" ca="1" si="18"/>
        <v>0.5</v>
      </c>
      <c r="I202" s="116" t="str">
        <f t="shared" si="19"/>
        <v/>
      </c>
      <c r="J202" s="22" cm="1">
        <f t="array" aca="1" ref="J202" ca="1">IF(Parameters!$D$31, SUM(IF(ISNUMBER(Y202:AD202),(IF(Y202:AD202&gt;=Parameters!$D$41,1,"")),""))+0.5*(SUM(IF(ISNUMBER(Y202:AD202),(IF(Y202:AD202&gt;=Parameters!$D$42,1,"")),""))-SUM(IF(ISNUMBER(Y202:AD202),(IF(Y202:AD202&gt;=Parameters!$D$41,1,"")),""))),0) +
   IF(Parameters!$D$32,SUM(IF(ISNUMBER(Y202:AD202),(IF(Y202:AD202&gt;=Parameters!$D$41,1,"")),"")),0) +
   IF(Parameters!$D$33,AVERAGE(IF(ISNUMBER(Y202:AD202),Y202:AD202)),0) +
   IF(Parameters!$D$34,IF(OR(IF(ISNUMBER(Y202:AD202),Y202:AD202)=0),0,GEOMEAN(IF(ISNUMBER(Y202:AD202),Y202:AD202))),0)</f>
        <v>0.5</v>
      </c>
      <c r="K202" s="23">
        <f t="shared" ca="1" si="20"/>
        <v>0.5</v>
      </c>
      <c r="L202" s="116" t="str">
        <f t="shared" si="21"/>
        <v/>
      </c>
      <c r="M202" s="21" cm="1">
        <f t="array" aca="1" ref="M202" ca="1">IF(Parameters!$D$31, SUM(IF(ISNUMBER(AF202:AK202),(IF(AF202:AK202&gt;=Parameters!$D$41,1,"")),""))+0.5*(SUM(IF(ISNUMBER(AF202:AK202),(IF(AF202:AK202&gt;=Parameters!$D$42,1,"")),""))-SUM(IF(ISNUMBER(AF202:AK202),(IF(AF202:AK202&gt;=Parameters!$D$41,1,"")),""))),0) +
   IF(Parameters!$D$32,SUM(IF(ISNUMBER(AF202:AK202),(IF(AF202:AK202&gt;=Parameters!$D$41,1,"")),"")),0) +
   IF(Parameters!$D$33,AVERAGE(IF(ISNUMBER(AF202:AK202),AF202:AK202)),0) +
   IF(Parameters!$D$34,IF(OR(IF(ISNUMBER(AF202:AK202),AF202:AK202)=0),0,GEOMEAN(IF(ISNUMBER(AF202:AK202),AF202:AK202))),0)</f>
        <v>0</v>
      </c>
      <c r="N202" s="23">
        <f t="shared" ca="1" si="22"/>
        <v>0</v>
      </c>
      <c r="O202" s="116" t="str">
        <f t="shared" si="23"/>
        <v>!</v>
      </c>
      <c r="P202" s="24"/>
      <c r="Q202" s="49"/>
      <c r="R202" s="25">
        <f ca="1">IFERROR(INDEX(Health!$G$8:$G$225,MATCH($C202,_xlfn.ANCHORARRAY(Health!$C$8),0)),NA())</f>
        <v>0</v>
      </c>
      <c r="S202" s="25">
        <f ca="1">IFERROR(INDEX(Food!$G$8:$G$225,MATCH($C202,_xlfn.ANCHORARRAY(Food!$C$8),0)),NA())</f>
        <v>0</v>
      </c>
      <c r="T202" s="25">
        <f ca="1">IFERROR(INDEX(Macro!$G$8:$G$225,MATCH($C202,_xlfn.ANCHORARRAY(Macro!$C$8),0)),NA())</f>
        <v>5.4546015696010661</v>
      </c>
      <c r="U202" s="25">
        <f ca="1">IFERROR(INDEX(Socioeconomic!$G$8:$G$225,MATCH($C202,_xlfn.ANCHORARRAY(Socioeconomic!$C$8),0)),NA())</f>
        <v>0</v>
      </c>
      <c r="V202" s="25">
        <f ca="1">IFERROR(INDEX('Natural Hazard'!$G$8:$G$225,MATCH($C202,_xlfn.ANCHORARRAY('Natural Hazard'!$C$8),0)),NA())</f>
        <v>0</v>
      </c>
      <c r="W202" s="25">
        <f ca="1">IFERROR(INDEX(Conflict!$G$8:$G$225,MATCH($C202,_xlfn.ANCHORARRAY(Conflict!$C$8),0)),NA())</f>
        <v>0</v>
      </c>
      <c r="X202" s="50"/>
      <c r="Y202" s="25">
        <f ca="1">IFERROR(INDEX(Health!$H$8:$H$225,MATCH($C202,_xlfn.ANCHORARRAY(Health!$C$8),0)),NA())</f>
        <v>6.9912536443148596</v>
      </c>
      <c r="Z202" s="25">
        <f ca="1">IFERROR(INDEX(Food!$H$8:$H$225,MATCH($C202,_xlfn.ANCHORARRAY(Food!$C$8),0)),NA())</f>
        <v>5.1476548928778199</v>
      </c>
      <c r="AA202" s="25">
        <f ca="1">IFERROR(INDEX(Macro!$H$8:$H$225,MATCH($C202,_xlfn.ANCHORARRAY(Macro!$C$8),0)),NA())</f>
        <v>7.5685060768475898</v>
      </c>
      <c r="AB202" s="25">
        <f ca="1">IFERROR(INDEX(Socioeconomic!$H$8:$H$225,MATCH($C202,_xlfn.ANCHORARRAY(Socioeconomic!$C$8),0)),NA())</f>
        <v>4.1428571428571397</v>
      </c>
      <c r="AC202" s="25">
        <f ca="1">IFERROR(INDEX('Natural Hazard'!$H$8:$H$225,MATCH($C202,_xlfn.ANCHORARRAY('Natural Hazard'!$C$8),0)),NA())</f>
        <v>5.6666666666666599</v>
      </c>
      <c r="AD202" s="25">
        <f ca="1">IFERROR(INDEX(Conflict!$H$8:$H$225,MATCH($C202,_xlfn.ANCHORARRAY(Conflict!$C$8),0)),NA())</f>
        <v>1.46137787056367</v>
      </c>
      <c r="AE202" s="50"/>
      <c r="AF202" s="25">
        <f ca="1">IFERROR(INDEX(Health!$I$8:$I$225,MATCH($C202,_xlfn.ANCHORARRAY(Health!$C$8),0)),NA())</f>
        <v>0</v>
      </c>
      <c r="AG202" s="25" t="e">
        <f ca="1">IFERROR(INDEX(Food!$I$8:$I$225,MATCH($C202,_xlfn.ANCHORARRAY(Food!$C$8),0)),NA())</f>
        <v>#N/A</v>
      </c>
      <c r="AH202" s="25">
        <f ca="1">IFERROR(INDEX(Macro!$I$8:$I$225,MATCH($C202,_xlfn.ANCHORARRAY(Macro!$C$8),0)),NA())</f>
        <v>3.93111638954869</v>
      </c>
      <c r="AI202" s="25">
        <f ca="1">IFERROR(INDEX(Socioeconomic!$I$8:$I$225,MATCH($C202,_xlfn.ANCHORARRAY(Socioeconomic!$C$8),0)),NA())</f>
        <v>0</v>
      </c>
      <c r="AJ202" s="25">
        <f ca="1">IFERROR(INDEX('Natural Hazard'!$I$8:$I$225,MATCH($C202,_xlfn.ANCHORARRAY('Natural Hazard'!$C$8),0)),NA())</f>
        <v>0</v>
      </c>
      <c r="AK202" s="25">
        <f ca="1">IFERROR(INDEX(Conflict!$I$8:$I$225,MATCH($C202,_xlfn.ANCHORARRAY(Conflict!$C$8),0)),NA())</f>
        <v>0</v>
      </c>
      <c r="AL202" s="49"/>
      <c r="AM202" s="25">
        <f>IFERROR(INDEX('Data Reliability'!$G$6:$G$409,MATCH($C202,'Data Reliability'!$E$6:$E$409,0)),NA())</f>
        <v>0</v>
      </c>
      <c r="AN202" s="25">
        <f>IFERROR(INDEX('Data Reliability'!$H$6:$H$409,MATCH($C202,'Data Reliability'!$E$6:$E$409,0)),NA())</f>
        <v>0.43888888888888899</v>
      </c>
    </row>
    <row r="203" spans="1:40" ht="15.75" x14ac:dyDescent="0.25">
      <c r="B203" s="28" t="s">
        <v>741</v>
      </c>
      <c r="C203" s="28" t="s">
        <v>335</v>
      </c>
      <c r="D203" s="28" t="s">
        <v>433</v>
      </c>
      <c r="E203" s="28" t="s">
        <v>430</v>
      </c>
      <c r="G203" s="22" cm="1">
        <f t="array" aca="1" ref="G203" ca="1">IF(Parameters!$D$31, SUM(IF(ISNUMBER(R203:W203),(IF(R203:W203&gt;=Parameters!$D$37,1,"")),""))+0.5*(SUM(IF(ISNUMBER(R203:W203),(IF(R203:W203&gt;=Parameters!$D$38,1,"")),""))-SUM(IF(ISNUMBER(R203:W203),(IF(R203:W203&gt;=Parameters!$D$37,1,"")),""))),0) +
   IF(Parameters!$D$32,SUM(IF(ISNUMBER(R203:W203),(IF(R203:W203&gt;=Parameters!$D$41,1,"")),"")),0) +
   IF(Parameters!$D$33,AVERAGE(IF(ISNUMBER(R203:W203),R203:W203)),0) +
   IF(Parameters!$D$34,IF(OR(IF(ISNUMBER(R203:W203),R203:W203)=0),0,GEOMEAN(IF(ISNUMBER(R203:W203),R203:W203))),0)</f>
        <v>0.5</v>
      </c>
      <c r="H203" s="23">
        <f t="shared" ca="1" si="18"/>
        <v>0.5</v>
      </c>
      <c r="I203" s="116" t="str">
        <f t="shared" si="19"/>
        <v/>
      </c>
      <c r="J203" s="22" cm="1">
        <f t="array" aca="1" ref="J203" ca="1">IF(Parameters!$D$31, SUM(IF(ISNUMBER(Y203:AD203),(IF(Y203:AD203&gt;=Parameters!$D$41,1,"")),""))+0.5*(SUM(IF(ISNUMBER(Y203:AD203),(IF(Y203:AD203&gt;=Parameters!$D$42,1,"")),""))-SUM(IF(ISNUMBER(Y203:AD203),(IF(Y203:AD203&gt;=Parameters!$D$41,1,"")),""))),0) +
   IF(Parameters!$D$32,SUM(IF(ISNUMBER(Y203:AD203),(IF(Y203:AD203&gt;=Parameters!$D$41,1,"")),"")),0) +
   IF(Parameters!$D$33,AVERAGE(IF(ISNUMBER(Y203:AD203),Y203:AD203)),0) +
   IF(Parameters!$D$34,IF(OR(IF(ISNUMBER(Y203:AD203),Y203:AD203)=0),0,GEOMEAN(IF(ISNUMBER(Y203:AD203),Y203:AD203))),0)</f>
        <v>0.5</v>
      </c>
      <c r="K203" s="23">
        <f t="shared" ca="1" si="20"/>
        <v>0.5</v>
      </c>
      <c r="L203" s="116" t="str">
        <f t="shared" si="21"/>
        <v/>
      </c>
      <c r="M203" s="21" cm="1">
        <f t="array" aca="1" ref="M203" ca="1">IF(Parameters!$D$31, SUM(IF(ISNUMBER(AF203:AK203),(IF(AF203:AK203&gt;=Parameters!$D$41,1,"")),""))+0.5*(SUM(IF(ISNUMBER(AF203:AK203),(IF(AF203:AK203&gt;=Parameters!$D$42,1,"")),""))-SUM(IF(ISNUMBER(AF203:AK203),(IF(AF203:AK203&gt;=Parameters!$D$41,1,"")),""))),0) +
   IF(Parameters!$D$32,SUM(IF(ISNUMBER(AF203:AK203),(IF(AF203:AK203&gt;=Parameters!$D$41,1,"")),"")),0) +
   IF(Parameters!$D$33,AVERAGE(IF(ISNUMBER(AF203:AK203),AF203:AK203)),0) +
   IF(Parameters!$D$34,IF(OR(IF(ISNUMBER(AF203:AK203),AF203:AK203)=0),0,GEOMEAN(IF(ISNUMBER(AF203:AK203),AF203:AK203))),0)</f>
        <v>0.5</v>
      </c>
      <c r="N203" s="23">
        <f t="shared" ca="1" si="22"/>
        <v>0.5</v>
      </c>
      <c r="O203" s="116" t="str">
        <f t="shared" si="23"/>
        <v>!</v>
      </c>
      <c r="P203" s="24"/>
      <c r="Q203" s="49"/>
      <c r="R203" s="25">
        <f ca="1">IFERROR(INDEX(Health!$G$8:$G$225,MATCH($C203,_xlfn.ANCHORARRAY(Health!$C$8),0)),NA())</f>
        <v>0</v>
      </c>
      <c r="S203" s="25">
        <f ca="1">IFERROR(INDEX(Food!$G$8:$G$225,MATCH($C203,_xlfn.ANCHORARRAY(Food!$C$8),0)),NA())</f>
        <v>0</v>
      </c>
      <c r="T203" s="25">
        <f ca="1">IFERROR(INDEX(Macro!$G$8:$G$225,MATCH($C203,_xlfn.ANCHORARRAY(Macro!$C$8),0)),NA())</f>
        <v>4.056851545251269</v>
      </c>
      <c r="U203" s="25">
        <f ca="1">IFERROR(INDEX(Socioeconomic!$G$8:$G$225,MATCH($C203,_xlfn.ANCHORARRAY(Socioeconomic!$C$8),0)),NA())</f>
        <v>0.70912420834233381</v>
      </c>
      <c r="V203" s="25">
        <f ca="1">IFERROR(INDEX('Natural Hazard'!$G$8:$G$225,MATCH($C203,_xlfn.ANCHORARRAY('Natural Hazard'!$C$8),0)),NA())</f>
        <v>0</v>
      </c>
      <c r="W203" s="25">
        <f ca="1">IFERROR(INDEX(Conflict!$G$8:$G$225,MATCH($C203,_xlfn.ANCHORARRAY(Conflict!$C$8),0)),NA())</f>
        <v>5.8975243381791502</v>
      </c>
      <c r="X203" s="50"/>
      <c r="Y203" s="25">
        <f ca="1">IFERROR(INDEX(Health!$H$8:$H$225,MATCH($C203,_xlfn.ANCHORARRAY(Health!$C$8),0)),NA())</f>
        <v>1.5976676384839601</v>
      </c>
      <c r="Z203" s="25">
        <f ca="1">IFERROR(INDEX(Food!$H$8:$H$225,MATCH($C203,_xlfn.ANCHORARRAY(Food!$C$8),0)),NA())</f>
        <v>3.7000579038795598</v>
      </c>
      <c r="AA203" s="25">
        <f ca="1">IFERROR(INDEX(Macro!$H$8:$H$225,MATCH($C203,_xlfn.ANCHORARRAY(Macro!$C$8),0)),NA())</f>
        <v>4.18660828866913</v>
      </c>
      <c r="AB203" s="25">
        <f ca="1">IFERROR(INDEX(Socioeconomic!$H$8:$H$225,MATCH($C203,_xlfn.ANCHORARRAY(Socioeconomic!$C$8),0)),NA())</f>
        <v>2.8571428571428501</v>
      </c>
      <c r="AC203" s="25">
        <f ca="1">IFERROR(INDEX('Natural Hazard'!$H$8:$H$225,MATCH($C203,_xlfn.ANCHORARRAY('Natural Hazard'!$C$8),0)),NA())</f>
        <v>7.3333333333333304</v>
      </c>
      <c r="AD203" s="25">
        <f ca="1">IFERROR(INDEX(Conflict!$H$8:$H$225,MATCH($C203,_xlfn.ANCHORARRAY(Conflict!$C$8),0)),NA())</f>
        <v>4.9686847599164903</v>
      </c>
      <c r="AE203" s="50"/>
      <c r="AF203" s="25">
        <f ca="1">IFERROR(INDEX(Health!$I$8:$I$225,MATCH($C203,_xlfn.ANCHORARRAY(Health!$C$8),0)),NA())</f>
        <v>0</v>
      </c>
      <c r="AG203" s="25" t="e">
        <f ca="1">IFERROR(INDEX(Food!$I$8:$I$225,MATCH($C203,_xlfn.ANCHORARRAY(Food!$C$8),0)),NA())</f>
        <v>#N/A</v>
      </c>
      <c r="AH203" s="25">
        <f ca="1">IFERROR(INDEX(Macro!$I$8:$I$225,MATCH($C203,_xlfn.ANCHORARRAY(Macro!$C$8),0)),NA())</f>
        <v>3.93111638954869</v>
      </c>
      <c r="AI203" s="25">
        <f ca="1">IFERROR(INDEX(Socioeconomic!$I$8:$I$225,MATCH($C203,_xlfn.ANCHORARRAY(Socioeconomic!$C$8),0)),NA())</f>
        <v>0.17599999999999999</v>
      </c>
      <c r="AJ203" s="25">
        <f ca="1">IFERROR(INDEX('Natural Hazard'!$I$8:$I$225,MATCH($C203,_xlfn.ANCHORARRAY('Natural Hazard'!$C$8),0)),NA())</f>
        <v>0</v>
      </c>
      <c r="AK203" s="25">
        <f ca="1">IFERROR(INDEX(Conflict!$I$8:$I$225,MATCH($C203,_xlfn.ANCHORARRAY(Conflict!$C$8),0)),NA())</f>
        <v>7</v>
      </c>
      <c r="AL203" s="49"/>
      <c r="AM203" s="25">
        <f>IFERROR(INDEX('Data Reliability'!$G$6:$G$409,MATCH($C203,'Data Reliability'!$E$6:$E$409,0)),NA())</f>
        <v>0</v>
      </c>
      <c r="AN203" s="25">
        <f>IFERROR(INDEX('Data Reliability'!$H$6:$H$409,MATCH($C203,'Data Reliability'!$E$6:$E$409,0)),NA())</f>
        <v>0.405555555555556</v>
      </c>
    </row>
    <row r="204" spans="1:40" ht="15.75" x14ac:dyDescent="0.25">
      <c r="B204" s="28" t="s">
        <v>336</v>
      </c>
      <c r="C204" s="28" t="s">
        <v>337</v>
      </c>
      <c r="D204" s="28" t="s">
        <v>436</v>
      </c>
      <c r="E204" s="28" t="s">
        <v>429</v>
      </c>
      <c r="G204" s="22" cm="1">
        <f t="array" aca="1" ref="G204" ca="1">IF(Parameters!$D$31, SUM(IF(ISNUMBER(R204:W204),(IF(R204:W204&gt;=Parameters!$D$37,1,"")),""))+0.5*(SUM(IF(ISNUMBER(R204:W204),(IF(R204:W204&gt;=Parameters!$D$38,1,"")),""))-SUM(IF(ISNUMBER(R204:W204),(IF(R204:W204&gt;=Parameters!$D$37,1,"")),""))),0) +
   IF(Parameters!$D$32,SUM(IF(ISNUMBER(R204:W204),(IF(R204:W204&gt;=Parameters!$D$41,1,"")),"")),0) +
   IF(Parameters!$D$33,AVERAGE(IF(ISNUMBER(R204:W204),R204:W204)),0) +
   IF(Parameters!$D$34,IF(OR(IF(ISNUMBER(R204:W204),R204:W204)=0),0,GEOMEAN(IF(ISNUMBER(R204:W204),R204:W204))),0)</f>
        <v>0</v>
      </c>
      <c r="H204" s="23">
        <f t="shared" ca="1" si="18"/>
        <v>0</v>
      </c>
      <c r="I204" s="116" t="str">
        <f t="shared" si="19"/>
        <v>!</v>
      </c>
      <c r="J204" s="22" cm="1">
        <f t="array" aca="1" ref="J204" ca="1">IF(Parameters!$D$31, SUM(IF(ISNUMBER(Y204:AD204),(IF(Y204:AD204&gt;=Parameters!$D$41,1,"")),""))+0.5*(SUM(IF(ISNUMBER(Y204:AD204),(IF(Y204:AD204&gt;=Parameters!$D$42,1,"")),""))-SUM(IF(ISNUMBER(Y204:AD204),(IF(Y204:AD204&gt;=Parameters!$D$41,1,"")),""))),0) +
   IF(Parameters!$D$32,SUM(IF(ISNUMBER(Y204:AD204),(IF(Y204:AD204&gt;=Parameters!$D$41,1,"")),"")),0) +
   IF(Parameters!$D$33,AVERAGE(IF(ISNUMBER(Y204:AD204),Y204:AD204)),0) +
   IF(Parameters!$D$34,IF(OR(IF(ISNUMBER(Y204:AD204),Y204:AD204)=0),0,GEOMEAN(IF(ISNUMBER(Y204:AD204),Y204:AD204))),0)</f>
        <v>1</v>
      </c>
      <c r="K204" s="23">
        <f t="shared" ca="1" si="20"/>
        <v>1</v>
      </c>
      <c r="L204" s="116" t="str">
        <f t="shared" si="21"/>
        <v>!</v>
      </c>
      <c r="M204" s="21" cm="1">
        <f t="array" aca="1" ref="M204" ca="1">IF(Parameters!$D$31, SUM(IF(ISNUMBER(AF204:AK204),(IF(AF204:AK204&gt;=Parameters!$D$41,1,"")),""))+0.5*(SUM(IF(ISNUMBER(AF204:AK204),(IF(AF204:AK204&gt;=Parameters!$D$42,1,"")),""))-SUM(IF(ISNUMBER(AF204:AK204),(IF(AF204:AK204&gt;=Parameters!$D$41,1,"")),""))),0) +
   IF(Parameters!$D$32,SUM(IF(ISNUMBER(AF204:AK204),(IF(AF204:AK204&gt;=Parameters!$D$41,1,"")),"")),0) +
   IF(Parameters!$D$33,AVERAGE(IF(ISNUMBER(AF204:AK204),AF204:AK204)),0) +
   IF(Parameters!$D$34,IF(OR(IF(ISNUMBER(AF204:AK204),AF204:AK204)=0),0,GEOMEAN(IF(ISNUMBER(AF204:AK204),AF204:AK204))),0)</f>
        <v>0</v>
      </c>
      <c r="N204" s="23">
        <f t="shared" ca="1" si="22"/>
        <v>0</v>
      </c>
      <c r="O204" s="116" t="str">
        <f t="shared" si="23"/>
        <v>!!</v>
      </c>
      <c r="P204" s="24"/>
      <c r="Q204" s="49"/>
      <c r="R204" s="25">
        <f ca="1">IFERROR(INDEX(Health!$G$8:$G$225,MATCH($C204,_xlfn.ANCHORARRAY(Health!$C$8),0)),NA())</f>
        <v>0</v>
      </c>
      <c r="S204" s="25" t="e">
        <f ca="1">IFERROR(INDEX(Food!$G$8:$G$225,MATCH($C204,_xlfn.ANCHORARRAY(Food!$C$8),0)),NA())</f>
        <v>#N/A</v>
      </c>
      <c r="T204" s="25" t="e">
        <f ca="1">IFERROR(INDEX(Macro!$G$8:$G$225,MATCH($C204,_xlfn.ANCHORARRAY(Macro!$C$8),0)),NA())</f>
        <v>#N/A</v>
      </c>
      <c r="U204" s="25">
        <f ca="1">IFERROR(INDEX(Socioeconomic!$G$8:$G$225,MATCH($C204,_xlfn.ANCHORARRAY(Socioeconomic!$C$8),0)),NA())</f>
        <v>0</v>
      </c>
      <c r="V204" s="25">
        <f ca="1">IFERROR(INDEX('Natural Hazard'!$G$8:$G$225,MATCH($C204,_xlfn.ANCHORARRAY('Natural Hazard'!$C$8),0)),NA())</f>
        <v>0</v>
      </c>
      <c r="W204" s="25">
        <f ca="1">IFERROR(INDEX(Conflict!$G$8:$G$225,MATCH($C204,_xlfn.ANCHORARRAY(Conflict!$C$8),0)),NA())</f>
        <v>0</v>
      </c>
      <c r="X204" s="50"/>
      <c r="Y204" s="25">
        <f ca="1">IFERROR(INDEX(Health!$H$8:$H$225,MATCH($C204,_xlfn.ANCHORARRAY(Health!$C$8),0)),NA())</f>
        <v>10</v>
      </c>
      <c r="Z204" s="25" t="e">
        <f ca="1">IFERROR(INDEX(Food!$H$8:$H$225,MATCH($C204,_xlfn.ANCHORARRAY(Food!$C$8),0)),NA())</f>
        <v>#N/A</v>
      </c>
      <c r="AA204" s="25" t="e">
        <f ca="1">IFERROR(INDEX(Macro!$H$8:$H$225,MATCH($C204,_xlfn.ANCHORARRAY(Macro!$C$8),0)),NA())</f>
        <v>#N/A</v>
      </c>
      <c r="AB204" s="25">
        <f ca="1">IFERROR(INDEX(Socioeconomic!$H$8:$H$225,MATCH($C204,_xlfn.ANCHORARRAY(Socioeconomic!$C$8),0)),NA())</f>
        <v>5.8571428571428497</v>
      </c>
      <c r="AC204" s="25">
        <f ca="1">IFERROR(INDEX('Natural Hazard'!$H$8:$H$225,MATCH($C204,_xlfn.ANCHORARRAY('Natural Hazard'!$C$8),0)),NA())</f>
        <v>2.5</v>
      </c>
      <c r="AD204" s="25">
        <f ca="1">IFERROR(INDEX(Conflict!$H$8:$H$225,MATCH($C204,_xlfn.ANCHORARRAY(Conflict!$C$8),0)),NA())</f>
        <v>0</v>
      </c>
      <c r="AE204" s="50"/>
      <c r="AF204" s="25">
        <f ca="1">IFERROR(INDEX(Health!$I$8:$I$225,MATCH($C204,_xlfn.ANCHORARRAY(Health!$C$8),0)),NA())</f>
        <v>0</v>
      </c>
      <c r="AG204" s="25" t="e">
        <f ca="1">IFERROR(INDEX(Food!$I$8:$I$225,MATCH($C204,_xlfn.ANCHORARRAY(Food!$C$8),0)),NA())</f>
        <v>#N/A</v>
      </c>
      <c r="AH204" s="25" t="e">
        <f ca="1">IFERROR(INDEX(Macro!$I$8:$I$225,MATCH($C204,_xlfn.ANCHORARRAY(Macro!$C$8),0)),NA())</f>
        <v>#N/A</v>
      </c>
      <c r="AI204" s="25">
        <f ca="1">IFERROR(INDEX(Socioeconomic!$I$8:$I$225,MATCH($C204,_xlfn.ANCHORARRAY(Socioeconomic!$C$8),0)),NA())</f>
        <v>0</v>
      </c>
      <c r="AJ204" s="25">
        <f ca="1">IFERROR(INDEX('Natural Hazard'!$I$8:$I$225,MATCH($C204,_xlfn.ANCHORARRAY('Natural Hazard'!$C$8),0)),NA())</f>
        <v>0</v>
      </c>
      <c r="AK204" s="25">
        <f ca="1">IFERROR(INDEX(Conflict!$I$8:$I$225,MATCH($C204,_xlfn.ANCHORARRAY(Conflict!$C$8),0)),NA())</f>
        <v>0</v>
      </c>
      <c r="AL204" s="49"/>
      <c r="AM204" s="25">
        <f>IFERROR(INDEX('Data Reliability'!$G$6:$G$409,MATCH($C204,'Data Reliability'!$E$6:$E$409,0)),NA())</f>
        <v>0.38888888888888901</v>
      </c>
      <c r="AN204" s="25">
        <f>IFERROR(INDEX('Data Reliability'!$H$6:$H$409,MATCH($C204,'Data Reliability'!$E$6:$E$409,0)),NA())</f>
        <v>0.72777777777777797</v>
      </c>
    </row>
    <row r="205" spans="1:40" ht="15.75" x14ac:dyDescent="0.25">
      <c r="B205" s="28" t="s">
        <v>731</v>
      </c>
      <c r="C205" s="28" t="s">
        <v>691</v>
      </c>
      <c r="D205" s="28" t="s">
        <v>436</v>
      </c>
      <c r="E205" s="28" t="s">
        <v>409</v>
      </c>
      <c r="G205" s="22" cm="1">
        <f t="array" aca="1" ref="G205" ca="1">IF(Parameters!$D$31, SUM(IF(ISNUMBER(R205:W205),(IF(R205:W205&gt;=Parameters!$D$37,1,"")),""))+0.5*(SUM(IF(ISNUMBER(R205:W205),(IF(R205:W205&gt;=Parameters!$D$38,1,"")),""))-SUM(IF(ISNUMBER(R205:W205),(IF(R205:W205&gt;=Parameters!$D$37,1,"")),""))),0) +
   IF(Parameters!$D$32,SUM(IF(ISNUMBER(R205:W205),(IF(R205:W205&gt;=Parameters!$D$41,1,"")),"")),0) +
   IF(Parameters!$D$33,AVERAGE(IF(ISNUMBER(R205:W205),R205:W205)),0) +
   IF(Parameters!$D$34,IF(OR(IF(ISNUMBER(R205:W205),R205:W205)=0),0,GEOMEAN(IF(ISNUMBER(R205:W205),R205:W205))),0)</f>
        <v>0</v>
      </c>
      <c r="H205" s="23">
        <f t="shared" ca="1" si="18"/>
        <v>0</v>
      </c>
      <c r="I205" s="116" t="str">
        <f t="shared" si="19"/>
        <v>!</v>
      </c>
      <c r="J205" s="22" cm="1">
        <f t="array" aca="1" ref="J205" ca="1">IF(Parameters!$D$31, SUM(IF(ISNUMBER(Y205:AD205),(IF(Y205:AD205&gt;=Parameters!$D$41,1,"")),""))+0.5*(SUM(IF(ISNUMBER(Y205:AD205),(IF(Y205:AD205&gt;=Parameters!$D$42,1,"")),""))-SUM(IF(ISNUMBER(Y205:AD205),(IF(Y205:AD205&gt;=Parameters!$D$41,1,"")),""))),0) +
   IF(Parameters!$D$32,SUM(IF(ISNUMBER(Y205:AD205),(IF(Y205:AD205&gt;=Parameters!$D$41,1,"")),"")),0) +
   IF(Parameters!$D$33,AVERAGE(IF(ISNUMBER(Y205:AD205),Y205:AD205)),0) +
   IF(Parameters!$D$34,IF(OR(IF(ISNUMBER(Y205:AD205),Y205:AD205)=0),0,GEOMEAN(IF(ISNUMBER(Y205:AD205),Y205:AD205))),0)</f>
        <v>0</v>
      </c>
      <c r="K205" s="23">
        <f t="shared" ca="1" si="20"/>
        <v>0</v>
      </c>
      <c r="L205" s="116" t="str">
        <f t="shared" si="21"/>
        <v>!!</v>
      </c>
      <c r="M205" s="21" cm="1">
        <f t="array" aca="1" ref="M205" ca="1">IF(Parameters!$D$31, SUM(IF(ISNUMBER(AF205:AK205),(IF(AF205:AK205&gt;=Parameters!$D$41,1,"")),""))+0.5*(SUM(IF(ISNUMBER(AF205:AK205),(IF(AF205:AK205&gt;=Parameters!$D$42,1,"")),""))-SUM(IF(ISNUMBER(AF205:AK205),(IF(AF205:AK205&gt;=Parameters!$D$41,1,"")),""))),0) +
   IF(Parameters!$D$32,SUM(IF(ISNUMBER(AF205:AK205),(IF(AF205:AK205&gt;=Parameters!$D$41,1,"")),"")),0) +
   IF(Parameters!$D$33,AVERAGE(IF(ISNUMBER(AF205:AK205),AF205:AK205)),0) +
   IF(Parameters!$D$34,IF(OR(IF(ISNUMBER(AF205:AK205),AF205:AK205)=0),0,GEOMEAN(IF(ISNUMBER(AF205:AK205),AF205:AK205))),0)</f>
        <v>0</v>
      </c>
      <c r="N205" s="23">
        <f t="shared" ca="1" si="22"/>
        <v>0</v>
      </c>
      <c r="O205" s="116" t="str">
        <f t="shared" si="23"/>
        <v>!</v>
      </c>
      <c r="P205" s="24"/>
      <c r="Q205" s="49"/>
      <c r="R205" s="25">
        <f ca="1">IFERROR(INDEX(Health!$G$8:$G$225,MATCH($C205,_xlfn.ANCHORARRAY(Health!$C$8),0)),NA())</f>
        <v>0</v>
      </c>
      <c r="S205" s="25" t="e">
        <f ca="1">IFERROR(INDEX(Food!$G$8:$G$225,MATCH($C205,_xlfn.ANCHORARRAY(Food!$C$8),0)),NA())</f>
        <v>#N/A</v>
      </c>
      <c r="T205" s="25">
        <f ca="1">IFERROR(INDEX(Macro!$G$8:$G$225,MATCH($C205,_xlfn.ANCHORARRAY(Macro!$C$8),0)),NA())</f>
        <v>0</v>
      </c>
      <c r="U205" s="25">
        <f ca="1">IFERROR(INDEX(Socioeconomic!$G$8:$G$225,MATCH($C205,_xlfn.ANCHORARRAY(Socioeconomic!$C$8),0)),NA())</f>
        <v>0</v>
      </c>
      <c r="V205" s="25">
        <f ca="1">IFERROR(INDEX('Natural Hazard'!$G$8:$G$225,MATCH($C205,_xlfn.ANCHORARRAY('Natural Hazard'!$C$8),0)),NA())</f>
        <v>0</v>
      </c>
      <c r="W205" s="25">
        <f ca="1">IFERROR(INDEX(Conflict!$G$8:$G$225,MATCH($C205,_xlfn.ANCHORARRAY(Conflict!$C$8),0)),NA())</f>
        <v>0</v>
      </c>
      <c r="X205" s="50"/>
      <c r="Y205" s="25" t="e">
        <f ca="1">IFERROR(INDEX(Health!$H$8:$H$225,MATCH($C205,_xlfn.ANCHORARRAY(Health!$C$8),0)),NA())</f>
        <v>#N/A</v>
      </c>
      <c r="Z205" s="25" t="e">
        <f ca="1">IFERROR(INDEX(Food!$H$8:$H$225,MATCH($C205,_xlfn.ANCHORARRAY(Food!$C$8),0)),NA())</f>
        <v>#N/A</v>
      </c>
      <c r="AA205" s="25">
        <f ca="1">IFERROR(INDEX(Macro!$H$8:$H$225,MATCH($C205,_xlfn.ANCHORARRAY(Macro!$C$8),0)),NA())</f>
        <v>0</v>
      </c>
      <c r="AB205" s="25" t="e">
        <f ca="1">IFERROR(INDEX(Socioeconomic!$H$8:$H$225,MATCH($C205,_xlfn.ANCHORARRAY(Socioeconomic!$C$8),0)),NA())</f>
        <v>#N/A</v>
      </c>
      <c r="AC205" s="25" t="e">
        <f ca="1">IFERROR(INDEX('Natural Hazard'!$H$8:$H$225,MATCH($C205,_xlfn.ANCHORARRAY('Natural Hazard'!$C$8),0)),NA())</f>
        <v>#N/A</v>
      </c>
      <c r="AD205" s="25">
        <f ca="1">IFERROR(INDEX(Conflict!$H$8:$H$225,MATCH($C205,_xlfn.ANCHORARRAY(Conflict!$C$8),0)),NA())</f>
        <v>0</v>
      </c>
      <c r="AE205" s="50"/>
      <c r="AF205" s="25">
        <f ca="1">IFERROR(INDEX(Health!$I$8:$I$225,MATCH($C205,_xlfn.ANCHORARRAY(Health!$C$8),0)),NA())</f>
        <v>0</v>
      </c>
      <c r="AG205" s="25" t="e">
        <f ca="1">IFERROR(INDEX(Food!$I$8:$I$225,MATCH($C205,_xlfn.ANCHORARRAY(Food!$C$8),0)),NA())</f>
        <v>#N/A</v>
      </c>
      <c r="AH205" s="25">
        <f ca="1">IFERROR(INDEX(Macro!$I$8:$I$225,MATCH($C205,_xlfn.ANCHORARRAY(Macro!$C$8),0)),NA())</f>
        <v>3.21852731591449</v>
      </c>
      <c r="AI205" s="25">
        <f ca="1">IFERROR(INDEX(Socioeconomic!$I$8:$I$225,MATCH($C205,_xlfn.ANCHORARRAY(Socioeconomic!$C$8),0)),NA())</f>
        <v>0</v>
      </c>
      <c r="AJ205" s="25">
        <f ca="1">IFERROR(INDEX('Natural Hazard'!$I$8:$I$225,MATCH($C205,_xlfn.ANCHORARRAY('Natural Hazard'!$C$8),0)),NA())</f>
        <v>0</v>
      </c>
      <c r="AK205" s="25">
        <f ca="1">IFERROR(INDEX(Conflict!$I$8:$I$225,MATCH($C205,_xlfn.ANCHORARRAY(Conflict!$C$8),0)),NA())</f>
        <v>0</v>
      </c>
      <c r="AL205" s="49"/>
      <c r="AM205" s="25">
        <f>IFERROR(INDEX('Data Reliability'!$G$6:$G$409,MATCH($C205,'Data Reliability'!$E$6:$E$409,0)),NA())</f>
        <v>0.72222222222222199</v>
      </c>
      <c r="AN205" s="25">
        <f>IFERROR(INDEX('Data Reliability'!$H$6:$H$409,MATCH($C205,'Data Reliability'!$E$6:$E$409,0)),NA())</f>
        <v>0.47222222222222199</v>
      </c>
    </row>
    <row r="206" spans="1:40" ht="15.75" x14ac:dyDescent="0.25">
      <c r="B206" s="28" t="s">
        <v>338</v>
      </c>
      <c r="C206" s="28" t="s">
        <v>339</v>
      </c>
      <c r="D206" s="28" t="s">
        <v>432</v>
      </c>
      <c r="E206" s="28" t="s">
        <v>429</v>
      </c>
      <c r="G206" s="22" cm="1">
        <f t="array" aca="1" ref="G206" ca="1">IF(Parameters!$D$31, SUM(IF(ISNUMBER(R206:W206),(IF(R206:W206&gt;=Parameters!$D$37,1,"")),""))+0.5*(SUM(IF(ISNUMBER(R206:W206),(IF(R206:W206&gt;=Parameters!$D$38,1,"")),""))-SUM(IF(ISNUMBER(R206:W206),(IF(R206:W206&gt;=Parameters!$D$37,1,"")),""))),0) +
   IF(Parameters!$D$32,SUM(IF(ISNUMBER(R206:W206),(IF(R206:W206&gt;=Parameters!$D$41,1,"")),"")),0) +
   IF(Parameters!$D$33,AVERAGE(IF(ISNUMBER(R206:W206),R206:W206)),0) +
   IF(Parameters!$D$34,IF(OR(IF(ISNUMBER(R206:W206),R206:W206)=0),0,GEOMEAN(IF(ISNUMBER(R206:W206),R206:W206))),0)</f>
        <v>1.5</v>
      </c>
      <c r="H206" s="23">
        <f t="shared" ca="1" si="18"/>
        <v>1.5</v>
      </c>
      <c r="I206" s="116" t="str">
        <f t="shared" si="19"/>
        <v/>
      </c>
      <c r="J206" s="22" cm="1">
        <f t="array" aca="1" ref="J206" ca="1">IF(Parameters!$D$31, SUM(IF(ISNUMBER(Y206:AD206),(IF(Y206:AD206&gt;=Parameters!$D$41,1,"")),""))+0.5*(SUM(IF(ISNUMBER(Y206:AD206),(IF(Y206:AD206&gt;=Parameters!$D$42,1,"")),""))-SUM(IF(ISNUMBER(Y206:AD206),(IF(Y206:AD206&gt;=Parameters!$D$41,1,"")),""))),0) +
   IF(Parameters!$D$32,SUM(IF(ISNUMBER(Y206:AD206),(IF(Y206:AD206&gt;=Parameters!$D$41,1,"")),"")),0) +
   IF(Parameters!$D$33,AVERAGE(IF(ISNUMBER(Y206:AD206),Y206:AD206)),0) +
   IF(Parameters!$D$34,IF(OR(IF(ISNUMBER(Y206:AD206),Y206:AD206)=0),0,GEOMEAN(IF(ISNUMBER(Y206:AD206),Y206:AD206))),0)</f>
        <v>1.5</v>
      </c>
      <c r="K206" s="23">
        <f t="shared" ca="1" si="20"/>
        <v>1.5</v>
      </c>
      <c r="L206" s="116" t="str">
        <f t="shared" si="21"/>
        <v/>
      </c>
      <c r="M206" s="21" cm="1">
        <f t="array" aca="1" ref="M206" ca="1">IF(Parameters!$D$31, SUM(IF(ISNUMBER(AF206:AK206),(IF(AF206:AK206&gt;=Parameters!$D$41,1,"")),""))+0.5*(SUM(IF(ISNUMBER(AF206:AK206),(IF(AF206:AK206&gt;=Parameters!$D$42,1,"")),""))-SUM(IF(ISNUMBER(AF206:AK206),(IF(AF206:AK206&gt;=Parameters!$D$41,1,"")),""))),0) +
   IF(Parameters!$D$32,SUM(IF(ISNUMBER(AF206:AK206),(IF(AF206:AK206&gt;=Parameters!$D$41,1,"")),"")),0) +
   IF(Parameters!$D$33,AVERAGE(IF(ISNUMBER(AF206:AK206),AF206:AK206)),0) +
   IF(Parameters!$D$34,IF(OR(IF(ISNUMBER(AF206:AK206),AF206:AK206)=0),0,GEOMEAN(IF(ISNUMBER(AF206:AK206),AF206:AK206))),0)</f>
        <v>1</v>
      </c>
      <c r="N206" s="23">
        <f t="shared" ca="1" si="22"/>
        <v>1</v>
      </c>
      <c r="O206" s="116" t="str">
        <f t="shared" si="23"/>
        <v>!</v>
      </c>
      <c r="P206" s="24"/>
      <c r="Q206" s="49"/>
      <c r="R206" s="25">
        <f ca="1">IFERROR(INDEX(Health!$G$8:$G$225,MATCH($C206,_xlfn.ANCHORARRAY(Health!$C$8),0)),NA())</f>
        <v>0</v>
      </c>
      <c r="S206" s="25">
        <f ca="1">IFERROR(INDEX(Food!$G$8:$G$225,MATCH($C206,_xlfn.ANCHORARRAY(Food!$C$8),0)),NA())</f>
        <v>0</v>
      </c>
      <c r="T206" s="25">
        <f ca="1">IFERROR(INDEX(Macro!$G$8:$G$225,MATCH($C206,_xlfn.ANCHORARRAY(Macro!$C$8),0)),NA())</f>
        <v>5.3373662973223475</v>
      </c>
      <c r="U206" s="25">
        <f ca="1">IFERROR(INDEX(Socioeconomic!$G$8:$G$225,MATCH($C206,_xlfn.ANCHORARRAY(Socioeconomic!$C$8),0)),NA())</f>
        <v>0</v>
      </c>
      <c r="V206" s="25">
        <f ca="1">IFERROR(INDEX('Natural Hazard'!$G$8:$G$225,MATCH($C206,_xlfn.ANCHORARRAY('Natural Hazard'!$C$8),0)),NA())</f>
        <v>7.1879528842826037</v>
      </c>
      <c r="W206" s="25">
        <f ca="1">IFERROR(INDEX(Conflict!$G$8:$G$225,MATCH($C206,_xlfn.ANCHORARRAY(Conflict!$C$8),0)),NA())</f>
        <v>0</v>
      </c>
      <c r="X206" s="50"/>
      <c r="Y206" s="25">
        <f ca="1">IFERROR(INDEX(Health!$H$8:$H$225,MATCH($C206,_xlfn.ANCHORARRAY(Health!$C$8),0)),NA())</f>
        <v>7.0495626822157398</v>
      </c>
      <c r="Z206" s="25">
        <f ca="1">IFERROR(INDEX(Food!$H$8:$H$225,MATCH($C206,_xlfn.ANCHORARRAY(Food!$C$8),0)),NA())</f>
        <v>8.3902721482339295</v>
      </c>
      <c r="AA206" s="25">
        <f ca="1">IFERROR(INDEX(Macro!$H$8:$H$225,MATCH($C206,_xlfn.ANCHORARRAY(Macro!$C$8),0)),NA())</f>
        <v>4.9867894617649204</v>
      </c>
      <c r="AB206" s="25">
        <f ca="1">IFERROR(INDEX(Socioeconomic!$H$8:$H$225,MATCH($C206,_xlfn.ANCHORARRAY(Socioeconomic!$C$8),0)),NA())</f>
        <v>8.1428571428571406</v>
      </c>
      <c r="AC206" s="25">
        <f ca="1">IFERROR(INDEX('Natural Hazard'!$H$8:$H$225,MATCH($C206,_xlfn.ANCHORARRAY('Natural Hazard'!$C$8),0)),NA())</f>
        <v>5.1666666666666599</v>
      </c>
      <c r="AD206" s="25">
        <f ca="1">IFERROR(INDEX(Conflict!$H$8:$H$225,MATCH($C206,_xlfn.ANCHORARRAY(Conflict!$C$8),0)),NA())</f>
        <v>3.2359081419624198</v>
      </c>
      <c r="AE206" s="50"/>
      <c r="AF206" s="25">
        <f ca="1">IFERROR(INDEX(Health!$I$8:$I$225,MATCH($C206,_xlfn.ANCHORARRAY(Health!$C$8),0)),NA())</f>
        <v>0</v>
      </c>
      <c r="AG206" s="25" t="e">
        <f ca="1">IFERROR(INDEX(Food!$I$8:$I$225,MATCH($C206,_xlfn.ANCHORARRAY(Food!$C$8),0)),NA())</f>
        <v>#N/A</v>
      </c>
      <c r="AH206" s="25">
        <f ca="1">IFERROR(INDEX(Macro!$I$8:$I$225,MATCH($C206,_xlfn.ANCHORARRAY(Macro!$C$8),0)),NA())</f>
        <v>5.7125890736342004</v>
      </c>
      <c r="AI206" s="25">
        <f ca="1">IFERROR(INDEX(Socioeconomic!$I$8:$I$225,MATCH($C206,_xlfn.ANCHORARRAY(Socioeconomic!$C$8),0)),NA())</f>
        <v>0</v>
      </c>
      <c r="AJ206" s="25">
        <f ca="1">IFERROR(INDEX('Natural Hazard'!$I$8:$I$225,MATCH($C206,_xlfn.ANCHORARRAY('Natural Hazard'!$C$8),0)),NA())</f>
        <v>10</v>
      </c>
      <c r="AK206" s="25">
        <f ca="1">IFERROR(INDEX(Conflict!$I$8:$I$225,MATCH($C206,_xlfn.ANCHORARRAY(Conflict!$C$8),0)),NA())</f>
        <v>0</v>
      </c>
      <c r="AL206" s="49"/>
      <c r="AM206" s="25">
        <f>IFERROR(INDEX('Data Reliability'!$G$6:$G$409,MATCH($C206,'Data Reliability'!$E$6:$E$409,0)),NA())</f>
        <v>0</v>
      </c>
      <c r="AN206" s="25">
        <f>IFERROR(INDEX('Data Reliability'!$H$6:$H$409,MATCH($C206,'Data Reliability'!$E$6:$E$409,0)),NA())</f>
        <v>0.46111111111111103</v>
      </c>
    </row>
    <row r="207" spans="1:40" ht="15.75" x14ac:dyDescent="0.25">
      <c r="B207" s="28" t="s">
        <v>340</v>
      </c>
      <c r="C207" s="28" t="s">
        <v>341</v>
      </c>
      <c r="D207" s="28" t="s">
        <v>432</v>
      </c>
      <c r="E207" s="28" t="s">
        <v>429</v>
      </c>
      <c r="G207" s="22" cm="1">
        <f t="array" aca="1" ref="G207" ca="1">IF(Parameters!$D$31, SUM(IF(ISNUMBER(R207:W207),(IF(R207:W207&gt;=Parameters!$D$37,1,"")),""))+0.5*(SUM(IF(ISNUMBER(R207:W207),(IF(R207:W207&gt;=Parameters!$D$38,1,"")),""))-SUM(IF(ISNUMBER(R207:W207),(IF(R207:W207&gt;=Parameters!$D$37,1,"")),""))),0) +
   IF(Parameters!$D$32,SUM(IF(ISNUMBER(R207:W207),(IF(R207:W207&gt;=Parameters!$D$41,1,"")),"")),0) +
   IF(Parameters!$D$33,AVERAGE(IF(ISNUMBER(R207:W207),R207:W207)),0) +
   IF(Parameters!$D$34,IF(OR(IF(ISNUMBER(R207:W207),R207:W207)=0),0,GEOMEAN(IF(ISNUMBER(R207:W207),R207:W207))),0)</f>
        <v>1.5</v>
      </c>
      <c r="H207" s="23">
        <f t="shared" ca="1" si="18"/>
        <v>1.5</v>
      </c>
      <c r="I207" s="116" t="str">
        <f t="shared" si="19"/>
        <v/>
      </c>
      <c r="J207" s="22" cm="1">
        <f t="array" aca="1" ref="J207" ca="1">IF(Parameters!$D$31, SUM(IF(ISNUMBER(Y207:AD207),(IF(Y207:AD207&gt;=Parameters!$D$41,1,"")),""))+0.5*(SUM(IF(ISNUMBER(Y207:AD207),(IF(Y207:AD207&gt;=Parameters!$D$42,1,"")),""))-SUM(IF(ISNUMBER(Y207:AD207),(IF(Y207:AD207&gt;=Parameters!$D$41,1,"")),""))),0) +
   IF(Parameters!$D$32,SUM(IF(ISNUMBER(Y207:AD207),(IF(Y207:AD207&gt;=Parameters!$D$41,1,"")),"")),0) +
   IF(Parameters!$D$33,AVERAGE(IF(ISNUMBER(Y207:AD207),Y207:AD207)),0) +
   IF(Parameters!$D$34,IF(OR(IF(ISNUMBER(Y207:AD207),Y207:AD207)=0),0,GEOMEAN(IF(ISNUMBER(Y207:AD207),Y207:AD207))),0)</f>
        <v>1</v>
      </c>
      <c r="K207" s="23">
        <f t="shared" ca="1" si="20"/>
        <v>1</v>
      </c>
      <c r="L207" s="116" t="str">
        <f t="shared" si="21"/>
        <v/>
      </c>
      <c r="M207" s="21" cm="1">
        <f t="array" aca="1" ref="M207" ca="1">IF(Parameters!$D$31, SUM(IF(ISNUMBER(AF207:AK207),(IF(AF207:AK207&gt;=Parameters!$D$41,1,"")),""))+0.5*(SUM(IF(ISNUMBER(AF207:AK207),(IF(AF207:AK207&gt;=Parameters!$D$42,1,"")),""))-SUM(IF(ISNUMBER(AF207:AK207),(IF(AF207:AK207&gt;=Parameters!$D$41,1,"")),""))),0) +
   IF(Parameters!$D$32,SUM(IF(ISNUMBER(AF207:AK207),(IF(AF207:AK207&gt;=Parameters!$D$41,1,"")),"")),0) +
   IF(Parameters!$D$33,AVERAGE(IF(ISNUMBER(AF207:AK207),AF207:AK207)),0) +
   IF(Parameters!$D$34,IF(OR(IF(ISNUMBER(AF207:AK207),AF207:AK207)=0),0,GEOMEAN(IF(ISNUMBER(AF207:AK207),AF207:AK207))),0)</f>
        <v>1</v>
      </c>
      <c r="N207" s="23">
        <f t="shared" ca="1" si="22"/>
        <v>1</v>
      </c>
      <c r="O207" s="116" t="str">
        <f t="shared" si="23"/>
        <v>!</v>
      </c>
      <c r="P207" s="24"/>
      <c r="Q207" s="49"/>
      <c r="R207" s="25">
        <f ca="1">IFERROR(INDEX(Health!$G$8:$G$225,MATCH($C207,_xlfn.ANCHORARRAY(Health!$C$8),0)),NA())</f>
        <v>0</v>
      </c>
      <c r="S207" s="25">
        <f ca="1">IFERROR(INDEX(Food!$G$8:$G$225,MATCH($C207,_xlfn.ANCHORARRAY(Food!$C$8),0)),NA())</f>
        <v>5.1368081447003959</v>
      </c>
      <c r="T207" s="25">
        <f ca="1">IFERROR(INDEX(Macro!$G$8:$G$225,MATCH($C207,_xlfn.ANCHORARRAY(Macro!$C$8),0)),NA())</f>
        <v>4.6562792355268874</v>
      </c>
      <c r="U207" s="25">
        <f ca="1">IFERROR(INDEX(Socioeconomic!$G$8:$G$225,MATCH($C207,_xlfn.ANCHORARRAY(Socioeconomic!$C$8),0)),NA())</f>
        <v>0</v>
      </c>
      <c r="V207" s="25">
        <f ca="1">IFERROR(INDEX('Natural Hazard'!$G$8:$G$225,MATCH($C207,_xlfn.ANCHORARRAY('Natural Hazard'!$C$8),0)),NA())</f>
        <v>0</v>
      </c>
      <c r="W207" s="25">
        <f ca="1">IFERROR(INDEX(Conflict!$G$8:$G$225,MATCH($C207,_xlfn.ANCHORARRAY(Conflict!$C$8),0)),NA())</f>
        <v>8.0317740613157813</v>
      </c>
      <c r="X207" s="50"/>
      <c r="Y207" s="25">
        <f ca="1">IFERROR(INDEX(Health!$H$8:$H$225,MATCH($C207,_xlfn.ANCHORARRAY(Health!$C$8),0)),NA())</f>
        <v>5.5335276967929996</v>
      </c>
      <c r="Z207" s="25">
        <f ca="1">IFERROR(INDEX(Food!$H$8:$H$225,MATCH($C207,_xlfn.ANCHORARRAY(Food!$C$8),0)),NA())</f>
        <v>8.7955993051534396</v>
      </c>
      <c r="AA207" s="25">
        <f ca="1">IFERROR(INDEX(Macro!$H$8:$H$225,MATCH($C207,_xlfn.ANCHORARRAY(Macro!$C$8),0)),NA())</f>
        <v>5.5152109911678098</v>
      </c>
      <c r="AB207" s="25">
        <f ca="1">IFERROR(INDEX(Socioeconomic!$H$8:$H$225,MATCH($C207,_xlfn.ANCHORARRAY(Socioeconomic!$C$8),0)),NA())</f>
        <v>9.4285714285714199</v>
      </c>
      <c r="AC207" s="25">
        <f ca="1">IFERROR(INDEX('Natural Hazard'!$H$8:$H$225,MATCH($C207,_xlfn.ANCHORARRAY('Natural Hazard'!$C$8),0)),NA())</f>
        <v>4.6666666666666599</v>
      </c>
      <c r="AD207" s="25">
        <f ca="1">IFERROR(INDEX(Conflict!$H$8:$H$225,MATCH($C207,_xlfn.ANCHORARRAY(Conflict!$C$8),0)),NA())</f>
        <v>6.4509394572024998</v>
      </c>
      <c r="AE207" s="50"/>
      <c r="AF207" s="25">
        <f ca="1">IFERROR(INDEX(Health!$I$8:$I$225,MATCH($C207,_xlfn.ANCHORARRAY(Health!$C$8),0)),NA())</f>
        <v>0</v>
      </c>
      <c r="AG207" s="25">
        <f ca="1">IFERROR(INDEX(Food!$I$8:$I$225,MATCH($C207,_xlfn.ANCHORARRAY(Food!$C$8),0)),NA())</f>
        <v>3</v>
      </c>
      <c r="AH207" s="25">
        <f ca="1">IFERROR(INDEX(Macro!$I$8:$I$225,MATCH($C207,_xlfn.ANCHORARRAY(Macro!$C$8),0)),NA())</f>
        <v>3.93111638954869</v>
      </c>
      <c r="AI207" s="25">
        <f ca="1">IFERROR(INDEX(Socioeconomic!$I$8:$I$225,MATCH($C207,_xlfn.ANCHORARRAY(Socioeconomic!$C$8),0)),NA())</f>
        <v>0</v>
      </c>
      <c r="AJ207" s="25">
        <f ca="1">IFERROR(INDEX('Natural Hazard'!$I$8:$I$225,MATCH($C207,_xlfn.ANCHORARRAY('Natural Hazard'!$C$8),0)),NA())</f>
        <v>0</v>
      </c>
      <c r="AK207" s="25">
        <f ca="1">IFERROR(INDEX(Conflict!$I$8:$I$225,MATCH($C207,_xlfn.ANCHORARRAY(Conflict!$C$8),0)),NA())</f>
        <v>10</v>
      </c>
      <c r="AL207" s="49"/>
      <c r="AM207" s="25">
        <f>IFERROR(INDEX('Data Reliability'!$G$6:$G$409,MATCH($C207,'Data Reliability'!$E$6:$E$409,0)),NA())</f>
        <v>0</v>
      </c>
      <c r="AN207" s="25">
        <f>IFERROR(INDEX('Data Reliability'!$H$6:$H$409,MATCH($C207,'Data Reliability'!$E$6:$E$409,0)),NA())</f>
        <v>0.405555555555556</v>
      </c>
    </row>
    <row r="208" spans="1:40" ht="15.75" x14ac:dyDescent="0.25">
      <c r="A208" s="62" t="s">
        <v>3</v>
      </c>
      <c r="B208" s="28" t="s">
        <v>342</v>
      </c>
      <c r="C208" s="28" t="s">
        <v>343</v>
      </c>
      <c r="D208" s="28" t="s">
        <v>433</v>
      </c>
      <c r="E208" s="28" t="s">
        <v>430</v>
      </c>
      <c r="G208" s="22" cm="1">
        <f t="array" aca="1" ref="G208" ca="1">IF(Parameters!$D$31, SUM(IF(ISNUMBER(R208:W208),(IF(R208:W208&gt;=Parameters!$D$37,1,"")),""))+0.5*(SUM(IF(ISNUMBER(R208:W208),(IF(R208:W208&gt;=Parameters!$D$38,1,"")),""))-SUM(IF(ISNUMBER(R208:W208),(IF(R208:W208&gt;=Parameters!$D$37,1,"")),""))),0) +
   IF(Parameters!$D$32,SUM(IF(ISNUMBER(R208:W208),(IF(R208:W208&gt;=Parameters!$D$41,1,"")),"")),0) +
   IF(Parameters!$D$33,AVERAGE(IF(ISNUMBER(R208:W208),R208:W208)),0) +
   IF(Parameters!$D$34,IF(OR(IF(ISNUMBER(R208:W208),R208:W208)=0),0,GEOMEAN(IF(ISNUMBER(R208:W208),R208:W208))),0)</f>
        <v>0.5</v>
      </c>
      <c r="H208" s="23">
        <f t="shared" ca="1" si="18"/>
        <v>0.5</v>
      </c>
      <c r="I208" s="116" t="str">
        <f t="shared" si="19"/>
        <v/>
      </c>
      <c r="J208" s="22" cm="1">
        <f t="array" aca="1" ref="J208" ca="1">IF(Parameters!$D$31, SUM(IF(ISNUMBER(Y208:AD208),(IF(Y208:AD208&gt;=Parameters!$D$41,1,"")),""))+0.5*(SUM(IF(ISNUMBER(Y208:AD208),(IF(Y208:AD208&gt;=Parameters!$D$42,1,"")),""))-SUM(IF(ISNUMBER(Y208:AD208),(IF(Y208:AD208&gt;=Parameters!$D$41,1,"")),""))),0) +
   IF(Parameters!$D$32,SUM(IF(ISNUMBER(Y208:AD208),(IF(Y208:AD208&gt;=Parameters!$D$41,1,"")),"")),0) +
   IF(Parameters!$D$33,AVERAGE(IF(ISNUMBER(Y208:AD208),Y208:AD208)),0) +
   IF(Parameters!$D$34,IF(OR(IF(ISNUMBER(Y208:AD208),Y208:AD208)=0),0,GEOMEAN(IF(ISNUMBER(Y208:AD208),Y208:AD208))),0)</f>
        <v>0.5</v>
      </c>
      <c r="K208" s="23">
        <f t="shared" ca="1" si="20"/>
        <v>0.5</v>
      </c>
      <c r="L208" s="116" t="str">
        <f t="shared" si="21"/>
        <v/>
      </c>
      <c r="M208" s="21" cm="1">
        <f t="array" aca="1" ref="M208" ca="1">IF(Parameters!$D$31, SUM(IF(ISNUMBER(AF208:AK208),(IF(AF208:AK208&gt;=Parameters!$D$41,1,"")),""))+0.5*(SUM(IF(ISNUMBER(AF208:AK208),(IF(AF208:AK208&gt;=Parameters!$D$42,1,"")),""))-SUM(IF(ISNUMBER(AF208:AK208),(IF(AF208:AK208&gt;=Parameters!$D$41,1,"")),""))),0) +
   IF(Parameters!$D$32,SUM(IF(ISNUMBER(AF208:AK208),(IF(AF208:AK208&gt;=Parameters!$D$41,1,"")),"")),0) +
   IF(Parameters!$D$33,AVERAGE(IF(ISNUMBER(AF208:AK208),AF208:AK208)),0) +
   IF(Parameters!$D$34,IF(OR(IF(ISNUMBER(AF208:AK208),AF208:AK208)=0),0,GEOMEAN(IF(ISNUMBER(AF208:AK208),AF208:AK208))),0)</f>
        <v>0</v>
      </c>
      <c r="N208" s="23">
        <f t="shared" ca="1" si="22"/>
        <v>0</v>
      </c>
      <c r="O208" s="116" t="str">
        <f t="shared" si="23"/>
        <v>!</v>
      </c>
      <c r="P208" s="24"/>
      <c r="Q208" s="49"/>
      <c r="R208" s="25">
        <f ca="1">IFERROR(INDEX(Health!$G$8:$G$225,MATCH($C208,_xlfn.ANCHORARRAY(Health!$C$8),0)),NA())</f>
        <v>0</v>
      </c>
      <c r="S208" s="25">
        <f ca="1">IFERROR(INDEX(Food!$G$8:$G$225,MATCH($C208,_xlfn.ANCHORARRAY(Food!$C$8),0)),NA())</f>
        <v>0</v>
      </c>
      <c r="T208" s="25">
        <f ca="1">IFERROR(INDEX(Macro!$G$8:$G$225,MATCH($C208,_xlfn.ANCHORARRAY(Macro!$C$8),0)),NA())</f>
        <v>0</v>
      </c>
      <c r="U208" s="25">
        <f ca="1">IFERROR(INDEX(Socioeconomic!$G$8:$G$225,MATCH($C208,_xlfn.ANCHORARRAY(Socioeconomic!$C$8),0)),NA())</f>
        <v>0</v>
      </c>
      <c r="V208" s="25">
        <f ca="1">IFERROR(INDEX('Natural Hazard'!$G$8:$G$225,MATCH($C208,_xlfn.ANCHORARRAY('Natural Hazard'!$C$8),0)),NA())</f>
        <v>0</v>
      </c>
      <c r="W208" s="25">
        <f ca="1">IFERROR(INDEX(Conflict!$G$8:$G$225,MATCH($C208,_xlfn.ANCHORARRAY(Conflict!$C$8),0)),NA())</f>
        <v>5.2462330760852716</v>
      </c>
      <c r="X208" s="50"/>
      <c r="Y208" s="25">
        <f ca="1">IFERROR(INDEX(Health!$H$8:$H$225,MATCH($C208,_xlfn.ANCHORARRAY(Health!$C$8),0)),NA())</f>
        <v>4.8338192419824999</v>
      </c>
      <c r="Z208" s="25">
        <f ca="1">IFERROR(INDEX(Food!$H$8:$H$225,MATCH($C208,_xlfn.ANCHORARRAY(Food!$C$8),0)),NA())</f>
        <v>5.8425014475969803</v>
      </c>
      <c r="AA208" s="25">
        <f ca="1">IFERROR(INDEX(Macro!$H$8:$H$225,MATCH($C208,_xlfn.ANCHORARRAY(Macro!$C$8),0)),NA())</f>
        <v>8.4290782818751406</v>
      </c>
      <c r="AB208" s="25">
        <f ca="1">IFERROR(INDEX(Socioeconomic!$H$8:$H$225,MATCH($C208,_xlfn.ANCHORARRAY(Socioeconomic!$C$8),0)),NA())</f>
        <v>5.1428571428571397</v>
      </c>
      <c r="AC208" s="25">
        <f ca="1">IFERROR(INDEX('Natural Hazard'!$H$8:$H$225,MATCH($C208,_xlfn.ANCHORARRAY('Natural Hazard'!$C$8),0)),NA())</f>
        <v>3.3333333333333299</v>
      </c>
      <c r="AD208" s="25">
        <f ca="1">IFERROR(INDEX(Conflict!$H$8:$H$225,MATCH($C208,_xlfn.ANCHORARRAY(Conflict!$C$8),0)),NA())</f>
        <v>6.8684759916492597</v>
      </c>
      <c r="AE208" s="50"/>
      <c r="AF208" s="25">
        <f ca="1">IFERROR(INDEX(Health!$I$8:$I$225,MATCH($C208,_xlfn.ANCHORARRAY(Health!$C$8),0)),NA())</f>
        <v>0</v>
      </c>
      <c r="AG208" s="25" t="e">
        <f ca="1">IFERROR(INDEX(Food!$I$8:$I$225,MATCH($C208,_xlfn.ANCHORARRAY(Food!$C$8),0)),NA())</f>
        <v>#N/A</v>
      </c>
      <c r="AH208" s="25">
        <f ca="1">IFERROR(INDEX(Macro!$I$8:$I$225,MATCH($C208,_xlfn.ANCHORARRAY(Macro!$C$8),0)),NA())</f>
        <v>0</v>
      </c>
      <c r="AI208" s="25">
        <f ca="1">IFERROR(INDEX(Socioeconomic!$I$8:$I$225,MATCH($C208,_xlfn.ANCHORARRAY(Socioeconomic!$C$8),0)),NA())</f>
        <v>0</v>
      </c>
      <c r="AJ208" s="25">
        <f ca="1">IFERROR(INDEX('Natural Hazard'!$I$8:$I$225,MATCH($C208,_xlfn.ANCHORARRAY('Natural Hazard'!$C$8),0)),NA())</f>
        <v>0</v>
      </c>
      <c r="AK208" s="25">
        <f ca="1">IFERROR(INDEX(Conflict!$I$8:$I$225,MATCH($C208,_xlfn.ANCHORARRAY(Conflict!$C$8),0)),NA())</f>
        <v>4.0071424173388301</v>
      </c>
      <c r="AL208" s="49"/>
      <c r="AM208" s="25">
        <f>IFERROR(INDEX('Data Reliability'!$G$6:$G$409,MATCH($C208,'Data Reliability'!$E$6:$E$409,0)),NA())</f>
        <v>0</v>
      </c>
      <c r="AN208" s="25">
        <f>IFERROR(INDEX('Data Reliability'!$H$6:$H$409,MATCH($C208,'Data Reliability'!$E$6:$E$409,0)),NA())</f>
        <v>0.405555555555556</v>
      </c>
    </row>
    <row r="209" spans="2:40" ht="15.75" x14ac:dyDescent="0.25">
      <c r="B209" s="28" t="s">
        <v>344</v>
      </c>
      <c r="C209" s="28" t="s">
        <v>345</v>
      </c>
      <c r="D209" s="28" t="s">
        <v>435</v>
      </c>
      <c r="E209" s="28" t="s">
        <v>430</v>
      </c>
      <c r="G209" s="22" cm="1">
        <f t="array" aca="1" ref="G209" ca="1">IF(Parameters!$D$31, SUM(IF(ISNUMBER(R209:W209),(IF(R209:W209&gt;=Parameters!$D$37,1,"")),""))+0.5*(SUM(IF(ISNUMBER(R209:W209),(IF(R209:W209&gt;=Parameters!$D$38,1,"")),""))-SUM(IF(ISNUMBER(R209:W209),(IF(R209:W209&gt;=Parameters!$D$37,1,"")),""))),0) +
   IF(Parameters!$D$32,SUM(IF(ISNUMBER(R209:W209),(IF(R209:W209&gt;=Parameters!$D$41,1,"")),"")),0) +
   IF(Parameters!$D$33,AVERAGE(IF(ISNUMBER(R209:W209),R209:W209)),0) +
   IF(Parameters!$D$34,IF(OR(IF(ISNUMBER(R209:W209),R209:W209)=0),0,GEOMEAN(IF(ISNUMBER(R209:W209),R209:W209))),0)</f>
        <v>0.5</v>
      </c>
      <c r="H209" s="23">
        <f t="shared" ca="1" si="18"/>
        <v>0.5</v>
      </c>
      <c r="I209" s="116" t="str">
        <f t="shared" si="19"/>
        <v/>
      </c>
      <c r="J209" s="22" cm="1">
        <f t="array" aca="1" ref="J209" ca="1">IF(Parameters!$D$31, SUM(IF(ISNUMBER(Y209:AD209),(IF(Y209:AD209&gt;=Parameters!$D$41,1,"")),""))+0.5*(SUM(IF(ISNUMBER(Y209:AD209),(IF(Y209:AD209&gt;=Parameters!$D$42,1,"")),""))-SUM(IF(ISNUMBER(Y209:AD209),(IF(Y209:AD209&gt;=Parameters!$D$41,1,"")),""))),0) +
   IF(Parameters!$D$32,SUM(IF(ISNUMBER(Y209:AD209),(IF(Y209:AD209&gt;=Parameters!$D$41,1,"")),"")),0) +
   IF(Parameters!$D$33,AVERAGE(IF(ISNUMBER(Y209:AD209),Y209:AD209)),0) +
   IF(Parameters!$D$34,IF(OR(IF(ISNUMBER(Y209:AD209),Y209:AD209)=0),0,GEOMEAN(IF(ISNUMBER(Y209:AD209),Y209:AD209))),0)</f>
        <v>0</v>
      </c>
      <c r="K209" s="23">
        <f t="shared" ca="1" si="20"/>
        <v>0</v>
      </c>
      <c r="L209" s="116" t="str">
        <f t="shared" si="21"/>
        <v/>
      </c>
      <c r="M209" s="21" cm="1">
        <f t="array" aca="1" ref="M209" ca="1">IF(Parameters!$D$31, SUM(IF(ISNUMBER(AF209:AK209),(IF(AF209:AK209&gt;=Parameters!$D$41,1,"")),""))+0.5*(SUM(IF(ISNUMBER(AF209:AK209),(IF(AF209:AK209&gt;=Parameters!$D$42,1,"")),""))-SUM(IF(ISNUMBER(AF209:AK209),(IF(AF209:AK209&gt;=Parameters!$D$41,1,"")),""))),0) +
   IF(Parameters!$D$32,SUM(IF(ISNUMBER(AF209:AK209),(IF(AF209:AK209&gt;=Parameters!$D$41,1,"")),"")),0) +
   IF(Parameters!$D$33,AVERAGE(IF(ISNUMBER(AF209:AK209),AF209:AK209)),0) +
   IF(Parameters!$D$34,IF(OR(IF(ISNUMBER(AF209:AK209),AF209:AK209)=0),0,GEOMEAN(IF(ISNUMBER(AF209:AK209),AF209:AK209))),0)</f>
        <v>1</v>
      </c>
      <c r="N209" s="23">
        <f t="shared" ca="1" si="22"/>
        <v>1</v>
      </c>
      <c r="O209" s="116" t="str">
        <f t="shared" si="23"/>
        <v>!</v>
      </c>
      <c r="P209" s="24"/>
      <c r="Q209" s="49"/>
      <c r="R209" s="25">
        <f ca="1">IFERROR(INDEX(Health!$G$8:$G$225,MATCH($C209,_xlfn.ANCHORARRAY(Health!$C$8),0)),NA())</f>
        <v>0</v>
      </c>
      <c r="S209" s="25">
        <f ca="1">IFERROR(INDEX(Food!$G$8:$G$225,MATCH($C209,_xlfn.ANCHORARRAY(Food!$C$8),0)),NA())</f>
        <v>0</v>
      </c>
      <c r="T209" s="25">
        <f ca="1">IFERROR(INDEX(Macro!$G$8:$G$225,MATCH($C209,_xlfn.ANCHORARRAY(Macro!$C$8),0)),NA())</f>
        <v>3.4458971756702677</v>
      </c>
      <c r="U209" s="25">
        <f ca="1">IFERROR(INDEX(Socioeconomic!$G$8:$G$225,MATCH($C209,_xlfn.ANCHORARRAY(Socioeconomic!$C$8),0)),NA())</f>
        <v>1.0032803339901679</v>
      </c>
      <c r="V209" s="25">
        <f ca="1">IFERROR(INDEX('Natural Hazard'!$G$8:$G$225,MATCH($C209,_xlfn.ANCHORARRAY('Natural Hazard'!$C$8),0)),NA())</f>
        <v>5.4772255750516514</v>
      </c>
      <c r="W209" s="25">
        <f ca="1">IFERROR(INDEX(Conflict!$G$8:$G$225,MATCH($C209,_xlfn.ANCHORARRAY(Conflict!$C$8),0)),NA())</f>
        <v>0</v>
      </c>
      <c r="X209" s="50"/>
      <c r="Y209" s="25">
        <f ca="1">IFERROR(INDEX(Health!$H$8:$H$225,MATCH($C209,_xlfn.ANCHORARRAY(Health!$C$8),0)),NA())</f>
        <v>4.4256559766763797</v>
      </c>
      <c r="Z209" s="25">
        <f ca="1">IFERROR(INDEX(Food!$H$8:$H$225,MATCH($C209,_xlfn.ANCHORARRAY(Food!$C$8),0)),NA())</f>
        <v>1.8181818181818099</v>
      </c>
      <c r="AA209" s="25">
        <f ca="1">IFERROR(INDEX(Macro!$H$8:$H$225,MATCH($C209,_xlfn.ANCHORARRAY(Macro!$C$8),0)),NA())</f>
        <v>3.1146674718804199</v>
      </c>
      <c r="AB209" s="25">
        <f ca="1">IFERROR(INDEX(Socioeconomic!$H$8:$H$225,MATCH($C209,_xlfn.ANCHORARRAY(Socioeconomic!$C$8),0)),NA())</f>
        <v>1.8571428571428501</v>
      </c>
      <c r="AC209" s="25">
        <f ca="1">IFERROR(INDEX('Natural Hazard'!$H$8:$H$225,MATCH($C209,_xlfn.ANCHORARRAY('Natural Hazard'!$C$8),0)),NA())</f>
        <v>2.9999999999999898</v>
      </c>
      <c r="AD209" s="25">
        <f ca="1">IFERROR(INDEX(Conflict!$H$8:$H$225,MATCH($C209,_xlfn.ANCHORARRAY(Conflict!$C$8),0)),NA())</f>
        <v>0</v>
      </c>
      <c r="AE209" s="50"/>
      <c r="AF209" s="25">
        <f ca="1">IFERROR(INDEX(Health!$I$8:$I$225,MATCH($C209,_xlfn.ANCHORARRAY(Health!$C$8),0)),NA())</f>
        <v>0</v>
      </c>
      <c r="AG209" s="25" t="e">
        <f ca="1">IFERROR(INDEX(Food!$I$8:$I$225,MATCH($C209,_xlfn.ANCHORARRAY(Food!$C$8),0)),NA())</f>
        <v>#N/A</v>
      </c>
      <c r="AH209" s="25">
        <f ca="1">IFERROR(INDEX(Macro!$I$8:$I$225,MATCH($C209,_xlfn.ANCHORARRAY(Macro!$C$8),0)),NA())</f>
        <v>3.8123515439429898</v>
      </c>
      <c r="AI209" s="25">
        <f ca="1">IFERROR(INDEX(Socioeconomic!$I$8:$I$225,MATCH($C209,_xlfn.ANCHORARRAY(Socioeconomic!$C$8),0)),NA())</f>
        <v>0.54199999999999904</v>
      </c>
      <c r="AJ209" s="25">
        <f ca="1">IFERROR(INDEX('Natural Hazard'!$I$8:$I$225,MATCH($C209,_xlfn.ANCHORARRAY('Natural Hazard'!$C$8),0)),NA())</f>
        <v>10</v>
      </c>
      <c r="AK209" s="25">
        <f ca="1">IFERROR(INDEX(Conflict!$I$8:$I$225,MATCH($C209,_xlfn.ANCHORARRAY(Conflict!$C$8),0)),NA())</f>
        <v>0</v>
      </c>
      <c r="AL209" s="49"/>
      <c r="AM209" s="25">
        <f>IFERROR(INDEX('Data Reliability'!$G$6:$G$409,MATCH($C209,'Data Reliability'!$E$6:$E$409,0)),NA())</f>
        <v>0</v>
      </c>
      <c r="AN209" s="25">
        <f>IFERROR(INDEX('Data Reliability'!$H$6:$H$409,MATCH($C209,'Data Reliability'!$E$6:$E$409,0)),NA())</f>
        <v>0.47222222222222199</v>
      </c>
    </row>
    <row r="210" spans="2:40" ht="15.75" x14ac:dyDescent="0.25">
      <c r="B210" s="28" t="s">
        <v>527</v>
      </c>
      <c r="C210" s="28" t="s">
        <v>346</v>
      </c>
      <c r="D210" s="28" t="s">
        <v>437</v>
      </c>
      <c r="E210" s="28" t="s">
        <v>409</v>
      </c>
      <c r="G210" s="22" cm="1">
        <f t="array" aca="1" ref="G210" ca="1">IF(Parameters!$D$31, SUM(IF(ISNUMBER(R210:W210),(IF(R210:W210&gt;=Parameters!$D$37,1,"")),""))+0.5*(SUM(IF(ISNUMBER(R210:W210),(IF(R210:W210&gt;=Parameters!$D$38,1,"")),""))-SUM(IF(ISNUMBER(R210:W210),(IF(R210:W210&gt;=Parameters!$D$37,1,"")),""))),0) +
   IF(Parameters!$D$32,SUM(IF(ISNUMBER(R210:W210),(IF(R210:W210&gt;=Parameters!$D$41,1,"")),"")),0) +
   IF(Parameters!$D$33,AVERAGE(IF(ISNUMBER(R210:W210),R210:W210)),0) +
   IF(Parameters!$D$34,IF(OR(IF(ISNUMBER(R210:W210),R210:W210)=0),0,GEOMEAN(IF(ISNUMBER(R210:W210),R210:W210))),0)</f>
        <v>1</v>
      </c>
      <c r="H210" s="23">
        <f t="shared" ca="1" si="18"/>
        <v>1</v>
      </c>
      <c r="I210" s="116" t="str">
        <f t="shared" si="19"/>
        <v/>
      </c>
      <c r="J210" s="22" cm="1">
        <f t="array" aca="1" ref="J210" ca="1">IF(Parameters!$D$31, SUM(IF(ISNUMBER(Y210:AD210),(IF(Y210:AD210&gt;=Parameters!$D$41,1,"")),""))+0.5*(SUM(IF(ISNUMBER(Y210:AD210),(IF(Y210:AD210&gt;=Parameters!$D$42,1,"")),""))-SUM(IF(ISNUMBER(Y210:AD210),(IF(Y210:AD210&gt;=Parameters!$D$41,1,"")),""))),0) +
   IF(Parameters!$D$32,SUM(IF(ISNUMBER(Y210:AD210),(IF(Y210:AD210&gt;=Parameters!$D$41,1,"")),"")),0) +
   IF(Parameters!$D$33,AVERAGE(IF(ISNUMBER(Y210:AD210),Y210:AD210)),0) +
   IF(Parameters!$D$34,IF(OR(IF(ISNUMBER(Y210:AD210),Y210:AD210)=0),0,GEOMEAN(IF(ISNUMBER(Y210:AD210),Y210:AD210))),0)</f>
        <v>1</v>
      </c>
      <c r="K210" s="23">
        <f t="shared" ca="1" si="20"/>
        <v>1</v>
      </c>
      <c r="L210" s="116" t="str">
        <f t="shared" si="21"/>
        <v/>
      </c>
      <c r="M210" s="21" cm="1">
        <f t="array" aca="1" ref="M210" ca="1">IF(Parameters!$D$31, SUM(IF(ISNUMBER(AF210:AK210),(IF(AF210:AK210&gt;=Parameters!$D$41,1,"")),""))+0.5*(SUM(IF(ISNUMBER(AF210:AK210),(IF(AF210:AK210&gt;=Parameters!$D$42,1,"")),""))-SUM(IF(ISNUMBER(AF210:AK210),(IF(AF210:AK210&gt;=Parameters!$D$41,1,"")),""))),0) +
   IF(Parameters!$D$32,SUM(IF(ISNUMBER(AF210:AK210),(IF(AF210:AK210&gt;=Parameters!$D$41,1,"")),"")),0) +
   IF(Parameters!$D$33,AVERAGE(IF(ISNUMBER(AF210:AK210),AF210:AK210)),0) +
   IF(Parameters!$D$34,IF(OR(IF(ISNUMBER(AF210:AK210),AF210:AK210)=0),0,GEOMEAN(IF(ISNUMBER(AF210:AK210),AF210:AK210))),0)</f>
        <v>1.5</v>
      </c>
      <c r="N210" s="23">
        <f t="shared" ca="1" si="22"/>
        <v>1.5</v>
      </c>
      <c r="O210" s="116" t="str">
        <f t="shared" si="23"/>
        <v>!</v>
      </c>
      <c r="P210" s="24"/>
      <c r="Q210" s="49"/>
      <c r="R210" s="25">
        <f ca="1">IFERROR(INDEX(Health!$G$8:$G$225,MATCH($C210,_xlfn.ANCHORARRAY(Health!$C$8),0)),NA())</f>
        <v>0</v>
      </c>
      <c r="S210" s="25">
        <f ca="1">IFERROR(INDEX(Food!$G$8:$G$225,MATCH($C210,_xlfn.ANCHORARRAY(Food!$C$8),0)),NA())</f>
        <v>0</v>
      </c>
      <c r="T210" s="25">
        <f ca="1">IFERROR(INDEX(Macro!$G$8:$G$225,MATCH($C210,_xlfn.ANCHORARRAY(Macro!$C$8),0)),NA())</f>
        <v>1.7759748326658418</v>
      </c>
      <c r="U210" s="25">
        <f ca="1">IFERROR(INDEX(Socioeconomic!$G$8:$G$225,MATCH($C210,_xlfn.ANCHORARRAY(Socioeconomic!$C$8),0)),NA())</f>
        <v>0.53878169446048596</v>
      </c>
      <c r="V210" s="25">
        <f ca="1">IFERROR(INDEX('Natural Hazard'!$G$8:$G$225,MATCH($C210,_xlfn.ANCHORARRAY('Natural Hazard'!$C$8),0)),NA())</f>
        <v>10</v>
      </c>
      <c r="W210" s="25">
        <f ca="1">IFERROR(INDEX(Conflict!$G$8:$G$225,MATCH($C210,_xlfn.ANCHORARRAY(Conflict!$C$8),0)),NA())</f>
        <v>0</v>
      </c>
      <c r="X210" s="50"/>
      <c r="Y210" s="25">
        <f ca="1">IFERROR(INDEX(Health!$H$8:$H$225,MATCH($C210,_xlfn.ANCHORARRAY(Health!$C$8),0)),NA())</f>
        <v>0</v>
      </c>
      <c r="Z210" s="25">
        <f ca="1">IFERROR(INDEX(Food!$H$8:$H$225,MATCH($C210,_xlfn.ANCHORARRAY(Food!$C$8),0)),NA())</f>
        <v>2.31615518239713E-2</v>
      </c>
      <c r="AA210" s="25">
        <f ca="1">IFERROR(INDEX(Macro!$H$8:$H$225,MATCH($C210,_xlfn.ANCHORARRAY(Macro!$C$8),0)),NA())</f>
        <v>2.9183966181022098</v>
      </c>
      <c r="AB210" s="25">
        <f ca="1">IFERROR(INDEX(Socioeconomic!$H$8:$H$225,MATCH($C210,_xlfn.ANCHORARRAY(Socioeconomic!$C$8),0)),NA())</f>
        <v>1.1428571428571399</v>
      </c>
      <c r="AC210" s="25">
        <f ca="1">IFERROR(INDEX('Natural Hazard'!$H$8:$H$225,MATCH($C210,_xlfn.ANCHORARRAY('Natural Hazard'!$C$8),0)),NA())</f>
        <v>10</v>
      </c>
      <c r="AD210" s="25">
        <f ca="1">IFERROR(INDEX(Conflict!$H$8:$H$225,MATCH($C210,_xlfn.ANCHORARRAY(Conflict!$C$8),0)),NA())</f>
        <v>0</v>
      </c>
      <c r="AE210" s="50"/>
      <c r="AF210" s="25">
        <f ca="1">IFERROR(INDEX(Health!$I$8:$I$225,MATCH($C210,_xlfn.ANCHORARRAY(Health!$C$8),0)),NA())</f>
        <v>0</v>
      </c>
      <c r="AG210" s="25" t="e">
        <f ca="1">IFERROR(INDEX(Food!$I$8:$I$225,MATCH($C210,_xlfn.ANCHORARRAY(Food!$C$8),0)),NA())</f>
        <v>#N/A</v>
      </c>
      <c r="AH210" s="25">
        <f ca="1">IFERROR(INDEX(Macro!$I$8:$I$225,MATCH($C210,_xlfn.ANCHORARRAY(Macro!$C$8),0)),NA())</f>
        <v>1.0807600950118701</v>
      </c>
      <c r="AI210" s="25">
        <f ca="1">IFERROR(INDEX(Socioeconomic!$I$8:$I$225,MATCH($C210,_xlfn.ANCHORARRAY(Socioeconomic!$C$8),0)),NA())</f>
        <v>0.253999999999999</v>
      </c>
      <c r="AJ210" s="25">
        <f ca="1">IFERROR(INDEX('Natural Hazard'!$I$8:$I$225,MATCH($C210,_xlfn.ANCHORARRAY('Natural Hazard'!$C$8),0)),NA())</f>
        <v>10</v>
      </c>
      <c r="AK210" s="25">
        <f ca="1">IFERROR(INDEX(Conflict!$I$8:$I$225,MATCH($C210,_xlfn.ANCHORARRAY(Conflict!$C$8),0)),NA())</f>
        <v>7</v>
      </c>
      <c r="AL210" s="49"/>
      <c r="AM210" s="25">
        <f>IFERROR(INDEX('Data Reliability'!$G$6:$G$409,MATCH($C210,'Data Reliability'!$E$6:$E$409,0)),NA())</f>
        <v>0</v>
      </c>
      <c r="AN210" s="25">
        <f>IFERROR(INDEX('Data Reliability'!$H$6:$H$409,MATCH($C210,'Data Reliability'!$E$6:$E$409,0)),NA())</f>
        <v>0.43888888888888899</v>
      </c>
    </row>
    <row r="211" spans="2:40" ht="15.75" x14ac:dyDescent="0.25">
      <c r="B211" s="28" t="s">
        <v>347</v>
      </c>
      <c r="C211" s="28" t="s">
        <v>348</v>
      </c>
      <c r="D211" s="28" t="s">
        <v>433</v>
      </c>
      <c r="E211" s="28" t="s">
        <v>529</v>
      </c>
      <c r="G211" s="22" cm="1">
        <f t="array" aca="1" ref="G211" ca="1">IF(Parameters!$D$31, SUM(IF(ISNUMBER(R211:W211),(IF(R211:W211&gt;=Parameters!$D$37,1,"")),""))+0.5*(SUM(IF(ISNUMBER(R211:W211),(IF(R211:W211&gt;=Parameters!$D$38,1,"")),""))-SUM(IF(ISNUMBER(R211:W211),(IF(R211:W211&gt;=Parameters!$D$37,1,"")),""))),0) +
   IF(Parameters!$D$32,SUM(IF(ISNUMBER(R211:W211),(IF(R211:W211&gt;=Parameters!$D$41,1,"")),"")),0) +
   IF(Parameters!$D$33,AVERAGE(IF(ISNUMBER(R211:W211),R211:W211)),0) +
   IF(Parameters!$D$34,IF(OR(IF(ISNUMBER(R211:W211),R211:W211)=0),0,GEOMEAN(IF(ISNUMBER(R211:W211),R211:W211))),0)</f>
        <v>0</v>
      </c>
      <c r="H211" s="23">
        <f t="shared" ca="1" si="18"/>
        <v>0</v>
      </c>
      <c r="I211" s="116" t="str">
        <f t="shared" si="19"/>
        <v/>
      </c>
      <c r="J211" s="22" cm="1">
        <f t="array" aca="1" ref="J211" ca="1">IF(Parameters!$D$31, SUM(IF(ISNUMBER(Y211:AD211),(IF(Y211:AD211&gt;=Parameters!$D$41,1,"")),""))+0.5*(SUM(IF(ISNUMBER(Y211:AD211),(IF(Y211:AD211&gt;=Parameters!$D$42,1,"")),""))-SUM(IF(ISNUMBER(Y211:AD211),(IF(Y211:AD211&gt;=Parameters!$D$41,1,"")),""))),0) +
   IF(Parameters!$D$32,SUM(IF(ISNUMBER(Y211:AD211),(IF(Y211:AD211&gt;=Parameters!$D$41,1,"")),"")),0) +
   IF(Parameters!$D$33,AVERAGE(IF(ISNUMBER(Y211:AD211),Y211:AD211)),0) +
   IF(Parameters!$D$34,IF(OR(IF(ISNUMBER(Y211:AD211),Y211:AD211)=0),0,GEOMEAN(IF(ISNUMBER(Y211:AD211),Y211:AD211))),0)</f>
        <v>0.5</v>
      </c>
      <c r="K211" s="23">
        <f t="shared" ca="1" si="20"/>
        <v>0.5</v>
      </c>
      <c r="L211" s="116" t="str">
        <f t="shared" si="21"/>
        <v/>
      </c>
      <c r="M211" s="21" cm="1">
        <f t="array" aca="1" ref="M211" ca="1">IF(Parameters!$D$31, SUM(IF(ISNUMBER(AF211:AK211),(IF(AF211:AK211&gt;=Parameters!$D$41,1,"")),""))+0.5*(SUM(IF(ISNUMBER(AF211:AK211),(IF(AF211:AK211&gt;=Parameters!$D$42,1,"")),""))-SUM(IF(ISNUMBER(AF211:AK211),(IF(AF211:AK211&gt;=Parameters!$D$41,1,"")),""))),0) +
   IF(Parameters!$D$32,SUM(IF(ISNUMBER(AF211:AK211),(IF(AF211:AK211&gt;=Parameters!$D$41,1,"")),"")),0) +
   IF(Parameters!$D$33,AVERAGE(IF(ISNUMBER(AF211:AK211),AF211:AK211)),0) +
   IF(Parameters!$D$34,IF(OR(IF(ISNUMBER(AF211:AK211),AF211:AK211)=0),0,GEOMEAN(IF(ISNUMBER(AF211:AK211),AF211:AK211))),0)</f>
        <v>0</v>
      </c>
      <c r="N211" s="23">
        <f t="shared" ca="1" si="22"/>
        <v>0</v>
      </c>
      <c r="O211" s="116" t="str">
        <f t="shared" si="23"/>
        <v>!</v>
      </c>
      <c r="P211" s="24"/>
      <c r="Q211" s="49"/>
      <c r="R211" s="25">
        <f ca="1">IFERROR(INDEX(Health!$G$8:$G$225,MATCH($C211,_xlfn.ANCHORARRAY(Health!$C$8),0)),NA())</f>
        <v>0</v>
      </c>
      <c r="S211" s="25">
        <f ca="1">IFERROR(INDEX(Food!$G$8:$G$225,MATCH($C211,_xlfn.ANCHORARRAY(Food!$C$8),0)),NA())</f>
        <v>0</v>
      </c>
      <c r="T211" s="25">
        <f ca="1">IFERROR(INDEX(Macro!$G$8:$G$225,MATCH($C211,_xlfn.ANCHORARRAY(Macro!$C$8),0)),NA())</f>
        <v>0</v>
      </c>
      <c r="U211" s="25">
        <f ca="1">IFERROR(INDEX(Socioeconomic!$G$8:$G$225,MATCH($C211,_xlfn.ANCHORARRAY(Socioeconomic!$C$8),0)),NA())</f>
        <v>0</v>
      </c>
      <c r="V211" s="25">
        <f ca="1">IFERROR(INDEX('Natural Hazard'!$G$8:$G$225,MATCH($C211,_xlfn.ANCHORARRAY('Natural Hazard'!$C$8),0)),NA())</f>
        <v>0</v>
      </c>
      <c r="W211" s="25">
        <f ca="1">IFERROR(INDEX(Conflict!$G$8:$G$225,MATCH($C211,_xlfn.ANCHORARRAY(Conflict!$C$8),0)),NA())</f>
        <v>0</v>
      </c>
      <c r="X211" s="50"/>
      <c r="Y211" s="25">
        <f ca="1">IFERROR(INDEX(Health!$H$8:$H$225,MATCH($C211,_xlfn.ANCHORARRAY(Health!$C$8),0)),NA())</f>
        <v>4.8046647230320696</v>
      </c>
      <c r="Z211" s="25">
        <f ca="1">IFERROR(INDEX(Food!$H$8:$H$225,MATCH($C211,_xlfn.ANCHORARRAY(Food!$C$8),0)),NA())</f>
        <v>5.9583092067168497</v>
      </c>
      <c r="AA211" s="25">
        <f ca="1">IFERROR(INDEX(Macro!$H$8:$H$225,MATCH($C211,_xlfn.ANCHORARRAY(Macro!$C$8),0)),NA())</f>
        <v>7.9006567524722602</v>
      </c>
      <c r="AB211" s="25">
        <f ca="1">IFERROR(INDEX(Socioeconomic!$H$8:$H$225,MATCH($C211,_xlfn.ANCHORARRAY(Socioeconomic!$C$8),0)),NA())</f>
        <v>4.71428571428571</v>
      </c>
      <c r="AC211" s="25">
        <f ca="1">IFERROR(INDEX('Natural Hazard'!$H$8:$H$225,MATCH($C211,_xlfn.ANCHORARRAY('Natural Hazard'!$C$8),0)),NA())</f>
        <v>6.3333333333333304</v>
      </c>
      <c r="AD211" s="25">
        <f ca="1">IFERROR(INDEX(Conflict!$H$8:$H$225,MATCH($C211,_xlfn.ANCHORARRAY(Conflict!$C$8),0)),NA())</f>
        <v>0.96033402922755595</v>
      </c>
      <c r="AE211" s="50"/>
      <c r="AF211" s="25">
        <f ca="1">IFERROR(INDEX(Health!$I$8:$I$225,MATCH($C211,_xlfn.ANCHORARRAY(Health!$C$8),0)),NA())</f>
        <v>0</v>
      </c>
      <c r="AG211" s="25" t="e">
        <f ca="1">IFERROR(INDEX(Food!$I$8:$I$225,MATCH($C211,_xlfn.ANCHORARRAY(Food!$C$8),0)),NA())</f>
        <v>#N/A</v>
      </c>
      <c r="AH211" s="25">
        <f ca="1">IFERROR(INDEX(Macro!$I$8:$I$225,MATCH($C211,_xlfn.ANCHORARRAY(Macro!$C$8),0)),NA())</f>
        <v>0</v>
      </c>
      <c r="AI211" s="25">
        <f ca="1">IFERROR(INDEX(Socioeconomic!$I$8:$I$225,MATCH($C211,_xlfn.ANCHORARRAY(Socioeconomic!$C$8),0)),NA())</f>
        <v>0</v>
      </c>
      <c r="AJ211" s="25">
        <f ca="1">IFERROR(INDEX('Natural Hazard'!$I$8:$I$225,MATCH($C211,_xlfn.ANCHORARRAY('Natural Hazard'!$C$8),0)),NA())</f>
        <v>0</v>
      </c>
      <c r="AK211" s="25">
        <f ca="1">IFERROR(INDEX(Conflict!$I$8:$I$225,MATCH($C211,_xlfn.ANCHORARRAY(Conflict!$C$8),0)),NA())</f>
        <v>0</v>
      </c>
      <c r="AL211" s="49"/>
      <c r="AM211" s="25">
        <f>IFERROR(INDEX('Data Reliability'!$G$6:$G$409,MATCH($C211,'Data Reliability'!$E$6:$E$409,0)),NA())</f>
        <v>0</v>
      </c>
      <c r="AN211" s="25">
        <f>IFERROR(INDEX('Data Reliability'!$H$6:$H$409,MATCH($C211,'Data Reliability'!$E$6:$E$409,0)),NA())</f>
        <v>0.43888888888888899</v>
      </c>
    </row>
    <row r="212" spans="2:40" ht="15.75" x14ac:dyDescent="0.25">
      <c r="B212" s="28" t="s">
        <v>732</v>
      </c>
      <c r="C212" s="28" t="s">
        <v>349</v>
      </c>
      <c r="D212" s="28" t="s">
        <v>435</v>
      </c>
      <c r="E212" s="28" t="s">
        <v>529</v>
      </c>
      <c r="G212" s="22" cm="1">
        <f t="array" aca="1" ref="G212" ca="1">IF(Parameters!$D$31, SUM(IF(ISNUMBER(R212:W212),(IF(R212:W212&gt;=Parameters!$D$37,1,"")),""))+0.5*(SUM(IF(ISNUMBER(R212:W212),(IF(R212:W212&gt;=Parameters!$D$38,1,"")),""))-SUM(IF(ISNUMBER(R212:W212),(IF(R212:W212&gt;=Parameters!$D$37,1,"")),""))),0) +
   IF(Parameters!$D$32,SUM(IF(ISNUMBER(R212:W212),(IF(R212:W212&gt;=Parameters!$D$41,1,"")),"")),0) +
   IF(Parameters!$D$33,AVERAGE(IF(ISNUMBER(R212:W212),R212:W212)),0) +
   IF(Parameters!$D$34,IF(OR(IF(ISNUMBER(R212:W212),R212:W212)=0),0,GEOMEAN(IF(ISNUMBER(R212:W212),R212:W212))),0)</f>
        <v>0</v>
      </c>
      <c r="H212" s="23">
        <f t="shared" ca="1" si="18"/>
        <v>0</v>
      </c>
      <c r="I212" s="116" t="str">
        <f t="shared" si="19"/>
        <v>!</v>
      </c>
      <c r="J212" s="22" cm="1">
        <f t="array" aca="1" ref="J212" ca="1">IF(Parameters!$D$31, SUM(IF(ISNUMBER(Y212:AD212),(IF(Y212:AD212&gt;=Parameters!$D$41,1,"")),""))+0.5*(SUM(IF(ISNUMBER(Y212:AD212),(IF(Y212:AD212&gt;=Parameters!$D$42,1,"")),""))-SUM(IF(ISNUMBER(Y212:AD212),(IF(Y212:AD212&gt;=Parameters!$D$41,1,"")),""))),0) +
   IF(Parameters!$D$32,SUM(IF(ISNUMBER(Y212:AD212),(IF(Y212:AD212&gt;=Parameters!$D$41,1,"")),"")),0) +
   IF(Parameters!$D$33,AVERAGE(IF(ISNUMBER(Y212:AD212),Y212:AD212)),0) +
   IF(Parameters!$D$34,IF(OR(IF(ISNUMBER(Y212:AD212),Y212:AD212)=0),0,GEOMEAN(IF(ISNUMBER(Y212:AD212),Y212:AD212))),0)</f>
        <v>0</v>
      </c>
      <c r="K212" s="23">
        <f t="shared" ca="1" si="20"/>
        <v>0</v>
      </c>
      <c r="L212" s="116" t="str">
        <f t="shared" si="21"/>
        <v/>
      </c>
      <c r="M212" s="21" cm="1">
        <f t="array" aca="1" ref="M212" ca="1">IF(Parameters!$D$31, SUM(IF(ISNUMBER(AF212:AK212),(IF(AF212:AK212&gt;=Parameters!$D$41,1,"")),""))+0.5*(SUM(IF(ISNUMBER(AF212:AK212),(IF(AF212:AK212&gt;=Parameters!$D$42,1,"")),""))-SUM(IF(ISNUMBER(AF212:AK212),(IF(AF212:AK212&gt;=Parameters!$D$41,1,"")),""))),0) +
   IF(Parameters!$D$32,SUM(IF(ISNUMBER(AF212:AK212),(IF(AF212:AK212&gt;=Parameters!$D$41,1,"")),"")),0) +
   IF(Parameters!$D$33,AVERAGE(IF(ISNUMBER(AF212:AK212),AF212:AK212)),0) +
   IF(Parameters!$D$34,IF(OR(IF(ISNUMBER(AF212:AK212),AF212:AK212)=0),0,GEOMEAN(IF(ISNUMBER(AF212:AK212),AF212:AK212))),0)</f>
        <v>0</v>
      </c>
      <c r="N212" s="23">
        <f t="shared" ca="1" si="22"/>
        <v>0</v>
      </c>
      <c r="O212" s="116" t="str">
        <f t="shared" si="23"/>
        <v>!!</v>
      </c>
      <c r="P212" s="24"/>
      <c r="Q212" s="49"/>
      <c r="R212" s="25">
        <f ca="1">IFERROR(INDEX(Health!$G$8:$G$225,MATCH($C212,_xlfn.ANCHORARRAY(Health!$C$8),0)),NA())</f>
        <v>0</v>
      </c>
      <c r="S212" s="25">
        <f ca="1">IFERROR(INDEX(Food!$G$8:$G$225,MATCH($C212,_xlfn.ANCHORARRAY(Food!$C$8),0)),NA())</f>
        <v>0</v>
      </c>
      <c r="T212" s="25" t="e">
        <f ca="1">IFERROR(INDEX(Macro!$G$8:$G$225,MATCH($C212,_xlfn.ANCHORARRAY(Macro!$C$8),0)),NA())</f>
        <v>#N/A</v>
      </c>
      <c r="U212" s="25">
        <f ca="1">IFERROR(INDEX(Socioeconomic!$G$8:$G$225,MATCH($C212,_xlfn.ANCHORARRAY(Socioeconomic!$C$8),0)),NA())</f>
        <v>0</v>
      </c>
      <c r="V212" s="25">
        <f ca="1">IFERROR(INDEX('Natural Hazard'!$G$8:$G$225,MATCH($C212,_xlfn.ANCHORARRAY('Natural Hazard'!$C$8),0)),NA())</f>
        <v>0</v>
      </c>
      <c r="W212" s="25">
        <f ca="1">IFERROR(INDEX(Conflict!$G$8:$G$225,MATCH($C212,_xlfn.ANCHORARRAY(Conflict!$C$8),0)),NA())</f>
        <v>0</v>
      </c>
      <c r="X212" s="50"/>
      <c r="Y212" s="25">
        <f ca="1">IFERROR(INDEX(Health!$H$8:$H$225,MATCH($C212,_xlfn.ANCHORARRAY(Health!$C$8),0)),NA())</f>
        <v>6.4081632653061202</v>
      </c>
      <c r="Z212" s="25">
        <f ca="1">IFERROR(INDEX(Food!$H$8:$H$225,MATCH($C212,_xlfn.ANCHORARRAY(Food!$C$8),0)),NA())</f>
        <v>4.4736842105263097</v>
      </c>
      <c r="AA212" s="25" t="e">
        <f ca="1">IFERROR(INDEX(Macro!$H$8:$H$225,MATCH($C212,_xlfn.ANCHORARRAY(Macro!$C$8),0)),NA())</f>
        <v>#N/A</v>
      </c>
      <c r="AB212" s="25">
        <f ca="1">IFERROR(INDEX(Socioeconomic!$H$8:$H$225,MATCH($C212,_xlfn.ANCHORARRAY(Socioeconomic!$C$8),0)),NA())</f>
        <v>5.4285714285714199</v>
      </c>
      <c r="AC212" s="25">
        <f ca="1">IFERROR(INDEX('Natural Hazard'!$H$8:$H$225,MATCH($C212,_xlfn.ANCHORARRAY('Natural Hazard'!$C$8),0)),NA())</f>
        <v>3.8333333333333299</v>
      </c>
      <c r="AD212" s="25">
        <f ca="1">IFERROR(INDEX(Conflict!$H$8:$H$225,MATCH($C212,_xlfn.ANCHORARRAY(Conflict!$C$8),0)),NA())</f>
        <v>0</v>
      </c>
      <c r="AE212" s="50"/>
      <c r="AF212" s="25">
        <f ca="1">IFERROR(INDEX(Health!$I$8:$I$225,MATCH($C212,_xlfn.ANCHORARRAY(Health!$C$8),0)),NA())</f>
        <v>0</v>
      </c>
      <c r="AG212" s="25" t="e">
        <f ca="1">IFERROR(INDEX(Food!$I$8:$I$225,MATCH($C212,_xlfn.ANCHORARRAY(Food!$C$8),0)),NA())</f>
        <v>#N/A</v>
      </c>
      <c r="AH212" s="25" t="e">
        <f ca="1">IFERROR(INDEX(Macro!$I$8:$I$225,MATCH($C212,_xlfn.ANCHORARRAY(Macro!$C$8),0)),NA())</f>
        <v>#N/A</v>
      </c>
      <c r="AI212" s="25">
        <f ca="1">IFERROR(INDEX(Socioeconomic!$I$8:$I$225,MATCH($C212,_xlfn.ANCHORARRAY(Socioeconomic!$C$8),0)),NA())</f>
        <v>0</v>
      </c>
      <c r="AJ212" s="25">
        <f ca="1">IFERROR(INDEX('Natural Hazard'!$I$8:$I$225,MATCH($C212,_xlfn.ANCHORARRAY('Natural Hazard'!$C$8),0)),NA())</f>
        <v>0</v>
      </c>
      <c r="AK212" s="25">
        <f ca="1">IFERROR(INDEX(Conflict!$I$8:$I$225,MATCH($C212,_xlfn.ANCHORARRAY(Conflict!$C$8),0)),NA())</f>
        <v>0</v>
      </c>
      <c r="AL212" s="49"/>
      <c r="AM212" s="25">
        <f>IFERROR(INDEX('Data Reliability'!$G$6:$G$409,MATCH($C212,'Data Reliability'!$E$6:$E$409,0)),NA())</f>
        <v>0.30555555555555602</v>
      </c>
      <c r="AN212" s="25">
        <f>IFERROR(INDEX('Data Reliability'!$H$6:$H$409,MATCH($C212,'Data Reliability'!$E$6:$E$409,0)),NA())</f>
        <v>0.72777777777777797</v>
      </c>
    </row>
    <row r="213" spans="2:40" ht="15.75" x14ac:dyDescent="0.25">
      <c r="B213" s="28" t="s">
        <v>733</v>
      </c>
      <c r="C213" s="28" t="s">
        <v>350</v>
      </c>
      <c r="D213" s="28" t="s">
        <v>435</v>
      </c>
      <c r="E213" s="28" t="s">
        <v>430</v>
      </c>
      <c r="G213" s="22" cm="1">
        <f t="array" aca="1" ref="G213" ca="1">IF(Parameters!$D$31, SUM(IF(ISNUMBER(R213:W213),(IF(R213:W213&gt;=Parameters!$D$37,1,"")),""))+0.5*(SUM(IF(ISNUMBER(R213:W213),(IF(R213:W213&gt;=Parameters!$D$38,1,"")),""))-SUM(IF(ISNUMBER(R213:W213),(IF(R213:W213&gt;=Parameters!$D$37,1,"")),""))),0) +
   IF(Parameters!$D$32,SUM(IF(ISNUMBER(R213:W213),(IF(R213:W213&gt;=Parameters!$D$41,1,"")),"")),0) +
   IF(Parameters!$D$33,AVERAGE(IF(ISNUMBER(R213:W213),R213:W213)),0) +
   IF(Parameters!$D$34,IF(OR(IF(ISNUMBER(R213:W213),R213:W213)=0),0,GEOMEAN(IF(ISNUMBER(R213:W213),R213:W213))),0)</f>
        <v>1.5</v>
      </c>
      <c r="H213" s="23">
        <f t="shared" ca="1" si="18"/>
        <v>1.5</v>
      </c>
      <c r="I213" s="116" t="str">
        <f t="shared" si="19"/>
        <v/>
      </c>
      <c r="J213" s="22" cm="1">
        <f t="array" aca="1" ref="J213" ca="1">IF(Parameters!$D$31, SUM(IF(ISNUMBER(Y213:AD213),(IF(Y213:AD213&gt;=Parameters!$D$41,1,"")),""))+0.5*(SUM(IF(ISNUMBER(Y213:AD213),(IF(Y213:AD213&gt;=Parameters!$D$42,1,"")),""))-SUM(IF(ISNUMBER(Y213:AD213),(IF(Y213:AD213&gt;=Parameters!$D$41,1,"")),""))),0) +
   IF(Parameters!$D$32,SUM(IF(ISNUMBER(Y213:AD213),(IF(Y213:AD213&gt;=Parameters!$D$41,1,"")),"")),0) +
   IF(Parameters!$D$33,AVERAGE(IF(ISNUMBER(Y213:AD213),Y213:AD213)),0) +
   IF(Parameters!$D$34,IF(OR(IF(ISNUMBER(Y213:AD213),Y213:AD213)=0),0,GEOMEAN(IF(ISNUMBER(Y213:AD213),Y213:AD213))),0)</f>
        <v>3.5</v>
      </c>
      <c r="K213" s="23">
        <f t="shared" ca="1" si="20"/>
        <v>3.5</v>
      </c>
      <c r="L213" s="116" t="str">
        <f t="shared" si="21"/>
        <v/>
      </c>
      <c r="M213" s="21" cm="1">
        <f t="array" aca="1" ref="M213" ca="1">IF(Parameters!$D$31, SUM(IF(ISNUMBER(AF213:AK213),(IF(AF213:AK213&gt;=Parameters!$D$41,1,"")),""))+0.5*(SUM(IF(ISNUMBER(AF213:AK213),(IF(AF213:AK213&gt;=Parameters!$D$42,1,"")),""))-SUM(IF(ISNUMBER(AF213:AK213),(IF(AF213:AK213&gt;=Parameters!$D$41,1,"")),""))),0) +
   IF(Parameters!$D$32,SUM(IF(ISNUMBER(AF213:AK213),(IF(AF213:AK213&gt;=Parameters!$D$41,1,"")),"")),0) +
   IF(Parameters!$D$33,AVERAGE(IF(ISNUMBER(AF213:AK213),AF213:AK213)),0) +
   IF(Parameters!$D$34,IF(OR(IF(ISNUMBER(AF213:AK213),AF213:AK213)=0),0,GEOMEAN(IF(ISNUMBER(AF213:AK213),AF213:AK213))),0)</f>
        <v>0.5</v>
      </c>
      <c r="N213" s="23">
        <f t="shared" ca="1" si="22"/>
        <v>0.5</v>
      </c>
      <c r="O213" s="116" t="str">
        <f t="shared" si="23"/>
        <v>!</v>
      </c>
      <c r="P213" s="24"/>
      <c r="Q213" s="49"/>
      <c r="R213" s="25">
        <f ca="1">IFERROR(INDEX(Health!$G$8:$G$225,MATCH($C213,_xlfn.ANCHORARRAY(Health!$C$8),0)),NA())</f>
        <v>0</v>
      </c>
      <c r="S213" s="25">
        <f ca="1">IFERROR(INDEX(Food!$G$8:$G$225,MATCH($C213,_xlfn.ANCHORARRAY(Food!$C$8),0)),NA())</f>
        <v>0</v>
      </c>
      <c r="T213" s="25">
        <f ca="1">IFERROR(INDEX(Macro!$G$8:$G$225,MATCH($C213,_xlfn.ANCHORARRAY(Macro!$C$8),0)),NA())</f>
        <v>7.8661607255744528</v>
      </c>
      <c r="U213" s="25">
        <f ca="1">IFERROR(INDEX(Socioeconomic!$G$8:$G$225,MATCH($C213,_xlfn.ANCHORARRAY(Socioeconomic!$C$8),0)),NA())</f>
        <v>0</v>
      </c>
      <c r="V213" s="25">
        <f ca="1">IFERROR(INDEX('Natural Hazard'!$G$8:$G$225,MATCH($C213,_xlfn.ANCHORARRAY('Natural Hazard'!$C$8),0)),NA())</f>
        <v>0</v>
      </c>
      <c r="W213" s="25">
        <f ca="1">IFERROR(INDEX(Conflict!$G$8:$G$225,MATCH($C213,_xlfn.ANCHORARRAY(Conflict!$C$8),0)),NA())</f>
        <v>6.553366689852405</v>
      </c>
      <c r="X213" s="50"/>
      <c r="Y213" s="25">
        <f ca="1">IFERROR(INDEX(Health!$H$8:$H$225,MATCH($C213,_xlfn.ANCHORARRAY(Health!$C$8),0)),NA())</f>
        <v>10</v>
      </c>
      <c r="Z213" s="25">
        <f ca="1">IFERROR(INDEX(Food!$H$8:$H$225,MATCH($C213,_xlfn.ANCHORARRAY(Food!$C$8),0)),NA())</f>
        <v>10</v>
      </c>
      <c r="AA213" s="25">
        <f ca="1">IFERROR(INDEX(Macro!$H$8:$H$225,MATCH($C213,_xlfn.ANCHORARRAY(Macro!$C$8),0)),NA())</f>
        <v>10</v>
      </c>
      <c r="AB213" s="25">
        <f ca="1">IFERROR(INDEX(Socioeconomic!$H$8:$H$225,MATCH($C213,_xlfn.ANCHORARRAY(Socioeconomic!$C$8),0)),NA())</f>
        <v>6.2857142857142803</v>
      </c>
      <c r="AC213" s="25">
        <f ca="1">IFERROR(INDEX('Natural Hazard'!$H$8:$H$225,MATCH($C213,_xlfn.ANCHORARRAY('Natural Hazard'!$C$8),0)),NA())</f>
        <v>8.1666666666666607</v>
      </c>
      <c r="AD213" s="25">
        <f ca="1">IFERROR(INDEX(Conflict!$H$8:$H$225,MATCH($C213,_xlfn.ANCHORARRAY(Conflict!$C$8),0)),NA())</f>
        <v>6.0125260960334002</v>
      </c>
      <c r="AE213" s="50"/>
      <c r="AF213" s="25">
        <f ca="1">IFERROR(INDEX(Health!$I$8:$I$225,MATCH($C213,_xlfn.ANCHORARRAY(Health!$C$8),0)),NA())</f>
        <v>0</v>
      </c>
      <c r="AG213" s="25" t="e">
        <f ca="1">IFERROR(INDEX(Food!$I$8:$I$225,MATCH($C213,_xlfn.ANCHORARRAY(Food!$C$8),0)),NA())</f>
        <v>#N/A</v>
      </c>
      <c r="AH213" s="25">
        <f ca="1">IFERROR(INDEX(Macro!$I$8:$I$225,MATCH($C213,_xlfn.ANCHORARRAY(Macro!$C$8),0)),NA())</f>
        <v>6.1876484560570004</v>
      </c>
      <c r="AI213" s="25">
        <f ca="1">IFERROR(INDEX(Socioeconomic!$I$8:$I$225,MATCH($C213,_xlfn.ANCHORARRAY(Socioeconomic!$C$8),0)),NA())</f>
        <v>0</v>
      </c>
      <c r="AJ213" s="25">
        <f ca="1">IFERROR(INDEX('Natural Hazard'!$I$8:$I$225,MATCH($C213,_xlfn.ANCHORARRAY('Natural Hazard'!$C$8),0)),NA())</f>
        <v>0</v>
      </c>
      <c r="AK213" s="25">
        <f ca="1">IFERROR(INDEX(Conflict!$I$8:$I$225,MATCH($C213,_xlfn.ANCHORARRAY(Conflict!$C$8),0)),NA())</f>
        <v>7.1428571428571299</v>
      </c>
      <c r="AL213" s="49"/>
      <c r="AM213" s="25">
        <f>IFERROR(INDEX('Data Reliability'!$G$6:$G$409,MATCH($C213,'Data Reliability'!$E$6:$E$409,0)),NA())</f>
        <v>0</v>
      </c>
      <c r="AN213" s="25">
        <f>IFERROR(INDEX('Data Reliability'!$H$6:$H$409,MATCH($C213,'Data Reliability'!$E$6:$E$409,0)),NA())</f>
        <v>0.46111111111111103</v>
      </c>
    </row>
    <row r="214" spans="2:40" ht="15.75" x14ac:dyDescent="0.25">
      <c r="B214" s="28" t="s">
        <v>734</v>
      </c>
      <c r="C214" s="28" t="s">
        <v>692</v>
      </c>
      <c r="D214" s="28" t="s">
        <v>435</v>
      </c>
      <c r="E214" s="28" t="s">
        <v>409</v>
      </c>
      <c r="G214" s="22" cm="1">
        <f t="array" aca="1" ref="G214" ca="1">IF(Parameters!$D$31, SUM(IF(ISNUMBER(R214:W214),(IF(R214:W214&gt;=Parameters!$D$37,1,"")),""))+0.5*(SUM(IF(ISNUMBER(R214:W214),(IF(R214:W214&gt;=Parameters!$D$38,1,"")),""))-SUM(IF(ISNUMBER(R214:W214),(IF(R214:W214&gt;=Parameters!$D$37,1,"")),""))),0) +
   IF(Parameters!$D$32,SUM(IF(ISNUMBER(R214:W214),(IF(R214:W214&gt;=Parameters!$D$41,1,"")),"")),0) +
   IF(Parameters!$D$33,AVERAGE(IF(ISNUMBER(R214:W214),R214:W214)),0) +
   IF(Parameters!$D$34,IF(OR(IF(ISNUMBER(R214:W214),R214:W214)=0),0,GEOMEAN(IF(ISNUMBER(R214:W214),R214:W214))),0)</f>
        <v>0</v>
      </c>
      <c r="H214" s="23">
        <f t="shared" ca="1" si="18"/>
        <v>0</v>
      </c>
      <c r="I214" s="116" t="str">
        <f t="shared" si="19"/>
        <v>!!</v>
      </c>
      <c r="J214" s="22" cm="1">
        <f t="array" aca="1" ref="J214" ca="1">IF(Parameters!$D$31, SUM(IF(ISNUMBER(Y214:AD214),(IF(Y214:AD214&gt;=Parameters!$D$41,1,"")),""))+0.5*(SUM(IF(ISNUMBER(Y214:AD214),(IF(Y214:AD214&gt;=Parameters!$D$42,1,"")),""))-SUM(IF(ISNUMBER(Y214:AD214),(IF(Y214:AD214&gt;=Parameters!$D$41,1,"")),""))),0) +
   IF(Parameters!$D$32,SUM(IF(ISNUMBER(Y214:AD214),(IF(Y214:AD214&gt;=Parameters!$D$41,1,"")),"")),0) +
   IF(Parameters!$D$33,AVERAGE(IF(ISNUMBER(Y214:AD214),Y214:AD214)),0) +
   IF(Parameters!$D$34,IF(OR(IF(ISNUMBER(Y214:AD214),Y214:AD214)=0),0,GEOMEAN(IF(ISNUMBER(Y214:AD214),Y214:AD214))),0)</f>
        <v>0</v>
      </c>
      <c r="K214" s="23">
        <f t="shared" ca="1" si="20"/>
        <v>0</v>
      </c>
      <c r="L214" s="116" t="str">
        <f t="shared" si="21"/>
        <v>!!</v>
      </c>
      <c r="M214" s="21" cm="1">
        <f t="array" aca="1" ref="M214" ca="1">IF(Parameters!$D$31, SUM(IF(ISNUMBER(AF214:AK214),(IF(AF214:AK214&gt;=Parameters!$D$41,1,"")),""))+0.5*(SUM(IF(ISNUMBER(AF214:AK214),(IF(AF214:AK214&gt;=Parameters!$D$42,1,"")),""))-SUM(IF(ISNUMBER(AF214:AK214),(IF(AF214:AK214&gt;=Parameters!$D$41,1,"")),""))),0) +
   IF(Parameters!$D$32,SUM(IF(ISNUMBER(AF214:AK214),(IF(AF214:AK214&gt;=Parameters!$D$41,1,"")),"")),0) +
   IF(Parameters!$D$33,AVERAGE(IF(ISNUMBER(AF214:AK214),AF214:AK214)),0) +
   IF(Parameters!$D$34,IF(OR(IF(ISNUMBER(AF214:AK214),AF214:AK214)=0),0,GEOMEAN(IF(ISNUMBER(AF214:AK214),AF214:AK214))),0)</f>
        <v>0</v>
      </c>
      <c r="N214" s="23">
        <f t="shared" ca="1" si="22"/>
        <v>0</v>
      </c>
      <c r="O214" s="116" t="str">
        <f t="shared" si="23"/>
        <v>!!</v>
      </c>
      <c r="P214" s="24"/>
      <c r="Q214" s="49"/>
      <c r="R214" s="25">
        <f ca="1">IFERROR(INDEX(Health!$G$8:$G$225,MATCH($C214,_xlfn.ANCHORARRAY(Health!$C$8),0)),NA())</f>
        <v>0</v>
      </c>
      <c r="S214" s="25" t="e">
        <f ca="1">IFERROR(INDEX(Food!$G$8:$G$225,MATCH($C214,_xlfn.ANCHORARRAY(Food!$C$8),0)),NA())</f>
        <v>#N/A</v>
      </c>
      <c r="T214" s="25" t="e">
        <f ca="1">IFERROR(INDEX(Macro!$G$8:$G$225,MATCH($C214,_xlfn.ANCHORARRAY(Macro!$C$8),0)),NA())</f>
        <v>#N/A</v>
      </c>
      <c r="U214" s="25">
        <f ca="1">IFERROR(INDEX(Socioeconomic!$G$8:$G$225,MATCH($C214,_xlfn.ANCHORARRAY(Socioeconomic!$C$8),0)),NA())</f>
        <v>0</v>
      </c>
      <c r="V214" s="25">
        <f ca="1">IFERROR(INDEX('Natural Hazard'!$G$8:$G$225,MATCH($C214,_xlfn.ANCHORARRAY('Natural Hazard'!$C$8),0)),NA())</f>
        <v>0</v>
      </c>
      <c r="W214" s="25">
        <f ca="1">IFERROR(INDEX(Conflict!$G$8:$G$225,MATCH($C214,_xlfn.ANCHORARRAY(Conflict!$C$8),0)),NA())</f>
        <v>0</v>
      </c>
      <c r="X214" s="50"/>
      <c r="Y214" s="25" t="e">
        <f ca="1">IFERROR(INDEX(Health!$H$8:$H$225,MATCH($C214,_xlfn.ANCHORARRAY(Health!$C$8),0)),NA())</f>
        <v>#N/A</v>
      </c>
      <c r="Z214" s="25" t="e">
        <f ca="1">IFERROR(INDEX(Food!$H$8:$H$225,MATCH($C214,_xlfn.ANCHORARRAY(Food!$C$8),0)),NA())</f>
        <v>#N/A</v>
      </c>
      <c r="AA214" s="25" t="e">
        <f ca="1">IFERROR(INDEX(Macro!$H$8:$H$225,MATCH($C214,_xlfn.ANCHORARRAY(Macro!$C$8),0)),NA())</f>
        <v>#N/A</v>
      </c>
      <c r="AB214" s="25" t="e">
        <f ca="1">IFERROR(INDEX(Socioeconomic!$H$8:$H$225,MATCH($C214,_xlfn.ANCHORARRAY(Socioeconomic!$C$8),0)),NA())</f>
        <v>#N/A</v>
      </c>
      <c r="AC214" s="25" t="e">
        <f ca="1">IFERROR(INDEX('Natural Hazard'!$H$8:$H$225,MATCH($C214,_xlfn.ANCHORARRAY('Natural Hazard'!$C$8),0)),NA())</f>
        <v>#N/A</v>
      </c>
      <c r="AD214" s="25">
        <f ca="1">IFERROR(INDEX(Conflict!$H$8:$H$225,MATCH($C214,_xlfn.ANCHORARRAY(Conflict!$C$8),0)),NA())</f>
        <v>0</v>
      </c>
      <c r="AE214" s="50"/>
      <c r="AF214" s="25">
        <f ca="1">IFERROR(INDEX(Health!$I$8:$I$225,MATCH($C214,_xlfn.ANCHORARRAY(Health!$C$8),0)),NA())</f>
        <v>0</v>
      </c>
      <c r="AG214" s="25" t="e">
        <f ca="1">IFERROR(INDEX(Food!$I$8:$I$225,MATCH($C214,_xlfn.ANCHORARRAY(Food!$C$8),0)),NA())</f>
        <v>#N/A</v>
      </c>
      <c r="AH214" s="25" t="e">
        <f ca="1">IFERROR(INDEX(Macro!$I$8:$I$225,MATCH($C214,_xlfn.ANCHORARRAY(Macro!$C$8),0)),NA())</f>
        <v>#N/A</v>
      </c>
      <c r="AI214" s="25">
        <f ca="1">IFERROR(INDEX(Socioeconomic!$I$8:$I$225,MATCH($C214,_xlfn.ANCHORARRAY(Socioeconomic!$C$8),0)),NA())</f>
        <v>0</v>
      </c>
      <c r="AJ214" s="25">
        <f ca="1">IFERROR(INDEX('Natural Hazard'!$I$8:$I$225,MATCH($C214,_xlfn.ANCHORARRAY('Natural Hazard'!$C$8),0)),NA())</f>
        <v>0</v>
      </c>
      <c r="AK214" s="25">
        <f ca="1">IFERROR(INDEX(Conflict!$I$8:$I$225,MATCH($C214,_xlfn.ANCHORARRAY(Conflict!$C$8),0)),NA())</f>
        <v>0</v>
      </c>
      <c r="AL214" s="49"/>
      <c r="AM214" s="25">
        <f>IFERROR(INDEX('Data Reliability'!$G$6:$G$409,MATCH($C214,'Data Reliability'!$E$6:$E$409,0)),NA())</f>
        <v>0.88888888888888895</v>
      </c>
      <c r="AN214" s="25">
        <f>IFERROR(INDEX('Data Reliability'!$H$6:$H$409,MATCH($C214,'Data Reliability'!$E$6:$E$409,0)),NA())</f>
        <v>0.72777777777777797</v>
      </c>
    </row>
    <row r="215" spans="2:40" ht="15.75" x14ac:dyDescent="0.25">
      <c r="B215" s="28" t="s">
        <v>735</v>
      </c>
      <c r="C215" s="28" t="s">
        <v>693</v>
      </c>
      <c r="D215" s="28" t="s">
        <v>435</v>
      </c>
      <c r="E215" s="28" t="s">
        <v>409</v>
      </c>
      <c r="G215" s="22" cm="1">
        <f t="array" aca="1" ref="G215" ca="1">IF(Parameters!$D$31, SUM(IF(ISNUMBER(R215:W215),(IF(R215:W215&gt;=Parameters!$D$37,1,"")),""))+0.5*(SUM(IF(ISNUMBER(R215:W215),(IF(R215:W215&gt;=Parameters!$D$38,1,"")),""))-SUM(IF(ISNUMBER(R215:W215),(IF(R215:W215&gt;=Parameters!$D$37,1,"")),""))),0) +
   IF(Parameters!$D$32,SUM(IF(ISNUMBER(R215:W215),(IF(R215:W215&gt;=Parameters!$D$41,1,"")),"")),0) +
   IF(Parameters!$D$33,AVERAGE(IF(ISNUMBER(R215:W215),R215:W215)),0) +
   IF(Parameters!$D$34,IF(OR(IF(ISNUMBER(R215:W215),R215:W215)=0),0,GEOMEAN(IF(ISNUMBER(R215:W215),R215:W215))),0)</f>
        <v>0</v>
      </c>
      <c r="H215" s="23">
        <f t="shared" ca="1" si="18"/>
        <v>0</v>
      </c>
      <c r="I215" s="116" t="str">
        <f t="shared" si="19"/>
        <v>!!</v>
      </c>
      <c r="J215" s="22" cm="1">
        <f t="array" aca="1" ref="J215" ca="1">IF(Parameters!$D$31, SUM(IF(ISNUMBER(Y215:AD215),(IF(Y215:AD215&gt;=Parameters!$D$41,1,"")),""))+0.5*(SUM(IF(ISNUMBER(Y215:AD215),(IF(Y215:AD215&gt;=Parameters!$D$42,1,"")),""))-SUM(IF(ISNUMBER(Y215:AD215),(IF(Y215:AD215&gt;=Parameters!$D$41,1,"")),""))),0) +
   IF(Parameters!$D$32,SUM(IF(ISNUMBER(Y215:AD215),(IF(Y215:AD215&gt;=Parameters!$D$41,1,"")),"")),0) +
   IF(Parameters!$D$33,AVERAGE(IF(ISNUMBER(Y215:AD215),Y215:AD215)),0) +
   IF(Parameters!$D$34,IF(OR(IF(ISNUMBER(Y215:AD215),Y215:AD215)=0),0,GEOMEAN(IF(ISNUMBER(Y215:AD215),Y215:AD215))),0)</f>
        <v>0</v>
      </c>
      <c r="K215" s="23">
        <f t="shared" ca="1" si="20"/>
        <v>0</v>
      </c>
      <c r="L215" s="116" t="str">
        <f t="shared" si="21"/>
        <v>!!</v>
      </c>
      <c r="M215" s="21" cm="1">
        <f t="array" aca="1" ref="M215" ca="1">IF(Parameters!$D$31, SUM(IF(ISNUMBER(AF215:AK215),(IF(AF215:AK215&gt;=Parameters!$D$41,1,"")),""))+0.5*(SUM(IF(ISNUMBER(AF215:AK215),(IF(AF215:AK215&gt;=Parameters!$D$42,1,"")),""))-SUM(IF(ISNUMBER(AF215:AK215),(IF(AF215:AK215&gt;=Parameters!$D$41,1,"")),""))),0) +
   IF(Parameters!$D$32,SUM(IF(ISNUMBER(AF215:AK215),(IF(AF215:AK215&gt;=Parameters!$D$41,1,"")),"")),0) +
   IF(Parameters!$D$33,AVERAGE(IF(ISNUMBER(AF215:AK215),AF215:AK215)),0) +
   IF(Parameters!$D$34,IF(OR(IF(ISNUMBER(AF215:AK215),AF215:AK215)=0),0,GEOMEAN(IF(ISNUMBER(AF215:AK215),AF215:AK215))),0)</f>
        <v>0</v>
      </c>
      <c r="N215" s="23">
        <f t="shared" ca="1" si="22"/>
        <v>0</v>
      </c>
      <c r="O215" s="116" t="str">
        <f t="shared" si="23"/>
        <v>!!</v>
      </c>
      <c r="P215" s="24"/>
      <c r="Q215" s="49"/>
      <c r="R215" s="25">
        <f ca="1">IFERROR(INDEX(Health!$G$8:$G$225,MATCH($C215,_xlfn.ANCHORARRAY(Health!$C$8),0)),NA())</f>
        <v>0</v>
      </c>
      <c r="S215" s="25" t="e">
        <f ca="1">IFERROR(INDEX(Food!$G$8:$G$225,MATCH($C215,_xlfn.ANCHORARRAY(Food!$C$8),0)),NA())</f>
        <v>#N/A</v>
      </c>
      <c r="T215" s="25" t="e">
        <f ca="1">IFERROR(INDEX(Macro!$G$8:$G$225,MATCH($C215,_xlfn.ANCHORARRAY(Macro!$C$8),0)),NA())</f>
        <v>#N/A</v>
      </c>
      <c r="U215" s="25">
        <f ca="1">IFERROR(INDEX(Socioeconomic!$G$8:$G$225,MATCH($C215,_xlfn.ANCHORARRAY(Socioeconomic!$C$8),0)),NA())</f>
        <v>0</v>
      </c>
      <c r="V215" s="25">
        <f ca="1">IFERROR(INDEX('Natural Hazard'!$G$8:$G$225,MATCH($C215,_xlfn.ANCHORARRAY('Natural Hazard'!$C$8),0)),NA())</f>
        <v>0</v>
      </c>
      <c r="W215" s="25">
        <f ca="1">IFERROR(INDEX(Conflict!$G$8:$G$225,MATCH($C215,_xlfn.ANCHORARRAY(Conflict!$C$8),0)),NA())</f>
        <v>0</v>
      </c>
      <c r="X215" s="50"/>
      <c r="Y215" s="25" t="e">
        <f ca="1">IFERROR(INDEX(Health!$H$8:$H$225,MATCH($C215,_xlfn.ANCHORARRAY(Health!$C$8),0)),NA())</f>
        <v>#N/A</v>
      </c>
      <c r="Z215" s="25" t="e">
        <f ca="1">IFERROR(INDEX(Food!$H$8:$H$225,MATCH($C215,_xlfn.ANCHORARRAY(Food!$C$8),0)),NA())</f>
        <v>#N/A</v>
      </c>
      <c r="AA215" s="25" t="e">
        <f ca="1">IFERROR(INDEX(Macro!$H$8:$H$225,MATCH($C215,_xlfn.ANCHORARRAY(Macro!$C$8),0)),NA())</f>
        <v>#N/A</v>
      </c>
      <c r="AB215" s="25" t="e">
        <f ca="1">IFERROR(INDEX(Socioeconomic!$H$8:$H$225,MATCH($C215,_xlfn.ANCHORARRAY(Socioeconomic!$C$8),0)),NA())</f>
        <v>#N/A</v>
      </c>
      <c r="AC215" s="25" t="e">
        <f ca="1">IFERROR(INDEX('Natural Hazard'!$H$8:$H$225,MATCH($C215,_xlfn.ANCHORARRAY('Natural Hazard'!$C$8),0)),NA())</f>
        <v>#N/A</v>
      </c>
      <c r="AD215" s="25">
        <f ca="1">IFERROR(INDEX(Conflict!$H$8:$H$225,MATCH($C215,_xlfn.ANCHORARRAY(Conflict!$C$8),0)),NA())</f>
        <v>0</v>
      </c>
      <c r="AE215" s="50"/>
      <c r="AF215" s="25">
        <f ca="1">IFERROR(INDEX(Health!$I$8:$I$225,MATCH($C215,_xlfn.ANCHORARRAY(Health!$C$8),0)),NA())</f>
        <v>0</v>
      </c>
      <c r="AG215" s="25" t="e">
        <f ca="1">IFERROR(INDEX(Food!$I$8:$I$225,MATCH($C215,_xlfn.ANCHORARRAY(Food!$C$8),0)),NA())</f>
        <v>#N/A</v>
      </c>
      <c r="AH215" s="25" t="e">
        <f ca="1">IFERROR(INDEX(Macro!$I$8:$I$225,MATCH($C215,_xlfn.ANCHORARRAY(Macro!$C$8),0)),NA())</f>
        <v>#N/A</v>
      </c>
      <c r="AI215" s="25">
        <f ca="1">IFERROR(INDEX(Socioeconomic!$I$8:$I$225,MATCH($C215,_xlfn.ANCHORARRAY(Socioeconomic!$C$8),0)),NA())</f>
        <v>0</v>
      </c>
      <c r="AJ215" s="25">
        <f ca="1">IFERROR(INDEX('Natural Hazard'!$I$8:$I$225,MATCH($C215,_xlfn.ANCHORARRAY('Natural Hazard'!$C$8),0)),NA())</f>
        <v>0</v>
      </c>
      <c r="AK215" s="25">
        <f ca="1">IFERROR(INDEX(Conflict!$I$8:$I$225,MATCH($C215,_xlfn.ANCHORARRAY(Conflict!$C$8),0)),NA())</f>
        <v>0</v>
      </c>
      <c r="AL215" s="49"/>
      <c r="AM215" s="25">
        <f>IFERROR(INDEX('Data Reliability'!$G$6:$G$409,MATCH($C215,'Data Reliability'!$E$6:$E$409,0)),NA())</f>
        <v>0.88888888888888895</v>
      </c>
      <c r="AN215" s="25">
        <f>IFERROR(INDEX('Data Reliability'!$H$6:$H$409,MATCH($C215,'Data Reliability'!$E$6:$E$409,0)),NA())</f>
        <v>0.72777777777777797</v>
      </c>
    </row>
    <row r="216" spans="2:40" ht="15.75" x14ac:dyDescent="0.25">
      <c r="B216" s="28" t="s">
        <v>528</v>
      </c>
      <c r="C216" s="28" t="s">
        <v>351</v>
      </c>
      <c r="D216" s="28" t="s">
        <v>436</v>
      </c>
      <c r="E216" s="28" t="s">
        <v>430</v>
      </c>
      <c r="G216" s="22" cm="1">
        <f t="array" aca="1" ref="G216" ca="1">IF(Parameters!$D$31, SUM(IF(ISNUMBER(R216:W216),(IF(R216:W216&gt;=Parameters!$D$37,1,"")),""))+0.5*(SUM(IF(ISNUMBER(R216:W216),(IF(R216:W216&gt;=Parameters!$D$38,1,"")),""))-SUM(IF(ISNUMBER(R216:W216),(IF(R216:W216&gt;=Parameters!$D$37,1,"")),""))),0) +
   IF(Parameters!$D$32,SUM(IF(ISNUMBER(R216:W216),(IF(R216:W216&gt;=Parameters!$D$41,1,"")),"")),0) +
   IF(Parameters!$D$33,AVERAGE(IF(ISNUMBER(R216:W216),R216:W216)),0) +
   IF(Parameters!$D$34,IF(OR(IF(ISNUMBER(R216:W216),R216:W216)=0),0,GEOMEAN(IF(ISNUMBER(R216:W216),R216:W216))),0)</f>
        <v>0</v>
      </c>
      <c r="H216" s="23">
        <f t="shared" ca="1" si="18"/>
        <v>0</v>
      </c>
      <c r="I216" s="116" t="str">
        <f t="shared" si="19"/>
        <v/>
      </c>
      <c r="J216" s="22" cm="1">
        <f t="array" aca="1" ref="J216" ca="1">IF(Parameters!$D$31, SUM(IF(ISNUMBER(Y216:AD216),(IF(Y216:AD216&gt;=Parameters!$D$41,1,"")),""))+0.5*(SUM(IF(ISNUMBER(Y216:AD216),(IF(Y216:AD216&gt;=Parameters!$D$42,1,"")),""))-SUM(IF(ISNUMBER(Y216:AD216),(IF(Y216:AD216&gt;=Parameters!$D$41,1,"")),""))),0) +
   IF(Parameters!$D$32,SUM(IF(ISNUMBER(Y216:AD216),(IF(Y216:AD216&gt;=Parameters!$D$41,1,"")),"")),0) +
   IF(Parameters!$D$33,AVERAGE(IF(ISNUMBER(Y216:AD216),Y216:AD216)),0) +
   IF(Parameters!$D$34,IF(OR(IF(ISNUMBER(Y216:AD216),Y216:AD216)=0),0,GEOMEAN(IF(ISNUMBER(Y216:AD216),Y216:AD216))),0)</f>
        <v>1</v>
      </c>
      <c r="K216" s="23">
        <f t="shared" ca="1" si="20"/>
        <v>1</v>
      </c>
      <c r="L216" s="116" t="str">
        <f t="shared" si="21"/>
        <v/>
      </c>
      <c r="M216" s="21" cm="1">
        <f t="array" aca="1" ref="M216" ca="1">IF(Parameters!$D$31, SUM(IF(ISNUMBER(AF216:AK216),(IF(AF216:AK216&gt;=Parameters!$D$41,1,"")),""))+0.5*(SUM(IF(ISNUMBER(AF216:AK216),(IF(AF216:AK216&gt;=Parameters!$D$42,1,"")),""))-SUM(IF(ISNUMBER(AF216:AK216),(IF(AF216:AK216&gt;=Parameters!$D$41,1,"")),""))),0) +
   IF(Parameters!$D$32,SUM(IF(ISNUMBER(AF216:AK216),(IF(AF216:AK216&gt;=Parameters!$D$41,1,"")),"")),0) +
   IF(Parameters!$D$33,AVERAGE(IF(ISNUMBER(AF216:AK216),AF216:AK216)),0) +
   IF(Parameters!$D$34,IF(OR(IF(ISNUMBER(AF216:AK216),AF216:AK216)=0),0,GEOMEAN(IF(ISNUMBER(AF216:AK216),AF216:AK216))),0)</f>
        <v>0</v>
      </c>
      <c r="N216" s="23">
        <f t="shared" ca="1" si="22"/>
        <v>0</v>
      </c>
      <c r="O216" s="116" t="str">
        <f t="shared" si="23"/>
        <v>!</v>
      </c>
      <c r="P216" s="24"/>
      <c r="Q216" s="49"/>
      <c r="R216" s="25">
        <f ca="1">IFERROR(INDEX(Health!$G$8:$G$225,MATCH($C216,_xlfn.ANCHORARRAY(Health!$C$8),0)),NA())</f>
        <v>0</v>
      </c>
      <c r="S216" s="25">
        <f ca="1">IFERROR(INDEX(Food!$G$8:$G$225,MATCH($C216,_xlfn.ANCHORARRAY(Food!$C$8),0)),NA())</f>
        <v>0</v>
      </c>
      <c r="T216" s="25">
        <f ca="1">IFERROR(INDEX(Macro!$G$8:$G$225,MATCH($C216,_xlfn.ANCHORARRAY(Macro!$C$8),0)),NA())</f>
        <v>2.3229630774542871</v>
      </c>
      <c r="U216" s="25">
        <f ca="1">IFERROR(INDEX(Socioeconomic!$G$8:$G$225,MATCH($C216,_xlfn.ANCHORARRAY(Socioeconomic!$C$8),0)),NA())</f>
        <v>0</v>
      </c>
      <c r="V216" s="25">
        <f ca="1">IFERROR(INDEX('Natural Hazard'!$G$8:$G$225,MATCH($C216,_xlfn.ANCHORARRAY('Natural Hazard'!$C$8),0)),NA())</f>
        <v>0</v>
      </c>
      <c r="W216" s="25">
        <f ca="1">IFERROR(INDEX(Conflict!$G$8:$G$225,MATCH($C216,_xlfn.ANCHORARRAY(Conflict!$C$8),0)),NA())</f>
        <v>0</v>
      </c>
      <c r="X216" s="50"/>
      <c r="Y216" s="25">
        <f ca="1">IFERROR(INDEX(Health!$H$8:$H$225,MATCH($C216,_xlfn.ANCHORARRAY(Health!$C$8),0)),NA())</f>
        <v>3.66763848396501</v>
      </c>
      <c r="Z216" s="25">
        <f ca="1">IFERROR(INDEX(Food!$H$8:$H$225,MATCH($C216,_xlfn.ANCHORARRAY(Food!$C$8),0)),NA())</f>
        <v>2.9473074696004602</v>
      </c>
      <c r="AA216" s="25">
        <f ca="1">IFERROR(INDEX(Macro!$H$8:$H$225,MATCH($C216,_xlfn.ANCHORARRAY(Macro!$C$8),0)),NA())</f>
        <v>3.0089831659998398</v>
      </c>
      <c r="AB216" s="25">
        <f ca="1">IFERROR(INDEX(Socioeconomic!$H$8:$H$225,MATCH($C216,_xlfn.ANCHORARRAY(Socioeconomic!$C$8),0)),NA())</f>
        <v>3.71428571428571</v>
      </c>
      <c r="AC216" s="25">
        <f ca="1">IFERROR(INDEX('Natural Hazard'!$H$8:$H$225,MATCH($C216,_xlfn.ANCHORARRAY('Natural Hazard'!$C$8),0)),NA())</f>
        <v>10</v>
      </c>
      <c r="AD216" s="25">
        <f ca="1">IFERROR(INDEX(Conflict!$H$8:$H$225,MATCH($C216,_xlfn.ANCHORARRAY(Conflict!$C$8),0)),NA())</f>
        <v>0</v>
      </c>
      <c r="AE216" s="50"/>
      <c r="AF216" s="25">
        <f ca="1">IFERROR(INDEX(Health!$I$8:$I$225,MATCH($C216,_xlfn.ANCHORARRAY(Health!$C$8),0)),NA())</f>
        <v>0</v>
      </c>
      <c r="AG216" s="25" t="e">
        <f ca="1">IFERROR(INDEX(Food!$I$8:$I$225,MATCH($C216,_xlfn.ANCHORARRAY(Food!$C$8),0)),NA())</f>
        <v>#N/A</v>
      </c>
      <c r="AH216" s="25">
        <f ca="1">IFERROR(INDEX(Macro!$I$8:$I$225,MATCH($C216,_xlfn.ANCHORARRAY(Macro!$C$8),0)),NA())</f>
        <v>1.7933491686460901</v>
      </c>
      <c r="AI216" s="25">
        <f ca="1">IFERROR(INDEX(Socioeconomic!$I$8:$I$225,MATCH($C216,_xlfn.ANCHORARRAY(Socioeconomic!$C$8),0)),NA())</f>
        <v>0</v>
      </c>
      <c r="AJ216" s="25">
        <f ca="1">IFERROR(INDEX('Natural Hazard'!$I$8:$I$225,MATCH($C216,_xlfn.ANCHORARRAY('Natural Hazard'!$C$8),0)),NA())</f>
        <v>0</v>
      </c>
      <c r="AK216" s="25">
        <f ca="1">IFERROR(INDEX(Conflict!$I$8:$I$225,MATCH($C216,_xlfn.ANCHORARRAY(Conflict!$C$8),0)),NA())</f>
        <v>0</v>
      </c>
      <c r="AL216" s="49"/>
      <c r="AM216" s="25">
        <f>IFERROR(INDEX('Data Reliability'!$G$6:$G$409,MATCH($C216,'Data Reliability'!$E$6:$E$409,0)),NA())</f>
        <v>0</v>
      </c>
      <c r="AN216" s="25">
        <f>IFERROR(INDEX('Data Reliability'!$H$6:$H$409,MATCH($C216,'Data Reliability'!$E$6:$E$409,0)),NA())</f>
        <v>0.47222222222222199</v>
      </c>
    </row>
    <row r="217" spans="2:40" ht="15.75" x14ac:dyDescent="0.25">
      <c r="B217" s="28" t="s">
        <v>352</v>
      </c>
      <c r="C217" s="28" t="s">
        <v>353</v>
      </c>
      <c r="D217" s="28" t="s">
        <v>436</v>
      </c>
      <c r="E217" s="28" t="s">
        <v>429</v>
      </c>
      <c r="G217" s="22" cm="1">
        <f t="array" aca="1" ref="G217" ca="1">IF(Parameters!$D$31, SUM(IF(ISNUMBER(R217:W217),(IF(R217:W217&gt;=Parameters!$D$37,1,"")),""))+0.5*(SUM(IF(ISNUMBER(R217:W217),(IF(R217:W217&gt;=Parameters!$D$38,1,"")),""))-SUM(IF(ISNUMBER(R217:W217),(IF(R217:W217&gt;=Parameters!$D$37,1,"")),""))),0) +
   IF(Parameters!$D$32,SUM(IF(ISNUMBER(R217:W217),(IF(R217:W217&gt;=Parameters!$D$41,1,"")),"")),0) +
   IF(Parameters!$D$33,AVERAGE(IF(ISNUMBER(R217:W217),R217:W217)),0) +
   IF(Parameters!$D$34,IF(OR(IF(ISNUMBER(R217:W217),R217:W217)=0),0,GEOMEAN(IF(ISNUMBER(R217:W217),R217:W217))),0)</f>
        <v>1</v>
      </c>
      <c r="H217" s="23">
        <f t="shared" ca="1" si="18"/>
        <v>1</v>
      </c>
      <c r="I217" s="116" t="str">
        <f t="shared" si="19"/>
        <v>!</v>
      </c>
      <c r="J217" s="22" cm="1">
        <f t="array" aca="1" ref="J217" ca="1">IF(Parameters!$D$31, SUM(IF(ISNUMBER(Y217:AD217),(IF(Y217:AD217&gt;=Parameters!$D$41,1,"")),""))+0.5*(SUM(IF(ISNUMBER(Y217:AD217),(IF(Y217:AD217&gt;=Parameters!$D$42,1,"")),""))-SUM(IF(ISNUMBER(Y217:AD217),(IF(Y217:AD217&gt;=Parameters!$D$41,1,"")),""))),0) +
   IF(Parameters!$D$32,SUM(IF(ISNUMBER(Y217:AD217),(IF(Y217:AD217&gt;=Parameters!$D$41,1,"")),"")),0) +
   IF(Parameters!$D$33,AVERAGE(IF(ISNUMBER(Y217:AD217),Y217:AD217)),0) +
   IF(Parameters!$D$34,IF(OR(IF(ISNUMBER(Y217:AD217),Y217:AD217)=0),0,GEOMEAN(IF(ISNUMBER(Y217:AD217),Y217:AD217))),0)</f>
        <v>1.5</v>
      </c>
      <c r="K217" s="23">
        <f t="shared" ca="1" si="20"/>
        <v>1.5</v>
      </c>
      <c r="L217" s="116" t="str">
        <f t="shared" si="21"/>
        <v/>
      </c>
      <c r="M217" s="21" cm="1">
        <f t="array" aca="1" ref="M217" ca="1">IF(Parameters!$D$31, SUM(IF(ISNUMBER(AF217:AK217),(IF(AF217:AK217&gt;=Parameters!$D$41,1,"")),""))+0.5*(SUM(IF(ISNUMBER(AF217:AK217),(IF(AF217:AK217&gt;=Parameters!$D$42,1,"")),""))-SUM(IF(ISNUMBER(AF217:AK217),(IF(AF217:AK217&gt;=Parameters!$D$41,1,"")),""))),0) +
   IF(Parameters!$D$32,SUM(IF(ISNUMBER(AF217:AK217),(IF(AF217:AK217&gt;=Parameters!$D$41,1,"")),"")),0) +
   IF(Parameters!$D$33,AVERAGE(IF(ISNUMBER(AF217:AK217),AF217:AK217)),0) +
   IF(Parameters!$D$34,IF(OR(IF(ISNUMBER(AF217:AK217),AF217:AK217)=0),0,GEOMEAN(IF(ISNUMBER(AF217:AK217),AF217:AK217))),0)</f>
        <v>1</v>
      </c>
      <c r="N217" s="23">
        <f t="shared" ca="1" si="22"/>
        <v>1</v>
      </c>
      <c r="O217" s="116" t="str">
        <f t="shared" si="23"/>
        <v>!!</v>
      </c>
      <c r="P217" s="24"/>
      <c r="Q217" s="49"/>
      <c r="R217" s="25">
        <f ca="1">IFERROR(INDEX(Health!$G$8:$G$225,MATCH($C217,_xlfn.ANCHORARRAY(Health!$C$8),0)),NA())</f>
        <v>0</v>
      </c>
      <c r="S217" s="25">
        <f ca="1">IFERROR(INDEX(Food!$G$8:$G$225,MATCH($C217,_xlfn.ANCHORARRAY(Food!$C$8),0)),NA())</f>
        <v>0</v>
      </c>
      <c r="T217" s="25" t="e">
        <f ca="1">IFERROR(INDEX(Macro!$G$8:$G$225,MATCH($C217,_xlfn.ANCHORARRAY(Macro!$C$8),0)),NA())</f>
        <v>#N/A</v>
      </c>
      <c r="U217" s="25">
        <f ca="1">IFERROR(INDEX(Socioeconomic!$G$8:$G$225,MATCH($C217,_xlfn.ANCHORARRAY(Socioeconomic!$C$8),0)),NA())</f>
        <v>9.7100831245522397</v>
      </c>
      <c r="V217" s="25">
        <f ca="1">IFERROR(INDEX('Natural Hazard'!$G$8:$G$225,MATCH($C217,_xlfn.ANCHORARRAY('Natural Hazard'!$C$8),0)),NA())</f>
        <v>0</v>
      </c>
      <c r="W217" s="25">
        <f ca="1">IFERROR(INDEX(Conflict!$G$8:$G$225,MATCH($C217,_xlfn.ANCHORARRAY(Conflict!$C$8),0)),NA())</f>
        <v>0</v>
      </c>
      <c r="X217" s="50"/>
      <c r="Y217" s="25">
        <f ca="1">IFERROR(INDEX(Health!$H$8:$H$225,MATCH($C217,_xlfn.ANCHORARRAY(Health!$C$8),0)),NA())</f>
        <v>8.6239067055393495</v>
      </c>
      <c r="Z217" s="25">
        <f ca="1">IFERROR(INDEX(Food!$H$8:$H$225,MATCH($C217,_xlfn.ANCHORARRAY(Food!$C$8),0)),NA())</f>
        <v>8.2296650717703308</v>
      </c>
      <c r="AA217" s="25" t="e">
        <f ca="1">IFERROR(INDEX(Macro!$H$8:$H$225,MATCH($C217,_xlfn.ANCHORARRAY(Macro!$C$8),0)),NA())</f>
        <v>#N/A</v>
      </c>
      <c r="AB217" s="25">
        <f ca="1">IFERROR(INDEX(Socioeconomic!$H$8:$H$225,MATCH($C217,_xlfn.ANCHORARRAY(Socioeconomic!$C$8),0)),NA())</f>
        <v>9.4285714285714199</v>
      </c>
      <c r="AC217" s="25">
        <f ca="1">IFERROR(INDEX('Natural Hazard'!$H$8:$H$225,MATCH($C217,_xlfn.ANCHORARRAY('Natural Hazard'!$C$8),0)),NA())</f>
        <v>6.8333333333333304</v>
      </c>
      <c r="AD217" s="25">
        <f ca="1">IFERROR(INDEX(Conflict!$H$8:$H$225,MATCH($C217,_xlfn.ANCHORARRAY(Conflict!$C$8),0)),NA())</f>
        <v>0</v>
      </c>
      <c r="AE217" s="50"/>
      <c r="AF217" s="25">
        <f ca="1">IFERROR(INDEX(Health!$I$8:$I$225,MATCH($C217,_xlfn.ANCHORARRAY(Health!$C$8),0)),NA())</f>
        <v>0</v>
      </c>
      <c r="AG217" s="25" t="e">
        <f ca="1">IFERROR(INDEX(Food!$I$8:$I$225,MATCH($C217,_xlfn.ANCHORARRAY(Food!$C$8),0)),NA())</f>
        <v>#N/A</v>
      </c>
      <c r="AH217" s="25" t="e">
        <f ca="1">IFERROR(INDEX(Macro!$I$8:$I$225,MATCH($C217,_xlfn.ANCHORARRAY(Macro!$C$8),0)),NA())</f>
        <v>#N/A</v>
      </c>
      <c r="AI217" s="25">
        <f ca="1">IFERROR(INDEX(Socioeconomic!$I$8:$I$225,MATCH($C217,_xlfn.ANCHORARRAY(Socioeconomic!$C$8),0)),NA())</f>
        <v>10</v>
      </c>
      <c r="AJ217" s="25">
        <f ca="1">IFERROR(INDEX('Natural Hazard'!$I$8:$I$225,MATCH($C217,_xlfn.ANCHORARRAY('Natural Hazard'!$C$8),0)),NA())</f>
        <v>0</v>
      </c>
      <c r="AK217" s="25">
        <f ca="1">IFERROR(INDEX(Conflict!$I$8:$I$225,MATCH($C217,_xlfn.ANCHORARRAY(Conflict!$C$8),0)),NA())</f>
        <v>0</v>
      </c>
      <c r="AL217" s="49"/>
      <c r="AM217" s="25">
        <f>IFERROR(INDEX('Data Reliability'!$G$6:$G$409,MATCH($C217,'Data Reliability'!$E$6:$E$409,0)),NA())</f>
        <v>0.30555555555555602</v>
      </c>
      <c r="AN217" s="25">
        <f>IFERROR(INDEX('Data Reliability'!$H$6:$H$409,MATCH($C217,'Data Reliability'!$E$6:$E$409,0)),NA())</f>
        <v>0.72777777777777797</v>
      </c>
    </row>
    <row r="218" spans="2:40" ht="15.75" x14ac:dyDescent="0.25">
      <c r="B218" s="28" t="s">
        <v>354</v>
      </c>
      <c r="C218" s="28" t="s">
        <v>355</v>
      </c>
      <c r="D218" s="28" t="s">
        <v>436</v>
      </c>
      <c r="E218" s="28" t="s">
        <v>429</v>
      </c>
      <c r="G218" s="22" cm="1">
        <f t="array" aca="1" ref="G218" ca="1">IF(Parameters!$D$31, SUM(IF(ISNUMBER(R218:W218),(IF(R218:W218&gt;=Parameters!$D$37,1,"")),""))+0.5*(SUM(IF(ISNUMBER(R218:W218),(IF(R218:W218&gt;=Parameters!$D$38,1,"")),""))-SUM(IF(ISNUMBER(R218:W218),(IF(R218:W218&gt;=Parameters!$D$37,1,"")),""))),0) +
   IF(Parameters!$D$32,SUM(IF(ISNUMBER(R218:W218),(IF(R218:W218&gt;=Parameters!$D$41,1,"")),"")),0) +
   IF(Parameters!$D$33,AVERAGE(IF(ISNUMBER(R218:W218),R218:W218)),0) +
   IF(Parameters!$D$34,IF(OR(IF(ISNUMBER(R218:W218),R218:W218)=0),0,GEOMEAN(IF(ISNUMBER(R218:W218),R218:W218))),0)</f>
        <v>0</v>
      </c>
      <c r="H218" s="23">
        <f t="shared" ca="1" si="18"/>
        <v>0</v>
      </c>
      <c r="I218" s="116" t="str">
        <f t="shared" si="19"/>
        <v>!</v>
      </c>
      <c r="J218" s="22" cm="1">
        <f t="array" aca="1" ref="J218" ca="1">IF(Parameters!$D$31, SUM(IF(ISNUMBER(Y218:AD218),(IF(Y218:AD218&gt;=Parameters!$D$41,1,"")),""))+0.5*(SUM(IF(ISNUMBER(Y218:AD218),(IF(Y218:AD218&gt;=Parameters!$D$42,1,"")),""))-SUM(IF(ISNUMBER(Y218:AD218),(IF(Y218:AD218&gt;=Parameters!$D$41,1,"")),""))),0) +
   IF(Parameters!$D$32,SUM(IF(ISNUMBER(Y218:AD218),(IF(Y218:AD218&gt;=Parameters!$D$41,1,"")),"")),0) +
   IF(Parameters!$D$33,AVERAGE(IF(ISNUMBER(Y218:AD218),Y218:AD218)),0) +
   IF(Parameters!$D$34,IF(OR(IF(ISNUMBER(Y218:AD218),Y218:AD218)=0),0,GEOMEAN(IF(ISNUMBER(Y218:AD218),Y218:AD218))),0)</f>
        <v>0.5</v>
      </c>
      <c r="K218" s="23">
        <f t="shared" ca="1" si="20"/>
        <v>0.5</v>
      </c>
      <c r="L218" s="116" t="str">
        <f t="shared" si="21"/>
        <v/>
      </c>
      <c r="M218" s="21" cm="1">
        <f t="array" aca="1" ref="M218" ca="1">IF(Parameters!$D$31, SUM(IF(ISNUMBER(AF218:AK218),(IF(AF218:AK218&gt;=Parameters!$D$41,1,"")),""))+0.5*(SUM(IF(ISNUMBER(AF218:AK218),(IF(AF218:AK218&gt;=Parameters!$D$42,1,"")),""))-SUM(IF(ISNUMBER(AF218:AK218),(IF(AF218:AK218&gt;=Parameters!$D$41,1,"")),""))),0) +
   IF(Parameters!$D$32,SUM(IF(ISNUMBER(AF218:AK218),(IF(AF218:AK218&gt;=Parameters!$D$41,1,"")),"")),0) +
   IF(Parameters!$D$33,AVERAGE(IF(ISNUMBER(AF218:AK218),AF218:AK218)),0) +
   IF(Parameters!$D$34,IF(OR(IF(ISNUMBER(AF218:AK218),AF218:AK218)=0),0,GEOMEAN(IF(ISNUMBER(AF218:AK218),AF218:AK218))),0)</f>
        <v>0</v>
      </c>
      <c r="N218" s="23">
        <f t="shared" ca="1" si="22"/>
        <v>0</v>
      </c>
      <c r="O218" s="116" t="str">
        <f t="shared" si="23"/>
        <v>!!</v>
      </c>
      <c r="P218" s="24"/>
      <c r="Q218" s="49"/>
      <c r="R218" s="25">
        <f ca="1">IFERROR(INDEX(Health!$G$8:$G$225,MATCH($C218,_xlfn.ANCHORARRAY(Health!$C$8),0)),NA())</f>
        <v>0</v>
      </c>
      <c r="S218" s="25">
        <f ca="1">IFERROR(INDEX(Food!$G$8:$G$225,MATCH($C218,_xlfn.ANCHORARRAY(Food!$C$8),0)),NA())</f>
        <v>0</v>
      </c>
      <c r="T218" s="25" t="e">
        <f ca="1">IFERROR(INDEX(Macro!$G$8:$G$225,MATCH($C218,_xlfn.ANCHORARRAY(Macro!$C$8),0)),NA())</f>
        <v>#N/A</v>
      </c>
      <c r="U218" s="25">
        <f ca="1">IFERROR(INDEX(Socioeconomic!$G$8:$G$225,MATCH($C218,_xlfn.ANCHORARRAY(Socioeconomic!$C$8),0)),NA())</f>
        <v>0</v>
      </c>
      <c r="V218" s="25">
        <f ca="1">IFERROR(INDEX('Natural Hazard'!$G$8:$G$225,MATCH($C218,_xlfn.ANCHORARRAY('Natural Hazard'!$C$8),0)),NA())</f>
        <v>0</v>
      </c>
      <c r="W218" s="25">
        <f ca="1">IFERROR(INDEX(Conflict!$G$8:$G$225,MATCH($C218,_xlfn.ANCHORARRAY(Conflict!$C$8),0)),NA())</f>
        <v>0</v>
      </c>
      <c r="X218" s="50"/>
      <c r="Y218" s="25">
        <f ca="1">IFERROR(INDEX(Health!$H$8:$H$225,MATCH($C218,_xlfn.ANCHORARRAY(Health!$C$8),0)),NA())</f>
        <v>7.7784256559766698</v>
      </c>
      <c r="Z218" s="25">
        <f ca="1">IFERROR(INDEX(Food!$H$8:$H$225,MATCH($C218,_xlfn.ANCHORARRAY(Food!$C$8),0)),NA())</f>
        <v>3.20574162679425</v>
      </c>
      <c r="AA218" s="25" t="e">
        <f ca="1">IFERROR(INDEX(Macro!$H$8:$H$225,MATCH($C218,_xlfn.ANCHORARRAY(Macro!$C$8),0)),NA())</f>
        <v>#N/A</v>
      </c>
      <c r="AB218" s="25">
        <f ca="1">IFERROR(INDEX(Socioeconomic!$H$8:$H$225,MATCH($C218,_xlfn.ANCHORARRAY(Socioeconomic!$C$8),0)),NA())</f>
        <v>6.8571428571428497</v>
      </c>
      <c r="AC218" s="25">
        <f ca="1">IFERROR(INDEX('Natural Hazard'!$H$8:$H$225,MATCH($C218,_xlfn.ANCHORARRAY('Natural Hazard'!$C$8),0)),NA())</f>
        <v>3.5</v>
      </c>
      <c r="AD218" s="25">
        <f ca="1">IFERROR(INDEX(Conflict!$H$8:$H$225,MATCH($C218,_xlfn.ANCHORARRAY(Conflict!$C$8),0)),NA())</f>
        <v>0.77244258872651195</v>
      </c>
      <c r="AE218" s="50"/>
      <c r="AF218" s="25">
        <f ca="1">IFERROR(INDEX(Health!$I$8:$I$225,MATCH($C218,_xlfn.ANCHORARRAY(Health!$C$8),0)),NA())</f>
        <v>0</v>
      </c>
      <c r="AG218" s="25" t="e">
        <f ca="1">IFERROR(INDEX(Food!$I$8:$I$225,MATCH($C218,_xlfn.ANCHORARRAY(Food!$C$8),0)),NA())</f>
        <v>#N/A</v>
      </c>
      <c r="AH218" s="25" t="e">
        <f ca="1">IFERROR(INDEX(Macro!$I$8:$I$225,MATCH($C218,_xlfn.ANCHORARRAY(Macro!$C$8),0)),NA())</f>
        <v>#N/A</v>
      </c>
      <c r="AI218" s="25">
        <f ca="1">IFERROR(INDEX(Socioeconomic!$I$8:$I$225,MATCH($C218,_xlfn.ANCHORARRAY(Socioeconomic!$C$8),0)),NA())</f>
        <v>0</v>
      </c>
      <c r="AJ218" s="25">
        <f ca="1">IFERROR(INDEX('Natural Hazard'!$I$8:$I$225,MATCH($C218,_xlfn.ANCHORARRAY('Natural Hazard'!$C$8),0)),NA())</f>
        <v>0</v>
      </c>
      <c r="AK218" s="25">
        <f ca="1">IFERROR(INDEX(Conflict!$I$8:$I$225,MATCH($C218,_xlfn.ANCHORARRAY(Conflict!$C$8),0)),NA())</f>
        <v>0</v>
      </c>
      <c r="AL218" s="49"/>
      <c r="AM218" s="25">
        <f>IFERROR(INDEX('Data Reliability'!$G$6:$G$409,MATCH($C218,'Data Reliability'!$E$6:$E$409,0)),NA())</f>
        <v>0.25</v>
      </c>
      <c r="AN218" s="25">
        <f>IFERROR(INDEX('Data Reliability'!$H$6:$H$409,MATCH($C218,'Data Reliability'!$E$6:$E$409,0)),NA())</f>
        <v>0.76111111111111096</v>
      </c>
    </row>
    <row r="219" spans="2:40" ht="15.75" x14ac:dyDescent="0.25">
      <c r="B219" s="28" t="s">
        <v>736</v>
      </c>
      <c r="C219" s="28" t="s">
        <v>694</v>
      </c>
      <c r="D219" s="28" t="s">
        <v>433</v>
      </c>
      <c r="E219" s="28" t="s">
        <v>429</v>
      </c>
      <c r="G219" s="22" cm="1">
        <f t="array" aca="1" ref="G219" ca="1">IF(Parameters!$D$31, SUM(IF(ISNUMBER(R219:W219),(IF(R219:W219&gt;=Parameters!$D$37,1,"")),""))+0.5*(SUM(IF(ISNUMBER(R219:W219),(IF(R219:W219&gt;=Parameters!$D$38,1,"")),""))-SUM(IF(ISNUMBER(R219:W219),(IF(R219:W219&gt;=Parameters!$D$37,1,"")),""))),0) +
   IF(Parameters!$D$32,SUM(IF(ISNUMBER(R219:W219),(IF(R219:W219&gt;=Parameters!$D$41,1,"")),"")),0) +
   IF(Parameters!$D$33,AVERAGE(IF(ISNUMBER(R219:W219),R219:W219)),0) +
   IF(Parameters!$D$34,IF(OR(IF(ISNUMBER(R219:W219),R219:W219)=0),0,GEOMEAN(IF(ISNUMBER(R219:W219),R219:W219))),0)</f>
        <v>0.5</v>
      </c>
      <c r="H219" s="23">
        <f t="shared" ca="1" si="18"/>
        <v>0.5</v>
      </c>
      <c r="I219" s="116" t="str">
        <f t="shared" si="19"/>
        <v>!</v>
      </c>
      <c r="J219" s="22" cm="1">
        <f t="array" aca="1" ref="J219" ca="1">IF(Parameters!$D$31, SUM(IF(ISNUMBER(Y219:AD219),(IF(Y219:AD219&gt;=Parameters!$D$41,1,"")),""))+0.5*(SUM(IF(ISNUMBER(Y219:AD219),(IF(Y219:AD219&gt;=Parameters!$D$42,1,"")),""))-SUM(IF(ISNUMBER(Y219:AD219),(IF(Y219:AD219&gt;=Parameters!$D$41,1,"")),""))),0) +
   IF(Parameters!$D$32,SUM(IF(ISNUMBER(Y219:AD219),(IF(Y219:AD219&gt;=Parameters!$D$41,1,"")),"")),0) +
   IF(Parameters!$D$33,AVERAGE(IF(ISNUMBER(Y219:AD219),Y219:AD219)),0) +
   IF(Parameters!$D$34,IF(OR(IF(ISNUMBER(Y219:AD219),Y219:AD219)=0),0,GEOMEAN(IF(ISNUMBER(Y219:AD219),Y219:AD219))),0)</f>
        <v>0</v>
      </c>
      <c r="K219" s="23">
        <f t="shared" ca="1" si="20"/>
        <v>0</v>
      </c>
      <c r="L219" s="116" t="str">
        <f t="shared" si="21"/>
        <v>!!</v>
      </c>
      <c r="M219" s="21" cm="1">
        <f t="array" aca="1" ref="M219" ca="1">IF(Parameters!$D$31, SUM(IF(ISNUMBER(AF219:AK219),(IF(AF219:AK219&gt;=Parameters!$D$41,1,"")),""))+0.5*(SUM(IF(ISNUMBER(AF219:AK219),(IF(AF219:AK219&gt;=Parameters!$D$42,1,"")),""))-SUM(IF(ISNUMBER(AF219:AK219),(IF(AF219:AK219&gt;=Parameters!$D$41,1,"")),""))),0) +
   IF(Parameters!$D$32,SUM(IF(ISNUMBER(AF219:AK219),(IF(AF219:AK219&gt;=Parameters!$D$41,1,"")),"")),0) +
   IF(Parameters!$D$33,AVERAGE(IF(ISNUMBER(AF219:AK219),AF219:AK219)),0) +
   IF(Parameters!$D$34,IF(OR(IF(ISNUMBER(AF219:AK219),AF219:AK219)=0),0,GEOMEAN(IF(ISNUMBER(AF219:AK219),AF219:AK219))),0)</f>
        <v>0</v>
      </c>
      <c r="N219" s="23">
        <f t="shared" ca="1" si="22"/>
        <v>0</v>
      </c>
      <c r="O219" s="116" t="str">
        <f t="shared" si="23"/>
        <v>!</v>
      </c>
      <c r="P219" s="24"/>
      <c r="Q219" s="49"/>
      <c r="R219" s="25">
        <f ca="1">IFERROR(INDEX(Health!$G$8:$G$225,MATCH($C219,_xlfn.ANCHORARRAY(Health!$C$8),0)),NA())</f>
        <v>0</v>
      </c>
      <c r="S219" s="25" t="e">
        <f ca="1">IFERROR(INDEX(Food!$G$8:$G$225,MATCH($C219,_xlfn.ANCHORARRAY(Food!$C$8),0)),NA())</f>
        <v>#N/A</v>
      </c>
      <c r="T219" s="25">
        <f ca="1">IFERROR(INDEX(Macro!$G$8:$G$225,MATCH($C219,_xlfn.ANCHORARRAY(Macro!$C$8),0)),NA())</f>
        <v>5.3373662973223475</v>
      </c>
      <c r="U219" s="25">
        <f ca="1">IFERROR(INDEX(Socioeconomic!$G$8:$G$225,MATCH($C219,_xlfn.ANCHORARRAY(Socioeconomic!$C$8),0)),NA())</f>
        <v>0</v>
      </c>
      <c r="V219" s="25">
        <f ca="1">IFERROR(INDEX('Natural Hazard'!$G$8:$G$225,MATCH($C219,_xlfn.ANCHORARRAY('Natural Hazard'!$C$8),0)),NA())</f>
        <v>0</v>
      </c>
      <c r="W219" s="25">
        <f ca="1">IFERROR(INDEX(Conflict!$G$8:$G$225,MATCH($C219,_xlfn.ANCHORARRAY(Conflict!$C$8),0)),NA())</f>
        <v>0</v>
      </c>
      <c r="X219" s="50"/>
      <c r="Y219" s="25" t="e">
        <f ca="1">IFERROR(INDEX(Health!$H$8:$H$225,MATCH($C219,_xlfn.ANCHORARRAY(Health!$C$8),0)),NA())</f>
        <v>#N/A</v>
      </c>
      <c r="Z219" s="25" t="e">
        <f ca="1">IFERROR(INDEX(Food!$H$8:$H$225,MATCH($C219,_xlfn.ANCHORARRAY(Food!$C$8),0)),NA())</f>
        <v>#N/A</v>
      </c>
      <c r="AA219" s="25">
        <f ca="1">IFERROR(INDEX(Macro!$H$8:$H$225,MATCH($C219,_xlfn.ANCHORARRAY(Macro!$C$8),0)),NA())</f>
        <v>4.9867894617649204</v>
      </c>
      <c r="AB219" s="25" t="e">
        <f ca="1">IFERROR(INDEX(Socioeconomic!$H$8:$H$225,MATCH($C219,_xlfn.ANCHORARRAY(Socioeconomic!$C$8),0)),NA())</f>
        <v>#N/A</v>
      </c>
      <c r="AC219" s="25" t="e">
        <f ca="1">IFERROR(INDEX('Natural Hazard'!$H$8:$H$225,MATCH($C219,_xlfn.ANCHORARRAY('Natural Hazard'!$C$8),0)),NA())</f>
        <v>#N/A</v>
      </c>
      <c r="AD219" s="25">
        <f ca="1">IFERROR(INDEX(Conflict!$H$8:$H$225,MATCH($C219,_xlfn.ANCHORARRAY(Conflict!$C$8),0)),NA())</f>
        <v>0</v>
      </c>
      <c r="AE219" s="50"/>
      <c r="AF219" s="25">
        <f ca="1">IFERROR(INDEX(Health!$I$8:$I$225,MATCH($C219,_xlfn.ANCHORARRAY(Health!$C$8),0)),NA())</f>
        <v>0</v>
      </c>
      <c r="AG219" s="25" t="e">
        <f ca="1">IFERROR(INDEX(Food!$I$8:$I$225,MATCH($C219,_xlfn.ANCHORARRAY(Food!$C$8),0)),NA())</f>
        <v>#N/A</v>
      </c>
      <c r="AH219" s="25">
        <f ca="1">IFERROR(INDEX(Macro!$I$8:$I$225,MATCH($C219,_xlfn.ANCHORARRAY(Macro!$C$8),0)),NA())</f>
        <v>5.7125890736342004</v>
      </c>
      <c r="AI219" s="25">
        <f ca="1">IFERROR(INDEX(Socioeconomic!$I$8:$I$225,MATCH($C219,_xlfn.ANCHORARRAY(Socioeconomic!$C$8),0)),NA())</f>
        <v>0</v>
      </c>
      <c r="AJ219" s="25">
        <f ca="1">IFERROR(INDEX('Natural Hazard'!$I$8:$I$225,MATCH($C219,_xlfn.ANCHORARRAY('Natural Hazard'!$C$8),0)),NA())</f>
        <v>0</v>
      </c>
      <c r="AK219" s="25">
        <f ca="1">IFERROR(INDEX(Conflict!$I$8:$I$225,MATCH($C219,_xlfn.ANCHORARRAY(Conflict!$C$8),0)),NA())</f>
        <v>0</v>
      </c>
      <c r="AL219" s="49"/>
      <c r="AM219" s="25">
        <f>IFERROR(INDEX('Data Reliability'!$G$6:$G$409,MATCH($C219,'Data Reliability'!$E$6:$E$409,0)),NA())</f>
        <v>0.72222222222222199</v>
      </c>
      <c r="AN219" s="25">
        <f>IFERROR(INDEX('Data Reliability'!$H$6:$H$409,MATCH($C219,'Data Reliability'!$E$6:$E$409,0)),NA())</f>
        <v>0.56111111111111101</v>
      </c>
    </row>
    <row r="220" spans="2:40" ht="15.75" x14ac:dyDescent="0.25">
      <c r="B220" s="28" t="s">
        <v>737</v>
      </c>
      <c r="C220" s="28" t="s">
        <v>356</v>
      </c>
      <c r="D220" s="28" t="s">
        <v>434</v>
      </c>
      <c r="E220" s="28" t="s">
        <v>429</v>
      </c>
      <c r="G220" s="22" cm="1">
        <f t="array" aca="1" ref="G220" ca="1">IF(Parameters!$D$31, SUM(IF(ISNUMBER(R220:W220),(IF(R220:W220&gt;=Parameters!$D$37,1,"")),""))+0.5*(SUM(IF(ISNUMBER(R220:W220),(IF(R220:W220&gt;=Parameters!$D$38,1,"")),""))-SUM(IF(ISNUMBER(R220:W220),(IF(R220:W220&gt;=Parameters!$D$37,1,"")),""))),0) +
   IF(Parameters!$D$32,SUM(IF(ISNUMBER(R220:W220),(IF(R220:W220&gt;=Parameters!$D$41,1,"")),"")),0) +
   IF(Parameters!$D$33,AVERAGE(IF(ISNUMBER(R220:W220),R220:W220)),0) +
   IF(Parameters!$D$34,IF(OR(IF(ISNUMBER(R220:W220),R220:W220)=0),0,GEOMEAN(IF(ISNUMBER(R220:W220),R220:W220))),0)</f>
        <v>5</v>
      </c>
      <c r="H220" s="23">
        <f t="shared" ca="1" si="18"/>
        <v>5</v>
      </c>
      <c r="I220" s="116" t="str">
        <f t="shared" si="19"/>
        <v/>
      </c>
      <c r="J220" s="22" cm="1">
        <f t="array" aca="1" ref="J220" ca="1">IF(Parameters!$D$31, SUM(IF(ISNUMBER(Y220:AD220),(IF(Y220:AD220&gt;=Parameters!$D$41,1,"")),""))+0.5*(SUM(IF(ISNUMBER(Y220:AD220),(IF(Y220:AD220&gt;=Parameters!$D$42,1,"")),""))-SUM(IF(ISNUMBER(Y220:AD220),(IF(Y220:AD220&gt;=Parameters!$D$41,1,"")),""))),0) +
   IF(Parameters!$D$32,SUM(IF(ISNUMBER(Y220:AD220),(IF(Y220:AD220&gt;=Parameters!$D$41,1,"")),"")),0) +
   IF(Parameters!$D$33,AVERAGE(IF(ISNUMBER(Y220:AD220),Y220:AD220)),0) +
   IF(Parameters!$D$34,IF(OR(IF(ISNUMBER(Y220:AD220),Y220:AD220)=0),0,GEOMEAN(IF(ISNUMBER(Y220:AD220),Y220:AD220))),0)</f>
        <v>4.5</v>
      </c>
      <c r="K220" s="23">
        <f t="shared" ca="1" si="20"/>
        <v>4.5</v>
      </c>
      <c r="L220" s="116" t="str">
        <f t="shared" si="21"/>
        <v/>
      </c>
      <c r="M220" s="21" cm="1">
        <f t="array" aca="1" ref="M220" ca="1">IF(Parameters!$D$31, SUM(IF(ISNUMBER(AF220:AK220),(IF(AF220:AK220&gt;=Parameters!$D$41,1,"")),""))+0.5*(SUM(IF(ISNUMBER(AF220:AK220),(IF(AF220:AK220&gt;=Parameters!$D$42,1,"")),""))-SUM(IF(ISNUMBER(AF220:AK220),(IF(AF220:AK220&gt;=Parameters!$D$41,1,"")),""))),0) +
   IF(Parameters!$D$32,SUM(IF(ISNUMBER(AF220:AK220),(IF(AF220:AK220&gt;=Parameters!$D$41,1,"")),"")),0) +
   IF(Parameters!$D$33,AVERAGE(IF(ISNUMBER(AF220:AK220),AF220:AK220)),0) +
   IF(Parameters!$D$34,IF(OR(IF(ISNUMBER(AF220:AK220),AF220:AK220)=0),0,GEOMEAN(IF(ISNUMBER(AF220:AK220),AF220:AK220))),0)</f>
        <v>3.5</v>
      </c>
      <c r="N220" s="23">
        <f t="shared" ca="1" si="22"/>
        <v>3.5</v>
      </c>
      <c r="O220" s="116" t="str">
        <f t="shared" si="23"/>
        <v>!</v>
      </c>
      <c r="P220" s="24"/>
      <c r="Q220" s="49"/>
      <c r="R220" s="25">
        <f ca="1">IFERROR(INDEX(Health!$G$8:$G$225,MATCH($C220,_xlfn.ANCHORARRAY(Health!$C$8),0)),NA())</f>
        <v>0</v>
      </c>
      <c r="S220" s="25">
        <f ca="1">IFERROR(INDEX(Food!$G$8:$G$225,MATCH($C220,_xlfn.ANCHORARRAY(Food!$C$8),0)),NA())</f>
        <v>8.9442719099991592</v>
      </c>
      <c r="T220" s="25">
        <f ca="1">IFERROR(INDEX(Macro!$G$8:$G$225,MATCH($C220,_xlfn.ANCHORARRAY(Macro!$C$8),0)),NA())</f>
        <v>7.1545543855684608</v>
      </c>
      <c r="U220" s="25">
        <f ca="1">IFERROR(INDEX(Socioeconomic!$G$8:$G$225,MATCH($C220,_xlfn.ANCHORARRAY(Socioeconomic!$C$8),0)),NA())</f>
        <v>10</v>
      </c>
      <c r="V220" s="25">
        <f ca="1">IFERROR(INDEX('Natural Hazard'!$G$8:$G$225,MATCH($C220,_xlfn.ANCHORARRAY('Natural Hazard'!$C$8),0)),NA())</f>
        <v>7.6376261582597316</v>
      </c>
      <c r="W220" s="25">
        <f ca="1">IFERROR(INDEX(Conflict!$G$8:$G$225,MATCH($C220,_xlfn.ANCHORARRAY(Conflict!$C$8),0)),NA())</f>
        <v>9.8421784169790989</v>
      </c>
      <c r="X220" s="50"/>
      <c r="Y220" s="25">
        <f ca="1">IFERROR(INDEX(Health!$H$8:$H$225,MATCH($C220,_xlfn.ANCHORARRAY(Health!$C$8),0)),NA())</f>
        <v>10</v>
      </c>
      <c r="Z220" s="25">
        <f ca="1">IFERROR(INDEX(Food!$H$8:$H$225,MATCH($C220,_xlfn.ANCHORARRAY(Food!$C$8),0)),NA())</f>
        <v>10</v>
      </c>
      <c r="AA220" s="25">
        <f ca="1">IFERROR(INDEX(Macro!$H$8:$H$225,MATCH($C220,_xlfn.ANCHORARRAY(Macro!$C$8),0)),NA())</f>
        <v>10</v>
      </c>
      <c r="AB220" s="25">
        <f ca="1">IFERROR(INDEX(Socioeconomic!$H$8:$H$225,MATCH($C220,_xlfn.ANCHORARRAY(Socioeconomic!$C$8),0)),NA())</f>
        <v>10</v>
      </c>
      <c r="AC220" s="25">
        <f ca="1">IFERROR(INDEX('Natural Hazard'!$H$8:$H$225,MATCH($C220,_xlfn.ANCHORARRAY('Natural Hazard'!$C$8),0)),NA())</f>
        <v>5.8333333333333304</v>
      </c>
      <c r="AD220" s="25">
        <f ca="1">IFERROR(INDEX(Conflict!$H$8:$H$225,MATCH($C220,_xlfn.ANCHORARRAY(Conflict!$C$8),0)),NA())</f>
        <v>9.6868475991649206</v>
      </c>
      <c r="AE220" s="50"/>
      <c r="AF220" s="25">
        <f ca="1">IFERROR(INDEX(Health!$I$8:$I$225,MATCH($C220,_xlfn.ANCHORARRAY(Health!$C$8),0)),NA())</f>
        <v>0</v>
      </c>
      <c r="AG220" s="25">
        <f ca="1">IFERROR(INDEX(Food!$I$8:$I$225,MATCH($C220,_xlfn.ANCHORARRAY(Food!$C$8),0)),NA())</f>
        <v>8</v>
      </c>
      <c r="AH220" s="25">
        <f ca="1">IFERROR(INDEX(Macro!$I$8:$I$225,MATCH($C220,_xlfn.ANCHORARRAY(Macro!$C$8),0)),NA())</f>
        <v>5.11876484560569</v>
      </c>
      <c r="AI220" s="25">
        <f ca="1">IFERROR(INDEX(Socioeconomic!$I$8:$I$225,MATCH($C220,_xlfn.ANCHORARRAY(Socioeconomic!$C$8),0)),NA())</f>
        <v>10</v>
      </c>
      <c r="AJ220" s="25">
        <f ca="1">IFERROR(INDEX('Natural Hazard'!$I$8:$I$225,MATCH($C220,_xlfn.ANCHORARRAY('Natural Hazard'!$C$8),0)),NA())</f>
        <v>10</v>
      </c>
      <c r="AK220" s="25">
        <f ca="1">IFERROR(INDEX(Conflict!$I$8:$I$225,MATCH($C220,_xlfn.ANCHORARRAY(Conflict!$C$8),0)),NA())</f>
        <v>10</v>
      </c>
      <c r="AL220" s="49"/>
      <c r="AM220" s="25">
        <f>IFERROR(INDEX('Data Reliability'!$G$6:$G$409,MATCH($C220,'Data Reliability'!$E$6:$E$409,0)),NA())</f>
        <v>0</v>
      </c>
      <c r="AN220" s="25">
        <f>IFERROR(INDEX('Data Reliability'!$H$6:$H$409,MATCH($C220,'Data Reliability'!$E$6:$E$409,0)),NA())</f>
        <v>0.35</v>
      </c>
    </row>
    <row r="221" spans="2:40" ht="15.75" x14ac:dyDescent="0.25">
      <c r="B221" s="28" t="s">
        <v>357</v>
      </c>
      <c r="C221" s="28" t="s">
        <v>358</v>
      </c>
      <c r="D221" s="28" t="s">
        <v>432</v>
      </c>
      <c r="E221" s="28" t="s">
        <v>430</v>
      </c>
      <c r="G221" s="22" cm="1">
        <f t="array" aca="1" ref="G221" ca="1">IF(Parameters!$D$31, SUM(IF(ISNUMBER(R221:W221),(IF(R221:W221&gt;=Parameters!$D$37,1,"")),""))+0.5*(SUM(IF(ISNUMBER(R221:W221),(IF(R221:W221&gt;=Parameters!$D$38,1,"")),""))-SUM(IF(ISNUMBER(R221:W221),(IF(R221:W221&gt;=Parameters!$D$37,1,"")),""))),0) +
   IF(Parameters!$D$32,SUM(IF(ISNUMBER(R221:W221),(IF(R221:W221&gt;=Parameters!$D$41,1,"")),"")),0) +
   IF(Parameters!$D$33,AVERAGE(IF(ISNUMBER(R221:W221),R221:W221)),0) +
   IF(Parameters!$D$34,IF(OR(IF(ISNUMBER(R221:W221),R221:W221)=0),0,GEOMEAN(IF(ISNUMBER(R221:W221),R221:W221))),0)</f>
        <v>0</v>
      </c>
      <c r="H221" s="23">
        <f t="shared" ca="1" si="18"/>
        <v>0</v>
      </c>
      <c r="I221" s="116" t="str">
        <f t="shared" si="19"/>
        <v/>
      </c>
      <c r="J221" s="22" cm="1">
        <f t="array" aca="1" ref="J221" ca="1">IF(Parameters!$D$31, SUM(IF(ISNUMBER(Y221:AD221),(IF(Y221:AD221&gt;=Parameters!$D$41,1,"")),""))+0.5*(SUM(IF(ISNUMBER(Y221:AD221),(IF(Y221:AD221&gt;=Parameters!$D$42,1,"")),""))-SUM(IF(ISNUMBER(Y221:AD221),(IF(Y221:AD221&gt;=Parameters!$D$41,1,"")),""))),0) +
   IF(Parameters!$D$32,SUM(IF(ISNUMBER(Y221:AD221),(IF(Y221:AD221&gt;=Parameters!$D$41,1,"")),"")),0) +
   IF(Parameters!$D$33,AVERAGE(IF(ISNUMBER(Y221:AD221),Y221:AD221)),0) +
   IF(Parameters!$D$34,IF(OR(IF(ISNUMBER(Y221:AD221),Y221:AD221)=0),0,GEOMEAN(IF(ISNUMBER(Y221:AD221),Y221:AD221))),0)</f>
        <v>0</v>
      </c>
      <c r="K221" s="23">
        <f t="shared" ca="1" si="20"/>
        <v>0</v>
      </c>
      <c r="L221" s="116" t="str">
        <f t="shared" si="21"/>
        <v/>
      </c>
      <c r="M221" s="21" cm="1">
        <f t="array" aca="1" ref="M221" ca="1">IF(Parameters!$D$31, SUM(IF(ISNUMBER(AF221:AK221),(IF(AF221:AK221&gt;=Parameters!$D$41,1,"")),""))+0.5*(SUM(IF(ISNUMBER(AF221:AK221),(IF(AF221:AK221&gt;=Parameters!$D$42,1,"")),""))-SUM(IF(ISNUMBER(AF221:AK221),(IF(AF221:AK221&gt;=Parameters!$D$41,1,"")),""))),0) +
   IF(Parameters!$D$32,SUM(IF(ISNUMBER(AF221:AK221),(IF(AF221:AK221&gt;=Parameters!$D$41,1,"")),"")),0) +
   IF(Parameters!$D$33,AVERAGE(IF(ISNUMBER(AF221:AK221),AF221:AK221)),0) +
   IF(Parameters!$D$34,IF(OR(IF(ISNUMBER(AF221:AK221),AF221:AK221)=0),0,GEOMEAN(IF(ISNUMBER(AF221:AK221),AF221:AK221))),0)</f>
        <v>0</v>
      </c>
      <c r="N221" s="23">
        <f t="shared" ca="1" si="22"/>
        <v>0</v>
      </c>
      <c r="O221" s="116" t="str">
        <f t="shared" si="23"/>
        <v>!</v>
      </c>
      <c r="P221" s="24"/>
      <c r="Q221" s="49"/>
      <c r="R221" s="25">
        <f ca="1">IFERROR(INDEX(Health!$G$8:$G$225,MATCH($C221,_xlfn.ANCHORARRAY(Health!$C$8),0)),NA())</f>
        <v>0</v>
      </c>
      <c r="S221" s="25">
        <f ca="1">IFERROR(INDEX(Food!$G$8:$G$225,MATCH($C221,_xlfn.ANCHORARRAY(Food!$C$8),0)),NA())</f>
        <v>0</v>
      </c>
      <c r="T221" s="25">
        <f ca="1">IFERROR(INDEX(Macro!$G$8:$G$225,MATCH($C221,_xlfn.ANCHORARRAY(Macro!$C$8),0)),NA())</f>
        <v>2.7457694980313092</v>
      </c>
      <c r="U221" s="25">
        <f ca="1">IFERROR(INDEX(Socioeconomic!$G$8:$G$225,MATCH($C221,_xlfn.ANCHORARRAY(Socioeconomic!$C$8),0)),NA())</f>
        <v>3.2469766156929669</v>
      </c>
      <c r="V221" s="25">
        <f ca="1">IFERROR(INDEX('Natural Hazard'!$G$8:$G$225,MATCH($C221,_xlfn.ANCHORARRAY('Natural Hazard'!$C$8),0)),NA())</f>
        <v>0</v>
      </c>
      <c r="W221" s="25">
        <f ca="1">IFERROR(INDEX(Conflict!$G$8:$G$225,MATCH($C221,_xlfn.ANCHORARRAY(Conflict!$C$8),0)),NA())</f>
        <v>1.8719841039750551</v>
      </c>
      <c r="X221" s="50"/>
      <c r="Y221" s="25">
        <f ca="1">IFERROR(INDEX(Health!$H$8:$H$225,MATCH($C221,_xlfn.ANCHORARRAY(Health!$C$8),0)),NA())</f>
        <v>2.8221574344023299</v>
      </c>
      <c r="Z221" s="25">
        <f ca="1">IFERROR(INDEX(Food!$H$8:$H$225,MATCH($C221,_xlfn.ANCHORARRAY(Food!$C$8),0)),NA())</f>
        <v>4.7423277359583</v>
      </c>
      <c r="AA221" s="25">
        <f ca="1">IFERROR(INDEX(Macro!$H$8:$H$225,MATCH($C221,_xlfn.ANCHORARRAY(Macro!$C$8),0)),NA())</f>
        <v>3.5072091794368498</v>
      </c>
      <c r="AB221" s="25">
        <f ca="1">IFERROR(INDEX(Socioeconomic!$H$8:$H$225,MATCH($C221,_xlfn.ANCHORARRAY(Socioeconomic!$C$8),0)),NA())</f>
        <v>5.8571428571428497</v>
      </c>
      <c r="AC221" s="25">
        <f ca="1">IFERROR(INDEX('Natural Hazard'!$H$8:$H$225,MATCH($C221,_xlfn.ANCHORARRAY('Natural Hazard'!$C$8),0)),NA())</f>
        <v>4.8333333333333304</v>
      </c>
      <c r="AD221" s="25">
        <f ca="1">IFERROR(INDEX(Conflict!$H$8:$H$225,MATCH($C221,_xlfn.ANCHORARRAY(Conflict!$C$8),0)),NA())</f>
        <v>1.96242171189978</v>
      </c>
      <c r="AE221" s="50"/>
      <c r="AF221" s="25">
        <f ca="1">IFERROR(INDEX(Health!$I$8:$I$225,MATCH($C221,_xlfn.ANCHORARRAY(Health!$C$8),0)),NA())</f>
        <v>0</v>
      </c>
      <c r="AG221" s="25" t="e">
        <f ca="1">IFERROR(INDEX(Food!$I$8:$I$225,MATCH($C221,_xlfn.ANCHORARRAY(Food!$C$8),0)),NA())</f>
        <v>#N/A</v>
      </c>
      <c r="AH221" s="25">
        <f ca="1">IFERROR(INDEX(Macro!$I$8:$I$225,MATCH($C221,_xlfn.ANCHORARRAY(Macro!$C$8),0)),NA())</f>
        <v>2.1496437054631801</v>
      </c>
      <c r="AI221" s="25">
        <f ca="1">IFERROR(INDEX(Socioeconomic!$I$8:$I$225,MATCH($C221,_xlfn.ANCHORARRAY(Socioeconomic!$C$8),0)),NA())</f>
        <v>1.7999999999999701</v>
      </c>
      <c r="AJ221" s="25">
        <f ca="1">IFERROR(INDEX('Natural Hazard'!$I$8:$I$225,MATCH($C221,_xlfn.ANCHORARRAY('Natural Hazard'!$C$8),0)),NA())</f>
        <v>0</v>
      </c>
      <c r="AK221" s="25">
        <f ca="1">IFERROR(INDEX(Conflict!$I$8:$I$225,MATCH($C221,_xlfn.ANCHORARRAY(Conflict!$C$8),0)),NA())</f>
        <v>1.78571428571427</v>
      </c>
      <c r="AL221" s="49"/>
      <c r="AM221" s="25">
        <f>IFERROR(INDEX('Data Reliability'!$G$6:$G$409,MATCH($C221,'Data Reliability'!$E$6:$E$409,0)),NA())</f>
        <v>0</v>
      </c>
      <c r="AN221" s="25">
        <f>IFERROR(INDEX('Data Reliability'!$H$6:$H$409,MATCH($C221,'Data Reliability'!$E$6:$E$409,0)),NA())</f>
        <v>0.405555555555556</v>
      </c>
    </row>
    <row r="222" spans="2:40" ht="15.75" x14ac:dyDescent="0.25">
      <c r="B222" s="28" t="s">
        <v>359</v>
      </c>
      <c r="C222" s="28" t="s">
        <v>360</v>
      </c>
      <c r="D222" s="28" t="s">
        <v>432</v>
      </c>
      <c r="E222" s="28" t="s">
        <v>429</v>
      </c>
      <c r="G222" s="22" cm="1">
        <f t="array" aca="1" ref="G222" ca="1">IF(Parameters!$D$31, SUM(IF(ISNUMBER(R222:W222),(IF(R222:W222&gt;=Parameters!$D$37,1,"")),""))+0.5*(SUM(IF(ISNUMBER(R222:W222),(IF(R222:W222&gt;=Parameters!$D$38,1,"")),""))-SUM(IF(ISNUMBER(R222:W222),(IF(R222:W222&gt;=Parameters!$D$37,1,"")),""))),0) +
   IF(Parameters!$D$32,SUM(IF(ISNUMBER(R222:W222),(IF(R222:W222&gt;=Parameters!$D$41,1,"")),"")),0) +
   IF(Parameters!$D$33,AVERAGE(IF(ISNUMBER(R222:W222),R222:W222)),0) +
   IF(Parameters!$D$34,IF(OR(IF(ISNUMBER(R222:W222),R222:W222)=0),0,GEOMEAN(IF(ISNUMBER(R222:W222),R222:W222))),0)</f>
        <v>2</v>
      </c>
      <c r="H222" s="23">
        <f t="shared" ca="1" si="18"/>
        <v>2</v>
      </c>
      <c r="I222" s="116" t="str">
        <f t="shared" si="19"/>
        <v/>
      </c>
      <c r="J222" s="22" cm="1">
        <f t="array" aca="1" ref="J222" ca="1">IF(Parameters!$D$31, SUM(IF(ISNUMBER(Y222:AD222),(IF(Y222:AD222&gt;=Parameters!$D$41,1,"")),""))+0.5*(SUM(IF(ISNUMBER(Y222:AD222),(IF(Y222:AD222&gt;=Parameters!$D$42,1,"")),""))-SUM(IF(ISNUMBER(Y222:AD222),(IF(Y222:AD222&gt;=Parameters!$D$41,1,"")),""))),0) +
   IF(Parameters!$D$32,SUM(IF(ISNUMBER(Y222:AD222),(IF(Y222:AD222&gt;=Parameters!$D$41,1,"")),"")),0) +
   IF(Parameters!$D$33,AVERAGE(IF(ISNUMBER(Y222:AD222),Y222:AD222)),0) +
   IF(Parameters!$D$34,IF(OR(IF(ISNUMBER(Y222:AD222),Y222:AD222)=0),0,GEOMEAN(IF(ISNUMBER(Y222:AD222),Y222:AD222))),0)</f>
        <v>2</v>
      </c>
      <c r="K222" s="23">
        <f t="shared" ca="1" si="20"/>
        <v>2</v>
      </c>
      <c r="L222" s="116" t="str">
        <f t="shared" si="21"/>
        <v/>
      </c>
      <c r="M222" s="21" cm="1">
        <f t="array" aca="1" ref="M222" ca="1">IF(Parameters!$D$31, SUM(IF(ISNUMBER(AF222:AK222),(IF(AF222:AK222&gt;=Parameters!$D$41,1,"")),""))+0.5*(SUM(IF(ISNUMBER(AF222:AK222),(IF(AF222:AK222&gt;=Parameters!$D$42,1,"")),""))-SUM(IF(ISNUMBER(AF222:AK222),(IF(AF222:AK222&gt;=Parameters!$D$41,1,"")),""))),0) +
   IF(Parameters!$D$32,SUM(IF(ISNUMBER(AF222:AK222),(IF(AF222:AK222&gt;=Parameters!$D$41,1,"")),"")),0) +
   IF(Parameters!$D$33,AVERAGE(IF(ISNUMBER(AF222:AK222),AF222:AK222)),0) +
   IF(Parameters!$D$34,IF(OR(IF(ISNUMBER(AF222:AK222),AF222:AK222)=0),0,GEOMEAN(IF(ISNUMBER(AF222:AK222),AF222:AK222))),0)</f>
        <v>2.5</v>
      </c>
      <c r="N222" s="23">
        <f t="shared" ca="1" si="22"/>
        <v>2.5</v>
      </c>
      <c r="O222" s="116" t="str">
        <f t="shared" si="23"/>
        <v>!</v>
      </c>
      <c r="P222" s="24"/>
      <c r="Q222" s="49"/>
      <c r="R222" s="25">
        <f ca="1">IFERROR(INDEX(Health!$G$8:$G$225,MATCH($C222,_xlfn.ANCHORARRAY(Health!$C$8),0)),NA())</f>
        <v>9.1918331097973756</v>
      </c>
      <c r="S222" s="25">
        <f ca="1">IFERROR(INDEX(Food!$G$8:$G$225,MATCH($C222,_xlfn.ANCHORARRAY(Food!$C$8),0)),NA())</f>
        <v>0</v>
      </c>
      <c r="T222" s="25">
        <f ca="1">IFERROR(INDEX(Macro!$G$8:$G$225,MATCH($C222,_xlfn.ANCHORARRAY(Macro!$C$8),0)),NA())</f>
        <v>4.8314351436255123</v>
      </c>
      <c r="U222" s="25">
        <f ca="1">IFERROR(INDEX(Socioeconomic!$G$8:$G$225,MATCH($C222,_xlfn.ANCHORARRAY(Socioeconomic!$C$8),0)),NA())</f>
        <v>0</v>
      </c>
      <c r="V222" s="25">
        <f ca="1">IFERROR(INDEX('Natural Hazard'!$G$8:$G$225,MATCH($C222,_xlfn.ANCHORARRAY('Natural Hazard'!$C$8),0)),NA())</f>
        <v>5.9160797830996161</v>
      </c>
      <c r="W222" s="25">
        <f ca="1">IFERROR(INDEX(Conflict!$G$8:$G$225,MATCH($C222,_xlfn.ANCHORARRAY(Conflict!$C$8),0)),NA())</f>
        <v>5.5397594967504808</v>
      </c>
      <c r="X222" s="50"/>
      <c r="Y222" s="25">
        <f ca="1">IFERROR(INDEX(Health!$H$8:$H$225,MATCH($C222,_xlfn.ANCHORARRAY(Health!$C$8),0)),NA())</f>
        <v>8.4489795918367303</v>
      </c>
      <c r="Z222" s="25">
        <f ca="1">IFERROR(INDEX(Food!$H$8:$H$225,MATCH($C222,_xlfn.ANCHORARRAY(Food!$C$8),0)),NA())</f>
        <v>10</v>
      </c>
      <c r="AA222" s="25">
        <f ca="1">IFERROR(INDEX(Macro!$H$8:$H$225,MATCH($C222,_xlfn.ANCHORARRAY(Macro!$C$8),0)),NA())</f>
        <v>5.9379482146901097</v>
      </c>
      <c r="AB222" s="25">
        <f ca="1">IFERROR(INDEX(Socioeconomic!$H$8:$H$225,MATCH($C222,_xlfn.ANCHORARRAY(Socioeconomic!$C$8),0)),NA())</f>
        <v>9</v>
      </c>
      <c r="AC222" s="25">
        <f ca="1">IFERROR(INDEX('Natural Hazard'!$H$8:$H$225,MATCH($C222,_xlfn.ANCHORARRAY('Natural Hazard'!$C$8),0)),NA())</f>
        <v>3.5</v>
      </c>
      <c r="AD222" s="25">
        <f ca="1">IFERROR(INDEX(Conflict!$H$8:$H$225,MATCH($C222,_xlfn.ANCHORARRAY(Conflict!$C$8),0)),NA())</f>
        <v>4.3841336116910199</v>
      </c>
      <c r="AE222" s="50"/>
      <c r="AF222" s="25">
        <f ca="1">IFERROR(INDEX(Health!$I$8:$I$225,MATCH($C222,_xlfn.ANCHORARRAY(Health!$C$8),0)),NA())</f>
        <v>10</v>
      </c>
      <c r="AG222" s="25" t="e">
        <f ca="1">IFERROR(INDEX(Food!$I$8:$I$225,MATCH($C222,_xlfn.ANCHORARRAY(Food!$C$8),0)),NA())</f>
        <v>#N/A</v>
      </c>
      <c r="AH222" s="25">
        <f ca="1">IFERROR(INDEX(Macro!$I$8:$I$225,MATCH($C222,_xlfn.ANCHORARRAY(Macro!$C$8),0)),NA())</f>
        <v>3.93111638954869</v>
      </c>
      <c r="AI222" s="25">
        <f ca="1">IFERROR(INDEX(Socioeconomic!$I$8:$I$225,MATCH($C222,_xlfn.ANCHORARRAY(Socioeconomic!$C$8),0)),NA())</f>
        <v>0</v>
      </c>
      <c r="AJ222" s="25">
        <f ca="1">IFERROR(INDEX('Natural Hazard'!$I$8:$I$225,MATCH($C222,_xlfn.ANCHORARRAY('Natural Hazard'!$C$8),0)),NA())</f>
        <v>10</v>
      </c>
      <c r="AK222" s="25">
        <f ca="1">IFERROR(INDEX(Conflict!$I$8:$I$225,MATCH($C222,_xlfn.ANCHORARRAY(Conflict!$C$8),0)),NA())</f>
        <v>7</v>
      </c>
      <c r="AL222" s="49"/>
      <c r="AM222" s="25">
        <f>IFERROR(INDEX('Data Reliability'!$G$6:$G$409,MATCH($C222,'Data Reliability'!$E$6:$E$409,0)),NA())</f>
        <v>0</v>
      </c>
      <c r="AN222" s="25">
        <f>IFERROR(INDEX('Data Reliability'!$H$6:$H$409,MATCH($C222,'Data Reliability'!$E$6:$E$409,0)),NA())</f>
        <v>0.37777777777777799</v>
      </c>
    </row>
    <row r="223" spans="2:40" ht="15.75" x14ac:dyDescent="0.25">
      <c r="B223" s="28" t="s">
        <v>361</v>
      </c>
      <c r="C223" s="28" t="s">
        <v>362</v>
      </c>
      <c r="D223" s="28" t="s">
        <v>432</v>
      </c>
      <c r="E223" s="28" t="s">
        <v>529</v>
      </c>
      <c r="G223" s="22" cm="1">
        <f t="array" aca="1" ref="G223" ca="1">IF(Parameters!$D$31, SUM(IF(ISNUMBER(R223:W223),(IF(R223:W223&gt;=Parameters!$D$37,1,"")),""))+0.5*(SUM(IF(ISNUMBER(R223:W223),(IF(R223:W223&gt;=Parameters!$D$38,1,"")),""))-SUM(IF(ISNUMBER(R223:W223),(IF(R223:W223&gt;=Parameters!$D$37,1,"")),""))),0) +
   IF(Parameters!$D$32,SUM(IF(ISNUMBER(R223:W223),(IF(R223:W223&gt;=Parameters!$D$41,1,"")),"")),0) +
   IF(Parameters!$D$33,AVERAGE(IF(ISNUMBER(R223:W223),R223:W223)),0) +
   IF(Parameters!$D$34,IF(OR(IF(ISNUMBER(R223:W223),R223:W223)=0),0,GEOMEAN(IF(ISNUMBER(R223:W223),R223:W223))),0)</f>
        <v>4.5</v>
      </c>
      <c r="H223" s="23">
        <f t="shared" ca="1" si="18"/>
        <v>4.5</v>
      </c>
      <c r="I223" s="116" t="str">
        <f t="shared" si="19"/>
        <v/>
      </c>
      <c r="J223" s="22" cm="1">
        <f t="array" aca="1" ref="J223" ca="1">IF(Parameters!$D$31, SUM(IF(ISNUMBER(Y223:AD223),(IF(Y223:AD223&gt;=Parameters!$D$41,1,"")),""))+0.5*(SUM(IF(ISNUMBER(Y223:AD223),(IF(Y223:AD223&gt;=Parameters!$D$42,1,"")),""))-SUM(IF(ISNUMBER(Y223:AD223),(IF(Y223:AD223&gt;=Parameters!$D$41,1,"")),""))),0) +
   IF(Parameters!$D$32,SUM(IF(ISNUMBER(Y223:AD223),(IF(Y223:AD223&gt;=Parameters!$D$41,1,"")),"")),0) +
   IF(Parameters!$D$33,AVERAGE(IF(ISNUMBER(Y223:AD223),Y223:AD223)),0) +
   IF(Parameters!$D$34,IF(OR(IF(ISNUMBER(Y223:AD223),Y223:AD223)=0),0,GEOMEAN(IF(ISNUMBER(Y223:AD223),Y223:AD223))),0)</f>
        <v>3</v>
      </c>
      <c r="K223" s="23">
        <f t="shared" ca="1" si="20"/>
        <v>3</v>
      </c>
      <c r="L223" s="116" t="str">
        <f t="shared" si="21"/>
        <v/>
      </c>
      <c r="M223" s="21" cm="1">
        <f t="array" aca="1" ref="M223" ca="1">IF(Parameters!$D$31, SUM(IF(ISNUMBER(AF223:AK223),(IF(AF223:AK223&gt;=Parameters!$D$41,1,"")),""))+0.5*(SUM(IF(ISNUMBER(AF223:AK223),(IF(AF223:AK223&gt;=Parameters!$D$42,1,"")),""))-SUM(IF(ISNUMBER(AF223:AK223),(IF(AF223:AK223&gt;=Parameters!$D$41,1,"")),""))),0) +
   IF(Parameters!$D$32,SUM(IF(ISNUMBER(AF223:AK223),(IF(AF223:AK223&gt;=Parameters!$D$41,1,"")),"")),0) +
   IF(Parameters!$D$33,AVERAGE(IF(ISNUMBER(AF223:AK223),AF223:AK223)),0) +
   IF(Parameters!$D$34,IF(OR(IF(ISNUMBER(AF223:AK223),AF223:AK223)=0),0,GEOMEAN(IF(ISNUMBER(AF223:AK223),AF223:AK223))),0)</f>
        <v>4</v>
      </c>
      <c r="N223" s="23">
        <f t="shared" ca="1" si="22"/>
        <v>4</v>
      </c>
      <c r="O223" s="116" t="str">
        <f t="shared" si="23"/>
        <v/>
      </c>
      <c r="P223" s="24"/>
      <c r="Q223" s="49"/>
      <c r="R223" s="25">
        <f ca="1">IFERROR(INDEX(Health!$G$8:$G$225,MATCH($C223,_xlfn.ANCHORARRAY(Health!$C$8),0)),NA())</f>
        <v>8.2029646919640768</v>
      </c>
      <c r="S223" s="25">
        <f ca="1">IFERROR(INDEX(Food!$G$8:$G$225,MATCH($C223,_xlfn.ANCHORARRAY(Food!$C$8),0)),NA())</f>
        <v>10</v>
      </c>
      <c r="T223" s="25">
        <f ca="1">IFERROR(INDEX(Macro!$G$8:$G$225,MATCH($C223,_xlfn.ANCHORARRAY(Macro!$C$8),0)),NA())</f>
        <v>8.9269934133181206</v>
      </c>
      <c r="U223" s="25">
        <f ca="1">IFERROR(INDEX(Socioeconomic!$G$8:$G$225,MATCH($C223,_xlfn.ANCHORARRAY(Socioeconomic!$C$8),0)),NA())</f>
        <v>0</v>
      </c>
      <c r="V223" s="25">
        <f ca="1">IFERROR(INDEX('Natural Hazard'!$G$8:$G$225,MATCH($C223,_xlfn.ANCHORARRAY('Natural Hazard'!$C$8),0)),NA())</f>
        <v>6.9522178715380676</v>
      </c>
      <c r="W223" s="25">
        <f ca="1">IFERROR(INDEX(Conflict!$G$8:$G$225,MATCH($C223,_xlfn.ANCHORARRAY(Conflict!$C$8),0)),NA())</f>
        <v>7.2758276340368742</v>
      </c>
      <c r="X223" s="50"/>
      <c r="Y223" s="25">
        <f ca="1">IFERROR(INDEX(Health!$H$8:$H$225,MATCH($C223,_xlfn.ANCHORARRAY(Health!$C$8),0)),NA())</f>
        <v>6.72886297376093</v>
      </c>
      <c r="Z223" s="25">
        <f ca="1">IFERROR(INDEX(Food!$H$8:$H$225,MATCH($C223,_xlfn.ANCHORARRAY(Food!$C$8),0)),NA())</f>
        <v>10</v>
      </c>
      <c r="AA223" s="25">
        <f ca="1">IFERROR(INDEX(Macro!$H$8:$H$225,MATCH($C223,_xlfn.ANCHORARRAY(Macro!$C$8),0)),NA())</f>
        <v>10</v>
      </c>
      <c r="AB223" s="25">
        <f ca="1">IFERROR(INDEX(Socioeconomic!$H$8:$H$225,MATCH($C223,_xlfn.ANCHORARRAY(Socioeconomic!$C$8),0)),NA())</f>
        <v>9</v>
      </c>
      <c r="AC223" s="25">
        <f ca="1">IFERROR(INDEX('Natural Hazard'!$H$8:$H$225,MATCH($C223,_xlfn.ANCHORARRAY('Natural Hazard'!$C$8),0)),NA())</f>
        <v>4.8333333333333304</v>
      </c>
      <c r="AD223" s="25">
        <f ca="1">IFERROR(INDEX(Conflict!$H$8:$H$225,MATCH($C223,_xlfn.ANCHORARRAY(Conflict!$C$8),0)),NA())</f>
        <v>7.4112734864300602</v>
      </c>
      <c r="AE223" s="50"/>
      <c r="AF223" s="25">
        <f ca="1">IFERROR(INDEX(Health!$I$8:$I$225,MATCH($C223,_xlfn.ANCHORARRAY(Health!$C$8),0)),NA())</f>
        <v>10</v>
      </c>
      <c r="AG223" s="25">
        <f ca="1">IFERROR(INDEX(Food!$I$8:$I$225,MATCH($C223,_xlfn.ANCHORARRAY(Food!$C$8),0)),NA())</f>
        <v>10</v>
      </c>
      <c r="AH223" s="25">
        <f ca="1">IFERROR(INDEX(Macro!$I$8:$I$225,MATCH($C223,_xlfn.ANCHORARRAY(Macro!$C$8),0)),NA())</f>
        <v>7.9691211401425104</v>
      </c>
      <c r="AI223" s="25">
        <f ca="1">IFERROR(INDEX(Socioeconomic!$I$8:$I$225,MATCH($C223,_xlfn.ANCHORARRAY(Socioeconomic!$C$8),0)),NA())</f>
        <v>0</v>
      </c>
      <c r="AJ223" s="25">
        <f ca="1">IFERROR(INDEX('Natural Hazard'!$I$8:$I$225,MATCH($C223,_xlfn.ANCHORARRAY('Natural Hazard'!$C$8),0)),NA())</f>
        <v>10</v>
      </c>
      <c r="AK223" s="25">
        <f ca="1">IFERROR(INDEX(Conflict!$I$8:$I$225,MATCH($C223,_xlfn.ANCHORARRAY(Conflict!$C$8),0)),NA())</f>
        <v>7.1428571428571299</v>
      </c>
      <c r="AL223" s="49"/>
      <c r="AM223" s="25">
        <f>IFERROR(INDEX('Data Reliability'!$G$6:$G$409,MATCH($C223,'Data Reliability'!$E$6:$E$409,0)),NA())</f>
        <v>8.3333333333333301E-2</v>
      </c>
      <c r="AN223" s="25">
        <f>IFERROR(INDEX('Data Reliability'!$H$6:$H$409,MATCH($C223,'Data Reliability'!$E$6:$E$409,0)),NA())</f>
        <v>0.3</v>
      </c>
    </row>
  </sheetData>
  <autoFilter ref="B5:AN223" xr:uid="{B83457C9-F7DA-6C4E-90F1-5D497C3EFA8E}">
    <sortState xmlns:xlrd2="http://schemas.microsoft.com/office/spreadsheetml/2017/richdata2" ref="B6:AN223">
      <sortCondition ref="C5:C223"/>
    </sortState>
  </autoFilter>
  <mergeCells count="12">
    <mergeCell ref="G2:O2"/>
    <mergeCell ref="R2:W2"/>
    <mergeCell ref="Y2:AD2"/>
    <mergeCell ref="AF2:AK2"/>
    <mergeCell ref="AM2:AN2"/>
    <mergeCell ref="R3:W3"/>
    <mergeCell ref="Y3:AD3"/>
    <mergeCell ref="AF3:AK3"/>
    <mergeCell ref="M4:O4"/>
    <mergeCell ref="G4:I4"/>
    <mergeCell ref="J4:L4"/>
    <mergeCell ref="G3:O3"/>
  </mergeCells>
  <conditionalFormatting sqref="G6:G223">
    <cfRule type="dataBar" priority="13">
      <dataBar showValue="0">
        <cfvo type="num" val="0"/>
        <cfvo type="num" val="6"/>
        <color rgb="FFDD2C03"/>
      </dataBar>
      <extLst>
        <ext xmlns:x14="http://schemas.microsoft.com/office/spreadsheetml/2009/9/main" uri="{B025F937-C7B1-47D3-B67F-A62EFF666E3E}">
          <x14:id>{50296FC9-5C0C-B642-BC04-95322836AAFC}</x14:id>
        </ext>
      </extLst>
    </cfRule>
  </conditionalFormatting>
  <conditionalFormatting sqref="J6:J223">
    <cfRule type="dataBar" priority="25">
      <dataBar showValue="0">
        <cfvo type="num" val="0"/>
        <cfvo type="num" val="6"/>
        <color rgb="FFF9696B"/>
      </dataBar>
      <extLst>
        <ext xmlns:x14="http://schemas.microsoft.com/office/spreadsheetml/2009/9/main" uri="{B025F937-C7B1-47D3-B67F-A62EFF666E3E}">
          <x14:id>{76DC19A0-EEFF-B74A-A16B-1AF44A594CD3}</x14:id>
        </ext>
      </extLst>
    </cfRule>
  </conditionalFormatting>
  <conditionalFormatting sqref="M6:M223">
    <cfRule type="dataBar" priority="14">
      <dataBar showValue="0">
        <cfvo type="num" val="0"/>
        <cfvo type="num" val="6"/>
        <color theme="9" tint="-0.249977111117893"/>
      </dataBar>
      <extLst>
        <ext xmlns:x14="http://schemas.microsoft.com/office/spreadsheetml/2009/9/main" uri="{B025F937-C7B1-47D3-B67F-A62EFF666E3E}">
          <x14:id>{0E481C95-ADD7-C847-898D-6F58FDA81A0D}</x14:id>
        </ext>
      </extLst>
    </cfRule>
  </conditionalFormatting>
  <conditionalFormatting sqref="R6:W223">
    <cfRule type="expression" dxfId="307" priority="1" stopIfTrue="1">
      <formula>R6=""</formula>
    </cfRule>
    <cfRule type="cellIs" dxfId="304" priority="12" stopIfTrue="1" operator="greaterThan">
      <formula>0</formula>
    </cfRule>
  </conditionalFormatting>
  <conditionalFormatting sqref="Y6:AD223">
    <cfRule type="expression" dxfId="303" priority="30">
      <formula>Y6=""</formula>
    </cfRule>
    <cfRule type="cellIs" dxfId="302" priority="31" operator="between">
      <formula>0</formula>
      <formula>6.999</formula>
    </cfRule>
    <cfRule type="cellIs" dxfId="301" priority="32" operator="between">
      <formula>7</formula>
      <formula>9.99</formula>
    </cfRule>
    <cfRule type="expression" dxfId="300" priority="33">
      <formula>Y6=10</formula>
    </cfRule>
  </conditionalFormatting>
  <conditionalFormatting sqref="AE6:AE223">
    <cfRule type="colorScale" priority="34">
      <colorScale>
        <cfvo type="min"/>
        <cfvo type="max"/>
        <color rgb="FFF8696B"/>
        <color rgb="FFFCFCFF"/>
      </colorScale>
    </cfRule>
  </conditionalFormatting>
  <conditionalFormatting sqref="AF6:AK223">
    <cfRule type="expression" dxfId="299" priority="16" stopIfTrue="1">
      <formula>AF6=""</formula>
    </cfRule>
    <cfRule type="cellIs" dxfId="298" priority="22" stopIfTrue="1" operator="between">
      <formula>0</formula>
      <formula>6.999</formula>
    </cfRule>
    <cfRule type="cellIs" dxfId="297" priority="23" stopIfTrue="1" operator="between">
      <formula>7</formula>
      <formula>9.99</formula>
    </cfRule>
    <cfRule type="expression" dxfId="296" priority="24">
      <formula>AF6=10</formula>
    </cfRule>
  </conditionalFormatting>
  <conditionalFormatting sqref="AM6:AN223">
    <cfRule type="expression" dxfId="295" priority="26">
      <formula>AM6=""</formula>
    </cfRule>
    <cfRule type="cellIs" dxfId="294" priority="27" operator="between">
      <formula>0</formula>
      <formula>0.332</formula>
    </cfRule>
    <cfRule type="cellIs" dxfId="293" priority="28" operator="between">
      <formula>0.333333333333333</formula>
      <formula>0.665</formula>
    </cfRule>
    <cfRule type="cellIs" dxfId="292" priority="29" operator="between">
      <formula>0.666666666666667</formula>
      <formula>1</formula>
    </cfRule>
  </conditionalFormatting>
  <conditionalFormatting sqref="AZ6:AZ215">
    <cfRule type="expression" dxfId="291" priority="571">
      <formula>MOD(ROW(),2)=0</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dataBar" id="{50296FC9-5C0C-B642-BC04-95322836AAFC}">
            <x14:dataBar minLength="0" maxLength="100" gradient="0" direction="rightToLeft">
              <x14:cfvo type="num">
                <xm:f>0</xm:f>
              </x14:cfvo>
              <x14:cfvo type="num">
                <xm:f>6</xm:f>
              </x14:cfvo>
              <x14:negativeFillColor rgb="FFFF0000"/>
              <x14:axisColor rgb="FF000000"/>
            </x14:dataBar>
          </x14:cfRule>
          <xm:sqref>G6:G223</xm:sqref>
        </x14:conditionalFormatting>
        <x14:conditionalFormatting xmlns:xm="http://schemas.microsoft.com/office/excel/2006/main">
          <x14:cfRule type="dataBar" id="{76DC19A0-EEFF-B74A-A16B-1AF44A594CD3}">
            <x14:dataBar minLength="0" maxLength="100" gradient="0" direction="rightToLeft">
              <x14:cfvo type="num">
                <xm:f>0</xm:f>
              </x14:cfvo>
              <x14:cfvo type="num">
                <xm:f>6</xm:f>
              </x14:cfvo>
              <x14:negativeFillColor rgb="FFFF0000"/>
              <x14:axisColor rgb="FF000000"/>
            </x14:dataBar>
          </x14:cfRule>
          <xm:sqref>J6:J223</xm:sqref>
        </x14:conditionalFormatting>
        <x14:conditionalFormatting xmlns:xm="http://schemas.microsoft.com/office/excel/2006/main">
          <x14:cfRule type="dataBar" id="{0E481C95-ADD7-C847-898D-6F58FDA81A0D}">
            <x14:dataBar minLength="0" maxLength="100" gradient="0" direction="rightToLeft" negativeBarColorSameAsPositive="1">
              <x14:cfvo type="num">
                <xm:f>0</xm:f>
              </x14:cfvo>
              <x14:cfvo type="num">
                <xm:f>6</xm:f>
              </x14:cfvo>
              <x14:axisColor rgb="FF000000"/>
            </x14:dataBar>
          </x14:cfRule>
          <xm:sqref>M6:M223</xm:sqref>
        </x14:conditionalFormatting>
        <x14:conditionalFormatting xmlns:xm="http://schemas.microsoft.com/office/excel/2006/main">
          <x14:cfRule type="cellIs" priority="10" stopIfTrue="1" operator="greaterThanOrEqual" id="{D3214AC0-5C6E-3B45-9203-A71F207865AE}">
            <xm:f>Parameters!$D$37</xm:f>
            <x14:dxf>
              <font>
                <sz val="12"/>
                <color rgb="FF9C0006"/>
                <name val="Arial"/>
              </font>
              <fill>
                <patternFill patternType="solid">
                  <bgColor rgb="FFE3593A"/>
                </patternFill>
              </fill>
            </x14:dxf>
          </x14:cfRule>
          <x14:cfRule type="cellIs" priority="11" stopIfTrue="1" operator="greaterThanOrEqual" id="{899B87BF-B149-CD4B-90DF-8D942DCC3A97}">
            <xm:f>Parameters!$D$38</xm:f>
            <x14:dxf>
              <font>
                <sz val="12"/>
                <color theme="1"/>
                <name val="Arial (Body)"/>
              </font>
              <fill>
                <patternFill patternType="solid">
                  <bgColor rgb="FFEE9F8F"/>
                </patternFill>
              </fill>
            </x14:dxf>
          </x14:cfRule>
          <xm:sqref>R6:W223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33"/>
  <sheetViews>
    <sheetView topLeftCell="A2" zoomScaleNormal="100" workbookViewId="0">
      <selection activeCell="G8" sqref="G8:G225"/>
    </sheetView>
  </sheetViews>
  <sheetFormatPr defaultColWidth="8.6640625" defaultRowHeight="15" x14ac:dyDescent="0.2"/>
  <cols>
    <col min="1" max="1" width="5.33203125" style="35" customWidth="1"/>
    <col min="2" max="2" width="22.6640625" style="35" customWidth="1"/>
    <col min="3" max="3" width="8.6640625" style="35"/>
    <col min="4" max="4" width="7.109375" style="35" customWidth="1"/>
    <col min="5" max="5" width="8.6640625" style="35"/>
    <col min="6" max="6" width="3.6640625" style="35" customWidth="1"/>
    <col min="7" max="9" width="9.6640625" style="86" customWidth="1"/>
    <col min="10" max="10" width="22.5546875" style="242" bestFit="1" customWidth="1"/>
    <col min="11" max="11" width="22.109375" style="242" bestFit="1" customWidth="1"/>
    <col min="12" max="12" width="5.77734375" style="44" bestFit="1" customWidth="1"/>
    <col min="13" max="13" width="13.5546875" style="86" bestFit="1" customWidth="1"/>
    <col min="14" max="14" width="12.5546875" style="86" bestFit="1" customWidth="1"/>
    <col min="15" max="15" width="11.77734375" style="86" bestFit="1" customWidth="1"/>
    <col min="16" max="16" width="12.44140625" style="86" bestFit="1" customWidth="1"/>
    <col min="17" max="18" width="80.88671875" style="86" bestFit="1" customWidth="1"/>
    <col min="19" max="19" width="9.109375" style="86" bestFit="1" customWidth="1"/>
    <col min="20" max="20" width="13.109375" style="86" bestFit="1" customWidth="1"/>
    <col min="21" max="21" width="20.33203125" style="86" bestFit="1" customWidth="1"/>
    <col min="22" max="22" width="80.5546875" style="86" bestFit="1" customWidth="1"/>
    <col min="23" max="23" width="13" style="86" bestFit="1" customWidth="1"/>
    <col min="24" max="24" width="80.5546875" style="86" bestFit="1" customWidth="1"/>
    <col min="25" max="25" width="24.6640625" style="86" bestFit="1" customWidth="1"/>
    <col min="26" max="26" width="25.44140625" style="86" bestFit="1" customWidth="1"/>
    <col min="27" max="27" width="14" style="86" bestFit="1" customWidth="1"/>
    <col min="28" max="28" width="29.109375" style="86" bestFit="1" customWidth="1"/>
    <col min="29" max="29" width="29.88671875" style="86" bestFit="1" customWidth="1"/>
    <col min="30" max="30" width="80.5546875" style="86" customWidth="1"/>
    <col min="31" max="31" width="28.88671875" style="86" bestFit="1" customWidth="1"/>
    <col min="32" max="32" width="80.5546875" style="86" bestFit="1" customWidth="1"/>
    <col min="33" max="33" width="24.6640625" style="86" bestFit="1" customWidth="1"/>
    <col min="34" max="34" width="20" style="86" bestFit="1" customWidth="1"/>
    <col min="35" max="35" width="15.5546875" style="86" bestFit="1" customWidth="1"/>
    <col min="36" max="36" width="14.33203125" style="86" bestFit="1" customWidth="1"/>
    <col min="37" max="16384" width="8.6640625" style="35"/>
  </cols>
  <sheetData>
    <row r="1" spans="1:37" x14ac:dyDescent="0.2">
      <c r="A1" s="174"/>
      <c r="B1" s="174"/>
      <c r="C1" s="174"/>
      <c r="D1" s="174"/>
      <c r="E1" s="174"/>
      <c r="F1" s="85"/>
      <c r="G1" s="175"/>
      <c r="H1" s="175"/>
      <c r="I1" s="175"/>
      <c r="L1" s="91"/>
      <c r="N1" s="87"/>
      <c r="O1" s="87"/>
      <c r="P1" s="87"/>
      <c r="Q1" s="87"/>
      <c r="R1" s="87"/>
      <c r="S1" s="87"/>
      <c r="T1" s="87"/>
      <c r="U1" s="87"/>
      <c r="V1" s="87"/>
      <c r="W1" s="87"/>
      <c r="X1" s="87"/>
      <c r="Y1" s="87"/>
      <c r="Z1" s="87"/>
      <c r="AA1" s="87"/>
      <c r="AB1" s="87"/>
      <c r="AC1" s="87"/>
      <c r="AD1" s="87"/>
      <c r="AE1" s="87"/>
      <c r="AF1" s="87"/>
      <c r="AG1" s="87"/>
      <c r="AH1" s="87"/>
      <c r="AI1" s="87"/>
      <c r="AJ1" s="87"/>
      <c r="AK1" s="89"/>
    </row>
    <row r="2" spans="1:37" ht="15.75" x14ac:dyDescent="0.25">
      <c r="A2" s="172"/>
      <c r="B2" s="148" t="s">
        <v>419</v>
      </c>
      <c r="C2" s="172"/>
      <c r="D2" s="172"/>
      <c r="E2" s="172"/>
      <c r="F2" s="89"/>
      <c r="G2" s="87"/>
      <c r="H2" s="87"/>
      <c r="I2" s="87"/>
      <c r="L2" s="91"/>
      <c r="M2" s="177" t="str">
        <f>IF(SUM(M4:M5)&gt;0,"Norm. Values",IF(ISTEXT(M7),"Raw Values",""))</f>
        <v>Norm. Values</v>
      </c>
      <c r="N2" s="177" t="str">
        <f t="shared" ref="N2:Z2" si="0">IF(SUM(N4:N5)&gt;0,"Norm. Values",IF(ISTEXT(N7),"Raw Values",""))</f>
        <v>Norm. Values</v>
      </c>
      <c r="O2" s="177" t="str">
        <f t="shared" si="0"/>
        <v>Norm. Values</v>
      </c>
      <c r="P2" s="177" t="str">
        <f t="shared" si="0"/>
        <v>Raw Values</v>
      </c>
      <c r="Q2" s="177" t="str">
        <f t="shared" si="0"/>
        <v>Raw Values</v>
      </c>
      <c r="R2" s="177" t="str">
        <f t="shared" si="0"/>
        <v>Raw Values</v>
      </c>
      <c r="S2" s="177" t="str">
        <f t="shared" si="0"/>
        <v/>
      </c>
      <c r="T2" s="177" t="str">
        <f t="shared" si="0"/>
        <v/>
      </c>
      <c r="U2" s="177"/>
      <c r="V2" s="177"/>
      <c r="W2" s="177" t="str">
        <f t="shared" si="0"/>
        <v/>
      </c>
      <c r="X2" s="177" t="str">
        <f t="shared" si="0"/>
        <v/>
      </c>
      <c r="Y2" s="177" t="str">
        <f t="shared" si="0"/>
        <v/>
      </c>
      <c r="Z2" s="177" t="str">
        <f t="shared" si="0"/>
        <v/>
      </c>
      <c r="AA2" s="177" t="str">
        <f t="shared" ref="AA2:AF2" si="1">IF(SUM(AA4:AA5)&gt;0,"Norm. Values",IF(ISTEXT(AA7),"Raw Values",""))</f>
        <v/>
      </c>
      <c r="AB2" s="177" t="str">
        <f t="shared" si="1"/>
        <v/>
      </c>
      <c r="AC2" s="177"/>
      <c r="AD2" s="177"/>
      <c r="AE2" s="177" t="str">
        <f t="shared" si="1"/>
        <v/>
      </c>
      <c r="AF2" s="177" t="str">
        <f t="shared" si="1"/>
        <v/>
      </c>
      <c r="AG2" s="173"/>
      <c r="AH2" s="173"/>
      <c r="AI2" s="173"/>
      <c r="AJ2" s="123"/>
      <c r="AK2" s="123"/>
    </row>
    <row r="3" spans="1:37" ht="15.75" x14ac:dyDescent="0.25">
      <c r="A3" s="172"/>
      <c r="B3" s="148"/>
      <c r="C3" s="172"/>
      <c r="D3" s="172"/>
      <c r="E3" s="172"/>
      <c r="F3" s="89"/>
      <c r="G3" s="87"/>
      <c r="H3" s="87"/>
      <c r="I3" s="87"/>
      <c r="L3" s="91"/>
      <c r="M3" s="178" t="str">
        <f>IF(M4=1,"Underlying",IF(M5=1,"Emerging",""))</f>
        <v>Underlying</v>
      </c>
      <c r="N3" s="178" t="str">
        <f t="shared" ref="N3:W3" si="2">IF(N4=1,"Underlying",IF(N5=1,"Emerging",""))</f>
        <v>Emerging</v>
      </c>
      <c r="O3" s="178" t="str">
        <f t="shared" si="2"/>
        <v>Emerging</v>
      </c>
      <c r="P3" s="178" t="str">
        <f t="shared" si="2"/>
        <v/>
      </c>
      <c r="Q3" s="178" t="str">
        <f t="shared" si="2"/>
        <v/>
      </c>
      <c r="R3" s="178" t="str">
        <f t="shared" si="2"/>
        <v/>
      </c>
      <c r="S3" s="178" t="str">
        <f t="shared" si="2"/>
        <v/>
      </c>
      <c r="T3" s="178" t="str">
        <f t="shared" si="2"/>
        <v/>
      </c>
      <c r="U3" s="178"/>
      <c r="V3" s="178"/>
      <c r="W3" s="178" t="str">
        <f t="shared" si="2"/>
        <v/>
      </c>
      <c r="X3" s="178" t="str">
        <f>IF(X4=1,"Underlying",IF(X5=1,"Emerging",""))</f>
        <v/>
      </c>
      <c r="Y3" s="178" t="str">
        <f t="shared" ref="Y3:Z3" si="3">IF(Y4=1,"Underlying",IF(Y5=1,"Emerging",""))</f>
        <v/>
      </c>
      <c r="Z3" s="178" t="str">
        <f t="shared" si="3"/>
        <v/>
      </c>
      <c r="AA3" s="178" t="str">
        <f t="shared" ref="AA3:AD3" si="4">IF(AA4=1,"Underlying",IF(AA5=1,"Emerging",""))</f>
        <v/>
      </c>
      <c r="AB3" s="178" t="str">
        <f t="shared" si="4"/>
        <v/>
      </c>
      <c r="AC3" s="178" t="str">
        <f t="shared" si="4"/>
        <v/>
      </c>
      <c r="AD3" s="178" t="str">
        <f t="shared" si="4"/>
        <v/>
      </c>
      <c r="AE3" s="179"/>
      <c r="AF3" s="179"/>
      <c r="AG3" s="173"/>
      <c r="AH3" s="173"/>
      <c r="AI3" s="173"/>
      <c r="AJ3" s="123"/>
      <c r="AK3" s="123"/>
    </row>
    <row r="4" spans="1:37" ht="15.75" hidden="1" x14ac:dyDescent="0.25">
      <c r="A4" s="172"/>
      <c r="B4" s="148"/>
      <c r="C4" s="172"/>
      <c r="D4" s="172"/>
      <c r="E4" s="172"/>
      <c r="F4" s="89"/>
      <c r="G4" s="87"/>
      <c r="H4" s="87"/>
      <c r="I4" s="103" t="s">
        <v>412</v>
      </c>
      <c r="L4" s="91"/>
      <c r="M4" s="180">
        <f>IFERROR(INDEX('Data Dictionary'!$I$8:$I$37,MATCH(M7,'Data Dictionary'!$K$8:$K$37,0)),"")</f>
        <v>1</v>
      </c>
      <c r="N4" s="180">
        <f>IFERROR(INDEX('Data Dictionary'!$I$8:$I$37,MATCH(N7,'Data Dictionary'!$K$8:$K$37,0)),"")</f>
        <v>0</v>
      </c>
      <c r="O4" s="180">
        <f>IFERROR(INDEX('Data Dictionary'!$I$8:$I$37,MATCH(O7,'Data Dictionary'!$K$8:$K$37,0)),"")</f>
        <v>0</v>
      </c>
      <c r="P4" s="180" t="str">
        <f>IFERROR(INDEX('Data Dictionary'!$I$8:$I$37,MATCH(P7,'Data Dictionary'!$K$8:$K$37,0)),"")</f>
        <v/>
      </c>
      <c r="Q4" s="180" t="str">
        <f>IFERROR(INDEX('Data Dictionary'!$I$8:$I$37,MATCH(Q7,'Data Dictionary'!$K$8:$K$37,0)),"")</f>
        <v/>
      </c>
      <c r="R4" s="180" t="str">
        <f>IFERROR(INDEX('Data Dictionary'!$I$8:$I$37,MATCH(R7,'Data Dictionary'!$K$8:$K$37,0)),"")</f>
        <v/>
      </c>
      <c r="S4" s="180" t="str">
        <f>IFERROR(INDEX('Data Dictionary'!$I$8:$I$37,MATCH(S7,'Data Dictionary'!$K$8:$K$37,0)),"")</f>
        <v/>
      </c>
      <c r="T4" s="180"/>
      <c r="U4" s="180"/>
      <c r="V4" s="180"/>
      <c r="W4" s="180"/>
      <c r="X4" s="180"/>
      <c r="Y4" s="180"/>
      <c r="Z4" s="180"/>
      <c r="AA4" s="201"/>
      <c r="AB4" s="176"/>
      <c r="AC4" s="176"/>
      <c r="AD4" s="176"/>
      <c r="AE4" s="176"/>
      <c r="AF4" s="176"/>
      <c r="AG4" s="173"/>
      <c r="AH4" s="173"/>
      <c r="AI4" s="173"/>
      <c r="AJ4" s="123"/>
      <c r="AK4" s="123"/>
    </row>
    <row r="5" spans="1:37" hidden="1" x14ac:dyDescent="0.2">
      <c r="A5" s="88"/>
      <c r="B5" s="104"/>
      <c r="C5" s="88"/>
      <c r="D5" s="172"/>
      <c r="E5" s="172"/>
      <c r="F5" s="89"/>
      <c r="G5" s="90"/>
      <c r="H5" s="90"/>
      <c r="I5" s="80" t="s">
        <v>454</v>
      </c>
      <c r="L5" s="91"/>
      <c r="M5" s="181">
        <f>IFERROR(INDEX('Data Dictionary'!$J$8:$J$37,MATCH(M7,'Data Dictionary'!$K$8:$K$37,0)),"")</f>
        <v>0</v>
      </c>
      <c r="N5" s="181">
        <f>IFERROR(INDEX('Data Dictionary'!$J$8:$J$37,MATCH(N7,'Data Dictionary'!$K$8:$K$37,0)),"")</f>
        <v>1</v>
      </c>
      <c r="O5" s="181">
        <f>IFERROR(INDEX('Data Dictionary'!$J$8:$J$37,MATCH(O7,'Data Dictionary'!$K$8:$K$37,0)),"")</f>
        <v>1</v>
      </c>
      <c r="P5" s="181" t="str">
        <f>IFERROR(INDEX('Data Dictionary'!$J$8:$J$37,MATCH(P7,'Data Dictionary'!$K$8:$K$37,0)),"")</f>
        <v/>
      </c>
      <c r="Q5" s="181" t="str">
        <f>IFERROR(INDEX('Data Dictionary'!$J$8:$J$37,MATCH(Q7,'Data Dictionary'!$K$8:$K$37,0)),"")</f>
        <v/>
      </c>
      <c r="R5" s="181" t="str">
        <f>IFERROR(INDEX('Data Dictionary'!$J$8:$J$37,MATCH(R7,'Data Dictionary'!$K$8:$K$37,0)),"")</f>
        <v/>
      </c>
      <c r="S5" s="181" t="str">
        <f>IFERROR(INDEX('Data Dictionary'!$J$8:$J$37,MATCH(S7,'Data Dictionary'!$K$8:$K$37,0)),"")</f>
        <v/>
      </c>
      <c r="T5" s="181"/>
      <c r="U5" s="181"/>
      <c r="V5" s="181"/>
      <c r="W5" s="181"/>
      <c r="X5" s="181"/>
      <c r="Y5" s="181"/>
      <c r="Z5" s="181"/>
      <c r="AA5" s="202"/>
      <c r="AB5" s="92"/>
      <c r="AC5" s="92"/>
      <c r="AD5" s="92"/>
      <c r="AE5" s="92"/>
      <c r="AF5" s="92"/>
      <c r="AG5" s="92"/>
      <c r="AH5" s="92"/>
      <c r="AI5" s="92"/>
      <c r="AJ5" s="92"/>
      <c r="AK5" s="89"/>
    </row>
    <row r="6" spans="1:37" ht="38.25" x14ac:dyDescent="0.2">
      <c r="A6" s="182" t="s">
        <v>0</v>
      </c>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Global Health Security Index</v>
      </c>
      <c r="N6" s="246" t="str">
        <f>IFERROR(INDEX('Data Dictionary'!$E$8:$E$37,MATCH(N7,'Data Dictionary'!$K$8:$K$37,0)),IFERROR(CONCATENATE(INDEX('Data Dictionary'!$E$8:$E$37,MATCH(LEFT(N7, SEARCH("_raw",N7,1)-1),'Data Dictionary'!$L$8:$L$37,0))," (Raw)"),""))</f>
        <v>WHO Disease Outbreak News</v>
      </c>
      <c r="O6" s="246" t="str">
        <f>IFERROR(INDEX('Data Dictionary'!$E$8:$E$37,MATCH(O7,'Data Dictionary'!$K$8:$K$37,0)),IFERROR(CONCATENATE(INDEX('Data Dictionary'!$E$8:$E$37,MATCH(LEFT(O7, SEARCH("_raw",O7,1)-1),'Data Dictionary'!$L$8:$L$37,0))," (Raw)"),""))</f>
        <v>IFRC Epidemics</v>
      </c>
      <c r="P6" s="246" t="str">
        <f>IFERROR(INDEX('Data Dictionary'!$E$8:$E$37,MATCH(P7,'Data Dictionary'!$K$8:$K$37,0)),IFERROR(CONCATENATE(INDEX('Data Dictionary'!$E$8:$E$37,MATCH(LEFT(P7, SEARCH("_raw",P7,1)-1),'Data Dictionary'!$L$8:$L$37,0))," (Raw)"),""))</f>
        <v>Global Health Security Index (Raw)</v>
      </c>
      <c r="Q6" s="246" t="str">
        <f>IFERROR(INDEX('Data Dictionary'!$E$8:$E$37,MATCH(Q7,'Data Dictionary'!$K$8:$K$37,0)),IFERROR(CONCATENATE(INDEX('Data Dictionary'!$E$8:$E$37,MATCH(LEFT(Q7, SEARCH("_raw",Q7,1)-1),'Data Dictionary'!$L$8:$L$37,0))," (Raw)"),""))</f>
        <v>WHO Disease Outbreak News (Raw)</v>
      </c>
      <c r="R6" s="246" t="str">
        <f>IFERROR(INDEX('Data Dictionary'!$E$8:$E$37,MATCH(R7,'Data Dictionary'!$K$8:$K$37,0)),IFERROR(CONCATENATE(INDEX('Data Dictionary'!$E$8:$E$37,MATCH(LEFT(R7, SEARCH("_raw",R7,1)-1),'Data Dictionary'!$L$8:$L$37,0))," (Raw)"),""))</f>
        <v>IFRC Epidemics (Raw)</v>
      </c>
      <c r="S6" s="246" t="str">
        <f>IFERROR(INDEX('Data Dictionary'!$E$8:$E$37,MATCH(S7,'Data Dictionary'!$K$8:$K$37,0)),IFERROR(CONCATENATE(INDEX('Data Dictionary'!$E$8:$E$37,MATCH(LEFT(S7, SEARCH("_raw",S7,1)-1),'Data Dictionary'!$L$8:$L$37,0))," (Raw)"),""))</f>
        <v/>
      </c>
      <c r="T6" s="246" t="str">
        <f>IFERROR(INDEX('Data Dictionary'!$E$8:$E$37,MATCH(T7,'Data Dictionary'!$K$8:$K$37,0)),IFERROR(CONCATENATE(INDEX('Data Dictionary'!$E$8:$E$37,MATCH(LEFT(T7, SEARCH("_raw",T7,1)-1),'Data Dictionary'!$L$8:$L$37,0))," (Raw)"),""))</f>
        <v/>
      </c>
      <c r="U6" s="246"/>
      <c r="V6" s="246"/>
      <c r="W6" s="246" t="str">
        <f>IFERROR(INDEX('Data Dictionary'!$E$8:$E$37,MATCH(W7,'Data Dictionary'!$K$8:$K$37,0)),IFERROR(CONCATENATE(INDEX('Data Dictionary'!$E$8:$E$37,MATCH(LEFT(W7, SEARCH("_raw",W7,1)-1),'Data Dictionary'!$L$8:$L$37,0))," (Raw)"),""))</f>
        <v/>
      </c>
      <c r="X6" s="246" t="str">
        <f>IFERROR(INDEX('Data Dictionary'!$E$8:$E$37,MATCH(X7,'Data Dictionary'!$K$8:$K$37,0)),IFERROR(CONCATENATE(INDEX('Data Dictionary'!$E$8:$E$37,MATCH(LEFT(X7, SEARCH("_raw",X7,1)-1),'Data Dictionary'!$L$8:$L$37,0))," (Raw)"),""))</f>
        <v/>
      </c>
      <c r="Y6" s="246"/>
      <c r="Z6" s="246"/>
      <c r="AA6" s="204" t="str">
        <f>IFERROR(INDEX('Data Dictionary'!$E$8:$E$37,MATCH(AA7,'Data Dictionary'!$K$8:$K$37,0)),IFERROR(CONCATENATE(INDEX('Data Dictionary'!$E$8:$E$37,MATCH(LEFT(AA7, SEARCH("_raw",AA7,1)-1),'Data Dictionary'!$L$8:$L$37,0))," (Raw)"),""))</f>
        <v/>
      </c>
      <c r="AB6" s="204" t="str">
        <f>IFERROR(INDEX('Data Dictionary'!$E$8:$E$37,MATCH(AB7,'Data Dictionary'!$K$8:$K$37,0)),IFERROR(CONCATENATE(INDEX('Data Dictionary'!$E$8:$E$37,MATCH(LEFT(AB7, SEARCH("_raw",AB7,1)-1),'Data Dictionary'!$L$8:$L$37,0))," (Raw)"),""))</f>
        <v/>
      </c>
      <c r="AC6" s="204"/>
      <c r="AD6" s="204"/>
      <c r="AE6" s="204" t="str">
        <f>IFERROR(INDEX('Data Dictionary'!$E$8:$E$37,MATCH(AE7,'Data Dictionary'!$K$8:$K$37,0)),IFERROR(CONCATENATE(INDEX('Data Dictionary'!$E$8:$E$37,MATCH(LEFT(AE7, SEARCH("_raw",AE7,1)-1),'Data Dictionary'!$L$8:$L$37,0))," (Raw)"),""))</f>
        <v/>
      </c>
      <c r="AF6" s="204" t="str">
        <f>IFERROR(INDEX('Data Dictionary'!$E$8:$E$37,MATCH(AF7,'Data Dictionary'!$K$8:$K$37,0)),IFERROR(CONCATENATE(INDEX('Data Dictionary'!$E$8:$E$37,MATCH(LEFT(AF7, SEARCH("_raw",AF7,1)-1),'Data Dictionary'!$L$8:$L$37,0))," (Raw)"),""))</f>
        <v/>
      </c>
      <c r="AG6" s="187" t="str">
        <f>IFERROR(INDEX('Data Dictionary'!$E$8:$E$37,MATCH(AG7,'Data Dictionary'!$K$8:$K$37,0)),IFERROR(CONCATENATE(INDEX('Data Dictionary'!$E$8:$E$37,MATCH(LEFT(AG7, SEARCH("_raw",AG7,1)-1),'Data Dictionary'!$L$8:$L$37,0))," (Raw)"),""))</f>
        <v/>
      </c>
      <c r="AH6" s="187" t="str">
        <f>IFERROR(INDEX('Data Dictionary'!$E$8:$E$37,MATCH(AH7,'Data Dictionary'!$K$8:$K$37,0)),IFERROR(CONCATENATE(INDEX('Data Dictionary'!$E$8:$E$37,MATCH(LEFT(AH7, SEARCH("_raw",AH7,1)-1),'Data Dictionary'!$L$8:$L$37,0))," (Raw)"),""))</f>
        <v/>
      </c>
      <c r="AI6" s="187" t="str">
        <f>IFERROR(INDEX('Data Dictionary'!$E$8:$E$37,MATCH(AI7,'Data Dictionary'!$K$8:$K$37,0)),IFERROR(CONCATENATE(INDEX('Data Dictionary'!$E$8:$E$37,MATCH(LEFT(AI7, SEARCH("_raw",AI7,1)-1),'Data Dictionary'!$L$8:$L$37,0))," (Raw)"),""))</f>
        <v/>
      </c>
      <c r="AJ6" s="187" t="str">
        <f>IFERROR(INDEX('Data Dictionary'!$E$8:$E$37,MATCH(AJ7,'Data Dictionary'!$K$8:$K$37,0)),IFERROR(CONCATENATE(INDEX('Data Dictionary'!$E$8:$E$37,MATCH(LEFT(AJ7, SEARCH("_raw",AJ7,1)-1),'Data Dictionary'!$L$8:$L$37,0))," (Raw)"),""))</f>
        <v/>
      </c>
      <c r="AK6" s="101"/>
    </row>
    <row r="7" spans="1:37" s="94" customFormat="1" x14ac:dyDescent="0.2">
      <c r="A7" s="188"/>
      <c r="B7" s="188"/>
      <c r="C7" s="188"/>
      <c r="D7" s="218"/>
      <c r="E7" s="218"/>
      <c r="F7" s="102"/>
      <c r="G7" s="189"/>
      <c r="H7" s="189"/>
      <c r="I7" s="189"/>
      <c r="J7" s="243" t="s">
        <v>601</v>
      </c>
      <c r="K7" s="243" t="s">
        <v>602</v>
      </c>
      <c r="L7" s="244" t="s">
        <v>2</v>
      </c>
      <c r="M7" s="247" t="s">
        <v>387</v>
      </c>
      <c r="N7" s="247" t="s">
        <v>519</v>
      </c>
      <c r="O7" s="247" t="s">
        <v>611</v>
      </c>
      <c r="P7" s="247" t="s">
        <v>469</v>
      </c>
      <c r="Q7" s="247" t="s">
        <v>520</v>
      </c>
      <c r="R7" s="247" t="s">
        <v>612</v>
      </c>
      <c r="S7" s="248"/>
      <c r="T7" s="248"/>
      <c r="U7"/>
      <c r="V7"/>
      <c r="W7"/>
      <c r="X7"/>
      <c r="Y7"/>
      <c r="Z7"/>
      <c r="AA7"/>
      <c r="AB7"/>
      <c r="AC7"/>
      <c r="AD7"/>
      <c r="AE7"/>
      <c r="AF7"/>
      <c r="AG7" s="34"/>
      <c r="AH7" s="34"/>
      <c r="AI7" s="34"/>
      <c r="AJ7" s="34"/>
      <c r="AK7" s="102"/>
    </row>
    <row r="8" spans="1:37" x14ac:dyDescent="0.2">
      <c r="A8" s="84">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190" t="str">
        <f ca="1">IF(L8 &lt;&gt; C8, "Countries don't match", "")</f>
        <v/>
      </c>
      <c r="G8" s="80">
        <f>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0</v>
      </c>
      <c r="H8" s="80" t="e" cm="1">
        <f t="array" ref="H8">IF(
    SUM(IF(
            ISNUMBER(
                IF(
                    $M$4:$X$4,
                    (M8:X8),
                    "")),
            1,
            0))
        =0,
    NA(),
    IF(
        Parameters!$D$15=1,
        IF(
            SUM(--(ISNUMBER(IF($M$4:$X$4=1,(M8:X8),""))))&gt;0,
            MAX(IF(
                ISNUMBER(M8:X8),
                IF(
                    M$4:X$4=1,
                    M8:X8,
                    ""),
                "")),
            MAX(IF(
                ISNUMBER(M8:X8),
                IF(
                    M$4:X$4=2,
                    M8:X8,
                    ""),
                ""))
        ),
        IF(
            Parameters!$D$16=1,
            IFERROR(
                AVERAGE(IF(
                    ISNUMBER(M8:X8),
                    IF(
                        M$4:X$4=1,
                        M8:X8,
                        ""),
                    "")),
                AVERAGE(IF(
                    ISNUMBER(M8:X8),
                    IF(
                        M$4:X$4=2,
                        M8:X8,
                        ""),
                    ""))
            ),
            IF(
                Parameters!$D$17=1,
                IFERROR(
                    IF(
                        OR(
                            IF(
                                ISNUMBER(M8:X8),
                                IF(
                                    M$4:X$4=1,
                                    M8:X8,
                                    ""),
                                "")
                            =0),
                        0,
                        GEOMEAN(IF(
                            ISNUMBER(M8:X8),
                            IF(
                                M$4:X$4=1,
                                M8:X8,
                                ""),
                            ""))
                    ),
                    IF(
                        OR(IF(
                            ISNUMBER(M8:X8),
                            IF(
                                M$4:X$4=2,
                                M8:X8,
                                ""),
                            "")
                            =0),
                        0,
                        GEOMEAN(IF(
                            ISNUMBER(M8:X8),
                            IF(
                                M$4:X$4=2,
                                M8:X8,
                                ""),
                            "")))
                )
            )
        )
    )
)</f>
        <v>#N/A</v>
      </c>
      <c r="I8" s="191" cm="1">
        <f t="array" ref="I8">IF(
    SUM(IF(
            ISNUMBER(
                IF(
                    $M$5:$X$5,
                    (M8:X8),
                    "")),
            1,
            0))
        =0,
    NA(),
    IF(
        Parameters!$D$15=1,
        IF(
            SUM(--(ISNUMBER(IF($M$5:$X$5=1,(M8:X8),""))))&gt;0,
            MAX(IF(
                ISNUMBER(M8:X8),
                IF(
                    M$5:X$5=1,
                    M8:X8,
                    ""),
                "")),
            MAX(IF(
                ISNUMBER(M8:X8),
                IF(
                    M$5:X$5=2,
                    M8:X8,
                    ""),
                ""))
        ),
        IF(
            Parameters!$D$16=1,
            IFERROR(
                AVERAGE(IF(
                    ISNUMBER(M8:X8),
                    IF(
                        M$5:X$5=1,
                        M8:X8,
                        ""),
                    "")),
                AVERAGE(IF(
                    ISNUMBER(M8:X8),
                    IF(
                        M$5:X$5=2,
                        M8:X8,
                        ""),
                    ""))
            ),
            IF(
                Parameters!$D$17=1,
                IFERROR(
                    IF(
                        OR(
                            IF(
                                ISNUMBER(M8:X8),
                                IF(
                                    M$5:X$5=1,
                                    M8:X8,
                                    ""),
                                "")
                            =0),
                        0,
                        GEOMEAN(IF(
                            ISNUMBER(M8:X8),
                            IF(
                                M$5:X$5=1,
                                M8:X8,
                                ""),
                            ""))
                    ),
                    IF(
                        OR(IF(
                            ISNUMBER(M8:X8),
                            IF(
                                M$5:X$5=2,
                                M8:X8,
                                ""),
                            "")
                            =0),
                        0,
                        GEOMEAN(IF(
                            ISNUMBER(M8:X8),
                            IF(
                                M$5:X$5=2,
                                M8:X8,
                                ""),
                            "")))
                )
            )
        )
    )
)</f>
        <v>0</v>
      </c>
      <c r="J8" s="242" t="s">
        <v>409</v>
      </c>
      <c r="K8" s="242">
        <v>44887</v>
      </c>
      <c r="L8" s="91" t="s">
        <v>667</v>
      </c>
      <c r="M8" s="192" t="s">
        <v>409</v>
      </c>
      <c r="N8" s="192">
        <v>0</v>
      </c>
      <c r="O8" s="192" t="s">
        <v>409</v>
      </c>
      <c r="P8" s="192" t="s">
        <v>409</v>
      </c>
      <c r="Q8" s="192" t="s">
        <v>409</v>
      </c>
      <c r="R8" s="192" t="s">
        <v>409</v>
      </c>
      <c r="S8"/>
      <c r="T8"/>
      <c r="U8"/>
      <c r="V8"/>
      <c r="W8"/>
      <c r="X8"/>
      <c r="Y8" s="192"/>
      <c r="Z8" s="192"/>
      <c r="AA8"/>
      <c r="AB8"/>
      <c r="AC8"/>
      <c r="AD8"/>
      <c r="AE8"/>
      <c r="AF8"/>
      <c r="AG8" s="34"/>
      <c r="AH8" s="34"/>
      <c r="AI8" s="34"/>
      <c r="AJ8" s="34"/>
      <c r="AK8" s="205"/>
    </row>
    <row r="9" spans="1:37" x14ac:dyDescent="0.2">
      <c r="A9" s="84">
        <v>2</v>
      </c>
      <c r="B9" s="84" t="str">
        <f ca="1"/>
        <v>Afghanistan</v>
      </c>
      <c r="C9" s="84" t="str">
        <f ca="1"/>
        <v>AFG</v>
      </c>
      <c r="D9" s="84" t="str">
        <f ca="1"/>
        <v>SAS           South Asia</v>
      </c>
      <c r="E9" s="84" t="str">
        <f ca="1"/>
        <v>IDA</v>
      </c>
      <c r="F9" s="190" t="str">
        <f t="shared" ref="F9:F72" ca="1" si="5">IF(L9 &lt;&gt; C9, "Countries don't match", "")</f>
        <v/>
      </c>
      <c r="G9" s="80">
        <f>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0</v>
      </c>
      <c r="H9" s="80" cm="1">
        <f t="array" ref="H9">IF(
    SUM(IF(
            ISNUMBER(
                IF(
                    $M$4:$X$4,
                    (M9:X9),
                    "")),
            1,
            0))
        =0,
    NA(),
    IF(
        Parameters!$D$15=1,
        IF(
            SUM(--(ISNUMBER(IF($M$4:$X$4=1,(M9:X9),""))))&gt;0,
            MAX(IF(
                ISNUMBER(M9:X9),
                IF(
                    M$4:X$4=1,
                    M9:X9,
                    ""),
                "")),
            MAX(IF(
                ISNUMBER(M9:X9),
                IF(
                    M$4:X$4=2,
                    M9:X9,
                    ""),
                ""))
        ),
        IF(
            Parameters!$D$16=1,
            IFERROR(
                AVERAGE(IF(
                    ISNUMBER(M9:X9),
                    IF(
                        M$4:X$4=1,
                        M9:X9,
                        ""),
                    "")),
                AVERAGE(IF(
                    ISNUMBER(M9:X9),
                    IF(
                        M$4:X$4=2,
                        M9:X9,
                        ""),
                    ""))
            ),
            IF(
                Parameters!$D$17=1,
                IFERROR(
                    IF(
                        OR(
                            IF(
                                ISNUMBER(M9:X9),
                                IF(
                                    M$4:X$4=1,
                                    M9:X9,
                                    ""),
                                "")
                            =0),
                        0,
                        GEOMEAN(IF(
                            ISNUMBER(M9:X9),
                            IF(
                                M$4:X$4=1,
                                M9:X9,
                                ""),
                            ""))
                    ),
                    IF(
                        OR(IF(
                            ISNUMBER(M9:X9),
                            IF(
                                M$4:X$4=2,
                                M9:X9,
                                ""),
                            "")
                            =0),
                        0,
                        GEOMEAN(IF(
                            ISNUMBER(M9:X9),
                            IF(
                                M$4:X$4=2,
                                M9:X9,
                                ""),
                            "")))
                )
            )
        )
    )
)</f>
        <v>7.7784256559766698</v>
      </c>
      <c r="I9" s="191" cm="1">
        <f t="array" ref="I9">IF(
    SUM(IF(
            ISNUMBER(
                IF(
                    $M$5:$X$5,
                    (M9:X9),
                    "")),
            1,
            0))
        =0,
    NA(),
    IF(
        Parameters!$D$15=1,
        IF(
            SUM(--(ISNUMBER(IF($M$5:$X$5=1,(M9:X9),""))))&gt;0,
            MAX(IF(
                ISNUMBER(M9:X9),
                IF(
                    M$5:X$5=1,
                    M9:X9,
                    ""),
                "")),
            MAX(IF(
                ISNUMBER(M9:X9),
                IF(
                    M$5:X$5=2,
                    M9:X9,
                    ""),
                ""))
        ),
        IF(
            Parameters!$D$16=1,
            IFERROR(
                AVERAGE(IF(
                    ISNUMBER(M9:X9),
                    IF(
                        M$5:X$5=1,
                        M9:X9,
                        ""),
                    "")),
                AVERAGE(IF(
                    ISNUMBER(M9:X9),
                    IF(
                        M$5:X$5=2,
                        M9:X9,
                        ""),
                    ""))
            ),
            IF(
                Parameters!$D$17=1,
                IFERROR(
                    IF(
                        OR(
                            IF(
                                ISNUMBER(M9:X9),
                                IF(
                                    M$5:X$5=1,
                                    M9:X9,
                                    ""),
                                "")
                            =0),
                        0,
                        GEOMEAN(IF(
                            ISNUMBER(M9:X9),
                            IF(
                                M$5:X$5=1,
                                M9:X9,
                                ""),
                            ""))
                    ),
                    IF(
                        OR(IF(
                            ISNUMBER(M9:X9),
                            IF(
                                M$5:X$5=2,
                                M9:X9,
                                ""),
                            "")
                            =0),
                        0,
                        GEOMEAN(IF(
                            ISNUMBER(M9:X9),
                            IF(
                                M$5:X$5=2,
                                M9:X9,
                                ""),
                            "")))
                )
            )
        )
    )
)</f>
        <v>0</v>
      </c>
      <c r="J9" s="242">
        <v>44620</v>
      </c>
      <c r="K9" s="242">
        <v>44699</v>
      </c>
      <c r="L9" s="91" t="s">
        <v>7</v>
      </c>
      <c r="M9" s="192">
        <v>7.7784256559766698</v>
      </c>
      <c r="N9" s="192">
        <v>0</v>
      </c>
      <c r="O9" s="192" t="s">
        <v>409</v>
      </c>
      <c r="P9" s="192">
        <v>28.8</v>
      </c>
      <c r="Q9" s="192" t="s">
        <v>409</v>
      </c>
      <c r="R9" s="192" t="s">
        <v>409</v>
      </c>
      <c r="S9"/>
      <c r="T9"/>
      <c r="U9"/>
      <c r="V9"/>
      <c r="W9"/>
      <c r="X9"/>
      <c r="Y9" s="192"/>
      <c r="Z9" s="192"/>
      <c r="AA9"/>
      <c r="AB9"/>
      <c r="AC9"/>
      <c r="AD9"/>
      <c r="AE9"/>
      <c r="AF9"/>
      <c r="AG9" s="34"/>
      <c r="AH9" s="34"/>
      <c r="AI9" s="34"/>
      <c r="AJ9" s="34"/>
      <c r="AK9" s="205"/>
    </row>
    <row r="10" spans="1:37" x14ac:dyDescent="0.2">
      <c r="A10" s="84">
        <v>3</v>
      </c>
      <c r="B10" s="84" t="str">
        <f ca="1"/>
        <v>Angola</v>
      </c>
      <c r="C10" s="84" t="str">
        <f ca="1"/>
        <v>AGO</v>
      </c>
      <c r="D10" s="84" t="str">
        <f ca="1"/>
        <v>SSF           Sub-Saharan Africa</v>
      </c>
      <c r="E10" s="84" t="str">
        <f ca="1"/>
        <v>IBRD</v>
      </c>
      <c r="F10" s="190" t="str">
        <f t="shared" ca="1" si="5"/>
        <v/>
      </c>
      <c r="G10" s="80">
        <f>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0</v>
      </c>
      <c r="H10" s="80" cm="1">
        <f t="array" ref="H10">IF(
    SUM(IF(
            ISNUMBER(
                IF(
                    $M$4:$X$4,
                    (M10:X10),
                    "")),
            1,
            0))
        =0,
    NA(),
    IF(
        Parameters!$D$15=1,
        IF(
            SUM(--(ISNUMBER(IF($M$4:$X$4=1,(M10:X10),""))))&gt;0,
            MAX(IF(
                ISNUMBER(M10:X10),
                IF(
                    M$4:X$4=1,
                    M10:X10,
                    ""),
                "")),
            MAX(IF(
                ISNUMBER(M10:X10),
                IF(
                    M$4:X$4=2,
                    M10:X10,
                    ""),
                ""))
        ),
        IF(
            Parameters!$D$16=1,
            IFERROR(
                AVERAGE(IF(
                    ISNUMBER(M10:X10),
                    IF(
                        M$4:X$4=1,
                        M10:X10,
                        ""),
                    "")),
                AVERAGE(IF(
                    ISNUMBER(M10:X10),
                    IF(
                        M$4:X$4=2,
                        M10:X10,
                        ""),
                    ""))
            ),
            IF(
                Parameters!$D$17=1,
                IFERROR(
                    IF(
                        OR(
                            IF(
                                ISNUMBER(M10:X10),
                                IF(
                                    M$4:X$4=1,
                                    M10:X10,
                                    ""),
                                "")
                            =0),
                        0,
                        GEOMEAN(IF(
                            ISNUMBER(M10:X10),
                            IF(
                                M$4:X$4=1,
                                M10:X10,
                                ""),
                            ""))
                    ),
                    IF(
                        OR(IF(
                            ISNUMBER(M10:X10),
                            IF(
                                M$4:X$4=2,
                                M10:X10,
                                ""),
                            "")
                            =0),
                        0,
                        GEOMEAN(IF(
                            ISNUMBER(M10:X10),
                            IF(
                                M$4:X$4=2,
                                M10:X10,
                                ""),
                            "")))
                )
            )
        )
    )
)</f>
        <v>7.6909620991253602</v>
      </c>
      <c r="I10" s="191" cm="1">
        <f t="array" ref="I10">IF(
    SUM(IF(
            ISNUMBER(
                IF(
                    $M$5:$X$5,
                    (M10:X10),
                    "")),
            1,
            0))
        =0,
    NA(),
    IF(
        Parameters!$D$15=1,
        IF(
            SUM(--(ISNUMBER(IF($M$5:$X$5=1,(M10:X10),""))))&gt;0,
            MAX(IF(
                ISNUMBER(M10:X10),
                IF(
                    M$5:X$5=1,
                    M10:X10,
                    ""),
                "")),
            MAX(IF(
                ISNUMBER(M10:X10),
                IF(
                    M$5:X$5=2,
                    M10:X10,
                    ""),
                ""))
        ),
        IF(
            Parameters!$D$16=1,
            IFERROR(
                AVERAGE(IF(
                    ISNUMBER(M10:X10),
                    IF(
                        M$5:X$5=1,
                        M10:X10,
                        ""),
                    "")),
                AVERAGE(IF(
                    ISNUMBER(M10:X10),
                    IF(
                        M$5:X$5=2,
                        M10:X10,
                        ""),
                    ""))
            ),
            IF(
                Parameters!$D$17=1,
                IFERROR(
                    IF(
                        OR(
                            IF(
                                ISNUMBER(M10:X10),
                                IF(
                                    M$5:X$5=1,
                                    M10:X10,
                                    ""),
                                "")
                            =0),
                        0,
                        GEOMEAN(IF(
                            ISNUMBER(M10:X10),
                            IF(
                                M$5:X$5=1,
                                M10:X10,
                                ""),
                            ""))
                    ),
                    IF(
                        OR(IF(
                            ISNUMBER(M10:X10),
                            IF(
                                M$5:X$5=2,
                                M10:X10,
                                ""),
                            "")
                            =0),
                        0,
                        GEOMEAN(IF(
                            ISNUMBER(M10:X10),
                            IF(
                                M$5:X$5=2,
                                M10:X10,
                                ""),
                            "")))
                )
            )
        )
    )
)</f>
        <v>0</v>
      </c>
      <c r="J10" s="242">
        <v>44620</v>
      </c>
      <c r="K10" s="242">
        <v>44806</v>
      </c>
      <c r="L10" s="91" t="s">
        <v>9</v>
      </c>
      <c r="M10" s="192">
        <v>7.6909620991253602</v>
      </c>
      <c r="N10" s="192">
        <v>0</v>
      </c>
      <c r="O10" s="192" t="s">
        <v>409</v>
      </c>
      <c r="P10" s="192">
        <v>29.1</v>
      </c>
      <c r="Q10" s="192" t="s">
        <v>409</v>
      </c>
      <c r="R10" s="192" t="s">
        <v>409</v>
      </c>
      <c r="S10"/>
      <c r="T10"/>
      <c r="U10"/>
      <c r="V10"/>
      <c r="W10"/>
      <c r="X10"/>
      <c r="Y10" s="192"/>
      <c r="Z10" s="192"/>
      <c r="AA10"/>
      <c r="AB10"/>
      <c r="AC10"/>
      <c r="AD10"/>
      <c r="AE10"/>
      <c r="AF10"/>
      <c r="AG10" s="34"/>
      <c r="AH10" s="34"/>
      <c r="AI10" s="34"/>
      <c r="AJ10" s="34"/>
      <c r="AK10" s="205"/>
    </row>
    <row r="11" spans="1:37" x14ac:dyDescent="0.2">
      <c r="A11" s="84">
        <v>4</v>
      </c>
      <c r="B11" s="84" t="str">
        <f ca="1"/>
        <v>Albania</v>
      </c>
      <c r="C11" s="84" t="str">
        <f ca="1"/>
        <v>ALB</v>
      </c>
      <c r="D11" s="84" t="str">
        <f ca="1"/>
        <v>ECS           Europe &amp; Central Asia</v>
      </c>
      <c r="E11" s="84" t="str">
        <f ca="1"/>
        <v>IBRD</v>
      </c>
      <c r="F11" s="190" t="str">
        <f t="shared" ca="1" si="5"/>
        <v/>
      </c>
      <c r="G11" s="80">
        <f>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0</v>
      </c>
      <c r="H11" s="80" cm="1">
        <f t="array" ref="H11">IF(
    SUM(IF(
            ISNUMBER(
                IF(
                    $M$4:$X$4,
                    (M11:X11),
                    "")),
            1,
            0))
        =0,
    NA(),
    IF(
        Parameters!$D$15=1,
        IF(
            SUM(--(ISNUMBER(IF($M$4:$X$4=1,(M11:X11),""))))&gt;0,
            MAX(IF(
                ISNUMBER(M11:X11),
                IF(
                    M$4:X$4=1,
                    M11:X11,
                    ""),
                "")),
            MAX(IF(
                ISNUMBER(M11:X11),
                IF(
                    M$4:X$4=2,
                    M11:X11,
                    ""),
                ""))
        ),
        IF(
            Parameters!$D$16=1,
            IFERROR(
                AVERAGE(IF(
                    ISNUMBER(M11:X11),
                    IF(
                        M$4:X$4=1,
                        M11:X11,
                        ""),
                    "")),
                AVERAGE(IF(
                    ISNUMBER(M11:X11),
                    IF(
                        M$4:X$4=2,
                        M11:X11,
                        ""),
                    ""))
            ),
            IF(
                Parameters!$D$17=1,
                IFERROR(
                    IF(
                        OR(
                            IF(
                                ISNUMBER(M11:X11),
                                IF(
                                    M$4:X$4=1,
                                    M11:X11,
                                    ""),
                                "")
                            =0),
                        0,
                        GEOMEAN(IF(
                            ISNUMBER(M11:X11),
                            IF(
                                M$4:X$4=1,
                                M11:X11,
                                ""),
                            ""))
                    ),
                    IF(
                        OR(IF(
                            ISNUMBER(M11:X11),
                            IF(
                                M$4:X$4=2,
                                M11:X11,
                                ""),
                            "")
                            =0),
                        0,
                        GEOMEAN(IF(
                            ISNUMBER(M11:X11),
                            IF(
                                M$4:X$4=2,
                                M11:X11,
                                ""),
                            "")))
                )
            )
        )
    )
)</f>
        <v>3.0553935860058301</v>
      </c>
      <c r="I11" s="191" cm="1">
        <f t="array" ref="I11">IF(
    SUM(IF(
            ISNUMBER(
                IF(
                    $M$5:$X$5,
                    (M11:X11),
                    "")),
            1,
            0))
        =0,
    NA(),
    IF(
        Parameters!$D$15=1,
        IF(
            SUM(--(ISNUMBER(IF($M$5:$X$5=1,(M11:X11),""))))&gt;0,
            MAX(IF(
                ISNUMBER(M11:X11),
                IF(
                    M$5:X$5=1,
                    M11:X11,
                    ""),
                "")),
            MAX(IF(
                ISNUMBER(M11:X11),
                IF(
                    M$5:X$5=2,
                    M11:X11,
                    ""),
                ""))
        ),
        IF(
            Parameters!$D$16=1,
            IFERROR(
                AVERAGE(IF(
                    ISNUMBER(M11:X11),
                    IF(
                        M$5:X$5=1,
                        M11:X11,
                        ""),
                    "")),
                AVERAGE(IF(
                    ISNUMBER(M11:X11),
                    IF(
                        M$5:X$5=2,
                        M11:X11,
                        ""),
                    ""))
            ),
            IF(
                Parameters!$D$17=1,
                IFERROR(
                    IF(
                        OR(
                            IF(
                                ISNUMBER(M11:X11),
                                IF(
                                    M$5:X$5=1,
                                    M11:X11,
                                    ""),
                                "")
                            =0),
                        0,
                        GEOMEAN(IF(
                            ISNUMBER(M11:X11),
                            IF(
                                M$5:X$5=1,
                                M11:X11,
                                ""),
                            ""))
                    ),
                    IF(
                        OR(IF(
                            ISNUMBER(M11:X11),
                            IF(
                                M$5:X$5=2,
                                M11:X11,
                                ""),
                            "")
                            =0),
                        0,
                        GEOMEAN(IF(
                            ISNUMBER(M11:X11),
                            IF(
                                M$5:X$5=2,
                                M11:X11,
                                ""),
                            "")))
                )
            )
        )
    )
)</f>
        <v>0</v>
      </c>
      <c r="J11" s="242">
        <v>44620</v>
      </c>
      <c r="K11" s="242">
        <v>44880</v>
      </c>
      <c r="L11" s="91" t="s">
        <v>11</v>
      </c>
      <c r="M11" s="192">
        <v>3.0553935860058301</v>
      </c>
      <c r="N11" s="192">
        <v>0</v>
      </c>
      <c r="O11" s="192" t="s">
        <v>409</v>
      </c>
      <c r="P11" s="192">
        <v>45</v>
      </c>
      <c r="Q11" s="192" t="s">
        <v>409</v>
      </c>
      <c r="R11" s="192" t="s">
        <v>409</v>
      </c>
      <c r="S11"/>
      <c r="T11"/>
      <c r="U11"/>
      <c r="V11"/>
      <c r="W11"/>
      <c r="X11"/>
      <c r="Y11" s="192"/>
      <c r="Z11" s="192"/>
      <c r="AA11"/>
      <c r="AB11"/>
      <c r="AC11"/>
      <c r="AD11"/>
      <c r="AE11"/>
      <c r="AF11"/>
      <c r="AG11" s="34"/>
      <c r="AH11" s="34"/>
      <c r="AI11" s="34"/>
      <c r="AJ11" s="34"/>
      <c r="AK11" s="205"/>
    </row>
    <row r="12" spans="1:37" x14ac:dyDescent="0.2">
      <c r="A12" s="84">
        <v>5</v>
      </c>
      <c r="B12" s="84" t="str">
        <f ca="1"/>
        <v>Andorra</v>
      </c>
      <c r="C12" s="84" t="str">
        <f ca="1"/>
        <v>AND</v>
      </c>
      <c r="D12" s="84" t="str">
        <f ca="1"/>
        <v>ECS           Europe &amp; Central Asia</v>
      </c>
      <c r="E12" s="84" t="str">
        <f ca="1"/>
        <v>NA</v>
      </c>
      <c r="F12" s="190" t="str">
        <f t="shared" ca="1" si="5"/>
        <v/>
      </c>
      <c r="G12" s="80">
        <f>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0</v>
      </c>
      <c r="H12" s="80" cm="1">
        <f t="array" ref="H12">IF(
    SUM(IF(
            ISNUMBER(
                IF(
                    $M$4:$X$4,
                    (M12:X12),
                    "")),
            1,
            0))
        =0,
    NA(),
    IF(
        Parameters!$D$15=1,
        IF(
            SUM(--(ISNUMBER(IF($M$4:$X$4=1,(M12:X12),""))))&gt;0,
            MAX(IF(
                ISNUMBER(M12:X12),
                IF(
                    M$4:X$4=1,
                    M12:X12,
                    ""),
                "")),
            MAX(IF(
                ISNUMBER(M12:X12),
                IF(
                    M$4:X$4=2,
                    M12:X12,
                    ""),
                ""))
        ),
        IF(
            Parameters!$D$16=1,
            IFERROR(
                AVERAGE(IF(
                    ISNUMBER(M12:X12),
                    IF(
                        M$4:X$4=1,
                        M12:X12,
                        ""),
                    "")),
                AVERAGE(IF(
                    ISNUMBER(M12:X12),
                    IF(
                        M$4:X$4=2,
                        M12:X12,
                        ""),
                    ""))
            ),
            IF(
                Parameters!$D$17=1,
                IFERROR(
                    IF(
                        OR(
                            IF(
                                ISNUMBER(M12:X12),
                                IF(
                                    M$4:X$4=1,
                                    M12:X12,
                                    ""),
                                "")
                            =0),
                        0,
                        GEOMEAN(IF(
                            ISNUMBER(M12:X12),
                            IF(
                                M$4:X$4=1,
                                M12:X12,
                                ""),
                            ""))
                    ),
                    IF(
                        OR(IF(
                            ISNUMBER(M12:X12),
                            IF(
                                M$4:X$4=2,
                                M12:X12,
                                ""),
                            "")
                            =0),
                        0,
                        GEOMEAN(IF(
                            ISNUMBER(M12:X12),
                            IF(
                                M$4:X$4=2,
                                M12:X12,
                                ""),
                            "")))
                )
            )
        )
    )
)</f>
        <v>6.0583090379008704</v>
      </c>
      <c r="I12" s="191" cm="1">
        <f t="array" ref="I12">IF(
    SUM(IF(
            ISNUMBER(
                IF(
                    $M$5:$X$5,
                    (M12:X12),
                    "")),
            1,
            0))
        =0,
    NA(),
    IF(
        Parameters!$D$15=1,
        IF(
            SUM(--(ISNUMBER(IF($M$5:$X$5=1,(M12:X12),""))))&gt;0,
            MAX(IF(
                ISNUMBER(M12:X12),
                IF(
                    M$5:X$5=1,
                    M12:X12,
                    ""),
                "")),
            MAX(IF(
                ISNUMBER(M12:X12),
                IF(
                    M$5:X$5=2,
                    M12:X12,
                    ""),
                ""))
        ),
        IF(
            Parameters!$D$16=1,
            IFERROR(
                AVERAGE(IF(
                    ISNUMBER(M12:X12),
                    IF(
                        M$5:X$5=1,
                        M12:X12,
                        ""),
                    "")),
                AVERAGE(IF(
                    ISNUMBER(M12:X12),
                    IF(
                        M$5:X$5=2,
                        M12:X12,
                        ""),
                    ""))
            ),
            IF(
                Parameters!$D$17=1,
                IFERROR(
                    IF(
                        OR(
                            IF(
                                ISNUMBER(M12:X12),
                                IF(
                                    M$5:X$5=1,
                                    M12:X12,
                                    ""),
                                "")
                            =0),
                        0,
                        GEOMEAN(IF(
                            ISNUMBER(M12:X12),
                            IF(
                                M$5:X$5=1,
                                M12:X12,
                                ""),
                            ""))
                    ),
                    IF(
                        OR(IF(
                            ISNUMBER(M12:X12),
                            IF(
                                M$5:X$5=2,
                                M12:X12,
                                ""),
                            "")
                            =0),
                        0,
                        GEOMEAN(IF(
                            ISNUMBER(M12:X12),
                            IF(
                                M$5:X$5=2,
                                M12:X12,
                                ""),
                            "")))
                )
            )
        )
    )
)</f>
        <v>0</v>
      </c>
      <c r="J12" s="242">
        <v>44887</v>
      </c>
      <c r="K12" s="242" t="s">
        <v>409</v>
      </c>
      <c r="L12" s="91" t="s">
        <v>668</v>
      </c>
      <c r="M12" s="192">
        <v>6.0583090379008704</v>
      </c>
      <c r="N12" s="192">
        <v>0</v>
      </c>
      <c r="O12" s="192" t="s">
        <v>409</v>
      </c>
      <c r="P12" s="192">
        <v>34.700000000000003</v>
      </c>
      <c r="Q12" s="192" t="s">
        <v>409</v>
      </c>
      <c r="R12" s="192" t="s">
        <v>409</v>
      </c>
      <c r="S12"/>
      <c r="T12"/>
      <c r="U12"/>
      <c r="V12"/>
      <c r="W12"/>
      <c r="X12"/>
      <c r="Y12" s="192"/>
      <c r="Z12" s="192"/>
      <c r="AA12"/>
      <c r="AB12"/>
      <c r="AC12"/>
      <c r="AD12"/>
      <c r="AE12"/>
      <c r="AF12"/>
      <c r="AG12" s="34"/>
      <c r="AH12" s="34"/>
      <c r="AI12" s="34"/>
      <c r="AJ12" s="34"/>
      <c r="AK12" s="205"/>
    </row>
    <row r="13" spans="1:37" x14ac:dyDescent="0.2">
      <c r="A13" s="84">
        <v>6</v>
      </c>
      <c r="B13" s="84" t="str">
        <f ca="1"/>
        <v>United Arab Emirates</v>
      </c>
      <c r="C13" s="84" t="str">
        <f ca="1"/>
        <v>ARE</v>
      </c>
      <c r="D13" s="84" t="str">
        <f ca="1"/>
        <v>MEA           Middle East &amp; North Africa</v>
      </c>
      <c r="E13" s="84" t="str">
        <f ca="1"/>
        <v>NA</v>
      </c>
      <c r="F13" s="190" t="str">
        <f t="shared" ca="1" si="5"/>
        <v/>
      </c>
      <c r="G13" s="80">
        <f>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0</v>
      </c>
      <c r="H13" s="80" cm="1">
        <f t="array" ref="H13">IF(
    SUM(IF(
            ISNUMBER(
                IF(
                    $M$4:$X$4,
                    (M13:X13),
                    "")),
            1,
            0))
        =0,
    NA(),
    IF(
        Parameters!$D$15=1,
        IF(
            SUM(--(ISNUMBER(IF($M$4:$X$4=1,(M13:X13),""))))&gt;0,
            MAX(IF(
                ISNUMBER(M13:X13),
                IF(
                    M$4:X$4=1,
                    M13:X13,
                    ""),
                "")),
            MAX(IF(
                ISNUMBER(M13:X13),
                IF(
                    M$4:X$4=2,
                    M13:X13,
                    ""),
                ""))
        ),
        IF(
            Parameters!$D$16=1,
            IFERROR(
                AVERAGE(IF(
                    ISNUMBER(M13:X13),
                    IF(
                        M$4:X$4=1,
                        M13:X13,
                        ""),
                    "")),
                AVERAGE(IF(
                    ISNUMBER(M13:X13),
                    IF(
                        M$4:X$4=2,
                        M13:X13,
                        ""),
                    ""))
            ),
            IF(
                Parameters!$D$17=1,
                IFERROR(
                    IF(
                        OR(
                            IF(
                                ISNUMBER(M13:X13),
                                IF(
                                    M$4:X$4=1,
                                    M13:X13,
                                    ""),
                                "")
                            =0),
                        0,
                        GEOMEAN(IF(
                            ISNUMBER(M13:X13),
                            IF(
                                M$4:X$4=1,
                                M13:X13,
                                ""),
                            ""))
                    ),
                    IF(
                        OR(IF(
                            ISNUMBER(M13:X13),
                            IF(
                                M$4:X$4=2,
                                M13:X13,
                                ""),
                            "")
                            =0),
                        0,
                        GEOMEAN(IF(
                            ISNUMBER(M13:X13),
                            IF(
                                M$4:X$4=2,
                                M13:X13,
                                ""),
                            "")))
                )
            )
        )
    )
)</f>
        <v>4.6297376093294398</v>
      </c>
      <c r="I13" s="191" cm="1">
        <f t="array" ref="I13">IF(
    SUM(IF(
            ISNUMBER(
                IF(
                    $M$5:$X$5,
                    (M13:X13),
                    "")),
            1,
            0))
        =0,
    NA(),
    IF(
        Parameters!$D$15=1,
        IF(
            SUM(--(ISNUMBER(IF($M$5:$X$5=1,(M13:X13),""))))&gt;0,
            MAX(IF(
                ISNUMBER(M13:X13),
                IF(
                    M$5:X$5=1,
                    M13:X13,
                    ""),
                "")),
            MAX(IF(
                ISNUMBER(M13:X13),
                IF(
                    M$5:X$5=2,
                    M13:X13,
                    ""),
                ""))
        ),
        IF(
            Parameters!$D$16=1,
            IFERROR(
                AVERAGE(IF(
                    ISNUMBER(M13:X13),
                    IF(
                        M$5:X$5=1,
                        M13:X13,
                        ""),
                    "")),
                AVERAGE(IF(
                    ISNUMBER(M13:X13),
                    IF(
                        M$5:X$5=2,
                        M13:X13,
                        ""),
                    ""))
            ),
            IF(
                Parameters!$D$17=1,
                IFERROR(
                    IF(
                        OR(
                            IF(
                                ISNUMBER(M13:X13),
                                IF(
                                    M$5:X$5=1,
                                    M13:X13,
                                    ""),
                                "")
                            =0),
                        0,
                        GEOMEAN(IF(
                            ISNUMBER(M13:X13),
                            IF(
                                M$5:X$5=1,
                                M13:X13,
                                ""),
                            ""))
                    ),
                    IF(
                        OR(IF(
                            ISNUMBER(M13:X13),
                            IF(
                                M$5:X$5=2,
                                M13:X13,
                                ""),
                            "")
                            =0),
                        0,
                        GEOMEAN(IF(
                            ISNUMBER(M13:X13),
                            IF(
                                M$5:X$5=2,
                                M13:X13,
                                ""),
                            "")))
                )
            )
        )
    )
)</f>
        <v>0</v>
      </c>
      <c r="J13" s="242">
        <v>44620</v>
      </c>
      <c r="K13" s="242">
        <v>44699</v>
      </c>
      <c r="L13" s="91" t="s">
        <v>13</v>
      </c>
      <c r="M13" s="192">
        <v>4.6297376093294398</v>
      </c>
      <c r="N13" s="192">
        <v>0</v>
      </c>
      <c r="O13" s="192" t="s">
        <v>409</v>
      </c>
      <c r="P13" s="192">
        <v>39.6</v>
      </c>
      <c r="Q13" s="192" t="s">
        <v>409</v>
      </c>
      <c r="R13" s="192" t="s">
        <v>409</v>
      </c>
      <c r="S13"/>
      <c r="T13"/>
      <c r="U13"/>
      <c r="V13"/>
      <c r="W13"/>
      <c r="X13"/>
      <c r="Y13" s="192"/>
      <c r="Z13" s="192"/>
      <c r="AA13"/>
      <c r="AB13"/>
      <c r="AC13"/>
      <c r="AD13"/>
      <c r="AE13"/>
      <c r="AF13"/>
      <c r="AG13" s="34"/>
      <c r="AH13" s="34"/>
      <c r="AI13" s="34"/>
      <c r="AJ13" s="34"/>
      <c r="AK13" s="205"/>
    </row>
    <row r="14" spans="1:37" x14ac:dyDescent="0.2">
      <c r="A14" s="84">
        <v>7</v>
      </c>
      <c r="B14" s="84" t="str">
        <f ca="1"/>
        <v>Argentina</v>
      </c>
      <c r="C14" s="84" t="str">
        <f ca="1"/>
        <v>ARG</v>
      </c>
      <c r="D14" s="84" t="str">
        <f ca="1"/>
        <v>LCN           Latin America &amp; Caribbean</v>
      </c>
      <c r="E14" s="84" t="str">
        <f ca="1"/>
        <v>IBRD</v>
      </c>
      <c r="F14" s="190" t="str">
        <f t="shared" ca="1" si="5"/>
        <v/>
      </c>
      <c r="G14" s="80">
        <f>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0</v>
      </c>
      <c r="H14" s="80" cm="1">
        <f t="array" ref="H14">IF(
    SUM(IF(
            ISNUMBER(
                IF(
                    $M$4:$X$4,
                    (M14:X14),
                    "")),
            1,
            0))
        =0,
    NA(),
    IF(
        Parameters!$D$15=1,
        IF(
            SUM(--(ISNUMBER(IF($M$4:$X$4=1,(M14:X14),""))))&gt;0,
            MAX(IF(
                ISNUMBER(M14:X14),
                IF(
                    M$4:X$4=1,
                    M14:X14,
                    ""),
                "")),
            MAX(IF(
                ISNUMBER(M14:X14),
                IF(
                    M$4:X$4=2,
                    M14:X14,
                    ""),
                ""))
        ),
        IF(
            Parameters!$D$16=1,
            IFERROR(
                AVERAGE(IF(
                    ISNUMBER(M14:X14),
                    IF(
                        M$4:X$4=1,
                        M14:X14,
                        ""),
                    "")),
                AVERAGE(IF(
                    ISNUMBER(M14:X14),
                    IF(
                        M$4:X$4=2,
                        M14:X14,
                        ""),
                    ""))
            ),
            IF(
                Parameters!$D$17=1,
                IFERROR(
                    IF(
                        OR(
                            IF(
                                ISNUMBER(M14:X14),
                                IF(
                                    M$4:X$4=1,
                                    M14:X14,
                                    ""),
                                "")
                            =0),
                        0,
                        GEOMEAN(IF(
                            ISNUMBER(M14:X14),
                            IF(
                                M$4:X$4=1,
                                M14:X14,
                                ""),
                            ""))
                    ),
                    IF(
                        OR(IF(
                            ISNUMBER(M14:X14),
                            IF(
                                M$4:X$4=2,
                                M14:X14,
                                ""),
                            "")
                            =0),
                        0,
                        GEOMEAN(IF(
                            ISNUMBER(M14:X14),
                            IF(
                                M$4:X$4=2,
                                M14:X14,
                                ""),
                            "")))
                )
            )
        )
    )
)</f>
        <v>0.314868804664724</v>
      </c>
      <c r="I14" s="191" cm="1">
        <f t="array" ref="I14">IF(
    SUM(IF(
            ISNUMBER(
                IF(
                    $M$5:$X$5,
                    (M14:X14),
                    "")),
            1,
            0))
        =0,
    NA(),
    IF(
        Parameters!$D$15=1,
        IF(
            SUM(--(ISNUMBER(IF($M$5:$X$5=1,(M14:X14),""))))&gt;0,
            MAX(IF(
                ISNUMBER(M14:X14),
                IF(
                    M$5:X$5=1,
                    M14:X14,
                    ""),
                "")),
            MAX(IF(
                ISNUMBER(M14:X14),
                IF(
                    M$5:X$5=2,
                    M14:X14,
                    ""),
                ""))
        ),
        IF(
            Parameters!$D$16=1,
            IFERROR(
                AVERAGE(IF(
                    ISNUMBER(M14:X14),
                    IF(
                        M$5:X$5=1,
                        M14:X14,
                        ""),
                    "")),
                AVERAGE(IF(
                    ISNUMBER(M14:X14),
                    IF(
                        M$5:X$5=2,
                        M14:X14,
                        ""),
                    ""))
            ),
            IF(
                Parameters!$D$17=1,
                IFERROR(
                    IF(
                        OR(
                            IF(
                                ISNUMBER(M14:X14),
                                IF(
                                    M$5:X$5=1,
                                    M14:X14,
                                    ""),
                                "")
                            =0),
                        0,
                        GEOMEAN(IF(
                            ISNUMBER(M14:X14),
                            IF(
                                M$5:X$5=1,
                                M14:X14,
                                ""),
                            ""))
                    ),
                    IF(
                        OR(IF(
                            ISNUMBER(M14:X14),
                            IF(
                                M$5:X$5=2,
                                M14:X14,
                                ""),
                            "")
                            =0),
                        0,
                        GEOMEAN(IF(
                            ISNUMBER(M14:X14),
                            IF(
                                M$5:X$5=2,
                                M14:X14,
                                ""),
                            "")))
                )
            )
        )
    )
)</f>
        <v>0</v>
      </c>
      <c r="J14" s="242">
        <v>44620</v>
      </c>
      <c r="K14" s="242">
        <v>44699</v>
      </c>
      <c r="L14" s="91" t="s">
        <v>15</v>
      </c>
      <c r="M14" s="192">
        <v>0.314868804664724</v>
      </c>
      <c r="N14" s="192">
        <v>0</v>
      </c>
      <c r="O14" s="192" t="s">
        <v>409</v>
      </c>
      <c r="P14" s="192">
        <v>54.4</v>
      </c>
      <c r="Q14" s="192" t="s">
        <v>409</v>
      </c>
      <c r="R14" s="192" t="s">
        <v>409</v>
      </c>
      <c r="S14"/>
      <c r="T14"/>
      <c r="U14"/>
      <c r="V14"/>
      <c r="W14"/>
      <c r="X14"/>
      <c r="Y14" s="192"/>
      <c r="Z14" s="192"/>
      <c r="AA14"/>
      <c r="AB14"/>
      <c r="AC14"/>
      <c r="AD14"/>
      <c r="AE14"/>
      <c r="AF14"/>
      <c r="AG14" s="34"/>
      <c r="AH14" s="34"/>
      <c r="AI14" s="34"/>
      <c r="AJ14" s="34"/>
      <c r="AK14" s="205"/>
    </row>
    <row r="15" spans="1:37" x14ac:dyDescent="0.2">
      <c r="A15" s="84">
        <v>8</v>
      </c>
      <c r="B15" s="84" t="str">
        <f ca="1"/>
        <v>Armenia</v>
      </c>
      <c r="C15" s="84" t="str">
        <f ca="1"/>
        <v>ARM</v>
      </c>
      <c r="D15" s="84" t="str">
        <f ca="1"/>
        <v>ECS           Europe &amp; Central Asia</v>
      </c>
      <c r="E15" s="84" t="str">
        <f ca="1"/>
        <v>IBRD</v>
      </c>
      <c r="F15" s="190" t="str">
        <f t="shared" ca="1" si="5"/>
        <v/>
      </c>
      <c r="G15" s="80">
        <f>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0</v>
      </c>
      <c r="H15" s="80" cm="1">
        <f t="array" ref="H15">IF(
    SUM(IF(
            ISNUMBER(
                IF(
                    $M$4:$X$4,
                    (M15:X15),
                    "")),
            1,
            0))
        =0,
    NA(),
    IF(
        Parameters!$D$15=1,
        IF(
            SUM(--(ISNUMBER(IF($M$4:$X$4=1,(M15:X15),""))))&gt;0,
            MAX(IF(
                ISNUMBER(M15:X15),
                IF(
                    M$4:X$4=1,
                    M15:X15,
                    ""),
                "")),
            MAX(IF(
                ISNUMBER(M15:X15),
                IF(
                    M$4:X$4=2,
                    M15:X15,
                    ""),
                ""))
        ),
        IF(
            Parameters!$D$16=1,
            IFERROR(
                AVERAGE(IF(
                    ISNUMBER(M15:X15),
                    IF(
                        M$4:X$4=1,
                        M15:X15,
                        ""),
                    "")),
                AVERAGE(IF(
                    ISNUMBER(M15:X15),
                    IF(
                        M$4:X$4=2,
                        M15:X15,
                        ""),
                    ""))
            ),
            IF(
                Parameters!$D$17=1,
                IFERROR(
                    IF(
                        OR(
                            IF(
                                ISNUMBER(M15:X15),
                                IF(
                                    M$4:X$4=1,
                                    M15:X15,
                                    ""),
                                "")
                            =0),
                        0,
                        GEOMEAN(IF(
                            ISNUMBER(M15:X15),
                            IF(
                                M$4:X$4=1,
                                M15:X15,
                                ""),
                            ""))
                    ),
                    IF(
                        OR(IF(
                            ISNUMBER(M15:X15),
                            IF(
                                M$4:X$4=2,
                                M15:X15,
                                ""),
                            "")
                            =0),
                        0,
                        GEOMEAN(IF(
                            ISNUMBER(M15:X15),
                            IF(
                                M$4:X$4=2,
                                M15:X15,
                                ""),
                            "")))
                )
            )
        )
    )
)</f>
        <v>0</v>
      </c>
      <c r="I15" s="191" cm="1">
        <f t="array" ref="I15">IF(
    SUM(IF(
            ISNUMBER(
                IF(
                    $M$5:$X$5,
                    (M15:X15),
                    "")),
            1,
            0))
        =0,
    NA(),
    IF(
        Parameters!$D$15=1,
        IF(
            SUM(--(ISNUMBER(IF($M$5:$X$5=1,(M15:X15),""))))&gt;0,
            MAX(IF(
                ISNUMBER(M15:X15),
                IF(
                    M$5:X$5=1,
                    M15:X15,
                    ""),
                "")),
            MAX(IF(
                ISNUMBER(M15:X15),
                IF(
                    M$5:X$5=2,
                    M15:X15,
                    ""),
                ""))
        ),
        IF(
            Parameters!$D$16=1,
            IFERROR(
                AVERAGE(IF(
                    ISNUMBER(M15:X15),
                    IF(
                        M$5:X$5=1,
                        M15:X15,
                        ""),
                    "")),
                AVERAGE(IF(
                    ISNUMBER(M15:X15),
                    IF(
                        M$5:X$5=2,
                        M15:X15,
                        ""),
                    ""))
            ),
            IF(
                Parameters!$D$17=1,
                IFERROR(
                    IF(
                        OR(
                            IF(
                                ISNUMBER(M15:X15),
                                IF(
                                    M$5:X$5=1,
                                    M15:X15,
                                    ""),
                                "")
                            =0),
                        0,
                        GEOMEAN(IF(
                            ISNUMBER(M15:X15),
                            IF(
                                M$5:X$5=1,
                                M15:X15,
                                ""),
                            ""))
                    ),
                    IF(
                        OR(IF(
                            ISNUMBER(M15:X15),
                            IF(
                                M$5:X$5=2,
                                M15:X15,
                                ""),
                            "")
                            =0),
                        0,
                        GEOMEAN(IF(
                            ISNUMBER(M15:X15),
                            IF(
                                M$5:X$5=2,
                                M15:X15,
                                ""),
                            "")))
                )
            )
        )
    )
)</f>
        <v>0</v>
      </c>
      <c r="J15" s="242">
        <v>44620</v>
      </c>
      <c r="K15" s="242">
        <v>44699</v>
      </c>
      <c r="L15" s="91" t="s">
        <v>17</v>
      </c>
      <c r="M15" s="192">
        <v>0</v>
      </c>
      <c r="N15" s="192">
        <v>0</v>
      </c>
      <c r="O15" s="192" t="s">
        <v>409</v>
      </c>
      <c r="P15" s="192">
        <v>61.8</v>
      </c>
      <c r="Q15" s="192" t="s">
        <v>409</v>
      </c>
      <c r="R15" s="192" t="s">
        <v>409</v>
      </c>
      <c r="S15"/>
      <c r="T15"/>
      <c r="U15"/>
      <c r="V15"/>
      <c r="W15"/>
      <c r="X15"/>
      <c r="Y15" s="192"/>
      <c r="Z15" s="192"/>
      <c r="AA15"/>
      <c r="AB15"/>
      <c r="AC15"/>
      <c r="AD15"/>
      <c r="AE15"/>
      <c r="AF15"/>
      <c r="AG15" s="34"/>
      <c r="AH15" s="34"/>
      <c r="AI15" s="34"/>
      <c r="AJ15" s="34"/>
      <c r="AK15" s="205"/>
    </row>
    <row r="16" spans="1:37" x14ac:dyDescent="0.2">
      <c r="A16" s="84">
        <v>9</v>
      </c>
      <c r="B16" s="84" t="str">
        <f ca="1"/>
        <v>American Samoa</v>
      </c>
      <c r="C16" s="84" t="str">
        <f ca="1"/>
        <v>ASM</v>
      </c>
      <c r="D16" s="84" t="str">
        <f ca="1"/>
        <v>EAS           East Asia &amp; Pacific</v>
      </c>
      <c r="E16" s="84" t="str">
        <f ca="1"/>
        <v>NA</v>
      </c>
      <c r="F16" s="190" t="str">
        <f t="shared" ca="1" si="5"/>
        <v/>
      </c>
      <c r="G16" s="80">
        <f>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0</v>
      </c>
      <c r="H16" s="80" t="e" cm="1">
        <f t="array" ref="H16">IF(
    SUM(IF(
            ISNUMBER(
                IF(
                    $M$4:$X$4,
                    (M16:X16),
                    "")),
            1,
            0))
        =0,
    NA(),
    IF(
        Parameters!$D$15=1,
        IF(
            SUM(--(ISNUMBER(IF($M$4:$X$4=1,(M16:X16),""))))&gt;0,
            MAX(IF(
                ISNUMBER(M16:X16),
                IF(
                    M$4:X$4=1,
                    M16:X16,
                    ""),
                "")),
            MAX(IF(
                ISNUMBER(M16:X16),
                IF(
                    M$4:X$4=2,
                    M16:X16,
                    ""),
                ""))
        ),
        IF(
            Parameters!$D$16=1,
            IFERROR(
                AVERAGE(IF(
                    ISNUMBER(M16:X16),
                    IF(
                        M$4:X$4=1,
                        M16:X16,
                        ""),
                    "")),
                AVERAGE(IF(
                    ISNUMBER(M16:X16),
                    IF(
                        M$4:X$4=2,
                        M16:X16,
                        ""),
                    ""))
            ),
            IF(
                Parameters!$D$17=1,
                IFERROR(
                    IF(
                        OR(
                            IF(
                                ISNUMBER(M16:X16),
                                IF(
                                    M$4:X$4=1,
                                    M16:X16,
                                    ""),
                                "")
                            =0),
                        0,
                        GEOMEAN(IF(
                            ISNUMBER(M16:X16),
                            IF(
                                M$4:X$4=1,
                                M16:X16,
                                ""),
                            ""))
                    ),
                    IF(
                        OR(IF(
                            ISNUMBER(M16:X16),
                            IF(
                                M$4:X$4=2,
                                M16:X16,
                                ""),
                            "")
                            =0),
                        0,
                        GEOMEAN(IF(
                            ISNUMBER(M16:X16),
                            IF(
                                M$4:X$4=2,
                                M16:X16,
                                ""),
                            "")))
                )
            )
        )
    )
)</f>
        <v>#N/A</v>
      </c>
      <c r="I16" s="191" cm="1">
        <f t="array" ref="I16">IF(
    SUM(IF(
            ISNUMBER(
                IF(
                    $M$5:$X$5,
                    (M16:X16),
                    "")),
            1,
            0))
        =0,
    NA(),
    IF(
        Parameters!$D$15=1,
        IF(
            SUM(--(ISNUMBER(IF($M$5:$X$5=1,(M16:X16),""))))&gt;0,
            MAX(IF(
                ISNUMBER(M16:X16),
                IF(
                    M$5:X$5=1,
                    M16:X16,
                    ""),
                "")),
            MAX(IF(
                ISNUMBER(M16:X16),
                IF(
                    M$5:X$5=2,
                    M16:X16,
                    ""),
                ""))
        ),
        IF(
            Parameters!$D$16=1,
            IFERROR(
                AVERAGE(IF(
                    ISNUMBER(M16:X16),
                    IF(
                        M$5:X$5=1,
                        M16:X16,
                        ""),
                    "")),
                AVERAGE(IF(
                    ISNUMBER(M16:X16),
                    IF(
                        M$5:X$5=2,
                        M16:X16,
                        ""),
                    ""))
            ),
            IF(
                Parameters!$D$17=1,
                IFERROR(
                    IF(
                        OR(
                            IF(
                                ISNUMBER(M16:X16),
                                IF(
                                    M$5:X$5=1,
                                    M16:X16,
                                    ""),
                                "")
                            =0),
                        0,
                        GEOMEAN(IF(
                            ISNUMBER(M16:X16),
                            IF(
                                M$5:X$5=1,
                                M16:X16,
                                ""),
                            ""))
                    ),
                    IF(
                        OR(IF(
                            ISNUMBER(M16:X16),
                            IF(
                                M$5:X$5=2,
                                M16:X16,
                                ""),
                            "")
                            =0),
                        0,
                        GEOMEAN(IF(
                            ISNUMBER(M16:X16),
                            IF(
                                M$5:X$5=2,
                                M16:X16,
                                ""),
                            "")))
                )
            )
        )
    )
)</f>
        <v>0</v>
      </c>
      <c r="J16" s="242" t="s">
        <v>409</v>
      </c>
      <c r="K16" s="242" t="s">
        <v>409</v>
      </c>
      <c r="L16" s="239" t="s">
        <v>669</v>
      </c>
      <c r="M16" s="192" t="s">
        <v>409</v>
      </c>
      <c r="N16" s="192">
        <v>0</v>
      </c>
      <c r="O16" s="192" t="s">
        <v>409</v>
      </c>
      <c r="P16" s="192" t="s">
        <v>409</v>
      </c>
      <c r="Q16" s="192" t="s">
        <v>409</v>
      </c>
      <c r="R16" s="192" t="s">
        <v>409</v>
      </c>
      <c r="S16"/>
      <c r="T16"/>
      <c r="U16"/>
      <c r="V16"/>
      <c r="W16"/>
      <c r="X16"/>
      <c r="Y16" s="192"/>
      <c r="Z16" s="192"/>
      <c r="AA16"/>
      <c r="AB16"/>
      <c r="AC16"/>
      <c r="AD16"/>
      <c r="AE16"/>
      <c r="AF16"/>
      <c r="AG16" s="34"/>
      <c r="AH16" s="34"/>
      <c r="AI16" s="34"/>
      <c r="AJ16" s="34"/>
      <c r="AK16" s="205"/>
    </row>
    <row r="17" spans="1:37" x14ac:dyDescent="0.2">
      <c r="A17" s="84">
        <v>10</v>
      </c>
      <c r="B17" s="84" t="str">
        <f ca="1"/>
        <v>Antigua and Barbuda</v>
      </c>
      <c r="C17" s="84" t="str">
        <f ca="1"/>
        <v>ATG</v>
      </c>
      <c r="D17" s="84" t="str">
        <f ca="1"/>
        <v>LCN           Latin America &amp; Caribbean</v>
      </c>
      <c r="E17" s="84" t="str">
        <f ca="1"/>
        <v>IBRD</v>
      </c>
      <c r="F17" s="190" t="str">
        <f t="shared" ca="1" si="5"/>
        <v/>
      </c>
      <c r="G17" s="80">
        <f>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0</v>
      </c>
      <c r="H17" s="80" cm="1">
        <f t="array" ref="H17">IF(
    SUM(IF(
            ISNUMBER(
                IF(
                    $M$4:$X$4,
                    (M17:X17),
                    "")),
            1,
            0))
        =0,
    NA(),
    IF(
        Parameters!$D$15=1,
        IF(
            SUM(--(ISNUMBER(IF($M$4:$X$4=1,(M17:X17),""))))&gt;0,
            MAX(IF(
                ISNUMBER(M17:X17),
                IF(
                    M$4:X$4=1,
                    M17:X17,
                    ""),
                "")),
            MAX(IF(
                ISNUMBER(M17:X17),
                IF(
                    M$4:X$4=2,
                    M17:X17,
                    ""),
                ""))
        ),
        IF(
            Parameters!$D$16=1,
            IFERROR(
                AVERAGE(IF(
                    ISNUMBER(M17:X17),
                    IF(
                        M$4:X$4=1,
                        M17:X17,
                        ""),
                    "")),
                AVERAGE(IF(
                    ISNUMBER(M17:X17),
                    IF(
                        M$4:X$4=2,
                        M17:X17,
                        ""),
                    ""))
            ),
            IF(
                Parameters!$D$17=1,
                IFERROR(
                    IF(
                        OR(
                            IF(
                                ISNUMBER(M17:X17),
                                IF(
                                    M$4:X$4=1,
                                    M17:X17,
                                    ""),
                                "")
                            =0),
                        0,
                        GEOMEAN(IF(
                            ISNUMBER(M17:X17),
                            IF(
                                M$4:X$4=1,
                                M17:X17,
                                ""),
                            ""))
                    ),
                    IF(
                        OR(IF(
                            ISNUMBER(M17:X17),
                            IF(
                                M$4:X$4=2,
                                M17:X17,
                                ""),
                            "")
                            =0),
                        0,
                        GEOMEAN(IF(
                            ISNUMBER(M17:X17),
                            IF(
                                M$4:X$4=2,
                                M17:X17,
                                ""),
                            "")))
                )
            )
        )
    )
)</f>
        <v>7.4285714285714199</v>
      </c>
      <c r="I17" s="191" cm="1">
        <f t="array" ref="I17">IF(
    SUM(IF(
            ISNUMBER(
                IF(
                    $M$5:$X$5,
                    (M17:X17),
                    "")),
            1,
            0))
        =0,
    NA(),
    IF(
        Parameters!$D$15=1,
        IF(
            SUM(--(ISNUMBER(IF($M$5:$X$5=1,(M17:X17),""))))&gt;0,
            MAX(IF(
                ISNUMBER(M17:X17),
                IF(
                    M$5:X$5=1,
                    M17:X17,
                    ""),
                "")),
            MAX(IF(
                ISNUMBER(M17:X17),
                IF(
                    M$5:X$5=2,
                    M17:X17,
                    ""),
                ""))
        ),
        IF(
            Parameters!$D$16=1,
            IFERROR(
                AVERAGE(IF(
                    ISNUMBER(M17:X17),
                    IF(
                        M$5:X$5=1,
                        M17:X17,
                        ""),
                    "")),
                AVERAGE(IF(
                    ISNUMBER(M17:X17),
                    IF(
                        M$5:X$5=2,
                        M17:X17,
                        ""),
                    ""))
            ),
            IF(
                Parameters!$D$17=1,
                IFERROR(
                    IF(
                        OR(
                            IF(
                                ISNUMBER(M17:X17),
                                IF(
                                    M$5:X$5=1,
                                    M17:X17,
                                    ""),
                                "")
                            =0),
                        0,
                        GEOMEAN(IF(
                            ISNUMBER(M17:X17),
                            IF(
                                M$5:X$5=1,
                                M17:X17,
                                ""),
                            ""))
                    ),
                    IF(
                        OR(IF(
                            ISNUMBER(M17:X17),
                            IF(
                                M$5:X$5=2,
                                M17:X17,
                                ""),
                            "")
                            =0),
                        0,
                        GEOMEAN(IF(
                            ISNUMBER(M17:X17),
                            IF(
                                M$5:X$5=2,
                                M17:X17,
                                ""),
                            "")))
                )
            )
        )
    )
)</f>
        <v>0</v>
      </c>
      <c r="J17" s="242">
        <v>44620</v>
      </c>
      <c r="K17" s="242">
        <v>44699</v>
      </c>
      <c r="L17" s="91" t="s">
        <v>19</v>
      </c>
      <c r="M17" s="192">
        <v>7.4285714285714199</v>
      </c>
      <c r="N17" s="192">
        <v>0</v>
      </c>
      <c r="O17" s="192" t="s">
        <v>409</v>
      </c>
      <c r="P17" s="192">
        <v>30</v>
      </c>
      <c r="Q17" s="192" t="s">
        <v>409</v>
      </c>
      <c r="R17" s="192" t="s">
        <v>409</v>
      </c>
      <c r="S17"/>
      <c r="T17"/>
      <c r="U17"/>
      <c r="V17"/>
      <c r="W17"/>
      <c r="X17"/>
      <c r="Y17" s="192"/>
      <c r="Z17" s="192"/>
      <c r="AA17"/>
      <c r="AB17"/>
      <c r="AC17"/>
      <c r="AD17"/>
      <c r="AE17"/>
      <c r="AF17"/>
      <c r="AG17" s="34"/>
      <c r="AH17" s="34"/>
      <c r="AI17" s="34"/>
      <c r="AJ17" s="34"/>
      <c r="AK17" s="205"/>
    </row>
    <row r="18" spans="1:37" x14ac:dyDescent="0.2">
      <c r="A18" s="84">
        <v>11</v>
      </c>
      <c r="B18" s="84" t="str">
        <f ca="1"/>
        <v>Australia</v>
      </c>
      <c r="C18" s="84" t="str">
        <f ca="1"/>
        <v>AUS</v>
      </c>
      <c r="D18" s="84" t="str">
        <f ca="1"/>
        <v>EAS           East Asia &amp; Pacific</v>
      </c>
      <c r="E18" s="84" t="str">
        <f ca="1"/>
        <v>NA</v>
      </c>
      <c r="F18" s="190" t="str">
        <f t="shared" ca="1" si="5"/>
        <v/>
      </c>
      <c r="G18" s="80">
        <f>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v>
      </c>
      <c r="H18" s="80" cm="1">
        <f t="array" ref="H18">IF(
    SUM(IF(
            ISNUMBER(
                IF(
                    $M$4:$X$4,
                    (M18:X18),
                    "")),
            1,
            0))
        =0,
    NA(),
    IF(
        Parameters!$D$15=1,
        IF(
            SUM(--(ISNUMBER(IF($M$4:$X$4=1,(M18:X18),""))))&gt;0,
            MAX(IF(
                ISNUMBER(M18:X18),
                IF(
                    M$4:X$4=1,
                    M18:X18,
                    ""),
                "")),
            MAX(IF(
                ISNUMBER(M18:X18),
                IF(
                    M$4:X$4=2,
                    M18:X18,
                    ""),
                ""))
        ),
        IF(
            Parameters!$D$16=1,
            IFERROR(
                AVERAGE(IF(
                    ISNUMBER(M18:X18),
                    IF(
                        M$4:X$4=1,
                        M18:X18,
                        ""),
                    "")),
                AVERAGE(IF(
                    ISNUMBER(M18:X18),
                    IF(
                        M$4:X$4=2,
                        M18:X18,
                        ""),
                    ""))
            ),
            IF(
                Parameters!$D$17=1,
                IFERROR(
                    IF(
                        OR(
                            IF(
                                ISNUMBER(M18:X18),
                                IF(
                                    M$4:X$4=1,
                                    M18:X18,
                                    ""),
                                "")
                            =0),
                        0,
                        GEOMEAN(IF(
                            ISNUMBER(M18:X18),
                            IF(
                                M$4:X$4=1,
                                M18:X18,
                                ""),
                            ""))
                    ),
                    IF(
                        OR(IF(
                            ISNUMBER(M18:X18),
                            IF(
                                M$4:X$4=2,
                                M18:X18,
                                ""),
                            "")
                            =0),
                        0,
                        GEOMEAN(IF(
                            ISNUMBER(M18:X18),
                            IF(
                                M$4:X$4=2,
                                M18:X18,
                                ""),
                            "")))
                )
            )
        )
    )
)</f>
        <v>0</v>
      </c>
      <c r="I18" s="191" cm="1">
        <f t="array" ref="I18">IF(
    SUM(IF(
            ISNUMBER(
                IF(
                    $M$5:$X$5,
                    (M18:X18),
                    "")),
            1,
            0))
        =0,
    NA(),
    IF(
        Parameters!$D$15=1,
        IF(
            SUM(--(ISNUMBER(IF($M$5:$X$5=1,(M18:X18),""))))&gt;0,
            MAX(IF(
                ISNUMBER(M18:X18),
                IF(
                    M$5:X$5=1,
                    M18:X18,
                    ""),
                "")),
            MAX(IF(
                ISNUMBER(M18:X18),
                IF(
                    M$5:X$5=2,
                    M18:X18,
                    ""),
                ""))
        ),
        IF(
            Parameters!$D$16=1,
            IFERROR(
                AVERAGE(IF(
                    ISNUMBER(M18:X18),
                    IF(
                        M$5:X$5=1,
                        M18:X18,
                        ""),
                    "")),
                AVERAGE(IF(
                    ISNUMBER(M18:X18),
                    IF(
                        M$5:X$5=2,
                        M18:X18,
                        ""),
                    ""))
            ),
            IF(
                Parameters!$D$17=1,
                IFERROR(
                    IF(
                        OR(
                            IF(
                                ISNUMBER(M18:X18),
                                IF(
                                    M$5:X$5=1,
                                    M18:X18,
                                    ""),
                                "")
                            =0),
                        0,
                        GEOMEAN(IF(
                            ISNUMBER(M18:X18),
                            IF(
                                M$5:X$5=1,
                                M18:X18,
                                ""),
                            ""))
                    ),
                    IF(
                        OR(IF(
                            ISNUMBER(M18:X18),
                            IF(
                                M$5:X$5=2,
                                M18:X18,
                                ""),
                            "")
                            =0),
                        0,
                        GEOMEAN(IF(
                            ISNUMBER(M18:X18),
                            IF(
                                M$5:X$5=2,
                                M18:X18,
                                ""),
                            "")))
                )
            )
        )
    )
)</f>
        <v>0</v>
      </c>
      <c r="J18" s="242">
        <v>44620</v>
      </c>
      <c r="K18" s="242">
        <v>44699</v>
      </c>
      <c r="L18" s="91" t="s">
        <v>21</v>
      </c>
      <c r="M18" s="192">
        <v>0</v>
      </c>
      <c r="N18" s="192">
        <v>0</v>
      </c>
      <c r="O18" s="192" t="s">
        <v>409</v>
      </c>
      <c r="P18" s="192">
        <v>71.099999999999994</v>
      </c>
      <c r="Q18" s="192" t="s">
        <v>409</v>
      </c>
      <c r="R18" s="192" t="s">
        <v>409</v>
      </c>
      <c r="S18"/>
      <c r="T18"/>
      <c r="U18"/>
      <c r="V18"/>
      <c r="W18"/>
      <c r="X18"/>
      <c r="Y18" s="192"/>
      <c r="Z18" s="192"/>
      <c r="AA18"/>
      <c r="AB18"/>
      <c r="AC18"/>
      <c r="AD18"/>
      <c r="AE18"/>
      <c r="AF18"/>
      <c r="AG18" s="34"/>
      <c r="AH18" s="34"/>
      <c r="AI18" s="34"/>
      <c r="AJ18" s="34"/>
      <c r="AK18" s="205"/>
    </row>
    <row r="19" spans="1:37" x14ac:dyDescent="0.2">
      <c r="A19" s="84">
        <v>12</v>
      </c>
      <c r="B19" s="84" t="str">
        <f ca="1"/>
        <v>Austria</v>
      </c>
      <c r="C19" s="84" t="str">
        <f ca="1"/>
        <v>AUT</v>
      </c>
      <c r="D19" s="84" t="str">
        <f ca="1"/>
        <v>ECS           Europe &amp; Central Asia</v>
      </c>
      <c r="E19" s="84" t="str">
        <f ca="1"/>
        <v>NA</v>
      </c>
      <c r="F19" s="190" t="str">
        <f t="shared" ca="1" si="5"/>
        <v/>
      </c>
      <c r="G19" s="80">
        <f>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0</v>
      </c>
      <c r="H19" s="80" cm="1">
        <f t="array" ref="H19">IF(
    SUM(IF(
            ISNUMBER(
                IF(
                    $M$4:$X$4,
                    (M19:X19),
                    "")),
            1,
            0))
        =0,
    NA(),
    IF(
        Parameters!$D$15=1,
        IF(
            SUM(--(ISNUMBER(IF($M$4:$X$4=1,(M19:X19),""))))&gt;0,
            MAX(IF(
                ISNUMBER(M19:X19),
                IF(
                    M$4:X$4=1,
                    M19:X19,
                    ""),
                "")),
            MAX(IF(
                ISNUMBER(M19:X19),
                IF(
                    M$4:X$4=2,
                    M19:X19,
                    ""),
                ""))
        ),
        IF(
            Parameters!$D$16=1,
            IFERROR(
                AVERAGE(IF(
                    ISNUMBER(M19:X19),
                    IF(
                        M$4:X$4=1,
                        M19:X19,
                        ""),
                    "")),
                AVERAGE(IF(
                    ISNUMBER(M19:X19),
                    IF(
                        M$4:X$4=2,
                        M19:X19,
                        ""),
                    ""))
            ),
            IF(
                Parameters!$D$17=1,
                IFERROR(
                    IF(
                        OR(
                            IF(
                                ISNUMBER(M19:X19),
                                IF(
                                    M$4:X$4=1,
                                    M19:X19,
                                    ""),
                                "")
                            =0),
                        0,
                        GEOMEAN(IF(
                            ISNUMBER(M19:X19),
                            IF(
                                M$4:X$4=1,
                                M19:X19,
                                ""),
                            ""))
                    ),
                    IF(
                        OR(IF(
                            ISNUMBER(M19:X19),
                            IF(
                                M$4:X$4=2,
                                M19:X19,
                                ""),
                            "")
                            =0),
                        0,
                        GEOMEAN(IF(
                            ISNUMBER(M19:X19),
                            IF(
                                M$4:X$4=2,
                                M19:X19,
                                ""),
                            "")))
                )
            )
        )
    )
)</f>
        <v>0</v>
      </c>
      <c r="I19" s="191" cm="1">
        <f t="array" ref="I19">IF(
    SUM(IF(
            ISNUMBER(
                IF(
                    $M$5:$X$5,
                    (M19:X19),
                    "")),
            1,
            0))
        =0,
    NA(),
    IF(
        Parameters!$D$15=1,
        IF(
            SUM(--(ISNUMBER(IF($M$5:$X$5=1,(M19:X19),""))))&gt;0,
            MAX(IF(
                ISNUMBER(M19:X19),
                IF(
                    M$5:X$5=1,
                    M19:X19,
                    ""),
                "")),
            MAX(IF(
                ISNUMBER(M19:X19),
                IF(
                    M$5:X$5=2,
                    M19:X19,
                    ""),
                ""))
        ),
        IF(
            Parameters!$D$16=1,
            IFERROR(
                AVERAGE(IF(
                    ISNUMBER(M19:X19),
                    IF(
                        M$5:X$5=1,
                        M19:X19,
                        ""),
                    "")),
                AVERAGE(IF(
                    ISNUMBER(M19:X19),
                    IF(
                        M$5:X$5=2,
                        M19:X19,
                        ""),
                    ""))
            ),
            IF(
                Parameters!$D$17=1,
                IFERROR(
                    IF(
                        OR(
                            IF(
                                ISNUMBER(M19:X19),
                                IF(
                                    M$5:X$5=1,
                                    M19:X19,
                                    ""),
                                "")
                            =0),
                        0,
                        GEOMEAN(IF(
                            ISNUMBER(M19:X19),
                            IF(
                                M$5:X$5=1,
                                M19:X19,
                                ""),
                            ""))
                    ),
                    IF(
                        OR(IF(
                            ISNUMBER(M19:X19),
                            IF(
                                M$5:X$5=2,
                                M19:X19,
                                ""),
                            "")
                            =0),
                        0,
                        GEOMEAN(IF(
                            ISNUMBER(M19:X19),
                            IF(
                                M$5:X$5=2,
                                M19:X19,
                                ""),
                            "")))
                )
            )
        )
    )
)</f>
        <v>0</v>
      </c>
      <c r="J19" s="242">
        <v>44620</v>
      </c>
      <c r="K19" s="242">
        <v>44699</v>
      </c>
      <c r="L19" s="91" t="s">
        <v>23</v>
      </c>
      <c r="M19" s="192">
        <v>0</v>
      </c>
      <c r="N19" s="192">
        <v>0</v>
      </c>
      <c r="O19" s="192" t="s">
        <v>409</v>
      </c>
      <c r="P19" s="192">
        <v>56.9</v>
      </c>
      <c r="Q19" s="192" t="s">
        <v>409</v>
      </c>
      <c r="R19" s="192" t="s">
        <v>409</v>
      </c>
      <c r="S19"/>
      <c r="T19"/>
      <c r="U19"/>
      <c r="V19"/>
      <c r="W19"/>
      <c r="X19"/>
      <c r="Y19" s="192"/>
      <c r="Z19" s="192"/>
      <c r="AA19"/>
      <c r="AB19"/>
      <c r="AC19"/>
      <c r="AD19"/>
      <c r="AE19"/>
      <c r="AF19"/>
      <c r="AG19" s="34"/>
      <c r="AH19" s="34"/>
      <c r="AI19" s="34"/>
      <c r="AJ19" s="34"/>
      <c r="AK19" s="205"/>
    </row>
    <row r="20" spans="1:37" x14ac:dyDescent="0.2">
      <c r="A20" s="84">
        <v>13</v>
      </c>
      <c r="B20" s="84" t="str">
        <f ca="1"/>
        <v>Azerbaijan</v>
      </c>
      <c r="C20" s="84" t="str">
        <f ca="1"/>
        <v>AZE</v>
      </c>
      <c r="D20" s="84" t="str">
        <f ca="1"/>
        <v>ECS           Europe &amp; Central Asia</v>
      </c>
      <c r="E20" s="84" t="str">
        <f ca="1"/>
        <v>IBRD</v>
      </c>
      <c r="F20" s="190" t="str">
        <f t="shared" ca="1" si="5"/>
        <v/>
      </c>
      <c r="G20" s="80">
        <f>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0</v>
      </c>
      <c r="H20" s="80" cm="1">
        <f t="array" ref="H20">IF(
    SUM(IF(
            ISNUMBER(
                IF(
                    $M$4:$X$4,
                    (M20:X20),
                    "")),
            1,
            0))
        =0,
    NA(),
    IF(
        Parameters!$D$15=1,
        IF(
            SUM(--(ISNUMBER(IF($M$4:$X$4=1,(M20:X20),""))))&gt;0,
            MAX(IF(
                ISNUMBER(M20:X20),
                IF(
                    M$4:X$4=1,
                    M20:X20,
                    ""),
                "")),
            MAX(IF(
                ISNUMBER(M20:X20),
                IF(
                    M$4:X$4=2,
                    M20:X20,
                    ""),
                ""))
        ),
        IF(
            Parameters!$D$16=1,
            IFERROR(
                AVERAGE(IF(
                    ISNUMBER(M20:X20),
                    IF(
                        M$4:X$4=1,
                        M20:X20,
                        ""),
                    "")),
                AVERAGE(IF(
                    ISNUMBER(M20:X20),
                    IF(
                        M$4:X$4=2,
                        M20:X20,
                        ""),
                    ""))
            ),
            IF(
                Parameters!$D$17=1,
                IFERROR(
                    IF(
                        OR(
                            IF(
                                ISNUMBER(M20:X20),
                                IF(
                                    M$4:X$4=1,
                                    M20:X20,
                                    ""),
                                "")
                            =0),
                        0,
                        GEOMEAN(IF(
                            ISNUMBER(M20:X20),
                            IF(
                                M$4:X$4=1,
                                M20:X20,
                                ""),
                            ""))
                    ),
                    IF(
                        OR(IF(
                            ISNUMBER(M20:X20),
                            IF(
                                M$4:X$4=2,
                                M20:X20,
                                ""),
                            "")
                            =0),
                        0,
                        GEOMEAN(IF(
                            ISNUMBER(M20:X20),
                            IF(
                                M$4:X$4=2,
                                M20:X20,
                                ""),
                            "")))
                )
            )
        )
    )
)</f>
        <v>6.0583090379008704</v>
      </c>
      <c r="I20" s="191" cm="1">
        <f t="array" ref="I20">IF(
    SUM(IF(
            ISNUMBER(
                IF(
                    $M$5:$X$5,
                    (M20:X20),
                    "")),
            1,
            0))
        =0,
    NA(),
    IF(
        Parameters!$D$15=1,
        IF(
            SUM(--(ISNUMBER(IF($M$5:$X$5=1,(M20:X20),""))))&gt;0,
            MAX(IF(
                ISNUMBER(M20:X20),
                IF(
                    M$5:X$5=1,
                    M20:X20,
                    ""),
                "")),
            MAX(IF(
                ISNUMBER(M20:X20),
                IF(
                    M$5:X$5=2,
                    M20:X20,
                    ""),
                ""))
        ),
        IF(
            Parameters!$D$16=1,
            IFERROR(
                AVERAGE(IF(
                    ISNUMBER(M20:X20),
                    IF(
                        M$5:X$5=1,
                        M20:X20,
                        ""),
                    "")),
                AVERAGE(IF(
                    ISNUMBER(M20:X20),
                    IF(
                        M$5:X$5=2,
                        M20:X20,
                        ""),
                    ""))
            ),
            IF(
                Parameters!$D$17=1,
                IFERROR(
                    IF(
                        OR(
                            IF(
                                ISNUMBER(M20:X20),
                                IF(
                                    M$5:X$5=1,
                                    M20:X20,
                                    ""),
                                "")
                            =0),
                        0,
                        GEOMEAN(IF(
                            ISNUMBER(M20:X20),
                            IF(
                                M$5:X$5=1,
                                M20:X20,
                                ""),
                            ""))
                    ),
                    IF(
                        OR(IF(
                            ISNUMBER(M20:X20),
                            IF(
                                M$5:X$5=2,
                                M20:X20,
                                ""),
                            "")
                            =0),
                        0,
                        GEOMEAN(IF(
                            ISNUMBER(M20:X20),
                            IF(
                                M$5:X$5=2,
                                M20:X20,
                                ""),
                            "")))
                )
            )
        )
    )
)</f>
        <v>0</v>
      </c>
      <c r="J20" s="242">
        <v>44620</v>
      </c>
      <c r="K20" s="242">
        <v>44883</v>
      </c>
      <c r="L20" s="91" t="s">
        <v>25</v>
      </c>
      <c r="M20" s="192">
        <v>6.0583090379008704</v>
      </c>
      <c r="N20" s="192">
        <v>0</v>
      </c>
      <c r="O20" s="192" t="s">
        <v>409</v>
      </c>
      <c r="P20" s="192">
        <v>34.700000000000003</v>
      </c>
      <c r="Q20" s="192" t="s">
        <v>409</v>
      </c>
      <c r="R20" s="192" t="s">
        <v>409</v>
      </c>
      <c r="S20"/>
      <c r="T20"/>
      <c r="U20"/>
      <c r="V20"/>
      <c r="W20"/>
      <c r="X20"/>
      <c r="Y20" s="192"/>
      <c r="Z20" s="192"/>
      <c r="AA20"/>
      <c r="AB20"/>
      <c r="AC20"/>
      <c r="AD20"/>
      <c r="AE20"/>
      <c r="AF20"/>
      <c r="AG20" s="34"/>
      <c r="AH20" s="34"/>
      <c r="AI20" s="34"/>
      <c r="AJ20" s="34"/>
      <c r="AK20" s="205"/>
    </row>
    <row r="21" spans="1:37" x14ac:dyDescent="0.2">
      <c r="A21" s="84">
        <v>14</v>
      </c>
      <c r="B21" s="84" t="str">
        <f ca="1"/>
        <v>Burundi</v>
      </c>
      <c r="C21" s="84" t="str">
        <f ca="1"/>
        <v>BDI</v>
      </c>
      <c r="D21" s="84" t="str">
        <f ca="1"/>
        <v>SSF           Sub-Saharan Africa</v>
      </c>
      <c r="E21" s="84" t="str">
        <f ca="1"/>
        <v>IDA</v>
      </c>
      <c r="F21" s="190" t="str">
        <f t="shared" ca="1" si="5"/>
        <v/>
      </c>
      <c r="G21" s="80">
        <f>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0</v>
      </c>
      <c r="H21" s="80" cm="1">
        <f t="array" ref="H21">IF(
    SUM(IF(
            ISNUMBER(
                IF(
                    $M$4:$X$4,
                    (M21:X21),
                    "")),
            1,
            0))
        =0,
    NA(),
    IF(
        Parameters!$D$15=1,
        IF(
            SUM(--(ISNUMBER(IF($M$4:$X$4=1,(M21:X21),""))))&gt;0,
            MAX(IF(
                ISNUMBER(M21:X21),
                IF(
                    M$4:X$4=1,
                    M21:X21,
                    ""),
                "")),
            MAX(IF(
                ISNUMBER(M21:X21),
                IF(
                    M$4:X$4=2,
                    M21:X21,
                    ""),
                ""))
        ),
        IF(
            Parameters!$D$16=1,
            IFERROR(
                AVERAGE(IF(
                    ISNUMBER(M21:X21),
                    IF(
                        M$4:X$4=1,
                        M21:X21,
                        ""),
                    "")),
                AVERAGE(IF(
                    ISNUMBER(M21:X21),
                    IF(
                        M$4:X$4=2,
                        M21:X21,
                        ""),
                    ""))
            ),
            IF(
                Parameters!$D$17=1,
                IFERROR(
                    IF(
                        OR(
                            IF(
                                ISNUMBER(M21:X21),
                                IF(
                                    M$4:X$4=1,
                                    M21:X21,
                                    ""),
                                "")
                            =0),
                        0,
                        GEOMEAN(IF(
                            ISNUMBER(M21:X21),
                            IF(
                                M$4:X$4=1,
                                M21:X21,
                                ""),
                            ""))
                    ),
                    IF(
                        OR(IF(
                            ISNUMBER(M21:X21),
                            IF(
                                M$4:X$4=2,
                                M21:X21,
                                ""),
                            "")
                            =0),
                        0,
                        GEOMEAN(IF(
                            ISNUMBER(M21:X21),
                            IF(
                                M$4:X$4=2,
                                M21:X21,
                                ""),
                            "")))
                )
            )
        )
    )
)</f>
        <v>9.7317784256559694</v>
      </c>
      <c r="I21" s="191" cm="1">
        <f t="array" ref="I21">IF(
    SUM(IF(
            ISNUMBER(
                IF(
                    $M$5:$X$5,
                    (M21:X21),
                    "")),
            1,
            0))
        =0,
    NA(),
    IF(
        Parameters!$D$15=1,
        IF(
            SUM(--(ISNUMBER(IF($M$5:$X$5=1,(M21:X21),""))))&gt;0,
            MAX(IF(
                ISNUMBER(M21:X21),
                IF(
                    M$5:X$5=1,
                    M21:X21,
                    ""),
                "")),
            MAX(IF(
                ISNUMBER(M21:X21),
                IF(
                    M$5:X$5=2,
                    M21:X21,
                    ""),
                ""))
        ),
        IF(
            Parameters!$D$16=1,
            IFERROR(
                AVERAGE(IF(
                    ISNUMBER(M21:X21),
                    IF(
                        M$5:X$5=1,
                        M21:X21,
                        ""),
                    "")),
                AVERAGE(IF(
                    ISNUMBER(M21:X21),
                    IF(
                        M$5:X$5=2,
                        M21:X21,
                        ""),
                    ""))
            ),
            IF(
                Parameters!$D$17=1,
                IFERROR(
                    IF(
                        OR(
                            IF(
                                ISNUMBER(M21:X21),
                                IF(
                                    M$5:X$5=1,
                                    M21:X21,
                                    ""),
                                "")
                            =0),
                        0,
                        GEOMEAN(IF(
                            ISNUMBER(M21:X21),
                            IF(
                                M$5:X$5=1,
                                M21:X21,
                                ""),
                            ""))
                    ),
                    IF(
                        OR(IF(
                            ISNUMBER(M21:X21),
                            IF(
                                M$5:X$5=2,
                                M21:X21,
                                ""),
                            "")
                            =0),
                        0,
                        GEOMEAN(IF(
                            ISNUMBER(M21:X21),
                            IF(
                                M$5:X$5=2,
                                M21:X21,
                                ""),
                            "")))
                )
            )
        )
    )
)</f>
        <v>0</v>
      </c>
      <c r="J21" s="242">
        <v>44620</v>
      </c>
      <c r="K21" s="242">
        <v>44620</v>
      </c>
      <c r="L21" s="91" t="s">
        <v>27</v>
      </c>
      <c r="M21" s="192">
        <v>9.7317784256559694</v>
      </c>
      <c r="N21" s="192">
        <v>0</v>
      </c>
      <c r="O21" s="192" t="s">
        <v>409</v>
      </c>
      <c r="P21" s="192">
        <v>22.1</v>
      </c>
      <c r="Q21" s="192" t="s">
        <v>409</v>
      </c>
      <c r="R21" s="192" t="s">
        <v>409</v>
      </c>
      <c r="S21"/>
      <c r="T21"/>
      <c r="U21"/>
      <c r="V21"/>
      <c r="W21"/>
      <c r="X21"/>
      <c r="Y21" s="192"/>
      <c r="Z21" s="192"/>
      <c r="AA21"/>
      <c r="AB21"/>
      <c r="AC21"/>
      <c r="AD21"/>
      <c r="AE21"/>
      <c r="AF21"/>
      <c r="AG21" s="34"/>
      <c r="AH21" s="34"/>
      <c r="AI21" s="34"/>
      <c r="AJ21" s="34"/>
      <c r="AK21" s="205"/>
    </row>
    <row r="22" spans="1:37" x14ac:dyDescent="0.2">
      <c r="A22" s="84">
        <v>15</v>
      </c>
      <c r="B22" s="84" t="str">
        <f ca="1"/>
        <v>Belgium</v>
      </c>
      <c r="C22" s="84" t="str">
        <f ca="1"/>
        <v>BEL</v>
      </c>
      <c r="D22" s="84" t="str">
        <f ca="1"/>
        <v>ECS           Europe &amp; Central Asia</v>
      </c>
      <c r="E22" s="84" t="str">
        <f ca="1"/>
        <v>NA</v>
      </c>
      <c r="F22" s="190" t="str">
        <f t="shared" ca="1" si="5"/>
        <v/>
      </c>
      <c r="G22" s="80">
        <f>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0</v>
      </c>
      <c r="H22" s="80" cm="1">
        <f t="array" ref="H22">IF(
    SUM(IF(
            ISNUMBER(
                IF(
                    $M$4:$X$4,
                    (M22:X22),
                    "")),
            1,
            0))
        =0,
    NA(),
    IF(
        Parameters!$D$15=1,
        IF(
            SUM(--(ISNUMBER(IF($M$4:$X$4=1,(M22:X22),""))))&gt;0,
            MAX(IF(
                ISNUMBER(M22:X22),
                IF(
                    M$4:X$4=1,
                    M22:X22,
                    ""),
                "")),
            MAX(IF(
                ISNUMBER(M22:X22),
                IF(
                    M$4:X$4=2,
                    M22:X22,
                    ""),
                ""))
        ),
        IF(
            Parameters!$D$16=1,
            IFERROR(
                AVERAGE(IF(
                    ISNUMBER(M22:X22),
                    IF(
                        M$4:X$4=1,
                        M22:X22,
                        ""),
                    "")),
                AVERAGE(IF(
                    ISNUMBER(M22:X22),
                    IF(
                        M$4:X$4=2,
                        M22:X22,
                        ""),
                    ""))
            ),
            IF(
                Parameters!$D$17=1,
                IFERROR(
                    IF(
                        OR(
                            IF(
                                ISNUMBER(M22:X22),
                                IF(
                                    M$4:X$4=1,
                                    M22:X22,
                                    ""),
                                "")
                            =0),
                        0,
                        GEOMEAN(IF(
                            ISNUMBER(M22:X22),
                            IF(
                                M$4:X$4=1,
                                M22:X22,
                                ""),
                            ""))
                    ),
                    IF(
                        OR(IF(
                            ISNUMBER(M22:X22),
                            IF(
                                M$4:X$4=2,
                                M22:X22,
                                ""),
                            "")
                            =0),
                        0,
                        GEOMEAN(IF(
                            ISNUMBER(M22:X22),
                            IF(
                                M$4:X$4=2,
                                M22:X22,
                                ""),
                            "")))
                )
            )
        )
    )
)</f>
        <v>0</v>
      </c>
      <c r="I22" s="191" cm="1">
        <f t="array" ref="I22">IF(
    SUM(IF(
            ISNUMBER(
                IF(
                    $M$5:$X$5,
                    (M22:X22),
                    "")),
            1,
            0))
        =0,
    NA(),
    IF(
        Parameters!$D$15=1,
        IF(
            SUM(--(ISNUMBER(IF($M$5:$X$5=1,(M22:X22),""))))&gt;0,
            MAX(IF(
                ISNUMBER(M22:X22),
                IF(
                    M$5:X$5=1,
                    M22:X22,
                    ""),
                "")),
            MAX(IF(
                ISNUMBER(M22:X22),
                IF(
                    M$5:X$5=2,
                    M22:X22,
                    ""),
                ""))
        ),
        IF(
            Parameters!$D$16=1,
            IFERROR(
                AVERAGE(IF(
                    ISNUMBER(M22:X22),
                    IF(
                        M$5:X$5=1,
                        M22:X22,
                        ""),
                    "")),
                AVERAGE(IF(
                    ISNUMBER(M22:X22),
                    IF(
                        M$5:X$5=2,
                        M22:X22,
                        ""),
                    ""))
            ),
            IF(
                Parameters!$D$17=1,
                IFERROR(
                    IF(
                        OR(
                            IF(
                                ISNUMBER(M22:X22),
                                IF(
                                    M$5:X$5=1,
                                    M22:X22,
                                    ""),
                                "")
                            =0),
                        0,
                        GEOMEAN(IF(
                            ISNUMBER(M22:X22),
                            IF(
                                M$5:X$5=1,
                                M22:X22,
                                ""),
                            ""))
                    ),
                    IF(
                        OR(IF(
                            ISNUMBER(M22:X22),
                            IF(
                                M$5:X$5=2,
                                M22:X22,
                                ""),
                            "")
                            =0),
                        0,
                        GEOMEAN(IF(
                            ISNUMBER(M22:X22),
                            IF(
                                M$5:X$5=2,
                                M22:X22,
                                ""),
                            "")))
                )
            )
        )
    )
)</f>
        <v>0</v>
      </c>
      <c r="J22" s="242">
        <v>44620</v>
      </c>
      <c r="K22" s="242">
        <v>44883</v>
      </c>
      <c r="L22" s="91" t="s">
        <v>29</v>
      </c>
      <c r="M22" s="192">
        <v>0</v>
      </c>
      <c r="N22" s="192">
        <v>0</v>
      </c>
      <c r="O22" s="192" t="s">
        <v>409</v>
      </c>
      <c r="P22" s="192">
        <v>59.3</v>
      </c>
      <c r="Q22" s="192" t="s">
        <v>409</v>
      </c>
      <c r="R22" s="192" t="s">
        <v>409</v>
      </c>
      <c r="S22"/>
      <c r="T22"/>
      <c r="U22"/>
      <c r="V22"/>
      <c r="W22"/>
      <c r="X22"/>
      <c r="Y22" s="192"/>
      <c r="Z22" s="192"/>
      <c r="AA22"/>
      <c r="AB22"/>
      <c r="AC22"/>
      <c r="AD22"/>
      <c r="AE22"/>
      <c r="AF22"/>
      <c r="AG22" s="34"/>
      <c r="AH22" s="34"/>
      <c r="AI22" s="34"/>
      <c r="AJ22" s="34"/>
      <c r="AK22" s="205"/>
    </row>
    <row r="23" spans="1:37" x14ac:dyDescent="0.2">
      <c r="A23" s="84">
        <v>16</v>
      </c>
      <c r="B23" s="84" t="str">
        <f ca="1"/>
        <v>Benin</v>
      </c>
      <c r="C23" s="84" t="str">
        <f ca="1"/>
        <v>BEN</v>
      </c>
      <c r="D23" s="84" t="str">
        <f ca="1"/>
        <v>SSF           Sub-Saharan Africa</v>
      </c>
      <c r="E23" s="84" t="str">
        <f ca="1"/>
        <v>IDA</v>
      </c>
      <c r="F23" s="190" t="str">
        <f t="shared" ca="1" si="5"/>
        <v/>
      </c>
      <c r="G23" s="80">
        <f>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0</v>
      </c>
      <c r="H23" s="80" cm="1">
        <f t="array" ref="H23">IF(
    SUM(IF(
            ISNUMBER(
                IF(
                    $M$4:$X$4,
                    (M23:X23),
                    "")),
            1,
            0))
        =0,
    NA(),
    IF(
        Parameters!$D$15=1,
        IF(
            SUM(--(ISNUMBER(IF($M$4:$X$4=1,(M23:X23),""))))&gt;0,
            MAX(IF(
                ISNUMBER(M23:X23),
                IF(
                    M$4:X$4=1,
                    M23:X23,
                    ""),
                "")),
            MAX(IF(
                ISNUMBER(M23:X23),
                IF(
                    M$4:X$4=2,
                    M23:X23,
                    ""),
                ""))
        ),
        IF(
            Parameters!$D$16=1,
            IFERROR(
                AVERAGE(IF(
                    ISNUMBER(M23:X23),
                    IF(
                        M$4:X$4=1,
                        M23:X23,
                        ""),
                    "")),
                AVERAGE(IF(
                    ISNUMBER(M23:X23),
                    IF(
                        M$4:X$4=2,
                        M23:X23,
                        ""),
                    ""))
            ),
            IF(
                Parameters!$D$17=1,
                IFERROR(
                    IF(
                        OR(
                            IF(
                                ISNUMBER(M23:X23),
                                IF(
                                    M$4:X$4=1,
                                    M23:X23,
                                    ""),
                                "")
                            =0),
                        0,
                        GEOMEAN(IF(
                            ISNUMBER(M23:X23),
                            IF(
                                M$4:X$4=1,
                                M23:X23,
                                ""),
                            ""))
                    ),
                    IF(
                        OR(IF(
                            ISNUMBER(M23:X23),
                            IF(
                                M$4:X$4=2,
                                M23:X23,
                                ""),
                            "")
                            =0),
                        0,
                        GEOMEAN(IF(
                            ISNUMBER(M23:X23),
                            IF(
                                M$4:X$4=2,
                                M23:X23,
                                ""),
                            "")))
                )
            )
        )
    )
)</f>
        <v>8.7696793002915392</v>
      </c>
      <c r="I23" s="191" cm="1">
        <f t="array" ref="I23">IF(
    SUM(IF(
            ISNUMBER(
                IF(
                    $M$5:$X$5,
                    (M23:X23),
                    "")),
            1,
            0))
        =0,
    NA(),
    IF(
        Parameters!$D$15=1,
        IF(
            SUM(--(ISNUMBER(IF($M$5:$X$5=1,(M23:X23),""))))&gt;0,
            MAX(IF(
                ISNUMBER(M23:X23),
                IF(
                    M$5:X$5=1,
                    M23:X23,
                    ""),
                "")),
            MAX(IF(
                ISNUMBER(M23:X23),
                IF(
                    M$5:X$5=2,
                    M23:X23,
                    ""),
                ""))
        ),
        IF(
            Parameters!$D$16=1,
            IFERROR(
                AVERAGE(IF(
                    ISNUMBER(M23:X23),
                    IF(
                        M$5:X$5=1,
                        M23:X23,
                        ""),
                    "")),
                AVERAGE(IF(
                    ISNUMBER(M23:X23),
                    IF(
                        M$5:X$5=2,
                        M23:X23,
                        ""),
                    ""))
            ),
            IF(
                Parameters!$D$17=1,
                IFERROR(
                    IF(
                        OR(
                            IF(
                                ISNUMBER(M23:X23),
                                IF(
                                    M$5:X$5=1,
                                    M23:X23,
                                    ""),
                                "")
                            =0),
                        0,
                        GEOMEAN(IF(
                            ISNUMBER(M23:X23),
                            IF(
                                M$5:X$5=1,
                                M23:X23,
                                ""),
                            ""))
                    ),
                    IF(
                        OR(IF(
                            ISNUMBER(M23:X23),
                            IF(
                                M$5:X$5=2,
                                M23:X23,
                                ""),
                            "")
                            =0),
                        0,
                        GEOMEAN(IF(
                            ISNUMBER(M23:X23),
                            IF(
                                M$5:X$5=2,
                                M23:X23,
                                ""),
                            "")))
                )
            )
        )
    )
)</f>
        <v>0</v>
      </c>
      <c r="J23" s="242">
        <v>44620</v>
      </c>
      <c r="K23" s="242">
        <v>44620</v>
      </c>
      <c r="L23" s="91" t="s">
        <v>31</v>
      </c>
      <c r="M23" s="192">
        <v>8.7696793002915392</v>
      </c>
      <c r="N23" s="192">
        <v>0</v>
      </c>
      <c r="O23" s="192" t="s">
        <v>409</v>
      </c>
      <c r="P23" s="192">
        <v>25.4</v>
      </c>
      <c r="Q23" s="192" t="s">
        <v>409</v>
      </c>
      <c r="R23" s="192" t="s">
        <v>409</v>
      </c>
      <c r="S23"/>
      <c r="T23"/>
      <c r="U23"/>
      <c r="V23"/>
      <c r="W23"/>
      <c r="X23"/>
      <c r="Y23" s="192"/>
      <c r="Z23" s="192"/>
      <c r="AA23"/>
      <c r="AB23"/>
      <c r="AC23"/>
      <c r="AD23"/>
      <c r="AE23"/>
      <c r="AF23"/>
      <c r="AG23" s="34"/>
      <c r="AH23" s="34"/>
      <c r="AI23" s="34"/>
      <c r="AJ23" s="34"/>
      <c r="AK23" s="205"/>
    </row>
    <row r="24" spans="1:37" x14ac:dyDescent="0.2">
      <c r="A24" s="84">
        <v>17</v>
      </c>
      <c r="B24" s="84" t="str">
        <f ca="1"/>
        <v>Burkina Faso</v>
      </c>
      <c r="C24" s="84" t="str">
        <f ca="1"/>
        <v>BFA</v>
      </c>
      <c r="D24" s="84" t="str">
        <f ca="1"/>
        <v>SSF           Sub-Saharan Africa</v>
      </c>
      <c r="E24" s="84" t="str">
        <f ca="1"/>
        <v>IDA</v>
      </c>
      <c r="F24" s="190" t="str">
        <f t="shared" ca="1" si="5"/>
        <v/>
      </c>
      <c r="G24" s="80">
        <f>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0</v>
      </c>
      <c r="H24" s="80" cm="1">
        <f t="array" ref="H24">IF(
    SUM(IF(
            ISNUMBER(
                IF(
                    $M$4:$X$4,
                    (M24:X24),
                    "")),
            1,
            0))
        =0,
    NA(),
    IF(
        Parameters!$D$15=1,
        IF(
            SUM(--(ISNUMBER(IF($M$4:$X$4=1,(M24:X24),""))))&gt;0,
            MAX(IF(
                ISNUMBER(M24:X24),
                IF(
                    M$4:X$4=1,
                    M24:X24,
                    ""),
                "")),
            MAX(IF(
                ISNUMBER(M24:X24),
                IF(
                    M$4:X$4=2,
                    M24:X24,
                    ""),
                ""))
        ),
        IF(
            Parameters!$D$16=1,
            IFERROR(
                AVERAGE(IF(
                    ISNUMBER(M24:X24),
                    IF(
                        M$4:X$4=1,
                        M24:X24,
                        ""),
                    "")),
                AVERAGE(IF(
                    ISNUMBER(M24:X24),
                    IF(
                        M$4:X$4=2,
                        M24:X24,
                        ""),
                    ""))
            ),
            IF(
                Parameters!$D$17=1,
                IFERROR(
                    IF(
                        OR(
                            IF(
                                ISNUMBER(M24:X24),
                                IF(
                                    M$4:X$4=1,
                                    M24:X24,
                                    ""),
                                "")
                            =0),
                        0,
                        GEOMEAN(IF(
                            ISNUMBER(M24:X24),
                            IF(
                                M$4:X$4=1,
                                M24:X24,
                                ""),
                            ""))
                    ),
                    IF(
                        OR(IF(
                            ISNUMBER(M24:X24),
                            IF(
                                M$4:X$4=2,
                                M24:X24,
                                ""),
                            "")
                            =0),
                        0,
                        GEOMEAN(IF(
                            ISNUMBER(M24:X24),
                            IF(
                                M$4:X$4=2,
                                M24:X24,
                                ""),
                            "")))
                )
            )
        )
    )
)</f>
        <v>7.4868804664723001</v>
      </c>
      <c r="I24" s="191" cm="1">
        <f t="array" ref="I24">IF(
    SUM(IF(
            ISNUMBER(
                IF(
                    $M$5:$X$5,
                    (M24:X24),
                    "")),
            1,
            0))
        =0,
    NA(),
    IF(
        Parameters!$D$15=1,
        IF(
            SUM(--(ISNUMBER(IF($M$5:$X$5=1,(M24:X24),""))))&gt;0,
            MAX(IF(
                ISNUMBER(M24:X24),
                IF(
                    M$5:X$5=1,
                    M24:X24,
                    ""),
                "")),
            MAX(IF(
                ISNUMBER(M24:X24),
                IF(
                    M$5:X$5=2,
                    M24:X24,
                    ""),
                ""))
        ),
        IF(
            Parameters!$D$16=1,
            IFERROR(
                AVERAGE(IF(
                    ISNUMBER(M24:X24),
                    IF(
                        M$5:X$5=1,
                        M24:X24,
                        ""),
                    "")),
                AVERAGE(IF(
                    ISNUMBER(M24:X24),
                    IF(
                        M$5:X$5=2,
                        M24:X24,
                        ""),
                    ""))
            ),
            IF(
                Parameters!$D$17=1,
                IFERROR(
                    IF(
                        OR(
                            IF(
                                ISNUMBER(M24:X24),
                                IF(
                                    M$5:X$5=1,
                                    M24:X24,
                                    ""),
                                "")
                            =0),
                        0,
                        GEOMEAN(IF(
                            ISNUMBER(M24:X24),
                            IF(
                                M$5:X$5=1,
                                M24:X24,
                                ""),
                            ""))
                    ),
                    IF(
                        OR(IF(
                            ISNUMBER(M24:X24),
                            IF(
                                M$5:X$5=2,
                                M24:X24,
                                ""),
                            "")
                            =0),
                        0,
                        GEOMEAN(IF(
                            ISNUMBER(M24:X24),
                            IF(
                                M$5:X$5=2,
                                M24:X24,
                                ""),
                            "")))
                )
            )
        )
    )
)</f>
        <v>0</v>
      </c>
      <c r="J24" s="242">
        <v>44620</v>
      </c>
      <c r="K24" s="242">
        <v>44756</v>
      </c>
      <c r="L24" s="91" t="s">
        <v>33</v>
      </c>
      <c r="M24" s="192">
        <v>7.4868804664723001</v>
      </c>
      <c r="N24" s="192">
        <v>0</v>
      </c>
      <c r="O24" s="192" t="s">
        <v>409</v>
      </c>
      <c r="P24" s="192">
        <v>29.8</v>
      </c>
      <c r="Q24" s="192" t="s">
        <v>409</v>
      </c>
      <c r="R24" s="192" t="s">
        <v>409</v>
      </c>
      <c r="S24"/>
      <c r="T24"/>
      <c r="U24"/>
      <c r="V24"/>
      <c r="W24"/>
      <c r="X24"/>
      <c r="Y24" s="192"/>
      <c r="Z24" s="192"/>
      <c r="AA24"/>
      <c r="AB24"/>
      <c r="AC24"/>
      <c r="AD24"/>
      <c r="AE24"/>
      <c r="AF24"/>
      <c r="AG24" s="34"/>
      <c r="AH24" s="34"/>
      <c r="AI24" s="34"/>
      <c r="AJ24" s="34"/>
      <c r="AK24" s="205"/>
    </row>
    <row r="25" spans="1:37" x14ac:dyDescent="0.2">
      <c r="A25" s="84">
        <v>18</v>
      </c>
      <c r="B25" s="84" t="str">
        <f ca="1"/>
        <v>Bangladesh</v>
      </c>
      <c r="C25" s="84" t="str">
        <f ca="1"/>
        <v>BGD</v>
      </c>
      <c r="D25" s="84" t="str">
        <f ca="1"/>
        <v>SAS           South Asia</v>
      </c>
      <c r="E25" s="84" t="str">
        <f ca="1"/>
        <v>IDA</v>
      </c>
      <c r="F25" s="190" t="str">
        <f t="shared" ca="1" si="5"/>
        <v/>
      </c>
      <c r="G25" s="80">
        <f>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7.6322165104885293</v>
      </c>
      <c r="H25" s="80" cm="1">
        <f t="array" ref="H25">IF(
    SUM(IF(
            ISNUMBER(
                IF(
                    $M$4:$X$4,
                    (M25:X25),
                    "")),
            1,
            0))
        =0,
    NA(),
    IF(
        Parameters!$D$15=1,
        IF(
            SUM(--(ISNUMBER(IF($M$4:$X$4=1,(M25:X25),""))))&gt;0,
            MAX(IF(
                ISNUMBER(M25:X25),
                IF(
                    M$4:X$4=1,
                    M25:X25,
                    ""),
                "")),
            MAX(IF(
                ISNUMBER(M25:X25),
                IF(
                    M$4:X$4=2,
                    M25:X25,
                    ""),
                ""))
        ),
        IF(
            Parameters!$D$16=1,
            IFERROR(
                AVERAGE(IF(
                    ISNUMBER(M25:X25),
                    IF(
                        M$4:X$4=1,
                        M25:X25,
                        ""),
                    "")),
                AVERAGE(IF(
                    ISNUMBER(M25:X25),
                    IF(
                        M$4:X$4=2,
                        M25:X25,
                        ""),
                    ""))
            ),
            IF(
                Parameters!$D$17=1,
                IFERROR(
                    IF(
                        OR(
                            IF(
                                ISNUMBER(M25:X25),
                                IF(
                                    M$4:X$4=1,
                                    M25:X25,
                                    ""),
                                "")
                            =0),
                        0,
                        GEOMEAN(IF(
                            ISNUMBER(M25:X25),
                            IF(
                                M$4:X$4=1,
                                M25:X25,
                                ""),
                            ""))
                    ),
                    IF(
                        OR(IF(
                            ISNUMBER(M25:X25),
                            IF(
                                M$4:X$4=2,
                                M25:X25,
                                ""),
                            "")
                            =0),
                        0,
                        GEOMEAN(IF(
                            ISNUMBER(M25:X25),
                            IF(
                                M$4:X$4=2,
                                M25:X25,
                                ""),
                            "")))
                )
            )
        )
    )
)</f>
        <v>5.8250728862973702</v>
      </c>
      <c r="I25" s="191" cm="1">
        <f t="array" ref="I25">IF(
    SUM(IF(
            ISNUMBER(
                IF(
                    $M$5:$X$5,
                    (M25:X25),
                    "")),
            1,
            0))
        =0,
    NA(),
    IF(
        Parameters!$D$15=1,
        IF(
            SUM(--(ISNUMBER(IF($M$5:$X$5=1,(M25:X25),""))))&gt;0,
            MAX(IF(
                ISNUMBER(M25:X25),
                IF(
                    M$5:X$5=1,
                    M25:X25,
                    ""),
                "")),
            MAX(IF(
                ISNUMBER(M25:X25),
                IF(
                    M$5:X$5=2,
                    M25:X25,
                    ""),
                ""))
        ),
        IF(
            Parameters!$D$16=1,
            IFERROR(
                AVERAGE(IF(
                    ISNUMBER(M25:X25),
                    IF(
                        M$5:X$5=1,
                        M25:X25,
                        ""),
                    "")),
                AVERAGE(IF(
                    ISNUMBER(M25:X25),
                    IF(
                        M$5:X$5=2,
                        M25:X25,
                        ""),
                    ""))
            ),
            IF(
                Parameters!$D$17=1,
                IFERROR(
                    IF(
                        OR(
                            IF(
                                ISNUMBER(M25:X25),
                                IF(
                                    M$5:X$5=1,
                                    M25:X25,
                                    ""),
                                "")
                            =0),
                        0,
                        GEOMEAN(IF(
                            ISNUMBER(M25:X25),
                            IF(
                                M$5:X$5=1,
                                M25:X25,
                                ""),
                            ""))
                    ),
                    IF(
                        OR(IF(
                            ISNUMBER(M25:X25),
                            IF(
                                M$5:X$5=2,
                                M25:X25,
                                ""),
                            "")
                            =0),
                        0,
                        GEOMEAN(IF(
                            ISNUMBER(M25:X25),
                            IF(
                                M$5:X$5=2,
                                M25:X25,
                                ""),
                            "")))
                )
            )
        )
    )
)</f>
        <v>10</v>
      </c>
      <c r="J25" s="242">
        <v>44620</v>
      </c>
      <c r="K25" s="242">
        <v>46281</v>
      </c>
      <c r="L25" s="91" t="s">
        <v>35</v>
      </c>
      <c r="M25" s="192">
        <v>5.8250728862973702</v>
      </c>
      <c r="N25" s="192">
        <v>0</v>
      </c>
      <c r="O25" s="192">
        <v>10</v>
      </c>
      <c r="P25" s="192">
        <v>35.5</v>
      </c>
      <c r="Q25" s="192" t="s">
        <v>409</v>
      </c>
      <c r="R25" s="192" t="s">
        <v>803</v>
      </c>
      <c r="S25"/>
      <c r="T25"/>
      <c r="U25"/>
      <c r="V25"/>
      <c r="W25"/>
      <c r="X25"/>
      <c r="Y25" s="192"/>
      <c r="Z25" s="192"/>
      <c r="AA25"/>
      <c r="AB25"/>
      <c r="AC25"/>
      <c r="AD25"/>
      <c r="AE25"/>
      <c r="AF25"/>
      <c r="AG25" s="34"/>
      <c r="AH25" s="34"/>
      <c r="AI25" s="34"/>
      <c r="AJ25" s="34"/>
      <c r="AK25" s="205"/>
    </row>
    <row r="26" spans="1:37" x14ac:dyDescent="0.2">
      <c r="A26" s="84">
        <v>19</v>
      </c>
      <c r="B26" s="84" t="str">
        <f ca="1"/>
        <v>Bulgaria</v>
      </c>
      <c r="C26" s="84" t="str">
        <f ca="1"/>
        <v>BGR</v>
      </c>
      <c r="D26" s="84" t="str">
        <f ca="1"/>
        <v>ECS           Europe &amp; Central Asia</v>
      </c>
      <c r="E26" s="84" t="str">
        <f ca="1"/>
        <v>IBRD</v>
      </c>
      <c r="F26" s="190" t="str">
        <f t="shared" ca="1" si="5"/>
        <v/>
      </c>
      <c r="G26" s="80">
        <f>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0</v>
      </c>
      <c r="H26" s="80" cm="1">
        <f t="array" ref="H26">IF(
    SUM(IF(
            ISNUMBER(
                IF(
                    $M$4:$X$4,
                    (M26:X26),
                    "")),
            1,
            0))
        =0,
    NA(),
    IF(
        Parameters!$D$15=1,
        IF(
            SUM(--(ISNUMBER(IF($M$4:$X$4=1,(M26:X26),""))))&gt;0,
            MAX(IF(
                ISNUMBER(M26:X26),
                IF(
                    M$4:X$4=1,
                    M26:X26,
                    ""),
                "")),
            MAX(IF(
                ISNUMBER(M26:X26),
                IF(
                    M$4:X$4=2,
                    M26:X26,
                    ""),
                ""))
        ),
        IF(
            Parameters!$D$16=1,
            IFERROR(
                AVERAGE(IF(
                    ISNUMBER(M26:X26),
                    IF(
                        M$4:X$4=1,
                        M26:X26,
                        ""),
                    "")),
                AVERAGE(IF(
                    ISNUMBER(M26:X26),
                    IF(
                        M$4:X$4=2,
                        M26:X26,
                        ""),
                    ""))
            ),
            IF(
                Parameters!$D$17=1,
                IFERROR(
                    IF(
                        OR(
                            IF(
                                ISNUMBER(M26:X26),
                                IF(
                                    M$4:X$4=1,
                                    M26:X26,
                                    ""),
                                "")
                            =0),
                        0,
                        GEOMEAN(IF(
                            ISNUMBER(M26:X26),
                            IF(
                                M$4:X$4=1,
                                M26:X26,
                                ""),
                            ""))
                    ),
                    IF(
                        OR(IF(
                            ISNUMBER(M26:X26),
                            IF(
                                M$4:X$4=2,
                                M26:X26,
                                ""),
                            "")
                            =0),
                        0,
                        GEOMEAN(IF(
                            ISNUMBER(M26:X26),
                            IF(
                                M$4:X$4=2,
                                M26:X26,
                                ""),
                            "")))
                )
            )
        )
    )
)</f>
        <v>0</v>
      </c>
      <c r="I26" s="191" cm="1">
        <f t="array" ref="I26">IF(
    SUM(IF(
            ISNUMBER(
                IF(
                    $M$5:$X$5,
                    (M26:X26),
                    "")),
            1,
            0))
        =0,
    NA(),
    IF(
        Parameters!$D$15=1,
        IF(
            SUM(--(ISNUMBER(IF($M$5:$X$5=1,(M26:X26),""))))&gt;0,
            MAX(IF(
                ISNUMBER(M26:X26),
                IF(
                    M$5:X$5=1,
                    M26:X26,
                    ""),
                "")),
            MAX(IF(
                ISNUMBER(M26:X26),
                IF(
                    M$5:X$5=2,
                    M26:X26,
                    ""),
                ""))
        ),
        IF(
            Parameters!$D$16=1,
            IFERROR(
                AVERAGE(IF(
                    ISNUMBER(M26:X26),
                    IF(
                        M$5:X$5=1,
                        M26:X26,
                        ""),
                    "")),
                AVERAGE(IF(
                    ISNUMBER(M26:X26),
                    IF(
                        M$5:X$5=2,
                        M26:X26,
                        ""),
                    ""))
            ),
            IF(
                Parameters!$D$17=1,
                IFERROR(
                    IF(
                        OR(
                            IF(
                                ISNUMBER(M26:X26),
                                IF(
                                    M$5:X$5=1,
                                    M26:X26,
                                    ""),
                                "")
                            =0),
                        0,
                        GEOMEAN(IF(
                            ISNUMBER(M26:X26),
                            IF(
                                M$5:X$5=1,
                                M26:X26,
                                ""),
                            ""))
                    ),
                    IF(
                        OR(IF(
                            ISNUMBER(M26:X26),
                            IF(
                                M$5:X$5=2,
                                M26:X26,
                                ""),
                            "")
                            =0),
                        0,
                        GEOMEAN(IF(
                            ISNUMBER(M26:X26),
                            IF(
                                M$5:X$5=2,
                                M26:X26,
                                ""),
                            "")))
                )
            )
        )
    )
)</f>
        <v>0</v>
      </c>
      <c r="J26" s="242">
        <v>44620</v>
      </c>
      <c r="K26" s="242">
        <v>44883</v>
      </c>
      <c r="L26" s="91" t="s">
        <v>37</v>
      </c>
      <c r="M26" s="192">
        <v>0</v>
      </c>
      <c r="N26" s="192">
        <v>0</v>
      </c>
      <c r="O26" s="192" t="s">
        <v>409</v>
      </c>
      <c r="P26" s="192">
        <v>59.9</v>
      </c>
      <c r="Q26" s="192" t="s">
        <v>409</v>
      </c>
      <c r="R26" s="192" t="s">
        <v>409</v>
      </c>
      <c r="S26"/>
      <c r="T26"/>
      <c r="U26"/>
      <c r="V26"/>
      <c r="W26"/>
      <c r="X26"/>
      <c r="Y26" s="192"/>
      <c r="Z26" s="192"/>
      <c r="AA26"/>
      <c r="AB26"/>
      <c r="AC26"/>
      <c r="AD26"/>
      <c r="AE26"/>
      <c r="AF26"/>
      <c r="AG26" s="34"/>
      <c r="AH26" s="34"/>
      <c r="AI26" s="34"/>
      <c r="AJ26" s="34"/>
      <c r="AK26" s="205"/>
    </row>
    <row r="27" spans="1:37" x14ac:dyDescent="0.2">
      <c r="A27" s="84">
        <v>20</v>
      </c>
      <c r="B27" s="84" t="str">
        <f ca="1"/>
        <v>Bahrain</v>
      </c>
      <c r="C27" s="84" t="str">
        <f ca="1"/>
        <v>BHR</v>
      </c>
      <c r="D27" s="84" t="str">
        <f ca="1"/>
        <v>MEA           Middle East &amp; North Africa</v>
      </c>
      <c r="E27" s="84" t="str">
        <f ca="1"/>
        <v>NA</v>
      </c>
      <c r="F27" s="190" t="str">
        <f t="shared" ca="1" si="5"/>
        <v/>
      </c>
      <c r="G27" s="80">
        <f>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0</v>
      </c>
      <c r="H27" s="80" cm="1">
        <f t="array" ref="H27">IF(
    SUM(IF(
            ISNUMBER(
                IF(
                    $M$4:$X$4,
                    (M27:X27),
                    "")),
            1,
            0))
        =0,
    NA(),
    IF(
        Parameters!$D$15=1,
        IF(
            SUM(--(ISNUMBER(IF($M$4:$X$4=1,(M27:X27),""))))&gt;0,
            MAX(IF(
                ISNUMBER(M27:X27),
                IF(
                    M$4:X$4=1,
                    M27:X27,
                    ""),
                "")),
            MAX(IF(
                ISNUMBER(M27:X27),
                IF(
                    M$4:X$4=2,
                    M27:X27,
                    ""),
                ""))
        ),
        IF(
            Parameters!$D$16=1,
            IFERROR(
                AVERAGE(IF(
                    ISNUMBER(M27:X27),
                    IF(
                        M$4:X$4=1,
                        M27:X27,
                        ""),
                    "")),
                AVERAGE(IF(
                    ISNUMBER(M27:X27),
                    IF(
                        M$4:X$4=2,
                        M27:X27,
                        ""),
                    ""))
            ),
            IF(
                Parameters!$D$17=1,
                IFERROR(
                    IF(
                        OR(
                            IF(
                                ISNUMBER(M27:X27),
                                IF(
                                    M$4:X$4=1,
                                    M27:X27,
                                    ""),
                                "")
                            =0),
                        0,
                        GEOMEAN(IF(
                            ISNUMBER(M27:X27),
                            IF(
                                M$4:X$4=1,
                                M27:X27,
                                ""),
                            ""))
                    ),
                    IF(
                        OR(IF(
                            ISNUMBER(M27:X27),
                            IF(
                                M$4:X$4=2,
                                M27:X27,
                                ""),
                            "")
                            =0),
                        0,
                        GEOMEAN(IF(
                            ISNUMBER(M27:X27),
                            IF(
                                M$4:X$4=2,
                                M27:X27,
                                ""),
                            "")))
                )
            )
        )
    )
)</f>
        <v>5.59183673469387</v>
      </c>
      <c r="I27" s="191" cm="1">
        <f t="array" ref="I27">IF(
    SUM(IF(
            ISNUMBER(
                IF(
                    $M$5:$X$5,
                    (M27:X27),
                    "")),
            1,
            0))
        =0,
    NA(),
    IF(
        Parameters!$D$15=1,
        IF(
            SUM(--(ISNUMBER(IF($M$5:$X$5=1,(M27:X27),""))))&gt;0,
            MAX(IF(
                ISNUMBER(M27:X27),
                IF(
                    M$5:X$5=1,
                    M27:X27,
                    ""),
                "")),
            MAX(IF(
                ISNUMBER(M27:X27),
                IF(
                    M$5:X$5=2,
                    M27:X27,
                    ""),
                ""))
        ),
        IF(
            Parameters!$D$16=1,
            IFERROR(
                AVERAGE(IF(
                    ISNUMBER(M27:X27),
                    IF(
                        M$5:X$5=1,
                        M27:X27,
                        ""),
                    "")),
                AVERAGE(IF(
                    ISNUMBER(M27:X27),
                    IF(
                        M$5:X$5=2,
                        M27:X27,
                        ""),
                    ""))
            ),
            IF(
                Parameters!$D$17=1,
                IFERROR(
                    IF(
                        OR(
                            IF(
                                ISNUMBER(M27:X27),
                                IF(
                                    M$5:X$5=1,
                                    M27:X27,
                                    ""),
                                "")
                            =0),
                        0,
                        GEOMEAN(IF(
                            ISNUMBER(M27:X27),
                            IF(
                                M$5:X$5=1,
                                M27:X27,
                                ""),
                            ""))
                    ),
                    IF(
                        OR(IF(
                            ISNUMBER(M27:X27),
                            IF(
                                M$5:X$5=2,
                                M27:X27,
                                ""),
                            "")
                            =0),
                        0,
                        GEOMEAN(IF(
                            ISNUMBER(M27:X27),
                            IF(
                                M$5:X$5=2,
                                M27:X27,
                                ""),
                            "")))
                )
            )
        )
    )
)</f>
        <v>0</v>
      </c>
      <c r="J27" s="242">
        <v>44620</v>
      </c>
      <c r="K27" s="242">
        <v>44699</v>
      </c>
      <c r="L27" s="91" t="s">
        <v>39</v>
      </c>
      <c r="M27" s="192">
        <v>5.59183673469387</v>
      </c>
      <c r="N27" s="192">
        <v>0</v>
      </c>
      <c r="O27" s="192" t="s">
        <v>409</v>
      </c>
      <c r="P27" s="192">
        <v>36.299999999999997</v>
      </c>
      <c r="Q27" s="192" t="s">
        <v>409</v>
      </c>
      <c r="R27" s="192" t="s">
        <v>409</v>
      </c>
      <c r="S27"/>
      <c r="T27"/>
      <c r="U27"/>
      <c r="V27"/>
      <c r="W27"/>
      <c r="X27"/>
      <c r="Y27" s="192"/>
      <c r="Z27" s="192"/>
      <c r="AA27"/>
      <c r="AB27"/>
      <c r="AC27"/>
      <c r="AD27"/>
      <c r="AE27"/>
      <c r="AF27"/>
      <c r="AG27" s="34"/>
      <c r="AH27" s="34"/>
      <c r="AI27" s="34"/>
      <c r="AJ27" s="34"/>
      <c r="AK27" s="205"/>
    </row>
    <row r="28" spans="1:37" x14ac:dyDescent="0.2">
      <c r="A28" s="84">
        <v>21</v>
      </c>
      <c r="B28" s="84" t="str">
        <f ca="1"/>
        <v>Bahamas, The</v>
      </c>
      <c r="C28" s="84" t="str">
        <f ca="1"/>
        <v>BHS</v>
      </c>
      <c r="D28" s="84" t="str">
        <f ca="1"/>
        <v>LCN           Latin America &amp; Caribbean</v>
      </c>
      <c r="E28" s="84" t="str">
        <f ca="1"/>
        <v>NA</v>
      </c>
      <c r="F28" s="190" t="str">
        <f t="shared" ca="1" si="5"/>
        <v/>
      </c>
      <c r="G28" s="80">
        <f>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0</v>
      </c>
      <c r="H28" s="80" cm="1">
        <f t="array" ref="H28">IF(
    SUM(IF(
            ISNUMBER(
                IF(
                    $M$4:$X$4,
                    (M28:X28),
                    "")),
            1,
            0))
        =0,
    NA(),
    IF(
        Parameters!$D$15=1,
        IF(
            SUM(--(ISNUMBER(IF($M$4:$X$4=1,(M28:X28),""))))&gt;0,
            MAX(IF(
                ISNUMBER(M28:X28),
                IF(
                    M$4:X$4=1,
                    M28:X28,
                    ""),
                "")),
            MAX(IF(
                ISNUMBER(M28:X28),
                IF(
                    M$4:X$4=2,
                    M28:X28,
                    ""),
                ""))
        ),
        IF(
            Parameters!$D$16=1,
            IFERROR(
                AVERAGE(IF(
                    ISNUMBER(M28:X28),
                    IF(
                        M$4:X$4=1,
                        M28:X28,
                        ""),
                    "")),
                AVERAGE(IF(
                    ISNUMBER(M28:X28),
                    IF(
                        M$4:X$4=2,
                        M28:X28,
                        ""),
                    ""))
            ),
            IF(
                Parameters!$D$17=1,
                IFERROR(
                    IF(
                        OR(
                            IF(
                                ISNUMBER(M28:X28),
                                IF(
                                    M$4:X$4=1,
                                    M28:X28,
                                    ""),
                                "")
                            =0),
                        0,
                        GEOMEAN(IF(
                            ISNUMBER(M28:X28),
                            IF(
                                M$4:X$4=1,
                                M28:X28,
                                ""),
                            ""))
                    ),
                    IF(
                        OR(IF(
                            ISNUMBER(M28:X28),
                            IF(
                                M$4:X$4=2,
                                M28:X28,
                                ""),
                            "")
                            =0),
                        0,
                        GEOMEAN(IF(
                            ISNUMBER(M28:X28),
                            IF(
                                M$4:X$4=2,
                                M28:X28,
                                ""),
                            "")))
                )
            )
        )
    )
)</f>
        <v>7.3994169096209896</v>
      </c>
      <c r="I28" s="191" cm="1">
        <f t="array" ref="I28">IF(
    SUM(IF(
            ISNUMBER(
                IF(
                    $M$5:$X$5,
                    (M28:X28),
                    "")),
            1,
            0))
        =0,
    NA(),
    IF(
        Parameters!$D$15=1,
        IF(
            SUM(--(ISNUMBER(IF($M$5:$X$5=1,(M28:X28),""))))&gt;0,
            MAX(IF(
                ISNUMBER(M28:X28),
                IF(
                    M$5:X$5=1,
                    M28:X28,
                    ""),
                "")),
            MAX(IF(
                ISNUMBER(M28:X28),
                IF(
                    M$5:X$5=2,
                    M28:X28,
                    ""),
                ""))
        ),
        IF(
            Parameters!$D$16=1,
            IFERROR(
                AVERAGE(IF(
                    ISNUMBER(M28:X28),
                    IF(
                        M$5:X$5=1,
                        M28:X28,
                        ""),
                    "")),
                AVERAGE(IF(
                    ISNUMBER(M28:X28),
                    IF(
                        M$5:X$5=2,
                        M28:X28,
                        ""),
                    ""))
            ),
            IF(
                Parameters!$D$17=1,
                IFERROR(
                    IF(
                        OR(
                            IF(
                                ISNUMBER(M28:X28),
                                IF(
                                    M$5:X$5=1,
                                    M28:X28,
                                    ""),
                                "")
                            =0),
                        0,
                        GEOMEAN(IF(
                            ISNUMBER(M28:X28),
                            IF(
                                M$5:X$5=1,
                                M28:X28,
                                ""),
                            ""))
                    ),
                    IF(
                        OR(IF(
                            ISNUMBER(M28:X28),
                            IF(
                                M$5:X$5=2,
                                M28:X28,
                                ""),
                            "")
                            =0),
                        0,
                        GEOMEAN(IF(
                            ISNUMBER(M28:X28),
                            IF(
                                M$5:X$5=2,
                                M28:X28,
                                ""),
                            "")))
                )
            )
        )
    )
)</f>
        <v>0</v>
      </c>
      <c r="J28" s="242">
        <v>44620</v>
      </c>
      <c r="K28" s="242">
        <v>44699</v>
      </c>
      <c r="L28" s="91" t="s">
        <v>40</v>
      </c>
      <c r="M28" s="192">
        <v>7.3994169096209896</v>
      </c>
      <c r="N28" s="192">
        <v>0</v>
      </c>
      <c r="O28" s="192" t="s">
        <v>409</v>
      </c>
      <c r="P28" s="192">
        <v>30.1</v>
      </c>
      <c r="Q28" s="192" t="s">
        <v>409</v>
      </c>
      <c r="R28" s="192" t="s">
        <v>409</v>
      </c>
      <c r="S28"/>
      <c r="T28"/>
      <c r="U28"/>
      <c r="V28"/>
      <c r="W28"/>
      <c r="X28"/>
      <c r="Y28" s="192"/>
      <c r="Z28" s="192"/>
      <c r="AA28"/>
      <c r="AB28"/>
      <c r="AC28"/>
      <c r="AD28"/>
      <c r="AE28"/>
      <c r="AF28"/>
      <c r="AG28" s="34"/>
      <c r="AH28" s="34"/>
      <c r="AI28" s="34"/>
      <c r="AJ28" s="34"/>
      <c r="AK28" s="205"/>
    </row>
    <row r="29" spans="1:37" x14ac:dyDescent="0.2">
      <c r="A29" s="84">
        <v>22</v>
      </c>
      <c r="B29" s="84" t="str">
        <f ca="1"/>
        <v>Bosnia and Herzegovina</v>
      </c>
      <c r="C29" s="84" t="str">
        <f ca="1"/>
        <v>BIH</v>
      </c>
      <c r="D29" s="84" t="str">
        <f ca="1"/>
        <v>ECS           Europe &amp; Central Asia</v>
      </c>
      <c r="E29" s="84" t="str">
        <f ca="1"/>
        <v>IBRD</v>
      </c>
      <c r="F29" s="190" t="str">
        <f t="shared" ca="1" si="5"/>
        <v/>
      </c>
      <c r="G29" s="80">
        <f>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0</v>
      </c>
      <c r="H29" s="80" cm="1">
        <f t="array" ref="H29">IF(
    SUM(IF(
            ISNUMBER(
                IF(
                    $M$4:$X$4,
                    (M29:X29),
                    "")),
            1,
            0))
        =0,
    NA(),
    IF(
        Parameters!$D$15=1,
        IF(
            SUM(--(ISNUMBER(IF($M$4:$X$4=1,(M29:X29),""))))&gt;0,
            MAX(IF(
                ISNUMBER(M29:X29),
                IF(
                    M$4:X$4=1,
                    M29:X29,
                    ""),
                "")),
            MAX(IF(
                ISNUMBER(M29:X29),
                IF(
                    M$4:X$4=2,
                    M29:X29,
                    ""),
                ""))
        ),
        IF(
            Parameters!$D$16=1,
            IFERROR(
                AVERAGE(IF(
                    ISNUMBER(M29:X29),
                    IF(
                        M$4:X$4=1,
                        M29:X29,
                        ""),
                    "")),
                AVERAGE(IF(
                    ISNUMBER(M29:X29),
                    IF(
                        M$4:X$4=2,
                        M29:X29,
                        ""),
                    ""))
            ),
            IF(
                Parameters!$D$17=1,
                IFERROR(
                    IF(
                        OR(
                            IF(
                                ISNUMBER(M29:X29),
                                IF(
                                    M$4:X$4=1,
                                    M29:X29,
                                    ""),
                                "")
                            =0),
                        0,
                        GEOMEAN(IF(
                            ISNUMBER(M29:X29),
                            IF(
                                M$4:X$4=1,
                                M29:X29,
                                ""),
                            ""))
                    ),
                    IF(
                        OR(IF(
                            ISNUMBER(M29:X29),
                            IF(
                                M$4:X$4=2,
                                M29:X29,
                                ""),
                            "")
                            =0),
                        0,
                        GEOMEAN(IF(
                            ISNUMBER(M29:X29),
                            IF(
                                M$4:X$4=2,
                                M29:X29,
                                ""),
                            "")))
                )
            )
        )
    )
)</f>
        <v>5.8542274052478103</v>
      </c>
      <c r="I29" s="191" cm="1">
        <f t="array" ref="I29">IF(
    SUM(IF(
            ISNUMBER(
                IF(
                    $M$5:$X$5,
                    (M29:X29),
                    "")),
            1,
            0))
        =0,
    NA(),
    IF(
        Parameters!$D$15=1,
        IF(
            SUM(--(ISNUMBER(IF($M$5:$X$5=1,(M29:X29),""))))&gt;0,
            MAX(IF(
                ISNUMBER(M29:X29),
                IF(
                    M$5:X$5=1,
                    M29:X29,
                    ""),
                "")),
            MAX(IF(
                ISNUMBER(M29:X29),
                IF(
                    M$5:X$5=2,
                    M29:X29,
                    ""),
                ""))
        ),
        IF(
            Parameters!$D$16=1,
            IFERROR(
                AVERAGE(IF(
                    ISNUMBER(M29:X29),
                    IF(
                        M$5:X$5=1,
                        M29:X29,
                        ""),
                    "")),
                AVERAGE(IF(
                    ISNUMBER(M29:X29),
                    IF(
                        M$5:X$5=2,
                        M29:X29,
                        ""),
                    ""))
            ),
            IF(
                Parameters!$D$17=1,
                IFERROR(
                    IF(
                        OR(
                            IF(
                                ISNUMBER(M29:X29),
                                IF(
                                    M$5:X$5=1,
                                    M29:X29,
                                    ""),
                                "")
                            =0),
                        0,
                        GEOMEAN(IF(
                            ISNUMBER(M29:X29),
                            IF(
                                M$5:X$5=1,
                                M29:X29,
                                ""),
                            ""))
                    ),
                    IF(
                        OR(IF(
                            ISNUMBER(M29:X29),
                            IF(
                                M$5:X$5=2,
                                M29:X29,
                                ""),
                            "")
                            =0),
                        0,
                        GEOMEAN(IF(
                            ISNUMBER(M29:X29),
                            IF(
                                M$5:X$5=2,
                                M29:X29,
                                ""),
                            "")))
                )
            )
        )
    )
)</f>
        <v>0</v>
      </c>
      <c r="J29" s="242">
        <v>44620</v>
      </c>
      <c r="K29" s="242">
        <v>44881</v>
      </c>
      <c r="L29" s="91" t="s">
        <v>42</v>
      </c>
      <c r="M29" s="192">
        <v>5.8542274052478103</v>
      </c>
      <c r="N29" s="192">
        <v>0</v>
      </c>
      <c r="O29" s="192" t="s">
        <v>409</v>
      </c>
      <c r="P29" s="192">
        <v>35.4</v>
      </c>
      <c r="Q29" s="192" t="s">
        <v>409</v>
      </c>
      <c r="R29" s="192" t="s">
        <v>409</v>
      </c>
      <c r="S29"/>
      <c r="T29"/>
      <c r="U29"/>
      <c r="V29"/>
      <c r="W29"/>
      <c r="X29"/>
      <c r="Y29" s="192"/>
      <c r="Z29" s="192"/>
      <c r="AA29"/>
      <c r="AB29"/>
      <c r="AC29"/>
      <c r="AD29"/>
      <c r="AE29"/>
      <c r="AF29"/>
      <c r="AG29" s="34"/>
      <c r="AH29" s="34"/>
      <c r="AI29" s="34"/>
      <c r="AJ29" s="34"/>
      <c r="AK29" s="205"/>
    </row>
    <row r="30" spans="1:37" x14ac:dyDescent="0.2">
      <c r="A30" s="84">
        <v>23</v>
      </c>
      <c r="B30" s="84" t="str">
        <f ca="1"/>
        <v>Belarus</v>
      </c>
      <c r="C30" s="84" t="str">
        <f ca="1"/>
        <v>BLR</v>
      </c>
      <c r="D30" s="84" t="str">
        <f ca="1"/>
        <v>ECS           Europe &amp; Central Asia</v>
      </c>
      <c r="E30" s="84" t="str">
        <f ca="1"/>
        <v>IBRD</v>
      </c>
      <c r="F30" s="190" t="str">
        <f t="shared" ca="1" si="5"/>
        <v/>
      </c>
      <c r="G30" s="80">
        <f>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0</v>
      </c>
      <c r="H30" s="80" cm="1">
        <f t="array" ref="H30">IF(
    SUM(IF(
            ISNUMBER(
                IF(
                    $M$4:$X$4,
                    (M30:X30),
                    "")),
            1,
            0))
        =0,
    NA(),
    IF(
        Parameters!$D$15=1,
        IF(
            SUM(--(ISNUMBER(IF($M$4:$X$4=1,(M30:X30),""))))&gt;0,
            MAX(IF(
                ISNUMBER(M30:X30),
                IF(
                    M$4:X$4=1,
                    M30:X30,
                    ""),
                "")),
            MAX(IF(
                ISNUMBER(M30:X30),
                IF(
                    M$4:X$4=2,
                    M30:X30,
                    ""),
                ""))
        ),
        IF(
            Parameters!$D$16=1,
            IFERROR(
                AVERAGE(IF(
                    ISNUMBER(M30:X30),
                    IF(
                        M$4:X$4=1,
                        M30:X30,
                        ""),
                    "")),
                AVERAGE(IF(
                    ISNUMBER(M30:X30),
                    IF(
                        M$4:X$4=2,
                        M30:X30,
                        ""),
                    ""))
            ),
            IF(
                Parameters!$D$17=1,
                IFERROR(
                    IF(
                        OR(
                            IF(
                                ISNUMBER(M30:X30),
                                IF(
                                    M$4:X$4=1,
                                    M30:X30,
                                    ""),
                                "")
                            =0),
                        0,
                        GEOMEAN(IF(
                            ISNUMBER(M30:X30),
                            IF(
                                M$4:X$4=1,
                                M30:X30,
                                ""),
                            ""))
                    ),
                    IF(
                        OR(IF(
                            ISNUMBER(M30:X30),
                            IF(
                                M$4:X$4=2,
                                M30:X30,
                                ""),
                            "")
                            =0),
                        0,
                        GEOMEAN(IF(
                            ISNUMBER(M30:X30),
                            IF(
                                M$4:X$4=2,
                                M30:X30,
                                ""),
                            "")))
                )
            )
        )
    )
)</f>
        <v>3.3760932944606399</v>
      </c>
      <c r="I30" s="191" cm="1">
        <f t="array" ref="I30">IF(
    SUM(IF(
            ISNUMBER(
                IF(
                    $M$5:$X$5,
                    (M30:X30),
                    "")),
            1,
            0))
        =0,
    NA(),
    IF(
        Parameters!$D$15=1,
        IF(
            SUM(--(ISNUMBER(IF($M$5:$X$5=1,(M30:X30),""))))&gt;0,
            MAX(IF(
                ISNUMBER(M30:X30),
                IF(
                    M$5:X$5=1,
                    M30:X30,
                    ""),
                "")),
            MAX(IF(
                ISNUMBER(M30:X30),
                IF(
                    M$5:X$5=2,
                    M30:X30,
                    ""),
                ""))
        ),
        IF(
            Parameters!$D$16=1,
            IFERROR(
                AVERAGE(IF(
                    ISNUMBER(M30:X30),
                    IF(
                        M$5:X$5=1,
                        M30:X30,
                        ""),
                    "")),
                AVERAGE(IF(
                    ISNUMBER(M30:X30),
                    IF(
                        M$5:X$5=2,
                        M30:X30,
                        ""),
                    ""))
            ),
            IF(
                Parameters!$D$17=1,
                IFERROR(
                    IF(
                        OR(
                            IF(
                                ISNUMBER(M30:X30),
                                IF(
                                    M$5:X$5=1,
                                    M30:X30,
                                    ""),
                                "")
                            =0),
                        0,
                        GEOMEAN(IF(
                            ISNUMBER(M30:X30),
                            IF(
                                M$5:X$5=1,
                                M30:X30,
                                ""),
                            ""))
                    ),
                    IF(
                        OR(IF(
                            ISNUMBER(M30:X30),
                            IF(
                                M$5:X$5=2,
                                M30:X30,
                                ""),
                            "")
                            =0),
                        0,
                        GEOMEAN(IF(
                            ISNUMBER(M30:X30),
                            IF(
                                M$5:X$5=2,
                                M30:X30,
                                ""),
                            "")))
                )
            )
        )
    )
)</f>
        <v>0</v>
      </c>
      <c r="J30" s="242">
        <v>44620</v>
      </c>
      <c r="K30" s="242">
        <v>44775</v>
      </c>
      <c r="L30" s="91" t="s">
        <v>44</v>
      </c>
      <c r="M30" s="192">
        <v>3.3760932944606399</v>
      </c>
      <c r="N30" s="192">
        <v>0</v>
      </c>
      <c r="O30" s="192" t="s">
        <v>409</v>
      </c>
      <c r="P30" s="192">
        <v>43.9</v>
      </c>
      <c r="Q30" s="192" t="s">
        <v>409</v>
      </c>
      <c r="R30" s="192" t="s">
        <v>409</v>
      </c>
      <c r="S30"/>
      <c r="T30"/>
      <c r="U30"/>
      <c r="V30"/>
      <c r="W30"/>
      <c r="X30"/>
      <c r="Y30" s="192"/>
      <c r="Z30" s="192"/>
      <c r="AA30"/>
      <c r="AB30"/>
      <c r="AC30"/>
      <c r="AD30"/>
      <c r="AE30"/>
      <c r="AF30"/>
      <c r="AG30" s="34"/>
      <c r="AH30" s="34"/>
      <c r="AI30" s="34"/>
      <c r="AJ30" s="34"/>
      <c r="AK30" s="205"/>
    </row>
    <row r="31" spans="1:37" x14ac:dyDescent="0.2">
      <c r="A31" s="84">
        <v>24</v>
      </c>
      <c r="B31" s="84" t="str">
        <f ca="1"/>
        <v>Belize</v>
      </c>
      <c r="C31" s="84" t="str">
        <f ca="1"/>
        <v>BLZ</v>
      </c>
      <c r="D31" s="84" t="str">
        <f ca="1"/>
        <v>LCN           Latin America &amp; Caribbean</v>
      </c>
      <c r="E31" s="84" t="str">
        <f ca="1"/>
        <v>IBRD</v>
      </c>
      <c r="F31" s="190" t="str">
        <f t="shared" ca="1" si="5"/>
        <v/>
      </c>
      <c r="G31" s="80">
        <f>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0</v>
      </c>
      <c r="H31" s="80" cm="1">
        <f t="array" ref="H31">IF(
    SUM(IF(
            ISNUMBER(
                IF(
                    $M$4:$X$4,
                    (M31:X31),
                    "")),
            1,
            0))
        =0,
    NA(),
    IF(
        Parameters!$D$15=1,
        IF(
            SUM(--(ISNUMBER(IF($M$4:$X$4=1,(M31:X31),""))))&gt;0,
            MAX(IF(
                ISNUMBER(M31:X31),
                IF(
                    M$4:X$4=1,
                    M31:X31,
                    ""),
                "")),
            MAX(IF(
                ISNUMBER(M31:X31),
                IF(
                    M$4:X$4=2,
                    M31:X31,
                    ""),
                ""))
        ),
        IF(
            Parameters!$D$16=1,
            IFERROR(
                AVERAGE(IF(
                    ISNUMBER(M31:X31),
                    IF(
                        M$4:X$4=1,
                        M31:X31,
                        ""),
                    "")),
                AVERAGE(IF(
                    ISNUMBER(M31:X31),
                    IF(
                        M$4:X$4=2,
                        M31:X31,
                        ""),
                    ""))
            ),
            IF(
                Parameters!$D$17=1,
                IFERROR(
                    IF(
                        OR(
                            IF(
                                ISNUMBER(M31:X31),
                                IF(
                                    M$4:X$4=1,
                                    M31:X31,
                                    ""),
                                "")
                            =0),
                        0,
                        GEOMEAN(IF(
                            ISNUMBER(M31:X31),
                            IF(
                                M$4:X$4=1,
                                M31:X31,
                                ""),
                            ""))
                    ),
                    IF(
                        OR(IF(
                            ISNUMBER(M31:X31),
                            IF(
                                M$4:X$4=2,
                                M31:X31,
                                ""),
                            "")
                            =0),
                        0,
                        GEOMEAN(IF(
                            ISNUMBER(M31:X31),
                            IF(
                                M$4:X$4=2,
                                M31:X31,
                                ""),
                            "")))
                )
            )
        )
    )
)</f>
        <v>7.5160349854227402</v>
      </c>
      <c r="I31" s="191" cm="1">
        <f t="array" ref="I31">IF(
    SUM(IF(
            ISNUMBER(
                IF(
                    $M$5:$X$5,
                    (M31:X31),
                    "")),
            1,
            0))
        =0,
    NA(),
    IF(
        Parameters!$D$15=1,
        IF(
            SUM(--(ISNUMBER(IF($M$5:$X$5=1,(M31:X31),""))))&gt;0,
            MAX(IF(
                ISNUMBER(M31:X31),
                IF(
                    M$5:X$5=1,
                    M31:X31,
                    ""),
                "")),
            MAX(IF(
                ISNUMBER(M31:X31),
                IF(
                    M$5:X$5=2,
                    M31:X31,
                    ""),
                ""))
        ),
        IF(
            Parameters!$D$16=1,
            IFERROR(
                AVERAGE(IF(
                    ISNUMBER(M31:X31),
                    IF(
                        M$5:X$5=1,
                        M31:X31,
                        ""),
                    "")),
                AVERAGE(IF(
                    ISNUMBER(M31:X31),
                    IF(
                        M$5:X$5=2,
                        M31:X31,
                        ""),
                    ""))
            ),
            IF(
                Parameters!$D$17=1,
                IFERROR(
                    IF(
                        OR(
                            IF(
                                ISNUMBER(M31:X31),
                                IF(
                                    M$5:X$5=1,
                                    M31:X31,
                                    ""),
                                "")
                            =0),
                        0,
                        GEOMEAN(IF(
                            ISNUMBER(M31:X31),
                            IF(
                                M$5:X$5=1,
                                M31:X31,
                                ""),
                            ""))
                    ),
                    IF(
                        OR(IF(
                            ISNUMBER(M31:X31),
                            IF(
                                M$5:X$5=2,
                                M31:X31,
                                ""),
                            "")
                            =0),
                        0,
                        GEOMEAN(IF(
                            ISNUMBER(M31:X31),
                            IF(
                                M$5:X$5=2,
                                M31:X31,
                                ""),
                            "")))
                )
            )
        )
    )
)</f>
        <v>0</v>
      </c>
      <c r="J31" s="242">
        <v>44620</v>
      </c>
      <c r="K31" s="242">
        <v>44699</v>
      </c>
      <c r="L31" s="91" t="s">
        <v>46</v>
      </c>
      <c r="M31" s="192">
        <v>7.5160349854227402</v>
      </c>
      <c r="N31" s="192">
        <v>0</v>
      </c>
      <c r="O31" s="192" t="s">
        <v>409</v>
      </c>
      <c r="P31" s="192">
        <v>29.7</v>
      </c>
      <c r="Q31" s="192" t="s">
        <v>409</v>
      </c>
      <c r="R31" s="192" t="s">
        <v>409</v>
      </c>
      <c r="S31"/>
      <c r="T31"/>
      <c r="U31"/>
      <c r="V31"/>
      <c r="W31"/>
      <c r="X31"/>
      <c r="Y31" s="192"/>
      <c r="Z31" s="192"/>
      <c r="AA31"/>
      <c r="AB31"/>
      <c r="AC31"/>
      <c r="AD31"/>
      <c r="AE31"/>
      <c r="AF31"/>
      <c r="AG31" s="34"/>
      <c r="AH31" s="34"/>
      <c r="AI31" s="34"/>
      <c r="AJ31" s="34"/>
      <c r="AK31" s="205"/>
    </row>
    <row r="32" spans="1:37" x14ac:dyDescent="0.2">
      <c r="A32" s="84">
        <v>25</v>
      </c>
      <c r="B32" s="84" t="str">
        <f ca="1"/>
        <v>Bermuda</v>
      </c>
      <c r="C32" s="84" t="str">
        <f ca="1"/>
        <v>BMU</v>
      </c>
      <c r="D32" s="84" t="str">
        <f ca="1"/>
        <v>NAC           North America</v>
      </c>
      <c r="E32" s="84" t="str">
        <f ca="1"/>
        <v>NA</v>
      </c>
      <c r="F32" s="190" t="str">
        <f t="shared" ca="1" si="5"/>
        <v/>
      </c>
      <c r="G32" s="80">
        <f>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0</v>
      </c>
      <c r="H32" s="80" t="e" cm="1">
        <f t="array" ref="H32">IF(
    SUM(IF(
            ISNUMBER(
                IF(
                    $M$4:$X$4,
                    (M32:X32),
                    "")),
            1,
            0))
        =0,
    NA(),
    IF(
        Parameters!$D$15=1,
        IF(
            SUM(--(ISNUMBER(IF($M$4:$X$4=1,(M32:X32),""))))&gt;0,
            MAX(IF(
                ISNUMBER(M32:X32),
                IF(
                    M$4:X$4=1,
                    M32:X32,
                    ""),
                "")),
            MAX(IF(
                ISNUMBER(M32:X32),
                IF(
                    M$4:X$4=2,
                    M32:X32,
                    ""),
                ""))
        ),
        IF(
            Parameters!$D$16=1,
            IFERROR(
                AVERAGE(IF(
                    ISNUMBER(M32:X32),
                    IF(
                        M$4:X$4=1,
                        M32:X32,
                        ""),
                    "")),
                AVERAGE(IF(
                    ISNUMBER(M32:X32),
                    IF(
                        M$4:X$4=2,
                        M32:X32,
                        ""),
                    ""))
            ),
            IF(
                Parameters!$D$17=1,
                IFERROR(
                    IF(
                        OR(
                            IF(
                                ISNUMBER(M32:X32),
                                IF(
                                    M$4:X$4=1,
                                    M32:X32,
                                    ""),
                                "")
                            =0),
                        0,
                        GEOMEAN(IF(
                            ISNUMBER(M32:X32),
                            IF(
                                M$4:X$4=1,
                                M32:X32,
                                ""),
                            ""))
                    ),
                    IF(
                        OR(IF(
                            ISNUMBER(M32:X32),
                            IF(
                                M$4:X$4=2,
                                M32:X32,
                                ""),
                            "")
                            =0),
                        0,
                        GEOMEAN(IF(
                            ISNUMBER(M32:X32),
                            IF(
                                M$4:X$4=2,
                                M32:X32,
                                ""),
                            "")))
                )
            )
        )
    )
)</f>
        <v>#N/A</v>
      </c>
      <c r="I32" s="191" cm="1">
        <f t="array" ref="I32">IF(
    SUM(IF(
            ISNUMBER(
                IF(
                    $M$5:$X$5,
                    (M32:X32),
                    "")),
            1,
            0))
        =0,
    NA(),
    IF(
        Parameters!$D$15=1,
        IF(
            SUM(--(ISNUMBER(IF($M$5:$X$5=1,(M32:X32),""))))&gt;0,
            MAX(IF(
                ISNUMBER(M32:X32),
                IF(
                    M$5:X$5=1,
                    M32:X32,
                    ""),
                "")),
            MAX(IF(
                ISNUMBER(M32:X32),
                IF(
                    M$5:X$5=2,
                    M32:X32,
                    ""),
                ""))
        ),
        IF(
            Parameters!$D$16=1,
            IFERROR(
                AVERAGE(IF(
                    ISNUMBER(M32:X32),
                    IF(
                        M$5:X$5=1,
                        M32:X32,
                        ""),
                    "")),
                AVERAGE(IF(
                    ISNUMBER(M32:X32),
                    IF(
                        M$5:X$5=2,
                        M32:X32,
                        ""),
                    ""))
            ),
            IF(
                Parameters!$D$17=1,
                IFERROR(
                    IF(
                        OR(
                            IF(
                                ISNUMBER(M32:X32),
                                IF(
                                    M$5:X$5=1,
                                    M32:X32,
                                    ""),
                                "")
                            =0),
                        0,
                        GEOMEAN(IF(
                            ISNUMBER(M32:X32),
                            IF(
                                M$5:X$5=1,
                                M32:X32,
                                ""),
                            ""))
                    ),
                    IF(
                        OR(IF(
                            ISNUMBER(M32:X32),
                            IF(
                                M$5:X$5=2,
                                M32:X32,
                                ""),
                            "")
                            =0),
                        0,
                        GEOMEAN(IF(
                            ISNUMBER(M32:X32),
                            IF(
                                M$5:X$5=2,
                                M32:X32,
                                ""),
                            "")))
                )
            )
        )
    )
)</f>
        <v>0</v>
      </c>
      <c r="J32" s="242" t="s">
        <v>409</v>
      </c>
      <c r="K32" s="242" t="s">
        <v>409</v>
      </c>
      <c r="L32" s="91" t="s">
        <v>670</v>
      </c>
      <c r="M32" s="192" t="s">
        <v>409</v>
      </c>
      <c r="N32" s="192">
        <v>0</v>
      </c>
      <c r="O32" s="192" t="s">
        <v>409</v>
      </c>
      <c r="P32" s="192" t="s">
        <v>409</v>
      </c>
      <c r="Q32" s="192" t="s">
        <v>409</v>
      </c>
      <c r="R32" s="192" t="s">
        <v>409</v>
      </c>
      <c r="S32"/>
      <c r="T32"/>
      <c r="U32"/>
      <c r="V32"/>
      <c r="W32"/>
      <c r="X32"/>
      <c r="Y32" s="192"/>
      <c r="Z32" s="192"/>
      <c r="AA32"/>
      <c r="AB32"/>
      <c r="AC32"/>
      <c r="AD32"/>
      <c r="AE32"/>
      <c r="AF32"/>
      <c r="AG32" s="34"/>
      <c r="AH32" s="34"/>
      <c r="AI32" s="34"/>
      <c r="AJ32" s="34"/>
      <c r="AK32" s="205"/>
    </row>
    <row r="33" spans="1:37" x14ac:dyDescent="0.2">
      <c r="A33" s="84">
        <v>26</v>
      </c>
      <c r="B33" s="84" t="str">
        <f ca="1"/>
        <v>Bolivia</v>
      </c>
      <c r="C33" s="84" t="str">
        <f ca="1"/>
        <v>BOL</v>
      </c>
      <c r="D33" s="84" t="str">
        <f ca="1"/>
        <v>LCN           Latin America &amp; Caribbean</v>
      </c>
      <c r="E33" s="84" t="str">
        <f ca="1"/>
        <v>IBRD</v>
      </c>
      <c r="F33" s="190" t="str">
        <f t="shared" ca="1" si="5"/>
        <v/>
      </c>
      <c r="G33" s="80">
        <f>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0</v>
      </c>
      <c r="H33" s="80" cm="1">
        <f t="array" ref="H33">IF(
    SUM(IF(
            ISNUMBER(
                IF(
                    $M$4:$X$4,
                    (M33:X33),
                    "")),
            1,
            0))
        =0,
    NA(),
    IF(
        Parameters!$D$15=1,
        IF(
            SUM(--(ISNUMBER(IF($M$4:$X$4=1,(M33:X33),""))))&gt;0,
            MAX(IF(
                ISNUMBER(M33:X33),
                IF(
                    M$4:X$4=1,
                    M33:X33,
                    ""),
                "")),
            MAX(IF(
                ISNUMBER(M33:X33),
                IF(
                    M$4:X$4=2,
                    M33:X33,
                    ""),
                ""))
        ),
        IF(
            Parameters!$D$16=1,
            IFERROR(
                AVERAGE(IF(
                    ISNUMBER(M33:X33),
                    IF(
                        M$4:X$4=1,
                        M33:X33,
                        ""),
                    "")),
                AVERAGE(IF(
                    ISNUMBER(M33:X33),
                    IF(
                        M$4:X$4=2,
                        M33:X33,
                        ""),
                    ""))
            ),
            IF(
                Parameters!$D$17=1,
                IFERROR(
                    IF(
                        OR(
                            IF(
                                ISNUMBER(M33:X33),
                                IF(
                                    M$4:X$4=1,
                                    M33:X33,
                                    ""),
                                "")
                            =0),
                        0,
                        GEOMEAN(IF(
                            ISNUMBER(M33:X33),
                            IF(
                                M$4:X$4=1,
                                M33:X33,
                                ""),
                            ""))
                    ),
                    IF(
                        OR(IF(
                            ISNUMBER(M33:X33),
                            IF(
                                M$4:X$4=2,
                                M33:X33,
                                ""),
                            "")
                            =0),
                        0,
                        GEOMEAN(IF(
                            ISNUMBER(M33:X33),
                            IF(
                                M$4:X$4=2,
                                M33:X33,
                                ""),
                            "")))
                )
            )
        )
    )
)</f>
        <v>7.45772594752186</v>
      </c>
      <c r="I33" s="191" cm="1">
        <f t="array" ref="I33">IF(
    SUM(IF(
            ISNUMBER(
                IF(
                    $M$5:$X$5,
                    (M33:X33),
                    "")),
            1,
            0))
        =0,
    NA(),
    IF(
        Parameters!$D$15=1,
        IF(
            SUM(--(ISNUMBER(IF($M$5:$X$5=1,(M33:X33),""))))&gt;0,
            MAX(IF(
                ISNUMBER(M33:X33),
                IF(
                    M$5:X$5=1,
                    M33:X33,
                    ""),
                "")),
            MAX(IF(
                ISNUMBER(M33:X33),
                IF(
                    M$5:X$5=2,
                    M33:X33,
                    ""),
                ""))
        ),
        IF(
            Parameters!$D$16=1,
            IFERROR(
                AVERAGE(IF(
                    ISNUMBER(M33:X33),
                    IF(
                        M$5:X$5=1,
                        M33:X33,
                        ""),
                    "")),
                AVERAGE(IF(
                    ISNUMBER(M33:X33),
                    IF(
                        M$5:X$5=2,
                        M33:X33,
                        ""),
                    ""))
            ),
            IF(
                Parameters!$D$17=1,
                IFERROR(
                    IF(
                        OR(
                            IF(
                                ISNUMBER(M33:X33),
                                IF(
                                    M$5:X$5=1,
                                    M33:X33,
                                    ""),
                                "")
                            =0),
                        0,
                        GEOMEAN(IF(
                            ISNUMBER(M33:X33),
                            IF(
                                M$5:X$5=1,
                                M33:X33,
                                ""),
                            ""))
                    ),
                    IF(
                        OR(IF(
                            ISNUMBER(M33:X33),
                            IF(
                                M$5:X$5=2,
                                M33:X33,
                                ""),
                            "")
                            =0),
                        0,
                        GEOMEAN(IF(
                            ISNUMBER(M33:X33),
                            IF(
                                M$5:X$5=2,
                                M33:X33,
                                ""),
                            "")))
                )
            )
        )
    )
)</f>
        <v>0</v>
      </c>
      <c r="J33" s="242">
        <v>44620</v>
      </c>
      <c r="K33" s="242">
        <v>44881</v>
      </c>
      <c r="L33" s="91" t="s">
        <v>48</v>
      </c>
      <c r="M33" s="192">
        <v>7.45772594752186</v>
      </c>
      <c r="N33" s="192">
        <v>0</v>
      </c>
      <c r="O33" s="192" t="s">
        <v>409</v>
      </c>
      <c r="P33" s="192">
        <v>29.9</v>
      </c>
      <c r="Q33" s="192" t="s">
        <v>409</v>
      </c>
      <c r="R33" s="192" t="s">
        <v>409</v>
      </c>
      <c r="S33"/>
      <c r="T33"/>
      <c r="U33"/>
      <c r="V33"/>
      <c r="W33"/>
      <c r="X33"/>
      <c r="Y33" s="192"/>
      <c r="Z33" s="192"/>
      <c r="AA33"/>
      <c r="AB33"/>
      <c r="AC33"/>
      <c r="AD33"/>
      <c r="AE33"/>
      <c r="AF33"/>
      <c r="AG33" s="34"/>
      <c r="AH33" s="34"/>
      <c r="AI33" s="34"/>
      <c r="AJ33" s="34"/>
      <c r="AK33" s="205"/>
    </row>
    <row r="34" spans="1:37" x14ac:dyDescent="0.2">
      <c r="A34" s="84">
        <v>27</v>
      </c>
      <c r="B34" s="84" t="str">
        <f ca="1"/>
        <v>Brazil</v>
      </c>
      <c r="C34" s="84" t="str">
        <f ca="1"/>
        <v>BRA</v>
      </c>
      <c r="D34" s="84" t="str">
        <f ca="1"/>
        <v>LCN           Latin America &amp; Caribbean</v>
      </c>
      <c r="E34" s="84" t="str">
        <f ca="1"/>
        <v>IBRD</v>
      </c>
      <c r="F34" s="190" t="str">
        <f t="shared" ca="1" si="5"/>
        <v/>
      </c>
      <c r="G34" s="80">
        <f>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0</v>
      </c>
      <c r="H34" s="80" cm="1">
        <f t="array" ref="H34">IF(
    SUM(IF(
            ISNUMBER(
                IF(
                    $M$4:$X$4,
                    (M34:X34),
                    "")),
            1,
            0))
        =0,
    NA(),
    IF(
        Parameters!$D$15=1,
        IF(
            SUM(--(ISNUMBER(IF($M$4:$X$4=1,(M34:X34),""))))&gt;0,
            MAX(IF(
                ISNUMBER(M34:X34),
                IF(
                    M$4:X$4=1,
                    M34:X34,
                    ""),
                "")),
            MAX(IF(
                ISNUMBER(M34:X34),
                IF(
                    M$4:X$4=2,
                    M34:X34,
                    ""),
                ""))
        ),
        IF(
            Parameters!$D$16=1,
            IFERROR(
                AVERAGE(IF(
                    ISNUMBER(M34:X34),
                    IF(
                        M$4:X$4=1,
                        M34:X34,
                        ""),
                    "")),
                AVERAGE(IF(
                    ISNUMBER(M34:X34),
                    IF(
                        M$4:X$4=2,
                        M34:X34,
                        ""),
                    ""))
            ),
            IF(
                Parameters!$D$17=1,
                IFERROR(
                    IF(
                        OR(
                            IF(
                                ISNUMBER(M34:X34),
                                IF(
                                    M$4:X$4=1,
                                    M34:X34,
                                    ""),
                                "")
                            =0),
                        0,
                        GEOMEAN(IF(
                            ISNUMBER(M34:X34),
                            IF(
                                M$4:X$4=1,
                                M34:X34,
                                ""),
                            ""))
                    ),
                    IF(
                        OR(IF(
                            ISNUMBER(M34:X34),
                            IF(
                                M$4:X$4=2,
                                M34:X34,
                                ""),
                            "")
                            =0),
                        0,
                        GEOMEAN(IF(
                            ISNUMBER(M34:X34),
                            IF(
                                M$4:X$4=2,
                                M34:X34,
                                ""),
                            "")))
                )
            )
        )
    )
)</f>
        <v>1.24781341107871</v>
      </c>
      <c r="I34" s="191" cm="1">
        <f t="array" ref="I34">IF(
    SUM(IF(
            ISNUMBER(
                IF(
                    $M$5:$X$5,
                    (M34:X34),
                    "")),
            1,
            0))
        =0,
    NA(),
    IF(
        Parameters!$D$15=1,
        IF(
            SUM(--(ISNUMBER(IF($M$5:$X$5=1,(M34:X34),""))))&gt;0,
            MAX(IF(
                ISNUMBER(M34:X34),
                IF(
                    M$5:X$5=1,
                    M34:X34,
                    ""),
                "")),
            MAX(IF(
                ISNUMBER(M34:X34),
                IF(
                    M$5:X$5=2,
                    M34:X34,
                    ""),
                ""))
        ),
        IF(
            Parameters!$D$16=1,
            IFERROR(
                AVERAGE(IF(
                    ISNUMBER(M34:X34),
                    IF(
                        M$5:X$5=1,
                        M34:X34,
                        ""),
                    "")),
                AVERAGE(IF(
                    ISNUMBER(M34:X34),
                    IF(
                        M$5:X$5=2,
                        M34:X34,
                        ""),
                    ""))
            ),
            IF(
                Parameters!$D$17=1,
                IFERROR(
                    IF(
                        OR(
                            IF(
                                ISNUMBER(M34:X34),
                                IF(
                                    M$5:X$5=1,
                                    M34:X34,
                                    ""),
                                "")
                            =0),
                        0,
                        GEOMEAN(IF(
                            ISNUMBER(M34:X34),
                            IF(
                                M$5:X$5=1,
                                M34:X34,
                                ""),
                            ""))
                    ),
                    IF(
                        OR(IF(
                            ISNUMBER(M34:X34),
                            IF(
                                M$5:X$5=2,
                                M34:X34,
                                ""),
                            "")
                            =0),
                        0,
                        GEOMEAN(IF(
                            ISNUMBER(M34:X34),
                            IF(
                                M$5:X$5=2,
                                M34:X34,
                                ""),
                            "")))
                )
            )
        )
    )
)</f>
        <v>0</v>
      </c>
      <c r="J34" s="242">
        <v>44620</v>
      </c>
      <c r="K34" s="242">
        <v>44699</v>
      </c>
      <c r="L34" s="91" t="s">
        <v>50</v>
      </c>
      <c r="M34" s="192">
        <v>1.24781341107871</v>
      </c>
      <c r="N34" s="192">
        <v>0</v>
      </c>
      <c r="O34" s="192" t="s">
        <v>409</v>
      </c>
      <c r="P34" s="192">
        <v>51.2</v>
      </c>
      <c r="Q34" s="192" t="s">
        <v>409</v>
      </c>
      <c r="R34" s="192" t="s">
        <v>409</v>
      </c>
      <c r="S34"/>
      <c r="T34"/>
      <c r="U34"/>
      <c r="V34"/>
      <c r="W34"/>
      <c r="X34"/>
      <c r="Y34" s="192"/>
      <c r="Z34" s="192"/>
      <c r="AA34"/>
      <c r="AB34"/>
      <c r="AC34"/>
      <c r="AD34"/>
      <c r="AE34"/>
      <c r="AF34"/>
      <c r="AG34" s="34"/>
      <c r="AH34" s="34"/>
      <c r="AI34" s="34"/>
      <c r="AJ34" s="34"/>
      <c r="AK34" s="205"/>
    </row>
    <row r="35" spans="1:37" x14ac:dyDescent="0.2">
      <c r="A35" s="84">
        <v>28</v>
      </c>
      <c r="B35" s="84" t="str">
        <f ca="1"/>
        <v>Barbados</v>
      </c>
      <c r="C35" s="84" t="str">
        <f ca="1"/>
        <v>BRB</v>
      </c>
      <c r="D35" s="84" t="str">
        <f ca="1"/>
        <v>LCN           Latin America &amp; Caribbean</v>
      </c>
      <c r="E35" s="84" t="str">
        <f ca="1"/>
        <v>NA</v>
      </c>
      <c r="F35" s="190" t="str">
        <f t="shared" ca="1" si="5"/>
        <v/>
      </c>
      <c r="G35" s="80">
        <f>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0</v>
      </c>
      <c r="H35" s="80" cm="1">
        <f t="array" ref="H35">IF(
    SUM(IF(
            ISNUMBER(
                IF(
                    $M$4:$X$4,
                    (M35:X35),
                    "")),
            1,
            0))
        =0,
    NA(),
    IF(
        Parameters!$D$15=1,
        IF(
            SUM(--(ISNUMBER(IF($M$4:$X$4=1,(M35:X35),""))))&gt;0,
            MAX(IF(
                ISNUMBER(M35:X35),
                IF(
                    M$4:X$4=1,
                    M35:X35,
                    ""),
                "")),
            MAX(IF(
                ISNUMBER(M35:X35),
                IF(
                    M$4:X$4=2,
                    M35:X35,
                    ""),
                ""))
        ),
        IF(
            Parameters!$D$16=1,
            IFERROR(
                AVERAGE(IF(
                    ISNUMBER(M35:X35),
                    IF(
                        M$4:X$4=1,
                        M35:X35,
                        ""),
                    "")),
                AVERAGE(IF(
                    ISNUMBER(M35:X35),
                    IF(
                        M$4:X$4=2,
                        M35:X35,
                        ""),
                    ""))
            ),
            IF(
                Parameters!$D$17=1,
                IFERROR(
                    IF(
                        OR(
                            IF(
                                ISNUMBER(M35:X35),
                                IF(
                                    M$4:X$4=1,
                                    M35:X35,
                                    ""),
                                "")
                            =0),
                        0,
                        GEOMEAN(IF(
                            ISNUMBER(M35:X35),
                            IF(
                                M$4:X$4=1,
                                M35:X35,
                                ""),
                            ""))
                    ),
                    IF(
                        OR(IF(
                            ISNUMBER(M35:X35),
                            IF(
                                M$4:X$4=2,
                                M35:X35,
                                ""),
                            "")
                            =0),
                        0,
                        GEOMEAN(IF(
                            ISNUMBER(M35:X35),
                            IF(
                                M$4:X$4=2,
                                M35:X35,
                                ""),
                            "")))
                )
            )
        )
    )
)</f>
        <v>6</v>
      </c>
      <c r="I35" s="191" cm="1">
        <f t="array" ref="I35">IF(
    SUM(IF(
            ISNUMBER(
                IF(
                    $M$5:$X$5,
                    (M35:X35),
                    "")),
            1,
            0))
        =0,
    NA(),
    IF(
        Parameters!$D$15=1,
        IF(
            SUM(--(ISNUMBER(IF($M$5:$X$5=1,(M35:X35),""))))&gt;0,
            MAX(IF(
                ISNUMBER(M35:X35),
                IF(
                    M$5:X$5=1,
                    M35:X35,
                    ""),
                "")),
            MAX(IF(
                ISNUMBER(M35:X35),
                IF(
                    M$5:X$5=2,
                    M35:X35,
                    ""),
                ""))
        ),
        IF(
            Parameters!$D$16=1,
            IFERROR(
                AVERAGE(IF(
                    ISNUMBER(M35:X35),
                    IF(
                        M$5:X$5=1,
                        M35:X35,
                        ""),
                    "")),
                AVERAGE(IF(
                    ISNUMBER(M35:X35),
                    IF(
                        M$5:X$5=2,
                        M35:X35,
                        ""),
                    ""))
            ),
            IF(
                Parameters!$D$17=1,
                IFERROR(
                    IF(
                        OR(
                            IF(
                                ISNUMBER(M35:X35),
                                IF(
                                    M$5:X$5=1,
                                    M35:X35,
                                    ""),
                                "")
                            =0),
                        0,
                        GEOMEAN(IF(
                            ISNUMBER(M35:X35),
                            IF(
                                M$5:X$5=1,
                                M35:X35,
                                ""),
                            ""))
                    ),
                    IF(
                        OR(IF(
                            ISNUMBER(M35:X35),
                            IF(
                                M$5:X$5=2,
                                M35:X35,
                                ""),
                            "")
                            =0),
                        0,
                        GEOMEAN(IF(
                            ISNUMBER(M35:X35),
                            IF(
                                M$5:X$5=2,
                                M35:X35,
                                ""),
                            "")))
                )
            )
        )
    )
)</f>
        <v>0</v>
      </c>
      <c r="J35" s="242">
        <v>44620</v>
      </c>
      <c r="K35" s="242">
        <v>44699</v>
      </c>
      <c r="L35" s="91" t="s">
        <v>52</v>
      </c>
      <c r="M35" s="192">
        <v>6</v>
      </c>
      <c r="N35" s="192">
        <v>0</v>
      </c>
      <c r="O35" s="192" t="s">
        <v>409</v>
      </c>
      <c r="P35" s="192">
        <v>34.9</v>
      </c>
      <c r="Q35" s="192" t="s">
        <v>409</v>
      </c>
      <c r="R35" s="192" t="s">
        <v>409</v>
      </c>
      <c r="S35"/>
      <c r="T35"/>
      <c r="U35"/>
      <c r="V35"/>
      <c r="W35"/>
      <c r="X35"/>
      <c r="Y35" s="192"/>
      <c r="Z35" s="192"/>
      <c r="AA35"/>
      <c r="AB35"/>
      <c r="AC35"/>
      <c r="AD35"/>
      <c r="AE35"/>
      <c r="AF35"/>
      <c r="AG35" s="34"/>
      <c r="AH35" s="34"/>
      <c r="AI35" s="34"/>
      <c r="AJ35" s="34"/>
      <c r="AK35" s="205"/>
    </row>
    <row r="36" spans="1:37" x14ac:dyDescent="0.2">
      <c r="A36" s="84">
        <v>29</v>
      </c>
      <c r="B36" s="84" t="str">
        <f ca="1"/>
        <v>Brunei Darussalam</v>
      </c>
      <c r="C36" s="84" t="str">
        <f ca="1"/>
        <v>BRN</v>
      </c>
      <c r="D36" s="84" t="str">
        <f ca="1"/>
        <v>EAS           East Asia &amp; Pacific</v>
      </c>
      <c r="E36" s="84" t="str">
        <f ca="1"/>
        <v>NA</v>
      </c>
      <c r="F36" s="190" t="str">
        <f t="shared" ca="1" si="5"/>
        <v/>
      </c>
      <c r="G36" s="80">
        <f>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$M$4:$X$4,
                    (M36:X36),
                    "")),
            1,
            0))
        =0,
    NA(),
    IF(
        Parameters!$D$15=1,
        IF(
            SUM(--(ISNUMBER(IF($M$4:$X$4=1,(M36:X36),""))))&gt;0,
            MAX(IF(
                ISNUMBER(M36:X36),
                IF(
                    M$4:X$4=1,
                    M36:X36,
                    ""),
                "")),
            MAX(IF(
                ISNUMBER(M36:X36),
                IF(
                    M$4:X$4=2,
                    M36:X36,
                    ""),
                ""))
        ),
        IF(
            Parameters!$D$16=1,
            IFERROR(
                AVERAGE(IF(
                    ISNUMBER(M36:X36),
                    IF(
                        M$4:X$4=1,
                        M36:X36,
                        ""),
                    "")),
                AVERAGE(IF(
                    ISNUMBER(M36:X36),
                    IF(
                        M$4:X$4=2,
                        M36:X36,
                        ""),
                    ""))
            ),
            IF(
                Parameters!$D$17=1,
                IFERROR(
                    IF(
                        OR(
                            IF(
                                ISNUMBER(M36:X36),
                                IF(
                                    M$4:X$4=1,
                                    M36:X36,
                                    ""),
                                "")
                            =0),
                        0,
                        GEOMEAN(IF(
                            ISNUMBER(M36:X36),
                            IF(
                                M$4:X$4=1,
                                M36:X36,
                                ""),
                            ""))
                    ),
                    IF(
                        OR(IF(
                            ISNUMBER(M36:X36),
                            IF(
                                M$4:X$4=2,
                                M36:X36,
                                ""),
                            "")
                            =0),
                        0,
                        GEOMEAN(IF(
                            ISNUMBER(M36:X36),
                            IF(
                                M$4:X$4=2,
                                M36:X36,
                                ""),
                            "")))
                )
            )
        )
    )
)</f>
        <v>3.49271137026239</v>
      </c>
      <c r="I36" s="191" cm="1">
        <f t="array" ref="I36">IF(
    SUM(IF(
            ISNUMBER(
                IF(
                    $M$5:$X$5,
                    (M36:X36),
                    "")),
            1,
            0))
        =0,
    NA(),
    IF(
        Parameters!$D$15=1,
        IF(
            SUM(--(ISNUMBER(IF($M$5:$X$5=1,(M36:X36),""))))&gt;0,
            MAX(IF(
                ISNUMBER(M36:X36),
                IF(
                    M$5:X$5=1,
                    M36:X36,
                    ""),
                "")),
            MAX(IF(
                ISNUMBER(M36:X36),
                IF(
                    M$5:X$5=2,
                    M36:X36,
                    ""),
                ""))
        ),
        IF(
            Parameters!$D$16=1,
            IFERROR(
                AVERAGE(IF(
                    ISNUMBER(M36:X36),
                    IF(
                        M$5:X$5=1,
                        M36:X36,
                        ""),
                    "")),
                AVERAGE(IF(
                    ISNUMBER(M36:X36),
                    IF(
                        M$5:X$5=2,
                        M36:X36,
                        ""),
                    ""))
            ),
            IF(
                Parameters!$D$17=1,
                IFERROR(
                    IF(
                        OR(
                            IF(
                                ISNUMBER(M36:X36),
                                IF(
                                    M$5:X$5=1,
                                    M36:X36,
                                    ""),
                                "")
                            =0),
                        0,
                        GEOMEAN(IF(
                            ISNUMBER(M36:X36),
                            IF(
                                M$5:X$5=1,
                                M36:X36,
                                ""),
                            ""))
                    ),
                    IF(
                        OR(IF(
                            ISNUMBER(M36:X36),
                            IF(
                                M$5:X$5=2,
                                M36:X36,
                                ""),
                            "")
                            =0),
                        0,
                        GEOMEAN(IF(
                            ISNUMBER(M36:X36),
                            IF(
                                M$5:X$5=2,
                                M36:X36,
                                ""),
                            "")))
                )
            )
        )
    )
)</f>
        <v>0</v>
      </c>
      <c r="J36" s="242">
        <v>44620</v>
      </c>
      <c r="K36" s="242">
        <v>44699</v>
      </c>
      <c r="L36" s="91" t="s">
        <v>54</v>
      </c>
      <c r="M36" s="192">
        <v>3.49271137026239</v>
      </c>
      <c r="N36" s="192">
        <v>0</v>
      </c>
      <c r="O36" s="192" t="s">
        <v>409</v>
      </c>
      <c r="P36" s="192">
        <v>43.5</v>
      </c>
      <c r="Q36" s="192" t="s">
        <v>409</v>
      </c>
      <c r="R36" s="192" t="s">
        <v>409</v>
      </c>
      <c r="S36"/>
      <c r="T36"/>
      <c r="U36"/>
      <c r="V36"/>
      <c r="W36"/>
      <c r="X36"/>
      <c r="Y36" s="192"/>
      <c r="Z36" s="192"/>
      <c r="AA36"/>
      <c r="AB36"/>
      <c r="AC36"/>
      <c r="AD36"/>
      <c r="AE36"/>
      <c r="AF36"/>
      <c r="AG36" s="34"/>
      <c r="AH36" s="34"/>
      <c r="AI36" s="34"/>
      <c r="AJ36" s="34"/>
      <c r="AK36" s="205"/>
    </row>
    <row r="37" spans="1:37" x14ac:dyDescent="0.2">
      <c r="A37" s="84">
        <v>30</v>
      </c>
      <c r="B37" s="84" t="str">
        <f ca="1"/>
        <v>Bhutan</v>
      </c>
      <c r="C37" s="84" t="str">
        <f ca="1"/>
        <v>BTN</v>
      </c>
      <c r="D37" s="84" t="str">
        <f ca="1"/>
        <v>SAS           South Asia</v>
      </c>
      <c r="E37" s="84" t="str">
        <f ca="1"/>
        <v>IDA</v>
      </c>
      <c r="F37" s="190" t="str">
        <f t="shared" ca="1" si="5"/>
        <v/>
      </c>
      <c r="G37" s="80">
        <f>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0</v>
      </c>
      <c r="H37" s="80" cm="1">
        <f t="array" ref="H37">IF(
    SUM(IF(
            ISNUMBER(
                IF(
                    $M$4:$X$4,
                    (M37:X37),
                    "")),
            1,
            0))
        =0,
    NA(),
    IF(
        Parameters!$D$15=1,
        IF(
            SUM(--(ISNUMBER(IF($M$4:$X$4=1,(M37:X37),""))))&gt;0,
            MAX(IF(
                ISNUMBER(M37:X37),
                IF(
                    M$4:X$4=1,
                    M37:X37,
                    ""),
                "")),
            MAX(IF(
                ISNUMBER(M37:X37),
                IF(
                    M$4:X$4=2,
                    M37:X37,
                    ""),
                ""))
        ),
        IF(
            Parameters!$D$16=1,
            IFERROR(
                AVERAGE(IF(
                    ISNUMBER(M37:X37),
                    IF(
                        M$4:X$4=1,
                        M37:X37,
                        ""),
                    "")),
                AVERAGE(IF(
                    ISNUMBER(M37:X37),
                    IF(
                        M$4:X$4=2,
                        M37:X37,
                        ""),
                    ""))
            ),
            IF(
                Parameters!$D$17=1,
                IFERROR(
                    IF(
                        OR(
                            IF(
                                ISNUMBER(M37:X37),
                                IF(
                                    M$4:X$4=1,
                                    M37:X37,
                                    ""),
                                "")
                            =0),
                        0,
                        GEOMEAN(IF(
                            ISNUMBER(M37:X37),
                            IF(
                                M$4:X$4=1,
                                M37:X37,
                                ""),
                            ""))
                    ),
                    IF(
                        OR(IF(
                            ISNUMBER(M37:X37),
                            IF(
                                M$4:X$4=2,
                                M37:X37,
                                ""),
                            "")
                            =0),
                        0,
                        GEOMEAN(IF(
                            ISNUMBER(M37:X37),
                            IF(
                                M$4:X$4=2,
                                M37:X37,
                                ""),
                            "")))
                )
            )
        )
    )
)</f>
        <v>4.5714285714285703</v>
      </c>
      <c r="I37" s="191" cm="1">
        <f t="array" ref="I37">IF(
    SUM(IF(
            ISNUMBER(
                IF(
                    $M$5:$X$5,
                    (M37:X37),
                    "")),
            1,
            0))
        =0,
    NA(),
    IF(
        Parameters!$D$15=1,
        IF(
            SUM(--(ISNUMBER(IF($M$5:$X$5=1,(M37:X37),""))))&gt;0,
            MAX(IF(
                ISNUMBER(M37:X37),
                IF(
                    M$5:X$5=1,
                    M37:X37,
                    ""),
                "")),
            MAX(IF(
                ISNUMBER(M37:X37),
                IF(
                    M$5:X$5=2,
                    M37:X37,
                    ""),
                ""))
        ),
        IF(
            Parameters!$D$16=1,
            IFERROR(
                AVERAGE(IF(
                    ISNUMBER(M37:X37),
                    IF(
                        M$5:X$5=1,
                        M37:X37,
                        ""),
                    "")),
                AVERAGE(IF(
                    ISNUMBER(M37:X37),
                    IF(
                        M$5:X$5=2,
                        M37:X37,
                        ""),
                    ""))
            ),
            IF(
                Parameters!$D$17=1,
                IFERROR(
                    IF(
                        OR(
                            IF(
                                ISNUMBER(M37:X37),
                                IF(
                                    M$5:X$5=1,
                                    M37:X37,
                                    ""),
                                "")
                            =0),
                        0,
                        GEOMEAN(IF(
                            ISNUMBER(M37:X37),
                            IF(
                                M$5:X$5=1,
                                M37:X37,
                                ""),
                            ""))
                    ),
                    IF(
                        OR(IF(
                            ISNUMBER(M37:X37),
                            IF(
                                M$5:X$5=2,
                                M37:X37,
                                ""),
                            "")
                            =0),
                        0,
                        GEOMEAN(IF(
                            ISNUMBER(M37:X37),
                            IF(
                                M$5:X$5=2,
                                M37:X37,
                                ""),
                            "")))
                )
            )
        )
    )
)</f>
        <v>0</v>
      </c>
      <c r="J37" s="242">
        <v>44620</v>
      </c>
      <c r="K37" s="242">
        <v>44699</v>
      </c>
      <c r="L37" s="91" t="s">
        <v>56</v>
      </c>
      <c r="M37" s="192">
        <v>4.5714285714285703</v>
      </c>
      <c r="N37" s="192">
        <v>0</v>
      </c>
      <c r="O37" s="192" t="s">
        <v>409</v>
      </c>
      <c r="P37" s="192">
        <v>39.799999999999997</v>
      </c>
      <c r="Q37" s="192" t="s">
        <v>409</v>
      </c>
      <c r="R37" s="192" t="s">
        <v>409</v>
      </c>
      <c r="S37"/>
      <c r="T37"/>
      <c r="U37"/>
      <c r="V37"/>
      <c r="W37"/>
      <c r="X37"/>
      <c r="Y37" s="192"/>
      <c r="Z37" s="192"/>
      <c r="AA37"/>
      <c r="AB37"/>
      <c r="AC37"/>
      <c r="AD37"/>
      <c r="AE37"/>
      <c r="AF37"/>
      <c r="AG37" s="34"/>
      <c r="AH37" s="34"/>
      <c r="AI37" s="34"/>
      <c r="AJ37" s="34"/>
      <c r="AK37" s="205"/>
    </row>
    <row r="38" spans="1:37" x14ac:dyDescent="0.2">
      <c r="A38" s="84">
        <v>31</v>
      </c>
      <c r="B38" s="84" t="str">
        <f ca="1"/>
        <v>Botswana</v>
      </c>
      <c r="C38" s="84" t="str">
        <f ca="1"/>
        <v>BWA</v>
      </c>
      <c r="D38" s="84" t="str">
        <f ca="1"/>
        <v>SSF           Sub-Saharan Africa</v>
      </c>
      <c r="E38" s="84" t="str">
        <f ca="1"/>
        <v>IBRD</v>
      </c>
      <c r="F38" s="190" t="str">
        <f t="shared" ca="1" si="5"/>
        <v/>
      </c>
      <c r="G38" s="80">
        <f>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0</v>
      </c>
      <c r="H38" s="80" cm="1">
        <f t="array" ref="H38">IF(
    SUM(IF(
            ISNUMBER(
                IF(
                    $M$4:$X$4,
                    (M38:X38),
                    "")),
            1,
            0))
        =0,
    NA(),
    IF(
        Parameters!$D$15=1,
        IF(
            SUM(--(ISNUMBER(IF($M$4:$X$4=1,(M38:X38),""))))&gt;0,
            MAX(IF(
                ISNUMBER(M38:X38),
                IF(
                    M$4:X$4=1,
                    M38:X38,
                    ""),
                "")),
            MAX(IF(
                ISNUMBER(M38:X38),
                IF(
                    M$4:X$4=2,
                    M38:X38,
                    ""),
                ""))
        ),
        IF(
            Parameters!$D$16=1,
            IFERROR(
                AVERAGE(IF(
                    ISNUMBER(M38:X38),
                    IF(
                        M$4:X$4=1,
                        M38:X38,
                        ""),
                    "")),
                AVERAGE(IF(
                    ISNUMBER(M38:X38),
                    IF(
                        M$4:X$4=2,
                        M38:X38,
                        ""),
                    ""))
            ),
            IF(
                Parameters!$D$17=1,
                IFERROR(
                    IF(
                        OR(
                            IF(
                                ISNUMBER(M38:X38),
                                IF(
                                    M$4:X$4=1,
                                    M38:X38,
                                    ""),
                                "")
                            =0),
                        0,
                        GEOMEAN(IF(
                            ISNUMBER(M38:X38),
                            IF(
                                M$4:X$4=1,
                                M38:X38,
                                ""),
                            ""))
                    ),
                    IF(
                        OR(IF(
                            ISNUMBER(M38:X38),
                            IF(
                                M$4:X$4=2,
                                M38:X38,
                                ""),
                            "")
                            =0),
                        0,
                        GEOMEAN(IF(
                            ISNUMBER(M38:X38),
                            IF(
                                M$4:X$4=2,
                                M38:X38,
                                ""),
                            "")))
                )
            )
        )
    )
)</f>
        <v>6.3790087463556802</v>
      </c>
      <c r="I38" s="191" cm="1">
        <f t="array" ref="I38">IF(
    SUM(IF(
            ISNUMBER(
                IF(
                    $M$5:$X$5,
                    (M38:X38),
                    "")),
            1,
            0))
        =0,
    NA(),
    IF(
        Parameters!$D$15=1,
        IF(
            SUM(--(ISNUMBER(IF($M$5:$X$5=1,(M38:X38),""))))&gt;0,
            MAX(IF(
                ISNUMBER(M38:X38),
                IF(
                    M$5:X$5=1,
                    M38:X38,
                    ""),
                "")),
            MAX(IF(
                ISNUMBER(M38:X38),
                IF(
                    M$5:X$5=2,
                    M38:X38,
                    ""),
                ""))
        ),
        IF(
            Parameters!$D$16=1,
            IFERROR(
                AVERAGE(IF(
                    ISNUMBER(M38:X38),
                    IF(
                        M$5:X$5=1,
                        M38:X38,
                        ""),
                    "")),
                AVERAGE(IF(
                    ISNUMBER(M38:X38),
                    IF(
                        M$5:X$5=2,
                        M38:X38,
                        ""),
                    ""))
            ),
            IF(
                Parameters!$D$17=1,
                IFERROR(
                    IF(
                        OR(
                            IF(
                                ISNUMBER(M38:X38),
                                IF(
                                    M$5:X$5=1,
                                    M38:X38,
                                    ""),
                                "")
                            =0),
                        0,
                        GEOMEAN(IF(
                            ISNUMBER(M38:X38),
                            IF(
                                M$5:X$5=1,
                                M38:X38,
                                ""),
                            ""))
                    ),
                    IF(
                        OR(IF(
                            ISNUMBER(M38:X38),
                            IF(
                                M$5:X$5=2,
                                M38:X38,
                                ""),
                            "")
                            =0),
                        0,
                        GEOMEAN(IF(
                            ISNUMBER(M38:X38),
                            IF(
                                M$5:X$5=2,
                                M38:X38,
                                ""),
                            "")))
                )
            )
        )
    )
)</f>
        <v>0</v>
      </c>
      <c r="J38" s="242">
        <v>44620</v>
      </c>
      <c r="K38" s="242">
        <v>44699</v>
      </c>
      <c r="L38" s="91" t="s">
        <v>58</v>
      </c>
      <c r="M38" s="192">
        <v>6.3790087463556802</v>
      </c>
      <c r="N38" s="192">
        <v>0</v>
      </c>
      <c r="O38" s="192" t="s">
        <v>409</v>
      </c>
      <c r="P38" s="192">
        <v>33.6</v>
      </c>
      <c r="Q38" s="192" t="s">
        <v>409</v>
      </c>
      <c r="R38" s="192" t="s">
        <v>409</v>
      </c>
      <c r="S38"/>
      <c r="T38"/>
      <c r="U38"/>
      <c r="V38"/>
      <c r="W38"/>
      <c r="X38"/>
      <c r="Y38" s="192"/>
      <c r="Z38" s="192"/>
      <c r="AA38"/>
      <c r="AB38"/>
      <c r="AC38"/>
      <c r="AD38"/>
      <c r="AE38"/>
      <c r="AF38"/>
      <c r="AG38" s="34"/>
      <c r="AH38" s="34"/>
      <c r="AI38" s="34"/>
      <c r="AJ38" s="34"/>
      <c r="AK38" s="205"/>
    </row>
    <row r="39" spans="1:37" x14ac:dyDescent="0.2">
      <c r="A39" s="84">
        <v>32</v>
      </c>
      <c r="B39" s="84" t="str">
        <f ca="1"/>
        <v>Central African Republic</v>
      </c>
      <c r="C39" s="84" t="str">
        <f ca="1"/>
        <v>CAF</v>
      </c>
      <c r="D39" s="84" t="str">
        <f ca="1"/>
        <v>SSF           Sub-Saharan Africa</v>
      </c>
      <c r="E39" s="84" t="str">
        <f ca="1"/>
        <v>IDA</v>
      </c>
      <c r="F39" s="190" t="str">
        <f t="shared" ca="1" si="5"/>
        <v/>
      </c>
      <c r="G39" s="80">
        <f>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0</v>
      </c>
      <c r="H39" s="80" cm="1">
        <f t="array" ref="H39">IF(
    SUM(IF(
            ISNUMBER(
                IF(
                    $M$4:$X$4,
                    (M39:X39),
                    "")),
            1,
            0))
        =0,
    NA(),
    IF(
        Parameters!$D$15=1,
        IF(
            SUM(--(ISNUMBER(IF($M$4:$X$4=1,(M39:X39),""))))&gt;0,
            MAX(IF(
                ISNUMBER(M39:X39),
                IF(
                    M$4:X$4=1,
                    M39:X39,
                    ""),
                "")),
            MAX(IF(
                ISNUMBER(M39:X39),
                IF(
                    M$4:X$4=2,
                    M39:X39,
                    ""),
                ""))
        ),
        IF(
            Parameters!$D$16=1,
            IFERROR(
                AVERAGE(IF(
                    ISNUMBER(M39:X39),
                    IF(
                        M$4:X$4=1,
                        M39:X39,
                        ""),
                    "")),
                AVERAGE(IF(
                    ISNUMBER(M39:X39),
                    IF(
                        M$4:X$4=2,
                        M39:X39,
                        ""),
                    ""))
            ),
            IF(
                Parameters!$D$17=1,
                IFERROR(
                    IF(
                        OR(
                            IF(
                                ISNUMBER(M39:X39),
                                IF(
                                    M$4:X$4=1,
                                    M39:X39,
                                    ""),
                                "")
                            =0),
                        0,
                        GEOMEAN(IF(
                            ISNUMBER(M39:X39),
                            IF(
                                M$4:X$4=1,
                                M39:X39,
                                ""),
                            ""))
                    ),
                    IF(
                        OR(IF(
                            ISNUMBER(M39:X39),
                            IF(
                                M$4:X$4=2,
                                M39:X39,
                                ""),
                            "")
                            =0),
                        0,
                        GEOMEAN(IF(
                            ISNUMBER(M39:X39),
                            IF(
                                M$4:X$4=2,
                                M39:X39,
                                ""),
                            "")))
                )
            )
        )
    )
)</f>
        <v>10</v>
      </c>
      <c r="I39" s="191" cm="1">
        <f t="array" ref="I39">IF(
    SUM(IF(
            ISNUMBER(
                IF(
                    $M$5:$X$5,
                    (M39:X39),
                    "")),
            1,
            0))
        =0,
    NA(),
    IF(
        Parameters!$D$15=1,
        IF(
            SUM(--(ISNUMBER(IF($M$5:$X$5=1,(M39:X39),""))))&gt;0,
            MAX(IF(
                ISNUMBER(M39:X39),
                IF(
                    M$5:X$5=1,
                    M39:X39,
                    ""),
                "")),
            MAX(IF(
                ISNUMBER(M39:X39),
                IF(
                    M$5:X$5=2,
                    M39:X39,
                    ""),
                ""))
        ),
        IF(
            Parameters!$D$16=1,
            IFERROR(
                AVERAGE(IF(
                    ISNUMBER(M39:X39),
                    IF(
                        M$5:X$5=1,
                        M39:X39,
                        ""),
                    "")),
                AVERAGE(IF(
                    ISNUMBER(M39:X39),
                    IF(
                        M$5:X$5=2,
                        M39:X39,
                        ""),
                    ""))
            ),
            IF(
                Parameters!$D$17=1,
                IFERROR(
                    IF(
                        OR(
                            IF(
                                ISNUMBER(M39:X39),
                                IF(
                                    M$5:X$5=1,
                                    M39:X39,
                                    ""),
                                "")
                            =0),
                        0,
                        GEOMEAN(IF(
                            ISNUMBER(M39:X39),
                            IF(
                                M$5:X$5=1,
                                M39:X39,
                                ""),
                            ""))
                    ),
                    IF(
                        OR(IF(
                            ISNUMBER(M39:X39),
                            IF(
                                M$5:X$5=2,
                                M39:X39,
                                ""),
                            "")
                            =0),
                        0,
                        GEOMEAN(IF(
                            ISNUMBER(M39:X39),
                            IF(
                                M$5:X$5=2,
                                M39:X39,
                                ""),
                            "")))
                )
            )
        )
    )
)</f>
        <v>0</v>
      </c>
      <c r="J39" s="242">
        <v>44620</v>
      </c>
      <c r="K39" s="242">
        <v>44699</v>
      </c>
      <c r="L39" s="91" t="s">
        <v>60</v>
      </c>
      <c r="M39" s="192">
        <v>10</v>
      </c>
      <c r="N39" s="192">
        <v>0</v>
      </c>
      <c r="O39" s="192" t="s">
        <v>409</v>
      </c>
      <c r="P39" s="192">
        <v>18.600000000000001</v>
      </c>
      <c r="Q39" s="192" t="s">
        <v>409</v>
      </c>
      <c r="R39" s="192" t="s">
        <v>409</v>
      </c>
      <c r="S39"/>
      <c r="T39"/>
      <c r="U39"/>
      <c r="V39"/>
      <c r="W39"/>
      <c r="X39"/>
      <c r="Y39" s="192"/>
      <c r="Z39" s="192"/>
      <c r="AA39"/>
      <c r="AB39"/>
      <c r="AC39"/>
      <c r="AD39"/>
      <c r="AE39"/>
      <c r="AF39"/>
      <c r="AG39" s="34"/>
      <c r="AH39" s="34"/>
      <c r="AI39" s="34"/>
      <c r="AJ39" s="34"/>
      <c r="AK39" s="205"/>
    </row>
    <row r="40" spans="1:37" x14ac:dyDescent="0.2">
      <c r="A40" s="84">
        <v>33</v>
      </c>
      <c r="B40" s="84" t="str">
        <f ca="1"/>
        <v>Canada</v>
      </c>
      <c r="C40" s="84" t="str">
        <f ca="1"/>
        <v>CAN</v>
      </c>
      <c r="D40" s="84" t="str">
        <f ca="1"/>
        <v>NAC           North America</v>
      </c>
      <c r="E40" s="84" t="str">
        <f ca="1"/>
        <v>NA</v>
      </c>
      <c r="F40" s="190" t="str">
        <f t="shared" ca="1" si="5"/>
        <v/>
      </c>
      <c r="G40" s="80">
        <f>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v>
      </c>
      <c r="H40" s="80" cm="1">
        <f t="array" ref="H40">IF(
    SUM(IF(
            ISNUMBER(
                IF(
                    $M$4:$X$4,
                    (M40:X40),
                    "")),
            1,
            0))
        =0,
    NA(),
    IF(
        Parameters!$D$15=1,
        IF(
            SUM(--(ISNUMBER(IF($M$4:$X$4=1,(M40:X40),""))))&gt;0,
            MAX(IF(
                ISNUMBER(M40:X40),
                IF(
                    M$4:X$4=1,
                    M40:X40,
                    ""),
                "")),
            MAX(IF(
                ISNUMBER(M40:X40),
                IF(
                    M$4:X$4=2,
                    M40:X40,
                    ""),
                ""))
        ),
        IF(
            Parameters!$D$16=1,
            IFERROR(
                AVERAGE(IF(
                    ISNUMBER(M40:X40),
                    IF(
                        M$4:X$4=1,
                        M40:X40,
                        ""),
                    "")),
                AVERAGE(IF(
                    ISNUMBER(M40:X40),
                    IF(
                        M$4:X$4=2,
                        M40:X40,
                        ""),
                    ""))
            ),
            IF(
                Parameters!$D$17=1,
                IFERROR(
                    IF(
                        OR(
                            IF(
                                ISNUMBER(M40:X40),
                                IF(
                                    M$4:X$4=1,
                                    M40:X40,
                                    ""),
                                "")
                            =0),
                        0,
                        GEOMEAN(IF(
                            ISNUMBER(M40:X40),
                            IF(
                                M$4:X$4=1,
                                M40:X40,
                                ""),
                            ""))
                    ),
                    IF(
                        OR(IF(
                            ISNUMBER(M40:X40),
                            IF(
                                M$4:X$4=2,
                                M40:X40,
                                ""),
                            "")
                            =0),
                        0,
                        GEOMEAN(IF(
                            ISNUMBER(M40:X40),
                            IF(
                                M$4:X$4=2,
                                M40:X40,
                                ""),
                            "")))
                )
            )
        )
    )
)</f>
        <v>0</v>
      </c>
      <c r="I40" s="191" cm="1">
        <f t="array" ref="I40">IF(
    SUM(IF(
            ISNUMBER(
                IF(
                    $M$5:$X$5,
                    (M40:X40),
                    "")),
            1,
            0))
        =0,
    NA(),
    IF(
        Parameters!$D$15=1,
        IF(
            SUM(--(ISNUMBER(IF($M$5:$X$5=1,(M40:X40),""))))&gt;0,
            MAX(IF(
                ISNUMBER(M40:X40),
                IF(
                    M$5:X$5=1,
                    M40:X40,
                    ""),
                "")),
            MAX(IF(
                ISNUMBER(M40:X40),
                IF(
                    M$5:X$5=2,
                    M40:X40,
                    ""),
                ""))
        ),
        IF(
            Parameters!$D$16=1,
            IFERROR(
                AVERAGE(IF(
                    ISNUMBER(M40:X40),
                    IF(
                        M$5:X$5=1,
                        M40:X40,
                        ""),
                    "")),
                AVERAGE(IF(
                    ISNUMBER(M40:X40),
                    IF(
                        M$5:X$5=2,
                        M40:X40,
                        ""),
                    ""))
            ),
            IF(
                Parameters!$D$17=1,
                IFERROR(
                    IF(
                        OR(
                            IF(
                                ISNUMBER(M40:X40),
                                IF(
                                    M$5:X$5=1,
                                    M40:X40,
                                    ""),
                                "")
                            =0),
                        0,
                        GEOMEAN(IF(
                            ISNUMBER(M40:X40),
                            IF(
                                M$5:X$5=1,
                                M40:X40,
                                ""),
                            ""))
                    ),
                    IF(
                        OR(IF(
                            ISNUMBER(M40:X40),
                            IF(
                                M$5:X$5=2,
                                M40:X40,
                                ""),
                            "")
                            =0),
                        0,
                        GEOMEAN(IF(
                            ISNUMBER(M40:X40),
                            IF(
                                M$5:X$5=2,
                                M40:X40,
                                ""),
                            "")))
                )
            )
        )
    )
)</f>
        <v>0</v>
      </c>
      <c r="J40" s="242">
        <v>44620</v>
      </c>
      <c r="K40" s="242">
        <v>44882</v>
      </c>
      <c r="L40" s="91" t="s">
        <v>62</v>
      </c>
      <c r="M40" s="192">
        <v>0</v>
      </c>
      <c r="N40" s="192">
        <v>0</v>
      </c>
      <c r="O40" s="192" t="s">
        <v>409</v>
      </c>
      <c r="P40" s="192">
        <v>69.8</v>
      </c>
      <c r="Q40" s="192" t="s">
        <v>409</v>
      </c>
      <c r="R40" s="192" t="s">
        <v>409</v>
      </c>
      <c r="S40"/>
      <c r="T40"/>
      <c r="U40"/>
      <c r="V40"/>
      <c r="W40"/>
      <c r="X40"/>
      <c r="Y40" s="192"/>
      <c r="Z40" s="192"/>
      <c r="AA40"/>
      <c r="AB40"/>
      <c r="AC40"/>
      <c r="AD40"/>
      <c r="AE40"/>
      <c r="AF40"/>
      <c r="AG40" s="34"/>
      <c r="AH40" s="34"/>
      <c r="AI40" s="34"/>
      <c r="AJ40" s="34"/>
      <c r="AK40" s="205"/>
    </row>
    <row r="41" spans="1:37" x14ac:dyDescent="0.2">
      <c r="A41" s="84">
        <v>34</v>
      </c>
      <c r="B41" s="84" t="str">
        <f ca="1"/>
        <v>Switzerland</v>
      </c>
      <c r="C41" s="84" t="str">
        <f ca="1"/>
        <v>CHE</v>
      </c>
      <c r="D41" s="84" t="str">
        <f ca="1"/>
        <v>ECS           Europe &amp; Central Asia</v>
      </c>
      <c r="E41" s="84" t="str">
        <f ca="1"/>
        <v>NA</v>
      </c>
      <c r="F41" s="190" t="str">
        <f t="shared" ca="1" si="5"/>
        <v/>
      </c>
      <c r="G41" s="80">
        <f>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v>
      </c>
      <c r="H41" s="80" cm="1">
        <f t="array" ref="H41">IF(
    SUM(IF(
            ISNUMBER(
                IF(
                    $M$4:$X$4,
                    (M41:X41),
                    "")),
            1,
            0))
        =0,
    NA(),
    IF(
        Parameters!$D$15=1,
        IF(
            SUM(--(ISNUMBER(IF($M$4:$X$4=1,(M41:X41),""))))&gt;0,
            MAX(IF(
                ISNUMBER(M41:X41),
                IF(
                    M$4:X$4=1,
                    M41:X41,
                    ""),
                "")),
            MAX(IF(
                ISNUMBER(M41:X41),
                IF(
                    M$4:X$4=2,
                    M41:X41,
                    ""),
                ""))
        ),
        IF(
            Parameters!$D$16=1,
            IFERROR(
                AVERAGE(IF(
                    ISNUMBER(M41:X41),
                    IF(
                        M$4:X$4=1,
                        M41:X41,
                        ""),
                    "")),
                AVERAGE(IF(
                    ISNUMBER(M41:X41),
                    IF(
                        M$4:X$4=2,
                        M41:X41,
                        ""),
                    ""))
            ),
            IF(
                Parameters!$D$17=1,
                IFERROR(
                    IF(
                        OR(
                            IF(
                                ISNUMBER(M41:X41),
                                IF(
                                    M$4:X$4=1,
                                    M41:X41,
                                    ""),
                                "")
                            =0),
                        0,
                        GEOMEAN(IF(
                            ISNUMBER(M41:X41),
                            IF(
                                M$4:X$4=1,
                                M41:X41,
                                ""),
                            ""))
                    ),
                    IF(
                        OR(IF(
                            ISNUMBER(M41:X41),
                            IF(
                                M$4:X$4=2,
                                M41:X41,
                                ""),
                            "")
                            =0),
                        0,
                        GEOMEAN(IF(
                            ISNUMBER(M41:X41),
                            IF(
                                M$4:X$4=2,
                                M41:X41,
                                ""),
                            "")))
                )
            )
        )
    )
)</f>
        <v>0</v>
      </c>
      <c r="I41" s="191" cm="1">
        <f t="array" ref="I41">IF(
    SUM(IF(
            ISNUMBER(
                IF(
                    $M$5:$X$5,
                    (M41:X41),
                    "")),
            1,
            0))
        =0,
    NA(),
    IF(
        Parameters!$D$15=1,
        IF(
            SUM(--(ISNUMBER(IF($M$5:$X$5=1,(M41:X41),""))))&gt;0,
            MAX(IF(
                ISNUMBER(M41:X41),
                IF(
                    M$5:X$5=1,
                    M41:X41,
                    ""),
                "")),
            MAX(IF(
                ISNUMBER(M41:X41),
                IF(
                    M$5:X$5=2,
                    M41:X41,
                    ""),
                ""))
        ),
        IF(
            Parameters!$D$16=1,
            IFERROR(
                AVERAGE(IF(
                    ISNUMBER(M41:X41),
                    IF(
                        M$5:X$5=1,
                        M41:X41,
                        ""),
                    "")),
                AVERAGE(IF(
                    ISNUMBER(M41:X41),
                    IF(
                        M$5:X$5=2,
                        M41:X41,
                        ""),
                    ""))
            ),
            IF(
                Parameters!$D$17=1,
                IFERROR(
                    IF(
                        OR(
                            IF(
                                ISNUMBER(M41:X41),
                                IF(
                                    M$5:X$5=1,
                                    M41:X41,
                                    ""),
                                "")
                            =0),
                        0,
                        GEOMEAN(IF(
                            ISNUMBER(M41:X41),
                            IF(
                                M$5:X$5=1,
                                M41:X41,
                                ""),
                            ""))
                    ),
                    IF(
                        OR(IF(
                            ISNUMBER(M41:X41),
                            IF(
                                M$5:X$5=2,
                                M41:X41,
                                ""),
                            "")
                            =0),
                        0,
                        GEOMEAN(IF(
                            ISNUMBER(M41:X41),
                            IF(
                                M$5:X$5=2,
                                M41:X41,
                                ""),
                            "")))
                )
            )
        )
    )
)</f>
        <v>0</v>
      </c>
      <c r="J41" s="242">
        <v>44620</v>
      </c>
      <c r="K41" s="242">
        <v>44699</v>
      </c>
      <c r="L41" s="91" t="s">
        <v>64</v>
      </c>
      <c r="M41" s="192">
        <v>0</v>
      </c>
      <c r="N41" s="192">
        <v>0</v>
      </c>
      <c r="O41" s="192" t="s">
        <v>409</v>
      </c>
      <c r="P41" s="192">
        <v>58.8</v>
      </c>
      <c r="Q41" s="192" t="s">
        <v>409</v>
      </c>
      <c r="R41" s="192" t="s">
        <v>409</v>
      </c>
      <c r="S41"/>
      <c r="T41"/>
      <c r="U41"/>
      <c r="V41"/>
      <c r="W41"/>
      <c r="X41"/>
      <c r="Y41" s="192"/>
      <c r="Z41" s="192"/>
      <c r="AA41"/>
      <c r="AB41"/>
      <c r="AC41"/>
      <c r="AD41"/>
      <c r="AE41"/>
      <c r="AF41"/>
      <c r="AG41" s="34"/>
      <c r="AH41" s="34"/>
      <c r="AI41" s="34"/>
      <c r="AJ41" s="34"/>
      <c r="AK41" s="205"/>
    </row>
    <row r="42" spans="1:37" x14ac:dyDescent="0.2">
      <c r="A42" s="84">
        <v>35</v>
      </c>
      <c r="B42" s="84" t="str">
        <f ca="1"/>
        <v>Channel Islands</v>
      </c>
      <c r="C42" s="84" t="str">
        <f ca="1"/>
        <v>CHI</v>
      </c>
      <c r="D42" s="84" t="str">
        <f ca="1"/>
        <v>ECS           Europe &amp; Central Asia</v>
      </c>
      <c r="E42" s="84" t="str">
        <f ca="1"/>
        <v>NA</v>
      </c>
      <c r="F42" s="190" t="str">
        <f t="shared" ca="1" si="5"/>
        <v/>
      </c>
      <c r="G42" s="80">
        <f>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0</v>
      </c>
      <c r="H42" s="80" t="e" cm="1">
        <f t="array" ref="H42">IF(
    SUM(IF(
            ISNUMBER(
                IF(
                    $M$4:$X$4,
                    (M42:X42),
                    "")),
            1,
            0))
        =0,
    NA(),
    IF(
        Parameters!$D$15=1,
        IF(
            SUM(--(ISNUMBER(IF($M$4:$X$4=1,(M42:X42),""))))&gt;0,
            MAX(IF(
                ISNUMBER(M42:X42),
                IF(
                    M$4:X$4=1,
                    M42:X42,
                    ""),
                "")),
            MAX(IF(
                ISNUMBER(M42:X42),
                IF(
                    M$4:X$4=2,
                    M42:X42,
                    ""),
                ""))
        ),
        IF(
            Parameters!$D$16=1,
            IFERROR(
                AVERAGE(IF(
                    ISNUMBER(M42:X42),
                    IF(
                        M$4:X$4=1,
                        M42:X42,
                        ""),
                    "")),
                AVERAGE(IF(
                    ISNUMBER(M42:X42),
                    IF(
                        M$4:X$4=2,
                        M42:X42,
                        ""),
                    ""))
            ),
            IF(
                Parameters!$D$17=1,
                IFERROR(
                    IF(
                        OR(
                            IF(
                                ISNUMBER(M42:X42),
                                IF(
                                    M$4:X$4=1,
                                    M42:X42,
                                    ""),
                                "")
                            =0),
                        0,
                        GEOMEAN(IF(
                            ISNUMBER(M42:X42),
                            IF(
                                M$4:X$4=1,
                                M42:X42,
                                ""),
                            ""))
                    ),
                    IF(
                        OR(IF(
                            ISNUMBER(M42:X42),
                            IF(
                                M$4:X$4=2,
                                M42:X42,
                                ""),
                            "")
                            =0),
                        0,
                        GEOMEAN(IF(
                            ISNUMBER(M42:X42),
                            IF(
                                M$4:X$4=2,
                                M42:X42,
                                ""),
                            "")))
                )
            )
        )
    )
)</f>
        <v>#N/A</v>
      </c>
      <c r="I42" s="191" cm="1">
        <f t="array" ref="I42">IF(
    SUM(IF(
            ISNUMBER(
                IF(
                    $M$5:$X$5,
                    (M42:X42),
                    "")),
            1,
            0))
        =0,
    NA(),
    IF(
        Parameters!$D$15=1,
        IF(
            SUM(--(ISNUMBER(IF($M$5:$X$5=1,(M42:X42),""))))&gt;0,
            MAX(IF(
                ISNUMBER(M42:X42),
                IF(
                    M$5:X$5=1,
                    M42:X42,
                    ""),
                "")),
            MAX(IF(
                ISNUMBER(M42:X42),
                IF(
                    M$5:X$5=2,
                    M42:X42,
                    ""),
                ""))
        ),
        IF(
            Parameters!$D$16=1,
            IFERROR(
                AVERAGE(IF(
                    ISNUMBER(M42:X42),
                    IF(
                        M$5:X$5=1,
                        M42:X42,
                        ""),
                    "")),
                AVERAGE(IF(
                    ISNUMBER(M42:X42),
                    IF(
                        M$5:X$5=2,
                        M42:X42,
                        ""),
                    ""))
            ),
            IF(
                Parameters!$D$17=1,
                IFERROR(
                    IF(
                        OR(
                            IF(
                                ISNUMBER(M42:X42),
                                IF(
                                    M$5:X$5=1,
                                    M42:X42,
                                    ""),
                                "")
                            =0),
                        0,
                        GEOMEAN(IF(
                            ISNUMBER(M42:X42),
                            IF(
                                M$5:X$5=1,
                                M42:X42,
                                ""),
                            ""))
                    ),
                    IF(
                        OR(IF(
                            ISNUMBER(M42:X42),
                            IF(
                                M$5:X$5=2,
                                M42:X42,
                                ""),
                            "")
                            =0),
                        0,
                        GEOMEAN(IF(
                            ISNUMBER(M42:X42),
                            IF(
                                M$5:X$5=2,
                                M42:X42,
                                ""),
                            "")))
                )
            )
        )
    )
)</f>
        <v>0</v>
      </c>
      <c r="J42" s="242" t="s">
        <v>409</v>
      </c>
      <c r="K42" s="242" t="s">
        <v>409</v>
      </c>
      <c r="L42" s="91" t="s">
        <v>671</v>
      </c>
      <c r="M42" s="192" t="s">
        <v>409</v>
      </c>
      <c r="N42" s="192">
        <v>0</v>
      </c>
      <c r="O42" s="192" t="s">
        <v>409</v>
      </c>
      <c r="P42" s="192" t="s">
        <v>409</v>
      </c>
      <c r="Q42" s="192" t="s">
        <v>409</v>
      </c>
      <c r="R42" s="192" t="s">
        <v>409</v>
      </c>
      <c r="S42"/>
      <c r="T42"/>
      <c r="U42"/>
      <c r="V42"/>
      <c r="W42"/>
      <c r="X42"/>
      <c r="Y42" s="192"/>
      <c r="Z42" s="192"/>
      <c r="AA42"/>
      <c r="AB42"/>
      <c r="AC42"/>
      <c r="AD42"/>
      <c r="AE42"/>
      <c r="AF42"/>
      <c r="AG42" s="34"/>
      <c r="AH42" s="34"/>
      <c r="AI42" s="34"/>
      <c r="AJ42" s="34"/>
      <c r="AK42" s="205"/>
    </row>
    <row r="43" spans="1:37" x14ac:dyDescent="0.2">
      <c r="A43" s="84">
        <v>36</v>
      </c>
      <c r="B43" s="84" t="str">
        <f ca="1"/>
        <v>Chile</v>
      </c>
      <c r="C43" s="84" t="str">
        <f ca="1"/>
        <v>CHL</v>
      </c>
      <c r="D43" s="84" t="str">
        <f ca="1"/>
        <v>LCN           Latin America &amp; Caribbean</v>
      </c>
      <c r="E43" s="84" t="str">
        <f ca="1"/>
        <v>IBRD</v>
      </c>
      <c r="F43" s="190" t="str">
        <f t="shared" ca="1" si="5"/>
        <v/>
      </c>
      <c r="G43" s="80">
        <f>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0</v>
      </c>
      <c r="H43" s="80" cm="1">
        <f t="array" ref="H43">IF(
    SUM(IF(
            ISNUMBER(
                IF(
                    $M$4:$X$4,
                    (M43:X43),
                    "")),
            1,
            0))
        =0,
    NA(),
    IF(
        Parameters!$D$15=1,
        IF(
            SUM(--(ISNUMBER(IF($M$4:$X$4=1,(M43:X43),""))))&gt;0,
            MAX(IF(
                ISNUMBER(M43:X43),
                IF(
                    M$4:X$4=1,
                    M43:X43,
                    ""),
                "")),
            MAX(IF(
                ISNUMBER(M43:X43),
                IF(
                    M$4:X$4=2,
                    M43:X43,
                    ""),
                ""))
        ),
        IF(
            Parameters!$D$16=1,
            IFERROR(
                AVERAGE(IF(
                    ISNUMBER(M43:X43),
                    IF(
                        M$4:X$4=1,
                        M43:X43,
                        ""),
                    "")),
                AVERAGE(IF(
                    ISNUMBER(M43:X43),
                    IF(
                        M$4:X$4=2,
                        M43:X43,
                        ""),
                    ""))
            ),
            IF(
                Parameters!$D$17=1,
                IFERROR(
                    IF(
                        OR(
                            IF(
                                ISNUMBER(M43:X43),
                                IF(
                                    M$4:X$4=1,
                                    M43:X43,
                                    ""),
                                "")
                            =0),
                        0,
                        GEOMEAN(IF(
                            ISNUMBER(M43:X43),
                            IF(
                                M$4:X$4=1,
                                M43:X43,
                                ""),
                            ""))
                    ),
                    IF(
                        OR(IF(
                            ISNUMBER(M43:X43),
                            IF(
                                M$4:X$4=2,
                                M43:X43,
                                ""),
                            "")
                            =0),
                        0,
                        GEOMEAN(IF(
                            ISNUMBER(M43:X43),
                            IF(
                                M$4:X$4=2,
                                M43:X43,
                                ""),
                            "")))
                )
            )
        )
    )
)</f>
        <v>0</v>
      </c>
      <c r="I43" s="191" cm="1">
        <f t="array" ref="I43">IF(
    SUM(IF(
            ISNUMBER(
                IF(
                    $M$5:$X$5,
                    (M43:X43),
                    "")),
            1,
            0))
        =0,
    NA(),
    IF(
        Parameters!$D$15=1,
        IF(
            SUM(--(ISNUMBER(IF($M$5:$X$5=1,(M43:X43),""))))&gt;0,
            MAX(IF(
                ISNUMBER(M43:X43),
                IF(
                    M$5:X$5=1,
                    M43:X43,
                    ""),
                "")),
            MAX(IF(
                ISNUMBER(M43:X43),
                IF(
                    M$5:X$5=2,
                    M43:X43,
                    ""),
                ""))
        ),
        IF(
            Parameters!$D$16=1,
            IFERROR(
                AVERAGE(IF(
                    ISNUMBER(M43:X43),
                    IF(
                        M$5:X$5=1,
                        M43:X43,
                        ""),
                    "")),
                AVERAGE(IF(
                    ISNUMBER(M43:X43),
                    IF(
                        M$5:X$5=2,
                        M43:X43,
                        ""),
                    ""))
            ),
            IF(
                Parameters!$D$17=1,
                IFERROR(
                    IF(
                        OR(
                            IF(
                                ISNUMBER(M43:X43),
                                IF(
                                    M$5:X$5=1,
                                    M43:X43,
                                    ""),
                                "")
                            =0),
                        0,
                        GEOMEAN(IF(
                            ISNUMBER(M43:X43),
                            IF(
                                M$5:X$5=1,
                                M43:X43,
                                ""),
                            ""))
                    ),
                    IF(
                        OR(IF(
                            ISNUMBER(M43:X43),
                            IF(
                                M$5:X$5=2,
                                M43:X43,
                                ""),
                            "")
                            =0),
                        0,
                        GEOMEAN(IF(
                            ISNUMBER(M43:X43),
                            IF(
                                M$5:X$5=2,
                                M43:X43,
                                ""),
                            "")))
                )
            )
        )
    )
)</f>
        <v>0</v>
      </c>
      <c r="J43" s="242">
        <v>44620</v>
      </c>
      <c r="K43" s="242">
        <v>44883</v>
      </c>
      <c r="L43" s="91" t="s">
        <v>66</v>
      </c>
      <c r="M43" s="192">
        <v>0</v>
      </c>
      <c r="N43" s="192">
        <v>0</v>
      </c>
      <c r="O43" s="192" t="s">
        <v>409</v>
      </c>
      <c r="P43" s="192">
        <v>56.2</v>
      </c>
      <c r="Q43" s="192" t="s">
        <v>409</v>
      </c>
      <c r="R43" s="192" t="s">
        <v>409</v>
      </c>
      <c r="S43"/>
      <c r="T43"/>
      <c r="U43"/>
      <c r="V43"/>
      <c r="W43"/>
      <c r="X43"/>
      <c r="Y43" s="192"/>
      <c r="Z43" s="192"/>
      <c r="AA43"/>
      <c r="AB43"/>
      <c r="AC43"/>
      <c r="AD43"/>
      <c r="AE43"/>
      <c r="AF43"/>
      <c r="AG43" s="34"/>
      <c r="AH43" s="34"/>
      <c r="AI43" s="34"/>
      <c r="AJ43" s="34"/>
      <c r="AK43" s="205"/>
    </row>
    <row r="44" spans="1:37" x14ac:dyDescent="0.2">
      <c r="A44" s="84">
        <v>37</v>
      </c>
      <c r="B44" s="84" t="str">
        <f ca="1"/>
        <v>China</v>
      </c>
      <c r="C44" s="84" t="str">
        <f ca="1"/>
        <v>CHN</v>
      </c>
      <c r="D44" s="84" t="str">
        <f ca="1"/>
        <v>EAS           East Asia &amp; Pacific</v>
      </c>
      <c r="E44" s="84" t="str">
        <f ca="1"/>
        <v>IBRD</v>
      </c>
      <c r="F44" s="190" t="str">
        <f t="shared" ca="1" si="5"/>
        <v/>
      </c>
      <c r="G44" s="80">
        <f>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0</v>
      </c>
      <c r="H44" s="80" cm="1">
        <f t="array" ref="H44">IF(
    SUM(IF(
            ISNUMBER(
                IF(
                    $M$4:$X$4,
                    (M44:X44),
                    "")),
            1,
            0))
        =0,
    NA(),
    IF(
        Parameters!$D$15=1,
        IF(
            SUM(--(ISNUMBER(IF($M$4:$X$4=1,(M44:X44),""))))&gt;0,
            MAX(IF(
                ISNUMBER(M44:X44),
                IF(
                    M$4:X$4=1,
                    M44:X44,
                    ""),
                "")),
            MAX(IF(
                ISNUMBER(M44:X44),
                IF(
                    M$4:X$4=2,
                    M44:X44,
                    ""),
                ""))
        ),
        IF(
            Parameters!$D$16=1,
            IFERROR(
                AVERAGE(IF(
                    ISNUMBER(M44:X44),
                    IF(
                        M$4:X$4=1,
                        M44:X44,
                        ""),
                    "")),
                AVERAGE(IF(
                    ISNUMBER(M44:X44),
                    IF(
                        M$4:X$4=2,
                        M44:X44,
                        ""),
                    ""))
            ),
            IF(
                Parameters!$D$17=1,
                IFERROR(
                    IF(
                        OR(
                            IF(
                                ISNUMBER(M44:X44),
                                IF(
                                    M$4:X$4=1,
                                    M44:X44,
                                    ""),
                                "")
                            =0),
                        0,
                        GEOMEAN(IF(
                            ISNUMBER(M44:X44),
                            IF(
                                M$4:X$4=1,
                                M44:X44,
                                ""),
                            ""))
                    ),
                    IF(
                        OR(IF(
                            ISNUMBER(M44:X44),
                            IF(
                                M$4:X$4=2,
                                M44:X44,
                                ""),
                            "")
                            =0),
                        0,
                        GEOMEAN(IF(
                            ISNUMBER(M44:X44),
                            IF(
                                M$4:X$4=2,
                                M44:X44,
                                ""),
                            "")))
                )
            )
        )
    )
)</f>
        <v>2.3265306122448899</v>
      </c>
      <c r="I44" s="191" cm="1">
        <f t="array" ref="I44">IF(
    SUM(IF(
            ISNUMBER(
                IF(
                    $M$5:$X$5,
                    (M44:X44),
                    "")),
            1,
            0))
        =0,
    NA(),
    IF(
        Parameters!$D$15=1,
        IF(
            SUM(--(ISNUMBER(IF($M$5:$X$5=1,(M44:X44),""))))&gt;0,
            MAX(IF(
                ISNUMBER(M44:X44),
                IF(
                    M$5:X$5=1,
                    M44:X44,
                    ""),
                "")),
            MAX(IF(
                ISNUMBER(M44:X44),
                IF(
                    M$5:X$5=2,
                    M44:X44,
                    ""),
                ""))
        ),
        IF(
            Parameters!$D$16=1,
            IFERROR(
                AVERAGE(IF(
                    ISNUMBER(M44:X44),
                    IF(
                        M$5:X$5=1,
                        M44:X44,
                        ""),
                    "")),
                AVERAGE(IF(
                    ISNUMBER(M44:X44),
                    IF(
                        M$5:X$5=2,
                        M44:X44,
                        ""),
                    ""))
            ),
            IF(
                Parameters!$D$17=1,
                IFERROR(
                    IF(
                        OR(
                            IF(
                                ISNUMBER(M44:X44),
                                IF(
                                    M$5:X$5=1,
                                    M44:X44,
                                    ""),
                                "")
                            =0),
                        0,
                        GEOMEAN(IF(
                            ISNUMBER(M44:X44),
                            IF(
                                M$5:X$5=1,
                                M44:X44,
                                ""),
                            ""))
                    ),
                    IF(
                        OR(IF(
                            ISNUMBER(M44:X44),
                            IF(
                                M$5:X$5=2,
                                M44:X44,
                                ""),
                            "")
                            =0),
                        0,
                        GEOMEAN(IF(
                            ISNUMBER(M44:X44),
                            IF(
                                M$5:X$5=2,
                                M44:X44,
                                ""),
                            "")))
                )
            )
        )
    )
)</f>
        <v>0</v>
      </c>
      <c r="J44" s="242">
        <v>44620</v>
      </c>
      <c r="K44" s="242">
        <v>44699</v>
      </c>
      <c r="L44" s="91" t="s">
        <v>68</v>
      </c>
      <c r="M44" s="192">
        <v>2.3265306122448899</v>
      </c>
      <c r="N44" s="192">
        <v>0</v>
      </c>
      <c r="O44" s="192" t="s">
        <v>409</v>
      </c>
      <c r="P44" s="192">
        <v>47.5</v>
      </c>
      <c r="Q44" s="192" t="s">
        <v>409</v>
      </c>
      <c r="R44" s="192" t="s">
        <v>409</v>
      </c>
      <c r="S44"/>
      <c r="T44"/>
      <c r="U44"/>
      <c r="V44"/>
      <c r="W44"/>
      <c r="X44"/>
      <c r="Y44" s="192"/>
      <c r="Z44" s="192"/>
      <c r="AA44"/>
      <c r="AB44"/>
      <c r="AC44"/>
      <c r="AD44"/>
      <c r="AE44"/>
      <c r="AF44"/>
      <c r="AG44" s="34"/>
      <c r="AH44" s="34"/>
      <c r="AI44" s="34"/>
      <c r="AJ44" s="34"/>
      <c r="AK44" s="205"/>
    </row>
    <row r="45" spans="1:37" x14ac:dyDescent="0.2">
      <c r="A45" s="84">
        <v>38</v>
      </c>
      <c r="B45" s="84" t="str">
        <f ca="1"/>
        <v>Côte d’Ivoire</v>
      </c>
      <c r="C45" s="84" t="str">
        <f ca="1"/>
        <v>CIV</v>
      </c>
      <c r="D45" s="84" t="str">
        <f ca="1"/>
        <v>SSF           Sub-Saharan Africa</v>
      </c>
      <c r="E45" s="84" t="str">
        <f ca="1"/>
        <v>IDA</v>
      </c>
      <c r="F45" s="190" t="str">
        <f t="shared" ca="1" si="5"/>
        <v/>
      </c>
      <c r="G45" s="80">
        <f>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0</v>
      </c>
      <c r="H45" s="80" cm="1">
        <f t="array" ref="H45">IF(
    SUM(IF(
            ISNUMBER(
                IF(
                    $M$4:$X$4,
                    (M45:X45),
                    "")),
            1,
            0))
        =0,
    NA(),
    IF(
        Parameters!$D$15=1,
        IF(
            SUM(--(ISNUMBER(IF($M$4:$X$4=1,(M45:X45),""))))&gt;0,
            MAX(IF(
                ISNUMBER(M45:X45),
                IF(
                    M$4:X$4=1,
                    M45:X45,
                    ""),
                "")),
            MAX(IF(
                ISNUMBER(M45:X45),
                IF(
                    M$4:X$4=2,
                    M45:X45,
                    ""),
                ""))
        ),
        IF(
            Parameters!$D$16=1,
            IFERROR(
                AVERAGE(IF(
                    ISNUMBER(M45:X45),
                    IF(
                        M$4:X$4=1,
                        M45:X45,
                        ""),
                    "")),
                AVERAGE(IF(
                    ISNUMBER(M45:X45),
                    IF(
                        M$4:X$4=2,
                        M45:X45,
                        ""),
                    ""))
            ),
            IF(
                Parameters!$D$17=1,
                IFERROR(
                    IF(
                        OR(
                            IF(
                                ISNUMBER(M45:X45),
                                IF(
                                    M$4:X$4=1,
                                    M45:X45,
                                    ""),
                                "")
                            =0),
                        0,
                        GEOMEAN(IF(
                            ISNUMBER(M45:X45),
                            IF(
                                M$4:X$4=1,
                                M45:X45,
                                ""),
                            ""))
                    ),
                    IF(
                        OR(IF(
                            ISNUMBER(M45:X45),
                            IF(
                                M$4:X$4=2,
                                M45:X45,
                                ""),
                            "")
                            =0),
                        0,
                        GEOMEAN(IF(
                            ISNUMBER(M45:X45),
                            IF(
                                M$4:X$4=2,
                                M45:X45,
                                ""),
                            "")))
                )
            )
        )
    )
)</f>
        <v>7.0787172011661799</v>
      </c>
      <c r="I45" s="191" cm="1">
        <f t="array" ref="I45">IF(
    SUM(IF(
            ISNUMBER(
                IF(
                    $M$5:$X$5,
                    (M45:X45),
                    "")),
            1,
            0))
        =0,
    NA(),
    IF(
        Parameters!$D$15=1,
        IF(
            SUM(--(ISNUMBER(IF($M$5:$X$5=1,(M45:X45),""))))&gt;0,
            MAX(IF(
                ISNUMBER(M45:X45),
                IF(
                    M$5:X$5=1,
                    M45:X45,
                    ""),
                "")),
            MAX(IF(
                ISNUMBER(M45:X45),
                IF(
                    M$5:X$5=2,
                    M45:X45,
                    ""),
                ""))
        ),
        IF(
            Parameters!$D$16=1,
            IFERROR(
                AVERAGE(IF(
                    ISNUMBER(M45:X45),
                    IF(
                        M$5:X$5=1,
                        M45:X45,
                        ""),
                    "")),
                AVERAGE(IF(
                    ISNUMBER(M45:X45),
                    IF(
                        M$5:X$5=2,
                        M45:X45,
                        ""),
                    ""))
            ),
            IF(
                Parameters!$D$17=1,
                IFERROR(
                    IF(
                        OR(
                            IF(
                                ISNUMBER(M45:X45),
                                IF(
                                    M$5:X$5=1,
                                    M45:X45,
                                    ""),
                                "")
                            =0),
                        0,
                        GEOMEAN(IF(
                            ISNUMBER(M45:X45),
                            IF(
                                M$5:X$5=1,
                                M45:X45,
                                ""),
                            ""))
                    ),
                    IF(
                        OR(IF(
                            ISNUMBER(M45:X45),
                            IF(
                                M$5:X$5=2,
                                M45:X45,
                                ""),
                            "")
                            =0),
                        0,
                        GEOMEAN(IF(
                            ISNUMBER(M45:X45),
                            IF(
                                M$5:X$5=2,
                                M45:X45,
                                ""),
                            "")))
                )
            )
        )
    )
)</f>
        <v>0</v>
      </c>
      <c r="J45" s="242">
        <v>44620</v>
      </c>
      <c r="K45" s="242">
        <v>44699</v>
      </c>
      <c r="L45" s="91" t="s">
        <v>69</v>
      </c>
      <c r="M45" s="192">
        <v>7.0787172011661799</v>
      </c>
      <c r="N45" s="192">
        <v>0</v>
      </c>
      <c r="O45" s="192" t="s">
        <v>409</v>
      </c>
      <c r="P45" s="192">
        <v>31.2</v>
      </c>
      <c r="Q45" s="192" t="s">
        <v>409</v>
      </c>
      <c r="R45" s="192" t="s">
        <v>409</v>
      </c>
      <c r="S45"/>
      <c r="T45"/>
      <c r="U45"/>
      <c r="V45"/>
      <c r="W45"/>
      <c r="X45"/>
      <c r="Y45" s="192"/>
      <c r="Z45" s="192"/>
      <c r="AA45"/>
      <c r="AB45"/>
      <c r="AC45"/>
      <c r="AD45"/>
      <c r="AE45"/>
      <c r="AF45"/>
      <c r="AG45" s="34"/>
      <c r="AH45" s="34"/>
      <c r="AI45" s="34"/>
      <c r="AJ45" s="34"/>
      <c r="AK45" s="205"/>
    </row>
    <row r="46" spans="1:37" x14ac:dyDescent="0.2">
      <c r="A46" s="84">
        <v>39</v>
      </c>
      <c r="B46" s="84" t="str">
        <f ca="1"/>
        <v>Cameroon</v>
      </c>
      <c r="C46" s="84" t="str">
        <f ca="1"/>
        <v>CMR</v>
      </c>
      <c r="D46" s="84" t="str">
        <f ca="1"/>
        <v>SSF           Sub-Saharan Africa</v>
      </c>
      <c r="E46" s="84" t="str">
        <f ca="1"/>
        <v>Blend</v>
      </c>
      <c r="F46" s="190" t="str">
        <f t="shared" ca="1" si="5"/>
        <v/>
      </c>
      <c r="G46" s="80">
        <f>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0</v>
      </c>
      <c r="H46" s="80" cm="1">
        <f t="array" ref="H46">IF(
    SUM(IF(
            ISNUMBER(
                IF(
                    $M$4:$X$4,
                    (M46:X46),
                    "")),
            1,
            0))
        =0,
    NA(),
    IF(
        Parameters!$D$15=1,
        IF(
            SUM(--(ISNUMBER(IF($M$4:$X$4=1,(M46:X46),""))))&gt;0,
            MAX(IF(
                ISNUMBER(M46:X46),
                IF(
                    M$4:X$4=1,
                    M46:X46,
                    ""),
                "")),
            MAX(IF(
                ISNUMBER(M46:X46),
                IF(
                    M$4:X$4=2,
                    M46:X46,
                    ""),
                ""))
        ),
        IF(
            Parameters!$D$16=1,
            IFERROR(
                AVERAGE(IF(
                    ISNUMBER(M46:X46),
                    IF(
                        M$4:X$4=1,
                        M46:X46,
                        ""),
                    "")),
                AVERAGE(IF(
                    ISNUMBER(M46:X46),
                    IF(
                        M$4:X$4=2,
                        M46:X46,
                        ""),
                    ""))
            ),
            IF(
                Parameters!$D$17=1,
                IFERROR(
                    IF(
                        OR(
                            IF(
                                ISNUMBER(M46:X46),
                                IF(
                                    M$4:X$4=1,
                                    M46:X46,
                                    ""),
                                "")
                            =0),
                        0,
                        GEOMEAN(IF(
                            ISNUMBER(M46:X46),
                            IF(
                                M$4:X$4=1,
                                M46:X46,
                                ""),
                            ""))
                    ),
                    IF(
                        OR(IF(
                            ISNUMBER(M46:X46),
                            IF(
                                M$4:X$4=2,
                                M46:X46,
                                ""),
                            "")
                            =0),
                        0,
                        GEOMEAN(IF(
                            ISNUMBER(M46:X46),
                            IF(
                                M$4:X$4=2,
                                M46:X46,
                                ""),
                            "")))
                )
            )
        )
    )
)</f>
        <v>7.83673469387755</v>
      </c>
      <c r="I46" s="191" cm="1">
        <f t="array" ref="I46">IF(
    SUM(IF(
            ISNUMBER(
                IF(
                    $M$5:$X$5,
                    (M46:X46),
                    "")),
            1,
            0))
        =0,
    NA(),
    IF(
        Parameters!$D$15=1,
        IF(
            SUM(--(ISNUMBER(IF($M$5:$X$5=1,(M46:X46),""))))&gt;0,
            MAX(IF(
                ISNUMBER(M46:X46),
                IF(
                    M$5:X$5=1,
                    M46:X46,
                    ""),
                "")),
            MAX(IF(
                ISNUMBER(M46:X46),
                IF(
                    M$5:X$5=2,
                    M46:X46,
                    ""),
                ""))
        ),
        IF(
            Parameters!$D$16=1,
            IFERROR(
                AVERAGE(IF(
                    ISNUMBER(M46:X46),
                    IF(
                        M$5:X$5=1,
                        M46:X46,
                        ""),
                    "")),
                AVERAGE(IF(
                    ISNUMBER(M46:X46),
                    IF(
                        M$5:X$5=2,
                        M46:X46,
                        ""),
                    ""))
            ),
            IF(
                Parameters!$D$17=1,
                IFERROR(
                    IF(
                        OR(
                            IF(
                                ISNUMBER(M46:X46),
                                IF(
                                    M$5:X$5=1,
                                    M46:X46,
                                    ""),
                                "")
                            =0),
                        0,
                        GEOMEAN(IF(
                            ISNUMBER(M46:X46),
                            IF(
                                M$5:X$5=1,
                                M46:X46,
                                ""),
                            ""))
                    ),
                    IF(
                        OR(IF(
                            ISNUMBER(M46:X46),
                            IF(
                                M$5:X$5=2,
                                M46:X46,
                                ""),
                            "")
                            =0),
                        0,
                        GEOMEAN(IF(
                            ISNUMBER(M46:X46),
                            IF(
                                M$5:X$5=2,
                                M46:X46,
                                ""),
                            "")))
                )
            )
        )
    )
)</f>
        <v>0</v>
      </c>
      <c r="J46" s="242">
        <v>44620</v>
      </c>
      <c r="K46" s="242">
        <v>44699</v>
      </c>
      <c r="L46" s="91" t="s">
        <v>71</v>
      </c>
      <c r="M46" s="192">
        <v>7.83673469387755</v>
      </c>
      <c r="N46" s="192">
        <v>0</v>
      </c>
      <c r="O46" s="192" t="s">
        <v>409</v>
      </c>
      <c r="P46" s="192">
        <v>28.6</v>
      </c>
      <c r="Q46" s="192" t="s">
        <v>409</v>
      </c>
      <c r="R46" s="192" t="s">
        <v>409</v>
      </c>
      <c r="S46"/>
      <c r="T46"/>
      <c r="U46"/>
      <c r="V46"/>
      <c r="W46"/>
      <c r="X46"/>
      <c r="Y46" s="192"/>
      <c r="Z46" s="192"/>
      <c r="AA46"/>
      <c r="AB46"/>
      <c r="AC46"/>
      <c r="AD46"/>
      <c r="AE46"/>
      <c r="AF46"/>
      <c r="AG46" s="34"/>
      <c r="AH46" s="34"/>
      <c r="AI46" s="34"/>
      <c r="AJ46" s="34"/>
      <c r="AK46" s="205"/>
    </row>
    <row r="47" spans="1:37" x14ac:dyDescent="0.2">
      <c r="A47" s="84">
        <v>40</v>
      </c>
      <c r="B47" s="84" t="str">
        <f ca="1"/>
        <v>Congo, Dem. Rep.</v>
      </c>
      <c r="C47" s="84" t="str">
        <f ca="1"/>
        <v>COD</v>
      </c>
      <c r="D47" s="84" t="str">
        <f ca="1"/>
        <v>SSF           Sub-Saharan Africa</v>
      </c>
      <c r="E47" s="84" t="str">
        <f ca="1"/>
        <v>IDA</v>
      </c>
      <c r="F47" s="190" t="str">
        <f t="shared" ca="1" si="5"/>
        <v/>
      </c>
      <c r="G47" s="80">
        <f>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7.7433315616386569</v>
      </c>
      <c r="H47" s="80" cm="1">
        <f t="array" ref="H47">IF(
    SUM(IF(
            ISNUMBER(
                IF(
                    $M$4:$X$4,
                    (M47:X47),
                    "")),
            1,
            0))
        =0,
    NA(),
    IF(
        Parameters!$D$15=1,
        IF(
            SUM(--(ISNUMBER(IF($M$4:$X$4=1,(M47:X47),""))))&gt;0,
            MAX(IF(
                ISNUMBER(M47:X47),
                IF(
                    M$4:X$4=1,
                    M47:X47,
                    ""),
                "")),
            MAX(IF(
                ISNUMBER(M47:X47),
                IF(
                    M$4:X$4=2,
                    M47:X47,
                    ""),
                ""))
        ),
        IF(
            Parameters!$D$16=1,
            IFERROR(
                AVERAGE(IF(
                    ISNUMBER(M47:X47),
                    IF(
                        M$4:X$4=1,
                        M47:X47,
                        ""),
                    "")),
                AVERAGE(IF(
                    ISNUMBER(M47:X47),
                    IF(
                        M$4:X$4=2,
                        M47:X47,
                        ""),
                    ""))
            ),
            IF(
                Parameters!$D$17=1,
                IFERROR(
                    IF(
                        OR(
                            IF(
                                ISNUMBER(M47:X47),
                                IF(
                                    M$4:X$4=1,
                                    M47:X47,
                                    ""),
                                "")
                            =0),
                        0,
                        GEOMEAN(IF(
                            ISNUMBER(M47:X47),
                            IF(
                                M$4:X$4=1,
                                M47:X47,
                                ""),
                            ""))
                    ),
                    IF(
                        OR(IF(
                            ISNUMBER(M47:X47),
                            IF(
                                M$4:X$4=2,
                                M47:X47,
                                ""),
                            "")
                            =0),
                        0,
                        GEOMEAN(IF(
                            ISNUMBER(M47:X47),
                            IF(
                                M$4:X$4=2,
                                M47:X47,
                                ""),
                            "")))
                )
            )
        )
    )
)</f>
        <v>8.56559766763848</v>
      </c>
      <c r="I47" s="191" cm="1">
        <f t="array" ref="I47">IF(
    SUM(IF(
            ISNUMBER(
                IF(
                    $M$5:$X$5,
                    (M47:X47),
                    "")),
            1,
            0))
        =0,
    NA(),
    IF(
        Parameters!$D$15=1,
        IF(
            SUM(--(ISNUMBER(IF($M$5:$X$5=1,(M47:X47),""))))&gt;0,
            MAX(IF(
                ISNUMBER(M47:X47),
                IF(
                    M$5:X$5=1,
                    M47:X47,
                    ""),
                "")),
            MAX(IF(
                ISNUMBER(M47:X47),
                IF(
                    M$5:X$5=2,
                    M47:X47,
                    ""),
                ""))
        ),
        IF(
            Parameters!$D$16=1,
            IFERROR(
                AVERAGE(IF(
                    ISNUMBER(M47:X47),
                    IF(
                        M$5:X$5=1,
                        M47:X47,
                        ""),
                    "")),
                AVERAGE(IF(
                    ISNUMBER(M47:X47),
                    IF(
                        M$5:X$5=2,
                        M47:X47,
                        ""),
                    ""))
            ),
            IF(
                Parameters!$D$17=1,
                IFERROR(
                    IF(
                        OR(
                            IF(
                                ISNUMBER(M47:X47),
                                IF(
                                    M$5:X$5=1,
                                    M47:X47,
                                    ""),
                                "")
                            =0),
                        0,
                        GEOMEAN(IF(
                            ISNUMBER(M47:X47),
                            IF(
                                M$5:X$5=1,
                                M47:X47,
                                ""),
                            ""))
                    ),
                    IF(
                        OR(IF(
                            ISNUMBER(M47:X47),
                            IF(
                                M$5:X$5=2,
                                M47:X47,
                                ""),
                            "")
                            =0),
                        0,
                        GEOMEAN(IF(
                            ISNUMBER(M47:X47),
                            IF(
                                M$5:X$5=2,
                                M47:X47,
                                ""),
                            "")))
                )
            )
        )
    )
)</f>
        <v>7</v>
      </c>
      <c r="J47" s="242">
        <v>44620</v>
      </c>
      <c r="K47" s="242">
        <v>46281</v>
      </c>
      <c r="L47" s="91" t="s">
        <v>72</v>
      </c>
      <c r="M47" s="192">
        <v>8.56559766763848</v>
      </c>
      <c r="N47" s="192">
        <v>7</v>
      </c>
      <c r="O47" s="192" t="s">
        <v>409</v>
      </c>
      <c r="P47" s="192">
        <v>26.1</v>
      </c>
      <c r="Q47" s="192" t="s">
        <v>804</v>
      </c>
      <c r="R47" s="192" t="s">
        <v>409</v>
      </c>
      <c r="S47"/>
      <c r="T47"/>
      <c r="U47"/>
      <c r="V47"/>
      <c r="W47"/>
      <c r="X47"/>
      <c r="Y47" s="192"/>
      <c r="Z47" s="192"/>
      <c r="AA47"/>
      <c r="AB47"/>
      <c r="AC47"/>
      <c r="AD47"/>
      <c r="AE47"/>
      <c r="AF47"/>
      <c r="AG47" s="34"/>
      <c r="AH47" s="34"/>
      <c r="AI47" s="34"/>
      <c r="AJ47" s="34"/>
      <c r="AK47" s="205"/>
    </row>
    <row r="48" spans="1:37" x14ac:dyDescent="0.2">
      <c r="A48" s="84">
        <v>41</v>
      </c>
      <c r="B48" s="84" t="str">
        <f ca="1"/>
        <v>Congo, Rep.</v>
      </c>
      <c r="C48" s="84" t="str">
        <f ca="1"/>
        <v>COG</v>
      </c>
      <c r="D48" s="84" t="str">
        <f ca="1"/>
        <v>SSF           Sub-Saharan Africa</v>
      </c>
      <c r="E48" s="84" t="str">
        <f ca="1"/>
        <v>Blend</v>
      </c>
      <c r="F48" s="190" t="str">
        <f t="shared" ca="1" si="5"/>
        <v/>
      </c>
      <c r="G48" s="80">
        <f>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0</v>
      </c>
      <c r="H48" s="80" cm="1">
        <f t="array" ref="H48">IF(
    SUM(IF(
            ISNUMBER(
                IF(
                    $M$4:$X$4,
                    (M48:X48),
                    "")),
            1,
            0))
        =0,
    NA(),
    IF(
        Parameters!$D$15=1,
        IF(
            SUM(--(ISNUMBER(IF($M$4:$X$4=1,(M48:X48),""))))&gt;0,
            MAX(IF(
                ISNUMBER(M48:X48),
                IF(
                    M$4:X$4=1,
                    M48:X48,
                    ""),
                "")),
            MAX(IF(
                ISNUMBER(M48:X48),
                IF(
                    M$4:X$4=2,
                    M48:X48,
                    ""),
                ""))
        ),
        IF(
            Parameters!$D$16=1,
            IFERROR(
                AVERAGE(IF(
                    ISNUMBER(M48:X48),
                    IF(
                        M$4:X$4=1,
                        M48:X48,
                        ""),
                    "")),
                AVERAGE(IF(
                    ISNUMBER(M48:X48),
                    IF(
                        M$4:X$4=2,
                        M48:X48,
                        ""),
                    ""))
            ),
            IF(
                Parameters!$D$17=1,
                IFERROR(
                    IF(
                        OR(
                            IF(
                                ISNUMBER(M48:X48),
                                IF(
                                    M$4:X$4=1,
                                    M48:X48,
                                    ""),
                                "")
                            =0),
                        0,
                        GEOMEAN(IF(
                            ISNUMBER(M48:X48),
                            IF(
                                M$4:X$4=1,
                                M48:X48,
                                ""),
                            ""))
                    ),
                    IF(
                        OR(IF(
                            ISNUMBER(M48:X48),
                            IF(
                                M$4:X$4=2,
                                M48:X48,
                                ""),
                            "")
                            =0),
                        0,
                        GEOMEAN(IF(
                            ISNUMBER(M48:X48),
                            IF(
                                M$4:X$4=2,
                                M48:X48,
                                ""),
                            "")))
                )
            )
        )
    )
)</f>
        <v>8.5072886297375998</v>
      </c>
      <c r="I48" s="191" cm="1">
        <f t="array" ref="I48">IF(
    SUM(IF(
            ISNUMBER(
                IF(
                    $M$5:$X$5,
                    (M48:X48),
                    "")),
            1,
            0))
        =0,
    NA(),
    IF(
        Parameters!$D$15=1,
        IF(
            SUM(--(ISNUMBER(IF($M$5:$X$5=1,(M48:X48),""))))&gt;0,
            MAX(IF(
                ISNUMBER(M48:X48),
                IF(
                    M$5:X$5=1,
                    M48:X48,
                    ""),
                "")),
            MAX(IF(
                ISNUMBER(M48:X48),
                IF(
                    M$5:X$5=2,
                    M48:X48,
                    ""),
                ""))
        ),
        IF(
            Parameters!$D$16=1,
            IFERROR(
                AVERAGE(IF(
                    ISNUMBER(M48:X48),
                    IF(
                        M$5:X$5=1,
                        M48:X48,
                        ""),
                    "")),
                AVERAGE(IF(
                    ISNUMBER(M48:X48),
                    IF(
                        M$5:X$5=2,
                        M48:X48,
                        ""),
                    ""))
            ),
            IF(
                Parameters!$D$17=1,
                IFERROR(
                    IF(
                        OR(
                            IF(
                                ISNUMBER(M48:X48),
                                IF(
                                    M$5:X$5=1,
                                    M48:X48,
                                    ""),
                                "")
                            =0),
                        0,
                        GEOMEAN(IF(
                            ISNUMBER(M48:X48),
                            IF(
                                M$5:X$5=1,
                                M48:X48,
                                ""),
                            ""))
                    ),
                    IF(
                        OR(IF(
                            ISNUMBER(M48:X48),
                            IF(
                                M$5:X$5=2,
                                M48:X48,
                                ""),
                            "")
                            =0),
                        0,
                        GEOMEAN(IF(
                            ISNUMBER(M48:X48),
                            IF(
                                M$5:X$5=2,
                                M48:X48,
                                ""),
                            "")))
                )
            )
        )
    )
)</f>
        <v>0</v>
      </c>
      <c r="J48" s="242">
        <v>44620</v>
      </c>
      <c r="K48" s="242">
        <v>44777</v>
      </c>
      <c r="L48" s="91" t="s">
        <v>73</v>
      </c>
      <c r="M48" s="192">
        <v>8.5072886297375998</v>
      </c>
      <c r="N48" s="192">
        <v>0</v>
      </c>
      <c r="O48" s="192" t="s">
        <v>409</v>
      </c>
      <c r="P48" s="192">
        <v>26.3</v>
      </c>
      <c r="Q48" s="192" t="s">
        <v>409</v>
      </c>
      <c r="R48" s="192" t="s">
        <v>409</v>
      </c>
      <c r="S48"/>
      <c r="T48"/>
      <c r="U48"/>
      <c r="V48"/>
      <c r="W48"/>
      <c r="X48"/>
      <c r="Y48" s="192"/>
      <c r="Z48" s="192"/>
      <c r="AA48"/>
      <c r="AB48"/>
      <c r="AC48"/>
      <c r="AD48"/>
      <c r="AE48"/>
      <c r="AF48"/>
      <c r="AG48" s="34"/>
      <c r="AH48" s="34"/>
      <c r="AI48" s="34"/>
      <c r="AJ48" s="34"/>
      <c r="AK48" s="205"/>
    </row>
    <row r="49" spans="1:37" x14ac:dyDescent="0.2">
      <c r="A49" s="84">
        <v>42</v>
      </c>
      <c r="B49" s="84" t="str">
        <f ca="1"/>
        <v>Colombia</v>
      </c>
      <c r="C49" s="84" t="str">
        <f ca="1"/>
        <v>COL</v>
      </c>
      <c r="D49" s="84" t="str">
        <f ca="1"/>
        <v>LCN           Latin America &amp; Caribbean</v>
      </c>
      <c r="E49" s="84" t="str">
        <f ca="1"/>
        <v>IBRD</v>
      </c>
      <c r="F49" s="190" t="str">
        <f t="shared" ca="1" si="5"/>
        <v/>
      </c>
      <c r="G49" s="80">
        <f>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0</v>
      </c>
      <c r="H49" s="80" cm="1">
        <f t="array" ref="H49">IF(
    SUM(IF(
            ISNUMBER(
                IF(
                    $M$4:$X$4,
                    (M49:X49),
                    "")),
            1,
            0))
        =0,
    NA(),
    IF(
        Parameters!$D$15=1,
        IF(
            SUM(--(ISNUMBER(IF($M$4:$X$4=1,(M49:X49),""))))&gt;0,
            MAX(IF(
                ISNUMBER(M49:X49),
                IF(
                    M$4:X$4=1,
                    M49:X49,
                    ""),
                "")),
            MAX(IF(
                ISNUMBER(M49:X49),
                IF(
                    M$4:X$4=2,
                    M49:X49,
                    ""),
                ""))
        ),
        IF(
            Parameters!$D$16=1,
            IFERROR(
                AVERAGE(IF(
                    ISNUMBER(M49:X49),
                    IF(
                        M$4:X$4=1,
                        M49:X49,
                        ""),
                    "")),
                AVERAGE(IF(
                    ISNUMBER(M49:X49),
                    IF(
                        M$4:X$4=2,
                        M49:X49,
                        ""),
                    ""))
            ),
            IF(
                Parameters!$D$17=1,
                IFERROR(
                    IF(
                        OR(
                            IF(
                                ISNUMBER(M49:X49),
                                IF(
                                    M$4:X$4=1,
                                    M49:X49,
                                    ""),
                                "")
                            =0),
                        0,
                        GEOMEAN(IF(
                            ISNUMBER(M49:X49),
                            IF(
                                M$4:X$4=1,
                                M49:X49,
                                ""),
                            ""))
                    ),
                    IF(
                        OR(IF(
                            ISNUMBER(M49:X49),
                            IF(
                                M$4:X$4=2,
                                M49:X49,
                                ""),
                            "")
                            =0),
                        0,
                        GEOMEAN(IF(
                            ISNUMBER(M49:X49),
                            IF(
                                M$4:X$4=2,
                                M49:X49,
                                ""),
                            "")))
                )
            )
        )
    )
)</f>
        <v>0.66472303206997196</v>
      </c>
      <c r="I49" s="191" cm="1">
        <f t="array" ref="I49">IF(
    SUM(IF(
            ISNUMBER(
                IF(
                    $M$5:$X$5,
                    (M49:X49),
                    "")),
            1,
            0))
        =0,
    NA(),
    IF(
        Parameters!$D$15=1,
        IF(
            SUM(--(ISNUMBER(IF($M$5:$X$5=1,(M49:X49),""))))&gt;0,
            MAX(IF(
                ISNUMBER(M49:X49),
                IF(
                    M$5:X$5=1,
                    M49:X49,
                    ""),
                "")),
            MAX(IF(
                ISNUMBER(M49:X49),
                IF(
                    M$5:X$5=2,
                    M49:X49,
                    ""),
                ""))
        ),
        IF(
            Parameters!$D$16=1,
            IFERROR(
                AVERAGE(IF(
                    ISNUMBER(M49:X49),
                    IF(
                        M$5:X$5=1,
                        M49:X49,
                        ""),
                    "")),
                AVERAGE(IF(
                    ISNUMBER(M49:X49),
                    IF(
                        M$5:X$5=2,
                        M49:X49,
                        ""),
                    ""))
            ),
            IF(
                Parameters!$D$17=1,
                IFERROR(
                    IF(
                        OR(
                            IF(
                                ISNUMBER(M49:X49),
                                IF(
                                    M$5:X$5=1,
                                    M49:X49,
                                    ""),
                                "")
                            =0),
                        0,
                        GEOMEAN(IF(
                            ISNUMBER(M49:X49),
                            IF(
                                M$5:X$5=1,
                                M49:X49,
                                ""),
                            ""))
                    ),
                    IF(
                        OR(IF(
                            ISNUMBER(M49:X49),
                            IF(
                                M$5:X$5=2,
                                M49:X49,
                                ""),
                            "")
                            =0),
                        0,
                        GEOMEAN(IF(
                            ISNUMBER(M49:X49),
                            IF(
                                M$5:X$5=2,
                                M49:X49,
                                ""),
                            "")))
                )
            )
        )
    )
)</f>
        <v>0</v>
      </c>
      <c r="J49" s="242">
        <v>44620</v>
      </c>
      <c r="K49" s="242">
        <v>44699</v>
      </c>
      <c r="L49" s="91" t="s">
        <v>75</v>
      </c>
      <c r="M49" s="192">
        <v>0.66472303206997196</v>
      </c>
      <c r="N49" s="192">
        <v>0</v>
      </c>
      <c r="O49" s="192" t="s">
        <v>409</v>
      </c>
      <c r="P49" s="192">
        <v>53.2</v>
      </c>
      <c r="Q49" s="192" t="s">
        <v>409</v>
      </c>
      <c r="R49" s="192" t="s">
        <v>409</v>
      </c>
      <c r="S49"/>
      <c r="T49"/>
      <c r="U49"/>
      <c r="V49"/>
      <c r="W49"/>
      <c r="X49"/>
      <c r="Y49" s="192"/>
      <c r="Z49" s="192"/>
      <c r="AA49"/>
      <c r="AB49"/>
      <c r="AC49"/>
      <c r="AD49"/>
      <c r="AE49"/>
      <c r="AF49"/>
      <c r="AG49" s="34"/>
      <c r="AH49" s="34"/>
      <c r="AI49" s="34"/>
      <c r="AJ49" s="34"/>
      <c r="AK49" s="205"/>
    </row>
    <row r="50" spans="1:37" x14ac:dyDescent="0.2">
      <c r="A50" s="84">
        <v>43</v>
      </c>
      <c r="B50" s="84" t="str">
        <f ca="1"/>
        <v>Comoros</v>
      </c>
      <c r="C50" s="84" t="str">
        <f ca="1"/>
        <v>COM</v>
      </c>
      <c r="D50" s="84" t="str">
        <f ca="1"/>
        <v>SSF           Sub-Saharan Africa</v>
      </c>
      <c r="E50" s="84" t="str">
        <f ca="1"/>
        <v>IDA</v>
      </c>
      <c r="F50" s="190" t="str">
        <f t="shared" ca="1" si="5"/>
        <v/>
      </c>
      <c r="G50" s="80">
        <f>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0</v>
      </c>
      <c r="H50" s="80" cm="1">
        <f t="array" ref="H50">IF(
    SUM(IF(
            ISNUMBER(
                IF(
                    $M$4:$X$4,
                    (M50:X50),
                    "")),
            1,
            0))
        =0,
    NA(),
    IF(
        Parameters!$D$15=1,
        IF(
            SUM(--(ISNUMBER(IF($M$4:$X$4=1,(M50:X50),""))))&gt;0,
            MAX(IF(
                ISNUMBER(M50:X50),
                IF(
                    M$4:X$4=1,
                    M50:X50,
                    ""),
                "")),
            MAX(IF(
                ISNUMBER(M50:X50),
                IF(
                    M$4:X$4=2,
                    M50:X50,
                    ""),
                ""))
        ),
        IF(
            Parameters!$D$16=1,
            IFERROR(
                AVERAGE(IF(
                    ISNUMBER(M50:X50),
                    IF(
                        M$4:X$4=1,
                        M50:X50,
                        ""),
                    "")),
                AVERAGE(IF(
                    ISNUMBER(M50:X50),
                    IF(
                        M$4:X$4=2,
                        M50:X50,
                        ""),
                    ""))
            ),
            IF(
                Parameters!$D$17=1,
                IFERROR(
                    IF(
                        OR(
                            IF(
                                ISNUMBER(M50:X50),
                                IF(
                                    M$4:X$4=1,
                                    M50:X50,
                                    ""),
                                "")
                            =0),
                        0,
                        GEOMEAN(IF(
                            ISNUMBER(M50:X50),
                            IF(
                                M$4:X$4=1,
                                M50:X50,
                                ""),
                            ""))
                    ),
                    IF(
                        OR(IF(
                            ISNUMBER(M50:X50),
                            IF(
                                M$4:X$4=2,
                                M50:X50,
                                ""),
                            "")
                            =0),
                        0,
                        GEOMEAN(IF(
                            ISNUMBER(M50:X50),
                            IF(
                                M$4:X$4=2,
                                M50:X50,
                                ""),
                            "")))
                )
            )
        )
    )
)</f>
        <v>8.9154518950437307</v>
      </c>
      <c r="I50" s="191" cm="1">
        <f t="array" ref="I50">IF(
    SUM(IF(
            ISNUMBER(
                IF(
                    $M$5:$X$5,
                    (M50:X50),
                    "")),
            1,
            0))
        =0,
    NA(),
    IF(
        Parameters!$D$15=1,
        IF(
            SUM(--(ISNUMBER(IF($M$5:$X$5=1,(M50:X50),""))))&gt;0,
            MAX(IF(
                ISNUMBER(M50:X50),
                IF(
                    M$5:X$5=1,
                    M50:X50,
                    ""),
                "")),
            MAX(IF(
                ISNUMBER(M50:X50),
                IF(
                    M$5:X$5=2,
                    M50:X50,
                    ""),
                ""))
        ),
        IF(
            Parameters!$D$16=1,
            IFERROR(
                AVERAGE(IF(
                    ISNUMBER(M50:X50),
                    IF(
                        M$5:X$5=1,
                        M50:X50,
                        ""),
                    "")),
                AVERAGE(IF(
                    ISNUMBER(M50:X50),
                    IF(
                        M$5:X$5=2,
                        M50:X50,
                        ""),
                    ""))
            ),
            IF(
                Parameters!$D$17=1,
                IFERROR(
                    IF(
                        OR(
                            IF(
                                ISNUMBER(M50:X50),
                                IF(
                                    M$5:X$5=1,
                                    M50:X50,
                                    ""),
                                "")
                            =0),
                        0,
                        GEOMEAN(IF(
                            ISNUMBER(M50:X50),
                            IF(
                                M$5:X$5=1,
                                M50:X50,
                                ""),
                            ""))
                    ),
                    IF(
                        OR(IF(
                            ISNUMBER(M50:X50),
                            IF(
                                M$5:X$5=2,
                                M50:X50,
                                ""),
                            "")
                            =0),
                        0,
                        GEOMEAN(IF(
                            ISNUMBER(M50:X50),
                            IF(
                                M$5:X$5=2,
                                M50:X50,
                                ""),
                            "")))
                )
            )
        )
    )
)</f>
        <v>0</v>
      </c>
      <c r="J50" s="242">
        <v>44620</v>
      </c>
      <c r="K50" s="242">
        <v>44699</v>
      </c>
      <c r="L50" s="91" t="s">
        <v>77</v>
      </c>
      <c r="M50" s="192">
        <v>8.9154518950437307</v>
      </c>
      <c r="N50" s="192">
        <v>0</v>
      </c>
      <c r="O50" s="192" t="s">
        <v>409</v>
      </c>
      <c r="P50" s="192">
        <v>24.9</v>
      </c>
      <c r="Q50" s="192" t="s">
        <v>409</v>
      </c>
      <c r="R50" s="192" t="s">
        <v>409</v>
      </c>
      <c r="S50"/>
      <c r="T50"/>
      <c r="U50"/>
      <c r="V50"/>
      <c r="W50"/>
      <c r="X50"/>
      <c r="Y50" s="192"/>
      <c r="Z50" s="192"/>
      <c r="AA50"/>
      <c r="AB50"/>
      <c r="AC50"/>
      <c r="AD50"/>
      <c r="AE50"/>
      <c r="AF50"/>
      <c r="AG50" s="34"/>
      <c r="AH50" s="34"/>
      <c r="AI50" s="34"/>
      <c r="AJ50" s="34"/>
      <c r="AK50" s="205"/>
    </row>
    <row r="51" spans="1:37" x14ac:dyDescent="0.2">
      <c r="A51" s="84">
        <v>44</v>
      </c>
      <c r="B51" s="84" t="str">
        <f ca="1"/>
        <v>Cabo Verde</v>
      </c>
      <c r="C51" s="84" t="str">
        <f ca="1"/>
        <v>CPV</v>
      </c>
      <c r="D51" s="84" t="str">
        <f ca="1"/>
        <v>SSF           Sub-Saharan Africa</v>
      </c>
      <c r="E51" s="84" t="str">
        <f ca="1"/>
        <v>Blend</v>
      </c>
      <c r="F51" s="190" t="str">
        <f t="shared" ca="1" si="5"/>
        <v/>
      </c>
      <c r="G51" s="80">
        <f>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0</v>
      </c>
      <c r="H51" s="80" cm="1">
        <f t="array" ref="H51">IF(
    SUM(IF(
            ISNUMBER(
                IF(
                    $M$4:$X$4,
                    (M51:X51),
                    "")),
            1,
            0))
        =0,
    NA(),
    IF(
        Parameters!$D$15=1,
        IF(
            SUM(--(ISNUMBER(IF($M$4:$X$4=1,(M51:X51),""))))&gt;0,
            MAX(IF(
                ISNUMBER(M51:X51),
                IF(
                    M$4:X$4=1,
                    M51:X51,
                    ""),
                "")),
            MAX(IF(
                ISNUMBER(M51:X51),
                IF(
                    M$4:X$4=2,
                    M51:X51,
                    ""),
                ""))
        ),
        IF(
            Parameters!$D$16=1,
            IFERROR(
                AVERAGE(IF(
                    ISNUMBER(M51:X51),
                    IF(
                        M$4:X$4=1,
                        M51:X51,
                        ""),
                    "")),
                AVERAGE(IF(
                    ISNUMBER(M51:X51),
                    IF(
                        M$4:X$4=2,
                        M51:X51,
                        ""),
                    ""))
            ),
            IF(
                Parameters!$D$17=1,
                IFERROR(
                    IF(
                        OR(
                            IF(
                                ISNUMBER(M51:X51),
                                IF(
                                    M$4:X$4=1,
                                    M51:X51,
                                    ""),
                                "")
                            =0),
                        0,
                        GEOMEAN(IF(
                            ISNUMBER(M51:X51),
                            IF(
                                M$4:X$4=1,
                                M51:X51,
                                ""),
                            ""))
                    ),
                    IF(
                        OR(IF(
                            ISNUMBER(M51:X51),
                            IF(
                                M$4:X$4=2,
                                M51:X51,
                                ""),
                            "")
                            =0),
                        0,
                        GEOMEAN(IF(
                            ISNUMBER(M51:X51),
                            IF(
                                M$4:X$4=2,
                                M51:X51,
                                ""),
                            "")))
                )
            )
        )
    )
)</f>
        <v>6.2332361516034904</v>
      </c>
      <c r="I51" s="191" cm="1">
        <f t="array" ref="I51">IF(
    SUM(IF(
            ISNUMBER(
                IF(
                    $M$5:$X$5,
                    (M51:X51),
                    "")),
            1,
            0))
        =0,
    NA(),
    IF(
        Parameters!$D$15=1,
        IF(
            SUM(--(ISNUMBER(IF($M$5:$X$5=1,(M51:X51),""))))&gt;0,
            MAX(IF(
                ISNUMBER(M51:X51),
                IF(
                    M$5:X$5=1,
                    M51:X51,
                    ""),
                "")),
            MAX(IF(
                ISNUMBER(M51:X51),
                IF(
                    M$5:X$5=2,
                    M51:X51,
                    ""),
                ""))
        ),
        IF(
            Parameters!$D$16=1,
            IFERROR(
                AVERAGE(IF(
                    ISNUMBER(M51:X51),
                    IF(
                        M$5:X$5=1,
                        M51:X51,
                        ""),
                    "")),
                AVERAGE(IF(
                    ISNUMBER(M51:X51),
                    IF(
                        M$5:X$5=2,
                        M51:X51,
                        ""),
                    ""))
            ),
            IF(
                Parameters!$D$17=1,
                IFERROR(
                    IF(
                        OR(
                            IF(
                                ISNUMBER(M51:X51),
                                IF(
                                    M$5:X$5=1,
                                    M51:X51,
                                    ""),
                                "")
                            =0),
                        0,
                        GEOMEAN(IF(
                            ISNUMBER(M51:X51),
                            IF(
                                M$5:X$5=1,
                                M51:X51,
                                ""),
                            ""))
                    ),
                    IF(
                        OR(IF(
                            ISNUMBER(M51:X51),
                            IF(
                                M$5:X$5=2,
                                M51:X51,
                                ""),
                            "")
                            =0),
                        0,
                        GEOMEAN(IF(
                            ISNUMBER(M51:X51),
                            IF(
                                M$5:X$5=2,
                                M51:X51,
                                ""),
                            "")))
                )
            )
        )
    )
)</f>
        <v>0</v>
      </c>
      <c r="J51" s="242">
        <v>44620</v>
      </c>
      <c r="K51" s="242">
        <v>44699</v>
      </c>
      <c r="L51" s="91" t="s">
        <v>79</v>
      </c>
      <c r="M51" s="192">
        <v>6.2332361516034904</v>
      </c>
      <c r="N51" s="192">
        <v>0</v>
      </c>
      <c r="O51" s="192" t="s">
        <v>409</v>
      </c>
      <c r="P51" s="192">
        <v>34.1</v>
      </c>
      <c r="Q51" s="192" t="s">
        <v>409</v>
      </c>
      <c r="R51" s="192" t="s">
        <v>409</v>
      </c>
      <c r="S51"/>
      <c r="T51"/>
      <c r="U51"/>
      <c r="V51"/>
      <c r="W51"/>
      <c r="X51"/>
      <c r="Y51" s="192"/>
      <c r="Z51" s="192"/>
      <c r="AA51"/>
      <c r="AB51"/>
      <c r="AC51"/>
      <c r="AD51"/>
      <c r="AE51"/>
      <c r="AF51"/>
      <c r="AG51" s="34"/>
      <c r="AH51" s="34"/>
      <c r="AI51" s="34"/>
      <c r="AJ51" s="34"/>
      <c r="AK51" s="205"/>
    </row>
    <row r="52" spans="1:37" x14ac:dyDescent="0.2">
      <c r="A52" s="84">
        <v>45</v>
      </c>
      <c r="B52" s="84" t="str">
        <f ca="1"/>
        <v>Costa Rica</v>
      </c>
      <c r="C52" s="84" t="str">
        <f ca="1"/>
        <v>CRI</v>
      </c>
      <c r="D52" s="84" t="str">
        <f ca="1"/>
        <v>LCN           Latin America &amp; Caribbean</v>
      </c>
      <c r="E52" s="84" t="str">
        <f ca="1"/>
        <v>IBRD</v>
      </c>
      <c r="F52" s="190" t="str">
        <f t="shared" ca="1" si="5"/>
        <v/>
      </c>
      <c r="G52" s="80">
        <f>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0</v>
      </c>
      <c r="H52" s="80" cm="1">
        <f t="array" ref="H52">IF(
    SUM(IF(
            ISNUMBER(
                IF(
                    $M$4:$X$4,
                    (M52:X52),
                    "")),
            1,
            0))
        =0,
    NA(),
    IF(
        Parameters!$D$15=1,
        IF(
            SUM(--(ISNUMBER(IF($M$4:$X$4=1,(M52:X52),""))))&gt;0,
            MAX(IF(
                ISNUMBER(M52:X52),
                IF(
                    M$4:X$4=1,
                    M52:X52,
                    ""),
                "")),
            MAX(IF(
                ISNUMBER(M52:X52),
                IF(
                    M$4:X$4=2,
                    M52:X52,
                    ""),
                ""))
        ),
        IF(
            Parameters!$D$16=1,
            IFERROR(
                AVERAGE(IF(
                    ISNUMBER(M52:X52),
                    IF(
                        M$4:X$4=1,
                        M52:X52,
                        ""),
                    "")),
                AVERAGE(IF(
                    ISNUMBER(M52:X52),
                    IF(
                        M$4:X$4=2,
                        M52:X52,
                        ""),
                    ""))
            ),
            IF(
                Parameters!$D$17=1,
                IFERROR(
                    IF(
                        OR(
                            IF(
                                ISNUMBER(M52:X52),
                                IF(
                                    M$4:X$4=1,
                                    M52:X52,
                                    ""),
                                "")
                            =0),
                        0,
                        GEOMEAN(IF(
                            ISNUMBER(M52:X52),
                            IF(
                                M$4:X$4=1,
                                M52:X52,
                                ""),
                            ""))
                    ),
                    IF(
                        OR(IF(
                            ISNUMBER(M52:X52),
                            IF(
                                M$4:X$4=2,
                                M52:X52,
                                ""),
                            "")
                            =0),
                        0,
                        GEOMEAN(IF(
                            ISNUMBER(M52:X52),
                            IF(
                                M$4:X$4=2,
                                M52:X52,
                                ""),
                            "")))
                )
            )
        )
    )
)</f>
        <v>4.2798833819241997</v>
      </c>
      <c r="I52" s="191" cm="1">
        <f t="array" ref="I52">IF(
    SUM(IF(
            ISNUMBER(
                IF(
                    $M$5:$X$5,
                    (M52:X52),
                    "")),
            1,
            0))
        =0,
    NA(),
    IF(
        Parameters!$D$15=1,
        IF(
            SUM(--(ISNUMBER(IF($M$5:$X$5=1,(M52:X52),""))))&gt;0,
            MAX(IF(
                ISNUMBER(M52:X52),
                IF(
                    M$5:X$5=1,
                    M52:X52,
                    ""),
                "")),
            MAX(IF(
                ISNUMBER(M52:X52),
                IF(
                    M$5:X$5=2,
                    M52:X52,
                    ""),
                ""))
        ),
        IF(
            Parameters!$D$16=1,
            IFERROR(
                AVERAGE(IF(
                    ISNUMBER(M52:X52),
                    IF(
                        M$5:X$5=1,
                        M52:X52,
                        ""),
                    "")),
                AVERAGE(IF(
                    ISNUMBER(M52:X52),
                    IF(
                        M$5:X$5=2,
                        M52:X52,
                        ""),
                    ""))
            ),
            IF(
                Parameters!$D$17=1,
                IFERROR(
                    IF(
                        OR(
                            IF(
                                ISNUMBER(M52:X52),
                                IF(
                                    M$5:X$5=1,
                                    M52:X52,
                                    ""),
                                "")
                            =0),
                        0,
                        GEOMEAN(IF(
                            ISNUMBER(M52:X52),
                            IF(
                                M$5:X$5=1,
                                M52:X52,
                                ""),
                            ""))
                    ),
                    IF(
                        OR(IF(
                            ISNUMBER(M52:X52),
                            IF(
                                M$5:X$5=2,
                                M52:X52,
                                ""),
                            "")
                            =0),
                        0,
                        GEOMEAN(IF(
                            ISNUMBER(M52:X52),
                            IF(
                                M$5:X$5=2,
                                M52:X52,
                                ""),
                            "")))
                )
            )
        )
    )
)</f>
        <v>0</v>
      </c>
      <c r="J52" s="242">
        <v>44620</v>
      </c>
      <c r="K52" s="242">
        <v>44699</v>
      </c>
      <c r="L52" s="91" t="s">
        <v>81</v>
      </c>
      <c r="M52" s="192">
        <v>4.2798833819241997</v>
      </c>
      <c r="N52" s="192">
        <v>0</v>
      </c>
      <c r="O52" s="192" t="s">
        <v>409</v>
      </c>
      <c r="P52" s="192">
        <v>40.799999999999997</v>
      </c>
      <c r="Q52" s="192" t="s">
        <v>409</v>
      </c>
      <c r="R52" s="192" t="s">
        <v>409</v>
      </c>
      <c r="S52"/>
      <c r="T52"/>
      <c r="U52"/>
      <c r="V52"/>
      <c r="W52"/>
      <c r="X52"/>
      <c r="Y52" s="192"/>
      <c r="Z52" s="192"/>
      <c r="AA52"/>
      <c r="AB52"/>
      <c r="AC52"/>
      <c r="AD52"/>
      <c r="AE52"/>
      <c r="AF52"/>
      <c r="AG52" s="34"/>
      <c r="AH52" s="34"/>
      <c r="AI52" s="34"/>
      <c r="AJ52" s="34"/>
      <c r="AK52" s="205"/>
    </row>
    <row r="53" spans="1:37" x14ac:dyDescent="0.2">
      <c r="A53" s="84">
        <v>46</v>
      </c>
      <c r="B53" s="84" t="str">
        <f ca="1"/>
        <v>Cuba</v>
      </c>
      <c r="C53" s="84" t="str">
        <f ca="1"/>
        <v>CUB</v>
      </c>
      <c r="D53" s="84" t="str">
        <f ca="1"/>
        <v>LCN           Latin America &amp; Caribbean</v>
      </c>
      <c r="E53" s="84" t="str">
        <f ca="1"/>
        <v>NA</v>
      </c>
      <c r="F53" s="190" t="str">
        <f t="shared" ca="1" si="5"/>
        <v/>
      </c>
      <c r="G53" s="80">
        <f>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0</v>
      </c>
      <c r="H53" s="80" cm="1">
        <f t="array" ref="H53">IF(
    SUM(IF(
            ISNUMBER(
                IF(
                    $M$4:$X$4,
                    (M53:X53),
                    "")),
            1,
            0))
        =0,
    NA(),
    IF(
        Parameters!$D$15=1,
        IF(
            SUM(--(ISNUMBER(IF($M$4:$X$4=1,(M53:X53),""))))&gt;0,
            MAX(IF(
                ISNUMBER(M53:X53),
                IF(
                    M$4:X$4=1,
                    M53:X53,
                    ""),
                "")),
            MAX(IF(
                ISNUMBER(M53:X53),
                IF(
                    M$4:X$4=2,
                    M53:X53,
                    ""),
                ""))
        ),
        IF(
            Parameters!$D$16=1,
            IFERROR(
                AVERAGE(IF(
                    ISNUMBER(M53:X53),
                    IF(
                        M$4:X$4=1,
                        M53:X53,
                        ""),
                    "")),
                AVERAGE(IF(
                    ISNUMBER(M53:X53),
                    IF(
                        M$4:X$4=2,
                        M53:X53,
                        ""),
                    ""))
            ),
            IF(
                Parameters!$D$17=1,
                IFERROR(
                    IF(
                        OR(
                            IF(
                                ISNUMBER(M53:X53),
                                IF(
                                    M$4:X$4=1,
                                    M53:X53,
                                    ""),
                                "")
                            =0),
                        0,
                        GEOMEAN(IF(
                            ISNUMBER(M53:X53),
                            IF(
                                M$4:X$4=1,
                                M53:X53,
                                ""),
                            ""))
                    ),
                    IF(
                        OR(IF(
                            ISNUMBER(M53:X53),
                            IF(
                                M$4:X$4=2,
                                M53:X53,
                                ""),
                            "")
                            =0),
                        0,
                        GEOMEAN(IF(
                            ISNUMBER(M53:X53),
                            IF(
                                M$4:X$4=2,
                                M53:X53,
                                ""),
                            "")))
                )
            )
        )
    )
)</f>
        <v>7.28279883381924</v>
      </c>
      <c r="I53" s="191" cm="1">
        <f t="array" ref="I53">IF(
    SUM(IF(
            ISNUMBER(
                IF(
                    $M$5:$X$5,
                    (M53:X53),
                    "")),
            1,
            0))
        =0,
    NA(),
    IF(
        Parameters!$D$15=1,
        IF(
            SUM(--(ISNUMBER(IF($M$5:$X$5=1,(M53:X53),""))))&gt;0,
            MAX(IF(
                ISNUMBER(M53:X53),
                IF(
                    M$5:X$5=1,
                    M53:X53,
                    ""),
                "")),
            MAX(IF(
                ISNUMBER(M53:X53),
                IF(
                    M$5:X$5=2,
                    M53:X53,
                    ""),
                ""))
        ),
        IF(
            Parameters!$D$16=1,
            IFERROR(
                AVERAGE(IF(
                    ISNUMBER(M53:X53),
                    IF(
                        M$5:X$5=1,
                        M53:X53,
                        ""),
                    "")),
                AVERAGE(IF(
                    ISNUMBER(M53:X53),
                    IF(
                        M$5:X$5=2,
                        M53:X53,
                        ""),
                    ""))
            ),
            IF(
                Parameters!$D$17=1,
                IFERROR(
                    IF(
                        OR(
                            IF(
                                ISNUMBER(M53:X53),
                                IF(
                                    M$5:X$5=1,
                                    M53:X53,
                                    ""),
                                "")
                            =0),
                        0,
                        GEOMEAN(IF(
                            ISNUMBER(M53:X53),
                            IF(
                                M$5:X$5=1,
                                M53:X53,
                                ""),
                            ""))
                    ),
                    IF(
                        OR(IF(
                            ISNUMBER(M53:X53),
                            IF(
                                M$5:X$5=2,
                                M53:X53,
                                ""),
                            "")
                            =0),
                        0,
                        GEOMEAN(IF(
                            ISNUMBER(M53:X53),
                            IF(
                                M$5:X$5=2,
                                M53:X53,
                                ""),
                            "")))
                )
            )
        )
    )
)</f>
        <v>0</v>
      </c>
      <c r="J53" s="242">
        <v>44620</v>
      </c>
      <c r="K53" s="242">
        <v>44699</v>
      </c>
      <c r="L53" s="91" t="s">
        <v>83</v>
      </c>
      <c r="M53" s="192">
        <v>7.28279883381924</v>
      </c>
      <c r="N53" s="192">
        <v>0</v>
      </c>
      <c r="O53" s="192" t="s">
        <v>409</v>
      </c>
      <c r="P53" s="192">
        <v>30.5</v>
      </c>
      <c r="Q53" s="192" t="s">
        <v>409</v>
      </c>
      <c r="R53" s="192" t="s">
        <v>409</v>
      </c>
      <c r="S53"/>
      <c r="T53"/>
      <c r="U53"/>
      <c r="V53"/>
      <c r="W53"/>
      <c r="X53"/>
      <c r="Y53" s="192"/>
      <c r="Z53" s="192"/>
      <c r="AA53"/>
      <c r="AB53"/>
      <c r="AC53"/>
      <c r="AD53"/>
      <c r="AE53"/>
      <c r="AF53"/>
      <c r="AG53" s="34"/>
      <c r="AH53" s="34"/>
      <c r="AI53" s="34"/>
      <c r="AJ53" s="34"/>
      <c r="AK53" s="205"/>
    </row>
    <row r="54" spans="1:37" x14ac:dyDescent="0.2">
      <c r="A54" s="84">
        <v>47</v>
      </c>
      <c r="B54" s="84" t="str">
        <f ca="1"/>
        <v>Curaçao</v>
      </c>
      <c r="C54" s="84" t="str">
        <f ca="1"/>
        <v>CUW</v>
      </c>
      <c r="D54" s="84" t="str">
        <f ca="1"/>
        <v>LCN           Latin America &amp; Caribbean</v>
      </c>
      <c r="E54" s="84" t="str">
        <f ca="1"/>
        <v>NA</v>
      </c>
      <c r="F54" s="190" t="str">
        <f t="shared" ca="1" si="5"/>
        <v/>
      </c>
      <c r="G54" s="80">
        <f>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0</v>
      </c>
      <c r="H54" s="80" t="e" cm="1">
        <f t="array" ref="H54">IF(
    SUM(IF(
            ISNUMBER(
                IF(
                    $M$4:$X$4,
                    (M54:X54),
                    "")),
            1,
            0))
        =0,
    NA(),
    IF(
        Parameters!$D$15=1,
        IF(
            SUM(--(ISNUMBER(IF($M$4:$X$4=1,(M54:X54),""))))&gt;0,
            MAX(IF(
                ISNUMBER(M54:X54),
                IF(
                    M$4:X$4=1,
                    M54:X54,
                    ""),
                "")),
            MAX(IF(
                ISNUMBER(M54:X54),
                IF(
                    M$4:X$4=2,
                    M54:X54,
                    ""),
                ""))
        ),
        IF(
            Parameters!$D$16=1,
            IFERROR(
                AVERAGE(IF(
                    ISNUMBER(M54:X54),
                    IF(
                        M$4:X$4=1,
                        M54:X54,
                        ""),
                    "")),
                AVERAGE(IF(
                    ISNUMBER(M54:X54),
                    IF(
                        M$4:X$4=2,
                        M54:X54,
                        ""),
                    ""))
            ),
            IF(
                Parameters!$D$17=1,
                IFERROR(
                    IF(
                        OR(
                            IF(
                                ISNUMBER(M54:X54),
                                IF(
                                    M$4:X$4=1,
                                    M54:X54,
                                    ""),
                                "")
                            =0),
                        0,
                        GEOMEAN(IF(
                            ISNUMBER(M54:X54),
                            IF(
                                M$4:X$4=1,
                                M54:X54,
                                ""),
                            ""))
                    ),
                    IF(
                        OR(IF(
                            ISNUMBER(M54:X54),
                            IF(
                                M$4:X$4=2,
                                M54:X54,
                                ""),
                            "")
                            =0),
                        0,
                        GEOMEAN(IF(
                            ISNUMBER(M54:X54),
                            IF(
                                M$4:X$4=2,
                                M54:X54,
                                ""),
                            "")))
                )
            )
        )
    )
)</f>
        <v>#N/A</v>
      </c>
      <c r="I54" s="191" cm="1">
        <f t="array" ref="I54">IF(
    SUM(IF(
            ISNUMBER(
                IF(
                    $M$5:$X$5,
                    (M54:X54),
                    "")),
            1,
            0))
        =0,
    NA(),
    IF(
        Parameters!$D$15=1,
        IF(
            SUM(--(ISNUMBER(IF($M$5:$X$5=1,(M54:X54),""))))&gt;0,
            MAX(IF(
                ISNUMBER(M54:X54),
                IF(
                    M$5:X$5=1,
                    M54:X54,
                    ""),
                "")),
            MAX(IF(
                ISNUMBER(M54:X54),
                IF(
                    M$5:X$5=2,
                    M54:X54,
                    ""),
                ""))
        ),
        IF(
            Parameters!$D$16=1,
            IFERROR(
                AVERAGE(IF(
                    ISNUMBER(M54:X54),
                    IF(
                        M$5:X$5=1,
                        M54:X54,
                        ""),
                    "")),
                AVERAGE(IF(
                    ISNUMBER(M54:X54),
                    IF(
                        M$5:X$5=2,
                        M54:X54,
                        ""),
                    ""))
            ),
            IF(
                Parameters!$D$17=1,
                IFERROR(
                    IF(
                        OR(
                            IF(
                                ISNUMBER(M54:X54),
                                IF(
                                    M$5:X$5=1,
                                    M54:X54,
                                    ""),
                                "")
                            =0),
                        0,
                        GEOMEAN(IF(
                            ISNUMBER(M54:X54),
                            IF(
                                M$5:X$5=1,
                                M54:X54,
                                ""),
                            ""))
                    ),
                    IF(
                        OR(IF(
                            ISNUMBER(M54:X54),
                            IF(
                                M$5:X$5=2,
                                M54:X54,
                                ""),
                            "")
                            =0),
                        0,
                        GEOMEAN(IF(
                            ISNUMBER(M54:X54),
                            IF(
                                M$5:X$5=2,
                                M54:X54,
                                ""),
                            "")))
                )
            )
        )
    )
)</f>
        <v>0</v>
      </c>
      <c r="J54" s="242" t="s">
        <v>409</v>
      </c>
      <c r="K54" s="242" t="s">
        <v>409</v>
      </c>
      <c r="L54" s="91" t="s">
        <v>672</v>
      </c>
      <c r="M54" s="192" t="s">
        <v>409</v>
      </c>
      <c r="N54" s="192">
        <v>0</v>
      </c>
      <c r="O54" s="192" t="s">
        <v>409</v>
      </c>
      <c r="P54" s="192" t="s">
        <v>409</v>
      </c>
      <c r="Q54" s="192" t="s">
        <v>409</v>
      </c>
      <c r="R54" s="192" t="s">
        <v>409</v>
      </c>
      <c r="S54"/>
      <c r="T54"/>
      <c r="U54"/>
      <c r="V54"/>
      <c r="W54"/>
      <c r="X54"/>
      <c r="Y54" s="192"/>
      <c r="Z54" s="192"/>
      <c r="AA54"/>
      <c r="AB54"/>
      <c r="AC54"/>
      <c r="AD54"/>
      <c r="AE54"/>
      <c r="AF54"/>
      <c r="AG54" s="34"/>
      <c r="AH54" s="34"/>
      <c r="AI54" s="34"/>
      <c r="AJ54" s="34"/>
      <c r="AK54" s="205"/>
    </row>
    <row r="55" spans="1:37" x14ac:dyDescent="0.2">
      <c r="A55" s="84">
        <v>48</v>
      </c>
      <c r="B55" s="84" t="str">
        <f ca="1"/>
        <v>Cayman Islands</v>
      </c>
      <c r="C55" s="84" t="str">
        <f ca="1"/>
        <v>CYM</v>
      </c>
      <c r="D55" s="84" t="str">
        <f ca="1"/>
        <v>LCN           Latin America &amp; Caribbean</v>
      </c>
      <c r="E55" s="84" t="str">
        <f ca="1"/>
        <v>NA</v>
      </c>
      <c r="F55" s="190" t="str">
        <f t="shared" ca="1" si="5"/>
        <v/>
      </c>
      <c r="G55" s="80">
        <f>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0</v>
      </c>
      <c r="H55" s="80" t="e" cm="1">
        <f t="array" ref="H55">IF(
    SUM(IF(
            ISNUMBER(
                IF(
                    $M$4:$X$4,
                    (M55:X55),
                    "")),
            1,
            0))
        =0,
    NA(),
    IF(
        Parameters!$D$15=1,
        IF(
            SUM(--(ISNUMBER(IF($M$4:$X$4=1,(M55:X55),""))))&gt;0,
            MAX(IF(
                ISNUMBER(M55:X55),
                IF(
                    M$4:X$4=1,
                    M55:X55,
                    ""),
                "")),
            MAX(IF(
                ISNUMBER(M55:X55),
                IF(
                    M$4:X$4=2,
                    M55:X55,
                    ""),
                ""))
        ),
        IF(
            Parameters!$D$16=1,
            IFERROR(
                AVERAGE(IF(
                    ISNUMBER(M55:X55),
                    IF(
                        M$4:X$4=1,
                        M55:X55,
                        ""),
                    "")),
                AVERAGE(IF(
                    ISNUMBER(M55:X55),
                    IF(
                        M$4:X$4=2,
                        M55:X55,
                        ""),
                    ""))
            ),
            IF(
                Parameters!$D$17=1,
                IFERROR(
                    IF(
                        OR(
                            IF(
                                ISNUMBER(M55:X55),
                                IF(
                                    M$4:X$4=1,
                                    M55:X55,
                                    ""),
                                "")
                            =0),
                        0,
                        GEOMEAN(IF(
                            ISNUMBER(M55:X55),
                            IF(
                                M$4:X$4=1,
                                M55:X55,
                                ""),
                            ""))
                    ),
                    IF(
                        OR(IF(
                            ISNUMBER(M55:X55),
                            IF(
                                M$4:X$4=2,
                                M55:X55,
                                ""),
                            "")
                            =0),
                        0,
                        GEOMEAN(IF(
                            ISNUMBER(M55:X55),
                            IF(
                                M$4:X$4=2,
                                M55:X55,
                                ""),
                            "")))
                )
            )
        )
    )
)</f>
        <v>#N/A</v>
      </c>
      <c r="I55" s="191" cm="1">
        <f t="array" ref="I55">IF(
    SUM(IF(
            ISNUMBER(
                IF(
                    $M$5:$X$5,
                    (M55:X55),
                    "")),
            1,
            0))
        =0,
    NA(),
    IF(
        Parameters!$D$15=1,
        IF(
            SUM(--(ISNUMBER(IF($M$5:$X$5=1,(M55:X55),""))))&gt;0,
            MAX(IF(
                ISNUMBER(M55:X55),
                IF(
                    M$5:X$5=1,
                    M55:X55,
                    ""),
                "")),
            MAX(IF(
                ISNUMBER(M55:X55),
                IF(
                    M$5:X$5=2,
                    M55:X55,
                    ""),
                ""))
        ),
        IF(
            Parameters!$D$16=1,
            IFERROR(
                AVERAGE(IF(
                    ISNUMBER(M55:X55),
                    IF(
                        M$5:X$5=1,
                        M55:X55,
                        ""),
                    "")),
                AVERAGE(IF(
                    ISNUMBER(M55:X55),
                    IF(
                        M$5:X$5=2,
                        M55:X55,
                        ""),
                    ""))
            ),
            IF(
                Parameters!$D$17=1,
                IFERROR(
                    IF(
                        OR(
                            IF(
                                ISNUMBER(M55:X55),
                                IF(
                                    M$5:X$5=1,
                                    M55:X55,
                                    ""),
                                "")
                            =0),
                        0,
                        GEOMEAN(IF(
                            ISNUMBER(M55:X55),
                            IF(
                                M$5:X$5=1,
                                M55:X55,
                                ""),
                            ""))
                    ),
                    IF(
                        OR(IF(
                            ISNUMBER(M55:X55),
                            IF(
                                M$5:X$5=2,
                                M55:X55,
                                ""),
                            "")
                            =0),
                        0,
                        GEOMEAN(IF(
                            ISNUMBER(M55:X55),
                            IF(
                                M$5:X$5=2,
                                M55:X55,
                                ""),
                            "")))
                )
            )
        )
    )
)</f>
        <v>0</v>
      </c>
      <c r="J55" s="242" t="s">
        <v>409</v>
      </c>
      <c r="K55" s="242">
        <v>44887</v>
      </c>
      <c r="L55" s="91" t="s">
        <v>673</v>
      </c>
      <c r="M55" s="192" t="s">
        <v>409</v>
      </c>
      <c r="N55" s="192">
        <v>0</v>
      </c>
      <c r="O55" s="192" t="s">
        <v>409</v>
      </c>
      <c r="P55" s="192" t="s">
        <v>409</v>
      </c>
      <c r="Q55" s="192" t="s">
        <v>409</v>
      </c>
      <c r="R55" s="192" t="s">
        <v>409</v>
      </c>
      <c r="S55"/>
      <c r="T55"/>
      <c r="U55"/>
      <c r="V55"/>
      <c r="W55"/>
      <c r="X55"/>
      <c r="Y55" s="192"/>
      <c r="Z55" s="192"/>
      <c r="AA55"/>
      <c r="AB55"/>
      <c r="AC55"/>
      <c r="AD55"/>
      <c r="AE55"/>
      <c r="AF55"/>
      <c r="AG55" s="34"/>
      <c r="AH55" s="34"/>
      <c r="AI55" s="34"/>
      <c r="AJ55" s="34"/>
      <c r="AK55" s="205"/>
    </row>
    <row r="56" spans="1:37" x14ac:dyDescent="0.2">
      <c r="A56" s="84">
        <v>49</v>
      </c>
      <c r="B56" s="84" t="str">
        <f ca="1"/>
        <v>Cyprus</v>
      </c>
      <c r="C56" s="84" t="str">
        <f ca="1"/>
        <v>CYP</v>
      </c>
      <c r="D56" s="84" t="str">
        <f ca="1"/>
        <v>ECS           Europe &amp; Central Asia</v>
      </c>
      <c r="E56" s="84" t="str">
        <f ca="1"/>
        <v>NA</v>
      </c>
      <c r="F56" s="190" t="str">
        <f t="shared" ca="1" si="5"/>
        <v/>
      </c>
      <c r="G56" s="80">
        <f>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0</v>
      </c>
      <c r="H56" s="80" cm="1">
        <f t="array" ref="H56">IF(
    SUM(IF(
            ISNUMBER(
                IF(
                    $M$4:$X$4,
                    (M56:X56),
                    "")),
            1,
            0))
        =0,
    NA(),
    IF(
        Parameters!$D$15=1,
        IF(
            SUM(--(ISNUMBER(IF($M$4:$X$4=1,(M56:X56),""))))&gt;0,
            MAX(IF(
                ISNUMBER(M56:X56),
                IF(
                    M$4:X$4=1,
                    M56:X56,
                    ""),
                "")),
            MAX(IF(
                ISNUMBER(M56:X56),
                IF(
                    M$4:X$4=2,
                    M56:X56,
                    ""),
                ""))
        ),
        IF(
            Parameters!$D$16=1,
            IFERROR(
                AVERAGE(IF(
                    ISNUMBER(M56:X56),
                    IF(
                        M$4:X$4=1,
                        M56:X56,
                        ""),
                    "")),
                AVERAGE(IF(
                    ISNUMBER(M56:X56),
                    IF(
                        M$4:X$4=2,
                        M56:X56,
                        ""),
                    ""))
            ),
            IF(
                Parameters!$D$17=1,
                IFERROR(
                    IF(
                        OR(
                            IF(
                                ISNUMBER(M56:X56),
                                IF(
                                    M$4:X$4=1,
                                    M56:X56,
                                    ""),
                                "")
                            =0),
                        0,
                        GEOMEAN(IF(
                            ISNUMBER(M56:X56),
                            IF(
                                M$4:X$4=1,
                                M56:X56,
                                ""),
                            ""))
                    ),
                    IF(
                        OR(IF(
                            ISNUMBER(M56:X56),
                            IF(
                                M$4:X$4=2,
                                M56:X56,
                                ""),
                            "")
                            =0),
                        0,
                        GEOMEAN(IF(
                            ISNUMBER(M56:X56),
                            IF(
                                M$4:X$4=2,
                                M56:X56,
                                ""),
                            "")))
                )
            )
        )
    )
)</f>
        <v>3.9591836734693802</v>
      </c>
      <c r="I56" s="191" cm="1">
        <f t="array" ref="I56">IF(
    SUM(IF(
            ISNUMBER(
                IF(
                    $M$5:$X$5,
                    (M56:X56),
                    "")),
            1,
            0))
        =0,
    NA(),
    IF(
        Parameters!$D$15=1,
        IF(
            SUM(--(ISNUMBER(IF($M$5:$X$5=1,(M56:X56),""))))&gt;0,
            MAX(IF(
                ISNUMBER(M56:X56),
                IF(
                    M$5:X$5=1,
                    M56:X56,
                    ""),
                "")),
            MAX(IF(
                ISNUMBER(M56:X56),
                IF(
                    M$5:X$5=2,
                    M56:X56,
                    ""),
                ""))
        ),
        IF(
            Parameters!$D$16=1,
            IFERROR(
                AVERAGE(IF(
                    ISNUMBER(M56:X56),
                    IF(
                        M$5:X$5=1,
                        M56:X56,
                        ""),
                    "")),
                AVERAGE(IF(
                    ISNUMBER(M56:X56),
                    IF(
                        M$5:X$5=2,
                        M56:X56,
                        ""),
                    ""))
            ),
            IF(
                Parameters!$D$17=1,
                IFERROR(
                    IF(
                        OR(
                            IF(
                                ISNUMBER(M56:X56),
                                IF(
                                    M$5:X$5=1,
                                    M56:X56,
                                    ""),
                                "")
                            =0),
                        0,
                        GEOMEAN(IF(
                            ISNUMBER(M56:X56),
                            IF(
                                M$5:X$5=1,
                                M56:X56,
                                ""),
                            ""))
                    ),
                    IF(
                        OR(IF(
                            ISNUMBER(M56:X56),
                            IF(
                                M$5:X$5=2,
                                M56:X56,
                                ""),
                            "")
                            =0),
                        0,
                        GEOMEAN(IF(
                            ISNUMBER(M56:X56),
                            IF(
                                M$5:X$5=2,
                                M56:X56,
                                ""),
                            "")))
                )
            )
        )
    )
)</f>
        <v>0</v>
      </c>
      <c r="J56" s="242">
        <v>44620</v>
      </c>
      <c r="K56" s="242">
        <v>44883</v>
      </c>
      <c r="L56" s="91" t="s">
        <v>85</v>
      </c>
      <c r="M56" s="192">
        <v>3.9591836734693802</v>
      </c>
      <c r="N56" s="192">
        <v>0</v>
      </c>
      <c r="O56" s="192" t="s">
        <v>409</v>
      </c>
      <c r="P56" s="192">
        <v>41.9</v>
      </c>
      <c r="Q56" s="192" t="s">
        <v>409</v>
      </c>
      <c r="R56" s="192" t="s">
        <v>409</v>
      </c>
      <c r="S56"/>
      <c r="T56"/>
      <c r="U56"/>
      <c r="V56"/>
      <c r="W56"/>
      <c r="X56"/>
      <c r="Y56" s="192"/>
      <c r="Z56" s="192"/>
      <c r="AA56"/>
      <c r="AB56"/>
      <c r="AC56"/>
      <c r="AD56"/>
      <c r="AE56"/>
      <c r="AF56"/>
      <c r="AG56" s="34"/>
      <c r="AH56" s="34"/>
      <c r="AI56" s="34"/>
      <c r="AJ56" s="34"/>
      <c r="AK56" s="205"/>
    </row>
    <row r="57" spans="1:37" x14ac:dyDescent="0.2">
      <c r="A57" s="84">
        <v>50</v>
      </c>
      <c r="B57" s="84" t="str">
        <f ca="1"/>
        <v>Czech Republic</v>
      </c>
      <c r="C57" s="84" t="str">
        <f ca="1"/>
        <v>CZE</v>
      </c>
      <c r="D57" s="84" t="str">
        <f ca="1"/>
        <v>ECS           Europe &amp; Central Asia</v>
      </c>
      <c r="E57" s="84" t="str">
        <f ca="1"/>
        <v>NA</v>
      </c>
      <c r="F57" s="190" t="str">
        <f t="shared" ca="1" si="5"/>
        <v/>
      </c>
      <c r="G57" s="80">
        <f>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0</v>
      </c>
      <c r="H57" s="80" cm="1">
        <f t="array" ref="H57">IF(
    SUM(IF(
            ISNUMBER(
                IF(
                    $M$4:$X$4,
                    (M57:X57),
                    "")),
            1,
            0))
        =0,
    NA(),
    IF(
        Parameters!$D$15=1,
        IF(
            SUM(--(ISNUMBER(IF($M$4:$X$4=1,(M57:X57),""))))&gt;0,
            MAX(IF(
                ISNUMBER(M57:X57),
                IF(
                    M$4:X$4=1,
                    M57:X57,
                    ""),
                "")),
            MAX(IF(
                ISNUMBER(M57:X57),
                IF(
                    M$4:X$4=2,
                    M57:X57,
                    ""),
                ""))
        ),
        IF(
            Parameters!$D$16=1,
            IFERROR(
                AVERAGE(IF(
                    ISNUMBER(M57:X57),
                    IF(
                        M$4:X$4=1,
                        M57:X57,
                        ""),
                    "")),
                AVERAGE(IF(
                    ISNUMBER(M57:X57),
                    IF(
                        M$4:X$4=2,
                        M57:X57,
                        ""),
                    ""))
            ),
            IF(
                Parameters!$D$17=1,
                IFERROR(
                    IF(
                        OR(
                            IF(
                                ISNUMBER(M57:X57),
                                IF(
                                    M$4:X$4=1,
                                    M57:X57,
                                    ""),
                                "")
                            =0),
                        0,
                        GEOMEAN(IF(
                            ISNUMBER(M57:X57),
                            IF(
                                M$4:X$4=1,
                                M57:X57,
                                ""),
                            ""))
                    ),
                    IF(
                        OR(IF(
                            ISNUMBER(M57:X57),
                            IF(
                                M$4:X$4=2,
                                M57:X57,
                                ""),
                            "")
                            =0),
                        0,
                        GEOMEAN(IF(
                            ISNUMBER(M57:X57),
                            IF(
                                M$4:X$4=2,
                                M57:X57,
                                ""),
                            "")))
                )
            )
        )
    )
)</f>
        <v>0.78134110787172095</v>
      </c>
      <c r="I57" s="191" cm="1">
        <f t="array" ref="I57">IF(
    SUM(IF(
            ISNUMBER(
                IF(
                    $M$5:$X$5,
                    (M57:X57),
                    "")),
            1,
            0))
        =0,
    NA(),
    IF(
        Parameters!$D$15=1,
        IF(
            SUM(--(ISNUMBER(IF($M$5:$X$5=1,(M57:X57),""))))&gt;0,
            MAX(IF(
                ISNUMBER(M57:X57),
                IF(
                    M$5:X$5=1,
                    M57:X57,
                    ""),
                "")),
            MAX(IF(
                ISNUMBER(M57:X57),
                IF(
                    M$5:X$5=2,
                    M57:X57,
                    ""),
                ""))
        ),
        IF(
            Parameters!$D$16=1,
            IFERROR(
                AVERAGE(IF(
                    ISNUMBER(M57:X57),
                    IF(
                        M$5:X$5=1,
                        M57:X57,
                        ""),
                    "")),
                AVERAGE(IF(
                    ISNUMBER(M57:X57),
                    IF(
                        M$5:X$5=2,
                        M57:X57,
                        ""),
                    ""))
            ),
            IF(
                Parameters!$D$17=1,
                IFERROR(
                    IF(
                        OR(
                            IF(
                                ISNUMBER(M57:X57),
                                IF(
                                    M$5:X$5=1,
                                    M57:X57,
                                    ""),
                                "")
                            =0),
                        0,
                        GEOMEAN(IF(
                            ISNUMBER(M57:X57),
                            IF(
                                M$5:X$5=1,
                                M57:X57,
                                ""),
                            ""))
                    ),
                    IF(
                        OR(IF(
                            ISNUMBER(M57:X57),
                            IF(
                                M$5:X$5=2,
                                M57:X57,
                                ""),
                            "")
                            =0),
                        0,
                        GEOMEAN(IF(
                            ISNUMBER(M57:X57),
                            IF(
                                M$5:X$5=2,
                                M57:X57,
                                ""),
                            "")))
                )
            )
        )
    )
)</f>
        <v>0</v>
      </c>
      <c r="J57" s="242">
        <v>44620</v>
      </c>
      <c r="K57" s="242">
        <v>44883</v>
      </c>
      <c r="L57" s="91" t="s">
        <v>87</v>
      </c>
      <c r="M57" s="192">
        <v>0.78134110787172095</v>
      </c>
      <c r="N57" s="192">
        <v>0</v>
      </c>
      <c r="O57" s="192" t="s">
        <v>409</v>
      </c>
      <c r="P57" s="192">
        <v>52.8</v>
      </c>
      <c r="Q57" s="192" t="s">
        <v>409</v>
      </c>
      <c r="R57" s="192" t="s">
        <v>409</v>
      </c>
      <c r="S57"/>
      <c r="T57"/>
      <c r="U57"/>
      <c r="V57"/>
      <c r="W57"/>
      <c r="X57"/>
      <c r="Y57" s="192"/>
      <c r="Z57" s="192"/>
      <c r="AA57"/>
      <c r="AB57"/>
      <c r="AC57"/>
      <c r="AD57"/>
      <c r="AE57"/>
      <c r="AF57"/>
      <c r="AG57" s="34"/>
      <c r="AH57" s="34"/>
      <c r="AI57" s="34"/>
      <c r="AJ57" s="34"/>
      <c r="AK57" s="205"/>
    </row>
    <row r="58" spans="1:37" x14ac:dyDescent="0.2">
      <c r="A58" s="84">
        <v>51</v>
      </c>
      <c r="B58" s="84" t="str">
        <f ca="1"/>
        <v>Germany</v>
      </c>
      <c r="C58" s="84" t="str">
        <f ca="1"/>
        <v>DEU</v>
      </c>
      <c r="D58" s="84" t="str">
        <f ca="1"/>
        <v>ECS           Europe &amp; Central Asia</v>
      </c>
      <c r="E58" s="84" t="str">
        <f ca="1"/>
        <v>NA</v>
      </c>
      <c r="F58" s="190" t="str">
        <f t="shared" ca="1" si="5"/>
        <v/>
      </c>
      <c r="G58" s="80">
        <f>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v>
      </c>
      <c r="H58" s="80" cm="1">
        <f t="array" ref="H58">IF(
    SUM(IF(
            ISNUMBER(
                IF(
                    $M$4:$X$4,
                    (M58:X58),
                    "")),
            1,
            0))
        =0,
    NA(),
    IF(
        Parameters!$D$15=1,
        IF(
            SUM(--(ISNUMBER(IF($M$4:$X$4=1,(M58:X58),""))))&gt;0,
            MAX(IF(
                ISNUMBER(M58:X58),
                IF(
                    M$4:X$4=1,
                    M58:X58,
                    ""),
                "")),
            MAX(IF(
                ISNUMBER(M58:X58),
                IF(
                    M$4:X$4=2,
                    M58:X58,
                    ""),
                ""))
        ),
        IF(
            Parameters!$D$16=1,
            IFERROR(
                AVERAGE(IF(
                    ISNUMBER(M58:X58),
                    IF(
                        M$4:X$4=1,
                        M58:X58,
                        ""),
                    "")),
                AVERAGE(IF(
                    ISNUMBER(M58:X58),
                    IF(
                        M$4:X$4=2,
                        M58:X58,
                        ""),
                    ""))
            ),
            IF(
                Parameters!$D$17=1,
                IFERROR(
                    IF(
                        OR(
                            IF(
                                ISNUMBER(M58:X58),
                                IF(
                                    M$4:X$4=1,
                                    M58:X58,
                                    ""),
                                "")
                            =0),
                        0,
                        GEOMEAN(IF(
                            ISNUMBER(M58:X58),
                            IF(
                                M$4:X$4=1,
                                M58:X58,
                                ""),
                            ""))
                    ),
                    IF(
                        OR(IF(
                            ISNUMBER(M58:X58),
                            IF(
                                M$4:X$4=2,
                                M58:X58,
                                ""),
                            "")
                            =0),
                        0,
                        GEOMEAN(IF(
                            ISNUMBER(M58:X58),
                            IF(
                                M$4:X$4=2,
                                M58:X58,
                                ""),
                            "")))
                )
            )
        )
    )
)</f>
        <v>0</v>
      </c>
      <c r="I58" s="191" cm="1">
        <f t="array" ref="I58">IF(
    SUM(IF(
            ISNUMBER(
                IF(
                    $M$5:$X$5,
                    (M58:X58),
                    "")),
            1,
            0))
        =0,
    NA(),
    IF(
        Parameters!$D$15=1,
        IF(
            SUM(--(ISNUMBER(IF($M$5:$X$5=1,(M58:X58),""))))&gt;0,
            MAX(IF(
                ISNUMBER(M58:X58),
                IF(
                    M$5:X$5=1,
                    M58:X58,
                    ""),
                "")),
            MAX(IF(
                ISNUMBER(M58:X58),
                IF(
                    M$5:X$5=2,
                    M58:X58,
                    ""),
                ""))
        ),
        IF(
            Parameters!$D$16=1,
            IFERROR(
                AVERAGE(IF(
                    ISNUMBER(M58:X58),
                    IF(
                        M$5:X$5=1,
                        M58:X58,
                        ""),
                    "")),
                AVERAGE(IF(
                    ISNUMBER(M58:X58),
                    IF(
                        M$5:X$5=2,
                        M58:X58,
                        ""),
                    ""))
            ),
            IF(
                Parameters!$D$17=1,
                IFERROR(
                    IF(
                        OR(
                            IF(
                                ISNUMBER(M58:X58),
                                IF(
                                    M$5:X$5=1,
                                    M58:X58,
                                    ""),
                                "")
                            =0),
                        0,
                        GEOMEAN(IF(
                            ISNUMBER(M58:X58),
                            IF(
                                M$5:X$5=1,
                                M58:X58,
                                ""),
                            ""))
                    ),
                    IF(
                        OR(IF(
                            ISNUMBER(M58:X58),
                            IF(
                                M$5:X$5=2,
                                M58:X58,
                                ""),
                            "")
                            =0),
                        0,
                        GEOMEAN(IF(
                            ISNUMBER(M58:X58),
                            IF(
                                M$5:X$5=2,
                                M58:X58,
                                ""),
                            "")))
                )
            )
        )
    )
)</f>
        <v>0</v>
      </c>
      <c r="J58" s="242">
        <v>44620</v>
      </c>
      <c r="K58" s="242">
        <v>44699</v>
      </c>
      <c r="L58" s="91" t="s">
        <v>89</v>
      </c>
      <c r="M58" s="192">
        <v>0</v>
      </c>
      <c r="N58" s="192">
        <v>0</v>
      </c>
      <c r="O58" s="192" t="s">
        <v>409</v>
      </c>
      <c r="P58" s="192">
        <v>65.5</v>
      </c>
      <c r="Q58" s="192" t="s">
        <v>409</v>
      </c>
      <c r="R58" s="192" t="s">
        <v>409</v>
      </c>
      <c r="S58"/>
      <c r="T58"/>
      <c r="U58"/>
      <c r="V58"/>
      <c r="W58"/>
      <c r="X58"/>
      <c r="Y58" s="192"/>
      <c r="Z58" s="192"/>
      <c r="AA58"/>
      <c r="AB58"/>
      <c r="AC58"/>
      <c r="AD58"/>
      <c r="AE58"/>
      <c r="AF58"/>
      <c r="AG58" s="34"/>
      <c r="AH58" s="34"/>
      <c r="AI58" s="34"/>
      <c r="AJ58" s="34"/>
      <c r="AK58" s="205"/>
    </row>
    <row r="59" spans="1:37" x14ac:dyDescent="0.2">
      <c r="A59" s="84">
        <v>52</v>
      </c>
      <c r="B59" s="84" t="str">
        <f ca="1"/>
        <v>Djibouti</v>
      </c>
      <c r="C59" s="84" t="str">
        <f ca="1"/>
        <v>DJI</v>
      </c>
      <c r="D59" s="84" t="str">
        <f ca="1"/>
        <v>MEA           Middle East &amp; North Africa</v>
      </c>
      <c r="E59" s="84" t="str">
        <f ca="1"/>
        <v>IDA</v>
      </c>
      <c r="F59" s="190" t="str">
        <f t="shared" ca="1" si="5"/>
        <v/>
      </c>
      <c r="G59" s="80">
        <f>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0</v>
      </c>
      <c r="H59" s="80" cm="1">
        <f t="array" ref="H59">IF(
    SUM(IF(
            ISNUMBER(
                IF(
                    $M$4:$X$4,
                    (M59:X59),
                    "")),
            1,
            0))
        =0,
    NA(),
    IF(
        Parameters!$D$15=1,
        IF(
            SUM(--(ISNUMBER(IF($M$4:$X$4=1,(M59:X59),""))))&gt;0,
            MAX(IF(
                ISNUMBER(M59:X59),
                IF(
                    M$4:X$4=1,
                    M59:X59,
                    ""),
                "")),
            MAX(IF(
                ISNUMBER(M59:X59),
                IF(
                    M$4:X$4=2,
                    M59:X59,
                    ""),
                ""))
        ),
        IF(
            Parameters!$D$16=1,
            IFERROR(
                AVERAGE(IF(
                    ISNUMBER(M59:X59),
                    IF(
                        M$4:X$4=1,
                        M59:X59,
                        ""),
                    "")),
                AVERAGE(IF(
                    ISNUMBER(M59:X59),
                    IF(
                        M$4:X$4=2,
                        M59:X59,
                        ""),
                    ""))
            ),
            IF(
                Parameters!$D$17=1,
                IFERROR(
                    IF(
                        OR(
                            IF(
                                ISNUMBER(M59:X59),
                                IF(
                                    M$4:X$4=1,
                                    M59:X59,
                                    ""),
                                "")
                            =0),
                        0,
                        GEOMEAN(IF(
                            ISNUMBER(M59:X59),
                            IF(
                                M$4:X$4=1,
                                M59:X59,
                                ""),
                            ""))
                    ),
                    IF(
                        OR(IF(
                            ISNUMBER(M59:X59),
                            IF(
                                M$4:X$4=2,
                                M59:X59,
                                ""),
                            "")
                            =0),
                        0,
                        GEOMEAN(IF(
                            ISNUMBER(M59:X59),
                            IF(
                                M$4:X$4=2,
                                M59:X59,
                                ""),
                            "")))
                )
            )
        )
    )
)</f>
        <v>8.8279883381924193</v>
      </c>
      <c r="I59" s="191" cm="1">
        <f t="array" ref="I59">IF(
    SUM(IF(
            ISNUMBER(
                IF(
                    $M$5:$X$5,
                    (M59:X59),
                    "")),
            1,
            0))
        =0,
    NA(),
    IF(
        Parameters!$D$15=1,
        IF(
            SUM(--(ISNUMBER(IF($M$5:$X$5=1,(M59:X59),""))))&gt;0,
            MAX(IF(
                ISNUMBER(M59:X59),
                IF(
                    M$5:X$5=1,
                    M59:X59,
                    ""),
                "")),
            MAX(IF(
                ISNUMBER(M59:X59),
                IF(
                    M$5:X$5=2,
                    M59:X59,
                    ""),
                ""))
        ),
        IF(
            Parameters!$D$16=1,
            IFERROR(
                AVERAGE(IF(
                    ISNUMBER(M59:X59),
                    IF(
                        M$5:X$5=1,
                        M59:X59,
                        ""),
                    "")),
                AVERAGE(IF(
                    ISNUMBER(M59:X59),
                    IF(
                        M$5:X$5=2,
                        M59:X59,
                        ""),
                    ""))
            ),
            IF(
                Parameters!$D$17=1,
                IFERROR(
                    IF(
                        OR(
                            IF(
                                ISNUMBER(M59:X59),
                                IF(
                                    M$5:X$5=1,
                                    M59:X59,
                                    ""),
                                "")
                            =0),
                        0,
                        GEOMEAN(IF(
                            ISNUMBER(M59:X59),
                            IF(
                                M$5:X$5=1,
                                M59:X59,
                                ""),
                            ""))
                    ),
                    IF(
                        OR(IF(
                            ISNUMBER(M59:X59),
                            IF(
                                M$5:X$5=2,
                                M59:X59,
                                ""),
                            "")
                            =0),
                        0,
                        GEOMEAN(IF(
                            ISNUMBER(M59:X59),
                            IF(
                                M$5:X$5=2,
                                M59:X59,
                                ""),
                            "")))
                )
            )
        )
    )
)</f>
        <v>0</v>
      </c>
      <c r="J59" s="242">
        <v>44620</v>
      </c>
      <c r="K59" s="242">
        <v>44620</v>
      </c>
      <c r="L59" s="91" t="s">
        <v>91</v>
      </c>
      <c r="M59" s="192">
        <v>8.8279883381924193</v>
      </c>
      <c r="N59" s="192">
        <v>0</v>
      </c>
      <c r="O59" s="192" t="s">
        <v>409</v>
      </c>
      <c r="P59" s="192">
        <v>25.2</v>
      </c>
      <c r="Q59" s="192" t="s">
        <v>409</v>
      </c>
      <c r="R59" s="192" t="s">
        <v>409</v>
      </c>
      <c r="S59"/>
      <c r="T59"/>
      <c r="U59"/>
      <c r="V59"/>
      <c r="W59"/>
      <c r="X59"/>
      <c r="Y59" s="192"/>
      <c r="Z59" s="192"/>
      <c r="AA59"/>
      <c r="AB59"/>
      <c r="AC59"/>
      <c r="AD59"/>
      <c r="AE59"/>
      <c r="AF59"/>
      <c r="AG59" s="34"/>
      <c r="AH59" s="34"/>
      <c r="AI59" s="34"/>
      <c r="AJ59" s="34"/>
      <c r="AK59" s="205"/>
    </row>
    <row r="60" spans="1:37" x14ac:dyDescent="0.2">
      <c r="A60" s="84">
        <v>53</v>
      </c>
      <c r="B60" s="84" t="str">
        <f ca="1"/>
        <v>Dominica</v>
      </c>
      <c r="C60" s="84" t="str">
        <f ca="1"/>
        <v>DMA</v>
      </c>
      <c r="D60" s="84" t="str">
        <f ca="1"/>
        <v>LCN           Latin America &amp; Caribbean</v>
      </c>
      <c r="E60" s="84" t="str">
        <f ca="1"/>
        <v>Blend</v>
      </c>
      <c r="F60" s="190" t="str">
        <f t="shared" ca="1" si="5"/>
        <v/>
      </c>
      <c r="G60" s="80">
        <f>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0</v>
      </c>
      <c r="H60" s="80" cm="1">
        <f t="array" ref="H60">IF(
    SUM(IF(
            ISNUMBER(
                IF(
                    $M$4:$X$4,
                    (M60:X60),
                    "")),
            1,
            0))
        =0,
    NA(),
    IF(
        Parameters!$D$15=1,
        IF(
            SUM(--(ISNUMBER(IF($M$4:$X$4=1,(M60:X60),""))))&gt;0,
            MAX(IF(
                ISNUMBER(M60:X60),
                IF(
                    M$4:X$4=1,
                    M60:X60,
                    ""),
                "")),
            MAX(IF(
                ISNUMBER(M60:X60),
                IF(
                    M$4:X$4=2,
                    M60:X60,
                    ""),
                ""))
        ),
        IF(
            Parameters!$D$16=1,
            IFERROR(
                AVERAGE(IF(
                    ISNUMBER(M60:X60),
                    IF(
                        M$4:X$4=1,
                        M60:X60,
                        ""),
                    "")),
                AVERAGE(IF(
                    ISNUMBER(M60:X60),
                    IF(
                        M$4:X$4=2,
                        M60:X60,
                        ""),
                    ""))
            ),
            IF(
                Parameters!$D$17=1,
                IFERROR(
                    IF(
                        OR(
                            IF(
                                ISNUMBER(M60:X60),
                                IF(
                                    M$4:X$4=1,
                                    M60:X60,
                                    ""),
                                "")
                            =0),
                        0,
                        GEOMEAN(IF(
                            ISNUMBER(M60:X60),
                            IF(
                                M$4:X$4=1,
                                M60:X60,
                                ""),
                            ""))
                    ),
                    IF(
                        OR(IF(
                            ISNUMBER(M60:X60),
                            IF(
                                M$4:X$4=2,
                                M60:X60,
                                ""),
                            "")
                            =0),
                        0,
                        GEOMEAN(IF(
                            ISNUMBER(M60:X60),
                            IF(
                                M$4:X$4=2,
                                M60:X60,
                                ""),
                            "")))
                )
            )
        )
    )
)</f>
        <v>8.4781341107871704</v>
      </c>
      <c r="I60" s="191" cm="1">
        <f t="array" ref="I60">IF(
    SUM(IF(
            ISNUMBER(
                IF(
                    $M$5:$X$5,
                    (M60:X60),
                    "")),
            1,
            0))
        =0,
    NA(),
    IF(
        Parameters!$D$15=1,
        IF(
            SUM(--(ISNUMBER(IF($M$5:$X$5=1,(M60:X60),""))))&gt;0,
            MAX(IF(
                ISNUMBER(M60:X60),
                IF(
                    M$5:X$5=1,
                    M60:X60,
                    ""),
                "")),
            MAX(IF(
                ISNUMBER(M60:X60),
                IF(
                    M$5:X$5=2,
                    M60:X60,
                    ""),
                ""))
        ),
        IF(
            Parameters!$D$16=1,
            IFERROR(
                AVERAGE(IF(
                    ISNUMBER(M60:X60),
                    IF(
                        M$5:X$5=1,
                        M60:X60,
                        ""),
                    "")),
                AVERAGE(IF(
                    ISNUMBER(M60:X60),
                    IF(
                        M$5:X$5=2,
                        M60:X60,
                        ""),
                    ""))
            ),
            IF(
                Parameters!$D$17=1,
                IFERROR(
                    IF(
                        OR(
                            IF(
                                ISNUMBER(M60:X60),
                                IF(
                                    M$5:X$5=1,
                                    M60:X60,
                                    ""),
                                "")
                            =0),
                        0,
                        GEOMEAN(IF(
                            ISNUMBER(M60:X60),
                            IF(
                                M$5:X$5=1,
                                M60:X60,
                                ""),
                            ""))
                    ),
                    IF(
                        OR(IF(
                            ISNUMBER(M60:X60),
                            IF(
                                M$5:X$5=2,
                                M60:X60,
                                ""),
                            "")
                            =0),
                        0,
                        GEOMEAN(IF(
                            ISNUMBER(M60:X60),
                            IF(
                                M$5:X$5=2,
                                M60:X60,
                                ""),
                            "")))
                )
            )
        )
    )
)</f>
        <v>0</v>
      </c>
      <c r="J60" s="242">
        <v>44620</v>
      </c>
      <c r="K60" s="242">
        <v>44859</v>
      </c>
      <c r="L60" s="91" t="s">
        <v>93</v>
      </c>
      <c r="M60" s="192">
        <v>8.4781341107871704</v>
      </c>
      <c r="N60" s="192">
        <v>0</v>
      </c>
      <c r="O60" s="192" t="s">
        <v>409</v>
      </c>
      <c r="P60" s="192">
        <v>26.4</v>
      </c>
      <c r="Q60" s="192" t="s">
        <v>409</v>
      </c>
      <c r="R60" s="192" t="s">
        <v>409</v>
      </c>
      <c r="S60"/>
      <c r="T60"/>
      <c r="U60"/>
      <c r="V60"/>
      <c r="W60"/>
      <c r="X60"/>
      <c r="Y60" s="192"/>
      <c r="Z60" s="192"/>
      <c r="AA60"/>
      <c r="AB60"/>
      <c r="AC60"/>
      <c r="AD60"/>
      <c r="AE60"/>
      <c r="AF60"/>
      <c r="AG60" s="34"/>
      <c r="AH60" s="34"/>
      <c r="AI60" s="34"/>
      <c r="AJ60" s="34"/>
      <c r="AK60" s="205"/>
    </row>
    <row r="61" spans="1:37" x14ac:dyDescent="0.2">
      <c r="A61" s="84">
        <v>54</v>
      </c>
      <c r="B61" s="84" t="str">
        <f ca="1"/>
        <v>Denmark</v>
      </c>
      <c r="C61" s="84" t="str">
        <f ca="1"/>
        <v>DNK</v>
      </c>
      <c r="D61" s="84" t="str">
        <f ca="1"/>
        <v>ECS           Europe &amp; Central Asia</v>
      </c>
      <c r="E61" s="84" t="str">
        <f ca="1"/>
        <v>NA</v>
      </c>
      <c r="F61" s="190" t="str">
        <f t="shared" ca="1" si="5"/>
        <v/>
      </c>
      <c r="G61" s="80">
        <f>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0</v>
      </c>
      <c r="H61" s="80" cm="1">
        <f t="array" ref="H61">IF(
    SUM(IF(
            ISNUMBER(
                IF(
                    $M$4:$X$4,
                    (M61:X61),
                    "")),
            1,
            0))
        =0,
    NA(),
    IF(
        Parameters!$D$15=1,
        IF(
            SUM(--(ISNUMBER(IF($M$4:$X$4=1,(M61:X61),""))))&gt;0,
            MAX(IF(
                ISNUMBER(M61:X61),
                IF(
                    M$4:X$4=1,
                    M61:X61,
                    ""),
                "")),
            MAX(IF(
                ISNUMBER(M61:X61),
                IF(
                    M$4:X$4=2,
                    M61:X61,
                    ""),
                ""))
        ),
        IF(
            Parameters!$D$16=1,
            IFERROR(
                AVERAGE(IF(
                    ISNUMBER(M61:X61),
                    IF(
                        M$4:X$4=1,
                        M61:X61,
                        ""),
                    "")),
                AVERAGE(IF(
                    ISNUMBER(M61:X61),
                    IF(
                        M$4:X$4=2,
                        M61:X61,
                        ""),
                    ""))
            ),
            IF(
                Parameters!$D$17=1,
                IFERROR(
                    IF(
                        OR(
                            IF(
                                ISNUMBER(M61:X61),
                                IF(
                                    M$4:X$4=1,
                                    M61:X61,
                                    ""),
                                "")
                            =0),
                        0,
                        GEOMEAN(IF(
                            ISNUMBER(M61:X61),
                            IF(
                                M$4:X$4=1,
                                M61:X61,
                                ""),
                            ""))
                    ),
                    IF(
                        OR(IF(
                            ISNUMBER(M61:X61),
                            IF(
                                M$4:X$4=2,
                                M61:X61,
                                ""),
                            "")
                            =0),
                        0,
                        GEOMEAN(IF(
                            ISNUMBER(M61:X61),
                            IF(
                                M$4:X$4=2,
                                M61:X61,
                                ""),
                            "")))
                )
            )
        )
    )
)</f>
        <v>0</v>
      </c>
      <c r="I61" s="191" cm="1">
        <f t="array" ref="I61">IF(
    SUM(IF(
            ISNUMBER(
                IF(
                    $M$5:$X$5,
                    (M61:X61),
                    "")),
            1,
            0))
        =0,
    NA(),
    IF(
        Parameters!$D$15=1,
        IF(
            SUM(--(ISNUMBER(IF($M$5:$X$5=1,(M61:X61),""))))&gt;0,
            MAX(IF(
                ISNUMBER(M61:X61),
                IF(
                    M$5:X$5=1,
                    M61:X61,
                    ""),
                "")),
            MAX(IF(
                ISNUMBER(M61:X61),
                IF(
                    M$5:X$5=2,
                    M61:X61,
                    ""),
                ""))
        ),
        IF(
            Parameters!$D$16=1,
            IFERROR(
                AVERAGE(IF(
                    ISNUMBER(M61:X61),
                    IF(
                        M$5:X$5=1,
                        M61:X61,
                        ""),
                    "")),
                AVERAGE(IF(
                    ISNUMBER(M61:X61),
                    IF(
                        M$5:X$5=2,
                        M61:X61,
                        ""),
                    ""))
            ),
            IF(
                Parameters!$D$17=1,
                IFERROR(
                    IF(
                        OR(
                            IF(
                                ISNUMBER(M61:X61),
                                IF(
                                    M$5:X$5=1,
                                    M61:X61,
                                    ""),
                                "")
                            =0),
                        0,
                        GEOMEAN(IF(
                            ISNUMBER(M61:X61),
                            IF(
                                M$5:X$5=1,
                                M61:X61,
                                ""),
                            ""))
                    ),
                    IF(
                        OR(IF(
                            ISNUMBER(M61:X61),
                            IF(
                                M$5:X$5=2,
                                M61:X61,
                                ""),
                            "")
                            =0),
                        0,
                        GEOMEAN(IF(
                            ISNUMBER(M61:X61),
                            IF(
                                M$5:X$5=2,
                                M61:X61,
                                ""),
                            "")))
                )
            )
        )
    )
)</f>
        <v>0</v>
      </c>
      <c r="J61" s="242">
        <v>44620</v>
      </c>
      <c r="K61" s="242">
        <v>44699</v>
      </c>
      <c r="L61" s="91" t="s">
        <v>95</v>
      </c>
      <c r="M61" s="192">
        <v>0</v>
      </c>
      <c r="N61" s="192">
        <v>0</v>
      </c>
      <c r="O61" s="192" t="s">
        <v>409</v>
      </c>
      <c r="P61" s="192">
        <v>64.400000000000006</v>
      </c>
      <c r="Q61" s="192" t="s">
        <v>409</v>
      </c>
      <c r="R61" s="192" t="s">
        <v>409</v>
      </c>
      <c r="S61"/>
      <c r="T61"/>
      <c r="U61"/>
      <c r="V61"/>
      <c r="W61"/>
      <c r="X61"/>
      <c r="Y61" s="192"/>
      <c r="Z61" s="192"/>
      <c r="AA61"/>
      <c r="AB61"/>
      <c r="AC61"/>
      <c r="AD61"/>
      <c r="AE61"/>
      <c r="AF61"/>
      <c r="AG61" s="34"/>
      <c r="AH61" s="34"/>
      <c r="AI61" s="34"/>
      <c r="AJ61" s="34"/>
      <c r="AK61" s="205"/>
    </row>
    <row r="62" spans="1:37" x14ac:dyDescent="0.2">
      <c r="A62" s="84">
        <v>55</v>
      </c>
      <c r="B62" s="84" t="str">
        <f ca="1"/>
        <v>Dominican Republic</v>
      </c>
      <c r="C62" s="84" t="str">
        <f ca="1"/>
        <v>DOM</v>
      </c>
      <c r="D62" s="84" t="str">
        <f ca="1"/>
        <v>LCN           Latin America &amp; Caribbean</v>
      </c>
      <c r="E62" s="84" t="str">
        <f ca="1"/>
        <v>IBRD</v>
      </c>
      <c r="F62" s="190" t="str">
        <f t="shared" ca="1" si="5"/>
        <v/>
      </c>
      <c r="G62" s="80">
        <f>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0</v>
      </c>
      <c r="H62" s="80" cm="1">
        <f t="array" ref="H62">IF(
    SUM(IF(
            ISNUMBER(
                IF(
                    $M$4:$X$4,
                    (M62:X62),
                    "")),
            1,
            0))
        =0,
    NA(),
    IF(
        Parameters!$D$15=1,
        IF(
            SUM(--(ISNUMBER(IF($M$4:$X$4=1,(M62:X62),""))))&gt;0,
            MAX(IF(
                ISNUMBER(M62:X62),
                IF(
                    M$4:X$4=1,
                    M62:X62,
                    ""),
                "")),
            MAX(IF(
                ISNUMBER(M62:X62),
                IF(
                    M$4:X$4=2,
                    M62:X62,
                    ""),
                ""))
        ),
        IF(
            Parameters!$D$16=1,
            IFERROR(
                AVERAGE(IF(
                    ISNUMBER(M62:X62),
                    IF(
                        M$4:X$4=1,
                        M62:X62,
                        ""),
                    "")),
                AVERAGE(IF(
                    ISNUMBER(M62:X62),
                    IF(
                        M$4:X$4=2,
                        M62:X62,
                        ""),
                    ""))
            ),
            IF(
                Parameters!$D$17=1,
                IFERROR(
                    IF(
                        OR(
                            IF(
                                ISNUMBER(M62:X62),
                                IF(
                                    M$4:X$4=1,
                                    M62:X62,
                                    ""),
                                "")
                            =0),
                        0,
                        GEOMEAN(IF(
                            ISNUMBER(M62:X62),
                            IF(
                                M$4:X$4=1,
                                M62:X62,
                                ""),
                            ""))
                    ),
                    IF(
                        OR(IF(
                            ISNUMBER(M62:X62),
                            IF(
                                M$4:X$4=2,
                                M62:X62,
                                ""),
                            "")
                            =0),
                        0,
                        GEOMEAN(IF(
                            ISNUMBER(M62:X62),
                            IF(
                                M$4:X$4=2,
                                M62:X62,
                                ""),
                            "")))
                )
            )
        )
    )
)</f>
        <v>6.1166180758017497</v>
      </c>
      <c r="I62" s="191" cm="1">
        <f t="array" ref="I62">IF(
    SUM(IF(
            ISNUMBER(
                IF(
                    $M$5:$X$5,
                    (M62:X62),
                    "")),
            1,
            0))
        =0,
    NA(),
    IF(
        Parameters!$D$15=1,
        IF(
            SUM(--(ISNUMBER(IF($M$5:$X$5=1,(M62:X62),""))))&gt;0,
            MAX(IF(
                ISNUMBER(M62:X62),
                IF(
                    M$5:X$5=1,
                    M62:X62,
                    ""),
                "")),
            MAX(IF(
                ISNUMBER(M62:X62),
                IF(
                    M$5:X$5=2,
                    M62:X62,
                    ""),
                ""))
        ),
        IF(
            Parameters!$D$16=1,
            IFERROR(
                AVERAGE(IF(
                    ISNUMBER(M62:X62),
                    IF(
                        M$5:X$5=1,
                        M62:X62,
                        ""),
                    "")),
                AVERAGE(IF(
                    ISNUMBER(M62:X62),
                    IF(
                        M$5:X$5=2,
                        M62:X62,
                        ""),
                    ""))
            ),
            IF(
                Parameters!$D$17=1,
                IFERROR(
                    IF(
                        OR(
                            IF(
                                ISNUMBER(M62:X62),
                                IF(
                                    M$5:X$5=1,
                                    M62:X62,
                                    ""),
                                "")
                            =0),
                        0,
                        GEOMEAN(IF(
                            ISNUMBER(M62:X62),
                            IF(
                                M$5:X$5=1,
                                M62:X62,
                                ""),
                            ""))
                    ),
                    IF(
                        OR(IF(
                            ISNUMBER(M62:X62),
                            IF(
                                M$5:X$5=2,
                                M62:X62,
                                ""),
                            "")
                            =0),
                        0,
                        GEOMEAN(IF(
                            ISNUMBER(M62:X62),
                            IF(
                                M$5:X$5=2,
                                M62:X62,
                                ""),
                            "")))
                )
            )
        )
    )
)</f>
        <v>0</v>
      </c>
      <c r="J62" s="242">
        <v>44620</v>
      </c>
      <c r="K62" s="242">
        <v>44699</v>
      </c>
      <c r="L62" s="91" t="s">
        <v>97</v>
      </c>
      <c r="M62" s="192">
        <v>6.1166180758017497</v>
      </c>
      <c r="N62" s="192">
        <v>0</v>
      </c>
      <c r="O62" s="192" t="s">
        <v>409</v>
      </c>
      <c r="P62" s="192">
        <v>34.5</v>
      </c>
      <c r="Q62" s="192" t="s">
        <v>409</v>
      </c>
      <c r="R62" s="192" t="s">
        <v>409</v>
      </c>
      <c r="S62"/>
      <c r="T62"/>
      <c r="U62"/>
      <c r="V62"/>
      <c r="W62"/>
      <c r="X62"/>
      <c r="Y62" s="192"/>
      <c r="Z62" s="192"/>
      <c r="AA62"/>
      <c r="AB62"/>
      <c r="AC62"/>
      <c r="AD62"/>
      <c r="AE62"/>
      <c r="AF62"/>
      <c r="AG62" s="34"/>
      <c r="AH62" s="34"/>
      <c r="AI62" s="34"/>
      <c r="AJ62" s="34"/>
      <c r="AK62" s="205"/>
    </row>
    <row r="63" spans="1:37" x14ac:dyDescent="0.2">
      <c r="A63" s="84">
        <v>56</v>
      </c>
      <c r="B63" s="84" t="str">
        <f ca="1"/>
        <v>Algeria</v>
      </c>
      <c r="C63" s="84" t="str">
        <f ca="1"/>
        <v>DZA</v>
      </c>
      <c r="D63" s="84" t="str">
        <f ca="1"/>
        <v>MEA           Middle East &amp; North Africa</v>
      </c>
      <c r="E63" s="84" t="str">
        <f ca="1"/>
        <v>IBRD</v>
      </c>
      <c r="F63" s="190" t="str">
        <f t="shared" ca="1" si="5"/>
        <v/>
      </c>
      <c r="G63" s="80">
        <f>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0</v>
      </c>
      <c r="H63" s="80" cm="1">
        <f t="array" ref="H63">IF(
    SUM(IF(
            ISNUMBER(
                IF(
                    $M$4:$X$4,
                    (M63:X63),
                    "")),
            1,
            0))
        =0,
    NA(),
    IF(
        Parameters!$D$15=1,
        IF(
            SUM(--(ISNUMBER(IF($M$4:$X$4=1,(M63:X63),""))))&gt;0,
            MAX(IF(
                ISNUMBER(M63:X63),
                IF(
                    M$4:X$4=1,
                    M63:X63,
                    ""),
                "")),
            MAX(IF(
                ISNUMBER(M63:X63),
                IF(
                    M$4:X$4=2,
                    M63:X63,
                    ""),
                ""))
        ),
        IF(
            Parameters!$D$16=1,
            IFERROR(
                AVERAGE(IF(
                    ISNUMBER(M63:X63),
                    IF(
                        M$4:X$4=1,
                        M63:X63,
                        ""),
                    "")),
                AVERAGE(IF(
                    ISNUMBER(M63:X63),
                    IF(
                        M$4:X$4=2,
                        M63:X63,
                        ""),
                    ""))
            ),
            IF(
                Parameters!$D$17=1,
                IFERROR(
                    IF(
                        OR(
                            IF(
                                ISNUMBER(M63:X63),
                                IF(
                                    M$4:X$4=1,
                                    M63:X63,
                                    ""),
                                "")
                            =0),
                        0,
                        GEOMEAN(IF(
                            ISNUMBER(M63:X63),
                            IF(
                                M$4:X$4=1,
                                M63:X63,
                                ""),
                            ""))
                    ),
                    IF(
                        OR(IF(
                            ISNUMBER(M63:X63),
                            IF(
                                M$4:X$4=2,
                                M63:X63,
                                ""),
                            "")
                            =0),
                        0,
                        GEOMEAN(IF(
                            ISNUMBER(M63:X63),
                            IF(
                                M$4:X$4=2,
                                M63:X63,
                                ""),
                            "")))
                )
            )
        )
    )
)</f>
        <v>8.5364431486880399</v>
      </c>
      <c r="I63" s="191" cm="1">
        <f t="array" ref="I63">IF(
    SUM(IF(
            ISNUMBER(
                IF(
                    $M$5:$X$5,
                    (M63:X63),
                    "")),
            1,
            0))
        =0,
    NA(),
    IF(
        Parameters!$D$15=1,
        IF(
            SUM(--(ISNUMBER(IF($M$5:$X$5=1,(M63:X63),""))))&gt;0,
            MAX(IF(
                ISNUMBER(M63:X63),
                IF(
                    M$5:X$5=1,
                    M63:X63,
                    ""),
                "")),
            MAX(IF(
                ISNUMBER(M63:X63),
                IF(
                    M$5:X$5=2,
                    M63:X63,
                    ""),
                ""))
        ),
        IF(
            Parameters!$D$16=1,
            IFERROR(
                AVERAGE(IF(
                    ISNUMBER(M63:X63),
                    IF(
                        M$5:X$5=1,
                        M63:X63,
                        ""),
                    "")),
                AVERAGE(IF(
                    ISNUMBER(M63:X63),
                    IF(
                        M$5:X$5=2,
                        M63:X63,
                        ""),
                    ""))
            ),
            IF(
                Parameters!$D$17=1,
                IFERROR(
                    IF(
                        OR(
                            IF(
                                ISNUMBER(M63:X63),
                                IF(
                                    M$5:X$5=1,
                                    M63:X63,
                                    ""),
                                "")
                            =0),
                        0,
                        GEOMEAN(IF(
                            ISNUMBER(M63:X63),
                            IF(
                                M$5:X$5=1,
                                M63:X63,
                                ""),
                            ""))
                    ),
                    IF(
                        OR(IF(
                            ISNUMBER(M63:X63),
                            IF(
                                M$5:X$5=2,
                                M63:X63,
                                ""),
                            "")
                            =0),
                        0,
                        GEOMEAN(IF(
                            ISNUMBER(M63:X63),
                            IF(
                                M$5:X$5=2,
                                M63:X63,
                                ""),
                            "")))
                )
            )
        )
    )
)</f>
        <v>0</v>
      </c>
      <c r="J63" s="242">
        <v>44620</v>
      </c>
      <c r="K63" s="242">
        <v>44699</v>
      </c>
      <c r="L63" s="91" t="s">
        <v>99</v>
      </c>
      <c r="M63" s="192">
        <v>8.5364431486880399</v>
      </c>
      <c r="N63" s="192">
        <v>0</v>
      </c>
      <c r="O63" s="192" t="s">
        <v>409</v>
      </c>
      <c r="P63" s="192">
        <v>26.2</v>
      </c>
      <c r="Q63" s="192" t="s">
        <v>409</v>
      </c>
      <c r="R63" s="192" t="s">
        <v>409</v>
      </c>
      <c r="S63"/>
      <c r="T63"/>
      <c r="U63"/>
      <c r="V63"/>
      <c r="W63"/>
      <c r="X63"/>
      <c r="Y63" s="192"/>
      <c r="Z63" s="192"/>
      <c r="AA63"/>
      <c r="AB63"/>
      <c r="AC63"/>
      <c r="AD63"/>
      <c r="AE63"/>
      <c r="AF63"/>
      <c r="AG63" s="34"/>
      <c r="AH63" s="34"/>
      <c r="AI63" s="34"/>
      <c r="AJ63" s="34"/>
      <c r="AK63" s="205"/>
    </row>
    <row r="64" spans="1:37" x14ac:dyDescent="0.2">
      <c r="A64" s="84">
        <v>57</v>
      </c>
      <c r="B64" s="84" t="str">
        <f ca="1"/>
        <v>Ecuador</v>
      </c>
      <c r="C64" s="84" t="str">
        <f ca="1"/>
        <v>ECU</v>
      </c>
      <c r="D64" s="84" t="str">
        <f ca="1"/>
        <v>LCN           Latin America &amp; Caribbean</v>
      </c>
      <c r="E64" s="84" t="str">
        <f ca="1"/>
        <v>IBRD</v>
      </c>
      <c r="F64" s="190" t="str">
        <f t="shared" ca="1" si="5"/>
        <v/>
      </c>
      <c r="G64" s="80">
        <f>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0</v>
      </c>
      <c r="H64" s="80" cm="1">
        <f t="array" ref="H64">IF(
    SUM(IF(
            ISNUMBER(
                IF(
                    $M$4:$X$4,
                    (M64:X64),
                    "")),
            1,
            0))
        =0,
    NA(),
    IF(
        Parameters!$D$15=1,
        IF(
            SUM(--(ISNUMBER(IF($M$4:$X$4=1,(M64:X64),""))))&gt;0,
            MAX(IF(
                ISNUMBER(M64:X64),
                IF(
                    M$4:X$4=1,
                    M64:X64,
                    ""),
                "")),
            MAX(IF(
                ISNUMBER(M64:X64),
                IF(
                    M$4:X$4=2,
                    M64:X64,
                    ""),
                ""))
        ),
        IF(
            Parameters!$D$16=1,
            IFERROR(
                AVERAGE(IF(
                    ISNUMBER(M64:X64),
                    IF(
                        M$4:X$4=1,
                        M64:X64,
                        ""),
                    "")),
                AVERAGE(IF(
                    ISNUMBER(M64:X64),
                    IF(
                        M$4:X$4=2,
                        M64:X64,
                        ""),
                    ""))
            ),
            IF(
                Parameters!$D$17=1,
                IFERROR(
                    IF(
                        OR(
                            IF(
                                ISNUMBER(M64:X64),
                                IF(
                                    M$4:X$4=1,
                                    M64:X64,
                                    ""),
                                "")
                            =0),
                        0,
                        GEOMEAN(IF(
                            ISNUMBER(M64:X64),
                            IF(
                                M$4:X$4=1,
                                M64:X64,
                                ""),
                            ""))
                    ),
                    IF(
                        OR(IF(
                            ISNUMBER(M64:X64),
                            IF(
                                M$4:X$4=2,
                                M64:X64,
                                ""),
                            "")
                            =0),
                        0,
                        GEOMEAN(IF(
                            ISNUMBER(M64:X64),
                            IF(
                                M$4:X$4=2,
                                M64:X64,
                                ""),
                            "")))
                )
            )
        )
    )
)</f>
        <v>1.3644314868804599</v>
      </c>
      <c r="I64" s="191" cm="1">
        <f t="array" ref="I64">IF(
    SUM(IF(
            ISNUMBER(
                IF(
                    $M$5:$X$5,
                    (M64:X64),
                    "")),
            1,
            0))
        =0,
    NA(),
    IF(
        Parameters!$D$15=1,
        IF(
            SUM(--(ISNUMBER(IF($M$5:$X$5=1,(M64:X64),""))))&gt;0,
            MAX(IF(
                ISNUMBER(M64:X64),
                IF(
                    M$5:X$5=1,
                    M64:X64,
                    ""),
                "")),
            MAX(IF(
                ISNUMBER(M64:X64),
                IF(
                    M$5:X$5=2,
                    M64:X64,
                    ""),
                ""))
        ),
        IF(
            Parameters!$D$16=1,
            IFERROR(
                AVERAGE(IF(
                    ISNUMBER(M64:X64),
                    IF(
                        M$5:X$5=1,
                        M64:X64,
                        ""),
                    "")),
                AVERAGE(IF(
                    ISNUMBER(M64:X64),
                    IF(
                        M$5:X$5=2,
                        M64:X64,
                        ""),
                    ""))
            ),
            IF(
                Parameters!$D$17=1,
                IFERROR(
                    IF(
                        OR(
                            IF(
                                ISNUMBER(M64:X64),
                                IF(
                                    M$5:X$5=1,
                                    M64:X64,
                                    ""),
                                "")
                            =0),
                        0,
                        GEOMEAN(IF(
                            ISNUMBER(M64:X64),
                            IF(
                                M$5:X$5=1,
                                M64:X64,
                                ""),
                            ""))
                    ),
                    IF(
                        OR(IF(
                            ISNUMBER(M64:X64),
                            IF(
                                M$5:X$5=2,
                                M64:X64,
                                ""),
                            "")
                            =0),
                        0,
                        GEOMEAN(IF(
                            ISNUMBER(M64:X64),
                            IF(
                                M$5:X$5=2,
                                M64:X64,
                                ""),
                            "")))
                )
            )
        )
    )
)</f>
        <v>0</v>
      </c>
      <c r="J64" s="242">
        <v>44620</v>
      </c>
      <c r="K64" s="242">
        <v>45037</v>
      </c>
      <c r="L64" s="91" t="s">
        <v>101</v>
      </c>
      <c r="M64" s="192">
        <v>1.3644314868804599</v>
      </c>
      <c r="N64" s="192">
        <v>0</v>
      </c>
      <c r="O64" s="192" t="s">
        <v>409</v>
      </c>
      <c r="P64" s="192">
        <v>50.8</v>
      </c>
      <c r="Q64" s="192" t="s">
        <v>409</v>
      </c>
      <c r="R64" s="192" t="s">
        <v>409</v>
      </c>
      <c r="S64"/>
      <c r="T64"/>
      <c r="U64"/>
      <c r="V64"/>
      <c r="W64"/>
      <c r="X64"/>
      <c r="Y64" s="192"/>
      <c r="Z64" s="192"/>
      <c r="AA64"/>
      <c r="AB64"/>
      <c r="AC64"/>
      <c r="AD64"/>
      <c r="AE64"/>
      <c r="AF64"/>
      <c r="AG64" s="34"/>
      <c r="AH64" s="34"/>
      <c r="AI64" s="34"/>
      <c r="AJ64" s="34"/>
      <c r="AK64" s="205"/>
    </row>
    <row r="65" spans="1:37" x14ac:dyDescent="0.2">
      <c r="A65" s="84">
        <v>58</v>
      </c>
      <c r="B65" s="84" t="str">
        <f ca="1"/>
        <v>Egypt, Arab Rep.</v>
      </c>
      <c r="C65" s="84" t="str">
        <f ca="1"/>
        <v>EGY</v>
      </c>
      <c r="D65" s="84" t="str">
        <f ca="1"/>
        <v>MEA           Middle East &amp; North Africa</v>
      </c>
      <c r="E65" s="84" t="str">
        <f ca="1"/>
        <v>IBRD</v>
      </c>
      <c r="F65" s="190" t="str">
        <f t="shared" ca="1" si="5"/>
        <v/>
      </c>
      <c r="G65" s="80">
        <f>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0</v>
      </c>
      <c r="H65" s="80" cm="1">
        <f t="array" ref="H65">IF(
    SUM(IF(
            ISNUMBER(
                IF(
                    $M$4:$X$4,
                    (M65:X65),
                    "")),
            1,
            0))
        =0,
    NA(),
    IF(
        Parameters!$D$15=1,
        IF(
            SUM(--(ISNUMBER(IF($M$4:$X$4=1,(M65:X65),""))))&gt;0,
            MAX(IF(
                ISNUMBER(M65:X65),
                IF(
                    M$4:X$4=1,
                    M65:X65,
                    ""),
                "")),
            MAX(IF(
                ISNUMBER(M65:X65),
                IF(
                    M$4:X$4=2,
                    M65:X65,
                    ""),
                ""))
        ),
        IF(
            Parameters!$D$16=1,
            IFERROR(
                AVERAGE(IF(
                    ISNUMBER(M65:X65),
                    IF(
                        M$4:X$4=1,
                        M65:X65,
                        ""),
                    "")),
                AVERAGE(IF(
                    ISNUMBER(M65:X65),
                    IF(
                        M$4:X$4=2,
                        M65:X65,
                        ""),
                    ""))
            ),
            IF(
                Parameters!$D$17=1,
                IFERROR(
                    IF(
                        OR(
                            IF(
                                ISNUMBER(M65:X65),
                                IF(
                                    M$4:X$4=1,
                                    M65:X65,
                                    ""),
                                "")
                            =0),
                        0,
                        GEOMEAN(IF(
                            ISNUMBER(M65:X65),
                            IF(
                                M$4:X$4=1,
                                M65:X65,
                                ""),
                            ""))
                    ),
                    IF(
                        OR(IF(
                            ISNUMBER(M65:X65),
                            IF(
                                M$4:X$4=2,
                                M65:X65,
                                ""),
                            "")
                            =0),
                        0,
                        GEOMEAN(IF(
                            ISNUMBER(M65:X65),
                            IF(
                                M$4:X$4=2,
                                M65:X65,
                                ""),
                            "")))
                )
            )
        )
    )
)</f>
        <v>8.01166180758017</v>
      </c>
      <c r="I65" s="191" cm="1">
        <f t="array" ref="I65">IF(
    SUM(IF(
            ISNUMBER(
                IF(
                    $M$5:$X$5,
                    (M65:X65),
                    "")),
            1,
            0))
        =0,
    NA(),
    IF(
        Parameters!$D$15=1,
        IF(
            SUM(--(ISNUMBER(IF($M$5:$X$5=1,(M65:X65),""))))&gt;0,
            MAX(IF(
                ISNUMBER(M65:X65),
                IF(
                    M$5:X$5=1,
                    M65:X65,
                    ""),
                "")),
            MAX(IF(
                ISNUMBER(M65:X65),
                IF(
                    M$5:X$5=2,
                    M65:X65,
                    ""),
                ""))
        ),
        IF(
            Parameters!$D$16=1,
            IFERROR(
                AVERAGE(IF(
                    ISNUMBER(M65:X65),
                    IF(
                        M$5:X$5=1,
                        M65:X65,
                        ""),
                    "")),
                AVERAGE(IF(
                    ISNUMBER(M65:X65),
                    IF(
                        M$5:X$5=2,
                        M65:X65,
                        ""),
                    ""))
            ),
            IF(
                Parameters!$D$17=1,
                IFERROR(
                    IF(
                        OR(
                            IF(
                                ISNUMBER(M65:X65),
                                IF(
                                    M$5:X$5=1,
                                    M65:X65,
                                    ""),
                                "")
                            =0),
                        0,
                        GEOMEAN(IF(
                            ISNUMBER(M65:X65),
                            IF(
                                M$5:X$5=1,
                                M65:X65,
                                ""),
                            ""))
                    ),
                    IF(
                        OR(IF(
                            ISNUMBER(M65:X65),
                            IF(
                                M$5:X$5=2,
                                M65:X65,
                                ""),
                            "")
                            =0),
                        0,
                        GEOMEAN(IF(
                            ISNUMBER(M65:X65),
                            IF(
                                M$5:X$5=2,
                                M65:X65,
                                ""),
                            "")))
                )
            )
        )
    )
)</f>
        <v>0</v>
      </c>
      <c r="J65" s="242">
        <v>44620</v>
      </c>
      <c r="K65" s="242">
        <v>44881</v>
      </c>
      <c r="L65" s="91" t="s">
        <v>102</v>
      </c>
      <c r="M65" s="192">
        <v>8.01166180758017</v>
      </c>
      <c r="N65" s="192">
        <v>0</v>
      </c>
      <c r="O65" s="192" t="s">
        <v>409</v>
      </c>
      <c r="P65" s="192">
        <v>28</v>
      </c>
      <c r="Q65" s="192" t="s">
        <v>409</v>
      </c>
      <c r="R65" s="192" t="s">
        <v>409</v>
      </c>
      <c r="S65"/>
      <c r="T65"/>
      <c r="U65"/>
      <c r="V65"/>
      <c r="W65"/>
      <c r="X65"/>
      <c r="Y65" s="192"/>
      <c r="Z65" s="192"/>
      <c r="AA65"/>
      <c r="AB65"/>
      <c r="AC65"/>
      <c r="AD65"/>
      <c r="AE65"/>
      <c r="AF65"/>
      <c r="AG65" s="34"/>
      <c r="AH65" s="34"/>
      <c r="AI65" s="34"/>
      <c r="AJ65" s="34"/>
      <c r="AK65" s="205"/>
    </row>
    <row r="66" spans="1:37" x14ac:dyDescent="0.2">
      <c r="A66" s="84">
        <v>59</v>
      </c>
      <c r="B66" s="84" t="str">
        <f ca="1"/>
        <v>Eritrea</v>
      </c>
      <c r="C66" s="84" t="str">
        <f ca="1"/>
        <v>ERI</v>
      </c>
      <c r="D66" s="84" t="str">
        <f ca="1"/>
        <v>SSF           Sub-Saharan Africa</v>
      </c>
      <c r="E66" s="84" t="str">
        <f ca="1"/>
        <v>IDA</v>
      </c>
      <c r="F66" s="190" t="str">
        <f t="shared" ca="1" si="5"/>
        <v/>
      </c>
      <c r="G66" s="80">
        <f>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0</v>
      </c>
      <c r="H66" s="80" cm="1">
        <f t="array" ref="H66">IF(
    SUM(IF(
            ISNUMBER(
                IF(
                    $M$4:$X$4,
                    (M66:X66),
                    "")),
            1,
            0))
        =0,
    NA(),
    IF(
        Parameters!$D$15=1,
        IF(
            SUM(--(ISNUMBER(IF($M$4:$X$4=1,(M66:X66),""))))&gt;0,
            MAX(IF(
                ISNUMBER(M66:X66),
                IF(
                    M$4:X$4=1,
                    M66:X66,
                    ""),
                "")),
            MAX(IF(
                ISNUMBER(M66:X66),
                IF(
                    M$4:X$4=2,
                    M66:X66,
                    ""),
                ""))
        ),
        IF(
            Parameters!$D$16=1,
            IFERROR(
                AVERAGE(IF(
                    ISNUMBER(M66:X66),
                    IF(
                        M$4:X$4=1,
                        M66:X66,
                        ""),
                    "")),
                AVERAGE(IF(
                    ISNUMBER(M66:X66),
                    IF(
                        M$4:X$4=2,
                        M66:X66,
                        ""),
                    ""))
            ),
            IF(
                Parameters!$D$17=1,
                IFERROR(
                    IF(
                        OR(
                            IF(
                                ISNUMBER(M66:X66),
                                IF(
                                    M$4:X$4=1,
                                    M66:X66,
                                    ""),
                                "")
                            =0),
                        0,
                        GEOMEAN(IF(
                            ISNUMBER(M66:X66),
                            IF(
                                M$4:X$4=1,
                                M66:X66,
                                ""),
                            ""))
                    ),
                    IF(
                        OR(IF(
                            ISNUMBER(M66:X66),
                            IF(
                                M$4:X$4=2,
                                M66:X66,
                                ""),
                            "")
                            =0),
                        0,
                        GEOMEAN(IF(
                            ISNUMBER(M66:X66),
                            IF(
                                M$4:X$4=2,
                                M66:X66,
                                ""),
                            "")))
                )
            )
        )
    )
)</f>
        <v>9.9358600583090304</v>
      </c>
      <c r="I66" s="191" cm="1">
        <f t="array" ref="I66">IF(
    SUM(IF(
            ISNUMBER(
                IF(
                    $M$5:$X$5,
                    (M66:X66),
                    "")),
            1,
            0))
        =0,
    NA(),
    IF(
        Parameters!$D$15=1,
        IF(
            SUM(--(ISNUMBER(IF($M$5:$X$5=1,(M66:X66),""))))&gt;0,
            MAX(IF(
                ISNUMBER(M66:X66),
                IF(
                    M$5:X$5=1,
                    M66:X66,
                    ""),
                "")),
            MAX(IF(
                ISNUMBER(M66:X66),
                IF(
                    M$5:X$5=2,
                    M66:X66,
                    ""),
                ""))
        ),
        IF(
            Parameters!$D$16=1,
            IFERROR(
                AVERAGE(IF(
                    ISNUMBER(M66:X66),
                    IF(
                        M$5:X$5=1,
                        M66:X66,
                        ""),
                    "")),
                AVERAGE(IF(
                    ISNUMBER(M66:X66),
                    IF(
                        M$5:X$5=2,
                        M66:X66,
                        ""),
                    ""))
            ),
            IF(
                Parameters!$D$17=1,
                IFERROR(
                    IF(
                        OR(
                            IF(
                                ISNUMBER(M66:X66),
                                IF(
                                    M$5:X$5=1,
                                    M66:X66,
                                    ""),
                                "")
                            =0),
                        0,
                        GEOMEAN(IF(
                            ISNUMBER(M66:X66),
                            IF(
                                M$5:X$5=1,
                                M66:X66,
                                ""),
                            ""))
                    ),
                    IF(
                        OR(IF(
                            ISNUMBER(M66:X66),
                            IF(
                                M$5:X$5=2,
                                M66:X66,
                                ""),
                            "")
                            =0),
                        0,
                        GEOMEAN(IF(
                            ISNUMBER(M66:X66),
                            IF(
                                M$5:X$5=2,
                                M66:X66,
                                ""),
                            "")))
                )
            )
        )
    )
)</f>
        <v>0</v>
      </c>
      <c r="J66" s="242">
        <v>44620</v>
      </c>
      <c r="K66" s="242">
        <v>44699</v>
      </c>
      <c r="L66" s="91" t="s">
        <v>104</v>
      </c>
      <c r="M66" s="192">
        <v>9.9358600583090304</v>
      </c>
      <c r="N66" s="192">
        <v>0</v>
      </c>
      <c r="O66" s="192" t="s">
        <v>409</v>
      </c>
      <c r="P66" s="192">
        <v>21.4</v>
      </c>
      <c r="Q66" s="192" t="s">
        <v>409</v>
      </c>
      <c r="R66" s="192" t="s">
        <v>409</v>
      </c>
      <c r="S66"/>
      <c r="T66"/>
      <c r="U66"/>
      <c r="V66"/>
      <c r="W66"/>
      <c r="X66"/>
      <c r="Y66" s="192"/>
      <c r="Z66" s="192"/>
      <c r="AA66"/>
      <c r="AB66"/>
      <c r="AC66"/>
      <c r="AD66"/>
      <c r="AE66"/>
      <c r="AF66"/>
      <c r="AG66" s="34"/>
      <c r="AH66" s="34"/>
      <c r="AI66" s="34"/>
      <c r="AJ66" s="34"/>
      <c r="AK66" s="205"/>
    </row>
    <row r="67" spans="1:37" x14ac:dyDescent="0.2">
      <c r="A67" s="84">
        <v>60</v>
      </c>
      <c r="B67" s="84" t="str">
        <f ca="1"/>
        <v>Spain</v>
      </c>
      <c r="C67" s="84" t="str">
        <f ca="1"/>
        <v>ESP</v>
      </c>
      <c r="D67" s="84" t="str">
        <f ca="1"/>
        <v>ECS           Europe &amp; Central Asia</v>
      </c>
      <c r="E67" s="84" t="str">
        <f ca="1"/>
        <v>NA</v>
      </c>
      <c r="F67" s="190" t="str">
        <f t="shared" ca="1" si="5"/>
        <v/>
      </c>
      <c r="G67" s="80">
        <f>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0</v>
      </c>
      <c r="H67" s="80" cm="1">
        <f t="array" ref="H67">IF(
    SUM(IF(
            ISNUMBER(
                IF(
                    $M$4:$X$4,
                    (M67:X67),
                    "")),
            1,
            0))
        =0,
    NA(),
    IF(
        Parameters!$D$15=1,
        IF(
            SUM(--(ISNUMBER(IF($M$4:$X$4=1,(M67:X67),""))))&gt;0,
            MAX(IF(
                ISNUMBER(M67:X67),
                IF(
                    M$4:X$4=1,
                    M67:X67,
                    ""),
                "")),
            MAX(IF(
                ISNUMBER(M67:X67),
                IF(
                    M$4:X$4=2,
                    M67:X67,
                    ""),
                ""))
        ),
        IF(
            Parameters!$D$16=1,
            IFERROR(
                AVERAGE(IF(
                    ISNUMBER(M67:X67),
                    IF(
                        M$4:X$4=1,
                        M67:X67,
                        ""),
                    "")),
                AVERAGE(IF(
                    ISNUMBER(M67:X67),
                    IF(
                        M$4:X$4=2,
                        M67:X67,
                        ""),
                    ""))
            ),
            IF(
                Parameters!$D$17=1,
                IFERROR(
                    IF(
                        OR(
                            IF(
                                ISNUMBER(M67:X67),
                                IF(
                                    M$4:X$4=1,
                                    M67:X67,
                                    ""),
                                "")
                            =0),
                        0,
                        GEOMEAN(IF(
                            ISNUMBER(M67:X67),
                            IF(
                                M$4:X$4=1,
                                M67:X67,
                                ""),
                            ""))
                    ),
                    IF(
                        OR(IF(
                            ISNUMBER(M67:X67),
                            IF(
                                M$4:X$4=2,
                                M67:X67,
                                ""),
                            "")
                            =0),
                        0,
                        GEOMEAN(IF(
                            ISNUMBER(M67:X67),
                            IF(
                                M$4:X$4=2,
                                M67:X67,
                                ""),
                            "")))
                )
            )
        )
    )
)</f>
        <v>0</v>
      </c>
      <c r="I67" s="191" cm="1">
        <f t="array" ref="I67">IF(
    SUM(IF(
            ISNUMBER(
                IF(
                    $M$5:$X$5,
                    (M67:X67),
                    "")),
            1,
            0))
        =0,
    NA(),
    IF(
        Parameters!$D$15=1,
        IF(
            SUM(--(ISNUMBER(IF($M$5:$X$5=1,(M67:X67),""))))&gt;0,
            MAX(IF(
                ISNUMBER(M67:X67),
                IF(
                    M$5:X$5=1,
                    M67:X67,
                    ""),
                "")),
            MAX(IF(
                ISNUMBER(M67:X67),
                IF(
                    M$5:X$5=2,
                    M67:X67,
                    ""),
                ""))
        ),
        IF(
            Parameters!$D$16=1,
            IFERROR(
                AVERAGE(IF(
                    ISNUMBER(M67:X67),
                    IF(
                        M$5:X$5=1,
                        M67:X67,
                        ""),
                    "")),
                AVERAGE(IF(
                    ISNUMBER(M67:X67),
                    IF(
                        M$5:X$5=2,
                        M67:X67,
                        ""),
                    ""))
            ),
            IF(
                Parameters!$D$17=1,
                IFERROR(
                    IF(
                        OR(
                            IF(
                                ISNUMBER(M67:X67),
                                IF(
                                    M$5:X$5=1,
                                    M67:X67,
                                    ""),
                                "")
                            =0),
                        0,
                        GEOMEAN(IF(
                            ISNUMBER(M67:X67),
                            IF(
                                M$5:X$5=1,
                                M67:X67,
                                ""),
                            ""))
                    ),
                    IF(
                        OR(IF(
                            ISNUMBER(M67:X67),
                            IF(
                                M$5:X$5=2,
                                M67:X67,
                                ""),
                            "")
                            =0),
                        0,
                        GEOMEAN(IF(
                            ISNUMBER(M67:X67),
                            IF(
                                M$5:X$5=2,
                                M67:X67,
                                ""),
                            "")))
                )
            )
        )
    )
)</f>
        <v>0</v>
      </c>
      <c r="J67" s="242">
        <v>44620</v>
      </c>
      <c r="K67" s="242">
        <v>44699</v>
      </c>
      <c r="L67" s="91" t="s">
        <v>106</v>
      </c>
      <c r="M67" s="192">
        <v>0</v>
      </c>
      <c r="N67" s="192">
        <v>0</v>
      </c>
      <c r="O67" s="192" t="s">
        <v>409</v>
      </c>
      <c r="P67" s="192">
        <v>60.9</v>
      </c>
      <c r="Q67" s="192" t="s">
        <v>409</v>
      </c>
      <c r="R67" s="192" t="s">
        <v>409</v>
      </c>
      <c r="S67"/>
      <c r="T67"/>
      <c r="U67"/>
      <c r="V67"/>
      <c r="W67"/>
      <c r="X67"/>
      <c r="Y67" s="192"/>
      <c r="Z67" s="192"/>
      <c r="AA67"/>
      <c r="AB67"/>
      <c r="AC67"/>
      <c r="AD67"/>
      <c r="AE67"/>
      <c r="AF67"/>
      <c r="AG67" s="34"/>
      <c r="AH67" s="34"/>
      <c r="AI67" s="34"/>
      <c r="AJ67" s="34"/>
      <c r="AK67" s="205"/>
    </row>
    <row r="68" spans="1:37" x14ac:dyDescent="0.2">
      <c r="A68" s="84">
        <v>61</v>
      </c>
      <c r="B68" s="84" t="str">
        <f ca="1"/>
        <v>Estonia</v>
      </c>
      <c r="C68" s="84" t="str">
        <f ca="1"/>
        <v>EST</v>
      </c>
      <c r="D68" s="84" t="str">
        <f ca="1"/>
        <v>ECS           Europe &amp; Central Asia</v>
      </c>
      <c r="E68" s="84" t="str">
        <f ca="1"/>
        <v>NA</v>
      </c>
      <c r="F68" s="190" t="str">
        <f t="shared" ca="1" si="5"/>
        <v/>
      </c>
      <c r="G68" s="80">
        <f>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0</v>
      </c>
      <c r="H68" s="80" cm="1">
        <f t="array" ref="H68">IF(
    SUM(IF(
            ISNUMBER(
                IF(
                    $M$4:$X$4,
                    (M68:X68),
                    "")),
            1,
            0))
        =0,
    NA(),
    IF(
        Parameters!$D$15=1,
        IF(
            SUM(--(ISNUMBER(IF($M$4:$X$4=1,(M68:X68),""))))&gt;0,
            MAX(IF(
                ISNUMBER(M68:X68),
                IF(
                    M$4:X$4=1,
                    M68:X68,
                    ""),
                "")),
            MAX(IF(
                ISNUMBER(M68:X68),
                IF(
                    M$4:X$4=2,
                    M68:X68,
                    ""),
                ""))
        ),
        IF(
            Parameters!$D$16=1,
            IFERROR(
                AVERAGE(IF(
                    ISNUMBER(M68:X68),
                    IF(
                        M$4:X$4=1,
                        M68:X68,
                        ""),
                    "")),
                AVERAGE(IF(
                    ISNUMBER(M68:X68),
                    IF(
                        M$4:X$4=2,
                        M68:X68,
                        ""),
                    ""))
            ),
            IF(
                Parameters!$D$17=1,
                IFERROR(
                    IF(
                        OR(
                            IF(
                                ISNUMBER(M68:X68),
                                IF(
                                    M$4:X$4=1,
                                    M68:X68,
                                    ""),
                                "")
                            =0),
                        0,
                        GEOMEAN(IF(
                            ISNUMBER(M68:X68),
                            IF(
                                M$4:X$4=1,
                                M68:X68,
                                ""),
                            ""))
                    ),
                    IF(
                        OR(IF(
                            ISNUMBER(M68:X68),
                            IF(
                                M$4:X$4=2,
                                M68:X68,
                                ""),
                            "")
                            =0),
                        0,
                        GEOMEAN(IF(
                            ISNUMBER(M68:X68),
                            IF(
                                M$4:X$4=2,
                                M68:X68,
                                ""),
                            "")))
                )
            )
        )
    )
)</f>
        <v>0</v>
      </c>
      <c r="I68" s="191" cm="1">
        <f t="array" ref="I68">IF(
    SUM(IF(
            ISNUMBER(
                IF(
                    $M$5:$X$5,
                    (M68:X68),
                    "")),
            1,
            0))
        =0,
    NA(),
    IF(
        Parameters!$D$15=1,
        IF(
            SUM(--(ISNUMBER(IF($M$5:$X$5=1,(M68:X68),""))))&gt;0,
            MAX(IF(
                ISNUMBER(M68:X68),
                IF(
                    M$5:X$5=1,
                    M68:X68,
                    ""),
                "")),
            MAX(IF(
                ISNUMBER(M68:X68),
                IF(
                    M$5:X$5=2,
                    M68:X68,
                    ""),
                ""))
        ),
        IF(
            Parameters!$D$16=1,
            IFERROR(
                AVERAGE(IF(
                    ISNUMBER(M68:X68),
                    IF(
                        M$5:X$5=1,
                        M68:X68,
                        ""),
                    "")),
                AVERAGE(IF(
                    ISNUMBER(M68:X68),
                    IF(
                        M$5:X$5=2,
                        M68:X68,
                        ""),
                    ""))
            ),
            IF(
                Parameters!$D$17=1,
                IFERROR(
                    IF(
                        OR(
                            IF(
                                ISNUMBER(M68:X68),
                                IF(
                                    M$5:X$5=1,
                                    M68:X68,
                                    ""),
                                "")
                            =0),
                        0,
                        GEOMEAN(IF(
                            ISNUMBER(M68:X68),
                            IF(
                                M$5:X$5=1,
                                M68:X68,
                                ""),
                            ""))
                    ),
                    IF(
                        OR(IF(
                            ISNUMBER(M68:X68),
                            IF(
                                M$5:X$5=2,
                                M68:X68,
                                ""),
                            "")
                            =0),
                        0,
                        GEOMEAN(IF(
                            ISNUMBER(M68:X68),
                            IF(
                                M$5:X$5=2,
                                M68:X68,
                                ""),
                            "")))
                )
            )
        )
    )
)</f>
        <v>0</v>
      </c>
      <c r="J68" s="242">
        <v>44620</v>
      </c>
      <c r="K68" s="242">
        <v>44699</v>
      </c>
      <c r="L68" s="91" t="s">
        <v>108</v>
      </c>
      <c r="M68" s="192">
        <v>0</v>
      </c>
      <c r="N68" s="192">
        <v>0</v>
      </c>
      <c r="O68" s="192" t="s">
        <v>409</v>
      </c>
      <c r="P68" s="192">
        <v>55.5</v>
      </c>
      <c r="Q68" s="192" t="s">
        <v>409</v>
      </c>
      <c r="R68" s="192" t="s">
        <v>409</v>
      </c>
      <c r="S68"/>
      <c r="T68"/>
      <c r="U68"/>
      <c r="V68"/>
      <c r="W68"/>
      <c r="X68"/>
      <c r="Y68" s="192"/>
      <c r="Z68" s="192"/>
      <c r="AA68"/>
      <c r="AB68"/>
      <c r="AC68"/>
      <c r="AD68"/>
      <c r="AE68"/>
      <c r="AF68"/>
      <c r="AG68" s="34"/>
      <c r="AH68" s="34"/>
      <c r="AI68" s="34"/>
      <c r="AJ68" s="34"/>
      <c r="AK68" s="205"/>
    </row>
    <row r="69" spans="1:37" x14ac:dyDescent="0.2">
      <c r="A69" s="84">
        <v>62</v>
      </c>
      <c r="B69" s="84" t="str">
        <f ca="1"/>
        <v>Ethiopia</v>
      </c>
      <c r="C69" s="84" t="str">
        <f ca="1"/>
        <v>ETH</v>
      </c>
      <c r="D69" s="84" t="str">
        <f ca="1"/>
        <v>SSF           Sub-Saharan Africa</v>
      </c>
      <c r="E69" s="84" t="str">
        <f ca="1"/>
        <v>IDA</v>
      </c>
      <c r="F69" s="190" t="str">
        <f t="shared" ca="1" si="5"/>
        <v/>
      </c>
      <c r="G69" s="80">
        <f>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0</v>
      </c>
      <c r="H69" s="80" cm="1">
        <f t="array" ref="H69">IF(
    SUM(IF(
            ISNUMBER(
                IF(
                    $M$4:$X$4,
                    (M69:X69),
                    "")),
            1,
            0))
        =0,
    NA(),
    IF(
        Parameters!$D$15=1,
        IF(
            SUM(--(ISNUMBER(IF($M$4:$X$4=1,(M69:X69),""))))&gt;0,
            MAX(IF(
                ISNUMBER(M69:X69),
                IF(
                    M$4:X$4=1,
                    M69:X69,
                    ""),
                "")),
            MAX(IF(
                ISNUMBER(M69:X69),
                IF(
                    M$4:X$4=2,
                    M69:X69,
                    ""),
                ""))
        ),
        IF(
            Parameters!$D$16=1,
            IFERROR(
                AVERAGE(IF(
                    ISNUMBER(M69:X69),
                    IF(
                        M$4:X$4=1,
                        M69:X69,
                        ""),
                    "")),
                AVERAGE(IF(
                    ISNUMBER(M69:X69),
                    IF(
                        M$4:X$4=2,
                        M69:X69,
                        ""),
                    ""))
            ),
            IF(
                Parameters!$D$17=1,
                IFERROR(
                    IF(
                        OR(
                            IF(
                                ISNUMBER(M69:X69),
                                IF(
                                    M$4:X$4=1,
                                    M69:X69,
                                    ""),
                                "")
                            =0),
                        0,
                        GEOMEAN(IF(
                            ISNUMBER(M69:X69),
                            IF(
                                M$4:X$4=1,
                                M69:X69,
                                ""),
                            ""))
                    ),
                    IF(
                        OR(IF(
                            ISNUMBER(M69:X69),
                            IF(
                                M$4:X$4=2,
                                M69:X69,
                                ""),
                            "")
                            =0),
                        0,
                        GEOMEAN(IF(
                            ISNUMBER(M69:X69),
                            IF(
                                M$4:X$4=2,
                                M69:X69,
                                ""),
                            "")))
                )
            )
        )
    )
)</f>
        <v>5.1545189504373097</v>
      </c>
      <c r="I69" s="191" cm="1">
        <f t="array" ref="I69">IF(
    SUM(IF(
            ISNUMBER(
                IF(
                    $M$5:$X$5,
                    (M69:X69),
                    "")),
            1,
            0))
        =0,
    NA(),
    IF(
        Parameters!$D$15=1,
        IF(
            SUM(--(ISNUMBER(IF($M$5:$X$5=1,(M69:X69),""))))&gt;0,
            MAX(IF(
                ISNUMBER(M69:X69),
                IF(
                    M$5:X$5=1,
                    M69:X69,
                    ""),
                "")),
            MAX(IF(
                ISNUMBER(M69:X69),
                IF(
                    M$5:X$5=2,
                    M69:X69,
                    ""),
                ""))
        ),
        IF(
            Parameters!$D$16=1,
            IFERROR(
                AVERAGE(IF(
                    ISNUMBER(M69:X69),
                    IF(
                        M$5:X$5=1,
                        M69:X69,
                        ""),
                    "")),
                AVERAGE(IF(
                    ISNUMBER(M69:X69),
                    IF(
                        M$5:X$5=2,
                        M69:X69,
                        ""),
                    ""))
            ),
            IF(
                Parameters!$D$17=1,
                IFERROR(
                    IF(
                        OR(
                            IF(
                                ISNUMBER(M69:X69),
                                IF(
                                    M$5:X$5=1,
                                    M69:X69,
                                    ""),
                                "")
                            =0),
                        0,
                        GEOMEAN(IF(
                            ISNUMBER(M69:X69),
                            IF(
                                M$5:X$5=1,
                                M69:X69,
                                ""),
                            ""))
                    ),
                    IF(
                        OR(IF(
                            ISNUMBER(M69:X69),
                            IF(
                                M$5:X$5=2,
                                M69:X69,
                                ""),
                            "")
                            =0),
                        0,
                        GEOMEAN(IF(
                            ISNUMBER(M69:X69),
                            IF(
                                M$5:X$5=2,
                                M69:X69,
                                ""),
                            "")))
                )
            )
        )
    )
)</f>
        <v>0</v>
      </c>
      <c r="J69" s="242">
        <v>44620</v>
      </c>
      <c r="K69" s="242">
        <v>44699</v>
      </c>
      <c r="L69" s="91" t="s">
        <v>110</v>
      </c>
      <c r="M69" s="192">
        <v>5.1545189504373097</v>
      </c>
      <c r="N69" s="192">
        <v>0</v>
      </c>
      <c r="O69" s="192" t="s">
        <v>409</v>
      </c>
      <c r="P69" s="192">
        <v>37.799999999999997</v>
      </c>
      <c r="Q69" s="192" t="s">
        <v>409</v>
      </c>
      <c r="R69" s="192" t="s">
        <v>409</v>
      </c>
      <c r="S69"/>
      <c r="T69"/>
      <c r="U69"/>
      <c r="V69"/>
      <c r="W69"/>
      <c r="X69"/>
      <c r="Y69" s="192"/>
      <c r="Z69" s="192"/>
      <c r="AA69"/>
      <c r="AB69"/>
      <c r="AC69"/>
      <c r="AD69"/>
      <c r="AE69"/>
      <c r="AF69"/>
      <c r="AG69" s="34"/>
      <c r="AH69" s="34"/>
      <c r="AI69" s="34"/>
      <c r="AJ69" s="34"/>
      <c r="AK69" s="205"/>
    </row>
    <row r="70" spans="1:37" x14ac:dyDescent="0.2">
      <c r="A70" s="84">
        <v>63</v>
      </c>
      <c r="B70" s="84" t="str">
        <f ca="1"/>
        <v>Finland</v>
      </c>
      <c r="C70" s="84" t="str">
        <f ca="1"/>
        <v>FIN</v>
      </c>
      <c r="D70" s="84" t="str">
        <f ca="1"/>
        <v>ECS           Europe &amp; Central Asia</v>
      </c>
      <c r="E70" s="84" t="str">
        <f ca="1"/>
        <v>NA</v>
      </c>
      <c r="F70" s="190" t="str">
        <f t="shared" ca="1" si="5"/>
        <v/>
      </c>
      <c r="G70" s="80">
        <f>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0</v>
      </c>
      <c r="H70" s="80" cm="1">
        <f t="array" ref="H70">IF(
    SUM(IF(
            ISNUMBER(
                IF(
                    $M$4:$X$4,
                    (M70:X70),
                    "")),
            1,
            0))
        =0,
    NA(),
    IF(
        Parameters!$D$15=1,
        IF(
            SUM(--(ISNUMBER(IF($M$4:$X$4=1,(M70:X70),""))))&gt;0,
            MAX(IF(
                ISNUMBER(M70:X70),
                IF(
                    M$4:X$4=1,
                    M70:X70,
                    ""),
                "")),
            MAX(IF(
                ISNUMBER(M70:X70),
                IF(
                    M$4:X$4=2,
                    M70:X70,
                    ""),
                ""))
        ),
        IF(
            Parameters!$D$16=1,
            IFERROR(
                AVERAGE(IF(
                    ISNUMBER(M70:X70),
                    IF(
                        M$4:X$4=1,
                        M70:X70,
                        ""),
                    "")),
                AVERAGE(IF(
                    ISNUMBER(M70:X70),
                    IF(
                        M$4:X$4=2,
                        M70:X70,
                        ""),
                    ""))
            ),
            IF(
                Parameters!$D$17=1,
                IFERROR(
                    IF(
                        OR(
                            IF(
                                ISNUMBER(M70:X70),
                                IF(
                                    M$4:X$4=1,
                                    M70:X70,
                                    ""),
                                "")
                            =0),
                        0,
                        GEOMEAN(IF(
                            ISNUMBER(M70:X70),
                            IF(
                                M$4:X$4=1,
                                M70:X70,
                                ""),
                            ""))
                    ),
                    IF(
                        OR(IF(
                            ISNUMBER(M70:X70),
                            IF(
                                M$4:X$4=2,
                                M70:X70,
                                ""),
                            "")
                            =0),
                        0,
                        GEOMEAN(IF(
                            ISNUMBER(M70:X70),
                            IF(
                                M$4:X$4=2,
                                M70:X70,
                                ""),
                            "")))
                )
            )
        )
    )
)</f>
        <v>0</v>
      </c>
      <c r="I70" s="191" cm="1">
        <f t="array" ref="I70">IF(
    SUM(IF(
            ISNUMBER(
                IF(
                    $M$5:$X$5,
                    (M70:X70),
                    "")),
            1,
            0))
        =0,
    NA(),
    IF(
        Parameters!$D$15=1,
        IF(
            SUM(--(ISNUMBER(IF($M$5:$X$5=1,(M70:X70),""))))&gt;0,
            MAX(IF(
                ISNUMBER(M70:X70),
                IF(
                    M$5:X$5=1,
                    M70:X70,
                    ""),
                "")),
            MAX(IF(
                ISNUMBER(M70:X70),
                IF(
                    M$5:X$5=2,
                    M70:X70,
                    ""),
                ""))
        ),
        IF(
            Parameters!$D$16=1,
            IFERROR(
                AVERAGE(IF(
                    ISNUMBER(M70:X70),
                    IF(
                        M$5:X$5=1,
                        M70:X70,
                        ""),
                    "")),
                AVERAGE(IF(
                    ISNUMBER(M70:X70),
                    IF(
                        M$5:X$5=2,
                        M70:X70,
                        ""),
                    ""))
            ),
            IF(
                Parameters!$D$17=1,
                IFERROR(
                    IF(
                        OR(
                            IF(
                                ISNUMBER(M70:X70),
                                IF(
                                    M$5:X$5=1,
                                    M70:X70,
                                    ""),
                                "")
                            =0),
                        0,
                        GEOMEAN(IF(
                            ISNUMBER(M70:X70),
                            IF(
                                M$5:X$5=1,
                                M70:X70,
                                ""),
                            ""))
                    ),
                    IF(
                        OR(IF(
                            ISNUMBER(M70:X70),
                            IF(
                                M$5:X$5=2,
                                M70:X70,
                                ""),
                            "")
                            =0),
                        0,
                        GEOMEAN(IF(
                            ISNUMBER(M70:X70),
                            IF(
                                M$5:X$5=2,
                                M70:X70,
                                ""),
                            "")))
                )
            )
        )
    )
)</f>
        <v>0</v>
      </c>
      <c r="J70" s="242">
        <v>44620</v>
      </c>
      <c r="K70" s="242">
        <v>44883</v>
      </c>
      <c r="L70" s="91" t="s">
        <v>112</v>
      </c>
      <c r="M70" s="192">
        <v>0</v>
      </c>
      <c r="N70" s="192">
        <v>0</v>
      </c>
      <c r="O70" s="192" t="s">
        <v>409</v>
      </c>
      <c r="P70" s="192">
        <v>70.900000000000006</v>
      </c>
      <c r="Q70" s="192" t="s">
        <v>409</v>
      </c>
      <c r="R70" s="192" t="s">
        <v>409</v>
      </c>
      <c r="S70"/>
      <c r="T70"/>
      <c r="U70"/>
      <c r="V70"/>
      <c r="W70"/>
      <c r="X70"/>
      <c r="Y70" s="192"/>
      <c r="Z70" s="192"/>
      <c r="AA70"/>
      <c r="AB70"/>
      <c r="AC70"/>
      <c r="AD70"/>
      <c r="AE70"/>
      <c r="AF70"/>
      <c r="AG70" s="34"/>
      <c r="AH70" s="34"/>
      <c r="AI70" s="34"/>
      <c r="AJ70" s="34"/>
      <c r="AK70" s="205"/>
    </row>
    <row r="71" spans="1:37" x14ac:dyDescent="0.2">
      <c r="A71" s="84">
        <v>64</v>
      </c>
      <c r="B71" s="84" t="str">
        <f ca="1"/>
        <v>Fiji</v>
      </c>
      <c r="C71" s="84" t="str">
        <f ca="1"/>
        <v>FJI</v>
      </c>
      <c r="D71" s="84" t="str">
        <f ca="1"/>
        <v>EAS           East Asia &amp; Pacific</v>
      </c>
      <c r="E71" s="84" t="str">
        <f ca="1"/>
        <v>Blend</v>
      </c>
      <c r="F71" s="190" t="str">
        <f t="shared" ca="1" si="5"/>
        <v/>
      </c>
      <c r="G71" s="80">
        <f>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0</v>
      </c>
      <c r="H71" s="80" cm="1">
        <f t="array" ref="H71">IF(
    SUM(IF(
            ISNUMBER(
                IF(
                    $M$4:$X$4,
                    (M71:X71),
                    "")),
            1,
            0))
        =0,
    NA(),
    IF(
        Parameters!$D$15=1,
        IF(
            SUM(--(ISNUMBER(IF($M$4:$X$4=1,(M71:X71),""))))&gt;0,
            MAX(IF(
                ISNUMBER(M71:X71),
                IF(
                    M$4:X$4=1,
                    M71:X71,
                    ""),
                "")),
            MAX(IF(
                ISNUMBER(M71:X71),
                IF(
                    M$4:X$4=2,
                    M71:X71,
                    ""),
                ""))
        ),
        IF(
            Parameters!$D$16=1,
            IFERROR(
                AVERAGE(IF(
                    ISNUMBER(M71:X71),
                    IF(
                        M$4:X$4=1,
                        M71:X71,
                        ""),
                    "")),
                AVERAGE(IF(
                    ISNUMBER(M71:X71),
                    IF(
                        M$4:X$4=2,
                        M71:X71,
                        ""),
                    ""))
            ),
            IF(
                Parameters!$D$17=1,
                IFERROR(
                    IF(
                        OR(
                            IF(
                                ISNUMBER(M71:X71),
                                IF(
                                    M$4:X$4=1,
                                    M71:X71,
                                    ""),
                                "")
                            =0),
                        0,
                        GEOMEAN(IF(
                            ISNUMBER(M71:X71),
                            IF(
                                M$4:X$4=1,
                                M71:X71,
                                ""),
                            ""))
                    ),
                    IF(
                        OR(IF(
                            ISNUMBER(M71:X71),
                            IF(
                                M$4:X$4=2,
                                M71:X71,
                                ""),
                            "")
                            =0),
                        0,
                        GEOMEAN(IF(
                            ISNUMBER(M71:X71),
                            IF(
                                M$4:X$4=2,
                                M71:X71,
                                ""),
                            "")))
                )
            )
        )
    )
)</f>
        <v>8.6530612244897895</v>
      </c>
      <c r="I71" s="191" cm="1">
        <f t="array" ref="I71">IF(
    SUM(IF(
            ISNUMBER(
                IF(
                    $M$5:$X$5,
                    (M71:X71),
                    "")),
            1,
            0))
        =0,
    NA(),
    IF(
        Parameters!$D$15=1,
        IF(
            SUM(--(ISNUMBER(IF($M$5:$X$5=1,(M71:X71),""))))&gt;0,
            MAX(IF(
                ISNUMBER(M71:X71),
                IF(
                    M$5:X$5=1,
                    M71:X71,
                    ""),
                "")),
            MAX(IF(
                ISNUMBER(M71:X71),
                IF(
                    M$5:X$5=2,
                    M71:X71,
                    ""),
                ""))
        ),
        IF(
            Parameters!$D$16=1,
            IFERROR(
                AVERAGE(IF(
                    ISNUMBER(M71:X71),
                    IF(
                        M$5:X$5=1,
                        M71:X71,
                        ""),
                    "")),
                AVERAGE(IF(
                    ISNUMBER(M71:X71),
                    IF(
                        M$5:X$5=2,
                        M71:X71,
                        ""),
                    ""))
            ),
            IF(
                Parameters!$D$17=1,
                IFERROR(
                    IF(
                        OR(
                            IF(
                                ISNUMBER(M71:X71),
                                IF(
                                    M$5:X$5=1,
                                    M71:X71,
                                    ""),
                                "")
                            =0),
                        0,
                        GEOMEAN(IF(
                            ISNUMBER(M71:X71),
                            IF(
                                M$5:X$5=1,
                                M71:X71,
                                ""),
                            ""))
                    ),
                    IF(
                        OR(IF(
                            ISNUMBER(M71:X71),
                            IF(
                                M$5:X$5=2,
                                M71:X71,
                                ""),
                            "")
                            =0),
                        0,
                        GEOMEAN(IF(
                            ISNUMBER(M71:X71),
                            IF(
                                M$5:X$5=2,
                                M71:X71,
                                ""),
                            "")))
                )
            )
        )
    )
)</f>
        <v>0</v>
      </c>
      <c r="J71" s="242">
        <v>44620</v>
      </c>
      <c r="K71" s="242">
        <v>44699</v>
      </c>
      <c r="L71" s="91" t="s">
        <v>114</v>
      </c>
      <c r="M71" s="192">
        <v>8.6530612244897895</v>
      </c>
      <c r="N71" s="192">
        <v>0</v>
      </c>
      <c r="O71" s="192" t="s">
        <v>409</v>
      </c>
      <c r="P71" s="192">
        <v>25.8</v>
      </c>
      <c r="Q71" s="192" t="s">
        <v>409</v>
      </c>
      <c r="R71" s="192" t="s">
        <v>409</v>
      </c>
      <c r="S71"/>
      <c r="T71"/>
      <c r="U71"/>
      <c r="V71"/>
      <c r="W71"/>
      <c r="X71"/>
      <c r="Y71" s="192"/>
      <c r="Z71" s="192"/>
      <c r="AA71"/>
      <c r="AB71"/>
      <c r="AC71"/>
      <c r="AD71"/>
      <c r="AE71"/>
      <c r="AF71"/>
      <c r="AG71" s="34"/>
      <c r="AH71" s="34"/>
      <c r="AI71" s="34"/>
      <c r="AJ71" s="34"/>
      <c r="AK71" s="205"/>
    </row>
    <row r="72" spans="1:37" x14ac:dyDescent="0.2">
      <c r="A72" s="84">
        <v>65</v>
      </c>
      <c r="B72" s="84" t="str">
        <f ca="1"/>
        <v>France</v>
      </c>
      <c r="C72" s="84" t="str">
        <f ca="1"/>
        <v>FRA</v>
      </c>
      <c r="D72" s="84" t="str">
        <f ca="1"/>
        <v>ECS           Europe &amp; Central Asia</v>
      </c>
      <c r="E72" s="84" t="str">
        <f ca="1"/>
        <v>NA</v>
      </c>
      <c r="F72" s="190" t="str">
        <f t="shared" ca="1" si="5"/>
        <v/>
      </c>
      <c r="G72" s="80">
        <f>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v>
      </c>
      <c r="H72" s="80" cm="1">
        <f t="array" ref="H72">IF(
    SUM(IF(
            ISNUMBER(
                IF(
                    $M$4:$X$4,
                    (M72:X72),
                    "")),
            1,
            0))
        =0,
    NA(),
    IF(
        Parameters!$D$15=1,
        IF(
            SUM(--(ISNUMBER(IF($M$4:$X$4=1,(M72:X72),""))))&gt;0,
            MAX(IF(
                ISNUMBER(M72:X72),
                IF(
                    M$4:X$4=1,
                    M72:X72,
                    ""),
                "")),
            MAX(IF(
                ISNUMBER(M72:X72),
                IF(
                    M$4:X$4=2,
                    M72:X72,
                    ""),
                ""))
        ),
        IF(
            Parameters!$D$16=1,
            IFERROR(
                AVERAGE(IF(
                    ISNUMBER(M72:X72),
                    IF(
                        M$4:X$4=1,
                        M72:X72,
                        ""),
                    "")),
                AVERAGE(IF(
                    ISNUMBER(M72:X72),
                    IF(
                        M$4:X$4=2,
                        M72:X72,
                        ""),
                    ""))
            ),
            IF(
                Parameters!$D$17=1,
                IFERROR(
                    IF(
                        OR(
                            IF(
                                ISNUMBER(M72:X72),
                                IF(
                                    M$4:X$4=1,
                                    M72:X72,
                                    ""),
                                "")
                            =0),
                        0,
                        GEOMEAN(IF(
                            ISNUMBER(M72:X72),
                            IF(
                                M$4:X$4=1,
                                M72:X72,
                                ""),
                            ""))
                    ),
                    IF(
                        OR(IF(
                            ISNUMBER(M72:X72),
                            IF(
                                M$4:X$4=2,
                                M72:X72,
                                ""),
                            "")
                            =0),
                        0,
                        GEOMEAN(IF(
                            ISNUMBER(M72:X72),
                            IF(
                                M$4:X$4=2,
                                M72:X72,
                                ""),
                            "")))
                )
            )
        )
    )
)</f>
        <v>0</v>
      </c>
      <c r="I72" s="191" cm="1">
        <f t="array" ref="I72">IF(
    SUM(IF(
            ISNUMBER(
                IF(
                    $M$5:$X$5,
                    (M72:X72),
                    "")),
            1,
            0))
        =0,
    NA(),
    IF(
        Parameters!$D$15=1,
        IF(
            SUM(--(ISNUMBER(IF($M$5:$X$5=1,(M72:X72),""))))&gt;0,
            MAX(IF(
                ISNUMBER(M72:X72),
                IF(
                    M$5:X$5=1,
                    M72:X72,
                    ""),
                "")),
            MAX(IF(
                ISNUMBER(M72:X72),
                IF(
                    M$5:X$5=2,
                    M72:X72,
                    ""),
                ""))
        ),
        IF(
            Parameters!$D$16=1,
            IFERROR(
                AVERAGE(IF(
                    ISNUMBER(M72:X72),
                    IF(
                        M$5:X$5=1,
                        M72:X72,
                        ""),
                    "")),
                AVERAGE(IF(
                    ISNUMBER(M72:X72),
                    IF(
                        M$5:X$5=2,
                        M72:X72,
                        ""),
                    ""))
            ),
            IF(
                Parameters!$D$17=1,
                IFERROR(
                    IF(
                        OR(
                            IF(
                                ISNUMBER(M72:X72),
                                IF(
                                    M$5:X$5=1,
                                    M72:X72,
                                    ""),
                                "")
                            =0),
                        0,
                        GEOMEAN(IF(
                            ISNUMBER(M72:X72),
                            IF(
                                M$5:X$5=1,
                                M72:X72,
                                ""),
                            ""))
                    ),
                    IF(
                        OR(IF(
                            ISNUMBER(M72:X72),
                            IF(
                                M$5:X$5=2,
                                M72:X72,
                                ""),
                            "")
                            =0),
                        0,
                        GEOMEAN(IF(
                            ISNUMBER(M72:X72),
                            IF(
                                M$5:X$5=2,
                                M72:X72,
                                ""),
                            "")))
                )
            )
        )
    )
)</f>
        <v>0</v>
      </c>
      <c r="J72" s="242">
        <v>44620</v>
      </c>
      <c r="K72" s="242">
        <v>44699</v>
      </c>
      <c r="L72" s="91" t="s">
        <v>116</v>
      </c>
      <c r="M72" s="192">
        <v>0</v>
      </c>
      <c r="N72" s="192">
        <v>0</v>
      </c>
      <c r="O72" s="192" t="s">
        <v>409</v>
      </c>
      <c r="P72" s="192">
        <v>61.9</v>
      </c>
      <c r="Q72" s="192" t="s">
        <v>409</v>
      </c>
      <c r="R72" s="192" t="s">
        <v>409</v>
      </c>
      <c r="S72"/>
      <c r="T72"/>
      <c r="U72"/>
      <c r="V72"/>
      <c r="W72"/>
      <c r="X72"/>
      <c r="Y72" s="192"/>
      <c r="Z72" s="192"/>
      <c r="AA72"/>
      <c r="AB72"/>
      <c r="AC72"/>
      <c r="AD72"/>
      <c r="AE72"/>
      <c r="AF72"/>
      <c r="AG72" s="34"/>
      <c r="AH72" s="34"/>
      <c r="AI72" s="34"/>
      <c r="AJ72" s="34"/>
      <c r="AK72" s="205"/>
    </row>
    <row r="73" spans="1:37" x14ac:dyDescent="0.2">
      <c r="A73" s="84">
        <v>66</v>
      </c>
      <c r="B73" s="84" t="str">
        <f ca="1"/>
        <v>Faroe Islands</v>
      </c>
      <c r="C73" s="84" t="str">
        <f ca="1"/>
        <v>FRO</v>
      </c>
      <c r="D73" s="84" t="str">
        <f ca="1"/>
        <v>ECS           Europe &amp; Central Asia</v>
      </c>
      <c r="E73" s="84" t="str">
        <f ca="1"/>
        <v>NA</v>
      </c>
      <c r="F73" s="190" t="str">
        <f t="shared" ref="F73:F125" ca="1" si="6">IF(L73 &lt;&gt; C73, "Countries don't match", "")</f>
        <v/>
      </c>
      <c r="G73" s="80">
        <f>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0</v>
      </c>
      <c r="H73" s="80" t="e" cm="1">
        <f t="array" ref="H73">IF(
    SUM(IF(
            ISNUMBER(
                IF(
                    $M$4:$X$4,
                    (M73:X73),
                    "")),
            1,
            0))
        =0,
    NA(),
    IF(
        Parameters!$D$15=1,
        IF(
            SUM(--(ISNUMBER(IF($M$4:$X$4=1,(M73:X73),""))))&gt;0,
            MAX(IF(
                ISNUMBER(M73:X73),
                IF(
                    M$4:X$4=1,
                    M73:X73,
                    ""),
                "")),
            MAX(IF(
                ISNUMBER(M73:X73),
                IF(
                    M$4:X$4=2,
                    M73:X73,
                    ""),
                ""))
        ),
        IF(
            Parameters!$D$16=1,
            IFERROR(
                AVERAGE(IF(
                    ISNUMBER(M73:X73),
                    IF(
                        M$4:X$4=1,
                        M73:X73,
                        ""),
                    "")),
                AVERAGE(IF(
                    ISNUMBER(M73:X73),
                    IF(
                        M$4:X$4=2,
                        M73:X73,
                        ""),
                    ""))
            ),
            IF(
                Parameters!$D$17=1,
                IFERROR(
                    IF(
                        OR(
                            IF(
                                ISNUMBER(M73:X73),
                                IF(
                                    M$4:X$4=1,
                                    M73:X73,
                                    ""),
                                "")
                            =0),
                        0,
                        GEOMEAN(IF(
                            ISNUMBER(M73:X73),
                            IF(
                                M$4:X$4=1,
                                M73:X73,
                                ""),
                            ""))
                    ),
                    IF(
                        OR(IF(
                            ISNUMBER(M73:X73),
                            IF(
                                M$4:X$4=2,
                                M73:X73,
                                ""),
                            "")
                            =0),
                        0,
                        GEOMEAN(IF(
                            ISNUMBER(M73:X73),
                            IF(
                                M$4:X$4=2,
                                M73:X73,
                                ""),
                            "")))
                )
            )
        )
    )
)</f>
        <v>#N/A</v>
      </c>
      <c r="I73" s="191" cm="1">
        <f t="array" ref="I73">IF(
    SUM(IF(
            ISNUMBER(
                IF(
                    $M$5:$X$5,
                    (M73:X73),
                    "")),
            1,
            0))
        =0,
    NA(),
    IF(
        Parameters!$D$15=1,
        IF(
            SUM(--(ISNUMBER(IF($M$5:$X$5=1,(M73:X73),""))))&gt;0,
            MAX(IF(
                ISNUMBER(M73:X73),
                IF(
                    M$5:X$5=1,
                    M73:X73,
                    ""),
                "")),
            MAX(IF(
                ISNUMBER(M73:X73),
                IF(
                    M$5:X$5=2,
                    M73:X73,
                    ""),
                ""))
        ),
        IF(
            Parameters!$D$16=1,
            IFERROR(
                AVERAGE(IF(
                    ISNUMBER(M73:X73),
                    IF(
                        M$5:X$5=1,
                        M73:X73,
                        ""),
                    "")),
                AVERAGE(IF(
                    ISNUMBER(M73:X73),
                    IF(
                        M$5:X$5=2,
                        M73:X73,
                        ""),
                    ""))
            ),
            IF(
                Parameters!$D$17=1,
                IFERROR(
                    IF(
                        OR(
                            IF(
                                ISNUMBER(M73:X73),
                                IF(
                                    M$5:X$5=1,
                                    M73:X73,
                                    ""),
                                "")
                            =0),
                        0,
                        GEOMEAN(IF(
                            ISNUMBER(M73:X73),
                            IF(
                                M$5:X$5=1,
                                M73:X73,
                                ""),
                            ""))
                    ),
                    IF(
                        OR(IF(
                            ISNUMBER(M73:X73),
                            IF(
                                M$5:X$5=2,
                                M73:X73,
                                ""),
                            "")
                            =0),
                        0,
                        GEOMEAN(IF(
                            ISNUMBER(M73:X73),
                            IF(
                                M$5:X$5=2,
                                M73:X73,
                                ""),
                            "")))
                )
            )
        )
    )
)</f>
        <v>0</v>
      </c>
      <c r="J73" s="242" t="s">
        <v>409</v>
      </c>
      <c r="K73" s="242" t="s">
        <v>409</v>
      </c>
      <c r="L73" s="91" t="s">
        <v>674</v>
      </c>
      <c r="M73" s="192" t="s">
        <v>409</v>
      </c>
      <c r="N73" s="192">
        <v>0</v>
      </c>
      <c r="O73" s="192" t="s">
        <v>409</v>
      </c>
      <c r="P73" s="192" t="s">
        <v>409</v>
      </c>
      <c r="Q73" s="192" t="s">
        <v>409</v>
      </c>
      <c r="R73" s="192" t="s">
        <v>409</v>
      </c>
      <c r="S73"/>
      <c r="T73"/>
      <c r="U73"/>
      <c r="V73"/>
      <c r="W73"/>
      <c r="X73"/>
      <c r="Y73" s="192"/>
      <c r="Z73" s="192"/>
      <c r="AA73"/>
      <c r="AB73"/>
      <c r="AC73"/>
      <c r="AD73"/>
      <c r="AE73"/>
      <c r="AF73"/>
      <c r="AG73" s="34"/>
      <c r="AH73" s="34"/>
      <c r="AI73" s="34"/>
      <c r="AJ73" s="34"/>
      <c r="AK73" s="205"/>
    </row>
    <row r="74" spans="1:37" x14ac:dyDescent="0.2">
      <c r="A74" s="84">
        <v>67</v>
      </c>
      <c r="B74" s="84" t="str">
        <f ca="1"/>
        <v>Micronesia, Fed. Sts.</v>
      </c>
      <c r="C74" s="84" t="str">
        <f ca="1"/>
        <v>FSM</v>
      </c>
      <c r="D74" s="84" t="str">
        <f ca="1"/>
        <v>EAS           East Asia &amp; Pacific</v>
      </c>
      <c r="E74" s="84" t="str">
        <f ca="1"/>
        <v>IDA</v>
      </c>
      <c r="F74" s="190" t="str">
        <f t="shared" ca="1" si="6"/>
        <v/>
      </c>
      <c r="G74" s="80">
        <f>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0</v>
      </c>
      <c r="H74" s="80" cm="1">
        <f t="array" ref="H74">IF(
    SUM(IF(
            ISNUMBER(
                IF(
                    $M$4:$X$4,
                    (M74:X74),
                    "")),
            1,
            0))
        =0,
    NA(),
    IF(
        Parameters!$D$15=1,
        IF(
            SUM(--(ISNUMBER(IF($M$4:$X$4=1,(M74:X74),""))))&gt;0,
            MAX(IF(
                ISNUMBER(M74:X74),
                IF(
                    M$4:X$4=1,
                    M74:X74,
                    ""),
                "")),
            MAX(IF(
                ISNUMBER(M74:X74),
                IF(
                    M$4:X$4=2,
                    M74:X74,
                    ""),
                ""))
        ),
        IF(
            Parameters!$D$16=1,
            IFERROR(
                AVERAGE(IF(
                    ISNUMBER(M74:X74),
                    IF(
                        M$4:X$4=1,
                        M74:X74,
                        ""),
                    "")),
                AVERAGE(IF(
                    ISNUMBER(M74:X74),
                    IF(
                        M$4:X$4=2,
                        M74:X74,
                        ""),
                    ""))
            ),
            IF(
                Parameters!$D$17=1,
                IFERROR(
                    IF(
                        OR(
                            IF(
                                ISNUMBER(M74:X74),
                                IF(
                                    M$4:X$4=1,
                                    M74:X74,
                                    ""),
                                "")
                            =0),
                        0,
                        GEOMEAN(IF(
                            ISNUMBER(M74:X74),
                            IF(
                                M$4:X$4=1,
                                M74:X74,
                                ""),
                            ""))
                    ),
                    IF(
                        OR(IF(
                            ISNUMBER(M74:X74),
                            IF(
                                M$4:X$4=2,
                                M74:X74,
                                ""),
                            "")
                            =0),
                        0,
                        GEOMEAN(IF(
                            ISNUMBER(M74:X74),
                            IF(
                                M$4:X$4=2,
                                M74:X74,
                                ""),
                            "")))
                )
            )
        )
    )
)</f>
        <v>7.8658892128279803</v>
      </c>
      <c r="I74" s="191" cm="1">
        <f t="array" ref="I74">IF(
    SUM(IF(
            ISNUMBER(
                IF(
                    $M$5:$X$5,
                    (M74:X74),
                    "")),
            1,
            0))
        =0,
    NA(),
    IF(
        Parameters!$D$15=1,
        IF(
            SUM(--(ISNUMBER(IF($M$5:$X$5=1,(M74:X74),""))))&gt;0,
            MAX(IF(
                ISNUMBER(M74:X74),
                IF(
                    M$5:X$5=1,
                    M74:X74,
                    ""),
                "")),
            MAX(IF(
                ISNUMBER(M74:X74),
                IF(
                    M$5:X$5=2,
                    M74:X74,
                    ""),
                ""))
        ),
        IF(
            Parameters!$D$16=1,
            IFERROR(
                AVERAGE(IF(
                    ISNUMBER(M74:X74),
                    IF(
                        M$5:X$5=1,
                        M74:X74,
                        ""),
                    "")),
                AVERAGE(IF(
                    ISNUMBER(M74:X74),
                    IF(
                        M$5:X$5=2,
                        M74:X74,
                        ""),
                    ""))
            ),
            IF(
                Parameters!$D$17=1,
                IFERROR(
                    IF(
                        OR(
                            IF(
                                ISNUMBER(M74:X74),
                                IF(
                                    M$5:X$5=1,
                                    M74:X74,
                                    ""),
                                "")
                            =0),
                        0,
                        GEOMEAN(IF(
                            ISNUMBER(M74:X74),
                            IF(
                                M$5:X$5=1,
                                M74:X74,
                                ""),
                            ""))
                    ),
                    IF(
                        OR(IF(
                            ISNUMBER(M74:X74),
                            IF(
                                M$5:X$5=2,
                                M74:X74,
                                ""),
                            "")
                            =0),
                        0,
                        GEOMEAN(IF(
                            ISNUMBER(M74:X74),
                            IF(
                                M$5:X$5=2,
                                M74:X74,
                                ""),
                            "")))
                )
            )
        )
    )
)</f>
        <v>0</v>
      </c>
      <c r="J74" s="242">
        <v>44620</v>
      </c>
      <c r="K74" s="242">
        <v>44876</v>
      </c>
      <c r="L74" s="91" t="s">
        <v>117</v>
      </c>
      <c r="M74" s="192">
        <v>7.8658892128279803</v>
      </c>
      <c r="N74" s="192">
        <v>0</v>
      </c>
      <c r="O74" s="192" t="s">
        <v>409</v>
      </c>
      <c r="P74" s="192">
        <v>28.5</v>
      </c>
      <c r="Q74" s="192" t="s">
        <v>409</v>
      </c>
      <c r="R74" s="192" t="s">
        <v>409</v>
      </c>
      <c r="S74"/>
      <c r="T74"/>
      <c r="U74"/>
      <c r="V74"/>
      <c r="W74"/>
      <c r="X74"/>
      <c r="Y74" s="192"/>
      <c r="Z74" s="192"/>
      <c r="AA74"/>
      <c r="AB74"/>
      <c r="AC74"/>
      <c r="AD74"/>
      <c r="AE74"/>
      <c r="AF74"/>
      <c r="AG74" s="34"/>
      <c r="AH74" s="34"/>
      <c r="AI74" s="34"/>
      <c r="AJ74" s="34"/>
      <c r="AK74" s="205"/>
    </row>
    <row r="75" spans="1:37" x14ac:dyDescent="0.2">
      <c r="A75" s="84">
        <v>68</v>
      </c>
      <c r="B75" s="84" t="str">
        <f ca="1"/>
        <v>Gabon</v>
      </c>
      <c r="C75" s="84" t="str">
        <f ca="1"/>
        <v>GAB</v>
      </c>
      <c r="D75" s="84" t="str">
        <f ca="1"/>
        <v>SSF           Sub-Saharan Africa</v>
      </c>
      <c r="E75" s="84" t="str">
        <f ca="1"/>
        <v>IBRD</v>
      </c>
      <c r="F75" s="190" t="str">
        <f t="shared" ca="1" si="6"/>
        <v/>
      </c>
      <c r="G75" s="80">
        <f>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0</v>
      </c>
      <c r="H75" s="80" cm="1">
        <f t="array" ref="H75">IF(
    SUM(IF(
            ISNUMBER(
                IF(
                    $M$4:$X$4,
                    (M75:X75),
                    "")),
            1,
            0))
        =0,
    NA(),
    IF(
        Parameters!$D$15=1,
        IF(
            SUM(--(ISNUMBER(IF($M$4:$X$4=1,(M75:X75),""))))&gt;0,
            MAX(IF(
                ISNUMBER(M75:X75),
                IF(
                    M$4:X$4=1,
                    M75:X75,
                    ""),
                "")),
            MAX(IF(
                ISNUMBER(M75:X75),
                IF(
                    M$4:X$4=2,
                    M75:X75,
                    ""),
                ""))
        ),
        IF(
            Parameters!$D$16=1,
            IFERROR(
                AVERAGE(IF(
                    ISNUMBER(M75:X75),
                    IF(
                        M$4:X$4=1,
                        M75:X75,
                        ""),
                    "")),
                AVERAGE(IF(
                    ISNUMBER(M75:X75),
                    IF(
                        M$4:X$4=2,
                        M75:X75,
                        ""),
                    ""))
            ),
            IF(
                Parameters!$D$17=1,
                IFERROR(
                    IF(
                        OR(
                            IF(
                                ISNUMBER(M75:X75),
                                IF(
                                    M$4:X$4=1,
                                    M75:X75,
                                    ""),
                                "")
                            =0),
                        0,
                        GEOMEAN(IF(
                            ISNUMBER(M75:X75),
                            IF(
                                M$4:X$4=1,
                                M75:X75,
                                ""),
                            ""))
                    ),
                    IF(
                        OR(IF(
                            ISNUMBER(M75:X75),
                            IF(
                                M$4:X$4=2,
                                M75:X75,
                                ""),
                            "")
                            =0),
                        0,
                        GEOMEAN(IF(
                            ISNUMBER(M75:X75),
                            IF(
                                M$4:X$4=2,
                                M75:X75,
                                ""),
                            "")))
                )
            )
        )
    )
)</f>
        <v>9.8192419825072808</v>
      </c>
      <c r="I75" s="191" cm="1">
        <f t="array" ref="I75">IF(
    SUM(IF(
            ISNUMBER(
                IF(
                    $M$5:$X$5,
                    (M75:X75),
                    "")),
            1,
            0))
        =0,
    NA(),
    IF(
        Parameters!$D$15=1,
        IF(
            SUM(--(ISNUMBER(IF($M$5:$X$5=1,(M75:X75),""))))&gt;0,
            MAX(IF(
                ISNUMBER(M75:X75),
                IF(
                    M$5:X$5=1,
                    M75:X75,
                    ""),
                "")),
            MAX(IF(
                ISNUMBER(M75:X75),
                IF(
                    M$5:X$5=2,
                    M75:X75,
                    ""),
                ""))
        ),
        IF(
            Parameters!$D$16=1,
            IFERROR(
                AVERAGE(IF(
                    ISNUMBER(M75:X75),
                    IF(
                        M$5:X$5=1,
                        M75:X75,
                        ""),
                    "")),
                AVERAGE(IF(
                    ISNUMBER(M75:X75),
                    IF(
                        M$5:X$5=2,
                        M75:X75,
                        ""),
                    ""))
            ),
            IF(
                Parameters!$D$17=1,
                IFERROR(
                    IF(
                        OR(
                            IF(
                                ISNUMBER(M75:X75),
                                IF(
                                    M$5:X$5=1,
                                    M75:X75,
                                    ""),
                                "")
                            =0),
                        0,
                        GEOMEAN(IF(
                            ISNUMBER(M75:X75),
                            IF(
                                M$5:X$5=1,
                                M75:X75,
                                ""),
                            ""))
                    ),
                    IF(
                        OR(IF(
                            ISNUMBER(M75:X75),
                            IF(
                                M$5:X$5=2,
                                M75:X75,
                                ""),
                            "")
                            =0),
                        0,
                        GEOMEAN(IF(
                            ISNUMBER(M75:X75),
                            IF(
                                M$5:X$5=2,
                                M75:X75,
                                ""),
                            "")))
                )
            )
        )
    )
)</f>
        <v>0</v>
      </c>
      <c r="J75" s="242">
        <v>44620</v>
      </c>
      <c r="K75" s="242">
        <v>44785</v>
      </c>
      <c r="L75" s="91" t="s">
        <v>119</v>
      </c>
      <c r="M75" s="192">
        <v>9.8192419825072808</v>
      </c>
      <c r="N75" s="192">
        <v>0</v>
      </c>
      <c r="O75" s="192" t="s">
        <v>409</v>
      </c>
      <c r="P75" s="192">
        <v>21.8</v>
      </c>
      <c r="Q75" s="192" t="s">
        <v>409</v>
      </c>
      <c r="R75" s="192" t="s">
        <v>409</v>
      </c>
      <c r="S75"/>
      <c r="T75"/>
      <c r="U75"/>
      <c r="V75"/>
      <c r="W75"/>
      <c r="X75"/>
      <c r="Y75" s="192"/>
      <c r="Z75" s="192"/>
      <c r="AA75"/>
      <c r="AB75"/>
      <c r="AC75"/>
      <c r="AD75"/>
      <c r="AE75"/>
      <c r="AF75"/>
      <c r="AG75" s="34"/>
      <c r="AH75" s="34"/>
      <c r="AI75" s="34"/>
      <c r="AJ75" s="34"/>
      <c r="AK75" s="205"/>
    </row>
    <row r="76" spans="1:37" x14ac:dyDescent="0.2">
      <c r="A76" s="84">
        <v>69</v>
      </c>
      <c r="B76" s="84" t="str">
        <f ca="1"/>
        <v>United Kingdom</v>
      </c>
      <c r="C76" s="84" t="str">
        <f ca="1"/>
        <v>GBR</v>
      </c>
      <c r="D76" s="84" t="str">
        <f ca="1"/>
        <v>ECS           Europe &amp; Central Asia</v>
      </c>
      <c r="E76" s="84" t="str">
        <f ca="1"/>
        <v>NA</v>
      </c>
      <c r="F76" s="190" t="str">
        <f t="shared" ca="1" si="6"/>
        <v/>
      </c>
      <c r="G76" s="80">
        <f>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0</v>
      </c>
      <c r="H76" s="80" cm="1">
        <f t="array" ref="H76">IF(
    SUM(IF(
            ISNUMBER(
                IF(
                    $M$4:$X$4,
                    (M76:X76),
                    "")),
            1,
            0))
        =0,
    NA(),
    IF(
        Parameters!$D$15=1,
        IF(
            SUM(--(ISNUMBER(IF($M$4:$X$4=1,(M76:X76),""))))&gt;0,
            MAX(IF(
                ISNUMBER(M76:X76),
                IF(
                    M$4:X$4=1,
                    M76:X76,
                    ""),
                "")),
            MAX(IF(
                ISNUMBER(M76:X76),
                IF(
                    M$4:X$4=2,
                    M76:X76,
                    ""),
                ""))
        ),
        IF(
            Parameters!$D$16=1,
            IFERROR(
                AVERAGE(IF(
                    ISNUMBER(M76:X76),
                    IF(
                        M$4:X$4=1,
                        M76:X76,
                        ""),
                    "")),
                AVERAGE(IF(
                    ISNUMBER(M76:X76),
                    IF(
                        M$4:X$4=2,
                        M76:X76,
                        ""),
                    ""))
            ),
            IF(
                Parameters!$D$17=1,
                IFERROR(
                    IF(
                        OR(
                            IF(
                                ISNUMBER(M76:X76),
                                IF(
                                    M$4:X$4=1,
                                    M76:X76,
                                    ""),
                                "")
                            =0),
                        0,
                        GEOMEAN(IF(
                            ISNUMBER(M76:X76),
                            IF(
                                M$4:X$4=1,
                                M76:X76,
                                ""),
                            ""))
                    ),
                    IF(
                        OR(IF(
                            ISNUMBER(M76:X76),
                            IF(
                                M$4:X$4=2,
                                M76:X76,
                                ""),
                            "")
                            =0),
                        0,
                        GEOMEAN(IF(
                            ISNUMBER(M76:X76),
                            IF(
                                M$4:X$4=2,
                                M76:X76,
                                ""),
                            "")))
                )
            )
        )
    )
)</f>
        <v>0</v>
      </c>
      <c r="I76" s="191" cm="1">
        <f t="array" ref="I76">IF(
    SUM(IF(
            ISNUMBER(
                IF(
                    $M$5:$X$5,
                    (M76:X76),
                    "")),
            1,
            0))
        =0,
    NA(),
    IF(
        Parameters!$D$15=1,
        IF(
            SUM(--(ISNUMBER(IF($M$5:$X$5=1,(M76:X76),""))))&gt;0,
            MAX(IF(
                ISNUMBER(M76:X76),
                IF(
                    M$5:X$5=1,
                    M76:X76,
                    ""),
                "")),
            MAX(IF(
                ISNUMBER(M76:X76),
                IF(
                    M$5:X$5=2,
                    M76:X76,
                    ""),
                ""))
        ),
        IF(
            Parameters!$D$16=1,
            IFERROR(
                AVERAGE(IF(
                    ISNUMBER(M76:X76),
                    IF(
                        M$5:X$5=1,
                        M76:X76,
                        ""),
                    "")),
                AVERAGE(IF(
                    ISNUMBER(M76:X76),
                    IF(
                        M$5:X$5=2,
                        M76:X76,
                        ""),
                    ""))
            ),
            IF(
                Parameters!$D$17=1,
                IFERROR(
                    IF(
                        OR(
                            IF(
                                ISNUMBER(M76:X76),
                                IF(
                                    M$5:X$5=1,
                                    M76:X76,
                                    ""),
                                "")
                            =0),
                        0,
                        GEOMEAN(IF(
                            ISNUMBER(M76:X76),
                            IF(
                                M$5:X$5=1,
                                M76:X76,
                                ""),
                            ""))
                    ),
                    IF(
                        OR(IF(
                            ISNUMBER(M76:X76),
                            IF(
                                M$5:X$5=2,
                                M76:X76,
                                ""),
                            "")
                            =0),
                        0,
                        GEOMEAN(IF(
                            ISNUMBER(M76:X76),
                            IF(
                                M$5:X$5=2,
                                M76:X76,
                                ""),
                            "")))
                )
            )
        )
    )
)</f>
        <v>0</v>
      </c>
      <c r="J76" s="242">
        <v>44620</v>
      </c>
      <c r="K76" s="242">
        <v>44883</v>
      </c>
      <c r="L76" s="91" t="s">
        <v>121</v>
      </c>
      <c r="M76" s="192">
        <v>0</v>
      </c>
      <c r="N76" s="192">
        <v>0</v>
      </c>
      <c r="O76" s="192" t="s">
        <v>409</v>
      </c>
      <c r="P76" s="192">
        <v>67.2</v>
      </c>
      <c r="Q76" s="192" t="s">
        <v>409</v>
      </c>
      <c r="R76" s="192" t="s">
        <v>409</v>
      </c>
      <c r="S76"/>
      <c r="T76"/>
      <c r="U76"/>
      <c r="V76"/>
      <c r="W76"/>
      <c r="X76"/>
      <c r="Y76" s="192"/>
      <c r="Z76" s="192"/>
      <c r="AA76"/>
      <c r="AB76"/>
      <c r="AC76"/>
      <c r="AD76"/>
      <c r="AE76"/>
      <c r="AF76"/>
      <c r="AG76" s="34"/>
      <c r="AH76" s="34"/>
      <c r="AI76" s="34"/>
      <c r="AJ76" s="34"/>
      <c r="AK76" s="205"/>
    </row>
    <row r="77" spans="1:37" x14ac:dyDescent="0.2">
      <c r="A77" s="84">
        <v>70</v>
      </c>
      <c r="B77" s="84" t="str">
        <f ca="1"/>
        <v>Georgia</v>
      </c>
      <c r="C77" s="84" t="str">
        <f ca="1"/>
        <v>GEO</v>
      </c>
      <c r="D77" s="84" t="str">
        <f ca="1"/>
        <v>ECS           Europe &amp; Central Asia</v>
      </c>
      <c r="E77" s="84" t="str">
        <f ca="1"/>
        <v>IBRD</v>
      </c>
      <c r="F77" s="190" t="str">
        <f t="shared" ca="1" si="6"/>
        <v/>
      </c>
      <c r="G77" s="80">
        <f>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v>
      </c>
      <c r="H77" s="80" cm="1">
        <f t="array" ref="H77">IF(
    SUM(IF(
            ISNUMBER(
                IF(
                    $M$4:$X$4,
                    (M77:X77),
                    "")),
            1,
            0))
        =0,
    NA(),
    IF(
        Parameters!$D$15=1,
        IF(
            SUM(--(ISNUMBER(IF($M$4:$X$4=1,(M77:X77),""))))&gt;0,
            MAX(IF(
                ISNUMBER(M77:X77),
                IF(
                    M$4:X$4=1,
                    M77:X77,
                    ""),
                "")),
            MAX(IF(
                ISNUMBER(M77:X77),
                IF(
                    M$4:X$4=2,
                    M77:X77,
                    ""),
                ""))
        ),
        IF(
            Parameters!$D$16=1,
            IFERROR(
                AVERAGE(IF(
                    ISNUMBER(M77:X77),
                    IF(
                        M$4:X$4=1,
                        M77:X77,
                        ""),
                    "")),
                AVERAGE(IF(
                    ISNUMBER(M77:X77),
                    IF(
                        M$4:X$4=2,
                        M77:X77,
                        ""),
                    ""))
            ),
            IF(
                Parameters!$D$17=1,
                IFERROR(
                    IF(
                        OR(
                            IF(
                                ISNUMBER(M77:X77),
                                IF(
                                    M$4:X$4=1,
                                    M77:X77,
                                    ""),
                                "")
                            =0),
                        0,
                        GEOMEAN(IF(
                            ISNUMBER(M77:X77),
                            IF(
                                M$4:X$4=1,
                                M77:X77,
                                ""),
                            ""))
                    ),
                    IF(
                        OR(IF(
                            ISNUMBER(M77:X77),
                            IF(
                                M$4:X$4=2,
                                M77:X77,
                                ""),
                            "")
                            =0),
                        0,
                        GEOMEAN(IF(
                            ISNUMBER(M77:X77),
                            IF(
                                M$4:X$4=2,
                                M77:X77,
                                ""),
                            "")))
                )
            )
        )
    )
)</f>
        <v>0.839650145772596</v>
      </c>
      <c r="I77" s="191" cm="1">
        <f t="array" ref="I77">IF(
    SUM(IF(
            ISNUMBER(
                IF(
                    $M$5:$X$5,
                    (M77:X77),
                    "")),
            1,
            0))
        =0,
    NA(),
    IF(
        Parameters!$D$15=1,
        IF(
            SUM(--(ISNUMBER(IF($M$5:$X$5=1,(M77:X77),""))))&gt;0,
            MAX(IF(
                ISNUMBER(M77:X77),
                IF(
                    M$5:X$5=1,
                    M77:X77,
                    ""),
                "")),
            MAX(IF(
                ISNUMBER(M77:X77),
                IF(
                    M$5:X$5=2,
                    M77:X77,
                    ""),
                ""))
        ),
        IF(
            Parameters!$D$16=1,
            IFERROR(
                AVERAGE(IF(
                    ISNUMBER(M77:X77),
                    IF(
                        M$5:X$5=1,
                        M77:X77,
                        ""),
                    "")),
                AVERAGE(IF(
                    ISNUMBER(M77:X77),
                    IF(
                        M$5:X$5=2,
                        M77:X77,
                        ""),
                    ""))
            ),
            IF(
                Parameters!$D$17=1,
                IFERROR(
                    IF(
                        OR(
                            IF(
                                ISNUMBER(M77:X77),
                                IF(
                                    M$5:X$5=1,
                                    M77:X77,
                                    ""),
                                "")
                            =0),
                        0,
                        GEOMEAN(IF(
                            ISNUMBER(M77:X77),
                            IF(
                                M$5:X$5=1,
                                M77:X77,
                                ""),
                            ""))
                    ),
                    IF(
                        OR(IF(
                            ISNUMBER(M77:X77),
                            IF(
                                M$5:X$5=2,
                                M77:X77,
                                ""),
                            "")
                            =0),
                        0,
                        GEOMEAN(IF(
                            ISNUMBER(M77:X77),
                            IF(
                                M$5:X$5=2,
                                M77:X77,
                                ""),
                            "")))
                )
            )
        )
    )
)</f>
        <v>0</v>
      </c>
      <c r="J77" s="242">
        <v>44620</v>
      </c>
      <c r="K77" s="242">
        <v>44883</v>
      </c>
      <c r="L77" s="91" t="s">
        <v>123</v>
      </c>
      <c r="M77" s="192">
        <v>0.839650145772596</v>
      </c>
      <c r="N77" s="192">
        <v>0</v>
      </c>
      <c r="O77" s="192" t="s">
        <v>409</v>
      </c>
      <c r="P77" s="192">
        <v>52.6</v>
      </c>
      <c r="Q77" s="192" t="s">
        <v>409</v>
      </c>
      <c r="R77" s="192" t="s">
        <v>409</v>
      </c>
      <c r="S77"/>
      <c r="T77"/>
      <c r="U77"/>
      <c r="V77"/>
      <c r="W77"/>
      <c r="X77"/>
      <c r="Y77" s="192"/>
      <c r="Z77" s="192"/>
      <c r="AA77"/>
      <c r="AB77"/>
      <c r="AC77"/>
      <c r="AD77"/>
      <c r="AE77"/>
      <c r="AF77"/>
      <c r="AG77" s="34"/>
      <c r="AH77" s="34"/>
      <c r="AI77" s="34"/>
      <c r="AJ77" s="34"/>
      <c r="AK77" s="205"/>
    </row>
    <row r="78" spans="1:37" x14ac:dyDescent="0.2">
      <c r="A78" s="84">
        <v>71</v>
      </c>
      <c r="B78" s="84" t="str">
        <f ca="1"/>
        <v>Ghana</v>
      </c>
      <c r="C78" s="84" t="str">
        <f ca="1"/>
        <v>GHA</v>
      </c>
      <c r="D78" s="84" t="str">
        <f ca="1"/>
        <v>SSF           Sub-Saharan Africa</v>
      </c>
      <c r="E78" s="84" t="str">
        <f ca="1"/>
        <v>IDA</v>
      </c>
      <c r="F78" s="190" t="str">
        <f t="shared" ca="1" si="6"/>
        <v/>
      </c>
      <c r="G78" s="80">
        <f>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0</v>
      </c>
      <c r="H78" s="80" cm="1">
        <f t="array" ref="H78">IF(
    SUM(IF(
            ISNUMBER(
                IF(
                    $M$4:$X$4,
                    (M78:X78),
                    "")),
            1,
            0))
        =0,
    NA(),
    IF(
        Parameters!$D$15=1,
        IF(
            SUM(--(ISNUMBER(IF($M$4:$X$4=1,(M78:X78),""))))&gt;0,
            MAX(IF(
                ISNUMBER(M78:X78),
                IF(
                    M$4:X$4=1,
                    M78:X78,
                    ""),
                "")),
            MAX(IF(
                ISNUMBER(M78:X78),
                IF(
                    M$4:X$4=2,
                    M78:X78,
                    ""),
                ""))
        ),
        IF(
            Parameters!$D$16=1,
            IFERROR(
                AVERAGE(IF(
                    ISNUMBER(M78:X78),
                    IF(
                        M$4:X$4=1,
                        M78:X78,
                        ""),
                    "")),
                AVERAGE(IF(
                    ISNUMBER(M78:X78),
                    IF(
                        M$4:X$4=2,
                        M78:X78,
                        ""),
                    ""))
            ),
            IF(
                Parameters!$D$17=1,
                IFERROR(
                    IF(
                        OR(
                            IF(
                                ISNUMBER(M78:X78),
                                IF(
                                    M$4:X$4=1,
                                    M78:X78,
                                    ""),
                                "")
                            =0),
                        0,
                        GEOMEAN(IF(
                            ISNUMBER(M78:X78),
                            IF(
                                M$4:X$4=1,
                                M78:X78,
                                ""),
                            ""))
                    ),
                    IF(
                        OR(IF(
                            ISNUMBER(M78:X78),
                            IF(
                                M$4:X$4=2,
                                M78:X78,
                                ""),
                            "")
                            =0),
                        0,
                        GEOMEAN(IF(
                            ISNUMBER(M78:X78),
                            IF(
                                M$4:X$4=2,
                                M78:X78,
                                ""),
                            "")))
                )
            )
        )
    )
)</f>
        <v>6.17492711370262</v>
      </c>
      <c r="I78" s="191" cm="1">
        <f t="array" ref="I78">IF(
    SUM(IF(
            ISNUMBER(
                IF(
                    $M$5:$X$5,
                    (M78:X78),
                    "")),
            1,
            0))
        =0,
    NA(),
    IF(
        Parameters!$D$15=1,
        IF(
            SUM(--(ISNUMBER(IF($M$5:$X$5=1,(M78:X78),""))))&gt;0,
            MAX(IF(
                ISNUMBER(M78:X78),
                IF(
                    M$5:X$5=1,
                    M78:X78,
                    ""),
                "")),
            MAX(IF(
                ISNUMBER(M78:X78),
                IF(
                    M$5:X$5=2,
                    M78:X78,
                    ""),
                ""))
        ),
        IF(
            Parameters!$D$16=1,
            IFERROR(
                AVERAGE(IF(
                    ISNUMBER(M78:X78),
                    IF(
                        M$5:X$5=1,
                        M78:X78,
                        ""),
                    "")),
                AVERAGE(IF(
                    ISNUMBER(M78:X78),
                    IF(
                        M$5:X$5=2,
                        M78:X78,
                        ""),
                    ""))
            ),
            IF(
                Parameters!$D$17=1,
                IFERROR(
                    IF(
                        OR(
                            IF(
                                ISNUMBER(M78:X78),
                                IF(
                                    M$5:X$5=1,
                                    M78:X78,
                                    ""),
                                "")
                            =0),
                        0,
                        GEOMEAN(IF(
                            ISNUMBER(M78:X78),
                            IF(
                                M$5:X$5=1,
                                M78:X78,
                                ""),
                            ""))
                    ),
                    IF(
                        OR(IF(
                            ISNUMBER(M78:X78),
                            IF(
                                M$5:X$5=2,
                                M78:X78,
                                ""),
                            "")
                            =0),
                        0,
                        GEOMEAN(IF(
                            ISNUMBER(M78:X78),
                            IF(
                                M$5:X$5=2,
                                M78:X78,
                                ""),
                            "")))
                )
            )
        )
    )
)</f>
        <v>0</v>
      </c>
      <c r="J78" s="242">
        <v>44620</v>
      </c>
      <c r="K78" s="242">
        <v>44620</v>
      </c>
      <c r="L78" s="91" t="s">
        <v>125</v>
      </c>
      <c r="M78" s="192">
        <v>6.17492711370262</v>
      </c>
      <c r="N78" s="192">
        <v>0</v>
      </c>
      <c r="O78" s="192" t="s">
        <v>409</v>
      </c>
      <c r="P78" s="192">
        <v>34.299999999999997</v>
      </c>
      <c r="Q78" s="192" t="s">
        <v>409</v>
      </c>
      <c r="R78" s="192" t="s">
        <v>409</v>
      </c>
      <c r="S78"/>
      <c r="T78"/>
      <c r="U78"/>
      <c r="V78"/>
      <c r="W78"/>
      <c r="X78"/>
      <c r="Y78" s="192"/>
      <c r="Z78" s="192"/>
      <c r="AA78"/>
      <c r="AB78"/>
      <c r="AC78"/>
      <c r="AD78"/>
      <c r="AE78"/>
      <c r="AF78"/>
      <c r="AG78" s="34"/>
      <c r="AH78" s="34"/>
      <c r="AI78" s="34"/>
      <c r="AJ78" s="34"/>
      <c r="AK78" s="205"/>
    </row>
    <row r="79" spans="1:37" x14ac:dyDescent="0.2">
      <c r="A79" s="84">
        <v>72</v>
      </c>
      <c r="B79" s="84" t="str">
        <f ca="1"/>
        <v>Gibraltar</v>
      </c>
      <c r="C79" s="84" t="str">
        <f ca="1"/>
        <v>GIB</v>
      </c>
      <c r="D79" s="84" t="str">
        <f ca="1"/>
        <v>ECS           Europe &amp; Central Asia</v>
      </c>
      <c r="E79" s="84" t="str">
        <f ca="1"/>
        <v>NA</v>
      </c>
      <c r="F79" s="190" t="str">
        <f t="shared" ca="1" si="6"/>
        <v/>
      </c>
      <c r="G79" s="80">
        <f>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0</v>
      </c>
      <c r="H79" s="80" t="e" cm="1">
        <f t="array" ref="H79">IF(
    SUM(IF(
            ISNUMBER(
                IF(
                    $M$4:$X$4,
                    (M79:X79),
                    "")),
            1,
            0))
        =0,
    NA(),
    IF(
        Parameters!$D$15=1,
        IF(
            SUM(--(ISNUMBER(IF($M$4:$X$4=1,(M79:X79),""))))&gt;0,
            MAX(IF(
                ISNUMBER(M79:X79),
                IF(
                    M$4:X$4=1,
                    M79:X79,
                    ""),
                "")),
            MAX(IF(
                ISNUMBER(M79:X79),
                IF(
                    M$4:X$4=2,
                    M79:X79,
                    ""),
                ""))
        ),
        IF(
            Parameters!$D$16=1,
            IFERROR(
                AVERAGE(IF(
                    ISNUMBER(M79:X79),
                    IF(
                        M$4:X$4=1,
                        M79:X79,
                        ""),
                    "")),
                AVERAGE(IF(
                    ISNUMBER(M79:X79),
                    IF(
                        M$4:X$4=2,
                        M79:X79,
                        ""),
                    ""))
            ),
            IF(
                Parameters!$D$17=1,
                IFERROR(
                    IF(
                        OR(
                            IF(
                                ISNUMBER(M79:X79),
                                IF(
                                    M$4:X$4=1,
                                    M79:X79,
                                    ""),
                                "")
                            =0),
                        0,
                        GEOMEAN(IF(
                            ISNUMBER(M79:X79),
                            IF(
                                M$4:X$4=1,
                                M79:X79,
                                ""),
                            ""))
                    ),
                    IF(
                        OR(IF(
                            ISNUMBER(M79:X79),
                            IF(
                                M$4:X$4=2,
                                M79:X79,
                                ""),
                            "")
                            =0),
                        0,
                        GEOMEAN(IF(
                            ISNUMBER(M79:X79),
                            IF(
                                M$4:X$4=2,
                                M79:X79,
                                ""),
                            "")))
                )
            )
        )
    )
)</f>
        <v>#N/A</v>
      </c>
      <c r="I79" s="191" cm="1">
        <f t="array" ref="I79">IF(
    SUM(IF(
            ISNUMBER(
                IF(
                    $M$5:$X$5,
                    (M79:X79),
                    "")),
            1,
            0))
        =0,
    NA(),
    IF(
        Parameters!$D$15=1,
        IF(
            SUM(--(ISNUMBER(IF($M$5:$X$5=1,(M79:X79),""))))&gt;0,
            MAX(IF(
                ISNUMBER(M79:X79),
                IF(
                    M$5:X$5=1,
                    M79:X79,
                    ""),
                "")),
            MAX(IF(
                ISNUMBER(M79:X79),
                IF(
                    M$5:X$5=2,
                    M79:X79,
                    ""),
                ""))
        ),
        IF(
            Parameters!$D$16=1,
            IFERROR(
                AVERAGE(IF(
                    ISNUMBER(M79:X79),
                    IF(
                        M$5:X$5=1,
                        M79:X79,
                        ""),
                    "")),
                AVERAGE(IF(
                    ISNUMBER(M79:X79),
                    IF(
                        M$5:X$5=2,
                        M79:X79,
                        ""),
                    ""))
            ),
            IF(
                Parameters!$D$17=1,
                IFERROR(
                    IF(
                        OR(
                            IF(
                                ISNUMBER(M79:X79),
                                IF(
                                    M$5:X$5=1,
                                    M79:X79,
                                    ""),
                                "")
                            =0),
                        0,
                        GEOMEAN(IF(
                            ISNUMBER(M79:X79),
                            IF(
                                M$5:X$5=1,
                                M79:X79,
                                ""),
                            ""))
                    ),
                    IF(
                        OR(IF(
                            ISNUMBER(M79:X79),
                            IF(
                                M$5:X$5=2,
                                M79:X79,
                                ""),
                            "")
                            =0),
                        0,
                        GEOMEAN(IF(
                            ISNUMBER(M79:X79),
                            IF(
                                M$5:X$5=2,
                                M79:X79,
                                ""),
                            "")))
                )
            )
        )
    )
)</f>
        <v>0</v>
      </c>
      <c r="J79" s="242" t="s">
        <v>409</v>
      </c>
      <c r="K79" s="242" t="s">
        <v>409</v>
      </c>
      <c r="L79" s="91" t="s">
        <v>675</v>
      </c>
      <c r="M79" s="192" t="s">
        <v>409</v>
      </c>
      <c r="N79" s="192">
        <v>0</v>
      </c>
      <c r="O79" s="192" t="s">
        <v>409</v>
      </c>
      <c r="P79" s="192" t="s">
        <v>409</v>
      </c>
      <c r="Q79" s="192" t="s">
        <v>409</v>
      </c>
      <c r="R79" s="192" t="s">
        <v>409</v>
      </c>
      <c r="S79"/>
      <c r="T79"/>
      <c r="U79"/>
      <c r="V79"/>
      <c r="W79"/>
      <c r="X79"/>
      <c r="Y79" s="192"/>
      <c r="Z79" s="192"/>
      <c r="AA79"/>
      <c r="AB79"/>
      <c r="AC79"/>
      <c r="AD79"/>
      <c r="AE79"/>
      <c r="AF79"/>
      <c r="AG79" s="34"/>
      <c r="AH79" s="34"/>
      <c r="AI79" s="34"/>
      <c r="AJ79" s="34"/>
      <c r="AK79" s="205"/>
    </row>
    <row r="80" spans="1:37" x14ac:dyDescent="0.2">
      <c r="A80" s="84">
        <v>73</v>
      </c>
      <c r="B80" s="84" t="str">
        <f ca="1"/>
        <v>Guinea</v>
      </c>
      <c r="C80" s="84" t="str">
        <f ca="1"/>
        <v>GIN</v>
      </c>
      <c r="D80" s="84" t="str">
        <f ca="1"/>
        <v>SSF           Sub-Saharan Africa</v>
      </c>
      <c r="E80" s="84" t="str">
        <f ca="1"/>
        <v>IDA</v>
      </c>
      <c r="F80" s="190" t="str">
        <f t="shared" ca="1" si="6"/>
        <v/>
      </c>
      <c r="G80" s="80">
        <f>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0</v>
      </c>
      <c r="H80" s="80" cm="1">
        <f t="array" ref="H80">IF(
    SUM(IF(
            ISNUMBER(
                IF(
                    $M$4:$X$4,
                    (M80:X80),
                    "")),
            1,
            0))
        =0,
    NA(),
    IF(
        Parameters!$D$15=1,
        IF(
            SUM(--(ISNUMBER(IF($M$4:$X$4=1,(M80:X80),""))))&gt;0,
            MAX(IF(
                ISNUMBER(M80:X80),
                IF(
                    M$4:X$4=1,
                    M80:X80,
                    ""),
                "")),
            MAX(IF(
                ISNUMBER(M80:X80),
                IF(
                    M$4:X$4=2,
                    M80:X80,
                    ""),
                ""))
        ),
        IF(
            Parameters!$D$16=1,
            IFERROR(
                AVERAGE(IF(
                    ISNUMBER(M80:X80),
                    IF(
                        M$4:X$4=1,
                        M80:X80,
                        ""),
                    "")),
                AVERAGE(IF(
                    ISNUMBER(M80:X80),
                    IF(
                        M$4:X$4=2,
                        M80:X80,
                        ""),
                    ""))
            ),
            IF(
                Parameters!$D$17=1,
                IFERROR(
                    IF(
                        OR(
                            IF(
                                ISNUMBER(M80:X80),
                                IF(
                                    M$4:X$4=1,
                                    M80:X80,
                                    ""),
                                "")
                            =0),
                        0,
                        GEOMEAN(IF(
                            ISNUMBER(M80:X80),
                            IF(
                                M$4:X$4=1,
                                M80:X80,
                                ""),
                            ""))
                    ),
                    IF(
                        OR(IF(
                            ISNUMBER(M80:X80),
                            IF(
                                M$4:X$4=2,
                                M80:X80,
                                ""),
                            "")
                            =0),
                        0,
                        GEOMEAN(IF(
                            ISNUMBER(M80:X80),
                            IF(
                                M$4:X$4=2,
                                M80:X80,
                                ""),
                            "")))
                )
            )
        )
    )
)</f>
        <v>8.3615160349854207</v>
      </c>
      <c r="I80" s="191" cm="1">
        <f t="array" ref="I80">IF(
    SUM(IF(
            ISNUMBER(
                IF(
                    $M$5:$X$5,
                    (M80:X80),
                    "")),
            1,
            0))
        =0,
    NA(),
    IF(
        Parameters!$D$15=1,
        IF(
            SUM(--(ISNUMBER(IF($M$5:$X$5=1,(M80:X80),""))))&gt;0,
            MAX(IF(
                ISNUMBER(M80:X80),
                IF(
                    M$5:X$5=1,
                    M80:X80,
                    ""),
                "")),
            MAX(IF(
                ISNUMBER(M80:X80),
                IF(
                    M$5:X$5=2,
                    M80:X80,
                    ""),
                ""))
        ),
        IF(
            Parameters!$D$16=1,
            IFERROR(
                AVERAGE(IF(
                    ISNUMBER(M80:X80),
                    IF(
                        M$5:X$5=1,
                        M80:X80,
                        ""),
                    "")),
                AVERAGE(IF(
                    ISNUMBER(M80:X80),
                    IF(
                        M$5:X$5=2,
                        M80:X80,
                        ""),
                    ""))
            ),
            IF(
                Parameters!$D$17=1,
                IFERROR(
                    IF(
                        OR(
                            IF(
                                ISNUMBER(M80:X80),
                                IF(
                                    M$5:X$5=1,
                                    M80:X80,
                                    ""),
                                "")
                            =0),
                        0,
                        GEOMEAN(IF(
                            ISNUMBER(M80:X80),
                            IF(
                                M$5:X$5=1,
                                M80:X80,
                                ""),
                            ""))
                    ),
                    IF(
                        OR(IF(
                            ISNUMBER(M80:X80),
                            IF(
                                M$5:X$5=2,
                                M80:X80,
                                ""),
                            "")
                            =0),
                        0,
                        GEOMEAN(IF(
                            ISNUMBER(M80:X80),
                            IF(
                                M$5:X$5=2,
                                M80:X80,
                                ""),
                            "")))
                )
            )
        )
    )
)</f>
        <v>0</v>
      </c>
      <c r="J80" s="242">
        <v>44620</v>
      </c>
      <c r="K80" s="242">
        <v>44699</v>
      </c>
      <c r="L80" s="91" t="s">
        <v>127</v>
      </c>
      <c r="M80" s="192">
        <v>8.3615160349854207</v>
      </c>
      <c r="N80" s="192">
        <v>0</v>
      </c>
      <c r="O80" s="192" t="s">
        <v>409</v>
      </c>
      <c r="P80" s="192">
        <v>26.8</v>
      </c>
      <c r="Q80" s="192" t="s">
        <v>409</v>
      </c>
      <c r="R80" s="192" t="s">
        <v>409</v>
      </c>
      <c r="S80"/>
      <c r="T80"/>
      <c r="U80"/>
      <c r="V80"/>
      <c r="W80"/>
      <c r="X80"/>
      <c r="Y80" s="192"/>
      <c r="Z80" s="192"/>
      <c r="AA80"/>
      <c r="AB80"/>
      <c r="AC80"/>
      <c r="AD80"/>
      <c r="AE80"/>
      <c r="AF80"/>
      <c r="AG80" s="34"/>
      <c r="AH80" s="34"/>
      <c r="AI80" s="34"/>
      <c r="AJ80" s="34"/>
      <c r="AK80" s="205"/>
    </row>
    <row r="81" spans="1:37" x14ac:dyDescent="0.2">
      <c r="A81" s="84">
        <v>74</v>
      </c>
      <c r="B81" s="84" t="str">
        <f ca="1"/>
        <v>Gambia, The</v>
      </c>
      <c r="C81" s="84" t="str">
        <f ca="1"/>
        <v>GMB</v>
      </c>
      <c r="D81" s="84" t="str">
        <f ca="1"/>
        <v>SSF           Sub-Saharan Africa</v>
      </c>
      <c r="E81" s="84" t="str">
        <f ca="1"/>
        <v>IDA</v>
      </c>
      <c r="F81" s="190" t="str">
        <f t="shared" ca="1" si="6"/>
        <v/>
      </c>
      <c r="G81" s="80">
        <f>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0</v>
      </c>
      <c r="H81" s="80" cm="1">
        <f t="array" ref="H81">IF(
    SUM(IF(
            ISNUMBER(
                IF(
                    $M$4:$X$4,
                    (M81:X81),
                    "")),
            1,
            0))
        =0,
    NA(),
    IF(
        Parameters!$D$15=1,
        IF(
            SUM(--(ISNUMBER(IF($M$4:$X$4=1,(M81:X81),""))))&gt;0,
            MAX(IF(
                ISNUMBER(M81:X81),
                IF(
                    M$4:X$4=1,
                    M81:X81,
                    ""),
                "")),
            MAX(IF(
                ISNUMBER(M81:X81),
                IF(
                    M$4:X$4=2,
                    M81:X81,
                    ""),
                ""))
        ),
        IF(
            Parameters!$D$16=1,
            IFERROR(
                AVERAGE(IF(
                    ISNUMBER(M81:X81),
                    IF(
                        M$4:X$4=1,
                        M81:X81,
                        ""),
                    "")),
                AVERAGE(IF(
                    ISNUMBER(M81:X81),
                    IF(
                        M$4:X$4=2,
                        M81:X81,
                        ""),
                    ""))
            ),
            IF(
                Parameters!$D$17=1,
                IFERROR(
                    IF(
                        OR(
                            IF(
                                ISNUMBER(M81:X81),
                                IF(
                                    M$4:X$4=1,
                                    M81:X81,
                                    ""),
                                "")
                            =0),
                        0,
                        GEOMEAN(IF(
                            ISNUMBER(M81:X81),
                            IF(
                                M$4:X$4=1,
                                M81:X81,
                                ""),
                            ""))
                    ),
                    IF(
                        OR(IF(
                            ISNUMBER(M81:X81),
                            IF(
                                M$4:X$4=2,
                                M81:X81,
                                ""),
                            "")
                            =0),
                        0,
                        GEOMEAN(IF(
                            ISNUMBER(M81:X81),
                            IF(
                                M$4:X$4=2,
                                M81:X81,
                                ""),
                            "")))
                )
            )
        )
    )
)</f>
        <v>7.8075801749271099</v>
      </c>
      <c r="I81" s="191" cm="1">
        <f t="array" ref="I81">IF(
    SUM(IF(
            ISNUMBER(
                IF(
                    $M$5:$X$5,
                    (M81:X81),
                    "")),
            1,
            0))
        =0,
    NA(),
    IF(
        Parameters!$D$15=1,
        IF(
            SUM(--(ISNUMBER(IF($M$5:$X$5=1,(M81:X81),""))))&gt;0,
            MAX(IF(
                ISNUMBER(M81:X81),
                IF(
                    M$5:X$5=1,
                    M81:X81,
                    ""),
                "")),
            MAX(IF(
                ISNUMBER(M81:X81),
                IF(
                    M$5:X$5=2,
                    M81:X81,
                    ""),
                ""))
        ),
        IF(
            Parameters!$D$16=1,
            IFERROR(
                AVERAGE(IF(
                    ISNUMBER(M81:X81),
                    IF(
                        M$5:X$5=1,
                        M81:X81,
                        ""),
                    "")),
                AVERAGE(IF(
                    ISNUMBER(M81:X81),
                    IF(
                        M$5:X$5=2,
                        M81:X81,
                        ""),
                    ""))
            ),
            IF(
                Parameters!$D$17=1,
                IFERROR(
                    IF(
                        OR(
                            IF(
                                ISNUMBER(M81:X81),
                                IF(
                                    M$5:X$5=1,
                                    M81:X81,
                                    ""),
                                "")
                            =0),
                        0,
                        GEOMEAN(IF(
                            ISNUMBER(M81:X81),
                            IF(
                                M$5:X$5=1,
                                M81:X81,
                                ""),
                            ""))
                    ),
                    IF(
                        OR(IF(
                            ISNUMBER(M81:X81),
                            IF(
                                M$5:X$5=2,
                                M81:X81,
                                ""),
                            "")
                            =0),
                        0,
                        GEOMEAN(IF(
                            ISNUMBER(M81:X81),
                            IF(
                                M$5:X$5=2,
                                M81:X81,
                                ""),
                            "")))
                )
            )
        )
    )
)</f>
        <v>0</v>
      </c>
      <c r="J81" s="242">
        <v>44620</v>
      </c>
      <c r="K81" s="242">
        <v>44699</v>
      </c>
      <c r="L81" s="91" t="s">
        <v>128</v>
      </c>
      <c r="M81" s="192">
        <v>7.8075801749271099</v>
      </c>
      <c r="N81" s="192">
        <v>0</v>
      </c>
      <c r="O81" s="192" t="s">
        <v>409</v>
      </c>
      <c r="P81" s="192">
        <v>28.7</v>
      </c>
      <c r="Q81" s="192" t="s">
        <v>409</v>
      </c>
      <c r="R81" s="192" t="s">
        <v>409</v>
      </c>
      <c r="S81"/>
      <c r="T81"/>
      <c r="U81"/>
      <c r="V81"/>
      <c r="W81"/>
      <c r="X81"/>
      <c r="Y81" s="192"/>
      <c r="Z81" s="192"/>
      <c r="AA81"/>
      <c r="AB81"/>
      <c r="AC81"/>
      <c r="AD81"/>
      <c r="AE81"/>
      <c r="AF81"/>
      <c r="AG81" s="34"/>
      <c r="AH81" s="34"/>
      <c r="AI81" s="34"/>
      <c r="AJ81" s="34"/>
      <c r="AK81" s="205"/>
    </row>
    <row r="82" spans="1:37" x14ac:dyDescent="0.2">
      <c r="A82" s="84">
        <v>75</v>
      </c>
      <c r="B82" s="84" t="str">
        <f ca="1"/>
        <v>Guinea-Bissau</v>
      </c>
      <c r="C82" s="84" t="str">
        <f ca="1"/>
        <v>GNB</v>
      </c>
      <c r="D82" s="84" t="str">
        <f ca="1"/>
        <v>SSF           Sub-Saharan Africa</v>
      </c>
      <c r="E82" s="84" t="str">
        <f ca="1"/>
        <v>IDA</v>
      </c>
      <c r="F82" s="190" t="str">
        <f t="shared" ca="1" si="6"/>
        <v/>
      </c>
      <c r="G82" s="80">
        <f>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0</v>
      </c>
      <c r="H82" s="80" cm="1">
        <f t="array" ref="H82">IF(
    SUM(IF(
            ISNUMBER(
                IF(
                    $M$4:$X$4,
                    (M82:X82),
                    "")),
            1,
            0))
        =0,
    NA(),
    IF(
        Parameters!$D$15=1,
        IF(
            SUM(--(ISNUMBER(IF($M$4:$X$4=1,(M82:X82),""))))&gt;0,
            MAX(IF(
                ISNUMBER(M82:X82),
                IF(
                    M$4:X$4=1,
                    M82:X82,
                    ""),
                "")),
            MAX(IF(
                ISNUMBER(M82:X82),
                IF(
                    M$4:X$4=2,
                    M82:X82,
                    ""),
                ""))
        ),
        IF(
            Parameters!$D$16=1,
            IFERROR(
                AVERAGE(IF(
                    ISNUMBER(M82:X82),
                    IF(
                        M$4:X$4=1,
                        M82:X82,
                        ""),
                    "")),
                AVERAGE(IF(
                    ISNUMBER(M82:X82),
                    IF(
                        M$4:X$4=2,
                        M82:X82,
                        ""),
                    ""))
            ),
            IF(
                Parameters!$D$17=1,
                IFERROR(
                    IF(
                        OR(
                            IF(
                                ISNUMBER(M82:X82),
                                IF(
                                    M$4:X$4=1,
                                    M82:X82,
                                    ""),
                                "")
                            =0),
                        0,
                        GEOMEAN(IF(
                            ISNUMBER(M82:X82),
                            IF(
                                M$4:X$4=1,
                                M82:X82,
                                ""),
                            ""))
                    ),
                    IF(
                        OR(IF(
                            ISNUMBER(M82:X82),
                            IF(
                                M$4:X$4=2,
                                M82:X82,
                                ""),
                            "")
                            =0),
                        0,
                        GEOMEAN(IF(
                            ISNUMBER(M82:X82),
                            IF(
                                M$4:X$4=2,
                                M82:X82,
                                ""),
                            "")))
                )
            )
        )
    )
)</f>
        <v>9.9358600583090304</v>
      </c>
      <c r="I82" s="191" cm="1">
        <f t="array" ref="I82">IF(
    SUM(IF(
            ISNUMBER(
                IF(
                    $M$5:$X$5,
                    (M82:X82),
                    "")),
            1,
            0))
        =0,
    NA(),
    IF(
        Parameters!$D$15=1,
        IF(
            SUM(--(ISNUMBER(IF($M$5:$X$5=1,(M82:X82),""))))&gt;0,
            MAX(IF(
                ISNUMBER(M82:X82),
                IF(
                    M$5:X$5=1,
                    M82:X82,
                    ""),
                "")),
            MAX(IF(
                ISNUMBER(M82:X82),
                IF(
                    M$5:X$5=2,
                    M82:X82,
                    ""),
                ""))
        ),
        IF(
            Parameters!$D$16=1,
            IFERROR(
                AVERAGE(IF(
                    ISNUMBER(M82:X82),
                    IF(
                        M$5:X$5=1,
                        M82:X82,
                        ""),
                    "")),
                AVERAGE(IF(
                    ISNUMBER(M82:X82),
                    IF(
                        M$5:X$5=2,
                        M82:X82,
                        ""),
                    ""))
            ),
            IF(
                Parameters!$D$17=1,
                IFERROR(
                    IF(
                        OR(
                            IF(
                                ISNUMBER(M82:X82),
                                IF(
                                    M$5:X$5=1,
                                    M82:X82,
                                    ""),
                                "")
                            =0),
                        0,
                        GEOMEAN(IF(
                            ISNUMBER(M82:X82),
                            IF(
                                M$5:X$5=1,
                                M82:X82,
                                ""),
                            ""))
                    ),
                    IF(
                        OR(IF(
                            ISNUMBER(M82:X82),
                            IF(
                                M$5:X$5=2,
                                M82:X82,
                                ""),
                            "")
                            =0),
                        0,
                        GEOMEAN(IF(
                            ISNUMBER(M82:X82),
                            IF(
                                M$5:X$5=2,
                                M82:X82,
                                ""),
                            "")))
                )
            )
        )
    )
)</f>
        <v>0</v>
      </c>
      <c r="J82" s="242">
        <v>44620</v>
      </c>
      <c r="K82" s="242">
        <v>44699</v>
      </c>
      <c r="L82" s="91" t="s">
        <v>130</v>
      </c>
      <c r="M82" s="192">
        <v>9.9358600583090304</v>
      </c>
      <c r="N82" s="192">
        <v>0</v>
      </c>
      <c r="O82" s="192" t="s">
        <v>409</v>
      </c>
      <c r="P82" s="192">
        <v>21.4</v>
      </c>
      <c r="Q82" s="192" t="s">
        <v>409</v>
      </c>
      <c r="R82" s="192" t="s">
        <v>409</v>
      </c>
      <c r="S82"/>
      <c r="T82"/>
      <c r="U82"/>
      <c r="V82"/>
      <c r="W82"/>
      <c r="X82"/>
      <c r="Y82" s="192"/>
      <c r="Z82" s="192"/>
      <c r="AA82"/>
      <c r="AB82"/>
      <c r="AC82"/>
      <c r="AD82"/>
      <c r="AE82"/>
      <c r="AF82"/>
      <c r="AG82" s="34"/>
      <c r="AH82" s="34"/>
      <c r="AI82" s="34"/>
      <c r="AJ82" s="34"/>
      <c r="AK82" s="205"/>
    </row>
    <row r="83" spans="1:37" x14ac:dyDescent="0.2">
      <c r="A83" s="84">
        <v>76</v>
      </c>
      <c r="B83" s="84" t="str">
        <f ca="1"/>
        <v>Equatorial Guinea</v>
      </c>
      <c r="C83" s="84" t="str">
        <f ca="1"/>
        <v>GNQ</v>
      </c>
      <c r="D83" s="84" t="str">
        <f ca="1"/>
        <v>SSF           Sub-Saharan Africa</v>
      </c>
      <c r="E83" s="84" t="str">
        <f ca="1"/>
        <v>IBRD</v>
      </c>
      <c r="F83" s="190" t="str">
        <f t="shared" ca="1" si="6"/>
        <v/>
      </c>
      <c r="G83" s="80">
        <f>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0</v>
      </c>
      <c r="H83" s="80" cm="1">
        <f t="array" ref="H83">IF(
    SUM(IF(
            ISNUMBER(
                IF(
                    $M$4:$X$4,
                    (M83:X83),
                    "")),
            1,
            0))
        =0,
    NA(),
    IF(
        Parameters!$D$15=1,
        IF(
            SUM(--(ISNUMBER(IF($M$4:$X$4=1,(M83:X83),""))))&gt;0,
            MAX(IF(
                ISNUMBER(M83:X83),
                IF(
                    M$4:X$4=1,
                    M83:X83,
                    ""),
                "")),
            MAX(IF(
                ISNUMBER(M83:X83),
                IF(
                    M$4:X$4=2,
                    M83:X83,
                    ""),
                ""))
        ),
        IF(
            Parameters!$D$16=1,
            IFERROR(
                AVERAGE(IF(
                    ISNUMBER(M83:X83),
                    IF(
                        M$4:X$4=1,
                        M83:X83,
                        ""),
                    "")),
                AVERAGE(IF(
                    ISNUMBER(M83:X83),
                    IF(
                        M$4:X$4=2,
                        M83:X83,
                        ""),
                    ""))
            ),
            IF(
                Parameters!$D$17=1,
                IFERROR(
                    IF(
                        OR(
                            IF(
                                ISNUMBER(M83:X83),
                                IF(
                                    M$4:X$4=1,
                                    M83:X83,
                                    ""),
                                "")
                            =0),
                        0,
                        GEOMEAN(IF(
                            ISNUMBER(M83:X83),
                            IF(
                                M$4:X$4=1,
                                M83:X83,
                                ""),
                            ""))
                    ),
                    IF(
                        OR(IF(
                            ISNUMBER(M83:X83),
                            IF(
                                M$4:X$4=2,
                                M83:X83,
                                ""),
                            "")
                            =0),
                        0,
                        GEOMEAN(IF(
                            ISNUMBER(M83:X83),
                            IF(
                                M$4:X$4=2,
                                M83:X83,
                                ""),
                            "")))
                )
            )
        )
    )
)</f>
        <v>10</v>
      </c>
      <c r="I83" s="191" cm="1">
        <f t="array" ref="I83">IF(
    SUM(IF(
            ISNUMBER(
                IF(
                    $M$5:$X$5,
                    (M83:X83),
                    "")),
            1,
            0))
        =0,
    NA(),
    IF(
        Parameters!$D$15=1,
        IF(
            SUM(--(ISNUMBER(IF($M$5:$X$5=1,(M83:X83),""))))&gt;0,
            MAX(IF(
                ISNUMBER(M83:X83),
                IF(
                    M$5:X$5=1,
                    M83:X83,
                    ""),
                "")),
            MAX(IF(
                ISNUMBER(M83:X83),
                IF(
                    M$5:X$5=2,
                    M83:X83,
                    ""),
                ""))
        ),
        IF(
            Parameters!$D$16=1,
            IFERROR(
                AVERAGE(IF(
                    ISNUMBER(M83:X83),
                    IF(
                        M$5:X$5=1,
                        M83:X83,
                        ""),
                    "")),
                AVERAGE(IF(
                    ISNUMBER(M83:X83),
                    IF(
                        M$5:X$5=2,
                        M83:X83,
                        ""),
                    ""))
            ),
            IF(
                Parameters!$D$17=1,
                IFERROR(
                    IF(
                        OR(
                            IF(
                                ISNUMBER(M83:X83),
                                IF(
                                    M$5:X$5=1,
                                    M83:X83,
                                    ""),
                                "")
                            =0),
                        0,
                        GEOMEAN(IF(
                            ISNUMBER(M83:X83),
                            IF(
                                M$5:X$5=1,
                                M83:X83,
                                ""),
                            ""))
                    ),
                    IF(
                        OR(IF(
                            ISNUMBER(M83:X83),
                            IF(
                                M$5:X$5=2,
                                M83:X83,
                                ""),
                            "")
                            =0),
                        0,
                        GEOMEAN(IF(
                            ISNUMBER(M83:X83),
                            IF(
                                M$5:X$5=2,
                                M83:X83,
                                ""),
                            "")))
                )
            )
        )
    )
)</f>
        <v>0</v>
      </c>
      <c r="J83" s="242">
        <v>44620</v>
      </c>
      <c r="K83" s="242">
        <v>44620</v>
      </c>
      <c r="L83" s="91" t="s">
        <v>132</v>
      </c>
      <c r="M83" s="192">
        <v>10</v>
      </c>
      <c r="N83" s="192">
        <v>0</v>
      </c>
      <c r="O83" s="192" t="s">
        <v>409</v>
      </c>
      <c r="P83" s="192">
        <v>17.399999999999999</v>
      </c>
      <c r="Q83" s="192" t="s">
        <v>409</v>
      </c>
      <c r="R83" s="192" t="s">
        <v>409</v>
      </c>
      <c r="S83"/>
      <c r="T83"/>
      <c r="U83"/>
      <c r="V83"/>
      <c r="W83"/>
      <c r="X83"/>
      <c r="Y83" s="192"/>
      <c r="Z83" s="192"/>
      <c r="AA83"/>
      <c r="AB83"/>
      <c r="AC83"/>
      <c r="AD83"/>
      <c r="AE83"/>
      <c r="AF83"/>
      <c r="AG83" s="34"/>
      <c r="AH83" s="34"/>
      <c r="AI83" s="34"/>
      <c r="AJ83" s="34"/>
      <c r="AK83" s="205"/>
    </row>
    <row r="84" spans="1:37" x14ac:dyDescent="0.2">
      <c r="A84" s="84">
        <v>77</v>
      </c>
      <c r="B84" s="84" t="str">
        <f ca="1"/>
        <v>Greece</v>
      </c>
      <c r="C84" s="84" t="str">
        <f ca="1"/>
        <v>GRC</v>
      </c>
      <c r="D84" s="84" t="str">
        <f ca="1"/>
        <v>ECS           Europe &amp; Central Asia</v>
      </c>
      <c r="E84" s="84" t="str">
        <f ca="1"/>
        <v>NA</v>
      </c>
      <c r="F84" s="190" t="str">
        <f t="shared" ca="1" si="6"/>
        <v/>
      </c>
      <c r="G84" s="80">
        <f>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0</v>
      </c>
      <c r="H84" s="80" cm="1">
        <f t="array" ref="H84">IF(
    SUM(IF(
            ISNUMBER(
                IF(
                    $M$4:$X$4,
                    (M84:X84),
                    "")),
            1,
            0))
        =0,
    NA(),
    IF(
        Parameters!$D$15=1,
        IF(
            SUM(--(ISNUMBER(IF($M$4:$X$4=1,(M84:X84),""))))&gt;0,
            MAX(IF(
                ISNUMBER(M84:X84),
                IF(
                    M$4:X$4=1,
                    M84:X84,
                    ""),
                "")),
            MAX(IF(
                ISNUMBER(M84:X84),
                IF(
                    M$4:X$4=2,
                    M84:X84,
                    ""),
                ""))
        ),
        IF(
            Parameters!$D$16=1,
            IFERROR(
                AVERAGE(IF(
                    ISNUMBER(M84:X84),
                    IF(
                        M$4:X$4=1,
                        M84:X84,
                        ""),
                    "")),
                AVERAGE(IF(
                    ISNUMBER(M84:X84),
                    IF(
                        M$4:X$4=2,
                        M84:X84,
                        ""),
                    ""))
            ),
            IF(
                Parameters!$D$17=1,
                IFERROR(
                    IF(
                        OR(
                            IF(
                                ISNUMBER(M84:X84),
                                IF(
                                    M$4:X$4=1,
                                    M84:X84,
                                    ""),
                                "")
                            =0),
                        0,
                        GEOMEAN(IF(
                            ISNUMBER(M84:X84),
                            IF(
                                M$4:X$4=1,
                                M84:X84,
                                ""),
                            ""))
                    ),
                    IF(
                        OR(IF(
                            ISNUMBER(M84:X84),
                            IF(
                                M$4:X$4=2,
                                M84:X84,
                                ""),
                            "")
                            =0),
                        0,
                        GEOMEAN(IF(
                            ISNUMBER(M84:X84),
                            IF(
                                M$4:X$4=2,
                                M84:X84,
                                ""),
                            "")))
                )
            )
        )
    )
)</f>
        <v>1.1603498542274</v>
      </c>
      <c r="I84" s="191" cm="1">
        <f t="array" ref="I84">IF(
    SUM(IF(
            ISNUMBER(
                IF(
                    $M$5:$X$5,
                    (M84:X84),
                    "")),
            1,
            0))
        =0,
    NA(),
    IF(
        Parameters!$D$15=1,
        IF(
            SUM(--(ISNUMBER(IF($M$5:$X$5=1,(M84:X84),""))))&gt;0,
            MAX(IF(
                ISNUMBER(M84:X84),
                IF(
                    M$5:X$5=1,
                    M84:X84,
                    ""),
                "")),
            MAX(IF(
                ISNUMBER(M84:X84),
                IF(
                    M$5:X$5=2,
                    M84:X84,
                    ""),
                ""))
        ),
        IF(
            Parameters!$D$16=1,
            IFERROR(
                AVERAGE(IF(
                    ISNUMBER(M84:X84),
                    IF(
                        M$5:X$5=1,
                        M84:X84,
                        ""),
                    "")),
                AVERAGE(IF(
                    ISNUMBER(M84:X84),
                    IF(
                        M$5:X$5=2,
                        M84:X84,
                        ""),
                    ""))
            ),
            IF(
                Parameters!$D$17=1,
                IFERROR(
                    IF(
                        OR(
                            IF(
                                ISNUMBER(M84:X84),
                                IF(
                                    M$5:X$5=1,
                                    M84:X84,
                                    ""),
                                "")
                            =0),
                        0,
                        GEOMEAN(IF(
                            ISNUMBER(M84:X84),
                            IF(
                                M$5:X$5=1,
                                M84:X84,
                                ""),
                            ""))
                    ),
                    IF(
                        OR(IF(
                            ISNUMBER(M84:X84),
                            IF(
                                M$5:X$5=2,
                                M84:X84,
                                ""),
                            "")
                            =0),
                        0,
                        GEOMEAN(IF(
                            ISNUMBER(M84:X84),
                            IF(
                                M$5:X$5=2,
                                M84:X84,
                                ""),
                            "")))
                )
            )
        )
    )
)</f>
        <v>0</v>
      </c>
      <c r="J84" s="242">
        <v>44620</v>
      </c>
      <c r="K84" s="242">
        <v>44699</v>
      </c>
      <c r="L84" s="91" t="s">
        <v>134</v>
      </c>
      <c r="M84" s="192">
        <v>1.1603498542274</v>
      </c>
      <c r="N84" s="192">
        <v>0</v>
      </c>
      <c r="O84" s="192" t="s">
        <v>409</v>
      </c>
      <c r="P84" s="192">
        <v>51.5</v>
      </c>
      <c r="Q84" s="192" t="s">
        <v>409</v>
      </c>
      <c r="R84" s="192" t="s">
        <v>409</v>
      </c>
      <c r="S84"/>
      <c r="T84"/>
      <c r="U84"/>
      <c r="V84"/>
      <c r="W84"/>
      <c r="X84"/>
      <c r="Y84" s="192"/>
      <c r="Z84" s="192"/>
      <c r="AA84"/>
      <c r="AB84"/>
      <c r="AC84"/>
      <c r="AD84"/>
      <c r="AE84"/>
      <c r="AF84"/>
      <c r="AG84" s="34"/>
      <c r="AH84" s="34"/>
      <c r="AI84" s="34"/>
      <c r="AJ84" s="34"/>
      <c r="AK84" s="205"/>
    </row>
    <row r="85" spans="1:37" x14ac:dyDescent="0.2">
      <c r="A85" s="84">
        <v>78</v>
      </c>
      <c r="B85" s="84" t="str">
        <f ca="1"/>
        <v>Grenada</v>
      </c>
      <c r="C85" s="84" t="str">
        <f ca="1"/>
        <v>GRD</v>
      </c>
      <c r="D85" s="84" t="str">
        <f ca="1"/>
        <v>LCN           Latin America &amp; Caribbean</v>
      </c>
      <c r="E85" s="84" t="str">
        <f ca="1"/>
        <v>Blend</v>
      </c>
      <c r="F85" s="190" t="str">
        <f t="shared" ca="1" si="6"/>
        <v/>
      </c>
      <c r="G85" s="80">
        <f>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0</v>
      </c>
      <c r="H85" s="80" cm="1">
        <f t="array" ref="H85">IF(
    SUM(IF(
            ISNUMBER(
                IF(
                    $M$4:$X$4,
                    (M85:X85),
                    "")),
            1,
            0))
        =0,
    NA(),
    IF(
        Parameters!$D$15=1,
        IF(
            SUM(--(ISNUMBER(IF($M$4:$X$4=1,(M85:X85),""))))&gt;0,
            MAX(IF(
                ISNUMBER(M85:X85),
                IF(
                    M$4:X$4=1,
                    M85:X85,
                    ""),
                "")),
            MAX(IF(
                ISNUMBER(M85:X85),
                IF(
                    M$4:X$4=2,
                    M85:X85,
                    ""),
                ""))
        ),
        IF(
            Parameters!$D$16=1,
            IFERROR(
                AVERAGE(IF(
                    ISNUMBER(M85:X85),
                    IF(
                        M$4:X$4=1,
                        M85:X85,
                        ""),
                    "")),
                AVERAGE(IF(
                    ISNUMBER(M85:X85),
                    IF(
                        M$4:X$4=2,
                        M85:X85,
                        ""),
                    ""))
            ),
            IF(
                Parameters!$D$17=1,
                IFERROR(
                    IF(
                        OR(
                            IF(
                                ISNUMBER(M85:X85),
                                IF(
                                    M$4:X$4=1,
                                    M85:X85,
                                    ""),
                                "")
                            =0),
                        0,
                        GEOMEAN(IF(
                            ISNUMBER(M85:X85),
                            IF(
                                M$4:X$4=1,
                                M85:X85,
                                ""),
                            ""))
                    ),
                    IF(
                        OR(IF(
                            ISNUMBER(M85:X85),
                            IF(
                                M$4:X$4=2,
                                M85:X85,
                                ""),
                            "")
                            =0),
                        0,
                        GEOMEAN(IF(
                            ISNUMBER(M85:X85),
                            IF(
                                M$4:X$4=2,
                                M85:X85,
                                ""),
                            "")))
                )
            )
        )
    )
)</f>
        <v>8.3906705539358608</v>
      </c>
      <c r="I85" s="191" cm="1">
        <f t="array" ref="I85">IF(
    SUM(IF(
            ISNUMBER(
                IF(
                    $M$5:$X$5,
                    (M85:X85),
                    "")),
            1,
            0))
        =0,
    NA(),
    IF(
        Parameters!$D$15=1,
        IF(
            SUM(--(ISNUMBER(IF($M$5:$X$5=1,(M85:X85),""))))&gt;0,
            MAX(IF(
                ISNUMBER(M85:X85),
                IF(
                    M$5:X$5=1,
                    M85:X85,
                    ""),
                "")),
            MAX(IF(
                ISNUMBER(M85:X85),
                IF(
                    M$5:X$5=2,
                    M85:X85,
                    ""),
                ""))
        ),
        IF(
            Parameters!$D$16=1,
            IFERROR(
                AVERAGE(IF(
                    ISNUMBER(M85:X85),
                    IF(
                        M$5:X$5=1,
                        M85:X85,
                        ""),
                    "")),
                AVERAGE(IF(
                    ISNUMBER(M85:X85),
                    IF(
                        M$5:X$5=2,
                        M85:X85,
                        ""),
                    ""))
            ),
            IF(
                Parameters!$D$17=1,
                IFERROR(
                    IF(
                        OR(
                            IF(
                                ISNUMBER(M85:X85),
                                IF(
                                    M$5:X$5=1,
                                    M85:X85,
                                    ""),
                                "")
                            =0),
                        0,
                        GEOMEAN(IF(
                            ISNUMBER(M85:X85),
                            IF(
                                M$5:X$5=1,
                                M85:X85,
                                ""),
                            ""))
                    ),
                    IF(
                        OR(IF(
                            ISNUMBER(M85:X85),
                            IF(
                                M$5:X$5=2,
                                M85:X85,
                                ""),
                            "")
                            =0),
                        0,
                        GEOMEAN(IF(
                            ISNUMBER(M85:X85),
                            IF(
                                M$5:X$5=2,
                                M85:X85,
                                ""),
                            "")))
                )
            )
        )
    )
)</f>
        <v>0</v>
      </c>
      <c r="J85" s="242">
        <v>44620</v>
      </c>
      <c r="K85" s="242">
        <v>44699</v>
      </c>
      <c r="L85" s="91" t="s">
        <v>136</v>
      </c>
      <c r="M85" s="192">
        <v>8.3906705539358608</v>
      </c>
      <c r="N85" s="192">
        <v>0</v>
      </c>
      <c r="O85" s="192" t="s">
        <v>409</v>
      </c>
      <c r="P85" s="192">
        <v>26.7</v>
      </c>
      <c r="Q85" s="192" t="s">
        <v>409</v>
      </c>
      <c r="R85" s="192" t="s">
        <v>409</v>
      </c>
      <c r="S85"/>
      <c r="T85"/>
      <c r="U85"/>
      <c r="V85"/>
      <c r="W85"/>
      <c r="X85"/>
      <c r="Y85" s="192"/>
      <c r="Z85" s="192"/>
      <c r="AA85"/>
      <c r="AB85"/>
      <c r="AC85"/>
      <c r="AD85"/>
      <c r="AE85"/>
      <c r="AF85"/>
      <c r="AG85" s="34"/>
      <c r="AH85" s="34"/>
      <c r="AI85" s="34"/>
      <c r="AJ85" s="34"/>
      <c r="AK85" s="205"/>
    </row>
    <row r="86" spans="1:37" x14ac:dyDescent="0.2">
      <c r="A86" s="84">
        <v>79</v>
      </c>
      <c r="B86" s="84" t="str">
        <f ca="1"/>
        <v>Greenland</v>
      </c>
      <c r="C86" s="84" t="str">
        <f ca="1"/>
        <v>GRL</v>
      </c>
      <c r="D86" s="84" t="str">
        <f ca="1"/>
        <v>ECS           Europe &amp; Central Asia</v>
      </c>
      <c r="E86" s="84" t="str">
        <f ca="1"/>
        <v>NA</v>
      </c>
      <c r="F86" s="190" t="str">
        <f t="shared" ca="1" si="6"/>
        <v/>
      </c>
      <c r="G86" s="80">
        <f>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0</v>
      </c>
      <c r="H86" s="80" t="e" cm="1">
        <f t="array" ref="H86">IF(
    SUM(IF(
            ISNUMBER(
                IF(
                    $M$4:$X$4,
                    (M86:X86),
                    "")),
            1,
            0))
        =0,
    NA(),
    IF(
        Parameters!$D$15=1,
        IF(
            SUM(--(ISNUMBER(IF($M$4:$X$4=1,(M86:X86),""))))&gt;0,
            MAX(IF(
                ISNUMBER(M86:X86),
                IF(
                    M$4:X$4=1,
                    M86:X86,
                    ""),
                "")),
            MAX(IF(
                ISNUMBER(M86:X86),
                IF(
                    M$4:X$4=2,
                    M86:X86,
                    ""),
                ""))
        ),
        IF(
            Parameters!$D$16=1,
            IFERROR(
                AVERAGE(IF(
                    ISNUMBER(M86:X86),
                    IF(
                        M$4:X$4=1,
                        M86:X86,
                        ""),
                    "")),
                AVERAGE(IF(
                    ISNUMBER(M86:X86),
                    IF(
                        M$4:X$4=2,
                        M86:X86,
                        ""),
                    ""))
            ),
            IF(
                Parameters!$D$17=1,
                IFERROR(
                    IF(
                        OR(
                            IF(
                                ISNUMBER(M86:X86),
                                IF(
                                    M$4:X$4=1,
                                    M86:X86,
                                    ""),
                                "")
                            =0),
                        0,
                        GEOMEAN(IF(
                            ISNUMBER(M86:X86),
                            IF(
                                M$4:X$4=1,
                                M86:X86,
                                ""),
                            ""))
                    ),
                    IF(
                        OR(IF(
                            ISNUMBER(M86:X86),
                            IF(
                                M$4:X$4=2,
                                M86:X86,
                                ""),
                            "")
                            =0),
                        0,
                        GEOMEAN(IF(
                            ISNUMBER(M86:X86),
                            IF(
                                M$4:X$4=2,
                                M86:X86,
                                ""),
                            "")))
                )
            )
        )
    )
)</f>
        <v>#N/A</v>
      </c>
      <c r="I86" s="191" cm="1">
        <f t="array" ref="I86">IF(
    SUM(IF(
            ISNUMBER(
                IF(
                    $M$5:$X$5,
                    (M86:X86),
                    "")),
            1,
            0))
        =0,
    NA(),
    IF(
        Parameters!$D$15=1,
        IF(
            SUM(--(ISNUMBER(IF($M$5:$X$5=1,(M86:X86),""))))&gt;0,
            MAX(IF(
                ISNUMBER(M86:X86),
                IF(
                    M$5:X$5=1,
                    M86:X86,
                    ""),
                "")),
            MAX(IF(
                ISNUMBER(M86:X86),
                IF(
                    M$5:X$5=2,
                    M86:X86,
                    ""),
                ""))
        ),
        IF(
            Parameters!$D$16=1,
            IFERROR(
                AVERAGE(IF(
                    ISNUMBER(M86:X86),
                    IF(
                        M$5:X$5=1,
                        M86:X86,
                        ""),
                    "")),
                AVERAGE(IF(
                    ISNUMBER(M86:X86),
                    IF(
                        M$5:X$5=2,
                        M86:X86,
                        ""),
                    ""))
            ),
            IF(
                Parameters!$D$17=1,
                IFERROR(
                    IF(
                        OR(
                            IF(
                                ISNUMBER(M86:X86),
                                IF(
                                    M$5:X$5=1,
                                    M86:X86,
                                    ""),
                                "")
                            =0),
                        0,
                        GEOMEAN(IF(
                            ISNUMBER(M86:X86),
                            IF(
                                M$5:X$5=1,
                                M86:X86,
                                ""),
                            ""))
                    ),
                    IF(
                        OR(IF(
                            ISNUMBER(M86:X86),
                            IF(
                                M$5:X$5=2,
                                M86:X86,
                                ""),
                            "")
                            =0),
                        0,
                        GEOMEAN(IF(
                            ISNUMBER(M86:X86),
                            IF(
                                M$5:X$5=2,
                                M86:X86,
                                ""),
                            "")))
                )
            )
        )
    )
)</f>
        <v>0</v>
      </c>
      <c r="J86" s="242" t="s">
        <v>409</v>
      </c>
      <c r="K86" s="242">
        <v>45377</v>
      </c>
      <c r="L86" s="91" t="s">
        <v>676</v>
      </c>
      <c r="M86" s="192" t="s">
        <v>409</v>
      </c>
      <c r="N86" s="192">
        <v>0</v>
      </c>
      <c r="O86" s="192" t="s">
        <v>409</v>
      </c>
      <c r="P86" s="192" t="s">
        <v>409</v>
      </c>
      <c r="Q86" s="192" t="s">
        <v>409</v>
      </c>
      <c r="R86" s="192" t="s">
        <v>409</v>
      </c>
      <c r="S86"/>
      <c r="T86"/>
      <c r="U86"/>
      <c r="V86"/>
      <c r="W86"/>
      <c r="X86"/>
      <c r="Y86" s="192"/>
      <c r="Z86" s="192"/>
      <c r="AA86"/>
      <c r="AB86"/>
      <c r="AC86"/>
      <c r="AD86"/>
      <c r="AE86"/>
      <c r="AF86"/>
      <c r="AG86" s="34"/>
      <c r="AH86" s="34"/>
      <c r="AI86" s="34"/>
      <c r="AJ86" s="34"/>
      <c r="AK86" s="205"/>
    </row>
    <row r="87" spans="1:37" x14ac:dyDescent="0.2">
      <c r="A87" s="84">
        <v>80</v>
      </c>
      <c r="B87" s="84" t="str">
        <f ca="1"/>
        <v>Guatemala</v>
      </c>
      <c r="C87" s="84" t="str">
        <f ca="1"/>
        <v>GTM</v>
      </c>
      <c r="D87" s="84" t="str">
        <f ca="1"/>
        <v>LCN           Latin America &amp; Caribbean</v>
      </c>
      <c r="E87" s="84" t="str">
        <f ca="1"/>
        <v>IBRD</v>
      </c>
      <c r="F87" s="190" t="str">
        <f t="shared" ca="1" si="6"/>
        <v/>
      </c>
      <c r="G87" s="80">
        <f>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0</v>
      </c>
      <c r="H87" s="80" cm="1">
        <f t="array" ref="H87">IF(
    SUM(IF(
            ISNUMBER(
                IF(
                    $M$4:$X$4,
                    (M87:X87),
                    "")),
            1,
            0))
        =0,
    NA(),
    IF(
        Parameters!$D$15=1,
        IF(
            SUM(--(ISNUMBER(IF($M$4:$X$4=1,(M87:X87),""))))&gt;0,
            MAX(IF(
                ISNUMBER(M87:X87),
                IF(
                    M$4:X$4=1,
                    M87:X87,
                    ""),
                "")),
            MAX(IF(
                ISNUMBER(M87:X87),
                IF(
                    M$4:X$4=2,
                    M87:X87,
                    ""),
                ""))
        ),
        IF(
            Parameters!$D$16=1,
            IFERROR(
                AVERAGE(IF(
                    ISNUMBER(M87:X87),
                    IF(
                        M$4:X$4=1,
                        M87:X87,
                        ""),
                    "")),
                AVERAGE(IF(
                    ISNUMBER(M87:X87),
                    IF(
                        M$4:X$4=2,
                        M87:X87,
                        ""),
                    ""))
            ),
            IF(
                Parameters!$D$17=1,
                IFERROR(
                    IF(
                        OR(
                            IF(
                                ISNUMBER(M87:X87),
                                IF(
                                    M$4:X$4=1,
                                    M87:X87,
                                    ""),
                                "")
                            =0),
                        0,
                        GEOMEAN(IF(
                            ISNUMBER(M87:X87),
                            IF(
                                M$4:X$4=1,
                                M87:X87,
                                ""),
                            ""))
                    ),
                    IF(
                        OR(IF(
                            ISNUMBER(M87:X87),
                            IF(
                                M$4:X$4=2,
                                M87:X87,
                                ""),
                            "")
                            =0),
                        0,
                        GEOMEAN(IF(
                            ISNUMBER(M87:X87),
                            IF(
                                M$4:X$4=2,
                                M87:X87,
                                ""),
                            "")))
                )
            )
        )
    )
)</f>
        <v>7.6909620991253602</v>
      </c>
      <c r="I87" s="191" cm="1">
        <f t="array" ref="I87">IF(
    SUM(IF(
            ISNUMBER(
                IF(
                    $M$5:$X$5,
                    (M87:X87),
                    "")),
            1,
            0))
        =0,
    NA(),
    IF(
        Parameters!$D$15=1,
        IF(
            SUM(--(ISNUMBER(IF($M$5:$X$5=1,(M87:X87),""))))&gt;0,
            MAX(IF(
                ISNUMBER(M87:X87),
                IF(
                    M$5:X$5=1,
                    M87:X87,
                    ""),
                "")),
            MAX(IF(
                ISNUMBER(M87:X87),
                IF(
                    M$5:X$5=2,
                    M87:X87,
                    ""),
                ""))
        ),
        IF(
            Parameters!$D$16=1,
            IFERROR(
                AVERAGE(IF(
                    ISNUMBER(M87:X87),
                    IF(
                        M$5:X$5=1,
                        M87:X87,
                        ""),
                    "")),
                AVERAGE(IF(
                    ISNUMBER(M87:X87),
                    IF(
                        M$5:X$5=2,
                        M87:X87,
                        ""),
                    ""))
            ),
            IF(
                Parameters!$D$17=1,
                IFERROR(
                    IF(
                        OR(
                            IF(
                                ISNUMBER(M87:X87),
                                IF(
                                    M$5:X$5=1,
                                    M87:X87,
                                    ""),
                                "")
                            =0),
                        0,
                        GEOMEAN(IF(
                            ISNUMBER(M87:X87),
                            IF(
                                M$5:X$5=1,
                                M87:X87,
                                ""),
                            ""))
                    ),
                    IF(
                        OR(IF(
                            ISNUMBER(M87:X87),
                            IF(
                                M$5:X$5=2,
                                M87:X87,
                                ""),
                            "")
                            =0),
                        0,
                        GEOMEAN(IF(
                            ISNUMBER(M87:X87),
                            IF(
                                M$5:X$5=2,
                                M87:X87,
                                ""),
                            "")))
                )
            )
        )
    )
)</f>
        <v>0</v>
      </c>
      <c r="J87" s="242">
        <v>44620</v>
      </c>
      <c r="K87" s="242">
        <v>44699</v>
      </c>
      <c r="L87" s="91" t="s">
        <v>138</v>
      </c>
      <c r="M87" s="192">
        <v>7.6909620991253602</v>
      </c>
      <c r="N87" s="192">
        <v>0</v>
      </c>
      <c r="O87" s="192" t="s">
        <v>409</v>
      </c>
      <c r="P87" s="192">
        <v>29.1</v>
      </c>
      <c r="Q87" s="192" t="s">
        <v>409</v>
      </c>
      <c r="R87" s="192" t="s">
        <v>409</v>
      </c>
      <c r="S87"/>
      <c r="T87"/>
      <c r="U87"/>
      <c r="V87"/>
      <c r="W87"/>
      <c r="X87"/>
      <c r="Y87" s="192"/>
      <c r="Z87" s="192"/>
      <c r="AA87"/>
      <c r="AB87"/>
      <c r="AC87"/>
      <c r="AD87"/>
      <c r="AE87"/>
      <c r="AF87"/>
      <c r="AG87" s="34"/>
      <c r="AH87" s="34"/>
      <c r="AI87" s="34"/>
      <c r="AJ87" s="34"/>
      <c r="AK87" s="205"/>
    </row>
    <row r="88" spans="1:37" x14ac:dyDescent="0.2">
      <c r="A88" s="84">
        <v>81</v>
      </c>
      <c r="B88" s="84" t="str">
        <f ca="1"/>
        <v>Guam</v>
      </c>
      <c r="C88" s="84" t="str">
        <f ca="1"/>
        <v>GUM</v>
      </c>
      <c r="D88" s="84" t="str">
        <f ca="1"/>
        <v>EAS           East Asia &amp; Pacific</v>
      </c>
      <c r="E88" s="84" t="str">
        <f ca="1"/>
        <v>NA</v>
      </c>
      <c r="F88" s="190" t="str">
        <f t="shared" ca="1" si="6"/>
        <v/>
      </c>
      <c r="G88" s="80">
        <f>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0</v>
      </c>
      <c r="H88" s="80" t="e" cm="1">
        <f t="array" ref="H88">IF(
    SUM(IF(
            ISNUMBER(
                IF(
                    $M$4:$X$4,
                    (M88:X88),
                    "")),
            1,
            0))
        =0,
    NA(),
    IF(
        Parameters!$D$15=1,
        IF(
            SUM(--(ISNUMBER(IF($M$4:$X$4=1,(M88:X88),""))))&gt;0,
            MAX(IF(
                ISNUMBER(M88:X88),
                IF(
                    M$4:X$4=1,
                    M88:X88,
                    ""),
                "")),
            MAX(IF(
                ISNUMBER(M88:X88),
                IF(
                    M$4:X$4=2,
                    M88:X88,
                    ""),
                ""))
        ),
        IF(
            Parameters!$D$16=1,
            IFERROR(
                AVERAGE(IF(
                    ISNUMBER(M88:X88),
                    IF(
                        M$4:X$4=1,
                        M88:X88,
                        ""),
                    "")),
                AVERAGE(IF(
                    ISNUMBER(M88:X88),
                    IF(
                        M$4:X$4=2,
                        M88:X88,
                        ""),
                    ""))
            ),
            IF(
                Parameters!$D$17=1,
                IFERROR(
                    IF(
                        OR(
                            IF(
                                ISNUMBER(M88:X88),
                                IF(
                                    M$4:X$4=1,
                                    M88:X88,
                                    ""),
                                "")
                            =0),
                        0,
                        GEOMEAN(IF(
                            ISNUMBER(M88:X88),
                            IF(
                                M$4:X$4=1,
                                M88:X88,
                                ""),
                            ""))
                    ),
                    IF(
                        OR(IF(
                            ISNUMBER(M88:X88),
                            IF(
                                M$4:X$4=2,
                                M88:X88,
                                ""),
                            "")
                            =0),
                        0,
                        GEOMEAN(IF(
                            ISNUMBER(M88:X88),
                            IF(
                                M$4:X$4=2,
                                M88:X88,
                                ""),
                            "")))
                )
            )
        )
    )
)</f>
        <v>#N/A</v>
      </c>
      <c r="I88" s="191" cm="1">
        <f t="array" ref="I88">IF(
    SUM(IF(
            ISNUMBER(
                IF(
                    $M$5:$X$5,
                    (M88:X88),
                    "")),
            1,
            0))
        =0,
    NA(),
    IF(
        Parameters!$D$15=1,
        IF(
            SUM(--(ISNUMBER(IF($M$5:$X$5=1,(M88:X88),""))))&gt;0,
            MAX(IF(
                ISNUMBER(M88:X88),
                IF(
                    M$5:X$5=1,
                    M88:X88,
                    ""),
                "")),
            MAX(IF(
                ISNUMBER(M88:X88),
                IF(
                    M$5:X$5=2,
                    M88:X88,
                    ""),
                ""))
        ),
        IF(
            Parameters!$D$16=1,
            IFERROR(
                AVERAGE(IF(
                    ISNUMBER(M88:X88),
                    IF(
                        M$5:X$5=1,
                        M88:X88,
                        ""),
                    "")),
                AVERAGE(IF(
                    ISNUMBER(M88:X88),
                    IF(
                        M$5:X$5=2,
                        M88:X88,
                        ""),
                    ""))
            ),
            IF(
                Parameters!$D$17=1,
                IFERROR(
                    IF(
                        OR(
                            IF(
                                ISNUMBER(M88:X88),
                                IF(
                                    M$5:X$5=1,
                                    M88:X88,
                                    ""),
                                "")
                            =0),
                        0,
                        GEOMEAN(IF(
                            ISNUMBER(M88:X88),
                            IF(
                                M$5:X$5=1,
                                M88:X88,
                                ""),
                            ""))
                    ),
                    IF(
                        OR(IF(
                            ISNUMBER(M88:X88),
                            IF(
                                M$5:X$5=2,
                                M88:X88,
                                ""),
                            "")
                            =0),
                        0,
                        GEOMEAN(IF(
                            ISNUMBER(M88:X88),
                            IF(
                                M$5:X$5=2,
                                M88:X88,
                                ""),
                            "")))
                )
            )
        )
    )
)</f>
        <v>0</v>
      </c>
      <c r="J88" s="242" t="s">
        <v>409</v>
      </c>
      <c r="K88" s="242" t="s">
        <v>409</v>
      </c>
      <c r="L88" s="91" t="s">
        <v>677</v>
      </c>
      <c r="M88" s="192" t="s">
        <v>409</v>
      </c>
      <c r="N88" s="192">
        <v>0</v>
      </c>
      <c r="O88" s="192" t="s">
        <v>409</v>
      </c>
      <c r="P88" s="192" t="s">
        <v>409</v>
      </c>
      <c r="Q88" s="192" t="s">
        <v>409</v>
      </c>
      <c r="R88" s="192" t="s">
        <v>409</v>
      </c>
      <c r="S88"/>
      <c r="T88"/>
      <c r="U88"/>
      <c r="V88"/>
      <c r="W88"/>
      <c r="X88"/>
      <c r="Y88" s="192"/>
      <c r="Z88" s="192"/>
      <c r="AA88"/>
      <c r="AB88"/>
      <c r="AC88"/>
      <c r="AD88"/>
      <c r="AE88"/>
      <c r="AF88"/>
      <c r="AG88" s="34"/>
      <c r="AH88" s="34"/>
      <c r="AI88" s="34"/>
      <c r="AJ88" s="34"/>
      <c r="AK88" s="205"/>
    </row>
    <row r="89" spans="1:37" x14ac:dyDescent="0.2">
      <c r="A89" s="84">
        <v>82</v>
      </c>
      <c r="B89" s="84" t="str">
        <f ca="1"/>
        <v>Guyana</v>
      </c>
      <c r="C89" s="84" t="str">
        <f ca="1"/>
        <v>GUY</v>
      </c>
      <c r="D89" s="84" t="str">
        <f ca="1"/>
        <v>LCN           Latin America &amp; Caribbean</v>
      </c>
      <c r="E89" s="84" t="str">
        <f ca="1"/>
        <v>IDA</v>
      </c>
      <c r="F89" s="190" t="str">
        <f t="shared" ca="1" si="6"/>
        <v/>
      </c>
      <c r="G89" s="80">
        <f>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0</v>
      </c>
      <c r="H89" s="80" cm="1">
        <f t="array" ref="H89">IF(
    SUM(IF(
            ISNUMBER(
                IF(
                    $M$4:$X$4,
                    (M89:X89),
                    "")),
            1,
            0))
        =0,
    NA(),
    IF(
        Parameters!$D$15=1,
        IF(
            SUM(--(ISNUMBER(IF($M$4:$X$4=1,(M89:X89),""))))&gt;0,
            MAX(IF(
                ISNUMBER(M89:X89),
                IF(
                    M$4:X$4=1,
                    M89:X89,
                    ""),
                "")),
            MAX(IF(
                ISNUMBER(M89:X89),
                IF(
                    M$4:X$4=2,
                    M89:X89,
                    ""),
                ""))
        ),
        IF(
            Parameters!$D$16=1,
            IFERROR(
                AVERAGE(IF(
                    ISNUMBER(M89:X89),
                    IF(
                        M$4:X$4=1,
                        M89:X89,
                        ""),
                    "")),
                AVERAGE(IF(
                    ISNUMBER(M89:X89),
                    IF(
                        M$4:X$4=2,
                        M89:X89,
                        ""),
                    ""))
            ),
            IF(
                Parameters!$D$17=1,
                IFERROR(
                    IF(
                        OR(
                            IF(
                                ISNUMBER(M89:X89),
                                IF(
                                    M$4:X$4=1,
                                    M89:X89,
                                    ""),
                                "")
                            =0),
                        0,
                        GEOMEAN(IF(
                            ISNUMBER(M89:X89),
                            IF(
                                M$4:X$4=1,
                                M89:X89,
                                ""),
                            ""))
                    ),
                    IF(
                        OR(IF(
                            ISNUMBER(M89:X89),
                            IF(
                                M$4:X$4=2,
                                M89:X89,
                                ""),
                            "")
                            =0),
                        0,
                        GEOMEAN(IF(
                            ISNUMBER(M89:X89),
                            IF(
                                M$4:X$4=2,
                                M89:X89,
                                ""),
                            "")))
                )
            )
        )
    )
)</f>
        <v>7.1953352769679304</v>
      </c>
      <c r="I89" s="191" cm="1">
        <f t="array" ref="I89">IF(
    SUM(IF(
            ISNUMBER(
                IF(
                    $M$5:$X$5,
                    (M89:X89),
                    "")),
            1,
            0))
        =0,
    NA(),
    IF(
        Parameters!$D$15=1,
        IF(
            SUM(--(ISNUMBER(IF($M$5:$X$5=1,(M89:X89),""))))&gt;0,
            MAX(IF(
                ISNUMBER(M89:X89),
                IF(
                    M$5:X$5=1,
                    M89:X89,
                    ""),
                "")),
            MAX(IF(
                ISNUMBER(M89:X89),
                IF(
                    M$5:X$5=2,
                    M89:X89,
                    ""),
                ""))
        ),
        IF(
            Parameters!$D$16=1,
            IFERROR(
                AVERAGE(IF(
                    ISNUMBER(M89:X89),
                    IF(
                        M$5:X$5=1,
                        M89:X89,
                        ""),
                    "")),
                AVERAGE(IF(
                    ISNUMBER(M89:X89),
                    IF(
                        M$5:X$5=2,
                        M89:X89,
                        ""),
                    ""))
            ),
            IF(
                Parameters!$D$17=1,
                IFERROR(
                    IF(
                        OR(
                            IF(
                                ISNUMBER(M89:X89),
                                IF(
                                    M$5:X$5=1,
                                    M89:X89,
                                    ""),
                                "")
                            =0),
                        0,
                        GEOMEAN(IF(
                            ISNUMBER(M89:X89),
                            IF(
                                M$5:X$5=1,
                                M89:X89,
                                ""),
                            ""))
                    ),
                    IF(
                        OR(IF(
                            ISNUMBER(M89:X89),
                            IF(
                                M$5:X$5=2,
                                M89:X89,
                                ""),
                            "")
                            =0),
                        0,
                        GEOMEAN(IF(
                            ISNUMBER(M89:X89),
                            IF(
                                M$5:X$5=2,
                                M89:X89,
                                ""),
                            "")))
                )
            )
        )
    )
)</f>
        <v>0</v>
      </c>
      <c r="J89" s="242">
        <v>44620</v>
      </c>
      <c r="K89" s="242">
        <v>44699</v>
      </c>
      <c r="L89" s="91" t="s">
        <v>140</v>
      </c>
      <c r="M89" s="192">
        <v>7.1953352769679304</v>
      </c>
      <c r="N89" s="192">
        <v>0</v>
      </c>
      <c r="O89" s="192" t="s">
        <v>409</v>
      </c>
      <c r="P89" s="192">
        <v>30.8</v>
      </c>
      <c r="Q89" s="192" t="s">
        <v>409</v>
      </c>
      <c r="R89" s="192" t="s">
        <v>409</v>
      </c>
      <c r="S89"/>
      <c r="T89"/>
      <c r="U89"/>
      <c r="V89"/>
      <c r="W89"/>
      <c r="X89"/>
      <c r="Y89" s="192"/>
      <c r="Z89" s="192"/>
      <c r="AA89"/>
      <c r="AB89"/>
      <c r="AC89"/>
      <c r="AD89"/>
      <c r="AE89"/>
      <c r="AF89"/>
      <c r="AG89" s="34"/>
      <c r="AH89" s="34"/>
      <c r="AI89" s="34"/>
      <c r="AJ89" s="34"/>
      <c r="AK89" s="205"/>
    </row>
    <row r="90" spans="1:37" x14ac:dyDescent="0.2">
      <c r="A90" s="84">
        <v>83</v>
      </c>
      <c r="B90" s="84" t="str">
        <f ca="1"/>
        <v>Hong Kong SAR, China</v>
      </c>
      <c r="C90" s="84" t="str">
        <f ca="1"/>
        <v>HKG</v>
      </c>
      <c r="D90" s="84" t="str">
        <f ca="1"/>
        <v>EAS           East Asia &amp; Pacific</v>
      </c>
      <c r="E90" s="84" t="str">
        <f ca="1"/>
        <v>NA</v>
      </c>
      <c r="F90" s="190" t="str">
        <f t="shared" ca="1" si="6"/>
        <v/>
      </c>
      <c r="G90" s="80">
        <f>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t="e" cm="1">
        <f t="array" ref="H90">IF(
    SUM(IF(
            ISNUMBER(
                IF(
                    $M$4:$X$4,
                    (M90:X90),
                    "")),
            1,
            0))
        =0,
    NA(),
    IF(
        Parameters!$D$15=1,
        IF(
            SUM(--(ISNUMBER(IF($M$4:$X$4=1,(M90:X90),""))))&gt;0,
            MAX(IF(
                ISNUMBER(M90:X90),
                IF(
                    M$4:X$4=1,
                    M90:X90,
                    ""),
                "")),
            MAX(IF(
                ISNUMBER(M90:X90),
                IF(
                    M$4:X$4=2,
                    M90:X90,
                    ""),
                ""))
        ),
        IF(
            Parameters!$D$16=1,
            IFERROR(
                AVERAGE(IF(
                    ISNUMBER(M90:X90),
                    IF(
                        M$4:X$4=1,
                        M90:X90,
                        ""),
                    "")),
                AVERAGE(IF(
                    ISNUMBER(M90:X90),
                    IF(
                        M$4:X$4=2,
                        M90:X90,
                        ""),
                    ""))
            ),
            IF(
                Parameters!$D$17=1,
                IFERROR(
                    IF(
                        OR(
                            IF(
                                ISNUMBER(M90:X90),
                                IF(
                                    M$4:X$4=1,
                                    M90:X90,
                                    ""),
                                "")
                            =0),
                        0,
                        GEOMEAN(IF(
                            ISNUMBER(M90:X90),
                            IF(
                                M$4:X$4=1,
                                M90:X90,
                                ""),
                            ""))
                    ),
                    IF(
                        OR(IF(
                            ISNUMBER(M90:X90),
                            IF(
                                M$4:X$4=2,
                                M90:X90,
                                ""),
                            "")
                            =0),
                        0,
                        GEOMEAN(IF(
                            ISNUMBER(M90:X90),
                            IF(
                                M$4:X$4=2,
                                M90:X90,
                                ""),
                            "")))
                )
            )
        )
    )
)</f>
        <v>#N/A</v>
      </c>
      <c r="I90" s="191" cm="1">
        <f t="array" ref="I90">IF(
    SUM(IF(
            ISNUMBER(
                IF(
                    $M$5:$X$5,
                    (M90:X90),
                    "")),
            1,
            0))
        =0,
    NA(),
    IF(
        Parameters!$D$15=1,
        IF(
            SUM(--(ISNUMBER(IF($M$5:$X$5=1,(M90:X90),""))))&gt;0,
            MAX(IF(
                ISNUMBER(M90:X90),
                IF(
                    M$5:X$5=1,
                    M90:X90,
                    ""),
                "")),
            MAX(IF(
                ISNUMBER(M90:X90),
                IF(
                    M$5:X$5=2,
                    M90:X90,
                    ""),
                ""))
        ),
        IF(
            Parameters!$D$16=1,
            IFERROR(
                AVERAGE(IF(
                    ISNUMBER(M90:X90),
                    IF(
                        M$5:X$5=1,
                        M90:X90,
                        ""),
                    "")),
                AVERAGE(IF(
                    ISNUMBER(M90:X90),
                    IF(
                        M$5:X$5=2,
                        M90:X90,
                        ""),
                    ""))
            ),
            IF(
                Parameters!$D$17=1,
                IFERROR(
                    IF(
                        OR(
                            IF(
                                ISNUMBER(M90:X90),
                                IF(
                                    M$5:X$5=1,
                                    M90:X90,
                                    ""),
                                "")
                            =0),
                        0,
                        GEOMEAN(IF(
                            ISNUMBER(M90:X90),
                            IF(
                                M$5:X$5=1,
                                M90:X90,
                                ""),
                            ""))
                    ),
                    IF(
                        OR(IF(
                            ISNUMBER(M90:X90),
                            IF(
                                M$5:X$5=2,
                                M90:X90,
                                ""),
                            "")
                            =0),
                        0,
                        GEOMEAN(IF(
                            ISNUMBER(M90:X90),
                            IF(
                                M$5:X$5=2,
                                M90:X90,
                                ""),
                            "")))
                )
            )
        )
    )
)</f>
        <v>0</v>
      </c>
      <c r="J90" s="242" t="s">
        <v>409</v>
      </c>
      <c r="K90" s="242">
        <v>44887</v>
      </c>
      <c r="L90" s="91" t="s">
        <v>678</v>
      </c>
      <c r="M90" s="192" t="s">
        <v>409</v>
      </c>
      <c r="N90" s="192">
        <v>0</v>
      </c>
      <c r="O90" s="192" t="s">
        <v>409</v>
      </c>
      <c r="P90" s="192" t="s">
        <v>409</v>
      </c>
      <c r="Q90" s="192" t="s">
        <v>409</v>
      </c>
      <c r="R90" s="192" t="s">
        <v>409</v>
      </c>
      <c r="S90"/>
      <c r="T90"/>
      <c r="U90"/>
      <c r="V90"/>
      <c r="W90"/>
      <c r="X90"/>
      <c r="Y90" s="192"/>
      <c r="Z90" s="192"/>
      <c r="AA90"/>
      <c r="AB90"/>
      <c r="AC90"/>
      <c r="AD90"/>
      <c r="AE90"/>
      <c r="AF90"/>
      <c r="AG90" s="34"/>
      <c r="AH90" s="34"/>
      <c r="AI90" s="34"/>
      <c r="AJ90" s="34"/>
      <c r="AK90" s="205"/>
    </row>
    <row r="91" spans="1:37" x14ac:dyDescent="0.2">
      <c r="A91" s="84">
        <v>84</v>
      </c>
      <c r="B91" s="84" t="str">
        <f ca="1"/>
        <v>Honduras</v>
      </c>
      <c r="C91" s="84" t="str">
        <f ca="1"/>
        <v>HND</v>
      </c>
      <c r="D91" s="84" t="str">
        <f ca="1"/>
        <v>LCN           Latin America &amp; Caribbean</v>
      </c>
      <c r="E91" s="84" t="str">
        <f ca="1"/>
        <v>IDA</v>
      </c>
      <c r="F91" s="190" t="str">
        <f t="shared" ca="1" si="6"/>
        <v/>
      </c>
      <c r="G91" s="80">
        <f>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0</v>
      </c>
      <c r="H91" s="80" cm="1">
        <f t="array" ref="H91">IF(
    SUM(IF(
            ISNUMBER(
                IF(
                    $M$4:$X$4,
                    (M91:X91),
                    "")),
            1,
            0))
        =0,
    NA(),
    IF(
        Parameters!$D$15=1,
        IF(
            SUM(--(ISNUMBER(IF($M$4:$X$4=1,(M91:X91),""))))&gt;0,
            MAX(IF(
                ISNUMBER(M91:X91),
                IF(
                    M$4:X$4=1,
                    M91:X91,
                    ""),
                "")),
            MAX(IF(
                ISNUMBER(M91:X91),
                IF(
                    M$4:X$4=2,
                    M91:X91,
                    ""),
                ""))
        ),
        IF(
            Parameters!$D$16=1,
            IFERROR(
                AVERAGE(IF(
                    ISNUMBER(M91:X91),
                    IF(
                        M$4:X$4=1,
                        M91:X91,
                        ""),
                    "")),
                AVERAGE(IF(
                    ISNUMBER(M91:X91),
                    IF(
                        M$4:X$4=2,
                        M91:X91,
                        ""),
                    ""))
            ),
            IF(
                Parameters!$D$17=1,
                IFERROR(
                    IF(
                        OR(
                            IF(
                                ISNUMBER(M91:X91),
                                IF(
                                    M$4:X$4=1,
                                    M91:X91,
                                    ""),
                                "")
                            =0),
                        0,
                        GEOMEAN(IF(
                            ISNUMBER(M91:X91),
                            IF(
                                M$4:X$4=1,
                                M91:X91,
                                ""),
                            ""))
                    ),
                    IF(
                        OR(IF(
                            ISNUMBER(M91:X91),
                            IF(
                                M$4:X$4=2,
                                M91:X91,
                                ""),
                            "")
                            =0),
                        0,
                        GEOMEAN(IF(
                            ISNUMBER(M91:X91),
                            IF(
                                M$4:X$4=2,
                                M91:X91,
                                ""),
                            "")))
                )
            )
        )
    )
)</f>
        <v>8.5364431486880399</v>
      </c>
      <c r="I91" s="191" cm="1">
        <f t="array" ref="I91">IF(
    SUM(IF(
            ISNUMBER(
                IF(
                    $M$5:$X$5,
                    (M91:X91),
                    "")),
            1,
            0))
        =0,
    NA(),
    IF(
        Parameters!$D$15=1,
        IF(
            SUM(--(ISNUMBER(IF($M$5:$X$5=1,(M91:X91),""))))&gt;0,
            MAX(IF(
                ISNUMBER(M91:X91),
                IF(
                    M$5:X$5=1,
                    M91:X91,
                    ""),
                "")),
            MAX(IF(
                ISNUMBER(M91:X91),
                IF(
                    M$5:X$5=2,
                    M91:X91,
                    ""),
                ""))
        ),
        IF(
            Parameters!$D$16=1,
            IFERROR(
                AVERAGE(IF(
                    ISNUMBER(M91:X91),
                    IF(
                        M$5:X$5=1,
                        M91:X91,
                        ""),
                    "")),
                AVERAGE(IF(
                    ISNUMBER(M91:X91),
                    IF(
                        M$5:X$5=2,
                        M91:X91,
                        ""),
                    ""))
            ),
            IF(
                Parameters!$D$17=1,
                IFERROR(
                    IF(
                        OR(
                            IF(
                                ISNUMBER(M91:X91),
                                IF(
                                    M$5:X$5=1,
                                    M91:X91,
                                    ""),
                                "")
                            =0),
                        0,
                        GEOMEAN(IF(
                            ISNUMBER(M91:X91),
                            IF(
                                M$5:X$5=1,
                                M91:X91,
                                ""),
                            ""))
                    ),
                    IF(
                        OR(IF(
                            ISNUMBER(M91:X91),
                            IF(
                                M$5:X$5=2,
                                M91:X91,
                                ""),
                            "")
                            =0),
                        0,
                        GEOMEAN(IF(
                            ISNUMBER(M91:X91),
                            IF(
                                M$5:X$5=2,
                                M91:X91,
                                ""),
                            "")))
                )
            )
        )
    )
)</f>
        <v>0</v>
      </c>
      <c r="J91" s="242">
        <v>44620</v>
      </c>
      <c r="K91" s="242">
        <v>44881</v>
      </c>
      <c r="L91" s="91" t="s">
        <v>142</v>
      </c>
      <c r="M91" s="192">
        <v>8.5364431486880399</v>
      </c>
      <c r="N91" s="192">
        <v>0</v>
      </c>
      <c r="O91" s="192" t="s">
        <v>409</v>
      </c>
      <c r="P91" s="192">
        <v>26.2</v>
      </c>
      <c r="Q91" s="192" t="s">
        <v>409</v>
      </c>
      <c r="R91" s="192" t="s">
        <v>409</v>
      </c>
      <c r="S91"/>
      <c r="T91"/>
      <c r="U91"/>
      <c r="V91"/>
      <c r="W91"/>
      <c r="X91"/>
      <c r="Y91" s="192"/>
      <c r="Z91" s="192"/>
      <c r="AA91"/>
      <c r="AB91"/>
      <c r="AC91"/>
      <c r="AD91"/>
      <c r="AE91"/>
      <c r="AF91"/>
      <c r="AG91" s="34"/>
      <c r="AH91" s="34"/>
      <c r="AI91" s="34"/>
      <c r="AJ91" s="34"/>
      <c r="AK91" s="205"/>
    </row>
    <row r="92" spans="1:37" x14ac:dyDescent="0.2">
      <c r="A92" s="84">
        <v>85</v>
      </c>
      <c r="B92" s="84" t="str">
        <f ca="1"/>
        <v>Croatia</v>
      </c>
      <c r="C92" s="84" t="str">
        <f ca="1"/>
        <v>HRV</v>
      </c>
      <c r="D92" s="84" t="str">
        <f ca="1"/>
        <v>ECS           Europe &amp; Central Asia</v>
      </c>
      <c r="E92" s="84" t="str">
        <f ca="1"/>
        <v>IBRD</v>
      </c>
      <c r="F92" s="190" t="str">
        <f t="shared" ca="1" si="6"/>
        <v/>
      </c>
      <c r="G92" s="80">
        <f>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0</v>
      </c>
      <c r="H92" s="80" cm="1">
        <f t="array" ref="H92">IF(
    SUM(IF(
            ISNUMBER(
                IF(
                    $M$4:$X$4,
                    (M92:X92),
                    "")),
            1,
            0))
        =0,
    NA(),
    IF(
        Parameters!$D$15=1,
        IF(
            SUM(--(ISNUMBER(IF($M$4:$X$4=1,(M92:X92),""))))&gt;0,
            MAX(IF(
                ISNUMBER(M92:X92),
                IF(
                    M$4:X$4=1,
                    M92:X92,
                    ""),
                "")),
            MAX(IF(
                ISNUMBER(M92:X92),
                IF(
                    M$4:X$4=2,
                    M92:X92,
                    ""),
                ""))
        ),
        IF(
            Parameters!$D$16=1,
            IFERROR(
                AVERAGE(IF(
                    ISNUMBER(M92:X92),
                    IF(
                        M$4:X$4=1,
                        M92:X92,
                        ""),
                    "")),
                AVERAGE(IF(
                    ISNUMBER(M92:X92),
                    IF(
                        M$4:X$4=2,
                        M92:X92,
                        ""),
                    ""))
            ),
            IF(
                Parameters!$D$17=1,
                IFERROR(
                    IF(
                        OR(
                            IF(
                                ISNUMBER(M92:X92),
                                IF(
                                    M$4:X$4=1,
                                    M92:X92,
                                    ""),
                                "")
                            =0),
                        0,
                        GEOMEAN(IF(
                            ISNUMBER(M92:X92),
                            IF(
                                M$4:X$4=1,
                                M92:X92,
                                ""),
                            ""))
                    ),
                    IF(
                        OR(IF(
                            ISNUMBER(M92:X92),
                            IF(
                                M$4:X$4=2,
                                M92:X92,
                                ""),
                            "")
                            =0),
                        0,
                        GEOMEAN(IF(
                            ISNUMBER(M92:X92),
                            IF(
                                M$4:X$4=2,
                                M92:X92,
                                ""),
                            "")))
                )
            )
        )
    )
)</f>
        <v>1.9475218658892099</v>
      </c>
      <c r="I92" s="191" cm="1">
        <f t="array" ref="I92">IF(
    SUM(IF(
            ISNUMBER(
                IF(
                    $M$5:$X$5,
                    (M92:X92),
                    "")),
            1,
            0))
        =0,
    NA(),
    IF(
        Parameters!$D$15=1,
        IF(
            SUM(--(ISNUMBER(IF($M$5:$X$5=1,(M92:X92),""))))&gt;0,
            MAX(IF(
                ISNUMBER(M92:X92),
                IF(
                    M$5:X$5=1,
                    M92:X92,
                    ""),
                "")),
            MAX(IF(
                ISNUMBER(M92:X92),
                IF(
                    M$5:X$5=2,
                    M92:X92,
                    ""),
                ""))
        ),
        IF(
            Parameters!$D$16=1,
            IFERROR(
                AVERAGE(IF(
                    ISNUMBER(M92:X92),
                    IF(
                        M$5:X$5=1,
                        M92:X92,
                        ""),
                    "")),
                AVERAGE(IF(
                    ISNUMBER(M92:X92),
                    IF(
                        M$5:X$5=2,
                        M92:X92,
                        ""),
                    ""))
            ),
            IF(
                Parameters!$D$17=1,
                IFERROR(
                    IF(
                        OR(
                            IF(
                                ISNUMBER(M92:X92),
                                IF(
                                    M$5:X$5=1,
                                    M92:X92,
                                    ""),
                                "")
                            =0),
                        0,
                        GEOMEAN(IF(
                            ISNUMBER(M92:X92),
                            IF(
                                M$5:X$5=1,
                                M92:X92,
                                ""),
                            ""))
                    ),
                    IF(
                        OR(IF(
                            ISNUMBER(M92:X92),
                            IF(
                                M$5:X$5=2,
                                M92:X92,
                                ""),
                            "")
                            =0),
                        0,
                        GEOMEAN(IF(
                            ISNUMBER(M92:X92),
                            IF(
                                M$5:X$5=2,
                                M92:X92,
                                ""),
                            "")))
                )
            )
        )
    )
)</f>
        <v>0</v>
      </c>
      <c r="J92" s="242">
        <v>44620</v>
      </c>
      <c r="K92" s="242">
        <v>44883</v>
      </c>
      <c r="L92" s="91" t="s">
        <v>144</v>
      </c>
      <c r="M92" s="192">
        <v>1.9475218658892099</v>
      </c>
      <c r="N92" s="192">
        <v>0</v>
      </c>
      <c r="O92" s="192" t="s">
        <v>409</v>
      </c>
      <c r="P92" s="192">
        <v>48.8</v>
      </c>
      <c r="Q92" s="192" t="s">
        <v>409</v>
      </c>
      <c r="R92" s="192" t="s">
        <v>409</v>
      </c>
      <c r="S92"/>
      <c r="T92"/>
      <c r="U92"/>
      <c r="V92"/>
      <c r="W92"/>
      <c r="X92"/>
      <c r="Y92" s="192"/>
      <c r="Z92" s="192"/>
      <c r="AA92"/>
      <c r="AB92"/>
      <c r="AC92"/>
      <c r="AD92"/>
      <c r="AE92"/>
      <c r="AF92"/>
      <c r="AG92" s="34"/>
      <c r="AH92" s="34"/>
      <c r="AI92" s="34"/>
      <c r="AJ92" s="34"/>
      <c r="AK92" s="205"/>
    </row>
    <row r="93" spans="1:37" x14ac:dyDescent="0.2">
      <c r="A93" s="84">
        <v>86</v>
      </c>
      <c r="B93" s="84" t="str">
        <f ca="1"/>
        <v>Haiti</v>
      </c>
      <c r="C93" s="84" t="str">
        <f ca="1"/>
        <v>HTI</v>
      </c>
      <c r="D93" s="84" t="str">
        <f ca="1"/>
        <v>LCN           Latin America &amp; Caribbean</v>
      </c>
      <c r="E93" s="84" t="str">
        <f ca="1"/>
        <v>IDA</v>
      </c>
      <c r="F93" s="190" t="str">
        <f t="shared" ca="1" si="6"/>
        <v/>
      </c>
      <c r="G93" s="80">
        <f>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0</v>
      </c>
      <c r="H93" s="80" cm="1">
        <f t="array" ref="H93">IF(
    SUM(IF(
            ISNUMBER(
                IF(
                    $M$4:$X$4,
                    (M93:X93),
                    "")),
            1,
            0))
        =0,
    NA(),
    IF(
        Parameters!$D$15=1,
        IF(
            SUM(--(ISNUMBER(IF($M$4:$X$4=1,(M93:X93),""))))&gt;0,
            MAX(IF(
                ISNUMBER(M93:X93),
                IF(
                    M$4:X$4=1,
                    M93:X93,
                    ""),
                "")),
            MAX(IF(
                ISNUMBER(M93:X93),
                IF(
                    M$4:X$4=2,
                    M93:X93,
                    ""),
                ""))
        ),
        IF(
            Parameters!$D$16=1,
            IFERROR(
                AVERAGE(IF(
                    ISNUMBER(M93:X93),
                    IF(
                        M$4:X$4=1,
                        M93:X93,
                        ""),
                    "")),
                AVERAGE(IF(
                    ISNUMBER(M93:X93),
                    IF(
                        M$4:X$4=2,
                        M93:X93,
                        ""),
                    ""))
            ),
            IF(
                Parameters!$D$17=1,
                IFERROR(
                    IF(
                        OR(
                            IF(
                                ISNUMBER(M93:X93),
                                IF(
                                    M$4:X$4=1,
                                    M93:X93,
                                    ""),
                                "")
                            =0),
                        0,
                        GEOMEAN(IF(
                            ISNUMBER(M93:X93),
                            IF(
                                M$4:X$4=1,
                                M93:X93,
                                ""),
                            ""))
                    ),
                    IF(
                        OR(IF(
                            ISNUMBER(M93:X93),
                            IF(
                                M$4:X$4=2,
                                M93:X93,
                                ""),
                            "")
                            =0),
                        0,
                        GEOMEAN(IF(
                            ISNUMBER(M93:X93),
                            IF(
                                M$4:X$4=2,
                                M93:X93,
                                ""),
                            "")))
                )
            )
        )
    )
)</f>
        <v>7.3119533527696801</v>
      </c>
      <c r="I93" s="191" cm="1">
        <f t="array" ref="I93">IF(
    SUM(IF(
            ISNUMBER(
                IF(
                    $M$5:$X$5,
                    (M93:X93),
                    "")),
            1,
            0))
        =0,
    NA(),
    IF(
        Parameters!$D$15=1,
        IF(
            SUM(--(ISNUMBER(IF($M$5:$X$5=1,(M93:X93),""))))&gt;0,
            MAX(IF(
                ISNUMBER(M93:X93),
                IF(
                    M$5:X$5=1,
                    M93:X93,
                    ""),
                "")),
            MAX(IF(
                ISNUMBER(M93:X93),
                IF(
                    M$5:X$5=2,
                    M93:X93,
                    ""),
                ""))
        ),
        IF(
            Parameters!$D$16=1,
            IFERROR(
                AVERAGE(IF(
                    ISNUMBER(M93:X93),
                    IF(
                        M$5:X$5=1,
                        M93:X93,
                        ""),
                    "")),
                AVERAGE(IF(
                    ISNUMBER(M93:X93),
                    IF(
                        M$5:X$5=2,
                        M93:X93,
                        ""),
                    ""))
            ),
            IF(
                Parameters!$D$17=1,
                IFERROR(
                    IF(
                        OR(
                            IF(
                                ISNUMBER(M93:X93),
                                IF(
                                    M$5:X$5=1,
                                    M93:X93,
                                    ""),
                                "")
                            =0),
                        0,
                        GEOMEAN(IF(
                            ISNUMBER(M93:X93),
                            IF(
                                M$5:X$5=1,
                                M93:X93,
                                ""),
                            ""))
                    ),
                    IF(
                        OR(IF(
                            ISNUMBER(M93:X93),
                            IF(
                                M$5:X$5=2,
                                M93:X93,
                                ""),
                            "")
                            =0),
                        0,
                        GEOMEAN(IF(
                            ISNUMBER(M93:X93),
                            IF(
                                M$5:X$5=2,
                                M93:X93,
                                ""),
                            "")))
                )
            )
        )
    )
)</f>
        <v>0</v>
      </c>
      <c r="J93" s="242">
        <v>44620</v>
      </c>
      <c r="K93" s="242">
        <v>44699</v>
      </c>
      <c r="L93" s="91" t="s">
        <v>146</v>
      </c>
      <c r="M93" s="192">
        <v>7.3119533527696801</v>
      </c>
      <c r="N93" s="192">
        <v>0</v>
      </c>
      <c r="O93" s="192" t="s">
        <v>409</v>
      </c>
      <c r="P93" s="192">
        <v>30.4</v>
      </c>
      <c r="Q93" s="192" t="s">
        <v>409</v>
      </c>
      <c r="R93" s="192" t="s">
        <v>409</v>
      </c>
      <c r="S93"/>
      <c r="T93"/>
      <c r="U93"/>
      <c r="V93"/>
      <c r="W93"/>
      <c r="X93"/>
      <c r="Y93" s="192"/>
      <c r="Z93" s="192"/>
      <c r="AA93"/>
      <c r="AB93"/>
      <c r="AC93"/>
      <c r="AD93"/>
      <c r="AE93"/>
      <c r="AF93"/>
      <c r="AG93" s="34"/>
      <c r="AH93" s="34"/>
      <c r="AI93" s="34"/>
      <c r="AJ93" s="34"/>
      <c r="AK93" s="205"/>
    </row>
    <row r="94" spans="1:37" x14ac:dyDescent="0.2">
      <c r="A94" s="84">
        <v>87</v>
      </c>
      <c r="B94" s="84" t="str">
        <f ca="1"/>
        <v>Hungary</v>
      </c>
      <c r="C94" s="84" t="str">
        <f ca="1"/>
        <v>HUN</v>
      </c>
      <c r="D94" s="84" t="str">
        <f ca="1"/>
        <v>ECS           Europe &amp; Central Asia</v>
      </c>
      <c r="E94" s="84" t="str">
        <f ca="1"/>
        <v>NA</v>
      </c>
      <c r="F94" s="190" t="str">
        <f t="shared" ca="1" si="6"/>
        <v/>
      </c>
      <c r="G94" s="80">
        <f>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$M$4:$X$4,
                    (M94:X94),
                    "")),
            1,
            0))
        =0,
    NA(),
    IF(
        Parameters!$D$15=1,
        IF(
            SUM(--(ISNUMBER(IF($M$4:$X$4=1,(M94:X94),""))))&gt;0,
            MAX(IF(
                ISNUMBER(M94:X94),
                IF(
                    M$4:X$4=1,
                    M94:X94,
                    ""),
                "")),
            MAX(IF(
                ISNUMBER(M94:X94),
                IF(
                    M$4:X$4=2,
                    M94:X94,
                    ""),
                ""))
        ),
        IF(
            Parameters!$D$16=1,
            IFERROR(
                AVERAGE(IF(
                    ISNUMBER(M94:X94),
                    IF(
                        M$4:X$4=1,
                        M94:X94,
                        ""),
                    "")),
                AVERAGE(IF(
                    ISNUMBER(M94:X94),
                    IF(
                        M$4:X$4=2,
                        M94:X94,
                        ""),
                    ""))
            ),
            IF(
                Parameters!$D$17=1,
                IFERROR(
                    IF(
                        OR(
                            IF(
                                ISNUMBER(M94:X94),
                                IF(
                                    M$4:X$4=1,
                                    M94:X94,
                                    ""),
                                "")
                            =0),
                        0,
                        GEOMEAN(IF(
                            ISNUMBER(M94:X94),
                            IF(
                                M$4:X$4=1,
                                M94:X94,
                                ""),
                            ""))
                    ),
                    IF(
                        OR(IF(
                            ISNUMBER(M94:X94),
                            IF(
                                M$4:X$4=2,
                                M94:X94,
                                ""),
                            "")
                            =0),
                        0,
                        GEOMEAN(IF(
                            ISNUMBER(M94:X94),
                            IF(
                                M$4:X$4=2,
                                M94:X94,
                                ""),
                            "")))
                )
            )
        )
    )
)</f>
        <v>0.314868804664724</v>
      </c>
      <c r="I94" s="191" cm="1">
        <f t="array" ref="I94">IF(
    SUM(IF(
            ISNUMBER(
                IF(
                    $M$5:$X$5,
                    (M94:X94),
                    "")),
            1,
            0))
        =0,
    NA(),
    IF(
        Parameters!$D$15=1,
        IF(
            SUM(--(ISNUMBER(IF($M$5:$X$5=1,(M94:X94),""))))&gt;0,
            MAX(IF(
                ISNUMBER(M94:X94),
                IF(
                    M$5:X$5=1,
                    M94:X94,
                    ""),
                "")),
            MAX(IF(
                ISNUMBER(M94:X94),
                IF(
                    M$5:X$5=2,
                    M94:X94,
                    ""),
                ""))
        ),
        IF(
            Parameters!$D$16=1,
            IFERROR(
                AVERAGE(IF(
                    ISNUMBER(M94:X94),
                    IF(
                        M$5:X$5=1,
                        M94:X94,
                        ""),
                    "")),
                AVERAGE(IF(
                    ISNUMBER(M94:X94),
                    IF(
                        M$5:X$5=2,
                        M94:X94,
                        ""),
                    ""))
            ),
            IF(
                Parameters!$D$17=1,
                IFERROR(
                    IF(
                        OR(
                            IF(
                                ISNUMBER(M94:X94),
                                IF(
                                    M$5:X$5=1,
                                    M94:X94,
                                    ""),
                                "")
                            =0),
                        0,
                        GEOMEAN(IF(
                            ISNUMBER(M94:X94),
                            IF(
                                M$5:X$5=1,
                                M94:X94,
                                ""),
                            ""))
                    ),
                    IF(
                        OR(IF(
                            ISNUMBER(M94:X94),
                            IF(
                                M$5:X$5=2,
                                M94:X94,
                                ""),
                            "")
                            =0),
                        0,
                        GEOMEAN(IF(
                            ISNUMBER(M94:X94),
                            IF(
                                M$5:X$5=2,
                                M94:X94,
                                ""),
                            "")))
                )
            )
        )
    )
)</f>
        <v>0</v>
      </c>
      <c r="J94" s="242">
        <v>44620</v>
      </c>
      <c r="K94" s="242">
        <v>44883</v>
      </c>
      <c r="L94" s="91" t="s">
        <v>148</v>
      </c>
      <c r="M94" s="192">
        <v>0.314868804664724</v>
      </c>
      <c r="N94" s="192">
        <v>0</v>
      </c>
      <c r="O94" s="192" t="s">
        <v>409</v>
      </c>
      <c r="P94" s="192">
        <v>54.4</v>
      </c>
      <c r="Q94" s="192" t="s">
        <v>409</v>
      </c>
      <c r="R94" s="192" t="s">
        <v>409</v>
      </c>
      <c r="S94"/>
      <c r="T94"/>
      <c r="U94"/>
      <c r="V94"/>
      <c r="W94"/>
      <c r="X94"/>
      <c r="Y94" s="192"/>
      <c r="Z94" s="192"/>
      <c r="AA94"/>
      <c r="AB94"/>
      <c r="AC94"/>
      <c r="AD94"/>
      <c r="AE94"/>
      <c r="AF94"/>
      <c r="AG94" s="34"/>
      <c r="AH94" s="34"/>
      <c r="AI94" s="34"/>
      <c r="AJ94" s="34"/>
      <c r="AK94" s="205"/>
    </row>
    <row r="95" spans="1:37" x14ac:dyDescent="0.2">
      <c r="A95" s="84">
        <v>88</v>
      </c>
      <c r="B95" s="84" t="str">
        <f ca="1"/>
        <v>Indonesia</v>
      </c>
      <c r="C95" s="84" t="str">
        <f ca="1"/>
        <v>IDN</v>
      </c>
      <c r="D95" s="84" t="str">
        <f ca="1"/>
        <v>EAS           East Asia &amp; Pacific</v>
      </c>
      <c r="E95" s="84" t="str">
        <f ca="1"/>
        <v>IBRD</v>
      </c>
      <c r="F95" s="190" t="str">
        <f t="shared" ca="1" si="6"/>
        <v/>
      </c>
      <c r="G95" s="80">
        <f>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0</v>
      </c>
      <c r="H95" s="80" cm="1">
        <f t="array" ref="H95">IF(
    SUM(IF(
            ISNUMBER(
                IF(
                    $M$4:$X$4,
                    (M95:X95),
                    "")),
            1,
            0))
        =0,
    NA(),
    IF(
        Parameters!$D$15=1,
        IF(
            SUM(--(ISNUMBER(IF($M$4:$X$4=1,(M95:X95),""))))&gt;0,
            MAX(IF(
                ISNUMBER(M95:X95),
                IF(
                    M$4:X$4=1,
                    M95:X95,
                    ""),
                "")),
            MAX(IF(
                ISNUMBER(M95:X95),
                IF(
                    M$4:X$4=2,
                    M95:X95,
                    ""),
                ""))
        ),
        IF(
            Parameters!$D$16=1,
            IFERROR(
                AVERAGE(IF(
                    ISNUMBER(M95:X95),
                    IF(
                        M$4:X$4=1,
                        M95:X95,
                        ""),
                    "")),
                AVERAGE(IF(
                    ISNUMBER(M95:X95),
                    IF(
                        M$4:X$4=2,
                        M95:X95,
                        ""),
                    ""))
            ),
            IF(
                Parameters!$D$17=1,
                IFERROR(
                    IF(
                        OR(
                            IF(
                                ISNUMBER(M95:X95),
                                IF(
                                    M$4:X$4=1,
                                    M95:X95,
                                    ""),
                                "")
                            =0),
                        0,
                        GEOMEAN(IF(
                            ISNUMBER(M95:X95),
                            IF(
                                M$4:X$4=1,
                                M95:X95,
                                ""),
                            ""))
                    ),
                    IF(
                        OR(IF(
                            ISNUMBER(M95:X95),
                            IF(
                                M$4:X$4=2,
                                M95:X95,
                                ""),
                            "")
                            =0),
                        0,
                        GEOMEAN(IF(
                            ISNUMBER(M95:X95),
                            IF(
                                M$4:X$4=2,
                                M95:X95,
                                ""),
                            "")))
                )
            )
        )
    )
)</f>
        <v>1.48104956268221</v>
      </c>
      <c r="I95" s="191" cm="1">
        <f t="array" ref="I95">IF(
    SUM(IF(
            ISNUMBER(
                IF(
                    $M$5:$X$5,
                    (M95:X95),
                    "")),
            1,
            0))
        =0,
    NA(),
    IF(
        Parameters!$D$15=1,
        IF(
            SUM(--(ISNUMBER(IF($M$5:$X$5=1,(M95:X95),""))))&gt;0,
            MAX(IF(
                ISNUMBER(M95:X95),
                IF(
                    M$5:X$5=1,
                    M95:X95,
                    ""),
                "")),
            MAX(IF(
                ISNUMBER(M95:X95),
                IF(
                    M$5:X$5=2,
                    M95:X95,
                    ""),
                ""))
        ),
        IF(
            Parameters!$D$16=1,
            IFERROR(
                AVERAGE(IF(
                    ISNUMBER(M95:X95),
                    IF(
                        M$5:X$5=1,
                        M95:X95,
                        ""),
                    "")),
                AVERAGE(IF(
                    ISNUMBER(M95:X95),
                    IF(
                        M$5:X$5=2,
                        M95:X95,
                        ""),
                    ""))
            ),
            IF(
                Parameters!$D$17=1,
                IFERROR(
                    IF(
                        OR(
                            IF(
                                ISNUMBER(M95:X95),
                                IF(
                                    M$5:X$5=1,
                                    M95:X95,
                                    ""),
                                "")
                            =0),
                        0,
                        GEOMEAN(IF(
                            ISNUMBER(M95:X95),
                            IF(
                                M$5:X$5=1,
                                M95:X95,
                                ""),
                            ""))
                    ),
                    IF(
                        OR(IF(
                            ISNUMBER(M95:X95),
                            IF(
                                M$5:X$5=2,
                                M95:X95,
                                ""),
                            "")
                            =0),
                        0,
                        GEOMEAN(IF(
                            ISNUMBER(M95:X95),
                            IF(
                                M$5:X$5=2,
                                M95:X95,
                                ""),
                            "")))
                )
            )
        )
    )
)</f>
        <v>0</v>
      </c>
      <c r="J95" s="242">
        <v>44620</v>
      </c>
      <c r="K95" s="242">
        <v>44883</v>
      </c>
      <c r="L95" s="91" t="s">
        <v>150</v>
      </c>
      <c r="M95" s="192">
        <v>1.48104956268221</v>
      </c>
      <c r="N95" s="192">
        <v>0</v>
      </c>
      <c r="O95" s="192" t="s">
        <v>409</v>
      </c>
      <c r="P95" s="192">
        <v>50.4</v>
      </c>
      <c r="Q95" s="192" t="s">
        <v>409</v>
      </c>
      <c r="R95" s="192" t="s">
        <v>409</v>
      </c>
      <c r="S95"/>
      <c r="T95"/>
      <c r="U95"/>
      <c r="V95"/>
      <c r="W95"/>
      <c r="X95"/>
      <c r="Y95" s="192"/>
      <c r="Z95" s="192"/>
      <c r="AA95"/>
      <c r="AB95"/>
      <c r="AC95"/>
      <c r="AD95"/>
      <c r="AE95"/>
      <c r="AF95"/>
      <c r="AG95" s="34"/>
      <c r="AH95" s="34"/>
      <c r="AI95" s="34"/>
      <c r="AJ95" s="34"/>
      <c r="AK95" s="205"/>
    </row>
    <row r="96" spans="1:37" x14ac:dyDescent="0.2">
      <c r="A96" s="84">
        <v>89</v>
      </c>
      <c r="B96" s="84" t="str">
        <f ca="1"/>
        <v>Isle of Man</v>
      </c>
      <c r="C96" s="84" t="str">
        <f ca="1"/>
        <v>IMN</v>
      </c>
      <c r="D96" s="84" t="str">
        <f ca="1"/>
        <v>ECS           Europe &amp; Central Asia</v>
      </c>
      <c r="E96" s="84" t="str">
        <f ca="1"/>
        <v>NA</v>
      </c>
      <c r="F96" s="190" t="str">
        <f t="shared" ca="1" si="6"/>
        <v/>
      </c>
      <c r="G96" s="80">
        <f>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0</v>
      </c>
      <c r="H96" s="80" t="e" cm="1">
        <f t="array" ref="H96">IF(
    SUM(IF(
            ISNUMBER(
                IF(
                    $M$4:$X$4,
                    (M96:X96),
                    "")),
            1,
            0))
        =0,
    NA(),
    IF(
        Parameters!$D$15=1,
        IF(
            SUM(--(ISNUMBER(IF($M$4:$X$4=1,(M96:X96),""))))&gt;0,
            MAX(IF(
                ISNUMBER(M96:X96),
                IF(
                    M$4:X$4=1,
                    M96:X96,
                    ""),
                "")),
            MAX(IF(
                ISNUMBER(M96:X96),
                IF(
                    M$4:X$4=2,
                    M96:X96,
                    ""),
                ""))
        ),
        IF(
            Parameters!$D$16=1,
            IFERROR(
                AVERAGE(IF(
                    ISNUMBER(M96:X96),
                    IF(
                        M$4:X$4=1,
                        M96:X96,
                        ""),
                    "")),
                AVERAGE(IF(
                    ISNUMBER(M96:X96),
                    IF(
                        M$4:X$4=2,
                        M96:X96,
                        ""),
                    ""))
            ),
            IF(
                Parameters!$D$17=1,
                IFERROR(
                    IF(
                        OR(
                            IF(
                                ISNUMBER(M96:X96),
                                IF(
                                    M$4:X$4=1,
                                    M96:X96,
                                    ""),
                                "")
                            =0),
                        0,
                        GEOMEAN(IF(
                            ISNUMBER(M96:X96),
                            IF(
                                M$4:X$4=1,
                                M96:X96,
                                ""),
                            ""))
                    ),
                    IF(
                        OR(IF(
                            ISNUMBER(M96:X96),
                            IF(
                                M$4:X$4=2,
                                M96:X96,
                                ""),
                            "")
                            =0),
                        0,
                        GEOMEAN(IF(
                            ISNUMBER(M96:X96),
                            IF(
                                M$4:X$4=2,
                                M96:X96,
                                ""),
                            "")))
                )
            )
        )
    )
)</f>
        <v>#N/A</v>
      </c>
      <c r="I96" s="191" cm="1">
        <f t="array" ref="I96">IF(
    SUM(IF(
            ISNUMBER(
                IF(
                    $M$5:$X$5,
                    (M96:X96),
                    "")),
            1,
            0))
        =0,
    NA(),
    IF(
        Parameters!$D$15=1,
        IF(
            SUM(--(ISNUMBER(IF($M$5:$X$5=1,(M96:X96),""))))&gt;0,
            MAX(IF(
                ISNUMBER(M96:X96),
                IF(
                    M$5:X$5=1,
                    M96:X96,
                    ""),
                "")),
            MAX(IF(
                ISNUMBER(M96:X96),
                IF(
                    M$5:X$5=2,
                    M96:X96,
                    ""),
                ""))
        ),
        IF(
            Parameters!$D$16=1,
            IFERROR(
                AVERAGE(IF(
                    ISNUMBER(M96:X96),
                    IF(
                        M$5:X$5=1,
                        M96:X96,
                        ""),
                    "")),
                AVERAGE(IF(
                    ISNUMBER(M96:X96),
                    IF(
                        M$5:X$5=2,
                        M96:X96,
                        ""),
                    ""))
            ),
            IF(
                Parameters!$D$17=1,
                IFERROR(
                    IF(
                        OR(
                            IF(
                                ISNUMBER(M96:X96),
                                IF(
                                    M$5:X$5=1,
                                    M96:X96,
                                    ""),
                                "")
                            =0),
                        0,
                        GEOMEAN(IF(
                            ISNUMBER(M96:X96),
                            IF(
                                M$5:X$5=1,
                                M96:X96,
                                ""),
                            ""))
                    ),
                    IF(
                        OR(IF(
                            ISNUMBER(M96:X96),
                            IF(
                                M$5:X$5=2,
                                M96:X96,
                                ""),
                            "")
                            =0),
                        0,
                        GEOMEAN(IF(
                            ISNUMBER(M96:X96),
                            IF(
                                M$5:X$5=2,
                                M96:X96,
                                ""),
                            "")))
                )
            )
        )
    )
)</f>
        <v>0</v>
      </c>
      <c r="J96" s="242" t="s">
        <v>409</v>
      </c>
      <c r="K96" s="242" t="s">
        <v>409</v>
      </c>
      <c r="L96" s="91" t="s">
        <v>679</v>
      </c>
      <c r="M96" s="192" t="s">
        <v>409</v>
      </c>
      <c r="N96" s="192">
        <v>0</v>
      </c>
      <c r="O96" s="192" t="s">
        <v>409</v>
      </c>
      <c r="P96" s="192" t="s">
        <v>409</v>
      </c>
      <c r="Q96" s="192" t="s">
        <v>409</v>
      </c>
      <c r="R96" s="192" t="s">
        <v>409</v>
      </c>
      <c r="S96"/>
      <c r="T96"/>
      <c r="U96"/>
      <c r="V96"/>
      <c r="W96"/>
      <c r="X96"/>
      <c r="Y96" s="192"/>
      <c r="Z96" s="192"/>
      <c r="AA96"/>
      <c r="AB96"/>
      <c r="AC96"/>
      <c r="AD96"/>
      <c r="AE96"/>
      <c r="AF96"/>
      <c r="AG96" s="34"/>
      <c r="AH96" s="34"/>
      <c r="AI96" s="34"/>
      <c r="AJ96" s="34"/>
      <c r="AK96" s="205"/>
    </row>
    <row r="97" spans="1:37" x14ac:dyDescent="0.2">
      <c r="A97" s="84">
        <v>90</v>
      </c>
      <c r="B97" s="84" t="str">
        <f ca="1"/>
        <v>India</v>
      </c>
      <c r="C97" s="84" t="str">
        <f ca="1"/>
        <v>IND</v>
      </c>
      <c r="D97" s="84" t="str">
        <f ca="1"/>
        <v>SAS           South Asia</v>
      </c>
      <c r="E97" s="84" t="str">
        <f ca="1"/>
        <v>IBRD</v>
      </c>
      <c r="F97" s="190" t="str">
        <f t="shared" ca="1" si="6"/>
        <v/>
      </c>
      <c r="G97" s="80">
        <f>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0</v>
      </c>
      <c r="H97" s="80" cm="1">
        <f t="array" ref="H97">IF(
    SUM(IF(
            ISNUMBER(
                IF(
                    $M$4:$X$4,
                    (M97:X97),
                    "")),
            1,
            0))
        =0,
    NA(),
    IF(
        Parameters!$D$15=1,
        IF(
            SUM(--(ISNUMBER(IF($M$4:$X$4=1,(M97:X97),""))))&gt;0,
            MAX(IF(
                ISNUMBER(M97:X97),
                IF(
                    M$4:X$4=1,
                    M97:X97,
                    ""),
                "")),
            MAX(IF(
                ISNUMBER(M97:X97),
                IF(
                    M$4:X$4=2,
                    M97:X97,
                    ""),
                ""))
        ),
        IF(
            Parameters!$D$16=1,
            IFERROR(
                AVERAGE(IF(
                    ISNUMBER(M97:X97),
                    IF(
                        M$4:X$4=1,
                        M97:X97,
                        ""),
                    "")),
                AVERAGE(IF(
                    ISNUMBER(M97:X97),
                    IF(
                        M$4:X$4=2,
                        M97:X97,
                        ""),
                    ""))
            ),
            IF(
                Parameters!$D$17=1,
                IFERROR(
                    IF(
                        OR(
                            IF(
                                ISNUMBER(M97:X97),
                                IF(
                                    M$4:X$4=1,
                                    M97:X97,
                                    ""),
                                "")
                            =0),
                        0,
                        GEOMEAN(IF(
                            ISNUMBER(M97:X97),
                            IF(
                                M$4:X$4=1,
                                M97:X97,
                                ""),
                            ""))
                    ),
                    IF(
                        OR(IF(
                            ISNUMBER(M97:X97),
                            IF(
                                M$4:X$4=2,
                                M97:X97,
                                ""),
                            "")
                            =0),
                        0,
                        GEOMEAN(IF(
                            ISNUMBER(M97:X97),
                            IF(
                                M$4:X$4=2,
                                M97:X97,
                                ""),
                            "")))
                )
            )
        )
    )
)</f>
        <v>3.6967930029154501</v>
      </c>
      <c r="I97" s="191" cm="1">
        <f t="array" ref="I97">IF(
    SUM(IF(
            ISNUMBER(
                IF(
                    $M$5:$X$5,
                    (M97:X97),
                    "")),
            1,
            0))
        =0,
    NA(),
    IF(
        Parameters!$D$15=1,
        IF(
            SUM(--(ISNUMBER(IF($M$5:$X$5=1,(M97:X97),""))))&gt;0,
            MAX(IF(
                ISNUMBER(M97:X97),
                IF(
                    M$5:X$5=1,
                    M97:X97,
                    ""),
                "")),
            MAX(IF(
                ISNUMBER(M97:X97),
                IF(
                    M$5:X$5=2,
                    M97:X97,
                    ""),
                ""))
        ),
        IF(
            Parameters!$D$16=1,
            IFERROR(
                AVERAGE(IF(
                    ISNUMBER(M97:X97),
                    IF(
                        M$5:X$5=1,
                        M97:X97,
                        ""),
                    "")),
                AVERAGE(IF(
                    ISNUMBER(M97:X97),
                    IF(
                        M$5:X$5=2,
                        M97:X97,
                        ""),
                    ""))
            ),
            IF(
                Parameters!$D$17=1,
                IFERROR(
                    IF(
                        OR(
                            IF(
                                ISNUMBER(M97:X97),
                                IF(
                                    M$5:X$5=1,
                                    M97:X97,
                                    ""),
                                "")
                            =0),
                        0,
                        GEOMEAN(IF(
                            ISNUMBER(M97:X97),
                            IF(
                                M$5:X$5=1,
                                M97:X97,
                                ""),
                            ""))
                    ),
                    IF(
                        OR(IF(
                            ISNUMBER(M97:X97),
                            IF(
                                M$5:X$5=2,
                                M97:X97,
                                ""),
                            "")
                            =0),
                        0,
                        GEOMEAN(IF(
                            ISNUMBER(M97:X97),
                            IF(
                                M$5:X$5=2,
                                M97:X97,
                                ""),
                            "")))
                )
            )
        )
    )
)</f>
        <v>0</v>
      </c>
      <c r="J97" s="242">
        <v>44620</v>
      </c>
      <c r="K97" s="242">
        <v>44699</v>
      </c>
      <c r="L97" s="91" t="s">
        <v>152</v>
      </c>
      <c r="M97" s="192">
        <v>3.6967930029154501</v>
      </c>
      <c r="N97" s="192">
        <v>0</v>
      </c>
      <c r="O97" s="192" t="s">
        <v>409</v>
      </c>
      <c r="P97" s="192">
        <v>42.8</v>
      </c>
      <c r="Q97" s="192" t="s">
        <v>409</v>
      </c>
      <c r="R97" s="192" t="s">
        <v>409</v>
      </c>
      <c r="S97"/>
      <c r="T97"/>
      <c r="U97"/>
      <c r="V97"/>
      <c r="W97"/>
      <c r="X97"/>
      <c r="Y97" s="192"/>
      <c r="Z97" s="192"/>
      <c r="AA97"/>
      <c r="AB97"/>
      <c r="AC97"/>
      <c r="AD97"/>
      <c r="AE97"/>
      <c r="AF97"/>
      <c r="AG97" s="34"/>
      <c r="AH97" s="34"/>
      <c r="AI97" s="34"/>
      <c r="AJ97" s="34"/>
      <c r="AK97" s="205"/>
    </row>
    <row r="98" spans="1:37" x14ac:dyDescent="0.2">
      <c r="A98" s="84">
        <v>91</v>
      </c>
      <c r="B98" s="84" t="str">
        <f ca="1"/>
        <v>Ireland</v>
      </c>
      <c r="C98" s="84" t="str">
        <f ca="1"/>
        <v>IRL</v>
      </c>
      <c r="D98" s="84" t="str">
        <f ca="1"/>
        <v>ECS           Europe &amp; Central Asia</v>
      </c>
      <c r="E98" s="84" t="str">
        <f ca="1"/>
        <v>NA</v>
      </c>
      <c r="F98" s="190" t="str">
        <f t="shared" ca="1" si="6"/>
        <v/>
      </c>
      <c r="G98" s="80">
        <f>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0</v>
      </c>
      <c r="H98" s="80" cm="1">
        <f t="array" ref="H98">IF(
    SUM(IF(
            ISNUMBER(
                IF(
                    $M$4:$X$4,
                    (M98:X98),
                    "")),
            1,
            0))
        =0,
    NA(),
    IF(
        Parameters!$D$15=1,
        IF(
            SUM(--(ISNUMBER(IF($M$4:$X$4=1,(M98:X98),""))))&gt;0,
            MAX(IF(
                ISNUMBER(M98:X98),
                IF(
                    M$4:X$4=1,
                    M98:X98,
                    ""),
                "")),
            MAX(IF(
                ISNUMBER(M98:X98),
                IF(
                    M$4:X$4=2,
                    M98:X98,
                    ""),
                ""))
        ),
        IF(
            Parameters!$D$16=1,
            IFERROR(
                AVERAGE(IF(
                    ISNUMBER(M98:X98),
                    IF(
                        M$4:X$4=1,
                        M98:X98,
                        ""),
                    "")),
                AVERAGE(IF(
                    ISNUMBER(M98:X98),
                    IF(
                        M$4:X$4=2,
                        M98:X98,
                        ""),
                    ""))
            ),
            IF(
                Parameters!$D$17=1,
                IFERROR(
                    IF(
                        OR(
                            IF(
                                ISNUMBER(M98:X98),
                                IF(
                                    M$4:X$4=1,
                                    M98:X98,
                                    ""),
                                "")
                            =0),
                        0,
                        GEOMEAN(IF(
                            ISNUMBER(M98:X98),
                            IF(
                                M$4:X$4=1,
                                M98:X98,
                                ""),
                            ""))
                    ),
                    IF(
                        OR(IF(
                            ISNUMBER(M98:X98),
                            IF(
                                M$4:X$4=2,
                                M98:X98,
                                ""),
                            "")
                            =0),
                        0,
                        GEOMEAN(IF(
                            ISNUMBER(M98:X98),
                            IF(
                                M$4:X$4=2,
                                M98:X98,
                                ""),
                            "")))
                )
            )
        )
    )
)</f>
        <v>5.2478134110788902E-2</v>
      </c>
      <c r="I98" s="191" cm="1">
        <f t="array" ref="I98">IF(
    SUM(IF(
            ISNUMBER(
                IF(
                    $M$5:$X$5,
                    (M98:X98),
                    "")),
            1,
            0))
        =0,
    NA(),
    IF(
        Parameters!$D$15=1,
        IF(
            SUM(--(ISNUMBER(IF($M$5:$X$5=1,(M98:X98),""))))&gt;0,
            MAX(IF(
                ISNUMBER(M98:X98),
                IF(
                    M$5:X$5=1,
                    M98:X98,
                    ""),
                "")),
            MAX(IF(
                ISNUMBER(M98:X98),
                IF(
                    M$5:X$5=2,
                    M98:X98,
                    ""),
                ""))
        ),
        IF(
            Parameters!$D$16=1,
            IFERROR(
                AVERAGE(IF(
                    ISNUMBER(M98:X98),
                    IF(
                        M$5:X$5=1,
                        M98:X98,
                        ""),
                    "")),
                AVERAGE(IF(
                    ISNUMBER(M98:X98),
                    IF(
                        M$5:X$5=2,
                        M98:X98,
                        ""),
                    ""))
            ),
            IF(
                Parameters!$D$17=1,
                IFERROR(
                    IF(
                        OR(
                            IF(
                                ISNUMBER(M98:X98),
                                IF(
                                    M$5:X$5=1,
                                    M98:X98,
                                    ""),
                                "")
                            =0),
                        0,
                        GEOMEAN(IF(
                            ISNUMBER(M98:X98),
                            IF(
                                M$5:X$5=1,
                                M98:X98,
                                ""),
                            ""))
                    ),
                    IF(
                        OR(IF(
                            ISNUMBER(M98:X98),
                            IF(
                                M$5:X$5=2,
                                M98:X98,
                                ""),
                            "")
                            =0),
                        0,
                        GEOMEAN(IF(
                            ISNUMBER(M98:X98),
                            IF(
                                M$5:X$5=2,
                                M98:X98,
                                ""),
                            "")))
                )
            )
        )
    )
)</f>
        <v>0</v>
      </c>
      <c r="J98" s="242">
        <v>44620</v>
      </c>
      <c r="K98" s="242">
        <v>44699</v>
      </c>
      <c r="L98" s="91" t="s">
        <v>154</v>
      </c>
      <c r="M98" s="192">
        <v>5.2478134110788902E-2</v>
      </c>
      <c r="N98" s="192">
        <v>0</v>
      </c>
      <c r="O98" s="192" t="s">
        <v>409</v>
      </c>
      <c r="P98" s="192">
        <v>55.3</v>
      </c>
      <c r="Q98" s="192" t="s">
        <v>409</v>
      </c>
      <c r="R98" s="192" t="s">
        <v>409</v>
      </c>
      <c r="S98"/>
      <c r="T98"/>
      <c r="U98"/>
      <c r="V98"/>
      <c r="W98"/>
      <c r="X98"/>
      <c r="Y98" s="192"/>
      <c r="Z98" s="192"/>
      <c r="AA98"/>
      <c r="AB98"/>
      <c r="AC98"/>
      <c r="AD98"/>
      <c r="AE98"/>
      <c r="AF98"/>
      <c r="AG98" s="34"/>
      <c r="AH98" s="34"/>
      <c r="AI98" s="34"/>
      <c r="AJ98" s="34"/>
      <c r="AK98" s="205"/>
    </row>
    <row r="99" spans="1:37" x14ac:dyDescent="0.2">
      <c r="A99" s="84">
        <v>92</v>
      </c>
      <c r="B99" s="84" t="str">
        <f ca="1"/>
        <v>Iran, Islamic Rep.</v>
      </c>
      <c r="C99" s="84" t="str">
        <f ca="1"/>
        <v>IRN</v>
      </c>
      <c r="D99" s="84" t="str">
        <f ca="1"/>
        <v>MEA           Middle East &amp; North Africa</v>
      </c>
      <c r="E99" s="84" t="str">
        <f ca="1"/>
        <v>IBRD</v>
      </c>
      <c r="F99" s="190" t="str">
        <f t="shared" ca="1" si="6"/>
        <v/>
      </c>
      <c r="G99" s="80">
        <f>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0</v>
      </c>
      <c r="H99" s="80" cm="1">
        <f t="array" ref="H99">IF(
    SUM(IF(
            ISNUMBER(
                IF(
                    $M$4:$X$4,
                    (M99:X99),
                    "")),
            1,
            0))
        =0,
    NA(),
    IF(
        Parameters!$D$15=1,
        IF(
            SUM(--(ISNUMBER(IF($M$4:$X$4=1,(M99:X99),""))))&gt;0,
            MAX(IF(
                ISNUMBER(M99:X99),
                IF(
                    M$4:X$4=1,
                    M99:X99,
                    ""),
                "")),
            MAX(IF(
                ISNUMBER(M99:X99),
                IF(
                    M$4:X$4=2,
                    M99:X99,
                    ""),
                ""))
        ),
        IF(
            Parameters!$D$16=1,
            IFERROR(
                AVERAGE(IF(
                    ISNUMBER(M99:X99),
                    IF(
                        M$4:X$4=1,
                        M99:X99,
                        ""),
                    "")),
                AVERAGE(IF(
                    ISNUMBER(M99:X99),
                    IF(
                        M$4:X$4=2,
                        M99:X99,
                        ""),
                    ""))
            ),
            IF(
                Parameters!$D$17=1,
                IFERROR(
                    IF(
                        OR(
                            IF(
                                ISNUMBER(M99:X99),
                                IF(
                                    M$4:X$4=1,
                                    M99:X99,
                                    ""),
                                "")
                            =0),
                        0,
                        GEOMEAN(IF(
                            ISNUMBER(M99:X99),
                            IF(
                                M$4:X$4=1,
                                M99:X99,
                                ""),
                            ""))
                    ),
                    IF(
                        OR(IF(
                            ISNUMBER(M99:X99),
                            IF(
                                M$4:X$4=2,
                                M99:X99,
                                ""),
                            "")
                            =0),
                        0,
                        GEOMEAN(IF(
                            ISNUMBER(M99:X99),
                            IF(
                                M$4:X$4=2,
                                M99:X99,
                                ""),
                            "")))
                )
            )
        )
    )
)</f>
        <v>5.5335276967929996</v>
      </c>
      <c r="I99" s="191" cm="1">
        <f t="array" ref="I99">IF(
    SUM(IF(
            ISNUMBER(
                IF(
                    $M$5:$X$5,
                    (M99:X99),
                    "")),
            1,
            0))
        =0,
    NA(),
    IF(
        Parameters!$D$15=1,
        IF(
            SUM(--(ISNUMBER(IF($M$5:$X$5=1,(M99:X99),""))))&gt;0,
            MAX(IF(
                ISNUMBER(M99:X99),
                IF(
                    M$5:X$5=1,
                    M99:X99,
                    ""),
                "")),
            MAX(IF(
                ISNUMBER(M99:X99),
                IF(
                    M$5:X$5=2,
                    M99:X99,
                    ""),
                ""))
        ),
        IF(
            Parameters!$D$16=1,
            IFERROR(
                AVERAGE(IF(
                    ISNUMBER(M99:X99),
                    IF(
                        M$5:X$5=1,
                        M99:X99,
                        ""),
                    "")),
                AVERAGE(IF(
                    ISNUMBER(M99:X99),
                    IF(
                        M$5:X$5=2,
                        M99:X99,
                        ""),
                    ""))
            ),
            IF(
                Parameters!$D$17=1,
                IFERROR(
                    IF(
                        OR(
                            IF(
                                ISNUMBER(M99:X99),
                                IF(
                                    M$5:X$5=1,
                                    M99:X99,
                                    ""),
                                "")
                            =0),
                        0,
                        GEOMEAN(IF(
                            ISNUMBER(M99:X99),
                            IF(
                                M$5:X$5=1,
                                M99:X99,
                                ""),
                            ""))
                    ),
                    IF(
                        OR(IF(
                            ISNUMBER(M99:X99),
                            IF(
                                M$5:X$5=2,
                                M99:X99,
                                ""),
                            "")
                            =0),
                        0,
                        GEOMEAN(IF(
                            ISNUMBER(M99:X99),
                            IF(
                                M$5:X$5=2,
                                M99:X99,
                                ""),
                            "")))
                )
            )
        )
    )
)</f>
        <v>0</v>
      </c>
      <c r="J99" s="242">
        <v>44620</v>
      </c>
      <c r="K99" s="242">
        <v>44699</v>
      </c>
      <c r="L99" s="91" t="s">
        <v>155</v>
      </c>
      <c r="M99" s="192">
        <v>5.5335276967929996</v>
      </c>
      <c r="N99" s="192">
        <v>0</v>
      </c>
      <c r="O99" s="192" t="s">
        <v>409</v>
      </c>
      <c r="P99" s="192">
        <v>36.5</v>
      </c>
      <c r="Q99" s="192" t="s">
        <v>409</v>
      </c>
      <c r="R99" s="192" t="s">
        <v>409</v>
      </c>
      <c r="S99"/>
      <c r="T99"/>
      <c r="U99"/>
      <c r="V99"/>
      <c r="W99"/>
      <c r="X99"/>
      <c r="Y99" s="192"/>
      <c r="Z99" s="192"/>
      <c r="AA99"/>
      <c r="AB99"/>
      <c r="AC99"/>
      <c r="AD99"/>
      <c r="AE99"/>
      <c r="AF99"/>
      <c r="AG99" s="34"/>
      <c r="AH99" s="34"/>
      <c r="AI99" s="34"/>
      <c r="AJ99" s="34"/>
      <c r="AK99" s="205"/>
    </row>
    <row r="100" spans="1:37" x14ac:dyDescent="0.2">
      <c r="A100" s="84">
        <v>93</v>
      </c>
      <c r="B100" s="84" t="str">
        <f ca="1"/>
        <v>Iraq</v>
      </c>
      <c r="C100" s="84" t="str">
        <f ca="1"/>
        <v>IRQ</v>
      </c>
      <c r="D100" s="84" t="str">
        <f ca="1"/>
        <v>MEA           Middle East &amp; North Africa</v>
      </c>
      <c r="E100" s="84" t="str">
        <f ca="1"/>
        <v>IBRD</v>
      </c>
      <c r="F100" s="190" t="str">
        <f t="shared" ca="1" si="6"/>
        <v/>
      </c>
      <c r="G100" s="80">
        <f>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0</v>
      </c>
      <c r="H100" s="80" cm="1">
        <f t="array" ref="H100">IF(
    SUM(IF(
            ISNUMBER(
                IF(
                    $M$4:$X$4,
                    (M100:X100),
                    "")),
            1,
            0))
        =0,
    NA(),
    IF(
        Parameters!$D$15=1,
        IF(
            SUM(--(ISNUMBER(IF($M$4:$X$4=1,(M100:X100),""))))&gt;0,
            MAX(IF(
                ISNUMBER(M100:X100),
                IF(
                    M$4:X$4=1,
                    M100:X100,
                    ""),
                "")),
            MAX(IF(
                ISNUMBER(M100:X100),
                IF(
                    M$4:X$4=2,
                    M100:X100,
                    ""),
                ""))
        ),
        IF(
            Parameters!$D$16=1,
            IFERROR(
                AVERAGE(IF(
                    ISNUMBER(M100:X100),
                    IF(
                        M$4:X$4=1,
                        M100:X100,
                        ""),
                    "")),
                AVERAGE(IF(
                    ISNUMBER(M100:X100),
                    IF(
                        M$4:X$4=2,
                        M100:X100,
                        ""),
                    ""))
            ),
            IF(
                Parameters!$D$17=1,
                IFERROR(
                    IF(
                        OR(
                            IF(
                                ISNUMBER(M100:X100),
                                IF(
                                    M$4:X$4=1,
                                    M100:X100,
                                    ""),
                                "")
                            =0),
                        0,
                        GEOMEAN(IF(
                            ISNUMBER(M100:X100),
                            IF(
                                M$4:X$4=1,
                                M100:X100,
                                ""),
                            ""))
                    ),
                    IF(
                        OR(IF(
                            ISNUMBER(M100:X100),
                            IF(
                                M$4:X$4=2,
                                M100:X100,
                                ""),
                            "")
                            =0),
                        0,
                        GEOMEAN(IF(
                            ISNUMBER(M100:X100),
                            IF(
                                M$4:X$4=2,
                                M100:X100,
                                ""),
                            "")))
                )
            )
        )
    )
)</f>
        <v>9.1778425655976594</v>
      </c>
      <c r="I100" s="191" cm="1">
        <f t="array" ref="I100">IF(
    SUM(IF(
            ISNUMBER(
                IF(
                    $M$5:$X$5,
                    (M100:X100),
                    "")),
            1,
            0))
        =0,
    NA(),
    IF(
        Parameters!$D$15=1,
        IF(
            SUM(--(ISNUMBER(IF($M$5:$X$5=1,(M100:X100),""))))&gt;0,
            MAX(IF(
                ISNUMBER(M100:X100),
                IF(
                    M$5:X$5=1,
                    M100:X100,
                    ""),
                "")),
            MAX(IF(
                ISNUMBER(M100:X100),
                IF(
                    M$5:X$5=2,
                    M100:X100,
                    ""),
                ""))
        ),
        IF(
            Parameters!$D$16=1,
            IFERROR(
                AVERAGE(IF(
                    ISNUMBER(M100:X100),
                    IF(
                        M$5:X$5=1,
                        M100:X100,
                        ""),
                    "")),
                AVERAGE(IF(
                    ISNUMBER(M100:X100),
                    IF(
                        M$5:X$5=2,
                        M100:X100,
                        ""),
                    ""))
            ),
            IF(
                Parameters!$D$17=1,
                IFERROR(
                    IF(
                        OR(
                            IF(
                                ISNUMBER(M100:X100),
                                IF(
                                    M$5:X$5=1,
                                    M100:X100,
                                    ""),
                                "")
                            =0),
                        0,
                        GEOMEAN(IF(
                            ISNUMBER(M100:X100),
                            IF(
                                M$5:X$5=1,
                                M100:X100,
                                ""),
                            ""))
                    ),
                    IF(
                        OR(IF(
                            ISNUMBER(M100:X100),
                            IF(
                                M$5:X$5=2,
                                M100:X100,
                                ""),
                            "")
                            =0),
                        0,
                        GEOMEAN(IF(
                            ISNUMBER(M100:X100),
                            IF(
                                M$5:X$5=2,
                                M100:X100,
                                ""),
                            "")))
                )
            )
        )
    )
)</f>
        <v>0</v>
      </c>
      <c r="J100" s="242">
        <v>44620</v>
      </c>
      <c r="K100" s="242">
        <v>44882</v>
      </c>
      <c r="L100" s="91" t="s">
        <v>157</v>
      </c>
      <c r="M100" s="192">
        <v>9.1778425655976594</v>
      </c>
      <c r="N100" s="192">
        <v>0</v>
      </c>
      <c r="O100" s="192" t="s">
        <v>409</v>
      </c>
      <c r="P100" s="192">
        <v>24</v>
      </c>
      <c r="Q100" s="192" t="s">
        <v>409</v>
      </c>
      <c r="R100" s="192" t="s">
        <v>409</v>
      </c>
      <c r="S100"/>
      <c r="T100"/>
      <c r="U100"/>
      <c r="V100"/>
      <c r="W100"/>
      <c r="X100"/>
      <c r="Y100" s="192"/>
      <c r="Z100" s="192"/>
      <c r="AA100"/>
      <c r="AB100"/>
      <c r="AC100"/>
      <c r="AD100"/>
      <c r="AE100"/>
      <c r="AF100"/>
      <c r="AG100" s="34"/>
      <c r="AH100" s="34"/>
      <c r="AI100" s="34"/>
      <c r="AJ100" s="34"/>
      <c r="AK100" s="205"/>
    </row>
    <row r="101" spans="1:37" x14ac:dyDescent="0.2">
      <c r="A101" s="84">
        <v>94</v>
      </c>
      <c r="B101" s="84" t="str">
        <f ca="1"/>
        <v>Iceland</v>
      </c>
      <c r="C101" s="84" t="str">
        <f ca="1"/>
        <v>ISL</v>
      </c>
      <c r="D101" s="84" t="str">
        <f ca="1"/>
        <v>ECS           Europe &amp; Central Asia</v>
      </c>
      <c r="E101" s="84" t="str">
        <f ca="1"/>
        <v>NA</v>
      </c>
      <c r="F101" s="190" t="str">
        <f t="shared" ca="1" si="6"/>
        <v/>
      </c>
      <c r="G101" s="80">
        <f>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0</v>
      </c>
      <c r="H101" s="80" cm="1">
        <f t="array" ref="H101">IF(
    SUM(IF(
            ISNUMBER(
                IF(
                    $M$4:$X$4,
                    (M101:X101),
                    "")),
            1,
            0))
        =0,
    NA(),
    IF(
        Parameters!$D$15=1,
        IF(
            SUM(--(ISNUMBER(IF($M$4:$X$4=1,(M101:X101),""))))&gt;0,
            MAX(IF(
                ISNUMBER(M101:X101),
                IF(
                    M$4:X$4=1,
                    M101:X101,
                    ""),
                "")),
            MAX(IF(
                ISNUMBER(M101:X101),
                IF(
                    M$4:X$4=2,
                    M101:X101,
                    ""),
                ""))
        ),
        IF(
            Parameters!$D$16=1,
            IFERROR(
                AVERAGE(IF(
                    ISNUMBER(M101:X101),
                    IF(
                        M$4:X$4=1,
                        M101:X101,
                        ""),
                    "")),
                AVERAGE(IF(
                    ISNUMBER(M101:X101),
                    IF(
                        M$4:X$4=2,
                        M101:X101,
                        ""),
                    ""))
            ),
            IF(
                Parameters!$D$17=1,
                IFERROR(
                    IF(
                        OR(
                            IF(
                                ISNUMBER(M101:X101),
                                IF(
                                    M$4:X$4=1,
                                    M101:X101,
                                    ""),
                                "")
                            =0),
                        0,
                        GEOMEAN(IF(
                            ISNUMBER(M101:X101),
                            IF(
                                M$4:X$4=1,
                                M101:X101,
                                ""),
                            ""))
                    ),
                    IF(
                        OR(IF(
                            ISNUMBER(M101:X101),
                            IF(
                                M$4:X$4=2,
                                M101:X101,
                                ""),
                            "")
                            =0),
                        0,
                        GEOMEAN(IF(
                            ISNUMBER(M101:X101),
                            IF(
                                M$4:X$4=2,
                                M101:X101,
                                ""),
                            "")))
                )
            )
        )
    )
)</f>
        <v>2.0349854227405202</v>
      </c>
      <c r="I101" s="191" cm="1">
        <f t="array" ref="I101">IF(
    SUM(IF(
            ISNUMBER(
                IF(
                    $M$5:$X$5,
                    (M101:X101),
                    "")),
            1,
            0))
        =0,
    NA(),
    IF(
        Parameters!$D$15=1,
        IF(
            SUM(--(ISNUMBER(IF($M$5:$X$5=1,(M101:X101),""))))&gt;0,
            MAX(IF(
                ISNUMBER(M101:X101),
                IF(
                    M$5:X$5=1,
                    M101:X101,
                    ""),
                "")),
            MAX(IF(
                ISNUMBER(M101:X101),
                IF(
                    M$5:X$5=2,
                    M101:X101,
                    ""),
                ""))
        ),
        IF(
            Parameters!$D$16=1,
            IFERROR(
                AVERAGE(IF(
                    ISNUMBER(M101:X101),
                    IF(
                        M$5:X$5=1,
                        M101:X101,
                        ""),
                    "")),
                AVERAGE(IF(
                    ISNUMBER(M101:X101),
                    IF(
                        M$5:X$5=2,
                        M101:X101,
                        ""),
                    ""))
            ),
            IF(
                Parameters!$D$17=1,
                IFERROR(
                    IF(
                        OR(
                            IF(
                                ISNUMBER(M101:X101),
                                IF(
                                    M$5:X$5=1,
                                    M101:X101,
                                    ""),
                                "")
                            =0),
                        0,
                        GEOMEAN(IF(
                            ISNUMBER(M101:X101),
                            IF(
                                M$5:X$5=1,
                                M101:X101,
                                ""),
                            ""))
                    ),
                    IF(
                        OR(IF(
                            ISNUMBER(M101:X101),
                            IF(
                                M$5:X$5=2,
                                M101:X101,
                                ""),
                            "")
                            =0),
                        0,
                        GEOMEAN(IF(
                            ISNUMBER(M101:X101),
                            IF(
                                M$5:X$5=2,
                                M101:X101,
                                ""),
                            "")))
                )
            )
        )
    )
)</f>
        <v>0</v>
      </c>
      <c r="J101" s="242">
        <v>44620</v>
      </c>
      <c r="K101" s="242">
        <v>44699</v>
      </c>
      <c r="L101" s="91" t="s">
        <v>159</v>
      </c>
      <c r="M101" s="192">
        <v>2.0349854227405202</v>
      </c>
      <c r="N101" s="192">
        <v>0</v>
      </c>
      <c r="O101" s="192" t="s">
        <v>409</v>
      </c>
      <c r="P101" s="192">
        <v>48.5</v>
      </c>
      <c r="Q101" s="192" t="s">
        <v>409</v>
      </c>
      <c r="R101" s="192" t="s">
        <v>409</v>
      </c>
      <c r="S101"/>
      <c r="T101"/>
      <c r="U101"/>
      <c r="V101"/>
      <c r="W101"/>
      <c r="X101"/>
      <c r="Y101" s="192"/>
      <c r="Z101" s="192"/>
      <c r="AA101"/>
      <c r="AB101"/>
      <c r="AC101"/>
      <c r="AD101"/>
      <c r="AE101"/>
      <c r="AF101"/>
      <c r="AG101" s="34"/>
      <c r="AH101" s="34"/>
      <c r="AI101" s="34"/>
      <c r="AJ101" s="34"/>
      <c r="AK101" s="205"/>
    </row>
    <row r="102" spans="1:37" x14ac:dyDescent="0.2">
      <c r="A102" s="84">
        <v>95</v>
      </c>
      <c r="B102" s="84" t="str">
        <f ca="1"/>
        <v>Israel</v>
      </c>
      <c r="C102" s="84" t="str">
        <f ca="1"/>
        <v>ISR</v>
      </c>
      <c r="D102" s="84" t="str">
        <f ca="1"/>
        <v>MEA           Middle East &amp; North Africa</v>
      </c>
      <c r="E102" s="84" t="str">
        <f ca="1"/>
        <v>NA</v>
      </c>
      <c r="F102" s="190" t="str">
        <f t="shared" ca="1" si="6"/>
        <v/>
      </c>
      <c r="G102" s="80">
        <f>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0</v>
      </c>
      <c r="H102" s="80" cm="1">
        <f t="array" ref="H102">IF(
    SUM(IF(
            ISNUMBER(
                IF(
                    $M$4:$X$4,
                    (M102:X102),
                    "")),
            1,
            0))
        =0,
    NA(),
    IF(
        Parameters!$D$15=1,
        IF(
            SUM(--(ISNUMBER(IF($M$4:$X$4=1,(M102:X102),""))))&gt;0,
            MAX(IF(
                ISNUMBER(M102:X102),
                IF(
                    M$4:X$4=1,
                    M102:X102,
                    ""),
                "")),
            MAX(IF(
                ISNUMBER(M102:X102),
                IF(
                    M$4:X$4=2,
                    M102:X102,
                    ""),
                ""))
        ),
        IF(
            Parameters!$D$16=1,
            IFERROR(
                AVERAGE(IF(
                    ISNUMBER(M102:X102),
                    IF(
                        M$4:X$4=1,
                        M102:X102,
                        ""),
                    "")),
                AVERAGE(IF(
                    ISNUMBER(M102:X102),
                    IF(
                        M$4:X$4=2,
                        M102:X102,
                        ""),
                    ""))
            ),
            IF(
                Parameters!$D$17=1,
                IFERROR(
                    IF(
                        OR(
                            IF(
                                ISNUMBER(M102:X102),
                                IF(
                                    M$4:X$4=1,
                                    M102:X102,
                                    ""),
                                "")
                            =0),
                        0,
                        GEOMEAN(IF(
                            ISNUMBER(M102:X102),
                            IF(
                                M$4:X$4=1,
                                M102:X102,
                                ""),
                            ""))
                    ),
                    IF(
                        OR(IF(
                            ISNUMBER(M102:X102),
                            IF(
                                M$4:X$4=2,
                                M102:X102,
                                ""),
                            "")
                            =0),
                        0,
                        GEOMEAN(IF(
                            ISNUMBER(M102:X102),
                            IF(
                                M$4:X$4=2,
                                M102:X102,
                                ""),
                            "")))
                )
            )
        )
    )
)</f>
        <v>2.4139941690961999</v>
      </c>
      <c r="I102" s="191" cm="1">
        <f t="array" ref="I102">IF(
    SUM(IF(
            ISNUMBER(
                IF(
                    $M$5:$X$5,
                    (M102:X102),
                    "")),
            1,
            0))
        =0,
    NA(),
    IF(
        Parameters!$D$15=1,
        IF(
            SUM(--(ISNUMBER(IF($M$5:$X$5=1,(M102:X102),""))))&gt;0,
            MAX(IF(
                ISNUMBER(M102:X102),
                IF(
                    M$5:X$5=1,
                    M102:X102,
                    ""),
                "")),
            MAX(IF(
                ISNUMBER(M102:X102),
                IF(
                    M$5:X$5=2,
                    M102:X102,
                    ""),
                ""))
        ),
        IF(
            Parameters!$D$16=1,
            IFERROR(
                AVERAGE(IF(
                    ISNUMBER(M102:X102),
                    IF(
                        M$5:X$5=1,
                        M102:X102,
                        ""),
                    "")),
                AVERAGE(IF(
                    ISNUMBER(M102:X102),
                    IF(
                        M$5:X$5=2,
                        M102:X102,
                        ""),
                    ""))
            ),
            IF(
                Parameters!$D$17=1,
                IFERROR(
                    IF(
                        OR(
                            IF(
                                ISNUMBER(M102:X102),
                                IF(
                                    M$5:X$5=1,
                                    M102:X102,
                                    ""),
                                "")
                            =0),
                        0,
                        GEOMEAN(IF(
                            ISNUMBER(M102:X102),
                            IF(
                                M$5:X$5=1,
                                M102:X102,
                                ""),
                            ""))
                    ),
                    IF(
                        OR(IF(
                            ISNUMBER(M102:X102),
                            IF(
                                M$5:X$5=2,
                                M102:X102,
                                ""),
                            "")
                            =0),
                        0,
                        GEOMEAN(IF(
                            ISNUMBER(M102:X102),
                            IF(
                                M$5:X$5=2,
                                M102:X102,
                                ""),
                            "")))
                )
            )
        )
    )
)</f>
        <v>0</v>
      </c>
      <c r="J102" s="242">
        <v>44620</v>
      </c>
      <c r="K102" s="242">
        <v>44883</v>
      </c>
      <c r="L102" s="91" t="s">
        <v>161</v>
      </c>
      <c r="M102" s="192">
        <v>2.4139941690961999</v>
      </c>
      <c r="N102" s="192">
        <v>0</v>
      </c>
      <c r="O102" s="192" t="s">
        <v>409</v>
      </c>
      <c r="P102" s="192">
        <v>47.2</v>
      </c>
      <c r="Q102" s="192" t="s">
        <v>409</v>
      </c>
      <c r="R102" s="192" t="s">
        <v>409</v>
      </c>
      <c r="S102"/>
      <c r="T102"/>
      <c r="U102"/>
      <c r="V102"/>
      <c r="W102"/>
      <c r="X102"/>
      <c r="Y102" s="192"/>
      <c r="Z102" s="192"/>
      <c r="AA102"/>
      <c r="AB102"/>
      <c r="AC102"/>
      <c r="AD102"/>
      <c r="AE102"/>
      <c r="AF102"/>
      <c r="AG102" s="34"/>
      <c r="AH102" s="34"/>
      <c r="AI102" s="34"/>
      <c r="AJ102" s="34"/>
      <c r="AK102" s="205"/>
    </row>
    <row r="103" spans="1:37" x14ac:dyDescent="0.2">
      <c r="A103" s="84">
        <v>96</v>
      </c>
      <c r="B103" s="84" t="str">
        <f ca="1"/>
        <v>Italy</v>
      </c>
      <c r="C103" s="84" t="str">
        <f ca="1"/>
        <v>ITA</v>
      </c>
      <c r="D103" s="84" t="str">
        <f ca="1"/>
        <v>ECS           Europe &amp; Central Asia</v>
      </c>
      <c r="E103" s="84" t="str">
        <f ca="1"/>
        <v>NA</v>
      </c>
      <c r="F103" s="190" t="str">
        <f t="shared" ca="1" si="6"/>
        <v/>
      </c>
      <c r="G103" s="80">
        <f>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$M$4:$X$4,
                    (M103:X103),
                    "")),
            1,
            0))
        =0,
    NA(),
    IF(
        Parameters!$D$15=1,
        IF(
            SUM(--(ISNUMBER(IF($M$4:$X$4=1,(M103:X103),""))))&gt;0,
            MAX(IF(
                ISNUMBER(M103:X103),
                IF(
                    M$4:X$4=1,
                    M103:X103,
                    ""),
                "")),
            MAX(IF(
                ISNUMBER(M103:X103),
                IF(
                    M$4:X$4=2,
                    M103:X103,
                    ""),
                ""))
        ),
        IF(
            Parameters!$D$16=1,
            IFERROR(
                AVERAGE(IF(
                    ISNUMBER(M103:X103),
                    IF(
                        M$4:X$4=1,
                        M103:X103,
                        ""),
                    "")),
                AVERAGE(IF(
                    ISNUMBER(M103:X103),
                    IF(
                        M$4:X$4=2,
                        M103:X103,
                        ""),
                    ""))
            ),
            IF(
                Parameters!$D$17=1,
                IFERROR(
                    IF(
                        OR(
                            IF(
                                ISNUMBER(M103:X103),
                                IF(
                                    M$4:X$4=1,
                                    M103:X103,
                                    ""),
                                "")
                            =0),
                        0,
                        GEOMEAN(IF(
                            ISNUMBER(M103:X103),
                            IF(
                                M$4:X$4=1,
                                M103:X103,
                                ""),
                            ""))
                    ),
                    IF(
                        OR(IF(
                            ISNUMBER(M103:X103),
                            IF(
                                M$4:X$4=2,
                                M103:X103,
                                ""),
                            "")
                            =0),
                        0,
                        GEOMEAN(IF(
                            ISNUMBER(M103:X103),
                            IF(
                                M$4:X$4=2,
                                M103:X103,
                                ""),
                            "")))
                )
            )
        )
    )
)</f>
        <v>1.0437317784256499</v>
      </c>
      <c r="I103" s="191" cm="1">
        <f t="array" ref="I103">IF(
    SUM(IF(
            ISNUMBER(
                IF(
                    $M$5:$X$5,
                    (M103:X103),
                    "")),
            1,
            0))
        =0,
    NA(),
    IF(
        Parameters!$D$15=1,
        IF(
            SUM(--(ISNUMBER(IF($M$5:$X$5=1,(M103:X103),""))))&gt;0,
            MAX(IF(
                ISNUMBER(M103:X103),
                IF(
                    M$5:X$5=1,
                    M103:X103,
                    ""),
                "")),
            MAX(IF(
                ISNUMBER(M103:X103),
                IF(
                    M$5:X$5=2,
                    M103:X103,
                    ""),
                ""))
        ),
        IF(
            Parameters!$D$16=1,
            IFERROR(
                AVERAGE(IF(
                    ISNUMBER(M103:X103),
                    IF(
                        M$5:X$5=1,
                        M103:X103,
                        ""),
                    "")),
                AVERAGE(IF(
                    ISNUMBER(M103:X103),
                    IF(
                        M$5:X$5=2,
                        M103:X103,
                        ""),
                    ""))
            ),
            IF(
                Parameters!$D$17=1,
                IFERROR(
                    IF(
                        OR(
                            IF(
                                ISNUMBER(M103:X103),
                                IF(
                                    M$5:X$5=1,
                                    M103:X103,
                                    ""),
                                "")
                            =0),
                        0,
                        GEOMEAN(IF(
                            ISNUMBER(M103:X103),
                            IF(
                                M$5:X$5=1,
                                M103:X103,
                                ""),
                            ""))
                    ),
                    IF(
                        OR(IF(
                            ISNUMBER(M103:X103),
                            IF(
                                M$5:X$5=2,
                                M103:X103,
                                ""),
                            "")
                            =0),
                        0,
                        GEOMEAN(IF(
                            ISNUMBER(M103:X103),
                            IF(
                                M$5:X$5=2,
                                M103:X103,
                                ""),
                            "")))
                )
            )
        )
    )
)</f>
        <v>0</v>
      </c>
      <c r="J103" s="242">
        <v>44620</v>
      </c>
      <c r="K103" s="242">
        <v>44699</v>
      </c>
      <c r="L103" s="91" t="s">
        <v>163</v>
      </c>
      <c r="M103" s="192">
        <v>1.0437317784256499</v>
      </c>
      <c r="N103" s="192">
        <v>0</v>
      </c>
      <c r="O103" s="192" t="s">
        <v>409</v>
      </c>
      <c r="P103" s="192">
        <v>51.9</v>
      </c>
      <c r="Q103" s="192" t="s">
        <v>409</v>
      </c>
      <c r="R103" s="192" t="s">
        <v>409</v>
      </c>
      <c r="S103"/>
      <c r="T103"/>
      <c r="U103"/>
      <c r="V103"/>
      <c r="W103"/>
      <c r="X103"/>
      <c r="Y103" s="192"/>
      <c r="Z103" s="192"/>
      <c r="AA103"/>
      <c r="AB103"/>
      <c r="AC103"/>
      <c r="AD103"/>
      <c r="AE103"/>
      <c r="AF103"/>
      <c r="AG103" s="34"/>
      <c r="AH103" s="34"/>
      <c r="AI103" s="34"/>
      <c r="AJ103" s="34"/>
      <c r="AK103" s="205"/>
    </row>
    <row r="104" spans="1:37" x14ac:dyDescent="0.2">
      <c r="A104" s="84">
        <v>97</v>
      </c>
      <c r="B104" s="84" t="str">
        <f ca="1"/>
        <v>Jamaica</v>
      </c>
      <c r="C104" s="84" t="str">
        <f ca="1"/>
        <v>JAM</v>
      </c>
      <c r="D104" s="84" t="str">
        <f ca="1"/>
        <v>LCN           Latin America &amp; Caribbean</v>
      </c>
      <c r="E104" s="84" t="str">
        <f ca="1"/>
        <v>IBRD</v>
      </c>
      <c r="F104" s="190" t="str">
        <f t="shared" ca="1" si="6"/>
        <v/>
      </c>
      <c r="G104" s="80">
        <f>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0</v>
      </c>
      <c r="H104" s="80" cm="1">
        <f t="array" ref="H104">IF(
    SUM(IF(
            ISNUMBER(
                IF(
                    $M$4:$X$4,
                    (M104:X104),
                    "")),
            1,
            0))
        =0,
    NA(),
    IF(
        Parameters!$D$15=1,
        IF(
            SUM(--(ISNUMBER(IF($M$4:$X$4=1,(M104:X104),""))))&gt;0,
            MAX(IF(
                ISNUMBER(M104:X104),
                IF(
                    M$4:X$4=1,
                    M104:X104,
                    ""),
                "")),
            MAX(IF(
                ISNUMBER(M104:X104),
                IF(
                    M$4:X$4=2,
                    M104:X104,
                    ""),
                ""))
        ),
        IF(
            Parameters!$D$16=1,
            IFERROR(
                AVERAGE(IF(
                    ISNUMBER(M104:X104),
                    IF(
                        M$4:X$4=1,
                        M104:X104,
                        ""),
                    "")),
                AVERAGE(IF(
                    ISNUMBER(M104:X104),
                    IF(
                        M$4:X$4=2,
                        M104:X104,
                        ""),
                    ""))
            ),
            IF(
                Parameters!$D$17=1,
                IFERROR(
                    IF(
                        OR(
                            IF(
                                ISNUMBER(M104:X104),
                                IF(
                                    M$4:X$4=1,
                                    M104:X104,
                                    ""),
                                "")
                            =0),
                        0,
                        GEOMEAN(IF(
                            ISNUMBER(M104:X104),
                            IF(
                                M$4:X$4=1,
                                M104:X104,
                                ""),
                            ""))
                    ),
                    IF(
                        OR(IF(
                            ISNUMBER(M104:X104),
                            IF(
                                M$4:X$4=2,
                                M104:X104,
                                ""),
                            "")
                            =0),
                        0,
                        GEOMEAN(IF(
                            ISNUMBER(M104:X104),
                            IF(
                                M$4:X$4=2,
                                M104:X104,
                                ""),
                            "")))
                )
            )
        )
    )
)</f>
        <v>6.9037900874635501</v>
      </c>
      <c r="I104" s="191" cm="1">
        <f t="array" ref="I104">IF(
    SUM(IF(
            ISNUMBER(
                IF(
                    $M$5:$X$5,
                    (M104:X104),
                    "")),
            1,
            0))
        =0,
    NA(),
    IF(
        Parameters!$D$15=1,
        IF(
            SUM(--(ISNUMBER(IF($M$5:$X$5=1,(M104:X104),""))))&gt;0,
            MAX(IF(
                ISNUMBER(M104:X104),
                IF(
                    M$5:X$5=1,
                    M104:X104,
                    ""),
                "")),
            MAX(IF(
                ISNUMBER(M104:X104),
                IF(
                    M$5:X$5=2,
                    M104:X104,
                    ""),
                ""))
        ),
        IF(
            Parameters!$D$16=1,
            IFERROR(
                AVERAGE(IF(
                    ISNUMBER(M104:X104),
                    IF(
                        M$5:X$5=1,
                        M104:X104,
                        ""),
                    "")),
                AVERAGE(IF(
                    ISNUMBER(M104:X104),
                    IF(
                        M$5:X$5=2,
                        M104:X104,
                        ""),
                    ""))
            ),
            IF(
                Parameters!$D$17=1,
                IFERROR(
                    IF(
                        OR(
                            IF(
                                ISNUMBER(M104:X104),
                                IF(
                                    M$5:X$5=1,
                                    M104:X104,
                                    ""),
                                "")
                            =0),
                        0,
                        GEOMEAN(IF(
                            ISNUMBER(M104:X104),
                            IF(
                                M$5:X$5=1,
                                M104:X104,
                                ""),
                            ""))
                    ),
                    IF(
                        OR(IF(
                            ISNUMBER(M104:X104),
                            IF(
                                M$5:X$5=2,
                                M104:X104,
                                ""),
                            "")
                            =0),
                        0,
                        GEOMEAN(IF(
                            ISNUMBER(M104:X104),
                            IF(
                                M$5:X$5=2,
                                M104:X104,
                                ""),
                            "")))
                )
            )
        )
    )
)</f>
        <v>0</v>
      </c>
      <c r="J104" s="242">
        <v>44620</v>
      </c>
      <c r="K104" s="242">
        <v>44699</v>
      </c>
      <c r="L104" s="91" t="s">
        <v>165</v>
      </c>
      <c r="M104" s="192">
        <v>6.9037900874635501</v>
      </c>
      <c r="N104" s="192">
        <v>0</v>
      </c>
      <c r="O104" s="192" t="s">
        <v>409</v>
      </c>
      <c r="P104" s="192">
        <v>31.8</v>
      </c>
      <c r="Q104" s="192" t="s">
        <v>409</v>
      </c>
      <c r="R104" s="192" t="s">
        <v>409</v>
      </c>
      <c r="S104"/>
      <c r="T104"/>
      <c r="U104"/>
      <c r="V104"/>
      <c r="W104"/>
      <c r="X104"/>
      <c r="Y104" s="192"/>
      <c r="Z104" s="192"/>
      <c r="AA104"/>
      <c r="AB104"/>
      <c r="AC104"/>
      <c r="AD104"/>
      <c r="AE104"/>
      <c r="AF104"/>
      <c r="AG104" s="34"/>
      <c r="AH104" s="34"/>
      <c r="AI104" s="34"/>
      <c r="AJ104" s="34"/>
      <c r="AK104" s="205"/>
    </row>
    <row r="105" spans="1:37" x14ac:dyDescent="0.2">
      <c r="A105" s="84">
        <v>98</v>
      </c>
      <c r="B105" s="84" t="str">
        <f ca="1"/>
        <v>Jordan</v>
      </c>
      <c r="C105" s="84" t="str">
        <f ca="1"/>
        <v>JOR</v>
      </c>
      <c r="D105" s="84" t="str">
        <f ca="1"/>
        <v>MEA           Middle East &amp; North Africa</v>
      </c>
      <c r="E105" s="84" t="str">
        <f ca="1"/>
        <v>IBRD</v>
      </c>
      <c r="F105" s="190" t="str">
        <f t="shared" ca="1" si="6"/>
        <v/>
      </c>
      <c r="G105" s="80">
        <f>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0</v>
      </c>
      <c r="H105" s="80" cm="1">
        <f t="array" ref="H105">IF(
    SUM(IF(
            ISNUMBER(
                IF(
                    $M$4:$X$4,
                    (M105:X105),
                    "")),
            1,
            0))
        =0,
    NA(),
    IF(
        Parameters!$D$15=1,
        IF(
            SUM(--(ISNUMBER(IF($M$4:$X$4=1,(M105:X105),""))))&gt;0,
            MAX(IF(
                ISNUMBER(M105:X105),
                IF(
                    M$4:X$4=1,
                    M105:X105,
                    ""),
                "")),
            MAX(IF(
                ISNUMBER(M105:X105),
                IF(
                    M$4:X$4=2,
                    M105:X105,
                    ""),
                ""))
        ),
        IF(
            Parameters!$D$16=1,
            IFERROR(
                AVERAGE(IF(
                    ISNUMBER(M105:X105),
                    IF(
                        M$4:X$4=1,
                        M105:X105,
                        ""),
                    "")),
                AVERAGE(IF(
                    ISNUMBER(M105:X105),
                    IF(
                        M$4:X$4=2,
                        M105:X105,
                        ""),
                    ""))
            ),
            IF(
                Parameters!$D$17=1,
                IFERROR(
                    IF(
                        OR(
                            IF(
                                ISNUMBER(M105:X105),
                                IF(
                                    M$4:X$4=1,
                                    M105:X105,
                                    ""),
                                "")
                            =0),
                        0,
                        GEOMEAN(IF(
                            ISNUMBER(M105:X105),
                            IF(
                                M$4:X$4=1,
                                M105:X105,
                                ""),
                            ""))
                    ),
                    IF(
                        OR(IF(
                            ISNUMBER(M105:X105),
                            IF(
                                M$4:X$4=2,
                                M105:X105,
                                ""),
                            "")
                            =0),
                        0,
                        GEOMEAN(IF(
                            ISNUMBER(M105:X105),
                            IF(
                                M$4:X$4=2,
                                M105:X105,
                                ""),
                            "")))
                )
            )
        )
    )
)</f>
        <v>3.6967930029154501</v>
      </c>
      <c r="I105" s="191" cm="1">
        <f t="array" ref="I105">IF(
    SUM(IF(
            ISNUMBER(
                IF(
                    $M$5:$X$5,
                    (M105:X105),
                    "")),
            1,
            0))
        =0,
    NA(),
    IF(
        Parameters!$D$15=1,
        IF(
            SUM(--(ISNUMBER(IF($M$5:$X$5=1,(M105:X105),""))))&gt;0,
            MAX(IF(
                ISNUMBER(M105:X105),
                IF(
                    M$5:X$5=1,
                    M105:X105,
                    ""),
                "")),
            MAX(IF(
                ISNUMBER(M105:X105),
                IF(
                    M$5:X$5=2,
                    M105:X105,
                    ""),
                ""))
        ),
        IF(
            Parameters!$D$16=1,
            IFERROR(
                AVERAGE(IF(
                    ISNUMBER(M105:X105),
                    IF(
                        M$5:X$5=1,
                        M105:X105,
                        ""),
                    "")),
                AVERAGE(IF(
                    ISNUMBER(M105:X105),
                    IF(
                        M$5:X$5=2,
                        M105:X105,
                        ""),
                    ""))
            ),
            IF(
                Parameters!$D$17=1,
                IFERROR(
                    IF(
                        OR(
                            IF(
                                ISNUMBER(M105:X105),
                                IF(
                                    M$5:X$5=1,
                                    M105:X105,
                                    ""),
                                "")
                            =0),
                        0,
                        GEOMEAN(IF(
                            ISNUMBER(M105:X105),
                            IF(
                                M$5:X$5=1,
                                M105:X105,
                                ""),
                            ""))
                    ),
                    IF(
                        OR(IF(
                            ISNUMBER(M105:X105),
                            IF(
                                M$5:X$5=2,
                                M105:X105,
                                ""),
                            "")
                            =0),
                        0,
                        GEOMEAN(IF(
                            ISNUMBER(M105:X105),
                            IF(
                                M$5:X$5=2,
                                M105:X105,
                                ""),
                            "")))
                )
            )
        )
    )
)</f>
        <v>0</v>
      </c>
      <c r="J105" s="242">
        <v>44620</v>
      </c>
      <c r="K105" s="242">
        <v>44857</v>
      </c>
      <c r="L105" s="91" t="s">
        <v>167</v>
      </c>
      <c r="M105" s="192">
        <v>3.6967930029154501</v>
      </c>
      <c r="N105" s="192">
        <v>0</v>
      </c>
      <c r="O105" s="192" t="s">
        <v>409</v>
      </c>
      <c r="P105" s="192">
        <v>42.8</v>
      </c>
      <c r="Q105" s="192" t="s">
        <v>409</v>
      </c>
      <c r="R105" s="192" t="s">
        <v>409</v>
      </c>
      <c r="S105"/>
      <c r="T105"/>
      <c r="U105"/>
      <c r="V105"/>
      <c r="W105"/>
      <c r="X105"/>
      <c r="Y105" s="192"/>
      <c r="Z105" s="192"/>
      <c r="AA105"/>
      <c r="AB105"/>
      <c r="AC105"/>
      <c r="AD105"/>
      <c r="AE105"/>
      <c r="AF105"/>
      <c r="AG105" s="34"/>
      <c r="AH105" s="34"/>
      <c r="AI105" s="34"/>
      <c r="AJ105" s="34"/>
      <c r="AK105" s="205"/>
    </row>
    <row r="106" spans="1:37" x14ac:dyDescent="0.2">
      <c r="A106" s="84">
        <v>99</v>
      </c>
      <c r="B106" s="84" t="str">
        <f ca="1"/>
        <v>Japan</v>
      </c>
      <c r="C106" s="84" t="str">
        <f ca="1"/>
        <v>JPN</v>
      </c>
      <c r="D106" s="84" t="str">
        <f ca="1"/>
        <v>EAS           East Asia &amp; Pacific</v>
      </c>
      <c r="E106" s="84" t="str">
        <f ca="1"/>
        <v>NA</v>
      </c>
      <c r="F106" s="190" t="str">
        <f t="shared" ca="1" si="6"/>
        <v/>
      </c>
      <c r="G106" s="80">
        <f>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0</v>
      </c>
      <c r="H106" s="80" cm="1">
        <f t="array" ref="H106">IF(
    SUM(IF(
            ISNUMBER(
                IF(
                    $M$4:$X$4,
                    (M106:X106),
                    "")),
            1,
            0))
        =0,
    NA(),
    IF(
        Parameters!$D$15=1,
        IF(
            SUM(--(ISNUMBER(IF($M$4:$X$4=1,(M106:X106),""))))&gt;0,
            MAX(IF(
                ISNUMBER(M106:X106),
                IF(
                    M$4:X$4=1,
                    M106:X106,
                    ""),
                "")),
            MAX(IF(
                ISNUMBER(M106:X106),
                IF(
                    M$4:X$4=2,
                    M106:X106,
                    ""),
                ""))
        ),
        IF(
            Parameters!$D$16=1,
            IFERROR(
                AVERAGE(IF(
                    ISNUMBER(M106:X106),
                    IF(
                        M$4:X$4=1,
                        M106:X106,
                        ""),
                    "")),
                AVERAGE(IF(
                    ISNUMBER(M106:X106),
                    IF(
                        M$4:X$4=2,
                        M106:X106,
                        ""),
                    ""))
            ),
            IF(
                Parameters!$D$17=1,
                IFERROR(
                    IF(
                        OR(
                            IF(
                                ISNUMBER(M106:X106),
                                IF(
                                    M$4:X$4=1,
                                    M106:X106,
                                    ""),
                                "")
                            =0),
                        0,
                        GEOMEAN(IF(
                            ISNUMBER(M106:X106),
                            IF(
                                M$4:X$4=1,
                                M106:X106,
                                ""),
                            ""))
                    ),
                    IF(
                        OR(IF(
                            ISNUMBER(M106:X106),
                            IF(
                                M$4:X$4=2,
                                M106:X106,
                                ""),
                            "")
                            =0),
                        0,
                        GEOMEAN(IF(
                            ISNUMBER(M106:X106),
                            IF(
                                M$4:X$4=2,
                                M106:X106,
                                ""),
                            "")))
                )
            )
        )
    )
)</f>
        <v>0</v>
      </c>
      <c r="I106" s="191" cm="1">
        <f t="array" ref="I106">IF(
    SUM(IF(
            ISNUMBER(
                IF(
                    $M$5:$X$5,
                    (M106:X106),
                    "")),
            1,
            0))
        =0,
    NA(),
    IF(
        Parameters!$D$15=1,
        IF(
            SUM(--(ISNUMBER(IF($M$5:$X$5=1,(M106:X106),""))))&gt;0,
            MAX(IF(
                ISNUMBER(M106:X106),
                IF(
                    M$5:X$5=1,
                    M106:X106,
                    ""),
                "")),
            MAX(IF(
                ISNUMBER(M106:X106),
                IF(
                    M$5:X$5=2,
                    M106:X106,
                    ""),
                ""))
        ),
        IF(
            Parameters!$D$16=1,
            IFERROR(
                AVERAGE(IF(
                    ISNUMBER(M106:X106),
                    IF(
                        M$5:X$5=1,
                        M106:X106,
                        ""),
                    "")),
                AVERAGE(IF(
                    ISNUMBER(M106:X106),
                    IF(
                        M$5:X$5=2,
                        M106:X106,
                        ""),
                    ""))
            ),
            IF(
                Parameters!$D$17=1,
                IFERROR(
                    IF(
                        OR(
                            IF(
                                ISNUMBER(M106:X106),
                                IF(
                                    M$5:X$5=1,
                                    M106:X106,
                                    ""),
                                "")
                            =0),
                        0,
                        GEOMEAN(IF(
                            ISNUMBER(M106:X106),
                            IF(
                                M$5:X$5=1,
                                M106:X106,
                                ""),
                            ""))
                    ),
                    IF(
                        OR(IF(
                            ISNUMBER(M106:X106),
                            IF(
                                M$5:X$5=2,
                                M106:X106,
                                ""),
                            "")
                            =0),
                        0,
                        GEOMEAN(IF(
                            ISNUMBER(M106:X106),
                            IF(
                                M$5:X$5=2,
                                M106:X106,
                                ""),
                            "")))
                )
            )
        )
    )
)</f>
        <v>0</v>
      </c>
      <c r="J106" s="242">
        <v>44620</v>
      </c>
      <c r="K106" s="242">
        <v>44699</v>
      </c>
      <c r="L106" s="91" t="s">
        <v>169</v>
      </c>
      <c r="M106" s="192">
        <v>0</v>
      </c>
      <c r="N106" s="192">
        <v>0</v>
      </c>
      <c r="O106" s="192" t="s">
        <v>409</v>
      </c>
      <c r="P106" s="192">
        <v>60.5</v>
      </c>
      <c r="Q106" s="192" t="s">
        <v>409</v>
      </c>
      <c r="R106" s="192" t="s">
        <v>409</v>
      </c>
      <c r="S106"/>
      <c r="T106"/>
      <c r="U106"/>
      <c r="V106"/>
      <c r="W106"/>
      <c r="X106"/>
      <c r="Y106" s="192"/>
      <c r="Z106" s="192"/>
      <c r="AA106"/>
      <c r="AB106"/>
      <c r="AC106"/>
      <c r="AD106"/>
      <c r="AE106"/>
      <c r="AF106"/>
      <c r="AG106" s="34"/>
      <c r="AH106" s="34"/>
      <c r="AI106" s="34"/>
      <c r="AJ106" s="34"/>
      <c r="AK106" s="205"/>
    </row>
    <row r="107" spans="1:37" x14ac:dyDescent="0.2">
      <c r="A107" s="84">
        <v>100</v>
      </c>
      <c r="B107" s="84" t="str">
        <f ca="1"/>
        <v>Kazakhstan</v>
      </c>
      <c r="C107" s="84" t="str">
        <f ca="1"/>
        <v>KAZ</v>
      </c>
      <c r="D107" s="84" t="str">
        <f ca="1"/>
        <v>ECS           Europe &amp; Central Asia</v>
      </c>
      <c r="E107" s="84" t="str">
        <f ca="1"/>
        <v>IBRD</v>
      </c>
      <c r="F107" s="190" t="str">
        <f t="shared" ca="1" si="6"/>
        <v/>
      </c>
      <c r="G107" s="80">
        <f>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0</v>
      </c>
      <c r="H107" s="80" cm="1">
        <f t="array" ref="H107">IF(
    SUM(IF(
            ISNUMBER(
                IF(
                    $M$4:$X$4,
                    (M107:X107),
                    "")),
            1,
            0))
        =0,
    NA(),
    IF(
        Parameters!$D$15=1,
        IF(
            SUM(--(ISNUMBER(IF($M$4:$X$4=1,(M107:X107),""))))&gt;0,
            MAX(IF(
                ISNUMBER(M107:X107),
                IF(
                    M$4:X$4=1,
                    M107:X107,
                    ""),
                "")),
            MAX(IF(
                ISNUMBER(M107:X107),
                IF(
                    M$4:X$4=2,
                    M107:X107,
                    ""),
                ""))
        ),
        IF(
            Parameters!$D$16=1,
            IFERROR(
                AVERAGE(IF(
                    ISNUMBER(M107:X107),
                    IF(
                        M$4:X$4=1,
                        M107:X107,
                        ""),
                    "")),
                AVERAGE(IF(
                    ISNUMBER(M107:X107),
                    IF(
                        M$4:X$4=2,
                        M107:X107,
                        ""),
                    ""))
            ),
            IF(
                Parameters!$D$17=1,
                IFERROR(
                    IF(
                        OR(
                            IF(
                                ISNUMBER(M107:X107),
                                IF(
                                    M$4:X$4=1,
                                    M107:X107,
                                    ""),
                                "")
                            =0),
                        0,
                        GEOMEAN(IF(
                            ISNUMBER(M107:X107),
                            IF(
                                M$4:X$4=1,
                                M107:X107,
                                ""),
                            ""))
                    ),
                    IF(
                        OR(IF(
                            ISNUMBER(M107:X107),
                            IF(
                                M$4:X$4=2,
                                M107:X107,
                                ""),
                            "")
                            =0),
                        0,
                        GEOMEAN(IF(
                            ISNUMBER(M107:X107),
                            IF(
                                M$4:X$4=2,
                                M107:X107,
                                ""),
                            "")))
                )
            )
        )
    )
)</f>
        <v>2.7346938775510199</v>
      </c>
      <c r="I107" s="191" cm="1">
        <f t="array" ref="I107">IF(
    SUM(IF(
            ISNUMBER(
                IF(
                    $M$5:$X$5,
                    (M107:X107),
                    "")),
            1,
            0))
        =0,
    NA(),
    IF(
        Parameters!$D$15=1,
        IF(
            SUM(--(ISNUMBER(IF($M$5:$X$5=1,(M107:X107),""))))&gt;0,
            MAX(IF(
                ISNUMBER(M107:X107),
                IF(
                    M$5:X$5=1,
                    M107:X107,
                    ""),
                "")),
            MAX(IF(
                ISNUMBER(M107:X107),
                IF(
                    M$5:X$5=2,
                    M107:X107,
                    ""),
                ""))
        ),
        IF(
            Parameters!$D$16=1,
            IFERROR(
                AVERAGE(IF(
                    ISNUMBER(M107:X107),
                    IF(
                        M$5:X$5=1,
                        M107:X107,
                        ""),
                    "")),
                AVERAGE(IF(
                    ISNUMBER(M107:X107),
                    IF(
                        M$5:X$5=2,
                        M107:X107,
                        ""),
                    ""))
            ),
            IF(
                Parameters!$D$17=1,
                IFERROR(
                    IF(
                        OR(
                            IF(
                                ISNUMBER(M107:X107),
                                IF(
                                    M$5:X$5=1,
                                    M107:X107,
                                    ""),
                                "")
                            =0),
                        0,
                        GEOMEAN(IF(
                            ISNUMBER(M107:X107),
                            IF(
                                M$5:X$5=1,
                                M107:X107,
                                ""),
                            ""))
                    ),
                    IF(
                        OR(IF(
                            ISNUMBER(M107:X107),
                            IF(
                                M$5:X$5=2,
                                M107:X107,
                                ""),
                            "")
                            =0),
                        0,
                        GEOMEAN(IF(
                            ISNUMBER(M107:X107),
                            IF(
                                M$5:X$5=2,
                                M107:X107,
                                ""),
                            "")))
                )
            )
        )
    )
)</f>
        <v>0</v>
      </c>
      <c r="J107" s="242">
        <v>44620</v>
      </c>
      <c r="K107" s="242">
        <v>44699</v>
      </c>
      <c r="L107" s="91" t="s">
        <v>171</v>
      </c>
      <c r="M107" s="192">
        <v>2.7346938775510199</v>
      </c>
      <c r="N107" s="192">
        <v>0</v>
      </c>
      <c r="O107" s="192" t="s">
        <v>409</v>
      </c>
      <c r="P107" s="192">
        <v>46.1</v>
      </c>
      <c r="Q107" s="192" t="s">
        <v>409</v>
      </c>
      <c r="R107" s="192" t="s">
        <v>409</v>
      </c>
      <c r="S107"/>
      <c r="T107"/>
      <c r="U107"/>
      <c r="V107"/>
      <c r="W107"/>
      <c r="X107"/>
      <c r="Y107" s="192"/>
      <c r="Z107" s="192"/>
      <c r="AA107"/>
      <c r="AB107"/>
      <c r="AC107"/>
      <c r="AD107"/>
      <c r="AE107"/>
      <c r="AF107"/>
      <c r="AG107" s="34"/>
      <c r="AH107" s="34"/>
      <c r="AI107" s="34"/>
      <c r="AJ107" s="34"/>
      <c r="AK107" s="205"/>
    </row>
    <row r="108" spans="1:37" x14ac:dyDescent="0.2">
      <c r="A108" s="84">
        <v>101</v>
      </c>
      <c r="B108" s="84" t="str">
        <f ca="1"/>
        <v>Kenya</v>
      </c>
      <c r="C108" s="84" t="str">
        <f ca="1"/>
        <v>KEN</v>
      </c>
      <c r="D108" s="84" t="str">
        <f ca="1"/>
        <v>SSF           Sub-Saharan Africa</v>
      </c>
      <c r="E108" s="84" t="str">
        <f ca="1"/>
        <v>Blend</v>
      </c>
      <c r="F108" s="190" t="str">
        <f t="shared" ca="1" si="6"/>
        <v/>
      </c>
      <c r="G108" s="80">
        <f>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0</v>
      </c>
      <c r="H108" s="80" cm="1">
        <f t="array" ref="H108">IF(
    SUM(IF(
            ISNUMBER(
                IF(
                    $M$4:$X$4,
                    (M108:X108),
                    "")),
            1,
            0))
        =0,
    NA(),
    IF(
        Parameters!$D$15=1,
        IF(
            SUM(--(ISNUMBER(IF($M$4:$X$4=1,(M108:X108),""))))&gt;0,
            MAX(IF(
                ISNUMBER(M108:X108),
                IF(
                    M$4:X$4=1,
                    M108:X108,
                    ""),
                "")),
            MAX(IF(
                ISNUMBER(M108:X108),
                IF(
                    M$4:X$4=2,
                    M108:X108,
                    ""),
                ""))
        ),
        IF(
            Parameters!$D$16=1,
            IFERROR(
                AVERAGE(IF(
                    ISNUMBER(M108:X108),
                    IF(
                        M$4:X$4=1,
                        M108:X108,
                        ""),
                    "")),
                AVERAGE(IF(
                    ISNUMBER(M108:X108),
                    IF(
                        M$4:X$4=2,
                        M108:X108,
                        ""),
                    ""))
            ),
            IF(
                Parameters!$D$17=1,
                IFERROR(
                    IF(
                        OR(
                            IF(
                                ISNUMBER(M108:X108),
                                IF(
                                    M$4:X$4=1,
                                    M108:X108,
                                    ""),
                                "")
                            =0),
                        0,
                        GEOMEAN(IF(
                            ISNUMBER(M108:X108),
                            IF(
                                M$4:X$4=1,
                                M108:X108,
                                ""),
                            ""))
                    ),
                    IF(
                        OR(IF(
                            ISNUMBER(M108:X108),
                            IF(
                                M$4:X$4=2,
                                M108:X108,
                                ""),
                            "")
                            =0),
                        0,
                        GEOMEAN(IF(
                            ISNUMBER(M108:X108),
                            IF(
                                M$4:X$4=2,
                                M108:X108,
                                ""),
                            "")))
                )
            )
        )
    )
)</f>
        <v>4.86297376093294</v>
      </c>
      <c r="I108" s="191" cm="1">
        <f t="array" ref="I108">IF(
    SUM(IF(
            ISNUMBER(
                IF(
                    $M$5:$X$5,
                    (M108:X108),
                    "")),
            1,
            0))
        =0,
    NA(),
    IF(
        Parameters!$D$15=1,
        IF(
            SUM(--(ISNUMBER(IF($M$5:$X$5=1,(M108:X108),""))))&gt;0,
            MAX(IF(
                ISNUMBER(M108:X108),
                IF(
                    M$5:X$5=1,
                    M108:X108,
                    ""),
                "")),
            MAX(IF(
                ISNUMBER(M108:X108),
                IF(
                    M$5:X$5=2,
                    M108:X108,
                    ""),
                ""))
        ),
        IF(
            Parameters!$D$16=1,
            IFERROR(
                AVERAGE(IF(
                    ISNUMBER(M108:X108),
                    IF(
                        M$5:X$5=1,
                        M108:X108,
                        ""),
                    "")),
                AVERAGE(IF(
                    ISNUMBER(M108:X108),
                    IF(
                        M$5:X$5=2,
                        M108:X108,
                        ""),
                    ""))
            ),
            IF(
                Parameters!$D$17=1,
                IFERROR(
                    IF(
                        OR(
                            IF(
                                ISNUMBER(M108:X108),
                                IF(
                                    M$5:X$5=1,
                                    M108:X108,
                                    ""),
                                "")
                            =0),
                        0,
                        GEOMEAN(IF(
                            ISNUMBER(M108:X108),
                            IF(
                                M$5:X$5=1,
                                M108:X108,
                                ""),
                            ""))
                    ),
                    IF(
                        OR(IF(
                            ISNUMBER(M108:X108),
                            IF(
                                M$5:X$5=2,
                                M108:X108,
                                ""),
                            "")
                            =0),
                        0,
                        GEOMEAN(IF(
                            ISNUMBER(M108:X108),
                            IF(
                                M$5:X$5=2,
                                M108:X108,
                                ""),
                            "")))
                )
            )
        )
    )
)</f>
        <v>0</v>
      </c>
      <c r="J108" s="242">
        <v>44620</v>
      </c>
      <c r="K108" s="242">
        <v>44620</v>
      </c>
      <c r="L108" s="91" t="s">
        <v>173</v>
      </c>
      <c r="M108" s="192">
        <v>4.86297376093294</v>
      </c>
      <c r="N108" s="192">
        <v>0</v>
      </c>
      <c r="O108" s="192" t="s">
        <v>409</v>
      </c>
      <c r="P108" s="192">
        <v>38.799999999999997</v>
      </c>
      <c r="Q108" s="192" t="s">
        <v>409</v>
      </c>
      <c r="R108" s="192" t="s">
        <v>409</v>
      </c>
      <c r="S108"/>
      <c r="T108"/>
      <c r="U108"/>
      <c r="V108"/>
      <c r="W108"/>
      <c r="X108"/>
      <c r="Y108" s="192"/>
      <c r="Z108" s="192"/>
      <c r="AA108"/>
      <c r="AB108"/>
      <c r="AC108"/>
      <c r="AD108"/>
      <c r="AE108"/>
      <c r="AF108"/>
      <c r="AG108" s="34"/>
      <c r="AH108" s="34"/>
      <c r="AI108" s="34"/>
      <c r="AJ108" s="34"/>
      <c r="AK108" s="205"/>
    </row>
    <row r="109" spans="1:37" x14ac:dyDescent="0.2">
      <c r="A109" s="84">
        <v>102</v>
      </c>
      <c r="B109" s="84" t="str">
        <f ca="1"/>
        <v>Kyrgyz Republic</v>
      </c>
      <c r="C109" s="84" t="str">
        <f ca="1"/>
        <v>KGZ</v>
      </c>
      <c r="D109" s="84" t="str">
        <f ca="1"/>
        <v>ECS           Europe &amp; Central Asia</v>
      </c>
      <c r="E109" s="84" t="str">
        <f ca="1"/>
        <v>IDA</v>
      </c>
      <c r="F109" s="190" t="str">
        <f t="shared" ca="1" si="6"/>
        <v/>
      </c>
      <c r="G109" s="80">
        <f>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0</v>
      </c>
      <c r="H109" s="80" cm="1">
        <f t="array" ref="H109">IF(
    SUM(IF(
            ISNUMBER(
                IF(
                    $M$4:$X$4,
                    (M109:X109),
                    "")),
            1,
            0))
        =0,
    NA(),
    IF(
        Parameters!$D$15=1,
        IF(
            SUM(--(ISNUMBER(IF($M$4:$X$4=1,(M109:X109),""))))&gt;0,
            MAX(IF(
                ISNUMBER(M109:X109),
                IF(
                    M$4:X$4=1,
                    M109:X109,
                    ""),
                "")),
            MAX(IF(
                ISNUMBER(M109:X109),
                IF(
                    M$4:X$4=2,
                    M109:X109,
                    ""),
                ""))
        ),
        IF(
            Parameters!$D$16=1,
            IFERROR(
                AVERAGE(IF(
                    ISNUMBER(M109:X109),
                    IF(
                        M$4:X$4=1,
                        M109:X109,
                        ""),
                    "")),
                AVERAGE(IF(
                    ISNUMBER(M109:X109),
                    IF(
                        M$4:X$4=2,
                        M109:X109,
                        ""),
                    ""))
            ),
            IF(
                Parameters!$D$17=1,
                IFERROR(
                    IF(
                        OR(
                            IF(
                                ISNUMBER(M109:X109),
                                IF(
                                    M$4:X$4=1,
                                    M109:X109,
                                    ""),
                                "")
                            =0),
                        0,
                        GEOMEAN(IF(
                            ISNUMBER(M109:X109),
                            IF(
                                M$4:X$4=1,
                                M109:X109,
                                ""),
                            ""))
                    ),
                    IF(
                        OR(IF(
                            ISNUMBER(M109:X109),
                            IF(
                                M$4:X$4=2,
                                M109:X109,
                                ""),
                            "")
                            =0),
                        0,
                        GEOMEAN(IF(
                            ISNUMBER(M109:X109),
                            IF(
                                M$4:X$4=2,
                                M109:X109,
                                ""),
                            "")))
                )
            )
        )
    )
)</f>
        <v>3.8134110787172002</v>
      </c>
      <c r="I109" s="191" cm="1">
        <f t="array" ref="I109">IF(
    SUM(IF(
            ISNUMBER(
                IF(
                    $M$5:$X$5,
                    (M109:X109),
                    "")),
            1,
            0))
        =0,
    NA(),
    IF(
        Parameters!$D$15=1,
        IF(
            SUM(--(ISNUMBER(IF($M$5:$X$5=1,(M109:X109),""))))&gt;0,
            MAX(IF(
                ISNUMBER(M109:X109),
                IF(
                    M$5:X$5=1,
                    M109:X109,
                    ""),
                "")),
            MAX(IF(
                ISNUMBER(M109:X109),
                IF(
                    M$5:X$5=2,
                    M109:X109,
                    ""),
                ""))
        ),
        IF(
            Parameters!$D$16=1,
            IFERROR(
                AVERAGE(IF(
                    ISNUMBER(M109:X109),
                    IF(
                        M$5:X$5=1,
                        M109:X109,
                        ""),
                    "")),
                AVERAGE(IF(
                    ISNUMBER(M109:X109),
                    IF(
                        M$5:X$5=2,
                        M109:X109,
                        ""),
                    ""))
            ),
            IF(
                Parameters!$D$17=1,
                IFERROR(
                    IF(
                        OR(
                            IF(
                                ISNUMBER(M109:X109),
                                IF(
                                    M$5:X$5=1,
                                    M109:X109,
                                    ""),
                                "")
                            =0),
                        0,
                        GEOMEAN(IF(
                            ISNUMBER(M109:X109),
                            IF(
                                M$5:X$5=1,
                                M109:X109,
                                ""),
                            ""))
                    ),
                    IF(
                        OR(IF(
                            ISNUMBER(M109:X109),
                            IF(
                                M$5:X$5=2,
                                M109:X109,
                                ""),
                            "")
                            =0),
                        0,
                        GEOMEAN(IF(
                            ISNUMBER(M109:X109),
                            IF(
                                M$5:X$5=2,
                                M109:X109,
                                ""),
                            "")))
                )
            )
        )
    )
)</f>
        <v>0</v>
      </c>
      <c r="J109" s="242">
        <v>44620</v>
      </c>
      <c r="K109" s="242">
        <v>44699</v>
      </c>
      <c r="L109" s="91" t="s">
        <v>174</v>
      </c>
      <c r="M109" s="192">
        <v>3.8134110787172002</v>
      </c>
      <c r="N109" s="192">
        <v>0</v>
      </c>
      <c r="O109" s="192" t="s">
        <v>409</v>
      </c>
      <c r="P109" s="192">
        <v>42.4</v>
      </c>
      <c r="Q109" s="192" t="s">
        <v>409</v>
      </c>
      <c r="R109" s="192" t="s">
        <v>409</v>
      </c>
      <c r="S109"/>
      <c r="T109"/>
      <c r="U109"/>
      <c r="V109"/>
      <c r="W109"/>
      <c r="X109"/>
      <c r="Y109" s="192"/>
      <c r="Z109" s="192"/>
      <c r="AA109"/>
      <c r="AB109"/>
      <c r="AC109"/>
      <c r="AD109"/>
      <c r="AE109"/>
      <c r="AF109"/>
      <c r="AG109" s="34"/>
      <c r="AH109" s="34"/>
      <c r="AI109" s="34"/>
      <c r="AJ109" s="34"/>
      <c r="AK109" s="205"/>
    </row>
    <row r="110" spans="1:37" x14ac:dyDescent="0.2">
      <c r="A110" s="84">
        <v>103</v>
      </c>
      <c r="B110" s="84" t="str">
        <f ca="1"/>
        <v>Cambodia</v>
      </c>
      <c r="C110" s="84" t="str">
        <f ca="1"/>
        <v>KHM</v>
      </c>
      <c r="D110" s="84" t="str">
        <f ca="1"/>
        <v>EAS           East Asia &amp; Pacific</v>
      </c>
      <c r="E110" s="84" t="str">
        <f ca="1"/>
        <v>IDA</v>
      </c>
      <c r="F110" s="190" t="str">
        <f t="shared" ca="1" si="6"/>
        <v/>
      </c>
      <c r="G110" s="80">
        <f>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0</v>
      </c>
      <c r="H110" s="80" cm="1">
        <f t="array" ref="H110">IF(
    SUM(IF(
            ISNUMBER(
                IF(
                    $M$4:$X$4,
                    (M110:X110),
                    "")),
            1,
            0))
        =0,
    NA(),
    IF(
        Parameters!$D$15=1,
        IF(
            SUM(--(ISNUMBER(IF($M$4:$X$4=1,(M110:X110),""))))&gt;0,
            MAX(IF(
                ISNUMBER(M110:X110),
                IF(
                    M$4:X$4=1,
                    M110:X110,
                    ""),
                "")),
            MAX(IF(
                ISNUMBER(M110:X110),
                IF(
                    M$4:X$4=2,
                    M110:X110,
                    ""),
                ""))
        ),
        IF(
            Parameters!$D$16=1,
            IFERROR(
                AVERAGE(IF(
                    ISNUMBER(M110:X110),
                    IF(
                        M$4:X$4=1,
                        M110:X110,
                        ""),
                    "")),
                AVERAGE(IF(
                    ISNUMBER(M110:X110),
                    IF(
                        M$4:X$4=2,
                        M110:X110,
                        ""),
                    ""))
            ),
            IF(
                Parameters!$D$17=1,
                IFERROR(
                    IF(
                        OR(
                            IF(
                                ISNUMBER(M110:X110),
                                IF(
                                    M$4:X$4=1,
                                    M110:X110,
                                    ""),
                                "")
                            =0),
                        0,
                        GEOMEAN(IF(
                            ISNUMBER(M110:X110),
                            IF(
                                M$4:X$4=1,
                                M110:X110,
                                ""),
                            ""))
                    ),
                    IF(
                        OR(IF(
                            ISNUMBER(M110:X110),
                            IF(
                                M$4:X$4=2,
                                M110:X110,
                                ""),
                            "")
                            =0),
                        0,
                        GEOMEAN(IF(
                            ISNUMBER(M110:X110),
                            IF(
                                M$4:X$4=2,
                                M110:X110,
                                ""),
                            "")))
                )
            )
        )
    )
)</f>
        <v>7.1078717201166102</v>
      </c>
      <c r="I110" s="191" cm="1">
        <f t="array" ref="I110">IF(
    SUM(IF(
            ISNUMBER(
                IF(
                    $M$5:$X$5,
                    (M110:X110),
                    "")),
            1,
            0))
        =0,
    NA(),
    IF(
        Parameters!$D$15=1,
        IF(
            SUM(--(ISNUMBER(IF($M$5:$X$5=1,(M110:X110),""))))&gt;0,
            MAX(IF(
                ISNUMBER(M110:X110),
                IF(
                    M$5:X$5=1,
                    M110:X110,
                    ""),
                "")),
            MAX(IF(
                ISNUMBER(M110:X110),
                IF(
                    M$5:X$5=2,
                    M110:X110,
                    ""),
                ""))
        ),
        IF(
            Parameters!$D$16=1,
            IFERROR(
                AVERAGE(IF(
                    ISNUMBER(M110:X110),
                    IF(
                        M$5:X$5=1,
                        M110:X110,
                        ""),
                    "")),
                AVERAGE(IF(
                    ISNUMBER(M110:X110),
                    IF(
                        M$5:X$5=2,
                        M110:X110,
                        ""),
                    ""))
            ),
            IF(
                Parameters!$D$17=1,
                IFERROR(
                    IF(
                        OR(
                            IF(
                                ISNUMBER(M110:X110),
                                IF(
                                    M$5:X$5=1,
                                    M110:X110,
                                    ""),
                                "")
                            =0),
                        0,
                        GEOMEAN(IF(
                            ISNUMBER(M110:X110),
                            IF(
                                M$5:X$5=1,
                                M110:X110,
                                ""),
                            ""))
                    ),
                    IF(
                        OR(IF(
                            ISNUMBER(M110:X110),
                            IF(
                                M$5:X$5=2,
                                M110:X110,
                                ""),
                            "")
                            =0),
                        0,
                        GEOMEAN(IF(
                            ISNUMBER(M110:X110),
                            IF(
                                M$5:X$5=2,
                                M110:X110,
                                ""),
                            "")))
                )
            )
        )
    )
)</f>
        <v>0</v>
      </c>
      <c r="J110" s="242">
        <v>44620</v>
      </c>
      <c r="K110" s="242">
        <v>44620</v>
      </c>
      <c r="L110" s="91" t="s">
        <v>176</v>
      </c>
      <c r="M110" s="192">
        <v>7.1078717201166102</v>
      </c>
      <c r="N110" s="192">
        <v>0</v>
      </c>
      <c r="O110" s="192" t="s">
        <v>409</v>
      </c>
      <c r="P110" s="192">
        <v>31.1</v>
      </c>
      <c r="Q110" s="192" t="s">
        <v>409</v>
      </c>
      <c r="R110" s="192" t="s">
        <v>409</v>
      </c>
      <c r="S110"/>
      <c r="T110"/>
      <c r="U110"/>
      <c r="V110"/>
      <c r="W110"/>
      <c r="X110"/>
      <c r="Y110" s="192"/>
      <c r="Z110" s="192"/>
      <c r="AA110"/>
      <c r="AB110"/>
      <c r="AC110"/>
      <c r="AD110"/>
      <c r="AE110"/>
      <c r="AF110"/>
      <c r="AG110" s="34"/>
      <c r="AH110" s="34"/>
      <c r="AI110" s="34"/>
      <c r="AJ110" s="34"/>
      <c r="AK110" s="205"/>
    </row>
    <row r="111" spans="1:37" x14ac:dyDescent="0.2">
      <c r="A111" s="84">
        <v>104</v>
      </c>
      <c r="B111" s="84" t="str">
        <f ca="1"/>
        <v>Kiribati</v>
      </c>
      <c r="C111" s="84" t="str">
        <f ca="1"/>
        <v>KIR</v>
      </c>
      <c r="D111" s="84" t="str">
        <f ca="1"/>
        <v>EAS           East Asia &amp; Pacific</v>
      </c>
      <c r="E111" s="84" t="str">
        <f ca="1"/>
        <v>IDA</v>
      </c>
      <c r="F111" s="190" t="str">
        <f t="shared" ca="1" si="6"/>
        <v/>
      </c>
      <c r="G111" s="80">
        <f>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0</v>
      </c>
      <c r="H111" s="80" cm="1">
        <f t="array" ref="H111">IF(
    SUM(IF(
            ISNUMBER(
                IF(
                    $M$4:$X$4,
                    (M111:X111),
                    "")),
            1,
            0))
        =0,
    NA(),
    IF(
        Parameters!$D$15=1,
        IF(
            SUM(--(ISNUMBER(IF($M$4:$X$4=1,(M111:X111),""))))&gt;0,
            MAX(IF(
                ISNUMBER(M111:X111),
                IF(
                    M$4:X$4=1,
                    M111:X111,
                    ""),
                "")),
            MAX(IF(
                ISNUMBER(M111:X111),
                IF(
                    M$4:X$4=2,
                    M111:X111,
                    ""),
                ""))
        ),
        IF(
            Parameters!$D$16=1,
            IFERROR(
                AVERAGE(IF(
                    ISNUMBER(M111:X111),
                    IF(
                        M$4:X$4=1,
                        M111:X111,
                        ""),
                    "")),
                AVERAGE(IF(
                    ISNUMBER(M111:X111),
                    IF(
                        M$4:X$4=2,
                        M111:X111,
                        ""),
                    ""))
            ),
            IF(
                Parameters!$D$17=1,
                IFERROR(
                    IF(
                        OR(
                            IF(
                                ISNUMBER(M111:X111),
                                IF(
                                    M$4:X$4=1,
                                    M111:X111,
                                    ""),
                                "")
                            =0),
                        0,
                        GEOMEAN(IF(
                            ISNUMBER(M111:X111),
                            IF(
                                M$4:X$4=1,
                                M111:X111,
                                ""),
                            ""))
                    ),
                    IF(
                        OR(IF(
                            ISNUMBER(M111:X111),
                            IF(
                                M$4:X$4=2,
                                M111:X111,
                                ""),
                            "")
                            =0),
                        0,
                        GEOMEAN(IF(
                            ISNUMBER(M111:X111),
                            IF(
                                M$4:X$4=2,
                                M111:X111,
                                ""),
                            "")))
                )
            )
        )
    )
)</f>
        <v>8.5364431486880399</v>
      </c>
      <c r="I111" s="191" cm="1">
        <f t="array" ref="I111">IF(
    SUM(IF(
            ISNUMBER(
                IF(
                    $M$5:$X$5,
                    (M111:X111),
                    "")),
            1,
            0))
        =0,
    NA(),
    IF(
        Parameters!$D$15=1,
        IF(
            SUM(--(ISNUMBER(IF($M$5:$X$5=1,(M111:X111),""))))&gt;0,
            MAX(IF(
                ISNUMBER(M111:X111),
                IF(
                    M$5:X$5=1,
                    M111:X111,
                    ""),
                "")),
            MAX(IF(
                ISNUMBER(M111:X111),
                IF(
                    M$5:X$5=2,
                    M111:X111,
                    ""),
                ""))
        ),
        IF(
            Parameters!$D$16=1,
            IFERROR(
                AVERAGE(IF(
                    ISNUMBER(M111:X111),
                    IF(
                        M$5:X$5=1,
                        M111:X111,
                        ""),
                    "")),
                AVERAGE(IF(
                    ISNUMBER(M111:X111),
                    IF(
                        M$5:X$5=2,
                        M111:X111,
                        ""),
                    ""))
            ),
            IF(
                Parameters!$D$17=1,
                IFERROR(
                    IF(
                        OR(
                            IF(
                                ISNUMBER(M111:X111),
                                IF(
                                    M$5:X$5=1,
                                    M111:X111,
                                    ""),
                                "")
                            =0),
                        0,
                        GEOMEAN(IF(
                            ISNUMBER(M111:X111),
                            IF(
                                M$5:X$5=1,
                                M111:X111,
                                ""),
                            ""))
                    ),
                    IF(
                        OR(IF(
                            ISNUMBER(M111:X111),
                            IF(
                                M$5:X$5=2,
                                M111:X111,
                                ""),
                            "")
                            =0),
                        0,
                        GEOMEAN(IF(
                            ISNUMBER(M111:X111),
                            IF(
                                M$5:X$5=2,
                                M111:X111,
                                ""),
                            "")))
                )
            )
        )
    )
)</f>
        <v>0</v>
      </c>
      <c r="J111" s="242">
        <v>44620</v>
      </c>
      <c r="K111" s="242">
        <v>44699</v>
      </c>
      <c r="L111" s="91" t="s">
        <v>178</v>
      </c>
      <c r="M111" s="192">
        <v>8.5364431486880399</v>
      </c>
      <c r="N111" s="192">
        <v>0</v>
      </c>
      <c r="O111" s="192" t="s">
        <v>409</v>
      </c>
      <c r="P111" s="192">
        <v>26.2</v>
      </c>
      <c r="Q111" s="192" t="s">
        <v>409</v>
      </c>
      <c r="R111" s="192" t="s">
        <v>409</v>
      </c>
      <c r="S111"/>
      <c r="T111"/>
      <c r="U111"/>
      <c r="V111"/>
      <c r="W111"/>
      <c r="X111"/>
      <c r="Y111" s="192"/>
      <c r="Z111" s="192"/>
      <c r="AA111"/>
      <c r="AB111"/>
      <c r="AC111"/>
      <c r="AD111"/>
      <c r="AE111"/>
      <c r="AF111"/>
      <c r="AG111" s="34"/>
      <c r="AH111" s="34"/>
      <c r="AI111" s="34"/>
      <c r="AJ111" s="34"/>
      <c r="AK111" s="205"/>
    </row>
    <row r="112" spans="1:37" x14ac:dyDescent="0.2">
      <c r="A112" s="84">
        <v>105</v>
      </c>
      <c r="B112" s="84" t="str">
        <f ca="1"/>
        <v>St. Kitts and Nevis</v>
      </c>
      <c r="C112" s="84" t="str">
        <f ca="1"/>
        <v>KNA</v>
      </c>
      <c r="D112" s="84" t="str">
        <f ca="1"/>
        <v>LCN           Latin America &amp; Caribbean</v>
      </c>
      <c r="E112" s="84" t="str">
        <f ca="1"/>
        <v>IBRD</v>
      </c>
      <c r="F112" s="190" t="str">
        <f t="shared" ca="1" si="6"/>
        <v/>
      </c>
      <c r="G112" s="80">
        <f>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0</v>
      </c>
      <c r="H112" s="80" cm="1">
        <f t="array" ref="H112">IF(
    SUM(IF(
            ISNUMBER(
                IF(
                    $M$4:$X$4,
                    (M112:X112),
                    "")),
            1,
            0))
        =0,
    NA(),
    IF(
        Parameters!$D$15=1,
        IF(
            SUM(--(ISNUMBER(IF($M$4:$X$4=1,(M112:X112),""))))&gt;0,
            MAX(IF(
                ISNUMBER(M112:X112),
                IF(
                    M$4:X$4=1,
                    M112:X112,
                    ""),
                "")),
            MAX(IF(
                ISNUMBER(M112:X112),
                IF(
                    M$4:X$4=2,
                    M112:X112,
                    ""),
                ""))
        ),
        IF(
            Parameters!$D$16=1,
            IFERROR(
                AVERAGE(IF(
                    ISNUMBER(M112:X112),
                    IF(
                        M$4:X$4=1,
                        M112:X112,
                        ""),
                    "")),
                AVERAGE(IF(
                    ISNUMBER(M112:X112),
                    IF(
                        M$4:X$4=2,
                        M112:X112,
                        ""),
                    ""))
            ),
            IF(
                Parameters!$D$17=1,
                IFERROR(
                    IF(
                        OR(
                            IF(
                                ISNUMBER(M112:X112),
                                IF(
                                    M$4:X$4=1,
                                    M112:X112,
                                    ""),
                                "")
                            =0),
                        0,
                        GEOMEAN(IF(
                            ISNUMBER(M112:X112),
                            IF(
                                M$4:X$4=1,
                                M112:X112,
                                ""),
                            ""))
                    ),
                    IF(
                        OR(IF(
                            ISNUMBER(M112:X112),
                            IF(
                                M$4:X$4=2,
                                M112:X112,
                                ""),
                            "")
                            =0),
                        0,
                        GEOMEAN(IF(
                            ISNUMBER(M112:X112),
                            IF(
                                M$4:X$4=2,
                                M112:X112,
                                ""),
                            "")))
                )
            )
        )
    )
)</f>
        <v>6.9329446064139901</v>
      </c>
      <c r="I112" s="191" cm="1">
        <f t="array" ref="I112">IF(
    SUM(IF(
            ISNUMBER(
                IF(
                    $M$5:$X$5,
                    (M112:X112),
                    "")),
            1,
            0))
        =0,
    NA(),
    IF(
        Parameters!$D$15=1,
        IF(
            SUM(--(ISNUMBER(IF($M$5:$X$5=1,(M112:X112),""))))&gt;0,
            MAX(IF(
                ISNUMBER(M112:X112),
                IF(
                    M$5:X$5=1,
                    M112:X112,
                    ""),
                "")),
            MAX(IF(
                ISNUMBER(M112:X112),
                IF(
                    M$5:X$5=2,
                    M112:X112,
                    ""),
                ""))
        ),
        IF(
            Parameters!$D$16=1,
            IFERROR(
                AVERAGE(IF(
                    ISNUMBER(M112:X112),
                    IF(
                        M$5:X$5=1,
                        M112:X112,
                        ""),
                    "")),
                AVERAGE(IF(
                    ISNUMBER(M112:X112),
                    IF(
                        M$5:X$5=2,
                        M112:X112,
                        ""),
                    ""))
            ),
            IF(
                Parameters!$D$17=1,
                IFERROR(
                    IF(
                        OR(
                            IF(
                                ISNUMBER(M112:X112),
                                IF(
                                    M$5:X$5=1,
                                    M112:X112,
                                    ""),
                                "")
                            =0),
                        0,
                        GEOMEAN(IF(
                            ISNUMBER(M112:X112),
                            IF(
                                M$5:X$5=1,
                                M112:X112,
                                ""),
                            ""))
                    ),
                    IF(
                        OR(IF(
                            ISNUMBER(M112:X112),
                            IF(
                                M$5:X$5=2,
                                M112:X112,
                                ""),
                            "")
                            =0),
                        0,
                        GEOMEAN(IF(
                            ISNUMBER(M112:X112),
                            IF(
                                M$5:X$5=2,
                                M112:X112,
                                ""),
                            "")))
                )
            )
        )
    )
)</f>
        <v>0</v>
      </c>
      <c r="J112" s="242">
        <v>44620</v>
      </c>
      <c r="K112" s="242">
        <v>44699</v>
      </c>
      <c r="L112" s="91" t="s">
        <v>179</v>
      </c>
      <c r="M112" s="192">
        <v>6.9329446064139901</v>
      </c>
      <c r="N112" s="192">
        <v>0</v>
      </c>
      <c r="O112" s="192" t="s">
        <v>409</v>
      </c>
      <c r="P112" s="192">
        <v>31.7</v>
      </c>
      <c r="Q112" s="192" t="s">
        <v>409</v>
      </c>
      <c r="R112" s="192" t="s">
        <v>409</v>
      </c>
      <c r="S112"/>
      <c r="T112"/>
      <c r="U112"/>
      <c r="V112"/>
      <c r="W112"/>
      <c r="X112"/>
      <c r="Y112" s="192"/>
      <c r="Z112" s="192"/>
      <c r="AA112"/>
      <c r="AB112"/>
      <c r="AC112"/>
      <c r="AD112"/>
      <c r="AE112"/>
      <c r="AF112"/>
      <c r="AG112" s="34"/>
      <c r="AH112" s="34"/>
      <c r="AI112" s="34"/>
      <c r="AJ112" s="34"/>
      <c r="AK112" s="205"/>
    </row>
    <row r="113" spans="1:37" x14ac:dyDescent="0.2">
      <c r="A113" s="84">
        <v>106</v>
      </c>
      <c r="B113" s="84" t="str">
        <f ca="1"/>
        <v>Korea, Rep.</v>
      </c>
      <c r="C113" s="84" t="str">
        <f ca="1"/>
        <v>KOR</v>
      </c>
      <c r="D113" s="84" t="str">
        <f ca="1"/>
        <v>EAS           East Asia &amp; Pacific</v>
      </c>
      <c r="E113" s="84" t="str">
        <f ca="1"/>
        <v>NA</v>
      </c>
      <c r="F113" s="190" t="str">
        <f t="shared" ca="1" si="6"/>
        <v/>
      </c>
      <c r="G113" s="80">
        <f>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v>
      </c>
      <c r="H113" s="80" cm="1">
        <f t="array" ref="H113">IF(
    SUM(IF(
            ISNUMBER(
                IF(
                    $M$4:$X$4,
                    (M113:X113),
                    "")),
            1,
            0))
        =0,
    NA(),
    IF(
        Parameters!$D$15=1,
        IF(
            SUM(--(ISNUMBER(IF($M$4:$X$4=1,(M113:X113),""))))&gt;0,
            MAX(IF(
                ISNUMBER(M113:X113),
                IF(
                    M$4:X$4=1,
                    M113:X113,
                    ""),
                "")),
            MAX(IF(
                ISNUMBER(M113:X113),
                IF(
                    M$4:X$4=2,
                    M113:X113,
                    ""),
                ""))
        ),
        IF(
            Parameters!$D$16=1,
            IFERROR(
                AVERAGE(IF(
                    ISNUMBER(M113:X113),
                    IF(
                        M$4:X$4=1,
                        M113:X113,
                        ""),
                    "")),
                AVERAGE(IF(
                    ISNUMBER(M113:X113),
                    IF(
                        M$4:X$4=2,
                        M113:X113,
                        ""),
                    ""))
            ),
            IF(
                Parameters!$D$17=1,
                IFERROR(
                    IF(
                        OR(
                            IF(
                                ISNUMBER(M113:X113),
                                IF(
                                    M$4:X$4=1,
                                    M113:X113,
                                    ""),
                                "")
                            =0),
                        0,
                        GEOMEAN(IF(
                            ISNUMBER(M113:X113),
                            IF(
                                M$4:X$4=1,
                                M113:X113,
                                ""),
                            ""))
                    ),
                    IF(
                        OR(IF(
                            ISNUMBER(M113:X113),
                            IF(
                                M$4:X$4=2,
                                M113:X113,
                                ""),
                            "")
                            =0),
                        0,
                        GEOMEAN(IF(
                            ISNUMBER(M113:X113),
                            IF(
                                M$4:X$4=2,
                                M113:X113,
                                ""),
                            "")))
                )
            )
        )
    )
)</f>
        <v>0</v>
      </c>
      <c r="I113" s="191" cm="1">
        <f t="array" ref="I113">IF(
    SUM(IF(
            ISNUMBER(
                IF(
                    $M$5:$X$5,
                    (M113:X113),
                    "")),
            1,
            0))
        =0,
    NA(),
    IF(
        Parameters!$D$15=1,
        IF(
            SUM(--(ISNUMBER(IF($M$5:$X$5=1,(M113:X113),""))))&gt;0,
            MAX(IF(
                ISNUMBER(M113:X113),
                IF(
                    M$5:X$5=1,
                    M113:X113,
                    ""),
                "")),
            MAX(IF(
                ISNUMBER(M113:X113),
                IF(
                    M$5:X$5=2,
                    M113:X113,
                    ""),
                ""))
        ),
        IF(
            Parameters!$D$16=1,
            IFERROR(
                AVERAGE(IF(
                    ISNUMBER(M113:X113),
                    IF(
                        M$5:X$5=1,
                        M113:X113,
                        ""),
                    "")),
                AVERAGE(IF(
                    ISNUMBER(M113:X113),
                    IF(
                        M$5:X$5=2,
                        M113:X113,
                        ""),
                    ""))
            ),
            IF(
                Parameters!$D$17=1,
                IFERROR(
                    IF(
                        OR(
                            IF(
                                ISNUMBER(M113:X113),
                                IF(
                                    M$5:X$5=1,
                                    M113:X113,
                                    ""),
                                "")
                            =0),
                        0,
                        GEOMEAN(IF(
                            ISNUMBER(M113:X113),
                            IF(
                                M$5:X$5=1,
                                M113:X113,
                                ""),
                            ""))
                    ),
                    IF(
                        OR(IF(
                            ISNUMBER(M113:X113),
                            IF(
                                M$5:X$5=2,
                                M113:X113,
                                ""),
                            "")
                            =0),
                        0,
                        GEOMEAN(IF(
                            ISNUMBER(M113:X113),
                            IF(
                                M$5:X$5=2,
                                M113:X113,
                                ""),
                            "")))
                )
            )
        )
    )
)</f>
        <v>0</v>
      </c>
      <c r="J113" s="242">
        <v>44620</v>
      </c>
      <c r="K113" s="242">
        <v>44699</v>
      </c>
      <c r="L113" s="91" t="s">
        <v>180</v>
      </c>
      <c r="M113" s="192">
        <v>0</v>
      </c>
      <c r="N113" s="192">
        <v>0</v>
      </c>
      <c r="O113" s="192" t="s">
        <v>409</v>
      </c>
      <c r="P113" s="192">
        <v>65.400000000000006</v>
      </c>
      <c r="Q113" s="192" t="s">
        <v>409</v>
      </c>
      <c r="R113" s="192" t="s">
        <v>409</v>
      </c>
      <c r="S113"/>
      <c r="T113"/>
      <c r="U113"/>
      <c r="V113"/>
      <c r="W113"/>
      <c r="X113"/>
      <c r="Y113" s="192"/>
      <c r="Z113" s="192"/>
      <c r="AA113"/>
      <c r="AB113"/>
      <c r="AC113"/>
      <c r="AD113"/>
      <c r="AE113"/>
      <c r="AF113"/>
      <c r="AG113" s="34"/>
      <c r="AH113" s="34"/>
      <c r="AI113" s="34"/>
      <c r="AJ113" s="34"/>
      <c r="AK113" s="205"/>
    </row>
    <row r="114" spans="1:37" x14ac:dyDescent="0.2">
      <c r="A114" s="84">
        <v>107</v>
      </c>
      <c r="B114" s="84" t="str">
        <f ca="1"/>
        <v>Kuwait</v>
      </c>
      <c r="C114" s="84" t="str">
        <f ca="1"/>
        <v>KWT</v>
      </c>
      <c r="D114" s="84" t="str">
        <f ca="1"/>
        <v>MEA           Middle East &amp; North Africa</v>
      </c>
      <c r="E114" s="84" t="str">
        <f ca="1"/>
        <v>NA</v>
      </c>
      <c r="F114" s="190" t="str">
        <f t="shared" ca="1" si="6"/>
        <v/>
      </c>
      <c r="G114" s="80">
        <f>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0</v>
      </c>
      <c r="H114" s="80" cm="1">
        <f t="array" ref="H114">IF(
    SUM(IF(
            ISNUMBER(
                IF(
                    $M$4:$X$4,
                    (M114:X114),
                    "")),
            1,
            0))
        =0,
    NA(),
    IF(
        Parameters!$D$15=1,
        IF(
            SUM(--(ISNUMBER(IF($M$4:$X$4=1,(M114:X114),""))))&gt;0,
            MAX(IF(
                ISNUMBER(M114:X114),
                IF(
                    M$4:X$4=1,
                    M114:X114,
                    ""),
                "")),
            MAX(IF(
                ISNUMBER(M114:X114),
                IF(
                    M$4:X$4=2,
                    M114:X114,
                    ""),
                ""))
        ),
        IF(
            Parameters!$D$16=1,
            IFERROR(
                AVERAGE(IF(
                    ISNUMBER(M114:X114),
                    IF(
                        M$4:X$4=1,
                        M114:X114,
                        ""),
                    "")),
                AVERAGE(IF(
                    ISNUMBER(M114:X114),
                    IF(
                        M$4:X$4=2,
                        M114:X114,
                        ""),
                    ""))
            ),
            IF(
                Parameters!$D$17=1,
                IFERROR(
                    IF(
                        OR(
                            IF(
                                ISNUMBER(M114:X114),
                                IF(
                                    M$4:X$4=1,
                                    M114:X114,
                                    ""),
                                "")
                            =0),
                        0,
                        GEOMEAN(IF(
                            ISNUMBER(M114:X114),
                            IF(
                                M$4:X$4=1,
                                M114:X114,
                                ""),
                            ""))
                    ),
                    IF(
                        OR(IF(
                            ISNUMBER(M114:X114),
                            IF(
                                M$4:X$4=2,
                                M114:X114,
                                ""),
                            "")
                            =0),
                        0,
                        GEOMEAN(IF(
                            ISNUMBER(M114:X114),
                            IF(
                                M$4:X$4=2,
                                M114:X114,
                                ""),
                            "")))
                )
            )
        )
    )
)</f>
        <v>5.44606413994169</v>
      </c>
      <c r="I114" s="191" cm="1">
        <f t="array" ref="I114">IF(
    SUM(IF(
            ISNUMBER(
                IF(
                    $M$5:$X$5,
                    (M114:X114),
                    "")),
            1,
            0))
        =0,
    NA(),
    IF(
        Parameters!$D$15=1,
        IF(
            SUM(--(ISNUMBER(IF($M$5:$X$5=1,(M114:X114),""))))&gt;0,
            MAX(IF(
                ISNUMBER(M114:X114),
                IF(
                    M$5:X$5=1,
                    M114:X114,
                    ""),
                "")),
            MAX(IF(
                ISNUMBER(M114:X114),
                IF(
                    M$5:X$5=2,
                    M114:X114,
                    ""),
                ""))
        ),
        IF(
            Parameters!$D$16=1,
            IFERROR(
                AVERAGE(IF(
                    ISNUMBER(M114:X114),
                    IF(
                        M$5:X$5=1,
                        M114:X114,
                        ""),
                    "")),
                AVERAGE(IF(
                    ISNUMBER(M114:X114),
                    IF(
                        M$5:X$5=2,
                        M114:X114,
                        ""),
                    ""))
            ),
            IF(
                Parameters!$D$17=1,
                IFERROR(
                    IF(
                        OR(
                            IF(
                                ISNUMBER(M114:X114),
                                IF(
                                    M$5:X$5=1,
                                    M114:X114,
                                    ""),
                                "")
                            =0),
                        0,
                        GEOMEAN(IF(
                            ISNUMBER(M114:X114),
                            IF(
                                M$5:X$5=1,
                                M114:X114,
                                ""),
                            ""))
                    ),
                    IF(
                        OR(IF(
                            ISNUMBER(M114:X114),
                            IF(
                                M$5:X$5=2,
                                M114:X114,
                                ""),
                            "")
                            =0),
                        0,
                        GEOMEAN(IF(
                            ISNUMBER(M114:X114),
                            IF(
                                M$5:X$5=2,
                                M114:X114,
                                ""),
                            "")))
                )
            )
        )
    )
)</f>
        <v>0</v>
      </c>
      <c r="J114" s="242">
        <v>44620</v>
      </c>
      <c r="K114" s="242">
        <v>44699</v>
      </c>
      <c r="L114" s="91" t="s">
        <v>182</v>
      </c>
      <c r="M114" s="192">
        <v>5.44606413994169</v>
      </c>
      <c r="N114" s="192">
        <v>0</v>
      </c>
      <c r="O114" s="192" t="s">
        <v>409</v>
      </c>
      <c r="P114" s="192">
        <v>36.799999999999997</v>
      </c>
      <c r="Q114" s="192" t="s">
        <v>409</v>
      </c>
      <c r="R114" s="192" t="s">
        <v>409</v>
      </c>
      <c r="S114"/>
      <c r="T114"/>
      <c r="U114"/>
      <c r="V114"/>
      <c r="W114"/>
      <c r="X114"/>
      <c r="Y114" s="192"/>
      <c r="Z114" s="192"/>
      <c r="AA114"/>
      <c r="AB114"/>
      <c r="AC114"/>
      <c r="AD114"/>
      <c r="AE114"/>
      <c r="AF114"/>
      <c r="AG114" s="34"/>
      <c r="AH114" s="34"/>
      <c r="AI114" s="34"/>
      <c r="AJ114" s="34"/>
      <c r="AK114" s="205"/>
    </row>
    <row r="115" spans="1:37" x14ac:dyDescent="0.2">
      <c r="A115" s="84">
        <v>108</v>
      </c>
      <c r="B115" s="84" t="str">
        <f ca="1"/>
        <v>Lao PDR</v>
      </c>
      <c r="C115" s="84" t="str">
        <f ca="1"/>
        <v>LAO</v>
      </c>
      <c r="D115" s="84" t="str">
        <f ca="1"/>
        <v>EAS           East Asia &amp; Pacific</v>
      </c>
      <c r="E115" s="84" t="str">
        <f ca="1"/>
        <v>IDA</v>
      </c>
      <c r="F115" s="190" t="str">
        <f t="shared" ca="1" si="6"/>
        <v/>
      </c>
      <c r="G115" s="80">
        <f>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0</v>
      </c>
      <c r="H115" s="80" cm="1">
        <f t="array" ref="H115">IF(
    SUM(IF(
            ISNUMBER(
                IF(
                    $M$4:$X$4,
                    (M115:X115),
                    "")),
            1,
            0))
        =0,
    NA(),
    IF(
        Parameters!$D$15=1,
        IF(
            SUM(--(ISNUMBER(IF($M$4:$X$4=1,(M115:X115),""))))&gt;0,
            MAX(IF(
                ISNUMBER(M115:X115),
                IF(
                    M$4:X$4=1,
                    M115:X115,
                    ""),
                "")),
            MAX(IF(
                ISNUMBER(M115:X115),
                IF(
                    M$4:X$4=2,
                    M115:X115,
                    ""),
                ""))
        ),
        IF(
            Parameters!$D$16=1,
            IFERROR(
                AVERAGE(IF(
                    ISNUMBER(M115:X115),
                    IF(
                        M$4:X$4=1,
                        M115:X115,
                        ""),
                    "")),
                AVERAGE(IF(
                    ISNUMBER(M115:X115),
                    IF(
                        M$4:X$4=2,
                        M115:X115,
                        ""),
                    ""))
            ),
            IF(
                Parameters!$D$17=1,
                IFERROR(
                    IF(
                        OR(
                            IF(
                                ISNUMBER(M115:X115),
                                IF(
                                    M$4:X$4=1,
                                    M115:X115,
                                    ""),
                                "")
                            =0),
                        0,
                        GEOMEAN(IF(
                            ISNUMBER(M115:X115),
                            IF(
                                M$4:X$4=1,
                                M115:X115,
                                ""),
                            ""))
                    ),
                    IF(
                        OR(IF(
                            ISNUMBER(M115:X115),
                            IF(
                                M$4:X$4=2,
                                M115:X115,
                                ""),
                            "")
                            =0),
                        0,
                        GEOMEAN(IF(
                            ISNUMBER(M115:X115),
                            IF(
                                M$4:X$4=2,
                                M115:X115,
                                ""),
                            "")))
                )
            )
        )
    )
)</f>
        <v>6.0291545189504303</v>
      </c>
      <c r="I115" s="191" cm="1">
        <f t="array" ref="I115">IF(
    SUM(IF(
            ISNUMBER(
                IF(
                    $M$5:$X$5,
                    (M115:X115),
                    "")),
            1,
            0))
        =0,
    NA(),
    IF(
        Parameters!$D$15=1,
        IF(
            SUM(--(ISNUMBER(IF($M$5:$X$5=1,(M115:X115),""))))&gt;0,
            MAX(IF(
                ISNUMBER(M115:X115),
                IF(
                    M$5:X$5=1,
                    M115:X115,
                    ""),
                "")),
            MAX(IF(
                ISNUMBER(M115:X115),
                IF(
                    M$5:X$5=2,
                    M115:X115,
                    ""),
                ""))
        ),
        IF(
            Parameters!$D$16=1,
            IFERROR(
                AVERAGE(IF(
                    ISNUMBER(M115:X115),
                    IF(
                        M$5:X$5=1,
                        M115:X115,
                        ""),
                    "")),
                AVERAGE(IF(
                    ISNUMBER(M115:X115),
                    IF(
                        M$5:X$5=2,
                        M115:X115,
                        ""),
                    ""))
            ),
            IF(
                Parameters!$D$17=1,
                IFERROR(
                    IF(
                        OR(
                            IF(
                                ISNUMBER(M115:X115),
                                IF(
                                    M$5:X$5=1,
                                    M115:X115,
                                    ""),
                                "")
                            =0),
                        0,
                        GEOMEAN(IF(
                            ISNUMBER(M115:X115),
                            IF(
                                M$5:X$5=1,
                                M115:X115,
                                ""),
                            ""))
                    ),
                    IF(
                        OR(IF(
                            ISNUMBER(M115:X115),
                            IF(
                                M$5:X$5=2,
                                M115:X115,
                                ""),
                            "")
                            =0),
                        0,
                        GEOMEAN(IF(
                            ISNUMBER(M115:X115),
                            IF(
                                M$5:X$5=2,
                                M115:X115,
                                ""),
                            "")))
                )
            )
        )
    )
)</f>
        <v>0</v>
      </c>
      <c r="J115" s="242">
        <v>44620</v>
      </c>
      <c r="K115" s="242">
        <v>44699</v>
      </c>
      <c r="L115" s="91" t="s">
        <v>184</v>
      </c>
      <c r="M115" s="192">
        <v>6.0291545189504303</v>
      </c>
      <c r="N115" s="192">
        <v>0</v>
      </c>
      <c r="O115" s="192" t="s">
        <v>409</v>
      </c>
      <c r="P115" s="192">
        <v>34.799999999999997</v>
      </c>
      <c r="Q115" s="192" t="s">
        <v>409</v>
      </c>
      <c r="R115" s="192" t="s">
        <v>409</v>
      </c>
      <c r="S115"/>
      <c r="T115"/>
      <c r="U115"/>
      <c r="V115"/>
      <c r="W115"/>
      <c r="X115"/>
      <c r="Y115" s="192"/>
      <c r="Z115" s="192"/>
      <c r="AA115"/>
      <c r="AB115"/>
      <c r="AC115"/>
      <c r="AD115"/>
      <c r="AE115"/>
      <c r="AF115"/>
      <c r="AG115" s="34"/>
      <c r="AH115" s="34"/>
      <c r="AI115" s="34"/>
      <c r="AJ115" s="34"/>
      <c r="AK115" s="205"/>
    </row>
    <row r="116" spans="1:37" x14ac:dyDescent="0.2">
      <c r="A116" s="84">
        <v>109</v>
      </c>
      <c r="B116" s="84" t="str">
        <f ca="1"/>
        <v>Lebanon</v>
      </c>
      <c r="C116" s="84" t="str">
        <f ca="1"/>
        <v>LBN</v>
      </c>
      <c r="D116" s="84" t="str">
        <f ca="1"/>
        <v>MEA           Middle East &amp; North Africa</v>
      </c>
      <c r="E116" s="84" t="str">
        <f ca="1"/>
        <v>IBRD</v>
      </c>
      <c r="F116" s="190" t="str">
        <f t="shared" ca="1" si="6"/>
        <v/>
      </c>
      <c r="G116" s="80">
        <f>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0</v>
      </c>
      <c r="H116" s="80" cm="1">
        <f t="array" ref="H116">IF(
    SUM(IF(
            ISNUMBER(
                IF(
                    $M$4:$X$4,
                    (M116:X116),
                    "")),
            1,
            0))
        =0,
    NA(),
    IF(
        Parameters!$D$15=1,
        IF(
            SUM(--(ISNUMBER(IF($M$4:$X$4=1,(M116:X116),""))))&gt;0,
            MAX(IF(
                ISNUMBER(M116:X116),
                IF(
                    M$4:X$4=1,
                    M116:X116,
                    ""),
                "")),
            MAX(IF(
                ISNUMBER(M116:X116),
                IF(
                    M$4:X$4=2,
                    M116:X116,
                    ""),
                ""))
        ),
        IF(
            Parameters!$D$16=1,
            IFERROR(
                AVERAGE(IF(
                    ISNUMBER(M116:X116),
                    IF(
                        M$4:X$4=1,
                        M116:X116,
                        ""),
                    "")),
                AVERAGE(IF(
                    ISNUMBER(M116:X116),
                    IF(
                        M$4:X$4=2,
                        M116:X116,
                        ""),
                    ""))
            ),
            IF(
                Parameters!$D$17=1,
                IFERROR(
                    IF(
                        OR(
                            IF(
                                ISNUMBER(M116:X116),
                                IF(
                                    M$4:X$4=1,
                                    M116:X116,
                                    ""),
                                "")
                            =0),
                        0,
                        GEOMEAN(IF(
                            ISNUMBER(M116:X116),
                            IF(
                                M$4:X$4=1,
                                M116:X116,
                                ""),
                            ""))
                    ),
                    IF(
                        OR(IF(
                            ISNUMBER(M116:X116),
                            IF(
                                M$4:X$4=2,
                                M116:X116,
                                ""),
                            "")
                            =0),
                        0,
                        GEOMEAN(IF(
                            ISNUMBER(M116:X116),
                            IF(
                                M$4:X$4=2,
                                M116:X116,
                                ""),
                            "")))
                )
            )
        )
    )
)</f>
        <v>6.4373177842565603</v>
      </c>
      <c r="I116" s="191" cm="1">
        <f t="array" ref="I116">IF(
    SUM(IF(
            ISNUMBER(
                IF(
                    $M$5:$X$5,
                    (M116:X116),
                    "")),
            1,
            0))
        =0,
    NA(),
    IF(
        Parameters!$D$15=1,
        IF(
            SUM(--(ISNUMBER(IF($M$5:$X$5=1,(M116:X116),""))))&gt;0,
            MAX(IF(
                ISNUMBER(M116:X116),
                IF(
                    M$5:X$5=1,
                    M116:X116,
                    ""),
                "")),
            MAX(IF(
                ISNUMBER(M116:X116),
                IF(
                    M$5:X$5=2,
                    M116:X116,
                    ""),
                ""))
        ),
        IF(
            Parameters!$D$16=1,
            IFERROR(
                AVERAGE(IF(
                    ISNUMBER(M116:X116),
                    IF(
                        M$5:X$5=1,
                        M116:X116,
                        ""),
                    "")),
                AVERAGE(IF(
                    ISNUMBER(M116:X116),
                    IF(
                        M$5:X$5=2,
                        M116:X116,
                        ""),
                    ""))
            ),
            IF(
                Parameters!$D$17=1,
                IFERROR(
                    IF(
                        OR(
                            IF(
                                ISNUMBER(M116:X116),
                                IF(
                                    M$5:X$5=1,
                                    M116:X116,
                                    ""),
                                "")
                            =0),
                        0,
                        GEOMEAN(IF(
                            ISNUMBER(M116:X116),
                            IF(
                                M$5:X$5=1,
                                M116:X116,
                                ""),
                            ""))
                    ),
                    IF(
                        OR(IF(
                            ISNUMBER(M116:X116),
                            IF(
                                M$5:X$5=2,
                                M116:X116,
                                ""),
                            "")
                            =0),
                        0,
                        GEOMEAN(IF(
                            ISNUMBER(M116:X116),
                            IF(
                                M$5:X$5=2,
                                M116:X116,
                                ""),
                            "")))
                )
            )
        )
    )
)</f>
        <v>0</v>
      </c>
      <c r="J116" s="242">
        <v>44620</v>
      </c>
      <c r="K116" s="242">
        <v>44881</v>
      </c>
      <c r="L116" s="91" t="s">
        <v>186</v>
      </c>
      <c r="M116" s="192">
        <v>6.4373177842565603</v>
      </c>
      <c r="N116" s="192">
        <v>0</v>
      </c>
      <c r="O116" s="192" t="s">
        <v>409</v>
      </c>
      <c r="P116" s="192">
        <v>33.4</v>
      </c>
      <c r="Q116" s="192" t="s">
        <v>409</v>
      </c>
      <c r="R116" s="192" t="s">
        <v>409</v>
      </c>
      <c r="S116"/>
      <c r="T116"/>
      <c r="U116"/>
      <c r="V116"/>
      <c r="W116"/>
      <c r="X116"/>
      <c r="Y116" s="192"/>
      <c r="Z116" s="192"/>
      <c r="AA116"/>
      <c r="AB116"/>
      <c r="AC116"/>
      <c r="AD116"/>
      <c r="AE116"/>
      <c r="AF116"/>
      <c r="AG116" s="34"/>
      <c r="AH116" s="34"/>
      <c r="AI116" s="34"/>
      <c r="AJ116" s="34"/>
      <c r="AK116" s="205"/>
    </row>
    <row r="117" spans="1:37" x14ac:dyDescent="0.2">
      <c r="A117" s="84">
        <v>110</v>
      </c>
      <c r="B117" s="84" t="str">
        <f ca="1"/>
        <v>Liberia</v>
      </c>
      <c r="C117" s="84" t="str">
        <f ca="1"/>
        <v>LBR</v>
      </c>
      <c r="D117" s="84" t="str">
        <f ca="1"/>
        <v>SSF           Sub-Saharan Africa</v>
      </c>
      <c r="E117" s="84" t="str">
        <f ca="1"/>
        <v>IDA</v>
      </c>
      <c r="F117" s="190" t="str">
        <f t="shared" ca="1" si="6"/>
        <v/>
      </c>
      <c r="G117" s="80">
        <f>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0</v>
      </c>
      <c r="H117" s="80" cm="1">
        <f t="array" ref="H117">IF(
    SUM(IF(
            ISNUMBER(
                IF(
                    $M$4:$X$4,
                    (M117:X117),
                    "")),
            1,
            0))
        =0,
    NA(),
    IF(
        Parameters!$D$15=1,
        IF(
            SUM(--(ISNUMBER(IF($M$4:$X$4=1,(M117:X117),""))))&gt;0,
            MAX(IF(
                ISNUMBER(M117:X117),
                IF(
                    M$4:X$4=1,
                    M117:X117,
                    ""),
                "")),
            MAX(IF(
                ISNUMBER(M117:X117),
                IF(
                    M$4:X$4=2,
                    M117:X117,
                    ""),
                ""))
        ),
        IF(
            Parameters!$D$16=1,
            IFERROR(
                AVERAGE(IF(
                    ISNUMBER(M117:X117),
                    IF(
                        M$4:X$4=1,
                        M117:X117,
                        ""),
                    "")),
                AVERAGE(IF(
                    ISNUMBER(M117:X117),
                    IF(
                        M$4:X$4=2,
                        M117:X117,
                        ""),
                    ""))
            ),
            IF(
                Parameters!$D$17=1,
                IFERROR(
                    IF(
                        OR(
                            IF(
                                ISNUMBER(M117:X117),
                                IF(
                                    M$4:X$4=1,
                                    M117:X117,
                                    ""),
                                "")
                            =0),
                        0,
                        GEOMEAN(IF(
                            ISNUMBER(M117:X117),
                            IF(
                                M$4:X$4=1,
                                M117:X117,
                                ""),
                            ""))
                    ),
                    IF(
                        OR(IF(
                            ISNUMBER(M117:X117),
                            IF(
                                M$4:X$4=2,
                                M117:X117,
                                ""),
                            "")
                            =0),
                        0,
                        GEOMEAN(IF(
                            ISNUMBER(M117:X117),
                            IF(
                                M$4:X$4=2,
                                M117:X117,
                                ""),
                            "")))
                )
            )
        )
    )
)</f>
        <v>5.7667638483964998</v>
      </c>
      <c r="I117" s="191" cm="1">
        <f t="array" ref="I117">IF(
    SUM(IF(
            ISNUMBER(
                IF(
                    $M$5:$X$5,
                    (M117:X117),
                    "")),
            1,
            0))
        =0,
    NA(),
    IF(
        Parameters!$D$15=1,
        IF(
            SUM(--(ISNUMBER(IF($M$5:$X$5=1,(M117:X117),""))))&gt;0,
            MAX(IF(
                ISNUMBER(M117:X117),
                IF(
                    M$5:X$5=1,
                    M117:X117,
                    ""),
                "")),
            MAX(IF(
                ISNUMBER(M117:X117),
                IF(
                    M$5:X$5=2,
                    M117:X117,
                    ""),
                ""))
        ),
        IF(
            Parameters!$D$16=1,
            IFERROR(
                AVERAGE(IF(
                    ISNUMBER(M117:X117),
                    IF(
                        M$5:X$5=1,
                        M117:X117,
                        ""),
                    "")),
                AVERAGE(IF(
                    ISNUMBER(M117:X117),
                    IF(
                        M$5:X$5=2,
                        M117:X117,
                        ""),
                    ""))
            ),
            IF(
                Parameters!$D$17=1,
                IFERROR(
                    IF(
                        OR(
                            IF(
                                ISNUMBER(M117:X117),
                                IF(
                                    M$5:X$5=1,
                                    M117:X117,
                                    ""),
                                "")
                            =0),
                        0,
                        GEOMEAN(IF(
                            ISNUMBER(M117:X117),
                            IF(
                                M$5:X$5=1,
                                M117:X117,
                                ""),
                            ""))
                    ),
                    IF(
                        OR(IF(
                            ISNUMBER(M117:X117),
                            IF(
                                M$5:X$5=2,
                                M117:X117,
                                ""),
                            "")
                            =0),
                        0,
                        GEOMEAN(IF(
                            ISNUMBER(M117:X117),
                            IF(
                                M$5:X$5=2,
                                M117:X117,
                                ""),
                            "")))
                )
            )
        )
    )
)</f>
        <v>0</v>
      </c>
      <c r="J117" s="242">
        <v>44620</v>
      </c>
      <c r="K117" s="242">
        <v>44699</v>
      </c>
      <c r="L117" s="91" t="s">
        <v>188</v>
      </c>
      <c r="M117" s="192">
        <v>5.7667638483964998</v>
      </c>
      <c r="N117" s="192">
        <v>0</v>
      </c>
      <c r="O117" s="192" t="s">
        <v>409</v>
      </c>
      <c r="P117" s="192">
        <v>35.700000000000003</v>
      </c>
      <c r="Q117" s="192" t="s">
        <v>409</v>
      </c>
      <c r="R117" s="192" t="s">
        <v>409</v>
      </c>
      <c r="S117"/>
      <c r="T117"/>
      <c r="U117"/>
      <c r="V117"/>
      <c r="W117"/>
      <c r="X117"/>
      <c r="Y117" s="192"/>
      <c r="Z117" s="192"/>
      <c r="AA117"/>
      <c r="AB117"/>
      <c r="AC117"/>
      <c r="AD117"/>
      <c r="AE117"/>
      <c r="AF117"/>
      <c r="AG117" s="34"/>
      <c r="AH117" s="34"/>
      <c r="AI117" s="34"/>
      <c r="AJ117" s="34"/>
      <c r="AK117" s="205"/>
    </row>
    <row r="118" spans="1:37" x14ac:dyDescent="0.2">
      <c r="A118" s="84">
        <v>111</v>
      </c>
      <c r="B118" s="84" t="str">
        <f ca="1"/>
        <v>Libya</v>
      </c>
      <c r="C118" s="84" t="str">
        <f ca="1"/>
        <v>LBY</v>
      </c>
      <c r="D118" s="84" t="str">
        <f ca="1"/>
        <v>MEA           Middle East &amp; North Africa</v>
      </c>
      <c r="E118" s="84" t="str">
        <f ca="1"/>
        <v>IBRD</v>
      </c>
      <c r="F118" s="190" t="str">
        <f t="shared" ca="1" si="6"/>
        <v/>
      </c>
      <c r="G118" s="80">
        <f>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0</v>
      </c>
      <c r="H118" s="80" cm="1">
        <f t="array" ref="H118">IF(
    SUM(IF(
            ISNUMBER(
                IF(
                    $M$4:$X$4,
                    (M118:X118),
                    "")),
            1,
            0))
        =0,
    NA(),
    IF(
        Parameters!$D$15=1,
        IF(
            SUM(--(ISNUMBER(IF($M$4:$X$4=1,(M118:X118),""))))&gt;0,
            MAX(IF(
                ISNUMBER(M118:X118),
                IF(
                    M$4:X$4=1,
                    M118:X118,
                    ""),
                "")),
            MAX(IF(
                ISNUMBER(M118:X118),
                IF(
                    M$4:X$4=2,
                    M118:X118,
                    ""),
                ""))
        ),
        IF(
            Parameters!$D$16=1,
            IFERROR(
                AVERAGE(IF(
                    ISNUMBER(M118:X118),
                    IF(
                        M$4:X$4=1,
                        M118:X118,
                        ""),
                    "")),
                AVERAGE(IF(
                    ISNUMBER(M118:X118),
                    IF(
                        M$4:X$4=2,
                        M118:X118,
                        ""),
                    ""))
            ),
            IF(
                Parameters!$D$17=1,
                IFERROR(
                    IF(
                        OR(
                            IF(
                                ISNUMBER(M118:X118),
                                IF(
                                    M$4:X$4=1,
                                    M118:X118,
                                    ""),
                                "")
                            =0),
                        0,
                        GEOMEAN(IF(
                            ISNUMBER(M118:X118),
                            IF(
                                M$4:X$4=1,
                                M118:X118,
                                ""),
                            ""))
                    ),
                    IF(
                        OR(IF(
                            ISNUMBER(M118:X118),
                            IF(
                                M$4:X$4=2,
                                M118:X118,
                                ""),
                            "")
                            =0),
                        0,
                        GEOMEAN(IF(
                            ISNUMBER(M118:X118),
                            IF(
                                M$4:X$4=2,
                                M118:X118,
                                ""),
                            "")))
                )
            )
        )
    )
)</f>
        <v>8.7988338192419793</v>
      </c>
      <c r="I118" s="191" cm="1">
        <f t="array" ref="I118">IF(
    SUM(IF(
            ISNUMBER(
                IF(
                    $M$5:$X$5,
                    (M118:X118),
                    "")),
            1,
            0))
        =0,
    NA(),
    IF(
        Parameters!$D$15=1,
        IF(
            SUM(--(ISNUMBER(IF($M$5:$X$5=1,(M118:X118),""))))&gt;0,
            MAX(IF(
                ISNUMBER(M118:X118),
                IF(
                    M$5:X$5=1,
                    M118:X118,
                    ""),
                "")),
            MAX(IF(
                ISNUMBER(M118:X118),
                IF(
                    M$5:X$5=2,
                    M118:X118,
                    ""),
                ""))
        ),
        IF(
            Parameters!$D$16=1,
            IFERROR(
                AVERAGE(IF(
                    ISNUMBER(M118:X118),
                    IF(
                        M$5:X$5=1,
                        M118:X118,
                        ""),
                    "")),
                AVERAGE(IF(
                    ISNUMBER(M118:X118),
                    IF(
                        M$5:X$5=2,
                        M118:X118,
                        ""),
                    ""))
            ),
            IF(
                Parameters!$D$17=1,
                IFERROR(
                    IF(
                        OR(
                            IF(
                                ISNUMBER(M118:X118),
                                IF(
                                    M$5:X$5=1,
                                    M118:X118,
                                    ""),
                                "")
                            =0),
                        0,
                        GEOMEAN(IF(
                            ISNUMBER(M118:X118),
                            IF(
                                M$5:X$5=1,
                                M118:X118,
                                ""),
                            ""))
                    ),
                    IF(
                        OR(IF(
                            ISNUMBER(M118:X118),
                            IF(
                                M$5:X$5=2,
                                M118:X118,
                                ""),
                            "")
                            =0),
                        0,
                        GEOMEAN(IF(
                            ISNUMBER(M118:X118),
                            IF(
                                M$5:X$5=2,
                                M118:X118,
                                ""),
                            "")))
                )
            )
        )
    )
)</f>
        <v>0</v>
      </c>
      <c r="J118" s="242">
        <v>44620</v>
      </c>
      <c r="K118" s="242">
        <v>44699</v>
      </c>
      <c r="L118" s="91" t="s">
        <v>190</v>
      </c>
      <c r="M118" s="192">
        <v>8.7988338192419793</v>
      </c>
      <c r="N118" s="192">
        <v>0</v>
      </c>
      <c r="O118" s="192" t="s">
        <v>409</v>
      </c>
      <c r="P118" s="192">
        <v>25.3</v>
      </c>
      <c r="Q118" s="192" t="s">
        <v>409</v>
      </c>
      <c r="R118" s="192" t="s">
        <v>409</v>
      </c>
      <c r="S118"/>
      <c r="T118"/>
      <c r="U118"/>
      <c r="V118"/>
      <c r="W118"/>
      <c r="X118"/>
      <c r="Y118" s="192"/>
      <c r="Z118" s="192"/>
      <c r="AA118"/>
      <c r="AB118"/>
      <c r="AC118"/>
      <c r="AD118"/>
      <c r="AE118"/>
      <c r="AF118"/>
      <c r="AG118" s="34"/>
      <c r="AH118" s="34"/>
      <c r="AI118" s="34"/>
      <c r="AJ118" s="34"/>
      <c r="AK118" s="205"/>
    </row>
    <row r="119" spans="1:37" x14ac:dyDescent="0.2">
      <c r="A119" s="84">
        <v>112</v>
      </c>
      <c r="B119" s="84" t="str">
        <f ca="1"/>
        <v>St. Lucia</v>
      </c>
      <c r="C119" s="84" t="str">
        <f ca="1"/>
        <v>LCA</v>
      </c>
      <c r="D119" s="84" t="str">
        <f ca="1"/>
        <v>LCN           Latin America &amp; Caribbean</v>
      </c>
      <c r="E119" s="84" t="str">
        <f ca="1"/>
        <v>Blend</v>
      </c>
      <c r="F119" s="190" t="str">
        <f t="shared" ca="1" si="6"/>
        <v/>
      </c>
      <c r="G119" s="80">
        <f>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0</v>
      </c>
      <c r="H119" s="80" cm="1">
        <f t="array" ref="H119">IF(
    SUM(IF(
            ISNUMBER(
                IF(
                    $M$4:$X$4,
                    (M119:X119),
                    "")),
            1,
            0))
        =0,
    NA(),
    IF(
        Parameters!$D$15=1,
        IF(
            SUM(--(ISNUMBER(IF($M$4:$X$4=1,(M119:X119),""))))&gt;0,
            MAX(IF(
                ISNUMBER(M119:X119),
                IF(
                    M$4:X$4=1,
                    M119:X119,
                    ""),
                "")),
            MAX(IF(
                ISNUMBER(M119:X119),
                IF(
                    M$4:X$4=2,
                    M119:X119,
                    ""),
                ""))
        ),
        IF(
            Parameters!$D$16=1,
            IFERROR(
                AVERAGE(IF(
                    ISNUMBER(M119:X119),
                    IF(
                        M$4:X$4=1,
                        M119:X119,
                        ""),
                    "")),
                AVERAGE(IF(
                    ISNUMBER(M119:X119),
                    IF(
                        M$4:X$4=2,
                        M119:X119,
                        ""),
                    ""))
            ),
            IF(
                Parameters!$D$17=1,
                IFERROR(
                    IF(
                        OR(
                            IF(
                                ISNUMBER(M119:X119),
                                IF(
                                    M$4:X$4=1,
                                    M119:X119,
                                    ""),
                                "")
                            =0),
                        0,
                        GEOMEAN(IF(
                            ISNUMBER(M119:X119),
                            IF(
                                M$4:X$4=1,
                                M119:X119,
                                ""),
                            ""))
                    ),
                    IF(
                        OR(IF(
                            ISNUMBER(M119:X119),
                            IF(
                                M$4:X$4=2,
                                M119:X119,
                                ""),
                            "")
                            =0),
                        0,
                        GEOMEAN(IF(
                            ISNUMBER(M119:X119),
                            IF(
                                M$4:X$4=2,
                                M119:X119,
                                ""),
                            "")))
                )
            )
        )
    )
)</f>
        <v>6.0583090379008704</v>
      </c>
      <c r="I119" s="191" cm="1">
        <f t="array" ref="I119">IF(
    SUM(IF(
            ISNUMBER(
                IF(
                    $M$5:$X$5,
                    (M119:X119),
                    "")),
            1,
            0))
        =0,
    NA(),
    IF(
        Parameters!$D$15=1,
        IF(
            SUM(--(ISNUMBER(IF($M$5:$X$5=1,(M119:X119),""))))&gt;0,
            MAX(IF(
                ISNUMBER(M119:X119),
                IF(
                    M$5:X$5=1,
                    M119:X119,
                    ""),
                "")),
            MAX(IF(
                ISNUMBER(M119:X119),
                IF(
                    M$5:X$5=2,
                    M119:X119,
                    ""),
                ""))
        ),
        IF(
            Parameters!$D$16=1,
            IFERROR(
                AVERAGE(IF(
                    ISNUMBER(M119:X119),
                    IF(
                        M$5:X$5=1,
                        M119:X119,
                        ""),
                    "")),
                AVERAGE(IF(
                    ISNUMBER(M119:X119),
                    IF(
                        M$5:X$5=2,
                        M119:X119,
                        ""),
                    ""))
            ),
            IF(
                Parameters!$D$17=1,
                IFERROR(
                    IF(
                        OR(
                            IF(
                                ISNUMBER(M119:X119),
                                IF(
                                    M$5:X$5=1,
                                    M119:X119,
                                    ""),
                                "")
                            =0),
                        0,
                        GEOMEAN(IF(
                            ISNUMBER(M119:X119),
                            IF(
                                M$5:X$5=1,
                                M119:X119,
                                ""),
                            ""))
                    ),
                    IF(
                        OR(IF(
                            ISNUMBER(M119:X119),
                            IF(
                                M$5:X$5=2,
                                M119:X119,
                                ""),
                            "")
                            =0),
                        0,
                        GEOMEAN(IF(
                            ISNUMBER(M119:X119),
                            IF(
                                M$5:X$5=2,
                                M119:X119,
                                ""),
                            "")))
                )
            )
        )
    )
)</f>
        <v>0</v>
      </c>
      <c r="J119" s="242">
        <v>44620</v>
      </c>
      <c r="K119" s="242">
        <v>44699</v>
      </c>
      <c r="L119" s="91" t="s">
        <v>191</v>
      </c>
      <c r="M119" s="192">
        <v>6.0583090379008704</v>
      </c>
      <c r="N119" s="192">
        <v>0</v>
      </c>
      <c r="O119" s="192" t="s">
        <v>409</v>
      </c>
      <c r="P119" s="192">
        <v>34.700000000000003</v>
      </c>
      <c r="Q119" s="192" t="s">
        <v>409</v>
      </c>
      <c r="R119" s="192" t="s">
        <v>409</v>
      </c>
      <c r="S119"/>
      <c r="T119"/>
      <c r="U119"/>
      <c r="V119"/>
      <c r="W119"/>
      <c r="X119"/>
      <c r="Y119" s="192"/>
      <c r="Z119" s="192"/>
      <c r="AA119"/>
      <c r="AB119"/>
      <c r="AC119"/>
      <c r="AD119"/>
      <c r="AE119"/>
      <c r="AF119"/>
      <c r="AG119" s="34"/>
      <c r="AH119" s="34"/>
      <c r="AI119" s="34"/>
      <c r="AJ119" s="34"/>
      <c r="AK119" s="205"/>
    </row>
    <row r="120" spans="1:37" x14ac:dyDescent="0.2">
      <c r="A120" s="84">
        <v>113</v>
      </c>
      <c r="B120" s="84" t="str">
        <f ca="1"/>
        <v>Liechtenstein</v>
      </c>
      <c r="C120" s="84" t="str">
        <f ca="1"/>
        <v>LIE</v>
      </c>
      <c r="D120" s="84" t="str">
        <f ca="1"/>
        <v>ECS           Europe &amp; Central Asia</v>
      </c>
      <c r="E120" s="84" t="str">
        <f ca="1"/>
        <v>NA</v>
      </c>
      <c r="F120" s="190" t="str">
        <f t="shared" ca="1" si="6"/>
        <v/>
      </c>
      <c r="G120" s="80">
        <f>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0</v>
      </c>
      <c r="H120" s="80" cm="1">
        <f t="array" ref="H120">IF(
    SUM(IF(
            ISNUMBER(
                IF(
                    $M$4:$X$4,
                    (M120:X120),
                    "")),
            1,
            0))
        =0,
    NA(),
    IF(
        Parameters!$D$15=1,
        IF(
            SUM(--(ISNUMBER(IF($M$4:$X$4=1,(M120:X120),""))))&gt;0,
            MAX(IF(
                ISNUMBER(M120:X120),
                IF(
                    M$4:X$4=1,
                    M120:X120,
                    ""),
                "")),
            MAX(IF(
                ISNUMBER(M120:X120),
                IF(
                    M$4:X$4=2,
                    M120:X120,
                    ""),
                ""))
        ),
        IF(
            Parameters!$D$16=1,
            IFERROR(
                AVERAGE(IF(
                    ISNUMBER(M120:X120),
                    IF(
                        M$4:X$4=1,
                        M120:X120,
                        ""),
                    "")),
                AVERAGE(IF(
                    ISNUMBER(M120:X120),
                    IF(
                        M$4:X$4=2,
                        M120:X120,
                        ""),
                    ""))
            ),
            IF(
                Parameters!$D$17=1,
                IFERROR(
                    IF(
                        OR(
                            IF(
                                ISNUMBER(M120:X120),
                                IF(
                                    M$4:X$4=1,
                                    M120:X120,
                                    ""),
                                "")
                            =0),
                        0,
                        GEOMEAN(IF(
                            ISNUMBER(M120:X120),
                            IF(
                                M$4:X$4=1,
                                M120:X120,
                                ""),
                            ""))
                    ),
                    IF(
                        OR(IF(
                            ISNUMBER(M120:X120),
                            IF(
                                M$4:X$4=2,
                                M120:X120,
                                ""),
                            "")
                            =0),
                        0,
                        GEOMEAN(IF(
                            ISNUMBER(M120:X120),
                            IF(
                                M$4:X$4=2,
                                M120:X120,
                                ""),
                            "")))
                )
            )
        )
    )
)</f>
        <v>2.6472303206997001</v>
      </c>
      <c r="I120" s="191" cm="1">
        <f t="array" ref="I120">IF(
    SUM(IF(
            ISNUMBER(
                IF(
                    $M$5:$X$5,
                    (M120:X120),
                    "")),
            1,
            0))
        =0,
    NA(),
    IF(
        Parameters!$D$15=1,
        IF(
            SUM(--(ISNUMBER(IF($M$5:$X$5=1,(M120:X120),""))))&gt;0,
            MAX(IF(
                ISNUMBER(M120:X120),
                IF(
                    M$5:X$5=1,
                    M120:X120,
                    ""),
                "")),
            MAX(IF(
                ISNUMBER(M120:X120),
                IF(
                    M$5:X$5=2,
                    M120:X120,
                    ""),
                ""))
        ),
        IF(
            Parameters!$D$16=1,
            IFERROR(
                AVERAGE(IF(
                    ISNUMBER(M120:X120),
                    IF(
                        M$5:X$5=1,
                        M120:X120,
                        ""),
                    "")),
                AVERAGE(IF(
                    ISNUMBER(M120:X120),
                    IF(
                        M$5:X$5=2,
                        M120:X120,
                        ""),
                    ""))
            ),
            IF(
                Parameters!$D$17=1,
                IFERROR(
                    IF(
                        OR(
                            IF(
                                ISNUMBER(M120:X120),
                                IF(
                                    M$5:X$5=1,
                                    M120:X120,
                                    ""),
                                "")
                            =0),
                        0,
                        GEOMEAN(IF(
                            ISNUMBER(M120:X120),
                            IF(
                                M$5:X$5=1,
                                M120:X120,
                                ""),
                            ""))
                    ),
                    IF(
                        OR(IF(
                            ISNUMBER(M120:X120),
                            IF(
                                M$5:X$5=2,
                                M120:X120,
                                ""),
                            "")
                            =0),
                        0,
                        GEOMEAN(IF(
                            ISNUMBER(M120:X120),
                            IF(
                                M$5:X$5=2,
                                M120:X120,
                                ""),
                            "")))
                )
            )
        )
    )
)</f>
        <v>0</v>
      </c>
      <c r="J120" s="242">
        <v>44620</v>
      </c>
      <c r="K120" s="242">
        <v>44699</v>
      </c>
      <c r="L120" s="91" t="s">
        <v>193</v>
      </c>
      <c r="M120" s="192">
        <v>2.6472303206997001</v>
      </c>
      <c r="N120" s="192">
        <v>0</v>
      </c>
      <c r="O120" s="192" t="s">
        <v>409</v>
      </c>
      <c r="P120" s="192">
        <v>46.4</v>
      </c>
      <c r="Q120" s="192" t="s">
        <v>409</v>
      </c>
      <c r="R120" s="192" t="s">
        <v>409</v>
      </c>
      <c r="S120"/>
      <c r="T120"/>
      <c r="U120"/>
      <c r="V120"/>
      <c r="W120"/>
      <c r="X120"/>
      <c r="Y120" s="192"/>
      <c r="Z120" s="192"/>
      <c r="AA120"/>
      <c r="AB120"/>
      <c r="AC120"/>
      <c r="AD120"/>
      <c r="AE120"/>
      <c r="AF120"/>
      <c r="AG120" s="34"/>
      <c r="AH120" s="34"/>
      <c r="AI120" s="34"/>
      <c r="AJ120" s="34"/>
      <c r="AK120" s="205"/>
    </row>
    <row r="121" spans="1:37" x14ac:dyDescent="0.2">
      <c r="A121" s="84">
        <v>114</v>
      </c>
      <c r="B121" s="84" t="str">
        <f ca="1"/>
        <v>Sri Lanka</v>
      </c>
      <c r="C121" s="84" t="str">
        <f ca="1"/>
        <v>LKA</v>
      </c>
      <c r="D121" s="84" t="str">
        <f ca="1"/>
        <v>SAS           South Asia</v>
      </c>
      <c r="E121" s="84" t="str">
        <f ca="1"/>
        <v>IBRD</v>
      </c>
      <c r="F121" s="190" t="str">
        <f t="shared" ca="1" si="6"/>
        <v/>
      </c>
      <c r="G121" s="80">
        <f>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0</v>
      </c>
      <c r="H121" s="80" cm="1">
        <f t="array" ref="H121">IF(
    SUM(IF(
            ISNUMBER(
                IF(
                    $M$4:$X$4,
                    (M121:X121),
                    "")),
            1,
            0))
        =0,
    NA(),
    IF(
        Parameters!$D$15=1,
        IF(
            SUM(--(ISNUMBER(IF($M$4:$X$4=1,(M121:X121),""))))&gt;0,
            MAX(IF(
                ISNUMBER(M121:X121),
                IF(
                    M$4:X$4=1,
                    M121:X121,
                    ""),
                "")),
            MAX(IF(
                ISNUMBER(M121:X121),
                IF(
                    M$4:X$4=2,
                    M121:X121,
                    ""),
                ""))
        ),
        IF(
            Parameters!$D$16=1,
            IFERROR(
                AVERAGE(IF(
                    ISNUMBER(M121:X121),
                    IF(
                        M$4:X$4=1,
                        M121:X121,
                        ""),
                    "")),
                AVERAGE(IF(
                    ISNUMBER(M121:X121),
                    IF(
                        M$4:X$4=2,
                        M121:X121,
                        ""),
                    ""))
            ),
            IF(
                Parameters!$D$17=1,
                IFERROR(
                    IF(
                        OR(
                            IF(
                                ISNUMBER(M121:X121),
                                IF(
                                    M$4:X$4=1,
                                    M121:X121,
                                    ""),
                                "")
                            =0),
                        0,
                        GEOMEAN(IF(
                            ISNUMBER(M121:X121),
                            IF(
                                M$4:X$4=1,
                                M121:X121,
                                ""),
                            ""))
                    ),
                    IF(
                        OR(IF(
                            ISNUMBER(M121:X121),
                            IF(
                                M$4:X$4=2,
                                M121:X121,
                                ""),
                            "")
                            =0),
                        0,
                        GEOMEAN(IF(
                            ISNUMBER(M121:X121),
                            IF(
                                M$4:X$4=2,
                                M121:X121,
                                ""),
                            "")))
                )
            )
        )
    )
)</f>
        <v>6.2332361516034904</v>
      </c>
      <c r="I121" s="191" cm="1">
        <f t="array" ref="I121">IF(
    SUM(IF(
            ISNUMBER(
                IF(
                    $M$5:$X$5,
                    (M121:X121),
                    "")),
            1,
            0))
        =0,
    NA(),
    IF(
        Parameters!$D$15=1,
        IF(
            SUM(--(ISNUMBER(IF($M$5:$X$5=1,(M121:X121),""))))&gt;0,
            MAX(IF(
                ISNUMBER(M121:X121),
                IF(
                    M$5:X$5=1,
                    M121:X121,
                    ""),
                "")),
            MAX(IF(
                ISNUMBER(M121:X121),
                IF(
                    M$5:X$5=2,
                    M121:X121,
                    ""),
                ""))
        ),
        IF(
            Parameters!$D$16=1,
            IFERROR(
                AVERAGE(IF(
                    ISNUMBER(M121:X121),
                    IF(
                        M$5:X$5=1,
                        M121:X121,
                        ""),
                    "")),
                AVERAGE(IF(
                    ISNUMBER(M121:X121),
                    IF(
                        M$5:X$5=2,
                        M121:X121,
                        ""),
                    ""))
            ),
            IF(
                Parameters!$D$17=1,
                IFERROR(
                    IF(
                        OR(
                            IF(
                                ISNUMBER(M121:X121),
                                IF(
                                    M$5:X$5=1,
                                    M121:X121,
                                    ""),
                                "")
                            =0),
                        0,
                        GEOMEAN(IF(
                            ISNUMBER(M121:X121),
                            IF(
                                M$5:X$5=1,
                                M121:X121,
                                ""),
                            ""))
                    ),
                    IF(
                        OR(IF(
                            ISNUMBER(M121:X121),
                            IF(
                                M$5:X$5=2,
                                M121:X121,
                                ""),
                            "")
                            =0),
                        0,
                        GEOMEAN(IF(
                            ISNUMBER(M121:X121),
                            IF(
                                M$5:X$5=2,
                                M121:X121,
                                ""),
                            "")))
                )
            )
        )
    )
)</f>
        <v>0</v>
      </c>
      <c r="J121" s="242">
        <v>44620</v>
      </c>
      <c r="K121" s="242">
        <v>44840</v>
      </c>
      <c r="L121" s="91" t="s">
        <v>195</v>
      </c>
      <c r="M121" s="192">
        <v>6.2332361516034904</v>
      </c>
      <c r="N121" s="192">
        <v>0</v>
      </c>
      <c r="O121" s="192" t="s">
        <v>409</v>
      </c>
      <c r="P121" s="192">
        <v>34.1</v>
      </c>
      <c r="Q121" s="192" t="s">
        <v>409</v>
      </c>
      <c r="R121" s="192" t="s">
        <v>409</v>
      </c>
      <c r="S121"/>
      <c r="T121"/>
      <c r="U121"/>
      <c r="V121"/>
      <c r="W121"/>
      <c r="X121"/>
      <c r="Y121" s="192"/>
      <c r="Z121" s="192"/>
      <c r="AA121"/>
      <c r="AB121"/>
      <c r="AC121"/>
      <c r="AD121"/>
      <c r="AE121"/>
      <c r="AF121"/>
      <c r="AG121" s="34"/>
      <c r="AH121" s="34"/>
      <c r="AI121" s="34"/>
      <c r="AJ121" s="34"/>
      <c r="AK121" s="205"/>
    </row>
    <row r="122" spans="1:37" x14ac:dyDescent="0.2">
      <c r="A122" s="84">
        <v>115</v>
      </c>
      <c r="B122" s="84" t="str">
        <f ca="1"/>
        <v>Lesotho</v>
      </c>
      <c r="C122" s="84" t="str">
        <f ca="1"/>
        <v>LSO</v>
      </c>
      <c r="D122" s="84" t="str">
        <f ca="1"/>
        <v>SSF           Sub-Saharan Africa</v>
      </c>
      <c r="E122" s="84" t="str">
        <f ca="1"/>
        <v>IDA</v>
      </c>
      <c r="F122" s="190" t="str">
        <f t="shared" ca="1" si="6"/>
        <v/>
      </c>
      <c r="G122" s="80">
        <f>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0</v>
      </c>
      <c r="H122" s="80" cm="1">
        <f t="array" ref="H122">IF(
    SUM(IF(
            ISNUMBER(
                IF(
                    $M$4:$X$4,
                    (M122:X122),
                    "")),
            1,
            0))
        =0,
    NA(),
    IF(
        Parameters!$D$15=1,
        IF(
            SUM(--(ISNUMBER(IF($M$4:$X$4=1,(M122:X122),""))))&gt;0,
            MAX(IF(
                ISNUMBER(M122:X122),
                IF(
                    M$4:X$4=1,
                    M122:X122,
                    ""),
                "")),
            MAX(IF(
                ISNUMBER(M122:X122),
                IF(
                    M$4:X$4=2,
                    M122:X122,
                    ""),
                ""))
        ),
        IF(
            Parameters!$D$16=1,
            IFERROR(
                AVERAGE(IF(
                    ISNUMBER(M122:X122),
                    IF(
                        M$4:X$4=1,
                        M122:X122,
                        ""),
                    "")),
                AVERAGE(IF(
                    ISNUMBER(M122:X122),
                    IF(
                        M$4:X$4=2,
                        M122:X122,
                        ""),
                    ""))
            ),
            IF(
                Parameters!$D$17=1,
                IFERROR(
                    IF(
                        OR(
                            IF(
                                ISNUMBER(M122:X122),
                                IF(
                                    M$4:X$4=1,
                                    M122:X122,
                                    ""),
                                "")
                            =0),
                        0,
                        GEOMEAN(IF(
                            ISNUMBER(M122:X122),
                            IF(
                                M$4:X$4=1,
                                M122:X122,
                                ""),
                            ""))
                    ),
                    IF(
                        OR(IF(
                            ISNUMBER(M122:X122),
                            IF(
                                M$4:X$4=2,
                                M122:X122,
                                ""),
                            "")
                            =0),
                        0,
                        GEOMEAN(IF(
                            ISNUMBER(M122:X122),
                            IF(
                                M$4:X$4=2,
                                M122:X122,
                                ""),
                            "")))
                )
            )
        )
    )
)</f>
        <v>7.1661807580174903</v>
      </c>
      <c r="I122" s="191" cm="1">
        <f t="array" ref="I122">IF(
    SUM(IF(
            ISNUMBER(
                IF(
                    $M$5:$X$5,
                    (M122:X122),
                    "")),
            1,
            0))
        =0,
    NA(),
    IF(
        Parameters!$D$15=1,
        IF(
            SUM(--(ISNUMBER(IF($M$5:$X$5=1,(M122:X122),""))))&gt;0,
            MAX(IF(
                ISNUMBER(M122:X122),
                IF(
                    M$5:X$5=1,
                    M122:X122,
                    ""),
                "")),
            MAX(IF(
                ISNUMBER(M122:X122),
                IF(
                    M$5:X$5=2,
                    M122:X122,
                    ""),
                ""))
        ),
        IF(
            Parameters!$D$16=1,
            IFERROR(
                AVERAGE(IF(
                    ISNUMBER(M122:X122),
                    IF(
                        M$5:X$5=1,
                        M122:X122,
                        ""),
                    "")),
                AVERAGE(IF(
                    ISNUMBER(M122:X122),
                    IF(
                        M$5:X$5=2,
                        M122:X122,
                        ""),
                    ""))
            ),
            IF(
                Parameters!$D$17=1,
                IFERROR(
                    IF(
                        OR(
                            IF(
                                ISNUMBER(M122:X122),
                                IF(
                                    M$5:X$5=1,
                                    M122:X122,
                                    ""),
                                "")
                            =0),
                        0,
                        GEOMEAN(IF(
                            ISNUMBER(M122:X122),
                            IF(
                                M$5:X$5=1,
                                M122:X122,
                                ""),
                            ""))
                    ),
                    IF(
                        OR(IF(
                            ISNUMBER(M122:X122),
                            IF(
                                M$5:X$5=2,
                                M122:X122,
                                ""),
                            "")
                            =0),
                        0,
                        GEOMEAN(IF(
                            ISNUMBER(M122:X122),
                            IF(
                                M$5:X$5=2,
                                M122:X122,
                                ""),
                            "")))
                )
            )
        )
    )
)</f>
        <v>0</v>
      </c>
      <c r="J122" s="242">
        <v>44620</v>
      </c>
      <c r="K122" s="242">
        <v>44848</v>
      </c>
      <c r="L122" s="91" t="s">
        <v>197</v>
      </c>
      <c r="M122" s="192">
        <v>7.1661807580174903</v>
      </c>
      <c r="N122" s="192">
        <v>0</v>
      </c>
      <c r="O122" s="192" t="s">
        <v>409</v>
      </c>
      <c r="P122" s="192">
        <v>30.9</v>
      </c>
      <c r="Q122" s="192" t="s">
        <v>409</v>
      </c>
      <c r="R122" s="192" t="s">
        <v>409</v>
      </c>
      <c r="S122"/>
      <c r="T122"/>
      <c r="U122"/>
      <c r="V122"/>
      <c r="W122"/>
      <c r="X122"/>
      <c r="Y122" s="192"/>
      <c r="Z122" s="192"/>
      <c r="AA122"/>
      <c r="AB122"/>
      <c r="AC122"/>
      <c r="AD122"/>
      <c r="AE122"/>
      <c r="AF122"/>
      <c r="AG122" s="34"/>
      <c r="AH122" s="34"/>
      <c r="AI122" s="34"/>
      <c r="AJ122" s="34"/>
      <c r="AK122" s="205"/>
    </row>
    <row r="123" spans="1:37" x14ac:dyDescent="0.2">
      <c r="A123" s="84">
        <v>116</v>
      </c>
      <c r="B123" s="84" t="str">
        <f ca="1"/>
        <v>Lithuania</v>
      </c>
      <c r="C123" s="84" t="str">
        <f ca="1"/>
        <v>LTU</v>
      </c>
      <c r="D123" s="84" t="str">
        <f ca="1"/>
        <v>ECS           Europe &amp; Central Asia</v>
      </c>
      <c r="E123" s="84" t="str">
        <f ca="1"/>
        <v>NA</v>
      </c>
      <c r="F123" s="190" t="str">
        <f t="shared" ca="1" si="6"/>
        <v/>
      </c>
      <c r="G123" s="80">
        <f>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0</v>
      </c>
      <c r="H123" s="80" cm="1">
        <f t="array" ref="H123">IF(
    SUM(IF(
            ISNUMBER(
                IF(
                    $M$4:$X$4,
                    (M123:X123),
                    "")),
            1,
            0))
        =0,
    NA(),
    IF(
        Parameters!$D$15=1,
        IF(
            SUM(--(ISNUMBER(IF($M$4:$X$4=1,(M123:X123),""))))&gt;0,
            MAX(IF(
                ISNUMBER(M123:X123),
                IF(
                    M$4:X$4=1,
                    M123:X123,
                    ""),
                "")),
            MAX(IF(
                ISNUMBER(M123:X123),
                IF(
                    M$4:X$4=2,
                    M123:X123,
                    ""),
                ""))
        ),
        IF(
            Parameters!$D$16=1,
            IFERROR(
                AVERAGE(IF(
                    ISNUMBER(M123:X123),
                    IF(
                        M$4:X$4=1,
                        M123:X123,
                        ""),
                    "")),
                AVERAGE(IF(
                    ISNUMBER(M123:X123),
                    IF(
                        M$4:X$4=2,
                        M123:X123,
                        ""),
                    ""))
            ),
            IF(
                Parameters!$D$17=1,
                IFERROR(
                    IF(
                        OR(
                            IF(
                                ISNUMBER(M123:X123),
                                IF(
                                    M$4:X$4=1,
                                    M123:X123,
                                    ""),
                                "")
                            =0),
                        0,
                        GEOMEAN(IF(
                            ISNUMBER(M123:X123),
                            IF(
                                M$4:X$4=1,
                                M123:X123,
                                ""),
                            ""))
                    ),
                    IF(
                        OR(IF(
                            ISNUMBER(M123:X123),
                            IF(
                                M$4:X$4=2,
                                M123:X123,
                                ""),
                            "")
                            =0),
                        0,
                        GEOMEAN(IF(
                            ISNUMBER(M123:X123),
                            IF(
                                M$4:X$4=2,
                                M123:X123,
                                ""),
                            "")))
                )
            )
        )
    )
)</f>
        <v>0</v>
      </c>
      <c r="I123" s="191" cm="1">
        <f t="array" ref="I123">IF(
    SUM(IF(
            ISNUMBER(
                IF(
                    $M$5:$X$5,
                    (M123:X123),
                    "")),
            1,
            0))
        =0,
    NA(),
    IF(
        Parameters!$D$15=1,
        IF(
            SUM(--(ISNUMBER(IF($M$5:$X$5=1,(M123:X123),""))))&gt;0,
            MAX(IF(
                ISNUMBER(M123:X123),
                IF(
                    M$5:X$5=1,
                    M123:X123,
                    ""),
                "")),
            MAX(IF(
                ISNUMBER(M123:X123),
                IF(
                    M$5:X$5=2,
                    M123:X123,
                    ""),
                ""))
        ),
        IF(
            Parameters!$D$16=1,
            IFERROR(
                AVERAGE(IF(
                    ISNUMBER(M123:X123),
                    IF(
                        M$5:X$5=1,
                        M123:X123,
                        ""),
                    "")),
                AVERAGE(IF(
                    ISNUMBER(M123:X123),
                    IF(
                        M$5:X$5=2,
                        M123:X123,
                        ""),
                    ""))
            ),
            IF(
                Parameters!$D$17=1,
                IFERROR(
                    IF(
                        OR(
                            IF(
                                ISNUMBER(M123:X123),
                                IF(
                                    M$5:X$5=1,
                                    M123:X123,
                                    ""),
                                "")
                            =0),
                        0,
                        GEOMEAN(IF(
                            ISNUMBER(M123:X123),
                            IF(
                                M$5:X$5=1,
                                M123:X123,
                                ""),
                            ""))
                    ),
                    IF(
                        OR(IF(
                            ISNUMBER(M123:X123),
                            IF(
                                M$5:X$5=2,
                                M123:X123,
                                ""),
                            "")
                            =0),
                        0,
                        GEOMEAN(IF(
                            ISNUMBER(M123:X123),
                            IF(
                                M$5:X$5=2,
                                M123:X123,
                                ""),
                            "")))
                )
            )
        )
    )
)</f>
        <v>0</v>
      </c>
      <c r="J123" s="242">
        <v>44620</v>
      </c>
      <c r="K123" s="242">
        <v>44699</v>
      </c>
      <c r="L123" s="91" t="s">
        <v>199</v>
      </c>
      <c r="M123" s="192">
        <v>0</v>
      </c>
      <c r="N123" s="192">
        <v>0</v>
      </c>
      <c r="O123" s="192" t="s">
        <v>409</v>
      </c>
      <c r="P123" s="192">
        <v>59.5</v>
      </c>
      <c r="Q123" s="192" t="s">
        <v>409</v>
      </c>
      <c r="R123" s="192" t="s">
        <v>409</v>
      </c>
      <c r="S123"/>
      <c r="T123"/>
      <c r="U123"/>
      <c r="V123"/>
      <c r="W123"/>
      <c r="X123"/>
      <c r="Y123" s="192"/>
      <c r="Z123" s="192"/>
      <c r="AA123"/>
      <c r="AB123"/>
      <c r="AC123"/>
      <c r="AD123"/>
      <c r="AE123"/>
      <c r="AF123"/>
      <c r="AG123" s="34"/>
      <c r="AH123" s="34"/>
      <c r="AI123" s="34"/>
      <c r="AJ123" s="34"/>
      <c r="AK123" s="205"/>
    </row>
    <row r="124" spans="1:37" x14ac:dyDescent="0.2">
      <c r="A124" s="84">
        <v>117</v>
      </c>
      <c r="B124" s="84" t="str">
        <f ca="1"/>
        <v>Luxembourg</v>
      </c>
      <c r="C124" s="84" t="str">
        <f ca="1"/>
        <v>LUX</v>
      </c>
      <c r="D124" s="84" t="str">
        <f ca="1"/>
        <v>ECS           Europe &amp; Central Asia</v>
      </c>
      <c r="E124" s="84" t="str">
        <f ca="1"/>
        <v>NA</v>
      </c>
      <c r="F124" s="190" t="str">
        <f t="shared" ca="1" si="6"/>
        <v/>
      </c>
      <c r="G124" s="80">
        <f>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v>
      </c>
      <c r="H124" s="80" cm="1">
        <f t="array" ref="H124">IF(
    SUM(IF(
            ISNUMBER(
                IF(
                    $M$4:$X$4,
                    (M124:X124),
                    "")),
            1,
            0))
        =0,
    NA(),
    IF(
        Parameters!$D$15=1,
        IF(
            SUM(--(ISNUMBER(IF($M$4:$X$4=1,(M124:X124),""))))&gt;0,
            MAX(IF(
                ISNUMBER(M124:X124),
                IF(
                    M$4:X$4=1,
                    M124:X124,
                    ""),
                "")),
            MAX(IF(
                ISNUMBER(M124:X124),
                IF(
                    M$4:X$4=2,
                    M124:X124,
                    ""),
                ""))
        ),
        IF(
            Parameters!$D$16=1,
            IFERROR(
                AVERAGE(IF(
                    ISNUMBER(M124:X124),
                    IF(
                        M$4:X$4=1,
                        M124:X124,
                        ""),
                    "")),
                AVERAGE(IF(
                    ISNUMBER(M124:X124),
                    IF(
                        M$4:X$4=2,
                        M124:X124,
                        ""),
                    ""))
            ),
            IF(
                Parameters!$D$17=1,
                IFERROR(
                    IF(
                        OR(
                            IF(
                                ISNUMBER(M124:X124),
                                IF(
                                    M$4:X$4=1,
                                    M124:X124,
                                    ""),
                                "")
                            =0),
                        0,
                        GEOMEAN(IF(
                            ISNUMBER(M124:X124),
                            IF(
                                M$4:X$4=1,
                                M124:X124,
                                ""),
                            ""))
                    ),
                    IF(
                        OR(IF(
                            ISNUMBER(M124:X124),
                            IF(
                                M$4:X$4=2,
                                M124:X124,
                                ""),
                            "")
                            =0),
                        0,
                        GEOMEAN(IF(
                            ISNUMBER(M124:X124),
                            IF(
                                M$4:X$4=2,
                                M124:X124,
                                ""),
                            "")))
                )
            )
        )
    )
)</f>
        <v>2.0641399416909598</v>
      </c>
      <c r="I124" s="191" cm="1">
        <f t="array" ref="I124">IF(
    SUM(IF(
            ISNUMBER(
                IF(
                    $M$5:$X$5,
                    (M124:X124),
                    "")),
            1,
            0))
        =0,
    NA(),
    IF(
        Parameters!$D$15=1,
        IF(
            SUM(--(ISNUMBER(IF($M$5:$X$5=1,(M124:X124),""))))&gt;0,
            MAX(IF(
                ISNUMBER(M124:X124),
                IF(
                    M$5:X$5=1,
                    M124:X124,
                    ""),
                "")),
            MAX(IF(
                ISNUMBER(M124:X124),
                IF(
                    M$5:X$5=2,
                    M124:X124,
                    ""),
                ""))
        ),
        IF(
            Parameters!$D$16=1,
            IFERROR(
                AVERAGE(IF(
                    ISNUMBER(M124:X124),
                    IF(
                        M$5:X$5=1,
                        M124:X124,
                        ""),
                    "")),
                AVERAGE(IF(
                    ISNUMBER(M124:X124),
                    IF(
                        M$5:X$5=2,
                        M124:X124,
                        ""),
                    ""))
            ),
            IF(
                Parameters!$D$17=1,
                IFERROR(
                    IF(
                        OR(
                            IF(
                                ISNUMBER(M124:X124),
                                IF(
                                    M$5:X$5=1,
                                    M124:X124,
                                    ""),
                                "")
                            =0),
                        0,
                        GEOMEAN(IF(
                            ISNUMBER(M124:X124),
                            IF(
                                M$5:X$5=1,
                                M124:X124,
                                ""),
                            ""))
                    ),
                    IF(
                        OR(IF(
                            ISNUMBER(M124:X124),
                            IF(
                                M$5:X$5=2,
                                M124:X124,
                                ""),
                            "")
                            =0),
                        0,
                        GEOMEAN(IF(
                            ISNUMBER(M124:X124),
                            IF(
                                M$5:X$5=2,
                                M124:X124,
                                ""),
                            "")))
                )
            )
        )
    )
)</f>
        <v>0</v>
      </c>
      <c r="J124" s="242">
        <v>44620</v>
      </c>
      <c r="K124" s="242">
        <v>44882</v>
      </c>
      <c r="L124" s="91" t="s">
        <v>201</v>
      </c>
      <c r="M124" s="192">
        <v>2.0641399416909598</v>
      </c>
      <c r="N124" s="192">
        <v>0</v>
      </c>
      <c r="O124" s="192" t="s">
        <v>409</v>
      </c>
      <c r="P124" s="192">
        <v>48.4</v>
      </c>
      <c r="Q124" s="192" t="s">
        <v>409</v>
      </c>
      <c r="R124" s="192" t="s">
        <v>409</v>
      </c>
      <c r="S124"/>
      <c r="T124"/>
      <c r="U124"/>
      <c r="V124"/>
      <c r="W124"/>
      <c r="X124"/>
      <c r="Y124" s="192"/>
      <c r="Z124" s="192"/>
      <c r="AA124"/>
      <c r="AB124"/>
      <c r="AC124"/>
      <c r="AD124"/>
      <c r="AE124"/>
      <c r="AF124"/>
      <c r="AG124" s="34"/>
      <c r="AH124" s="34"/>
      <c r="AI124" s="34"/>
      <c r="AJ124" s="34"/>
      <c r="AK124" s="205"/>
    </row>
    <row r="125" spans="1:37" x14ac:dyDescent="0.2">
      <c r="A125" s="84">
        <v>118</v>
      </c>
      <c r="B125" s="84" t="str">
        <f ca="1"/>
        <v>Latvia</v>
      </c>
      <c r="C125" s="84" t="str">
        <f ca="1"/>
        <v>LVA</v>
      </c>
      <c r="D125" s="84" t="str">
        <f ca="1"/>
        <v>ECS           Europe &amp; Central Asia</v>
      </c>
      <c r="E125" s="84" t="str">
        <f ca="1"/>
        <v>NA</v>
      </c>
      <c r="F125" s="190" t="str">
        <f t="shared" ca="1" si="6"/>
        <v/>
      </c>
      <c r="G125" s="80">
        <f>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$M$4:$X$4,
                    (M125:X125),
                    "")),
            1,
            0))
        =0,
    NA(),
    IF(
        Parameters!$D$15=1,
        IF(
            SUM(--(ISNUMBER(IF($M$4:$X$4=1,(M125:X125),""))))&gt;0,
            MAX(IF(
                ISNUMBER(M125:X125),
                IF(
                    M$4:X$4=1,
                    M125:X125,
                    ""),
                "")),
            MAX(IF(
                ISNUMBER(M125:X125),
                IF(
                    M$4:X$4=2,
                    M125:X125,
                    ""),
                ""))
        ),
        IF(
            Parameters!$D$16=1,
            IFERROR(
                AVERAGE(IF(
                    ISNUMBER(M125:X125),
                    IF(
                        M$4:X$4=1,
                        M125:X125,
                        ""),
                    "")),
                AVERAGE(IF(
                    ISNUMBER(M125:X125),
                    IF(
                        M$4:X$4=2,
                        M125:X125,
                        ""),
                    ""))
            ),
            IF(
                Parameters!$D$17=1,
                IFERROR(
                    IF(
                        OR(
                            IF(
                                ISNUMBER(M125:X125),
                                IF(
                                    M$4:X$4=1,
                                    M125:X125,
                                    ""),
                                "")
                            =0),
                        0,
                        GEOMEAN(IF(
                            ISNUMBER(M125:X125),
                            IF(
                                M$4:X$4=1,
                                M125:X125,
                                ""),
                            ""))
                    ),
                    IF(
                        OR(IF(
                            ISNUMBER(M125:X125),
                            IF(
                                M$4:X$4=2,
                                M125:X125,
                                ""),
                            "")
                            =0),
                        0,
                        GEOMEAN(IF(
                            ISNUMBER(M125:X125),
                            IF(
                                M$4:X$4=2,
                                M125:X125,
                                ""),
                            "")))
                )
            )
        )
    )
)</f>
        <v>0</v>
      </c>
      <c r="I125" s="191" cm="1">
        <f t="array" ref="I125">IF(
    SUM(IF(
            ISNUMBER(
                IF(
                    $M$5:$X$5,
                    (M125:X125),
                    "")),
            1,
            0))
        =0,
    NA(),
    IF(
        Parameters!$D$15=1,
        IF(
            SUM(--(ISNUMBER(IF($M$5:$X$5=1,(M125:X125),""))))&gt;0,
            MAX(IF(
                ISNUMBER(M125:X125),
                IF(
                    M$5:X$5=1,
                    M125:X125,
                    ""),
                "")),
            MAX(IF(
                ISNUMBER(M125:X125),
                IF(
                    M$5:X$5=2,
                    M125:X125,
                    ""),
                ""))
        ),
        IF(
            Parameters!$D$16=1,
            IFERROR(
                AVERAGE(IF(
                    ISNUMBER(M125:X125),
                    IF(
                        M$5:X$5=1,
                        M125:X125,
                        ""),
                    "")),
                AVERAGE(IF(
                    ISNUMBER(M125:X125),
                    IF(
                        M$5:X$5=2,
                        M125:X125,
                        ""),
                    ""))
            ),
            IF(
                Parameters!$D$17=1,
                IFERROR(
                    IF(
                        OR(
                            IF(
                                ISNUMBER(M125:X125),
                                IF(
                                    M$5:X$5=1,
                                    M125:X125,
                                    ""),
                                "")
                            =0),
                        0,
                        GEOMEAN(IF(
                            ISNUMBER(M125:X125),
                            IF(
                                M$5:X$5=1,
                                M125:X125,
                                ""),
                            ""))
                    ),
                    IF(
                        OR(IF(
                            ISNUMBER(M125:X125),
                            IF(
                                M$5:X$5=2,
                                M125:X125,
                                ""),
                            "")
                            =0),
                        0,
                        GEOMEAN(IF(
                            ISNUMBER(M125:X125),
                            IF(
                                M$5:X$5=2,
                                M125:X125,
                                ""),
                            "")))
                )
            )
        )
    )
)</f>
        <v>0</v>
      </c>
      <c r="J125" s="242">
        <v>44620</v>
      </c>
      <c r="K125" s="242">
        <v>44699</v>
      </c>
      <c r="L125" s="91" t="s">
        <v>203</v>
      </c>
      <c r="M125" s="192">
        <v>0</v>
      </c>
      <c r="N125" s="192">
        <v>0</v>
      </c>
      <c r="O125" s="192" t="s">
        <v>409</v>
      </c>
      <c r="P125" s="192">
        <v>61.9</v>
      </c>
      <c r="Q125" s="192" t="s">
        <v>409</v>
      </c>
      <c r="R125" s="192" t="s">
        <v>409</v>
      </c>
      <c r="S125"/>
      <c r="T125"/>
      <c r="U125"/>
      <c r="V125"/>
      <c r="W125"/>
      <c r="X125"/>
      <c r="Y125" s="192"/>
      <c r="Z125" s="192"/>
      <c r="AA125"/>
      <c r="AB125"/>
      <c r="AC125"/>
      <c r="AD125"/>
      <c r="AE125"/>
      <c r="AF125"/>
      <c r="AG125" s="34"/>
      <c r="AH125" s="34"/>
      <c r="AI125" s="34"/>
      <c r="AJ125" s="34"/>
      <c r="AK125" s="205"/>
    </row>
    <row r="126" spans="1:37" x14ac:dyDescent="0.2">
      <c r="A126" s="84">
        <v>119</v>
      </c>
      <c r="B126" s="84" t="str">
        <f ca="1"/>
        <v>Macao SAR, China</v>
      </c>
      <c r="C126" s="84" t="str">
        <f ca="1"/>
        <v>MAC</v>
      </c>
      <c r="D126" s="84" t="str">
        <f ca="1"/>
        <v>EAS           East Asia &amp; Pacific</v>
      </c>
      <c r="E126" s="84" t="str">
        <f ca="1"/>
        <v>NA</v>
      </c>
      <c r="F126" s="190" t="str">
        <f t="shared" ref="F126:F157" ca="1" si="7">IF(L126 &lt;&gt; C126, "Countries don't match", "")</f>
        <v/>
      </c>
      <c r="G126" s="80">
        <f>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t="e" cm="1">
        <f t="array" ref="H126">IF(
    SUM(IF(
            ISNUMBER(
                IF(
                    $M$4:$X$4,
                    (M126:X126),
                    "")),
            1,
            0))
        =0,
    NA(),
    IF(
        Parameters!$D$15=1,
        IF(
            SUM(--(ISNUMBER(IF($M$4:$X$4=1,(M126:X126),""))))&gt;0,
            MAX(IF(
                ISNUMBER(M126:X126),
                IF(
                    M$4:X$4=1,
                    M126:X126,
                    ""),
                "")),
            MAX(IF(
                ISNUMBER(M126:X126),
                IF(
                    M$4:X$4=2,
                    M126:X126,
                    ""),
                ""))
        ),
        IF(
            Parameters!$D$16=1,
            IFERROR(
                AVERAGE(IF(
                    ISNUMBER(M126:X126),
                    IF(
                        M$4:X$4=1,
                        M126:X126,
                        ""),
                    "")),
                AVERAGE(IF(
                    ISNUMBER(M126:X126),
                    IF(
                        M$4:X$4=2,
                        M126:X126,
                        ""),
                    ""))
            ),
            IF(
                Parameters!$D$17=1,
                IFERROR(
                    IF(
                        OR(
                            IF(
                                ISNUMBER(M126:X126),
                                IF(
                                    M$4:X$4=1,
                                    M126:X126,
                                    ""),
                                "")
                            =0),
                        0,
                        GEOMEAN(IF(
                            ISNUMBER(M126:X126),
                            IF(
                                M$4:X$4=1,
                                M126:X126,
                                ""),
                            ""))
                    ),
                    IF(
                        OR(IF(
                            ISNUMBER(M126:X126),
                            IF(
                                M$4:X$4=2,
                                M126:X126,
                                ""),
                            "")
                            =0),
                        0,
                        GEOMEAN(IF(
                            ISNUMBER(M126:X126),
                            IF(
                                M$4:X$4=2,
                                M126:X126,
                                ""),
                            "")))
                )
            )
        )
    )
)</f>
        <v>#N/A</v>
      </c>
      <c r="I126" s="191" cm="1">
        <f t="array" ref="I126">IF(
    SUM(IF(
            ISNUMBER(
                IF(
                    $M$5:$X$5,
                    (M126:X126),
                    "")),
            1,
            0))
        =0,
    NA(),
    IF(
        Parameters!$D$15=1,
        IF(
            SUM(--(ISNUMBER(IF($M$5:$X$5=1,(M126:X126),""))))&gt;0,
            MAX(IF(
                ISNUMBER(M126:X126),
                IF(
                    M$5:X$5=1,
                    M126:X126,
                    ""),
                "")),
            MAX(IF(
                ISNUMBER(M126:X126),
                IF(
                    M$5:X$5=2,
                    M126:X126,
                    ""),
                ""))
        ),
        IF(
            Parameters!$D$16=1,
            IFERROR(
                AVERAGE(IF(
                    ISNUMBER(M126:X126),
                    IF(
                        M$5:X$5=1,
                        M126:X126,
                        ""),
                    "")),
                AVERAGE(IF(
                    ISNUMBER(M126:X126),
                    IF(
                        M$5:X$5=2,
                        M126:X126,
                        ""),
                    ""))
            ),
            IF(
                Parameters!$D$17=1,
                IFERROR(
                    IF(
                        OR(
                            IF(
                                ISNUMBER(M126:X126),
                                IF(
                                    M$5:X$5=1,
                                    M126:X126,
                                    ""),
                                "")
                            =0),
                        0,
                        GEOMEAN(IF(
                            ISNUMBER(M126:X126),
                            IF(
                                M$5:X$5=1,
                                M126:X126,
                                ""),
                            ""))
                    ),
                    IF(
                        OR(IF(
                            ISNUMBER(M126:X126),
                            IF(
                                M$5:X$5=2,
                                M126:X126,
                                ""),
                            "")
                            =0),
                        0,
                        GEOMEAN(IF(
                            ISNUMBER(M126:X126),
                            IF(
                                M$5:X$5=2,
                                M126:X126,
                                ""),
                            "")))
                )
            )
        )
    )
)</f>
        <v>0</v>
      </c>
      <c r="J126" s="242" t="s">
        <v>409</v>
      </c>
      <c r="K126" s="242">
        <v>44887</v>
      </c>
      <c r="L126" s="91" t="s">
        <v>680</v>
      </c>
      <c r="M126" s="192" t="s">
        <v>409</v>
      </c>
      <c r="N126" s="192">
        <v>0</v>
      </c>
      <c r="O126" s="192" t="s">
        <v>409</v>
      </c>
      <c r="P126" s="192" t="s">
        <v>409</v>
      </c>
      <c r="Q126" s="192" t="s">
        <v>409</v>
      </c>
      <c r="R126" s="192" t="s">
        <v>409</v>
      </c>
      <c r="S126"/>
      <c r="T126"/>
      <c r="U126"/>
      <c r="V126"/>
      <c r="W126"/>
      <c r="X126"/>
      <c r="Y126" s="192"/>
      <c r="Z126" s="192"/>
      <c r="AA126"/>
      <c r="AB126"/>
      <c r="AC126"/>
      <c r="AD126"/>
      <c r="AE126"/>
      <c r="AF126"/>
      <c r="AG126" s="34"/>
      <c r="AH126" s="34"/>
      <c r="AI126" s="34"/>
      <c r="AJ126" s="34"/>
      <c r="AK126" s="205"/>
    </row>
    <row r="127" spans="1:37" x14ac:dyDescent="0.2">
      <c r="A127" s="84">
        <v>120</v>
      </c>
      <c r="B127" s="84" t="str">
        <f ca="1"/>
        <v>St. Martin (French part)</v>
      </c>
      <c r="C127" s="84" t="str">
        <f ca="1"/>
        <v>MAF</v>
      </c>
      <c r="D127" s="84" t="str">
        <f ca="1"/>
        <v>LCN           Latin America &amp; Caribbean</v>
      </c>
      <c r="E127" s="84" t="str">
        <f ca="1"/>
        <v>NA</v>
      </c>
      <c r="F127" s="190" t="str">
        <f t="shared" ca="1" si="7"/>
        <v/>
      </c>
      <c r="G127" s="80">
        <f>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0</v>
      </c>
      <c r="H127" s="80" t="e" cm="1">
        <f t="array" ref="H127">IF(
    SUM(IF(
            ISNUMBER(
                IF(
                    $M$4:$X$4,
                    (M127:X127),
                    "")),
            1,
            0))
        =0,
    NA(),
    IF(
        Parameters!$D$15=1,
        IF(
            SUM(--(ISNUMBER(IF($M$4:$X$4=1,(M127:X127),""))))&gt;0,
            MAX(IF(
                ISNUMBER(M127:X127),
                IF(
                    M$4:X$4=1,
                    M127:X127,
                    ""),
                "")),
            MAX(IF(
                ISNUMBER(M127:X127),
                IF(
                    M$4:X$4=2,
                    M127:X127,
                    ""),
                ""))
        ),
        IF(
            Parameters!$D$16=1,
            IFERROR(
                AVERAGE(IF(
                    ISNUMBER(M127:X127),
                    IF(
                        M$4:X$4=1,
                        M127:X127,
                        ""),
                    "")),
                AVERAGE(IF(
                    ISNUMBER(M127:X127),
                    IF(
                        M$4:X$4=2,
                        M127:X127,
                        ""),
                    ""))
            ),
            IF(
                Parameters!$D$17=1,
                IFERROR(
                    IF(
                        OR(
                            IF(
                                ISNUMBER(M127:X127),
                                IF(
                                    M$4:X$4=1,
                                    M127:X127,
                                    ""),
                                "")
                            =0),
                        0,
                        GEOMEAN(IF(
                            ISNUMBER(M127:X127),
                            IF(
                                M$4:X$4=1,
                                M127:X127,
                                ""),
                            ""))
                    ),
                    IF(
                        OR(IF(
                            ISNUMBER(M127:X127),
                            IF(
                                M$4:X$4=2,
                                M127:X127,
                                ""),
                            "")
                            =0),
                        0,
                        GEOMEAN(IF(
                            ISNUMBER(M127:X127),
                            IF(
                                M$4:X$4=2,
                                M127:X127,
                                ""),
                            "")))
                )
            )
        )
    )
)</f>
        <v>#N/A</v>
      </c>
      <c r="I127" s="191" cm="1">
        <f t="array" ref="I127">IF(
    SUM(IF(
            ISNUMBER(
                IF(
                    $M$5:$X$5,
                    (M127:X127),
                    "")),
            1,
            0))
        =0,
    NA(),
    IF(
        Parameters!$D$15=1,
        IF(
            SUM(--(ISNUMBER(IF($M$5:$X$5=1,(M127:X127),""))))&gt;0,
            MAX(IF(
                ISNUMBER(M127:X127),
                IF(
                    M$5:X$5=1,
                    M127:X127,
                    ""),
                "")),
            MAX(IF(
                ISNUMBER(M127:X127),
                IF(
                    M$5:X$5=2,
                    M127:X127,
                    ""),
                ""))
        ),
        IF(
            Parameters!$D$16=1,
            IFERROR(
                AVERAGE(IF(
                    ISNUMBER(M127:X127),
                    IF(
                        M$5:X$5=1,
                        M127:X127,
                        ""),
                    "")),
                AVERAGE(IF(
                    ISNUMBER(M127:X127),
                    IF(
                        M$5:X$5=2,
                        M127:X127,
                        ""),
                    ""))
            ),
            IF(
                Parameters!$D$17=1,
                IFERROR(
                    IF(
                        OR(
                            IF(
                                ISNUMBER(M127:X127),
                                IF(
                                    M$5:X$5=1,
                                    M127:X127,
                                    ""),
                                "")
                            =0),
                        0,
                        GEOMEAN(IF(
                            ISNUMBER(M127:X127),
                            IF(
                                M$5:X$5=1,
                                M127:X127,
                                ""),
                            ""))
                    ),
                    IF(
                        OR(IF(
                            ISNUMBER(M127:X127),
                            IF(
                                M$5:X$5=2,
                                M127:X127,
                                ""),
                            "")
                            =0),
                        0,
                        GEOMEAN(IF(
                            ISNUMBER(M127:X127),
                            IF(
                                M$5:X$5=2,
                                M127:X127,
                                ""),
                            "")))
                )
            )
        )
    )
)</f>
        <v>0</v>
      </c>
      <c r="J127" s="242" t="s">
        <v>409</v>
      </c>
      <c r="K127" s="242" t="s">
        <v>409</v>
      </c>
      <c r="L127" s="91" t="s">
        <v>681</v>
      </c>
      <c r="M127" s="192" t="s">
        <v>409</v>
      </c>
      <c r="N127" s="192">
        <v>0</v>
      </c>
      <c r="O127" s="192" t="s">
        <v>409</v>
      </c>
      <c r="P127" s="192" t="s">
        <v>409</v>
      </c>
      <c r="Q127" s="192" t="s">
        <v>409</v>
      </c>
      <c r="R127" s="192" t="s">
        <v>409</v>
      </c>
      <c r="S127"/>
      <c r="T127"/>
      <c r="U127"/>
      <c r="V127"/>
      <c r="W127"/>
      <c r="X127"/>
      <c r="Y127" s="192"/>
      <c r="Z127" s="192"/>
      <c r="AA127"/>
      <c r="AB127"/>
      <c r="AC127"/>
      <c r="AD127"/>
      <c r="AE127"/>
      <c r="AF127"/>
      <c r="AG127" s="34"/>
      <c r="AH127" s="34"/>
      <c r="AI127" s="34"/>
      <c r="AJ127" s="34"/>
      <c r="AK127" s="205"/>
    </row>
    <row r="128" spans="1:37" x14ac:dyDescent="0.2">
      <c r="A128" s="84">
        <v>121</v>
      </c>
      <c r="B128" s="84" t="str">
        <f ca="1"/>
        <v>Morocco</v>
      </c>
      <c r="C128" s="84" t="str">
        <f ca="1"/>
        <v>MAR</v>
      </c>
      <c r="D128" s="84" t="str">
        <f ca="1"/>
        <v>MEA           Middle East &amp; North Africa</v>
      </c>
      <c r="E128" s="84" t="str">
        <f ca="1"/>
        <v>IBRD</v>
      </c>
      <c r="F128" s="190" t="str">
        <f t="shared" ca="1" si="7"/>
        <v/>
      </c>
      <c r="G128" s="80">
        <f>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0</v>
      </c>
      <c r="H128" s="80" cm="1">
        <f t="array" ref="H128">IF(
    SUM(IF(
            ISNUMBER(
                IF(
                    $M$4:$X$4,
                    (M128:X128),
                    "")),
            1,
            0))
        =0,
    NA(),
    IF(
        Parameters!$D$15=1,
        IF(
            SUM(--(ISNUMBER(IF($M$4:$X$4=1,(M128:X128),""))))&gt;0,
            MAX(IF(
                ISNUMBER(M128:X128),
                IF(
                    M$4:X$4=1,
                    M128:X128,
                    ""),
                "")),
            MAX(IF(
                ISNUMBER(M128:X128),
                IF(
                    M$4:X$4=2,
                    M128:X128,
                    ""),
                ""))
        ),
        IF(
            Parameters!$D$16=1,
            IFERROR(
                AVERAGE(IF(
                    ISNUMBER(M128:X128),
                    IF(
                        M$4:X$4=1,
                        M128:X128,
                        ""),
                    "")),
                AVERAGE(IF(
                    ISNUMBER(M128:X128),
                    IF(
                        M$4:X$4=2,
                        M128:X128,
                        ""),
                    ""))
            ),
            IF(
                Parameters!$D$17=1,
                IFERROR(
                    IF(
                        OR(
                            IF(
                                ISNUMBER(M128:X128),
                                IF(
                                    M$4:X$4=1,
                                    M128:X128,
                                    ""),
                                "")
                            =0),
                        0,
                        GEOMEAN(IF(
                            ISNUMBER(M128:X128),
                            IF(
                                M$4:X$4=1,
                                M128:X128,
                                ""),
                            ""))
                    ),
                    IF(
                        OR(IF(
                            ISNUMBER(M128:X128),
                            IF(
                                M$4:X$4=2,
                                M128:X128,
                                ""),
                            "")
                            =0),
                        0,
                        GEOMEAN(IF(
                            ISNUMBER(M128:X128),
                            IF(
                                M$4:X$4=2,
                                M128:X128,
                                ""),
                            "")))
                )
            )
        )
    )
)</f>
        <v>6.3790087463556802</v>
      </c>
      <c r="I128" s="191" cm="1">
        <f t="array" ref="I128">IF(
    SUM(IF(
            ISNUMBER(
                IF(
                    $M$5:$X$5,
                    (M128:X128),
                    "")),
            1,
            0))
        =0,
    NA(),
    IF(
        Parameters!$D$15=1,
        IF(
            SUM(--(ISNUMBER(IF($M$5:$X$5=1,(M128:X128),""))))&gt;0,
            MAX(IF(
                ISNUMBER(M128:X128),
                IF(
                    M$5:X$5=1,
                    M128:X128,
                    ""),
                "")),
            MAX(IF(
                ISNUMBER(M128:X128),
                IF(
                    M$5:X$5=2,
                    M128:X128,
                    ""),
                ""))
        ),
        IF(
            Parameters!$D$16=1,
            IFERROR(
                AVERAGE(IF(
                    ISNUMBER(M128:X128),
                    IF(
                        M$5:X$5=1,
                        M128:X128,
                        ""),
                    "")),
                AVERAGE(IF(
                    ISNUMBER(M128:X128),
                    IF(
                        M$5:X$5=2,
                        M128:X128,
                        ""),
                    ""))
            ),
            IF(
                Parameters!$D$17=1,
                IFERROR(
                    IF(
                        OR(
                            IF(
                                ISNUMBER(M128:X128),
                                IF(
                                    M$5:X$5=1,
                                    M128:X128,
                                    ""),
                                "")
                            =0),
                        0,
                        GEOMEAN(IF(
                            ISNUMBER(M128:X128),
                            IF(
                                M$5:X$5=1,
                                M128:X128,
                                ""),
                            ""))
                    ),
                    IF(
                        OR(IF(
                            ISNUMBER(M128:X128),
                            IF(
                                M$5:X$5=2,
                                M128:X128,
                                ""),
                            "")
                            =0),
                        0,
                        GEOMEAN(IF(
                            ISNUMBER(M128:X128),
                            IF(
                                M$5:X$5=2,
                                M128:X128,
                                ""),
                            "")))
                )
            )
        )
    )
)</f>
        <v>0</v>
      </c>
      <c r="J128" s="242">
        <v>44620</v>
      </c>
      <c r="K128" s="242">
        <v>44880</v>
      </c>
      <c r="L128" s="91" t="s">
        <v>205</v>
      </c>
      <c r="M128" s="192">
        <v>6.3790087463556802</v>
      </c>
      <c r="N128" s="192">
        <v>0</v>
      </c>
      <c r="O128" s="192" t="s">
        <v>409</v>
      </c>
      <c r="P128" s="192">
        <v>33.6</v>
      </c>
      <c r="Q128" s="192" t="s">
        <v>409</v>
      </c>
      <c r="R128" s="192" t="s">
        <v>409</v>
      </c>
      <c r="S128"/>
      <c r="T128"/>
      <c r="U128"/>
      <c r="V128"/>
      <c r="W128"/>
      <c r="X128"/>
      <c r="Y128" s="192"/>
      <c r="Z128" s="192"/>
      <c r="AA128"/>
      <c r="AB128"/>
      <c r="AC128"/>
      <c r="AD128"/>
      <c r="AE128"/>
      <c r="AF128"/>
      <c r="AG128" s="34"/>
      <c r="AH128" s="34"/>
      <c r="AI128" s="34"/>
      <c r="AJ128" s="34"/>
      <c r="AK128" s="205"/>
    </row>
    <row r="129" spans="1:37" x14ac:dyDescent="0.2">
      <c r="A129" s="84">
        <v>122</v>
      </c>
      <c r="B129" s="84" t="str">
        <f ca="1"/>
        <v>Monaco</v>
      </c>
      <c r="C129" s="84" t="str">
        <f ca="1"/>
        <v>MCO</v>
      </c>
      <c r="D129" s="84" t="str">
        <f ca="1"/>
        <v>ECS           Europe &amp; Central Asia</v>
      </c>
      <c r="E129" s="84" t="str">
        <f ca="1"/>
        <v>NA</v>
      </c>
      <c r="F129" s="190" t="str">
        <f t="shared" ca="1" si="7"/>
        <v/>
      </c>
      <c r="G129" s="80">
        <f>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0</v>
      </c>
      <c r="H129" s="80" cm="1">
        <f t="array" ref="H129">IF(
    SUM(IF(
            ISNUMBER(
                IF(
                    $M$4:$X$4,
                    (M129:X129),
                    "")),
            1,
            0))
        =0,
    NA(),
    IF(
        Parameters!$D$15=1,
        IF(
            SUM(--(ISNUMBER(IF($M$4:$X$4=1,(M129:X129),""))))&gt;0,
            MAX(IF(
                ISNUMBER(M129:X129),
                IF(
                    M$4:X$4=1,
                    M129:X129,
                    ""),
                "")),
            MAX(IF(
                ISNUMBER(M129:X129),
                IF(
                    M$4:X$4=2,
                    M129:X129,
                    ""),
                ""))
        ),
        IF(
            Parameters!$D$16=1,
            IFERROR(
                AVERAGE(IF(
                    ISNUMBER(M129:X129),
                    IF(
                        M$4:X$4=1,
                        M129:X129,
                        ""),
                    "")),
                AVERAGE(IF(
                    ISNUMBER(M129:X129),
                    IF(
                        M$4:X$4=2,
                        M129:X129,
                        ""),
                    ""))
            ),
            IF(
                Parameters!$D$17=1,
                IFERROR(
                    IF(
                        OR(
                            IF(
                                ISNUMBER(M129:X129),
                                IF(
                                    M$4:X$4=1,
                                    M129:X129,
                                    ""),
                                "")
                            =0),
                        0,
                        GEOMEAN(IF(
                            ISNUMBER(M129:X129),
                            IF(
                                M$4:X$4=1,
                                M129:X129,
                                ""),
                            ""))
                    ),
                    IF(
                        OR(IF(
                            ISNUMBER(M129:X129),
                            IF(
                                M$4:X$4=2,
                                M129:X129,
                                ""),
                            "")
                            =0),
                        0,
                        GEOMEAN(IF(
                            ISNUMBER(M129:X129),
                            IF(
                                M$4:X$4=2,
                                M129:X129,
                                ""),
                            "")))
                )
            )
        )
    )
)</f>
        <v>6.4664723032069897</v>
      </c>
      <c r="I129" s="191" cm="1">
        <f t="array" ref="I129">IF(
    SUM(IF(
            ISNUMBER(
                IF(
                    $M$5:$X$5,
                    (M129:X129),
                    "")),
            1,
            0))
        =0,
    NA(),
    IF(
        Parameters!$D$15=1,
        IF(
            SUM(--(ISNUMBER(IF($M$5:$X$5=1,(M129:X129),""))))&gt;0,
            MAX(IF(
                ISNUMBER(M129:X129),
                IF(
                    M$5:X$5=1,
                    M129:X129,
                    ""),
                "")),
            MAX(IF(
                ISNUMBER(M129:X129),
                IF(
                    M$5:X$5=2,
                    M129:X129,
                    ""),
                ""))
        ),
        IF(
            Parameters!$D$16=1,
            IFERROR(
                AVERAGE(IF(
                    ISNUMBER(M129:X129),
                    IF(
                        M$5:X$5=1,
                        M129:X129,
                        ""),
                    "")),
                AVERAGE(IF(
                    ISNUMBER(M129:X129),
                    IF(
                        M$5:X$5=2,
                        M129:X129,
                        ""),
                    ""))
            ),
            IF(
                Parameters!$D$17=1,
                IFERROR(
                    IF(
                        OR(
                            IF(
                                ISNUMBER(M129:X129),
                                IF(
                                    M$5:X$5=1,
                                    M129:X129,
                                    ""),
                                "")
                            =0),
                        0,
                        GEOMEAN(IF(
                            ISNUMBER(M129:X129),
                            IF(
                                M$5:X$5=1,
                                M129:X129,
                                ""),
                            ""))
                    ),
                    IF(
                        OR(IF(
                            ISNUMBER(M129:X129),
                            IF(
                                M$5:X$5=2,
                                M129:X129,
                                ""),
                            "")
                            =0),
                        0,
                        GEOMEAN(IF(
                            ISNUMBER(M129:X129),
                            IF(
                                M$5:X$5=2,
                                M129:X129,
                                ""),
                            "")))
                )
            )
        )
    )
)</f>
        <v>0</v>
      </c>
      <c r="J129" s="242">
        <v>44887</v>
      </c>
      <c r="K129" s="242" t="s">
        <v>409</v>
      </c>
      <c r="L129" s="91" t="s">
        <v>682</v>
      </c>
      <c r="M129" s="192">
        <v>6.4664723032069897</v>
      </c>
      <c r="N129" s="192">
        <v>0</v>
      </c>
      <c r="O129" s="192" t="s">
        <v>409</v>
      </c>
      <c r="P129" s="192">
        <v>33.299999999999997</v>
      </c>
      <c r="Q129" s="192" t="s">
        <v>409</v>
      </c>
      <c r="R129" s="192" t="s">
        <v>409</v>
      </c>
      <c r="S129"/>
      <c r="T129"/>
      <c r="U129"/>
      <c r="V129"/>
      <c r="W129"/>
      <c r="X129"/>
      <c r="Y129" s="192"/>
      <c r="Z129" s="192"/>
      <c r="AA129"/>
      <c r="AB129"/>
      <c r="AC129"/>
      <c r="AD129"/>
      <c r="AE129"/>
      <c r="AF129"/>
      <c r="AG129" s="34"/>
      <c r="AH129" s="34"/>
      <c r="AI129" s="34"/>
      <c r="AJ129" s="34"/>
      <c r="AK129" s="205"/>
    </row>
    <row r="130" spans="1:37" x14ac:dyDescent="0.2">
      <c r="A130" s="84">
        <v>123</v>
      </c>
      <c r="B130" s="84" t="str">
        <f ca="1"/>
        <v>Moldova</v>
      </c>
      <c r="C130" s="84" t="str">
        <f ca="1"/>
        <v>MDA</v>
      </c>
      <c r="D130" s="84" t="str">
        <f ca="1"/>
        <v>ECS           Europe &amp; Central Asia</v>
      </c>
      <c r="E130" s="84" t="str">
        <f ca="1"/>
        <v>IBRD</v>
      </c>
      <c r="F130" s="190" t="str">
        <f t="shared" ca="1" si="7"/>
        <v/>
      </c>
      <c r="G130" s="80">
        <f>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0</v>
      </c>
      <c r="H130" s="80" cm="1">
        <f t="array" ref="H130">IF(
    SUM(IF(
            ISNUMBER(
                IF(
                    $M$4:$X$4,
                    (M130:X130),
                    "")),
            1,
            0))
        =0,
    NA(),
    IF(
        Parameters!$D$15=1,
        IF(
            SUM(--(ISNUMBER(IF($M$4:$X$4=1,(M130:X130),""))))&gt;0,
            MAX(IF(
                ISNUMBER(M130:X130),
                IF(
                    M$4:X$4=1,
                    M130:X130,
                    ""),
                "")),
            MAX(IF(
                ISNUMBER(M130:X130),
                IF(
                    M$4:X$4=2,
                    M130:X130,
                    ""),
                ""))
        ),
        IF(
            Parameters!$D$16=1,
            IFERROR(
                AVERAGE(IF(
                    ISNUMBER(M130:X130),
                    IF(
                        M$4:X$4=1,
                        M130:X130,
                        ""),
                    "")),
                AVERAGE(IF(
                    ISNUMBER(M130:X130),
                    IF(
                        M$4:X$4=2,
                        M130:X130,
                        ""),
                    ""))
            ),
            IF(
                Parameters!$D$17=1,
                IFERROR(
                    IF(
                        OR(
                            IF(
                                ISNUMBER(M130:X130),
                                IF(
                                    M$4:X$4=1,
                                    M130:X130,
                                    ""),
                                "")
                            =0),
                        0,
                        GEOMEAN(IF(
                            ISNUMBER(M130:X130),
                            IF(
                                M$4:X$4=1,
                                M130:X130,
                                ""),
                            ""))
                    ),
                    IF(
                        OR(IF(
                            ISNUMBER(M130:X130),
                            IF(
                                M$4:X$4=2,
                                M130:X130,
                                ""),
                            "")
                            =0),
                        0,
                        GEOMEAN(IF(
                            ISNUMBER(M130:X130),
                            IF(
                                M$4:X$4=2,
                                M130:X130,
                                ""),
                            "")))
                )
            )
        )
    )
)</f>
        <v>4.2215743440233204</v>
      </c>
      <c r="I130" s="191" cm="1">
        <f t="array" ref="I130">IF(
    SUM(IF(
            ISNUMBER(
                IF(
                    $M$5:$X$5,
                    (M130:X130),
                    "")),
            1,
            0))
        =0,
    NA(),
    IF(
        Parameters!$D$15=1,
        IF(
            SUM(--(ISNUMBER(IF($M$5:$X$5=1,(M130:X130),""))))&gt;0,
            MAX(IF(
                ISNUMBER(M130:X130),
                IF(
                    M$5:X$5=1,
                    M130:X130,
                    ""),
                "")),
            MAX(IF(
                ISNUMBER(M130:X130),
                IF(
                    M$5:X$5=2,
                    M130:X130,
                    ""),
                ""))
        ),
        IF(
            Parameters!$D$16=1,
            IFERROR(
                AVERAGE(IF(
                    ISNUMBER(M130:X130),
                    IF(
                        M$5:X$5=1,
                        M130:X130,
                        ""),
                    "")),
                AVERAGE(IF(
                    ISNUMBER(M130:X130),
                    IF(
                        M$5:X$5=2,
                        M130:X130,
                        ""),
                    ""))
            ),
            IF(
                Parameters!$D$17=1,
                IFERROR(
                    IF(
                        OR(
                            IF(
                                ISNUMBER(M130:X130),
                                IF(
                                    M$5:X$5=1,
                                    M130:X130,
                                    ""),
                                "")
                            =0),
                        0,
                        GEOMEAN(IF(
                            ISNUMBER(M130:X130),
                            IF(
                                M$5:X$5=1,
                                M130:X130,
                                ""),
                            ""))
                    ),
                    IF(
                        OR(IF(
                            ISNUMBER(M130:X130),
                            IF(
                                M$5:X$5=2,
                                M130:X130,
                                ""),
                            "")
                            =0),
                        0,
                        GEOMEAN(IF(
                            ISNUMBER(M130:X130),
                            IF(
                                M$5:X$5=2,
                                M130:X130,
                                ""),
                            "")))
                )
            )
        )
    )
)</f>
        <v>0</v>
      </c>
      <c r="J130" s="242">
        <v>44620</v>
      </c>
      <c r="K130" s="242">
        <v>44699</v>
      </c>
      <c r="L130" s="91" t="s">
        <v>206</v>
      </c>
      <c r="M130" s="192">
        <v>4.2215743440233204</v>
      </c>
      <c r="N130" s="192">
        <v>0</v>
      </c>
      <c r="O130" s="192" t="s">
        <v>409</v>
      </c>
      <c r="P130" s="192">
        <v>41</v>
      </c>
      <c r="Q130" s="192" t="s">
        <v>409</v>
      </c>
      <c r="R130" s="192" t="s">
        <v>409</v>
      </c>
      <c r="S130"/>
      <c r="T130"/>
      <c r="U130"/>
      <c r="V130"/>
      <c r="W130"/>
      <c r="X130"/>
      <c r="Y130" s="192"/>
      <c r="Z130" s="192"/>
      <c r="AA130"/>
      <c r="AB130"/>
      <c r="AC130"/>
      <c r="AD130"/>
      <c r="AE130"/>
      <c r="AF130"/>
      <c r="AG130" s="34"/>
      <c r="AH130" s="34"/>
      <c r="AI130" s="34"/>
      <c r="AJ130" s="34"/>
      <c r="AK130" s="205"/>
    </row>
    <row r="131" spans="1:37" x14ac:dyDescent="0.2">
      <c r="A131" s="84">
        <v>124</v>
      </c>
      <c r="B131" s="84" t="str">
        <f ca="1"/>
        <v>Madagascar</v>
      </c>
      <c r="C131" s="84" t="str">
        <f ca="1"/>
        <v>MDG</v>
      </c>
      <c r="D131" s="84" t="str">
        <f ca="1"/>
        <v>SSF           Sub-Saharan Africa</v>
      </c>
      <c r="E131" s="84" t="str">
        <f ca="1"/>
        <v>IDA</v>
      </c>
      <c r="F131" s="190" t="str">
        <f t="shared" ca="1" si="7"/>
        <v/>
      </c>
      <c r="G131" s="80">
        <f>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0</v>
      </c>
      <c r="H131" s="80" cm="1">
        <f t="array" ref="H131">IF(
    SUM(IF(
            ISNUMBER(
                IF(
                    $M$4:$X$4,
                    (M131:X131),
                    "")),
            1,
            0))
        =0,
    NA(),
    IF(
        Parameters!$D$15=1,
        IF(
            SUM(--(ISNUMBER(IF($M$4:$X$4=1,(M131:X131),""))))&gt;0,
            MAX(IF(
                ISNUMBER(M131:X131),
                IF(
                    M$4:X$4=1,
                    M131:X131,
                    ""),
                "")),
            MAX(IF(
                ISNUMBER(M131:X131),
                IF(
                    M$4:X$4=2,
                    M131:X131,
                    ""),
                ""))
        ),
        IF(
            Parameters!$D$16=1,
            IFERROR(
                AVERAGE(IF(
                    ISNUMBER(M131:X131),
                    IF(
                        M$4:X$4=1,
                        M131:X131,
                        ""),
                    "")),
                AVERAGE(IF(
                    ISNUMBER(M131:X131),
                    IF(
                        M$4:X$4=2,
                        M131:X131,
                        ""),
                    ""))
            ),
            IF(
                Parameters!$D$17=1,
                IFERROR(
                    IF(
                        OR(
                            IF(
                                ISNUMBER(M131:X131),
                                IF(
                                    M$4:X$4=1,
                                    M131:X131,
                                    ""),
                                "")
                            =0),
                        0,
                        GEOMEAN(IF(
                            ISNUMBER(M131:X131),
                            IF(
                                M$4:X$4=1,
                                M131:X131,
                                ""),
                            ""))
                    ),
                    IF(
                        OR(IF(
                            ISNUMBER(M131:X131),
                            IF(
                                M$4:X$4=2,
                                M131:X131,
                                ""),
                            "")
                            =0),
                        0,
                        GEOMEAN(IF(
                            ISNUMBER(M131:X131),
                            IF(
                                M$4:X$4=2,
                                M131:X131,
                                ""),
                            "")))
                )
            )
        )
    )
)</f>
        <v>7.3119533527696801</v>
      </c>
      <c r="I131" s="191" cm="1">
        <f t="array" ref="I131">IF(
    SUM(IF(
            ISNUMBER(
                IF(
                    $M$5:$X$5,
                    (M131:X131),
                    "")),
            1,
            0))
        =0,
    NA(),
    IF(
        Parameters!$D$15=1,
        IF(
            SUM(--(ISNUMBER(IF($M$5:$X$5=1,(M131:X131),""))))&gt;0,
            MAX(IF(
                ISNUMBER(M131:X131),
                IF(
                    M$5:X$5=1,
                    M131:X131,
                    ""),
                "")),
            MAX(IF(
                ISNUMBER(M131:X131),
                IF(
                    M$5:X$5=2,
                    M131:X131,
                    ""),
                ""))
        ),
        IF(
            Parameters!$D$16=1,
            IFERROR(
                AVERAGE(IF(
                    ISNUMBER(M131:X131),
                    IF(
                        M$5:X$5=1,
                        M131:X131,
                        ""),
                    "")),
                AVERAGE(IF(
                    ISNUMBER(M131:X131),
                    IF(
                        M$5:X$5=2,
                        M131:X131,
                        ""),
                    ""))
            ),
            IF(
                Parameters!$D$17=1,
                IFERROR(
                    IF(
                        OR(
                            IF(
                                ISNUMBER(M131:X131),
                                IF(
                                    M$5:X$5=1,
                                    M131:X131,
                                    ""),
                                "")
                            =0),
                        0,
                        GEOMEAN(IF(
                            ISNUMBER(M131:X131),
                            IF(
                                M$5:X$5=1,
                                M131:X131,
                                ""),
                            ""))
                    ),
                    IF(
                        OR(IF(
                            ISNUMBER(M131:X131),
                            IF(
                                M$5:X$5=2,
                                M131:X131,
                                ""),
                            "")
                            =0),
                        0,
                        GEOMEAN(IF(
                            ISNUMBER(M131:X131),
                            IF(
                                M$5:X$5=2,
                                M131:X131,
                                ""),
                            "")))
                )
            )
        )
    )
)</f>
        <v>0</v>
      </c>
      <c r="J131" s="242">
        <v>44620</v>
      </c>
      <c r="K131" s="242">
        <v>44699</v>
      </c>
      <c r="L131" s="91" t="s">
        <v>208</v>
      </c>
      <c r="M131" s="192">
        <v>7.3119533527696801</v>
      </c>
      <c r="N131" s="192">
        <v>0</v>
      </c>
      <c r="O131" s="192" t="s">
        <v>409</v>
      </c>
      <c r="P131" s="192">
        <v>30.4</v>
      </c>
      <c r="Q131" s="192" t="s">
        <v>409</v>
      </c>
      <c r="R131" s="192" t="s">
        <v>409</v>
      </c>
      <c r="S131"/>
      <c r="T131"/>
      <c r="U131"/>
      <c r="V131"/>
      <c r="W131"/>
      <c r="X131"/>
      <c r="Y131" s="192"/>
      <c r="Z131" s="192"/>
      <c r="AA131"/>
      <c r="AB131"/>
      <c r="AC131"/>
      <c r="AD131"/>
      <c r="AE131"/>
      <c r="AF131"/>
      <c r="AG131" s="34"/>
      <c r="AH131" s="34"/>
      <c r="AI131" s="34"/>
      <c r="AJ131" s="34"/>
      <c r="AK131" s="205"/>
    </row>
    <row r="132" spans="1:37" x14ac:dyDescent="0.2">
      <c r="A132" s="84">
        <v>125</v>
      </c>
      <c r="B132" s="84" t="str">
        <f ca="1"/>
        <v>Maldives</v>
      </c>
      <c r="C132" s="84" t="str">
        <f ca="1"/>
        <v>MDV</v>
      </c>
      <c r="D132" s="84" t="str">
        <f ca="1"/>
        <v>SAS           South Asia</v>
      </c>
      <c r="E132" s="84" t="str">
        <f ca="1"/>
        <v>IDA</v>
      </c>
      <c r="F132" s="190" t="str">
        <f t="shared" ca="1" si="7"/>
        <v/>
      </c>
      <c r="G132" s="80">
        <f>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0</v>
      </c>
      <c r="H132" s="80" cm="1">
        <f t="array" ref="H132">IF(
    SUM(IF(
            ISNUMBER(
                IF(
                    $M$4:$X$4,
                    (M132:X132),
                    "")),
            1,
            0))
        =0,
    NA(),
    IF(
        Parameters!$D$15=1,
        IF(
            SUM(--(ISNUMBER(IF($M$4:$X$4=1,(M132:X132),""))))&gt;0,
            MAX(IF(
                ISNUMBER(M132:X132),
                IF(
                    M$4:X$4=1,
                    M132:X132,
                    ""),
                "")),
            MAX(IF(
                ISNUMBER(M132:X132),
                IF(
                    M$4:X$4=2,
                    M132:X132,
                    ""),
                ""))
        ),
        IF(
            Parameters!$D$16=1,
            IFERROR(
                AVERAGE(IF(
                    ISNUMBER(M132:X132),
                    IF(
                        M$4:X$4=1,
                        M132:X132,
                        ""),
                    "")),
                AVERAGE(IF(
                    ISNUMBER(M132:X132),
                    IF(
                        M$4:X$4=2,
                        M132:X132,
                        ""),
                    ""))
            ),
            IF(
                Parameters!$D$17=1,
                IFERROR(
                    IF(
                        OR(
                            IF(
                                ISNUMBER(M132:X132),
                                IF(
                                    M$4:X$4=1,
                                    M132:X132,
                                    ""),
                                "")
                            =0),
                        0,
                        GEOMEAN(IF(
                            ISNUMBER(M132:X132),
                            IF(
                                M$4:X$4=1,
                                M132:X132,
                                ""),
                            ""))
                    ),
                    IF(
                        OR(IF(
                            ISNUMBER(M132:X132),
                            IF(
                                M$4:X$4=2,
                                M132:X132,
                                ""),
                            "")
                            =0),
                        0,
                        GEOMEAN(IF(
                            ISNUMBER(M132:X132),
                            IF(
                                M$4:X$4=2,
                                M132:X132,
                                ""),
                            "")))
                )
            )
        )
    )
)</f>
        <v>6.8454810495626797</v>
      </c>
      <c r="I132" s="191" cm="1">
        <f t="array" ref="I132">IF(
    SUM(IF(
            ISNUMBER(
                IF(
                    $M$5:$X$5,
                    (M132:X132),
                    "")),
            1,
            0))
        =0,
    NA(),
    IF(
        Parameters!$D$15=1,
        IF(
            SUM(--(ISNUMBER(IF($M$5:$X$5=1,(M132:X132),""))))&gt;0,
            MAX(IF(
                ISNUMBER(M132:X132),
                IF(
                    M$5:X$5=1,
                    M132:X132,
                    ""),
                "")),
            MAX(IF(
                ISNUMBER(M132:X132),
                IF(
                    M$5:X$5=2,
                    M132:X132,
                    ""),
                ""))
        ),
        IF(
            Parameters!$D$16=1,
            IFERROR(
                AVERAGE(IF(
                    ISNUMBER(M132:X132),
                    IF(
                        M$5:X$5=1,
                        M132:X132,
                        ""),
                    "")),
                AVERAGE(IF(
                    ISNUMBER(M132:X132),
                    IF(
                        M$5:X$5=2,
                        M132:X132,
                        ""),
                    ""))
            ),
            IF(
                Parameters!$D$17=1,
                IFERROR(
                    IF(
                        OR(
                            IF(
                                ISNUMBER(M132:X132),
                                IF(
                                    M$5:X$5=1,
                                    M132:X132,
                                    ""),
                                "")
                            =0),
                        0,
                        GEOMEAN(IF(
                            ISNUMBER(M132:X132),
                            IF(
                                M$5:X$5=1,
                                M132:X132,
                                ""),
                            ""))
                    ),
                    IF(
                        OR(IF(
                            ISNUMBER(M132:X132),
                            IF(
                                M$5:X$5=2,
                                M132:X132,
                                ""),
                            "")
                            =0),
                        0,
                        GEOMEAN(IF(
                            ISNUMBER(M132:X132),
                            IF(
                                M$5:X$5=2,
                                M132:X132,
                                ""),
                            "")))
                )
            )
        )
    )
)</f>
        <v>0</v>
      </c>
      <c r="J132" s="242">
        <v>44620</v>
      </c>
      <c r="K132" s="242">
        <v>44880</v>
      </c>
      <c r="L132" s="91" t="s">
        <v>210</v>
      </c>
      <c r="M132" s="192">
        <v>6.8454810495626797</v>
      </c>
      <c r="N132" s="192">
        <v>0</v>
      </c>
      <c r="O132" s="192" t="s">
        <v>409</v>
      </c>
      <c r="P132" s="192">
        <v>32</v>
      </c>
      <c r="Q132" s="192" t="s">
        <v>409</v>
      </c>
      <c r="R132" s="192" t="s">
        <v>409</v>
      </c>
      <c r="S132"/>
      <c r="T132"/>
      <c r="U132"/>
      <c r="V132"/>
      <c r="W132"/>
      <c r="X132"/>
      <c r="Y132" s="192"/>
      <c r="Z132" s="192"/>
      <c r="AA132"/>
      <c r="AB132"/>
      <c r="AC132"/>
      <c r="AD132"/>
      <c r="AE132"/>
      <c r="AF132"/>
      <c r="AG132" s="34"/>
      <c r="AH132" s="34"/>
      <c r="AI132" s="34"/>
      <c r="AJ132" s="34"/>
      <c r="AK132" s="205"/>
    </row>
    <row r="133" spans="1:37" x14ac:dyDescent="0.2">
      <c r="A133" s="84">
        <v>126</v>
      </c>
      <c r="B133" s="84" t="str">
        <f ca="1"/>
        <v>Mexico</v>
      </c>
      <c r="C133" s="84" t="str">
        <f ca="1"/>
        <v>MEX</v>
      </c>
      <c r="D133" s="84" t="str">
        <f ca="1"/>
        <v>LCN           Latin America &amp; Caribbean</v>
      </c>
      <c r="E133" s="84" t="str">
        <f ca="1"/>
        <v>IBRD</v>
      </c>
      <c r="F133" s="190" t="str">
        <f t="shared" ca="1" si="7"/>
        <v/>
      </c>
      <c r="G133" s="80">
        <f>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0</v>
      </c>
      <c r="H133" s="80" cm="1">
        <f t="array" ref="H133">IF(
    SUM(IF(
            ISNUMBER(
                IF(
                    $M$4:$X$4,
                    (M133:X133),
                    "")),
            1,
            0))
        =0,
    NA(),
    IF(
        Parameters!$D$15=1,
        IF(
            SUM(--(ISNUMBER(IF($M$4:$X$4=1,(M133:X133),""))))&gt;0,
            MAX(IF(
                ISNUMBER(M133:X133),
                IF(
                    M$4:X$4=1,
                    M133:X133,
                    ""),
                "")),
            MAX(IF(
                ISNUMBER(M133:X133),
                IF(
                    M$4:X$4=2,
                    M133:X133,
                    ""),
                ""))
        ),
        IF(
            Parameters!$D$16=1,
            IFERROR(
                AVERAGE(IF(
                    ISNUMBER(M133:X133),
                    IF(
                        M$4:X$4=1,
                        M133:X133,
                        ""),
                    "")),
                AVERAGE(IF(
                    ISNUMBER(M133:X133),
                    IF(
                        M$4:X$4=2,
                        M133:X133,
                        ""),
                    ""))
            ),
            IF(
                Parameters!$D$17=1,
                IFERROR(
                    IF(
                        OR(
                            IF(
                                ISNUMBER(M133:X133),
                                IF(
                                    M$4:X$4=1,
                                    M133:X133,
                                    ""),
                                "")
                            =0),
                        0,
                        GEOMEAN(IF(
                            ISNUMBER(M133:X133),
                            IF(
                                M$4:X$4=1,
                                M133:X133,
                                ""),
                            ""))
                    ),
                    IF(
                        OR(IF(
                            ISNUMBER(M133:X133),
                            IF(
                                M$4:X$4=2,
                                M133:X133,
                                ""),
                            "")
                            =0),
                        0,
                        GEOMEAN(IF(
                            ISNUMBER(M133:X133),
                            IF(
                                M$4:X$4=2,
                                M133:X133,
                                ""),
                            "")))
                )
            )
        )
    )
)</f>
        <v>0</v>
      </c>
      <c r="I133" s="191" cm="1">
        <f t="array" ref="I133">IF(
    SUM(IF(
            ISNUMBER(
                IF(
                    $M$5:$X$5,
                    (M133:X133),
                    "")),
            1,
            0))
        =0,
    NA(),
    IF(
        Parameters!$D$15=1,
        IF(
            SUM(--(ISNUMBER(IF($M$5:$X$5=1,(M133:X133),""))))&gt;0,
            MAX(IF(
                ISNUMBER(M133:X133),
                IF(
                    M$5:X$5=1,
                    M133:X133,
                    ""),
                "")),
            MAX(IF(
                ISNUMBER(M133:X133),
                IF(
                    M$5:X$5=2,
                    M133:X133,
                    ""),
                ""))
        ),
        IF(
            Parameters!$D$16=1,
            IFERROR(
                AVERAGE(IF(
                    ISNUMBER(M133:X133),
                    IF(
                        M$5:X$5=1,
                        M133:X133,
                        ""),
                    "")),
                AVERAGE(IF(
                    ISNUMBER(M133:X133),
                    IF(
                        M$5:X$5=2,
                        M133:X133,
                        ""),
                    ""))
            ),
            IF(
                Parameters!$D$17=1,
                IFERROR(
                    IF(
                        OR(
                            IF(
                                ISNUMBER(M133:X133),
                                IF(
                                    M$5:X$5=1,
                                    M133:X133,
                                    ""),
                                "")
                            =0),
                        0,
                        GEOMEAN(IF(
                            ISNUMBER(M133:X133),
                            IF(
                                M$5:X$5=1,
                                M133:X133,
                                ""),
                            ""))
                    ),
                    IF(
                        OR(IF(
                            ISNUMBER(M133:X133),
                            IF(
                                M$5:X$5=2,
                                M133:X133,
                                ""),
                            "")
                            =0),
                        0,
                        GEOMEAN(IF(
                            ISNUMBER(M133:X133),
                            IF(
                                M$5:X$5=2,
                                M133:X133,
                                ""),
                            "")))
                )
            )
        )
    )
)</f>
        <v>0</v>
      </c>
      <c r="J133" s="242">
        <v>44620</v>
      </c>
      <c r="K133" s="242">
        <v>44699</v>
      </c>
      <c r="L133" s="91" t="s">
        <v>212</v>
      </c>
      <c r="M133" s="192">
        <v>0</v>
      </c>
      <c r="N133" s="192">
        <v>0</v>
      </c>
      <c r="O133" s="192" t="s">
        <v>409</v>
      </c>
      <c r="P133" s="192">
        <v>57</v>
      </c>
      <c r="Q133" s="192" t="s">
        <v>409</v>
      </c>
      <c r="R133" s="192" t="s">
        <v>409</v>
      </c>
      <c r="S133"/>
      <c r="T133"/>
      <c r="U133"/>
      <c r="V133"/>
      <c r="W133"/>
      <c r="X133"/>
      <c r="Y133" s="192"/>
      <c r="Z133" s="192"/>
      <c r="AA133"/>
      <c r="AB133"/>
      <c r="AC133"/>
      <c r="AD133"/>
      <c r="AE133"/>
      <c r="AF133"/>
      <c r="AG133" s="34"/>
      <c r="AH133" s="34"/>
      <c r="AI133" s="34"/>
      <c r="AJ133" s="34"/>
      <c r="AK133" s="205"/>
    </row>
    <row r="134" spans="1:37" x14ac:dyDescent="0.2">
      <c r="A134" s="84">
        <v>127</v>
      </c>
      <c r="B134" s="84" t="str">
        <f ca="1"/>
        <v>Marshall Islands</v>
      </c>
      <c r="C134" s="84" t="str">
        <f ca="1"/>
        <v>MHL</v>
      </c>
      <c r="D134" s="84" t="str">
        <f ca="1"/>
        <v>EAS           East Asia &amp; Pacific</v>
      </c>
      <c r="E134" s="84" t="str">
        <f ca="1"/>
        <v>IDA</v>
      </c>
      <c r="F134" s="190" t="str">
        <f t="shared" ca="1" si="7"/>
        <v/>
      </c>
      <c r="G134" s="80">
        <f>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0</v>
      </c>
      <c r="H134" s="80" cm="1">
        <f t="array" ref="H134">IF(
    SUM(IF(
            ISNUMBER(
                IF(
                    $M$4:$X$4,
                    (M134:X134),
                    "")),
            1,
            0))
        =0,
    NA(),
    IF(
        Parameters!$D$15=1,
        IF(
            SUM(--(ISNUMBER(IF($M$4:$X$4=1,(M134:X134),""))))&gt;0,
            MAX(IF(
                ISNUMBER(M134:X134),
                IF(
                    M$4:X$4=1,
                    M134:X134,
                    ""),
                "")),
            MAX(IF(
                ISNUMBER(M134:X134),
                IF(
                    M$4:X$4=2,
                    M134:X134,
                    ""),
                ""))
        ),
        IF(
            Parameters!$D$16=1,
            IFERROR(
                AVERAGE(IF(
                    ISNUMBER(M134:X134),
                    IF(
                        M$4:X$4=1,
                        M134:X134,
                        ""),
                    "")),
                AVERAGE(IF(
                    ISNUMBER(M134:X134),
                    IF(
                        M$4:X$4=2,
                        M134:X134,
                        ""),
                    ""))
            ),
            IF(
                Parameters!$D$17=1,
                IFERROR(
                    IF(
                        OR(
                            IF(
                                ISNUMBER(M134:X134),
                                IF(
                                    M$4:X$4=1,
                                    M134:X134,
                                    ""),
                                "")
                            =0),
                        0,
                        GEOMEAN(IF(
                            ISNUMBER(M134:X134),
                            IF(
                                M$4:X$4=1,
                                M134:X134,
                                ""),
                            ""))
                    ),
                    IF(
                        OR(IF(
                            ISNUMBER(M134:X134),
                            IF(
                                M$4:X$4=2,
                                M134:X134,
                                ""),
                            "")
                            =0),
                        0,
                        GEOMEAN(IF(
                            ISNUMBER(M134:X134),
                            IF(
                                M$4:X$4=2,
                                M134:X134,
                                ""),
                            "")))
                )
            )
        )
    )
)</f>
        <v>9.0029154518950403</v>
      </c>
      <c r="I134" s="191" cm="1">
        <f t="array" ref="I134">IF(
    SUM(IF(
            ISNUMBER(
                IF(
                    $M$5:$X$5,
                    (M134:X134),
                    "")),
            1,
            0))
        =0,
    NA(),
    IF(
        Parameters!$D$15=1,
        IF(
            SUM(--(ISNUMBER(IF($M$5:$X$5=1,(M134:X134),""))))&gt;0,
            MAX(IF(
                ISNUMBER(M134:X134),
                IF(
                    M$5:X$5=1,
                    M134:X134,
                    ""),
                "")),
            MAX(IF(
                ISNUMBER(M134:X134),
                IF(
                    M$5:X$5=2,
                    M134:X134,
                    ""),
                ""))
        ),
        IF(
            Parameters!$D$16=1,
            IFERROR(
                AVERAGE(IF(
                    ISNUMBER(M134:X134),
                    IF(
                        M$5:X$5=1,
                        M134:X134,
                        ""),
                    "")),
                AVERAGE(IF(
                    ISNUMBER(M134:X134),
                    IF(
                        M$5:X$5=2,
                        M134:X134,
                        ""),
                    ""))
            ),
            IF(
                Parameters!$D$17=1,
                IFERROR(
                    IF(
                        OR(
                            IF(
                                ISNUMBER(M134:X134),
                                IF(
                                    M$5:X$5=1,
                                    M134:X134,
                                    ""),
                                "")
                            =0),
                        0,
                        GEOMEAN(IF(
                            ISNUMBER(M134:X134),
                            IF(
                                M$5:X$5=1,
                                M134:X134,
                                ""),
                            ""))
                    ),
                    IF(
                        OR(IF(
                            ISNUMBER(M134:X134),
                            IF(
                                M$5:X$5=2,
                                M134:X134,
                                ""),
                            "")
                            =0),
                        0,
                        GEOMEAN(IF(
                            ISNUMBER(M134:X134),
                            IF(
                                M$5:X$5=2,
                                M134:X134,
                                ""),
                            "")))
                )
            )
        )
    )
)</f>
        <v>0</v>
      </c>
      <c r="J134" s="242">
        <v>44620</v>
      </c>
      <c r="K134" s="242">
        <v>44831</v>
      </c>
      <c r="L134" s="91" t="s">
        <v>214</v>
      </c>
      <c r="M134" s="192">
        <v>9.0029154518950403</v>
      </c>
      <c r="N134" s="192">
        <v>0</v>
      </c>
      <c r="O134" s="192" t="s">
        <v>409</v>
      </c>
      <c r="P134" s="192">
        <v>24.6</v>
      </c>
      <c r="Q134" s="192" t="s">
        <v>409</v>
      </c>
      <c r="R134" s="192" t="s">
        <v>409</v>
      </c>
      <c r="S134"/>
      <c r="T134"/>
      <c r="U134"/>
      <c r="V134"/>
      <c r="W134"/>
      <c r="X134"/>
      <c r="Y134" s="192"/>
      <c r="Z134" s="192"/>
      <c r="AA134"/>
      <c r="AB134"/>
      <c r="AC134"/>
      <c r="AD134"/>
      <c r="AE134"/>
      <c r="AF134"/>
      <c r="AG134" s="34"/>
      <c r="AH134" s="34"/>
      <c r="AI134" s="34"/>
      <c r="AJ134" s="34"/>
      <c r="AK134" s="205"/>
    </row>
    <row r="135" spans="1:37" x14ac:dyDescent="0.2">
      <c r="A135" s="84">
        <v>128</v>
      </c>
      <c r="B135" s="84" t="str">
        <f ca="1"/>
        <v>North Macedonia</v>
      </c>
      <c r="C135" s="84" t="str">
        <f ca="1"/>
        <v>MKD</v>
      </c>
      <c r="D135" s="84" t="str">
        <f ca="1"/>
        <v>ECS           Europe &amp; Central Asia</v>
      </c>
      <c r="E135" s="84" t="str">
        <f ca="1"/>
        <v>IBRD</v>
      </c>
      <c r="F135" s="190" t="str">
        <f t="shared" ca="1" si="7"/>
        <v/>
      </c>
      <c r="G135" s="80">
        <f>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0</v>
      </c>
      <c r="H135" s="80" cm="1">
        <f t="array" ref="H135">IF(
    SUM(IF(
            ISNUMBER(
                IF(
                    $M$4:$X$4,
                    (M135:X135),
                    "")),
            1,
            0))
        =0,
    NA(),
    IF(
        Parameters!$D$15=1,
        IF(
            SUM(--(ISNUMBER(IF($M$4:$X$4=1,(M135:X135),""))))&gt;0,
            MAX(IF(
                ISNUMBER(M135:X135),
                IF(
                    M$4:X$4=1,
                    M135:X135,
                    ""),
                "")),
            MAX(IF(
                ISNUMBER(M135:X135),
                IF(
                    M$4:X$4=2,
                    M135:X135,
                    ""),
                ""))
        ),
        IF(
            Parameters!$D$16=1,
            IFERROR(
                AVERAGE(IF(
                    ISNUMBER(M135:X135),
                    IF(
                        M$4:X$4=1,
                        M135:X135,
                        ""),
                    "")),
                AVERAGE(IF(
                    ISNUMBER(M135:X135),
                    IF(
                        M$4:X$4=2,
                        M135:X135,
                        ""),
                    ""))
            ),
            IF(
                Parameters!$D$17=1,
                IFERROR(
                    IF(
                        OR(
                            IF(
                                ISNUMBER(M135:X135),
                                IF(
                                    M$4:X$4=1,
                                    M135:X135,
                                    ""),
                                "")
                            =0),
                        0,
                        GEOMEAN(IF(
                            ISNUMBER(M135:X135),
                            IF(
                                M$4:X$4=1,
                                M135:X135,
                                ""),
                            ""))
                    ),
                    IF(
                        OR(IF(
                            ISNUMBER(M135:X135),
                            IF(
                                M$4:X$4=2,
                                M135:X135,
                                ""),
                            "")
                            =0),
                        0,
                        GEOMEAN(IF(
                            ISNUMBER(M135:X135),
                            IF(
                                M$4:X$4=2,
                                M135:X135,
                                ""),
                            "")))
                )
            )
        )
    )
)</f>
        <v>3.8717201166180701</v>
      </c>
      <c r="I135" s="191" cm="1">
        <f t="array" ref="I135">IF(
    SUM(IF(
            ISNUMBER(
                IF(
                    $M$5:$X$5,
                    (M135:X135),
                    "")),
            1,
            0))
        =0,
    NA(),
    IF(
        Parameters!$D$15=1,
        IF(
            SUM(--(ISNUMBER(IF($M$5:$X$5=1,(M135:X135),""))))&gt;0,
            MAX(IF(
                ISNUMBER(M135:X135),
                IF(
                    M$5:X$5=1,
                    M135:X135,
                    ""),
                "")),
            MAX(IF(
                ISNUMBER(M135:X135),
                IF(
                    M$5:X$5=2,
                    M135:X135,
                    ""),
                ""))
        ),
        IF(
            Parameters!$D$16=1,
            IFERROR(
                AVERAGE(IF(
                    ISNUMBER(M135:X135),
                    IF(
                        M$5:X$5=1,
                        M135:X135,
                        ""),
                    "")),
                AVERAGE(IF(
                    ISNUMBER(M135:X135),
                    IF(
                        M$5:X$5=2,
                        M135:X135,
                        ""),
                    ""))
            ),
            IF(
                Parameters!$D$17=1,
                IFERROR(
                    IF(
                        OR(
                            IF(
                                ISNUMBER(M135:X135),
                                IF(
                                    M$5:X$5=1,
                                    M135:X135,
                                    ""),
                                "")
                            =0),
                        0,
                        GEOMEAN(IF(
                            ISNUMBER(M135:X135),
                            IF(
                                M$5:X$5=1,
                                M135:X135,
                                ""),
                            ""))
                    ),
                    IF(
                        OR(IF(
                            ISNUMBER(M135:X135),
                            IF(
                                M$5:X$5=2,
                                M135:X135,
                                ""),
                            "")
                            =0),
                        0,
                        GEOMEAN(IF(
                            ISNUMBER(M135:X135),
                            IF(
                                M$5:X$5=2,
                                M135:X135,
                                ""),
                            "")))
                )
            )
        )
    )
)</f>
        <v>0</v>
      </c>
      <c r="J135" s="242">
        <v>44620</v>
      </c>
      <c r="K135" s="242">
        <v>44699</v>
      </c>
      <c r="L135" s="91" t="s">
        <v>216</v>
      </c>
      <c r="M135" s="192">
        <v>3.8717201166180701</v>
      </c>
      <c r="N135" s="192">
        <v>0</v>
      </c>
      <c r="O135" s="192" t="s">
        <v>409</v>
      </c>
      <c r="P135" s="192">
        <v>42.2</v>
      </c>
      <c r="Q135" s="192" t="s">
        <v>409</v>
      </c>
      <c r="R135" s="192" t="s">
        <v>409</v>
      </c>
      <c r="S135"/>
      <c r="T135"/>
      <c r="U135"/>
      <c r="V135"/>
      <c r="W135"/>
      <c r="X135"/>
      <c r="Y135" s="192"/>
      <c r="Z135" s="192"/>
      <c r="AA135"/>
      <c r="AB135"/>
      <c r="AC135"/>
      <c r="AD135"/>
      <c r="AE135"/>
      <c r="AF135"/>
      <c r="AG135" s="34"/>
      <c r="AH135" s="34"/>
      <c r="AI135" s="34"/>
      <c r="AJ135" s="34"/>
      <c r="AK135" s="205"/>
    </row>
    <row r="136" spans="1:37" x14ac:dyDescent="0.2">
      <c r="A136" s="84">
        <v>129</v>
      </c>
      <c r="B136" s="84" t="str">
        <f ca="1"/>
        <v>Mali</v>
      </c>
      <c r="C136" s="84" t="str">
        <f ca="1"/>
        <v>MLI</v>
      </c>
      <c r="D136" s="84" t="str">
        <f ca="1"/>
        <v>SSF           Sub-Saharan Africa</v>
      </c>
      <c r="E136" s="84" t="str">
        <f ca="1"/>
        <v>IDA</v>
      </c>
      <c r="F136" s="190" t="str">
        <f t="shared" ca="1" si="7"/>
        <v/>
      </c>
      <c r="G136" s="80">
        <f>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0</v>
      </c>
      <c r="H136" s="80" cm="1">
        <f t="array" ref="H136">IF(
    SUM(IF(
            ISNUMBER(
                IF(
                    $M$4:$X$4,
                    (M136:X136),
                    "")),
            1,
            0))
        =0,
    NA(),
    IF(
        Parameters!$D$15=1,
        IF(
            SUM(--(ISNUMBER(IF($M$4:$X$4=1,(M136:X136),""))))&gt;0,
            MAX(IF(
                ISNUMBER(M136:X136),
                IF(
                    M$4:X$4=1,
                    M136:X136,
                    ""),
                "")),
            MAX(IF(
                ISNUMBER(M136:X136),
                IF(
                    M$4:X$4=2,
                    M136:X136,
                    ""),
                ""))
        ),
        IF(
            Parameters!$D$16=1,
            IFERROR(
                AVERAGE(IF(
                    ISNUMBER(M136:X136),
                    IF(
                        M$4:X$4=1,
                        M136:X136,
                        ""),
                    "")),
                AVERAGE(IF(
                    ISNUMBER(M136:X136),
                    IF(
                        M$4:X$4=2,
                        M136:X136,
                        ""),
                    ""))
            ),
            IF(
                Parameters!$D$17=1,
                IFERROR(
                    IF(
                        OR(
                            IF(
                                ISNUMBER(M136:X136),
                                IF(
                                    M$4:X$4=1,
                                    M136:X136,
                                    ""),
                                "")
                            =0),
                        0,
                        GEOMEAN(IF(
                            ISNUMBER(M136:X136),
                            IF(
                                M$4:X$4=1,
                                M136:X136,
                                ""),
                            ""))
                    ),
                    IF(
                        OR(IF(
                            ISNUMBER(M136:X136),
                            IF(
                                M$4:X$4=2,
                                M136:X136,
                                ""),
                            "")
                            =0),
                        0,
                        GEOMEAN(IF(
                            ISNUMBER(M136:X136),
                            IF(
                                M$4:X$4=2,
                                M136:X136,
                                ""),
                            "")))
                )
            )
        )
    )
)</f>
        <v>7.7201166180758003</v>
      </c>
      <c r="I136" s="191" cm="1">
        <f t="array" ref="I136">IF(
    SUM(IF(
            ISNUMBER(
                IF(
                    $M$5:$X$5,
                    (M136:X136),
                    "")),
            1,
            0))
        =0,
    NA(),
    IF(
        Parameters!$D$15=1,
        IF(
            SUM(--(ISNUMBER(IF($M$5:$X$5=1,(M136:X136),""))))&gt;0,
            MAX(IF(
                ISNUMBER(M136:X136),
                IF(
                    M$5:X$5=1,
                    M136:X136,
                    ""),
                "")),
            MAX(IF(
                ISNUMBER(M136:X136),
                IF(
                    M$5:X$5=2,
                    M136:X136,
                    ""),
                ""))
        ),
        IF(
            Parameters!$D$16=1,
            IFERROR(
                AVERAGE(IF(
                    ISNUMBER(M136:X136),
                    IF(
                        M$5:X$5=1,
                        M136:X136,
                        ""),
                    "")),
                AVERAGE(IF(
                    ISNUMBER(M136:X136),
                    IF(
                        M$5:X$5=2,
                        M136:X136,
                        ""),
                    ""))
            ),
            IF(
                Parameters!$D$17=1,
                IFERROR(
                    IF(
                        OR(
                            IF(
                                ISNUMBER(M136:X136),
                                IF(
                                    M$5:X$5=1,
                                    M136:X136,
                                    ""),
                                "")
                            =0),
                        0,
                        GEOMEAN(IF(
                            ISNUMBER(M136:X136),
                            IF(
                                M$5:X$5=1,
                                M136:X136,
                                ""),
                            ""))
                    ),
                    IF(
                        OR(IF(
                            ISNUMBER(M136:X136),
                            IF(
                                M$5:X$5=2,
                                M136:X136,
                                ""),
                            "")
                            =0),
                        0,
                        GEOMEAN(IF(
                            ISNUMBER(M136:X136),
                            IF(
                                M$5:X$5=2,
                                M136:X136,
                                ""),
                            "")))
                )
            )
        )
    )
)</f>
        <v>0</v>
      </c>
      <c r="J136" s="242">
        <v>44620</v>
      </c>
      <c r="K136" s="242">
        <v>44699</v>
      </c>
      <c r="L136" s="91" t="s">
        <v>218</v>
      </c>
      <c r="M136" s="192">
        <v>7.7201166180758003</v>
      </c>
      <c r="N136" s="192">
        <v>0</v>
      </c>
      <c r="O136" s="192" t="s">
        <v>409</v>
      </c>
      <c r="P136" s="192">
        <v>29</v>
      </c>
      <c r="Q136" s="192" t="s">
        <v>409</v>
      </c>
      <c r="R136" s="192" t="s">
        <v>409</v>
      </c>
      <c r="S136"/>
      <c r="T136"/>
      <c r="U136"/>
      <c r="V136"/>
      <c r="W136"/>
      <c r="X136"/>
      <c r="Y136" s="192"/>
      <c r="Z136" s="192"/>
      <c r="AA136"/>
      <c r="AB136"/>
      <c r="AC136"/>
      <c r="AD136"/>
      <c r="AE136"/>
      <c r="AF136"/>
      <c r="AG136" s="34"/>
      <c r="AH136" s="34"/>
      <c r="AI136" s="34"/>
      <c r="AJ136" s="34"/>
      <c r="AK136" s="205"/>
    </row>
    <row r="137" spans="1:37" x14ac:dyDescent="0.2">
      <c r="A137" s="84">
        <v>130</v>
      </c>
      <c r="B137" s="84" t="str">
        <f ca="1"/>
        <v>Malta</v>
      </c>
      <c r="C137" s="84" t="str">
        <f ca="1"/>
        <v>MLT</v>
      </c>
      <c r="D137" s="84" t="str">
        <f ca="1"/>
        <v>MEA           Middle East &amp; North Africa</v>
      </c>
      <c r="E137" s="84" t="str">
        <f ca="1"/>
        <v>NA</v>
      </c>
      <c r="F137" s="190" t="str">
        <f t="shared" ca="1" si="7"/>
        <v/>
      </c>
      <c r="G137" s="80">
        <f>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0</v>
      </c>
      <c r="H137" s="80" cm="1">
        <f t="array" ref="H137">IF(
    SUM(IF(
            ISNUMBER(
                IF(
                    $M$4:$X$4,
                    (M137:X137),
                    "")),
            1,
            0))
        =0,
    NA(),
    IF(
        Parameters!$D$15=1,
        IF(
            SUM(--(ISNUMBER(IF($M$4:$X$4=1,(M137:X137),""))))&gt;0,
            MAX(IF(
                ISNUMBER(M137:X137),
                IF(
                    M$4:X$4=1,
                    M137:X137,
                    ""),
                "")),
            MAX(IF(
                ISNUMBER(M137:X137),
                IF(
                    M$4:X$4=2,
                    M137:X137,
                    ""),
                ""))
        ),
        IF(
            Parameters!$D$16=1,
            IFERROR(
                AVERAGE(IF(
                    ISNUMBER(M137:X137),
                    IF(
                        M$4:X$4=1,
                        M137:X137,
                        ""),
                    "")),
                AVERAGE(IF(
                    ISNUMBER(M137:X137),
                    IF(
                        M$4:X$4=2,
                        M137:X137,
                        ""),
                    ""))
            ),
            IF(
                Parameters!$D$17=1,
                IFERROR(
                    IF(
                        OR(
                            IF(
                                ISNUMBER(M137:X137),
                                IF(
                                    M$4:X$4=1,
                                    M137:X137,
                                    ""),
                                "")
                            =0),
                        0,
                        GEOMEAN(IF(
                            ISNUMBER(M137:X137),
                            IF(
                                M$4:X$4=1,
                                M137:X137,
                                ""),
                            ""))
                    ),
                    IF(
                        OR(IF(
                            ISNUMBER(M137:X137),
                            IF(
                                M$4:X$4=2,
                                M137:X137,
                                ""),
                            "")
                            =0),
                        0,
                        GEOMEAN(IF(
                            ISNUMBER(M137:X137),
                            IF(
                                M$4:X$4=2,
                                M137:X137,
                                ""),
                            "")))
                )
            )
        )
    )
)</f>
        <v>4.4548104956268197</v>
      </c>
      <c r="I137" s="191" cm="1">
        <f t="array" ref="I137">IF(
    SUM(IF(
            ISNUMBER(
                IF(
                    $M$5:$X$5,
                    (M137:X137),
                    "")),
            1,
            0))
        =0,
    NA(),
    IF(
        Parameters!$D$15=1,
        IF(
            SUM(--(ISNUMBER(IF($M$5:$X$5=1,(M137:X137),""))))&gt;0,
            MAX(IF(
                ISNUMBER(M137:X137),
                IF(
                    M$5:X$5=1,
                    M137:X137,
                    ""),
                "")),
            MAX(IF(
                ISNUMBER(M137:X137),
                IF(
                    M$5:X$5=2,
                    M137:X137,
                    ""),
                ""))
        ),
        IF(
            Parameters!$D$16=1,
            IFERROR(
                AVERAGE(IF(
                    ISNUMBER(M137:X137),
                    IF(
                        M$5:X$5=1,
                        M137:X137,
                        ""),
                    "")),
                AVERAGE(IF(
                    ISNUMBER(M137:X137),
                    IF(
                        M$5:X$5=2,
                        M137:X137,
                        ""),
                    ""))
            ),
            IF(
                Parameters!$D$17=1,
                IFERROR(
                    IF(
                        OR(
                            IF(
                                ISNUMBER(M137:X137),
                                IF(
                                    M$5:X$5=1,
                                    M137:X137,
                                    ""),
                                "")
                            =0),
                        0,
                        GEOMEAN(IF(
                            ISNUMBER(M137:X137),
                            IF(
                                M$5:X$5=1,
                                M137:X137,
                                ""),
                            ""))
                    ),
                    IF(
                        OR(IF(
                            ISNUMBER(M137:X137),
                            IF(
                                M$5:X$5=2,
                                M137:X137,
                                ""),
                            "")
                            =0),
                        0,
                        GEOMEAN(IF(
                            ISNUMBER(M137:X137),
                            IF(
                                M$5:X$5=2,
                                M137:X137,
                                ""),
                            "")))
                )
            )
        )
    )
)</f>
        <v>0</v>
      </c>
      <c r="J137" s="242">
        <v>44620</v>
      </c>
      <c r="K137" s="242">
        <v>44699</v>
      </c>
      <c r="L137" s="91" t="s">
        <v>220</v>
      </c>
      <c r="M137" s="192">
        <v>4.4548104956268197</v>
      </c>
      <c r="N137" s="192">
        <v>0</v>
      </c>
      <c r="O137" s="192" t="s">
        <v>409</v>
      </c>
      <c r="P137" s="192">
        <v>40.200000000000003</v>
      </c>
      <c r="Q137" s="192" t="s">
        <v>409</v>
      </c>
      <c r="R137" s="192" t="s">
        <v>409</v>
      </c>
      <c r="S137"/>
      <c r="T137"/>
      <c r="U137"/>
      <c r="V137"/>
      <c r="W137"/>
      <c r="X137"/>
      <c r="Y137" s="192"/>
      <c r="Z137" s="192"/>
      <c r="AA137"/>
      <c r="AB137"/>
      <c r="AC137"/>
      <c r="AD137"/>
      <c r="AE137"/>
      <c r="AF137"/>
      <c r="AG137" s="34"/>
      <c r="AH137" s="34"/>
      <c r="AI137" s="34"/>
      <c r="AJ137" s="34"/>
      <c r="AK137" s="205"/>
    </row>
    <row r="138" spans="1:37" x14ac:dyDescent="0.2">
      <c r="A138" s="84">
        <v>131</v>
      </c>
      <c r="B138" s="84" t="str">
        <f ca="1"/>
        <v>Myanmar</v>
      </c>
      <c r="C138" s="84" t="str">
        <f ca="1"/>
        <v>MMR</v>
      </c>
      <c r="D138" s="84" t="str">
        <f ca="1"/>
        <v>EAS           East Asia &amp; Pacific</v>
      </c>
      <c r="E138" s="84" t="str">
        <f ca="1"/>
        <v>IDA</v>
      </c>
      <c r="F138" s="190" t="str">
        <f t="shared" ca="1" si="7"/>
        <v/>
      </c>
      <c r="G138" s="80">
        <f>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0</v>
      </c>
      <c r="H138" s="80" cm="1">
        <f t="array" ref="H138">IF(
    SUM(IF(
            ISNUMBER(
                IF(
                    $M$4:$X$4,
                    (M138:X138),
                    "")),
            1,
            0))
        =0,
    NA(),
    IF(
        Parameters!$D$15=1,
        IF(
            SUM(--(ISNUMBER(IF($M$4:$X$4=1,(M138:X138),""))))&gt;0,
            MAX(IF(
                ISNUMBER(M138:X138),
                IF(
                    M$4:X$4=1,
                    M138:X138,
                    ""),
                "")),
            MAX(IF(
                ISNUMBER(M138:X138),
                IF(
                    M$4:X$4=2,
                    M138:X138,
                    ""),
                ""))
        ),
        IF(
            Parameters!$D$16=1,
            IFERROR(
                AVERAGE(IF(
                    ISNUMBER(M138:X138),
                    IF(
                        M$4:X$4=1,
                        M138:X138,
                        ""),
                    "")),
                AVERAGE(IF(
                    ISNUMBER(M138:X138),
                    IF(
                        M$4:X$4=2,
                        M138:X138,
                        ""),
                    ""))
            ),
            IF(
                Parameters!$D$17=1,
                IFERROR(
                    IF(
                        OR(
                            IF(
                                ISNUMBER(M138:X138),
                                IF(
                                    M$4:X$4=1,
                                    M138:X138,
                                    ""),
                                "")
                            =0),
                        0,
                        GEOMEAN(IF(
                            ISNUMBER(M138:X138),
                            IF(
                                M$4:X$4=1,
                                M138:X138,
                                ""),
                            ""))
                    ),
                    IF(
                        OR(IF(
                            ISNUMBER(M138:X138),
                            IF(
                                M$4:X$4=2,
                                M138:X138,
                                ""),
                            "")
                            =0),
                        0,
                        GEOMEAN(IF(
                            ISNUMBER(M138:X138),
                            IF(
                                M$4:X$4=2,
                                M138:X138,
                                ""),
                            "")))
                )
            )
        )
    )
)</f>
        <v>5.0087463556851297</v>
      </c>
      <c r="I138" s="191" cm="1">
        <f t="array" ref="I138">IF(
    SUM(IF(
            ISNUMBER(
                IF(
                    $M$5:$X$5,
                    (M138:X138),
                    "")),
            1,
            0))
        =0,
    NA(),
    IF(
        Parameters!$D$15=1,
        IF(
            SUM(--(ISNUMBER(IF($M$5:$X$5=1,(M138:X138),""))))&gt;0,
            MAX(IF(
                ISNUMBER(M138:X138),
                IF(
                    M$5:X$5=1,
                    M138:X138,
                    ""),
                "")),
            MAX(IF(
                ISNUMBER(M138:X138),
                IF(
                    M$5:X$5=2,
                    M138:X138,
                    ""),
                ""))
        ),
        IF(
            Parameters!$D$16=1,
            IFERROR(
                AVERAGE(IF(
                    ISNUMBER(M138:X138),
                    IF(
                        M$5:X$5=1,
                        M138:X138,
                        ""),
                    "")),
                AVERAGE(IF(
                    ISNUMBER(M138:X138),
                    IF(
                        M$5:X$5=2,
                        M138:X138,
                        ""),
                    ""))
            ),
            IF(
                Parameters!$D$17=1,
                IFERROR(
                    IF(
                        OR(
                            IF(
                                ISNUMBER(M138:X138),
                                IF(
                                    M$5:X$5=1,
                                    M138:X138,
                                    ""),
                                "")
                            =0),
                        0,
                        GEOMEAN(IF(
                            ISNUMBER(M138:X138),
                            IF(
                                M$5:X$5=1,
                                M138:X138,
                                ""),
                            ""))
                    ),
                    IF(
                        OR(IF(
                            ISNUMBER(M138:X138),
                            IF(
                                M$5:X$5=2,
                                M138:X138,
                                ""),
                            "")
                            =0),
                        0,
                        GEOMEAN(IF(
                            ISNUMBER(M138:X138),
                            IF(
                                M$5:X$5=2,
                                M138:X138,
                                ""),
                            "")))
                )
            )
        )
    )
)</f>
        <v>0</v>
      </c>
      <c r="J138" s="242">
        <v>44620</v>
      </c>
      <c r="K138" s="242">
        <v>44699</v>
      </c>
      <c r="L138" s="91" t="s">
        <v>222</v>
      </c>
      <c r="M138" s="192">
        <v>5.0087463556851297</v>
      </c>
      <c r="N138" s="192">
        <v>0</v>
      </c>
      <c r="O138" s="192" t="s">
        <v>409</v>
      </c>
      <c r="P138" s="192">
        <v>38.299999999999997</v>
      </c>
      <c r="Q138" s="192" t="s">
        <v>409</v>
      </c>
      <c r="R138" s="192" t="s">
        <v>409</v>
      </c>
      <c r="S138"/>
      <c r="T138"/>
      <c r="U138"/>
      <c r="V138"/>
      <c r="W138"/>
      <c r="X138"/>
      <c r="Y138" s="192"/>
      <c r="Z138" s="192"/>
      <c r="AA138"/>
      <c r="AB138"/>
      <c r="AC138"/>
      <c r="AD138"/>
      <c r="AE138"/>
      <c r="AF138"/>
      <c r="AG138" s="34"/>
      <c r="AH138" s="34"/>
      <c r="AI138" s="34"/>
      <c r="AJ138" s="34"/>
      <c r="AK138" s="205"/>
    </row>
    <row r="139" spans="1:37" x14ac:dyDescent="0.2">
      <c r="A139" s="84">
        <v>132</v>
      </c>
      <c r="B139" s="84" t="str">
        <f ca="1"/>
        <v>Montenegro</v>
      </c>
      <c r="C139" s="84" t="str">
        <f ca="1"/>
        <v>MNE</v>
      </c>
      <c r="D139" s="84" t="str">
        <f ca="1"/>
        <v>ECS           Europe &amp; Central Asia</v>
      </c>
      <c r="E139" s="84" t="str">
        <f ca="1"/>
        <v>IBRD</v>
      </c>
      <c r="F139" s="190" t="str">
        <f t="shared" ca="1" si="7"/>
        <v/>
      </c>
      <c r="G139" s="80">
        <f>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0</v>
      </c>
      <c r="H139" s="80" cm="1">
        <f t="array" ref="H139">IF(
    SUM(IF(
            ISNUMBER(
                IF(
                    $M$4:$X$4,
                    (M139:X139),
                    "")),
            1,
            0))
        =0,
    NA(),
    IF(
        Parameters!$D$15=1,
        IF(
            SUM(--(ISNUMBER(IF($M$4:$X$4=1,(M139:X139),""))))&gt;0,
            MAX(IF(
                ISNUMBER(M139:X139),
                IF(
                    M$4:X$4=1,
                    M139:X139,
                    ""),
                "")),
            MAX(IF(
                ISNUMBER(M139:X139),
                IF(
                    M$4:X$4=2,
                    M139:X139,
                    ""),
                ""))
        ),
        IF(
            Parameters!$D$16=1,
            IFERROR(
                AVERAGE(IF(
                    ISNUMBER(M139:X139),
                    IF(
                        M$4:X$4=1,
                        M139:X139,
                        ""),
                    "")),
                AVERAGE(IF(
                    ISNUMBER(M139:X139),
                    IF(
                        M$4:X$4=2,
                        M139:X139,
                        ""),
                    ""))
            ),
            IF(
                Parameters!$D$17=1,
                IFERROR(
                    IF(
                        OR(
                            IF(
                                ISNUMBER(M139:X139),
                                IF(
                                    M$4:X$4=1,
                                    M139:X139,
                                    ""),
                                "")
                            =0),
                        0,
                        GEOMEAN(IF(
                            ISNUMBER(M139:X139),
                            IF(
                                M$4:X$4=1,
                                M139:X139,
                                ""),
                            ""))
                    ),
                    IF(
                        OR(IF(
                            ISNUMBER(M139:X139),
                            IF(
                                M$4:X$4=2,
                                M139:X139,
                                ""),
                            "")
                            =0),
                        0,
                        GEOMEAN(IF(
                            ISNUMBER(M139:X139),
                            IF(
                                M$4:X$4=2,
                                M139:X139,
                                ""),
                            "")))
                )
            )
        )
    )
)</f>
        <v>3.3177842565597602</v>
      </c>
      <c r="I139" s="191" cm="1">
        <f t="array" ref="I139">IF(
    SUM(IF(
            ISNUMBER(
                IF(
                    $M$5:$X$5,
                    (M139:X139),
                    "")),
            1,
            0))
        =0,
    NA(),
    IF(
        Parameters!$D$15=1,
        IF(
            SUM(--(ISNUMBER(IF($M$5:$X$5=1,(M139:X139),""))))&gt;0,
            MAX(IF(
                ISNUMBER(M139:X139),
                IF(
                    M$5:X$5=1,
                    M139:X139,
                    ""),
                "")),
            MAX(IF(
                ISNUMBER(M139:X139),
                IF(
                    M$5:X$5=2,
                    M139:X139,
                    ""),
                ""))
        ),
        IF(
            Parameters!$D$16=1,
            IFERROR(
                AVERAGE(IF(
                    ISNUMBER(M139:X139),
                    IF(
                        M$5:X$5=1,
                        M139:X139,
                        ""),
                    "")),
                AVERAGE(IF(
                    ISNUMBER(M139:X139),
                    IF(
                        M$5:X$5=2,
                        M139:X139,
                        ""),
                    ""))
            ),
            IF(
                Parameters!$D$17=1,
                IFERROR(
                    IF(
                        OR(
                            IF(
                                ISNUMBER(M139:X139),
                                IF(
                                    M$5:X$5=1,
                                    M139:X139,
                                    ""),
                                "")
                            =0),
                        0,
                        GEOMEAN(IF(
                            ISNUMBER(M139:X139),
                            IF(
                                M$5:X$5=1,
                                M139:X139,
                                ""),
                            ""))
                    ),
                    IF(
                        OR(IF(
                            ISNUMBER(M139:X139),
                            IF(
                                M$5:X$5=2,
                                M139:X139,
                                ""),
                            "")
                            =0),
                        0,
                        GEOMEAN(IF(
                            ISNUMBER(M139:X139),
                            IF(
                                M$5:X$5=2,
                                M139:X139,
                                ""),
                            "")))
                )
            )
        )
    )
)</f>
        <v>0</v>
      </c>
      <c r="J139" s="242">
        <v>44620</v>
      </c>
      <c r="K139" s="242">
        <v>44699</v>
      </c>
      <c r="L139" s="91" t="s">
        <v>224</v>
      </c>
      <c r="M139" s="192">
        <v>3.3177842565597602</v>
      </c>
      <c r="N139" s="192">
        <v>0</v>
      </c>
      <c r="O139" s="192" t="s">
        <v>409</v>
      </c>
      <c r="P139" s="192">
        <v>44.1</v>
      </c>
      <c r="Q139" s="192" t="s">
        <v>409</v>
      </c>
      <c r="R139" s="192" t="s">
        <v>409</v>
      </c>
      <c r="S139"/>
      <c r="T139"/>
      <c r="U139"/>
      <c r="V139"/>
      <c r="W139"/>
      <c r="X139"/>
      <c r="Y139" s="192"/>
      <c r="Z139" s="192"/>
      <c r="AA139"/>
      <c r="AB139"/>
      <c r="AC139"/>
      <c r="AD139"/>
      <c r="AE139"/>
      <c r="AF139"/>
      <c r="AG139" s="34"/>
      <c r="AH139" s="34"/>
      <c r="AI139" s="34"/>
      <c r="AJ139" s="34"/>
      <c r="AK139" s="205"/>
    </row>
    <row r="140" spans="1:37" x14ac:dyDescent="0.2">
      <c r="A140" s="84">
        <v>133</v>
      </c>
      <c r="B140" s="84" t="str">
        <f ca="1"/>
        <v>Mongolia</v>
      </c>
      <c r="C140" s="84" t="str">
        <f ca="1"/>
        <v>MNG</v>
      </c>
      <c r="D140" s="84" t="str">
        <f ca="1"/>
        <v>EAS           East Asia &amp; Pacific</v>
      </c>
      <c r="E140" s="84" t="str">
        <f ca="1"/>
        <v>IBRD</v>
      </c>
      <c r="F140" s="190" t="str">
        <f t="shared" ca="1" si="7"/>
        <v/>
      </c>
      <c r="G140" s="80">
        <f>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0</v>
      </c>
      <c r="H140" s="80" cm="1">
        <f t="array" ref="H140">IF(
    SUM(IF(
            ISNUMBER(
                IF(
                    $M$4:$X$4,
                    (M140:X140),
                    "")),
            1,
            0))
        =0,
    NA(),
    IF(
        Parameters!$D$15=1,
        IF(
            SUM(--(ISNUMBER(IF($M$4:$X$4=1,(M140:X140),""))))&gt;0,
            MAX(IF(
                ISNUMBER(M140:X140),
                IF(
                    M$4:X$4=1,
                    M140:X140,
                    ""),
                "")),
            MAX(IF(
                ISNUMBER(M140:X140),
                IF(
                    M$4:X$4=2,
                    M140:X140,
                    ""),
                ""))
        ),
        IF(
            Parameters!$D$16=1,
            IFERROR(
                AVERAGE(IF(
                    ISNUMBER(M140:X140),
                    IF(
                        M$4:X$4=1,
                        M140:X140,
                        ""),
                    "")),
                AVERAGE(IF(
                    ISNUMBER(M140:X140),
                    IF(
                        M$4:X$4=2,
                        M140:X140,
                        ""),
                    ""))
            ),
            IF(
                Parameters!$D$17=1,
                IFERROR(
                    IF(
                        OR(
                            IF(
                                ISNUMBER(M140:X140),
                                IF(
                                    M$4:X$4=1,
                                    M140:X140,
                                    ""),
                                "")
                            =0),
                        0,
                        GEOMEAN(IF(
                            ISNUMBER(M140:X140),
                            IF(
                                M$4:X$4=1,
                                M140:X140,
                                ""),
                            ""))
                    ),
                    IF(
                        OR(IF(
                            ISNUMBER(M140:X140),
                            IF(
                                M$4:X$4=2,
                                M140:X140,
                                ""),
                            "")
                            =0),
                        0,
                        GEOMEAN(IF(
                            ISNUMBER(M140:X140),
                            IF(
                                M$4:X$4=2,
                                M140:X140,
                                ""),
                            "")))
                )
            )
        )
    )
)</f>
        <v>4.2215743440233204</v>
      </c>
      <c r="I140" s="191" cm="1">
        <f t="array" ref="I140">IF(
    SUM(IF(
            ISNUMBER(
                IF(
                    $M$5:$X$5,
                    (M140:X140),
                    "")),
            1,
            0))
        =0,
    NA(),
    IF(
        Parameters!$D$15=1,
        IF(
            SUM(--(ISNUMBER(IF($M$5:$X$5=1,(M140:X140),""))))&gt;0,
            MAX(IF(
                ISNUMBER(M140:X140),
                IF(
                    M$5:X$5=1,
                    M140:X140,
                    ""),
                "")),
            MAX(IF(
                ISNUMBER(M140:X140),
                IF(
                    M$5:X$5=2,
                    M140:X140,
                    ""),
                ""))
        ),
        IF(
            Parameters!$D$16=1,
            IFERROR(
                AVERAGE(IF(
                    ISNUMBER(M140:X140),
                    IF(
                        M$5:X$5=1,
                        M140:X140,
                        ""),
                    "")),
                AVERAGE(IF(
                    ISNUMBER(M140:X140),
                    IF(
                        M$5:X$5=2,
                        M140:X140,
                        ""),
                    ""))
            ),
            IF(
                Parameters!$D$17=1,
                IFERROR(
                    IF(
                        OR(
                            IF(
                                ISNUMBER(M140:X140),
                                IF(
                                    M$5:X$5=1,
                                    M140:X140,
                                    ""),
                                "")
                            =0),
                        0,
                        GEOMEAN(IF(
                            ISNUMBER(M140:X140),
                            IF(
                                M$5:X$5=1,
                                M140:X140,
                                ""),
                            ""))
                    ),
                    IF(
                        OR(IF(
                            ISNUMBER(M140:X140),
                            IF(
                                M$5:X$5=2,
                                M140:X140,
                                ""),
                            "")
                            =0),
                        0,
                        GEOMEAN(IF(
                            ISNUMBER(M140:X140),
                            IF(
                                M$5:X$5=2,
                                M140:X140,
                                ""),
                            "")))
                )
            )
        )
    )
)</f>
        <v>0</v>
      </c>
      <c r="J140" s="242">
        <v>44620</v>
      </c>
      <c r="K140" s="242">
        <v>44699</v>
      </c>
      <c r="L140" s="91" t="s">
        <v>226</v>
      </c>
      <c r="M140" s="192">
        <v>4.2215743440233204</v>
      </c>
      <c r="N140" s="192">
        <v>0</v>
      </c>
      <c r="O140" s="192" t="s">
        <v>409</v>
      </c>
      <c r="P140" s="192">
        <v>41</v>
      </c>
      <c r="Q140" s="192" t="s">
        <v>409</v>
      </c>
      <c r="R140" s="192" t="s">
        <v>409</v>
      </c>
      <c r="S140"/>
      <c r="T140"/>
      <c r="U140"/>
      <c r="V140"/>
      <c r="W140"/>
      <c r="X140"/>
      <c r="Y140" s="192"/>
      <c r="Z140" s="192"/>
      <c r="AA140"/>
      <c r="AB140"/>
      <c r="AC140"/>
      <c r="AD140"/>
      <c r="AE140"/>
      <c r="AF140"/>
      <c r="AG140" s="34"/>
      <c r="AH140" s="34"/>
      <c r="AI140" s="34"/>
      <c r="AJ140" s="34"/>
      <c r="AK140" s="205"/>
    </row>
    <row r="141" spans="1:37" x14ac:dyDescent="0.2">
      <c r="A141" s="84">
        <v>134</v>
      </c>
      <c r="B141" s="84" t="str">
        <f ca="1"/>
        <v>Northern Mariana Islands</v>
      </c>
      <c r="C141" s="84" t="str">
        <f ca="1"/>
        <v>MNP</v>
      </c>
      <c r="D141" s="84" t="str">
        <f ca="1"/>
        <v>EAS           East Asia &amp; Pacific</v>
      </c>
      <c r="E141" s="84" t="str">
        <f ca="1"/>
        <v>NA</v>
      </c>
      <c r="F141" s="190" t="str">
        <f t="shared" ca="1" si="7"/>
        <v/>
      </c>
      <c r="G141" s="80">
        <f>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0</v>
      </c>
      <c r="H141" s="80" t="e" cm="1">
        <f t="array" ref="H141">IF(
    SUM(IF(
            ISNUMBER(
                IF(
                    $M$4:$X$4,
                    (M141:X141),
                    "")),
            1,
            0))
        =0,
    NA(),
    IF(
        Parameters!$D$15=1,
        IF(
            SUM(--(ISNUMBER(IF($M$4:$X$4=1,(M141:X141),""))))&gt;0,
            MAX(IF(
                ISNUMBER(M141:X141),
                IF(
                    M$4:X$4=1,
                    M141:X141,
                    ""),
                "")),
            MAX(IF(
                ISNUMBER(M141:X141),
                IF(
                    M$4:X$4=2,
                    M141:X141,
                    ""),
                ""))
        ),
        IF(
            Parameters!$D$16=1,
            IFERROR(
                AVERAGE(IF(
                    ISNUMBER(M141:X141),
                    IF(
                        M$4:X$4=1,
                        M141:X141,
                        ""),
                    "")),
                AVERAGE(IF(
                    ISNUMBER(M141:X141),
                    IF(
                        M$4:X$4=2,
                        M141:X141,
                        ""),
                    ""))
            ),
            IF(
                Parameters!$D$17=1,
                IFERROR(
                    IF(
                        OR(
                            IF(
                                ISNUMBER(M141:X141),
                                IF(
                                    M$4:X$4=1,
                                    M141:X141,
                                    ""),
                                "")
                            =0),
                        0,
                        GEOMEAN(IF(
                            ISNUMBER(M141:X141),
                            IF(
                                M$4:X$4=1,
                                M141:X141,
                                ""),
                            ""))
                    ),
                    IF(
                        OR(IF(
                            ISNUMBER(M141:X141),
                            IF(
                                M$4:X$4=2,
                                M141:X141,
                                ""),
                            "")
                            =0),
                        0,
                        GEOMEAN(IF(
                            ISNUMBER(M141:X141),
                            IF(
                                M$4:X$4=2,
                                M141:X141,
                                ""),
                            "")))
                )
            )
        )
    )
)</f>
        <v>#N/A</v>
      </c>
      <c r="I141" s="191" cm="1">
        <f t="array" ref="I141">IF(
    SUM(IF(
            ISNUMBER(
                IF(
                    $M$5:$X$5,
                    (M141:X141),
                    "")),
            1,
            0))
        =0,
    NA(),
    IF(
        Parameters!$D$15=1,
        IF(
            SUM(--(ISNUMBER(IF($M$5:$X$5=1,(M141:X141),""))))&gt;0,
            MAX(IF(
                ISNUMBER(M141:X141),
                IF(
                    M$5:X$5=1,
                    M141:X141,
                    ""),
                "")),
            MAX(IF(
                ISNUMBER(M141:X141),
                IF(
                    M$5:X$5=2,
                    M141:X141,
                    ""),
                ""))
        ),
        IF(
            Parameters!$D$16=1,
            IFERROR(
                AVERAGE(IF(
                    ISNUMBER(M141:X141),
                    IF(
                        M$5:X$5=1,
                        M141:X141,
                        ""),
                    "")),
                AVERAGE(IF(
                    ISNUMBER(M141:X141),
                    IF(
                        M$5:X$5=2,
                        M141:X141,
                        ""),
                    ""))
            ),
            IF(
                Parameters!$D$17=1,
                IFERROR(
                    IF(
                        OR(
                            IF(
                                ISNUMBER(M141:X141),
                                IF(
                                    M$5:X$5=1,
                                    M141:X141,
                                    ""),
                                "")
                            =0),
                        0,
                        GEOMEAN(IF(
                            ISNUMBER(M141:X141),
                            IF(
                                M$5:X$5=1,
                                M141:X141,
                                ""),
                            ""))
                    ),
                    IF(
                        OR(IF(
                            ISNUMBER(M141:X141),
                            IF(
                                M$5:X$5=2,
                                M141:X141,
                                ""),
                            "")
                            =0),
                        0,
                        GEOMEAN(IF(
                            ISNUMBER(M141:X141),
                            IF(
                                M$5:X$5=2,
                                M141:X141,
                                ""),
                            "")))
                )
            )
        )
    )
)</f>
        <v>0</v>
      </c>
      <c r="J141" s="242" t="s">
        <v>409</v>
      </c>
      <c r="K141" s="242" t="s">
        <v>409</v>
      </c>
      <c r="L141" s="91" t="s">
        <v>683</v>
      </c>
      <c r="M141" s="192" t="s">
        <v>409</v>
      </c>
      <c r="N141" s="192">
        <v>0</v>
      </c>
      <c r="O141" s="192" t="s">
        <v>409</v>
      </c>
      <c r="P141" s="192" t="s">
        <v>409</v>
      </c>
      <c r="Q141" s="192" t="s">
        <v>409</v>
      </c>
      <c r="R141" s="192" t="s">
        <v>409</v>
      </c>
      <c r="S141"/>
      <c r="T141"/>
      <c r="U141"/>
      <c r="V141"/>
      <c r="W141"/>
      <c r="X141"/>
      <c r="Y141" s="192"/>
      <c r="Z141" s="192"/>
      <c r="AA141"/>
      <c r="AB141"/>
      <c r="AC141"/>
      <c r="AD141"/>
      <c r="AE141"/>
      <c r="AF141"/>
      <c r="AG141" s="34"/>
      <c r="AH141" s="34"/>
      <c r="AI141" s="34"/>
      <c r="AJ141" s="34"/>
      <c r="AK141" s="205"/>
    </row>
    <row r="142" spans="1:37" x14ac:dyDescent="0.2">
      <c r="A142" s="84">
        <v>135</v>
      </c>
      <c r="B142" s="84" t="str">
        <f ca="1"/>
        <v>Mozambique</v>
      </c>
      <c r="C142" s="84" t="str">
        <f ca="1"/>
        <v>MOZ</v>
      </c>
      <c r="D142" s="84" t="str">
        <f ca="1"/>
        <v>SSF           Sub-Saharan Africa</v>
      </c>
      <c r="E142" s="84" t="str">
        <f ca="1"/>
        <v>IDA</v>
      </c>
      <c r="F142" s="190" t="str">
        <f t="shared" ca="1" si="7"/>
        <v/>
      </c>
      <c r="G142" s="80">
        <f>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0</v>
      </c>
      <c r="H142" s="80" cm="1">
        <f t="array" ref="H142">IF(
    SUM(IF(
            ISNUMBER(
                IF(
                    $M$4:$X$4,
                    (M142:X142),
                    "")),
            1,
            0))
        =0,
    NA(),
    IF(
        Parameters!$D$15=1,
        IF(
            SUM(--(ISNUMBER(IF($M$4:$X$4=1,(M142:X142),""))))&gt;0,
            MAX(IF(
                ISNUMBER(M142:X142),
                IF(
                    M$4:X$4=1,
                    M142:X142,
                    ""),
                "")),
            MAX(IF(
                ISNUMBER(M142:X142),
                IF(
                    M$4:X$4=2,
                    M142:X142,
                    ""),
                ""))
        ),
        IF(
            Parameters!$D$16=1,
            IFERROR(
                AVERAGE(IF(
                    ISNUMBER(M142:X142),
                    IF(
                        M$4:X$4=1,
                        M142:X142,
                        ""),
                    "")),
                AVERAGE(IF(
                    ISNUMBER(M142:X142),
                    IF(
                        M$4:X$4=2,
                        M142:X142,
                        ""),
                    ""))
            ),
            IF(
                Parameters!$D$17=1,
                IFERROR(
                    IF(
                        OR(
                            IF(
                                ISNUMBER(M142:X142),
                                IF(
                                    M$4:X$4=1,
                                    M142:X142,
                                    ""),
                                "")
                            =0),
                        0,
                        GEOMEAN(IF(
                            ISNUMBER(M142:X142),
                            IF(
                                M$4:X$4=1,
                                M142:X142,
                                ""),
                            ""))
                    ),
                    IF(
                        OR(IF(
                            ISNUMBER(M142:X142),
                            IF(
                                M$4:X$4=2,
                                M142:X142,
                                ""),
                            "")
                            =0),
                        0,
                        GEOMEAN(IF(
                            ISNUMBER(M142:X142),
                            IF(
                                M$4:X$4=2,
                                M142:X142,
                                ""),
                            "")))
                )
            )
        )
    )
)</f>
        <v>7.3119533527696801</v>
      </c>
      <c r="I142" s="191" cm="1">
        <f t="array" ref="I142">IF(
    SUM(IF(
            ISNUMBER(
                IF(
                    $M$5:$X$5,
                    (M142:X142),
                    "")),
            1,
            0))
        =0,
    NA(),
    IF(
        Parameters!$D$15=1,
        IF(
            SUM(--(ISNUMBER(IF($M$5:$X$5=1,(M142:X142),""))))&gt;0,
            MAX(IF(
                ISNUMBER(M142:X142),
                IF(
                    M$5:X$5=1,
                    M142:X142,
                    ""),
                "")),
            MAX(IF(
                ISNUMBER(M142:X142),
                IF(
                    M$5:X$5=2,
                    M142:X142,
                    ""),
                ""))
        ),
        IF(
            Parameters!$D$16=1,
            IFERROR(
                AVERAGE(IF(
                    ISNUMBER(M142:X142),
                    IF(
                        M$5:X$5=1,
                        M142:X142,
                        ""),
                    "")),
                AVERAGE(IF(
                    ISNUMBER(M142:X142),
                    IF(
                        M$5:X$5=2,
                        M142:X142,
                        ""),
                    ""))
            ),
            IF(
                Parameters!$D$17=1,
                IFERROR(
                    IF(
                        OR(
                            IF(
                                ISNUMBER(M142:X142),
                                IF(
                                    M$5:X$5=1,
                                    M142:X142,
                                    ""),
                                "")
                            =0),
                        0,
                        GEOMEAN(IF(
                            ISNUMBER(M142:X142),
                            IF(
                                M$5:X$5=1,
                                M142:X142,
                                ""),
                            ""))
                    ),
                    IF(
                        OR(IF(
                            ISNUMBER(M142:X142),
                            IF(
                                M$5:X$5=2,
                                M142:X142,
                                ""),
                            "")
                            =0),
                        0,
                        GEOMEAN(IF(
                            ISNUMBER(M142:X142),
                            IF(
                                M$5:X$5=2,
                                M142:X142,
                                ""),
                            "")))
                )
            )
        )
    )
)</f>
        <v>0</v>
      </c>
      <c r="J142" s="242">
        <v>44620</v>
      </c>
      <c r="K142" s="242">
        <v>44699</v>
      </c>
      <c r="L142" s="91" t="s">
        <v>228</v>
      </c>
      <c r="M142" s="192">
        <v>7.3119533527696801</v>
      </c>
      <c r="N142" s="192">
        <v>0</v>
      </c>
      <c r="O142" s="192" t="s">
        <v>409</v>
      </c>
      <c r="P142" s="192">
        <v>30.4</v>
      </c>
      <c r="Q142" s="192" t="s">
        <v>409</v>
      </c>
      <c r="R142" s="192" t="s">
        <v>409</v>
      </c>
      <c r="S142"/>
      <c r="T142"/>
      <c r="U142"/>
      <c r="V142"/>
      <c r="W142"/>
      <c r="X142"/>
      <c r="Y142" s="192"/>
      <c r="Z142" s="192"/>
      <c r="AA142"/>
      <c r="AB142"/>
      <c r="AC142"/>
      <c r="AD142"/>
      <c r="AE142"/>
      <c r="AF142"/>
      <c r="AG142" s="34"/>
      <c r="AH142" s="34"/>
      <c r="AI142" s="34"/>
      <c r="AJ142" s="34"/>
      <c r="AK142" s="205"/>
    </row>
    <row r="143" spans="1:37" x14ac:dyDescent="0.2">
      <c r="A143" s="84">
        <v>136</v>
      </c>
      <c r="B143" s="84" t="str">
        <f ca="1"/>
        <v>Mauritania</v>
      </c>
      <c r="C143" s="84" t="str">
        <f ca="1"/>
        <v>MRT</v>
      </c>
      <c r="D143" s="84" t="str">
        <f ca="1"/>
        <v>SSF           Sub-Saharan Africa</v>
      </c>
      <c r="E143" s="84" t="str">
        <f ca="1"/>
        <v>IDA</v>
      </c>
      <c r="F143" s="190" t="str">
        <f t="shared" ca="1" si="7"/>
        <v/>
      </c>
      <c r="G143" s="80">
        <f>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0</v>
      </c>
      <c r="H143" s="80" cm="1">
        <f t="array" ref="H143">IF(
    SUM(IF(
            ISNUMBER(
                IF(
                    $M$4:$X$4,
                    (M143:X143),
                    "")),
            1,
            0))
        =0,
    NA(),
    IF(
        Parameters!$D$15=1,
        IF(
            SUM(--(ISNUMBER(IF($M$4:$X$4=1,(M143:X143),""))))&gt;0,
            MAX(IF(
                ISNUMBER(M143:X143),
                IF(
                    M$4:X$4=1,
                    M143:X143,
                    ""),
                "")),
            MAX(IF(
                ISNUMBER(M143:X143),
                IF(
                    M$4:X$4=2,
                    M143:X143,
                    ""),
                ""))
        ),
        IF(
            Parameters!$D$16=1,
            IFERROR(
                AVERAGE(IF(
                    ISNUMBER(M143:X143),
                    IF(
                        M$4:X$4=1,
                        M143:X143,
                        ""),
                    "")),
                AVERAGE(IF(
                    ISNUMBER(M143:X143),
                    IF(
                        M$4:X$4=2,
                        M143:X143,
                        ""),
                    ""))
            ),
            IF(
                Parameters!$D$17=1,
                IFERROR(
                    IF(
                        OR(
                            IF(
                                ISNUMBER(M143:X143),
                                IF(
                                    M$4:X$4=1,
                                    M143:X143,
                                    ""),
                                "")
                            =0),
                        0,
                        GEOMEAN(IF(
                            ISNUMBER(M143:X143),
                            IF(
                                M$4:X$4=1,
                                M143:X143,
                                ""),
                            ""))
                    ),
                    IF(
                        OR(IF(
                            ISNUMBER(M143:X143),
                            IF(
                                M$4:X$4=2,
                                M143:X143,
                                ""),
                            "")
                            =0),
                        0,
                        GEOMEAN(IF(
                            ISNUMBER(M143:X143),
                            IF(
                                M$4:X$4=2,
                                M143:X143,
                                ""),
                            "")))
                )
            )
        )
    )
)</f>
        <v>8.5364431486880399</v>
      </c>
      <c r="I143" s="191" cm="1">
        <f t="array" ref="I143">IF(
    SUM(IF(
            ISNUMBER(
                IF(
                    $M$5:$X$5,
                    (M143:X143),
                    "")),
            1,
            0))
        =0,
    NA(),
    IF(
        Parameters!$D$15=1,
        IF(
            SUM(--(ISNUMBER(IF($M$5:$X$5=1,(M143:X143),""))))&gt;0,
            MAX(IF(
                ISNUMBER(M143:X143),
                IF(
                    M$5:X$5=1,
                    M143:X143,
                    ""),
                "")),
            MAX(IF(
                ISNUMBER(M143:X143),
                IF(
                    M$5:X$5=2,
                    M143:X143,
                    ""),
                ""))
        ),
        IF(
            Parameters!$D$16=1,
            IFERROR(
                AVERAGE(IF(
                    ISNUMBER(M143:X143),
                    IF(
                        M$5:X$5=1,
                        M143:X143,
                        ""),
                    "")),
                AVERAGE(IF(
                    ISNUMBER(M143:X143),
                    IF(
                        M$5:X$5=2,
                        M143:X143,
                        ""),
                    ""))
            ),
            IF(
                Parameters!$D$17=1,
                IFERROR(
                    IF(
                        OR(
                            IF(
                                ISNUMBER(M143:X143),
                                IF(
                                    M$5:X$5=1,
                                    M143:X143,
                                    ""),
                                "")
                            =0),
                        0,
                        GEOMEAN(IF(
                            ISNUMBER(M143:X143),
                            IF(
                                M$5:X$5=1,
                                M143:X143,
                                ""),
                            ""))
                    ),
                    IF(
                        OR(IF(
                            ISNUMBER(M143:X143),
                            IF(
                                M$5:X$5=2,
                                M143:X143,
                                ""),
                            "")
                            =0),
                        0,
                        GEOMEAN(IF(
                            ISNUMBER(M143:X143),
                            IF(
                                M$5:X$5=2,
                                M143:X143,
                                ""),
                            "")))
                )
            )
        )
    )
)</f>
        <v>0</v>
      </c>
      <c r="J143" s="242">
        <v>44620</v>
      </c>
      <c r="K143" s="242">
        <v>44699</v>
      </c>
      <c r="L143" s="91" t="s">
        <v>230</v>
      </c>
      <c r="M143" s="192">
        <v>8.5364431486880399</v>
      </c>
      <c r="N143" s="192">
        <v>0</v>
      </c>
      <c r="O143" s="192" t="s">
        <v>409</v>
      </c>
      <c r="P143" s="192">
        <v>26.2</v>
      </c>
      <c r="Q143" s="192" t="s">
        <v>409</v>
      </c>
      <c r="R143" s="192" t="s">
        <v>409</v>
      </c>
      <c r="S143"/>
      <c r="T143"/>
      <c r="U143"/>
      <c r="V143"/>
      <c r="W143"/>
      <c r="X143"/>
      <c r="Y143" s="192"/>
      <c r="Z143" s="192"/>
      <c r="AA143"/>
      <c r="AB143"/>
      <c r="AC143"/>
      <c r="AD143"/>
      <c r="AE143"/>
      <c r="AF143"/>
      <c r="AG143" s="34"/>
      <c r="AH143" s="34"/>
      <c r="AI143" s="34"/>
      <c r="AJ143" s="34"/>
      <c r="AK143" s="205"/>
    </row>
    <row r="144" spans="1:37" x14ac:dyDescent="0.2">
      <c r="A144" s="84">
        <v>137</v>
      </c>
      <c r="B144" s="84" t="str">
        <f ca="1"/>
        <v>Mauritius</v>
      </c>
      <c r="C144" s="84" t="str">
        <f ca="1"/>
        <v>MUS</v>
      </c>
      <c r="D144" s="84" t="str">
        <f ca="1"/>
        <v>SSF           Sub-Saharan Africa</v>
      </c>
      <c r="E144" s="84" t="str">
        <f ca="1"/>
        <v>IBRD</v>
      </c>
      <c r="F144" s="190" t="str">
        <f t="shared" ca="1" si="7"/>
        <v/>
      </c>
      <c r="G144" s="80">
        <f>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0</v>
      </c>
      <c r="H144" s="80" cm="1">
        <f t="array" ref="H144">IF(
    SUM(IF(
            ISNUMBER(
                IF(
                    $M$4:$X$4,
                    (M144:X144),
                    "")),
            1,
            0))
        =0,
    NA(),
    IF(
        Parameters!$D$15=1,
        IF(
            SUM(--(ISNUMBER(IF($M$4:$X$4=1,(M144:X144),""))))&gt;0,
            MAX(IF(
                ISNUMBER(M144:X144),
                IF(
                    M$4:X$4=1,
                    M144:X144,
                    ""),
                "")),
            MAX(IF(
                ISNUMBER(M144:X144),
                IF(
                    M$4:X$4=2,
                    M144:X144,
                    ""),
                ""))
        ),
        IF(
            Parameters!$D$16=1,
            IFERROR(
                AVERAGE(IF(
                    ISNUMBER(M144:X144),
                    IF(
                        M$4:X$4=1,
                        M144:X144,
                        ""),
                    "")),
                AVERAGE(IF(
                    ISNUMBER(M144:X144),
                    IF(
                        M$4:X$4=2,
                        M144:X144,
                        ""),
                    ""))
            ),
            IF(
                Parameters!$D$17=1,
                IFERROR(
                    IF(
                        OR(
                            IF(
                                ISNUMBER(M144:X144),
                                IF(
                                    M$4:X$4=1,
                                    M144:X144,
                                    ""),
                                "")
                            =0),
                        0,
                        GEOMEAN(IF(
                            ISNUMBER(M144:X144),
                            IF(
                                M$4:X$4=1,
                                M144:X144,
                                ""),
                            ""))
                    ),
                    IF(
                        OR(IF(
                            ISNUMBER(M144:X144),
                            IF(
                                M$4:X$4=2,
                                M144:X144,
                                ""),
                            "")
                            =0),
                        0,
                        GEOMEAN(IF(
                            ISNUMBER(M144:X144),
                            IF(
                                M$4:X$4=2,
                                M144:X144,
                                ""),
                            "")))
                )
            )
        )
    )
)</f>
        <v>4.6005830903789997</v>
      </c>
      <c r="I144" s="191" cm="1">
        <f t="array" ref="I144">IF(
    SUM(IF(
            ISNUMBER(
                IF(
                    $M$5:$X$5,
                    (M144:X144),
                    "")),
            1,
            0))
        =0,
    NA(),
    IF(
        Parameters!$D$15=1,
        IF(
            SUM(--(ISNUMBER(IF($M$5:$X$5=1,(M144:X144),""))))&gt;0,
            MAX(IF(
                ISNUMBER(M144:X144),
                IF(
                    M$5:X$5=1,
                    M144:X144,
                    ""),
                "")),
            MAX(IF(
                ISNUMBER(M144:X144),
                IF(
                    M$5:X$5=2,
                    M144:X144,
                    ""),
                ""))
        ),
        IF(
            Parameters!$D$16=1,
            IFERROR(
                AVERAGE(IF(
                    ISNUMBER(M144:X144),
                    IF(
                        M$5:X$5=1,
                        M144:X144,
                        ""),
                    "")),
                AVERAGE(IF(
                    ISNUMBER(M144:X144),
                    IF(
                        M$5:X$5=2,
                        M144:X144,
                        ""),
                    ""))
            ),
            IF(
                Parameters!$D$17=1,
                IFERROR(
                    IF(
                        OR(
                            IF(
                                ISNUMBER(M144:X144),
                                IF(
                                    M$5:X$5=1,
                                    M144:X144,
                                    ""),
                                "")
                            =0),
                        0,
                        GEOMEAN(IF(
                            ISNUMBER(M144:X144),
                            IF(
                                M$5:X$5=1,
                                M144:X144,
                                ""),
                            ""))
                    ),
                    IF(
                        OR(IF(
                            ISNUMBER(M144:X144),
                            IF(
                                M$5:X$5=2,
                                M144:X144,
                                ""),
                            "")
                            =0),
                        0,
                        GEOMEAN(IF(
                            ISNUMBER(M144:X144),
                            IF(
                                M$5:X$5=2,
                                M144:X144,
                                ""),
                            "")))
                )
            )
        )
    )
)</f>
        <v>0</v>
      </c>
      <c r="J144" s="242">
        <v>44620</v>
      </c>
      <c r="K144" s="242">
        <v>44879</v>
      </c>
      <c r="L144" s="91" t="s">
        <v>232</v>
      </c>
      <c r="M144" s="192">
        <v>4.6005830903789997</v>
      </c>
      <c r="N144" s="192">
        <v>0</v>
      </c>
      <c r="O144" s="192" t="s">
        <v>409</v>
      </c>
      <c r="P144" s="192">
        <v>39.700000000000003</v>
      </c>
      <c r="Q144" s="192" t="s">
        <v>409</v>
      </c>
      <c r="R144" s="192" t="s">
        <v>409</v>
      </c>
      <c r="S144"/>
      <c r="T144"/>
      <c r="U144"/>
      <c r="V144"/>
      <c r="W144"/>
      <c r="X144"/>
      <c r="Y144" s="192"/>
      <c r="Z144" s="192"/>
      <c r="AA144"/>
      <c r="AB144"/>
      <c r="AC144"/>
      <c r="AD144"/>
      <c r="AE144"/>
      <c r="AF144"/>
      <c r="AG144" s="34"/>
      <c r="AH144" s="34"/>
      <c r="AI144" s="34"/>
      <c r="AJ144" s="34"/>
      <c r="AK144" s="205"/>
    </row>
    <row r="145" spans="1:37" x14ac:dyDescent="0.2">
      <c r="A145" s="84">
        <v>138</v>
      </c>
      <c r="B145" s="84" t="str">
        <f ca="1"/>
        <v>Malawi</v>
      </c>
      <c r="C145" s="84" t="str">
        <f ca="1"/>
        <v>MWI</v>
      </c>
      <c r="D145" s="84" t="str">
        <f ca="1"/>
        <v>SSF           Sub-Saharan Africa</v>
      </c>
      <c r="E145" s="84" t="str">
        <f ca="1"/>
        <v>IDA</v>
      </c>
      <c r="F145" s="190" t="str">
        <f t="shared" ca="1" si="7"/>
        <v/>
      </c>
      <c r="G145" s="80">
        <f>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8.8689848420368715</v>
      </c>
      <c r="H145" s="80" cm="1">
        <f t="array" ref="H145">IF(
    SUM(IF(
            ISNUMBER(
                IF(
                    $M$4:$X$4,
                    (M145:X145),
                    "")),
            1,
            0))
        =0,
    NA(),
    IF(
        Parameters!$D$15=1,
        IF(
            SUM(--(ISNUMBER(IF($M$4:$X$4=1,(M145:X145),""))))&gt;0,
            MAX(IF(
                ISNUMBER(M145:X145),
                IF(
                    M$4:X$4=1,
                    M145:X145,
                    ""),
                "")),
            MAX(IF(
                ISNUMBER(M145:X145),
                IF(
                    M$4:X$4=2,
                    M145:X145,
                    ""),
                ""))
        ),
        IF(
            Parameters!$D$16=1,
            IFERROR(
                AVERAGE(IF(
                    ISNUMBER(M145:X145),
                    IF(
                        M$4:X$4=1,
                        M145:X145,
                        ""),
                    "")),
                AVERAGE(IF(
                    ISNUMBER(M145:X145),
                    IF(
                        M$4:X$4=2,
                        M145:X145,
                        ""),
                    ""))
            ),
            IF(
                Parameters!$D$17=1,
                IFERROR(
                    IF(
                        OR(
                            IF(
                                ISNUMBER(M145:X145),
                                IF(
                                    M$4:X$4=1,
                                    M145:X145,
                                    ""),
                                "")
                            =0),
                        0,
                        GEOMEAN(IF(
                            ISNUMBER(M145:X145),
                            IF(
                                M$4:X$4=1,
                                M145:X145,
                                ""),
                            ""))
                    ),
                    IF(
                        OR(IF(
                            ISNUMBER(M145:X145),
                            IF(
                                M$4:X$4=2,
                                M145:X145,
                                ""),
                            "")
                            =0),
                        0,
                        GEOMEAN(IF(
                            ISNUMBER(M145:X145),
                            IF(
                                M$4:X$4=2,
                                M145:X145,
                                ""),
                            "")))
                )
            )
        )
    )
)</f>
        <v>7.8658892128279803</v>
      </c>
      <c r="I145" s="191" cm="1">
        <f t="array" ref="I145">IF(
    SUM(IF(
            ISNUMBER(
                IF(
                    $M$5:$X$5,
                    (M145:X145),
                    "")),
            1,
            0))
        =0,
    NA(),
    IF(
        Parameters!$D$15=1,
        IF(
            SUM(--(ISNUMBER(IF($M$5:$X$5=1,(M145:X145),""))))&gt;0,
            MAX(IF(
                ISNUMBER(M145:X145),
                IF(
                    M$5:X$5=1,
                    M145:X145,
                    ""),
                "")),
            MAX(IF(
                ISNUMBER(M145:X145),
                IF(
                    M$5:X$5=2,
                    M145:X145,
                    ""),
                ""))
        ),
        IF(
            Parameters!$D$16=1,
            IFERROR(
                AVERAGE(IF(
                    ISNUMBER(M145:X145),
                    IF(
                        M$5:X$5=1,
                        M145:X145,
                        ""),
                    "")),
                AVERAGE(IF(
                    ISNUMBER(M145:X145),
                    IF(
                        M$5:X$5=2,
                        M145:X145,
                        ""),
                    ""))
            ),
            IF(
                Parameters!$D$17=1,
                IFERROR(
                    IF(
                        OR(
                            IF(
                                ISNUMBER(M145:X145),
                                IF(
                                    M$5:X$5=1,
                                    M145:X145,
                                    ""),
                                "")
                            =0),
                        0,
                        GEOMEAN(IF(
                            ISNUMBER(M145:X145),
                            IF(
                                M$5:X$5=1,
                                M145:X145,
                                ""),
                            ""))
                    ),
                    IF(
                        OR(IF(
                            ISNUMBER(M145:X145),
                            IF(
                                M$5:X$5=2,
                                M145:X145,
                                ""),
                            "")
                            =0),
                        0,
                        GEOMEAN(IF(
                            ISNUMBER(M145:X145),
                            IF(
                                M$5:X$5=2,
                                M145:X145,
                                ""),
                            "")))
                )
            )
        )
    )
)</f>
        <v>10</v>
      </c>
      <c r="J145" s="242">
        <v>44620</v>
      </c>
      <c r="K145" s="242">
        <v>46281</v>
      </c>
      <c r="L145" s="91" t="s">
        <v>234</v>
      </c>
      <c r="M145" s="192">
        <v>7.8658892128279803</v>
      </c>
      <c r="N145" s="192">
        <v>0</v>
      </c>
      <c r="O145" s="192">
        <v>10</v>
      </c>
      <c r="P145" s="192">
        <v>28.5</v>
      </c>
      <c r="Q145" s="192" t="s">
        <v>409</v>
      </c>
      <c r="R145" s="192" t="s">
        <v>805</v>
      </c>
      <c r="S145"/>
      <c r="T145"/>
      <c r="U145"/>
      <c r="V145"/>
      <c r="W145"/>
      <c r="X145"/>
      <c r="Y145" s="192"/>
      <c r="Z145" s="192"/>
      <c r="AA145"/>
      <c r="AB145"/>
      <c r="AC145"/>
      <c r="AD145"/>
      <c r="AE145"/>
      <c r="AF145"/>
      <c r="AG145" s="34"/>
      <c r="AH145" s="34"/>
      <c r="AI145" s="34"/>
      <c r="AJ145" s="34"/>
      <c r="AK145" s="205"/>
    </row>
    <row r="146" spans="1:37" x14ac:dyDescent="0.2">
      <c r="A146" s="84">
        <v>139</v>
      </c>
      <c r="B146" s="84" t="str">
        <f ca="1"/>
        <v>Malaysia</v>
      </c>
      <c r="C146" s="84" t="str">
        <f ca="1"/>
        <v>MYS</v>
      </c>
      <c r="D146" s="84" t="str">
        <f ca="1"/>
        <v>EAS           East Asia &amp; Pacific</v>
      </c>
      <c r="E146" s="84" t="str">
        <f ca="1"/>
        <v>IBRD</v>
      </c>
      <c r="F146" s="190" t="str">
        <f t="shared" ca="1" si="7"/>
        <v/>
      </c>
      <c r="G146" s="80">
        <f>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0</v>
      </c>
      <c r="H146" s="80" cm="1">
        <f t="array" ref="H146">IF(
    SUM(IF(
            ISNUMBER(
                IF(
                    $M$4:$X$4,
                    (M146:X146),
                    "")),
            1,
            0))
        =0,
    NA(),
    IF(
        Parameters!$D$15=1,
        IF(
            SUM(--(ISNUMBER(IF($M$4:$X$4=1,(M146:X146),""))))&gt;0,
            MAX(IF(
                ISNUMBER(M146:X146),
                IF(
                    M$4:X$4=1,
                    M146:X146,
                    ""),
                "")),
            MAX(IF(
                ISNUMBER(M146:X146),
                IF(
                    M$4:X$4=2,
                    M146:X146,
                    ""),
                ""))
        ),
        IF(
            Parameters!$D$16=1,
            IFERROR(
                AVERAGE(IF(
                    ISNUMBER(M146:X146),
                    IF(
                        M$4:X$4=1,
                        M146:X146,
                        ""),
                    "")),
                AVERAGE(IF(
                    ISNUMBER(M146:X146),
                    IF(
                        M$4:X$4=2,
                        M146:X146,
                        ""),
                    ""))
            ),
            IF(
                Parameters!$D$17=1,
                IFERROR(
                    IF(
                        OR(
                            IF(
                                ISNUMBER(M146:X146),
                                IF(
                                    M$4:X$4=1,
                                    M146:X146,
                                    ""),
                                "")
                            =0),
                        0,
                        GEOMEAN(IF(
                            ISNUMBER(M146:X146),
                            IF(
                                M$4:X$4=1,
                                M146:X146,
                                ""),
                            ""))
                    ),
                    IF(
                        OR(IF(
                            ISNUMBER(M146:X146),
                            IF(
                                M$4:X$4=2,
                                M146:X146,
                                ""),
                            "")
                            =0),
                        0,
                        GEOMEAN(IF(
                            ISNUMBER(M146:X146),
                            IF(
                                M$4:X$4=2,
                                M146:X146,
                                ""),
                            "")))
                )
            )
        )
    )
)</f>
        <v>0</v>
      </c>
      <c r="I146" s="191" cm="1">
        <f t="array" ref="I146">IF(
    SUM(IF(
            ISNUMBER(
                IF(
                    $M$5:$X$5,
                    (M146:X146),
                    "")),
            1,
            0))
        =0,
    NA(),
    IF(
        Parameters!$D$15=1,
        IF(
            SUM(--(ISNUMBER(IF($M$5:$X$5=1,(M146:X146),""))))&gt;0,
            MAX(IF(
                ISNUMBER(M146:X146),
                IF(
                    M$5:X$5=1,
                    M146:X146,
                    ""),
                "")),
            MAX(IF(
                ISNUMBER(M146:X146),
                IF(
                    M$5:X$5=2,
                    M146:X146,
                    ""),
                ""))
        ),
        IF(
            Parameters!$D$16=1,
            IFERROR(
                AVERAGE(IF(
                    ISNUMBER(M146:X146),
                    IF(
                        M$5:X$5=1,
                        M146:X146,
                        ""),
                    "")),
                AVERAGE(IF(
                    ISNUMBER(M146:X146),
                    IF(
                        M$5:X$5=2,
                        M146:X146,
                        ""),
                    ""))
            ),
            IF(
                Parameters!$D$17=1,
                IFERROR(
                    IF(
                        OR(
                            IF(
                                ISNUMBER(M146:X146),
                                IF(
                                    M$5:X$5=1,
                                    M146:X146,
                                    ""),
                                "")
                            =0),
                        0,
                        GEOMEAN(IF(
                            ISNUMBER(M146:X146),
                            IF(
                                M$5:X$5=1,
                                M146:X146,
                                ""),
                            ""))
                    ),
                    IF(
                        OR(IF(
                            ISNUMBER(M146:X146),
                            IF(
                                M$5:X$5=2,
                                M146:X146,
                                ""),
                            "")
                            =0),
                        0,
                        GEOMEAN(IF(
                            ISNUMBER(M146:X146),
                            IF(
                                M$5:X$5=2,
                                M146:X146,
                                ""),
                            "")))
                )
            )
        )
    )
)</f>
        <v>0</v>
      </c>
      <c r="J146" s="242">
        <v>44620</v>
      </c>
      <c r="K146" s="242">
        <v>44883</v>
      </c>
      <c r="L146" s="91" t="s">
        <v>236</v>
      </c>
      <c r="M146" s="192">
        <v>0</v>
      </c>
      <c r="N146" s="192">
        <v>0</v>
      </c>
      <c r="O146" s="192" t="s">
        <v>409</v>
      </c>
      <c r="P146" s="192">
        <v>56.4</v>
      </c>
      <c r="Q146" s="192" t="s">
        <v>409</v>
      </c>
      <c r="R146" s="192" t="s">
        <v>409</v>
      </c>
      <c r="S146"/>
      <c r="T146"/>
      <c r="U146"/>
      <c r="V146"/>
      <c r="W146"/>
      <c r="X146"/>
      <c r="Y146" s="192"/>
      <c r="Z146" s="192"/>
      <c r="AA146"/>
      <c r="AB146"/>
      <c r="AC146"/>
      <c r="AD146"/>
      <c r="AE146"/>
      <c r="AF146"/>
      <c r="AG146" s="34"/>
      <c r="AH146" s="34"/>
      <c r="AI146" s="34"/>
      <c r="AJ146" s="34"/>
      <c r="AK146" s="205"/>
    </row>
    <row r="147" spans="1:37" x14ac:dyDescent="0.2">
      <c r="A147" s="84">
        <v>140</v>
      </c>
      <c r="B147" s="84" t="str">
        <f ca="1"/>
        <v>Namibia</v>
      </c>
      <c r="C147" s="84" t="str">
        <f ca="1"/>
        <v>NAM</v>
      </c>
      <c r="D147" s="84" t="str">
        <f ca="1"/>
        <v>SSF           Sub-Saharan Africa</v>
      </c>
      <c r="E147" s="84" t="str">
        <f ca="1"/>
        <v>IBRD</v>
      </c>
      <c r="F147" s="190" t="str">
        <f t="shared" ca="1" si="7"/>
        <v/>
      </c>
      <c r="G147" s="80">
        <f>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0</v>
      </c>
      <c r="H147" s="80" cm="1">
        <f t="array" ref="H147">IF(
    SUM(IF(
            ISNUMBER(
                IF(
                    $M$4:$X$4,
                    (M147:X147),
                    "")),
            1,
            0))
        =0,
    NA(),
    IF(
        Parameters!$D$15=1,
        IF(
            SUM(--(ISNUMBER(IF($M$4:$X$4=1,(M147:X147),""))))&gt;0,
            MAX(IF(
                ISNUMBER(M147:X147),
                IF(
                    M$4:X$4=1,
                    M147:X147,
                    ""),
                "")),
            MAX(IF(
                ISNUMBER(M147:X147),
                IF(
                    M$4:X$4=2,
                    M147:X147,
                    ""),
                ""))
        ),
        IF(
            Parameters!$D$16=1,
            IFERROR(
                AVERAGE(IF(
                    ISNUMBER(M147:X147),
                    IF(
                        M$4:X$4=1,
                        M147:X147,
                        ""),
                    "")),
                AVERAGE(IF(
                    ISNUMBER(M147:X147),
                    IF(
                        M$4:X$4=2,
                        M147:X147,
                        ""),
                    ""))
            ),
            IF(
                Parameters!$D$17=1,
                IFERROR(
                    IF(
                        OR(
                            IF(
                                ISNUMBER(M147:X147),
                                IF(
                                    M$4:X$4=1,
                                    M147:X147,
                                    ""),
                                "")
                            =0),
                        0,
                        GEOMEAN(IF(
                            ISNUMBER(M147:X147),
                            IF(
                                M$4:X$4=1,
                                M147:X147,
                                ""),
                            ""))
                    ),
                    IF(
                        OR(IF(
                            ISNUMBER(M147:X147),
                            IF(
                                M$4:X$4=2,
                                M147:X147,
                                ""),
                            "")
                            =0),
                        0,
                        GEOMEAN(IF(
                            ISNUMBER(M147:X147),
                            IF(
                                M$4:X$4=2,
                                M147:X147,
                                ""),
                            "")))
                )
            )
        )
    )
)</f>
        <v>7.3411078717201104</v>
      </c>
      <c r="I147" s="191" cm="1">
        <f t="array" ref="I147">IF(
    SUM(IF(
            ISNUMBER(
                IF(
                    $M$5:$X$5,
                    (M147:X147),
                    "")),
            1,
            0))
        =0,
    NA(),
    IF(
        Parameters!$D$15=1,
        IF(
            SUM(--(ISNUMBER(IF($M$5:$X$5=1,(M147:X147),""))))&gt;0,
            MAX(IF(
                ISNUMBER(M147:X147),
                IF(
                    M$5:X$5=1,
                    M147:X147,
                    ""),
                "")),
            MAX(IF(
                ISNUMBER(M147:X147),
                IF(
                    M$5:X$5=2,
                    M147:X147,
                    ""),
                ""))
        ),
        IF(
            Parameters!$D$16=1,
            IFERROR(
                AVERAGE(IF(
                    ISNUMBER(M147:X147),
                    IF(
                        M$5:X$5=1,
                        M147:X147,
                        ""),
                    "")),
                AVERAGE(IF(
                    ISNUMBER(M147:X147),
                    IF(
                        M$5:X$5=2,
                        M147:X147,
                        ""),
                    ""))
            ),
            IF(
                Parameters!$D$17=1,
                IFERROR(
                    IF(
                        OR(
                            IF(
                                ISNUMBER(M147:X147),
                                IF(
                                    M$5:X$5=1,
                                    M147:X147,
                                    ""),
                                "")
                            =0),
                        0,
                        GEOMEAN(IF(
                            ISNUMBER(M147:X147),
                            IF(
                                M$5:X$5=1,
                                M147:X147,
                                ""),
                            ""))
                    ),
                    IF(
                        OR(IF(
                            ISNUMBER(M147:X147),
                            IF(
                                M$5:X$5=2,
                                M147:X147,
                                ""),
                            "")
                            =0),
                        0,
                        GEOMEAN(IF(
                            ISNUMBER(M147:X147),
                            IF(
                                M$5:X$5=2,
                                M147:X147,
                                ""),
                            "")))
                )
            )
        )
    )
)</f>
        <v>0</v>
      </c>
      <c r="J147" s="242">
        <v>44620</v>
      </c>
      <c r="K147" s="242">
        <v>44699</v>
      </c>
      <c r="L147" s="91" t="s">
        <v>238</v>
      </c>
      <c r="M147" s="192">
        <v>7.3411078717201104</v>
      </c>
      <c r="N147" s="192">
        <v>0</v>
      </c>
      <c r="O147" s="192" t="s">
        <v>409</v>
      </c>
      <c r="P147" s="192">
        <v>30.3</v>
      </c>
      <c r="Q147" s="192" t="s">
        <v>409</v>
      </c>
      <c r="R147" s="192" t="s">
        <v>409</v>
      </c>
      <c r="S147"/>
      <c r="T147"/>
      <c r="U147"/>
      <c r="V147"/>
      <c r="W147"/>
      <c r="X147"/>
      <c r="Y147" s="192"/>
      <c r="Z147" s="192"/>
      <c r="AA147"/>
      <c r="AB147"/>
      <c r="AC147"/>
      <c r="AD147"/>
      <c r="AE147"/>
      <c r="AF147"/>
      <c r="AG147" s="34"/>
      <c r="AH147" s="34"/>
      <c r="AI147" s="34"/>
      <c r="AJ147" s="34"/>
      <c r="AK147" s="205"/>
    </row>
    <row r="148" spans="1:37" x14ac:dyDescent="0.2">
      <c r="A148" s="84">
        <v>141</v>
      </c>
      <c r="B148" s="84" t="str">
        <f ca="1"/>
        <v>New Caledonia</v>
      </c>
      <c r="C148" s="84" t="str">
        <f ca="1"/>
        <v>NCL</v>
      </c>
      <c r="D148" s="84" t="str">
        <f ca="1"/>
        <v>EAS           East Asia &amp; Pacific</v>
      </c>
      <c r="E148" s="84" t="str">
        <f ca="1"/>
        <v>NA</v>
      </c>
      <c r="F148" s="190" t="str">
        <f t="shared" ca="1" si="7"/>
        <v/>
      </c>
      <c r="G148" s="80">
        <f>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0</v>
      </c>
      <c r="H148" s="80" t="e" cm="1">
        <f t="array" ref="H148">IF(
    SUM(IF(
            ISNUMBER(
                IF(
                    $M$4:$X$4,
                    (M148:X148),
                    "")),
            1,
            0))
        =0,
    NA(),
    IF(
        Parameters!$D$15=1,
        IF(
            SUM(--(ISNUMBER(IF($M$4:$X$4=1,(M148:X148),""))))&gt;0,
            MAX(IF(
                ISNUMBER(M148:X148),
                IF(
                    M$4:X$4=1,
                    M148:X148,
                    ""),
                "")),
            MAX(IF(
                ISNUMBER(M148:X148),
                IF(
                    M$4:X$4=2,
                    M148:X148,
                    ""),
                ""))
        ),
        IF(
            Parameters!$D$16=1,
            IFERROR(
                AVERAGE(IF(
                    ISNUMBER(M148:X148),
                    IF(
                        M$4:X$4=1,
                        M148:X148,
                        ""),
                    "")),
                AVERAGE(IF(
                    ISNUMBER(M148:X148),
                    IF(
                        M$4:X$4=2,
                        M148:X148,
                        ""),
                    ""))
            ),
            IF(
                Parameters!$D$17=1,
                IFERROR(
                    IF(
                        OR(
                            IF(
                                ISNUMBER(M148:X148),
                                IF(
                                    M$4:X$4=1,
                                    M148:X148,
                                    ""),
                                "")
                            =0),
                        0,
                        GEOMEAN(IF(
                            ISNUMBER(M148:X148),
                            IF(
                                M$4:X$4=1,
                                M148:X148,
                                ""),
                            ""))
                    ),
                    IF(
                        OR(IF(
                            ISNUMBER(M148:X148),
                            IF(
                                M$4:X$4=2,
                                M148:X148,
                                ""),
                            "")
                            =0),
                        0,
                        GEOMEAN(IF(
                            ISNUMBER(M148:X148),
                            IF(
                                M$4:X$4=2,
                                M148:X148,
                                ""),
                            "")))
                )
            )
        )
    )
)</f>
        <v>#N/A</v>
      </c>
      <c r="I148" s="191" cm="1">
        <f t="array" ref="I148">IF(
    SUM(IF(
            ISNUMBER(
                IF(
                    $M$5:$X$5,
                    (M148:X148),
                    "")),
            1,
            0))
        =0,
    NA(),
    IF(
        Parameters!$D$15=1,
        IF(
            SUM(--(ISNUMBER(IF($M$5:$X$5=1,(M148:X148),""))))&gt;0,
            MAX(IF(
                ISNUMBER(M148:X148),
                IF(
                    M$5:X$5=1,
                    M148:X148,
                    ""),
                "")),
            MAX(IF(
                ISNUMBER(M148:X148),
                IF(
                    M$5:X$5=2,
                    M148:X148,
                    ""),
                ""))
        ),
        IF(
            Parameters!$D$16=1,
            IFERROR(
                AVERAGE(IF(
                    ISNUMBER(M148:X148),
                    IF(
                        M$5:X$5=1,
                        M148:X148,
                        ""),
                    "")),
                AVERAGE(IF(
                    ISNUMBER(M148:X148),
                    IF(
                        M$5:X$5=2,
                        M148:X148,
                        ""),
                    ""))
            ),
            IF(
                Parameters!$D$17=1,
                IFERROR(
                    IF(
                        OR(
                            IF(
                                ISNUMBER(M148:X148),
                                IF(
                                    M$5:X$5=1,
                                    M148:X148,
                                    ""),
                                "")
                            =0),
                        0,
                        GEOMEAN(IF(
                            ISNUMBER(M148:X148),
                            IF(
                                M$5:X$5=1,
                                M148:X148,
                                ""),
                            ""))
                    ),
                    IF(
                        OR(IF(
                            ISNUMBER(M148:X148),
                            IF(
                                M$5:X$5=2,
                                M148:X148,
                                ""),
                            "")
                            =0),
                        0,
                        GEOMEAN(IF(
                            ISNUMBER(M148:X148),
                            IF(
                                M$5:X$5=2,
                                M148:X148,
                                ""),
                            "")))
                )
            )
        )
    )
)</f>
        <v>0</v>
      </c>
      <c r="J148" s="242" t="s">
        <v>409</v>
      </c>
      <c r="K148" s="242" t="s">
        <v>409</v>
      </c>
      <c r="L148" s="91" t="s">
        <v>684</v>
      </c>
      <c r="M148" s="192" t="s">
        <v>409</v>
      </c>
      <c r="N148" s="192">
        <v>0</v>
      </c>
      <c r="O148" s="192" t="s">
        <v>409</v>
      </c>
      <c r="P148" s="192" t="s">
        <v>409</v>
      </c>
      <c r="Q148" s="192" t="s">
        <v>409</v>
      </c>
      <c r="R148" s="192" t="s">
        <v>409</v>
      </c>
      <c r="S148"/>
      <c r="T148"/>
      <c r="U148"/>
      <c r="V148"/>
      <c r="W148"/>
      <c r="X148"/>
      <c r="Y148" s="192"/>
      <c r="Z148" s="192"/>
      <c r="AA148"/>
      <c r="AB148"/>
      <c r="AC148"/>
      <c r="AD148"/>
      <c r="AE148"/>
      <c r="AF148"/>
      <c r="AG148" s="34"/>
      <c r="AH148" s="34"/>
      <c r="AI148" s="34"/>
      <c r="AJ148" s="34"/>
      <c r="AK148" s="205"/>
    </row>
    <row r="149" spans="1:37" x14ac:dyDescent="0.2">
      <c r="A149" s="84">
        <v>142</v>
      </c>
      <c r="B149" s="84" t="str">
        <f ca="1"/>
        <v>Niger</v>
      </c>
      <c r="C149" s="84" t="str">
        <f ca="1"/>
        <v>NER</v>
      </c>
      <c r="D149" s="84" t="str">
        <f ca="1"/>
        <v>SSF           Sub-Saharan Africa</v>
      </c>
      <c r="E149" s="84" t="str">
        <f ca="1"/>
        <v>IDA</v>
      </c>
      <c r="F149" s="190" t="str">
        <f t="shared" ca="1" si="7"/>
        <v/>
      </c>
      <c r="G149" s="80">
        <f>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0</v>
      </c>
      <c r="H149" s="80" cm="1">
        <f t="array" ref="H149">IF(
    SUM(IF(
            ISNUMBER(
                IF(
                    $M$4:$X$4,
                    (M149:X149),
                    "")),
            1,
            0))
        =0,
    NA(),
    IF(
        Parameters!$D$15=1,
        IF(
            SUM(--(ISNUMBER(IF($M$4:$X$4=1,(M149:X149),""))))&gt;0,
            MAX(IF(
                ISNUMBER(M149:X149),
                IF(
                    M$4:X$4=1,
                    M149:X149,
                    ""),
                "")),
            MAX(IF(
                ISNUMBER(M149:X149),
                IF(
                    M$4:X$4=2,
                    M149:X149,
                    ""),
                ""))
        ),
        IF(
            Parameters!$D$16=1,
            IFERROR(
                AVERAGE(IF(
                    ISNUMBER(M149:X149),
                    IF(
                        M$4:X$4=1,
                        M149:X149,
                        ""),
                    "")),
                AVERAGE(IF(
                    ISNUMBER(M149:X149),
                    IF(
                        M$4:X$4=2,
                        M149:X149,
                        ""),
                    ""))
            ),
            IF(
                Parameters!$D$17=1,
                IFERROR(
                    IF(
                        OR(
                            IF(
                                ISNUMBER(M149:X149),
                                IF(
                                    M$4:X$4=1,
                                    M149:X149,
                                    ""),
                                "")
                            =0),
                        0,
                        GEOMEAN(IF(
                            ISNUMBER(M149:X149),
                            IF(
                                M$4:X$4=1,
                                M149:X149,
                                ""),
                            ""))
                    ),
                    IF(
                        OR(IF(
                            ISNUMBER(M149:X149),
                            IF(
                                M$4:X$4=2,
                                M149:X149,
                                ""),
                            "")
                            =0),
                        0,
                        GEOMEAN(IF(
                            ISNUMBER(M149:X149),
                            IF(
                                M$4:X$4=2,
                                M149:X149,
                                ""),
                            "")))
                )
            )
        )
    )
)</f>
        <v>7.8075801749271099</v>
      </c>
      <c r="I149" s="191" cm="1">
        <f t="array" ref="I149">IF(
    SUM(IF(
            ISNUMBER(
                IF(
                    $M$5:$X$5,
                    (M149:X149),
                    "")),
            1,
            0))
        =0,
    NA(),
    IF(
        Parameters!$D$15=1,
        IF(
            SUM(--(ISNUMBER(IF($M$5:$X$5=1,(M149:X149),""))))&gt;0,
            MAX(IF(
                ISNUMBER(M149:X149),
                IF(
                    M$5:X$5=1,
                    M149:X149,
                    ""),
                "")),
            MAX(IF(
                ISNUMBER(M149:X149),
                IF(
                    M$5:X$5=2,
                    M149:X149,
                    ""),
                ""))
        ),
        IF(
            Parameters!$D$16=1,
            IFERROR(
                AVERAGE(IF(
                    ISNUMBER(M149:X149),
                    IF(
                        M$5:X$5=1,
                        M149:X149,
                        ""),
                    "")),
                AVERAGE(IF(
                    ISNUMBER(M149:X149),
                    IF(
                        M$5:X$5=2,
                        M149:X149,
                        ""),
                    ""))
            ),
            IF(
                Parameters!$D$17=1,
                IFERROR(
                    IF(
                        OR(
                            IF(
                                ISNUMBER(M149:X149),
                                IF(
                                    M$5:X$5=1,
                                    M149:X149,
                                    ""),
                                "")
                            =0),
                        0,
                        GEOMEAN(IF(
                            ISNUMBER(M149:X149),
                            IF(
                                M$5:X$5=1,
                                M149:X149,
                                ""),
                            ""))
                    ),
                    IF(
                        OR(IF(
                            ISNUMBER(M149:X149),
                            IF(
                                M$5:X$5=2,
                                M149:X149,
                                ""),
                            "")
                            =0),
                        0,
                        GEOMEAN(IF(
                            ISNUMBER(M149:X149),
                            IF(
                                M$5:X$5=2,
                                M149:X149,
                                ""),
                            "")))
                )
            )
        )
    )
)</f>
        <v>0</v>
      </c>
      <c r="J149" s="242">
        <v>44620</v>
      </c>
      <c r="K149" s="242">
        <v>44699</v>
      </c>
      <c r="L149" s="91" t="s">
        <v>240</v>
      </c>
      <c r="M149" s="192">
        <v>7.8075801749271099</v>
      </c>
      <c r="N149" s="192">
        <v>0</v>
      </c>
      <c r="O149" s="192" t="s">
        <v>409</v>
      </c>
      <c r="P149" s="192">
        <v>28.7</v>
      </c>
      <c r="Q149" s="192" t="s">
        <v>409</v>
      </c>
      <c r="R149" s="192" t="s">
        <v>409</v>
      </c>
      <c r="S149"/>
      <c r="T149"/>
      <c r="U149"/>
      <c r="V149"/>
      <c r="W149"/>
      <c r="X149"/>
      <c r="Y149" s="192"/>
      <c r="Z149" s="192"/>
      <c r="AA149"/>
      <c r="AB149"/>
      <c r="AC149"/>
      <c r="AD149"/>
      <c r="AE149"/>
      <c r="AF149"/>
      <c r="AG149" s="34"/>
      <c r="AH149" s="34"/>
      <c r="AI149" s="34"/>
      <c r="AJ149" s="34"/>
      <c r="AK149" s="205"/>
    </row>
    <row r="150" spans="1:37" x14ac:dyDescent="0.2">
      <c r="A150" s="84">
        <v>143</v>
      </c>
      <c r="B150" s="84" t="str">
        <f ca="1"/>
        <v>Nigeria</v>
      </c>
      <c r="C150" s="84" t="str">
        <f ca="1"/>
        <v>NGA</v>
      </c>
      <c r="D150" s="84" t="str">
        <f ca="1"/>
        <v>SSF           Sub-Saharan Africa</v>
      </c>
      <c r="E150" s="84" t="str">
        <f ca="1"/>
        <v>Blend</v>
      </c>
      <c r="F150" s="190" t="str">
        <f t="shared" ca="1" si="7"/>
        <v/>
      </c>
      <c r="G150" s="80">
        <f>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0</v>
      </c>
      <c r="H150" s="80" cm="1">
        <f t="array" ref="H150">IF(
    SUM(IF(
            ISNUMBER(
                IF(
                    $M$4:$X$4,
                    (M150:X150),
                    "")),
            1,
            0))
        =0,
    NA(),
    IF(
        Parameters!$D$15=1,
        IF(
            SUM(--(ISNUMBER(IF($M$4:$X$4=1,(M150:X150),""))))&gt;0,
            MAX(IF(
                ISNUMBER(M150:X150),
                IF(
                    M$4:X$4=1,
                    M150:X150,
                    ""),
                "")),
            MAX(IF(
                ISNUMBER(M150:X150),
                IF(
                    M$4:X$4=2,
                    M150:X150,
                    ""),
                ""))
        ),
        IF(
            Parameters!$D$16=1,
            IFERROR(
                AVERAGE(IF(
                    ISNUMBER(M150:X150),
                    IF(
                        M$4:X$4=1,
                        M150:X150,
                        ""),
                    "")),
                AVERAGE(IF(
                    ISNUMBER(M150:X150),
                    IF(
                        M$4:X$4=2,
                        M150:X150,
                        ""),
                    ""))
            ),
            IF(
                Parameters!$D$17=1,
                IFERROR(
                    IF(
                        OR(
                            IF(
                                ISNUMBER(M150:X150),
                                IF(
                                    M$4:X$4=1,
                                    M150:X150,
                                    ""),
                                "")
                            =0),
                        0,
                        GEOMEAN(IF(
                            ISNUMBER(M150:X150),
                            IF(
                                M$4:X$4=1,
                                M150:X150,
                                ""),
                            ""))
                    ),
                    IF(
                        OR(IF(
                            ISNUMBER(M150:X150),
                            IF(
                                M$4:X$4=2,
                                M150:X150,
                                ""),
                            "")
                            =0),
                        0,
                        GEOMEAN(IF(
                            ISNUMBER(M150:X150),
                            IF(
                                M$4:X$4=2,
                                M150:X150,
                                ""),
                            "")))
                )
            )
        )
    )
)</f>
        <v>5.0962099125364402</v>
      </c>
      <c r="I150" s="191" cm="1">
        <f t="array" ref="I150">IF(
    SUM(IF(
            ISNUMBER(
                IF(
                    $M$5:$X$5,
                    (M150:X150),
                    "")),
            1,
            0))
        =0,
    NA(),
    IF(
        Parameters!$D$15=1,
        IF(
            SUM(--(ISNUMBER(IF($M$5:$X$5=1,(M150:X150),""))))&gt;0,
            MAX(IF(
                ISNUMBER(M150:X150),
                IF(
                    M$5:X$5=1,
                    M150:X150,
                    ""),
                "")),
            MAX(IF(
                ISNUMBER(M150:X150),
                IF(
                    M$5:X$5=2,
                    M150:X150,
                    ""),
                ""))
        ),
        IF(
            Parameters!$D$16=1,
            IFERROR(
                AVERAGE(IF(
                    ISNUMBER(M150:X150),
                    IF(
                        M$5:X$5=1,
                        M150:X150,
                        ""),
                    "")),
                AVERAGE(IF(
                    ISNUMBER(M150:X150),
                    IF(
                        M$5:X$5=2,
                        M150:X150,
                        ""),
                    ""))
            ),
            IF(
                Parameters!$D$17=1,
                IFERROR(
                    IF(
                        OR(
                            IF(
                                ISNUMBER(M150:X150),
                                IF(
                                    M$5:X$5=1,
                                    M150:X150,
                                    ""),
                                "")
                            =0),
                        0,
                        GEOMEAN(IF(
                            ISNUMBER(M150:X150),
                            IF(
                                M$5:X$5=1,
                                M150:X150,
                                ""),
                            ""))
                    ),
                    IF(
                        OR(IF(
                            ISNUMBER(M150:X150),
                            IF(
                                M$5:X$5=2,
                                M150:X150,
                                ""),
                            "")
                            =0),
                        0,
                        GEOMEAN(IF(
                            ISNUMBER(M150:X150),
                            IF(
                                M$5:X$5=2,
                                M150:X150,
                                ""),
                            "")))
                )
            )
        )
    )
)</f>
        <v>0</v>
      </c>
      <c r="J150" s="242">
        <v>44620</v>
      </c>
      <c r="K150" s="242">
        <v>44845</v>
      </c>
      <c r="L150" s="91" t="s">
        <v>242</v>
      </c>
      <c r="M150" s="192">
        <v>5.0962099125364402</v>
      </c>
      <c r="N150" s="192">
        <v>0</v>
      </c>
      <c r="O150" s="192" t="s">
        <v>409</v>
      </c>
      <c r="P150" s="192">
        <v>38</v>
      </c>
      <c r="Q150" s="192" t="s">
        <v>409</v>
      </c>
      <c r="R150" s="192" t="s">
        <v>409</v>
      </c>
      <c r="S150"/>
      <c r="T150"/>
      <c r="U150"/>
      <c r="V150"/>
      <c r="W150"/>
      <c r="X150"/>
      <c r="Y150" s="192"/>
      <c r="Z150" s="192"/>
      <c r="AA150"/>
      <c r="AB150"/>
      <c r="AC150"/>
      <c r="AD150"/>
      <c r="AE150"/>
      <c r="AF150"/>
      <c r="AG150" s="34"/>
      <c r="AH150" s="34"/>
      <c r="AI150" s="34"/>
      <c r="AJ150" s="34"/>
      <c r="AK150" s="205"/>
    </row>
    <row r="151" spans="1:37" x14ac:dyDescent="0.2">
      <c r="A151" s="84">
        <v>144</v>
      </c>
      <c r="B151" s="84" t="str">
        <f ca="1"/>
        <v>Nicaragua</v>
      </c>
      <c r="C151" s="84" t="str">
        <f ca="1"/>
        <v>NIC</v>
      </c>
      <c r="D151" s="84" t="str">
        <f ca="1"/>
        <v>LCN           Latin America &amp; Caribbean</v>
      </c>
      <c r="E151" s="84" t="str">
        <f ca="1"/>
        <v>IDA</v>
      </c>
      <c r="F151" s="190" t="str">
        <f t="shared" ca="1" si="7"/>
        <v/>
      </c>
      <c r="G151" s="80">
        <f>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0</v>
      </c>
      <c r="H151" s="80" cm="1">
        <f t="array" ref="H151">IF(
    SUM(IF(
            ISNUMBER(
                IF(
                    $M$4:$X$4,
                    (M151:X151),
                    "")),
            1,
            0))
        =0,
    NA(),
    IF(
        Parameters!$D$15=1,
        IF(
            SUM(--(ISNUMBER(IF($M$4:$X$4=1,(M151:X151),""))))&gt;0,
            MAX(IF(
                ISNUMBER(M151:X151),
                IF(
                    M$4:X$4=1,
                    M151:X151,
                    ""),
                "")),
            MAX(IF(
                ISNUMBER(M151:X151),
                IF(
                    M$4:X$4=2,
                    M151:X151,
                    ""),
                ""))
        ),
        IF(
            Parameters!$D$16=1,
            IFERROR(
                AVERAGE(IF(
                    ISNUMBER(M151:X151),
                    IF(
                        M$4:X$4=1,
                        M151:X151,
                        ""),
                    "")),
                AVERAGE(IF(
                    ISNUMBER(M151:X151),
                    IF(
                        M$4:X$4=2,
                        M151:X151,
                        ""),
                    ""))
            ),
            IF(
                Parameters!$D$17=1,
                IFERROR(
                    IF(
                        OR(
                            IF(
                                ISNUMBER(M151:X151),
                                IF(
                                    M$4:X$4=1,
                                    M151:X151,
                                    ""),
                                "")
                            =0),
                        0,
                        GEOMEAN(IF(
                            ISNUMBER(M151:X151),
                            IF(
                                M$4:X$4=1,
                                M151:X151,
                                ""),
                            ""))
                    ),
                    IF(
                        OR(IF(
                            ISNUMBER(M151:X151),
                            IF(
                                M$4:X$4=2,
                                M151:X151,
                                ""),
                            "")
                            =0),
                        0,
                        GEOMEAN(IF(
                            ISNUMBER(M151:X151),
                            IF(
                                M$4:X$4=2,
                                M151:X151,
                                ""),
                            "")))
                )
            )
        )
    )
)</f>
        <v>5.59183673469387</v>
      </c>
      <c r="I151" s="191" cm="1">
        <f t="array" ref="I151">IF(
    SUM(IF(
            ISNUMBER(
                IF(
                    $M$5:$X$5,
                    (M151:X151),
                    "")),
            1,
            0))
        =0,
    NA(),
    IF(
        Parameters!$D$15=1,
        IF(
            SUM(--(ISNUMBER(IF($M$5:$X$5=1,(M151:X151),""))))&gt;0,
            MAX(IF(
                ISNUMBER(M151:X151),
                IF(
                    M$5:X$5=1,
                    M151:X151,
                    ""),
                "")),
            MAX(IF(
                ISNUMBER(M151:X151),
                IF(
                    M$5:X$5=2,
                    M151:X151,
                    ""),
                ""))
        ),
        IF(
            Parameters!$D$16=1,
            IFERROR(
                AVERAGE(IF(
                    ISNUMBER(M151:X151),
                    IF(
                        M$5:X$5=1,
                        M151:X151,
                        ""),
                    "")),
                AVERAGE(IF(
                    ISNUMBER(M151:X151),
                    IF(
                        M$5:X$5=2,
                        M151:X151,
                        ""),
                    ""))
            ),
            IF(
                Parameters!$D$17=1,
                IFERROR(
                    IF(
                        OR(
                            IF(
                                ISNUMBER(M151:X151),
                                IF(
                                    M$5:X$5=1,
                                    M151:X151,
                                    ""),
                                "")
                            =0),
                        0,
                        GEOMEAN(IF(
                            ISNUMBER(M151:X151),
                            IF(
                                M$5:X$5=1,
                                M151:X151,
                                ""),
                            ""))
                    ),
                    IF(
                        OR(IF(
                            ISNUMBER(M151:X151),
                            IF(
                                M$5:X$5=2,
                                M151:X151,
                                ""),
                            "")
                            =0),
                        0,
                        GEOMEAN(IF(
                            ISNUMBER(M151:X151),
                            IF(
                                M$5:X$5=2,
                                M151:X151,
                                ""),
                            "")))
                )
            )
        )
    )
)</f>
        <v>0</v>
      </c>
      <c r="J151" s="242">
        <v>44620</v>
      </c>
      <c r="K151" s="242">
        <v>44852</v>
      </c>
      <c r="L151" s="91" t="s">
        <v>244</v>
      </c>
      <c r="M151" s="192">
        <v>5.59183673469387</v>
      </c>
      <c r="N151" s="192">
        <v>0</v>
      </c>
      <c r="O151" s="192" t="s">
        <v>409</v>
      </c>
      <c r="P151" s="192">
        <v>36.299999999999997</v>
      </c>
      <c r="Q151" s="192" t="s">
        <v>409</v>
      </c>
      <c r="R151" s="192" t="s">
        <v>409</v>
      </c>
      <c r="S151"/>
      <c r="T151"/>
      <c r="U151"/>
      <c r="V151"/>
      <c r="W151"/>
      <c r="X151"/>
      <c r="Y151" s="192"/>
      <c r="Z151" s="192"/>
      <c r="AA151"/>
      <c r="AB151"/>
      <c r="AC151"/>
      <c r="AD151"/>
      <c r="AE151"/>
      <c r="AF151"/>
      <c r="AG151" s="34"/>
      <c r="AH151" s="34"/>
      <c r="AI151" s="34"/>
      <c r="AJ151" s="34"/>
      <c r="AK151" s="205"/>
    </row>
    <row r="152" spans="1:37" x14ac:dyDescent="0.2">
      <c r="A152" s="84">
        <v>145</v>
      </c>
      <c r="B152" s="84" t="str">
        <f ca="1"/>
        <v>Netherlands</v>
      </c>
      <c r="C152" s="84" t="str">
        <f ca="1"/>
        <v>NLD</v>
      </c>
      <c r="D152" s="84" t="str">
        <f ca="1"/>
        <v>ECS           Europe &amp; Central Asia</v>
      </c>
      <c r="E152" s="84" t="str">
        <f ca="1"/>
        <v>NA</v>
      </c>
      <c r="F152" s="190" t="str">
        <f t="shared" ca="1" si="7"/>
        <v/>
      </c>
      <c r="G152" s="80">
        <f>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v>
      </c>
      <c r="H152" s="80" cm="1">
        <f t="array" ref="H152">IF(
    SUM(IF(
            ISNUMBER(
                IF(
                    $M$4:$X$4,
                    (M152:X152),
                    "")),
            1,
            0))
        =0,
    NA(),
    IF(
        Parameters!$D$15=1,
        IF(
            SUM(--(ISNUMBER(IF($M$4:$X$4=1,(M152:X152),""))))&gt;0,
            MAX(IF(
                ISNUMBER(M152:X152),
                IF(
                    M$4:X$4=1,
                    M152:X152,
                    ""),
                "")),
            MAX(IF(
                ISNUMBER(M152:X152),
                IF(
                    M$4:X$4=2,
                    M152:X152,
                    ""),
                ""))
        ),
        IF(
            Parameters!$D$16=1,
            IFERROR(
                AVERAGE(IF(
                    ISNUMBER(M152:X152),
                    IF(
                        M$4:X$4=1,
                        M152:X152,
                        ""),
                    "")),
                AVERAGE(IF(
                    ISNUMBER(M152:X152),
                    IF(
                        M$4:X$4=2,
                        M152:X152,
                        ""),
                    ""))
            ),
            IF(
                Parameters!$D$17=1,
                IFERROR(
                    IF(
                        OR(
                            IF(
                                ISNUMBER(M152:X152),
                                IF(
                                    M$4:X$4=1,
                                    M152:X152,
                                    ""),
                                "")
                            =0),
                        0,
                        GEOMEAN(IF(
                            ISNUMBER(M152:X152),
                            IF(
                                M$4:X$4=1,
                                M152:X152,
                                ""),
                            ""))
                    ),
                    IF(
                        OR(IF(
                            ISNUMBER(M152:X152),
                            IF(
                                M$4:X$4=2,
                                M152:X152,
                                ""),
                            "")
                            =0),
                        0,
                        GEOMEAN(IF(
                            ISNUMBER(M152:X152),
                            IF(
                                M$4:X$4=2,
                                M152:X152,
                                ""),
                            "")))
                )
            )
        )
    )
)</f>
        <v>0</v>
      </c>
      <c r="I152" s="191" cm="1">
        <f t="array" ref="I152">IF(
    SUM(IF(
            ISNUMBER(
                IF(
                    $M$5:$X$5,
                    (M152:X152),
                    "")),
            1,
            0))
        =0,
    NA(),
    IF(
        Parameters!$D$15=1,
        IF(
            SUM(--(ISNUMBER(IF($M$5:$X$5=1,(M152:X152),""))))&gt;0,
            MAX(IF(
                ISNUMBER(M152:X152),
                IF(
                    M$5:X$5=1,
                    M152:X152,
                    ""),
                "")),
            MAX(IF(
                ISNUMBER(M152:X152),
                IF(
                    M$5:X$5=2,
                    M152:X152,
                    ""),
                ""))
        ),
        IF(
            Parameters!$D$16=1,
            IFERROR(
                AVERAGE(IF(
                    ISNUMBER(M152:X152),
                    IF(
                        M$5:X$5=1,
                        M152:X152,
                        ""),
                    "")),
                AVERAGE(IF(
                    ISNUMBER(M152:X152),
                    IF(
                        M$5:X$5=2,
                        M152:X152,
                        ""),
                    ""))
            ),
            IF(
                Parameters!$D$17=1,
                IFERROR(
                    IF(
                        OR(
                            IF(
                                ISNUMBER(M152:X152),
                                IF(
                                    M$5:X$5=1,
                                    M152:X152,
                                    ""),
                                "")
                            =0),
                        0,
                        GEOMEAN(IF(
                            ISNUMBER(M152:X152),
                            IF(
                                M$5:X$5=1,
                                M152:X152,
                                ""),
                            ""))
                    ),
                    IF(
                        OR(IF(
                            ISNUMBER(M152:X152),
                            IF(
                                M$5:X$5=2,
                                M152:X152,
                                ""),
                            "")
                            =0),
                        0,
                        GEOMEAN(IF(
                            ISNUMBER(M152:X152),
                            IF(
                                M$5:X$5=2,
                                M152:X152,
                                ""),
                            "")))
                )
            )
        )
    )
)</f>
        <v>0</v>
      </c>
      <c r="J152" s="242">
        <v>44620</v>
      </c>
      <c r="K152" s="242">
        <v>44699</v>
      </c>
      <c r="L152" s="91" t="s">
        <v>246</v>
      </c>
      <c r="M152" s="192">
        <v>0</v>
      </c>
      <c r="N152" s="192">
        <v>0</v>
      </c>
      <c r="O152" s="192" t="s">
        <v>409</v>
      </c>
      <c r="P152" s="192">
        <v>64.7</v>
      </c>
      <c r="Q152" s="192" t="s">
        <v>409</v>
      </c>
      <c r="R152" s="192" t="s">
        <v>409</v>
      </c>
      <c r="S152"/>
      <c r="T152"/>
      <c r="U152"/>
      <c r="V152"/>
      <c r="W152"/>
      <c r="X152"/>
      <c r="Y152" s="192"/>
      <c r="Z152" s="192"/>
      <c r="AA152"/>
      <c r="AB152"/>
      <c r="AC152"/>
      <c r="AD152"/>
      <c r="AE152"/>
      <c r="AF152"/>
      <c r="AG152" s="34"/>
      <c r="AH152" s="34"/>
      <c r="AI152" s="34"/>
      <c r="AJ152" s="34"/>
      <c r="AK152" s="205"/>
    </row>
    <row r="153" spans="1:37" x14ac:dyDescent="0.2">
      <c r="A153" s="84">
        <v>146</v>
      </c>
      <c r="B153" s="84" t="str">
        <f ca="1"/>
        <v>Norway</v>
      </c>
      <c r="C153" s="84" t="str">
        <f ca="1"/>
        <v>NOR</v>
      </c>
      <c r="D153" s="84" t="str">
        <f ca="1"/>
        <v>ECS           Europe &amp; Central Asia</v>
      </c>
      <c r="E153" s="84" t="str">
        <f ca="1"/>
        <v>NA</v>
      </c>
      <c r="F153" s="190" t="str">
        <f t="shared" ca="1" si="7"/>
        <v/>
      </c>
      <c r="G153" s="80">
        <f>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v>
      </c>
      <c r="H153" s="80" cm="1">
        <f t="array" ref="H153">IF(
    SUM(IF(
            ISNUMBER(
                IF(
                    $M$4:$X$4,
                    (M153:X153),
                    "")),
            1,
            0))
        =0,
    NA(),
    IF(
        Parameters!$D$15=1,
        IF(
            SUM(--(ISNUMBER(IF($M$4:$X$4=1,(M153:X153),""))))&gt;0,
            MAX(IF(
                ISNUMBER(M153:X153),
                IF(
                    M$4:X$4=1,
                    M153:X153,
                    ""),
                "")),
            MAX(IF(
                ISNUMBER(M153:X153),
                IF(
                    M$4:X$4=2,
                    M153:X153,
                    ""),
                ""))
        ),
        IF(
            Parameters!$D$16=1,
            IFERROR(
                AVERAGE(IF(
                    ISNUMBER(M153:X153),
                    IF(
                        M$4:X$4=1,
                        M153:X153,
                        ""),
                    "")),
                AVERAGE(IF(
                    ISNUMBER(M153:X153),
                    IF(
                        M$4:X$4=2,
                        M153:X153,
                        ""),
                    ""))
            ),
            IF(
                Parameters!$D$17=1,
                IFERROR(
                    IF(
                        OR(
                            IF(
                                ISNUMBER(M153:X153),
                                IF(
                                    M$4:X$4=1,
                                    M153:X153,
                                    ""),
                                "")
                            =0),
                        0,
                        GEOMEAN(IF(
                            ISNUMBER(M153:X153),
                            IF(
                                M$4:X$4=1,
                                M153:X153,
                                ""),
                            ""))
                    ),
                    IF(
                        OR(IF(
                            ISNUMBER(M153:X153),
                            IF(
                                M$4:X$4=2,
                                M153:X153,
                                ""),
                            "")
                            =0),
                        0,
                        GEOMEAN(IF(
                            ISNUMBER(M153:X153),
                            IF(
                                M$4:X$4=2,
                                M153:X153,
                                ""),
                            "")))
                )
            )
        )
    )
)</f>
        <v>0</v>
      </c>
      <c r="I153" s="191" cm="1">
        <f t="array" ref="I153">IF(
    SUM(IF(
            ISNUMBER(
                IF(
                    $M$5:$X$5,
                    (M153:X153),
                    "")),
            1,
            0))
        =0,
    NA(),
    IF(
        Parameters!$D$15=1,
        IF(
            SUM(--(ISNUMBER(IF($M$5:$X$5=1,(M153:X153),""))))&gt;0,
            MAX(IF(
                ISNUMBER(M153:X153),
                IF(
                    M$5:X$5=1,
                    M153:X153,
                    ""),
                "")),
            MAX(IF(
                ISNUMBER(M153:X153),
                IF(
                    M$5:X$5=2,
                    M153:X153,
                    ""),
                ""))
        ),
        IF(
            Parameters!$D$16=1,
            IFERROR(
                AVERAGE(IF(
                    ISNUMBER(M153:X153),
                    IF(
                        M$5:X$5=1,
                        M153:X153,
                        ""),
                    "")),
                AVERAGE(IF(
                    ISNUMBER(M153:X153),
                    IF(
                        M$5:X$5=2,
                        M153:X153,
                        ""),
                    ""))
            ),
            IF(
                Parameters!$D$17=1,
                IFERROR(
                    IF(
                        OR(
                            IF(
                                ISNUMBER(M153:X153),
                                IF(
                                    M$5:X$5=1,
                                    M153:X153,
                                    ""),
                                "")
                            =0),
                        0,
                        GEOMEAN(IF(
                            ISNUMBER(M153:X153),
                            IF(
                                M$5:X$5=1,
                                M153:X153,
                                ""),
                            ""))
                    ),
                    IF(
                        OR(IF(
                            ISNUMBER(M153:X153),
                            IF(
                                M$5:X$5=2,
                                M153:X153,
                                ""),
                            "")
                            =0),
                        0,
                        GEOMEAN(IF(
                            ISNUMBER(M153:X153),
                            IF(
                                M$5:X$5=2,
                                M153:X153,
                                ""),
                            "")))
                )
            )
        )
    )
)</f>
        <v>0</v>
      </c>
      <c r="J153" s="242">
        <v>44620</v>
      </c>
      <c r="K153" s="242">
        <v>44699</v>
      </c>
      <c r="L153" s="91" t="s">
        <v>248</v>
      </c>
      <c r="M153" s="192">
        <v>0</v>
      </c>
      <c r="N153" s="192">
        <v>0</v>
      </c>
      <c r="O153" s="192" t="s">
        <v>409</v>
      </c>
      <c r="P153" s="192">
        <v>60.2</v>
      </c>
      <c r="Q153" s="192" t="s">
        <v>409</v>
      </c>
      <c r="R153" s="192" t="s">
        <v>409</v>
      </c>
      <c r="S153"/>
      <c r="T153"/>
      <c r="U153"/>
      <c r="V153"/>
      <c r="W153"/>
      <c r="X153"/>
      <c r="Y153" s="192"/>
      <c r="Z153" s="192"/>
      <c r="AA153"/>
      <c r="AB153"/>
      <c r="AC153"/>
      <c r="AD153"/>
      <c r="AE153"/>
      <c r="AF153"/>
      <c r="AG153" s="34"/>
      <c r="AH153" s="34"/>
      <c r="AI153" s="34"/>
      <c r="AJ153" s="34"/>
      <c r="AK153" s="205"/>
    </row>
    <row r="154" spans="1:37" x14ac:dyDescent="0.2">
      <c r="A154" s="84">
        <v>147</v>
      </c>
      <c r="B154" s="84" t="str">
        <f ca="1"/>
        <v>Nepal</v>
      </c>
      <c r="C154" s="84" t="str">
        <f ca="1"/>
        <v>NPL</v>
      </c>
      <c r="D154" s="84" t="str">
        <f ca="1"/>
        <v>SAS           South Asia</v>
      </c>
      <c r="E154" s="84" t="str">
        <f ca="1"/>
        <v>IDA</v>
      </c>
      <c r="F154" s="190" t="str">
        <f t="shared" ca="1" si="7"/>
        <v/>
      </c>
      <c r="G154" s="80">
        <f>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0</v>
      </c>
      <c r="H154" s="80" cm="1">
        <f t="array" ref="H154">IF(
    SUM(IF(
            ISNUMBER(
                IF(
                    $M$4:$X$4,
                    (M154:X154),
                    "")),
            1,
            0))
        =0,
    NA(),
    IF(
        Parameters!$D$15=1,
        IF(
            SUM(--(ISNUMBER(IF($M$4:$X$4=1,(M154:X154),""))))&gt;0,
            MAX(IF(
                ISNUMBER(M154:X154),
                IF(
                    M$4:X$4=1,
                    M154:X154,
                    ""),
                "")),
            MAX(IF(
                ISNUMBER(M154:X154),
                IF(
                    M$4:X$4=2,
                    M154:X154,
                    ""),
                ""))
        ),
        IF(
            Parameters!$D$16=1,
            IFERROR(
                AVERAGE(IF(
                    ISNUMBER(M154:X154),
                    IF(
                        M$4:X$4=1,
                        M154:X154,
                        ""),
                    "")),
                AVERAGE(IF(
                    ISNUMBER(M154:X154),
                    IF(
                        M$4:X$4=2,
                        M154:X154,
                        ""),
                    ""))
            ),
            IF(
                Parameters!$D$17=1,
                IFERROR(
                    IF(
                        OR(
                            IF(
                                ISNUMBER(M154:X154),
                                IF(
                                    M$4:X$4=1,
                                    M154:X154,
                                    ""),
                                "")
                            =0),
                        0,
                        GEOMEAN(IF(
                            ISNUMBER(M154:X154),
                            IF(
                                M$4:X$4=1,
                                M154:X154,
                                ""),
                            ""))
                    ),
                    IF(
                        OR(IF(
                            ISNUMBER(M154:X154),
                            IF(
                                M$4:X$4=2,
                                M154:X154,
                                ""),
                            "")
                            =0),
                        0,
                        GEOMEAN(IF(
                            ISNUMBER(M154:X154),
                            IF(
                                M$4:X$4=2,
                                M154:X154,
                                ""),
                            "")))
                )
            )
        )
    )
)</f>
        <v>6.2623906705539296</v>
      </c>
      <c r="I154" s="191" cm="1">
        <f t="array" ref="I154">IF(
    SUM(IF(
            ISNUMBER(
                IF(
                    $M$5:$X$5,
                    (M154:X154),
                    "")),
            1,
            0))
        =0,
    NA(),
    IF(
        Parameters!$D$15=1,
        IF(
            SUM(--(ISNUMBER(IF($M$5:$X$5=1,(M154:X154),""))))&gt;0,
            MAX(IF(
                ISNUMBER(M154:X154),
                IF(
                    M$5:X$5=1,
                    M154:X154,
                    ""),
                "")),
            MAX(IF(
                ISNUMBER(M154:X154),
                IF(
                    M$5:X$5=2,
                    M154:X154,
                    ""),
                ""))
        ),
        IF(
            Parameters!$D$16=1,
            IFERROR(
                AVERAGE(IF(
                    ISNUMBER(M154:X154),
                    IF(
                        M$5:X$5=1,
                        M154:X154,
                        ""),
                    "")),
                AVERAGE(IF(
                    ISNUMBER(M154:X154),
                    IF(
                        M$5:X$5=2,
                        M154:X154,
                        ""),
                    ""))
            ),
            IF(
                Parameters!$D$17=1,
                IFERROR(
                    IF(
                        OR(
                            IF(
                                ISNUMBER(M154:X154),
                                IF(
                                    M$5:X$5=1,
                                    M154:X154,
                                    ""),
                                "")
                            =0),
                        0,
                        GEOMEAN(IF(
                            ISNUMBER(M154:X154),
                            IF(
                                M$5:X$5=1,
                                M154:X154,
                                ""),
                            ""))
                    ),
                    IF(
                        OR(IF(
                            ISNUMBER(M154:X154),
                            IF(
                                M$5:X$5=2,
                                M154:X154,
                                ""),
                            "")
                            =0),
                        0,
                        GEOMEAN(IF(
                            ISNUMBER(M154:X154),
                            IF(
                                M$5:X$5=2,
                                M154:X154,
                                ""),
                            "")))
                )
            )
        )
    )
)</f>
        <v>0</v>
      </c>
      <c r="J154" s="242">
        <v>44620</v>
      </c>
      <c r="K154" s="242">
        <v>44699</v>
      </c>
      <c r="L154" s="91" t="s">
        <v>250</v>
      </c>
      <c r="M154" s="192">
        <v>6.2623906705539296</v>
      </c>
      <c r="N154" s="192">
        <v>0</v>
      </c>
      <c r="O154" s="192" t="s">
        <v>409</v>
      </c>
      <c r="P154" s="192">
        <v>34</v>
      </c>
      <c r="Q154" s="192" t="s">
        <v>409</v>
      </c>
      <c r="R154" s="192" t="s">
        <v>409</v>
      </c>
      <c r="S154"/>
      <c r="T154"/>
      <c r="U154"/>
      <c r="V154"/>
      <c r="W154"/>
      <c r="X154"/>
      <c r="Y154" s="192"/>
      <c r="Z154" s="192"/>
      <c r="AA154"/>
      <c r="AB154"/>
      <c r="AC154"/>
      <c r="AD154"/>
      <c r="AE154"/>
      <c r="AF154"/>
      <c r="AG154" s="34"/>
      <c r="AH154" s="34"/>
      <c r="AI154" s="34"/>
      <c r="AJ154" s="34"/>
      <c r="AK154" s="205"/>
    </row>
    <row r="155" spans="1:37" x14ac:dyDescent="0.2">
      <c r="A155" s="84">
        <v>148</v>
      </c>
      <c r="B155" s="84" t="str">
        <f ca="1"/>
        <v>Nauru</v>
      </c>
      <c r="C155" s="84" t="str">
        <f ca="1"/>
        <v>NRU</v>
      </c>
      <c r="D155" s="84" t="str">
        <f ca="1"/>
        <v>EAS           East Asia &amp; Pacific</v>
      </c>
      <c r="E155" s="84" t="str">
        <f ca="1"/>
        <v>IBRD</v>
      </c>
      <c r="F155" s="190" t="str">
        <f t="shared" ca="1" si="7"/>
        <v/>
      </c>
      <c r="G155" s="80">
        <f>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0</v>
      </c>
      <c r="H155" s="80" cm="1">
        <f t="array" ref="H155">IF(
    SUM(IF(
            ISNUMBER(
                IF(
                    $M$4:$X$4,
                    (M155:X155),
                    "")),
            1,
            0))
        =0,
    NA(),
    IF(
        Parameters!$D$15=1,
        IF(
            SUM(--(ISNUMBER(IF($M$4:$X$4=1,(M155:X155),""))))&gt;0,
            MAX(IF(
                ISNUMBER(M155:X155),
                IF(
                    M$4:X$4=1,
                    M155:X155,
                    ""),
                "")),
            MAX(IF(
                ISNUMBER(M155:X155),
                IF(
                    M$4:X$4=2,
                    M155:X155,
                    ""),
                ""))
        ),
        IF(
            Parameters!$D$16=1,
            IFERROR(
                AVERAGE(IF(
                    ISNUMBER(M155:X155),
                    IF(
                        M$4:X$4=1,
                        M155:X155,
                        ""),
                    "")),
                AVERAGE(IF(
                    ISNUMBER(M155:X155),
                    IF(
                        M$4:X$4=2,
                        M155:X155,
                        ""),
                    ""))
            ),
            IF(
                Parameters!$D$17=1,
                IFERROR(
                    IF(
                        OR(
                            IF(
                                ISNUMBER(M155:X155),
                                IF(
                                    M$4:X$4=1,
                                    M155:X155,
                                    ""),
                                "")
                            =0),
                        0,
                        GEOMEAN(IF(
                            ISNUMBER(M155:X155),
                            IF(
                                M$4:X$4=1,
                                M155:X155,
                                ""),
                            ""))
                    ),
                    IF(
                        OR(IF(
                            ISNUMBER(M155:X155),
                            IF(
                                M$4:X$4=2,
                                M155:X155,
                                ""),
                            "")
                            =0),
                        0,
                        GEOMEAN(IF(
                            ISNUMBER(M155:X155),
                            IF(
                                M$4:X$4=2,
                                M155:X155,
                                ""),
                            "")))
                )
            )
        )
    )
)</f>
        <v>10</v>
      </c>
      <c r="I155" s="191" cm="1">
        <f t="array" ref="I155">IF(
    SUM(IF(
            ISNUMBER(
                IF(
                    $M$5:$X$5,
                    (M155:X155),
                    "")),
            1,
            0))
        =0,
    NA(),
    IF(
        Parameters!$D$15=1,
        IF(
            SUM(--(ISNUMBER(IF($M$5:$X$5=1,(M155:X155),""))))&gt;0,
            MAX(IF(
                ISNUMBER(M155:X155),
                IF(
                    M$5:X$5=1,
                    M155:X155,
                    ""),
                "")),
            MAX(IF(
                ISNUMBER(M155:X155),
                IF(
                    M$5:X$5=2,
                    M155:X155,
                    ""),
                ""))
        ),
        IF(
            Parameters!$D$16=1,
            IFERROR(
                AVERAGE(IF(
                    ISNUMBER(M155:X155),
                    IF(
                        M$5:X$5=1,
                        M155:X155,
                        ""),
                    "")),
                AVERAGE(IF(
                    ISNUMBER(M155:X155),
                    IF(
                        M$5:X$5=2,
                        M155:X155,
                        ""),
                    ""))
            ),
            IF(
                Parameters!$D$17=1,
                IFERROR(
                    IF(
                        OR(
                            IF(
                                ISNUMBER(M155:X155),
                                IF(
                                    M$5:X$5=1,
                                    M155:X155,
                                    ""),
                                "")
                            =0),
                        0,
                        GEOMEAN(IF(
                            ISNUMBER(M155:X155),
                            IF(
                                M$5:X$5=1,
                                M155:X155,
                                ""),
                            ""))
                    ),
                    IF(
                        OR(IF(
                            ISNUMBER(M155:X155),
                            IF(
                                M$5:X$5=2,
                                M155:X155,
                                ""),
                            "")
                            =0),
                        0,
                        GEOMEAN(IF(
                            ISNUMBER(M155:X155),
                            IF(
                                M$5:X$5=2,
                                M155:X155,
                                ""),
                            "")))
                )
            )
        )
    )
)</f>
        <v>0</v>
      </c>
      <c r="J155" s="242">
        <v>44620</v>
      </c>
      <c r="K155" s="242">
        <v>44820</v>
      </c>
      <c r="L155" s="91" t="s">
        <v>252</v>
      </c>
      <c r="M155" s="192">
        <v>10</v>
      </c>
      <c r="N155" s="192">
        <v>0</v>
      </c>
      <c r="O155" s="192" t="s">
        <v>409</v>
      </c>
      <c r="P155" s="192">
        <v>18</v>
      </c>
      <c r="Q155" s="192" t="s">
        <v>409</v>
      </c>
      <c r="R155" s="192" t="s">
        <v>409</v>
      </c>
      <c r="S155"/>
      <c r="T155"/>
      <c r="U155"/>
      <c r="V155"/>
      <c r="W155"/>
      <c r="X155"/>
      <c r="Y155" s="192"/>
      <c r="Z155" s="192"/>
      <c r="AA155"/>
      <c r="AB155"/>
      <c r="AC155"/>
      <c r="AD155"/>
      <c r="AE155"/>
      <c r="AF155"/>
      <c r="AG155" s="34"/>
      <c r="AH155" s="34"/>
      <c r="AI155" s="34"/>
      <c r="AJ155" s="34"/>
      <c r="AK155" s="205"/>
    </row>
    <row r="156" spans="1:37" x14ac:dyDescent="0.2">
      <c r="A156" s="84">
        <v>149</v>
      </c>
      <c r="B156" s="84" t="str">
        <f ca="1"/>
        <v>New Zealand</v>
      </c>
      <c r="C156" s="84" t="str">
        <f ca="1"/>
        <v>NZL</v>
      </c>
      <c r="D156" s="84" t="str">
        <f ca="1"/>
        <v>EAS           East Asia &amp; Pacific</v>
      </c>
      <c r="E156" s="84" t="str">
        <f ca="1"/>
        <v>NA</v>
      </c>
      <c r="F156" s="190" t="str">
        <f t="shared" ca="1" si="7"/>
        <v/>
      </c>
      <c r="G156" s="80">
        <f>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0</v>
      </c>
      <c r="H156" s="80" cm="1">
        <f t="array" ref="H156">IF(
    SUM(IF(
            ISNUMBER(
                IF(
                    $M$4:$X$4,
                    (M156:X156),
                    "")),
            1,
            0))
        =0,
    NA(),
    IF(
        Parameters!$D$15=1,
        IF(
            SUM(--(ISNUMBER(IF($M$4:$X$4=1,(M156:X156),""))))&gt;0,
            MAX(IF(
                ISNUMBER(M156:X156),
                IF(
                    M$4:X$4=1,
                    M156:X156,
                    ""),
                "")),
            MAX(IF(
                ISNUMBER(M156:X156),
                IF(
                    M$4:X$4=2,
                    M156:X156,
                    ""),
                ""))
        ),
        IF(
            Parameters!$D$16=1,
            IFERROR(
                AVERAGE(IF(
                    ISNUMBER(M156:X156),
                    IF(
                        M$4:X$4=1,
                        M156:X156,
                        ""),
                    "")),
                AVERAGE(IF(
                    ISNUMBER(M156:X156),
                    IF(
                        M$4:X$4=2,
                        M156:X156,
                        ""),
                    ""))
            ),
            IF(
                Parameters!$D$17=1,
                IFERROR(
                    IF(
                        OR(
                            IF(
                                ISNUMBER(M156:X156),
                                IF(
                                    M$4:X$4=1,
                                    M156:X156,
                                    ""),
                                "")
                            =0),
                        0,
                        GEOMEAN(IF(
                            ISNUMBER(M156:X156),
                            IF(
                                M$4:X$4=1,
                                M156:X156,
                                ""),
                            ""))
                    ),
                    IF(
                        OR(IF(
                            ISNUMBER(M156:X156),
                            IF(
                                M$4:X$4=2,
                                M156:X156,
                                ""),
                            "")
                            =0),
                        0,
                        GEOMEAN(IF(
                            ISNUMBER(M156:X156),
                            IF(
                                M$4:X$4=2,
                                M156:X156,
                                ""),
                            "")))
                )
            )
        )
    )
)</f>
        <v>0</v>
      </c>
      <c r="I156" s="191" cm="1">
        <f t="array" ref="I156">IF(
    SUM(IF(
            ISNUMBER(
                IF(
                    $M$5:$X$5,
                    (M156:X156),
                    "")),
            1,
            0))
        =0,
    NA(),
    IF(
        Parameters!$D$15=1,
        IF(
            SUM(--(ISNUMBER(IF($M$5:$X$5=1,(M156:X156),""))))&gt;0,
            MAX(IF(
                ISNUMBER(M156:X156),
                IF(
                    M$5:X$5=1,
                    M156:X156,
                    ""),
                "")),
            MAX(IF(
                ISNUMBER(M156:X156),
                IF(
                    M$5:X$5=2,
                    M156:X156,
                    ""),
                ""))
        ),
        IF(
            Parameters!$D$16=1,
            IFERROR(
                AVERAGE(IF(
                    ISNUMBER(M156:X156),
                    IF(
                        M$5:X$5=1,
                        M156:X156,
                        ""),
                    "")),
                AVERAGE(IF(
                    ISNUMBER(M156:X156),
                    IF(
                        M$5:X$5=2,
                        M156:X156,
                        ""),
                    ""))
            ),
            IF(
                Parameters!$D$17=1,
                IFERROR(
                    IF(
                        OR(
                            IF(
                                ISNUMBER(M156:X156),
                                IF(
                                    M$5:X$5=1,
                                    M156:X156,
                                    ""),
                                "")
                            =0),
                        0,
                        GEOMEAN(IF(
                            ISNUMBER(M156:X156),
                            IF(
                                M$5:X$5=1,
                                M156:X156,
                                ""),
                            ""))
                    ),
                    IF(
                        OR(IF(
                            ISNUMBER(M156:X156),
                            IF(
                                M$5:X$5=2,
                                M156:X156,
                                ""),
                            "")
                            =0),
                        0,
                        GEOMEAN(IF(
                            ISNUMBER(M156:X156),
                            IF(
                                M$5:X$5=2,
                                M156:X156,
                                ""),
                            "")))
                )
            )
        )
    )
)</f>
        <v>0</v>
      </c>
      <c r="J156" s="242">
        <v>44620</v>
      </c>
      <c r="K156" s="242">
        <v>44699</v>
      </c>
      <c r="L156" s="91" t="s">
        <v>254</v>
      </c>
      <c r="M156" s="192">
        <v>0</v>
      </c>
      <c r="N156" s="192">
        <v>0</v>
      </c>
      <c r="O156" s="192" t="s">
        <v>409</v>
      </c>
      <c r="P156" s="192">
        <v>62.5</v>
      </c>
      <c r="Q156" s="192" t="s">
        <v>409</v>
      </c>
      <c r="R156" s="192" t="s">
        <v>409</v>
      </c>
      <c r="S156"/>
      <c r="T156"/>
      <c r="U156"/>
      <c r="V156"/>
      <c r="W156"/>
      <c r="X156"/>
      <c r="Y156" s="192"/>
      <c r="Z156" s="192"/>
      <c r="AA156"/>
      <c r="AB156"/>
      <c r="AC156"/>
      <c r="AD156"/>
      <c r="AE156"/>
      <c r="AF156"/>
      <c r="AG156" s="34"/>
      <c r="AH156" s="34"/>
      <c r="AI156" s="34"/>
      <c r="AJ156" s="34"/>
      <c r="AK156" s="205"/>
    </row>
    <row r="157" spans="1:37" x14ac:dyDescent="0.2">
      <c r="A157" s="84">
        <v>150</v>
      </c>
      <c r="B157" s="84" t="str">
        <f ca="1"/>
        <v>Oman</v>
      </c>
      <c r="C157" s="84" t="str">
        <f ca="1"/>
        <v>OMN</v>
      </c>
      <c r="D157" s="84" t="str">
        <f ca="1"/>
        <v>MEA           Middle East &amp; North Africa</v>
      </c>
      <c r="E157" s="84" t="str">
        <f ca="1"/>
        <v>NA</v>
      </c>
      <c r="F157" s="190" t="str">
        <f t="shared" ca="1" si="7"/>
        <v/>
      </c>
      <c r="G157" s="80">
        <f>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0</v>
      </c>
      <c r="H157" s="80" cm="1">
        <f t="array" ref="H157">IF(
    SUM(IF(
            ISNUMBER(
                IF(
                    $M$4:$X$4,
                    (M157:X157),
                    "")),
            1,
            0))
        =0,
    NA(),
    IF(
        Parameters!$D$15=1,
        IF(
            SUM(--(ISNUMBER(IF($M$4:$X$4=1,(M157:X157),""))))&gt;0,
            MAX(IF(
                ISNUMBER(M157:X157),
                IF(
                    M$4:X$4=1,
                    M157:X157,
                    ""),
                "")),
            MAX(IF(
                ISNUMBER(M157:X157),
                IF(
                    M$4:X$4=2,
                    M157:X157,
                    ""),
                ""))
        ),
        IF(
            Parameters!$D$16=1,
            IFERROR(
                AVERAGE(IF(
                    ISNUMBER(M157:X157),
                    IF(
                        M$4:X$4=1,
                        M157:X157,
                        ""),
                    "")),
                AVERAGE(IF(
                    ISNUMBER(M157:X157),
                    IF(
                        M$4:X$4=2,
                        M157:X157,
                        ""),
                    ""))
            ),
            IF(
                Parameters!$D$17=1,
                IFERROR(
                    IF(
                        OR(
                            IF(
                                ISNUMBER(M157:X157),
                                IF(
                                    M$4:X$4=1,
                                    M157:X157,
                                    ""),
                                "")
                            =0),
                        0,
                        GEOMEAN(IF(
                            ISNUMBER(M157:X157),
                            IF(
                                M$4:X$4=1,
                                M157:X157,
                                ""),
                            ""))
                    ),
                    IF(
                        OR(IF(
                            ISNUMBER(M157:X157),
                            IF(
                                M$4:X$4=2,
                                M157:X157,
                                ""),
                            "")
                            =0),
                        0,
                        GEOMEAN(IF(
                            ISNUMBER(M157:X157),
                            IF(
                                M$4:X$4=2,
                                M157:X157,
                                ""),
                            "")))
                )
            )
        )
    )
)</f>
        <v>4.7755102040816304</v>
      </c>
      <c r="I157" s="191" cm="1">
        <f t="array" ref="I157">IF(
    SUM(IF(
            ISNUMBER(
                IF(
                    $M$5:$X$5,
                    (M157:X157),
                    "")),
            1,
            0))
        =0,
    NA(),
    IF(
        Parameters!$D$15=1,
        IF(
            SUM(--(ISNUMBER(IF($M$5:$X$5=1,(M157:X157),""))))&gt;0,
            MAX(IF(
                ISNUMBER(M157:X157),
                IF(
                    M$5:X$5=1,
                    M157:X157,
                    ""),
                "")),
            MAX(IF(
                ISNUMBER(M157:X157),
                IF(
                    M$5:X$5=2,
                    M157:X157,
                    ""),
                ""))
        ),
        IF(
            Parameters!$D$16=1,
            IFERROR(
                AVERAGE(IF(
                    ISNUMBER(M157:X157),
                    IF(
                        M$5:X$5=1,
                        M157:X157,
                        ""),
                    "")),
                AVERAGE(IF(
                    ISNUMBER(M157:X157),
                    IF(
                        M$5:X$5=2,
                        M157:X157,
                        ""),
                    ""))
            ),
            IF(
                Parameters!$D$17=1,
                IFERROR(
                    IF(
                        OR(
                            IF(
                                ISNUMBER(M157:X157),
                                IF(
                                    M$5:X$5=1,
                                    M157:X157,
                                    ""),
                                "")
                            =0),
                        0,
                        GEOMEAN(IF(
                            ISNUMBER(M157:X157),
                            IF(
                                M$5:X$5=1,
                                M157:X157,
                                ""),
                            ""))
                    ),
                    IF(
                        OR(IF(
                            ISNUMBER(M157:X157),
                            IF(
                                M$5:X$5=2,
                                M157:X157,
                                ""),
                            "")
                            =0),
                        0,
                        GEOMEAN(IF(
                            ISNUMBER(M157:X157),
                            IF(
                                M$5:X$5=2,
                                M157:X157,
                                ""),
                            "")))
                )
            )
        )
    )
)</f>
        <v>0</v>
      </c>
      <c r="J157" s="242">
        <v>44620</v>
      </c>
      <c r="K157" s="242">
        <v>44699</v>
      </c>
      <c r="L157" s="91" t="s">
        <v>256</v>
      </c>
      <c r="M157" s="192">
        <v>4.7755102040816304</v>
      </c>
      <c r="N157" s="192">
        <v>0</v>
      </c>
      <c r="O157" s="192" t="s">
        <v>409</v>
      </c>
      <c r="P157" s="192">
        <v>39.1</v>
      </c>
      <c r="Q157" s="192" t="s">
        <v>409</v>
      </c>
      <c r="R157" s="192" t="s">
        <v>409</v>
      </c>
      <c r="S157"/>
      <c r="T157"/>
      <c r="U157"/>
      <c r="V157"/>
      <c r="W157"/>
      <c r="X157"/>
      <c r="Y157" s="192"/>
      <c r="Z157" s="192"/>
      <c r="AA157"/>
      <c r="AB157"/>
      <c r="AC157"/>
      <c r="AD157"/>
      <c r="AE157"/>
      <c r="AF157"/>
      <c r="AG157" s="34"/>
      <c r="AH157" s="34"/>
      <c r="AI157" s="34"/>
      <c r="AJ157" s="34"/>
      <c r="AK157" s="205"/>
    </row>
    <row r="158" spans="1:37" x14ac:dyDescent="0.2">
      <c r="A158" s="84">
        <v>151</v>
      </c>
      <c r="B158" s="84" t="str">
        <f ca="1"/>
        <v>Pakistan</v>
      </c>
      <c r="C158" s="84" t="str">
        <f ca="1"/>
        <v>PAK</v>
      </c>
      <c r="D158" s="84" t="str">
        <f ca="1"/>
        <v>SAS           South Asia</v>
      </c>
      <c r="E158" s="84" t="str">
        <f ca="1"/>
        <v>Blend</v>
      </c>
      <c r="F158" s="190" t="str">
        <f t="shared" ref="F158:F189" ca="1" si="8">IF(L158 &lt;&gt; C158, "Countries don't match", "")</f>
        <v/>
      </c>
      <c r="G158" s="80">
        <f>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0</v>
      </c>
      <c r="H158" s="80" cm="1">
        <f t="array" ref="H158">IF(
    SUM(IF(
            ISNUMBER(
                IF(
                    $M$4:$X$4,
                    (M158:X158),
                    "")),
            1,
            0))
        =0,
    NA(),
    IF(
        Parameters!$D$15=1,
        IF(
            SUM(--(ISNUMBER(IF($M$4:$X$4=1,(M158:X158),""))))&gt;0,
            MAX(IF(
                ISNUMBER(M158:X158),
                IF(
                    M$4:X$4=1,
                    M158:X158,
                    ""),
                "")),
            MAX(IF(
                ISNUMBER(M158:X158),
                IF(
                    M$4:X$4=2,
                    M158:X158,
                    ""),
                ""))
        ),
        IF(
            Parameters!$D$16=1,
            IFERROR(
                AVERAGE(IF(
                    ISNUMBER(M158:X158),
                    IF(
                        M$4:X$4=1,
                        M158:X158,
                        ""),
                    "")),
                AVERAGE(IF(
                    ISNUMBER(M158:X158),
                    IF(
                        M$4:X$4=2,
                        M158:X158,
                        ""),
                    ""))
            ),
            IF(
                Parameters!$D$17=1,
                IFERROR(
                    IF(
                        OR(
                            IF(
                                ISNUMBER(M158:X158),
                                IF(
                                    M$4:X$4=1,
                                    M158:X158,
                                    ""),
                                "")
                            =0),
                        0,
                        GEOMEAN(IF(
                            ISNUMBER(M158:X158),
                            IF(
                                M$4:X$4=1,
                                M158:X158,
                                ""),
                            ""))
                    ),
                    IF(
                        OR(IF(
                            ISNUMBER(M158:X158),
                            IF(
                                M$4:X$4=2,
                                M158:X158,
                                ""),
                            "")
                            =0),
                        0,
                        GEOMEAN(IF(
                            ISNUMBER(M158:X158),
                            IF(
                                M$4:X$4=2,
                                M158:X158,
                                ""),
                            "")))
                )
            )
        )
    )
)</f>
        <v>7.3119533527696801</v>
      </c>
      <c r="I158" s="191" cm="1">
        <f t="array" ref="I158">IF(
    SUM(IF(
            ISNUMBER(
                IF(
                    $M$5:$X$5,
                    (M158:X158),
                    "")),
            1,
            0))
        =0,
    NA(),
    IF(
        Parameters!$D$15=1,
        IF(
            SUM(--(ISNUMBER(IF($M$5:$X$5=1,(M158:X158),""))))&gt;0,
            MAX(IF(
                ISNUMBER(M158:X158),
                IF(
                    M$5:X$5=1,
                    M158:X158,
                    ""),
                "")),
            MAX(IF(
                ISNUMBER(M158:X158),
                IF(
                    M$5:X$5=2,
                    M158:X158,
                    ""),
                ""))
        ),
        IF(
            Parameters!$D$16=1,
            IFERROR(
                AVERAGE(IF(
                    ISNUMBER(M158:X158),
                    IF(
                        M$5:X$5=1,
                        M158:X158,
                        ""),
                    "")),
                AVERAGE(IF(
                    ISNUMBER(M158:X158),
                    IF(
                        M$5:X$5=2,
                        M158:X158,
                        ""),
                    ""))
            ),
            IF(
                Parameters!$D$17=1,
                IFERROR(
                    IF(
                        OR(
                            IF(
                                ISNUMBER(M158:X158),
                                IF(
                                    M$5:X$5=1,
                                    M158:X158,
                                    ""),
                                "")
                            =0),
                        0,
                        GEOMEAN(IF(
                            ISNUMBER(M158:X158),
                            IF(
                                M$5:X$5=1,
                                M158:X158,
                                ""),
                            ""))
                    ),
                    IF(
                        OR(IF(
                            ISNUMBER(M158:X158),
                            IF(
                                M$5:X$5=2,
                                M158:X158,
                                ""),
                            "")
                            =0),
                        0,
                        GEOMEAN(IF(
                            ISNUMBER(M158:X158),
                            IF(
                                M$5:X$5=2,
                                M158:X158,
                                ""),
                            "")))
                )
            )
        )
    )
)</f>
        <v>0</v>
      </c>
      <c r="J158" s="242">
        <v>44620</v>
      </c>
      <c r="K158" s="242">
        <v>44699</v>
      </c>
      <c r="L158" s="91" t="s">
        <v>258</v>
      </c>
      <c r="M158" s="192">
        <v>7.3119533527696801</v>
      </c>
      <c r="N158" s="192">
        <v>0</v>
      </c>
      <c r="O158" s="192" t="s">
        <v>409</v>
      </c>
      <c r="P158" s="192">
        <v>30.4</v>
      </c>
      <c r="Q158" s="192" t="s">
        <v>409</v>
      </c>
      <c r="R158" s="192" t="s">
        <v>409</v>
      </c>
      <c r="S158"/>
      <c r="T158"/>
      <c r="U158"/>
      <c r="V158"/>
      <c r="W158"/>
      <c r="X158"/>
      <c r="Y158" s="192"/>
      <c r="Z158" s="192"/>
      <c r="AA158"/>
      <c r="AB158"/>
      <c r="AC158"/>
      <c r="AD158"/>
      <c r="AE158"/>
      <c r="AF158"/>
      <c r="AG158" s="34"/>
      <c r="AH158" s="34"/>
      <c r="AI158" s="34"/>
      <c r="AJ158" s="34"/>
      <c r="AK158" s="205"/>
    </row>
    <row r="159" spans="1:37" x14ac:dyDescent="0.2">
      <c r="A159" s="84">
        <v>152</v>
      </c>
      <c r="B159" s="84" t="str">
        <f ca="1"/>
        <v>Panama</v>
      </c>
      <c r="C159" s="84" t="str">
        <f ca="1"/>
        <v>PAN</v>
      </c>
      <c r="D159" s="84" t="str">
        <f ca="1"/>
        <v>LCN           Latin America &amp; Caribbean</v>
      </c>
      <c r="E159" s="84" t="str">
        <f ca="1"/>
        <v>IBRD</v>
      </c>
      <c r="F159" s="190" t="str">
        <f t="shared" ca="1" si="8"/>
        <v/>
      </c>
      <c r="G159" s="80">
        <f>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0</v>
      </c>
      <c r="H159" s="80" cm="1">
        <f t="array" ref="H159">IF(
    SUM(IF(
            ISNUMBER(
                IF(
                    $M$4:$X$4,
                    (M159:X159),
                    "")),
            1,
            0))
        =0,
    NA(),
    IF(
        Parameters!$D$15=1,
        IF(
            SUM(--(ISNUMBER(IF($M$4:$X$4=1,(M159:X159),""))))&gt;0,
            MAX(IF(
                ISNUMBER(M159:X159),
                IF(
                    M$4:X$4=1,
                    M159:X159,
                    ""),
                "")),
            MAX(IF(
                ISNUMBER(M159:X159),
                IF(
                    M$4:X$4=2,
                    M159:X159,
                    ""),
                ""))
        ),
        IF(
            Parameters!$D$16=1,
            IFERROR(
                AVERAGE(IF(
                    ISNUMBER(M159:X159),
                    IF(
                        M$4:X$4=1,
                        M159:X159,
                        ""),
                    "")),
                AVERAGE(IF(
                    ISNUMBER(M159:X159),
                    IF(
                        M$4:X$4=2,
                        M159:X159,
                        ""),
                    ""))
            ),
            IF(
                Parameters!$D$17=1,
                IFERROR(
                    IF(
                        OR(
                            IF(
                                ISNUMBER(M159:X159),
                                IF(
                                    M$4:X$4=1,
                                    M159:X159,
                                    ""),
                                "")
                            =0),
                        0,
                        GEOMEAN(IF(
                            ISNUMBER(M159:X159),
                            IF(
                                M$4:X$4=1,
                                M159:X159,
                                ""),
                            ""))
                    ),
                    IF(
                        OR(IF(
                            ISNUMBER(M159:X159),
                            IF(
                                M$4:X$4=2,
                                M159:X159,
                                ""),
                            "")
                            =0),
                        0,
                        GEOMEAN(IF(
                            ISNUMBER(M159:X159),
                            IF(
                                M$4:X$4=2,
                                M159:X159,
                                ""),
                            "")))
                )
            )
        )
    )
)</f>
        <v>0.57725947521865995</v>
      </c>
      <c r="I159" s="191" cm="1">
        <f t="array" ref="I159">IF(
    SUM(IF(
            ISNUMBER(
                IF(
                    $M$5:$X$5,
                    (M159:X159),
                    "")),
            1,
            0))
        =0,
    NA(),
    IF(
        Parameters!$D$15=1,
        IF(
            SUM(--(ISNUMBER(IF($M$5:$X$5=1,(M159:X159),""))))&gt;0,
            MAX(IF(
                ISNUMBER(M159:X159),
                IF(
                    M$5:X$5=1,
                    M159:X159,
                    ""),
                "")),
            MAX(IF(
                ISNUMBER(M159:X159),
                IF(
                    M$5:X$5=2,
                    M159:X159,
                    ""),
                ""))
        ),
        IF(
            Parameters!$D$16=1,
            IFERROR(
                AVERAGE(IF(
                    ISNUMBER(M159:X159),
                    IF(
                        M$5:X$5=1,
                        M159:X159,
                        ""),
                    "")),
                AVERAGE(IF(
                    ISNUMBER(M159:X159),
                    IF(
                        M$5:X$5=2,
                        M159:X159,
                        ""),
                    ""))
            ),
            IF(
                Parameters!$D$17=1,
                IFERROR(
                    IF(
                        OR(
                            IF(
                                ISNUMBER(M159:X159),
                                IF(
                                    M$5:X$5=1,
                                    M159:X159,
                                    ""),
                                "")
                            =0),
                        0,
                        GEOMEAN(IF(
                            ISNUMBER(M159:X159),
                            IF(
                                M$5:X$5=1,
                                M159:X159,
                                ""),
                            ""))
                    ),
                    IF(
                        OR(IF(
                            ISNUMBER(M159:X159),
                            IF(
                                M$5:X$5=2,
                                M159:X159,
                                ""),
                            "")
                            =0),
                        0,
                        GEOMEAN(IF(
                            ISNUMBER(M159:X159),
                            IF(
                                M$5:X$5=2,
                                M159:X159,
                                ""),
                            "")))
                )
            )
        )
    )
)</f>
        <v>0</v>
      </c>
      <c r="J159" s="242">
        <v>44620</v>
      </c>
      <c r="K159" s="242">
        <v>44880</v>
      </c>
      <c r="L159" s="91" t="s">
        <v>260</v>
      </c>
      <c r="M159" s="192">
        <v>0.57725947521865995</v>
      </c>
      <c r="N159" s="192">
        <v>0</v>
      </c>
      <c r="O159" s="192" t="s">
        <v>409</v>
      </c>
      <c r="P159" s="192">
        <v>53.5</v>
      </c>
      <c r="Q159" s="192" t="s">
        <v>409</v>
      </c>
      <c r="R159" s="192" t="s">
        <v>409</v>
      </c>
      <c r="S159"/>
      <c r="T159"/>
      <c r="U159"/>
      <c r="V159"/>
      <c r="W159"/>
      <c r="X159"/>
      <c r="Y159" s="192"/>
      <c r="Z159" s="192"/>
      <c r="AA159"/>
      <c r="AB159"/>
      <c r="AC159"/>
      <c r="AD159"/>
      <c r="AE159"/>
      <c r="AF159"/>
      <c r="AG159" s="34"/>
      <c r="AH159" s="34"/>
      <c r="AI159" s="34"/>
      <c r="AJ159" s="34"/>
      <c r="AK159" s="205"/>
    </row>
    <row r="160" spans="1:37" x14ac:dyDescent="0.2">
      <c r="A160" s="84">
        <v>153</v>
      </c>
      <c r="B160" s="84" t="str">
        <f ca="1"/>
        <v>Peru</v>
      </c>
      <c r="C160" s="84" t="str">
        <f ca="1"/>
        <v>PER</v>
      </c>
      <c r="D160" s="84" t="str">
        <f ca="1"/>
        <v>LCN           Latin America &amp; Caribbean</v>
      </c>
      <c r="E160" s="84" t="str">
        <f ca="1"/>
        <v>IBRD</v>
      </c>
      <c r="F160" s="190" t="str">
        <f t="shared" ca="1" si="8"/>
        <v/>
      </c>
      <c r="G160" s="80">
        <f>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0</v>
      </c>
      <c r="H160" s="80" cm="1">
        <f t="array" ref="H160">IF(
    SUM(IF(
            ISNUMBER(
                IF(
                    $M$4:$X$4,
                    (M160:X160),
                    "")),
            1,
            0))
        =0,
    NA(),
    IF(
        Parameters!$D$15=1,
        IF(
            SUM(--(ISNUMBER(IF($M$4:$X$4=1,(M160:X160),""))))&gt;0,
            MAX(IF(
                ISNUMBER(M160:X160),
                IF(
                    M$4:X$4=1,
                    M160:X160,
                    ""),
                "")),
            MAX(IF(
                ISNUMBER(M160:X160),
                IF(
                    M$4:X$4=2,
                    M160:X160,
                    ""),
                ""))
        ),
        IF(
            Parameters!$D$16=1,
            IFERROR(
                AVERAGE(IF(
                    ISNUMBER(M160:X160),
                    IF(
                        M$4:X$4=1,
                        M160:X160,
                        ""),
                    "")),
                AVERAGE(IF(
                    ISNUMBER(M160:X160),
                    IF(
                        M$4:X$4=2,
                        M160:X160,
                        ""),
                    ""))
            ),
            IF(
                Parameters!$D$17=1,
                IFERROR(
                    IF(
                        OR(
                            IF(
                                ISNUMBER(M160:X160),
                                IF(
                                    M$4:X$4=1,
                                    M160:X160,
                                    ""),
                                "")
                            =0),
                        0,
                        GEOMEAN(IF(
                            ISNUMBER(M160:X160),
                            IF(
                                M$4:X$4=1,
                                M160:X160,
                                ""),
                            ""))
                    ),
                    IF(
                        OR(IF(
                            ISNUMBER(M160:X160),
                            IF(
                                M$4:X$4=2,
                                M160:X160,
                                ""),
                            "")
                            =0),
                        0,
                        GEOMEAN(IF(
                            ISNUMBER(M160:X160),
                            IF(
                                M$4:X$4=2,
                                M160:X160,
                                ""),
                            "")))
                )
            )
        )
    )
)</f>
        <v>0.16909620991253799</v>
      </c>
      <c r="I160" s="191" cm="1">
        <f t="array" ref="I160">IF(
    SUM(IF(
            ISNUMBER(
                IF(
                    $M$5:$X$5,
                    (M160:X160),
                    "")),
            1,
            0))
        =0,
    NA(),
    IF(
        Parameters!$D$15=1,
        IF(
            SUM(--(ISNUMBER(IF($M$5:$X$5=1,(M160:X160),""))))&gt;0,
            MAX(IF(
                ISNUMBER(M160:X160),
                IF(
                    M$5:X$5=1,
                    M160:X160,
                    ""),
                "")),
            MAX(IF(
                ISNUMBER(M160:X160),
                IF(
                    M$5:X$5=2,
                    M160:X160,
                    ""),
                ""))
        ),
        IF(
            Parameters!$D$16=1,
            IFERROR(
                AVERAGE(IF(
                    ISNUMBER(M160:X160),
                    IF(
                        M$5:X$5=1,
                        M160:X160,
                        ""),
                    "")),
                AVERAGE(IF(
                    ISNUMBER(M160:X160),
                    IF(
                        M$5:X$5=2,
                        M160:X160,
                        ""),
                    ""))
            ),
            IF(
                Parameters!$D$17=1,
                IFERROR(
                    IF(
                        OR(
                            IF(
                                ISNUMBER(M160:X160),
                                IF(
                                    M$5:X$5=1,
                                    M160:X160,
                                    ""),
                                "")
                            =0),
                        0,
                        GEOMEAN(IF(
                            ISNUMBER(M160:X160),
                            IF(
                                M$5:X$5=1,
                                M160:X160,
                                ""),
                            ""))
                    ),
                    IF(
                        OR(IF(
                            ISNUMBER(M160:X160),
                            IF(
                                M$5:X$5=2,
                                M160:X160,
                                ""),
                            "")
                            =0),
                        0,
                        GEOMEAN(IF(
                            ISNUMBER(M160:X160),
                            IF(
                                M$5:X$5=2,
                                M160:X160,
                                ""),
                            "")))
                )
            )
        )
    )
)</f>
        <v>0</v>
      </c>
      <c r="J160" s="242">
        <v>44620</v>
      </c>
      <c r="K160" s="242">
        <v>44883</v>
      </c>
      <c r="L160" s="91" t="s">
        <v>262</v>
      </c>
      <c r="M160" s="192">
        <v>0.16909620991253799</v>
      </c>
      <c r="N160" s="192">
        <v>0</v>
      </c>
      <c r="O160" s="192" t="s">
        <v>409</v>
      </c>
      <c r="P160" s="192">
        <v>54.9</v>
      </c>
      <c r="Q160" s="192" t="s">
        <v>409</v>
      </c>
      <c r="R160" s="192" t="s">
        <v>409</v>
      </c>
      <c r="S160"/>
      <c r="T160"/>
      <c r="U160"/>
      <c r="V160"/>
      <c r="W160"/>
      <c r="X160"/>
      <c r="Y160" s="192"/>
      <c r="Z160" s="192"/>
      <c r="AA160"/>
      <c r="AB160"/>
      <c r="AC160"/>
      <c r="AD160"/>
      <c r="AE160"/>
      <c r="AF160"/>
      <c r="AG160" s="34"/>
      <c r="AH160" s="34"/>
      <c r="AI160" s="34"/>
      <c r="AJ160" s="34"/>
      <c r="AK160" s="205"/>
    </row>
    <row r="161" spans="1:37" x14ac:dyDescent="0.2">
      <c r="A161" s="84">
        <v>154</v>
      </c>
      <c r="B161" s="84" t="str">
        <f ca="1"/>
        <v>Philippines</v>
      </c>
      <c r="C161" s="84" t="str">
        <f ca="1"/>
        <v>PHL</v>
      </c>
      <c r="D161" s="84" t="str">
        <f ca="1"/>
        <v>EAS           East Asia &amp; Pacific</v>
      </c>
      <c r="E161" s="84" t="str">
        <f ca="1"/>
        <v>IBRD</v>
      </c>
      <c r="F161" s="190" t="str">
        <f t="shared" ca="1" si="8"/>
        <v/>
      </c>
      <c r="G161" s="80">
        <f>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0</v>
      </c>
      <c r="H161" s="80" cm="1">
        <f t="array" ref="H161">IF(
    SUM(IF(
            ISNUMBER(
                IF(
                    $M$4:$X$4,
                    (M161:X161),
                    "")),
            1,
            0))
        =0,
    NA(),
    IF(
        Parameters!$D$15=1,
        IF(
            SUM(--(ISNUMBER(IF($M$4:$X$4=1,(M161:X161),""))))&gt;0,
            MAX(IF(
                ISNUMBER(M161:X161),
                IF(
                    M$4:X$4=1,
                    M161:X161,
                    ""),
                "")),
            MAX(IF(
                ISNUMBER(M161:X161),
                IF(
                    M$4:X$4=2,
                    M161:X161,
                    ""),
                ""))
        ),
        IF(
            Parameters!$D$16=1,
            IFERROR(
                AVERAGE(IF(
                    ISNUMBER(M161:X161),
                    IF(
                        M$4:X$4=1,
                        M161:X161,
                        ""),
                    "")),
                AVERAGE(IF(
                    ISNUMBER(M161:X161),
                    IF(
                        M$4:X$4=2,
                        M161:X161,
                        ""),
                    ""))
            ),
            IF(
                Parameters!$D$17=1,
                IFERROR(
                    IF(
                        OR(
                            IF(
                                ISNUMBER(M161:X161),
                                IF(
                                    M$4:X$4=1,
                                    M161:X161,
                                    ""),
                                "")
                            =0),
                        0,
                        GEOMEAN(IF(
                            ISNUMBER(M161:X161),
                            IF(
                                M$4:X$4=1,
                                M161:X161,
                                ""),
                            ""))
                    ),
                    IF(
                        OR(IF(
                            ISNUMBER(M161:X161),
                            IF(
                                M$4:X$4=2,
                                M161:X161,
                                ""),
                            "")
                            =0),
                        0,
                        GEOMEAN(IF(
                            ISNUMBER(M161:X161),
                            IF(
                                M$4:X$4=2,
                                M161:X161,
                                ""),
                            "")))
                )
            )
        )
    )
)</f>
        <v>2.85131195335277</v>
      </c>
      <c r="I161" s="191" cm="1">
        <f t="array" ref="I161">IF(
    SUM(IF(
            ISNUMBER(
                IF(
                    $M$5:$X$5,
                    (M161:X161),
                    "")),
            1,
            0))
        =0,
    NA(),
    IF(
        Parameters!$D$15=1,
        IF(
            SUM(--(ISNUMBER(IF($M$5:$X$5=1,(M161:X161),""))))&gt;0,
            MAX(IF(
                ISNUMBER(M161:X161),
                IF(
                    M$5:X$5=1,
                    M161:X161,
                    ""),
                "")),
            MAX(IF(
                ISNUMBER(M161:X161),
                IF(
                    M$5:X$5=2,
                    M161:X161,
                    ""),
                ""))
        ),
        IF(
            Parameters!$D$16=1,
            IFERROR(
                AVERAGE(IF(
                    ISNUMBER(M161:X161),
                    IF(
                        M$5:X$5=1,
                        M161:X161,
                        ""),
                    "")),
                AVERAGE(IF(
                    ISNUMBER(M161:X161),
                    IF(
                        M$5:X$5=2,
                        M161:X161,
                        ""),
                    ""))
            ),
            IF(
                Parameters!$D$17=1,
                IFERROR(
                    IF(
                        OR(
                            IF(
                                ISNUMBER(M161:X161),
                                IF(
                                    M$5:X$5=1,
                                    M161:X161,
                                    ""),
                                "")
                            =0),
                        0,
                        GEOMEAN(IF(
                            ISNUMBER(M161:X161),
                            IF(
                                M$5:X$5=1,
                                M161:X161,
                                ""),
                            ""))
                    ),
                    IF(
                        OR(IF(
                            ISNUMBER(M161:X161),
                            IF(
                                M$5:X$5=2,
                                M161:X161,
                                ""),
                            "")
                            =0),
                        0,
                        GEOMEAN(IF(
                            ISNUMBER(M161:X161),
                            IF(
                                M$5:X$5=2,
                                M161:X161,
                                ""),
                            "")))
                )
            )
        )
    )
)</f>
        <v>0</v>
      </c>
      <c r="J161" s="242">
        <v>44620</v>
      </c>
      <c r="K161" s="242">
        <v>44882</v>
      </c>
      <c r="L161" s="91" t="s">
        <v>264</v>
      </c>
      <c r="M161" s="192">
        <v>2.85131195335277</v>
      </c>
      <c r="N161" s="192">
        <v>0</v>
      </c>
      <c r="O161" s="192" t="s">
        <v>409</v>
      </c>
      <c r="P161" s="192">
        <v>45.7</v>
      </c>
      <c r="Q161" s="192" t="s">
        <v>409</v>
      </c>
      <c r="R161" s="192" t="s">
        <v>409</v>
      </c>
      <c r="S161"/>
      <c r="T161"/>
      <c r="U161"/>
      <c r="V161"/>
      <c r="W161"/>
      <c r="X161"/>
      <c r="Y161" s="192"/>
      <c r="Z161" s="192"/>
      <c r="AA161"/>
      <c r="AB161"/>
      <c r="AC161"/>
      <c r="AD161"/>
      <c r="AE161"/>
      <c r="AF161"/>
      <c r="AG161" s="34"/>
      <c r="AH161" s="34"/>
      <c r="AI161" s="34"/>
      <c r="AJ161" s="34"/>
      <c r="AK161" s="205"/>
    </row>
    <row r="162" spans="1:37" x14ac:dyDescent="0.2">
      <c r="A162" s="84">
        <v>155</v>
      </c>
      <c r="B162" s="84" t="str">
        <f ca="1"/>
        <v>Palau</v>
      </c>
      <c r="C162" s="84" t="str">
        <f ca="1"/>
        <v>PLW</v>
      </c>
      <c r="D162" s="84" t="str">
        <f ca="1"/>
        <v>EAS           East Asia &amp; Pacific</v>
      </c>
      <c r="E162" s="84" t="str">
        <f ca="1"/>
        <v>IBRD</v>
      </c>
      <c r="F162" s="190" t="str">
        <f t="shared" ca="1" si="8"/>
        <v/>
      </c>
      <c r="G162" s="80">
        <f>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0</v>
      </c>
      <c r="H162" s="80" cm="1">
        <f t="array" ref="H162">IF(
    SUM(IF(
            ISNUMBER(
                IF(
                    $M$4:$X$4,
                    (M162:X162),
                    "")),
            1,
            0))
        =0,
    NA(),
    IF(
        Parameters!$D$15=1,
        IF(
            SUM(--(ISNUMBER(IF($M$4:$X$4=1,(M162:X162),""))))&gt;0,
            MAX(IF(
                ISNUMBER(M162:X162),
                IF(
                    M$4:X$4=1,
                    M162:X162,
                    ""),
                "")),
            MAX(IF(
                ISNUMBER(M162:X162),
                IF(
                    M$4:X$4=2,
                    M162:X162,
                    ""),
                ""))
        ),
        IF(
            Parameters!$D$16=1,
            IFERROR(
                AVERAGE(IF(
                    ISNUMBER(M162:X162),
                    IF(
                        M$4:X$4=1,
                        M162:X162,
                        ""),
                    "")),
                AVERAGE(IF(
                    ISNUMBER(M162:X162),
                    IF(
                        M$4:X$4=2,
                        M162:X162,
                        ""),
                    ""))
            ),
            IF(
                Parameters!$D$17=1,
                IFERROR(
                    IF(
                        OR(
                            IF(
                                ISNUMBER(M162:X162),
                                IF(
                                    M$4:X$4=1,
                                    M162:X162,
                                    ""),
                                "")
                            =0),
                        0,
                        GEOMEAN(IF(
                            ISNUMBER(M162:X162),
                            IF(
                                M$4:X$4=1,
                                M162:X162,
                                ""),
                            ""))
                    ),
                    IF(
                        OR(IF(
                            ISNUMBER(M162:X162),
                            IF(
                                M$4:X$4=2,
                                M162:X162,
                                ""),
                            "")
                            =0),
                        0,
                        GEOMEAN(IF(
                            ISNUMBER(M162:X162),
                            IF(
                                M$4:X$4=2,
                                M162:X162,
                                ""),
                            "")))
                )
            )
        )
    )
)</f>
        <v>8.7405247813410991</v>
      </c>
      <c r="I162" s="191" cm="1">
        <f t="array" ref="I162">IF(
    SUM(IF(
            ISNUMBER(
                IF(
                    $M$5:$X$5,
                    (M162:X162),
                    "")),
            1,
            0))
        =0,
    NA(),
    IF(
        Parameters!$D$15=1,
        IF(
            SUM(--(ISNUMBER(IF($M$5:$X$5=1,(M162:X162),""))))&gt;0,
            MAX(IF(
                ISNUMBER(M162:X162),
                IF(
                    M$5:X$5=1,
                    M162:X162,
                    ""),
                "")),
            MAX(IF(
                ISNUMBER(M162:X162),
                IF(
                    M$5:X$5=2,
                    M162:X162,
                    ""),
                ""))
        ),
        IF(
            Parameters!$D$16=1,
            IFERROR(
                AVERAGE(IF(
                    ISNUMBER(M162:X162),
                    IF(
                        M$5:X$5=1,
                        M162:X162,
                        ""),
                    "")),
                AVERAGE(IF(
                    ISNUMBER(M162:X162),
                    IF(
                        M$5:X$5=2,
                        M162:X162,
                        ""),
                    ""))
            ),
            IF(
                Parameters!$D$17=1,
                IFERROR(
                    IF(
                        OR(
                            IF(
                                ISNUMBER(M162:X162),
                                IF(
                                    M$5:X$5=1,
                                    M162:X162,
                                    ""),
                                "")
                            =0),
                        0,
                        GEOMEAN(IF(
                            ISNUMBER(M162:X162),
                            IF(
                                M$5:X$5=1,
                                M162:X162,
                                ""),
                            ""))
                    ),
                    IF(
                        OR(IF(
                            ISNUMBER(M162:X162),
                            IF(
                                M$5:X$5=2,
                                M162:X162,
                                ""),
                            "")
                            =0),
                        0,
                        GEOMEAN(IF(
                            ISNUMBER(M162:X162),
                            IF(
                                M$5:X$5=2,
                                M162:X162,
                                ""),
                            "")))
                )
            )
        )
    )
)</f>
        <v>0</v>
      </c>
      <c r="J162" s="242">
        <v>44620</v>
      </c>
      <c r="K162" s="242">
        <v>44622</v>
      </c>
      <c r="L162" s="91" t="s">
        <v>266</v>
      </c>
      <c r="M162" s="192">
        <v>8.7405247813410991</v>
      </c>
      <c r="N162" s="192">
        <v>0</v>
      </c>
      <c r="O162" s="192" t="s">
        <v>409</v>
      </c>
      <c r="P162" s="192">
        <v>25.5</v>
      </c>
      <c r="Q162" s="192" t="s">
        <v>409</v>
      </c>
      <c r="R162" s="192" t="s">
        <v>409</v>
      </c>
      <c r="S162"/>
      <c r="T162"/>
      <c r="U162"/>
      <c r="V162"/>
      <c r="W162"/>
      <c r="X162"/>
      <c r="Y162" s="192"/>
      <c r="Z162" s="192"/>
      <c r="AA162"/>
      <c r="AB162"/>
      <c r="AC162"/>
      <c r="AD162"/>
      <c r="AE162"/>
      <c r="AF162"/>
      <c r="AG162" s="34"/>
      <c r="AH162" s="34"/>
      <c r="AI162" s="34"/>
      <c r="AJ162" s="34"/>
      <c r="AK162" s="205"/>
    </row>
    <row r="163" spans="1:37" x14ac:dyDescent="0.2">
      <c r="A163" s="84">
        <v>156</v>
      </c>
      <c r="B163" s="84" t="str">
        <f ca="1"/>
        <v>Papua New Guinea</v>
      </c>
      <c r="C163" s="84" t="str">
        <f ca="1"/>
        <v>PNG</v>
      </c>
      <c r="D163" s="84" t="str">
        <f ca="1"/>
        <v>EAS           East Asia &amp; Pacific</v>
      </c>
      <c r="E163" s="84" t="str">
        <f ca="1"/>
        <v>Blend</v>
      </c>
      <c r="F163" s="190" t="str">
        <f t="shared" ca="1" si="8"/>
        <v/>
      </c>
      <c r="G163" s="80">
        <f>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0</v>
      </c>
      <c r="H163" s="80" cm="1">
        <f t="array" ref="H163">IF(
    SUM(IF(
            ISNUMBER(
                IF(
                    $M$4:$X$4,
                    (M163:X163),
                    "")),
            1,
            0))
        =0,
    NA(),
    IF(
        Parameters!$D$15=1,
        IF(
            SUM(--(ISNUMBER(IF($M$4:$X$4=1,(M163:X163),""))))&gt;0,
            MAX(IF(
                ISNUMBER(M163:X163),
                IF(
                    M$4:X$4=1,
                    M163:X163,
                    ""),
                "")),
            MAX(IF(
                ISNUMBER(M163:X163),
                IF(
                    M$4:X$4=2,
                    M163:X163,
                    ""),
                ""))
        ),
        IF(
            Parameters!$D$16=1,
            IFERROR(
                AVERAGE(IF(
                    ISNUMBER(M163:X163),
                    IF(
                        M$4:X$4=1,
                        M163:X163,
                        ""),
                    "")),
                AVERAGE(IF(
                    ISNUMBER(M163:X163),
                    IF(
                        M$4:X$4=2,
                        M163:X163,
                        ""),
                    ""))
            ),
            IF(
                Parameters!$D$17=1,
                IFERROR(
                    IF(
                        OR(
                            IF(
                                ISNUMBER(M163:X163),
                                IF(
                                    M$4:X$4=1,
                                    M163:X163,
                                    ""),
                                "")
                            =0),
                        0,
                        GEOMEAN(IF(
                            ISNUMBER(M163:X163),
                            IF(
                                M$4:X$4=1,
                                M163:X163,
                                ""),
                            ""))
                    ),
                    IF(
                        OR(IF(
                            ISNUMBER(M163:X163),
                            IF(
                                M$4:X$4=2,
                                M163:X163,
                                ""),
                            "")
                            =0),
                        0,
                        GEOMEAN(IF(
                            ISNUMBER(M163:X163),
                            IF(
                                M$4:X$4=2,
                                M163:X163,
                                ""),
                            "")))
                )
            )
        )
    )
)</f>
        <v>8.8862973760932906</v>
      </c>
      <c r="I163" s="191" cm="1">
        <f t="array" ref="I163">IF(
    SUM(IF(
            ISNUMBER(
                IF(
                    $M$5:$X$5,
                    (M163:X163),
                    "")),
            1,
            0))
        =0,
    NA(),
    IF(
        Parameters!$D$15=1,
        IF(
            SUM(--(ISNUMBER(IF($M$5:$X$5=1,(M163:X163),""))))&gt;0,
            MAX(IF(
                ISNUMBER(M163:X163),
                IF(
                    M$5:X$5=1,
                    M163:X163,
                    ""),
                "")),
            MAX(IF(
                ISNUMBER(M163:X163),
                IF(
                    M$5:X$5=2,
                    M163:X163,
                    ""),
                ""))
        ),
        IF(
            Parameters!$D$16=1,
            IFERROR(
                AVERAGE(IF(
                    ISNUMBER(M163:X163),
                    IF(
                        M$5:X$5=1,
                        M163:X163,
                        ""),
                    "")),
                AVERAGE(IF(
                    ISNUMBER(M163:X163),
                    IF(
                        M$5:X$5=2,
                        M163:X163,
                        ""),
                    ""))
            ),
            IF(
                Parameters!$D$17=1,
                IFERROR(
                    IF(
                        OR(
                            IF(
                                ISNUMBER(M163:X163),
                                IF(
                                    M$5:X$5=1,
                                    M163:X163,
                                    ""),
                                "")
                            =0),
                        0,
                        GEOMEAN(IF(
                            ISNUMBER(M163:X163),
                            IF(
                                M$5:X$5=1,
                                M163:X163,
                                ""),
                            ""))
                    ),
                    IF(
                        OR(IF(
                            ISNUMBER(M163:X163),
                            IF(
                                M$5:X$5=2,
                                M163:X163,
                                ""),
                            "")
                            =0),
                        0,
                        GEOMEAN(IF(
                            ISNUMBER(M163:X163),
                            IF(
                                M$5:X$5=2,
                                M163:X163,
                                ""),
                            "")))
                )
            )
        )
    )
)</f>
        <v>0</v>
      </c>
      <c r="J163" s="242">
        <v>44620</v>
      </c>
      <c r="K163" s="242">
        <v>44699</v>
      </c>
      <c r="L163" s="91" t="s">
        <v>268</v>
      </c>
      <c r="M163" s="192">
        <v>8.8862973760932906</v>
      </c>
      <c r="N163" s="192">
        <v>0</v>
      </c>
      <c r="O163" s="192" t="s">
        <v>409</v>
      </c>
      <c r="P163" s="192">
        <v>25</v>
      </c>
      <c r="Q163" s="192" t="s">
        <v>409</v>
      </c>
      <c r="R163" s="192" t="s">
        <v>409</v>
      </c>
      <c r="S163"/>
      <c r="T163"/>
      <c r="U163"/>
      <c r="V163"/>
      <c r="W163"/>
      <c r="X163"/>
      <c r="Y163" s="192"/>
      <c r="Z163" s="192"/>
      <c r="AA163"/>
      <c r="AB163"/>
      <c r="AC163"/>
      <c r="AD163"/>
      <c r="AE163"/>
      <c r="AF163"/>
      <c r="AG163" s="34"/>
      <c r="AH163" s="34"/>
      <c r="AI163" s="34"/>
      <c r="AJ163" s="34"/>
      <c r="AK163" s="205"/>
    </row>
    <row r="164" spans="1:37" x14ac:dyDescent="0.2">
      <c r="A164" s="84">
        <v>157</v>
      </c>
      <c r="B164" s="84" t="str">
        <f ca="1"/>
        <v>Poland</v>
      </c>
      <c r="C164" s="84" t="str">
        <f ca="1"/>
        <v>POL</v>
      </c>
      <c r="D164" s="84" t="str">
        <f ca="1"/>
        <v>ECS           Europe &amp; Central Asia</v>
      </c>
      <c r="E164" s="84" t="str">
        <f ca="1"/>
        <v>IBRD</v>
      </c>
      <c r="F164" s="190" t="str">
        <f t="shared" ca="1" si="8"/>
        <v/>
      </c>
      <c r="G164" s="80">
        <f>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0</v>
      </c>
      <c r="H164" s="80" cm="1">
        <f t="array" ref="H164">IF(
    SUM(IF(
            ISNUMBER(
                IF(
                    $M$4:$X$4,
                    (M164:X164),
                    "")),
            1,
            0))
        =0,
    NA(),
    IF(
        Parameters!$D$15=1,
        IF(
            SUM(--(ISNUMBER(IF($M$4:$X$4=1,(M164:X164),""))))&gt;0,
            MAX(IF(
                ISNUMBER(M164:X164),
                IF(
                    M$4:X$4=1,
                    M164:X164,
                    ""),
                "")),
            MAX(IF(
                ISNUMBER(M164:X164),
                IF(
                    M$4:X$4=2,
                    M164:X164,
                    ""),
                ""))
        ),
        IF(
            Parameters!$D$16=1,
            IFERROR(
                AVERAGE(IF(
                    ISNUMBER(M164:X164),
                    IF(
                        M$4:X$4=1,
                        M164:X164,
                        ""),
                    "")),
                AVERAGE(IF(
                    ISNUMBER(M164:X164),
                    IF(
                        M$4:X$4=2,
                        M164:X164,
                        ""),
                    ""))
            ),
            IF(
                Parameters!$D$17=1,
                IFERROR(
                    IF(
                        OR(
                            IF(
                                ISNUMBER(M164:X164),
                                IF(
                                    M$4:X$4=1,
                                    M164:X164,
                                    ""),
                                "")
                            =0),
                        0,
                        GEOMEAN(IF(
                            ISNUMBER(M164:X164),
                            IF(
                                M$4:X$4=1,
                                M164:X164,
                                ""),
                            ""))
                    ),
                    IF(
                        OR(IF(
                            ISNUMBER(M164:X164),
                            IF(
                                M$4:X$4=2,
                                M164:X164,
                                ""),
                            "")
                            =0),
                        0,
                        GEOMEAN(IF(
                            ISNUMBER(M164:X164),
                            IF(
                                M$4:X$4=2,
                                M164:X164,
                                ""),
                            "")))
                )
            )
        )
    )
)</f>
        <v>0</v>
      </c>
      <c r="I164" s="191" cm="1">
        <f t="array" ref="I164">IF(
    SUM(IF(
            ISNUMBER(
                IF(
                    $M$5:$X$5,
                    (M164:X164),
                    "")),
            1,
            0))
        =0,
    NA(),
    IF(
        Parameters!$D$15=1,
        IF(
            SUM(--(ISNUMBER(IF($M$5:$X$5=1,(M164:X164),""))))&gt;0,
            MAX(IF(
                ISNUMBER(M164:X164),
                IF(
                    M$5:X$5=1,
                    M164:X164,
                    ""),
                "")),
            MAX(IF(
                ISNUMBER(M164:X164),
                IF(
                    M$5:X$5=2,
                    M164:X164,
                    ""),
                ""))
        ),
        IF(
            Parameters!$D$16=1,
            IFERROR(
                AVERAGE(IF(
                    ISNUMBER(M164:X164),
                    IF(
                        M$5:X$5=1,
                        M164:X164,
                        ""),
                    "")),
                AVERAGE(IF(
                    ISNUMBER(M164:X164),
                    IF(
                        M$5:X$5=2,
                        M164:X164,
                        ""),
                    ""))
            ),
            IF(
                Parameters!$D$17=1,
                IFERROR(
                    IF(
                        OR(
                            IF(
                                ISNUMBER(M164:X164),
                                IF(
                                    M$5:X$5=1,
                                    M164:X164,
                                    ""),
                                "")
                            =0),
                        0,
                        GEOMEAN(IF(
                            ISNUMBER(M164:X164),
                            IF(
                                M$5:X$5=1,
                                M164:X164,
                                ""),
                            ""))
                    ),
                    IF(
                        OR(IF(
                            ISNUMBER(M164:X164),
                            IF(
                                M$5:X$5=2,
                                M164:X164,
                                ""),
                            "")
                            =0),
                        0,
                        GEOMEAN(IF(
                            ISNUMBER(M164:X164),
                            IF(
                                M$5:X$5=2,
                                M164:X164,
                                ""),
                            "")))
                )
            )
        )
    )
)</f>
        <v>0</v>
      </c>
      <c r="J164" s="242">
        <v>44620</v>
      </c>
      <c r="K164" s="242">
        <v>44881</v>
      </c>
      <c r="L164" s="91" t="s">
        <v>270</v>
      </c>
      <c r="M164" s="192">
        <v>0</v>
      </c>
      <c r="N164" s="192">
        <v>0</v>
      </c>
      <c r="O164" s="192" t="s">
        <v>409</v>
      </c>
      <c r="P164" s="192">
        <v>55.7</v>
      </c>
      <c r="Q164" s="192" t="s">
        <v>409</v>
      </c>
      <c r="R164" s="192" t="s">
        <v>409</v>
      </c>
      <c r="S164"/>
      <c r="T164"/>
      <c r="U164"/>
      <c r="V164"/>
      <c r="W164"/>
      <c r="X164"/>
      <c r="Y164" s="192"/>
      <c r="Z164" s="192"/>
      <c r="AA164"/>
      <c r="AB164"/>
      <c r="AC164"/>
      <c r="AD164"/>
      <c r="AE164"/>
      <c r="AF164"/>
      <c r="AG164" s="34"/>
      <c r="AH164" s="34"/>
      <c r="AI164" s="34"/>
      <c r="AJ164" s="34"/>
      <c r="AK164" s="205"/>
    </row>
    <row r="165" spans="1:37" x14ac:dyDescent="0.2">
      <c r="A165" s="84">
        <v>158</v>
      </c>
      <c r="B165" s="84" t="str">
        <f ca="1"/>
        <v>Puerto Rico</v>
      </c>
      <c r="C165" s="84" t="str">
        <f ca="1"/>
        <v>PRI</v>
      </c>
      <c r="D165" s="84" t="str">
        <f ca="1"/>
        <v>LCN           Latin America &amp; Caribbean</v>
      </c>
      <c r="E165" s="84" t="str">
        <f ca="1"/>
        <v>NA</v>
      </c>
      <c r="F165" s="190" t="str">
        <f t="shared" ca="1" si="8"/>
        <v/>
      </c>
      <c r="G165" s="80">
        <f>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0</v>
      </c>
      <c r="H165" s="80" t="e" cm="1">
        <f t="array" ref="H165">IF(
    SUM(IF(
            ISNUMBER(
                IF(
                    $M$4:$X$4,
                    (M165:X165),
                    "")),
            1,
            0))
        =0,
    NA(),
    IF(
        Parameters!$D$15=1,
        IF(
            SUM(--(ISNUMBER(IF($M$4:$X$4=1,(M165:X165),""))))&gt;0,
            MAX(IF(
                ISNUMBER(M165:X165),
                IF(
                    M$4:X$4=1,
                    M165:X165,
                    ""),
                "")),
            MAX(IF(
                ISNUMBER(M165:X165),
                IF(
                    M$4:X$4=2,
                    M165:X165,
                    ""),
                ""))
        ),
        IF(
            Parameters!$D$16=1,
            IFERROR(
                AVERAGE(IF(
                    ISNUMBER(M165:X165),
                    IF(
                        M$4:X$4=1,
                        M165:X165,
                        ""),
                    "")),
                AVERAGE(IF(
                    ISNUMBER(M165:X165),
                    IF(
                        M$4:X$4=2,
                        M165:X165,
                        ""),
                    ""))
            ),
            IF(
                Parameters!$D$17=1,
                IFERROR(
                    IF(
                        OR(
                            IF(
                                ISNUMBER(M165:X165),
                                IF(
                                    M$4:X$4=1,
                                    M165:X165,
                                    ""),
                                "")
                            =0),
                        0,
                        GEOMEAN(IF(
                            ISNUMBER(M165:X165),
                            IF(
                                M$4:X$4=1,
                                M165:X165,
                                ""),
                            ""))
                    ),
                    IF(
                        OR(IF(
                            ISNUMBER(M165:X165),
                            IF(
                                M$4:X$4=2,
                                M165:X165,
                                ""),
                            "")
                            =0),
                        0,
                        GEOMEAN(IF(
                            ISNUMBER(M165:X165),
                            IF(
                                M$4:X$4=2,
                                M165:X165,
                                ""),
                            "")))
                )
            )
        )
    )
)</f>
        <v>#N/A</v>
      </c>
      <c r="I165" s="191" cm="1">
        <f t="array" ref="I165">IF(
    SUM(IF(
            ISNUMBER(
                IF(
                    $M$5:$X$5,
                    (M165:X165),
                    "")),
            1,
            0))
        =0,
    NA(),
    IF(
        Parameters!$D$15=1,
        IF(
            SUM(--(ISNUMBER(IF($M$5:$X$5=1,(M165:X165),""))))&gt;0,
            MAX(IF(
                ISNUMBER(M165:X165),
                IF(
                    M$5:X$5=1,
                    M165:X165,
                    ""),
                "")),
            MAX(IF(
                ISNUMBER(M165:X165),
                IF(
                    M$5:X$5=2,
                    M165:X165,
                    ""),
                ""))
        ),
        IF(
            Parameters!$D$16=1,
            IFERROR(
                AVERAGE(IF(
                    ISNUMBER(M165:X165),
                    IF(
                        M$5:X$5=1,
                        M165:X165,
                        ""),
                    "")),
                AVERAGE(IF(
                    ISNUMBER(M165:X165),
                    IF(
                        M$5:X$5=2,
                        M165:X165,
                        ""),
                    ""))
            ),
            IF(
                Parameters!$D$17=1,
                IFERROR(
                    IF(
                        OR(
                            IF(
                                ISNUMBER(M165:X165),
                                IF(
                                    M$5:X$5=1,
                                    M165:X165,
                                    ""),
                                "")
                            =0),
                        0,
                        GEOMEAN(IF(
                            ISNUMBER(M165:X165),
                            IF(
                                M$5:X$5=1,
                                M165:X165,
                                ""),
                            ""))
                    ),
                    IF(
                        OR(IF(
                            ISNUMBER(M165:X165),
                            IF(
                                M$5:X$5=2,
                                M165:X165,
                                ""),
                            "")
                            =0),
                        0,
                        GEOMEAN(IF(
                            ISNUMBER(M165:X165),
                            IF(
                                M$5:X$5=2,
                                M165:X165,
                                ""),
                            "")))
                )
            )
        )
    )
)</f>
        <v>0</v>
      </c>
      <c r="J165" s="242" t="s">
        <v>409</v>
      </c>
      <c r="K165" s="242">
        <v>44887</v>
      </c>
      <c r="L165" s="91" t="s">
        <v>685</v>
      </c>
      <c r="M165" s="192" t="s">
        <v>409</v>
      </c>
      <c r="N165" s="192">
        <v>0</v>
      </c>
      <c r="O165" s="192" t="s">
        <v>409</v>
      </c>
      <c r="P165" s="192" t="s">
        <v>409</v>
      </c>
      <c r="Q165" s="192" t="s">
        <v>409</v>
      </c>
      <c r="R165" s="192" t="s">
        <v>409</v>
      </c>
      <c r="S165"/>
      <c r="T165"/>
      <c r="U165"/>
      <c r="V165"/>
      <c r="W165"/>
      <c r="X165"/>
      <c r="Y165" s="192"/>
      <c r="Z165" s="192"/>
      <c r="AA165"/>
      <c r="AB165"/>
      <c r="AC165"/>
      <c r="AD165"/>
      <c r="AE165"/>
      <c r="AF165"/>
      <c r="AG165" s="34"/>
      <c r="AH165" s="34"/>
      <c r="AI165" s="34"/>
      <c r="AJ165" s="34"/>
      <c r="AK165" s="205"/>
    </row>
    <row r="166" spans="1:37" x14ac:dyDescent="0.2">
      <c r="A166" s="84">
        <v>159</v>
      </c>
      <c r="B166" s="84" t="str">
        <f ca="1"/>
        <v>Korea, Dem. People's Rep.</v>
      </c>
      <c r="C166" s="84" t="str">
        <f ca="1"/>
        <v>PRK</v>
      </c>
      <c r="D166" s="84" t="str">
        <f ca="1"/>
        <v>EAS           East Asia &amp; Pacific</v>
      </c>
      <c r="E166" s="84" t="str">
        <f ca="1"/>
        <v>NA</v>
      </c>
      <c r="F166" s="190" t="str">
        <f t="shared" ca="1" si="8"/>
        <v/>
      </c>
      <c r="G166" s="80">
        <f>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0</v>
      </c>
      <c r="H166" s="80" cm="1">
        <f t="array" ref="H166">IF(
    SUM(IF(
            ISNUMBER(
                IF(
                    $M$4:$X$4,
                    (M166:X166),
                    "")),
            1,
            0))
        =0,
    NA(),
    IF(
        Parameters!$D$15=1,
        IF(
            SUM(--(ISNUMBER(IF($M$4:$X$4=1,(M166:X166),""))))&gt;0,
            MAX(IF(
                ISNUMBER(M166:X166),
                IF(
                    M$4:X$4=1,
                    M166:X166,
                    ""),
                "")),
            MAX(IF(
                ISNUMBER(M166:X166),
                IF(
                    M$4:X$4=2,
                    M166:X166,
                    ""),
                ""))
        ),
        IF(
            Parameters!$D$16=1,
            IFERROR(
                AVERAGE(IF(
                    ISNUMBER(M166:X166),
                    IF(
                        M$4:X$4=1,
                        M166:X166,
                        ""),
                    "")),
                AVERAGE(IF(
                    ISNUMBER(M166:X166),
                    IF(
                        M$4:X$4=2,
                        M166:X166,
                        ""),
                    ""))
            ),
            IF(
                Parameters!$D$17=1,
                IFERROR(
                    IF(
                        OR(
                            IF(
                                ISNUMBER(M166:X166),
                                IF(
                                    M$4:X$4=1,
                                    M166:X166,
                                    ""),
                                "")
                            =0),
                        0,
                        GEOMEAN(IF(
                            ISNUMBER(M166:X166),
                            IF(
                                M$4:X$4=1,
                                M166:X166,
                                ""),
                            ""))
                    ),
                    IF(
                        OR(IF(
                            ISNUMBER(M166:X166),
                            IF(
                                M$4:X$4=2,
                                M166:X166,
                                ""),
                            "")
                            =0),
                        0,
                        GEOMEAN(IF(
                            ISNUMBER(M166:X166),
                            IF(
                                M$4:X$4=2,
                                M166:X166,
                                ""),
                            "")))
                )
            )
        )
    )
)</f>
        <v>10</v>
      </c>
      <c r="I166" s="191" cm="1">
        <f t="array" ref="I166">IF(
    SUM(IF(
            ISNUMBER(
                IF(
                    $M$5:$X$5,
                    (M166:X166),
                    "")),
            1,
            0))
        =0,
    NA(),
    IF(
        Parameters!$D$15=1,
        IF(
            SUM(--(ISNUMBER(IF($M$5:$X$5=1,(M166:X166),""))))&gt;0,
            MAX(IF(
                ISNUMBER(M166:X166),
                IF(
                    M$5:X$5=1,
                    M166:X166,
                    ""),
                "")),
            MAX(IF(
                ISNUMBER(M166:X166),
                IF(
                    M$5:X$5=2,
                    M166:X166,
                    ""),
                ""))
        ),
        IF(
            Parameters!$D$16=1,
            IFERROR(
                AVERAGE(IF(
                    ISNUMBER(M166:X166),
                    IF(
                        M$5:X$5=1,
                        M166:X166,
                        ""),
                    "")),
                AVERAGE(IF(
                    ISNUMBER(M166:X166),
                    IF(
                        M$5:X$5=2,
                        M166:X166,
                        ""),
                    ""))
            ),
            IF(
                Parameters!$D$17=1,
                IFERROR(
                    IF(
                        OR(
                            IF(
                                ISNUMBER(M166:X166),
                                IF(
                                    M$5:X$5=1,
                                    M166:X166,
                                    ""),
                                "")
                            =0),
                        0,
                        GEOMEAN(IF(
                            ISNUMBER(M166:X166),
                            IF(
                                M$5:X$5=1,
                                M166:X166,
                                ""),
                            ""))
                    ),
                    IF(
                        OR(IF(
                            ISNUMBER(M166:X166),
                            IF(
                                M$5:X$5=2,
                                M166:X166,
                                ""),
                            "")
                            =0),
                        0,
                        GEOMEAN(IF(
                            ISNUMBER(M166:X166),
                            IF(
                                M$5:X$5=2,
                                M166:X166,
                                ""),
                            "")))
                )
            )
        )
    )
)</f>
        <v>0</v>
      </c>
      <c r="J166" s="242">
        <v>44620</v>
      </c>
      <c r="K166" s="242">
        <v>44726</v>
      </c>
      <c r="L166" s="91" t="s">
        <v>271</v>
      </c>
      <c r="M166" s="192">
        <v>10</v>
      </c>
      <c r="N166" s="192">
        <v>0</v>
      </c>
      <c r="O166" s="192" t="s">
        <v>409</v>
      </c>
      <c r="P166" s="192">
        <v>16.100000000000001</v>
      </c>
      <c r="Q166" s="192" t="s">
        <v>409</v>
      </c>
      <c r="R166" s="192" t="s">
        <v>409</v>
      </c>
      <c r="S166"/>
      <c r="T166"/>
      <c r="U166"/>
      <c r="V166"/>
      <c r="W166"/>
      <c r="X166"/>
      <c r="Y166" s="192"/>
      <c r="Z166" s="192"/>
      <c r="AA166"/>
      <c r="AB166"/>
      <c r="AC166"/>
      <c r="AD166"/>
      <c r="AE166"/>
      <c r="AF166"/>
      <c r="AG166" s="34"/>
      <c r="AH166" s="34"/>
      <c r="AI166" s="34"/>
      <c r="AJ166" s="34"/>
      <c r="AK166" s="205"/>
    </row>
    <row r="167" spans="1:37" x14ac:dyDescent="0.2">
      <c r="A167" s="84">
        <v>160</v>
      </c>
      <c r="B167" s="84" t="str">
        <f ca="1"/>
        <v>Portugal</v>
      </c>
      <c r="C167" s="84" t="str">
        <f ca="1"/>
        <v>PRT</v>
      </c>
      <c r="D167" s="84" t="str">
        <f ca="1"/>
        <v>ECS           Europe &amp; Central Asia</v>
      </c>
      <c r="E167" s="84" t="str">
        <f ca="1"/>
        <v>NA</v>
      </c>
      <c r="F167" s="190" t="str">
        <f t="shared" ca="1" si="8"/>
        <v/>
      </c>
      <c r="G167" s="80">
        <f>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0</v>
      </c>
      <c r="H167" s="80" cm="1">
        <f t="array" ref="H167">IF(
    SUM(IF(
            ISNUMBER(
                IF(
                    $M$4:$X$4,
                    (M167:X167),
                    "")),
            1,
            0))
        =0,
    NA(),
    IF(
        Parameters!$D$15=1,
        IF(
            SUM(--(ISNUMBER(IF($M$4:$X$4=1,(M167:X167),""))))&gt;0,
            MAX(IF(
                ISNUMBER(M167:X167),
                IF(
                    M$4:X$4=1,
                    M167:X167,
                    ""),
                "")),
            MAX(IF(
                ISNUMBER(M167:X167),
                IF(
                    M$4:X$4=2,
                    M167:X167,
                    ""),
                ""))
        ),
        IF(
            Parameters!$D$16=1,
            IFERROR(
                AVERAGE(IF(
                    ISNUMBER(M167:X167),
                    IF(
                        M$4:X$4=1,
                        M167:X167,
                        ""),
                    "")),
                AVERAGE(IF(
                    ISNUMBER(M167:X167),
                    IF(
                        M$4:X$4=2,
                        M167:X167,
                        ""),
                    ""))
            ),
            IF(
                Parameters!$D$17=1,
                IFERROR(
                    IF(
                        OR(
                            IF(
                                ISNUMBER(M167:X167),
                                IF(
                                    M$4:X$4=1,
                                    M167:X167,
                                    ""),
                                "")
                            =0),
                        0,
                        GEOMEAN(IF(
                            ISNUMBER(M167:X167),
                            IF(
                                M$4:X$4=1,
                                M167:X167,
                                ""),
                            ""))
                    ),
                    IF(
                        OR(IF(
                            ISNUMBER(M167:X167),
                            IF(
                                M$4:X$4=2,
                                M167:X167,
                                ""),
                            "")
                            =0),
                        0,
                        GEOMEAN(IF(
                            ISNUMBER(M167:X167),
                            IF(
                                M$4:X$4=2,
                                M167:X167,
                                ""),
                            "")))
                )
            )
        )
    )
)</f>
        <v>0.22740524781341101</v>
      </c>
      <c r="I167" s="191" cm="1">
        <f t="array" ref="I167">IF(
    SUM(IF(
            ISNUMBER(
                IF(
                    $M$5:$X$5,
                    (M167:X167),
                    "")),
            1,
            0))
        =0,
    NA(),
    IF(
        Parameters!$D$15=1,
        IF(
            SUM(--(ISNUMBER(IF($M$5:$X$5=1,(M167:X167),""))))&gt;0,
            MAX(IF(
                ISNUMBER(M167:X167),
                IF(
                    M$5:X$5=1,
                    M167:X167,
                    ""),
                "")),
            MAX(IF(
                ISNUMBER(M167:X167),
                IF(
                    M$5:X$5=2,
                    M167:X167,
                    ""),
                ""))
        ),
        IF(
            Parameters!$D$16=1,
            IFERROR(
                AVERAGE(IF(
                    ISNUMBER(M167:X167),
                    IF(
                        M$5:X$5=1,
                        M167:X167,
                        ""),
                    "")),
                AVERAGE(IF(
                    ISNUMBER(M167:X167),
                    IF(
                        M$5:X$5=2,
                        M167:X167,
                        ""),
                    ""))
            ),
            IF(
                Parameters!$D$17=1,
                IFERROR(
                    IF(
                        OR(
                            IF(
                                ISNUMBER(M167:X167),
                                IF(
                                    M$5:X$5=1,
                                    M167:X167,
                                    ""),
                                "")
                            =0),
                        0,
                        GEOMEAN(IF(
                            ISNUMBER(M167:X167),
                            IF(
                                M$5:X$5=1,
                                M167:X167,
                                ""),
                            ""))
                    ),
                    IF(
                        OR(IF(
                            ISNUMBER(M167:X167),
                            IF(
                                M$5:X$5=2,
                                M167:X167,
                                ""),
                            "")
                            =0),
                        0,
                        GEOMEAN(IF(
                            ISNUMBER(M167:X167),
                            IF(
                                M$5:X$5=2,
                                M167:X167,
                                ""),
                            "")))
                )
            )
        )
    )
)</f>
        <v>0</v>
      </c>
      <c r="J167" s="242">
        <v>44620</v>
      </c>
      <c r="K167" s="242">
        <v>44699</v>
      </c>
      <c r="L167" s="91" t="s">
        <v>273</v>
      </c>
      <c r="M167" s="192">
        <v>0.22740524781341101</v>
      </c>
      <c r="N167" s="192">
        <v>0</v>
      </c>
      <c r="O167" s="192" t="s">
        <v>409</v>
      </c>
      <c r="P167" s="192">
        <v>54.7</v>
      </c>
      <c r="Q167" s="192" t="s">
        <v>409</v>
      </c>
      <c r="R167" s="192" t="s">
        <v>409</v>
      </c>
      <c r="S167"/>
      <c r="T167"/>
      <c r="U167"/>
      <c r="V167"/>
      <c r="W167"/>
      <c r="X167"/>
      <c r="Y167" s="192"/>
      <c r="Z167" s="192"/>
      <c r="AA167"/>
      <c r="AB167"/>
      <c r="AC167"/>
      <c r="AD167"/>
      <c r="AE167"/>
      <c r="AF167"/>
      <c r="AG167" s="34"/>
      <c r="AH167" s="34"/>
      <c r="AI167" s="34"/>
      <c r="AJ167" s="34"/>
      <c r="AK167" s="205"/>
    </row>
    <row r="168" spans="1:37" x14ac:dyDescent="0.2">
      <c r="A168" s="84">
        <v>161</v>
      </c>
      <c r="B168" s="84" t="str">
        <f ca="1"/>
        <v>Paraguay</v>
      </c>
      <c r="C168" s="84" t="str">
        <f ca="1"/>
        <v>PRY</v>
      </c>
      <c r="D168" s="84" t="str">
        <f ca="1"/>
        <v>LCN           Latin America &amp; Caribbean</v>
      </c>
      <c r="E168" s="84" t="str">
        <f ca="1"/>
        <v>IBRD</v>
      </c>
      <c r="F168" s="190" t="str">
        <f t="shared" ca="1" si="8"/>
        <v/>
      </c>
      <c r="G168" s="80">
        <f>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0</v>
      </c>
      <c r="H168" s="80" cm="1">
        <f t="array" ref="H168">IF(
    SUM(IF(
            ISNUMBER(
                IF(
                    $M$4:$X$4,
                    (M168:X168),
                    "")),
            1,
            0))
        =0,
    NA(),
    IF(
        Parameters!$D$15=1,
        IF(
            SUM(--(ISNUMBER(IF($M$4:$X$4=1,(M168:X168),""))))&gt;0,
            MAX(IF(
                ISNUMBER(M168:X168),
                IF(
                    M$4:X$4=1,
                    M168:X168,
                    ""),
                "")),
            MAX(IF(
                ISNUMBER(M168:X168),
                IF(
                    M$4:X$4=2,
                    M168:X168,
                    ""),
                ""))
        ),
        IF(
            Parameters!$D$16=1,
            IFERROR(
                AVERAGE(IF(
                    ISNUMBER(M168:X168),
                    IF(
                        M$4:X$4=1,
                        M168:X168,
                        ""),
                    "")),
                AVERAGE(IF(
                    ISNUMBER(M168:X168),
                    IF(
                        M$4:X$4=2,
                        M168:X168,
                        ""),
                    ""))
            ),
            IF(
                Parameters!$D$17=1,
                IFERROR(
                    IF(
                        OR(
                            IF(
                                ISNUMBER(M168:X168),
                                IF(
                                    M$4:X$4=1,
                                    M168:X168,
                                    ""),
                                "")
                            =0),
                        0,
                        GEOMEAN(IF(
                            ISNUMBER(M168:X168),
                            IF(
                                M$4:X$4=1,
                                M168:X168,
                                ""),
                            ""))
                    ),
                    IF(
                        OR(IF(
                            ISNUMBER(M168:X168),
                            IF(
                                M$4:X$4=2,
                                M168:X168,
                                ""),
                            "")
                            =0),
                        0,
                        GEOMEAN(IF(
                            ISNUMBER(M168:X168),
                            IF(
                                M$4:X$4=2,
                                M168:X168,
                                ""),
                            "")))
                )
            )
        )
    )
)</f>
        <v>4.4256559766763797</v>
      </c>
      <c r="I168" s="191" cm="1">
        <f t="array" ref="I168">IF(
    SUM(IF(
            ISNUMBER(
                IF(
                    $M$5:$X$5,
                    (M168:X168),
                    "")),
            1,
            0))
        =0,
    NA(),
    IF(
        Parameters!$D$15=1,
        IF(
            SUM(--(ISNUMBER(IF($M$5:$X$5=1,(M168:X168),""))))&gt;0,
            MAX(IF(
                ISNUMBER(M168:X168),
                IF(
                    M$5:X$5=1,
                    M168:X168,
                    ""),
                "")),
            MAX(IF(
                ISNUMBER(M168:X168),
                IF(
                    M$5:X$5=2,
                    M168:X168,
                    ""),
                ""))
        ),
        IF(
            Parameters!$D$16=1,
            IFERROR(
                AVERAGE(IF(
                    ISNUMBER(M168:X168),
                    IF(
                        M$5:X$5=1,
                        M168:X168,
                        ""),
                    "")),
                AVERAGE(IF(
                    ISNUMBER(M168:X168),
                    IF(
                        M$5:X$5=2,
                        M168:X168,
                        ""),
                    ""))
            ),
            IF(
                Parameters!$D$17=1,
                IFERROR(
                    IF(
                        OR(
                            IF(
                                ISNUMBER(M168:X168),
                                IF(
                                    M$5:X$5=1,
                                    M168:X168,
                                    ""),
                                "")
                            =0),
                        0,
                        GEOMEAN(IF(
                            ISNUMBER(M168:X168),
                            IF(
                                M$5:X$5=1,
                                M168:X168,
                                ""),
                            ""))
                    ),
                    IF(
                        OR(IF(
                            ISNUMBER(M168:X168),
                            IF(
                                M$5:X$5=2,
                                M168:X168,
                                ""),
                            "")
                            =0),
                        0,
                        GEOMEAN(IF(
                            ISNUMBER(M168:X168),
                            IF(
                                M$5:X$5=2,
                                M168:X168,
                                ""),
                            "")))
                )
            )
        )
    )
)</f>
        <v>0</v>
      </c>
      <c r="J168" s="242">
        <v>44620</v>
      </c>
      <c r="K168" s="242">
        <v>44877</v>
      </c>
      <c r="L168" s="91" t="s">
        <v>275</v>
      </c>
      <c r="M168" s="192">
        <v>4.4256559766763797</v>
      </c>
      <c r="N168" s="192">
        <v>0</v>
      </c>
      <c r="O168" s="192" t="s">
        <v>409</v>
      </c>
      <c r="P168" s="192">
        <v>40.299999999999997</v>
      </c>
      <c r="Q168" s="192" t="s">
        <v>409</v>
      </c>
      <c r="R168" s="192" t="s">
        <v>409</v>
      </c>
      <c r="S168"/>
      <c r="T168"/>
      <c r="U168"/>
      <c r="V168"/>
      <c r="W168"/>
      <c r="X168"/>
      <c r="Y168" s="192"/>
      <c r="Z168" s="192"/>
      <c r="AA168"/>
      <c r="AB168"/>
      <c r="AC168"/>
      <c r="AD168"/>
      <c r="AE168"/>
      <c r="AF168"/>
      <c r="AG168" s="34"/>
      <c r="AH168" s="34"/>
      <c r="AI168" s="34"/>
      <c r="AJ168" s="34"/>
      <c r="AK168" s="205"/>
    </row>
    <row r="169" spans="1:37" x14ac:dyDescent="0.2">
      <c r="A169" s="84">
        <v>162</v>
      </c>
      <c r="B169" s="84" t="str">
        <f ca="1"/>
        <v>West Bank and Gaza</v>
      </c>
      <c r="C169" s="84" t="str">
        <f ca="1"/>
        <v>PSE</v>
      </c>
      <c r="D169" s="84" t="str">
        <f ca="1"/>
        <v>MEA           Middle East &amp; North Africa</v>
      </c>
      <c r="E169" s="84" t="str">
        <f ca="1"/>
        <v>NA</v>
      </c>
      <c r="F169" s="190" t="str">
        <f t="shared" ca="1" si="8"/>
        <v/>
      </c>
      <c r="G169" s="80">
        <f>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0</v>
      </c>
      <c r="H169" s="80" t="e" cm="1">
        <f t="array" ref="H169">IF(
    SUM(IF(
            ISNUMBER(
                IF(
                    $M$4:$X$4,
                    (M169:X169),
                    "")),
            1,
            0))
        =0,
    NA(),
    IF(
        Parameters!$D$15=1,
        IF(
            SUM(--(ISNUMBER(IF($M$4:$X$4=1,(M169:X169),""))))&gt;0,
            MAX(IF(
                ISNUMBER(M169:X169),
                IF(
                    M$4:X$4=1,
                    M169:X169,
                    ""),
                "")),
            MAX(IF(
                ISNUMBER(M169:X169),
                IF(
                    M$4:X$4=2,
                    M169:X169,
                    ""),
                ""))
        ),
        IF(
            Parameters!$D$16=1,
            IFERROR(
                AVERAGE(IF(
                    ISNUMBER(M169:X169),
                    IF(
                        M$4:X$4=1,
                        M169:X169,
                        ""),
                    "")),
                AVERAGE(IF(
                    ISNUMBER(M169:X169),
                    IF(
                        M$4:X$4=2,
                        M169:X169,
                        ""),
                    ""))
            ),
            IF(
                Parameters!$D$17=1,
                IFERROR(
                    IF(
                        OR(
                            IF(
                                ISNUMBER(M169:X169),
                                IF(
                                    M$4:X$4=1,
                                    M169:X169,
                                    ""),
                                "")
                            =0),
                        0,
                        GEOMEAN(IF(
                            ISNUMBER(M169:X169),
                            IF(
                                M$4:X$4=1,
                                M169:X169,
                                ""),
                            ""))
                    ),
                    IF(
                        OR(IF(
                            ISNUMBER(M169:X169),
                            IF(
                                M$4:X$4=2,
                                M169:X169,
                                ""),
                            "")
                            =0),
                        0,
                        GEOMEAN(IF(
                            ISNUMBER(M169:X169),
                            IF(
                                M$4:X$4=2,
                                M169:X169,
                                ""),
                            "")))
                )
            )
        )
    )
)</f>
        <v>#N/A</v>
      </c>
      <c r="I169" s="191" cm="1">
        <f t="array" ref="I169">IF(
    SUM(IF(
            ISNUMBER(
                IF(
                    $M$5:$X$5,
                    (M169:X169),
                    "")),
            1,
            0))
        =0,
    NA(),
    IF(
        Parameters!$D$15=1,
        IF(
            SUM(--(ISNUMBER(IF($M$5:$X$5=1,(M169:X169),""))))&gt;0,
            MAX(IF(
                ISNUMBER(M169:X169),
                IF(
                    M$5:X$5=1,
                    M169:X169,
                    ""),
                "")),
            MAX(IF(
                ISNUMBER(M169:X169),
                IF(
                    M$5:X$5=2,
                    M169:X169,
                    ""),
                ""))
        ),
        IF(
            Parameters!$D$16=1,
            IFERROR(
                AVERAGE(IF(
                    ISNUMBER(M169:X169),
                    IF(
                        M$5:X$5=1,
                        M169:X169,
                        ""),
                    "")),
                AVERAGE(IF(
                    ISNUMBER(M169:X169),
                    IF(
                        M$5:X$5=2,
                        M169:X169,
                        ""),
                    ""))
            ),
            IF(
                Parameters!$D$17=1,
                IFERROR(
                    IF(
                        OR(
                            IF(
                                ISNUMBER(M169:X169),
                                IF(
                                    M$5:X$5=1,
                                    M169:X169,
                                    ""),
                                "")
                            =0),
                        0,
                        GEOMEAN(IF(
                            ISNUMBER(M169:X169),
                            IF(
                                M$5:X$5=1,
                                M169:X169,
                                ""),
                            ""))
                    ),
                    IF(
                        OR(IF(
                            ISNUMBER(M169:X169),
                            IF(
                                M$5:X$5=2,
                                M169:X169,
                                ""),
                            "")
                            =0),
                        0,
                        GEOMEAN(IF(
                            ISNUMBER(M169:X169),
                            IF(
                                M$5:X$5=2,
                                M169:X169,
                                ""),
                            "")))
                )
            )
        )
    )
)</f>
        <v>0</v>
      </c>
      <c r="J169" s="242">
        <v>44887</v>
      </c>
      <c r="K169" s="242">
        <v>44887</v>
      </c>
      <c r="L169" s="91" t="s">
        <v>686</v>
      </c>
      <c r="M169" s="192" t="s">
        <v>409</v>
      </c>
      <c r="N169" s="192">
        <v>0</v>
      </c>
      <c r="O169" s="192" t="s">
        <v>409</v>
      </c>
      <c r="P169" s="192" t="s">
        <v>409</v>
      </c>
      <c r="Q169" s="192" t="s">
        <v>409</v>
      </c>
      <c r="R169" s="192" t="s">
        <v>409</v>
      </c>
      <c r="S169"/>
      <c r="T169"/>
      <c r="U169"/>
      <c r="V169"/>
      <c r="W169"/>
      <c r="X169"/>
      <c r="Y169" s="192"/>
      <c r="Z169" s="192"/>
      <c r="AA169"/>
      <c r="AB169"/>
      <c r="AC169"/>
      <c r="AD169"/>
      <c r="AE169"/>
      <c r="AF169"/>
      <c r="AG169" s="34"/>
      <c r="AH169" s="34"/>
      <c r="AI169" s="34"/>
      <c r="AJ169" s="34"/>
      <c r="AK169" s="205"/>
    </row>
    <row r="170" spans="1:37" x14ac:dyDescent="0.2">
      <c r="A170" s="84">
        <v>163</v>
      </c>
      <c r="B170" s="84" t="str">
        <f ca="1"/>
        <v>French Polynesia</v>
      </c>
      <c r="C170" s="84" t="str">
        <f ca="1"/>
        <v>PYF</v>
      </c>
      <c r="D170" s="84" t="str">
        <f ca="1"/>
        <v>EAS           East Asia &amp; Pacific</v>
      </c>
      <c r="E170" s="84" t="str">
        <f ca="1"/>
        <v>NA</v>
      </c>
      <c r="F170" s="190" t="str">
        <f t="shared" ca="1" si="8"/>
        <v/>
      </c>
      <c r="G170" s="80">
        <f>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0</v>
      </c>
      <c r="H170" s="80" t="e" cm="1">
        <f t="array" ref="H170">IF(
    SUM(IF(
            ISNUMBER(
                IF(
                    $M$4:$X$4,
                    (M170:X170),
                    "")),
            1,
            0))
        =0,
    NA(),
    IF(
        Parameters!$D$15=1,
        IF(
            SUM(--(ISNUMBER(IF($M$4:$X$4=1,(M170:X170),""))))&gt;0,
            MAX(IF(
                ISNUMBER(M170:X170),
                IF(
                    M$4:X$4=1,
                    M170:X170,
                    ""),
                "")),
            MAX(IF(
                ISNUMBER(M170:X170),
                IF(
                    M$4:X$4=2,
                    M170:X170,
                    ""),
                ""))
        ),
        IF(
            Parameters!$D$16=1,
            IFERROR(
                AVERAGE(IF(
                    ISNUMBER(M170:X170),
                    IF(
                        M$4:X$4=1,
                        M170:X170,
                        ""),
                    "")),
                AVERAGE(IF(
                    ISNUMBER(M170:X170),
                    IF(
                        M$4:X$4=2,
                        M170:X170,
                        ""),
                    ""))
            ),
            IF(
                Parameters!$D$17=1,
                IFERROR(
                    IF(
                        OR(
                            IF(
                                ISNUMBER(M170:X170),
                                IF(
                                    M$4:X$4=1,
                                    M170:X170,
                                    ""),
                                "")
                            =0),
                        0,
                        GEOMEAN(IF(
                            ISNUMBER(M170:X170),
                            IF(
                                M$4:X$4=1,
                                M170:X170,
                                ""),
                            ""))
                    ),
                    IF(
                        OR(IF(
                            ISNUMBER(M170:X170),
                            IF(
                                M$4:X$4=2,
                                M170:X170,
                                ""),
                            "")
                            =0),
                        0,
                        GEOMEAN(IF(
                            ISNUMBER(M170:X170),
                            IF(
                                M$4:X$4=2,
                                M170:X170,
                                ""),
                            "")))
                )
            )
        )
    )
)</f>
        <v>#N/A</v>
      </c>
      <c r="I170" s="191" cm="1">
        <f t="array" ref="I170">IF(
    SUM(IF(
            ISNUMBER(
                IF(
                    $M$5:$X$5,
                    (M170:X170),
                    "")),
            1,
            0))
        =0,
    NA(),
    IF(
        Parameters!$D$15=1,
        IF(
            SUM(--(ISNUMBER(IF($M$5:$X$5=1,(M170:X170),""))))&gt;0,
            MAX(IF(
                ISNUMBER(M170:X170),
                IF(
                    M$5:X$5=1,
                    M170:X170,
                    ""),
                "")),
            MAX(IF(
                ISNUMBER(M170:X170),
                IF(
                    M$5:X$5=2,
                    M170:X170,
                    ""),
                ""))
        ),
        IF(
            Parameters!$D$16=1,
            IFERROR(
                AVERAGE(IF(
                    ISNUMBER(M170:X170),
                    IF(
                        M$5:X$5=1,
                        M170:X170,
                        ""),
                    "")),
                AVERAGE(IF(
                    ISNUMBER(M170:X170),
                    IF(
                        M$5:X$5=2,
                        M170:X170,
                        ""),
                    ""))
            ),
            IF(
                Parameters!$D$17=1,
                IFERROR(
                    IF(
                        OR(
                            IF(
                                ISNUMBER(M170:X170),
                                IF(
                                    M$5:X$5=1,
                                    M170:X170,
                                    ""),
                                "")
                            =0),
                        0,
                        GEOMEAN(IF(
                            ISNUMBER(M170:X170),
                            IF(
                                M$5:X$5=1,
                                M170:X170,
                                ""),
                            ""))
                    ),
                    IF(
                        OR(IF(
                            ISNUMBER(M170:X170),
                            IF(
                                M$5:X$5=2,
                                M170:X170,
                                ""),
                            "")
                            =0),
                        0,
                        GEOMEAN(IF(
                            ISNUMBER(M170:X170),
                            IF(
                                M$5:X$5=2,
                                M170:X170,
                                ""),
                            "")))
                )
            )
        )
    )
)</f>
        <v>0</v>
      </c>
      <c r="J170" s="242" t="s">
        <v>409</v>
      </c>
      <c r="K170" s="242" t="s">
        <v>409</v>
      </c>
      <c r="L170" s="91" t="s">
        <v>687</v>
      </c>
      <c r="M170" s="192" t="s">
        <v>409</v>
      </c>
      <c r="N170" s="192">
        <v>0</v>
      </c>
      <c r="O170" s="192" t="s">
        <v>409</v>
      </c>
      <c r="P170" s="192" t="s">
        <v>409</v>
      </c>
      <c r="Q170" s="192" t="s">
        <v>409</v>
      </c>
      <c r="R170" s="192" t="s">
        <v>409</v>
      </c>
      <c r="S170"/>
      <c r="T170"/>
      <c r="U170"/>
      <c r="V170"/>
      <c r="W170"/>
      <c r="X170"/>
      <c r="Y170" s="192"/>
      <c r="Z170" s="192"/>
      <c r="AA170"/>
      <c r="AB170"/>
      <c r="AC170"/>
      <c r="AD170"/>
      <c r="AE170"/>
      <c r="AF170"/>
      <c r="AG170" s="34"/>
      <c r="AH170" s="34"/>
      <c r="AI170" s="34"/>
      <c r="AJ170" s="34"/>
      <c r="AK170" s="205"/>
    </row>
    <row r="171" spans="1:37" x14ac:dyDescent="0.2">
      <c r="A171" s="84">
        <v>164</v>
      </c>
      <c r="B171" s="84" t="str">
        <f ca="1"/>
        <v>Qatar</v>
      </c>
      <c r="C171" s="84" t="str">
        <f ca="1"/>
        <v>QAT</v>
      </c>
      <c r="D171" s="84" t="str">
        <f ca="1"/>
        <v>MEA           Middle East &amp; North Africa</v>
      </c>
      <c r="E171" s="84" t="str">
        <f ca="1"/>
        <v>NA</v>
      </c>
      <c r="F171" s="190" t="str">
        <f t="shared" ca="1" si="8"/>
        <v/>
      </c>
      <c r="G171" s="80">
        <f>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0</v>
      </c>
      <c r="H171" s="80" cm="1">
        <f t="array" ref="H171">IF(
    SUM(IF(
            ISNUMBER(
                IF(
                    $M$4:$X$4,
                    (M171:X171),
                    "")),
            1,
            0))
        =0,
    NA(),
    IF(
        Parameters!$D$15=1,
        IF(
            SUM(--(ISNUMBER(IF($M$4:$X$4=1,(M171:X171),""))))&gt;0,
            MAX(IF(
                ISNUMBER(M171:X171),
                IF(
                    M$4:X$4=1,
                    M171:X171,
                    ""),
                "")),
            MAX(IF(
                ISNUMBER(M171:X171),
                IF(
                    M$4:X$4=2,
                    M171:X171,
                    ""),
                ""))
        ),
        IF(
            Parameters!$D$16=1,
            IFERROR(
                AVERAGE(IF(
                    ISNUMBER(M171:X171),
                    IF(
                        M$4:X$4=1,
                        M171:X171,
                        ""),
                    "")),
                AVERAGE(IF(
                    ISNUMBER(M171:X171),
                    IF(
                        M$4:X$4=2,
                        M171:X171,
                        ""),
                    ""))
            ),
            IF(
                Parameters!$D$17=1,
                IFERROR(
                    IF(
                        OR(
                            IF(
                                ISNUMBER(M171:X171),
                                IF(
                                    M$4:X$4=1,
                                    M171:X171,
                                    ""),
                                "")
                            =0),
                        0,
                        GEOMEAN(IF(
                            ISNUMBER(M171:X171),
                            IF(
                                M$4:X$4=1,
                                M171:X171,
                                ""),
                            ""))
                    ),
                    IF(
                        OR(IF(
                            ISNUMBER(M171:X171),
                            IF(
                                M$4:X$4=2,
                                M171:X171,
                                ""),
                            "")
                            =0),
                        0,
                        GEOMEAN(IF(
                            ISNUMBER(M171:X171),
                            IF(
                                M$4:X$4=2,
                                M171:X171,
                                ""),
                            "")))
                )
            )
        )
    )
)</f>
        <v>1.97667638483965</v>
      </c>
      <c r="I171" s="191" cm="1">
        <f t="array" ref="I171">IF(
    SUM(IF(
            ISNUMBER(
                IF(
                    $M$5:$X$5,
                    (M171:X171),
                    "")),
            1,
            0))
        =0,
    NA(),
    IF(
        Parameters!$D$15=1,
        IF(
            SUM(--(ISNUMBER(IF($M$5:$X$5=1,(M171:X171),""))))&gt;0,
            MAX(IF(
                ISNUMBER(M171:X171),
                IF(
                    M$5:X$5=1,
                    M171:X171,
                    ""),
                "")),
            MAX(IF(
                ISNUMBER(M171:X171),
                IF(
                    M$5:X$5=2,
                    M171:X171,
                    ""),
                ""))
        ),
        IF(
            Parameters!$D$16=1,
            IFERROR(
                AVERAGE(IF(
                    ISNUMBER(M171:X171),
                    IF(
                        M$5:X$5=1,
                        M171:X171,
                        ""),
                    "")),
                AVERAGE(IF(
                    ISNUMBER(M171:X171),
                    IF(
                        M$5:X$5=2,
                        M171:X171,
                        ""),
                    ""))
            ),
            IF(
                Parameters!$D$17=1,
                IFERROR(
                    IF(
                        OR(
                            IF(
                                ISNUMBER(M171:X171),
                                IF(
                                    M$5:X$5=1,
                                    M171:X171,
                                    ""),
                                "")
                            =0),
                        0,
                        GEOMEAN(IF(
                            ISNUMBER(M171:X171),
                            IF(
                                M$5:X$5=1,
                                M171:X171,
                                ""),
                            ""))
                    ),
                    IF(
                        OR(IF(
                            ISNUMBER(M171:X171),
                            IF(
                                M$5:X$5=2,
                                M171:X171,
                                ""),
                            "")
                            =0),
                        0,
                        GEOMEAN(IF(
                            ISNUMBER(M171:X171),
                            IF(
                                M$5:X$5=2,
                                M171:X171,
                                ""),
                            "")))
                )
            )
        )
    )
)</f>
        <v>0</v>
      </c>
      <c r="J171" s="242">
        <v>44620</v>
      </c>
      <c r="K171" s="242">
        <v>44699</v>
      </c>
      <c r="L171" s="91" t="s">
        <v>277</v>
      </c>
      <c r="M171" s="192">
        <v>1.97667638483965</v>
      </c>
      <c r="N171" s="192">
        <v>0</v>
      </c>
      <c r="O171" s="192" t="s">
        <v>409</v>
      </c>
      <c r="P171" s="192">
        <v>48.7</v>
      </c>
      <c r="Q171" s="192" t="s">
        <v>409</v>
      </c>
      <c r="R171" s="192" t="s">
        <v>409</v>
      </c>
      <c r="S171"/>
      <c r="T171"/>
      <c r="U171"/>
      <c r="V171"/>
      <c r="W171"/>
      <c r="X171"/>
      <c r="Y171" s="192"/>
      <c r="Z171" s="192"/>
      <c r="AA171"/>
      <c r="AB171"/>
      <c r="AC171"/>
      <c r="AD171"/>
      <c r="AE171"/>
      <c r="AF171"/>
      <c r="AG171" s="34"/>
      <c r="AH171" s="34"/>
      <c r="AI171" s="34"/>
      <c r="AJ171" s="34"/>
      <c r="AK171" s="205"/>
    </row>
    <row r="172" spans="1:37" x14ac:dyDescent="0.2">
      <c r="A172" s="84">
        <v>165</v>
      </c>
      <c r="B172" s="84" t="str">
        <f ca="1"/>
        <v>Romania</v>
      </c>
      <c r="C172" s="84" t="str">
        <f ca="1"/>
        <v>ROU</v>
      </c>
      <c r="D172" s="84" t="str">
        <f ca="1"/>
        <v>ECS           Europe &amp; Central Asia</v>
      </c>
      <c r="E172" s="84" t="str">
        <f ca="1"/>
        <v>IBRD</v>
      </c>
      <c r="F172" s="190" t="str">
        <f t="shared" ca="1" si="8"/>
        <v/>
      </c>
      <c r="G172" s="80">
        <f>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0</v>
      </c>
      <c r="H172" s="80" cm="1">
        <f t="array" ref="H172">IF(
    SUM(IF(
            ISNUMBER(
                IF(
                    $M$4:$X$4,
                    (M172:X172),
                    "")),
            1,
            0))
        =0,
    NA(),
    IF(
        Parameters!$D$15=1,
        IF(
            SUM(--(ISNUMBER(IF($M$4:$X$4=1,(M172:X172),""))))&gt;0,
            MAX(IF(
                ISNUMBER(M172:X172),
                IF(
                    M$4:X$4=1,
                    M172:X172,
                    ""),
                "")),
            MAX(IF(
                ISNUMBER(M172:X172),
                IF(
                    M$4:X$4=2,
                    M172:X172,
                    ""),
                ""))
        ),
        IF(
            Parameters!$D$16=1,
            IFERROR(
                AVERAGE(IF(
                    ISNUMBER(M172:X172),
                    IF(
                        M$4:X$4=1,
                        M172:X172,
                        ""),
                    "")),
                AVERAGE(IF(
                    ISNUMBER(M172:X172),
                    IF(
                        M$4:X$4=2,
                        M172:X172,
                        ""),
                    ""))
            ),
            IF(
                Parameters!$D$17=1,
                IFERROR(
                    IF(
                        OR(
                            IF(
                                ISNUMBER(M172:X172),
                                IF(
                                    M$4:X$4=1,
                                    M172:X172,
                                    ""),
                                "")
                            =0),
                        0,
                        GEOMEAN(IF(
                            ISNUMBER(M172:X172),
                            IF(
                                M$4:X$4=1,
                                M172:X172,
                                ""),
                            ""))
                    ),
                    IF(
                        OR(IF(
                            ISNUMBER(M172:X172),
                            IF(
                                M$4:X$4=2,
                                M172:X172,
                                ""),
                            "")
                            =0),
                        0,
                        GEOMEAN(IF(
                            ISNUMBER(M172:X172),
                            IF(
                                M$4:X$4=2,
                                M172:X172,
                                ""),
                            "")))
                )
            )
        )
    )
)</f>
        <v>2.85131195335277</v>
      </c>
      <c r="I172" s="191" cm="1">
        <f t="array" ref="I172">IF(
    SUM(IF(
            ISNUMBER(
                IF(
                    $M$5:$X$5,
                    (M172:X172),
                    "")),
            1,
            0))
        =0,
    NA(),
    IF(
        Parameters!$D$15=1,
        IF(
            SUM(--(ISNUMBER(IF($M$5:$X$5=1,(M172:X172),""))))&gt;0,
            MAX(IF(
                ISNUMBER(M172:X172),
                IF(
                    M$5:X$5=1,
                    M172:X172,
                    ""),
                "")),
            MAX(IF(
                ISNUMBER(M172:X172),
                IF(
                    M$5:X$5=2,
                    M172:X172,
                    ""),
                ""))
        ),
        IF(
            Parameters!$D$16=1,
            IFERROR(
                AVERAGE(IF(
                    ISNUMBER(M172:X172),
                    IF(
                        M$5:X$5=1,
                        M172:X172,
                        ""),
                    "")),
                AVERAGE(IF(
                    ISNUMBER(M172:X172),
                    IF(
                        M$5:X$5=2,
                        M172:X172,
                        ""),
                    ""))
            ),
            IF(
                Parameters!$D$17=1,
                IFERROR(
                    IF(
                        OR(
                            IF(
                                ISNUMBER(M172:X172),
                                IF(
                                    M$5:X$5=1,
                                    M172:X172,
                                    ""),
                                "")
                            =0),
                        0,
                        GEOMEAN(IF(
                            ISNUMBER(M172:X172),
                            IF(
                                M$5:X$5=1,
                                M172:X172,
                                ""),
                            ""))
                    ),
                    IF(
                        OR(IF(
                            ISNUMBER(M172:X172),
                            IF(
                                M$5:X$5=2,
                                M172:X172,
                                ""),
                            "")
                            =0),
                        0,
                        GEOMEAN(IF(
                            ISNUMBER(M172:X172),
                            IF(
                                M$5:X$5=2,
                                M172:X172,
                                ""),
                            "")))
                )
            )
        )
    )
)</f>
        <v>0</v>
      </c>
      <c r="J172" s="242">
        <v>44620</v>
      </c>
      <c r="K172" s="242">
        <v>44699</v>
      </c>
      <c r="L172" s="91" t="s">
        <v>279</v>
      </c>
      <c r="M172" s="192">
        <v>2.85131195335277</v>
      </c>
      <c r="N172" s="192">
        <v>0</v>
      </c>
      <c r="O172" s="192" t="s">
        <v>409</v>
      </c>
      <c r="P172" s="192">
        <v>45.7</v>
      </c>
      <c r="Q172" s="192" t="s">
        <v>409</v>
      </c>
      <c r="R172" s="192" t="s">
        <v>409</v>
      </c>
      <c r="S172"/>
      <c r="T172"/>
      <c r="U172"/>
      <c r="V172"/>
      <c r="W172"/>
      <c r="X172"/>
      <c r="Y172" s="192"/>
      <c r="Z172" s="192"/>
      <c r="AA172"/>
      <c r="AB172"/>
      <c r="AC172"/>
      <c r="AD172"/>
      <c r="AE172"/>
      <c r="AF172"/>
      <c r="AG172" s="34"/>
      <c r="AH172" s="34"/>
      <c r="AI172" s="34"/>
      <c r="AJ172" s="34"/>
      <c r="AK172" s="205"/>
    </row>
    <row r="173" spans="1:37" x14ac:dyDescent="0.2">
      <c r="A173" s="84">
        <v>166</v>
      </c>
      <c r="B173" s="84" t="str">
        <f ca="1"/>
        <v>Russian Federation</v>
      </c>
      <c r="C173" s="84" t="str">
        <f ca="1"/>
        <v>RUS</v>
      </c>
      <c r="D173" s="84" t="str">
        <f ca="1"/>
        <v>ECS           Europe &amp; Central Asia</v>
      </c>
      <c r="E173" s="84" t="str">
        <f ca="1"/>
        <v>IBRD</v>
      </c>
      <c r="F173" s="190" t="str">
        <f t="shared" ca="1" si="8"/>
        <v/>
      </c>
      <c r="G173" s="80">
        <f>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0</v>
      </c>
      <c r="H173" s="80" cm="1">
        <f t="array" ref="H173">IF(
    SUM(IF(
            ISNUMBER(
                IF(
                    $M$4:$X$4,
                    (M173:X173),
                    "")),
            1,
            0))
        =0,
    NA(),
    IF(
        Parameters!$D$15=1,
        IF(
            SUM(--(ISNUMBER(IF($M$4:$X$4=1,(M173:X173),""))))&gt;0,
            MAX(IF(
                ISNUMBER(M173:X173),
                IF(
                    M$4:X$4=1,
                    M173:X173,
                    ""),
                "")),
            MAX(IF(
                ISNUMBER(M173:X173),
                IF(
                    M$4:X$4=2,
                    M173:X173,
                    ""),
                ""))
        ),
        IF(
            Parameters!$D$16=1,
            IFERROR(
                AVERAGE(IF(
                    ISNUMBER(M173:X173),
                    IF(
                        M$4:X$4=1,
                        M173:X173,
                        ""),
                    "")),
                AVERAGE(IF(
                    ISNUMBER(M173:X173),
                    IF(
                        M$4:X$4=2,
                        M173:X173,
                        ""),
                    ""))
            ),
            IF(
                Parameters!$D$17=1,
                IFERROR(
                    IF(
                        OR(
                            IF(
                                ISNUMBER(M173:X173),
                                IF(
                                    M$4:X$4=1,
                                    M173:X173,
                                    ""),
                                "")
                            =0),
                        0,
                        GEOMEAN(IF(
                            ISNUMBER(M173:X173),
                            IF(
                                M$4:X$4=1,
                                M173:X173,
                                ""),
                            ""))
                    ),
                    IF(
                        OR(IF(
                            ISNUMBER(M173:X173),
                            IF(
                                M$4:X$4=2,
                                M173:X173,
                                ""),
                            "")
                            =0),
                        0,
                        GEOMEAN(IF(
                            ISNUMBER(M173:X173),
                            IF(
                                M$4:X$4=2,
                                M173:X173,
                                ""),
                            "")))
                )
            )
        )
    )
)</f>
        <v>1.8600583090378999</v>
      </c>
      <c r="I173" s="191" cm="1">
        <f t="array" ref="I173">IF(
    SUM(IF(
            ISNUMBER(
                IF(
                    $M$5:$X$5,
                    (M173:X173),
                    "")),
            1,
            0))
        =0,
    NA(),
    IF(
        Parameters!$D$15=1,
        IF(
            SUM(--(ISNUMBER(IF($M$5:$X$5=1,(M173:X173),""))))&gt;0,
            MAX(IF(
                ISNUMBER(M173:X173),
                IF(
                    M$5:X$5=1,
                    M173:X173,
                    ""),
                "")),
            MAX(IF(
                ISNUMBER(M173:X173),
                IF(
                    M$5:X$5=2,
                    M173:X173,
                    ""),
                ""))
        ),
        IF(
            Parameters!$D$16=1,
            IFERROR(
                AVERAGE(IF(
                    ISNUMBER(M173:X173),
                    IF(
                        M$5:X$5=1,
                        M173:X173,
                        ""),
                    "")),
                AVERAGE(IF(
                    ISNUMBER(M173:X173),
                    IF(
                        M$5:X$5=2,
                        M173:X173,
                        ""),
                    ""))
            ),
            IF(
                Parameters!$D$17=1,
                IFERROR(
                    IF(
                        OR(
                            IF(
                                ISNUMBER(M173:X173),
                                IF(
                                    M$5:X$5=1,
                                    M173:X173,
                                    ""),
                                "")
                            =0),
                        0,
                        GEOMEAN(IF(
                            ISNUMBER(M173:X173),
                            IF(
                                M$5:X$5=1,
                                M173:X173,
                                ""),
                            ""))
                    ),
                    IF(
                        OR(IF(
                            ISNUMBER(M173:X173),
                            IF(
                                M$5:X$5=2,
                                M173:X173,
                                ""),
                            "")
                            =0),
                        0,
                        GEOMEAN(IF(
                            ISNUMBER(M173:X173),
                            IF(
                                M$5:X$5=2,
                                M173:X173,
                                ""),
                            "")))
                )
            )
        )
    )
)</f>
        <v>0</v>
      </c>
      <c r="J173" s="242">
        <v>44620</v>
      </c>
      <c r="K173" s="242">
        <v>44874</v>
      </c>
      <c r="L173" s="91" t="s">
        <v>281</v>
      </c>
      <c r="M173" s="192">
        <v>1.8600583090378999</v>
      </c>
      <c r="N173" s="192">
        <v>0</v>
      </c>
      <c r="O173" s="192" t="s">
        <v>409</v>
      </c>
      <c r="P173" s="192">
        <v>49.1</v>
      </c>
      <c r="Q173" s="192" t="s">
        <v>409</v>
      </c>
      <c r="R173" s="192" t="s">
        <v>409</v>
      </c>
      <c r="S173"/>
      <c r="T173"/>
      <c r="U173"/>
      <c r="V173"/>
      <c r="W173"/>
      <c r="X173"/>
      <c r="Y173" s="192"/>
      <c r="Z173" s="192"/>
      <c r="AA173"/>
      <c r="AB173"/>
      <c r="AC173"/>
      <c r="AD173"/>
      <c r="AE173"/>
      <c r="AF173"/>
      <c r="AG173" s="34"/>
      <c r="AH173" s="34"/>
      <c r="AI173" s="34"/>
      <c r="AJ173" s="34"/>
      <c r="AK173" s="205"/>
    </row>
    <row r="174" spans="1:37" x14ac:dyDescent="0.2">
      <c r="A174" s="84">
        <v>167</v>
      </c>
      <c r="B174" s="84" t="str">
        <f ca="1"/>
        <v>Rwanda</v>
      </c>
      <c r="C174" s="84" t="str">
        <f ca="1"/>
        <v>RWA</v>
      </c>
      <c r="D174" s="84" t="str">
        <f ca="1"/>
        <v>SSF           Sub-Saharan Africa</v>
      </c>
      <c r="E174" s="84" t="str">
        <f ca="1"/>
        <v>IDA</v>
      </c>
      <c r="F174" s="190" t="str">
        <f t="shared" ca="1" si="8"/>
        <v/>
      </c>
      <c r="G174" s="80">
        <f>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0</v>
      </c>
      <c r="H174" s="80" cm="1">
        <f t="array" ref="H174">IF(
    SUM(IF(
            ISNUMBER(
                IF(
                    $M$4:$X$4,
                    (M174:X174),
                    "")),
            1,
            0))
        =0,
    NA(),
    IF(
        Parameters!$D$15=1,
        IF(
            SUM(--(ISNUMBER(IF($M$4:$X$4=1,(M174:X174),""))))&gt;0,
            MAX(IF(
                ISNUMBER(M174:X174),
                IF(
                    M$4:X$4=1,
                    M174:X174,
                    ""),
                "")),
            MAX(IF(
                ISNUMBER(M174:X174),
                IF(
                    M$4:X$4=2,
                    M174:X174,
                    ""),
                ""))
        ),
        IF(
            Parameters!$D$16=1,
            IFERROR(
                AVERAGE(IF(
                    ISNUMBER(M174:X174),
                    IF(
                        M$4:X$4=1,
                        M174:X174,
                        ""),
                    "")),
                AVERAGE(IF(
                    ISNUMBER(M174:X174),
                    IF(
                        M$4:X$4=2,
                        M174:X174,
                        ""),
                    ""))
            ),
            IF(
                Parameters!$D$17=1,
                IFERROR(
                    IF(
                        OR(
                            IF(
                                ISNUMBER(M174:X174),
                                IF(
                                    M$4:X$4=1,
                                    M174:X174,
                                    ""),
                                "")
                            =0),
                        0,
                        GEOMEAN(IF(
                            ISNUMBER(M174:X174),
                            IF(
                                M$4:X$4=1,
                                M174:X174,
                                ""),
                            ""))
                    ),
                    IF(
                        OR(IF(
                            ISNUMBER(M174:X174),
                            IF(
                                M$4:X$4=2,
                                M174:X174,
                                ""),
                            "")
                            =0),
                        0,
                        GEOMEAN(IF(
                            ISNUMBER(M174:X174),
                            IF(
                                M$4:X$4=2,
                                M174:X174,
                                ""),
                            "")))
                )
            )
        )
    )
)</f>
        <v>6.5247813411078699</v>
      </c>
      <c r="I174" s="191" cm="1">
        <f t="array" ref="I174">IF(
    SUM(IF(
            ISNUMBER(
                IF(
                    $M$5:$X$5,
                    (M174:X174),
                    "")),
            1,
            0))
        =0,
    NA(),
    IF(
        Parameters!$D$15=1,
        IF(
            SUM(--(ISNUMBER(IF($M$5:$X$5=1,(M174:X174),""))))&gt;0,
            MAX(IF(
                ISNUMBER(M174:X174),
                IF(
                    M$5:X$5=1,
                    M174:X174,
                    ""),
                "")),
            MAX(IF(
                ISNUMBER(M174:X174),
                IF(
                    M$5:X$5=2,
                    M174:X174,
                    ""),
                ""))
        ),
        IF(
            Parameters!$D$16=1,
            IFERROR(
                AVERAGE(IF(
                    ISNUMBER(M174:X174),
                    IF(
                        M$5:X$5=1,
                        M174:X174,
                        ""),
                    "")),
                AVERAGE(IF(
                    ISNUMBER(M174:X174),
                    IF(
                        M$5:X$5=2,
                        M174:X174,
                        ""),
                    ""))
            ),
            IF(
                Parameters!$D$17=1,
                IFERROR(
                    IF(
                        OR(
                            IF(
                                ISNUMBER(M174:X174),
                                IF(
                                    M$5:X$5=1,
                                    M174:X174,
                                    ""),
                                "")
                            =0),
                        0,
                        GEOMEAN(IF(
                            ISNUMBER(M174:X174),
                            IF(
                                M$5:X$5=1,
                                M174:X174,
                                ""),
                            ""))
                    ),
                    IF(
                        OR(IF(
                            ISNUMBER(M174:X174),
                            IF(
                                M$5:X$5=2,
                                M174:X174,
                                ""),
                            "")
                            =0),
                        0,
                        GEOMEAN(IF(
                            ISNUMBER(M174:X174),
                            IF(
                                M$5:X$5=2,
                                M174:X174,
                                ""),
                            "")))
                )
            )
        )
    )
)</f>
        <v>0</v>
      </c>
      <c r="J174" s="242">
        <v>44620</v>
      </c>
      <c r="K174" s="242">
        <v>44699</v>
      </c>
      <c r="L174" s="91" t="s">
        <v>283</v>
      </c>
      <c r="M174" s="192">
        <v>6.5247813411078699</v>
      </c>
      <c r="N174" s="192">
        <v>0</v>
      </c>
      <c r="O174" s="192" t="s">
        <v>409</v>
      </c>
      <c r="P174" s="192">
        <v>33.1</v>
      </c>
      <c r="Q174" s="192" t="s">
        <v>409</v>
      </c>
      <c r="R174" s="192" t="s">
        <v>409</v>
      </c>
      <c r="S174"/>
      <c r="T174"/>
      <c r="U174"/>
      <c r="V174"/>
      <c r="W174"/>
      <c r="X174"/>
      <c r="Y174" s="192"/>
      <c r="Z174" s="192"/>
      <c r="AA174"/>
      <c r="AB174"/>
      <c r="AC174"/>
      <c r="AD174"/>
      <c r="AE174"/>
      <c r="AF174"/>
      <c r="AG174" s="34"/>
      <c r="AH174" s="34"/>
      <c r="AI174" s="34"/>
      <c r="AJ174" s="34"/>
      <c r="AK174" s="205"/>
    </row>
    <row r="175" spans="1:37" x14ac:dyDescent="0.2">
      <c r="A175" s="84">
        <v>168</v>
      </c>
      <c r="B175" s="84" t="str">
        <f ca="1"/>
        <v>Saudi Arabia</v>
      </c>
      <c r="C175" s="84" t="str">
        <f ca="1"/>
        <v>SAU</v>
      </c>
      <c r="D175" s="84" t="str">
        <f ca="1"/>
        <v>MEA           Middle East &amp; North Africa</v>
      </c>
      <c r="E175" s="84" t="str">
        <f ca="1"/>
        <v>NA</v>
      </c>
      <c r="F175" s="190" t="str">
        <f t="shared" ca="1" si="8"/>
        <v/>
      </c>
      <c r="G175" s="80">
        <f>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0</v>
      </c>
      <c r="H175" s="80" cm="1">
        <f t="array" ref="H175">IF(
    SUM(IF(
            ISNUMBER(
                IF(
                    $M$4:$X$4,
                    (M175:X175),
                    "")),
            1,
            0))
        =0,
    NA(),
    IF(
        Parameters!$D$15=1,
        IF(
            SUM(--(ISNUMBER(IF($M$4:$X$4=1,(M175:X175),""))))&gt;0,
            MAX(IF(
                ISNUMBER(M175:X175),
                IF(
                    M$4:X$4=1,
                    M175:X175,
                    ""),
                "")),
            MAX(IF(
                ISNUMBER(M175:X175),
                IF(
                    M$4:X$4=2,
                    M175:X175,
                    ""),
                ""))
        ),
        IF(
            Parameters!$D$16=1,
            IFERROR(
                AVERAGE(IF(
                    ISNUMBER(M175:X175),
                    IF(
                        M$4:X$4=1,
                        M175:X175,
                        ""),
                    "")),
                AVERAGE(IF(
                    ISNUMBER(M175:X175),
                    IF(
                        M$4:X$4=2,
                        M175:X175,
                        ""),
                    ""))
            ),
            IF(
                Parameters!$D$17=1,
                IFERROR(
                    IF(
                        OR(
                            IF(
                                ISNUMBER(M175:X175),
                                IF(
                                    M$4:X$4=1,
                                    M175:X175,
                                    ""),
                                "")
                            =0),
                        0,
                        GEOMEAN(IF(
                            ISNUMBER(M175:X175),
                            IF(
                                M$4:X$4=1,
                                M175:X175,
                                ""),
                            ""))
                    ),
                    IF(
                        OR(IF(
                            ISNUMBER(M175:X175),
                            IF(
                                M$4:X$4=2,
                                M175:X175,
                                ""),
                            "")
                            =0),
                        0,
                        GEOMEAN(IF(
                            ISNUMBER(M175:X175),
                            IF(
                                M$4:X$4=2,
                                M175:X175,
                                ""),
                            "")))
                )
            )
        )
    )
)</f>
        <v>3.08454810495626</v>
      </c>
      <c r="I175" s="191" cm="1">
        <f t="array" ref="I175">IF(
    SUM(IF(
            ISNUMBER(
                IF(
                    $M$5:$X$5,
                    (M175:X175),
                    "")),
            1,
            0))
        =0,
    NA(),
    IF(
        Parameters!$D$15=1,
        IF(
            SUM(--(ISNUMBER(IF($M$5:$X$5=1,(M175:X175),""))))&gt;0,
            MAX(IF(
                ISNUMBER(M175:X175),
                IF(
                    M$5:X$5=1,
                    M175:X175,
                    ""),
                "")),
            MAX(IF(
                ISNUMBER(M175:X175),
                IF(
                    M$5:X$5=2,
                    M175:X175,
                    ""),
                ""))
        ),
        IF(
            Parameters!$D$16=1,
            IFERROR(
                AVERAGE(IF(
                    ISNUMBER(M175:X175),
                    IF(
                        M$5:X$5=1,
                        M175:X175,
                        ""),
                    "")),
                AVERAGE(IF(
                    ISNUMBER(M175:X175),
                    IF(
                        M$5:X$5=2,
                        M175:X175,
                        ""),
                    ""))
            ),
            IF(
                Parameters!$D$17=1,
                IFERROR(
                    IF(
                        OR(
                            IF(
                                ISNUMBER(M175:X175),
                                IF(
                                    M$5:X$5=1,
                                    M175:X175,
                                    ""),
                                "")
                            =0),
                        0,
                        GEOMEAN(IF(
                            ISNUMBER(M175:X175),
                            IF(
                                M$5:X$5=1,
                                M175:X175,
                                ""),
                            ""))
                    ),
                    IF(
                        OR(IF(
                            ISNUMBER(M175:X175),
                            IF(
                                M$5:X$5=2,
                                M175:X175,
                                ""),
                            "")
                            =0),
                        0,
                        GEOMEAN(IF(
                            ISNUMBER(M175:X175),
                            IF(
                                M$5:X$5=2,
                                M175:X175,
                                ""),
                            "")))
                )
            )
        )
    )
)</f>
        <v>0</v>
      </c>
      <c r="J175" s="242">
        <v>44620</v>
      </c>
      <c r="K175" s="242">
        <v>44699</v>
      </c>
      <c r="L175" s="91" t="s">
        <v>285</v>
      </c>
      <c r="M175" s="192">
        <v>3.08454810495626</v>
      </c>
      <c r="N175" s="192">
        <v>0</v>
      </c>
      <c r="O175" s="192" t="s">
        <v>409</v>
      </c>
      <c r="P175" s="192">
        <v>44.9</v>
      </c>
      <c r="Q175" s="192" t="s">
        <v>409</v>
      </c>
      <c r="R175" s="192" t="s">
        <v>409</v>
      </c>
      <c r="S175"/>
      <c r="T175"/>
      <c r="U175"/>
      <c r="V175"/>
      <c r="W175"/>
      <c r="X175"/>
      <c r="Y175" s="192"/>
      <c r="Z175" s="192"/>
      <c r="AA175"/>
      <c r="AB175"/>
      <c r="AC175"/>
      <c r="AD175"/>
      <c r="AE175"/>
      <c r="AF175"/>
      <c r="AG175" s="34"/>
      <c r="AH175" s="34"/>
      <c r="AI175" s="34"/>
      <c r="AJ175" s="34"/>
      <c r="AK175" s="205"/>
    </row>
    <row r="176" spans="1:37" x14ac:dyDescent="0.2">
      <c r="A176" s="84">
        <v>169</v>
      </c>
      <c r="B176" s="84" t="str">
        <f ca="1"/>
        <v>Sudan</v>
      </c>
      <c r="C176" s="84" t="str">
        <f ca="1"/>
        <v>SDN</v>
      </c>
      <c r="D176" s="84" t="str">
        <f ca="1"/>
        <v>SSF           Sub-Saharan Africa</v>
      </c>
      <c r="E176" s="84" t="str">
        <f ca="1"/>
        <v>IDA</v>
      </c>
      <c r="F176" s="190" t="str">
        <f t="shared" ca="1" si="8"/>
        <v/>
      </c>
      <c r="G176" s="80">
        <f>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0</v>
      </c>
      <c r="H176" s="80" cm="1">
        <f t="array" ref="H176">IF(
    SUM(IF(
            ISNUMBER(
                IF(
                    $M$4:$X$4,
                    (M176:X176),
                    "")),
            1,
            0))
        =0,
    NA(),
    IF(
        Parameters!$D$15=1,
        IF(
            SUM(--(ISNUMBER(IF($M$4:$X$4=1,(M176:X176),""))))&gt;0,
            MAX(IF(
                ISNUMBER(M176:X176),
                IF(
                    M$4:X$4=1,
                    M176:X176,
                    ""),
                "")),
            MAX(IF(
                ISNUMBER(M176:X176),
                IF(
                    M$4:X$4=2,
                    M176:X176,
                    ""),
                ""))
        ),
        IF(
            Parameters!$D$16=1,
            IFERROR(
                AVERAGE(IF(
                    ISNUMBER(M176:X176),
                    IF(
                        M$4:X$4=1,
                        M176:X176,
                        ""),
                    "")),
                AVERAGE(IF(
                    ISNUMBER(M176:X176),
                    IF(
                        M$4:X$4=2,
                        M176:X176,
                        ""),
                    ""))
            ),
            IF(
                Parameters!$D$17=1,
                IFERROR(
                    IF(
                        OR(
                            IF(
                                ISNUMBER(M176:X176),
                                IF(
                                    M$4:X$4=1,
                                    M176:X176,
                                    ""),
                                "")
                            =0),
                        0,
                        GEOMEAN(IF(
                            ISNUMBER(M176:X176),
                            IF(
                                M$4:X$4=1,
                                M176:X176,
                                ""),
                            ""))
                    ),
                    IF(
                        OR(IF(
                            ISNUMBER(M176:X176),
                            IF(
                                M$4:X$4=2,
                                M176:X176,
                                ""),
                            "")
                            =0),
                        0,
                        GEOMEAN(IF(
                            ISNUMBER(M176:X176),
                            IF(
                                M$4:X$4=2,
                                M176:X176,
                                ""),
                            "")))
                )
            )
        )
    )
)</f>
        <v>7.9241982507288604</v>
      </c>
      <c r="I176" s="191" cm="1">
        <f t="array" ref="I176">IF(
    SUM(IF(
            ISNUMBER(
                IF(
                    $M$5:$X$5,
                    (M176:X176),
                    "")),
            1,
            0))
        =0,
    NA(),
    IF(
        Parameters!$D$15=1,
        IF(
            SUM(--(ISNUMBER(IF($M$5:$X$5=1,(M176:X176),""))))&gt;0,
            MAX(IF(
                ISNUMBER(M176:X176),
                IF(
                    M$5:X$5=1,
                    M176:X176,
                    ""),
                "")),
            MAX(IF(
                ISNUMBER(M176:X176),
                IF(
                    M$5:X$5=2,
                    M176:X176,
                    ""),
                ""))
        ),
        IF(
            Parameters!$D$16=1,
            IFERROR(
                AVERAGE(IF(
                    ISNUMBER(M176:X176),
                    IF(
                        M$5:X$5=1,
                        M176:X176,
                        ""),
                    "")),
                AVERAGE(IF(
                    ISNUMBER(M176:X176),
                    IF(
                        M$5:X$5=2,
                        M176:X176,
                        ""),
                    ""))
            ),
            IF(
                Parameters!$D$17=1,
                IFERROR(
                    IF(
                        OR(
                            IF(
                                ISNUMBER(M176:X176),
                                IF(
                                    M$5:X$5=1,
                                    M176:X176,
                                    ""),
                                "")
                            =0),
                        0,
                        GEOMEAN(IF(
                            ISNUMBER(M176:X176),
                            IF(
                                M$5:X$5=1,
                                M176:X176,
                                ""),
                            ""))
                    ),
                    IF(
                        OR(IF(
                            ISNUMBER(M176:X176),
                            IF(
                                M$5:X$5=2,
                                M176:X176,
                                ""),
                            "")
                            =0),
                        0,
                        GEOMEAN(IF(
                            ISNUMBER(M176:X176),
                            IF(
                                M$5:X$5=2,
                                M176:X176,
                                ""),
                            "")))
                )
            )
        )
    )
)</f>
        <v>0</v>
      </c>
      <c r="J176" s="242">
        <v>44620</v>
      </c>
      <c r="K176" s="242">
        <v>44881</v>
      </c>
      <c r="L176" s="91" t="s">
        <v>287</v>
      </c>
      <c r="M176" s="192">
        <v>7.9241982507288604</v>
      </c>
      <c r="N176" s="192">
        <v>0</v>
      </c>
      <c r="O176" s="192" t="s">
        <v>409</v>
      </c>
      <c r="P176" s="192">
        <v>28.3</v>
      </c>
      <c r="Q176" s="192" t="s">
        <v>409</v>
      </c>
      <c r="R176" s="192" t="s">
        <v>409</v>
      </c>
      <c r="S176"/>
      <c r="T176"/>
      <c r="U176"/>
      <c r="V176"/>
      <c r="W176"/>
      <c r="X176"/>
      <c r="Y176" s="192"/>
      <c r="Z176" s="192"/>
      <c r="AA176"/>
      <c r="AB176"/>
      <c r="AC176"/>
      <c r="AD176"/>
      <c r="AE176"/>
      <c r="AF176"/>
      <c r="AG176" s="34"/>
      <c r="AH176" s="34"/>
      <c r="AI176" s="34"/>
      <c r="AJ176" s="34"/>
      <c r="AK176" s="205"/>
    </row>
    <row r="177" spans="1:37" x14ac:dyDescent="0.2">
      <c r="A177" s="84">
        <v>170</v>
      </c>
      <c r="B177" s="84" t="str">
        <f ca="1"/>
        <v>Senegal</v>
      </c>
      <c r="C177" s="84" t="str">
        <f ca="1"/>
        <v>SEN</v>
      </c>
      <c r="D177" s="84" t="str">
        <f ca="1"/>
        <v>SSF           Sub-Saharan Africa</v>
      </c>
      <c r="E177" s="84" t="str">
        <f ca="1"/>
        <v>IDA</v>
      </c>
      <c r="F177" s="190" t="str">
        <f t="shared" ca="1" si="8"/>
        <v/>
      </c>
      <c r="G177" s="80">
        <f>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0</v>
      </c>
      <c r="H177" s="80" cm="1">
        <f t="array" ref="H177">IF(
    SUM(IF(
            ISNUMBER(
                IF(
                    $M$4:$X$4,
                    (M177:X177),
                    "")),
            1,
            0))
        =0,
    NA(),
    IF(
        Parameters!$D$15=1,
        IF(
            SUM(--(ISNUMBER(IF($M$4:$X$4=1,(M177:X177),""))))&gt;0,
            MAX(IF(
                ISNUMBER(M177:X177),
                IF(
                    M$4:X$4=1,
                    M177:X177,
                    ""),
                "")),
            MAX(IF(
                ISNUMBER(M177:X177),
                IF(
                    M$4:X$4=2,
                    M177:X177,
                    ""),
                ""))
        ),
        IF(
            Parameters!$D$16=1,
            IFERROR(
                AVERAGE(IF(
                    ISNUMBER(M177:X177),
                    IF(
                        M$4:X$4=1,
                        M177:X177,
                        ""),
                    "")),
                AVERAGE(IF(
                    ISNUMBER(M177:X177),
                    IF(
                        M$4:X$4=2,
                        M177:X177,
                        ""),
                    ""))
            ),
            IF(
                Parameters!$D$17=1,
                IFERROR(
                    IF(
                        OR(
                            IF(
                                ISNUMBER(M177:X177),
                                IF(
                                    M$4:X$4=1,
                                    M177:X177,
                                    ""),
                                "")
                            =0),
                        0,
                        GEOMEAN(IF(
                            ISNUMBER(M177:X177),
                            IF(
                                M$4:X$4=1,
                                M177:X177,
                                ""),
                            ""))
                    ),
                    IF(
                        OR(IF(
                            ISNUMBER(M177:X177),
                            IF(
                                M$4:X$4=2,
                                M177:X177,
                                ""),
                            "")
                            =0),
                        0,
                        GEOMEAN(IF(
                            ISNUMBER(M177:X177),
                            IF(
                                M$4:X$4=2,
                                M177:X177,
                                ""),
                            "")))
                )
            )
        )
    )
)</f>
        <v>6.6122448979591804</v>
      </c>
      <c r="I177" s="191" cm="1">
        <f t="array" ref="I177">IF(
    SUM(IF(
            ISNUMBER(
                IF(
                    $M$5:$X$5,
                    (M177:X177),
                    "")),
            1,
            0))
        =0,
    NA(),
    IF(
        Parameters!$D$15=1,
        IF(
            SUM(--(ISNUMBER(IF($M$5:$X$5=1,(M177:X177),""))))&gt;0,
            MAX(IF(
                ISNUMBER(M177:X177),
                IF(
                    M$5:X$5=1,
                    M177:X177,
                    ""),
                "")),
            MAX(IF(
                ISNUMBER(M177:X177),
                IF(
                    M$5:X$5=2,
                    M177:X177,
                    ""),
                ""))
        ),
        IF(
            Parameters!$D$16=1,
            IFERROR(
                AVERAGE(IF(
                    ISNUMBER(M177:X177),
                    IF(
                        M$5:X$5=1,
                        M177:X177,
                        ""),
                    "")),
                AVERAGE(IF(
                    ISNUMBER(M177:X177),
                    IF(
                        M$5:X$5=2,
                        M177:X177,
                        ""),
                    ""))
            ),
            IF(
                Parameters!$D$17=1,
                IFERROR(
                    IF(
                        OR(
                            IF(
                                ISNUMBER(M177:X177),
                                IF(
                                    M$5:X$5=1,
                                    M177:X177,
                                    ""),
                                "")
                            =0),
                        0,
                        GEOMEAN(IF(
                            ISNUMBER(M177:X177),
                            IF(
                                M$5:X$5=1,
                                M177:X177,
                                ""),
                            ""))
                    ),
                    IF(
                        OR(IF(
                            ISNUMBER(M177:X177),
                            IF(
                                M$5:X$5=2,
                                M177:X177,
                                ""),
                            "")
                            =0),
                        0,
                        GEOMEAN(IF(
                            ISNUMBER(M177:X177),
                            IF(
                                M$5:X$5=2,
                                M177:X177,
                                ""),
                            "")))
                )
            )
        )
    )
)</f>
        <v>0</v>
      </c>
      <c r="J177" s="242">
        <v>44620</v>
      </c>
      <c r="K177" s="242">
        <v>44699</v>
      </c>
      <c r="L177" s="91" t="s">
        <v>289</v>
      </c>
      <c r="M177" s="192">
        <v>6.6122448979591804</v>
      </c>
      <c r="N177" s="192">
        <v>0</v>
      </c>
      <c r="O177" s="192" t="s">
        <v>409</v>
      </c>
      <c r="P177" s="192">
        <v>32.799999999999997</v>
      </c>
      <c r="Q177" s="192" t="s">
        <v>409</v>
      </c>
      <c r="R177" s="192" t="s">
        <v>409</v>
      </c>
      <c r="S177"/>
      <c r="T177"/>
      <c r="U177"/>
      <c r="V177"/>
      <c r="W177"/>
      <c r="X177"/>
      <c r="Y177" s="192"/>
      <c r="Z177" s="192"/>
      <c r="AA177"/>
      <c r="AB177"/>
      <c r="AC177"/>
      <c r="AD177"/>
      <c r="AE177"/>
      <c r="AF177"/>
      <c r="AG177" s="34"/>
      <c r="AH177" s="34"/>
      <c r="AI177" s="34"/>
      <c r="AJ177" s="34"/>
      <c r="AK177" s="205"/>
    </row>
    <row r="178" spans="1:37" x14ac:dyDescent="0.2">
      <c r="A178" s="84">
        <v>171</v>
      </c>
      <c r="B178" s="84" t="str">
        <f ca="1"/>
        <v>Singapore</v>
      </c>
      <c r="C178" s="84" t="str">
        <f ca="1"/>
        <v>SGP</v>
      </c>
      <c r="D178" s="84" t="str">
        <f ca="1"/>
        <v>EAS           East Asia &amp; Pacific</v>
      </c>
      <c r="E178" s="84" t="str">
        <f ca="1"/>
        <v>NA</v>
      </c>
      <c r="F178" s="190" t="str">
        <f t="shared" ca="1" si="8"/>
        <v/>
      </c>
      <c r="G178" s="80">
        <f>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0</v>
      </c>
      <c r="H178" s="80" cm="1">
        <f t="array" ref="H178">IF(
    SUM(IF(
            ISNUMBER(
                IF(
                    $M$4:$X$4,
                    (M178:X178),
                    "")),
            1,
            0))
        =0,
    NA(),
    IF(
        Parameters!$D$15=1,
        IF(
            SUM(--(ISNUMBER(IF($M$4:$X$4=1,(M178:X178),""))))&gt;0,
            MAX(IF(
                ISNUMBER(M178:X178),
                IF(
                    M$4:X$4=1,
                    M178:X178,
                    ""),
                "")),
            MAX(IF(
                ISNUMBER(M178:X178),
                IF(
                    M$4:X$4=2,
                    M178:X178,
                    ""),
                ""))
        ),
        IF(
            Parameters!$D$16=1,
            IFERROR(
                AVERAGE(IF(
                    ISNUMBER(M178:X178),
                    IF(
                        M$4:X$4=1,
                        M178:X178,
                        ""),
                    "")),
                AVERAGE(IF(
                    ISNUMBER(M178:X178),
                    IF(
                        M$4:X$4=2,
                        M178:X178,
                        ""),
                    ""))
            ),
            IF(
                Parameters!$D$17=1,
                IFERROR(
                    IF(
                        OR(
                            IF(
                                ISNUMBER(M178:X178),
                                IF(
                                    M$4:X$4=1,
                                    M178:X178,
                                    ""),
                                "")
                            =0),
                        0,
                        GEOMEAN(IF(
                            ISNUMBER(M178:X178),
                            IF(
                                M$4:X$4=1,
                                M178:X178,
                                ""),
                            ""))
                    ),
                    IF(
                        OR(IF(
                            ISNUMBER(M178:X178),
                            IF(
                                M$4:X$4=2,
                                M178:X178,
                                ""),
                            "")
                            =0),
                        0,
                        GEOMEAN(IF(
                            ISNUMBER(M178:X178),
                            IF(
                                M$4:X$4=2,
                                M178:X178,
                                ""),
                            "")))
                )
            )
        )
    )
)</f>
        <v>0</v>
      </c>
      <c r="I178" s="191" cm="1">
        <f t="array" ref="I178">IF(
    SUM(IF(
            ISNUMBER(
                IF(
                    $M$5:$X$5,
                    (M178:X178),
                    "")),
            1,
            0))
        =0,
    NA(),
    IF(
        Parameters!$D$15=1,
        IF(
            SUM(--(ISNUMBER(IF($M$5:$X$5=1,(M178:X178),""))))&gt;0,
            MAX(IF(
                ISNUMBER(M178:X178),
                IF(
                    M$5:X$5=1,
                    M178:X178,
                    ""),
                "")),
            MAX(IF(
                ISNUMBER(M178:X178),
                IF(
                    M$5:X$5=2,
                    M178:X178,
                    ""),
                ""))
        ),
        IF(
            Parameters!$D$16=1,
            IFERROR(
                AVERAGE(IF(
                    ISNUMBER(M178:X178),
                    IF(
                        M$5:X$5=1,
                        M178:X178,
                        ""),
                    "")),
                AVERAGE(IF(
                    ISNUMBER(M178:X178),
                    IF(
                        M$5:X$5=2,
                        M178:X178,
                        ""),
                    ""))
            ),
            IF(
                Parameters!$D$17=1,
                IFERROR(
                    IF(
                        OR(
                            IF(
                                ISNUMBER(M178:X178),
                                IF(
                                    M$5:X$5=1,
                                    M178:X178,
                                    ""),
                                "")
                            =0),
                        0,
                        GEOMEAN(IF(
                            ISNUMBER(M178:X178),
                            IF(
                                M$5:X$5=1,
                                M178:X178,
                                ""),
                            ""))
                    ),
                    IF(
                        OR(IF(
                            ISNUMBER(M178:X178),
                            IF(
                                M$5:X$5=2,
                                M178:X178,
                                ""),
                            "")
                            =0),
                        0,
                        GEOMEAN(IF(
                            ISNUMBER(M178:X178),
                            IF(
                                M$5:X$5=2,
                                M178:X178,
                                ""),
                            "")))
                )
            )
        )
    )
)</f>
        <v>0</v>
      </c>
      <c r="J178" s="242">
        <v>44620</v>
      </c>
      <c r="K178" s="242">
        <v>44699</v>
      </c>
      <c r="L178" s="91" t="s">
        <v>291</v>
      </c>
      <c r="M178" s="192">
        <v>0</v>
      </c>
      <c r="N178" s="192">
        <v>0</v>
      </c>
      <c r="O178" s="192" t="s">
        <v>409</v>
      </c>
      <c r="P178" s="192">
        <v>57.4</v>
      </c>
      <c r="Q178" s="192" t="s">
        <v>409</v>
      </c>
      <c r="R178" s="192" t="s">
        <v>409</v>
      </c>
      <c r="S178"/>
      <c r="T178"/>
      <c r="U178"/>
      <c r="V178"/>
      <c r="W178"/>
      <c r="X178"/>
      <c r="Y178" s="192"/>
      <c r="Z178" s="192"/>
      <c r="AA178"/>
      <c r="AB178"/>
      <c r="AC178"/>
      <c r="AD178"/>
      <c r="AE178"/>
      <c r="AF178"/>
      <c r="AG178" s="34"/>
      <c r="AH178" s="34"/>
      <c r="AI178" s="34"/>
      <c r="AJ178" s="34"/>
      <c r="AK178" s="205"/>
    </row>
    <row r="179" spans="1:37" x14ac:dyDescent="0.2">
      <c r="A179" s="84">
        <v>172</v>
      </c>
      <c r="B179" s="84" t="str">
        <f ca="1"/>
        <v>Solomon Islands</v>
      </c>
      <c r="C179" s="84" t="str">
        <f ca="1"/>
        <v>SLB</v>
      </c>
      <c r="D179" s="84" t="str">
        <f ca="1"/>
        <v>EAS           East Asia &amp; Pacific</v>
      </c>
      <c r="E179" s="84" t="str">
        <f ca="1"/>
        <v>IDA</v>
      </c>
      <c r="F179" s="190" t="str">
        <f t="shared" ca="1" si="8"/>
        <v/>
      </c>
      <c r="G179" s="80">
        <f>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0</v>
      </c>
      <c r="H179" s="80" cm="1">
        <f t="array" ref="H179">IF(
    SUM(IF(
            ISNUMBER(
                IF(
                    $M$4:$X$4,
                    (M179:X179),
                    "")),
            1,
            0))
        =0,
    NA(),
    IF(
        Parameters!$D$15=1,
        IF(
            SUM(--(ISNUMBER(IF($M$4:$X$4=1,(M179:X179),""))))&gt;0,
            MAX(IF(
                ISNUMBER(M179:X179),
                IF(
                    M$4:X$4=1,
                    M179:X179,
                    ""),
                "")),
            MAX(IF(
                ISNUMBER(M179:X179),
                IF(
                    M$4:X$4=2,
                    M179:X179,
                    ""),
                ""))
        ),
        IF(
            Parameters!$D$16=1,
            IFERROR(
                AVERAGE(IF(
                    ISNUMBER(M179:X179),
                    IF(
                        M$4:X$4=1,
                        M179:X179,
                        ""),
                    "")),
                AVERAGE(IF(
                    ISNUMBER(M179:X179),
                    IF(
                        M$4:X$4=2,
                        M179:X179,
                        ""),
                    ""))
            ),
            IF(
                Parameters!$D$17=1,
                IFERROR(
                    IF(
                        OR(
                            IF(
                                ISNUMBER(M179:X179),
                                IF(
                                    M$4:X$4=1,
                                    M179:X179,
                                    ""),
                                "")
                            =0),
                        0,
                        GEOMEAN(IF(
                            ISNUMBER(M179:X179),
                            IF(
                                M$4:X$4=1,
                                M179:X179,
                                ""),
                            ""))
                    ),
                    IF(
                        OR(IF(
                            ISNUMBER(M179:X179),
                            IF(
                                M$4:X$4=2,
                                M179:X179,
                                ""),
                            "")
                            =0),
                        0,
                        GEOMEAN(IF(
                            ISNUMBER(M179:X179),
                            IF(
                                M$4:X$4=2,
                                M179:X179,
                                ""),
                            "")))
                )
            )
        )
    )
)</f>
        <v>9.3819241982507293</v>
      </c>
      <c r="I179" s="191" cm="1">
        <f t="array" ref="I179">IF(
    SUM(IF(
            ISNUMBER(
                IF(
                    $M$5:$X$5,
                    (M179:X179),
                    "")),
            1,
            0))
        =0,
    NA(),
    IF(
        Parameters!$D$15=1,
        IF(
            SUM(--(ISNUMBER(IF($M$5:$X$5=1,(M179:X179),""))))&gt;0,
            MAX(IF(
                ISNUMBER(M179:X179),
                IF(
                    M$5:X$5=1,
                    M179:X179,
                    ""),
                "")),
            MAX(IF(
                ISNUMBER(M179:X179),
                IF(
                    M$5:X$5=2,
                    M179:X179,
                    ""),
                ""))
        ),
        IF(
            Parameters!$D$16=1,
            IFERROR(
                AVERAGE(IF(
                    ISNUMBER(M179:X179),
                    IF(
                        M$5:X$5=1,
                        M179:X179,
                        ""),
                    "")),
                AVERAGE(IF(
                    ISNUMBER(M179:X179),
                    IF(
                        M$5:X$5=2,
                        M179:X179,
                        ""),
                    ""))
            ),
            IF(
                Parameters!$D$17=1,
                IFERROR(
                    IF(
                        OR(
                            IF(
                                ISNUMBER(M179:X179),
                                IF(
                                    M$5:X$5=1,
                                    M179:X179,
                                    ""),
                                "")
                            =0),
                        0,
                        GEOMEAN(IF(
                            ISNUMBER(M179:X179),
                            IF(
                                M$5:X$5=1,
                                M179:X179,
                                ""),
                            ""))
                    ),
                    IF(
                        OR(IF(
                            ISNUMBER(M179:X179),
                            IF(
                                M$5:X$5=2,
                                M179:X179,
                                ""),
                            "")
                            =0),
                        0,
                        GEOMEAN(IF(
                            ISNUMBER(M179:X179),
                            IF(
                                M$5:X$5=2,
                                M179:X179,
                                ""),
                            "")))
                )
            )
        )
    )
)</f>
        <v>0</v>
      </c>
      <c r="J179" s="242">
        <v>44620</v>
      </c>
      <c r="K179" s="242">
        <v>44758</v>
      </c>
      <c r="L179" s="91" t="s">
        <v>293</v>
      </c>
      <c r="M179" s="192">
        <v>9.3819241982507293</v>
      </c>
      <c r="N179" s="192">
        <v>0</v>
      </c>
      <c r="O179" s="192" t="s">
        <v>409</v>
      </c>
      <c r="P179" s="192">
        <v>23.3</v>
      </c>
      <c r="Q179" s="192" t="s">
        <v>409</v>
      </c>
      <c r="R179" s="192" t="s">
        <v>409</v>
      </c>
      <c r="S179"/>
      <c r="T179"/>
      <c r="U179"/>
      <c r="V179"/>
      <c r="W179"/>
      <c r="X179"/>
      <c r="Y179" s="192"/>
      <c r="Z179" s="192"/>
      <c r="AA179"/>
      <c r="AB179"/>
      <c r="AC179"/>
      <c r="AD179"/>
      <c r="AE179"/>
      <c r="AF179"/>
      <c r="AG179" s="34"/>
      <c r="AH179" s="34"/>
      <c r="AI179" s="34"/>
      <c r="AJ179" s="34"/>
      <c r="AK179" s="205"/>
    </row>
    <row r="180" spans="1:37" x14ac:dyDescent="0.2">
      <c r="A180" s="84">
        <v>173</v>
      </c>
      <c r="B180" s="84" t="str">
        <f ca="1"/>
        <v>Sierra Leone</v>
      </c>
      <c r="C180" s="84" t="str">
        <f ca="1"/>
        <v>SLE</v>
      </c>
      <c r="D180" s="84" t="str">
        <f ca="1"/>
        <v>SSF           Sub-Saharan Africa</v>
      </c>
      <c r="E180" s="84" t="str">
        <f ca="1"/>
        <v>IDA</v>
      </c>
      <c r="F180" s="190" t="str">
        <f t="shared" ca="1" si="8"/>
        <v/>
      </c>
      <c r="G180" s="80">
        <f>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v>
      </c>
      <c r="H180" s="80" cm="1">
        <f t="array" ref="H180">IF(
    SUM(IF(
            ISNUMBER(
                IF(
                    $M$4:$X$4,
                    (M180:X180),
                    "")),
            1,
            0))
        =0,
    NA(),
    IF(
        Parameters!$D$15=1,
        IF(
            SUM(--(ISNUMBER(IF($M$4:$X$4=1,(M180:X180),""))))&gt;0,
            MAX(IF(
                ISNUMBER(M180:X180),
                IF(
                    M$4:X$4=1,
                    M180:X180,
                    ""),
                "")),
            MAX(IF(
                ISNUMBER(M180:X180),
                IF(
                    M$4:X$4=2,
                    M180:X180,
                    ""),
                ""))
        ),
        IF(
            Parameters!$D$16=1,
            IFERROR(
                AVERAGE(IF(
                    ISNUMBER(M180:X180),
                    IF(
                        M$4:X$4=1,
                        M180:X180,
                        ""),
                    "")),
                AVERAGE(IF(
                    ISNUMBER(M180:X180),
                    IF(
                        M$4:X$4=2,
                        M180:X180,
                        ""),
                    ""))
            ),
            IF(
                Parameters!$D$17=1,
                IFERROR(
                    IF(
                        OR(
                            IF(
                                ISNUMBER(M180:X180),
                                IF(
                                    M$4:X$4=1,
                                    M180:X180,
                                    ""),
                                "")
                            =0),
                        0,
                        GEOMEAN(IF(
                            ISNUMBER(M180:X180),
                            IF(
                                M$4:X$4=1,
                                M180:X180,
                                ""),
                            ""))
                    ),
                    IF(
                        OR(IF(
                            ISNUMBER(M180:X180),
                            IF(
                                M$4:X$4=2,
                                M180:X180,
                                ""),
                            "")
                            =0),
                        0,
                        GEOMEAN(IF(
                            ISNUMBER(M180:X180),
                            IF(
                                M$4:X$4=2,
                                M180:X180,
                                ""),
                            "")))
                )
            )
        )
    )
)</f>
        <v>6.6413994169096204</v>
      </c>
      <c r="I180" s="191" cm="1">
        <f t="array" ref="I180">IF(
    SUM(IF(
            ISNUMBER(
                IF(
                    $M$5:$X$5,
                    (M180:X180),
                    "")),
            1,
            0))
        =0,
    NA(),
    IF(
        Parameters!$D$15=1,
        IF(
            SUM(--(ISNUMBER(IF($M$5:$X$5=1,(M180:X180),""))))&gt;0,
            MAX(IF(
                ISNUMBER(M180:X180),
                IF(
                    M$5:X$5=1,
                    M180:X180,
                    ""),
                "")),
            MAX(IF(
                ISNUMBER(M180:X180),
                IF(
                    M$5:X$5=2,
                    M180:X180,
                    ""),
                ""))
        ),
        IF(
            Parameters!$D$16=1,
            IFERROR(
                AVERAGE(IF(
                    ISNUMBER(M180:X180),
                    IF(
                        M$5:X$5=1,
                        M180:X180,
                        ""),
                    "")),
                AVERAGE(IF(
                    ISNUMBER(M180:X180),
                    IF(
                        M$5:X$5=2,
                        M180:X180,
                        ""),
                    ""))
            ),
            IF(
                Parameters!$D$17=1,
                IFERROR(
                    IF(
                        OR(
                            IF(
                                ISNUMBER(M180:X180),
                                IF(
                                    M$5:X$5=1,
                                    M180:X180,
                                    ""),
                                "")
                            =0),
                        0,
                        GEOMEAN(IF(
                            ISNUMBER(M180:X180),
                            IF(
                                M$5:X$5=1,
                                M180:X180,
                                ""),
                            ""))
                    ),
                    IF(
                        OR(IF(
                            ISNUMBER(M180:X180),
                            IF(
                                M$5:X$5=2,
                                M180:X180,
                                ""),
                            "")
                            =0),
                        0,
                        GEOMEAN(IF(
                            ISNUMBER(M180:X180),
                            IF(
                                M$5:X$5=2,
                                M180:X180,
                                ""),
                            "")))
                )
            )
        )
    )
)</f>
        <v>0</v>
      </c>
      <c r="J180" s="242">
        <v>44620</v>
      </c>
      <c r="K180" s="242">
        <v>44813</v>
      </c>
      <c r="L180" s="91" t="s">
        <v>295</v>
      </c>
      <c r="M180" s="192">
        <v>6.6413994169096204</v>
      </c>
      <c r="N180" s="192">
        <v>0</v>
      </c>
      <c r="O180" s="192" t="s">
        <v>409</v>
      </c>
      <c r="P180" s="192">
        <v>32.700000000000003</v>
      </c>
      <c r="Q180" s="192" t="s">
        <v>409</v>
      </c>
      <c r="R180" s="192" t="s">
        <v>409</v>
      </c>
      <c r="S180"/>
      <c r="T180"/>
      <c r="U180"/>
      <c r="V180"/>
      <c r="W180"/>
      <c r="X180"/>
      <c r="Y180" s="192"/>
      <c r="Z180" s="192"/>
      <c r="AA180"/>
      <c r="AB180"/>
      <c r="AC180"/>
      <c r="AD180"/>
      <c r="AE180"/>
      <c r="AF180"/>
      <c r="AG180" s="34"/>
      <c r="AH180" s="34"/>
      <c r="AI180" s="34"/>
      <c r="AJ180" s="34"/>
      <c r="AK180" s="205"/>
    </row>
    <row r="181" spans="1:37" x14ac:dyDescent="0.2">
      <c r="A181" s="84">
        <v>174</v>
      </c>
      <c r="B181" s="84" t="str">
        <f ca="1"/>
        <v>El Salvador</v>
      </c>
      <c r="C181" s="84" t="str">
        <f ca="1"/>
        <v>SLV</v>
      </c>
      <c r="D181" s="84" t="str">
        <f ca="1"/>
        <v>LCN           Latin America &amp; Caribbean</v>
      </c>
      <c r="E181" s="84" t="str">
        <f ca="1"/>
        <v>IBRD</v>
      </c>
      <c r="F181" s="190" t="str">
        <f t="shared" ca="1" si="8"/>
        <v/>
      </c>
      <c r="G181" s="80">
        <f>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0</v>
      </c>
      <c r="H181" s="80" cm="1">
        <f t="array" ref="H181">IF(
    SUM(IF(
            ISNUMBER(
                IF(
                    $M$4:$X$4,
                    (M181:X181),
                    "")),
            1,
            0))
        =0,
    NA(),
    IF(
        Parameters!$D$15=1,
        IF(
            SUM(--(ISNUMBER(IF($M$4:$X$4=1,(M181:X181),""))))&gt;0,
            MAX(IF(
                ISNUMBER(M181:X181),
                IF(
                    M$4:X$4=1,
                    M181:X181,
                    ""),
                "")),
            MAX(IF(
                ISNUMBER(M181:X181),
                IF(
                    M$4:X$4=2,
                    M181:X181,
                    ""),
                ""))
        ),
        IF(
            Parameters!$D$16=1,
            IFERROR(
                AVERAGE(IF(
                    ISNUMBER(M181:X181),
                    IF(
                        M$4:X$4=1,
                        M181:X181,
                        ""),
                    "")),
                AVERAGE(IF(
                    ISNUMBER(M181:X181),
                    IF(
                        M$4:X$4=2,
                        M181:X181,
                        ""),
                    ""))
            ),
            IF(
                Parameters!$D$17=1,
                IFERROR(
                    IF(
                        OR(
                            IF(
                                ISNUMBER(M181:X181),
                                IF(
                                    M$4:X$4=1,
                                    M181:X181,
                                    ""),
                                "")
                            =0),
                        0,
                        GEOMEAN(IF(
                            ISNUMBER(M181:X181),
                            IF(
                                M$4:X$4=1,
                                M181:X181,
                                ""),
                            ""))
                    ),
                    IF(
                        OR(IF(
                            ISNUMBER(M181:X181),
                            IF(
                                M$4:X$4=2,
                                M181:X181,
                                ""),
                            "")
                            =0),
                        0,
                        GEOMEAN(IF(
                            ISNUMBER(M181:X181),
                            IF(
                                M$4:X$4=2,
                                M181:X181,
                                ""),
                            "")))
                )
            )
        )
    )
)</f>
        <v>4.2798833819241997</v>
      </c>
      <c r="I181" s="191" cm="1">
        <f t="array" ref="I181">IF(
    SUM(IF(
            ISNUMBER(
                IF(
                    $M$5:$X$5,
                    (M181:X181),
                    "")),
            1,
            0))
        =0,
    NA(),
    IF(
        Parameters!$D$15=1,
        IF(
            SUM(--(ISNUMBER(IF($M$5:$X$5=1,(M181:X181),""))))&gt;0,
            MAX(IF(
                ISNUMBER(M181:X181),
                IF(
                    M$5:X$5=1,
                    M181:X181,
                    ""),
                "")),
            MAX(IF(
                ISNUMBER(M181:X181),
                IF(
                    M$5:X$5=2,
                    M181:X181,
                    ""),
                ""))
        ),
        IF(
            Parameters!$D$16=1,
            IFERROR(
                AVERAGE(IF(
                    ISNUMBER(M181:X181),
                    IF(
                        M$5:X$5=1,
                        M181:X181,
                        ""),
                    "")),
                AVERAGE(IF(
                    ISNUMBER(M181:X181),
                    IF(
                        M$5:X$5=2,
                        M181:X181,
                        ""),
                    ""))
            ),
            IF(
                Parameters!$D$17=1,
                IFERROR(
                    IF(
                        OR(
                            IF(
                                ISNUMBER(M181:X181),
                                IF(
                                    M$5:X$5=1,
                                    M181:X181,
                                    ""),
                                "")
                            =0),
                        0,
                        GEOMEAN(IF(
                            ISNUMBER(M181:X181),
                            IF(
                                M$5:X$5=1,
                                M181:X181,
                                ""),
                            ""))
                    ),
                    IF(
                        OR(IF(
                            ISNUMBER(M181:X181),
                            IF(
                                M$5:X$5=2,
                                M181:X181,
                                ""),
                            "")
                            =0),
                        0,
                        GEOMEAN(IF(
                            ISNUMBER(M181:X181),
                            IF(
                                M$5:X$5=2,
                                M181:X181,
                                ""),
                            "")))
                )
            )
        )
    )
)</f>
        <v>0</v>
      </c>
      <c r="J181" s="242">
        <v>44620</v>
      </c>
      <c r="K181" s="242">
        <v>44867</v>
      </c>
      <c r="L181" s="91" t="s">
        <v>297</v>
      </c>
      <c r="M181" s="192">
        <v>4.2798833819241997</v>
      </c>
      <c r="N181" s="192">
        <v>0</v>
      </c>
      <c r="O181" s="192" t="s">
        <v>409</v>
      </c>
      <c r="P181" s="192">
        <v>40.799999999999997</v>
      </c>
      <c r="Q181" s="192" t="s">
        <v>409</v>
      </c>
      <c r="R181" s="192" t="s">
        <v>409</v>
      </c>
      <c r="S181"/>
      <c r="T181"/>
      <c r="U181"/>
      <c r="V181"/>
      <c r="W181"/>
      <c r="X181"/>
      <c r="Y181" s="192"/>
      <c r="Z181" s="192"/>
      <c r="AA181"/>
      <c r="AB181"/>
      <c r="AC181"/>
      <c r="AD181"/>
      <c r="AE181"/>
      <c r="AF181"/>
      <c r="AG181" s="34"/>
      <c r="AH181" s="34"/>
      <c r="AI181" s="34"/>
      <c r="AJ181" s="34"/>
      <c r="AK181" s="205"/>
    </row>
    <row r="182" spans="1:37" x14ac:dyDescent="0.2">
      <c r="A182" s="84">
        <v>175</v>
      </c>
      <c r="B182" s="84" t="str">
        <f ca="1"/>
        <v>San Marino</v>
      </c>
      <c r="C182" s="84" t="str">
        <f ca="1"/>
        <v>SMR</v>
      </c>
      <c r="D182" s="84" t="str">
        <f ca="1"/>
        <v>ECS           Europe &amp; Central Asia</v>
      </c>
      <c r="E182" s="84" t="str">
        <f ca="1"/>
        <v>NA</v>
      </c>
      <c r="F182" s="190" t="str">
        <f t="shared" ca="1" si="8"/>
        <v/>
      </c>
      <c r="G182" s="80">
        <f>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0</v>
      </c>
      <c r="H182" s="80" cm="1">
        <f t="array" ref="H182">IF(
    SUM(IF(
            ISNUMBER(
                IF(
                    $M$4:$X$4,
                    (M182:X182),
                    "")),
            1,
            0))
        =0,
    NA(),
    IF(
        Parameters!$D$15=1,
        IF(
            SUM(--(ISNUMBER(IF($M$4:$X$4=1,(M182:X182),""))))&gt;0,
            MAX(IF(
                ISNUMBER(M182:X182),
                IF(
                    M$4:X$4=1,
                    M182:X182,
                    ""),
                "")),
            MAX(IF(
                ISNUMBER(M182:X182),
                IF(
                    M$4:X$4=2,
                    M182:X182,
                    ""),
                ""))
        ),
        IF(
            Parameters!$D$16=1,
            IFERROR(
                AVERAGE(IF(
                    ISNUMBER(M182:X182),
                    IF(
                        M$4:X$4=1,
                        M182:X182,
                        ""),
                    "")),
                AVERAGE(IF(
                    ISNUMBER(M182:X182),
                    IF(
                        M$4:X$4=2,
                        M182:X182,
                        ""),
                    ""))
            ),
            IF(
                Parameters!$D$17=1,
                IFERROR(
                    IF(
                        OR(
                            IF(
                                ISNUMBER(M182:X182),
                                IF(
                                    M$4:X$4=1,
                                    M182:X182,
                                    ""),
                                "")
                            =0),
                        0,
                        GEOMEAN(IF(
                            ISNUMBER(M182:X182),
                            IF(
                                M$4:X$4=1,
                                M182:X182,
                                ""),
                            ""))
                    ),
                    IF(
                        OR(IF(
                            ISNUMBER(M182:X182),
                            IF(
                                M$4:X$4=2,
                                M182:X182,
                                ""),
                            "")
                            =0),
                        0,
                        GEOMEAN(IF(
                            ISNUMBER(M182:X182),
                            IF(
                                M$4:X$4=2,
                                M182:X182,
                                ""),
                            "")))
                )
            )
        )
    )
)</f>
        <v>6.5830903790087403</v>
      </c>
      <c r="I182" s="191" cm="1">
        <f t="array" ref="I182">IF(
    SUM(IF(
            ISNUMBER(
                IF(
                    $M$5:$X$5,
                    (M182:X182),
                    "")),
            1,
            0))
        =0,
    NA(),
    IF(
        Parameters!$D$15=1,
        IF(
            SUM(--(ISNUMBER(IF($M$5:$X$5=1,(M182:X182),""))))&gt;0,
            MAX(IF(
                ISNUMBER(M182:X182),
                IF(
                    M$5:X$5=1,
                    M182:X182,
                    ""),
                "")),
            MAX(IF(
                ISNUMBER(M182:X182),
                IF(
                    M$5:X$5=2,
                    M182:X182,
                    ""),
                ""))
        ),
        IF(
            Parameters!$D$16=1,
            IFERROR(
                AVERAGE(IF(
                    ISNUMBER(M182:X182),
                    IF(
                        M$5:X$5=1,
                        M182:X182,
                        ""),
                    "")),
                AVERAGE(IF(
                    ISNUMBER(M182:X182),
                    IF(
                        M$5:X$5=2,
                        M182:X182,
                        ""),
                    ""))
            ),
            IF(
                Parameters!$D$17=1,
                IFERROR(
                    IF(
                        OR(
                            IF(
                                ISNUMBER(M182:X182),
                                IF(
                                    M$5:X$5=1,
                                    M182:X182,
                                    ""),
                                "")
                            =0),
                        0,
                        GEOMEAN(IF(
                            ISNUMBER(M182:X182),
                            IF(
                                M$5:X$5=1,
                                M182:X182,
                                ""),
                            ""))
                    ),
                    IF(
                        OR(IF(
                            ISNUMBER(M182:X182),
                            IF(
                                M$5:X$5=2,
                                M182:X182,
                                ""),
                            "")
                            =0),
                        0,
                        GEOMEAN(IF(
                            ISNUMBER(M182:X182),
                            IF(
                                M$5:X$5=2,
                                M182:X182,
                                ""),
                            "")))
                )
            )
        )
    )
)</f>
        <v>0</v>
      </c>
      <c r="J182" s="242">
        <v>44887</v>
      </c>
      <c r="K182" s="242" t="s">
        <v>409</v>
      </c>
      <c r="L182" s="91" t="s">
        <v>688</v>
      </c>
      <c r="M182" s="192">
        <v>6.5830903790087403</v>
      </c>
      <c r="N182" s="192">
        <v>0</v>
      </c>
      <c r="O182" s="192" t="s">
        <v>409</v>
      </c>
      <c r="P182" s="192">
        <v>32.9</v>
      </c>
      <c r="Q182" s="192" t="s">
        <v>409</v>
      </c>
      <c r="R182" s="192" t="s">
        <v>409</v>
      </c>
      <c r="S182"/>
      <c r="T182"/>
      <c r="U182"/>
      <c r="V182"/>
      <c r="W182"/>
      <c r="X182"/>
      <c r="Y182" s="192"/>
      <c r="Z182" s="192"/>
      <c r="AA182"/>
      <c r="AB182"/>
      <c r="AC182"/>
      <c r="AD182"/>
      <c r="AE182"/>
      <c r="AF182"/>
      <c r="AG182" s="34"/>
      <c r="AH182" s="34"/>
      <c r="AI182" s="34"/>
      <c r="AJ182" s="34"/>
      <c r="AK182" s="205"/>
    </row>
    <row r="183" spans="1:37" x14ac:dyDescent="0.2">
      <c r="A183" s="84">
        <v>176</v>
      </c>
      <c r="B183" s="84" t="str">
        <f ca="1"/>
        <v>Somalia</v>
      </c>
      <c r="C183" s="84" t="str">
        <f ca="1"/>
        <v>SOM</v>
      </c>
      <c r="D183" s="84" t="str">
        <f ca="1"/>
        <v>SSF           Sub-Saharan Africa</v>
      </c>
      <c r="E183" s="84" t="str">
        <f ca="1"/>
        <v>IDA</v>
      </c>
      <c r="F183" s="190" t="str">
        <f t="shared" ca="1" si="8"/>
        <v/>
      </c>
      <c r="G183" s="80">
        <f>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0</v>
      </c>
      <c r="H183" s="80" cm="1">
        <f t="array" ref="H183">IF(
    SUM(IF(
            ISNUMBER(
                IF(
                    $M$4:$X$4,
                    (M183:X183),
                    "")),
            1,
            0))
        =0,
    NA(),
    IF(
        Parameters!$D$15=1,
        IF(
            SUM(--(ISNUMBER(IF($M$4:$X$4=1,(M183:X183),""))))&gt;0,
            MAX(IF(
                ISNUMBER(M183:X183),
                IF(
                    M$4:X$4=1,
                    M183:X183,
                    ""),
                "")),
            MAX(IF(
                ISNUMBER(M183:X183),
                IF(
                    M$4:X$4=2,
                    M183:X183,
                    ""),
                ""))
        ),
        IF(
            Parameters!$D$16=1,
            IFERROR(
                AVERAGE(IF(
                    ISNUMBER(M183:X183),
                    IF(
                        M$4:X$4=1,
                        M183:X183,
                        ""),
                    "")),
                AVERAGE(IF(
                    ISNUMBER(M183:X183),
                    IF(
                        M$4:X$4=2,
                        M183:X183,
                        ""),
                    ""))
            ),
            IF(
                Parameters!$D$17=1,
                IFERROR(
                    IF(
                        OR(
                            IF(
                                ISNUMBER(M183:X183),
                                IF(
                                    M$4:X$4=1,
                                    M183:X183,
                                    ""),
                                "")
                            =0),
                        0,
                        GEOMEAN(IF(
                            ISNUMBER(M183:X183),
                            IF(
                                M$4:X$4=1,
                                M183:X183,
                                ""),
                            ""))
                    ),
                    IF(
                        OR(IF(
                            ISNUMBER(M183:X183),
                            IF(
                                M$4:X$4=2,
                                M183:X183,
                                ""),
                            "")
                            =0),
                        0,
                        GEOMEAN(IF(
                            ISNUMBER(M183:X183),
                            IF(
                                M$4:X$4=2,
                                M183:X183,
                                ""),
                            "")))
                )
            )
        )
    )
)</f>
        <v>10</v>
      </c>
      <c r="I183" s="191" cm="1">
        <f t="array" ref="I183">IF(
    SUM(IF(
            ISNUMBER(
                IF(
                    $M$5:$X$5,
                    (M183:X183),
                    "")),
            1,
            0))
        =0,
    NA(),
    IF(
        Parameters!$D$15=1,
        IF(
            SUM(--(ISNUMBER(IF($M$5:$X$5=1,(M183:X183),""))))&gt;0,
            MAX(IF(
                ISNUMBER(M183:X183),
                IF(
                    M$5:X$5=1,
                    M183:X183,
                    ""),
                "")),
            MAX(IF(
                ISNUMBER(M183:X183),
                IF(
                    M$5:X$5=2,
                    M183:X183,
                    ""),
                ""))
        ),
        IF(
            Parameters!$D$16=1,
            IFERROR(
                AVERAGE(IF(
                    ISNUMBER(M183:X183),
                    IF(
                        M$5:X$5=1,
                        M183:X183,
                        ""),
                    "")),
                AVERAGE(IF(
                    ISNUMBER(M183:X183),
                    IF(
                        M$5:X$5=2,
                        M183:X183,
                        ""),
                    ""))
            ),
            IF(
                Parameters!$D$17=1,
                IFERROR(
                    IF(
                        OR(
                            IF(
                                ISNUMBER(M183:X183),
                                IF(
                                    M$5:X$5=1,
                                    M183:X183,
                                    ""),
                                "")
                            =0),
                        0,
                        GEOMEAN(IF(
                            ISNUMBER(M183:X183),
                            IF(
                                M$5:X$5=1,
                                M183:X183,
                                ""),
                            ""))
                    ),
                    IF(
                        OR(IF(
                            ISNUMBER(M183:X183),
                            IF(
                                M$5:X$5=2,
                                M183:X183,
                                ""),
                            "")
                            =0),
                        0,
                        GEOMEAN(IF(
                            ISNUMBER(M183:X183),
                            IF(
                                M$5:X$5=2,
                                M183:X183,
                                ""),
                            "")))
                )
            )
        )
    )
)</f>
        <v>0</v>
      </c>
      <c r="J183" s="242">
        <v>44620</v>
      </c>
      <c r="K183" s="242">
        <v>44699</v>
      </c>
      <c r="L183" s="91" t="s">
        <v>299</v>
      </c>
      <c r="M183" s="192">
        <v>10</v>
      </c>
      <c r="N183" s="192">
        <v>0</v>
      </c>
      <c r="O183" s="192" t="s">
        <v>409</v>
      </c>
      <c r="P183" s="192">
        <v>16</v>
      </c>
      <c r="Q183" s="192" t="s">
        <v>409</v>
      </c>
      <c r="R183" s="192" t="s">
        <v>409</v>
      </c>
      <c r="S183"/>
      <c r="T183"/>
      <c r="U183"/>
      <c r="V183"/>
      <c r="W183"/>
      <c r="X183"/>
      <c r="Y183" s="192"/>
      <c r="Z183" s="192"/>
      <c r="AA183"/>
      <c r="AB183"/>
      <c r="AC183"/>
      <c r="AD183"/>
      <c r="AE183"/>
      <c r="AF183"/>
      <c r="AG183" s="34"/>
      <c r="AH183" s="34"/>
      <c r="AI183" s="34"/>
      <c r="AJ183" s="34"/>
      <c r="AK183" s="205"/>
    </row>
    <row r="184" spans="1:37" x14ac:dyDescent="0.2">
      <c r="A184" s="84">
        <v>177</v>
      </c>
      <c r="B184" s="84" t="str">
        <f ca="1"/>
        <v>Serbia</v>
      </c>
      <c r="C184" s="84" t="str">
        <f ca="1"/>
        <v>SRB</v>
      </c>
      <c r="D184" s="84" t="str">
        <f ca="1"/>
        <v>ECS           Europe &amp; Central Asia</v>
      </c>
      <c r="E184" s="84" t="str">
        <f ca="1"/>
        <v>IBRD</v>
      </c>
      <c r="F184" s="190" t="str">
        <f t="shared" ca="1" si="8"/>
        <v/>
      </c>
      <c r="G184" s="80">
        <f>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0</v>
      </c>
      <c r="H184" s="80" cm="1">
        <f t="array" ref="H184">IF(
    SUM(IF(
            ISNUMBER(
                IF(
                    $M$4:$X$4,
                    (M184:X184),
                    "")),
            1,
            0))
        =0,
    NA(),
    IF(
        Parameters!$D$15=1,
        IF(
            SUM(--(ISNUMBER(IF($M$4:$X$4=1,(M184:X184),""))))&gt;0,
            MAX(IF(
                ISNUMBER(M184:X184),
                IF(
                    M$4:X$4=1,
                    M184:X184,
                    ""),
                "")),
            MAX(IF(
                ISNUMBER(M184:X184),
                IF(
                    M$4:X$4=2,
                    M184:X184,
                    ""),
                ""))
        ),
        IF(
            Parameters!$D$16=1,
            IFERROR(
                AVERAGE(IF(
                    ISNUMBER(M184:X184),
                    IF(
                        M$4:X$4=1,
                        M184:X184,
                        ""),
                    "")),
                AVERAGE(IF(
                    ISNUMBER(M184:X184),
                    IF(
                        M$4:X$4=2,
                        M184:X184,
                        ""),
                    ""))
            ),
            IF(
                Parameters!$D$17=1,
                IFERROR(
                    IF(
                        OR(
                            IF(
                                ISNUMBER(M184:X184),
                                IF(
                                    M$4:X$4=1,
                                    M184:X184,
                                    ""),
                                "")
                            =0),
                        0,
                        GEOMEAN(IF(
                            ISNUMBER(M184:X184),
                            IF(
                                M$4:X$4=1,
                                M184:X184,
                                ""),
                            ""))
                    ),
                    IF(
                        OR(IF(
                            ISNUMBER(M184:X184),
                            IF(
                                M$4:X$4=2,
                                M184:X184,
                                ""),
                            "")
                            =0),
                        0,
                        GEOMEAN(IF(
                            ISNUMBER(M184:X184),
                            IF(
                                M$4:X$4=2,
                                M184:X184,
                                ""),
                            "")))
                )
            )
        )
    )
)</f>
        <v>3.0553935860058301</v>
      </c>
      <c r="I184" s="191" cm="1">
        <f t="array" ref="I184">IF(
    SUM(IF(
            ISNUMBER(
                IF(
                    $M$5:$X$5,
                    (M184:X184),
                    "")),
            1,
            0))
        =0,
    NA(),
    IF(
        Parameters!$D$15=1,
        IF(
            SUM(--(ISNUMBER(IF($M$5:$X$5=1,(M184:X184),""))))&gt;0,
            MAX(IF(
                ISNUMBER(M184:X184),
                IF(
                    M$5:X$5=1,
                    M184:X184,
                    ""),
                "")),
            MAX(IF(
                ISNUMBER(M184:X184),
                IF(
                    M$5:X$5=2,
                    M184:X184,
                    ""),
                ""))
        ),
        IF(
            Parameters!$D$16=1,
            IFERROR(
                AVERAGE(IF(
                    ISNUMBER(M184:X184),
                    IF(
                        M$5:X$5=1,
                        M184:X184,
                        ""),
                    "")),
                AVERAGE(IF(
                    ISNUMBER(M184:X184),
                    IF(
                        M$5:X$5=2,
                        M184:X184,
                        ""),
                    ""))
            ),
            IF(
                Parameters!$D$17=1,
                IFERROR(
                    IF(
                        OR(
                            IF(
                                ISNUMBER(M184:X184),
                                IF(
                                    M$5:X$5=1,
                                    M184:X184,
                                    ""),
                                "")
                            =0),
                        0,
                        GEOMEAN(IF(
                            ISNUMBER(M184:X184),
                            IF(
                                M$5:X$5=1,
                                M184:X184,
                                ""),
                            ""))
                    ),
                    IF(
                        OR(IF(
                            ISNUMBER(M184:X184),
                            IF(
                                M$5:X$5=2,
                                M184:X184,
                                ""),
                            "")
                            =0),
                        0,
                        GEOMEAN(IF(
                            ISNUMBER(M184:X184),
                            IF(
                                M$5:X$5=2,
                                M184:X184,
                                ""),
                            "")))
                )
            )
        )
    )
)</f>
        <v>0</v>
      </c>
      <c r="J184" s="242">
        <v>44620</v>
      </c>
      <c r="K184" s="242">
        <v>44699</v>
      </c>
      <c r="L184" s="91" t="s">
        <v>301</v>
      </c>
      <c r="M184" s="192">
        <v>3.0553935860058301</v>
      </c>
      <c r="N184" s="192">
        <v>0</v>
      </c>
      <c r="O184" s="192" t="s">
        <v>409</v>
      </c>
      <c r="P184" s="192">
        <v>45</v>
      </c>
      <c r="Q184" s="192" t="s">
        <v>409</v>
      </c>
      <c r="R184" s="192" t="s">
        <v>409</v>
      </c>
      <c r="S184"/>
      <c r="T184"/>
      <c r="U184"/>
      <c r="V184"/>
      <c r="W184"/>
      <c r="X184"/>
      <c r="Y184" s="192"/>
      <c r="Z184" s="192"/>
      <c r="AA184"/>
      <c r="AB184"/>
      <c r="AC184"/>
      <c r="AD184"/>
      <c r="AE184"/>
      <c r="AF184"/>
      <c r="AG184" s="34"/>
      <c r="AH184" s="34"/>
      <c r="AI184" s="34"/>
      <c r="AJ184" s="34"/>
      <c r="AK184" s="205"/>
    </row>
    <row r="185" spans="1:37" x14ac:dyDescent="0.2">
      <c r="A185" s="84">
        <v>178</v>
      </c>
      <c r="B185" s="84" t="str">
        <f ca="1"/>
        <v>South Sudan</v>
      </c>
      <c r="C185" s="84" t="str">
        <f ca="1"/>
        <v>SSD</v>
      </c>
      <c r="D185" s="84" t="str">
        <f ca="1"/>
        <v>SSF           Sub-Saharan Africa</v>
      </c>
      <c r="E185" s="84" t="str">
        <f ca="1"/>
        <v>IDA</v>
      </c>
      <c r="F185" s="190" t="str">
        <f t="shared" ca="1" si="8"/>
        <v/>
      </c>
      <c r="G185" s="80">
        <f>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0</v>
      </c>
      <c r="H185" s="80" cm="1">
        <f t="array" ref="H185">IF(
    SUM(IF(
            ISNUMBER(
                IF(
                    $M$4:$X$4,
                    (M185:X185),
                    "")),
            1,
            0))
        =0,
    NA(),
    IF(
        Parameters!$D$15=1,
        IF(
            SUM(--(ISNUMBER(IF($M$4:$X$4=1,(M185:X185),""))))&gt;0,
            MAX(IF(
                ISNUMBER(M185:X185),
                IF(
                    M$4:X$4=1,
                    M185:X185,
                    ""),
                "")),
            MAX(IF(
                ISNUMBER(M185:X185),
                IF(
                    M$4:X$4=2,
                    M185:X185,
                    ""),
                ""))
        ),
        IF(
            Parameters!$D$16=1,
            IFERROR(
                AVERAGE(IF(
                    ISNUMBER(M185:X185),
                    IF(
                        M$4:X$4=1,
                        M185:X185,
                        ""),
                    "")),
                AVERAGE(IF(
                    ISNUMBER(M185:X185),
                    IF(
                        M$4:X$4=2,
                        M185:X185,
                        ""),
                    ""))
            ),
            IF(
                Parameters!$D$17=1,
                IFERROR(
                    IF(
                        OR(
                            IF(
                                ISNUMBER(M185:X185),
                                IF(
                                    M$4:X$4=1,
                                    M185:X185,
                                    ""),
                                "")
                            =0),
                        0,
                        GEOMEAN(IF(
                            ISNUMBER(M185:X185),
                            IF(
                                M$4:X$4=1,
                                M185:X185,
                                ""),
                            ""))
                    ),
                    IF(
                        OR(IF(
                            ISNUMBER(M185:X185),
                            IF(
                                M$4:X$4=2,
                                M185:X185,
                                ""),
                            "")
                            =0),
                        0,
                        GEOMEAN(IF(
                            ISNUMBER(M185:X185),
                            IF(
                                M$4:X$4=2,
                                M185:X185,
                                ""),
                            "")))
                )
            )
        )
    )
)</f>
        <v>9.9650145772594705</v>
      </c>
      <c r="I185" s="191" cm="1">
        <f t="array" ref="I185">IF(
    SUM(IF(
            ISNUMBER(
                IF(
                    $M$5:$X$5,
                    (M185:X185),
                    "")),
            1,
            0))
        =0,
    NA(),
    IF(
        Parameters!$D$15=1,
        IF(
            SUM(--(ISNUMBER(IF($M$5:$X$5=1,(M185:X185),""))))&gt;0,
            MAX(IF(
                ISNUMBER(M185:X185),
                IF(
                    M$5:X$5=1,
                    M185:X185,
                    ""),
                "")),
            MAX(IF(
                ISNUMBER(M185:X185),
                IF(
                    M$5:X$5=2,
                    M185:X185,
                    ""),
                ""))
        ),
        IF(
            Parameters!$D$16=1,
            IFERROR(
                AVERAGE(IF(
                    ISNUMBER(M185:X185),
                    IF(
                        M$5:X$5=1,
                        M185:X185,
                        ""),
                    "")),
                AVERAGE(IF(
                    ISNUMBER(M185:X185),
                    IF(
                        M$5:X$5=2,
                        M185:X185,
                        ""),
                    ""))
            ),
            IF(
                Parameters!$D$17=1,
                IFERROR(
                    IF(
                        OR(
                            IF(
                                ISNUMBER(M185:X185),
                                IF(
                                    M$5:X$5=1,
                                    M185:X185,
                                    ""),
                                "")
                            =0),
                        0,
                        GEOMEAN(IF(
                            ISNUMBER(M185:X185),
                            IF(
                                M$5:X$5=1,
                                M185:X185,
                                ""),
                            ""))
                    ),
                    IF(
                        OR(IF(
                            ISNUMBER(M185:X185),
                            IF(
                                M$5:X$5=2,
                                M185:X185,
                                ""),
                            "")
                            =0),
                        0,
                        GEOMEAN(IF(
                            ISNUMBER(M185:X185),
                            IF(
                                M$5:X$5=2,
                                M185:X185,
                                ""),
                            "")))
                )
            )
        )
    )
)</f>
        <v>0</v>
      </c>
      <c r="J185" s="242">
        <v>44620</v>
      </c>
      <c r="K185" s="242">
        <v>44621</v>
      </c>
      <c r="L185" s="91" t="s">
        <v>303</v>
      </c>
      <c r="M185" s="192">
        <v>9.9650145772594705</v>
      </c>
      <c r="N185" s="192">
        <v>0</v>
      </c>
      <c r="O185" s="192" t="s">
        <v>409</v>
      </c>
      <c r="P185" s="192">
        <v>21.3</v>
      </c>
      <c r="Q185" s="192" t="s">
        <v>409</v>
      </c>
      <c r="R185" s="192" t="s">
        <v>409</v>
      </c>
      <c r="S185"/>
      <c r="T185"/>
      <c r="U185"/>
      <c r="V185"/>
      <c r="W185"/>
      <c r="X185"/>
      <c r="Y185" s="192"/>
      <c r="Z185" s="192"/>
      <c r="AA185"/>
      <c r="AB185"/>
      <c r="AC185"/>
      <c r="AD185"/>
      <c r="AE185"/>
      <c r="AF185"/>
      <c r="AG185" s="34"/>
      <c r="AH185" s="34"/>
      <c r="AI185" s="34"/>
      <c r="AJ185" s="34"/>
      <c r="AK185" s="205"/>
    </row>
    <row r="186" spans="1:37" x14ac:dyDescent="0.2">
      <c r="A186" s="84">
        <v>179</v>
      </c>
      <c r="B186" s="84" t="str">
        <f ca="1"/>
        <v>São Tomé and Príncipe</v>
      </c>
      <c r="C186" s="84" t="str">
        <f ca="1"/>
        <v>STP</v>
      </c>
      <c r="D186" s="84" t="str">
        <f ca="1"/>
        <v>SSF           Sub-Saharan Africa</v>
      </c>
      <c r="E186" s="84" t="str">
        <f ca="1"/>
        <v>IDA</v>
      </c>
      <c r="F186" s="190" t="str">
        <f t="shared" ca="1" si="8"/>
        <v/>
      </c>
      <c r="G186" s="80">
        <f>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0</v>
      </c>
      <c r="H186" s="80" cm="1">
        <f t="array" ref="H186">IF(
    SUM(IF(
            ISNUMBER(
                IF(
                    $M$4:$X$4,
                    (M186:X186),
                    "")),
            1,
            0))
        =0,
    NA(),
    IF(
        Parameters!$D$15=1,
        IF(
            SUM(--(ISNUMBER(IF($M$4:$X$4=1,(M186:X186),""))))&gt;0,
            MAX(IF(
                ISNUMBER(M186:X186),
                IF(
                    M$4:X$4=1,
                    M186:X186,
                    ""),
                "")),
            MAX(IF(
                ISNUMBER(M186:X186),
                IF(
                    M$4:X$4=2,
                    M186:X186,
                    ""),
                ""))
        ),
        IF(
            Parameters!$D$16=1,
            IFERROR(
                AVERAGE(IF(
                    ISNUMBER(M186:X186),
                    IF(
                        M$4:X$4=1,
                        M186:X186,
                        ""),
                    "")),
                AVERAGE(IF(
                    ISNUMBER(M186:X186),
                    IF(
                        M$4:X$4=2,
                        M186:X186,
                        ""),
                    ""))
            ),
            IF(
                Parameters!$D$17=1,
                IFERROR(
                    IF(
                        OR(
                            IF(
                                ISNUMBER(M186:X186),
                                IF(
                                    M$4:X$4=1,
                                    M186:X186,
                                    ""),
                                "")
                            =0),
                        0,
                        GEOMEAN(IF(
                            ISNUMBER(M186:X186),
                            IF(
                                M$4:X$4=1,
                                M186:X186,
                                ""),
                            ""))
                    ),
                    IF(
                        OR(IF(
                            ISNUMBER(M186:X186),
                            IF(
                                M$4:X$4=2,
                                M186:X186,
                                ""),
                            "")
                            =0),
                        0,
                        GEOMEAN(IF(
                            ISNUMBER(M186:X186),
                            IF(
                                M$4:X$4=2,
                                M186:X186,
                                ""),
                            "")))
                )
            )
        )
    )
)</f>
        <v>8.4198250728862902</v>
      </c>
      <c r="I186" s="191" cm="1">
        <f t="array" ref="I186">IF(
    SUM(IF(
            ISNUMBER(
                IF(
                    $M$5:$X$5,
                    (M186:X186),
                    "")),
            1,
            0))
        =0,
    NA(),
    IF(
        Parameters!$D$15=1,
        IF(
            SUM(--(ISNUMBER(IF($M$5:$X$5=1,(M186:X186),""))))&gt;0,
            MAX(IF(
                ISNUMBER(M186:X186),
                IF(
                    M$5:X$5=1,
                    M186:X186,
                    ""),
                "")),
            MAX(IF(
                ISNUMBER(M186:X186),
                IF(
                    M$5:X$5=2,
                    M186:X186,
                    ""),
                ""))
        ),
        IF(
            Parameters!$D$16=1,
            IFERROR(
                AVERAGE(IF(
                    ISNUMBER(M186:X186),
                    IF(
                        M$5:X$5=1,
                        M186:X186,
                        ""),
                    "")),
                AVERAGE(IF(
                    ISNUMBER(M186:X186),
                    IF(
                        M$5:X$5=2,
                        M186:X186,
                        ""),
                    ""))
            ),
            IF(
                Parameters!$D$17=1,
                IFERROR(
                    IF(
                        OR(
                            IF(
                                ISNUMBER(M186:X186),
                                IF(
                                    M$5:X$5=1,
                                    M186:X186,
                                    ""),
                                "")
                            =0),
                        0,
                        GEOMEAN(IF(
                            ISNUMBER(M186:X186),
                            IF(
                                M$5:X$5=1,
                                M186:X186,
                                ""),
                            ""))
                    ),
                    IF(
                        OR(IF(
                            ISNUMBER(M186:X186),
                            IF(
                                M$5:X$5=2,
                                M186:X186,
                                ""),
                            "")
                            =0),
                        0,
                        GEOMEAN(IF(
                            ISNUMBER(M186:X186),
                            IF(
                                M$5:X$5=2,
                                M186:X186,
                                ""),
                            "")))
                )
            )
        )
    )
)</f>
        <v>0</v>
      </c>
      <c r="J186" s="242">
        <v>44620</v>
      </c>
      <c r="K186" s="242">
        <v>44699</v>
      </c>
      <c r="L186" s="91" t="s">
        <v>304</v>
      </c>
      <c r="M186" s="192">
        <v>8.4198250728862902</v>
      </c>
      <c r="N186" s="192">
        <v>0</v>
      </c>
      <c r="O186" s="192" t="s">
        <v>409</v>
      </c>
      <c r="P186" s="192">
        <v>26.6</v>
      </c>
      <c r="Q186" s="192" t="s">
        <v>409</v>
      </c>
      <c r="R186" s="192" t="s">
        <v>409</v>
      </c>
      <c r="S186"/>
      <c r="T186"/>
      <c r="U186"/>
      <c r="V186"/>
      <c r="W186"/>
      <c r="X186"/>
      <c r="Y186" s="192"/>
      <c r="Z186" s="192"/>
      <c r="AA186"/>
      <c r="AB186"/>
      <c r="AC186"/>
      <c r="AD186"/>
      <c r="AE186"/>
      <c r="AF186"/>
      <c r="AG186" s="34"/>
      <c r="AH186" s="34"/>
      <c r="AI186" s="34"/>
      <c r="AJ186" s="34"/>
      <c r="AK186" s="205"/>
    </row>
    <row r="187" spans="1:37" x14ac:dyDescent="0.2">
      <c r="A187" s="84">
        <v>180</v>
      </c>
      <c r="B187" s="84" t="str">
        <f ca="1"/>
        <v>Suriname</v>
      </c>
      <c r="C187" s="84" t="str">
        <f ca="1"/>
        <v>SUR</v>
      </c>
      <c r="D187" s="84" t="str">
        <f ca="1"/>
        <v>LCN           Latin America &amp; Caribbean</v>
      </c>
      <c r="E187" s="84" t="str">
        <f ca="1"/>
        <v>IBRD</v>
      </c>
      <c r="F187" s="190" t="str">
        <f t="shared" ca="1" si="8"/>
        <v/>
      </c>
      <c r="G187" s="80">
        <f>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0</v>
      </c>
      <c r="H187" s="80" cm="1">
        <f t="array" ref="H187">IF(
    SUM(IF(
            ISNUMBER(
                IF(
                    $M$4:$X$4,
                    (M187:X187),
                    "")),
            1,
            0))
        =0,
    NA(),
    IF(
        Parameters!$D$15=1,
        IF(
            SUM(--(ISNUMBER(IF($M$4:$X$4=1,(M187:X187),""))))&gt;0,
            MAX(IF(
                ISNUMBER(M187:X187),
                IF(
                    M$4:X$4=1,
                    M187:X187,
                    ""),
                "")),
            MAX(IF(
                ISNUMBER(M187:X187),
                IF(
                    M$4:X$4=2,
                    M187:X187,
                    ""),
                ""))
        ),
        IF(
            Parameters!$D$16=1,
            IFERROR(
                AVERAGE(IF(
                    ISNUMBER(M187:X187),
                    IF(
                        M$4:X$4=1,
                        M187:X187,
                        ""),
                    "")),
                AVERAGE(IF(
                    ISNUMBER(M187:X187),
                    IF(
                        M$4:X$4=2,
                        M187:X187,
                        ""),
                    ""))
            ),
            IF(
                Parameters!$D$17=1,
                IFERROR(
                    IF(
                        OR(
                            IF(
                                ISNUMBER(M187:X187),
                                IF(
                                    M$4:X$4=1,
                                    M187:X187,
                                    ""),
                                "")
                            =0),
                        0,
                        GEOMEAN(IF(
                            ISNUMBER(M187:X187),
                            IF(
                                M$4:X$4=1,
                                M187:X187,
                                ""),
                            ""))
                    ),
                    IF(
                        OR(IF(
                            ISNUMBER(M187:X187),
                            IF(
                                M$4:X$4=2,
                                M187:X187,
                                ""),
                            "")
                            =0),
                        0,
                        GEOMEAN(IF(
                            ISNUMBER(M187:X187),
                            IF(
                                M$4:X$4=2,
                                M187:X187,
                                ""),
                            "")))
                )
            )
        )
    )
)</f>
        <v>5.9708454810495599</v>
      </c>
      <c r="I187" s="191" cm="1">
        <f t="array" ref="I187">IF(
    SUM(IF(
            ISNUMBER(
                IF(
                    $M$5:$X$5,
                    (M187:X187),
                    "")),
            1,
            0))
        =0,
    NA(),
    IF(
        Parameters!$D$15=1,
        IF(
            SUM(--(ISNUMBER(IF($M$5:$X$5=1,(M187:X187),""))))&gt;0,
            MAX(IF(
                ISNUMBER(M187:X187),
                IF(
                    M$5:X$5=1,
                    M187:X187,
                    ""),
                "")),
            MAX(IF(
                ISNUMBER(M187:X187),
                IF(
                    M$5:X$5=2,
                    M187:X187,
                    ""),
                ""))
        ),
        IF(
            Parameters!$D$16=1,
            IFERROR(
                AVERAGE(IF(
                    ISNUMBER(M187:X187),
                    IF(
                        M$5:X$5=1,
                        M187:X187,
                        ""),
                    "")),
                AVERAGE(IF(
                    ISNUMBER(M187:X187),
                    IF(
                        M$5:X$5=2,
                        M187:X187,
                        ""),
                    ""))
            ),
            IF(
                Parameters!$D$17=1,
                IFERROR(
                    IF(
                        OR(
                            IF(
                                ISNUMBER(M187:X187),
                                IF(
                                    M$5:X$5=1,
                                    M187:X187,
                                    ""),
                                "")
                            =0),
                        0,
                        GEOMEAN(IF(
                            ISNUMBER(M187:X187),
                            IF(
                                M$5:X$5=1,
                                M187:X187,
                                ""),
                            ""))
                    ),
                    IF(
                        OR(IF(
                            ISNUMBER(M187:X187),
                            IF(
                                M$5:X$5=2,
                                M187:X187,
                                ""),
                            "")
                            =0),
                        0,
                        GEOMEAN(IF(
                            ISNUMBER(M187:X187),
                            IF(
                                M$5:X$5=2,
                                M187:X187,
                                ""),
                            "")))
                )
            )
        )
    )
)</f>
        <v>0</v>
      </c>
      <c r="J187" s="242">
        <v>44620</v>
      </c>
      <c r="K187" s="242">
        <v>44699</v>
      </c>
      <c r="L187" s="91" t="s">
        <v>306</v>
      </c>
      <c r="M187" s="192">
        <v>5.9708454810495599</v>
      </c>
      <c r="N187" s="192">
        <v>0</v>
      </c>
      <c r="O187" s="192" t="s">
        <v>409</v>
      </c>
      <c r="P187" s="192">
        <v>35</v>
      </c>
      <c r="Q187" s="192" t="s">
        <v>409</v>
      </c>
      <c r="R187" s="192" t="s">
        <v>409</v>
      </c>
      <c r="S187"/>
      <c r="T187"/>
      <c r="U187"/>
      <c r="V187"/>
      <c r="W187"/>
      <c r="X187"/>
      <c r="Y187" s="192"/>
      <c r="Z187" s="192"/>
      <c r="AA187"/>
      <c r="AB187"/>
      <c r="AC187"/>
      <c r="AD187"/>
      <c r="AE187"/>
      <c r="AF187"/>
      <c r="AG187" s="34"/>
      <c r="AH187" s="34"/>
      <c r="AI187" s="34"/>
      <c r="AJ187" s="34"/>
      <c r="AK187" s="205"/>
    </row>
    <row r="188" spans="1:37" x14ac:dyDescent="0.2">
      <c r="A188" s="84">
        <v>181</v>
      </c>
      <c r="B188" s="84" t="str">
        <f ca="1"/>
        <v>Slovak Republic</v>
      </c>
      <c r="C188" s="84" t="str">
        <f ca="1"/>
        <v>SVK</v>
      </c>
      <c r="D188" s="84" t="str">
        <f ca="1"/>
        <v>ECS           Europe &amp; Central Asia</v>
      </c>
      <c r="E188" s="84" t="str">
        <f ca="1"/>
        <v>NA</v>
      </c>
      <c r="F188" s="190" t="str">
        <f t="shared" ca="1" si="8"/>
        <v/>
      </c>
      <c r="G188" s="80">
        <f>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0</v>
      </c>
      <c r="H188" s="80" cm="1">
        <f t="array" ref="H188">IF(
    SUM(IF(
            ISNUMBER(
                IF(
                    $M$4:$X$4,
                    (M188:X188),
                    "")),
            1,
            0))
        =0,
    NA(),
    IF(
        Parameters!$D$15=1,
        IF(
            SUM(--(ISNUMBER(IF($M$4:$X$4=1,(M188:X188),""))))&gt;0,
            MAX(IF(
                ISNUMBER(M188:X188),
                IF(
                    M$4:X$4=1,
                    M188:X188,
                    ""),
                "")),
            MAX(IF(
                ISNUMBER(M188:X188),
                IF(
                    M$4:X$4=2,
                    M188:X188,
                    ""),
                ""))
        ),
        IF(
            Parameters!$D$16=1,
            IFERROR(
                AVERAGE(IF(
                    ISNUMBER(M188:X188),
                    IF(
                        M$4:X$4=1,
                        M188:X188,
                        ""),
                    "")),
                AVERAGE(IF(
                    ISNUMBER(M188:X188),
                    IF(
                        M$4:X$4=2,
                        M188:X188,
                        ""),
                    ""))
            ),
            IF(
                Parameters!$D$17=1,
                IFERROR(
                    IF(
                        OR(
                            IF(
                                ISNUMBER(M188:X188),
                                IF(
                                    M$4:X$4=1,
                                    M188:X188,
                                    ""),
                                "")
                            =0),
                        0,
                        GEOMEAN(IF(
                            ISNUMBER(M188:X188),
                            IF(
                                M$4:X$4=1,
                                M188:X188,
                                ""),
                            ""))
                    ),
                    IF(
                        OR(IF(
                            ISNUMBER(M188:X188),
                            IF(
                                M$4:X$4=2,
                                M188:X188,
                                ""),
                            "")
                            =0),
                        0,
                        GEOMEAN(IF(
                            ISNUMBER(M188:X188),
                            IF(
                                M$4:X$4=2,
                                M188:X188,
                                ""),
                            "")))
                )
            )
        )
    )
)</f>
        <v>0.314868804664724</v>
      </c>
      <c r="I188" s="191" cm="1">
        <f t="array" ref="I188">IF(
    SUM(IF(
            ISNUMBER(
                IF(
                    $M$5:$X$5,
                    (M188:X188),
                    "")),
            1,
            0))
        =0,
    NA(),
    IF(
        Parameters!$D$15=1,
        IF(
            SUM(--(ISNUMBER(IF($M$5:$X$5=1,(M188:X188),""))))&gt;0,
            MAX(IF(
                ISNUMBER(M188:X188),
                IF(
                    M$5:X$5=1,
                    M188:X188,
                    ""),
                "")),
            MAX(IF(
                ISNUMBER(M188:X188),
                IF(
                    M$5:X$5=2,
                    M188:X188,
                    ""),
                ""))
        ),
        IF(
            Parameters!$D$16=1,
            IFERROR(
                AVERAGE(IF(
                    ISNUMBER(M188:X188),
                    IF(
                        M$5:X$5=1,
                        M188:X188,
                        ""),
                    "")),
                AVERAGE(IF(
                    ISNUMBER(M188:X188),
                    IF(
                        M$5:X$5=2,
                        M188:X188,
                        ""),
                    ""))
            ),
            IF(
                Parameters!$D$17=1,
                IFERROR(
                    IF(
                        OR(
                            IF(
                                ISNUMBER(M188:X188),
                                IF(
                                    M$5:X$5=1,
                                    M188:X188,
                                    ""),
                                "")
                            =0),
                        0,
                        GEOMEAN(IF(
                            ISNUMBER(M188:X188),
                            IF(
                                M$5:X$5=1,
                                M188:X188,
                                ""),
                            ""))
                    ),
                    IF(
                        OR(IF(
                            ISNUMBER(M188:X188),
                            IF(
                                M$5:X$5=2,
                                M188:X188,
                                ""),
                            "")
                            =0),
                        0,
                        GEOMEAN(IF(
                            ISNUMBER(M188:X188),
                            IF(
                                M$5:X$5=2,
                                M188:X188,
                                ""),
                            "")))
                )
            )
        )
    )
)</f>
        <v>0</v>
      </c>
      <c r="J188" s="242">
        <v>44620</v>
      </c>
      <c r="K188" s="242">
        <v>44880</v>
      </c>
      <c r="L188" s="91" t="s">
        <v>307</v>
      </c>
      <c r="M188" s="192">
        <v>0.314868804664724</v>
      </c>
      <c r="N188" s="192">
        <v>0</v>
      </c>
      <c r="O188" s="192" t="s">
        <v>409</v>
      </c>
      <c r="P188" s="192">
        <v>54.4</v>
      </c>
      <c r="Q188" s="192" t="s">
        <v>409</v>
      </c>
      <c r="R188" s="192" t="s">
        <v>409</v>
      </c>
      <c r="S188"/>
      <c r="T188"/>
      <c r="U188"/>
      <c r="V188"/>
      <c r="W188"/>
      <c r="X188"/>
      <c r="Y188" s="192"/>
      <c r="Z188" s="192"/>
      <c r="AA188"/>
      <c r="AB188"/>
      <c r="AC188"/>
      <c r="AD188"/>
      <c r="AE188"/>
      <c r="AF188"/>
      <c r="AG188" s="34"/>
      <c r="AH188" s="34"/>
      <c r="AI188" s="34"/>
      <c r="AJ188" s="34"/>
      <c r="AK188" s="205"/>
    </row>
    <row r="189" spans="1:37" x14ac:dyDescent="0.2">
      <c r="A189" s="84">
        <v>182</v>
      </c>
      <c r="B189" s="84" t="str">
        <f ca="1"/>
        <v>Slovenia</v>
      </c>
      <c r="C189" s="84" t="str">
        <f ca="1"/>
        <v>SVN</v>
      </c>
      <c r="D189" s="84" t="str">
        <f ca="1"/>
        <v>ECS           Europe &amp; Central Asia</v>
      </c>
      <c r="E189" s="84" t="str">
        <f ca="1"/>
        <v>NA</v>
      </c>
      <c r="F189" s="190" t="str">
        <f t="shared" ca="1" si="8"/>
        <v/>
      </c>
      <c r="G189" s="80">
        <f>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0</v>
      </c>
      <c r="H189" s="80" cm="1">
        <f t="array" ref="H189">IF(
    SUM(IF(
            ISNUMBER(
                IF(
                    $M$4:$X$4,
                    (M189:X189),
                    "")),
            1,
            0))
        =0,
    NA(),
    IF(
        Parameters!$D$15=1,
        IF(
            SUM(--(ISNUMBER(IF($M$4:$X$4=1,(M189:X189),""))))&gt;0,
            MAX(IF(
                ISNUMBER(M189:X189),
                IF(
                    M$4:X$4=1,
                    M189:X189,
                    ""),
                "")),
            MAX(IF(
                ISNUMBER(M189:X189),
                IF(
                    M$4:X$4=2,
                    M189:X189,
                    ""),
                ""))
        ),
        IF(
            Parameters!$D$16=1,
            IFERROR(
                AVERAGE(IF(
                    ISNUMBER(M189:X189),
                    IF(
                        M$4:X$4=1,
                        M189:X189,
                        ""),
                    "")),
                AVERAGE(IF(
                    ISNUMBER(M189:X189),
                    IF(
                        M$4:X$4=2,
                        M189:X189,
                        ""),
                    ""))
            ),
            IF(
                Parameters!$D$17=1,
                IFERROR(
                    IF(
                        OR(
                            IF(
                                ISNUMBER(M189:X189),
                                IF(
                                    M$4:X$4=1,
                                    M189:X189,
                                    ""),
                                "")
                            =0),
                        0,
                        GEOMEAN(IF(
                            ISNUMBER(M189:X189),
                            IF(
                                M$4:X$4=1,
                                M189:X189,
                                ""),
                            ""))
                    ),
                    IF(
                        OR(IF(
                            ISNUMBER(M189:X189),
                            IF(
                                M$4:X$4=2,
                                M189:X189,
                                ""),
                            "")
                            =0),
                        0,
                        GEOMEAN(IF(
                            ISNUMBER(M189:X189),
                            IF(
                                M$4:X$4=2,
                                M189:X189,
                                ""),
                            "")))
                )
            )
        )
    )
)</f>
        <v>0</v>
      </c>
      <c r="I189" s="191" cm="1">
        <f t="array" ref="I189">IF(
    SUM(IF(
            ISNUMBER(
                IF(
                    $M$5:$X$5,
                    (M189:X189),
                    "")),
            1,
            0))
        =0,
    NA(),
    IF(
        Parameters!$D$15=1,
        IF(
            SUM(--(ISNUMBER(IF($M$5:$X$5=1,(M189:X189),""))))&gt;0,
            MAX(IF(
                ISNUMBER(M189:X189),
                IF(
                    M$5:X$5=1,
                    M189:X189,
                    ""),
                "")),
            MAX(IF(
                ISNUMBER(M189:X189),
                IF(
                    M$5:X$5=2,
                    M189:X189,
                    ""),
                ""))
        ),
        IF(
            Parameters!$D$16=1,
            IFERROR(
                AVERAGE(IF(
                    ISNUMBER(M189:X189),
                    IF(
                        M$5:X$5=1,
                        M189:X189,
                        ""),
                    "")),
                AVERAGE(IF(
                    ISNUMBER(M189:X189),
                    IF(
                        M$5:X$5=2,
                        M189:X189,
                        ""),
                    ""))
            ),
            IF(
                Parameters!$D$17=1,
                IFERROR(
                    IF(
                        OR(
                            IF(
                                ISNUMBER(M189:X189),
                                IF(
                                    M$5:X$5=1,
                                    M189:X189,
                                    ""),
                                "")
                            =0),
                        0,
                        GEOMEAN(IF(
                            ISNUMBER(M189:X189),
                            IF(
                                M$5:X$5=1,
                                M189:X189,
                                ""),
                            ""))
                    ),
                    IF(
                        OR(IF(
                            ISNUMBER(M189:X189),
                            IF(
                                M$5:X$5=2,
                                M189:X189,
                                ""),
                            "")
                            =0),
                        0,
                        GEOMEAN(IF(
                            ISNUMBER(M189:X189),
                            IF(
                                M$5:X$5=2,
                                M189:X189,
                                ""),
                            "")))
                )
            )
        )
    )
)</f>
        <v>0</v>
      </c>
      <c r="J189" s="242">
        <v>44620</v>
      </c>
      <c r="K189" s="242">
        <v>44699</v>
      </c>
      <c r="L189" s="91" t="s">
        <v>309</v>
      </c>
      <c r="M189" s="192">
        <v>0</v>
      </c>
      <c r="N189" s="192">
        <v>0</v>
      </c>
      <c r="O189" s="192" t="s">
        <v>409</v>
      </c>
      <c r="P189" s="192">
        <v>67.8</v>
      </c>
      <c r="Q189" s="192" t="s">
        <v>409</v>
      </c>
      <c r="R189" s="192" t="s">
        <v>409</v>
      </c>
      <c r="S189"/>
      <c r="T189"/>
      <c r="U189"/>
      <c r="V189"/>
      <c r="W189"/>
      <c r="X189"/>
      <c r="Y189" s="192"/>
      <c r="Z189" s="192"/>
      <c r="AA189"/>
      <c r="AB189"/>
      <c r="AC189"/>
      <c r="AD189"/>
      <c r="AE189"/>
      <c r="AF189"/>
      <c r="AG189" s="34"/>
      <c r="AH189" s="34"/>
      <c r="AI189" s="34"/>
      <c r="AJ189" s="34"/>
      <c r="AK189" s="205"/>
    </row>
    <row r="190" spans="1:37" x14ac:dyDescent="0.2">
      <c r="A190" s="84">
        <v>183</v>
      </c>
      <c r="B190" s="84" t="str">
        <f ca="1"/>
        <v>Sweden</v>
      </c>
      <c r="C190" s="84" t="str">
        <f ca="1"/>
        <v>SWE</v>
      </c>
      <c r="D190" s="84" t="str">
        <f ca="1"/>
        <v>ECS           Europe &amp; Central Asia</v>
      </c>
      <c r="E190" s="84" t="str">
        <f ca="1"/>
        <v>NA</v>
      </c>
      <c r="F190" s="190" t="str">
        <f t="shared" ref="F190:F225" ca="1" si="9">IF(L190 &lt;&gt; C190, "Countries don't match", "")</f>
        <v/>
      </c>
      <c r="G190" s="80">
        <f>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v>
      </c>
      <c r="H190" s="80" cm="1">
        <f t="array" ref="H190">IF(
    SUM(IF(
            ISNUMBER(
                IF(
                    $M$4:$X$4,
                    (M190:X190),
                    "")),
            1,
            0))
        =0,
    NA(),
    IF(
        Parameters!$D$15=1,
        IF(
            SUM(--(ISNUMBER(IF($M$4:$X$4=1,(M190:X190),""))))&gt;0,
            MAX(IF(
                ISNUMBER(M190:X190),
                IF(
                    M$4:X$4=1,
                    M190:X190,
                    ""),
                "")),
            MAX(IF(
                ISNUMBER(M190:X190),
                IF(
                    M$4:X$4=2,
                    M190:X190,
                    ""),
                ""))
        ),
        IF(
            Parameters!$D$16=1,
            IFERROR(
                AVERAGE(IF(
                    ISNUMBER(M190:X190),
                    IF(
                        M$4:X$4=1,
                        M190:X190,
                        ""),
                    "")),
                AVERAGE(IF(
                    ISNUMBER(M190:X190),
                    IF(
                        M$4:X$4=2,
                        M190:X190,
                        ""),
                    ""))
            ),
            IF(
                Parameters!$D$17=1,
                IFERROR(
                    IF(
                        OR(
                            IF(
                                ISNUMBER(M190:X190),
                                IF(
                                    M$4:X$4=1,
                                    M190:X190,
                                    ""),
                                "")
                            =0),
                        0,
                        GEOMEAN(IF(
                            ISNUMBER(M190:X190),
                            IF(
                                M$4:X$4=1,
                                M190:X190,
                                ""),
                            ""))
                    ),
                    IF(
                        OR(IF(
                            ISNUMBER(M190:X190),
                            IF(
                                M$4:X$4=2,
                                M190:X190,
                                ""),
                            "")
                            =0),
                        0,
                        GEOMEAN(IF(
                            ISNUMBER(M190:X190),
                            IF(
                                M$4:X$4=2,
                                M190:X190,
                                ""),
                            "")))
                )
            )
        )
    )
)</f>
        <v>0</v>
      </c>
      <c r="I190" s="191" cm="1">
        <f t="array" ref="I190">IF(
    SUM(IF(
            ISNUMBER(
                IF(
                    $M$5:$X$5,
                    (M190:X190),
                    "")),
            1,
            0))
        =0,
    NA(),
    IF(
        Parameters!$D$15=1,
        IF(
            SUM(--(ISNUMBER(IF($M$5:$X$5=1,(M190:X190),""))))&gt;0,
            MAX(IF(
                ISNUMBER(M190:X190),
                IF(
                    M$5:X$5=1,
                    M190:X190,
                    ""),
                "")),
            MAX(IF(
                ISNUMBER(M190:X190),
                IF(
                    M$5:X$5=2,
                    M190:X190,
                    ""),
                ""))
        ),
        IF(
            Parameters!$D$16=1,
            IFERROR(
                AVERAGE(IF(
                    ISNUMBER(M190:X190),
                    IF(
                        M$5:X$5=1,
                        M190:X190,
                        ""),
                    "")),
                AVERAGE(IF(
                    ISNUMBER(M190:X190),
                    IF(
                        M$5:X$5=2,
                        M190:X190,
                        ""),
                    ""))
            ),
            IF(
                Parameters!$D$17=1,
                IFERROR(
                    IF(
                        OR(
                            IF(
                                ISNUMBER(M190:X190),
                                IF(
                                    M$5:X$5=1,
                                    M190:X190,
                                    ""),
                                "")
                            =0),
                        0,
                        GEOMEAN(IF(
                            ISNUMBER(M190:X190),
                            IF(
                                M$5:X$5=1,
                                M190:X190,
                                ""),
                            ""))
                    ),
                    IF(
                        OR(IF(
                            ISNUMBER(M190:X190),
                            IF(
                                M$5:X$5=2,
                                M190:X190,
                                ""),
                            "")
                            =0),
                        0,
                        GEOMEAN(IF(
                            ISNUMBER(M190:X190),
                            IF(
                                M$5:X$5=2,
                                M190:X190,
                                ""),
                            "")))
                )
            )
        )
    )
)</f>
        <v>0</v>
      </c>
      <c r="J190" s="242">
        <v>44620</v>
      </c>
      <c r="K190" s="242">
        <v>44699</v>
      </c>
      <c r="L190" s="91" t="s">
        <v>311</v>
      </c>
      <c r="M190" s="192">
        <v>0</v>
      </c>
      <c r="N190" s="192">
        <v>0</v>
      </c>
      <c r="O190" s="192" t="s">
        <v>409</v>
      </c>
      <c r="P190" s="192">
        <v>64.900000000000006</v>
      </c>
      <c r="Q190" s="192" t="s">
        <v>409</v>
      </c>
      <c r="R190" s="192" t="s">
        <v>409</v>
      </c>
      <c r="S190"/>
      <c r="T190"/>
      <c r="U190"/>
      <c r="V190"/>
      <c r="W190"/>
      <c r="X190"/>
      <c r="Y190" s="192"/>
      <c r="Z190" s="192"/>
      <c r="AA190"/>
      <c r="AB190"/>
      <c r="AC190"/>
      <c r="AD190"/>
      <c r="AE190"/>
      <c r="AF190"/>
      <c r="AG190" s="34"/>
      <c r="AH190" s="34"/>
      <c r="AI190" s="34"/>
      <c r="AJ190" s="34"/>
      <c r="AK190" s="205"/>
    </row>
    <row r="191" spans="1:37" x14ac:dyDescent="0.2">
      <c r="A191" s="84">
        <v>184</v>
      </c>
      <c r="B191" s="84" t="str">
        <f ca="1"/>
        <v>Eswatini</v>
      </c>
      <c r="C191" s="84" t="str">
        <f ca="1"/>
        <v>SWZ</v>
      </c>
      <c r="D191" s="84" t="str">
        <f ca="1"/>
        <v>SSF           Sub-Saharan Africa</v>
      </c>
      <c r="E191" s="84" t="str">
        <f ca="1"/>
        <v>IBRD</v>
      </c>
      <c r="F191" s="190" t="str">
        <f t="shared" ca="1" si="9"/>
        <v/>
      </c>
      <c r="G191" s="80">
        <f>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0</v>
      </c>
      <c r="H191" s="80" cm="1">
        <f t="array" ref="H191">IF(
    SUM(IF(
            ISNUMBER(
                IF(
                    $M$4:$X$4,
                    (M191:X191),
                    "")),
            1,
            0))
        =0,
    NA(),
    IF(
        Parameters!$D$15=1,
        IF(
            SUM(--(ISNUMBER(IF($M$4:$X$4=1,(M191:X191),""))))&gt;0,
            MAX(IF(
                ISNUMBER(M191:X191),
                IF(
                    M$4:X$4=1,
                    M191:X191,
                    ""),
                "")),
            MAX(IF(
                ISNUMBER(M191:X191),
                IF(
                    M$4:X$4=2,
                    M191:X191,
                    ""),
                ""))
        ),
        IF(
            Parameters!$D$16=1,
            IFERROR(
                AVERAGE(IF(
                    ISNUMBER(M191:X191),
                    IF(
                        M$4:X$4=1,
                        M191:X191,
                        ""),
                    "")),
                AVERAGE(IF(
                    ISNUMBER(M191:X191),
                    IF(
                        M$4:X$4=2,
                        M191:X191,
                        ""),
                    ""))
            ),
            IF(
                Parameters!$D$17=1,
                IFERROR(
                    IF(
                        OR(
                            IF(
                                ISNUMBER(M191:X191),
                                IF(
                                    M$4:X$4=1,
                                    M191:X191,
                                    ""),
                                "")
                            =0),
                        0,
                        GEOMEAN(IF(
                            ISNUMBER(M191:X191),
                            IF(
                                M$4:X$4=1,
                                M191:X191,
                                ""),
                            ""))
                    ),
                    IF(
                        OR(IF(
                            ISNUMBER(M191:X191),
                            IF(
                                M$4:X$4=2,
                                M191:X191,
                                ""),
                            "")
                            =0),
                        0,
                        GEOMEAN(IF(
                            ISNUMBER(M191:X191),
                            IF(
                                M$4:X$4=2,
                                M191:X191,
                                ""),
                            "")))
                )
            )
        )
    )
)</f>
        <v>7.6326530612244898</v>
      </c>
      <c r="I191" s="191" cm="1">
        <f t="array" ref="I191">IF(
    SUM(IF(
            ISNUMBER(
                IF(
                    $M$5:$X$5,
                    (M191:X191),
                    "")),
            1,
            0))
        =0,
    NA(),
    IF(
        Parameters!$D$15=1,
        IF(
            SUM(--(ISNUMBER(IF($M$5:$X$5=1,(M191:X191),""))))&gt;0,
            MAX(IF(
                ISNUMBER(M191:X191),
                IF(
                    M$5:X$5=1,
                    M191:X191,
                    ""),
                "")),
            MAX(IF(
                ISNUMBER(M191:X191),
                IF(
                    M$5:X$5=2,
                    M191:X191,
                    ""),
                ""))
        ),
        IF(
            Parameters!$D$16=1,
            IFERROR(
                AVERAGE(IF(
                    ISNUMBER(M191:X191),
                    IF(
                        M$5:X$5=1,
                        M191:X191,
                        ""),
                    "")),
                AVERAGE(IF(
                    ISNUMBER(M191:X191),
                    IF(
                        M$5:X$5=2,
                        M191:X191,
                        ""),
                    ""))
            ),
            IF(
                Parameters!$D$17=1,
                IFERROR(
                    IF(
                        OR(
                            IF(
                                ISNUMBER(M191:X191),
                                IF(
                                    M$5:X$5=1,
                                    M191:X191,
                                    ""),
                                "")
                            =0),
                        0,
                        GEOMEAN(IF(
                            ISNUMBER(M191:X191),
                            IF(
                                M$5:X$5=1,
                                M191:X191,
                                ""),
                            ""))
                    ),
                    IF(
                        OR(IF(
                            ISNUMBER(M191:X191),
                            IF(
                                M$5:X$5=2,
                                M191:X191,
                                ""),
                            "")
                            =0),
                        0,
                        GEOMEAN(IF(
                            ISNUMBER(M191:X191),
                            IF(
                                M$5:X$5=2,
                                M191:X191,
                                ""),
                            "")))
                )
            )
        )
    )
)</f>
        <v>0</v>
      </c>
      <c r="J191" s="242">
        <v>44620</v>
      </c>
      <c r="K191" s="242">
        <v>44699</v>
      </c>
      <c r="L191" s="91" t="s">
        <v>313</v>
      </c>
      <c r="M191" s="192">
        <v>7.6326530612244898</v>
      </c>
      <c r="N191" s="192">
        <v>0</v>
      </c>
      <c r="O191" s="192" t="s">
        <v>409</v>
      </c>
      <c r="P191" s="192">
        <v>29.3</v>
      </c>
      <c r="Q191" s="192" t="s">
        <v>409</v>
      </c>
      <c r="R191" s="192" t="s">
        <v>409</v>
      </c>
      <c r="S191"/>
      <c r="T191"/>
      <c r="U191"/>
      <c r="V191"/>
      <c r="W191"/>
      <c r="X191"/>
      <c r="Y191" s="192"/>
      <c r="Z191" s="192"/>
      <c r="AA191"/>
      <c r="AB191"/>
      <c r="AC191"/>
      <c r="AD191"/>
      <c r="AE191"/>
      <c r="AF191"/>
      <c r="AG191" s="34"/>
      <c r="AH191" s="34"/>
      <c r="AI191" s="34"/>
      <c r="AJ191" s="34"/>
      <c r="AK191" s="205"/>
    </row>
    <row r="192" spans="1:37" x14ac:dyDescent="0.2">
      <c r="A192" s="84">
        <v>185</v>
      </c>
      <c r="B192" s="84" t="str">
        <f ca="1"/>
        <v>Sint Maarten (Dutch part)</v>
      </c>
      <c r="C192" s="84" t="str">
        <f ca="1"/>
        <v>SXM</v>
      </c>
      <c r="D192" s="84" t="str">
        <f ca="1"/>
        <v>LCN           Latin America &amp; Caribbean</v>
      </c>
      <c r="E192" s="84" t="str">
        <f ca="1"/>
        <v>NA</v>
      </c>
      <c r="F192" s="190" t="str">
        <f t="shared" ca="1" si="9"/>
        <v/>
      </c>
      <c r="G192" s="80">
        <f>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0</v>
      </c>
      <c r="H192" s="80" t="e" cm="1">
        <f t="array" ref="H192">IF(
    SUM(IF(
            ISNUMBER(
                IF(
                    $M$4:$X$4,
                    (M192:X192),
                    "")),
            1,
            0))
        =0,
    NA(),
    IF(
        Parameters!$D$15=1,
        IF(
            SUM(--(ISNUMBER(IF($M$4:$X$4=1,(M192:X192),""))))&gt;0,
            MAX(IF(
                ISNUMBER(M192:X192),
                IF(
                    M$4:X$4=1,
                    M192:X192,
                    ""),
                "")),
            MAX(IF(
                ISNUMBER(M192:X192),
                IF(
                    M$4:X$4=2,
                    M192:X192,
                    ""),
                ""))
        ),
        IF(
            Parameters!$D$16=1,
            IFERROR(
                AVERAGE(IF(
                    ISNUMBER(M192:X192),
                    IF(
                        M$4:X$4=1,
                        M192:X192,
                        ""),
                    "")),
                AVERAGE(IF(
                    ISNUMBER(M192:X192),
                    IF(
                        M$4:X$4=2,
                        M192:X192,
                        ""),
                    ""))
            ),
            IF(
                Parameters!$D$17=1,
                IFERROR(
                    IF(
                        OR(
                            IF(
                                ISNUMBER(M192:X192),
                                IF(
                                    M$4:X$4=1,
                                    M192:X192,
                                    ""),
                                "")
                            =0),
                        0,
                        GEOMEAN(IF(
                            ISNUMBER(M192:X192),
                            IF(
                                M$4:X$4=1,
                                M192:X192,
                                ""),
                            ""))
                    ),
                    IF(
                        OR(IF(
                            ISNUMBER(M192:X192),
                            IF(
                                M$4:X$4=2,
                                M192:X192,
                                ""),
                            "")
                            =0),
                        0,
                        GEOMEAN(IF(
                            ISNUMBER(M192:X192),
                            IF(
                                M$4:X$4=2,
                                M192:X192,
                                ""),
                            "")))
                )
            )
        )
    )
)</f>
        <v>#N/A</v>
      </c>
      <c r="I192" s="191" cm="1">
        <f t="array" ref="I192">IF(
    SUM(IF(
            ISNUMBER(
                IF(
                    $M$5:$X$5,
                    (M192:X192),
                    "")),
            1,
            0))
        =0,
    NA(),
    IF(
        Parameters!$D$15=1,
        IF(
            SUM(--(ISNUMBER(IF($M$5:$X$5=1,(M192:X192),""))))&gt;0,
            MAX(IF(
                ISNUMBER(M192:X192),
                IF(
                    M$5:X$5=1,
                    M192:X192,
                    ""),
                "")),
            MAX(IF(
                ISNUMBER(M192:X192),
                IF(
                    M$5:X$5=2,
                    M192:X192,
                    ""),
                ""))
        ),
        IF(
            Parameters!$D$16=1,
            IFERROR(
                AVERAGE(IF(
                    ISNUMBER(M192:X192),
                    IF(
                        M$5:X$5=1,
                        M192:X192,
                        ""),
                    "")),
                AVERAGE(IF(
                    ISNUMBER(M192:X192),
                    IF(
                        M$5:X$5=2,
                        M192:X192,
                        ""),
                    ""))
            ),
            IF(
                Parameters!$D$17=1,
                IFERROR(
                    IF(
                        OR(
                            IF(
                                ISNUMBER(M192:X192),
                                IF(
                                    M$5:X$5=1,
                                    M192:X192,
                                    ""),
                                "")
                            =0),
                        0,
                        GEOMEAN(IF(
                            ISNUMBER(M192:X192),
                            IF(
                                M$5:X$5=1,
                                M192:X192,
                                ""),
                            ""))
                    ),
                    IF(
                        OR(IF(
                            ISNUMBER(M192:X192),
                            IF(
                                M$5:X$5=2,
                                M192:X192,
                                ""),
                            "")
                            =0),
                        0,
                        GEOMEAN(IF(
                            ISNUMBER(M192:X192),
                            IF(
                                M$5:X$5=2,
                                M192:X192,
                                ""),
                            "")))
                )
            )
        )
    )
)</f>
        <v>0</v>
      </c>
      <c r="J192" s="242" t="s">
        <v>409</v>
      </c>
      <c r="K192" s="242" t="s">
        <v>409</v>
      </c>
      <c r="L192" s="91" t="s">
        <v>689</v>
      </c>
      <c r="M192" s="192" t="s">
        <v>409</v>
      </c>
      <c r="N192" s="192">
        <v>0</v>
      </c>
      <c r="O192" s="192" t="s">
        <v>409</v>
      </c>
      <c r="P192" s="192" t="s">
        <v>409</v>
      </c>
      <c r="Q192" s="192" t="s">
        <v>409</v>
      </c>
      <c r="R192" s="192" t="s">
        <v>409</v>
      </c>
      <c r="S192"/>
      <c r="T192"/>
      <c r="U192"/>
      <c r="V192"/>
      <c r="W192"/>
      <c r="X192"/>
      <c r="Y192" s="192"/>
      <c r="Z192" s="192"/>
      <c r="AA192"/>
      <c r="AB192"/>
      <c r="AC192"/>
      <c r="AD192"/>
      <c r="AE192"/>
      <c r="AF192"/>
      <c r="AG192" s="34"/>
      <c r="AH192" s="34"/>
      <c r="AI192" s="34"/>
      <c r="AJ192" s="34"/>
      <c r="AK192" s="205"/>
    </row>
    <row r="193" spans="1:37" x14ac:dyDescent="0.2">
      <c r="A193" s="84">
        <v>186</v>
      </c>
      <c r="B193" s="84" t="str">
        <f ca="1"/>
        <v>Seychelles</v>
      </c>
      <c r="C193" s="84" t="str">
        <f ca="1"/>
        <v>SYC</v>
      </c>
      <c r="D193" s="84" t="str">
        <f ca="1"/>
        <v>SSF           Sub-Saharan Africa</v>
      </c>
      <c r="E193" s="84" t="str">
        <f ca="1"/>
        <v>IBRD</v>
      </c>
      <c r="F193" s="190" t="str">
        <f t="shared" ca="1" si="9"/>
        <v/>
      </c>
      <c r="G193" s="80">
        <f>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0</v>
      </c>
      <c r="H193" s="80" cm="1">
        <f t="array" ref="H193">IF(
    SUM(IF(
            ISNUMBER(
                IF(
                    $M$4:$X$4,
                    (M193:X193),
                    "")),
            1,
            0))
        =0,
    NA(),
    IF(
        Parameters!$D$15=1,
        IF(
            SUM(--(ISNUMBER(IF($M$4:$X$4=1,(M193:X193),""))))&gt;0,
            MAX(IF(
                ISNUMBER(M193:X193),
                IF(
                    M$4:X$4=1,
                    M193:X193,
                    ""),
                "")),
            MAX(IF(
                ISNUMBER(M193:X193),
                IF(
                    M$4:X$4=2,
                    M193:X193,
                    ""),
                ""))
        ),
        IF(
            Parameters!$D$16=1,
            IFERROR(
                AVERAGE(IF(
                    ISNUMBER(M193:X193),
                    IF(
                        M$4:X$4=1,
                        M193:X193,
                        ""),
                    "")),
                AVERAGE(IF(
                    ISNUMBER(M193:X193),
                    IF(
                        M$4:X$4=2,
                        M193:X193,
                        ""),
                    ""))
            ),
            IF(
                Parameters!$D$17=1,
                IFERROR(
                    IF(
                        OR(
                            IF(
                                ISNUMBER(M193:X193),
                                IF(
                                    M$4:X$4=1,
                                    M193:X193,
                                    ""),
                                "")
                            =0),
                        0,
                        GEOMEAN(IF(
                            ISNUMBER(M193:X193),
                            IF(
                                M$4:X$4=1,
                                M193:X193,
                                ""),
                            ""))
                    ),
                    IF(
                        OR(IF(
                            ISNUMBER(M193:X193),
                            IF(
                                M$4:X$4=2,
                                M193:X193,
                                ""),
                            "")
                            =0),
                        0,
                        GEOMEAN(IF(
                            ISNUMBER(M193:X193),
                            IF(
                                M$4:X$4=2,
                                M193:X193,
                                ""),
                            "")))
                )
            )
        )
    )
)</f>
        <v>6.9037900874635501</v>
      </c>
      <c r="I193" s="191" cm="1">
        <f t="array" ref="I193">IF(
    SUM(IF(
            ISNUMBER(
                IF(
                    $M$5:$X$5,
                    (M193:X193),
                    "")),
            1,
            0))
        =0,
    NA(),
    IF(
        Parameters!$D$15=1,
        IF(
            SUM(--(ISNUMBER(IF($M$5:$X$5=1,(M193:X193),""))))&gt;0,
            MAX(IF(
                ISNUMBER(M193:X193),
                IF(
                    M$5:X$5=1,
                    M193:X193,
                    ""),
                "")),
            MAX(IF(
                ISNUMBER(M193:X193),
                IF(
                    M$5:X$5=2,
                    M193:X193,
                    ""),
                ""))
        ),
        IF(
            Parameters!$D$16=1,
            IFERROR(
                AVERAGE(IF(
                    ISNUMBER(M193:X193),
                    IF(
                        M$5:X$5=1,
                        M193:X193,
                        ""),
                    "")),
                AVERAGE(IF(
                    ISNUMBER(M193:X193),
                    IF(
                        M$5:X$5=2,
                        M193:X193,
                        ""),
                    ""))
            ),
            IF(
                Parameters!$D$17=1,
                IFERROR(
                    IF(
                        OR(
                            IF(
                                ISNUMBER(M193:X193),
                                IF(
                                    M$5:X$5=1,
                                    M193:X193,
                                    ""),
                                "")
                            =0),
                        0,
                        GEOMEAN(IF(
                            ISNUMBER(M193:X193),
                            IF(
                                M$5:X$5=1,
                                M193:X193,
                                ""),
                            ""))
                    ),
                    IF(
                        OR(IF(
                            ISNUMBER(M193:X193),
                            IF(
                                M$5:X$5=2,
                                M193:X193,
                                ""),
                            "")
                            =0),
                        0,
                        GEOMEAN(IF(
                            ISNUMBER(M193:X193),
                            IF(
                                M$5:X$5=2,
                                M193:X193,
                                ""),
                            "")))
                )
            )
        )
    )
)</f>
        <v>0</v>
      </c>
      <c r="J193" s="242">
        <v>44620</v>
      </c>
      <c r="K193" s="242">
        <v>44699</v>
      </c>
      <c r="L193" s="91" t="s">
        <v>315</v>
      </c>
      <c r="M193" s="192">
        <v>6.9037900874635501</v>
      </c>
      <c r="N193" s="192">
        <v>0</v>
      </c>
      <c r="O193" s="192" t="s">
        <v>409</v>
      </c>
      <c r="P193" s="192">
        <v>31.8</v>
      </c>
      <c r="Q193" s="192" t="s">
        <v>409</v>
      </c>
      <c r="R193" s="192" t="s">
        <v>409</v>
      </c>
      <c r="S193"/>
      <c r="T193"/>
      <c r="U193"/>
      <c r="V193"/>
      <c r="W193"/>
      <c r="X193"/>
      <c r="Y193" s="192"/>
      <c r="Z193" s="192"/>
      <c r="AA193"/>
      <c r="AB193"/>
      <c r="AC193"/>
      <c r="AD193"/>
      <c r="AE193"/>
      <c r="AF193"/>
      <c r="AG193" s="34"/>
      <c r="AH193" s="34"/>
      <c r="AI193" s="34"/>
      <c r="AJ193" s="34"/>
      <c r="AK193" s="205"/>
    </row>
    <row r="194" spans="1:37" x14ac:dyDescent="0.2">
      <c r="A194" s="84">
        <v>187</v>
      </c>
      <c r="B194" s="84" t="str">
        <f ca="1"/>
        <v>Syrian Arab Republic</v>
      </c>
      <c r="C194" s="84" t="str">
        <f ca="1"/>
        <v>SYR</v>
      </c>
      <c r="D194" s="84" t="str">
        <f ca="1"/>
        <v>MEA           Middle East &amp; North Africa</v>
      </c>
      <c r="E194" s="84" t="str">
        <f ca="1"/>
        <v>IDA</v>
      </c>
      <c r="F194" s="190" t="str">
        <f t="shared" ca="1" si="9"/>
        <v/>
      </c>
      <c r="G194" s="80">
        <f>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0</v>
      </c>
      <c r="H194" s="80" cm="1">
        <f t="array" ref="H194">IF(
    SUM(IF(
            ISNUMBER(
                IF(
                    $M$4:$X$4,
                    (M194:X194),
                    "")),
            1,
            0))
        =0,
    NA(),
    IF(
        Parameters!$D$15=1,
        IF(
            SUM(--(ISNUMBER(IF($M$4:$X$4=1,(M194:X194),""))))&gt;0,
            MAX(IF(
                ISNUMBER(M194:X194),
                IF(
                    M$4:X$4=1,
                    M194:X194,
                    ""),
                "")),
            MAX(IF(
                ISNUMBER(M194:X194),
                IF(
                    M$4:X$4=2,
                    M194:X194,
                    ""),
                ""))
        ),
        IF(
            Parameters!$D$16=1,
            IFERROR(
                AVERAGE(IF(
                    ISNUMBER(M194:X194),
                    IF(
                        M$4:X$4=1,
                        M194:X194,
                        ""),
                    "")),
                AVERAGE(IF(
                    ISNUMBER(M194:X194),
                    IF(
                        M$4:X$4=2,
                        M194:X194,
                        ""),
                    ""))
            ),
            IF(
                Parameters!$D$17=1,
                IFERROR(
                    IF(
                        OR(
                            IF(
                                ISNUMBER(M194:X194),
                                IF(
                                    M$4:X$4=1,
                                    M194:X194,
                                    ""),
                                "")
                            =0),
                        0,
                        GEOMEAN(IF(
                            ISNUMBER(M194:X194),
                            IF(
                                M$4:X$4=1,
                                M194:X194,
                                ""),
                            ""))
                    ),
                    IF(
                        OR(IF(
                            ISNUMBER(M194:X194),
                            IF(
                                M$4:X$4=2,
                                M194:X194,
                                ""),
                            "")
                            =0),
                        0,
                        GEOMEAN(IF(
                            ISNUMBER(M194:X194),
                            IF(
                                M$4:X$4=2,
                                M194:X194,
                                ""),
                            "")))
                )
            )
        )
    )
)</f>
        <v>10</v>
      </c>
      <c r="I194" s="191" cm="1">
        <f t="array" ref="I194">IF(
    SUM(IF(
            ISNUMBER(
                IF(
                    $M$5:$X$5,
                    (M194:X194),
                    "")),
            1,
            0))
        =0,
    NA(),
    IF(
        Parameters!$D$15=1,
        IF(
            SUM(--(ISNUMBER(IF($M$5:$X$5=1,(M194:X194),""))))&gt;0,
            MAX(IF(
                ISNUMBER(M194:X194),
                IF(
                    M$5:X$5=1,
                    M194:X194,
                    ""),
                "")),
            MAX(IF(
                ISNUMBER(M194:X194),
                IF(
                    M$5:X$5=2,
                    M194:X194,
                    ""),
                ""))
        ),
        IF(
            Parameters!$D$16=1,
            IFERROR(
                AVERAGE(IF(
                    ISNUMBER(M194:X194),
                    IF(
                        M$5:X$5=1,
                        M194:X194,
                        ""),
                    "")),
                AVERAGE(IF(
                    ISNUMBER(M194:X194),
                    IF(
                        M$5:X$5=2,
                        M194:X194,
                        ""),
                    ""))
            ),
            IF(
                Parameters!$D$17=1,
                IFERROR(
                    IF(
                        OR(
                            IF(
                                ISNUMBER(M194:X194),
                                IF(
                                    M$5:X$5=1,
                                    M194:X194,
                                    ""),
                                "")
                            =0),
                        0,
                        GEOMEAN(IF(
                            ISNUMBER(M194:X194),
                            IF(
                                M$5:X$5=1,
                                M194:X194,
                                ""),
                            ""))
                    ),
                    IF(
                        OR(IF(
                            ISNUMBER(M194:X194),
                            IF(
                                M$5:X$5=2,
                                M194:X194,
                                ""),
                            "")
                            =0),
                        0,
                        GEOMEAN(IF(
                            ISNUMBER(M194:X194),
                            IF(
                                M$5:X$5=2,
                                M194:X194,
                                ""),
                            "")))
                )
            )
        )
    )
)</f>
        <v>0</v>
      </c>
      <c r="J194" s="242">
        <v>44620</v>
      </c>
      <c r="K194" s="242">
        <v>44827</v>
      </c>
      <c r="L194" s="91" t="s">
        <v>316</v>
      </c>
      <c r="M194" s="192">
        <v>10</v>
      </c>
      <c r="N194" s="192">
        <v>0</v>
      </c>
      <c r="O194" s="192" t="s">
        <v>409</v>
      </c>
      <c r="P194" s="192">
        <v>16.7</v>
      </c>
      <c r="Q194" s="192" t="s">
        <v>409</v>
      </c>
      <c r="R194" s="192" t="s">
        <v>409</v>
      </c>
      <c r="S194"/>
      <c r="T194"/>
      <c r="U194"/>
      <c r="V194"/>
      <c r="W194"/>
      <c r="X194"/>
      <c r="Y194" s="192"/>
      <c r="Z194" s="192"/>
      <c r="AA194"/>
      <c r="AB194"/>
      <c r="AC194"/>
      <c r="AD194"/>
      <c r="AE194"/>
      <c r="AF194"/>
      <c r="AG194" s="34"/>
      <c r="AH194" s="34"/>
      <c r="AI194" s="34"/>
      <c r="AJ194" s="34"/>
      <c r="AK194" s="205"/>
    </row>
    <row r="195" spans="1:37" x14ac:dyDescent="0.2">
      <c r="A195" s="84">
        <v>188</v>
      </c>
      <c r="B195" s="84" t="str">
        <f ca="1"/>
        <v>Turks and Caicos Islands</v>
      </c>
      <c r="C195" s="84" t="str">
        <f ca="1"/>
        <v>TCA</v>
      </c>
      <c r="D195" s="84" t="str">
        <f ca="1"/>
        <v>LCN           Latin America &amp; Caribbean</v>
      </c>
      <c r="E195" s="84" t="str">
        <f ca="1"/>
        <v>NA</v>
      </c>
      <c r="F195" s="190" t="str">
        <f t="shared" ca="1" si="9"/>
        <v/>
      </c>
      <c r="G195" s="80">
        <f>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0</v>
      </c>
      <c r="H195" s="80" t="e" cm="1">
        <f t="array" ref="H195">IF(
    SUM(IF(
            ISNUMBER(
                IF(
                    $M$4:$X$4,
                    (M195:X195),
                    "")),
            1,
            0))
        =0,
    NA(),
    IF(
        Parameters!$D$15=1,
        IF(
            SUM(--(ISNUMBER(IF($M$4:$X$4=1,(M195:X195),""))))&gt;0,
            MAX(IF(
                ISNUMBER(M195:X195),
                IF(
                    M$4:X$4=1,
                    M195:X195,
                    ""),
                "")),
            MAX(IF(
                ISNUMBER(M195:X195),
                IF(
                    M$4:X$4=2,
                    M195:X195,
                    ""),
                ""))
        ),
        IF(
            Parameters!$D$16=1,
            IFERROR(
                AVERAGE(IF(
                    ISNUMBER(M195:X195),
                    IF(
                        M$4:X$4=1,
                        M195:X195,
                        ""),
                    "")),
                AVERAGE(IF(
                    ISNUMBER(M195:X195),
                    IF(
                        M$4:X$4=2,
                        M195:X195,
                        ""),
                    ""))
            ),
            IF(
                Parameters!$D$17=1,
                IFERROR(
                    IF(
                        OR(
                            IF(
                                ISNUMBER(M195:X195),
                                IF(
                                    M$4:X$4=1,
                                    M195:X195,
                                    ""),
                                "")
                            =0),
                        0,
                        GEOMEAN(IF(
                            ISNUMBER(M195:X195),
                            IF(
                                M$4:X$4=1,
                                M195:X195,
                                ""),
                            ""))
                    ),
                    IF(
                        OR(IF(
                            ISNUMBER(M195:X195),
                            IF(
                                M$4:X$4=2,
                                M195:X195,
                                ""),
                            "")
                            =0),
                        0,
                        GEOMEAN(IF(
                            ISNUMBER(M195:X195),
                            IF(
                                M$4:X$4=2,
                                M195:X195,
                                ""),
                            "")))
                )
            )
        )
    )
)</f>
        <v>#N/A</v>
      </c>
      <c r="I195" s="191" cm="1">
        <f t="array" ref="I195">IF(
    SUM(IF(
            ISNUMBER(
                IF(
                    $M$5:$X$5,
                    (M195:X195),
                    "")),
            1,
            0))
        =0,
    NA(),
    IF(
        Parameters!$D$15=1,
        IF(
            SUM(--(ISNUMBER(IF($M$5:$X$5=1,(M195:X195),""))))&gt;0,
            MAX(IF(
                ISNUMBER(M195:X195),
                IF(
                    M$5:X$5=1,
                    M195:X195,
                    ""),
                "")),
            MAX(IF(
                ISNUMBER(M195:X195),
                IF(
                    M$5:X$5=2,
                    M195:X195,
                    ""),
                ""))
        ),
        IF(
            Parameters!$D$16=1,
            IFERROR(
                AVERAGE(IF(
                    ISNUMBER(M195:X195),
                    IF(
                        M$5:X$5=1,
                        M195:X195,
                        ""),
                    "")),
                AVERAGE(IF(
                    ISNUMBER(M195:X195),
                    IF(
                        M$5:X$5=2,
                        M195:X195,
                        ""),
                    ""))
            ),
            IF(
                Parameters!$D$17=1,
                IFERROR(
                    IF(
                        OR(
                            IF(
                                ISNUMBER(M195:X195),
                                IF(
                                    M$5:X$5=1,
                                    M195:X195,
                                    ""),
                                "")
                            =0),
                        0,
                        GEOMEAN(IF(
                            ISNUMBER(M195:X195),
                            IF(
                                M$5:X$5=1,
                                M195:X195,
                                ""),
                            ""))
                    ),
                    IF(
                        OR(IF(
                            ISNUMBER(M195:X195),
                            IF(
                                M$5:X$5=2,
                                M195:X195,
                                ""),
                            "")
                            =0),
                        0,
                        GEOMEAN(IF(
                            ISNUMBER(M195:X195),
                            IF(
                                M$5:X$5=2,
                                M195:X195,
                                ""),
                            "")))
                )
            )
        )
    )
)</f>
        <v>0</v>
      </c>
      <c r="J195" s="242" t="s">
        <v>409</v>
      </c>
      <c r="K195" s="242" t="s">
        <v>409</v>
      </c>
      <c r="L195" s="91" t="s">
        <v>690</v>
      </c>
      <c r="M195" s="192" t="s">
        <v>409</v>
      </c>
      <c r="N195" s="192">
        <v>0</v>
      </c>
      <c r="O195" s="192" t="s">
        <v>409</v>
      </c>
      <c r="P195" s="192" t="s">
        <v>409</v>
      </c>
      <c r="Q195" s="192" t="s">
        <v>409</v>
      </c>
      <c r="R195" s="192" t="s">
        <v>409</v>
      </c>
      <c r="S195"/>
      <c r="T195"/>
      <c r="U195"/>
      <c r="V195"/>
      <c r="W195"/>
      <c r="X195"/>
      <c r="Y195" s="192"/>
      <c r="Z195" s="192"/>
      <c r="AA195"/>
      <c r="AB195"/>
      <c r="AC195"/>
      <c r="AD195"/>
      <c r="AE195"/>
      <c r="AF195"/>
      <c r="AG195" s="34"/>
      <c r="AH195" s="34"/>
      <c r="AI195" s="34"/>
      <c r="AJ195" s="34"/>
      <c r="AK195" s="205"/>
    </row>
    <row r="196" spans="1:37" x14ac:dyDescent="0.2">
      <c r="A196" s="84">
        <v>189</v>
      </c>
      <c r="B196" s="84" t="str">
        <f ca="1"/>
        <v>Chad</v>
      </c>
      <c r="C196" s="84" t="str">
        <f ca="1"/>
        <v>TCD</v>
      </c>
      <c r="D196" s="84" t="str">
        <f ca="1"/>
        <v>SSF           Sub-Saharan Africa</v>
      </c>
      <c r="E196" s="84" t="str">
        <f ca="1"/>
        <v>IDA</v>
      </c>
      <c r="F196" s="190" t="str">
        <f t="shared" ca="1" si="9"/>
        <v/>
      </c>
      <c r="G196" s="80">
        <f>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9.5953098358250521</v>
      </c>
      <c r="H196" s="80" cm="1">
        <f t="array" ref="H196">IF(
    SUM(IF(
            ISNUMBER(
                IF(
                    $M$4:$X$4,
                    (M196:X196),
                    "")),
            1,
            0))
        =0,
    NA(),
    IF(
        Parameters!$D$15=1,
        IF(
            SUM(--(ISNUMBER(IF($M$4:$X$4=1,(M196:X196),""))))&gt;0,
            MAX(IF(
                ISNUMBER(M196:X196),
                IF(
                    M$4:X$4=1,
                    M196:X196,
                    ""),
                "")),
            MAX(IF(
                ISNUMBER(M196:X196),
                IF(
                    M$4:X$4=2,
                    M196:X196,
                    ""),
                ""))
        ),
        IF(
            Parameters!$D$16=1,
            IFERROR(
                AVERAGE(IF(
                    ISNUMBER(M196:X196),
                    IF(
                        M$4:X$4=1,
                        M196:X196,
                        ""),
                    "")),
                AVERAGE(IF(
                    ISNUMBER(M196:X196),
                    IF(
                        M$4:X$4=2,
                        M196:X196,
                        ""),
                    ""))
            ),
            IF(
                Parameters!$D$17=1,
                IFERROR(
                    IF(
                        OR(
                            IF(
                                ISNUMBER(M196:X196),
                                IF(
                                    M$4:X$4=1,
                                    M196:X196,
                                    ""),
                                "")
                            =0),
                        0,
                        GEOMEAN(IF(
                            ISNUMBER(M196:X196),
                            IF(
                                M$4:X$4=1,
                                M196:X196,
                                ""),
                            ""))
                    ),
                    IF(
                        OR(IF(
                            ISNUMBER(M196:X196),
                            IF(
                                M$4:X$4=2,
                                M196:X196,
                                ""),
                            "")
                            =0),
                        0,
                        GEOMEAN(IF(
                            ISNUMBER(M196:X196),
                            IF(
                                M$4:X$4=2,
                                M196:X196,
                                ""),
                            "")))
                )
            )
        )
    )
)</f>
        <v>9.2069970845480995</v>
      </c>
      <c r="I196" s="191" cm="1">
        <f t="array" ref="I196">IF(
    SUM(IF(
            ISNUMBER(
                IF(
                    $M$5:$X$5,
                    (M196:X196),
                    "")),
            1,
            0))
        =0,
    NA(),
    IF(
        Parameters!$D$15=1,
        IF(
            SUM(--(ISNUMBER(IF($M$5:$X$5=1,(M196:X196),""))))&gt;0,
            MAX(IF(
                ISNUMBER(M196:X196),
                IF(
                    M$5:X$5=1,
                    M196:X196,
                    ""),
                "")),
            MAX(IF(
                ISNUMBER(M196:X196),
                IF(
                    M$5:X$5=2,
                    M196:X196,
                    ""),
                ""))
        ),
        IF(
            Parameters!$D$16=1,
            IFERROR(
                AVERAGE(IF(
                    ISNUMBER(M196:X196),
                    IF(
                        M$5:X$5=1,
                        M196:X196,
                        ""),
                    "")),
                AVERAGE(IF(
                    ISNUMBER(M196:X196),
                    IF(
                        M$5:X$5=2,
                        M196:X196,
                        ""),
                    ""))
            ),
            IF(
                Parameters!$D$17=1,
                IFERROR(
                    IF(
                        OR(
                            IF(
                                ISNUMBER(M196:X196),
                                IF(
                                    M$5:X$5=1,
                                    M196:X196,
                                    ""),
                                "")
                            =0),
                        0,
                        GEOMEAN(IF(
                            ISNUMBER(M196:X196),
                            IF(
                                M$5:X$5=1,
                                M196:X196,
                                ""),
                            ""))
                    ),
                    IF(
                        OR(IF(
                            ISNUMBER(M196:X196),
                            IF(
                                M$5:X$5=2,
                                M196:X196,
                                ""),
                            "")
                            =0),
                        0,
                        GEOMEAN(IF(
                            ISNUMBER(M196:X196),
                            IF(
                                M$5:X$5=2,
                                M196:X196,
                                ""),
                            "")))
                )
            )
        )
    )
)</f>
        <v>10</v>
      </c>
      <c r="J196" s="242">
        <v>44620</v>
      </c>
      <c r="K196" s="242">
        <v>46281</v>
      </c>
      <c r="L196" s="91" t="s">
        <v>318</v>
      </c>
      <c r="M196" s="192">
        <v>9.2069970845480995</v>
      </c>
      <c r="N196" s="192">
        <v>0</v>
      </c>
      <c r="O196" s="192">
        <v>10</v>
      </c>
      <c r="P196" s="192">
        <v>23.9</v>
      </c>
      <c r="Q196" s="192" t="s">
        <v>409</v>
      </c>
      <c r="R196" s="192" t="s">
        <v>806</v>
      </c>
      <c r="S196"/>
      <c r="T196"/>
      <c r="U196"/>
      <c r="V196"/>
      <c r="W196"/>
      <c r="X196"/>
      <c r="Y196" s="192"/>
      <c r="Z196" s="192"/>
      <c r="AA196"/>
      <c r="AB196"/>
      <c r="AC196"/>
      <c r="AD196"/>
      <c r="AE196"/>
      <c r="AF196"/>
      <c r="AG196" s="34"/>
      <c r="AH196" s="34"/>
      <c r="AI196" s="34"/>
      <c r="AJ196" s="34"/>
      <c r="AK196" s="205"/>
    </row>
    <row r="197" spans="1:37" x14ac:dyDescent="0.2">
      <c r="A197" s="84">
        <v>190</v>
      </c>
      <c r="B197" s="84" t="str">
        <f ca="1"/>
        <v>Togo</v>
      </c>
      <c r="C197" s="84" t="str">
        <f ca="1"/>
        <v>TGO</v>
      </c>
      <c r="D197" s="84" t="str">
        <f ca="1"/>
        <v>SSF           Sub-Saharan Africa</v>
      </c>
      <c r="E197" s="84" t="str">
        <f ca="1"/>
        <v>IDA</v>
      </c>
      <c r="F197" s="190" t="str">
        <f t="shared" ca="1" si="9"/>
        <v/>
      </c>
      <c r="G197" s="80">
        <f>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0</v>
      </c>
      <c r="H197" s="80" cm="1">
        <f t="array" ref="H197">IF(
    SUM(IF(
            ISNUMBER(
                IF(
                    $M$4:$X$4,
                    (M197:X197),
                    "")),
            1,
            0))
        =0,
    NA(),
    IF(
        Parameters!$D$15=1,
        IF(
            SUM(--(ISNUMBER(IF($M$4:$X$4=1,(M197:X197),""))))&gt;0,
            MAX(IF(
                ISNUMBER(M197:X197),
                IF(
                    M$4:X$4=1,
                    M197:X197,
                    ""),
                "")),
            MAX(IF(
                ISNUMBER(M197:X197),
                IF(
                    M$4:X$4=2,
                    M197:X197,
                    ""),
                ""))
        ),
        IF(
            Parameters!$D$16=1,
            IFERROR(
                AVERAGE(IF(
                    ISNUMBER(M197:X197),
                    IF(
                        M$4:X$4=1,
                        M197:X197,
                        ""),
                    "")),
                AVERAGE(IF(
                    ISNUMBER(M197:X197),
                    IF(
                        M$4:X$4=2,
                        M197:X197,
                        ""),
                    ""))
            ),
            IF(
                Parameters!$D$17=1,
                IFERROR(
                    IF(
                        OR(
                            IF(
                                ISNUMBER(M197:X197),
                                IF(
                                    M$4:X$4=1,
                                    M197:X197,
                                    ""),
                                "")
                            =0),
                        0,
                        GEOMEAN(IF(
                            ISNUMBER(M197:X197),
                            IF(
                                M$4:X$4=1,
                                M197:X197,
                                ""),
                            ""))
                    ),
                    IF(
                        OR(IF(
                            ISNUMBER(M197:X197),
                            IF(
                                M$4:X$4=2,
                                M197:X197,
                                ""),
                            "")
                            =0),
                        0,
                        GEOMEAN(IF(
                            ISNUMBER(M197:X197),
                            IF(
                                M$4:X$4=2,
                                M197:X197,
                                ""),
                            "")))
                )
            )
        )
    )
)</f>
        <v>8.0699708454810501</v>
      </c>
      <c r="I197" s="191" cm="1">
        <f t="array" ref="I197">IF(
    SUM(IF(
            ISNUMBER(
                IF(
                    $M$5:$X$5,
                    (M197:X197),
                    "")),
            1,
            0))
        =0,
    NA(),
    IF(
        Parameters!$D$15=1,
        IF(
            SUM(--(ISNUMBER(IF($M$5:$X$5=1,(M197:X197),""))))&gt;0,
            MAX(IF(
                ISNUMBER(M197:X197),
                IF(
                    M$5:X$5=1,
                    M197:X197,
                    ""),
                "")),
            MAX(IF(
                ISNUMBER(M197:X197),
                IF(
                    M$5:X$5=2,
                    M197:X197,
                    ""),
                ""))
        ),
        IF(
            Parameters!$D$16=1,
            IFERROR(
                AVERAGE(IF(
                    ISNUMBER(M197:X197),
                    IF(
                        M$5:X$5=1,
                        M197:X197,
                        ""),
                    "")),
                AVERAGE(IF(
                    ISNUMBER(M197:X197),
                    IF(
                        M$5:X$5=2,
                        M197:X197,
                        ""),
                    ""))
            ),
            IF(
                Parameters!$D$17=1,
                IFERROR(
                    IF(
                        OR(
                            IF(
                                ISNUMBER(M197:X197),
                                IF(
                                    M$5:X$5=1,
                                    M197:X197,
                                    ""),
                                "")
                            =0),
                        0,
                        GEOMEAN(IF(
                            ISNUMBER(M197:X197),
                            IF(
                                M$5:X$5=1,
                                M197:X197,
                                ""),
                            ""))
                    ),
                    IF(
                        OR(IF(
                            ISNUMBER(M197:X197),
                            IF(
                                M$5:X$5=2,
                                M197:X197,
                                ""),
                            "")
                            =0),
                        0,
                        GEOMEAN(IF(
                            ISNUMBER(M197:X197),
                            IF(
                                M$5:X$5=2,
                                M197:X197,
                                ""),
                            "")))
                )
            )
        )
    )
)</f>
        <v>0</v>
      </c>
      <c r="J197" s="242">
        <v>44620</v>
      </c>
      <c r="K197" s="242">
        <v>44699</v>
      </c>
      <c r="L197" s="91" t="s">
        <v>320</v>
      </c>
      <c r="M197" s="192">
        <v>8.0699708454810501</v>
      </c>
      <c r="N197" s="192">
        <v>0</v>
      </c>
      <c r="O197" s="192" t="s">
        <v>409</v>
      </c>
      <c r="P197" s="192">
        <v>27.8</v>
      </c>
      <c r="Q197" s="192" t="s">
        <v>409</v>
      </c>
      <c r="R197" s="192" t="s">
        <v>409</v>
      </c>
      <c r="S197"/>
      <c r="T197"/>
      <c r="U197"/>
      <c r="V197"/>
      <c r="W197"/>
      <c r="X197"/>
      <c r="Y197" s="192"/>
      <c r="Z197" s="192"/>
      <c r="AA197"/>
      <c r="AB197"/>
      <c r="AC197"/>
      <c r="AD197"/>
      <c r="AE197"/>
      <c r="AF197"/>
      <c r="AG197" s="34"/>
      <c r="AH197" s="34"/>
      <c r="AI197" s="34"/>
      <c r="AJ197" s="34"/>
      <c r="AK197" s="205"/>
    </row>
    <row r="198" spans="1:37" x14ac:dyDescent="0.2">
      <c r="A198" s="84">
        <v>191</v>
      </c>
      <c r="B198" s="84" t="str">
        <f ca="1"/>
        <v>Thailand</v>
      </c>
      <c r="C198" s="84" t="str">
        <f ca="1"/>
        <v>THA</v>
      </c>
      <c r="D198" s="84" t="str">
        <f ca="1"/>
        <v>EAS           East Asia &amp; Pacific</v>
      </c>
      <c r="E198" s="84" t="str">
        <f ca="1"/>
        <v>IBRD</v>
      </c>
      <c r="F198" s="190" t="str">
        <f t="shared" ca="1" si="9"/>
        <v/>
      </c>
      <c r="G198" s="80">
        <f>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$M$4:$X$4,
                    (M198:X198),
                    "")),
            1,
            0))
        =0,
    NA(),
    IF(
        Parameters!$D$15=1,
        IF(
            SUM(--(ISNUMBER(IF($M$4:$X$4=1,(M198:X198),""))))&gt;0,
            MAX(IF(
                ISNUMBER(M198:X198),
                IF(
                    M$4:X$4=1,
                    M198:X198,
                    ""),
                "")),
            MAX(IF(
                ISNUMBER(M198:X198),
                IF(
                    M$4:X$4=2,
                    M198:X198,
                    ""),
                ""))
        ),
        IF(
            Parameters!$D$16=1,
            IFERROR(
                AVERAGE(IF(
                    ISNUMBER(M198:X198),
                    IF(
                        M$4:X$4=1,
                        M198:X198,
                        ""),
                    "")),
                AVERAGE(IF(
                    ISNUMBER(M198:X198),
                    IF(
                        M$4:X$4=2,
                        M198:X198,
                        ""),
                    ""))
            ),
            IF(
                Parameters!$D$17=1,
                IFERROR(
                    IF(
                        OR(
                            IF(
                                ISNUMBER(M198:X198),
                                IF(
                                    M$4:X$4=1,
                                    M198:X198,
                                    ""),
                                "")
                            =0),
                        0,
                        GEOMEAN(IF(
                            ISNUMBER(M198:X198),
                            IF(
                                M$4:X$4=1,
                                M198:X198,
                                ""),
                            ""))
                    ),
                    IF(
                        OR(IF(
                            ISNUMBER(M198:X198),
                            IF(
                                M$4:X$4=2,
                                M198:X198,
                                ""),
                            "")
                            =0),
                        0,
                        GEOMEAN(IF(
                            ISNUMBER(M198:X198),
                            IF(
                                M$4:X$4=2,
                                M198:X198,
                                ""),
                            "")))
                )
            )
        )
    )
)</f>
        <v>0</v>
      </c>
      <c r="I198" s="191" cm="1">
        <f t="array" ref="I198">IF(
    SUM(IF(
            ISNUMBER(
                IF(
                    $M$5:$X$5,
                    (M198:X198),
                    "")),
            1,
            0))
        =0,
    NA(),
    IF(
        Parameters!$D$15=1,
        IF(
            SUM(--(ISNUMBER(IF($M$5:$X$5=1,(M198:X198),""))))&gt;0,
            MAX(IF(
                ISNUMBER(M198:X198),
                IF(
                    M$5:X$5=1,
                    M198:X198,
                    ""),
                "")),
            MAX(IF(
                ISNUMBER(M198:X198),
                IF(
                    M$5:X$5=2,
                    M198:X198,
                    ""),
                ""))
        ),
        IF(
            Parameters!$D$16=1,
            IFERROR(
                AVERAGE(IF(
                    ISNUMBER(M198:X198),
                    IF(
                        M$5:X$5=1,
                        M198:X198,
                        ""),
                    "")),
                AVERAGE(IF(
                    ISNUMBER(M198:X198),
                    IF(
                        M$5:X$5=2,
                        M198:X198,
                        ""),
                    ""))
            ),
            IF(
                Parameters!$D$17=1,
                IFERROR(
                    IF(
                        OR(
                            IF(
                                ISNUMBER(M198:X198),
                                IF(
                                    M$5:X$5=1,
                                    M198:X198,
                                    ""),
                                "")
                            =0),
                        0,
                        GEOMEAN(IF(
                            ISNUMBER(M198:X198),
                            IF(
                                M$5:X$5=1,
                                M198:X198,
                                ""),
                            ""))
                    ),
                    IF(
                        OR(IF(
                            ISNUMBER(M198:X198),
                            IF(
                                M$5:X$5=2,
                                M198:X198,
                                ""),
                            "")
                            =0),
                        0,
                        GEOMEAN(IF(
                            ISNUMBER(M198:X198),
                            IF(
                                M$5:X$5=2,
                                M198:X198,
                                ""),
                            "")))
                )
            )
        )
    )
)</f>
        <v>0</v>
      </c>
      <c r="J198" s="242">
        <v>44620</v>
      </c>
      <c r="K198" s="242">
        <v>44883</v>
      </c>
      <c r="L198" s="91" t="s">
        <v>322</v>
      </c>
      <c r="M198" s="192">
        <v>0</v>
      </c>
      <c r="N198" s="192">
        <v>0</v>
      </c>
      <c r="O198" s="192" t="s">
        <v>409</v>
      </c>
      <c r="P198" s="192">
        <v>68.2</v>
      </c>
      <c r="Q198" s="192" t="s">
        <v>409</v>
      </c>
      <c r="R198" s="192" t="s">
        <v>409</v>
      </c>
      <c r="S198" s="80"/>
      <c r="T198" s="80"/>
      <c r="U198" s="80"/>
      <c r="V198" s="80"/>
      <c r="W198" s="199"/>
      <c r="X198" s="87"/>
      <c r="Y198" s="87"/>
      <c r="Z198" s="87"/>
      <c r="AA198" s="87"/>
      <c r="AB198" s="87"/>
      <c r="AC198" s="87"/>
      <c r="AD198" s="87"/>
      <c r="AE198" s="87"/>
      <c r="AF198" s="87"/>
      <c r="AG198" s="87"/>
      <c r="AH198" s="87"/>
      <c r="AI198" s="87"/>
      <c r="AJ198" s="87"/>
      <c r="AK198" s="89"/>
    </row>
    <row r="199" spans="1:37" x14ac:dyDescent="0.2">
      <c r="A199" s="84">
        <v>192</v>
      </c>
      <c r="B199" s="84" t="str">
        <f ca="1"/>
        <v>Tajikistan</v>
      </c>
      <c r="C199" s="84" t="str">
        <f ca="1"/>
        <v>TJK</v>
      </c>
      <c r="D199" s="84" t="str">
        <f ca="1"/>
        <v>ECS           Europe &amp; Central Asia</v>
      </c>
      <c r="E199" s="84" t="str">
        <f ca="1"/>
        <v>IDA</v>
      </c>
      <c r="F199" s="190" t="str">
        <f t="shared" ca="1" si="9"/>
        <v/>
      </c>
      <c r="G199" s="80">
        <f>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0</v>
      </c>
      <c r="H199" s="80" cm="1">
        <f t="array" ref="H199">IF(
    SUM(IF(
            ISNUMBER(
                IF(
                    $M$4:$X$4,
                    (M199:X199),
                    "")),
            1,
            0))
        =0,
    NA(),
    IF(
        Parameters!$D$15=1,
        IF(
            SUM(--(ISNUMBER(IF($M$4:$X$4=1,(M199:X199),""))))&gt;0,
            MAX(IF(
                ISNUMBER(M199:X199),
                IF(
                    M$4:X$4=1,
                    M199:X199,
                    ""),
                "")),
            MAX(IF(
                ISNUMBER(M199:X199),
                IF(
                    M$4:X$4=2,
                    M199:X199,
                    ""),
                ""))
        ),
        IF(
            Parameters!$D$16=1,
            IFERROR(
                AVERAGE(IF(
                    ISNUMBER(M199:X199),
                    IF(
                        M$4:X$4=1,
                        M199:X199,
                        ""),
                    "")),
                AVERAGE(IF(
                    ISNUMBER(M199:X199),
                    IF(
                        M$4:X$4=2,
                        M199:X199,
                        ""),
                    ""))
            ),
            IF(
                Parameters!$D$17=1,
                IFERROR(
                    IF(
                        OR(
                            IF(
                                ISNUMBER(M199:X199),
                                IF(
                                    M$4:X$4=1,
                                    M199:X199,
                                    ""),
                                "")
                            =0),
                        0,
                        GEOMEAN(IF(
                            ISNUMBER(M199:X199),
                            IF(
                                M$4:X$4=1,
                                M199:X199,
                                ""),
                            ""))
                    ),
                    IF(
                        OR(IF(
                            ISNUMBER(M199:X199),
                            IF(
                                M$4:X$4=2,
                                M199:X199,
                                ""),
                            "")
                            =0),
                        0,
                        GEOMEAN(IF(
                            ISNUMBER(M199:X199),
                            IF(
                                M$4:X$4=2,
                                M199:X199,
                                ""),
                            "")))
                )
            )
        )
    )
)</f>
        <v>7.6326530612244898</v>
      </c>
      <c r="I199" s="191" cm="1">
        <f t="array" ref="I199">IF(
    SUM(IF(
            ISNUMBER(
                IF(
                    $M$5:$X$5,
                    (M199:X199),
                    "")),
            1,
            0))
        =0,
    NA(),
    IF(
        Parameters!$D$15=1,
        IF(
            SUM(--(ISNUMBER(IF($M$5:$X$5=1,(M199:X199),""))))&gt;0,
            MAX(IF(
                ISNUMBER(M199:X199),
                IF(
                    M$5:X$5=1,
                    M199:X199,
                    ""),
                "")),
            MAX(IF(
                ISNUMBER(M199:X199),
                IF(
                    M$5:X$5=2,
                    M199:X199,
                    ""),
                ""))
        ),
        IF(
            Parameters!$D$16=1,
            IFERROR(
                AVERAGE(IF(
                    ISNUMBER(M199:X199),
                    IF(
                        M$5:X$5=1,
                        M199:X199,
                        ""),
                    "")),
                AVERAGE(IF(
                    ISNUMBER(M199:X199),
                    IF(
                        M$5:X$5=2,
                        M199:X199,
                        ""),
                    ""))
            ),
            IF(
                Parameters!$D$17=1,
                IFERROR(
                    IF(
                        OR(
                            IF(
                                ISNUMBER(M199:X199),
                                IF(
                                    M$5:X$5=1,
                                    M199:X199,
                                    ""),
                                "")
                            =0),
                        0,
                        GEOMEAN(IF(
                            ISNUMBER(M199:X199),
                            IF(
                                M$5:X$5=1,
                                M199:X199,
                                ""),
                            ""))
                    ),
                    IF(
                        OR(IF(
                            ISNUMBER(M199:X199),
                            IF(
                                M$5:X$5=2,
                                M199:X199,
                                ""),
                            "")
                            =0),
                        0,
                        GEOMEAN(IF(
                            ISNUMBER(M199:X199),
                            IF(
                                M$5:X$5=2,
                                M199:X199,
                                ""),
                            "")))
                )
            )
        )
    )
)</f>
        <v>0</v>
      </c>
      <c r="J199" s="242">
        <v>44620</v>
      </c>
      <c r="K199" s="242">
        <v>44620</v>
      </c>
      <c r="L199" s="91" t="s">
        <v>324</v>
      </c>
      <c r="M199" s="192">
        <v>7.6326530612244898</v>
      </c>
      <c r="N199" s="192">
        <v>0</v>
      </c>
      <c r="O199" s="192" t="s">
        <v>409</v>
      </c>
      <c r="P199" s="192">
        <v>29.3</v>
      </c>
      <c r="Q199" s="192" t="s">
        <v>409</v>
      </c>
      <c r="R199" s="192" t="s">
        <v>409</v>
      </c>
      <c r="S199" s="80"/>
      <c r="T199" s="80"/>
      <c r="U199" s="80"/>
      <c r="V199" s="80"/>
      <c r="W199" s="199"/>
      <c r="X199" s="87"/>
      <c r="Y199" s="87"/>
      <c r="Z199" s="87"/>
      <c r="AA199" s="87"/>
      <c r="AB199" s="87"/>
      <c r="AC199" s="87"/>
      <c r="AD199" s="87"/>
      <c r="AE199" s="87"/>
      <c r="AF199" s="87"/>
      <c r="AG199" s="87"/>
      <c r="AH199" s="87"/>
      <c r="AI199" s="87"/>
      <c r="AJ199" s="87"/>
      <c r="AK199" s="89"/>
    </row>
    <row r="200" spans="1:37" x14ac:dyDescent="0.2">
      <c r="A200" s="84">
        <v>193</v>
      </c>
      <c r="B200" s="84" t="str">
        <f ca="1"/>
        <v>Turkmenistan</v>
      </c>
      <c r="C200" s="84" t="str">
        <f ca="1"/>
        <v>TKM</v>
      </c>
      <c r="D200" s="84" t="str">
        <f ca="1"/>
        <v>ECS           Europe &amp; Central Asia</v>
      </c>
      <c r="E200" s="84" t="str">
        <f ca="1"/>
        <v>IBRD</v>
      </c>
      <c r="F200" s="190" t="str">
        <f t="shared" ca="1" si="9"/>
        <v/>
      </c>
      <c r="G200" s="80">
        <f>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0</v>
      </c>
      <c r="H200" s="80" cm="1">
        <f t="array" ref="H200">IF(
    SUM(IF(
            ISNUMBER(
                IF(
                    $M$4:$X$4,
                    (M200:X200),
                    "")),
            1,
            0))
        =0,
    NA(),
    IF(
        Parameters!$D$15=1,
        IF(
            SUM(--(ISNUMBER(IF($M$4:$X$4=1,(M200:X200),""))))&gt;0,
            MAX(IF(
                ISNUMBER(M200:X200),
                IF(
                    M$4:X$4=1,
                    M200:X200,
                    ""),
                "")),
            MAX(IF(
                ISNUMBER(M200:X200),
                IF(
                    M$4:X$4=2,
                    M200:X200,
                    ""),
                ""))
        ),
        IF(
            Parameters!$D$16=1,
            IFERROR(
                AVERAGE(IF(
                    ISNUMBER(M200:X200),
                    IF(
                        M$4:X$4=1,
                        M200:X200,
                        ""),
                    "")),
                AVERAGE(IF(
                    ISNUMBER(M200:X200),
                    IF(
                        M$4:X$4=2,
                        M200:X200,
                        ""),
                    ""))
            ),
            IF(
                Parameters!$D$17=1,
                IFERROR(
                    IF(
                        OR(
                            IF(
                                ISNUMBER(M200:X200),
                                IF(
                                    M$4:X$4=1,
                                    M200:X200,
                                    ""),
                                "")
                            =0),
                        0,
                        GEOMEAN(IF(
                            ISNUMBER(M200:X200),
                            IF(
                                M$4:X$4=1,
                                M200:X200,
                                ""),
                            ""))
                    ),
                    IF(
                        OR(IF(
                            ISNUMBER(M200:X200),
                            IF(
                                M$4:X$4=2,
                                M200:X200,
                                ""),
                            "")
                            =0),
                        0,
                        GEOMEAN(IF(
                            ISNUMBER(M200:X200),
                            IF(
                                M$4:X$4=2,
                                M200:X200,
                                ""),
                            "")))
                )
            )
        )
    )
)</f>
        <v>6.8746355685131197</v>
      </c>
      <c r="I200" s="191" cm="1">
        <f t="array" ref="I200">IF(
    SUM(IF(
            ISNUMBER(
                IF(
                    $M$5:$X$5,
                    (M200:X200),
                    "")),
            1,
            0))
        =0,
    NA(),
    IF(
        Parameters!$D$15=1,
        IF(
            SUM(--(ISNUMBER(IF($M$5:$X$5=1,(M200:X200),""))))&gt;0,
            MAX(IF(
                ISNUMBER(M200:X200),
                IF(
                    M$5:X$5=1,
                    M200:X200,
                    ""),
                "")),
            MAX(IF(
                ISNUMBER(M200:X200),
                IF(
                    M$5:X$5=2,
                    M200:X200,
                    ""),
                ""))
        ),
        IF(
            Parameters!$D$16=1,
            IFERROR(
                AVERAGE(IF(
                    ISNUMBER(M200:X200),
                    IF(
                        M$5:X$5=1,
                        M200:X200,
                        ""),
                    "")),
                AVERAGE(IF(
                    ISNUMBER(M200:X200),
                    IF(
                        M$5:X$5=2,
                        M200:X200,
                        ""),
                    ""))
            ),
            IF(
                Parameters!$D$17=1,
                IFERROR(
                    IF(
                        OR(
                            IF(
                                ISNUMBER(M200:X200),
                                IF(
                                    M$5:X$5=1,
                                    M200:X200,
                                    ""),
                                "")
                            =0),
                        0,
                        GEOMEAN(IF(
                            ISNUMBER(M200:X200),
                            IF(
                                M$5:X$5=1,
                                M200:X200,
                                ""),
                            ""))
                    ),
                    IF(
                        OR(IF(
                            ISNUMBER(M200:X200),
                            IF(
                                M$5:X$5=2,
                                M200:X200,
                                ""),
                            "")
                            =0),
                        0,
                        GEOMEAN(IF(
                            ISNUMBER(M200:X200),
                            IF(
                                M$5:X$5=2,
                                M200:X200,
                                ""),
                            "")))
                )
            )
        )
    )
)</f>
        <v>0</v>
      </c>
      <c r="J200" s="242">
        <v>44620</v>
      </c>
      <c r="K200" s="242">
        <v>44620</v>
      </c>
      <c r="L200" s="91" t="s">
        <v>326</v>
      </c>
      <c r="M200" s="192">
        <v>6.8746355685131197</v>
      </c>
      <c r="N200" s="192">
        <v>0</v>
      </c>
      <c r="O200" s="192" t="s">
        <v>409</v>
      </c>
      <c r="P200" s="192">
        <v>31.9</v>
      </c>
      <c r="Q200" s="192" t="s">
        <v>409</v>
      </c>
      <c r="R200" s="192" t="s">
        <v>409</v>
      </c>
      <c r="S200" s="80"/>
      <c r="T200" s="80"/>
      <c r="U200" s="80"/>
      <c r="V200" s="80"/>
      <c r="W200" s="199"/>
      <c r="X200" s="87"/>
      <c r="Y200" s="87"/>
      <c r="Z200" s="87"/>
      <c r="AA200" s="87"/>
      <c r="AB200" s="87"/>
      <c r="AC200" s="87"/>
      <c r="AD200" s="87"/>
      <c r="AE200" s="87"/>
      <c r="AF200" s="87"/>
      <c r="AG200" s="87"/>
      <c r="AH200" s="87"/>
      <c r="AI200" s="87"/>
      <c r="AJ200" s="87"/>
      <c r="AK200" s="89"/>
    </row>
    <row r="201" spans="1:37" x14ac:dyDescent="0.2">
      <c r="A201" s="84">
        <v>194</v>
      </c>
      <c r="B201" s="84" t="str">
        <f ca="1"/>
        <v>Timor-Leste</v>
      </c>
      <c r="C201" s="84" t="str">
        <f ca="1"/>
        <v>TLS</v>
      </c>
      <c r="D201" s="84" t="str">
        <f ca="1"/>
        <v>EAS           East Asia &amp; Pacific</v>
      </c>
      <c r="E201" s="84" t="str">
        <f ca="1"/>
        <v>Blend</v>
      </c>
      <c r="F201" s="190" t="str">
        <f t="shared" ca="1" si="9"/>
        <v/>
      </c>
      <c r="G201" s="80">
        <f>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0</v>
      </c>
      <c r="H201" s="80" cm="1">
        <f t="array" ref="H201">IF(
    SUM(IF(
            ISNUMBER(
                IF(
                    $M$4:$X$4,
                    (M201:X201),
                    "")),
            1,
            0))
        =0,
    NA(),
    IF(
        Parameters!$D$15=1,
        IF(
            SUM(--(ISNUMBER(IF($M$4:$X$4=1,(M201:X201),""))))&gt;0,
            MAX(IF(
                ISNUMBER(M201:X201),
                IF(
                    M$4:X$4=1,
                    M201:X201,
                    ""),
                "")),
            MAX(IF(
                ISNUMBER(M201:X201),
                IF(
                    M$4:X$4=2,
                    M201:X201,
                    ""),
                ""))
        ),
        IF(
            Parameters!$D$16=1,
            IFERROR(
                AVERAGE(IF(
                    ISNUMBER(M201:X201),
                    IF(
                        M$4:X$4=1,
                        M201:X201,
                        ""),
                    "")),
                AVERAGE(IF(
                    ISNUMBER(M201:X201),
                    IF(
                        M$4:X$4=2,
                        M201:X201,
                        ""),
                    ""))
            ),
            IF(
                Parameters!$D$17=1,
                IFERROR(
                    IF(
                        OR(
                            IF(
                                ISNUMBER(M201:X201),
                                IF(
                                    M$4:X$4=1,
                                    M201:X201,
                                    ""),
                                "")
                            =0),
                        0,
                        GEOMEAN(IF(
                            ISNUMBER(M201:X201),
                            IF(
                                M$4:X$4=1,
                                M201:X201,
                                ""),
                            ""))
                    ),
                    IF(
                        OR(IF(
                            ISNUMBER(M201:X201),
                            IF(
                                M$4:X$4=2,
                                M201:X201,
                                ""),
                            "")
                            =0),
                        0,
                        GEOMEAN(IF(
                            ISNUMBER(M201:X201),
                            IF(
                                M$4:X$4=2,
                                M201:X201,
                                ""),
                            "")))
                )
            )
        )
    )
)</f>
        <v>8.0699708454810501</v>
      </c>
      <c r="I201" s="191" cm="1">
        <f t="array" ref="I201">IF(
    SUM(IF(
            ISNUMBER(
                IF(
                    $M$5:$X$5,
                    (M201:X201),
                    "")),
            1,
            0))
        =0,
    NA(),
    IF(
        Parameters!$D$15=1,
        IF(
            SUM(--(ISNUMBER(IF($M$5:$X$5=1,(M201:X201),""))))&gt;0,
            MAX(IF(
                ISNUMBER(M201:X201),
                IF(
                    M$5:X$5=1,
                    M201:X201,
                    ""),
                "")),
            MAX(IF(
                ISNUMBER(M201:X201),
                IF(
                    M$5:X$5=2,
                    M201:X201,
                    ""),
                ""))
        ),
        IF(
            Parameters!$D$16=1,
            IFERROR(
                AVERAGE(IF(
                    ISNUMBER(M201:X201),
                    IF(
                        M$5:X$5=1,
                        M201:X201,
                        ""),
                    "")),
                AVERAGE(IF(
                    ISNUMBER(M201:X201),
                    IF(
                        M$5:X$5=2,
                        M201:X201,
                        ""),
                    ""))
            ),
            IF(
                Parameters!$D$17=1,
                IFERROR(
                    IF(
                        OR(
                            IF(
                                ISNUMBER(M201:X201),
                                IF(
                                    M$5:X$5=1,
                                    M201:X201,
                                    ""),
                                "")
                            =0),
                        0,
                        GEOMEAN(IF(
                            ISNUMBER(M201:X201),
                            IF(
                                M$5:X$5=1,
                                M201:X201,
                                ""),
                            ""))
                    ),
                    IF(
                        OR(IF(
                            ISNUMBER(M201:X201),
                            IF(
                                M$5:X$5=2,
                                M201:X201,
                                ""),
                            "")
                            =0),
                        0,
                        GEOMEAN(IF(
                            ISNUMBER(M201:X201),
                            IF(
                                M$5:X$5=2,
                                M201:X201,
                                ""),
                            "")))
                )
            )
        )
    )
)</f>
        <v>0</v>
      </c>
      <c r="J201" s="242">
        <v>44620</v>
      </c>
      <c r="K201" s="242">
        <v>44699</v>
      </c>
      <c r="L201" s="91" t="s">
        <v>328</v>
      </c>
      <c r="M201" s="192">
        <v>8.0699708454810501</v>
      </c>
      <c r="N201" s="192">
        <v>0</v>
      </c>
      <c r="O201" s="192" t="s">
        <v>409</v>
      </c>
      <c r="P201" s="192">
        <v>27.8</v>
      </c>
      <c r="Q201" s="192" t="s">
        <v>409</v>
      </c>
      <c r="R201" s="192" t="s">
        <v>409</v>
      </c>
      <c r="S201" s="35"/>
      <c r="T201" s="35"/>
      <c r="U201" s="35"/>
      <c r="V201" s="35"/>
      <c r="W201" s="35"/>
      <c r="X201" s="35"/>
      <c r="Y201" s="35"/>
      <c r="Z201" s="35"/>
      <c r="AA201" s="35"/>
      <c r="AB201" s="202"/>
      <c r="AC201" s="202"/>
      <c r="AD201" s="202"/>
      <c r="AE201" s="202"/>
      <c r="AF201" s="202"/>
      <c r="AG201" s="202"/>
      <c r="AH201" s="202"/>
      <c r="AI201" s="202"/>
      <c r="AJ201" s="202"/>
      <c r="AK201" s="89"/>
    </row>
    <row r="202" spans="1:37" x14ac:dyDescent="0.2">
      <c r="A202" s="84">
        <v>195</v>
      </c>
      <c r="B202" s="84" t="str">
        <f ca="1"/>
        <v>Tonga</v>
      </c>
      <c r="C202" s="84" t="str">
        <f ca="1"/>
        <v>TON</v>
      </c>
      <c r="D202" s="84" t="str">
        <f ca="1"/>
        <v>EAS           East Asia &amp; Pacific</v>
      </c>
      <c r="E202" s="84" t="str">
        <f ca="1"/>
        <v>IDA</v>
      </c>
      <c r="F202" s="190" t="str">
        <f t="shared" ca="1" si="9"/>
        <v/>
      </c>
      <c r="G202" s="80">
        <f>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0</v>
      </c>
      <c r="H202" s="80" cm="1">
        <f t="array" ref="H202">IF(
    SUM(IF(
            ISNUMBER(
                IF(
                    $M$4:$X$4,
                    (M202:X202),
                    "")),
            1,
            0))
        =0,
    NA(),
    IF(
        Parameters!$D$15=1,
        IF(
            SUM(--(ISNUMBER(IF($M$4:$X$4=1,(M202:X202),""))))&gt;0,
            MAX(IF(
                ISNUMBER(M202:X202),
                IF(
                    M$4:X$4=1,
                    M202:X202,
                    ""),
                "")),
            MAX(IF(
                ISNUMBER(M202:X202),
                IF(
                    M$4:X$4=2,
                    M202:X202,
                    ""),
                ""))
        ),
        IF(
            Parameters!$D$16=1,
            IFERROR(
                AVERAGE(IF(
                    ISNUMBER(M202:X202),
                    IF(
                        M$4:X$4=1,
                        M202:X202,
                        ""),
                    "")),
                AVERAGE(IF(
                    ISNUMBER(M202:X202),
                    IF(
                        M$4:X$4=2,
                        M202:X202,
                        ""),
                    ""))
            ),
            IF(
                Parameters!$D$17=1,
                IFERROR(
                    IF(
                        OR(
                            IF(
                                ISNUMBER(M202:X202),
                                IF(
                                    M$4:X$4=1,
                                    M202:X202,
                                    ""),
                                "")
                            =0),
                        0,
                        GEOMEAN(IF(
                            ISNUMBER(M202:X202),
                            IF(
                                M$4:X$4=1,
                                M202:X202,
                                ""),
                            ""))
                    ),
                    IF(
                        OR(IF(
                            ISNUMBER(M202:X202),
                            IF(
                                M$4:X$4=2,
                                M202:X202,
                                ""),
                            "")
                            =0),
                        0,
                        GEOMEAN(IF(
                            ISNUMBER(M202:X202),
                            IF(
                                M$4:X$4=2,
                                M202:X202,
                                ""),
                            "")))
                )
            )
        )
    )
)</f>
        <v>8.4781341107871704</v>
      </c>
      <c r="I202" s="191" cm="1">
        <f t="array" ref="I202">IF(
    SUM(IF(
            ISNUMBER(
                IF(
                    $M$5:$X$5,
                    (M202:X202),
                    "")),
            1,
            0))
        =0,
    NA(),
    IF(
        Parameters!$D$15=1,
        IF(
            SUM(--(ISNUMBER(IF($M$5:$X$5=1,(M202:X202),""))))&gt;0,
            MAX(IF(
                ISNUMBER(M202:X202),
                IF(
                    M$5:X$5=1,
                    M202:X202,
                    ""),
                "")),
            MAX(IF(
                ISNUMBER(M202:X202),
                IF(
                    M$5:X$5=2,
                    M202:X202,
                    ""),
                ""))
        ),
        IF(
            Parameters!$D$16=1,
            IFERROR(
                AVERAGE(IF(
                    ISNUMBER(M202:X202),
                    IF(
                        M$5:X$5=1,
                        M202:X202,
                        ""),
                    "")),
                AVERAGE(IF(
                    ISNUMBER(M202:X202),
                    IF(
                        M$5:X$5=2,
                        M202:X202,
                        ""),
                    ""))
            ),
            IF(
                Parameters!$D$17=1,
                IFERROR(
                    IF(
                        OR(
                            IF(
                                ISNUMBER(M202:X202),
                                IF(
                                    M$5:X$5=1,
                                    M202:X202,
                                    ""),
                                "")
                            =0),
                        0,
                        GEOMEAN(IF(
                            ISNUMBER(M202:X202),
                            IF(
                                M$5:X$5=1,
                                M202:X202,
                                ""),
                            ""))
                    ),
                    IF(
                        OR(IF(
                            ISNUMBER(M202:X202),
                            IF(
                                M$5:X$5=2,
                                M202:X202,
                                ""),
                            "")
                            =0),
                        0,
                        GEOMEAN(IF(
                            ISNUMBER(M202:X202),
                            IF(
                                M$5:X$5=2,
                                M202:X202,
                                ""),
                            "")))
                )
            )
        )
    )
)</f>
        <v>0</v>
      </c>
      <c r="J202" s="242">
        <v>44620</v>
      </c>
      <c r="K202" s="242">
        <v>44699</v>
      </c>
      <c r="L202" s="91" t="s">
        <v>330</v>
      </c>
      <c r="M202" s="192">
        <v>8.4781341107871704</v>
      </c>
      <c r="N202" s="192">
        <v>0</v>
      </c>
      <c r="O202" s="192" t="s">
        <v>409</v>
      </c>
      <c r="P202" s="192">
        <v>26.4</v>
      </c>
      <c r="Q202" s="192" t="s">
        <v>409</v>
      </c>
      <c r="R202" s="192" t="s">
        <v>409</v>
      </c>
      <c r="S202" s="35"/>
      <c r="T202" s="35"/>
      <c r="U202" s="35"/>
      <c r="V202" s="35"/>
      <c r="W202" s="35"/>
      <c r="X202" s="35"/>
      <c r="Y202" s="35"/>
      <c r="Z202" s="35"/>
      <c r="AA202" s="35"/>
      <c r="AB202" s="202"/>
      <c r="AC202" s="202"/>
      <c r="AD202" s="202"/>
      <c r="AE202" s="202"/>
      <c r="AF202" s="202"/>
      <c r="AG202" s="202"/>
      <c r="AH202" s="202"/>
      <c r="AI202" s="202"/>
      <c r="AJ202" s="202"/>
      <c r="AK202" s="89"/>
    </row>
    <row r="203" spans="1:37" x14ac:dyDescent="0.2">
      <c r="A203" s="84">
        <v>196</v>
      </c>
      <c r="B203" s="84" t="str">
        <f ca="1"/>
        <v>Trinidad and Tobago</v>
      </c>
      <c r="C203" s="84" t="str">
        <f ca="1"/>
        <v>TTO</v>
      </c>
      <c r="D203" s="84" t="str">
        <f ca="1"/>
        <v>LCN           Latin America &amp; Caribbean</v>
      </c>
      <c r="E203" s="84" t="str">
        <f ca="1"/>
        <v>IBRD</v>
      </c>
      <c r="F203" s="190" t="str">
        <f t="shared" ca="1" si="9"/>
        <v/>
      </c>
      <c r="G203" s="80">
        <f>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0</v>
      </c>
      <c r="H203" s="80" cm="1">
        <f t="array" ref="H203">IF(
    SUM(IF(
            ISNUMBER(
                IF(
                    $M$4:$X$4,
                    (M203:X203),
                    "")),
            1,
            0))
        =0,
    NA(),
    IF(
        Parameters!$D$15=1,
        IF(
            SUM(--(ISNUMBER(IF($M$4:$X$4=1,(M203:X203),""))))&gt;0,
            MAX(IF(
                ISNUMBER(M203:X203),
                IF(
                    M$4:X$4=1,
                    M203:X203,
                    ""),
                "")),
            MAX(IF(
                ISNUMBER(M203:X203),
                IF(
                    M$4:X$4=2,
                    M203:X203,
                    ""),
                ""))
        ),
        IF(
            Parameters!$D$16=1,
            IFERROR(
                AVERAGE(IF(
                    ISNUMBER(M203:X203),
                    IF(
                        M$4:X$4=1,
                        M203:X203,
                        ""),
                    "")),
                AVERAGE(IF(
                    ISNUMBER(M203:X203),
                    IF(
                        M$4:X$4=2,
                        M203:X203,
                        ""),
                    ""))
            ),
            IF(
                Parameters!$D$17=1,
                IFERROR(
                    IF(
                        OR(
                            IF(
                                ISNUMBER(M203:X203),
                                IF(
                                    M$4:X$4=1,
                                    M203:X203,
                                    ""),
                                "")
                            =0),
                        0,
                        GEOMEAN(IF(
                            ISNUMBER(M203:X203),
                            IF(
                                M$4:X$4=1,
                                M203:X203,
                                ""),
                            ""))
                    ),
                    IF(
                        OR(IF(
                            ISNUMBER(M203:X203),
                            IF(
                                M$4:X$4=2,
                                M203:X203,
                                ""),
                            "")
                            =0),
                        0,
                        GEOMEAN(IF(
                            ISNUMBER(M203:X203),
                            IF(
                                M$4:X$4=2,
                                M203:X203,
                                ""),
                            "")))
                )
            )
        )
    )
)</f>
        <v>5.44606413994169</v>
      </c>
      <c r="I203" s="191" cm="1">
        <f t="array" ref="I203">IF(
    SUM(IF(
            ISNUMBER(
                IF(
                    $M$5:$X$5,
                    (M203:X203),
                    "")),
            1,
            0))
        =0,
    NA(),
    IF(
        Parameters!$D$15=1,
        IF(
            SUM(--(ISNUMBER(IF($M$5:$X$5=1,(M203:X203),""))))&gt;0,
            MAX(IF(
                ISNUMBER(M203:X203),
                IF(
                    M$5:X$5=1,
                    M203:X203,
                    ""),
                "")),
            MAX(IF(
                ISNUMBER(M203:X203),
                IF(
                    M$5:X$5=2,
                    M203:X203,
                    ""),
                ""))
        ),
        IF(
            Parameters!$D$16=1,
            IFERROR(
                AVERAGE(IF(
                    ISNUMBER(M203:X203),
                    IF(
                        M$5:X$5=1,
                        M203:X203,
                        ""),
                    "")),
                AVERAGE(IF(
                    ISNUMBER(M203:X203),
                    IF(
                        M$5:X$5=2,
                        M203:X203,
                        ""),
                    ""))
            ),
            IF(
                Parameters!$D$17=1,
                IFERROR(
                    IF(
                        OR(
                            IF(
                                ISNUMBER(M203:X203),
                                IF(
                                    M$5:X$5=1,
                                    M203:X203,
                                    ""),
                                "")
                            =0),
                        0,
                        GEOMEAN(IF(
                            ISNUMBER(M203:X203),
                            IF(
                                M$5:X$5=1,
                                M203:X203,
                                ""),
                            ""))
                    ),
                    IF(
                        OR(IF(
                            ISNUMBER(M203:X203),
                            IF(
                                M$5:X$5=2,
                                M203:X203,
                                ""),
                            "")
                            =0),
                        0,
                        GEOMEAN(IF(
                            ISNUMBER(M203:X203),
                            IF(
                                M$5:X$5=2,
                                M203:X203,
                                ""),
                            "")))
                )
            )
        )
    )
)</f>
        <v>0</v>
      </c>
      <c r="J203" s="242">
        <v>44620</v>
      </c>
      <c r="K203" s="242">
        <v>44699</v>
      </c>
      <c r="L203" s="91" t="s">
        <v>332</v>
      </c>
      <c r="M203" s="192">
        <v>5.44606413994169</v>
      </c>
      <c r="N203" s="192">
        <v>0</v>
      </c>
      <c r="O203" s="192" t="s">
        <v>409</v>
      </c>
      <c r="P203" s="192">
        <v>36.799999999999997</v>
      </c>
      <c r="Q203" s="192" t="s">
        <v>409</v>
      </c>
      <c r="R203" s="192" t="s">
        <v>409</v>
      </c>
      <c r="S203" s="80"/>
      <c r="T203" s="80"/>
      <c r="U203" s="80"/>
      <c r="V203" s="80"/>
      <c r="W203" s="199"/>
      <c r="X203" s="87"/>
      <c r="Y203" s="87"/>
      <c r="Z203" s="87"/>
      <c r="AA203" s="87"/>
      <c r="AB203" s="87"/>
      <c r="AC203" s="87"/>
      <c r="AD203" s="87"/>
      <c r="AE203" s="87"/>
      <c r="AF203" s="87"/>
      <c r="AG203" s="87"/>
      <c r="AH203" s="87"/>
      <c r="AI203" s="87"/>
      <c r="AJ203" s="87"/>
      <c r="AK203" s="89"/>
    </row>
    <row r="204" spans="1:37" x14ac:dyDescent="0.2">
      <c r="A204" s="84">
        <v>197</v>
      </c>
      <c r="B204" s="84" t="str">
        <f ca="1"/>
        <v>Tunisia</v>
      </c>
      <c r="C204" s="84" t="str">
        <f ca="1"/>
        <v>TUN</v>
      </c>
      <c r="D204" s="84" t="str">
        <f ca="1"/>
        <v>MEA           Middle East &amp; North Africa</v>
      </c>
      <c r="E204" s="84" t="str">
        <f ca="1"/>
        <v>IBRD</v>
      </c>
      <c r="F204" s="190" t="str">
        <f t="shared" ca="1" si="9"/>
        <v/>
      </c>
      <c r="G204" s="80">
        <f>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0</v>
      </c>
      <c r="H204" s="80" cm="1">
        <f t="array" ref="H204">IF(
    SUM(IF(
            ISNUMBER(
                IF(
                    $M$4:$X$4,
                    (M204:X204),
                    "")),
            1,
            0))
        =0,
    NA(),
    IF(
        Parameters!$D$15=1,
        IF(
            SUM(--(ISNUMBER(IF($M$4:$X$4=1,(M204:X204),""))))&gt;0,
            MAX(IF(
                ISNUMBER(M204:X204),
                IF(
                    M$4:X$4=1,
                    M204:X204,
                    ""),
                "")),
            MAX(IF(
                ISNUMBER(M204:X204),
                IF(
                    M$4:X$4=2,
                    M204:X204,
                    ""),
                ""))
        ),
        IF(
            Parameters!$D$16=1,
            IFERROR(
                AVERAGE(IF(
                    ISNUMBER(M204:X204),
                    IF(
                        M$4:X$4=1,
                        M204:X204,
                        ""),
                    "")),
                AVERAGE(IF(
                    ISNUMBER(M204:X204),
                    IF(
                        M$4:X$4=2,
                        M204:X204,
                        ""),
                    ""))
            ),
            IF(
                Parameters!$D$17=1,
                IFERROR(
                    IF(
                        OR(
                            IF(
                                ISNUMBER(M204:X204),
                                IF(
                                    M$4:X$4=1,
                                    M204:X204,
                                    ""),
                                "")
                            =0),
                        0,
                        GEOMEAN(IF(
                            ISNUMBER(M204:X204),
                            IF(
                                M$4:X$4=1,
                                M204:X204,
                                ""),
                            ""))
                    ),
                    IF(
                        OR(IF(
                            ISNUMBER(M204:X204),
                            IF(
                                M$4:X$4=2,
                                M204:X204,
                                ""),
                            "")
                            =0),
                        0,
                        GEOMEAN(IF(
                            ISNUMBER(M204:X204),
                            IF(
                                M$4:X$4=2,
                                M204:X204,
                                ""),
                            "")))
                )
            )
        )
    )
)</f>
        <v>6.9912536443148596</v>
      </c>
      <c r="I204" s="191" cm="1">
        <f t="array" ref="I204">IF(
    SUM(IF(
            ISNUMBER(
                IF(
                    $M$5:$X$5,
                    (M204:X204),
                    "")),
            1,
            0))
        =0,
    NA(),
    IF(
        Parameters!$D$15=1,
        IF(
            SUM(--(ISNUMBER(IF($M$5:$X$5=1,(M204:X204),""))))&gt;0,
            MAX(IF(
                ISNUMBER(M204:X204),
                IF(
                    M$5:X$5=1,
                    M204:X204,
                    ""),
                "")),
            MAX(IF(
                ISNUMBER(M204:X204),
                IF(
                    M$5:X$5=2,
                    M204:X204,
                    ""),
                ""))
        ),
        IF(
            Parameters!$D$16=1,
            IFERROR(
                AVERAGE(IF(
                    ISNUMBER(M204:X204),
                    IF(
                        M$5:X$5=1,
                        M204:X204,
                        ""),
                    "")),
                AVERAGE(IF(
                    ISNUMBER(M204:X204),
                    IF(
                        M$5:X$5=2,
                        M204:X204,
                        ""),
                    ""))
            ),
            IF(
                Parameters!$D$17=1,
                IFERROR(
                    IF(
                        OR(
                            IF(
                                ISNUMBER(M204:X204),
                                IF(
                                    M$5:X$5=1,
                                    M204:X204,
                                    ""),
                                "")
                            =0),
                        0,
                        GEOMEAN(IF(
                            ISNUMBER(M204:X204),
                            IF(
                                M$5:X$5=1,
                                M204:X204,
                                ""),
                            ""))
                    ),
                    IF(
                        OR(IF(
                            ISNUMBER(M204:X204),
                            IF(
                                M$5:X$5=2,
                                M204:X204,
                                ""),
                            "")
                            =0),
                        0,
                        GEOMEAN(IF(
                            ISNUMBER(M204:X204),
                            IF(
                                M$5:X$5=2,
                                M204:X204,
                                ""),
                            "")))
                )
            )
        )
    )
)</f>
        <v>0</v>
      </c>
      <c r="J204" s="242">
        <v>44620</v>
      </c>
      <c r="K204" s="242">
        <v>44881</v>
      </c>
      <c r="L204" s="91" t="s">
        <v>334</v>
      </c>
      <c r="M204" s="192">
        <v>6.9912536443148596</v>
      </c>
      <c r="N204" s="192">
        <v>0</v>
      </c>
      <c r="O204" s="192" t="s">
        <v>409</v>
      </c>
      <c r="P204" s="192">
        <v>31.5</v>
      </c>
      <c r="Q204" s="192" t="s">
        <v>409</v>
      </c>
      <c r="R204" s="192" t="s">
        <v>409</v>
      </c>
      <c r="S204" s="80"/>
      <c r="T204" s="80"/>
      <c r="U204" s="80"/>
      <c r="V204" s="80"/>
      <c r="W204" s="199"/>
      <c r="X204" s="87"/>
      <c r="Y204" s="87"/>
      <c r="Z204" s="87"/>
      <c r="AA204" s="87"/>
      <c r="AB204" s="87"/>
      <c r="AC204" s="87"/>
      <c r="AD204" s="87"/>
      <c r="AE204" s="87"/>
      <c r="AF204" s="87"/>
      <c r="AG204" s="87"/>
      <c r="AH204" s="87"/>
      <c r="AI204" s="87"/>
      <c r="AJ204" s="87"/>
      <c r="AK204" s="89"/>
    </row>
    <row r="205" spans="1:37" x14ac:dyDescent="0.2">
      <c r="A205" s="84">
        <v>198</v>
      </c>
      <c r="B205" s="84" t="str">
        <f ca="1"/>
        <v>Türkiye</v>
      </c>
      <c r="C205" s="84" t="str">
        <f ca="1"/>
        <v>TUR</v>
      </c>
      <c r="D205" s="84" t="str">
        <f ca="1"/>
        <v>ECS           Europe &amp; Central Asia</v>
      </c>
      <c r="E205" s="84" t="str">
        <f ca="1"/>
        <v>IBRD</v>
      </c>
      <c r="F205" s="190" t="str">
        <f t="shared" ca="1" si="9"/>
        <v/>
      </c>
      <c r="G205" s="80">
        <f>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0</v>
      </c>
      <c r="H205" s="80" cm="1">
        <f t="array" ref="H205">IF(
    SUM(IF(
            ISNUMBER(
                IF(
                    $M$4:$X$4,
                    (M205:X205),
                    "")),
            1,
            0))
        =0,
    NA(),
    IF(
        Parameters!$D$15=1,
        IF(
            SUM(--(ISNUMBER(IF($M$4:$X$4=1,(M205:X205),""))))&gt;0,
            MAX(IF(
                ISNUMBER(M205:X205),
                IF(
                    M$4:X$4=1,
                    M205:X205,
                    ""),
                "")),
            MAX(IF(
                ISNUMBER(M205:X205),
                IF(
                    M$4:X$4=2,
                    M205:X205,
                    ""),
                ""))
        ),
        IF(
            Parameters!$D$16=1,
            IFERROR(
                AVERAGE(IF(
                    ISNUMBER(M205:X205),
                    IF(
                        M$4:X$4=1,
                        M205:X205,
                        ""),
                    "")),
                AVERAGE(IF(
                    ISNUMBER(M205:X205),
                    IF(
                        M$4:X$4=2,
                        M205:X205,
                        ""),
                    ""))
            ),
            IF(
                Parameters!$D$17=1,
                IFERROR(
                    IF(
                        OR(
                            IF(
                                ISNUMBER(M205:X205),
                                IF(
                                    M$4:X$4=1,
                                    M205:X205,
                                    ""),
                                "")
                            =0),
                        0,
                        GEOMEAN(IF(
                            ISNUMBER(M205:X205),
                            IF(
                                M$4:X$4=1,
                                M205:X205,
                                ""),
                            ""))
                    ),
                    IF(
                        OR(IF(
                            ISNUMBER(M205:X205),
                            IF(
                                M$4:X$4=2,
                                M205:X205,
                                ""),
                            "")
                            =0),
                        0,
                        GEOMEAN(IF(
                            ISNUMBER(M205:X205),
                            IF(
                                M$4:X$4=2,
                                M205:X205,
                                ""),
                            "")))
                )
            )
        )
    )
)</f>
        <v>1.5976676384839601</v>
      </c>
      <c r="I205" s="191" cm="1">
        <f t="array" ref="I205">IF(
    SUM(IF(
            ISNUMBER(
                IF(
                    $M$5:$X$5,
                    (M205:X205),
                    "")),
            1,
            0))
        =0,
    NA(),
    IF(
        Parameters!$D$15=1,
        IF(
            SUM(--(ISNUMBER(IF($M$5:$X$5=1,(M205:X205),""))))&gt;0,
            MAX(IF(
                ISNUMBER(M205:X205),
                IF(
                    M$5:X$5=1,
                    M205:X205,
                    ""),
                "")),
            MAX(IF(
                ISNUMBER(M205:X205),
                IF(
                    M$5:X$5=2,
                    M205:X205,
                    ""),
                ""))
        ),
        IF(
            Parameters!$D$16=1,
            IFERROR(
                AVERAGE(IF(
                    ISNUMBER(M205:X205),
                    IF(
                        M$5:X$5=1,
                        M205:X205,
                        ""),
                    "")),
                AVERAGE(IF(
                    ISNUMBER(M205:X205),
                    IF(
                        M$5:X$5=2,
                        M205:X205,
                        ""),
                    ""))
            ),
            IF(
                Parameters!$D$17=1,
                IFERROR(
                    IF(
                        OR(
                            IF(
                                ISNUMBER(M205:X205),
                                IF(
                                    M$5:X$5=1,
                                    M205:X205,
                                    ""),
                                "")
                            =0),
                        0,
                        GEOMEAN(IF(
                            ISNUMBER(M205:X205),
                            IF(
                                M$5:X$5=1,
                                M205:X205,
                                ""),
                            ""))
                    ),
                    IF(
                        OR(IF(
                            ISNUMBER(M205:X205),
                            IF(
                                M$5:X$5=2,
                                M205:X205,
                                ""),
                            "")
                            =0),
                        0,
                        GEOMEAN(IF(
                            ISNUMBER(M205:X205),
                            IF(
                                M$5:X$5=2,
                                M205:X205,
                                ""),
                            "")))
                )
            )
        )
    )
)</f>
        <v>0</v>
      </c>
      <c r="J205" s="242">
        <v>44620</v>
      </c>
      <c r="K205" s="242">
        <v>44699</v>
      </c>
      <c r="L205" s="91" t="s">
        <v>335</v>
      </c>
      <c r="M205" s="192">
        <v>1.5976676384839601</v>
      </c>
      <c r="N205" s="192">
        <v>0</v>
      </c>
      <c r="O205" s="192" t="s">
        <v>409</v>
      </c>
      <c r="P205" s="192">
        <v>50</v>
      </c>
      <c r="Q205" s="192" t="s">
        <v>409</v>
      </c>
      <c r="R205" s="192" t="s">
        <v>409</v>
      </c>
      <c r="S205" s="80"/>
      <c r="T205" s="80"/>
      <c r="U205" s="80"/>
      <c r="V205" s="80"/>
      <c r="W205" s="199"/>
      <c r="X205" s="87"/>
      <c r="Y205" s="87"/>
      <c r="Z205" s="87"/>
      <c r="AA205" s="87"/>
      <c r="AB205" s="87"/>
      <c r="AC205" s="87"/>
      <c r="AD205" s="87"/>
      <c r="AE205" s="87"/>
      <c r="AF205" s="87"/>
      <c r="AG205" s="87"/>
      <c r="AH205" s="87"/>
      <c r="AI205" s="87"/>
      <c r="AJ205" s="87"/>
      <c r="AK205" s="89"/>
    </row>
    <row r="206" spans="1:37" x14ac:dyDescent="0.2">
      <c r="A206" s="84">
        <v>199</v>
      </c>
      <c r="B206" s="35" t="str">
        <f ca="1"/>
        <v>Tuvalu</v>
      </c>
      <c r="C206" s="35" t="str">
        <f ca="1"/>
        <v>TUV</v>
      </c>
      <c r="D206" s="35" t="str">
        <f ca="1"/>
        <v>EAS           East Asia &amp; Pacific</v>
      </c>
      <c r="E206" s="35" t="str">
        <f ca="1"/>
        <v>IDA</v>
      </c>
      <c r="F206" s="190" t="str">
        <f t="shared" ca="1" si="9"/>
        <v/>
      </c>
      <c r="G206" s="80">
        <f>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0</v>
      </c>
      <c r="H206" s="80" cm="1">
        <f t="array" ref="H206">IF(
    SUM(IF(
            ISNUMBER(
                IF(
                    $M$4:$X$4,
                    (M206:X206),
                    "")),
            1,
            0))
        =0,
    NA(),
    IF(
        Parameters!$D$15=1,
        IF(
            SUM(--(ISNUMBER(IF($M$4:$X$4=1,(M206:X206),""))))&gt;0,
            MAX(IF(
                ISNUMBER(M206:X206),
                IF(
                    M$4:X$4=1,
                    M206:X206,
                    ""),
                "")),
            MAX(IF(
                ISNUMBER(M206:X206),
                IF(
                    M$4:X$4=2,
                    M206:X206,
                    ""),
                ""))
        ),
        IF(
            Parameters!$D$16=1,
            IFERROR(
                AVERAGE(IF(
                    ISNUMBER(M206:X206),
                    IF(
                        M$4:X$4=1,
                        M206:X206,
                        ""),
                    "")),
                AVERAGE(IF(
                    ISNUMBER(M206:X206),
                    IF(
                        M$4:X$4=2,
                        M206:X206,
                        ""),
                    ""))
            ),
            IF(
                Parameters!$D$17=1,
                IFERROR(
                    IF(
                        OR(
                            IF(
                                ISNUMBER(M206:X206),
                                IF(
                                    M$4:X$4=1,
                                    M206:X206,
                                    ""),
                                "")
                            =0),
                        0,
                        GEOMEAN(IF(
                            ISNUMBER(M206:X206),
                            IF(
                                M$4:X$4=1,
                                M206:X206,
                                ""),
                            ""))
                    ),
                    IF(
                        OR(IF(
                            ISNUMBER(M206:X206),
                            IF(
                                M$4:X$4=2,
                                M206:X206,
                                ""),
                            "")
                            =0),
                        0,
                        GEOMEAN(IF(
                            ISNUMBER(M206:X206),
                            IF(
                                M$4:X$4=2,
                                M206:X206,
                                ""),
                            "")))
                )
            )
        )
    )
)</f>
        <v>10</v>
      </c>
      <c r="I206" s="191" cm="1">
        <f t="array" ref="I206">IF(
    SUM(IF(
            ISNUMBER(
                IF(
                    $M$5:$X$5,
                    (M206:X206),
                    "")),
            1,
            0))
        =0,
    NA(),
    IF(
        Parameters!$D$15=1,
        IF(
            SUM(--(ISNUMBER(IF($M$5:$X$5=1,(M206:X206),""))))&gt;0,
            MAX(IF(
                ISNUMBER(M206:X206),
                IF(
                    M$5:X$5=1,
                    M206:X206,
                    ""),
                "")),
            MAX(IF(
                ISNUMBER(M206:X206),
                IF(
                    M$5:X$5=2,
                    M206:X206,
                    ""),
                ""))
        ),
        IF(
            Parameters!$D$16=1,
            IFERROR(
                AVERAGE(IF(
                    ISNUMBER(M206:X206),
                    IF(
                        M$5:X$5=1,
                        M206:X206,
                        ""),
                    "")),
                AVERAGE(IF(
                    ISNUMBER(M206:X206),
                    IF(
                        M$5:X$5=2,
                        M206:X206,
                        ""),
                    ""))
            ),
            IF(
                Parameters!$D$17=1,
                IFERROR(
                    IF(
                        OR(
                            IF(
                                ISNUMBER(M206:X206),
                                IF(
                                    M$5:X$5=1,
                                    M206:X206,
                                    ""),
                                "")
                            =0),
                        0,
                        GEOMEAN(IF(
                            ISNUMBER(M206:X206),
                            IF(
                                M$5:X$5=1,
                                M206:X206,
                                ""),
                            ""))
                    ),
                    IF(
                        OR(IF(
                            ISNUMBER(M206:X206),
                            IF(
                                M$5:X$5=2,
                                M206:X206,
                                ""),
                            "")
                            =0),
                        0,
                        GEOMEAN(IF(
                            ISNUMBER(M206:X206),
                            IF(
                                M$5:X$5=2,
                                M206:X206,
                                ""),
                            "")))
                )
            )
        )
    )
)</f>
        <v>0</v>
      </c>
      <c r="J206" s="242">
        <v>44620</v>
      </c>
      <c r="K206" s="242" t="s">
        <v>409</v>
      </c>
      <c r="L206" s="91" t="s">
        <v>337</v>
      </c>
      <c r="M206" s="192">
        <v>10</v>
      </c>
      <c r="N206" s="192">
        <v>0</v>
      </c>
      <c r="O206" s="192" t="s">
        <v>409</v>
      </c>
      <c r="P206" s="192">
        <v>20</v>
      </c>
      <c r="Q206" s="192" t="s">
        <v>409</v>
      </c>
      <c r="R206" s="192" t="s">
        <v>409</v>
      </c>
    </row>
    <row r="207" spans="1:37" x14ac:dyDescent="0.2">
      <c r="A207" s="84">
        <v>200</v>
      </c>
      <c r="B207" s="35" t="str">
        <f ca="1"/>
        <v>Taiwan, China</v>
      </c>
      <c r="C207" s="35" t="str">
        <f ca="1"/>
        <v>TWN</v>
      </c>
      <c r="D207" s="35" t="str">
        <f ca="1"/>
        <v>EAS           East Asia &amp; Pacific</v>
      </c>
      <c r="E207" s="35" t="str">
        <f ca="1"/>
        <v>NA</v>
      </c>
      <c r="F207" s="190" t="str">
        <f t="shared" ca="1" si="9"/>
        <v/>
      </c>
      <c r="G207" s="80">
        <f>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0</v>
      </c>
      <c r="H207" s="80" t="e" cm="1">
        <f t="array" ref="H207">IF(
    SUM(IF(
            ISNUMBER(
                IF(
                    $M$4:$X$4,
                    (M207:X207),
                    "")),
            1,
            0))
        =0,
    NA(),
    IF(
        Parameters!$D$15=1,
        IF(
            SUM(--(ISNUMBER(IF($M$4:$X$4=1,(M207:X207),""))))&gt;0,
            MAX(IF(
                ISNUMBER(M207:X207),
                IF(
                    M$4:X$4=1,
                    M207:X207,
                    ""),
                "")),
            MAX(IF(
                ISNUMBER(M207:X207),
                IF(
                    M$4:X$4=2,
                    M207:X207,
                    ""),
                ""))
        ),
        IF(
            Parameters!$D$16=1,
            IFERROR(
                AVERAGE(IF(
                    ISNUMBER(M207:X207),
                    IF(
                        M$4:X$4=1,
                        M207:X207,
                        ""),
                    "")),
                AVERAGE(IF(
                    ISNUMBER(M207:X207),
                    IF(
                        M$4:X$4=2,
                        M207:X207,
                        ""),
                    ""))
            ),
            IF(
                Parameters!$D$17=1,
                IFERROR(
                    IF(
                        OR(
                            IF(
                                ISNUMBER(M207:X207),
                                IF(
                                    M$4:X$4=1,
                                    M207:X207,
                                    ""),
                                "")
                            =0),
                        0,
                        GEOMEAN(IF(
                            ISNUMBER(M207:X207),
                            IF(
                                M$4:X$4=1,
                                M207:X207,
                                ""),
                            ""))
                    ),
                    IF(
                        OR(IF(
                            ISNUMBER(M207:X207),
                            IF(
                                M$4:X$4=2,
                                M207:X207,
                                ""),
                            "")
                            =0),
                        0,
                        GEOMEAN(IF(
                            ISNUMBER(M207:X207),
                            IF(
                                M$4:X$4=2,
                                M207:X207,
                                ""),
                            "")))
                )
            )
        )
    )
)</f>
        <v>#N/A</v>
      </c>
      <c r="I207" s="191" cm="1">
        <f t="array" ref="I207">IF(
    SUM(IF(
            ISNUMBER(
                IF(
                    $M$5:$X$5,
                    (M207:X207),
                    "")),
            1,
            0))
        =0,
    NA(),
    IF(
        Parameters!$D$15=1,
        IF(
            SUM(--(ISNUMBER(IF($M$5:$X$5=1,(M207:X207),""))))&gt;0,
            MAX(IF(
                ISNUMBER(M207:X207),
                IF(
                    M$5:X$5=1,
                    M207:X207,
                    ""),
                "")),
            MAX(IF(
                ISNUMBER(M207:X207),
                IF(
                    M$5:X$5=2,
                    M207:X207,
                    ""),
                ""))
        ),
        IF(
            Parameters!$D$16=1,
            IFERROR(
                AVERAGE(IF(
                    ISNUMBER(M207:X207),
                    IF(
                        M$5:X$5=1,
                        M207:X207,
                        ""),
                    "")),
                AVERAGE(IF(
                    ISNUMBER(M207:X207),
                    IF(
                        M$5:X$5=2,
                        M207:X207,
                        ""),
                    ""))
            ),
            IF(
                Parameters!$D$17=1,
                IFERROR(
                    IF(
                        OR(
                            IF(
                                ISNUMBER(M207:X207),
                                IF(
                                    M$5:X$5=1,
                                    M207:X207,
                                    ""),
                                "")
                            =0),
                        0,
                        GEOMEAN(IF(
                            ISNUMBER(M207:X207),
                            IF(
                                M$5:X$5=1,
                                M207:X207,
                                ""),
                            ""))
                    ),
                    IF(
                        OR(IF(
                            ISNUMBER(M207:X207),
                            IF(
                                M$5:X$5=2,
                                M207:X207,
                                ""),
                            "")
                            =0),
                        0,
                        GEOMEAN(IF(
                            ISNUMBER(M207:X207),
                            IF(
                                M$5:X$5=2,
                                M207:X207,
                                ""),
                            "")))
                )
            )
        )
    )
)</f>
        <v>0</v>
      </c>
      <c r="J207" s="242" t="s">
        <v>409</v>
      </c>
      <c r="K207" s="242">
        <v>44887</v>
      </c>
      <c r="L207" s="91" t="s">
        <v>691</v>
      </c>
      <c r="M207" s="192" t="s">
        <v>409</v>
      </c>
      <c r="N207" s="192">
        <v>0</v>
      </c>
      <c r="O207" s="192" t="s">
        <v>409</v>
      </c>
      <c r="P207" s="192" t="s">
        <v>409</v>
      </c>
      <c r="Q207" s="192" t="s">
        <v>409</v>
      </c>
      <c r="R207" s="192" t="s">
        <v>409</v>
      </c>
    </row>
    <row r="208" spans="1:37" x14ac:dyDescent="0.2">
      <c r="A208" s="84">
        <v>201</v>
      </c>
      <c r="B208" s="35" t="str">
        <f ca="1"/>
        <v>Tanzania</v>
      </c>
      <c r="C208" s="35" t="str">
        <f ca="1"/>
        <v>TZA</v>
      </c>
      <c r="D208" s="35" t="str">
        <f ca="1"/>
        <v>SSF           Sub-Saharan Africa</v>
      </c>
      <c r="E208" s="35" t="str">
        <f ca="1"/>
        <v>IDA</v>
      </c>
      <c r="F208" s="190" t="str">
        <f t="shared" ca="1" si="9"/>
        <v/>
      </c>
      <c r="G208" s="80">
        <f>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0</v>
      </c>
      <c r="H208" s="80" cm="1">
        <f t="array" ref="H208">IF(
    SUM(IF(
            ISNUMBER(
                IF(
                    $M$4:$X$4,
                    (M208:X208),
                    "")),
            1,
            0))
        =0,
    NA(),
    IF(
        Parameters!$D$15=1,
        IF(
            SUM(--(ISNUMBER(IF($M$4:$X$4=1,(M208:X208),""))))&gt;0,
            MAX(IF(
                ISNUMBER(M208:X208),
                IF(
                    M$4:X$4=1,
                    M208:X208,
                    ""),
                "")),
            MAX(IF(
                ISNUMBER(M208:X208),
                IF(
                    M$4:X$4=2,
                    M208:X208,
                    ""),
                ""))
        ),
        IF(
            Parameters!$D$16=1,
            IFERROR(
                AVERAGE(IF(
                    ISNUMBER(M208:X208),
                    IF(
                        M$4:X$4=1,
                        M208:X208,
                        ""),
                    "")),
                AVERAGE(IF(
                    ISNUMBER(M208:X208),
                    IF(
                        M$4:X$4=2,
                        M208:X208,
                        ""),
                    ""))
            ),
            IF(
                Parameters!$D$17=1,
                IFERROR(
                    IF(
                        OR(
                            IF(
                                ISNUMBER(M208:X208),
                                IF(
                                    M$4:X$4=1,
                                    M208:X208,
                                    ""),
                                "")
                            =0),
                        0,
                        GEOMEAN(IF(
                            ISNUMBER(M208:X208),
                            IF(
                                M$4:X$4=1,
                                M208:X208,
                                ""),
                            ""))
                    ),
                    IF(
                        OR(IF(
                            ISNUMBER(M208:X208),
                            IF(
                                M$4:X$4=2,
                                M208:X208,
                                ""),
                            "")
                            =0),
                        0,
                        GEOMEAN(IF(
                            ISNUMBER(M208:X208),
                            IF(
                                M$4:X$4=2,
                                M208:X208,
                                ""),
                            "")))
                )
            )
        )
    )
)</f>
        <v>7.0495626822157398</v>
      </c>
      <c r="I208" s="191" cm="1">
        <f t="array" ref="I208">IF(
    SUM(IF(
            ISNUMBER(
                IF(
                    $M$5:$X$5,
                    (M208:X208),
                    "")),
            1,
            0))
        =0,
    NA(),
    IF(
        Parameters!$D$15=1,
        IF(
            SUM(--(ISNUMBER(IF($M$5:$X$5=1,(M208:X208),""))))&gt;0,
            MAX(IF(
                ISNUMBER(M208:X208),
                IF(
                    M$5:X$5=1,
                    M208:X208,
                    ""),
                "")),
            MAX(IF(
                ISNUMBER(M208:X208),
                IF(
                    M$5:X$5=2,
                    M208:X208,
                    ""),
                ""))
        ),
        IF(
            Parameters!$D$16=1,
            IFERROR(
                AVERAGE(IF(
                    ISNUMBER(M208:X208),
                    IF(
                        M$5:X$5=1,
                        M208:X208,
                        ""),
                    "")),
                AVERAGE(IF(
                    ISNUMBER(M208:X208),
                    IF(
                        M$5:X$5=2,
                        M208:X208,
                        ""),
                    ""))
            ),
            IF(
                Parameters!$D$17=1,
                IFERROR(
                    IF(
                        OR(
                            IF(
                                ISNUMBER(M208:X208),
                                IF(
                                    M$5:X$5=1,
                                    M208:X208,
                                    ""),
                                "")
                            =0),
                        0,
                        GEOMEAN(IF(
                            ISNUMBER(M208:X208),
                            IF(
                                M$5:X$5=1,
                                M208:X208,
                                ""),
                            ""))
                    ),
                    IF(
                        OR(IF(
                            ISNUMBER(M208:X208),
                            IF(
                                M$5:X$5=2,
                                M208:X208,
                                ""),
                            "")
                            =0),
                        0,
                        GEOMEAN(IF(
                            ISNUMBER(M208:X208),
                            IF(
                                M$5:X$5=2,
                                M208:X208,
                                ""),
                            "")))
                )
            )
        )
    )
)</f>
        <v>0</v>
      </c>
      <c r="J208" s="242">
        <v>44620</v>
      </c>
      <c r="K208" s="242">
        <v>44840</v>
      </c>
      <c r="L208" s="91" t="s">
        <v>339</v>
      </c>
      <c r="M208" s="192">
        <v>7.0495626822157398</v>
      </c>
      <c r="N208" s="192">
        <v>0</v>
      </c>
      <c r="O208" s="192" t="s">
        <v>409</v>
      </c>
      <c r="P208" s="192">
        <v>31.3</v>
      </c>
      <c r="Q208" s="192" t="s">
        <v>409</v>
      </c>
      <c r="R208" s="192" t="s">
        <v>409</v>
      </c>
    </row>
    <row r="209" spans="1:18" x14ac:dyDescent="0.2">
      <c r="A209" s="84">
        <v>202</v>
      </c>
      <c r="B209" s="35" t="str">
        <f ca="1"/>
        <v>Uganda</v>
      </c>
      <c r="C209" s="35" t="str">
        <f ca="1"/>
        <v>UGA</v>
      </c>
      <c r="D209" s="35" t="str">
        <f ca="1"/>
        <v>SSF           Sub-Saharan Africa</v>
      </c>
      <c r="E209" s="35" t="str">
        <f ca="1"/>
        <v>IDA</v>
      </c>
      <c r="F209" s="190" t="str">
        <f t="shared" ca="1" si="9"/>
        <v/>
      </c>
      <c r="G209" s="80">
        <f>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0</v>
      </c>
      <c r="H209" s="80" cm="1">
        <f t="array" ref="H209">IF(
    SUM(IF(
            ISNUMBER(
                IF(
                    $M$4:$X$4,
                    (M209:X209),
                    "")),
            1,
            0))
        =0,
    NA(),
    IF(
        Parameters!$D$15=1,
        IF(
            SUM(--(ISNUMBER(IF($M$4:$X$4=1,(M209:X209),""))))&gt;0,
            MAX(IF(
                ISNUMBER(M209:X209),
                IF(
                    M$4:X$4=1,
                    M209:X209,
                    ""),
                "")),
            MAX(IF(
                ISNUMBER(M209:X209),
                IF(
                    M$4:X$4=2,
                    M209:X209,
                    ""),
                ""))
        ),
        IF(
            Parameters!$D$16=1,
            IFERROR(
                AVERAGE(IF(
                    ISNUMBER(M209:X209),
                    IF(
                        M$4:X$4=1,
                        M209:X209,
                        ""),
                    "")),
                AVERAGE(IF(
                    ISNUMBER(M209:X209),
                    IF(
                        M$4:X$4=2,
                        M209:X209,
                        ""),
                    ""))
            ),
            IF(
                Parameters!$D$17=1,
                IFERROR(
                    IF(
                        OR(
                            IF(
                                ISNUMBER(M209:X209),
                                IF(
                                    M$4:X$4=1,
                                    M209:X209,
                                    ""),
                                "")
                            =0),
                        0,
                        GEOMEAN(IF(
                            ISNUMBER(M209:X209),
                            IF(
                                M$4:X$4=1,
                                M209:X209,
                                ""),
                            ""))
                    ),
                    IF(
                        OR(IF(
                            ISNUMBER(M209:X209),
                            IF(
                                M$4:X$4=2,
                                M209:X209,
                                ""),
                            "")
                            =0),
                        0,
                        GEOMEAN(IF(
                            ISNUMBER(M209:X209),
                            IF(
                                M$4:X$4=2,
                                M209:X209,
                                ""),
                            "")))
                )
            )
        )
    )
)</f>
        <v>5.5335276967929996</v>
      </c>
      <c r="I209" s="191" cm="1">
        <f t="array" ref="I209">IF(
    SUM(IF(
            ISNUMBER(
                IF(
                    $M$5:$X$5,
                    (M209:X209),
                    "")),
            1,
            0))
        =0,
    NA(),
    IF(
        Parameters!$D$15=1,
        IF(
            SUM(--(ISNUMBER(IF($M$5:$X$5=1,(M209:X209),""))))&gt;0,
            MAX(IF(
                ISNUMBER(M209:X209),
                IF(
                    M$5:X$5=1,
                    M209:X209,
                    ""),
                "")),
            MAX(IF(
                ISNUMBER(M209:X209),
                IF(
                    M$5:X$5=2,
                    M209:X209,
                    ""),
                ""))
        ),
        IF(
            Parameters!$D$16=1,
            IFERROR(
                AVERAGE(IF(
                    ISNUMBER(M209:X209),
                    IF(
                        M$5:X$5=1,
                        M209:X209,
                        ""),
                    "")),
                AVERAGE(IF(
                    ISNUMBER(M209:X209),
                    IF(
                        M$5:X$5=2,
                        M209:X209,
                        ""),
                    ""))
            ),
            IF(
                Parameters!$D$17=1,
                IFERROR(
                    IF(
                        OR(
                            IF(
                                ISNUMBER(M209:X209),
                                IF(
                                    M$5:X$5=1,
                                    M209:X209,
                                    ""),
                                "")
                            =0),
                        0,
                        GEOMEAN(IF(
                            ISNUMBER(M209:X209),
                            IF(
                                M$5:X$5=1,
                                M209:X209,
                                ""),
                            ""))
                    ),
                    IF(
                        OR(IF(
                            ISNUMBER(M209:X209),
                            IF(
                                M$5:X$5=2,
                                M209:X209,
                                ""),
                            "")
                            =0),
                        0,
                        GEOMEAN(IF(
                            ISNUMBER(M209:X209),
                            IF(
                                M$5:X$5=2,
                                M209:X209,
                                ""),
                            "")))
                )
            )
        )
    )
)</f>
        <v>0</v>
      </c>
      <c r="J209" s="242">
        <v>44620</v>
      </c>
      <c r="K209" s="242">
        <v>44852</v>
      </c>
      <c r="L209" s="91" t="s">
        <v>341</v>
      </c>
      <c r="M209" s="192">
        <v>5.5335276967929996</v>
      </c>
      <c r="N209" s="192">
        <v>0</v>
      </c>
      <c r="O209" s="192" t="s">
        <v>409</v>
      </c>
      <c r="P209" s="192">
        <v>36.5</v>
      </c>
      <c r="Q209" s="192" t="s">
        <v>409</v>
      </c>
      <c r="R209" s="192" t="s">
        <v>409</v>
      </c>
    </row>
    <row r="210" spans="1:18" x14ac:dyDescent="0.2">
      <c r="A210" s="84">
        <v>203</v>
      </c>
      <c r="B210" s="35" t="str">
        <f ca="1"/>
        <v>Ukraine</v>
      </c>
      <c r="C210" s="35" t="str">
        <f ca="1"/>
        <v>UKR</v>
      </c>
      <c r="D210" s="35" t="str">
        <f ca="1"/>
        <v>ECS           Europe &amp; Central Asia</v>
      </c>
      <c r="E210" s="35" t="str">
        <f ca="1"/>
        <v>IBRD</v>
      </c>
      <c r="F210" s="190" t="str">
        <f t="shared" ca="1" si="9"/>
        <v/>
      </c>
      <c r="G210" s="80">
        <f>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0</v>
      </c>
      <c r="H210" s="80" cm="1">
        <f t="array" ref="H210">IF(
    SUM(IF(
            ISNUMBER(
                IF(
                    $M$4:$X$4,
                    (M210:X210),
                    "")),
            1,
            0))
        =0,
    NA(),
    IF(
        Parameters!$D$15=1,
        IF(
            SUM(--(ISNUMBER(IF($M$4:$X$4=1,(M210:X210),""))))&gt;0,
            MAX(IF(
                ISNUMBER(M210:X210),
                IF(
                    M$4:X$4=1,
                    M210:X210,
                    ""),
                "")),
            MAX(IF(
                ISNUMBER(M210:X210),
                IF(
                    M$4:X$4=2,
                    M210:X210,
                    ""),
                ""))
        ),
        IF(
            Parameters!$D$16=1,
            IFERROR(
                AVERAGE(IF(
                    ISNUMBER(M210:X210),
                    IF(
                        M$4:X$4=1,
                        M210:X210,
                        ""),
                    "")),
                AVERAGE(IF(
                    ISNUMBER(M210:X210),
                    IF(
                        M$4:X$4=2,
                        M210:X210,
                        ""),
                    ""))
            ),
            IF(
                Parameters!$D$17=1,
                IFERROR(
                    IF(
                        OR(
                            IF(
                                ISNUMBER(M210:X210),
                                IF(
                                    M$4:X$4=1,
                                    M210:X210,
                                    ""),
                                "")
                            =0),
                        0,
                        GEOMEAN(IF(
                            ISNUMBER(M210:X210),
                            IF(
                                M$4:X$4=1,
                                M210:X210,
                                ""),
                            ""))
                    ),
                    IF(
                        OR(IF(
                            ISNUMBER(M210:X210),
                            IF(
                                M$4:X$4=2,
                                M210:X210,
                                ""),
                            "")
                            =0),
                        0,
                        GEOMEAN(IF(
                            ISNUMBER(M210:X210),
                            IF(
                                M$4:X$4=2,
                                M210:X210,
                                ""),
                            "")))
                )
            )
        )
    )
)</f>
        <v>4.8338192419824999</v>
      </c>
      <c r="I210" s="191" cm="1">
        <f t="array" ref="I210">IF(
    SUM(IF(
            ISNUMBER(
                IF(
                    $M$5:$X$5,
                    (M210:X210),
                    "")),
            1,
            0))
        =0,
    NA(),
    IF(
        Parameters!$D$15=1,
        IF(
            SUM(--(ISNUMBER(IF($M$5:$X$5=1,(M210:X210),""))))&gt;0,
            MAX(IF(
                ISNUMBER(M210:X210),
                IF(
                    M$5:X$5=1,
                    M210:X210,
                    ""),
                "")),
            MAX(IF(
                ISNUMBER(M210:X210),
                IF(
                    M$5:X$5=2,
                    M210:X210,
                    ""),
                ""))
        ),
        IF(
            Parameters!$D$16=1,
            IFERROR(
                AVERAGE(IF(
                    ISNUMBER(M210:X210),
                    IF(
                        M$5:X$5=1,
                        M210:X210,
                        ""),
                    "")),
                AVERAGE(IF(
                    ISNUMBER(M210:X210),
                    IF(
                        M$5:X$5=2,
                        M210:X210,
                        ""),
                    ""))
            ),
            IF(
                Parameters!$D$17=1,
                IFERROR(
                    IF(
                        OR(
                            IF(
                                ISNUMBER(M210:X210),
                                IF(
                                    M$5:X$5=1,
                                    M210:X210,
                                    ""),
                                "")
                            =0),
                        0,
                        GEOMEAN(IF(
                            ISNUMBER(M210:X210),
                            IF(
                                M$5:X$5=1,
                                M210:X210,
                                ""),
                            ""))
                    ),
                    IF(
                        OR(IF(
                            ISNUMBER(M210:X210),
                            IF(
                                M$5:X$5=2,
                                M210:X210,
                                ""),
                            "")
                            =0),
                        0,
                        GEOMEAN(IF(
                            ISNUMBER(M210:X210),
                            IF(
                                M$5:X$5=2,
                                M210:X210,
                                ""),
                            "")))
                )
            )
        )
    )
)</f>
        <v>0</v>
      </c>
      <c r="J210" s="242">
        <v>44620</v>
      </c>
      <c r="K210" s="242">
        <v>44699</v>
      </c>
      <c r="L210" s="91" t="s">
        <v>343</v>
      </c>
      <c r="M210" s="192">
        <v>4.8338192419824999</v>
      </c>
      <c r="N210" s="192">
        <v>0</v>
      </c>
      <c r="O210" s="192" t="s">
        <v>409</v>
      </c>
      <c r="P210" s="192">
        <v>38.9</v>
      </c>
      <c r="Q210" s="192" t="s">
        <v>409</v>
      </c>
      <c r="R210" s="192" t="s">
        <v>409</v>
      </c>
    </row>
    <row r="211" spans="1:18" x14ac:dyDescent="0.2">
      <c r="A211" s="84">
        <v>204</v>
      </c>
      <c r="B211" s="35" t="str">
        <f ca="1"/>
        <v>Uruguay</v>
      </c>
      <c r="C211" s="35" t="str">
        <f ca="1"/>
        <v>URY</v>
      </c>
      <c r="D211" s="35" t="str">
        <f ca="1"/>
        <v>LCN           Latin America &amp; Caribbean</v>
      </c>
      <c r="E211" s="35" t="str">
        <f ca="1"/>
        <v>IBRD</v>
      </c>
      <c r="F211" s="190" t="str">
        <f t="shared" ca="1" si="9"/>
        <v/>
      </c>
      <c r="G211" s="80">
        <f>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0</v>
      </c>
      <c r="H211" s="80" cm="1">
        <f t="array" ref="H211">IF(
    SUM(IF(
            ISNUMBER(
                IF(
                    $M$4:$X$4,
                    (M211:X211),
                    "")),
            1,
            0))
        =0,
    NA(),
    IF(
        Parameters!$D$15=1,
        IF(
            SUM(--(ISNUMBER(IF($M$4:$X$4=1,(M211:X211),""))))&gt;0,
            MAX(IF(
                ISNUMBER(M211:X211),
                IF(
                    M$4:X$4=1,
                    M211:X211,
                    ""),
                "")),
            MAX(IF(
                ISNUMBER(M211:X211),
                IF(
                    M$4:X$4=2,
                    M211:X211,
                    ""),
                ""))
        ),
        IF(
            Parameters!$D$16=1,
            IFERROR(
                AVERAGE(IF(
                    ISNUMBER(M211:X211),
                    IF(
                        M$4:X$4=1,
                        M211:X211,
                        ""),
                    "")),
                AVERAGE(IF(
                    ISNUMBER(M211:X211),
                    IF(
                        M$4:X$4=2,
                        M211:X211,
                        ""),
                    ""))
            ),
            IF(
                Parameters!$D$17=1,
                IFERROR(
                    IF(
                        OR(
                            IF(
                                ISNUMBER(M211:X211),
                                IF(
                                    M$4:X$4=1,
                                    M211:X211,
                                    ""),
                                "")
                            =0),
                        0,
                        GEOMEAN(IF(
                            ISNUMBER(M211:X211),
                            IF(
                                M$4:X$4=1,
                                M211:X211,
                                ""),
                            ""))
                    ),
                    IF(
                        OR(IF(
                            ISNUMBER(M211:X211),
                            IF(
                                M$4:X$4=2,
                                M211:X211,
                                ""),
                            "")
                            =0),
                        0,
                        GEOMEAN(IF(
                            ISNUMBER(M211:X211),
                            IF(
                                M$4:X$4=2,
                                M211:X211,
                                ""),
                            "")))
                )
            )
        )
    )
)</f>
        <v>4.4256559766763797</v>
      </c>
      <c r="I211" s="191" cm="1">
        <f t="array" ref="I211">IF(
    SUM(IF(
            ISNUMBER(
                IF(
                    $M$5:$X$5,
                    (M211:X211),
                    "")),
            1,
            0))
        =0,
    NA(),
    IF(
        Parameters!$D$15=1,
        IF(
            SUM(--(ISNUMBER(IF($M$5:$X$5=1,(M211:X211),""))))&gt;0,
            MAX(IF(
                ISNUMBER(M211:X211),
                IF(
                    M$5:X$5=1,
                    M211:X211,
                    ""),
                "")),
            MAX(IF(
                ISNUMBER(M211:X211),
                IF(
                    M$5:X$5=2,
                    M211:X211,
                    ""),
                ""))
        ),
        IF(
            Parameters!$D$16=1,
            IFERROR(
                AVERAGE(IF(
                    ISNUMBER(M211:X211),
                    IF(
                        M$5:X$5=1,
                        M211:X211,
                        ""),
                    "")),
                AVERAGE(IF(
                    ISNUMBER(M211:X211),
                    IF(
                        M$5:X$5=2,
                        M211:X211,
                        ""),
                    ""))
            ),
            IF(
                Parameters!$D$17=1,
                IFERROR(
                    IF(
                        OR(
                            IF(
                                ISNUMBER(M211:X211),
                                IF(
                                    M$5:X$5=1,
                                    M211:X211,
                                    ""),
                                "")
                            =0),
                        0,
                        GEOMEAN(IF(
                            ISNUMBER(M211:X211),
                            IF(
                                M$5:X$5=1,
                                M211:X211,
                                ""),
                            ""))
                    ),
                    IF(
                        OR(IF(
                            ISNUMBER(M211:X211),
                            IF(
                                M$5:X$5=2,
                                M211:X211,
                                ""),
                            "")
                            =0),
                        0,
                        GEOMEAN(IF(
                            ISNUMBER(M211:X211),
                            IF(
                                M$5:X$5=2,
                                M211:X211,
                                ""),
                            "")))
                )
            )
        )
    )
)</f>
        <v>0</v>
      </c>
      <c r="J211" s="242">
        <v>44620</v>
      </c>
      <c r="K211" s="242">
        <v>44699</v>
      </c>
      <c r="L211" s="91" t="s">
        <v>345</v>
      </c>
      <c r="M211" s="192">
        <v>4.4256559766763797</v>
      </c>
      <c r="N211" s="192">
        <v>0</v>
      </c>
      <c r="O211" s="192" t="s">
        <v>409</v>
      </c>
      <c r="P211" s="192">
        <v>40.299999999999997</v>
      </c>
      <c r="Q211" s="192" t="s">
        <v>409</v>
      </c>
      <c r="R211" s="192" t="s">
        <v>409</v>
      </c>
    </row>
    <row r="212" spans="1:18" x14ac:dyDescent="0.2">
      <c r="A212" s="84">
        <v>205</v>
      </c>
      <c r="B212" s="35" t="str">
        <f ca="1"/>
        <v>United States</v>
      </c>
      <c r="C212" s="35" t="str">
        <f ca="1"/>
        <v>USA</v>
      </c>
      <c r="D212" s="35" t="str">
        <f ca="1"/>
        <v>NAC           North America</v>
      </c>
      <c r="E212" s="35" t="str">
        <f ca="1"/>
        <v>NA</v>
      </c>
      <c r="F212" s="190" t="str">
        <f t="shared" ca="1" si="9"/>
        <v/>
      </c>
      <c r="G212" s="80">
        <f>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0</v>
      </c>
      <c r="H212" s="80" cm="1">
        <f t="array" ref="H212">IF(
    SUM(IF(
            ISNUMBER(
                IF(
                    $M$4:$X$4,
                    (M212:X212),
                    "")),
            1,
            0))
        =0,
    NA(),
    IF(
        Parameters!$D$15=1,
        IF(
            SUM(--(ISNUMBER(IF($M$4:$X$4=1,(M212:X212),""))))&gt;0,
            MAX(IF(
                ISNUMBER(M212:X212),
                IF(
                    M$4:X$4=1,
                    M212:X212,
                    ""),
                "")),
            MAX(IF(
                ISNUMBER(M212:X212),
                IF(
                    M$4:X$4=2,
                    M212:X212,
                    ""),
                ""))
        ),
        IF(
            Parameters!$D$16=1,
            IFERROR(
                AVERAGE(IF(
                    ISNUMBER(M212:X212),
                    IF(
                        M$4:X$4=1,
                        M212:X212,
                        ""),
                    "")),
                AVERAGE(IF(
                    ISNUMBER(M212:X212),
                    IF(
                        M$4:X$4=2,
                        M212:X212,
                        ""),
                    ""))
            ),
            IF(
                Parameters!$D$17=1,
                IFERROR(
                    IF(
                        OR(
                            IF(
                                ISNUMBER(M212:X212),
                                IF(
                                    M$4:X$4=1,
                                    M212:X212,
                                    ""),
                                "")
                            =0),
                        0,
                        GEOMEAN(IF(
                            ISNUMBER(M212:X212),
                            IF(
                                M$4:X$4=1,
                                M212:X212,
                                ""),
                            ""))
                    ),
                    IF(
                        OR(IF(
                            ISNUMBER(M212:X212),
                            IF(
                                M$4:X$4=2,
                                M212:X212,
                                ""),
                            "")
                            =0),
                        0,
                        GEOMEAN(IF(
                            ISNUMBER(M212:X212),
                            IF(
                                M$4:X$4=2,
                                M212:X212,
                                ""),
                            "")))
                )
            )
        )
    )
)</f>
        <v>0</v>
      </c>
      <c r="I212" s="191" cm="1">
        <f t="array" ref="I212">IF(
    SUM(IF(
            ISNUMBER(
                IF(
                    $M$5:$X$5,
                    (M212:X212),
                    "")),
            1,
            0))
        =0,
    NA(),
    IF(
        Parameters!$D$15=1,
        IF(
            SUM(--(ISNUMBER(IF($M$5:$X$5=1,(M212:X212),""))))&gt;0,
            MAX(IF(
                ISNUMBER(M212:X212),
                IF(
                    M$5:X$5=1,
                    M212:X212,
                    ""),
                "")),
            MAX(IF(
                ISNUMBER(M212:X212),
                IF(
                    M$5:X$5=2,
                    M212:X212,
                    ""),
                ""))
        ),
        IF(
            Parameters!$D$16=1,
            IFERROR(
                AVERAGE(IF(
                    ISNUMBER(M212:X212),
                    IF(
                        M$5:X$5=1,
                        M212:X212,
                        ""),
                    "")),
                AVERAGE(IF(
                    ISNUMBER(M212:X212),
                    IF(
                        M$5:X$5=2,
                        M212:X212,
                        ""),
                    ""))
            ),
            IF(
                Parameters!$D$17=1,
                IFERROR(
                    IF(
                        OR(
                            IF(
                                ISNUMBER(M212:X212),
                                IF(
                                    M$5:X$5=1,
                                    M212:X212,
                                    ""),
                                "")
                            =0),
                        0,
                        GEOMEAN(IF(
                            ISNUMBER(M212:X212),
                            IF(
                                M$5:X$5=1,
                                M212:X212,
                                ""),
                            ""))
                    ),
                    IF(
                        OR(IF(
                            ISNUMBER(M212:X212),
                            IF(
                                M$5:X$5=2,
                                M212:X212,
                                ""),
                            "")
                            =0),
                        0,
                        GEOMEAN(IF(
                            ISNUMBER(M212:X212),
                            IF(
                                M$5:X$5=2,
                                M212:X212,
                                ""),
                            "")))
                )
            )
        )
    )
)</f>
        <v>0</v>
      </c>
      <c r="J212" s="242">
        <v>44620</v>
      </c>
      <c r="K212" s="242">
        <v>44699</v>
      </c>
      <c r="L212" s="91" t="s">
        <v>346</v>
      </c>
      <c r="M212" s="192">
        <v>0</v>
      </c>
      <c r="N212" s="192">
        <v>0</v>
      </c>
      <c r="O212" s="192" t="s">
        <v>409</v>
      </c>
      <c r="P212" s="192">
        <v>75.900000000000006</v>
      </c>
      <c r="Q212" s="192" t="s">
        <v>409</v>
      </c>
      <c r="R212" s="192" t="s">
        <v>409</v>
      </c>
    </row>
    <row r="213" spans="1:18" x14ac:dyDescent="0.2">
      <c r="A213" s="84">
        <v>206</v>
      </c>
      <c r="B213" s="35" t="str">
        <f ca="1"/>
        <v>Uzbekistan</v>
      </c>
      <c r="C213" s="35" t="str">
        <f ca="1"/>
        <v>UZB</v>
      </c>
      <c r="D213" s="35" t="str">
        <f ca="1"/>
        <v>ECS           Europe &amp; Central Asia</v>
      </c>
      <c r="E213" s="35" t="str">
        <f ca="1"/>
        <v>Blend</v>
      </c>
      <c r="F213" s="190" t="str">
        <f t="shared" ca="1" si="9"/>
        <v/>
      </c>
      <c r="G213" s="80">
        <f>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$M$4:$X$4,
                    (M213:X213),
                    "")),
            1,
            0))
        =0,
    NA(),
    IF(
        Parameters!$D$15=1,
        IF(
            SUM(--(ISNUMBER(IF($M$4:$X$4=1,(M213:X213),""))))&gt;0,
            MAX(IF(
                ISNUMBER(M213:X213),
                IF(
                    M$4:X$4=1,
                    M213:X213,
                    ""),
                "")),
            MAX(IF(
                ISNUMBER(M213:X213),
                IF(
                    M$4:X$4=2,
                    M213:X213,
                    ""),
                ""))
        ),
        IF(
            Parameters!$D$16=1,
            IFERROR(
                AVERAGE(IF(
                    ISNUMBER(M213:X213),
                    IF(
                        M$4:X$4=1,
                        M213:X213,
                        ""),
                    "")),
                AVERAGE(IF(
                    ISNUMBER(M213:X213),
                    IF(
                        M$4:X$4=2,
                        M213:X213,
                        ""),
                    ""))
            ),
            IF(
                Parameters!$D$17=1,
                IFERROR(
                    IF(
                        OR(
                            IF(
                                ISNUMBER(M213:X213),
                                IF(
                                    M$4:X$4=1,
                                    M213:X213,
                                    ""),
                                "")
                            =0),
                        0,
                        GEOMEAN(IF(
                            ISNUMBER(M213:X213),
                            IF(
                                M$4:X$4=1,
                                M213:X213,
                                ""),
                            ""))
                    ),
                    IF(
                        OR(IF(
                            ISNUMBER(M213:X213),
                            IF(
                                M$4:X$4=2,
                                M213:X213,
                                ""),
                            "")
                            =0),
                        0,
                        GEOMEAN(IF(
                            ISNUMBER(M213:X213),
                            IF(
                                M$4:X$4=2,
                                M213:X213,
                                ""),
                            "")))
                )
            )
        )
    )
)</f>
        <v>4.8046647230320696</v>
      </c>
      <c r="I213" s="191" cm="1">
        <f t="array" ref="I213">IF(
    SUM(IF(
            ISNUMBER(
                IF(
                    $M$5:$X$5,
                    (M213:X213),
                    "")),
            1,
            0))
        =0,
    NA(),
    IF(
        Parameters!$D$15=1,
        IF(
            SUM(--(ISNUMBER(IF($M$5:$X$5=1,(M213:X213),""))))&gt;0,
            MAX(IF(
                ISNUMBER(M213:X213),
                IF(
                    M$5:X$5=1,
                    M213:X213,
                    ""),
                "")),
            MAX(IF(
                ISNUMBER(M213:X213),
                IF(
                    M$5:X$5=2,
                    M213:X213,
                    ""),
                ""))
        ),
        IF(
            Parameters!$D$16=1,
            IFERROR(
                AVERAGE(IF(
                    ISNUMBER(M213:X213),
                    IF(
                        M$5:X$5=1,
                        M213:X213,
                        ""),
                    "")),
                AVERAGE(IF(
                    ISNUMBER(M213:X213),
                    IF(
                        M$5:X$5=2,
                        M213:X213,
                        ""),
                    ""))
            ),
            IF(
                Parameters!$D$17=1,
                IFERROR(
                    IF(
                        OR(
                            IF(
                                ISNUMBER(M213:X213),
                                IF(
                                    M$5:X$5=1,
                                    M213:X213,
                                    ""),
                                "")
                            =0),
                        0,
                        GEOMEAN(IF(
                            ISNUMBER(M213:X213),
                            IF(
                                M$5:X$5=1,
                                M213:X213,
                                ""),
                            ""))
                    ),
                    IF(
                        OR(IF(
                            ISNUMBER(M213:X213),
                            IF(
                                M$5:X$5=2,
                                M213:X213,
                                ""),
                            "")
                            =0),
                        0,
                        GEOMEAN(IF(
                            ISNUMBER(M213:X213),
                            IF(
                                M$5:X$5=2,
                                M213:X213,
                                ""),
                            "")))
                )
            )
        )
    )
)</f>
        <v>0</v>
      </c>
      <c r="J213" s="242">
        <v>44620</v>
      </c>
      <c r="K213" s="242">
        <v>44699</v>
      </c>
      <c r="L213" s="91" t="s">
        <v>348</v>
      </c>
      <c r="M213" s="192">
        <v>4.8046647230320696</v>
      </c>
      <c r="N213" s="192">
        <v>0</v>
      </c>
      <c r="O213" s="192" t="s">
        <v>409</v>
      </c>
      <c r="P213" s="192">
        <v>39</v>
      </c>
      <c r="Q213" s="192" t="s">
        <v>409</v>
      </c>
      <c r="R213" s="192" t="s">
        <v>409</v>
      </c>
    </row>
    <row r="214" spans="1:18" x14ac:dyDescent="0.2">
      <c r="A214" s="84">
        <v>207</v>
      </c>
      <c r="B214" s="35" t="str">
        <f ca="1"/>
        <v>St. Vincent and the Grenadines</v>
      </c>
      <c r="C214" s="35" t="str">
        <f ca="1"/>
        <v>VCT</v>
      </c>
      <c r="D214" s="35" t="str">
        <f ca="1"/>
        <v>LCN           Latin America &amp; Caribbean</v>
      </c>
      <c r="E214" s="35" t="str">
        <f ca="1"/>
        <v>Blend</v>
      </c>
      <c r="F214" s="190" t="str">
        <f t="shared" ca="1" si="9"/>
        <v/>
      </c>
      <c r="G214" s="80">
        <f>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0</v>
      </c>
      <c r="H214" s="80" cm="1">
        <f t="array" ref="H214">IF(
    SUM(IF(
            ISNUMBER(
                IF(
                    $M$4:$X$4,
                    (M214:X214),
                    "")),
            1,
            0))
        =0,
    NA(),
    IF(
        Parameters!$D$15=1,
        IF(
            SUM(--(ISNUMBER(IF($M$4:$X$4=1,(M214:X214),""))))&gt;0,
            MAX(IF(
                ISNUMBER(M214:X214),
                IF(
                    M$4:X$4=1,
                    M214:X214,
                    ""),
                "")),
            MAX(IF(
                ISNUMBER(M214:X214),
                IF(
                    M$4:X$4=2,
                    M214:X214,
                    ""),
                ""))
        ),
        IF(
            Parameters!$D$16=1,
            IFERROR(
                AVERAGE(IF(
                    ISNUMBER(M214:X214),
                    IF(
                        M$4:X$4=1,
                        M214:X214,
                        ""),
                    "")),
                AVERAGE(IF(
                    ISNUMBER(M214:X214),
                    IF(
                        M$4:X$4=2,
                        M214:X214,
                        ""),
                    ""))
            ),
            IF(
                Parameters!$D$17=1,
                IFERROR(
                    IF(
                        OR(
                            IF(
                                ISNUMBER(M214:X214),
                                IF(
                                    M$4:X$4=1,
                                    M214:X214,
                                    ""),
                                "")
                            =0),
                        0,
                        GEOMEAN(IF(
                            ISNUMBER(M214:X214),
                            IF(
                                M$4:X$4=1,
                                M214:X214,
                                ""),
                            ""))
                    ),
                    IF(
                        OR(IF(
                            ISNUMBER(M214:X214),
                            IF(
                                M$4:X$4=2,
                                M214:X214,
                                ""),
                            "")
                            =0),
                        0,
                        GEOMEAN(IF(
                            ISNUMBER(M214:X214),
                            IF(
                                M$4:X$4=2,
                                M214:X214,
                                ""),
                            "")))
                )
            )
        )
    )
)</f>
        <v>6.4081632653061202</v>
      </c>
      <c r="I214" s="191" cm="1">
        <f t="array" ref="I214">IF(
    SUM(IF(
            ISNUMBER(
                IF(
                    $M$5:$X$5,
                    (M214:X214),
                    "")),
            1,
            0))
        =0,
    NA(),
    IF(
        Parameters!$D$15=1,
        IF(
            SUM(--(ISNUMBER(IF($M$5:$X$5=1,(M214:X214),""))))&gt;0,
            MAX(IF(
                ISNUMBER(M214:X214),
                IF(
                    M$5:X$5=1,
                    M214:X214,
                    ""),
                "")),
            MAX(IF(
                ISNUMBER(M214:X214),
                IF(
                    M$5:X$5=2,
                    M214:X214,
                    ""),
                ""))
        ),
        IF(
            Parameters!$D$16=1,
            IFERROR(
                AVERAGE(IF(
                    ISNUMBER(M214:X214),
                    IF(
                        M$5:X$5=1,
                        M214:X214,
                        ""),
                    "")),
                AVERAGE(IF(
                    ISNUMBER(M214:X214),
                    IF(
                        M$5:X$5=2,
                        M214:X214,
                        ""),
                    ""))
            ),
            IF(
                Parameters!$D$17=1,
                IFERROR(
                    IF(
                        OR(
                            IF(
                                ISNUMBER(M214:X214),
                                IF(
                                    M$5:X$5=1,
                                    M214:X214,
                                    ""),
                                "")
                            =0),
                        0,
                        GEOMEAN(IF(
                            ISNUMBER(M214:X214),
                            IF(
                                M$5:X$5=1,
                                M214:X214,
                                ""),
                            ""))
                    ),
                    IF(
                        OR(IF(
                            ISNUMBER(M214:X214),
                            IF(
                                M$5:X$5=2,
                                M214:X214,
                                ""),
                            "")
                            =0),
                        0,
                        GEOMEAN(IF(
                            ISNUMBER(M214:X214),
                            IF(
                                M$5:X$5=2,
                                M214:X214,
                                ""),
                            "")))
                )
            )
        )
    )
)</f>
        <v>0</v>
      </c>
      <c r="J214" s="242">
        <v>44620</v>
      </c>
      <c r="K214" s="242">
        <v>44699</v>
      </c>
      <c r="L214" s="91" t="s">
        <v>349</v>
      </c>
      <c r="M214" s="192">
        <v>6.4081632653061202</v>
      </c>
      <c r="N214" s="192">
        <v>0</v>
      </c>
      <c r="O214" s="192" t="s">
        <v>409</v>
      </c>
      <c r="P214" s="192">
        <v>33.5</v>
      </c>
      <c r="Q214" s="192" t="s">
        <v>409</v>
      </c>
      <c r="R214" s="192" t="s">
        <v>409</v>
      </c>
    </row>
    <row r="215" spans="1:18" x14ac:dyDescent="0.2">
      <c r="A215" s="84">
        <v>208</v>
      </c>
      <c r="B215" s="35" t="str">
        <f ca="1"/>
        <v>Venezuela, RB</v>
      </c>
      <c r="C215" s="35" t="str">
        <f ca="1"/>
        <v>VEN</v>
      </c>
      <c r="D215" s="35" t="str">
        <f ca="1"/>
        <v>LCN           Latin America &amp; Caribbean</v>
      </c>
      <c r="E215" s="35" t="str">
        <f ca="1"/>
        <v>IBRD</v>
      </c>
      <c r="F215" s="190" t="str">
        <f t="shared" ca="1" si="9"/>
        <v/>
      </c>
      <c r="G215" s="80">
        <f>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0</v>
      </c>
      <c r="H215" s="80" cm="1">
        <f t="array" ref="H215">IF(
    SUM(IF(
            ISNUMBER(
                IF(
                    $M$4:$X$4,
                    (M215:X215),
                    "")),
            1,
            0))
        =0,
    NA(),
    IF(
        Parameters!$D$15=1,
        IF(
            SUM(--(ISNUMBER(IF($M$4:$X$4=1,(M215:X215),""))))&gt;0,
            MAX(IF(
                ISNUMBER(M215:X215),
                IF(
                    M$4:X$4=1,
                    M215:X215,
                    ""),
                "")),
            MAX(IF(
                ISNUMBER(M215:X215),
                IF(
                    M$4:X$4=2,
                    M215:X215,
                    ""),
                ""))
        ),
        IF(
            Parameters!$D$16=1,
            IFERROR(
                AVERAGE(IF(
                    ISNUMBER(M215:X215),
                    IF(
                        M$4:X$4=1,
                        M215:X215,
                        ""),
                    "")),
                AVERAGE(IF(
                    ISNUMBER(M215:X215),
                    IF(
                        M$4:X$4=2,
                        M215:X215,
                        ""),
                    ""))
            ),
            IF(
                Parameters!$D$17=1,
                IFERROR(
                    IF(
                        OR(
                            IF(
                                ISNUMBER(M215:X215),
                                IF(
                                    M$4:X$4=1,
                                    M215:X215,
                                    ""),
                                "")
                            =0),
                        0,
                        GEOMEAN(IF(
                            ISNUMBER(M215:X215),
                            IF(
                                M$4:X$4=1,
                                M215:X215,
                                ""),
                            ""))
                    ),
                    IF(
                        OR(IF(
                            ISNUMBER(M215:X215),
                            IF(
                                M$4:X$4=2,
                                M215:X215,
                                ""),
                            "")
                            =0),
                        0,
                        GEOMEAN(IF(
                            ISNUMBER(M215:X215),
                            IF(
                                M$4:X$4=2,
                                M215:X215,
                                ""),
                            "")))
                )
            )
        )
    )
)</f>
        <v>10</v>
      </c>
      <c r="I215" s="191" cm="1">
        <f t="array" ref="I215">IF(
    SUM(IF(
            ISNUMBER(
                IF(
                    $M$5:$X$5,
                    (M215:X215),
                    "")),
            1,
            0))
        =0,
    NA(),
    IF(
        Parameters!$D$15=1,
        IF(
            SUM(--(ISNUMBER(IF($M$5:$X$5=1,(M215:X215),""))))&gt;0,
            MAX(IF(
                ISNUMBER(M215:X215),
                IF(
                    M$5:X$5=1,
                    M215:X215,
                    ""),
                "")),
            MAX(IF(
                ISNUMBER(M215:X215),
                IF(
                    M$5:X$5=2,
                    M215:X215,
                    ""),
                ""))
        ),
        IF(
            Parameters!$D$16=1,
            IFERROR(
                AVERAGE(IF(
                    ISNUMBER(M215:X215),
                    IF(
                        M$5:X$5=1,
                        M215:X215,
                        ""),
                    "")),
                AVERAGE(IF(
                    ISNUMBER(M215:X215),
                    IF(
                        M$5:X$5=2,
                        M215:X215,
                        ""),
                    ""))
            ),
            IF(
                Parameters!$D$17=1,
                IFERROR(
                    IF(
                        OR(
                            IF(
                                ISNUMBER(M215:X215),
                                IF(
                                    M$5:X$5=1,
                                    M215:X215,
                                    ""),
                                "")
                            =0),
                        0,
                        GEOMEAN(IF(
                            ISNUMBER(M215:X215),
                            IF(
                                M$5:X$5=1,
                                M215:X215,
                                ""),
                            ""))
                    ),
                    IF(
                        OR(IF(
                            ISNUMBER(M215:X215),
                            IF(
                                M$5:X$5=2,
                                M215:X215,
                                ""),
                            "")
                            =0),
                        0,
                        GEOMEAN(IF(
                            ISNUMBER(M215:X215),
                            IF(
                                M$5:X$5=2,
                                M215:X215,
                                ""),
                            "")))
                )
            )
        )
    )
)</f>
        <v>0</v>
      </c>
      <c r="J215" s="242">
        <v>44620</v>
      </c>
      <c r="K215" s="242">
        <v>44699</v>
      </c>
      <c r="L215" s="91" t="s">
        <v>350</v>
      </c>
      <c r="M215" s="192">
        <v>10</v>
      </c>
      <c r="N215" s="192">
        <v>0</v>
      </c>
      <c r="O215" s="192" t="s">
        <v>409</v>
      </c>
      <c r="P215" s="192">
        <v>20.9</v>
      </c>
      <c r="Q215" s="192" t="s">
        <v>409</v>
      </c>
      <c r="R215" s="192" t="s">
        <v>409</v>
      </c>
    </row>
    <row r="216" spans="1:18" x14ac:dyDescent="0.2">
      <c r="A216" s="84">
        <v>209</v>
      </c>
      <c r="B216" s="35" t="str">
        <f ca="1"/>
        <v>British Virgin Islands</v>
      </c>
      <c r="C216" s="35" t="str">
        <f ca="1"/>
        <v>VGB</v>
      </c>
      <c r="D216" s="35" t="str">
        <f ca="1"/>
        <v>LCN           Latin America &amp; Caribbean</v>
      </c>
      <c r="E216" s="35" t="str">
        <f ca="1"/>
        <v>NA</v>
      </c>
      <c r="F216" s="190" t="str">
        <f t="shared" ca="1" si="9"/>
        <v/>
      </c>
      <c r="G216" s="80">
        <f>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0</v>
      </c>
      <c r="H216" s="80" t="e" cm="1">
        <f t="array" ref="H216">IF(
    SUM(IF(
            ISNUMBER(
                IF(
                    $M$4:$X$4,
                    (M216:X216),
                    "")),
            1,
            0))
        =0,
    NA(),
    IF(
        Parameters!$D$15=1,
        IF(
            SUM(--(ISNUMBER(IF($M$4:$X$4=1,(M216:X216),""))))&gt;0,
            MAX(IF(
                ISNUMBER(M216:X216),
                IF(
                    M$4:X$4=1,
                    M216:X216,
                    ""),
                "")),
            MAX(IF(
                ISNUMBER(M216:X216),
                IF(
                    M$4:X$4=2,
                    M216:X216,
                    ""),
                ""))
        ),
        IF(
            Parameters!$D$16=1,
            IFERROR(
                AVERAGE(IF(
                    ISNUMBER(M216:X216),
                    IF(
                        M$4:X$4=1,
                        M216:X216,
                        ""),
                    "")),
                AVERAGE(IF(
                    ISNUMBER(M216:X216),
                    IF(
                        M$4:X$4=2,
                        M216:X216,
                        ""),
                    ""))
            ),
            IF(
                Parameters!$D$17=1,
                IFERROR(
                    IF(
                        OR(
                            IF(
                                ISNUMBER(M216:X216),
                                IF(
                                    M$4:X$4=1,
                                    M216:X216,
                                    ""),
                                "")
                            =0),
                        0,
                        GEOMEAN(IF(
                            ISNUMBER(M216:X216),
                            IF(
                                M$4:X$4=1,
                                M216:X216,
                                ""),
                            ""))
                    ),
                    IF(
                        OR(IF(
                            ISNUMBER(M216:X216),
                            IF(
                                M$4:X$4=2,
                                M216:X216,
                                ""),
                            "")
                            =0),
                        0,
                        GEOMEAN(IF(
                            ISNUMBER(M216:X216),
                            IF(
                                M$4:X$4=2,
                                M216:X216,
                                ""),
                            "")))
                )
            )
        )
    )
)</f>
        <v>#N/A</v>
      </c>
      <c r="I216" s="191" cm="1">
        <f t="array" ref="I216">IF(
    SUM(IF(
            ISNUMBER(
                IF(
                    $M$5:$X$5,
                    (M216:X216),
                    "")),
            1,
            0))
        =0,
    NA(),
    IF(
        Parameters!$D$15=1,
        IF(
            SUM(--(ISNUMBER(IF($M$5:$X$5=1,(M216:X216),""))))&gt;0,
            MAX(IF(
                ISNUMBER(M216:X216),
                IF(
                    M$5:X$5=1,
                    M216:X216,
                    ""),
                "")),
            MAX(IF(
                ISNUMBER(M216:X216),
                IF(
                    M$5:X$5=2,
                    M216:X216,
                    ""),
                ""))
        ),
        IF(
            Parameters!$D$16=1,
            IFERROR(
                AVERAGE(IF(
                    ISNUMBER(M216:X216),
                    IF(
                        M$5:X$5=1,
                        M216:X216,
                        ""),
                    "")),
                AVERAGE(IF(
                    ISNUMBER(M216:X216),
                    IF(
                        M$5:X$5=2,
                        M216:X216,
                        ""),
                    ""))
            ),
            IF(
                Parameters!$D$17=1,
                IFERROR(
                    IF(
                        OR(
                            IF(
                                ISNUMBER(M216:X216),
                                IF(
                                    M$5:X$5=1,
                                    M216:X216,
                                    ""),
                                "")
                            =0),
                        0,
                        GEOMEAN(IF(
                            ISNUMBER(M216:X216),
                            IF(
                                M$5:X$5=1,
                                M216:X216,
                                ""),
                            ""))
                    ),
                    IF(
                        OR(IF(
                            ISNUMBER(M216:X216),
                            IF(
                                M$5:X$5=2,
                                M216:X216,
                                ""),
                            "")
                            =0),
                        0,
                        GEOMEAN(IF(
                            ISNUMBER(M216:X216),
                            IF(
                                M$5:X$5=2,
                                M216:X216,
                                ""),
                            "")))
                )
            )
        )
    )
)</f>
        <v>0</v>
      </c>
      <c r="J216" s="242" t="s">
        <v>409</v>
      </c>
      <c r="K216" s="242" t="s">
        <v>409</v>
      </c>
      <c r="L216" s="91" t="s">
        <v>692</v>
      </c>
      <c r="M216" s="192" t="s">
        <v>409</v>
      </c>
      <c r="N216" s="192">
        <v>0</v>
      </c>
      <c r="O216" s="192" t="s">
        <v>409</v>
      </c>
      <c r="P216" s="192" t="s">
        <v>409</v>
      </c>
      <c r="Q216" s="192" t="s">
        <v>409</v>
      </c>
      <c r="R216" s="192" t="s">
        <v>409</v>
      </c>
    </row>
    <row r="217" spans="1:18" x14ac:dyDescent="0.2">
      <c r="A217" s="84">
        <v>210</v>
      </c>
      <c r="B217" s="35" t="str">
        <f ca="1"/>
        <v>Virgin Islands (U.S.)</v>
      </c>
      <c r="C217" s="35" t="str">
        <f ca="1"/>
        <v>VIR</v>
      </c>
      <c r="D217" s="35" t="str">
        <f ca="1"/>
        <v>LCN           Latin America &amp; Caribbean</v>
      </c>
      <c r="E217" s="35" t="str">
        <f ca="1"/>
        <v>NA</v>
      </c>
      <c r="F217" s="190" t="str">
        <f t="shared" ca="1" si="9"/>
        <v/>
      </c>
      <c r="G217" s="80">
        <f>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0</v>
      </c>
      <c r="H217" s="80" t="e" cm="1">
        <f t="array" ref="H217">IF(
    SUM(IF(
            ISNUMBER(
                IF(
                    $M$4:$X$4,
                    (M217:X217),
                    "")),
            1,
            0))
        =0,
    NA(),
    IF(
        Parameters!$D$15=1,
        IF(
            SUM(--(ISNUMBER(IF($M$4:$X$4=1,(M217:X217),""))))&gt;0,
            MAX(IF(
                ISNUMBER(M217:X217),
                IF(
                    M$4:X$4=1,
                    M217:X217,
                    ""),
                "")),
            MAX(IF(
                ISNUMBER(M217:X217),
                IF(
                    M$4:X$4=2,
                    M217:X217,
                    ""),
                ""))
        ),
        IF(
            Parameters!$D$16=1,
            IFERROR(
                AVERAGE(IF(
                    ISNUMBER(M217:X217),
                    IF(
                        M$4:X$4=1,
                        M217:X217,
                        ""),
                    "")),
                AVERAGE(IF(
                    ISNUMBER(M217:X217),
                    IF(
                        M$4:X$4=2,
                        M217:X217,
                        ""),
                    ""))
            ),
            IF(
                Parameters!$D$17=1,
                IFERROR(
                    IF(
                        OR(
                            IF(
                                ISNUMBER(M217:X217),
                                IF(
                                    M$4:X$4=1,
                                    M217:X217,
                                    ""),
                                "")
                            =0),
                        0,
                        GEOMEAN(IF(
                            ISNUMBER(M217:X217),
                            IF(
                                M$4:X$4=1,
                                M217:X217,
                                ""),
                            ""))
                    ),
                    IF(
                        OR(IF(
                            ISNUMBER(M217:X217),
                            IF(
                                M$4:X$4=2,
                                M217:X217,
                                ""),
                            "")
                            =0),
                        0,
                        GEOMEAN(IF(
                            ISNUMBER(M217:X217),
                            IF(
                                M$4:X$4=2,
                                M217:X217,
                                ""),
                            "")))
                )
            )
        )
    )
)</f>
        <v>#N/A</v>
      </c>
      <c r="I217" s="191" cm="1">
        <f t="array" ref="I217">IF(
    SUM(IF(
            ISNUMBER(
                IF(
                    $M$5:$X$5,
                    (M217:X217),
                    "")),
            1,
            0))
        =0,
    NA(),
    IF(
        Parameters!$D$15=1,
        IF(
            SUM(--(ISNUMBER(IF($M$5:$X$5=1,(M217:X217),""))))&gt;0,
            MAX(IF(
                ISNUMBER(M217:X217),
                IF(
                    M$5:X$5=1,
                    M217:X217,
                    ""),
                "")),
            MAX(IF(
                ISNUMBER(M217:X217),
                IF(
                    M$5:X$5=2,
                    M217:X217,
                    ""),
                ""))
        ),
        IF(
            Parameters!$D$16=1,
            IFERROR(
                AVERAGE(IF(
                    ISNUMBER(M217:X217),
                    IF(
                        M$5:X$5=1,
                        M217:X217,
                        ""),
                    "")),
                AVERAGE(IF(
                    ISNUMBER(M217:X217),
                    IF(
                        M$5:X$5=2,
                        M217:X217,
                        ""),
                    ""))
            ),
            IF(
                Parameters!$D$17=1,
                IFERROR(
                    IF(
                        OR(
                            IF(
                                ISNUMBER(M217:X217),
                                IF(
                                    M$5:X$5=1,
                                    M217:X217,
                                    ""),
                                "")
                            =0),
                        0,
                        GEOMEAN(IF(
                            ISNUMBER(M217:X217),
                            IF(
                                M$5:X$5=1,
                                M217:X217,
                                ""),
                            ""))
                    ),
                    IF(
                        OR(IF(
                            ISNUMBER(M217:X217),
                            IF(
                                M$5:X$5=2,
                                M217:X217,
                                ""),
                            "")
                            =0),
                        0,
                        GEOMEAN(IF(
                            ISNUMBER(M217:X217),
                            IF(
                                M$5:X$5=2,
                                M217:X217,
                                ""),
                            "")))
                )
            )
        )
    )
)</f>
        <v>0</v>
      </c>
      <c r="J217" s="242" t="s">
        <v>409</v>
      </c>
      <c r="K217" s="242" t="s">
        <v>409</v>
      </c>
      <c r="L217" s="91" t="s">
        <v>693</v>
      </c>
      <c r="M217" s="192" t="s">
        <v>409</v>
      </c>
      <c r="N217" s="192">
        <v>0</v>
      </c>
      <c r="O217" s="192" t="s">
        <v>409</v>
      </c>
      <c r="P217" s="192" t="s">
        <v>409</v>
      </c>
      <c r="Q217" s="192" t="s">
        <v>409</v>
      </c>
      <c r="R217" s="192" t="s">
        <v>409</v>
      </c>
    </row>
    <row r="218" spans="1:18" x14ac:dyDescent="0.2">
      <c r="A218" s="84">
        <v>211</v>
      </c>
      <c r="B218" s="35" t="str">
        <f ca="1"/>
        <v>Vietnam</v>
      </c>
      <c r="C218" s="35" t="str">
        <f ca="1"/>
        <v>VNM</v>
      </c>
      <c r="D218" s="35" t="str">
        <f ca="1"/>
        <v>EAS           East Asia &amp; Pacific</v>
      </c>
      <c r="E218" s="35" t="str">
        <f ca="1"/>
        <v>IBRD</v>
      </c>
      <c r="F218" s="190" t="str">
        <f t="shared" ca="1" si="9"/>
        <v/>
      </c>
      <c r="G218" s="80">
        <f>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0</v>
      </c>
      <c r="H218" s="80" cm="1">
        <f t="array" ref="H218">IF(
    SUM(IF(
            ISNUMBER(
                IF(
                    $M$4:$X$4,
                    (M218:X218),
                    "")),
            1,
            0))
        =0,
    NA(),
    IF(
        Parameters!$D$15=1,
        IF(
            SUM(--(ISNUMBER(IF($M$4:$X$4=1,(M218:X218),""))))&gt;0,
            MAX(IF(
                ISNUMBER(M218:X218),
                IF(
                    M$4:X$4=1,
                    M218:X218,
                    ""),
                "")),
            MAX(IF(
                ISNUMBER(M218:X218),
                IF(
                    M$4:X$4=2,
                    M218:X218,
                    ""),
                ""))
        ),
        IF(
            Parameters!$D$16=1,
            IFERROR(
                AVERAGE(IF(
                    ISNUMBER(M218:X218),
                    IF(
                        M$4:X$4=1,
                        M218:X218,
                        ""),
                    "")),
                AVERAGE(IF(
                    ISNUMBER(M218:X218),
                    IF(
                        M$4:X$4=2,
                        M218:X218,
                        ""),
                    ""))
            ),
            IF(
                Parameters!$D$17=1,
                IFERROR(
                    IF(
                        OR(
                            IF(
                                ISNUMBER(M218:X218),
                                IF(
                                    M$4:X$4=1,
                                    M218:X218,
                                    ""),
                                "")
                            =0),
                        0,
                        GEOMEAN(IF(
                            ISNUMBER(M218:X218),
                            IF(
                                M$4:X$4=1,
                                M218:X218,
                                ""),
                            ""))
                    ),
                    IF(
                        OR(IF(
                            ISNUMBER(M218:X218),
                            IF(
                                M$4:X$4=2,
                                M218:X218,
                                ""),
                            "")
                            =0),
                        0,
                        GEOMEAN(IF(
                            ISNUMBER(M218:X218),
                            IF(
                                M$4:X$4=2,
                                M218:X218,
                                ""),
                            "")))
                )
            )
        )
    )
)</f>
        <v>3.66763848396501</v>
      </c>
      <c r="I218" s="191" cm="1">
        <f t="array" ref="I218">IF(
    SUM(IF(
            ISNUMBER(
                IF(
                    $M$5:$X$5,
                    (M218:X218),
                    "")),
            1,
            0))
        =0,
    NA(),
    IF(
        Parameters!$D$15=1,
        IF(
            SUM(--(ISNUMBER(IF($M$5:$X$5=1,(M218:X218),""))))&gt;0,
            MAX(IF(
                ISNUMBER(M218:X218),
                IF(
                    M$5:X$5=1,
                    M218:X218,
                    ""),
                "")),
            MAX(IF(
                ISNUMBER(M218:X218),
                IF(
                    M$5:X$5=2,
                    M218:X218,
                    ""),
                ""))
        ),
        IF(
            Parameters!$D$16=1,
            IFERROR(
                AVERAGE(IF(
                    ISNUMBER(M218:X218),
                    IF(
                        M$5:X$5=1,
                        M218:X218,
                        ""),
                    "")),
                AVERAGE(IF(
                    ISNUMBER(M218:X218),
                    IF(
                        M$5:X$5=2,
                        M218:X218,
                        ""),
                    ""))
            ),
            IF(
                Parameters!$D$17=1,
                IFERROR(
                    IF(
                        OR(
                            IF(
                                ISNUMBER(M218:X218),
                                IF(
                                    M$5:X$5=1,
                                    M218:X218,
                                    ""),
                                "")
                            =0),
                        0,
                        GEOMEAN(IF(
                            ISNUMBER(M218:X218),
                            IF(
                                M$5:X$5=1,
                                M218:X218,
                                ""),
                            ""))
                    ),
                    IF(
                        OR(IF(
                            ISNUMBER(M218:X218),
                            IF(
                                M$5:X$5=2,
                                M218:X218,
                                ""),
                            "")
                            =0),
                        0,
                        GEOMEAN(IF(
                            ISNUMBER(M218:X218),
                            IF(
                                M$5:X$5=2,
                                M218:X218,
                                ""),
                            "")))
                )
            )
        )
    )
)</f>
        <v>0</v>
      </c>
      <c r="J218" s="242">
        <v>44620</v>
      </c>
      <c r="K218" s="242">
        <v>44699</v>
      </c>
      <c r="L218" s="91" t="s">
        <v>351</v>
      </c>
      <c r="M218" s="192">
        <v>3.66763848396501</v>
      </c>
      <c r="N218" s="192">
        <v>0</v>
      </c>
      <c r="O218" s="192" t="s">
        <v>409</v>
      </c>
      <c r="P218" s="192">
        <v>42.9</v>
      </c>
      <c r="Q218" s="192" t="s">
        <v>409</v>
      </c>
      <c r="R218" s="192" t="s">
        <v>409</v>
      </c>
    </row>
    <row r="219" spans="1:18" x14ac:dyDescent="0.2">
      <c r="A219" s="84">
        <v>212</v>
      </c>
      <c r="B219" s="35" t="str">
        <f ca="1"/>
        <v>Vanuatu</v>
      </c>
      <c r="C219" s="35" t="str">
        <f ca="1"/>
        <v>VUT</v>
      </c>
      <c r="D219" s="35" t="str">
        <f ca="1"/>
        <v>EAS           East Asia &amp; Pacific</v>
      </c>
      <c r="E219" s="35" t="str">
        <f ca="1"/>
        <v>IDA</v>
      </c>
      <c r="F219" s="190" t="str">
        <f t="shared" ca="1" si="9"/>
        <v/>
      </c>
      <c r="G219" s="80">
        <f>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0</v>
      </c>
      <c r="H219" s="80" cm="1">
        <f t="array" ref="H219">IF(
    SUM(IF(
            ISNUMBER(
                IF(
                    $M$4:$X$4,
                    (M219:X219),
                    "")),
            1,
            0))
        =0,
    NA(),
    IF(
        Parameters!$D$15=1,
        IF(
            SUM(--(ISNUMBER(IF($M$4:$X$4=1,(M219:X219),""))))&gt;0,
            MAX(IF(
                ISNUMBER(M219:X219),
                IF(
                    M$4:X$4=1,
                    M219:X219,
                    ""),
                "")),
            MAX(IF(
                ISNUMBER(M219:X219),
                IF(
                    M$4:X$4=2,
                    M219:X219,
                    ""),
                ""))
        ),
        IF(
            Parameters!$D$16=1,
            IFERROR(
                AVERAGE(IF(
                    ISNUMBER(M219:X219),
                    IF(
                        M$4:X$4=1,
                        M219:X219,
                        ""),
                    "")),
                AVERAGE(IF(
                    ISNUMBER(M219:X219),
                    IF(
                        M$4:X$4=2,
                        M219:X219,
                        ""),
                    ""))
            ),
            IF(
                Parameters!$D$17=1,
                IFERROR(
                    IF(
                        OR(
                            IF(
                                ISNUMBER(M219:X219),
                                IF(
                                    M$4:X$4=1,
                                    M219:X219,
                                    ""),
                                "")
                            =0),
                        0,
                        GEOMEAN(IF(
                            ISNUMBER(M219:X219),
                            IF(
                                M$4:X$4=1,
                                M219:X219,
                                ""),
                            ""))
                    ),
                    IF(
                        OR(IF(
                            ISNUMBER(M219:X219),
                            IF(
                                M$4:X$4=2,
                                M219:X219,
                                ""),
                            "")
                            =0),
                        0,
                        GEOMEAN(IF(
                            ISNUMBER(M219:X219),
                            IF(
                                M$4:X$4=2,
                                M219:X219,
                                ""),
                            "")))
                )
            )
        )
    )
)</f>
        <v>8.6239067055393495</v>
      </c>
      <c r="I219" s="191" cm="1">
        <f t="array" ref="I219">IF(
    SUM(IF(
            ISNUMBER(
                IF(
                    $M$5:$X$5,
                    (M219:X219),
                    "")),
            1,
            0))
        =0,
    NA(),
    IF(
        Parameters!$D$15=1,
        IF(
            SUM(--(ISNUMBER(IF($M$5:$X$5=1,(M219:X219),""))))&gt;0,
            MAX(IF(
                ISNUMBER(M219:X219),
                IF(
                    M$5:X$5=1,
                    M219:X219,
                    ""),
                "")),
            MAX(IF(
                ISNUMBER(M219:X219),
                IF(
                    M$5:X$5=2,
                    M219:X219,
                    ""),
                ""))
        ),
        IF(
            Parameters!$D$16=1,
            IFERROR(
                AVERAGE(IF(
                    ISNUMBER(M219:X219),
                    IF(
                        M$5:X$5=1,
                        M219:X219,
                        ""),
                    "")),
                AVERAGE(IF(
                    ISNUMBER(M219:X219),
                    IF(
                        M$5:X$5=2,
                        M219:X219,
                        ""),
                    ""))
            ),
            IF(
                Parameters!$D$17=1,
                IFERROR(
                    IF(
                        OR(
                            IF(
                                ISNUMBER(M219:X219),
                                IF(
                                    M$5:X$5=1,
                                    M219:X219,
                                    ""),
                                "")
                            =0),
                        0,
                        GEOMEAN(IF(
                            ISNUMBER(M219:X219),
                            IF(
                                M$5:X$5=1,
                                M219:X219,
                                ""),
                            ""))
                    ),
                    IF(
                        OR(IF(
                            ISNUMBER(M219:X219),
                            IF(
                                M$5:X$5=2,
                                M219:X219,
                                ""),
                            "")
                            =0),
                        0,
                        GEOMEAN(IF(
                            ISNUMBER(M219:X219),
                            IF(
                                M$5:X$5=2,
                                M219:X219,
                                ""),
                            "")))
                )
            )
        )
    )
)</f>
        <v>0</v>
      </c>
      <c r="J219" s="242">
        <v>44620</v>
      </c>
      <c r="K219" s="242">
        <v>44699</v>
      </c>
      <c r="L219" s="91" t="s">
        <v>353</v>
      </c>
      <c r="M219" s="192">
        <v>8.6239067055393495</v>
      </c>
      <c r="N219" s="192">
        <v>0</v>
      </c>
      <c r="O219" s="192" t="s">
        <v>409</v>
      </c>
      <c r="P219" s="192">
        <v>25.9</v>
      </c>
      <c r="Q219" s="192" t="s">
        <v>409</v>
      </c>
      <c r="R219" s="192" t="s">
        <v>409</v>
      </c>
    </row>
    <row r="220" spans="1:18" x14ac:dyDescent="0.2">
      <c r="A220" s="84">
        <v>213</v>
      </c>
      <c r="B220" s="35" t="str">
        <f ca="1"/>
        <v>Samoa</v>
      </c>
      <c r="C220" s="35" t="str">
        <f ca="1"/>
        <v>WSM</v>
      </c>
      <c r="D220" s="35" t="str">
        <f ca="1"/>
        <v>EAS           East Asia &amp; Pacific</v>
      </c>
      <c r="E220" s="35" t="str">
        <f ca="1"/>
        <v>IDA</v>
      </c>
      <c r="F220" s="190" t="str">
        <f t="shared" ca="1" si="9"/>
        <v/>
      </c>
      <c r="G220" s="80">
        <f>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0</v>
      </c>
      <c r="H220" s="80" cm="1">
        <f t="array" ref="H220">IF(
    SUM(IF(
            ISNUMBER(
                IF(
                    $M$4:$X$4,
                    (M220:X220),
                    "")),
            1,
            0))
        =0,
    NA(),
    IF(
        Parameters!$D$15=1,
        IF(
            SUM(--(ISNUMBER(IF($M$4:$X$4=1,(M220:X220),""))))&gt;0,
            MAX(IF(
                ISNUMBER(M220:X220),
                IF(
                    M$4:X$4=1,
                    M220:X220,
                    ""),
                "")),
            MAX(IF(
                ISNUMBER(M220:X220),
                IF(
                    M$4:X$4=2,
                    M220:X220,
                    ""),
                ""))
        ),
        IF(
            Parameters!$D$16=1,
            IFERROR(
                AVERAGE(IF(
                    ISNUMBER(M220:X220),
                    IF(
                        M$4:X$4=1,
                        M220:X220,
                        ""),
                    "")),
                AVERAGE(IF(
                    ISNUMBER(M220:X220),
                    IF(
                        M$4:X$4=2,
                        M220:X220,
                        ""),
                    ""))
            ),
            IF(
                Parameters!$D$17=1,
                IFERROR(
                    IF(
                        OR(
                            IF(
                                ISNUMBER(M220:X220),
                                IF(
                                    M$4:X$4=1,
                                    M220:X220,
                                    ""),
                                "")
                            =0),
                        0,
                        GEOMEAN(IF(
                            ISNUMBER(M220:X220),
                            IF(
                                M$4:X$4=1,
                                M220:X220,
                                ""),
                            ""))
                    ),
                    IF(
                        OR(IF(
                            ISNUMBER(M220:X220),
                            IF(
                                M$4:X$4=2,
                                M220:X220,
                                ""),
                            "")
                            =0),
                        0,
                        GEOMEAN(IF(
                            ISNUMBER(M220:X220),
                            IF(
                                M$4:X$4=2,
                                M220:X220,
                                ""),
                            "")))
                )
            )
        )
    )
)</f>
        <v>7.7784256559766698</v>
      </c>
      <c r="I220" s="191" cm="1">
        <f t="array" ref="I220">IF(
    SUM(IF(
            ISNUMBER(
                IF(
                    $M$5:$X$5,
                    (M220:X220),
                    "")),
            1,
            0))
        =0,
    NA(),
    IF(
        Parameters!$D$15=1,
        IF(
            SUM(--(ISNUMBER(IF($M$5:$X$5=1,(M220:X220),""))))&gt;0,
            MAX(IF(
                ISNUMBER(M220:X220),
                IF(
                    M$5:X$5=1,
                    M220:X220,
                    ""),
                "")),
            MAX(IF(
                ISNUMBER(M220:X220),
                IF(
                    M$5:X$5=2,
                    M220:X220,
                    ""),
                ""))
        ),
        IF(
            Parameters!$D$16=1,
            IFERROR(
                AVERAGE(IF(
                    ISNUMBER(M220:X220),
                    IF(
                        M$5:X$5=1,
                        M220:X220,
                        ""),
                    "")),
                AVERAGE(IF(
                    ISNUMBER(M220:X220),
                    IF(
                        M$5:X$5=2,
                        M220:X220,
                        ""),
                    ""))
            ),
            IF(
                Parameters!$D$17=1,
                IFERROR(
                    IF(
                        OR(
                            IF(
                                ISNUMBER(M220:X220),
                                IF(
                                    M$5:X$5=1,
                                    M220:X220,
                                    ""),
                                "")
                            =0),
                        0,
                        GEOMEAN(IF(
                            ISNUMBER(M220:X220),
                            IF(
                                M$5:X$5=1,
                                M220:X220,
                                ""),
                            ""))
                    ),
                    IF(
                        OR(IF(
                            ISNUMBER(M220:X220),
                            IF(
                                M$5:X$5=2,
                                M220:X220,
                                ""),
                            "")
                            =0),
                        0,
                        GEOMEAN(IF(
                            ISNUMBER(M220:X220),
                            IF(
                                M$5:X$5=2,
                                M220:X220,
                                ""),
                            "")))
                )
            )
        )
    )
)</f>
        <v>0</v>
      </c>
      <c r="J220" s="242">
        <v>44620</v>
      </c>
      <c r="K220" s="242">
        <v>44699</v>
      </c>
      <c r="L220" s="91" t="s">
        <v>355</v>
      </c>
      <c r="M220" s="192">
        <v>7.7784256559766698</v>
      </c>
      <c r="N220" s="192">
        <v>0</v>
      </c>
      <c r="O220" s="192" t="s">
        <v>409</v>
      </c>
      <c r="P220" s="192">
        <v>28.8</v>
      </c>
      <c r="Q220" s="192" t="s">
        <v>409</v>
      </c>
      <c r="R220" s="192" t="s">
        <v>409</v>
      </c>
    </row>
    <row r="221" spans="1:18" x14ac:dyDescent="0.2">
      <c r="A221" s="84">
        <v>214</v>
      </c>
      <c r="B221" s="35" t="str">
        <f ca="1"/>
        <v>Kosovo</v>
      </c>
      <c r="C221" s="35" t="str">
        <f ca="1"/>
        <v>XKX</v>
      </c>
      <c r="D221" s="35" t="str">
        <f ca="1"/>
        <v>ECS           Europe &amp; Central Asia</v>
      </c>
      <c r="E221" s="35" t="str">
        <f ca="1"/>
        <v>IDA</v>
      </c>
      <c r="F221" s="190" t="str">
        <f t="shared" ca="1" si="9"/>
        <v/>
      </c>
      <c r="G221" s="80">
        <f>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0</v>
      </c>
      <c r="H221" s="80" t="e" cm="1">
        <f t="array" ref="H221">IF(
    SUM(IF(
            ISNUMBER(
                IF(
                    $M$4:$X$4,
                    (M221:X221),
                    "")),
            1,
            0))
        =0,
    NA(),
    IF(
        Parameters!$D$15=1,
        IF(
            SUM(--(ISNUMBER(IF($M$4:$X$4=1,(M221:X221),""))))&gt;0,
            MAX(IF(
                ISNUMBER(M221:X221),
                IF(
                    M$4:X$4=1,
                    M221:X221,
                    ""),
                "")),
            MAX(IF(
                ISNUMBER(M221:X221),
                IF(
                    M$4:X$4=2,
                    M221:X221,
                    ""),
                ""))
        ),
        IF(
            Parameters!$D$16=1,
            IFERROR(
                AVERAGE(IF(
                    ISNUMBER(M221:X221),
                    IF(
                        M$4:X$4=1,
                        M221:X221,
                        ""),
                    "")),
                AVERAGE(IF(
                    ISNUMBER(M221:X221),
                    IF(
                        M$4:X$4=2,
                        M221:X221,
                        ""),
                    ""))
            ),
            IF(
                Parameters!$D$17=1,
                IFERROR(
                    IF(
                        OR(
                            IF(
                                ISNUMBER(M221:X221),
                                IF(
                                    M$4:X$4=1,
                                    M221:X221,
                                    ""),
                                "")
                            =0),
                        0,
                        GEOMEAN(IF(
                            ISNUMBER(M221:X221),
                            IF(
                                M$4:X$4=1,
                                M221:X221,
                                ""),
                            ""))
                    ),
                    IF(
                        OR(IF(
                            ISNUMBER(M221:X221),
                            IF(
                                M$4:X$4=2,
                                M221:X221,
                                ""),
                            "")
                            =0),
                        0,
                        GEOMEAN(IF(
                            ISNUMBER(M221:X221),
                            IF(
                                M$4:X$4=2,
                                M221:X221,
                                ""),
                            "")))
                )
            )
        )
    )
)</f>
        <v>#N/A</v>
      </c>
      <c r="I221" s="191" cm="1">
        <f t="array" ref="I221">IF(
    SUM(IF(
            ISNUMBER(
                IF(
                    $M$5:$X$5,
                    (M221:X221),
                    "")),
            1,
            0))
        =0,
    NA(),
    IF(
        Parameters!$D$15=1,
        IF(
            SUM(--(ISNUMBER(IF($M$5:$X$5=1,(M221:X221),""))))&gt;0,
            MAX(IF(
                ISNUMBER(M221:X221),
                IF(
                    M$5:X$5=1,
                    M221:X221,
                    ""),
                "")),
            MAX(IF(
                ISNUMBER(M221:X221),
                IF(
                    M$5:X$5=2,
                    M221:X221,
                    ""),
                ""))
        ),
        IF(
            Parameters!$D$16=1,
            IFERROR(
                AVERAGE(IF(
                    ISNUMBER(M221:X221),
                    IF(
                        M$5:X$5=1,
                        M221:X221,
                        ""),
                    "")),
                AVERAGE(IF(
                    ISNUMBER(M221:X221),
                    IF(
                        M$5:X$5=2,
                        M221:X221,
                        ""),
                    ""))
            ),
            IF(
                Parameters!$D$17=1,
                IFERROR(
                    IF(
                        OR(
                            IF(
                                ISNUMBER(M221:X221),
                                IF(
                                    M$5:X$5=1,
                                    M221:X221,
                                    ""),
                                "")
                            =0),
                        0,
                        GEOMEAN(IF(
                            ISNUMBER(M221:X221),
                            IF(
                                M$5:X$5=1,
                                M221:X221,
                                ""),
                            ""))
                    ),
                    IF(
                        OR(IF(
                            ISNUMBER(M221:X221),
                            IF(
                                M$5:X$5=2,
                                M221:X221,
                                ""),
                            "")
                            =0),
                        0,
                        GEOMEAN(IF(
                            ISNUMBER(M221:X221),
                            IF(
                                M$5:X$5=2,
                                M221:X221,
                                ""),
                            "")))
                )
            )
        )
    )
)</f>
        <v>0</v>
      </c>
      <c r="J221" s="242" t="s">
        <v>409</v>
      </c>
      <c r="K221" s="242">
        <v>45377</v>
      </c>
      <c r="L221" s="91" t="s">
        <v>694</v>
      </c>
      <c r="M221" s="192" t="s">
        <v>409</v>
      </c>
      <c r="N221" s="192">
        <v>0</v>
      </c>
      <c r="O221" s="192" t="s">
        <v>409</v>
      </c>
      <c r="P221" s="192" t="s">
        <v>409</v>
      </c>
      <c r="Q221" s="192" t="s">
        <v>409</v>
      </c>
      <c r="R221" s="192" t="s">
        <v>409</v>
      </c>
    </row>
    <row r="222" spans="1:18" x14ac:dyDescent="0.2">
      <c r="A222" s="84">
        <v>215</v>
      </c>
      <c r="B222" s="35" t="str">
        <f ca="1"/>
        <v>Yemen, Rep.</v>
      </c>
      <c r="C222" s="35" t="str">
        <f ca="1"/>
        <v>YEM</v>
      </c>
      <c r="D222" s="35" t="str">
        <f ca="1"/>
        <v>MEA           Middle East &amp; North Africa</v>
      </c>
      <c r="E222" s="35" t="str">
        <f ca="1"/>
        <v>IDA</v>
      </c>
      <c r="F222" s="190" t="str">
        <f t="shared" ca="1" si="9"/>
        <v/>
      </c>
      <c r="G222" s="80">
        <f>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0</v>
      </c>
      <c r="H222" s="80" cm="1">
        <f t="array" ref="H222">IF(
    SUM(IF(
            ISNUMBER(
                IF(
                    $M$4:$X$4,
                    (M222:X222),
                    "")),
            1,
            0))
        =0,
    NA(),
    IF(
        Parameters!$D$15=1,
        IF(
            SUM(--(ISNUMBER(IF($M$4:$X$4=1,(M222:X222),""))))&gt;0,
            MAX(IF(
                ISNUMBER(M222:X222),
                IF(
                    M$4:X$4=1,
                    M222:X222,
                    ""),
                "")),
            MAX(IF(
                ISNUMBER(M222:X222),
                IF(
                    M$4:X$4=2,
                    M222:X222,
                    ""),
                ""))
        ),
        IF(
            Parameters!$D$16=1,
            IFERROR(
                AVERAGE(IF(
                    ISNUMBER(M222:X222),
                    IF(
                        M$4:X$4=1,
                        M222:X222,
                        ""),
                    "")),
                AVERAGE(IF(
                    ISNUMBER(M222:X222),
                    IF(
                        M$4:X$4=2,
                        M222:X222,
                        ""),
                    ""))
            ),
            IF(
                Parameters!$D$17=1,
                IFERROR(
                    IF(
                        OR(
                            IF(
                                ISNUMBER(M222:X222),
                                IF(
                                    M$4:X$4=1,
                                    M222:X222,
                                    ""),
                                "")
                            =0),
                        0,
                        GEOMEAN(IF(
                            ISNUMBER(M222:X222),
                            IF(
                                M$4:X$4=1,
                                M222:X222,
                                ""),
                            ""))
                    ),
                    IF(
                        OR(IF(
                            ISNUMBER(M222:X222),
                            IF(
                                M$4:X$4=2,
                                M222:X222,
                                ""),
                            "")
                            =0),
                        0,
                        GEOMEAN(IF(
                            ISNUMBER(M222:X222),
                            IF(
                                M$4:X$4=2,
                                M222:X222,
                                ""),
                            "")))
                )
            )
        )
    )
)</f>
        <v>10</v>
      </c>
      <c r="I222" s="191" cm="1">
        <f t="array" ref="I222">IF(
    SUM(IF(
            ISNUMBER(
                IF(
                    $M$5:$X$5,
                    (M222:X222),
                    "")),
            1,
            0))
        =0,
    NA(),
    IF(
        Parameters!$D$15=1,
        IF(
            SUM(--(ISNUMBER(IF($M$5:$X$5=1,(M222:X222),""))))&gt;0,
            MAX(IF(
                ISNUMBER(M222:X222),
                IF(
                    M$5:X$5=1,
                    M222:X222,
                    ""),
                "")),
            MAX(IF(
                ISNUMBER(M222:X222),
                IF(
                    M$5:X$5=2,
                    M222:X222,
                    ""),
                ""))
        ),
        IF(
            Parameters!$D$16=1,
            IFERROR(
                AVERAGE(IF(
                    ISNUMBER(M222:X222),
                    IF(
                        M$5:X$5=1,
                        M222:X222,
                        ""),
                    "")),
                AVERAGE(IF(
                    ISNUMBER(M222:X222),
                    IF(
                        M$5:X$5=2,
                        M222:X222,
                        ""),
                    ""))
            ),
            IF(
                Parameters!$D$17=1,
                IFERROR(
                    IF(
                        OR(
                            IF(
                                ISNUMBER(M222:X222),
                                IF(
                                    M$5:X$5=1,
                                    M222:X222,
                                    ""),
                                "")
                            =0),
                        0,
                        GEOMEAN(IF(
                            ISNUMBER(M222:X222),
                            IF(
                                M$5:X$5=1,
                                M222:X222,
                                ""),
                            ""))
                    ),
                    IF(
                        OR(IF(
                            ISNUMBER(M222:X222),
                            IF(
                                M$5:X$5=2,
                                M222:X222,
                                ""),
                            "")
                            =0),
                        0,
                        GEOMEAN(IF(
                            ISNUMBER(M222:X222),
                            IF(
                                M$5:X$5=2,
                                M222:X222,
                                ""),
                            "")))
                )
            )
        )
    )
)</f>
        <v>0</v>
      </c>
      <c r="J222" s="242">
        <v>44620</v>
      </c>
      <c r="K222" s="242">
        <v>44883</v>
      </c>
      <c r="L222" s="91" t="s">
        <v>356</v>
      </c>
      <c r="M222" s="192">
        <v>10</v>
      </c>
      <c r="N222" s="192">
        <v>0</v>
      </c>
      <c r="O222" s="192" t="s">
        <v>409</v>
      </c>
      <c r="P222" s="192">
        <v>16.100000000000001</v>
      </c>
      <c r="Q222" s="192" t="s">
        <v>409</v>
      </c>
      <c r="R222" s="192" t="s">
        <v>409</v>
      </c>
    </row>
    <row r="223" spans="1:18" x14ac:dyDescent="0.2">
      <c r="A223" s="84">
        <v>216</v>
      </c>
      <c r="B223" s="35" t="str">
        <f ca="1"/>
        <v>South Africa</v>
      </c>
      <c r="C223" s="35" t="str">
        <f ca="1"/>
        <v>ZAF</v>
      </c>
      <c r="D223" s="35" t="str">
        <f ca="1"/>
        <v>SSF           Sub-Saharan Africa</v>
      </c>
      <c r="E223" s="35" t="str">
        <f ca="1"/>
        <v>IBRD</v>
      </c>
      <c r="F223" s="190" t="str">
        <f t="shared" ca="1" si="9"/>
        <v/>
      </c>
      <c r="G223" s="80">
        <f>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0</v>
      </c>
      <c r="H223" s="80" cm="1">
        <f t="array" ref="H223">IF(
    SUM(IF(
            ISNUMBER(
                IF(
                    $M$4:$X$4,
                    (M223:X223),
                    "")),
            1,
            0))
        =0,
    NA(),
    IF(
        Parameters!$D$15=1,
        IF(
            SUM(--(ISNUMBER(IF($M$4:$X$4=1,(M223:X223),""))))&gt;0,
            MAX(IF(
                ISNUMBER(M223:X223),
                IF(
                    M$4:X$4=1,
                    M223:X223,
                    ""),
                "")),
            MAX(IF(
                ISNUMBER(M223:X223),
                IF(
                    M$4:X$4=2,
                    M223:X223,
                    ""),
                ""))
        ),
        IF(
            Parameters!$D$16=1,
            IFERROR(
                AVERAGE(IF(
                    ISNUMBER(M223:X223),
                    IF(
                        M$4:X$4=1,
                        M223:X223,
                        ""),
                    "")),
                AVERAGE(IF(
                    ISNUMBER(M223:X223),
                    IF(
                        M$4:X$4=2,
                        M223:X223,
                        ""),
                    ""))
            ),
            IF(
                Parameters!$D$17=1,
                IFERROR(
                    IF(
                        OR(
                            IF(
                                ISNUMBER(M223:X223),
                                IF(
                                    M$4:X$4=1,
                                    M223:X223,
                                    ""),
                                "")
                            =0),
                        0,
                        GEOMEAN(IF(
                            ISNUMBER(M223:X223),
                            IF(
                                M$4:X$4=1,
                                M223:X223,
                                ""),
                            ""))
                    ),
                    IF(
                        OR(IF(
                            ISNUMBER(M223:X223),
                            IF(
                                M$4:X$4=2,
                                M223:X223,
                                ""),
                            "")
                            =0),
                        0,
                        GEOMEAN(IF(
                            ISNUMBER(M223:X223),
                            IF(
                                M$4:X$4=2,
                                M223:X223,
                                ""),
                            "")))
                )
            )
        )
    )
)</f>
        <v>2.8221574344023299</v>
      </c>
      <c r="I223" s="191" cm="1">
        <f t="array" ref="I223">IF(
    SUM(IF(
            ISNUMBER(
                IF(
                    $M$5:$X$5,
                    (M223:X223),
                    "")),
            1,
            0))
        =0,
    NA(),
    IF(
        Parameters!$D$15=1,
        IF(
            SUM(--(ISNUMBER(IF($M$5:$X$5=1,(M223:X223),""))))&gt;0,
            MAX(IF(
                ISNUMBER(M223:X223),
                IF(
                    M$5:X$5=1,
                    M223:X223,
                    ""),
                "")),
            MAX(IF(
                ISNUMBER(M223:X223),
                IF(
                    M$5:X$5=2,
                    M223:X223,
                    ""),
                ""))
        ),
        IF(
            Parameters!$D$16=1,
            IFERROR(
                AVERAGE(IF(
                    ISNUMBER(M223:X223),
                    IF(
                        M$5:X$5=1,
                        M223:X223,
                        ""),
                    "")),
                AVERAGE(IF(
                    ISNUMBER(M223:X223),
                    IF(
                        M$5:X$5=2,
                        M223:X223,
                        ""),
                    ""))
            ),
            IF(
                Parameters!$D$17=1,
                IFERROR(
                    IF(
                        OR(
                            IF(
                                ISNUMBER(M223:X223),
                                IF(
                                    M$5:X$5=1,
                                    M223:X223,
                                    ""),
                                "")
                            =0),
                        0,
                        GEOMEAN(IF(
                            ISNUMBER(M223:X223),
                            IF(
                                M$5:X$5=1,
                                M223:X223,
                                ""),
                            ""))
                    ),
                    IF(
                        OR(IF(
                            ISNUMBER(M223:X223),
                            IF(
                                M$5:X$5=2,
                                M223:X223,
                                ""),
                            "")
                            =0),
                        0,
                        GEOMEAN(IF(
                            ISNUMBER(M223:X223),
                            IF(
                                M$5:X$5=2,
                                M223:X223,
                                ""),
                            "")))
                )
            )
        )
    )
)</f>
        <v>0</v>
      </c>
      <c r="J223" s="242">
        <v>44620</v>
      </c>
      <c r="K223" s="242">
        <v>44699</v>
      </c>
      <c r="L223" s="91" t="s">
        <v>358</v>
      </c>
      <c r="M223" s="192">
        <v>2.8221574344023299</v>
      </c>
      <c r="N223" s="192">
        <v>0</v>
      </c>
      <c r="O223" s="192" t="s">
        <v>409</v>
      </c>
      <c r="P223" s="192">
        <v>45.8</v>
      </c>
      <c r="Q223" s="192" t="s">
        <v>409</v>
      </c>
      <c r="R223" s="192" t="s">
        <v>409</v>
      </c>
    </row>
    <row r="224" spans="1:18" x14ac:dyDescent="0.2">
      <c r="A224" s="84">
        <v>217</v>
      </c>
      <c r="B224" s="35" t="str">
        <f ca="1"/>
        <v>Zambia</v>
      </c>
      <c r="C224" s="35" t="str">
        <f ca="1"/>
        <v>ZMB</v>
      </c>
      <c r="D224" s="35" t="str">
        <f ca="1"/>
        <v>SSF           Sub-Saharan Africa</v>
      </c>
      <c r="E224" s="35" t="str">
        <f ca="1"/>
        <v>IDA</v>
      </c>
      <c r="F224" s="190" t="str">
        <f t="shared" ca="1" si="9"/>
        <v/>
      </c>
      <c r="G224" s="80">
        <f>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9.1918331097973756</v>
      </c>
      <c r="H224" s="80" cm="1">
        <f t="array" ref="H224">IF(
    SUM(IF(
            ISNUMBER(
                IF(
                    $M$4:$X$4,
                    (M224:X224),
                    "")),
            1,
            0))
        =0,
    NA(),
    IF(
        Parameters!$D$15=1,
        IF(
            SUM(--(ISNUMBER(IF($M$4:$X$4=1,(M224:X224),""))))&gt;0,
            MAX(IF(
                ISNUMBER(M224:X224),
                IF(
                    M$4:X$4=1,
                    M224:X224,
                    ""),
                "")),
            MAX(IF(
                ISNUMBER(M224:X224),
                IF(
                    M$4:X$4=2,
                    M224:X224,
                    ""),
                ""))
        ),
        IF(
            Parameters!$D$16=1,
            IFERROR(
                AVERAGE(IF(
                    ISNUMBER(M224:X224),
                    IF(
                        M$4:X$4=1,
                        M224:X224,
                        ""),
                    "")),
                AVERAGE(IF(
                    ISNUMBER(M224:X224),
                    IF(
                        M$4:X$4=2,
                        M224:X224,
                        ""),
                    ""))
            ),
            IF(
                Parameters!$D$17=1,
                IFERROR(
                    IF(
                        OR(
                            IF(
                                ISNUMBER(M224:X224),
                                IF(
                                    M$4:X$4=1,
                                    M224:X224,
                                    ""),
                                "")
                            =0),
                        0,
                        GEOMEAN(IF(
                            ISNUMBER(M224:X224),
                            IF(
                                M$4:X$4=1,
                                M224:X224,
                                ""),
                            ""))
                    ),
                    IF(
                        OR(IF(
                            ISNUMBER(M224:X224),
                            IF(
                                M$4:X$4=2,
                                M224:X224,
                                ""),
                            "")
                            =0),
                        0,
                        GEOMEAN(IF(
                            ISNUMBER(M224:X224),
                            IF(
                                M$4:X$4=2,
                                M224:X224,
                                ""),
                            "")))
                )
            )
        )
    )
)</f>
        <v>8.4489795918367303</v>
      </c>
      <c r="I224" s="191" cm="1">
        <f t="array" ref="I224">IF(
    SUM(IF(
            ISNUMBER(
                IF(
                    $M$5:$X$5,
                    (M224:X224),
                    "")),
            1,
            0))
        =0,
    NA(),
    IF(
        Parameters!$D$15=1,
        IF(
            SUM(--(ISNUMBER(IF($M$5:$X$5=1,(M224:X224),""))))&gt;0,
            MAX(IF(
                ISNUMBER(M224:X224),
                IF(
                    M$5:X$5=1,
                    M224:X224,
                    ""),
                "")),
            MAX(IF(
                ISNUMBER(M224:X224),
                IF(
                    M$5:X$5=2,
                    M224:X224,
                    ""),
                ""))
        ),
        IF(
            Parameters!$D$16=1,
            IFERROR(
                AVERAGE(IF(
                    ISNUMBER(M224:X224),
                    IF(
                        M$5:X$5=1,
                        M224:X224,
                        ""),
                    "")),
                AVERAGE(IF(
                    ISNUMBER(M224:X224),
                    IF(
                        M$5:X$5=2,
                        M224:X224,
                        ""),
                    ""))
            ),
            IF(
                Parameters!$D$17=1,
                IFERROR(
                    IF(
                        OR(
                            IF(
                                ISNUMBER(M224:X224),
                                IF(
                                    M$5:X$5=1,
                                    M224:X224,
                                    ""),
                                "")
                            =0),
                        0,
                        GEOMEAN(IF(
                            ISNUMBER(M224:X224),
                            IF(
                                M$5:X$5=1,
                                M224:X224,
                                ""),
                            ""))
                    ),
                    IF(
                        OR(IF(
                            ISNUMBER(M224:X224),
                            IF(
                                M$5:X$5=2,
                                M224:X224,
                                ""),
                            "")
                            =0),
                        0,
                        GEOMEAN(IF(
                            ISNUMBER(M224:X224),
                            IF(
                                M$5:X$5=2,
                                M224:X224,
                                ""),
                            "")))
                )
            )
        )
    )
)</f>
        <v>10</v>
      </c>
      <c r="J224" s="242">
        <v>44620</v>
      </c>
      <c r="K224" s="242">
        <v>46281</v>
      </c>
      <c r="L224" s="91" t="s">
        <v>360</v>
      </c>
      <c r="M224" s="192">
        <v>8.4489795918367303</v>
      </c>
      <c r="N224" s="192">
        <v>0</v>
      </c>
      <c r="O224" s="192">
        <v>10</v>
      </c>
      <c r="P224" s="192">
        <v>26.5</v>
      </c>
      <c r="Q224" s="192" t="s">
        <v>409</v>
      </c>
      <c r="R224" s="192" t="s">
        <v>807</v>
      </c>
    </row>
    <row r="225" spans="1:18" x14ac:dyDescent="0.2">
      <c r="A225" s="84">
        <v>218</v>
      </c>
      <c r="B225" s="35" t="str">
        <f ca="1"/>
        <v>Zimbabwe</v>
      </c>
      <c r="C225" s="35" t="str">
        <f ca="1"/>
        <v>ZWE</v>
      </c>
      <c r="D225" s="35" t="str">
        <f ca="1"/>
        <v>SSF           Sub-Saharan Africa</v>
      </c>
      <c r="E225" s="35" t="str">
        <f ca="1"/>
        <v>Blend</v>
      </c>
      <c r="F225" s="190" t="str">
        <f t="shared" ca="1" si="9"/>
        <v/>
      </c>
      <c r="G225" s="80">
        <f>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8.2029646919640768</v>
      </c>
      <c r="H225" s="80" cm="1">
        <f t="array" ref="H225">IF(
    SUM(IF(
            ISNUMBER(
                IF(
                    $M$4:$X$4,
                    (M225:X225),
                    "")),
            1,
            0))
        =0,
    NA(),
    IF(
        Parameters!$D$15=1,
        IF(
            SUM(--(ISNUMBER(IF($M$4:$X$4=1,(M225:X225),""))))&gt;0,
            MAX(IF(
                ISNUMBER(M225:X225),
                IF(
                    M$4:X$4=1,
                    M225:X225,
                    ""),
                "")),
            MAX(IF(
                ISNUMBER(M225:X225),
                IF(
                    M$4:X$4=2,
                    M225:X225,
                    ""),
                ""))
        ),
        IF(
            Parameters!$D$16=1,
            IFERROR(
                AVERAGE(IF(
                    ISNUMBER(M225:X225),
                    IF(
                        M$4:X$4=1,
                        M225:X225,
                        ""),
                    "")),
                AVERAGE(IF(
                    ISNUMBER(M225:X225),
                    IF(
                        M$4:X$4=2,
                        M225:X225,
                        ""),
                    ""))
            ),
            IF(
                Parameters!$D$17=1,
                IFERROR(
                    IF(
                        OR(
                            IF(
                                ISNUMBER(M225:X225),
                                IF(
                                    M$4:X$4=1,
                                    M225:X225,
                                    ""),
                                "")
                            =0),
                        0,
                        GEOMEAN(IF(
                            ISNUMBER(M225:X225),
                            IF(
                                M$4:X$4=1,
                                M225:X225,
                                ""),
                            ""))
                    ),
                    IF(
                        OR(IF(
                            ISNUMBER(M225:X225),
                            IF(
                                M$4:X$4=2,
                                M225:X225,
                                ""),
                            "")
                            =0),
                        0,
                        GEOMEAN(IF(
                            ISNUMBER(M225:X225),
                            IF(
                                M$4:X$4=2,
                                M225:X225,
                                ""),
                            "")))
                )
            )
        )
    )
)</f>
        <v>6.72886297376093</v>
      </c>
      <c r="I225" s="191" cm="1">
        <f t="array" ref="I225">IF(
    SUM(IF(
            ISNUMBER(
                IF(
                    $M$5:$X$5,
                    (M225:X225),
                    "")),
            1,
            0))
        =0,
    NA(),
    IF(
        Parameters!$D$15=1,
        IF(
            SUM(--(ISNUMBER(IF($M$5:$X$5=1,(M225:X225),""))))&gt;0,
            MAX(IF(
                ISNUMBER(M225:X225),
                IF(
                    M$5:X$5=1,
                    M225:X225,
                    ""),
                "")),
            MAX(IF(
                ISNUMBER(M225:X225),
                IF(
                    M$5:X$5=2,
                    M225:X225,
                    ""),
                ""))
        ),
        IF(
            Parameters!$D$16=1,
            IFERROR(
                AVERAGE(IF(
                    ISNUMBER(M225:X225),
                    IF(
                        M$5:X$5=1,
                        M225:X225,
                        ""),
                    "")),
                AVERAGE(IF(
                    ISNUMBER(M225:X225),
                    IF(
                        M$5:X$5=2,
                        M225:X225,
                        ""),
                    ""))
            ),
            IF(
                Parameters!$D$17=1,
                IFERROR(
                    IF(
                        OR(
                            IF(
                                ISNUMBER(M225:X225),
                                IF(
                                    M$5:X$5=1,
                                    M225:X225,
                                    ""),
                                "")
                            =0),
                        0,
                        GEOMEAN(IF(
                            ISNUMBER(M225:X225),
                            IF(
                                M$5:X$5=1,
                                M225:X225,
                                ""),
                            ""))
                    ),
                    IF(
                        OR(IF(
                            ISNUMBER(M225:X225),
                            IF(
                                M$5:X$5=2,
                                M225:X225,
                                ""),
                            "")
                            =0),
                        0,
                        GEOMEAN(IF(
                            ISNUMBER(M225:X225),
                            IF(
                                M$5:X$5=2,
                                M225:X225,
                                ""),
                            "")))
                )
            )
        )
    )
)</f>
        <v>10</v>
      </c>
      <c r="J225" s="242">
        <v>44620</v>
      </c>
      <c r="K225" s="242">
        <v>46281</v>
      </c>
      <c r="L225" s="91" t="s">
        <v>362</v>
      </c>
      <c r="M225" s="192">
        <v>6.72886297376093</v>
      </c>
      <c r="N225" s="192">
        <v>0</v>
      </c>
      <c r="O225" s="192">
        <v>10</v>
      </c>
      <c r="P225" s="192">
        <v>32.4</v>
      </c>
      <c r="Q225" s="192" t="s">
        <v>409</v>
      </c>
      <c r="R225" s="192" t="s">
        <v>808</v>
      </c>
    </row>
    <row r="226" spans="1:18" x14ac:dyDescent="0.2">
      <c r="L226" s="79"/>
      <c r="M226" s="80"/>
      <c r="N226" s="80"/>
      <c r="O226" s="80"/>
      <c r="P226" s="80"/>
      <c r="Q226" s="80"/>
      <c r="R226" s="80"/>
    </row>
    <row r="227" spans="1:18" x14ac:dyDescent="0.2">
      <c r="L227" s="79"/>
      <c r="M227" s="80"/>
      <c r="N227" s="80"/>
      <c r="O227" s="80"/>
      <c r="P227" s="80"/>
      <c r="Q227" s="80"/>
      <c r="R227" s="80"/>
    </row>
    <row r="228" spans="1:18" x14ac:dyDescent="0.2">
      <c r="L228" s="79"/>
      <c r="M228" s="80"/>
      <c r="N228" s="80"/>
      <c r="O228" s="80"/>
      <c r="P228" s="80"/>
      <c r="Q228" s="80"/>
      <c r="R228" s="80"/>
    </row>
    <row r="229" spans="1:18" x14ac:dyDescent="0.2">
      <c r="L229" s="91"/>
      <c r="M229" s="35"/>
      <c r="N229" s="35"/>
      <c r="O229" s="35"/>
      <c r="P229" s="35"/>
      <c r="Q229" s="35"/>
      <c r="R229" s="35"/>
    </row>
    <row r="230" spans="1:18" x14ac:dyDescent="0.2">
      <c r="L230" s="91"/>
      <c r="M230" s="35"/>
      <c r="N230" s="35"/>
      <c r="O230" s="35"/>
      <c r="P230" s="35"/>
      <c r="Q230" s="35"/>
      <c r="R230" s="35"/>
    </row>
    <row r="231" spans="1:18" x14ac:dyDescent="0.2">
      <c r="L231" s="79"/>
      <c r="M231" s="80"/>
      <c r="N231" s="80"/>
      <c r="O231" s="80"/>
      <c r="P231" s="80"/>
      <c r="Q231" s="80"/>
      <c r="R231" s="80"/>
    </row>
    <row r="232" spans="1:18" x14ac:dyDescent="0.2">
      <c r="L232" s="79"/>
      <c r="M232" s="80"/>
      <c r="N232" s="80"/>
      <c r="O232" s="80"/>
      <c r="P232" s="80"/>
      <c r="Q232" s="80"/>
      <c r="R232" s="80"/>
    </row>
    <row r="233" spans="1:18" x14ac:dyDescent="0.2">
      <c r="L233" s="79"/>
      <c r="M233" s="80"/>
      <c r="N233" s="80"/>
      <c r="O233" s="80"/>
      <c r="P233" s="80"/>
      <c r="Q233" s="80"/>
      <c r="R233" s="80"/>
    </row>
  </sheetData>
  <autoFilter ref="A7:R225" xr:uid="{00000000-0001-0000-0100-000000000000}"/>
  <conditionalFormatting sqref="G1:G5 G8:G225">
    <cfRule type="cellIs" dxfId="290" priority="51" stopIfTrue="1" operator="greaterThanOrEqual">
      <formula>0</formula>
    </cfRule>
  </conditionalFormatting>
  <conditionalFormatting sqref="G1:H5">
    <cfRule type="expression" dxfId="287" priority="47" stopIfTrue="1">
      <formula>G1=""</formula>
    </cfRule>
  </conditionalFormatting>
  <conditionalFormatting sqref="G8:H225">
    <cfRule type="expression" dxfId="286" priority="36" stopIfTrue="1">
      <formula>G8=""</formula>
    </cfRule>
  </conditionalFormatting>
  <conditionalFormatting sqref="H1:H5">
    <cfRule type="cellIs" dxfId="285" priority="57" operator="between">
      <formula>7</formula>
      <formula>9.99</formula>
    </cfRule>
    <cfRule type="cellIs" dxfId="284" priority="56" operator="between">
      <formula>0</formula>
      <formula>6.999</formula>
    </cfRule>
    <cfRule type="expression" dxfId="283" priority="58">
      <formula>H1=10</formula>
    </cfRule>
  </conditionalFormatting>
  <conditionalFormatting sqref="H8:H225">
    <cfRule type="cellIs" dxfId="277" priority="39" stopIfTrue="1" operator="greaterThanOrEqual">
      <formula>0</formula>
    </cfRule>
  </conditionalFormatting>
  <conditionalFormatting sqref="I1:I5">
    <cfRule type="expression" dxfId="276" priority="55">
      <formula>I1=10</formula>
    </cfRule>
    <cfRule type="cellIs" dxfId="275" priority="54" operator="between">
      <formula>7</formula>
      <formula>9.99</formula>
    </cfRule>
    <cfRule type="cellIs" dxfId="274" priority="53" operator="between">
      <formula>0</formula>
      <formula>6.999</formula>
    </cfRule>
    <cfRule type="expression" dxfId="273" priority="52">
      <formula>I1=""</formula>
    </cfRule>
    <cfRule type="expression" dxfId="272" priority="43">
      <formula>I1=""</formula>
    </cfRule>
    <cfRule type="cellIs" dxfId="271" priority="44" operator="between">
      <formula>0</formula>
      <formula>6.999</formula>
    </cfRule>
    <cfRule type="cellIs" dxfId="270" priority="45" operator="between">
      <formula>7</formula>
      <formula>9.99</formula>
    </cfRule>
    <cfRule type="expression" dxfId="269" priority="46">
      <formula>I1=10</formula>
    </cfRule>
  </conditionalFormatting>
  <conditionalFormatting sqref="I8:I225">
    <cfRule type="expression" dxfId="268" priority="32">
      <formula>I8=""</formula>
    </cfRule>
    <cfRule type="cellIs" dxfId="265" priority="35" stopIfTrue="1" operator="greaterThanOrEqual">
      <formula>0</formula>
    </cfRule>
  </conditionalFormatting>
  <conditionalFormatting sqref="J8:K225">
    <cfRule type="colorScale" priority="839">
      <colorScale>
        <cfvo type="min"/>
        <cfvo type="max"/>
        <color rgb="FFFCDCDF"/>
        <color rgb="FFF2676B"/>
      </colorScale>
    </cfRule>
  </conditionalFormatting>
  <conditionalFormatting sqref="L8:L15 L17:L225">
    <cfRule type="expression" dxfId="264" priority="107">
      <formula>$L8&lt;&gt;$C8</formula>
    </cfRule>
  </conditionalFormatting>
  <conditionalFormatting sqref="M7:R225 Y8:Z197">
    <cfRule type="expression" dxfId="263" priority="11" stopIfTrue="1">
      <formula>ISNUMBER(SEARCH("_raw",M$7))</formula>
    </cfRule>
  </conditionalFormatting>
  <conditionalFormatting sqref="M8:R225 Y8:Z197">
    <cfRule type="colorScale" priority="12">
      <colorScale>
        <cfvo type="num" val="0"/>
        <cfvo type="num" val="10"/>
        <color rgb="FFFCFCFF"/>
        <color rgb="FFFFFF00"/>
      </colorScale>
    </cfRule>
  </conditionalFormatting>
  <conditionalFormatting sqref="M2:V3 W3:Z3">
    <cfRule type="expression" dxfId="262" priority="4">
      <formula>M2=L2</formula>
    </cfRule>
    <cfRule type="expression" dxfId="261" priority="6">
      <formula>M2=L2</formula>
    </cfRule>
    <cfRule type="expression" dxfId="260" priority="5">
      <formula>M2&lt;&gt;L2</formula>
    </cfRule>
  </conditionalFormatting>
  <conditionalFormatting sqref="M6:Z6">
    <cfRule type="expression" dxfId="259" priority="3">
      <formula>ISNUMBER(SEARCH("_raw",M$7))</formula>
    </cfRule>
  </conditionalFormatting>
  <conditionalFormatting sqref="W2:Z3">
    <cfRule type="expression" dxfId="258" priority="7">
      <formula>W2=R2</formula>
    </cfRule>
    <cfRule type="expression" dxfId="257" priority="9">
      <formula>W2=R2</formula>
    </cfRule>
    <cfRule type="expression" dxfId="256" priority="8">
      <formula>W2&lt;&gt;R2</formula>
    </cfRule>
  </conditionalFormatting>
  <conditionalFormatting sqref="AA2:AD3">
    <cfRule type="expression" dxfId="255" priority="757">
      <formula>AA2=X2</formula>
    </cfRule>
    <cfRule type="expression" dxfId="254" priority="758">
      <formula>AA2&lt;&gt;X2</formula>
    </cfRule>
  </conditionalFormatting>
  <conditionalFormatting sqref="AA2:AD4">
    <cfRule type="expression" dxfId="253" priority="760">
      <formula>AA2=X2</formula>
    </cfRule>
  </conditionalFormatting>
  <conditionalFormatting sqref="AA6:AF6">
    <cfRule type="expression" dxfId="252" priority="29" stopIfTrue="1">
      <formula>ISNUMBER(SEARCH("_raw",AA$7))</formula>
    </cfRule>
  </conditionalFormatting>
  <conditionalFormatting sqref="AE2:AF3">
    <cfRule type="expression" dxfId="251" priority="689">
      <formula>AE2=Z2</formula>
    </cfRule>
    <cfRule type="expression" dxfId="250" priority="690">
      <formula>AE2&lt;&gt;Z2</formula>
    </cfRule>
  </conditionalFormatting>
  <conditionalFormatting sqref="AE2:AF4">
    <cfRule type="expression" dxfId="249" priority="692">
      <formula>AE2=Z2</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50" stopIfTrue="1" operator="greaterThanOrEqual" id="{B2095BB9-FCB1-F944-A047-B9A26DD4B0CD}">
            <xm:f>Parameters!$D$38</xm:f>
            <x14:dxf>
              <font>
                <sz val="12"/>
                <color rgb="FF000000"/>
                <name val="Arial"/>
              </font>
              <fill>
                <patternFill patternType="solid">
                  <bgColor rgb="FFEE9F8F"/>
                </patternFill>
              </fill>
            </x14:dxf>
          </x14:cfRule>
          <x14:cfRule type="cellIs" priority="49" stopIfTrue="1" operator="greaterThanOrEqual" id="{8FB8644B-3B73-2044-A066-4511C8E069FF}">
            <xm:f>Parameters!$D$37</xm:f>
            <x14:dxf>
              <font>
                <sz val="12"/>
                <color rgb="FF000000"/>
                <name val="Arial"/>
              </font>
              <fill>
                <patternFill patternType="solid">
                  <bgColor rgb="FFE35A3A"/>
                </patternFill>
              </fill>
            </x14:dxf>
          </x14:cfRule>
          <xm:sqref>G1:G5 G8:G225</xm:sqref>
        </x14:conditionalFormatting>
        <x14:conditionalFormatting xmlns:xm="http://schemas.microsoft.com/office/excel/2006/main">
          <x14:cfRule type="cellIs" priority="59" stopIfTrue="1" operator="greaterThanOrEqual" id="{D5424255-80CF-664D-B01A-9D71862B8479}">
            <xm:f>Parameters!$D$41</xm:f>
            <x14:dxf>
              <font>
                <sz val="12"/>
                <color rgb="FF000000"/>
                <name val="Arial"/>
              </font>
              <fill>
                <patternFill patternType="solid">
                  <bgColor rgb="FFF2676B"/>
                </patternFill>
              </fill>
            </x14:dxf>
          </x14:cfRule>
          <x14:cfRule type="cellIs" priority="60" stopIfTrue="1" operator="greaterThanOrEqual" id="{243D9328-4039-094C-AB64-53C2218A05C9}">
            <xm:f>Parameters!$D$42</xm:f>
            <x14:dxf>
              <font>
                <sz val="12"/>
                <color rgb="FF000000"/>
                <name val="Arial"/>
              </font>
              <fill>
                <patternFill patternType="solid">
                  <bgColor rgb="FFF7A9AC"/>
                </patternFill>
              </fill>
            </x14:dxf>
          </x14:cfRule>
          <x14:cfRule type="cellIs" priority="61" stopIfTrue="1" operator="between" id="{6EC99874-3DED-1142-BCAC-AF4899D41E96}">
            <xm:f>0</xm:f>
            <xm:f>Parameters!$D$42</xm:f>
            <x14:dxf>
              <font>
                <sz val="12"/>
                <color rgb="FF000000"/>
                <name val="Arial"/>
              </font>
              <fill>
                <patternFill patternType="solid">
                  <bgColor rgb="FFFCDCDF"/>
                </patternFill>
              </fill>
            </x14:dxf>
          </x14:cfRule>
          <xm:sqref>H1:H5</xm:sqref>
        </x14:conditionalFormatting>
        <x14:conditionalFormatting xmlns:xm="http://schemas.microsoft.com/office/excel/2006/main">
          <x14:cfRule type="cellIs" priority="38" stopIfTrue="1" operator="greaterThanOrEqual" id="{FCE01102-6505-0D46-86DA-BB36F8207042}">
            <xm:f>Parameters!$D$42</xm:f>
            <x14:dxf>
              <font>
                <sz val="12"/>
                <color rgb="FF000000"/>
                <name val="Arial"/>
              </font>
              <fill>
                <patternFill patternType="solid">
                  <bgColor rgb="FFF7A9AC"/>
                </patternFill>
              </fill>
            </x14:dxf>
          </x14:cfRule>
          <x14:cfRule type="cellIs" priority="37" stopIfTrue="1" operator="greaterThanOrEqual" id="{1926BAC4-AFE0-5249-A5C7-7E59B8B1240E}">
            <xm:f>Parameters!$D$41</xm:f>
            <x14:dxf>
              <font>
                <sz val="12"/>
                <color rgb="FF000000"/>
                <name val="Arial"/>
              </font>
              <fill>
                <patternFill patternType="solid">
                  <bgColor rgb="FFF2676B"/>
                </patternFill>
              </fill>
            </x14:dxf>
          </x14:cfRule>
          <xm:sqref>H8:H225</xm:sqref>
        </x14:conditionalFormatting>
        <x14:conditionalFormatting xmlns:xm="http://schemas.microsoft.com/office/excel/2006/main">
          <x14:cfRule type="cellIs" priority="33" stopIfTrue="1" operator="greaterThanOrEqual" id="{DFB456B2-989C-E74B-8FC5-62C886037A55}">
            <xm:f>Parameters!$D$41</xm:f>
            <x14:dxf>
              <font>
                <sz val="12"/>
                <color rgb="FF000000"/>
                <name val="Arial"/>
              </font>
              <fill>
                <patternFill patternType="solid">
                  <bgColor rgb="FFE06C25"/>
                </patternFill>
              </fill>
            </x14:dxf>
          </x14:cfRule>
          <x14:cfRule type="cellIs" priority="34" stopIfTrue="1" operator="greaterThanOrEqual" id="{940DCCAD-808D-234A-8077-8FA0DBE5865F}">
            <xm:f>Parameters!$D$42</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841" id="{3AEEC220-601F-6B47-A5DD-A511F9701290}">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M226:R228 M231:R1048576 M1:AJ1 S198:AF200 S203:AF1048576 AA4:AA5 AB201:AF202 AB5:AJ5 AG198:AJ1048576 AJ2:AJ4</xm:sqref>
        </x14:conditionalFormatting>
        <x14:conditionalFormatting xmlns:xm="http://schemas.microsoft.com/office/excel/2006/main">
          <x14:cfRule type="iconSet" priority="1" id="{930BCD63-A2C0-A144-B93C-CACA7ADF91F4}">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M2:Z3</xm:sqref>
        </x14:conditionalFormatting>
        <x14:conditionalFormatting xmlns:xm="http://schemas.microsoft.com/office/excel/2006/main">
          <x14:cfRule type="iconSet" priority="2" id="{BE266260-6714-9849-A395-2ACB4F17E781}">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M4:Z5</xm:sqref>
        </x14:conditionalFormatting>
        <x14:conditionalFormatting xmlns:xm="http://schemas.microsoft.com/office/excel/2006/main">
          <x14:cfRule type="iconSet" priority="226" id="{F48A4066-4CE7-1244-8986-F147936F5412}">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AA3:AD3 AA2:AF2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41AF-9D4B-E94B-87F4-063A4FD39111}">
  <dimension ref="A1:AL233"/>
  <sheetViews>
    <sheetView zoomScaleNormal="100" workbookViewId="0">
      <pane ySplit="6" topLeftCell="A135" activePane="bottomLeft" state="frozen"/>
      <selection pane="bottomLeft" activeCell="C169" sqref="C169"/>
    </sheetView>
  </sheetViews>
  <sheetFormatPr defaultColWidth="8.6640625" defaultRowHeight="15" x14ac:dyDescent="0.2"/>
  <cols>
    <col min="1" max="1" width="5.33203125" style="200" customWidth="1"/>
    <col min="2" max="2" width="22.6640625" style="35" customWidth="1"/>
    <col min="3" max="3" width="8.6640625" style="35"/>
    <col min="4" max="4" width="7.33203125" style="35" customWidth="1"/>
    <col min="5" max="5" width="8.6640625" style="35"/>
    <col min="6" max="6" width="4.109375" style="35" customWidth="1"/>
    <col min="7" max="9" width="9.6640625" style="86" customWidth="1"/>
    <col min="10" max="10" width="22.5546875" style="242" bestFit="1" customWidth="1"/>
    <col min="11" max="11" width="22.109375" style="242" bestFit="1" customWidth="1"/>
    <col min="12" max="12" width="5.77734375" style="44" bestFit="1" customWidth="1"/>
    <col min="13" max="13" width="9.21875" style="86" bestFit="1" customWidth="1"/>
    <col min="14" max="14" width="9.77734375" style="86" bestFit="1" customWidth="1"/>
    <col min="15" max="15" width="11.33203125" style="86" bestFit="1" customWidth="1"/>
    <col min="16" max="16" width="8.5546875" style="86" bestFit="1" customWidth="1"/>
    <col min="17" max="17" width="8.44140625" style="86" bestFit="1" customWidth="1"/>
    <col min="18" max="18" width="8.21875" style="86" bestFit="1" customWidth="1"/>
    <col min="19" max="19" width="8.77734375" style="86" bestFit="1" customWidth="1"/>
    <col min="20" max="20" width="10.33203125" style="86" bestFit="1" customWidth="1"/>
    <col min="21" max="21" width="34.6640625" style="86" bestFit="1" customWidth="1"/>
    <col min="22" max="22" width="10.33203125" style="86" bestFit="1" customWidth="1"/>
    <col min="23" max="29" width="9.6640625" style="86" customWidth="1"/>
    <col min="30" max="16384" width="8.6640625" style="35"/>
  </cols>
  <sheetData>
    <row r="1" spans="1:38" x14ac:dyDescent="0.2">
      <c r="A1" s="81"/>
      <c r="B1" s="84"/>
      <c r="C1" s="84"/>
      <c r="D1" s="174"/>
      <c r="E1" s="174"/>
      <c r="F1" s="85"/>
      <c r="G1" s="80"/>
      <c r="H1" s="80"/>
      <c r="I1" s="87"/>
      <c r="L1" s="91"/>
      <c r="N1" s="87"/>
      <c r="O1" s="87"/>
      <c r="P1" s="87"/>
      <c r="Q1" s="87"/>
      <c r="R1" s="87"/>
      <c r="S1" s="87"/>
      <c r="T1" s="87"/>
      <c r="U1" s="87"/>
      <c r="V1" s="87"/>
      <c r="W1" s="87"/>
      <c r="X1" s="87"/>
      <c r="Y1" s="87"/>
      <c r="Z1" s="87"/>
      <c r="AA1" s="87"/>
      <c r="AB1" s="87"/>
      <c r="AC1" s="87"/>
      <c r="AE1" s="89"/>
      <c r="AF1" s="89"/>
      <c r="AG1" s="89"/>
      <c r="AH1" s="89"/>
      <c r="AI1" s="89"/>
      <c r="AJ1" s="89"/>
      <c r="AK1" s="89"/>
      <c r="AL1" s="196"/>
    </row>
    <row r="2" spans="1:38" ht="15.75" x14ac:dyDescent="0.2">
      <c r="A2" s="93"/>
      <c r="B2" s="95" t="s">
        <v>422</v>
      </c>
      <c r="C2" s="88"/>
      <c r="D2" s="172"/>
      <c r="E2" s="172"/>
      <c r="F2" s="89"/>
      <c r="G2" s="90"/>
      <c r="H2" s="90"/>
      <c r="I2" s="90"/>
      <c r="L2" s="91"/>
      <c r="M2" s="177" t="str">
        <f>IF(SUM(M4:M5)&gt;0,"Norm. Values",IF(ISTEXT(M7),"Raw Values",""))</f>
        <v>Norm. Values</v>
      </c>
      <c r="N2" s="177" t="str">
        <f t="shared" ref="N2:AD2" si="0">IF(SUM(N4:N5)&gt;0,"Norm. Values",IF(ISTEXT(N7),"Raw Values",""))</f>
        <v>Norm. Values</v>
      </c>
      <c r="O2" s="177" t="str">
        <f t="shared" si="0"/>
        <v>Norm. Values</v>
      </c>
      <c r="P2" s="177" t="str">
        <f t="shared" si="0"/>
        <v>Norm. Values</v>
      </c>
      <c r="Q2" s="177" t="str">
        <f t="shared" si="0"/>
        <v>Norm. Values</v>
      </c>
      <c r="R2" s="177" t="str">
        <f t="shared" si="0"/>
        <v>Raw Values</v>
      </c>
      <c r="S2" s="177" t="str">
        <f t="shared" si="0"/>
        <v>Raw Values</v>
      </c>
      <c r="T2" s="177" t="str">
        <f t="shared" si="0"/>
        <v>Raw Values</v>
      </c>
      <c r="U2" s="177"/>
      <c r="V2" s="177"/>
      <c r="W2" s="177" t="str">
        <f t="shared" si="0"/>
        <v/>
      </c>
      <c r="X2" s="177" t="str">
        <f t="shared" si="0"/>
        <v/>
      </c>
      <c r="Y2" s="177" t="str">
        <f t="shared" si="0"/>
        <v/>
      </c>
      <c r="Z2" s="177" t="str">
        <f t="shared" si="0"/>
        <v/>
      </c>
      <c r="AA2" s="177" t="str">
        <f t="shared" si="0"/>
        <v/>
      </c>
      <c r="AB2" s="177" t="str">
        <f t="shared" si="0"/>
        <v/>
      </c>
      <c r="AC2" s="177" t="str">
        <f t="shared" si="0"/>
        <v/>
      </c>
      <c r="AD2" s="177" t="str">
        <f t="shared" si="0"/>
        <v/>
      </c>
      <c r="AE2" s="89"/>
      <c r="AF2" s="89"/>
      <c r="AG2" s="89"/>
      <c r="AH2" s="89"/>
      <c r="AI2" s="89"/>
      <c r="AJ2" s="89"/>
      <c r="AK2" s="89"/>
      <c r="AL2" s="93"/>
    </row>
    <row r="3" spans="1:38" ht="15.75" x14ac:dyDescent="0.2">
      <c r="A3" s="93"/>
      <c r="B3" s="95"/>
      <c r="C3" s="88"/>
      <c r="D3" s="172"/>
      <c r="E3" s="172"/>
      <c r="F3" s="89"/>
      <c r="G3" s="90"/>
      <c r="H3" s="90"/>
      <c r="I3" s="90"/>
      <c r="L3" s="91"/>
      <c r="M3" s="178" t="str">
        <f>IF(M4=1,"Underlying",IF(M5=1,"Emerging",""))</f>
        <v/>
      </c>
      <c r="N3" s="178" t="str">
        <f t="shared" ref="N3:W3" si="1">IF(N4=1,"Underlying",IF(N5=1,"Emerging",""))</f>
        <v>Underlying</v>
      </c>
      <c r="O3" s="178" t="str">
        <f t="shared" si="1"/>
        <v>Emerging</v>
      </c>
      <c r="P3" s="178" t="str">
        <f t="shared" si="1"/>
        <v>Emerging</v>
      </c>
      <c r="Q3" s="178" t="str">
        <f t="shared" si="1"/>
        <v>Emerging</v>
      </c>
      <c r="R3" s="178" t="str">
        <f t="shared" si="1"/>
        <v/>
      </c>
      <c r="S3" s="178" t="str">
        <f t="shared" si="1"/>
        <v/>
      </c>
      <c r="T3" s="178" t="str">
        <f t="shared" si="1"/>
        <v/>
      </c>
      <c r="U3" s="178"/>
      <c r="V3" s="178"/>
      <c r="W3" s="178" t="str">
        <f t="shared" si="1"/>
        <v/>
      </c>
      <c r="X3" s="178" t="str">
        <f>IF(X4=1,"Underlying",IF(X5=1,"Emerging",""))</f>
        <v/>
      </c>
      <c r="Y3" s="178" t="str">
        <f t="shared" ref="Y3:Z3" si="2">IF(Y4=1,"Underlying",IF(Y5=1,"Emerging",""))</f>
        <v/>
      </c>
      <c r="Z3" s="178" t="str">
        <f t="shared" si="2"/>
        <v/>
      </c>
      <c r="AA3" s="179"/>
      <c r="AB3" s="179"/>
      <c r="AC3" s="179"/>
      <c r="AD3" s="179"/>
      <c r="AE3" s="89"/>
      <c r="AF3" s="89"/>
      <c r="AG3" s="89"/>
      <c r="AH3" s="89"/>
      <c r="AI3" s="89"/>
      <c r="AJ3" s="89"/>
      <c r="AK3" s="89"/>
      <c r="AL3" s="93"/>
    </row>
    <row r="4" spans="1:38" ht="15.75" hidden="1" x14ac:dyDescent="0.2">
      <c r="A4" s="93"/>
      <c r="B4" s="95"/>
      <c r="C4" s="88"/>
      <c r="D4" s="172"/>
      <c r="E4" s="172"/>
      <c r="F4" s="89"/>
      <c r="G4" s="90"/>
      <c r="H4" s="90"/>
      <c r="I4" s="80" t="s">
        <v>412</v>
      </c>
      <c r="L4" s="91"/>
      <c r="M4" s="180">
        <f>IFERROR(INDEX('Data Dictionary'!$I$8:$I$37,MATCH(M7,'Data Dictionary'!$K$8:$K$37,0)),"")</f>
        <v>2</v>
      </c>
      <c r="N4" s="180">
        <f>IFERROR(INDEX('Data Dictionary'!$I$8:$I$37,MATCH(N7,'Data Dictionary'!$K$8:$K$37,0)),"")</f>
        <v>1</v>
      </c>
      <c r="O4" s="180">
        <f>IFERROR(INDEX('Data Dictionary'!$I$8:$I$37,MATCH(O7,'Data Dictionary'!$K$8:$K$37,0)),"")</f>
        <v>0</v>
      </c>
      <c r="P4" s="180">
        <f>IFERROR(INDEX('Data Dictionary'!$I$8:$I$37,MATCH(P7,'Data Dictionary'!$K$8:$K$37,0)),"")</f>
        <v>0</v>
      </c>
      <c r="Q4" s="180">
        <f>IFERROR(INDEX('Data Dictionary'!$I$8:$I$37,MATCH(Q7,'Data Dictionary'!$K$8:$K$37,0)),"")</f>
        <v>0</v>
      </c>
      <c r="R4" s="180" t="str">
        <f>IFERROR(INDEX('Data Dictionary'!$I$8:$I$37,MATCH(R7,'Data Dictionary'!$K$8:$K$37,0)),"")</f>
        <v/>
      </c>
      <c r="S4" s="180" t="str">
        <f>IFERROR(INDEX('Data Dictionary'!$I$8:$I$37,MATCH(S7,'Data Dictionary'!$K$8:$K$37,0)),"")</f>
        <v/>
      </c>
      <c r="T4" s="180"/>
      <c r="U4" s="180"/>
      <c r="V4" s="180"/>
      <c r="W4" s="180"/>
      <c r="X4" s="180"/>
      <c r="Y4" s="180"/>
      <c r="Z4" s="180"/>
      <c r="AA4" s="92"/>
      <c r="AB4" s="92"/>
      <c r="AC4" s="87"/>
      <c r="AD4" s="89"/>
      <c r="AE4" s="89"/>
      <c r="AF4" s="89"/>
      <c r="AG4" s="89"/>
      <c r="AH4" s="89"/>
      <c r="AI4" s="89"/>
      <c r="AJ4" s="89"/>
      <c r="AK4" s="89"/>
      <c r="AL4" s="93"/>
    </row>
    <row r="5" spans="1:38" hidden="1" x14ac:dyDescent="0.2">
      <c r="A5" s="93"/>
      <c r="B5" s="8"/>
      <c r="C5" s="88"/>
      <c r="D5" s="172"/>
      <c r="E5" s="172"/>
      <c r="F5" s="89"/>
      <c r="G5" s="90"/>
      <c r="H5" s="90"/>
      <c r="I5" s="80" t="s">
        <v>454</v>
      </c>
      <c r="L5" s="91"/>
      <c r="M5" s="181">
        <f>IFERROR(INDEX('Data Dictionary'!$J$8:$J$37,MATCH(M7,'Data Dictionary'!$K$8:$K$37,0)),"")</f>
        <v>0</v>
      </c>
      <c r="N5" s="181">
        <f>IFERROR(INDEX('Data Dictionary'!$J$8:$J$37,MATCH(N7,'Data Dictionary'!$K$8:$K$37,0)),"")</f>
        <v>0</v>
      </c>
      <c r="O5" s="181">
        <f>IFERROR(INDEX('Data Dictionary'!$J$8:$J$37,MATCH(O7,'Data Dictionary'!$K$8:$K$37,0)),"")</f>
        <v>1</v>
      </c>
      <c r="P5" s="181">
        <f>IFERROR(INDEX('Data Dictionary'!$J$8:$J$37,MATCH(P7,'Data Dictionary'!$K$8:$K$37,0)),"")</f>
        <v>1</v>
      </c>
      <c r="Q5" s="181">
        <f>IFERROR(INDEX('Data Dictionary'!$J$8:$J$37,MATCH(Q7,'Data Dictionary'!$K$8:$K$37,0)),"")</f>
        <v>1</v>
      </c>
      <c r="R5" s="181" t="str">
        <f>IFERROR(INDEX('Data Dictionary'!$J$8:$J$37,MATCH(R7,'Data Dictionary'!$K$8:$K$37,0)),"")</f>
        <v/>
      </c>
      <c r="S5" s="181" t="str">
        <f>IFERROR(INDEX('Data Dictionary'!$J$8:$J$37,MATCH(S7,'Data Dictionary'!$K$8:$K$37,0)),"")</f>
        <v/>
      </c>
      <c r="T5" s="181"/>
      <c r="U5" s="181"/>
      <c r="V5" s="181"/>
      <c r="W5" s="181"/>
      <c r="X5" s="181"/>
      <c r="Y5" s="181"/>
      <c r="Z5" s="181"/>
      <c r="AA5" s="92"/>
      <c r="AB5" s="92"/>
      <c r="AC5" s="87"/>
      <c r="AD5" s="89"/>
      <c r="AE5" s="89"/>
      <c r="AF5" s="89"/>
      <c r="AG5" s="89"/>
      <c r="AH5" s="89"/>
      <c r="AI5" s="89"/>
      <c r="AJ5" s="89"/>
      <c r="AK5" s="89"/>
      <c r="AL5" s="93"/>
    </row>
    <row r="6" spans="1:38" ht="38.25" x14ac:dyDescent="0.2">
      <c r="A6" s="197"/>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Proteus Composite Index</v>
      </c>
      <c r="N6" s="246" t="str">
        <f>IFERROR(INDEX('Data Dictionary'!$E$8:$E$37,MATCH(N7,'Data Dictionary'!$K$8:$K$37,0)),IFERROR(CONCATENATE(INDEX('Data Dictionary'!$E$8:$E$37,MATCH(LEFT(N7, SEARCH("_raw",N7,1)-1),'Data Dictionary'!$L$8:$L$37,0))," (Raw)"),""))</f>
        <v>Global Food Security Index</v>
      </c>
      <c r="O6" s="246" t="str">
        <f>IFERROR(INDEX('Data Dictionary'!$E$8:$E$37,MATCH(O7,'Data Dictionary'!$K$8:$K$37,0)),IFERROR(CONCATENATE(INDEX('Data Dictionary'!$E$8:$E$37,MATCH(LEFT(O7, SEARCH("_raw",O7,1)-1),'Data Dictionary'!$L$8:$L$37,0))," (Raw)"),""))</f>
        <v>FAO WFP Warning</v>
      </c>
      <c r="P6" s="246" t="str">
        <f>IFERROR(INDEX('Data Dictionary'!$E$8:$E$37,MATCH(P7,'Data Dictionary'!$K$8:$K$37,0)),IFERROR(CONCATENATE(INDEX('Data Dictionary'!$E$8:$E$37,MATCH(LEFT(P7, SEARCH("_raw",P7,1)-1),'Data Dictionary'!$L$8:$L$37,0))," (Raw)"),""))</f>
        <v>FEWS NET Score</v>
      </c>
      <c r="Q6" s="246" t="str">
        <f>IFERROR(INDEX('Data Dictionary'!$E$8:$E$37,MATCH(Q7,'Data Dictionary'!$K$8:$K$37,0)),IFERROR(CONCATENATE(INDEX('Data Dictionary'!$E$8:$E$37,MATCH(LEFT(Q7, SEARCH("_raw",Q7,1)-1),'Data Dictionary'!$L$8:$L$37,0))," (Raw)"),""))</f>
        <v>Food Price Inflation</v>
      </c>
      <c r="R6" s="246" t="str">
        <f>IFERROR(INDEX('Data Dictionary'!$E$8:$E$37,MATCH(R7,'Data Dictionary'!$K$8:$K$37,0)),IFERROR(CONCATENATE(INDEX('Data Dictionary'!$E$8:$E$37,MATCH(LEFT(R7, SEARCH("_raw",R7,1)-1),'Data Dictionary'!$L$8:$L$37,0))," (Raw)"),""))</f>
        <v>Proteus Composite Index (Raw)</v>
      </c>
      <c r="S6" s="246" t="str">
        <f>IFERROR(INDEX('Data Dictionary'!$E$8:$E$37,MATCH(S7,'Data Dictionary'!$K$8:$K$37,0)),IFERROR(CONCATENATE(INDEX('Data Dictionary'!$E$8:$E$37,MATCH(LEFT(S7, SEARCH("_raw",S7,1)-1),'Data Dictionary'!$L$8:$L$37,0))," (Raw)"),""))</f>
        <v>Global Food Security Index (Raw)</v>
      </c>
      <c r="T6" s="246" t="str">
        <f>IFERROR(INDEX('Data Dictionary'!$E$8:$E$37,MATCH(T7,'Data Dictionary'!$K$8:$K$37,0)),IFERROR(CONCATENATE(INDEX('Data Dictionary'!$E$8:$E$37,MATCH(LEFT(T7, SEARCH("_raw",T7,1)-1),'Data Dictionary'!$L$8:$L$37,0))," (Raw)"),""))</f>
        <v>FAO WFP Warning (Raw)</v>
      </c>
      <c r="U6" s="246"/>
      <c r="V6" s="246"/>
      <c r="W6" s="246" t="str">
        <f>IFERROR(INDEX('Data Dictionary'!$E$8:$E$37,MATCH(W7,'Data Dictionary'!$K$8:$K$37,0)),IFERROR(CONCATENATE(INDEX('Data Dictionary'!$E$8:$E$37,MATCH(LEFT(W7, SEARCH("_raw",W7,1)-1),'Data Dictionary'!$L$8:$L$37,0))," (Raw)"),""))</f>
        <v/>
      </c>
      <c r="X6" s="246" t="str">
        <f>IFERROR(INDEX('Data Dictionary'!$E$8:$E$37,MATCH(X7,'Data Dictionary'!$K$8:$K$37,0)),IFERROR(CONCATENATE(INDEX('Data Dictionary'!$E$8:$E$37,MATCH(LEFT(X7, SEARCH("_raw",X7,1)-1),'Data Dictionary'!$L$8:$L$37,0))," (Raw)"),""))</f>
        <v/>
      </c>
      <c r="Y6" s="246"/>
      <c r="Z6" s="246"/>
      <c r="AA6" s="99"/>
      <c r="AB6" s="99"/>
      <c r="AC6" s="99"/>
    </row>
    <row r="7" spans="1:38" s="94" customFormat="1" ht="25.5" x14ac:dyDescent="0.2">
      <c r="A7" s="198"/>
      <c r="B7" s="188"/>
      <c r="C7" s="188"/>
      <c r="D7" s="218"/>
      <c r="E7" s="218"/>
      <c r="F7" s="102"/>
      <c r="G7" s="189"/>
      <c r="H7" s="189"/>
      <c r="I7" s="189"/>
      <c r="J7" s="243" t="s">
        <v>601</v>
      </c>
      <c r="K7" s="243" t="s">
        <v>602</v>
      </c>
      <c r="L7" s="244" t="s">
        <v>2</v>
      </c>
      <c r="M7" s="247" t="s">
        <v>386</v>
      </c>
      <c r="N7" s="247" t="s">
        <v>742</v>
      </c>
      <c r="O7" s="247" t="s">
        <v>748</v>
      </c>
      <c r="P7" s="247" t="s">
        <v>438</v>
      </c>
      <c r="Q7" s="247" t="s">
        <v>392</v>
      </c>
      <c r="R7" s="247" t="s">
        <v>470</v>
      </c>
      <c r="S7" s="247" t="s">
        <v>743</v>
      </c>
      <c r="T7" s="247" t="s">
        <v>749</v>
      </c>
      <c r="U7" s="247" t="s">
        <v>531</v>
      </c>
      <c r="V7" s="247" t="s">
        <v>530</v>
      </c>
      <c r="W7" s="247"/>
      <c r="X7" s="247"/>
      <c r="Y7" s="247"/>
      <c r="Z7" s="247"/>
      <c r="AA7" s="100"/>
      <c r="AB7" s="99"/>
      <c r="AC7" s="100"/>
      <c r="AD7" s="35"/>
    </row>
    <row r="8" spans="1:38" x14ac:dyDescent="0.2">
      <c r="A8" s="81">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81" t="str">
        <f ca="1">IF(L8 &lt;&gt; C8, "Countries don't match", "")</f>
        <v/>
      </c>
      <c r="G8" s="80" t="e">
        <f>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#N/A</v>
      </c>
      <c r="H8" s="80" t="e" cm="1">
        <f t="array" ref="H8">IF(
    SUM(IF(
            ISNUMBER(
                IF(
                    $M$4:$X$4,
                    (M8:X8),
                    "")),
            1,
            0))
        =0,
    NA(),
    IF(
        Parameters!$D$15=1,
        IF(
            SUM(--(ISNUMBER(IF($M$4:$X$4=1,(M8:X8),""))))&gt;0,
            MAX(IF(
                ISNUMBER(M8:X8),
                IF(
                    M$4:X$4=1,
                    M8:X8,
                    ""),
                "")),
            MAX(IF(
                ISNUMBER(M8:X8),
                IF(
                    M$4:X$4=2,
                    M8:X8,
                    ""),
                ""))
        ),
        IF(
            Parameters!$D$16=1,
            IFERROR(
                AVERAGE(IF(
                    ISNUMBER(M8:X8),
                    IF(
                        M$4:X$4=1,
                        M8:X8,
                        ""),
                    "")),
                AVERAGE(IF(
                    ISNUMBER(M8:X8),
                    IF(
                        M$4:X$4=2,
                        M8:X8,
                        ""),
                    ""))
            ),
            IF(
                Parameters!$D$17=1,
                IFERROR(
                    IF(
                        OR(
                            IF(
                                ISNUMBER(M8:X8),
                                IF(
                                    M$4:X$4=1,
                                    M8:X8,
                                    ""),
                                "")
                            =0),
                        0,
                        GEOMEAN(IF(
                            ISNUMBER(M8:X8),
                            IF(
                                M$4:X$4=1,
                                M8:X8,
                                ""),
                            ""))
                    ),
                    IF(
                        OR(IF(
                            ISNUMBER(M8:X8),
                            IF(
                                M$4:X$4=2,
                                M8:X8,
                                ""),
                            "")
                            =0),
                        0,
                        GEOMEAN(IF(
                            ISNUMBER(M8:X8),
                            IF(
                                M$4:X$4=2,
                                M8:X8,
                                ""),
                            "")))
                )
            )
        )
    )
)</f>
        <v>#N/A</v>
      </c>
      <c r="I8" s="191" t="e" cm="1">
        <f t="array" ref="I8">IF(
    SUM(IF(
            ISNUMBER(
                IF(
                    $M$5:$X$5,
                    (M8:X8),
                    "")),
            1,
            0))
        =0,
    NA(),
    IF(
        Parameters!$D$15=1,
        IF(
            SUM(--(ISNUMBER(IF($M$5:$X$5=1,(M8:X8),""))))&gt;0,
            MAX(IF(
                ISNUMBER(M8:X8),
                IF(
                    M$5:X$5=1,
                    M8:X8,
                    ""),
                "")),
            MAX(IF(
                ISNUMBER(M8:X8),
                IF(
                    M$5:X$5=2,
                    M8:X8,
                    ""),
                ""))
        ),
        IF(
            Parameters!$D$16=1,
            IFERROR(
                AVERAGE(IF(
                    ISNUMBER(M8:X8),
                    IF(
                        M$5:X$5=1,
                        M8:X8,
                        ""),
                    "")),
                AVERAGE(IF(
                    ISNUMBER(M8:X8),
                    IF(
                        M$5:X$5=2,
                        M8:X8,
                        ""),
                    ""))
            ),
            IF(
                Parameters!$D$17=1,
                IFERROR(
                    IF(
                        OR(
                            IF(
                                ISNUMBER(M8:X8),
                                IF(
                                    M$5:X$5=1,
                                    M8:X8,
                                    ""),
                                "")
                            =0),
                        0,
                        GEOMEAN(IF(
                            ISNUMBER(M8:X8),
                            IF(
                                M$5:X$5=1,
                                M8:X8,
                                ""),
                            ""))
                    ),
                    IF(
                        OR(IF(
                            ISNUMBER(M8:X8),
                            IF(
                                M$5:X$5=2,
                                M8:X8,
                                ""),
                            "")
                            =0),
                        0,
                        GEOMEAN(IF(
                            ISNUMBER(M8:X8),
                            IF(
                                M$5:X$5=2,
                                M8:X8,
                                ""),
                            "")))
                )
            )
        )
    )
)</f>
        <v>#N/A</v>
      </c>
      <c r="J8" s="242">
        <v>44887</v>
      </c>
      <c r="K8" s="242" t="s">
        <v>409</v>
      </c>
      <c r="L8" s="91" t="s">
        <v>667</v>
      </c>
      <c r="M8" s="192" t="s">
        <v>409</v>
      </c>
      <c r="N8" s="192" t="s">
        <v>409</v>
      </c>
      <c r="O8" s="192" t="s">
        <v>409</v>
      </c>
      <c r="P8" s="192" t="s">
        <v>409</v>
      </c>
      <c r="Q8" s="192" t="s">
        <v>409</v>
      </c>
      <c r="R8" s="192" t="s">
        <v>409</v>
      </c>
      <c r="S8" s="192" t="s">
        <v>409</v>
      </c>
      <c r="T8" s="192" t="s">
        <v>409</v>
      </c>
      <c r="U8" s="192" t="s">
        <v>409</v>
      </c>
      <c r="V8" s="192" t="s">
        <v>409</v>
      </c>
      <c r="W8" s="192"/>
      <c r="X8" s="192"/>
      <c r="Y8" s="192"/>
      <c r="Z8" s="192"/>
      <c r="AA8" s="87"/>
    </row>
    <row r="9" spans="1:38" x14ac:dyDescent="0.2">
      <c r="A9" s="81">
        <v>2</v>
      </c>
      <c r="B9" s="84" t="str">
        <f ca="1"/>
        <v>Afghanistan</v>
      </c>
      <c r="C9" s="84" t="str">
        <f ca="1"/>
        <v>AFG</v>
      </c>
      <c r="D9" s="84" t="str">
        <f ca="1"/>
        <v>SAS           South Asia</v>
      </c>
      <c r="E9" s="84" t="str">
        <f ca="1"/>
        <v>IDA</v>
      </c>
      <c r="F9" s="81" t="str">
        <f t="shared" ref="F9:F72" ca="1" si="3">IF(L9 &lt;&gt; C9, "Countries don't match", "")</f>
        <v/>
      </c>
      <c r="G9" s="80">
        <f>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10</v>
      </c>
      <c r="H9" s="80" cm="1">
        <f t="array" ref="H9">IF(
    SUM(IF(
            ISNUMBER(
                IF(
                    $M$4:$X$4,
                    (M9:X9),
                    "")),
            1,
            0))
        =0,
    NA(),
    IF(
        Parameters!$D$15=1,
        IF(
            SUM(--(ISNUMBER(IF($M$4:$X$4=1,(M9:X9),""))))&gt;0,
            MAX(IF(
                ISNUMBER(M9:X9),
                IF(
                    M$4:X$4=1,
                    M9:X9,
                    ""),
                "")),
            MAX(IF(
                ISNUMBER(M9:X9),
                IF(
                    M$4:X$4=2,
                    M9:X9,
                    ""),
                ""))
        ),
        IF(
            Parameters!$D$16=1,
            IFERROR(
                AVERAGE(IF(
                    ISNUMBER(M9:X9),
                    IF(
                        M$4:X$4=1,
                        M9:X9,
                        ""),
                    "")),
                AVERAGE(IF(
                    ISNUMBER(M9:X9),
                    IF(
                        M$4:X$4=2,
                        M9:X9,
                        ""),
                    ""))
            ),
            IF(
                Parameters!$D$17=1,
                IFERROR(
                    IF(
                        OR(
                            IF(
                                ISNUMBER(M9:X9),
                                IF(
                                    M$4:X$4=1,
                                    M9:X9,
                                    ""),
                                "")
                            =0),
                        0,
                        GEOMEAN(IF(
                            ISNUMBER(M9:X9),
                            IF(
                                M$4:X$4=1,
                                M9:X9,
                                ""),
                            ""))
                    ),
                    IF(
                        OR(IF(
                            ISNUMBER(M9:X9),
                            IF(
                                M$4:X$4=2,
                                M9:X9,
                                ""),
                            "")
                            =0),
                        0,
                        GEOMEAN(IF(
                            ISNUMBER(M9:X9),
                            IF(
                                M$4:X$4=2,
                                M9:X9,
                                ""),
                            "")))
                )
            )
        )
    )
)</f>
        <v>10</v>
      </c>
      <c r="I9" s="191" cm="1">
        <f t="array" ref="I9">IF(
    SUM(IF(
            ISNUMBER(
                IF(
                    $M$5:$X$5,
                    (M9:X9),
                    "")),
            1,
            0))
        =0,
    NA(),
    IF(
        Parameters!$D$15=1,
        IF(
            SUM(--(ISNUMBER(IF($M$5:$X$5=1,(M9:X9),""))))&gt;0,
            MAX(IF(
                ISNUMBER(M9:X9),
                IF(
                    M$5:X$5=1,
                    M9:X9,
                    ""),
                "")),
            MAX(IF(
                ISNUMBER(M9:X9),
                IF(
                    M$5:X$5=2,
                    M9:X9,
                    ""),
                ""))
        ),
        IF(
            Parameters!$D$16=1,
            IFERROR(
                AVERAGE(IF(
                    ISNUMBER(M9:X9),
                    IF(
                        M$5:X$5=1,
                        M9:X9,
                        ""),
                    "")),
                AVERAGE(IF(
                    ISNUMBER(M9:X9),
                    IF(
                        M$5:X$5=2,
                        M9:X9,
                        ""),
                    ""))
            ),
            IF(
                Parameters!$D$17=1,
                IFERROR(
                    IF(
                        OR(
                            IF(
                                ISNUMBER(M9:X9),
                                IF(
                                    M$5:X$5=1,
                                    M9:X9,
                                    ""),
                                "")
                            =0),
                        0,
                        GEOMEAN(IF(
                            ISNUMBER(M9:X9),
                            IF(
                                M$5:X$5=1,
                                M9:X9,
                                ""),
                            ""))
                    ),
                    IF(
                        OR(IF(
                            ISNUMBER(M9:X9),
                            IF(
                                M$5:X$5=2,
                                M9:X9,
                                ""),
                            "")
                            =0),
                        0,
                        GEOMEAN(IF(
                            ISNUMBER(M9:X9),
                            IF(
                                M$5:X$5=2,
                                M9:X9,
                                ""),
                            "")))
                )
            )
        )
    )
)</f>
        <v>10</v>
      </c>
      <c r="J9" s="242">
        <v>44620</v>
      </c>
      <c r="K9" s="242">
        <v>46281</v>
      </c>
      <c r="L9" s="91" t="s">
        <v>7</v>
      </c>
      <c r="M9" s="192">
        <v>10</v>
      </c>
      <c r="N9" s="192" t="s">
        <v>409</v>
      </c>
      <c r="O9" s="192">
        <v>7</v>
      </c>
      <c r="P9" s="192">
        <v>10</v>
      </c>
      <c r="Q9" s="192">
        <v>3</v>
      </c>
      <c r="R9" s="192">
        <v>0.66100000000000003</v>
      </c>
      <c r="S9" s="192" t="s">
        <v>409</v>
      </c>
      <c r="T9" s="192" t="s">
        <v>751</v>
      </c>
      <c r="U9" s="192" t="s">
        <v>809</v>
      </c>
      <c r="V9" s="192">
        <v>4.3099999999999996</v>
      </c>
      <c r="W9" s="192"/>
      <c r="X9" s="192"/>
      <c r="Y9" s="192"/>
      <c r="Z9" s="192"/>
      <c r="AA9" s="87"/>
    </row>
    <row r="10" spans="1:38" x14ac:dyDescent="0.2">
      <c r="A10" s="81">
        <v>3</v>
      </c>
      <c r="B10" s="84" t="str">
        <f ca="1"/>
        <v>Angola</v>
      </c>
      <c r="C10" s="84" t="str">
        <f ca="1"/>
        <v>AGO</v>
      </c>
      <c r="D10" s="84" t="str">
        <f ca="1"/>
        <v>SSF           Sub-Saharan Africa</v>
      </c>
      <c r="E10" s="84" t="str">
        <f ca="1"/>
        <v>IBRD</v>
      </c>
      <c r="F10" s="81" t="str">
        <f t="shared" ca="1" si="3"/>
        <v/>
      </c>
      <c r="G10" s="80">
        <f>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0</v>
      </c>
      <c r="H10" s="80" cm="1">
        <f t="array" ref="H10">IF(
    SUM(IF(
            ISNUMBER(
                IF(
                    $M$4:$X$4,
                    (M10:X10),
                    "")),
            1,
            0))
        =0,
    NA(),
    IF(
        Parameters!$D$15=1,
        IF(
            SUM(--(ISNUMBER(IF($M$4:$X$4=1,(M10:X10),""))))&gt;0,
            MAX(IF(
                ISNUMBER(M10:X10),
                IF(
                    M$4:X$4=1,
                    M10:X10,
                    ""),
                "")),
            MAX(IF(
                ISNUMBER(M10:X10),
                IF(
                    M$4:X$4=2,
                    M10:X10,
                    ""),
                ""))
        ),
        IF(
            Parameters!$D$16=1,
            IFERROR(
                AVERAGE(IF(
                    ISNUMBER(M10:X10),
                    IF(
                        M$4:X$4=1,
                        M10:X10,
                        ""),
                    "")),
                AVERAGE(IF(
                    ISNUMBER(M10:X10),
                    IF(
                        M$4:X$4=2,
                        M10:X10,
                        ""),
                    ""))
            ),
            IF(
                Parameters!$D$17=1,
                IFERROR(
                    IF(
                        OR(
                            IF(
                                ISNUMBER(M10:X10),
                                IF(
                                    M$4:X$4=1,
                                    M10:X10,
                                    ""),
                                "")
                            =0),
                        0,
                        GEOMEAN(IF(
                            ISNUMBER(M10:X10),
                            IF(
                                M$4:X$4=1,
                                M10:X10,
                                ""),
                            ""))
                    ),
                    IF(
                        OR(IF(
                            ISNUMBER(M10:X10),
                            IF(
                                M$4:X$4=2,
                                M10:X10,
                                ""),
                            "")
                            =0),
                        0,
                        GEOMEAN(IF(
                            ISNUMBER(M10:X10),
                            IF(
                                M$4:X$4=2,
                                M10:X10,
                                ""),
                            "")))
                )
            )
        )
    )
)</f>
        <v>9.9536768963520501</v>
      </c>
      <c r="I10" s="191" t="e" cm="1">
        <f t="array" ref="I10">IF(
    SUM(IF(
            ISNUMBER(
                IF(
                    $M$5:$X$5,
                    (M10:X10),
                    "")),
            1,
            0))
        =0,
    NA(),
    IF(
        Parameters!$D$15=1,
        IF(
            SUM(--(ISNUMBER(IF($M$5:$X$5=1,(M10:X10),""))))&gt;0,
            MAX(IF(
                ISNUMBER(M10:X10),
                IF(
                    M$5:X$5=1,
                    M10:X10,
                    ""),
                "")),
            MAX(IF(
                ISNUMBER(M10:X10),
                IF(
                    M$5:X$5=2,
                    M10:X10,
                    ""),
                ""))
        ),
        IF(
            Parameters!$D$16=1,
            IFERROR(
                AVERAGE(IF(
                    ISNUMBER(M10:X10),
                    IF(
                        M$5:X$5=1,
                        M10:X10,
                        ""),
                    "")),
                AVERAGE(IF(
                    ISNUMBER(M10:X10),
                    IF(
                        M$5:X$5=2,
                        M10:X10,
                        ""),
                    ""))
            ),
            IF(
                Parameters!$D$17=1,
                IFERROR(
                    IF(
                        OR(
                            IF(
                                ISNUMBER(M10:X10),
                                IF(
                                    M$5:X$5=1,
                                    M10:X10,
                                    ""),
                                "")
                            =0),
                        0,
                        GEOMEAN(IF(
                            ISNUMBER(M10:X10),
                            IF(
                                M$5:X$5=1,
                                M10:X10,
                                ""),
                            ""))
                    ),
                    IF(
                        OR(IF(
                            ISNUMBER(M10:X10),
                            IF(
                                M$5:X$5=2,
                                M10:X10,
                                ""),
                            "")
                            =0),
                        0,
                        GEOMEAN(IF(
                            ISNUMBER(M10:X10),
                            IF(
                                M$5:X$5=2,
                                M10:X10,
                                ""),
                            "")))
                )
            )
        )
    )
)</f>
        <v>#N/A</v>
      </c>
      <c r="J10" s="242">
        <v>44895</v>
      </c>
      <c r="K10" s="242">
        <v>44840</v>
      </c>
      <c r="L10" s="91" t="s">
        <v>9</v>
      </c>
      <c r="M10" s="192">
        <v>9.8325358851674594</v>
      </c>
      <c r="N10" s="192">
        <v>9.9536768963520501</v>
      </c>
      <c r="O10" s="192" t="s">
        <v>409</v>
      </c>
      <c r="P10" s="192" t="s">
        <v>409</v>
      </c>
      <c r="Q10" s="192" t="s">
        <v>409</v>
      </c>
      <c r="R10" s="192">
        <v>0.56899999999999995</v>
      </c>
      <c r="S10" s="192">
        <v>43.7</v>
      </c>
      <c r="T10" s="192" t="s">
        <v>409</v>
      </c>
      <c r="U10" s="192" t="s">
        <v>409</v>
      </c>
      <c r="V10" s="192" t="s">
        <v>409</v>
      </c>
      <c r="W10" s="192"/>
      <c r="X10" s="192"/>
      <c r="Y10" s="192"/>
      <c r="Z10" s="192"/>
      <c r="AA10" s="87"/>
    </row>
    <row r="11" spans="1:38" x14ac:dyDescent="0.2">
      <c r="A11" s="81">
        <v>4</v>
      </c>
      <c r="B11" s="84" t="str">
        <f ca="1"/>
        <v>Albania</v>
      </c>
      <c r="C11" s="84" t="str">
        <f ca="1"/>
        <v>ALB</v>
      </c>
      <c r="D11" s="84" t="str">
        <f ca="1"/>
        <v>ECS           Europe &amp; Central Asia</v>
      </c>
      <c r="E11" s="84" t="str">
        <f ca="1"/>
        <v>IBRD</v>
      </c>
      <c r="F11" s="81" t="str">
        <f t="shared" ca="1" si="3"/>
        <v/>
      </c>
      <c r="G11" s="80">
        <f>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0</v>
      </c>
      <c r="H11" s="80" cm="1">
        <f t="array" ref="H11">IF(
    SUM(IF(
            ISNUMBER(
                IF(
                    $M$4:$X$4,
                    (M11:X11),
                    "")),
            1,
            0))
        =0,
    NA(),
    IF(
        Parameters!$D$15=1,
        IF(
            SUM(--(ISNUMBER(IF($M$4:$X$4=1,(M11:X11),""))))&gt;0,
            MAX(IF(
                ISNUMBER(M11:X11),
                IF(
                    M$4:X$4=1,
                    M11:X11,
                    ""),
                "")),
            MAX(IF(
                ISNUMBER(M11:X11),
                IF(
                    M$4:X$4=2,
                    M11:X11,
                    ""),
                ""))
        ),
        IF(
            Parameters!$D$16=1,
            IFERROR(
                AVERAGE(IF(
                    ISNUMBER(M11:X11),
                    IF(
                        M$4:X$4=1,
                        M11:X11,
                        ""),
                    "")),
                AVERAGE(IF(
                    ISNUMBER(M11:X11),
                    IF(
                        M$4:X$4=2,
                        M11:X11,
                        ""),
                    ""))
            ),
            IF(
                Parameters!$D$17=1,
                IFERROR(
                    IF(
                        OR(
                            IF(
                                ISNUMBER(M11:X11),
                                IF(
                                    M$4:X$4=1,
                                    M11:X11,
                                    ""),
                                "")
                            =0),
                        0,
                        GEOMEAN(IF(
                            ISNUMBER(M11:X11),
                            IF(
                                M$4:X$4=1,
                                M11:X11,
                                ""),
                            ""))
                    ),
                    IF(
                        OR(IF(
                            ISNUMBER(M11:X11),
                            IF(
                                M$4:X$4=2,
                                M11:X11,
                                ""),
                            "")
                            =0),
                        0,
                        GEOMEAN(IF(
                            ISNUMBER(M11:X11),
                            IF(
                                M$4:X$4=2,
                                M11:X11,
                                ""),
                            "")))
                )
            )
        )
    )
)</f>
        <v>3.3971291866028701</v>
      </c>
      <c r="I11" s="191" t="e" cm="1">
        <f t="array" ref="I11">IF(
    SUM(IF(
            ISNUMBER(
                IF(
                    $M$5:$X$5,
                    (M11:X11),
                    "")),
            1,
            0))
        =0,
    NA(),
    IF(
        Parameters!$D$15=1,
        IF(
            SUM(--(ISNUMBER(IF($M$5:$X$5=1,(M11:X11),""))))&gt;0,
            MAX(IF(
                ISNUMBER(M11:X11),
                IF(
                    M$5:X$5=1,
                    M11:X11,
                    ""),
                "")),
            MAX(IF(
                ISNUMBER(M11:X11),
                IF(
                    M$5:X$5=2,
                    M11:X11,
                    ""),
                ""))
        ),
        IF(
            Parameters!$D$16=1,
            IFERROR(
                AVERAGE(IF(
                    ISNUMBER(M11:X11),
                    IF(
                        M$5:X$5=1,
                        M11:X11,
                        ""),
                    "")),
                AVERAGE(IF(
                    ISNUMBER(M11:X11),
                    IF(
                        M$5:X$5=2,
                        M11:X11,
                        ""),
                    ""))
            ),
            IF(
                Parameters!$D$17=1,
                IFERROR(
                    IF(
                        OR(
                            IF(
                                ISNUMBER(M11:X11),
                                IF(
                                    M$5:X$5=1,
                                    M11:X11,
                                    ""),
                                "")
                            =0),
                        0,
                        GEOMEAN(IF(
                            ISNUMBER(M11:X11),
                            IF(
                                M$5:X$5=1,
                                M11:X11,
                                ""),
                            ""))
                    ),
                    IF(
                        OR(IF(
                            ISNUMBER(M11:X11),
                            IF(
                                M$5:X$5=2,
                                M11:X11,
                                ""),
                            "")
                            =0),
                        0,
                        GEOMEAN(IF(
                            ISNUMBER(M11:X11),
                            IF(
                                M$5:X$5=2,
                                M11:X11,
                                ""),
                            "")))
                )
            )
        )
    )
)</f>
        <v>#N/A</v>
      </c>
      <c r="J11" s="242">
        <v>44620</v>
      </c>
      <c r="K11" s="242">
        <v>44620</v>
      </c>
      <c r="L11" s="91" t="s">
        <v>11</v>
      </c>
      <c r="M11" s="192">
        <v>3.3971291866028701</v>
      </c>
      <c r="N11" s="192" t="s">
        <v>409</v>
      </c>
      <c r="O11" s="192" t="s">
        <v>409</v>
      </c>
      <c r="P11" s="192" t="s">
        <v>409</v>
      </c>
      <c r="Q11" s="192" t="s">
        <v>409</v>
      </c>
      <c r="R11" s="192">
        <v>0.3</v>
      </c>
      <c r="S11" s="192" t="s">
        <v>409</v>
      </c>
      <c r="T11" s="192" t="s">
        <v>409</v>
      </c>
      <c r="U11" s="192" t="s">
        <v>409</v>
      </c>
      <c r="V11" s="192" t="s">
        <v>409</v>
      </c>
      <c r="W11" s="192"/>
      <c r="X11" s="192"/>
      <c r="Y11" s="192"/>
      <c r="Z11" s="192"/>
      <c r="AA11" s="87"/>
    </row>
    <row r="12" spans="1:38" x14ac:dyDescent="0.2">
      <c r="A12" s="81">
        <v>5</v>
      </c>
      <c r="B12" s="84" t="str">
        <f ca="1"/>
        <v>Andorra</v>
      </c>
      <c r="C12" s="84" t="str">
        <f ca="1"/>
        <v>AND</v>
      </c>
      <c r="D12" s="84" t="str">
        <f ca="1"/>
        <v>ECS           Europe &amp; Central Asia</v>
      </c>
      <c r="E12" s="84" t="str">
        <f ca="1"/>
        <v>NA</v>
      </c>
      <c r="F12" s="81" t="str">
        <f t="shared" ca="1" si="3"/>
        <v/>
      </c>
      <c r="G12" s="80" t="e">
        <f>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#N/A</v>
      </c>
      <c r="H12" s="80" t="e" cm="1">
        <f t="array" ref="H12">IF(
    SUM(IF(
            ISNUMBER(
                IF(
                    $M$4:$X$4,
                    (M12:X12),
                    "")),
            1,
            0))
        =0,
    NA(),
    IF(
        Parameters!$D$15=1,
        IF(
            SUM(--(ISNUMBER(IF($M$4:$X$4=1,(M12:X12),""))))&gt;0,
            MAX(IF(
                ISNUMBER(M12:X12),
                IF(
                    M$4:X$4=1,
                    M12:X12,
                    ""),
                "")),
            MAX(IF(
                ISNUMBER(M12:X12),
                IF(
                    M$4:X$4=2,
                    M12:X12,
                    ""),
                ""))
        ),
        IF(
            Parameters!$D$16=1,
            IFERROR(
                AVERAGE(IF(
                    ISNUMBER(M12:X12),
                    IF(
                        M$4:X$4=1,
                        M12:X12,
                        ""),
                    "")),
                AVERAGE(IF(
                    ISNUMBER(M12:X12),
                    IF(
                        M$4:X$4=2,
                        M12:X12,
                        ""),
                    ""))
            ),
            IF(
                Parameters!$D$17=1,
                IFERROR(
                    IF(
                        OR(
                            IF(
                                ISNUMBER(M12:X12),
                                IF(
                                    M$4:X$4=1,
                                    M12:X12,
                                    ""),
                                "")
                            =0),
                        0,
                        GEOMEAN(IF(
                            ISNUMBER(M12:X12),
                            IF(
                                M$4:X$4=1,
                                M12:X12,
                                ""),
                            ""))
                    ),
                    IF(
                        OR(IF(
                            ISNUMBER(M12:X12),
                            IF(
                                M$4:X$4=2,
                                M12:X12,
                                ""),
                            "")
                            =0),
                        0,
                        GEOMEAN(IF(
                            ISNUMBER(M12:X12),
                            IF(
                                M$4:X$4=2,
                                M12:X12,
                                ""),
                            "")))
                )
            )
        )
    )
)</f>
        <v>#N/A</v>
      </c>
      <c r="I12" s="191" t="e" cm="1">
        <f t="array" ref="I12">IF(
    SUM(IF(
            ISNUMBER(
                IF(
                    $M$5:$X$5,
                    (M12:X12),
                    "")),
            1,
            0))
        =0,
    NA(),
    IF(
        Parameters!$D$15=1,
        IF(
            SUM(--(ISNUMBER(IF($M$5:$X$5=1,(M12:X12),""))))&gt;0,
            MAX(IF(
                ISNUMBER(M12:X12),
                IF(
                    M$5:X$5=1,
                    M12:X12,
                    ""),
                "")),
            MAX(IF(
                ISNUMBER(M12:X12),
                IF(
                    M$5:X$5=2,
                    M12:X12,
                    ""),
                ""))
        ),
        IF(
            Parameters!$D$16=1,
            IFERROR(
                AVERAGE(IF(
                    ISNUMBER(M12:X12),
                    IF(
                        M$5:X$5=1,
                        M12:X12,
                        ""),
                    "")),
                AVERAGE(IF(
                    ISNUMBER(M12:X12),
                    IF(
                        M$5:X$5=2,
                        M12:X12,
                        ""),
                    ""))
            ),
            IF(
                Parameters!$D$17=1,
                IFERROR(
                    IF(
                        OR(
                            IF(
                                ISNUMBER(M12:X12),
                                IF(
                                    M$5:X$5=1,
                                    M12:X12,
                                    ""),
                                "")
                            =0),
                        0,
                        GEOMEAN(IF(
                            ISNUMBER(M12:X12),
                            IF(
                                M$5:X$5=1,
                                M12:X12,
                                ""),
                            ""))
                    ),
                    IF(
                        OR(IF(
                            ISNUMBER(M12:X12),
                            IF(
                                M$5:X$5=2,
                                M12:X12,
                                ""),
                            "")
                            =0),
                        0,
                        GEOMEAN(IF(
                            ISNUMBER(M12:X12),
                            IF(
                                M$5:X$5=2,
                                M12:X12,
                                ""),
                            "")))
                )
            )
        )
    )
)</f>
        <v>#N/A</v>
      </c>
      <c r="J12" s="242" t="s">
        <v>409</v>
      </c>
      <c r="K12" s="242" t="s">
        <v>409</v>
      </c>
      <c r="L12" s="91" t="s">
        <v>668</v>
      </c>
      <c r="M12" s="192" t="s">
        <v>409</v>
      </c>
      <c r="N12" s="192" t="s">
        <v>409</v>
      </c>
      <c r="O12" s="192" t="s">
        <v>409</v>
      </c>
      <c r="P12" s="192" t="s">
        <v>409</v>
      </c>
      <c r="Q12" s="192" t="s">
        <v>409</v>
      </c>
      <c r="R12" s="192" t="s">
        <v>409</v>
      </c>
      <c r="S12" s="192" t="s">
        <v>409</v>
      </c>
      <c r="T12" s="192" t="s">
        <v>409</v>
      </c>
      <c r="U12" s="192" t="s">
        <v>409</v>
      </c>
      <c r="V12" s="192" t="s">
        <v>409</v>
      </c>
      <c r="W12" s="192"/>
      <c r="X12" s="192"/>
      <c r="Y12" s="192"/>
      <c r="Z12" s="192"/>
      <c r="AA12" s="87"/>
    </row>
    <row r="13" spans="1:38" x14ac:dyDescent="0.2">
      <c r="A13" s="81">
        <v>6</v>
      </c>
      <c r="B13" s="84" t="str">
        <f ca="1"/>
        <v>United Arab Emirates</v>
      </c>
      <c r="C13" s="84" t="str">
        <f ca="1"/>
        <v>ARE</v>
      </c>
      <c r="D13" s="84" t="str">
        <f ca="1"/>
        <v>MEA           Middle East &amp; North Africa</v>
      </c>
      <c r="E13" s="84" t="str">
        <f ca="1"/>
        <v>NA</v>
      </c>
      <c r="F13" s="81" t="str">
        <f t="shared" ca="1" si="3"/>
        <v/>
      </c>
      <c r="G13" s="80">
        <f>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0</v>
      </c>
      <c r="H13" s="80" cm="1">
        <f t="array" ref="H13">IF(
    SUM(IF(
            ISNUMBER(
                IF(
                    $M$4:$X$4,
                    (M13:X13),
                    "")),
            1,
            0))
        =0,
    NA(),
    IF(
        Parameters!$D$15=1,
        IF(
            SUM(--(ISNUMBER(IF($M$4:$X$4=1,(M13:X13),""))))&gt;0,
            MAX(IF(
                ISNUMBER(M13:X13),
                IF(
                    M$4:X$4=1,
                    M13:X13,
                    ""),
                "")),
            MAX(IF(
                ISNUMBER(M13:X13),
                IF(
                    M$4:X$4=2,
                    M13:X13,
                    ""),
                ""))
        ),
        IF(
            Parameters!$D$16=1,
            IFERROR(
                AVERAGE(IF(
                    ISNUMBER(M13:X13),
                    IF(
                        M$4:X$4=1,
                        M13:X13,
                        ""),
                    "")),
                AVERAGE(IF(
                    ISNUMBER(M13:X13),
                    IF(
                        M$4:X$4=2,
                        M13:X13,
                        ""),
                    ""))
            ),
            IF(
                Parameters!$D$17=1,
                IFERROR(
                    IF(
                        OR(
                            IF(
                                ISNUMBER(M13:X13),
                                IF(
                                    M$4:X$4=1,
                                    M13:X13,
                                    ""),
                                "")
                            =0),
                        0,
                        GEOMEAN(IF(
                            ISNUMBER(M13:X13),
                            IF(
                                M$4:X$4=1,
                                M13:X13,
                                ""),
                            ""))
                    ),
                    IF(
                        OR(IF(
                            ISNUMBER(M13:X13),
                            IF(
                                M$4:X$4=2,
                                M13:X13,
                                ""),
                            "")
                            =0),
                        0,
                        GEOMEAN(IF(
                            ISNUMBER(M13:X13),
                            IF(
                                M$4:X$4=2,
                                M13:X13,
                                ""),
                            "")))
                )
            )
        )
    )
)</f>
        <v>0.83381586566299803</v>
      </c>
      <c r="I13" s="191" t="e" cm="1">
        <f t="array" ref="I13">IF(
    SUM(IF(
            ISNUMBER(
                IF(
                    $M$5:$X$5,
                    (M13:X13),
                    "")),
            1,
            0))
        =0,
    NA(),
    IF(
        Parameters!$D$15=1,
        IF(
            SUM(--(ISNUMBER(IF($M$5:$X$5=1,(M13:X13),""))))&gt;0,
            MAX(IF(
                ISNUMBER(M13:X13),
                IF(
                    M$5:X$5=1,
                    M13:X13,
                    ""),
                "")),
            MAX(IF(
                ISNUMBER(M13:X13),
                IF(
                    M$5:X$5=2,
                    M13:X13,
                    ""),
                ""))
        ),
        IF(
            Parameters!$D$16=1,
            IFERROR(
                AVERAGE(IF(
                    ISNUMBER(M13:X13),
                    IF(
                        M$5:X$5=1,
                        M13:X13,
                        ""),
                    "")),
                AVERAGE(IF(
                    ISNUMBER(M13:X13),
                    IF(
                        M$5:X$5=2,
                        M13:X13,
                        ""),
                    ""))
            ),
            IF(
                Parameters!$D$17=1,
                IFERROR(
                    IF(
                        OR(
                            IF(
                                ISNUMBER(M13:X13),
                                IF(
                                    M$5:X$5=1,
                                    M13:X13,
                                    ""),
                                "")
                            =0),
                        0,
                        GEOMEAN(IF(
                            ISNUMBER(M13:X13),
                            IF(
                                M$5:X$5=1,
                                M13:X13,
                                ""),
                            ""))
                    ),
                    IF(
                        OR(IF(
                            ISNUMBER(M13:X13),
                            IF(
                                M$5:X$5=2,
                                M13:X13,
                                ""),
                            "")
                            =0),
                        0,
                        GEOMEAN(IF(
                            ISNUMBER(M13:X13),
                            IF(
                                M$5:X$5=2,
                                M13:X13,
                                ""),
                            "")))
                )
            )
        )
    )
)</f>
        <v>#N/A</v>
      </c>
      <c r="J13" s="242">
        <v>44620</v>
      </c>
      <c r="K13" s="242">
        <v>44620</v>
      </c>
      <c r="L13" s="91" t="s">
        <v>13</v>
      </c>
      <c r="M13" s="192">
        <v>1.07655502392344</v>
      </c>
      <c r="N13" s="192">
        <v>0.83381586566299803</v>
      </c>
      <c r="O13" s="192" t="s">
        <v>409</v>
      </c>
      <c r="P13" s="192" t="s">
        <v>409</v>
      </c>
      <c r="Q13" s="192" t="s">
        <v>409</v>
      </c>
      <c r="R13" s="192">
        <v>0.20300000000000001</v>
      </c>
      <c r="S13" s="192">
        <v>75.2</v>
      </c>
      <c r="T13" s="192" t="s">
        <v>409</v>
      </c>
      <c r="U13" s="192" t="s">
        <v>409</v>
      </c>
      <c r="V13" s="192" t="s">
        <v>409</v>
      </c>
      <c r="W13" s="192"/>
      <c r="X13" s="192"/>
      <c r="Y13" s="192"/>
      <c r="Z13" s="192"/>
      <c r="AA13" s="87"/>
      <c r="AH13" s="86"/>
    </row>
    <row r="14" spans="1:38" x14ac:dyDescent="0.2">
      <c r="A14" s="81">
        <v>7</v>
      </c>
      <c r="B14" s="84" t="str">
        <f ca="1"/>
        <v>Argentina</v>
      </c>
      <c r="C14" s="84" t="str">
        <f ca="1"/>
        <v>ARG</v>
      </c>
      <c r="D14" s="84" t="str">
        <f ca="1"/>
        <v>LCN           Latin America &amp; Caribbean</v>
      </c>
      <c r="E14" s="84" t="str">
        <f ca="1"/>
        <v>IBRD</v>
      </c>
      <c r="F14" s="81" t="str">
        <f t="shared" ca="1" si="3"/>
        <v/>
      </c>
      <c r="G14" s="80">
        <f>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0</v>
      </c>
      <c r="H14" s="80" cm="1">
        <f t="array" ref="H14">IF(
    SUM(IF(
            ISNUMBER(
                IF(
                    $M$4:$X$4,
                    (M14:X14),
                    "")),
            1,
            0))
        =0,
    NA(),
    IF(
        Parameters!$D$15=1,
        IF(
            SUM(--(ISNUMBER(IF($M$4:$X$4=1,(M14:X14),""))))&gt;0,
            MAX(IF(
                ISNUMBER(M14:X14),
                IF(
                    M$4:X$4=1,
                    M14:X14,
                    ""),
                "")),
            MAX(IF(
                ISNUMBER(M14:X14),
                IF(
                    M$4:X$4=2,
                    M14:X14,
                    ""),
                ""))
        ),
        IF(
            Parameters!$D$16=1,
            IFERROR(
                AVERAGE(IF(
                    ISNUMBER(M14:X14),
                    IF(
                        M$4:X$4=1,
                        M14:X14,
                        ""),
                    "")),
                AVERAGE(IF(
                    ISNUMBER(M14:X14),
                    IF(
                        M$4:X$4=2,
                        M14:X14,
                        ""),
                    ""))
            ),
            IF(
                Parameters!$D$17=1,
                IFERROR(
                    IF(
                        OR(
                            IF(
                                ISNUMBER(M14:X14),
                                IF(
                                    M$4:X$4=1,
                                    M14:X14,
                                    ""),
                                "")
                            =0),
                        0,
                        GEOMEAN(IF(
                            ISNUMBER(M14:X14),
                            IF(
                                M$4:X$4=1,
                                M14:X14,
                                ""),
                            ""))
                    ),
                    IF(
                        OR(IF(
                            ISNUMBER(M14:X14),
                            IF(
                                M$4:X$4=2,
                                M14:X14,
                                ""),
                            "")
                            =0),
                        0,
                        GEOMEAN(IF(
                            ISNUMBER(M14:X14),
                            IF(
                                M$4:X$4=2,
                                M14:X14,
                                ""),
                            "")))
                )
            )
        )
    )
)</f>
        <v>3.8448176027793801</v>
      </c>
      <c r="I14" s="191" t="e" cm="1">
        <f t="array" ref="I14">IF(
    SUM(IF(
            ISNUMBER(
                IF(
                    $M$5:$X$5,
                    (M14:X14),
                    "")),
            1,
            0))
        =0,
    NA(),
    IF(
        Parameters!$D$15=1,
        IF(
            SUM(--(ISNUMBER(IF($M$5:$X$5=1,(M14:X14),""))))&gt;0,
            MAX(IF(
                ISNUMBER(M14:X14),
                IF(
                    M$5:X$5=1,
                    M14:X14,
                    ""),
                "")),
            MAX(IF(
                ISNUMBER(M14:X14),
                IF(
                    M$5:X$5=2,
                    M14:X14,
                    ""),
                ""))
        ),
        IF(
            Parameters!$D$16=1,
            IFERROR(
                AVERAGE(IF(
                    ISNUMBER(M14:X14),
                    IF(
                        M$5:X$5=1,
                        M14:X14,
                        ""),
                    "")),
                AVERAGE(IF(
                    ISNUMBER(M14:X14),
                    IF(
                        M$5:X$5=2,
                        M14:X14,
                        ""),
                    ""))
            ),
            IF(
                Parameters!$D$17=1,
                IFERROR(
                    IF(
                        OR(
                            IF(
                                ISNUMBER(M14:X14),
                                IF(
                                    M$5:X$5=1,
                                    M14:X14,
                                    ""),
                                "")
                            =0),
                        0,
                        GEOMEAN(IF(
                            ISNUMBER(M14:X14),
                            IF(
                                M$5:X$5=1,
                                M14:X14,
                                ""),
                            ""))
                    ),
                    IF(
                        OR(IF(
                            ISNUMBER(M14:X14),
                            IF(
                                M$5:X$5=2,
                                M14:X14,
                                ""),
                            "")
                            =0),
                        0,
                        GEOMEAN(IF(
                            ISNUMBER(M14:X14),
                            IF(
                                M$5:X$5=2,
                                M14:X14,
                                ""),
                            "")))
                )
            )
        )
    )
)</f>
        <v>#N/A</v>
      </c>
      <c r="J14" s="242">
        <v>44895</v>
      </c>
      <c r="K14" s="242">
        <v>44620</v>
      </c>
      <c r="L14" s="91" t="s">
        <v>15</v>
      </c>
      <c r="M14" s="192">
        <v>2.2727272727272698</v>
      </c>
      <c r="N14" s="192">
        <v>3.8448176027793801</v>
      </c>
      <c r="O14" s="192" t="s">
        <v>409</v>
      </c>
      <c r="P14" s="192" t="s">
        <v>409</v>
      </c>
      <c r="Q14" s="192" t="s">
        <v>409</v>
      </c>
      <c r="R14" s="192">
        <v>0.253</v>
      </c>
      <c r="S14" s="192">
        <v>64.8</v>
      </c>
      <c r="T14" s="192" t="s">
        <v>409</v>
      </c>
      <c r="U14" s="192" t="s">
        <v>409</v>
      </c>
      <c r="V14" s="192" t="s">
        <v>409</v>
      </c>
      <c r="W14" s="192"/>
      <c r="X14" s="192"/>
      <c r="Y14" s="192"/>
      <c r="Z14" s="192"/>
      <c r="AA14" s="87"/>
      <c r="AH14" s="86"/>
    </row>
    <row r="15" spans="1:38" x14ac:dyDescent="0.2">
      <c r="A15" s="81">
        <v>8</v>
      </c>
      <c r="B15" s="84" t="str">
        <f ca="1"/>
        <v>Armenia</v>
      </c>
      <c r="C15" s="84" t="str">
        <f ca="1"/>
        <v>ARM</v>
      </c>
      <c r="D15" s="84" t="str">
        <f ca="1"/>
        <v>ECS           Europe &amp; Central Asia</v>
      </c>
      <c r="E15" s="84" t="str">
        <f ca="1"/>
        <v>IBRD</v>
      </c>
      <c r="F15" s="81" t="str">
        <f t="shared" ca="1" si="3"/>
        <v/>
      </c>
      <c r="G15" s="80">
        <f>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2.8478145738249796</v>
      </c>
      <c r="H15" s="80" cm="1">
        <f t="array" ref="H15">IF(
    SUM(IF(
            ISNUMBER(
                IF(
                    $M$4:$X$4,
                    (M15:X15),
                    "")),
            1,
            0))
        =0,
    NA(),
    IF(
        Parameters!$D$15=1,
        IF(
            SUM(--(ISNUMBER(IF($M$4:$X$4=1,(M15:X15),""))))&gt;0,
            MAX(IF(
                ISNUMBER(M15:X15),
                IF(
                    M$4:X$4=1,
                    M15:X15,
                    ""),
                "")),
            MAX(IF(
                ISNUMBER(M15:X15),
                IF(
                    M$4:X$4=2,
                    M15:X15,
                    ""),
                ""))
        ),
        IF(
            Parameters!$D$16=1,
            IFERROR(
                AVERAGE(IF(
                    ISNUMBER(M15:X15),
                    IF(
                        M$4:X$4=1,
                        M15:X15,
                        ""),
                    "")),
                AVERAGE(IF(
                    ISNUMBER(M15:X15),
                    IF(
                        M$4:X$4=2,
                        M15:X15,
                        ""),
                    ""))
            ),
            IF(
                Parameters!$D$17=1,
                IFERROR(
                    IF(
                        OR(
                            IF(
                                ISNUMBER(M15:X15),
                                IF(
                                    M$4:X$4=1,
                                    M15:X15,
                                    ""),
                                "")
                            =0),
                        0,
                        GEOMEAN(IF(
                            ISNUMBER(M15:X15),
                            IF(
                                M$4:X$4=1,
                                M15:X15,
                                ""),
                            ""))
                    ),
                    IF(
                        OR(IF(
                            ISNUMBER(M15:X15),
                            IF(
                                M$4:X$4=2,
                                M15:X15,
                                ""),
                            "")
                            =0),
                        0,
                        GEOMEAN(IF(
                            ISNUMBER(M15:X15),
                            IF(
                                M$4:X$4=2,
                                M15:X15,
                                ""),
                            "")))
                )
            )
        )
    )
)</f>
        <v>2.7033492822966498</v>
      </c>
      <c r="I15" s="191" cm="1">
        <f t="array" ref="I15">IF(
    SUM(IF(
            ISNUMBER(
                IF(
                    $M$5:$X$5,
                    (M15:X15),
                    "")),
            1,
            0))
        =0,
    NA(),
    IF(
        Parameters!$D$15=1,
        IF(
            SUM(--(ISNUMBER(IF($M$5:$X$5=1,(M15:X15),""))))&gt;0,
            MAX(IF(
                ISNUMBER(M15:X15),
                IF(
                    M$5:X$5=1,
                    M15:X15,
                    ""),
                "")),
            MAX(IF(
                ISNUMBER(M15:X15),
                IF(
                    M$5:X$5=2,
                    M15:X15,
                    ""),
                ""))
        ),
        IF(
            Parameters!$D$16=1,
            IFERROR(
                AVERAGE(IF(
                    ISNUMBER(M15:X15),
                    IF(
                        M$5:X$5=1,
                        M15:X15,
                        ""),
                    "")),
                AVERAGE(IF(
                    ISNUMBER(M15:X15),
                    IF(
                        M$5:X$5=2,
                        M15:X15,
                        ""),
                    ""))
            ),
            IF(
                Parameters!$D$17=1,
                IFERROR(
                    IF(
                        OR(
                            IF(
                                ISNUMBER(M15:X15),
                                IF(
                                    M$5:X$5=1,
                                    M15:X15,
                                    ""),
                                "")
                            =0),
                        0,
                        GEOMEAN(IF(
                            ISNUMBER(M15:X15),
                            IF(
                                M$5:X$5=1,
                                M15:X15,
                                ""),
                            ""))
                    ),
                    IF(
                        OR(IF(
                            ISNUMBER(M15:X15),
                            IF(
                                M$5:X$5=2,
                                M15:X15,
                                ""),
                            "")
                            =0),
                        0,
                        GEOMEAN(IF(
                            ISNUMBER(M15:X15),
                            IF(
                                M$5:X$5=2,
                                M15:X15,
                                ""),
                            "")))
                )
            )
        )
    )
)</f>
        <v>3</v>
      </c>
      <c r="J15" s="242">
        <v>44620</v>
      </c>
      <c r="K15" s="242">
        <v>46281</v>
      </c>
      <c r="L15" s="91" t="s">
        <v>17</v>
      </c>
      <c r="M15" s="192">
        <v>2.7033492822966498</v>
      </c>
      <c r="N15" s="192" t="s">
        <v>409</v>
      </c>
      <c r="O15" s="192" t="s">
        <v>409</v>
      </c>
      <c r="P15" s="192" t="s">
        <v>409</v>
      </c>
      <c r="Q15" s="192">
        <v>3</v>
      </c>
      <c r="R15" s="192">
        <v>0.27100000000000002</v>
      </c>
      <c r="S15" s="192" t="s">
        <v>409</v>
      </c>
      <c r="T15" s="192" t="s">
        <v>409</v>
      </c>
      <c r="U15" s="192" t="s">
        <v>409</v>
      </c>
      <c r="V15" s="192">
        <v>3.14</v>
      </c>
      <c r="W15" s="192"/>
      <c r="X15" s="192"/>
      <c r="Y15" s="192"/>
      <c r="Z15" s="192"/>
      <c r="AA15" s="87"/>
    </row>
    <row r="16" spans="1:38" x14ac:dyDescent="0.2">
      <c r="A16" s="81">
        <v>9</v>
      </c>
      <c r="B16" s="84" t="str">
        <f ca="1"/>
        <v>American Samoa</v>
      </c>
      <c r="C16" s="84" t="str">
        <f ca="1"/>
        <v>ASM</v>
      </c>
      <c r="D16" s="84" t="str">
        <f ca="1"/>
        <v>EAS           East Asia &amp; Pacific</v>
      </c>
      <c r="E16" s="84" t="str">
        <f ca="1"/>
        <v>NA</v>
      </c>
      <c r="F16" s="81" t="str">
        <f t="shared" ca="1" si="3"/>
        <v/>
      </c>
      <c r="G16" s="80" t="e">
        <f>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#N/A</v>
      </c>
      <c r="H16" s="80" t="e" cm="1">
        <f t="array" ref="H16">IF(
    SUM(IF(
            ISNUMBER(
                IF(
                    $M$4:$X$4,
                    (M16:X16),
                    "")),
            1,
            0))
        =0,
    NA(),
    IF(
        Parameters!$D$15=1,
        IF(
            SUM(--(ISNUMBER(IF($M$4:$X$4=1,(M16:X16),""))))&gt;0,
            MAX(IF(
                ISNUMBER(M16:X16),
                IF(
                    M$4:X$4=1,
                    M16:X16,
                    ""),
                "")),
            MAX(IF(
                ISNUMBER(M16:X16),
                IF(
                    M$4:X$4=2,
                    M16:X16,
                    ""),
                ""))
        ),
        IF(
            Parameters!$D$16=1,
            IFERROR(
                AVERAGE(IF(
                    ISNUMBER(M16:X16),
                    IF(
                        M$4:X$4=1,
                        M16:X16,
                        ""),
                    "")),
                AVERAGE(IF(
                    ISNUMBER(M16:X16),
                    IF(
                        M$4:X$4=2,
                        M16:X16,
                        ""),
                    ""))
            ),
            IF(
                Parameters!$D$17=1,
                IFERROR(
                    IF(
                        OR(
                            IF(
                                ISNUMBER(M16:X16),
                                IF(
                                    M$4:X$4=1,
                                    M16:X16,
                                    ""),
                                "")
                            =0),
                        0,
                        GEOMEAN(IF(
                            ISNUMBER(M16:X16),
                            IF(
                                M$4:X$4=1,
                                M16:X16,
                                ""),
                            ""))
                    ),
                    IF(
                        OR(IF(
                            ISNUMBER(M16:X16),
                            IF(
                                M$4:X$4=2,
                                M16:X16,
                                ""),
                            "")
                            =0),
                        0,
                        GEOMEAN(IF(
                            ISNUMBER(M16:X16),
                            IF(
                                M$4:X$4=2,
                                M16:X16,
                                ""),
                            "")))
                )
            )
        )
    )
)</f>
        <v>#N/A</v>
      </c>
      <c r="I16" s="191" t="e" cm="1">
        <f t="array" ref="I16">IF(
    SUM(IF(
            ISNUMBER(
                IF(
                    $M$5:$X$5,
                    (M16:X16),
                    "")),
            1,
            0))
        =0,
    NA(),
    IF(
        Parameters!$D$15=1,
        IF(
            SUM(--(ISNUMBER(IF($M$5:$X$5=1,(M16:X16),""))))&gt;0,
            MAX(IF(
                ISNUMBER(M16:X16),
                IF(
                    M$5:X$5=1,
                    M16:X16,
                    ""),
                "")),
            MAX(IF(
                ISNUMBER(M16:X16),
                IF(
                    M$5:X$5=2,
                    M16:X16,
                    ""),
                ""))
        ),
        IF(
            Parameters!$D$16=1,
            IFERROR(
                AVERAGE(IF(
                    ISNUMBER(M16:X16),
                    IF(
                        M$5:X$5=1,
                        M16:X16,
                        ""),
                    "")),
                AVERAGE(IF(
                    ISNUMBER(M16:X16),
                    IF(
                        M$5:X$5=2,
                        M16:X16,
                        ""),
                    ""))
            ),
            IF(
                Parameters!$D$17=1,
                IFERROR(
                    IF(
                        OR(
                            IF(
                                ISNUMBER(M16:X16),
                                IF(
                                    M$5:X$5=1,
                                    M16:X16,
                                    ""),
                                "")
                            =0),
                        0,
                        GEOMEAN(IF(
                            ISNUMBER(M16:X16),
                            IF(
                                M$5:X$5=1,
                                M16:X16,
                                ""),
                            ""))
                    ),
                    IF(
                        OR(IF(
                            ISNUMBER(M16:X16),
                            IF(
                                M$5:X$5=2,
                                M16:X16,
                                ""),
                            "")
                            =0),
                        0,
                        GEOMEAN(IF(
                            ISNUMBER(M16:X16),
                            IF(
                                M$5:X$5=2,
                                M16:X16,
                                ""),
                            "")))
                )
            )
        )
    )
)</f>
        <v>#N/A</v>
      </c>
      <c r="J16" s="242">
        <v>44887</v>
      </c>
      <c r="K16" s="242" t="s">
        <v>409</v>
      </c>
      <c r="L16" s="239" t="s">
        <v>669</v>
      </c>
      <c r="M16" s="192" t="s">
        <v>409</v>
      </c>
      <c r="N16" s="192" t="s">
        <v>409</v>
      </c>
      <c r="O16" s="192" t="s">
        <v>409</v>
      </c>
      <c r="P16" s="192" t="s">
        <v>409</v>
      </c>
      <c r="Q16" s="192" t="s">
        <v>409</v>
      </c>
      <c r="R16" s="192" t="s">
        <v>409</v>
      </c>
      <c r="S16" s="192" t="s">
        <v>409</v>
      </c>
      <c r="T16" s="192" t="s">
        <v>409</v>
      </c>
      <c r="U16" s="192" t="s">
        <v>409</v>
      </c>
      <c r="V16" s="192" t="s">
        <v>409</v>
      </c>
      <c r="W16" s="192"/>
      <c r="X16" s="192"/>
      <c r="Y16" s="192"/>
      <c r="Z16" s="192"/>
      <c r="AA16" s="87"/>
    </row>
    <row r="17" spans="1:31" x14ac:dyDescent="0.2">
      <c r="A17" s="81">
        <v>10</v>
      </c>
      <c r="B17" s="84" t="str">
        <f ca="1"/>
        <v>Antigua and Barbuda</v>
      </c>
      <c r="C17" s="84" t="str">
        <f ca="1"/>
        <v>ATG</v>
      </c>
      <c r="D17" s="84" t="str">
        <f ca="1"/>
        <v>LCN           Latin America &amp; Caribbean</v>
      </c>
      <c r="E17" s="84" t="str">
        <f ca="1"/>
        <v>IBRD</v>
      </c>
      <c r="F17" s="81" t="str">
        <f t="shared" ca="1" si="3"/>
        <v/>
      </c>
      <c r="G17" s="80" t="e">
        <f>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#N/A</v>
      </c>
      <c r="H17" s="80" t="e" cm="1">
        <f t="array" ref="H17">IF(
    SUM(IF(
            ISNUMBER(
                IF(
                    $M$4:$X$4,
                    (M17:X17),
                    "")),
            1,
            0))
        =0,
    NA(),
    IF(
        Parameters!$D$15=1,
        IF(
            SUM(--(ISNUMBER(IF($M$4:$X$4=1,(M17:X17),""))))&gt;0,
            MAX(IF(
                ISNUMBER(M17:X17),
                IF(
                    M$4:X$4=1,
                    M17:X17,
                    ""),
                "")),
            MAX(IF(
                ISNUMBER(M17:X17),
                IF(
                    M$4:X$4=2,
                    M17:X17,
                    ""),
                ""))
        ),
        IF(
            Parameters!$D$16=1,
            IFERROR(
                AVERAGE(IF(
                    ISNUMBER(M17:X17),
                    IF(
                        M$4:X$4=1,
                        M17:X17,
                        ""),
                    "")),
                AVERAGE(IF(
                    ISNUMBER(M17:X17),
                    IF(
                        M$4:X$4=2,
                        M17:X17,
                        ""),
                    ""))
            ),
            IF(
                Parameters!$D$17=1,
                IFERROR(
                    IF(
                        OR(
                            IF(
                                ISNUMBER(M17:X17),
                                IF(
                                    M$4:X$4=1,
                                    M17:X17,
                                    ""),
                                "")
                            =0),
                        0,
                        GEOMEAN(IF(
                            ISNUMBER(M17:X17),
                            IF(
                                M$4:X$4=1,
                                M17:X17,
                                ""),
                            ""))
                    ),
                    IF(
                        OR(IF(
                            ISNUMBER(M17:X17),
                            IF(
                                M$4:X$4=2,
                                M17:X17,
                                ""),
                            "")
                            =0),
                        0,
                        GEOMEAN(IF(
                            ISNUMBER(M17:X17),
                            IF(
                                M$4:X$4=2,
                                M17:X17,
                                ""),
                            "")))
                )
            )
        )
    )
)</f>
        <v>#N/A</v>
      </c>
      <c r="I17" s="191" t="e" cm="1">
        <f t="array" ref="I17">IF(
    SUM(IF(
            ISNUMBER(
                IF(
                    $M$5:$X$5,
                    (M17:X17),
                    "")),
            1,
            0))
        =0,
    NA(),
    IF(
        Parameters!$D$15=1,
        IF(
            SUM(--(ISNUMBER(IF($M$5:$X$5=1,(M17:X17),""))))&gt;0,
            MAX(IF(
                ISNUMBER(M17:X17),
                IF(
                    M$5:X$5=1,
                    M17:X17,
                    ""),
                "")),
            MAX(IF(
                ISNUMBER(M17:X17),
                IF(
                    M$5:X$5=2,
                    M17:X17,
                    ""),
                ""))
        ),
        IF(
            Parameters!$D$16=1,
            IFERROR(
                AVERAGE(IF(
                    ISNUMBER(M17:X17),
                    IF(
                        M$5:X$5=1,
                        M17:X17,
                        ""),
                    "")),
                AVERAGE(IF(
                    ISNUMBER(M17:X17),
                    IF(
                        M$5:X$5=2,
                        M17:X17,
                        ""),
                    ""))
            ),
            IF(
                Parameters!$D$17=1,
                IFERROR(
                    IF(
                        OR(
                            IF(
                                ISNUMBER(M17:X17),
                                IF(
                                    M$5:X$5=1,
                                    M17:X17,
                                    ""),
                                "")
                            =0),
                        0,
                        GEOMEAN(IF(
                            ISNUMBER(M17:X17),
                            IF(
                                M$5:X$5=1,
                                M17:X17,
                                ""),
                            ""))
                    ),
                    IF(
                        OR(IF(
                            ISNUMBER(M17:X17),
                            IF(
                                M$5:X$5=2,
                                M17:X17,
                                ""),
                            "")
                            =0),
                        0,
                        GEOMEAN(IF(
                            ISNUMBER(M17:X17),
                            IF(
                                M$5:X$5=2,
                                M17:X17,
                                ""),
                            "")))
                )
            )
        )
    )
)</f>
        <v>#N/A</v>
      </c>
      <c r="J17" s="242" t="s">
        <v>409</v>
      </c>
      <c r="K17" s="242">
        <v>44620</v>
      </c>
      <c r="L17" s="91" t="s">
        <v>19</v>
      </c>
      <c r="M17" s="192" t="s">
        <v>409</v>
      </c>
      <c r="N17" s="192" t="s">
        <v>409</v>
      </c>
      <c r="O17" s="192" t="s">
        <v>409</v>
      </c>
      <c r="P17" s="192" t="s">
        <v>409</v>
      </c>
      <c r="Q17" s="192" t="s">
        <v>409</v>
      </c>
      <c r="R17" s="192" t="s">
        <v>409</v>
      </c>
      <c r="S17" s="192" t="s">
        <v>409</v>
      </c>
      <c r="T17" s="192" t="s">
        <v>409</v>
      </c>
      <c r="U17" s="192" t="s">
        <v>409</v>
      </c>
      <c r="V17" s="192" t="s">
        <v>409</v>
      </c>
      <c r="W17" s="192"/>
      <c r="X17" s="192"/>
      <c r="Y17" s="192"/>
      <c r="Z17" s="192"/>
      <c r="AA17" s="87"/>
      <c r="AE17" s="86"/>
    </row>
    <row r="18" spans="1:31" x14ac:dyDescent="0.2">
      <c r="A18" s="81">
        <v>11</v>
      </c>
      <c r="B18" s="84" t="str">
        <f ca="1"/>
        <v>Australia</v>
      </c>
      <c r="C18" s="84" t="str">
        <f ca="1"/>
        <v>AUS</v>
      </c>
      <c r="D18" s="84" t="str">
        <f ca="1"/>
        <v>EAS           East Asia &amp; Pacific</v>
      </c>
      <c r="E18" s="84" t="str">
        <f ca="1"/>
        <v>NA</v>
      </c>
      <c r="F18" s="81" t="str">
        <f t="shared" ca="1" si="3"/>
        <v/>
      </c>
      <c r="G18" s="80">
        <f>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v>
      </c>
      <c r="H18" s="80" cm="1">
        <f t="array" ref="H18">IF(
    SUM(IF(
            ISNUMBER(
                IF(
                    $M$4:$X$4,
                    (M18:X18),
                    "")),
            1,
            0))
        =0,
    NA(),
    IF(
        Parameters!$D$15=1,
        IF(
            SUM(--(ISNUMBER(IF($M$4:$X$4=1,(M18:X18),""))))&gt;0,
            MAX(IF(
                ISNUMBER(M18:X18),
                IF(
                    M$4:X$4=1,
                    M18:X18,
                    ""),
                "")),
            MAX(IF(
                ISNUMBER(M18:X18),
                IF(
                    M$4:X$4=2,
                    M18:X18,
                    ""),
                ""))
        ),
        IF(
            Parameters!$D$16=1,
            IFERROR(
                AVERAGE(IF(
                    ISNUMBER(M18:X18),
                    IF(
                        M$4:X$4=1,
                        M18:X18,
                        ""),
                    "")),
                AVERAGE(IF(
                    ISNUMBER(M18:X18),
                    IF(
                        M$4:X$4=2,
                        M18:X18,
                        ""),
                    ""))
            ),
            IF(
                Parameters!$D$17=1,
                IFERROR(
                    IF(
                        OR(
                            IF(
                                ISNUMBER(M18:X18),
                                IF(
                                    M$4:X$4=1,
                                    M18:X18,
                                    ""),
                                "")
                            =0),
                        0,
                        GEOMEAN(IF(
                            ISNUMBER(M18:X18),
                            IF(
                                M$4:X$4=1,
                                M18:X18,
                                ""),
                            ""))
                    ),
                    IF(
                        OR(IF(
                            ISNUMBER(M18:X18),
                            IF(
                                M$4:X$4=2,
                                M18:X18,
                                ""),
                            "")
                            =0),
                        0,
                        GEOMEAN(IF(
                            ISNUMBER(M18:X18),
                            IF(
                                M$4:X$4=2,
                                M18:X18,
                                ""),
                            "")))
                )
            )
        )
    )
)</f>
        <v>0.775911986103066</v>
      </c>
      <c r="I18" s="191" t="e" cm="1">
        <f t="array" ref="I18">IF(
    SUM(IF(
            ISNUMBER(
                IF(
                    $M$5:$X$5,
                    (M18:X18),
                    "")),
            1,
            0))
        =0,
    NA(),
    IF(
        Parameters!$D$15=1,
        IF(
            SUM(--(ISNUMBER(IF($M$5:$X$5=1,(M18:X18),""))))&gt;0,
            MAX(IF(
                ISNUMBER(M18:X18),
                IF(
                    M$5:X$5=1,
                    M18:X18,
                    ""),
                "")),
            MAX(IF(
                ISNUMBER(M18:X18),
                IF(
                    M$5:X$5=2,
                    M18:X18,
                    ""),
                ""))
        ),
        IF(
            Parameters!$D$16=1,
            IFERROR(
                AVERAGE(IF(
                    ISNUMBER(M18:X18),
                    IF(
                        M$5:X$5=1,
                        M18:X18,
                        ""),
                    "")),
                AVERAGE(IF(
                    ISNUMBER(M18:X18),
                    IF(
                        M$5:X$5=2,
                        M18:X18,
                        ""),
                    ""))
            ),
            IF(
                Parameters!$D$17=1,
                IFERROR(
                    IF(
                        OR(
                            IF(
                                ISNUMBER(M18:X18),
                                IF(
                                    M$5:X$5=1,
                                    M18:X18,
                                    ""),
                                "")
                            =0),
                        0,
                        GEOMEAN(IF(
                            ISNUMBER(M18:X18),
                            IF(
                                M$5:X$5=1,
                                M18:X18,
                                ""),
                            ""))
                    ),
                    IF(
                        OR(IF(
                            ISNUMBER(M18:X18),
                            IF(
                                M$5:X$5=2,
                                M18:X18,
                                ""),
                            "")
                            =0),
                        0,
                        GEOMEAN(IF(
                            ISNUMBER(M18:X18),
                            IF(
                                M$5:X$5=2,
                                M18:X18,
                                ""),
                            "")))
                )
            )
        )
    )
)</f>
        <v>#N/A</v>
      </c>
      <c r="J18" s="242">
        <v>44620</v>
      </c>
      <c r="K18" s="242">
        <v>44620</v>
      </c>
      <c r="L18" s="91" t="s">
        <v>21</v>
      </c>
      <c r="M18" s="192">
        <v>0.88516746411483205</v>
      </c>
      <c r="N18" s="192">
        <v>0.775911986103066</v>
      </c>
      <c r="O18" s="192" t="s">
        <v>409</v>
      </c>
      <c r="P18" s="192" t="s">
        <v>409</v>
      </c>
      <c r="Q18" s="192" t="s">
        <v>409</v>
      </c>
      <c r="R18" s="192">
        <v>0.19500000000000001</v>
      </c>
      <c r="S18" s="192">
        <v>75.400000000000006</v>
      </c>
      <c r="T18" s="192" t="s">
        <v>409</v>
      </c>
      <c r="U18" s="192" t="s">
        <v>409</v>
      </c>
      <c r="V18" s="192" t="s">
        <v>409</v>
      </c>
      <c r="W18" s="192"/>
      <c r="X18" s="192"/>
      <c r="Y18" s="192"/>
      <c r="Z18" s="192"/>
      <c r="AA18" s="87"/>
    </row>
    <row r="19" spans="1:31" x14ac:dyDescent="0.2">
      <c r="A19" s="81">
        <v>12</v>
      </c>
      <c r="B19" s="84" t="str">
        <f ca="1"/>
        <v>Austria</v>
      </c>
      <c r="C19" s="84" t="str">
        <f ca="1"/>
        <v>AUT</v>
      </c>
      <c r="D19" s="84" t="str">
        <f ca="1"/>
        <v>ECS           Europe &amp; Central Asia</v>
      </c>
      <c r="E19" s="84" t="str">
        <f ca="1"/>
        <v>NA</v>
      </c>
      <c r="F19" s="81" t="str">
        <f t="shared" ca="1" si="3"/>
        <v/>
      </c>
      <c r="G19" s="80">
        <f>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0</v>
      </c>
      <c r="H19" s="80" cm="1">
        <f t="array" ref="H19">IF(
    SUM(IF(
            ISNUMBER(
                IF(
                    $M$4:$X$4,
                    (M19:X19),
                    "")),
            1,
            0))
        =0,
    NA(),
    IF(
        Parameters!$D$15=1,
        IF(
            SUM(--(ISNUMBER(IF($M$4:$X$4=1,(M19:X19),""))))&gt;0,
            MAX(IF(
                ISNUMBER(M19:X19),
                IF(
                    M$4:X$4=1,
                    M19:X19,
                    ""),
                "")),
            MAX(IF(
                ISNUMBER(M19:X19),
                IF(
                    M$4:X$4=2,
                    M19:X19,
                    ""),
                ""))
        ),
        IF(
            Parameters!$D$16=1,
            IFERROR(
                AVERAGE(IF(
                    ISNUMBER(M19:X19),
                    IF(
                        M$4:X$4=1,
                        M19:X19,
                        ""),
                    "")),
                AVERAGE(IF(
                    ISNUMBER(M19:X19),
                    IF(
                        M$4:X$4=2,
                        M19:X19,
                        ""),
                    ""))
            ),
            IF(
                Parameters!$D$17=1,
                IFERROR(
                    IF(
                        OR(
                            IF(
                                ISNUMBER(M19:X19),
                                IF(
                                    M$4:X$4=1,
                                    M19:X19,
                                    ""),
                                "")
                            =0),
                        0,
                        GEOMEAN(IF(
                            ISNUMBER(M19:X19),
                            IF(
                                M$4:X$4=1,
                                M19:X19,
                                ""),
                            ""))
                    ),
                    IF(
                        OR(IF(
                            ISNUMBER(M19:X19),
                            IF(
                                M$4:X$4=2,
                                M19:X19,
                                ""),
                            "")
                            =0),
                        0,
                        GEOMEAN(IF(
                            ISNUMBER(M19:X19),
                            IF(
                                M$4:X$4=2,
                                M19:X19,
                                ""),
                            "")))
                )
            )
        )
    )
)</f>
        <v>0</v>
      </c>
      <c r="I19" s="191" t="e" cm="1">
        <f t="array" ref="I19">IF(
    SUM(IF(
            ISNUMBER(
                IF(
                    $M$5:$X$5,
                    (M19:X19),
                    "")),
            1,
            0))
        =0,
    NA(),
    IF(
        Parameters!$D$15=1,
        IF(
            SUM(--(ISNUMBER(IF($M$5:$X$5=1,(M19:X19),""))))&gt;0,
            MAX(IF(
                ISNUMBER(M19:X19),
                IF(
                    M$5:X$5=1,
                    M19:X19,
                    ""),
                "")),
            MAX(IF(
                ISNUMBER(M19:X19),
                IF(
                    M$5:X$5=2,
                    M19:X19,
                    ""),
                ""))
        ),
        IF(
            Parameters!$D$16=1,
            IFERROR(
                AVERAGE(IF(
                    ISNUMBER(M19:X19),
                    IF(
                        M$5:X$5=1,
                        M19:X19,
                        ""),
                    "")),
                AVERAGE(IF(
                    ISNUMBER(M19:X19),
                    IF(
                        M$5:X$5=2,
                        M19:X19,
                        ""),
                    ""))
            ),
            IF(
                Parameters!$D$17=1,
                IFERROR(
                    IF(
                        OR(
                            IF(
                                ISNUMBER(M19:X19),
                                IF(
                                    M$5:X$5=1,
                                    M19:X19,
                                    ""),
                                "")
                            =0),
                        0,
                        GEOMEAN(IF(
                            ISNUMBER(M19:X19),
                            IF(
                                M$5:X$5=1,
                                M19:X19,
                                ""),
                            ""))
                    ),
                    IF(
                        OR(IF(
                            ISNUMBER(M19:X19),
                            IF(
                                M$5:X$5=2,
                                M19:X19,
                                ""),
                            "")
                            =0),
                        0,
                        GEOMEAN(IF(
                            ISNUMBER(M19:X19),
                            IF(
                                M$5:X$5=2,
                                M19:X19,
                                ""),
                            "")))
                )
            )
        )
    )
)</f>
        <v>#N/A</v>
      </c>
      <c r="J19" s="242">
        <v>44895</v>
      </c>
      <c r="K19" s="242">
        <v>44620</v>
      </c>
      <c r="L19" s="91" t="s">
        <v>23</v>
      </c>
      <c r="M19" s="192">
        <v>0</v>
      </c>
      <c r="N19" s="192">
        <v>0</v>
      </c>
      <c r="O19" s="192" t="s">
        <v>409</v>
      </c>
      <c r="P19" s="192" t="s">
        <v>409</v>
      </c>
      <c r="Q19" s="192" t="s">
        <v>409</v>
      </c>
      <c r="R19" s="192">
        <v>9.7000000000000003E-2</v>
      </c>
      <c r="S19" s="192">
        <v>78.099999999999994</v>
      </c>
      <c r="T19" s="192" t="s">
        <v>409</v>
      </c>
      <c r="U19" s="192" t="s">
        <v>409</v>
      </c>
      <c r="V19" s="192" t="s">
        <v>409</v>
      </c>
      <c r="W19" s="192"/>
      <c r="X19" s="192"/>
      <c r="Y19" s="192"/>
      <c r="Z19" s="192"/>
      <c r="AA19" s="87"/>
    </row>
    <row r="20" spans="1:31" x14ac:dyDescent="0.2">
      <c r="A20" s="81">
        <v>13</v>
      </c>
      <c r="B20" s="84" t="str">
        <f ca="1"/>
        <v>Azerbaijan</v>
      </c>
      <c r="C20" s="84" t="str">
        <f ca="1"/>
        <v>AZE</v>
      </c>
      <c r="D20" s="84" t="str">
        <f ca="1"/>
        <v>ECS           Europe &amp; Central Asia</v>
      </c>
      <c r="E20" s="84" t="str">
        <f ca="1"/>
        <v>IBRD</v>
      </c>
      <c r="F20" s="81" t="str">
        <f t="shared" ca="1" si="3"/>
        <v/>
      </c>
      <c r="G20" s="80">
        <f>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0</v>
      </c>
      <c r="H20" s="80" cm="1">
        <f t="array" ref="H20">IF(
    SUM(IF(
            ISNUMBER(
                IF(
                    $M$4:$X$4,
                    (M20:X20),
                    "")),
            1,
            0))
        =0,
    NA(),
    IF(
        Parameters!$D$15=1,
        IF(
            SUM(--(ISNUMBER(IF($M$4:$X$4=1,(M20:X20),""))))&gt;0,
            MAX(IF(
                ISNUMBER(M20:X20),
                IF(
                    M$4:X$4=1,
                    M20:X20,
                    ""),
                "")),
            MAX(IF(
                ISNUMBER(M20:X20),
                IF(
                    M$4:X$4=2,
                    M20:X20,
                    ""),
                ""))
        ),
        IF(
            Parameters!$D$16=1,
            IFERROR(
                AVERAGE(IF(
                    ISNUMBER(M20:X20),
                    IF(
                        M$4:X$4=1,
                        M20:X20,
                        ""),
                    "")),
                AVERAGE(IF(
                    ISNUMBER(M20:X20),
                    IF(
                        M$4:X$4=2,
                        M20:X20,
                        ""),
                    ""))
            ),
            IF(
                Parameters!$D$17=1,
                IFERROR(
                    IF(
                        OR(
                            IF(
                                ISNUMBER(M20:X20),
                                IF(
                                    M$4:X$4=1,
                                    M20:X20,
                                    ""),
                                "")
                            =0),
                        0,
                        GEOMEAN(IF(
                            ISNUMBER(M20:X20),
                            IF(
                                M$4:X$4=1,
                                M20:X20,
                                ""),
                            ""))
                    ),
                    IF(
                        OR(IF(
                            ISNUMBER(M20:X20),
                            IF(
                                M$4:X$4=2,
                                M20:X20,
                                ""),
                            "")
                            =0),
                        0,
                        GEOMEAN(IF(
                            ISNUMBER(M20:X20),
                            IF(
                                M$4:X$4=2,
                                M20:X20,
                                ""),
                            "")))
                )
            )
        )
    )
)</f>
        <v>5.2924145917776402</v>
      </c>
      <c r="I20" s="191" t="e" cm="1">
        <f t="array" ref="I20">IF(
    SUM(IF(
            ISNUMBER(
                IF(
                    $M$5:$X$5,
                    (M20:X20),
                    "")),
            1,
            0))
        =0,
    NA(),
    IF(
        Parameters!$D$15=1,
        IF(
            SUM(--(ISNUMBER(IF($M$5:$X$5=1,(M20:X20),""))))&gt;0,
            MAX(IF(
                ISNUMBER(M20:X20),
                IF(
                    M$5:X$5=1,
                    M20:X20,
                    ""),
                "")),
            MAX(IF(
                ISNUMBER(M20:X20),
                IF(
                    M$5:X$5=2,
                    M20:X20,
                    ""),
                ""))
        ),
        IF(
            Parameters!$D$16=1,
            IFERROR(
                AVERAGE(IF(
                    ISNUMBER(M20:X20),
                    IF(
                        M$5:X$5=1,
                        M20:X20,
                        ""),
                    "")),
                AVERAGE(IF(
                    ISNUMBER(M20:X20),
                    IF(
                        M$5:X$5=2,
                        M20:X20,
                        ""),
                    ""))
            ),
            IF(
                Parameters!$D$17=1,
                IFERROR(
                    IF(
                        OR(
                            IF(
                                ISNUMBER(M20:X20),
                                IF(
                                    M$5:X$5=1,
                                    M20:X20,
                                    ""),
                                "")
                            =0),
                        0,
                        GEOMEAN(IF(
                            ISNUMBER(M20:X20),
                            IF(
                                M$5:X$5=1,
                                M20:X20,
                                ""),
                            ""))
                    ),
                    IF(
                        OR(IF(
                            ISNUMBER(M20:X20),
                            IF(
                                M$5:X$5=2,
                                M20:X20,
                                ""),
                            "")
                            =0),
                        0,
                        GEOMEAN(IF(
                            ISNUMBER(M20:X20),
                            IF(
                                M$5:X$5=2,
                                M20:X20,
                                ""),
                            "")))
                )
            )
        )
    )
)</f>
        <v>#N/A</v>
      </c>
      <c r="J20" s="242">
        <v>44895</v>
      </c>
      <c r="K20" s="242">
        <v>44620</v>
      </c>
      <c r="L20" s="91" t="s">
        <v>25</v>
      </c>
      <c r="M20" s="192">
        <v>4.2344497607655498</v>
      </c>
      <c r="N20" s="192">
        <v>5.2924145917776402</v>
      </c>
      <c r="O20" s="192" t="s">
        <v>409</v>
      </c>
      <c r="P20" s="192" t="s">
        <v>409</v>
      </c>
      <c r="Q20" s="192" t="s">
        <v>409</v>
      </c>
      <c r="R20" s="192">
        <v>0.33500000000000002</v>
      </c>
      <c r="S20" s="192">
        <v>59.8</v>
      </c>
      <c r="T20" s="192" t="s">
        <v>409</v>
      </c>
      <c r="U20" s="192" t="s">
        <v>409</v>
      </c>
      <c r="V20" s="192" t="s">
        <v>409</v>
      </c>
      <c r="W20" s="192"/>
      <c r="X20" s="192"/>
      <c r="Y20" s="192"/>
      <c r="Z20" s="192"/>
      <c r="AA20" s="87"/>
      <c r="AE20" s="86"/>
    </row>
    <row r="21" spans="1:31" x14ac:dyDescent="0.2">
      <c r="A21" s="81">
        <v>14</v>
      </c>
      <c r="B21" s="84" t="str">
        <f ca="1"/>
        <v>Burundi</v>
      </c>
      <c r="C21" s="84" t="str">
        <f ca="1"/>
        <v>BDI</v>
      </c>
      <c r="D21" s="84" t="str">
        <f ca="1"/>
        <v>SSF           Sub-Saharan Africa</v>
      </c>
      <c r="E21" s="84" t="str">
        <f ca="1"/>
        <v>IDA</v>
      </c>
      <c r="F21" s="81" t="str">
        <f t="shared" ca="1" si="3"/>
        <v/>
      </c>
      <c r="G21" s="80">
        <f>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7.0710678118654755</v>
      </c>
      <c r="H21" s="80" cm="1">
        <f t="array" ref="H21">IF(
    SUM(IF(
            ISNUMBER(
                IF(
                    $M$4:$X$4,
                    (M21:X21),
                    "")),
            1,
            0))
        =0,
    NA(),
    IF(
        Parameters!$D$15=1,
        IF(
            SUM(--(ISNUMBER(IF($M$4:$X$4=1,(M21:X21),""))))&gt;0,
            MAX(IF(
                ISNUMBER(M21:X21),
                IF(
                    M$4:X$4=1,
                    M21:X21,
                    ""),
                "")),
            MAX(IF(
                ISNUMBER(M21:X21),
                IF(
                    M$4:X$4=2,
                    M21:X21,
                    ""),
                ""))
        ),
        IF(
            Parameters!$D$16=1,
            IFERROR(
                AVERAGE(IF(
                    ISNUMBER(M21:X21),
                    IF(
                        M$4:X$4=1,
                        M21:X21,
                        ""),
                    "")),
                AVERAGE(IF(
                    ISNUMBER(M21:X21),
                    IF(
                        M$4:X$4=2,
                        M21:X21,
                        ""),
                    ""))
            ),
            IF(
                Parameters!$D$17=1,
                IFERROR(
                    IF(
                        OR(
                            IF(
                                ISNUMBER(M21:X21),
                                IF(
                                    M$4:X$4=1,
                                    M21:X21,
                                    ""),
                                "")
                            =0),
                        0,
                        GEOMEAN(IF(
                            ISNUMBER(M21:X21),
                            IF(
                                M$4:X$4=1,
                                M21:X21,
                                ""),
                            ""))
                    ),
                    IF(
                        OR(IF(
                            ISNUMBER(M21:X21),
                            IF(
                                M$4:X$4=2,
                                M21:X21,
                                ""),
                            "")
                            =0),
                        0,
                        GEOMEAN(IF(
                            ISNUMBER(M21:X21),
                            IF(
                                M$4:X$4=2,
                                M21:X21,
                                ""),
                            "")))
                )
            )
        )
    )
)</f>
        <v>10</v>
      </c>
      <c r="I21" s="191" cm="1">
        <f t="array" ref="I21">IF(
    SUM(IF(
            ISNUMBER(
                IF(
                    $M$5:$X$5,
                    (M21:X21),
                    "")),
            1,
            0))
        =0,
    NA(),
    IF(
        Parameters!$D$15=1,
        IF(
            SUM(--(ISNUMBER(IF($M$5:$X$5=1,(M21:X21),""))))&gt;0,
            MAX(IF(
                ISNUMBER(M21:X21),
                IF(
                    M$5:X$5=1,
                    M21:X21,
                    ""),
                "")),
            MAX(IF(
                ISNUMBER(M21:X21),
                IF(
                    M$5:X$5=2,
                    M21:X21,
                    ""),
                ""))
        ),
        IF(
            Parameters!$D$16=1,
            IFERROR(
                AVERAGE(IF(
                    ISNUMBER(M21:X21),
                    IF(
                        M$5:X$5=1,
                        M21:X21,
                        ""),
                    "")),
                AVERAGE(IF(
                    ISNUMBER(M21:X21),
                    IF(
                        M$5:X$5=2,
                        M21:X21,
                        ""),
                    ""))
            ),
            IF(
                Parameters!$D$17=1,
                IFERROR(
                    IF(
                        OR(
                            IF(
                                ISNUMBER(M21:X21),
                                IF(
                                    M$5:X$5=1,
                                    M21:X21,
                                    ""),
                                "")
                            =0),
                        0,
                        GEOMEAN(IF(
                            ISNUMBER(M21:X21),
                            IF(
                                M$5:X$5=1,
                                M21:X21,
                                ""),
                            ""))
                    ),
                    IF(
                        OR(IF(
                            ISNUMBER(M21:X21),
                            IF(
                                M$5:X$5=2,
                                M21:X21,
                                ""),
                            "")
                            =0),
                        0,
                        GEOMEAN(IF(
                            ISNUMBER(M21:X21),
                            IF(
                                M$5:X$5=2,
                                M21:X21,
                                ""),
                            "")))
                )
            )
        )
    )
)</f>
        <v>5</v>
      </c>
      <c r="J21" s="242">
        <v>44895</v>
      </c>
      <c r="K21" s="242">
        <v>46281</v>
      </c>
      <c r="L21" s="91" t="s">
        <v>27</v>
      </c>
      <c r="M21" s="192">
        <v>9.9282296650717701</v>
      </c>
      <c r="N21" s="192">
        <v>10</v>
      </c>
      <c r="O21" s="192" t="s">
        <v>409</v>
      </c>
      <c r="P21" s="192">
        <v>5</v>
      </c>
      <c r="Q21" s="192">
        <v>5</v>
      </c>
      <c r="R21" s="192">
        <v>0.57299999999999995</v>
      </c>
      <c r="S21" s="192">
        <v>40.6</v>
      </c>
      <c r="T21" s="192" t="s">
        <v>409</v>
      </c>
      <c r="U21" s="192" t="s">
        <v>810</v>
      </c>
      <c r="V21" s="192">
        <v>5.8</v>
      </c>
      <c r="W21" s="192"/>
      <c r="X21" s="192"/>
      <c r="Y21" s="192"/>
      <c r="Z21" s="192"/>
      <c r="AA21" s="87"/>
    </row>
    <row r="22" spans="1:31" x14ac:dyDescent="0.2">
      <c r="A22" s="81">
        <v>15</v>
      </c>
      <c r="B22" s="84" t="str">
        <f ca="1"/>
        <v>Belgium</v>
      </c>
      <c r="C22" s="84" t="str">
        <f ca="1"/>
        <v>BEL</v>
      </c>
      <c r="D22" s="84" t="str">
        <f ca="1"/>
        <v>ECS           Europe &amp; Central Asia</v>
      </c>
      <c r="E22" s="84" t="str">
        <f ca="1"/>
        <v>NA</v>
      </c>
      <c r="F22" s="81" t="str">
        <f t="shared" ca="1" si="3"/>
        <v/>
      </c>
      <c r="G22" s="80">
        <f>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0</v>
      </c>
      <c r="H22" s="80" cm="1">
        <f t="array" ref="H22">IF(
    SUM(IF(
            ISNUMBER(
                IF(
                    $M$4:$X$4,
                    (M22:X22),
                    "")),
            1,
            0))
        =0,
    NA(),
    IF(
        Parameters!$D$15=1,
        IF(
            SUM(--(ISNUMBER(IF($M$4:$X$4=1,(M22:X22),""))))&gt;0,
            MAX(IF(
                ISNUMBER(M22:X22),
                IF(
                    M$4:X$4=1,
                    M22:X22,
                    ""),
                "")),
            MAX(IF(
                ISNUMBER(M22:X22),
                IF(
                    M$4:X$4=2,
                    M22:X22,
                    ""),
                ""))
        ),
        IF(
            Parameters!$D$16=1,
            IFERROR(
                AVERAGE(IF(
                    ISNUMBER(M22:X22),
                    IF(
                        M$4:X$4=1,
                        M22:X22,
                        ""),
                    "")),
                AVERAGE(IF(
                    ISNUMBER(M22:X22),
                    IF(
                        M$4:X$4=2,
                        M22:X22,
                        ""),
                    ""))
            ),
            IF(
                Parameters!$D$17=1,
                IFERROR(
                    IF(
                        OR(
                            IF(
                                ISNUMBER(M22:X22),
                                IF(
                                    M$4:X$4=1,
                                    M22:X22,
                                    ""),
                                "")
                            =0),
                        0,
                        GEOMEAN(IF(
                            ISNUMBER(M22:X22),
                            IF(
                                M$4:X$4=1,
                                M22:X22,
                                ""),
                            ""))
                    ),
                    IF(
                        OR(IF(
                            ISNUMBER(M22:X22),
                            IF(
                                M$4:X$4=2,
                                M22:X22,
                                ""),
                            "")
                            =0),
                        0,
                        GEOMEAN(IF(
                            ISNUMBER(M22:X22),
                            IF(
                                M$4:X$4=2,
                                M22:X22,
                                ""),
                            "")))
                )
            )
        )
    )
)</f>
        <v>0.16792125072379799</v>
      </c>
      <c r="I22" s="191" t="e" cm="1">
        <f t="array" ref="I22">IF(
    SUM(IF(
            ISNUMBER(
                IF(
                    $M$5:$X$5,
                    (M22:X22),
                    "")),
            1,
            0))
        =0,
    NA(),
    IF(
        Parameters!$D$15=1,
        IF(
            SUM(--(ISNUMBER(IF($M$5:$X$5=1,(M22:X22),""))))&gt;0,
            MAX(IF(
                ISNUMBER(M22:X22),
                IF(
                    M$5:X$5=1,
                    M22:X22,
                    ""),
                "")),
            MAX(IF(
                ISNUMBER(M22:X22),
                IF(
                    M$5:X$5=2,
                    M22:X22,
                    ""),
                ""))
        ),
        IF(
            Parameters!$D$16=1,
            IFERROR(
                AVERAGE(IF(
                    ISNUMBER(M22:X22),
                    IF(
                        M$5:X$5=1,
                        M22:X22,
                        ""),
                    "")),
                AVERAGE(IF(
                    ISNUMBER(M22:X22),
                    IF(
                        M$5:X$5=2,
                        M22:X22,
                        ""),
                    ""))
            ),
            IF(
                Parameters!$D$17=1,
                IFERROR(
                    IF(
                        OR(
                            IF(
                                ISNUMBER(M22:X22),
                                IF(
                                    M$5:X$5=1,
                                    M22:X22,
                                    ""),
                                "")
                            =0),
                        0,
                        GEOMEAN(IF(
                            ISNUMBER(M22:X22),
                            IF(
                                M$5:X$5=1,
                                M22:X22,
                                ""),
                            ""))
                    ),
                    IF(
                        OR(IF(
                            ISNUMBER(M22:X22),
                            IF(
                                M$5:X$5=2,
                                M22:X22,
                                ""),
                            "")
                            =0),
                        0,
                        GEOMEAN(IF(
                            ISNUMBER(M22:X22),
                            IF(
                                M$5:X$5=2,
                                M22:X22,
                                ""),
                            "")))
                )
            )
        )
    )
)</f>
        <v>#N/A</v>
      </c>
      <c r="J22" s="242">
        <v>44895</v>
      </c>
      <c r="K22" s="242">
        <v>44620</v>
      </c>
      <c r="L22" s="91" t="s">
        <v>29</v>
      </c>
      <c r="M22" s="192">
        <v>0</v>
      </c>
      <c r="N22" s="192">
        <v>0.16792125072379799</v>
      </c>
      <c r="O22" s="192" t="s">
        <v>409</v>
      </c>
      <c r="P22" s="192" t="s">
        <v>409</v>
      </c>
      <c r="Q22" s="192" t="s">
        <v>409</v>
      </c>
      <c r="R22" s="192">
        <v>0.08</v>
      </c>
      <c r="S22" s="192">
        <v>77.5</v>
      </c>
      <c r="T22" s="192" t="s">
        <v>409</v>
      </c>
      <c r="U22" s="192" t="s">
        <v>409</v>
      </c>
      <c r="V22" s="192" t="s">
        <v>409</v>
      </c>
      <c r="W22" s="192"/>
      <c r="X22" s="192"/>
      <c r="Y22" s="192"/>
      <c r="Z22" s="192"/>
      <c r="AA22" s="87"/>
    </row>
    <row r="23" spans="1:31" x14ac:dyDescent="0.2">
      <c r="A23" s="81">
        <v>16</v>
      </c>
      <c r="B23" s="84" t="str">
        <f ca="1"/>
        <v>Benin</v>
      </c>
      <c r="C23" s="84" t="str">
        <f ca="1"/>
        <v>BEN</v>
      </c>
      <c r="D23" s="84" t="str">
        <f ca="1"/>
        <v>SSF           Sub-Saharan Africa</v>
      </c>
      <c r="E23" s="84" t="str">
        <f ca="1"/>
        <v>IDA</v>
      </c>
      <c r="F23" s="81" t="str">
        <f t="shared" ca="1" si="3"/>
        <v/>
      </c>
      <c r="G23" s="80">
        <f>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0</v>
      </c>
      <c r="H23" s="80" cm="1">
        <f t="array" ref="H23">IF(
    SUM(IF(
            ISNUMBER(
                IF(
                    $M$4:$X$4,
                    (M23:X23),
                    "")),
            1,
            0))
        =0,
    NA(),
    IF(
        Parameters!$D$15=1,
        IF(
            SUM(--(ISNUMBER(IF($M$4:$X$4=1,(M23:X23),""))))&gt;0,
            MAX(IF(
                ISNUMBER(M23:X23),
                IF(
                    M$4:X$4=1,
                    M23:X23,
                    ""),
                "")),
            MAX(IF(
                ISNUMBER(M23:X23),
                IF(
                    M$4:X$4=2,
                    M23:X23,
                    ""),
                ""))
        ),
        IF(
            Parameters!$D$16=1,
            IFERROR(
                AVERAGE(IF(
                    ISNUMBER(M23:X23),
                    IF(
                        M$4:X$4=1,
                        M23:X23,
                        ""),
                    "")),
                AVERAGE(IF(
                    ISNUMBER(M23:X23),
                    IF(
                        M$4:X$4=2,
                        M23:X23,
                        ""),
                    ""))
            ),
            IF(
                Parameters!$D$17=1,
                IFERROR(
                    IF(
                        OR(
                            IF(
                                ISNUMBER(M23:X23),
                                IF(
                                    M$4:X$4=1,
                                    M23:X23,
                                    ""),
                                "")
                            =0),
                        0,
                        GEOMEAN(IF(
                            ISNUMBER(M23:X23),
                            IF(
                                M$4:X$4=1,
                                M23:X23,
                                ""),
                            ""))
                    ),
                    IF(
                        OR(IF(
                            ISNUMBER(M23:X23),
                            IF(
                                M$4:X$4=2,
                                M23:X23,
                                ""),
                            "")
                            =0),
                        0,
                        GEOMEAN(IF(
                            ISNUMBER(M23:X23),
                            IF(
                                M$4:X$4=2,
                                M23:X23,
                                ""),
                            "")))
                )
            )
        )
    )
)</f>
        <v>8.6797915460335808</v>
      </c>
      <c r="I23" s="191" t="e" cm="1">
        <f t="array" ref="I23">IF(
    SUM(IF(
            ISNUMBER(
                IF(
                    $M$5:$X$5,
                    (M23:X23),
                    "")),
            1,
            0))
        =0,
    NA(),
    IF(
        Parameters!$D$15=1,
        IF(
            SUM(--(ISNUMBER(IF($M$5:$X$5=1,(M23:X23),""))))&gt;0,
            MAX(IF(
                ISNUMBER(M23:X23),
                IF(
                    M$5:X$5=1,
                    M23:X23,
                    ""),
                "")),
            MAX(IF(
                ISNUMBER(M23:X23),
                IF(
                    M$5:X$5=2,
                    M23:X23,
                    ""),
                ""))
        ),
        IF(
            Parameters!$D$16=1,
            IFERROR(
                AVERAGE(IF(
                    ISNUMBER(M23:X23),
                    IF(
                        M$5:X$5=1,
                        M23:X23,
                        ""),
                    "")),
                AVERAGE(IF(
                    ISNUMBER(M23:X23),
                    IF(
                        M$5:X$5=2,
                        M23:X23,
                        ""),
                    ""))
            ),
            IF(
                Parameters!$D$17=1,
                IFERROR(
                    IF(
                        OR(
                            IF(
                                ISNUMBER(M23:X23),
                                IF(
                                    M$5:X$5=1,
                                    M23:X23,
                                    ""),
                                "")
                            =0),
                        0,
                        GEOMEAN(IF(
                            ISNUMBER(M23:X23),
                            IF(
                                M$5:X$5=1,
                                M23:X23,
                                ""),
                            ""))
                    ),
                    IF(
                        OR(IF(
                            ISNUMBER(M23:X23),
                            IF(
                                M$5:X$5=2,
                                M23:X23,
                                ""),
                            "")
                            =0),
                        0,
                        GEOMEAN(IF(
                            ISNUMBER(M23:X23),
                            IF(
                                M$5:X$5=2,
                                M23:X23,
                                ""),
                            "")))
                )
            )
        )
    )
)</f>
        <v>#N/A</v>
      </c>
      <c r="J23" s="242">
        <v>44895</v>
      </c>
      <c r="K23" s="242">
        <v>44840</v>
      </c>
      <c r="L23" s="91" t="s">
        <v>31</v>
      </c>
      <c r="M23" s="192">
        <v>8.6124401913875595</v>
      </c>
      <c r="N23" s="192">
        <v>8.6797915460335808</v>
      </c>
      <c r="O23" s="192" t="s">
        <v>409</v>
      </c>
      <c r="P23" s="192" t="s">
        <v>409</v>
      </c>
      <c r="Q23" s="192" t="s">
        <v>409</v>
      </c>
      <c r="R23" s="192">
        <v>0.51800000000000002</v>
      </c>
      <c r="S23" s="192">
        <v>48.1</v>
      </c>
      <c r="T23" s="192" t="s">
        <v>409</v>
      </c>
      <c r="U23" s="192" t="s">
        <v>409</v>
      </c>
      <c r="V23" s="192" t="s">
        <v>409</v>
      </c>
      <c r="W23" s="192"/>
      <c r="X23" s="192"/>
      <c r="Y23" s="192"/>
      <c r="Z23" s="192"/>
      <c r="AA23" s="87"/>
    </row>
    <row r="24" spans="1:31" x14ac:dyDescent="0.2">
      <c r="A24" s="81">
        <v>17</v>
      </c>
      <c r="B24" s="84" t="str">
        <f ca="1"/>
        <v>Burkina Faso</v>
      </c>
      <c r="C24" s="84" t="str">
        <f ca="1"/>
        <v>BFA</v>
      </c>
      <c r="D24" s="84" t="str">
        <f ca="1"/>
        <v>SSF           Sub-Saharan Africa</v>
      </c>
      <c r="E24" s="84" t="str">
        <f ca="1"/>
        <v>IDA</v>
      </c>
      <c r="F24" s="81" t="str">
        <f t="shared" ca="1" si="3"/>
        <v/>
      </c>
      <c r="G24" s="80">
        <f>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9.080480410933168</v>
      </c>
      <c r="H24" s="80" cm="1">
        <f t="array" ref="H24">IF(
    SUM(IF(
            ISNUMBER(
                IF(
                    $M$4:$X$4,
                    (M24:X24),
                    "")),
            1,
            0))
        =0,
    NA(),
    IF(
        Parameters!$D$15=1,
        IF(
            SUM(--(ISNUMBER(IF($M$4:$X$4=1,(M24:X24),""))))&gt;0,
            MAX(IF(
                ISNUMBER(M24:X24),
                IF(
                    M$4:X$4=1,
                    M24:X24,
                    ""),
                "")),
            MAX(IF(
                ISNUMBER(M24:X24),
                IF(
                    M$4:X$4=2,
                    M24:X24,
                    ""),
                ""))
        ),
        IF(
            Parameters!$D$16=1,
            IFERROR(
                AVERAGE(IF(
                    ISNUMBER(M24:X24),
                    IF(
                        M$4:X$4=1,
                        M24:X24,
                        ""),
                    "")),
                AVERAGE(IF(
                    ISNUMBER(M24:X24),
                    IF(
                        M$4:X$4=2,
                        M24:X24,
                        ""),
                    ""))
            ),
            IF(
                Parameters!$D$17=1,
                IFERROR(
                    IF(
                        OR(
                            IF(
                                ISNUMBER(M24:X24),
                                IF(
                                    M$4:X$4=1,
                                    M24:X24,
                                    ""),
                                "")
                            =0),
                        0,
                        GEOMEAN(IF(
                            ISNUMBER(M24:X24),
                            IF(
                                M$4:X$4=1,
                                M24:X24,
                                ""),
                            ""))
                    ),
                    IF(
                        OR(IF(
                            ISNUMBER(M24:X24),
                            IF(
                                M$4:X$4=2,
                                M24:X24,
                                ""),
                            "")
                            =0),
                        0,
                        GEOMEAN(IF(
                            ISNUMBER(M24:X24),
                            IF(
                                M$4:X$4=2,
                                M24:X24,
                                ""),
                            "")))
                )
            )
        )
    )
)</f>
        <v>8.2455124493341003</v>
      </c>
      <c r="I24" s="191" cm="1">
        <f t="array" ref="I24">IF(
    SUM(IF(
            ISNUMBER(
                IF(
                    $M$5:$X$5,
                    (M24:X24),
                    "")),
            1,
            0))
        =0,
    NA(),
    IF(
        Parameters!$D$15=1,
        IF(
            SUM(--(ISNUMBER(IF($M$5:$X$5=1,(M24:X24),""))))&gt;0,
            MAX(IF(
                ISNUMBER(M24:X24),
                IF(
                    M$5:X$5=1,
                    M24:X24,
                    ""),
                "")),
            MAX(IF(
                ISNUMBER(M24:X24),
                IF(
                    M$5:X$5=2,
                    M24:X24,
                    ""),
                ""))
        ),
        IF(
            Parameters!$D$16=1,
            IFERROR(
                AVERAGE(IF(
                    ISNUMBER(M24:X24),
                    IF(
                        M$5:X$5=1,
                        M24:X24,
                        ""),
                    "")),
                AVERAGE(IF(
                    ISNUMBER(M24:X24),
                    IF(
                        M$5:X$5=2,
                        M24:X24,
                        ""),
                    ""))
            ),
            IF(
                Parameters!$D$17=1,
                IFERROR(
                    IF(
                        OR(
                            IF(
                                ISNUMBER(M24:X24),
                                IF(
                                    M$5:X$5=1,
                                    M24:X24,
                                    ""),
                                "")
                            =0),
                        0,
                        GEOMEAN(IF(
                            ISNUMBER(M24:X24),
                            IF(
                                M$5:X$5=1,
                                M24:X24,
                                ""),
                            ""))
                    ),
                    IF(
                        OR(IF(
                            ISNUMBER(M24:X24),
                            IF(
                                M$5:X$5=2,
                                M24:X24,
                                ""),
                            "")
                            =0),
                        0,
                        GEOMEAN(IF(
                            ISNUMBER(M24:X24),
                            IF(
                                M$5:X$5=2,
                                M24:X24,
                                ""),
                            "")))
                )
            )
        )
    )
)</f>
        <v>10</v>
      </c>
      <c r="J24" s="242">
        <v>44620</v>
      </c>
      <c r="K24" s="242">
        <v>45104</v>
      </c>
      <c r="L24" s="91" t="s">
        <v>33</v>
      </c>
      <c r="M24" s="192">
        <v>8.7559808612440193</v>
      </c>
      <c r="N24" s="192">
        <v>8.2455124493341003</v>
      </c>
      <c r="O24" s="192">
        <v>10</v>
      </c>
      <c r="P24" s="192">
        <v>8</v>
      </c>
      <c r="Q24" s="192">
        <v>1</v>
      </c>
      <c r="R24" s="192">
        <v>0.52400000000000002</v>
      </c>
      <c r="S24" s="192">
        <v>49.6</v>
      </c>
      <c r="T24" s="192" t="s">
        <v>750</v>
      </c>
      <c r="U24" s="192" t="s">
        <v>811</v>
      </c>
      <c r="V24" s="192">
        <v>-22.91</v>
      </c>
      <c r="W24" s="192"/>
      <c r="X24" s="192"/>
      <c r="Y24" s="192"/>
      <c r="Z24" s="192"/>
      <c r="AA24" s="87"/>
    </row>
    <row r="25" spans="1:31" x14ac:dyDescent="0.2">
      <c r="A25" s="81">
        <v>18</v>
      </c>
      <c r="B25" s="84" t="str">
        <f ca="1"/>
        <v>Bangladesh</v>
      </c>
      <c r="C25" s="84" t="str">
        <f ca="1"/>
        <v>BGD</v>
      </c>
      <c r="D25" s="84" t="str">
        <f ca="1"/>
        <v>SAS           South Asia</v>
      </c>
      <c r="E25" s="84" t="str">
        <f ca="1"/>
        <v>IDA</v>
      </c>
      <c r="F25" s="81" t="str">
        <f t="shared" ca="1" si="3"/>
        <v/>
      </c>
      <c r="G25" s="80">
        <f>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2.640383892356494</v>
      </c>
      <c r="H25" s="80" cm="1">
        <f t="array" ref="H25">IF(
    SUM(IF(
            ISNUMBER(
                IF(
                    $M$4:$X$4,
                    (M25:X25),
                    "")),
            1,
            0))
        =0,
    NA(),
    IF(
        Parameters!$D$15=1,
        IF(
            SUM(--(ISNUMBER(IF($M$4:$X$4=1,(M25:X25),""))))&gt;0,
            MAX(IF(
                ISNUMBER(M25:X25),
                IF(
                    M$4:X$4=1,
                    M25:X25,
                    ""),
                "")),
            MAX(IF(
                ISNUMBER(M25:X25),
                IF(
                    M$4:X$4=2,
                    M25:X25,
                    ""),
                ""))
        ),
        IF(
            Parameters!$D$16=1,
            IFERROR(
                AVERAGE(IF(
                    ISNUMBER(M25:X25),
                    IF(
                        M$4:X$4=1,
                        M25:X25,
                        ""),
                    "")),
                AVERAGE(IF(
                    ISNUMBER(M25:X25),
                    IF(
                        M$4:X$4=2,
                        M25:X25,
                        ""),
                    ""))
            ),
            IF(
                Parameters!$D$17=1,
                IFERROR(
                    IF(
                        OR(
                            IF(
                                ISNUMBER(M25:X25),
                                IF(
                                    M$4:X$4=1,
                                    M25:X25,
                                    ""),
                                "")
                            =0),
                        0,
                        GEOMEAN(IF(
                            ISNUMBER(M25:X25),
                            IF(
                                M$4:X$4=1,
                                M25:X25,
                                ""),
                            ""))
                    ),
                    IF(
                        OR(IF(
                            ISNUMBER(M25:X25),
                            IF(
                                M$4:X$4=2,
                                M25:X25,
                                ""),
                            "")
                            =0),
                        0,
                        GEOMEAN(IF(
                            ISNUMBER(M25:X25),
                            IF(
                                M$4:X$4=2,
                                M25:X25,
                                ""),
                            "")))
                )
            )
        )
    )
)</f>
        <v>6.9716270990156302</v>
      </c>
      <c r="I25" s="191" cm="1">
        <f t="array" ref="I25">IF(
    SUM(IF(
            ISNUMBER(
                IF(
                    $M$5:$X$5,
                    (M25:X25),
                    "")),
            1,
            0))
        =0,
    NA(),
    IF(
        Parameters!$D$15=1,
        IF(
            SUM(--(ISNUMBER(IF($M$5:$X$5=1,(M25:X25),""))))&gt;0,
            MAX(IF(
                ISNUMBER(M25:X25),
                IF(
                    M$5:X$5=1,
                    M25:X25,
                    ""),
                "")),
            MAX(IF(
                ISNUMBER(M25:X25),
                IF(
                    M$5:X$5=2,
                    M25:X25,
                    ""),
                ""))
        ),
        IF(
            Parameters!$D$16=1,
            IFERROR(
                AVERAGE(IF(
                    ISNUMBER(M25:X25),
                    IF(
                        M$5:X$5=1,
                        M25:X25,
                        ""),
                    "")),
                AVERAGE(IF(
                    ISNUMBER(M25:X25),
                    IF(
                        M$5:X$5=2,
                        M25:X25,
                        ""),
                    ""))
            ),
            IF(
                Parameters!$D$17=1,
                IFERROR(
                    IF(
                        OR(
                            IF(
                                ISNUMBER(M25:X25),
                                IF(
                                    M$5:X$5=1,
                                    M25:X25,
                                    ""),
                                "")
                            =0),
                        0,
                        GEOMEAN(IF(
                            ISNUMBER(M25:X25),
                            IF(
                                M$5:X$5=1,
                                M25:X25,
                                ""),
                            ""))
                    ),
                    IF(
                        OR(IF(
                            ISNUMBER(M25:X25),
                            IF(
                                M$5:X$5=2,
                                M25:X25,
                                ""),
                            "")
                            =0),
                        0,
                        GEOMEAN(IF(
                            ISNUMBER(M25:X25),
                            IF(
                                M$5:X$5=2,
                                M25:X25,
                                ""),
                            "")))
                )
            )
        )
    )
)</f>
        <v>1</v>
      </c>
      <c r="J25" s="242">
        <v>44620</v>
      </c>
      <c r="K25" s="242">
        <v>46281</v>
      </c>
      <c r="L25" s="91" t="s">
        <v>35</v>
      </c>
      <c r="M25" s="192">
        <v>8.03827751196172</v>
      </c>
      <c r="N25" s="192">
        <v>6.9716270990156302</v>
      </c>
      <c r="O25" s="192" t="s">
        <v>409</v>
      </c>
      <c r="P25" s="192" t="s">
        <v>409</v>
      </c>
      <c r="Q25" s="192">
        <v>1</v>
      </c>
      <c r="R25" s="192">
        <v>0.49399999999999999</v>
      </c>
      <c r="S25" s="192">
        <v>54</v>
      </c>
      <c r="T25" s="192" t="s">
        <v>409</v>
      </c>
      <c r="U25" s="192" t="s">
        <v>409</v>
      </c>
      <c r="V25" s="192">
        <v>0.87</v>
      </c>
      <c r="W25" s="192"/>
      <c r="X25" s="192"/>
      <c r="Y25" s="192"/>
      <c r="Z25" s="192"/>
      <c r="AA25" s="87"/>
    </row>
    <row r="26" spans="1:31" x14ac:dyDescent="0.2">
      <c r="A26" s="81">
        <v>19</v>
      </c>
      <c r="B26" s="84" t="str">
        <f ca="1"/>
        <v>Bulgaria</v>
      </c>
      <c r="C26" s="84" t="str">
        <f ca="1"/>
        <v>BGR</v>
      </c>
      <c r="D26" s="84" t="str">
        <f ca="1"/>
        <v>ECS           Europe &amp; Central Asia</v>
      </c>
      <c r="E26" s="84" t="str">
        <f ca="1"/>
        <v>IBRD</v>
      </c>
      <c r="F26" s="81" t="str">
        <f t="shared" ca="1" si="3"/>
        <v/>
      </c>
      <c r="G26" s="80">
        <f>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0</v>
      </c>
      <c r="H26" s="80" cm="1">
        <f t="array" ref="H26">IF(
    SUM(IF(
            ISNUMBER(
                IF(
                    $M$4:$X$4,
                    (M26:X26),
                    "")),
            1,
            0))
        =0,
    NA(),
    IF(
        Parameters!$D$15=1,
        IF(
            SUM(--(ISNUMBER(IF($M$4:$X$4=1,(M26:X26),""))))&gt;0,
            MAX(IF(
                ISNUMBER(M26:X26),
                IF(
                    M$4:X$4=1,
                    M26:X26,
                    ""),
                "")),
            MAX(IF(
                ISNUMBER(M26:X26),
                IF(
                    M$4:X$4=2,
                    M26:X26,
                    ""),
                ""))
        ),
        IF(
            Parameters!$D$16=1,
            IFERROR(
                AVERAGE(IF(
                    ISNUMBER(M26:X26),
                    IF(
                        M$4:X$4=1,
                        M26:X26,
                        ""),
                    "")),
                AVERAGE(IF(
                    ISNUMBER(M26:X26),
                    IF(
                        M$4:X$4=2,
                        M26:X26,
                        ""),
                    ""))
            ),
            IF(
                Parameters!$D$17=1,
                IFERROR(
                    IF(
                        OR(
                            IF(
                                ISNUMBER(M26:X26),
                                IF(
                                    M$4:X$4=1,
                                    M26:X26,
                                    ""),
                                "")
                            =0),
                        0,
                        GEOMEAN(IF(
                            ISNUMBER(M26:X26),
                            IF(
                                M$4:X$4=1,
                                M26:X26,
                                ""),
                            ""))
                    ),
                    IF(
                        OR(IF(
                            ISNUMBER(M26:X26),
                            IF(
                                M$4:X$4=2,
                                M26:X26,
                                ""),
                            "")
                            =0),
                        0,
                        GEOMEAN(IF(
                            ISNUMBER(M26:X26),
                            IF(
                                M$4:X$4=2,
                                M26:X26,
                                ""),
                            "")))
                )
            )
        )
    )
)</f>
        <v>1.4707585408222299</v>
      </c>
      <c r="I26" s="191" t="e" cm="1">
        <f t="array" ref="I26">IF(
    SUM(IF(
            ISNUMBER(
                IF(
                    $M$5:$X$5,
                    (M26:X26),
                    "")),
            1,
            0))
        =0,
    NA(),
    IF(
        Parameters!$D$15=1,
        IF(
            SUM(--(ISNUMBER(IF($M$5:$X$5=1,(M26:X26),""))))&gt;0,
            MAX(IF(
                ISNUMBER(M26:X26),
                IF(
                    M$5:X$5=1,
                    M26:X26,
                    ""),
                "")),
            MAX(IF(
                ISNUMBER(M26:X26),
                IF(
                    M$5:X$5=2,
                    M26:X26,
                    ""),
                ""))
        ),
        IF(
            Parameters!$D$16=1,
            IFERROR(
                AVERAGE(IF(
                    ISNUMBER(M26:X26),
                    IF(
                        M$5:X$5=1,
                        M26:X26,
                        ""),
                    "")),
                AVERAGE(IF(
                    ISNUMBER(M26:X26),
                    IF(
                        M$5:X$5=2,
                        M26:X26,
                        ""),
                    ""))
            ),
            IF(
                Parameters!$D$17=1,
                IFERROR(
                    IF(
                        OR(
                            IF(
                                ISNUMBER(M26:X26),
                                IF(
                                    M$5:X$5=1,
                                    M26:X26,
                                    ""),
                                "")
                            =0),
                        0,
                        GEOMEAN(IF(
                            ISNUMBER(M26:X26),
                            IF(
                                M$5:X$5=1,
                                M26:X26,
                                ""),
                            ""))
                    ),
                    IF(
                        OR(IF(
                            ISNUMBER(M26:X26),
                            IF(
                                M$5:X$5=2,
                                M26:X26,
                                ""),
                            "")
                            =0),
                        0,
                        GEOMEAN(IF(
                            ISNUMBER(M26:X26),
                            IF(
                                M$5:X$5=2,
                                M26:X26,
                                ""),
                            "")))
                )
            )
        )
    )
)</f>
        <v>#N/A</v>
      </c>
      <c r="J26" s="242">
        <v>44620</v>
      </c>
      <c r="K26" s="242">
        <v>44620</v>
      </c>
      <c r="L26" s="91" t="s">
        <v>37</v>
      </c>
      <c r="M26" s="192">
        <v>2.4162679425837301</v>
      </c>
      <c r="N26" s="192">
        <v>1.4707585408222299</v>
      </c>
      <c r="O26" s="192" t="s">
        <v>409</v>
      </c>
      <c r="P26" s="192" t="s">
        <v>409</v>
      </c>
      <c r="Q26" s="192" t="s">
        <v>409</v>
      </c>
      <c r="R26" s="192">
        <v>0.25900000000000001</v>
      </c>
      <c r="S26" s="192">
        <v>73</v>
      </c>
      <c r="T26" s="192" t="s">
        <v>409</v>
      </c>
      <c r="U26" s="192" t="s">
        <v>409</v>
      </c>
      <c r="V26" s="192" t="s">
        <v>409</v>
      </c>
      <c r="W26" s="192"/>
      <c r="X26" s="192"/>
      <c r="Y26" s="192"/>
      <c r="Z26" s="192"/>
      <c r="AA26" s="87"/>
    </row>
    <row r="27" spans="1:31" x14ac:dyDescent="0.2">
      <c r="A27" s="81">
        <v>20</v>
      </c>
      <c r="B27" s="84" t="str">
        <f ca="1"/>
        <v>Bahrain</v>
      </c>
      <c r="C27" s="84" t="str">
        <f ca="1"/>
        <v>BHR</v>
      </c>
      <c r="D27" s="84" t="str">
        <f ca="1"/>
        <v>MEA           Middle East &amp; North Africa</v>
      </c>
      <c r="E27" s="84" t="str">
        <f ca="1"/>
        <v>NA</v>
      </c>
      <c r="F27" s="81" t="str">
        <f t="shared" ca="1" si="3"/>
        <v/>
      </c>
      <c r="G27" s="80">
        <f>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0</v>
      </c>
      <c r="H27" s="80" cm="1">
        <f t="array" ref="H27">IF(
    SUM(IF(
            ISNUMBER(
                IF(
                    $M$4:$X$4,
                    (M27:X27),
                    "")),
            1,
            0))
        =0,
    NA(),
    IF(
        Parameters!$D$15=1,
        IF(
            SUM(--(ISNUMBER(IF($M$4:$X$4=1,(M27:X27),""))))&gt;0,
            MAX(IF(
                ISNUMBER(M27:X27),
                IF(
                    M$4:X$4=1,
                    M27:X27,
                    ""),
                "")),
            MAX(IF(
                ISNUMBER(M27:X27),
                IF(
                    M$4:X$4=2,
                    M27:X27,
                    ""),
                ""))
        ),
        IF(
            Parameters!$D$16=1,
            IFERROR(
                AVERAGE(IF(
                    ISNUMBER(M27:X27),
                    IF(
                        M$4:X$4=1,
                        M27:X27,
                        ""),
                    "")),
                AVERAGE(IF(
                    ISNUMBER(M27:X27),
                    IF(
                        M$4:X$4=2,
                        M27:X27,
                        ""),
                    ""))
            ),
            IF(
                Parameters!$D$17=1,
                IFERROR(
                    IF(
                        OR(
                            IF(
                                ISNUMBER(M27:X27),
                                IF(
                                    M$4:X$4=1,
                                    M27:X27,
                                    ""),
                                "")
                            =0),
                        0,
                        GEOMEAN(IF(
                            ISNUMBER(M27:X27),
                            IF(
                                M$4:X$4=1,
                                M27:X27,
                                ""),
                            ""))
                    ),
                    IF(
                        OR(IF(
                            ISNUMBER(M27:X27),
                            IF(
                                M$4:X$4=2,
                                M27:X27,
                                ""),
                            "")
                            =0),
                        0,
                        GEOMEAN(IF(
                            ISNUMBER(M27:X27),
                            IF(
                                M$4:X$4=2,
                                M27:X27,
                                ""),
                            "")))
                )
            )
        )
    )
)</f>
        <v>2.25246091488129</v>
      </c>
      <c r="I27" s="191" t="e" cm="1">
        <f t="array" ref="I27">IF(
    SUM(IF(
            ISNUMBER(
                IF(
                    $M$5:$X$5,
                    (M27:X27),
                    "")),
            1,
            0))
        =0,
    NA(),
    IF(
        Parameters!$D$15=1,
        IF(
            SUM(--(ISNUMBER(IF($M$5:$X$5=1,(M27:X27),""))))&gt;0,
            MAX(IF(
                ISNUMBER(M27:X27),
                IF(
                    M$5:X$5=1,
                    M27:X27,
                    ""),
                "")),
            MAX(IF(
                ISNUMBER(M27:X27),
                IF(
                    M$5:X$5=2,
                    M27:X27,
                    ""),
                ""))
        ),
        IF(
            Parameters!$D$16=1,
            IFERROR(
                AVERAGE(IF(
                    ISNUMBER(M27:X27),
                    IF(
                        M$5:X$5=1,
                        M27:X27,
                        ""),
                    "")),
                AVERAGE(IF(
                    ISNUMBER(M27:X27),
                    IF(
                        M$5:X$5=2,
                        M27:X27,
                        ""),
                    ""))
            ),
            IF(
                Parameters!$D$17=1,
                IFERROR(
                    IF(
                        OR(
                            IF(
                                ISNUMBER(M27:X27),
                                IF(
                                    M$5:X$5=1,
                                    M27:X27,
                                    ""),
                                "")
                            =0),
                        0,
                        GEOMEAN(IF(
                            ISNUMBER(M27:X27),
                            IF(
                                M$5:X$5=1,
                                M27:X27,
                                ""),
                            ""))
                    ),
                    IF(
                        OR(IF(
                            ISNUMBER(M27:X27),
                            IF(
                                M$5:X$5=2,
                                M27:X27,
                                ""),
                            "")
                            =0),
                        0,
                        GEOMEAN(IF(
                            ISNUMBER(M27:X27),
                            IF(
                                M$5:X$5=2,
                                M27:X27,
                                ""),
                            "")))
                )
            )
        )
    )
)</f>
        <v>#N/A</v>
      </c>
      <c r="J27" s="242">
        <v>44895</v>
      </c>
      <c r="K27" s="242">
        <v>44620</v>
      </c>
      <c r="L27" s="91" t="s">
        <v>39</v>
      </c>
      <c r="M27" s="192">
        <v>0.52631578947368296</v>
      </c>
      <c r="N27" s="192">
        <v>2.25246091488129</v>
      </c>
      <c r="O27" s="192" t="s">
        <v>409</v>
      </c>
      <c r="P27" s="192" t="s">
        <v>409</v>
      </c>
      <c r="Q27" s="192" t="s">
        <v>409</v>
      </c>
      <c r="R27" s="192">
        <v>0.18</v>
      </c>
      <c r="S27" s="192">
        <v>70.3</v>
      </c>
      <c r="T27" s="192" t="s">
        <v>409</v>
      </c>
      <c r="U27" s="192" t="s">
        <v>409</v>
      </c>
      <c r="V27" s="192" t="s">
        <v>409</v>
      </c>
      <c r="W27" s="192"/>
      <c r="X27" s="192"/>
      <c r="Y27" s="192"/>
      <c r="Z27" s="192"/>
      <c r="AA27" s="87"/>
    </row>
    <row r="28" spans="1:31" x14ac:dyDescent="0.2">
      <c r="A28" s="81">
        <v>21</v>
      </c>
      <c r="B28" s="84" t="str">
        <f ca="1"/>
        <v>Bahamas, The</v>
      </c>
      <c r="C28" s="84" t="str">
        <f ca="1"/>
        <v>BHS</v>
      </c>
      <c r="D28" s="84" t="str">
        <f ca="1"/>
        <v>LCN           Latin America &amp; Caribbean</v>
      </c>
      <c r="E28" s="84" t="str">
        <f ca="1"/>
        <v>NA</v>
      </c>
      <c r="F28" s="81" t="str">
        <f t="shared" ca="1" si="3"/>
        <v/>
      </c>
      <c r="G28" s="80">
        <f>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0</v>
      </c>
      <c r="H28" s="80" cm="1">
        <f t="array" ref="H28">IF(
    SUM(IF(
            ISNUMBER(
                IF(
                    $M$4:$X$4,
                    (M28:X28),
                    "")),
            1,
            0))
        =0,
    NA(),
    IF(
        Parameters!$D$15=1,
        IF(
            SUM(--(ISNUMBER(IF($M$4:$X$4=1,(M28:X28),""))))&gt;0,
            MAX(IF(
                ISNUMBER(M28:X28),
                IF(
                    M$4:X$4=1,
                    M28:X28,
                    ""),
                "")),
            MAX(IF(
                ISNUMBER(M28:X28),
                IF(
                    M$4:X$4=2,
                    M28:X28,
                    ""),
                ""))
        ),
        IF(
            Parameters!$D$16=1,
            IFERROR(
                AVERAGE(IF(
                    ISNUMBER(M28:X28),
                    IF(
                        M$4:X$4=1,
                        M28:X28,
                        ""),
                    "")),
                AVERAGE(IF(
                    ISNUMBER(M28:X28),
                    IF(
                        M$4:X$4=2,
                        M28:X28,
                        ""),
                    ""))
            ),
            IF(
                Parameters!$D$17=1,
                IFERROR(
                    IF(
                        OR(
                            IF(
                                ISNUMBER(M28:X28),
                                IF(
                                    M$4:X$4=1,
                                    M28:X28,
                                    ""),
                                "")
                            =0),
                        0,
                        GEOMEAN(IF(
                            ISNUMBER(M28:X28),
                            IF(
                                M$4:X$4=1,
                                M28:X28,
                                ""),
                            ""))
                    ),
                    IF(
                        OR(IF(
                            ISNUMBER(M28:X28),
                            IF(
                                M$4:X$4=2,
                                M28:X28,
                                ""),
                            "")
                            =0),
                        0,
                        GEOMEAN(IF(
                            ISNUMBER(M28:X28),
                            IF(
                                M$4:X$4=2,
                                M28:X28,
                                ""),
                            "")))
                )
            )
        )
    )
)</f>
        <v>3.58851674641148</v>
      </c>
      <c r="I28" s="191" t="e" cm="1">
        <f t="array" ref="I28">IF(
    SUM(IF(
            ISNUMBER(
                IF(
                    $M$5:$X$5,
                    (M28:X28),
                    "")),
            1,
            0))
        =0,
    NA(),
    IF(
        Parameters!$D$15=1,
        IF(
            SUM(--(ISNUMBER(IF($M$5:$X$5=1,(M28:X28),""))))&gt;0,
            MAX(IF(
                ISNUMBER(M28:X28),
                IF(
                    M$5:X$5=1,
                    M28:X28,
                    ""),
                "")),
            MAX(IF(
                ISNUMBER(M28:X28),
                IF(
                    M$5:X$5=2,
                    M28:X28,
                    ""),
                ""))
        ),
        IF(
            Parameters!$D$16=1,
            IFERROR(
                AVERAGE(IF(
                    ISNUMBER(M28:X28),
                    IF(
                        M$5:X$5=1,
                        M28:X28,
                        ""),
                    "")),
                AVERAGE(IF(
                    ISNUMBER(M28:X28),
                    IF(
                        M$5:X$5=2,
                        M28:X28,
                        ""),
                    ""))
            ),
            IF(
                Parameters!$D$17=1,
                IFERROR(
                    IF(
                        OR(
                            IF(
                                ISNUMBER(M28:X28),
                                IF(
                                    M$5:X$5=1,
                                    M28:X28,
                                    ""),
                                "")
                            =0),
                        0,
                        GEOMEAN(IF(
                            ISNUMBER(M28:X28),
                            IF(
                                M$5:X$5=1,
                                M28:X28,
                                ""),
                            ""))
                    ),
                    IF(
                        OR(IF(
                            ISNUMBER(M28:X28),
                            IF(
                                M$5:X$5=2,
                                M28:X28,
                                ""),
                            "")
                            =0),
                        0,
                        GEOMEAN(IF(
                            ISNUMBER(M28:X28),
                            IF(
                                M$5:X$5=2,
                                M28:X28,
                                ""),
                            "")))
                )
            )
        )
    )
)</f>
        <v>#N/A</v>
      </c>
      <c r="J28" s="242">
        <v>44620</v>
      </c>
      <c r="K28" s="242">
        <v>44620</v>
      </c>
      <c r="L28" s="91" t="s">
        <v>40</v>
      </c>
      <c r="M28" s="192">
        <v>3.58851674641148</v>
      </c>
      <c r="N28" s="192" t="s">
        <v>409</v>
      </c>
      <c r="O28" s="192" t="s">
        <v>409</v>
      </c>
      <c r="P28" s="192" t="s">
        <v>409</v>
      </c>
      <c r="Q28" s="192" t="s">
        <v>409</v>
      </c>
      <c r="R28" s="192">
        <v>0.308</v>
      </c>
      <c r="S28" s="192" t="s">
        <v>409</v>
      </c>
      <c r="T28" s="192" t="s">
        <v>409</v>
      </c>
      <c r="U28" s="192" t="s">
        <v>409</v>
      </c>
      <c r="V28" s="192" t="s">
        <v>409</v>
      </c>
      <c r="W28" s="192"/>
      <c r="X28" s="192"/>
      <c r="Y28" s="192"/>
      <c r="Z28" s="192"/>
      <c r="AA28" s="87"/>
    </row>
    <row r="29" spans="1:31" x14ac:dyDescent="0.2">
      <c r="A29" s="81">
        <v>22</v>
      </c>
      <c r="B29" s="84" t="str">
        <f ca="1"/>
        <v>Bosnia and Herzegovina</v>
      </c>
      <c r="C29" s="84" t="str">
        <f ca="1"/>
        <v>BIH</v>
      </c>
      <c r="D29" s="84" t="str">
        <f ca="1"/>
        <v>ECS           Europe &amp; Central Asia</v>
      </c>
      <c r="E29" s="84" t="str">
        <f ca="1"/>
        <v>IBRD</v>
      </c>
      <c r="F29" s="81" t="str">
        <f t="shared" ca="1" si="3"/>
        <v/>
      </c>
      <c r="G29" s="80">
        <f>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0</v>
      </c>
      <c r="H29" s="80" cm="1">
        <f t="array" ref="H29">IF(
    SUM(IF(
            ISNUMBER(
                IF(
                    $M$4:$X$4,
                    (M29:X29),
                    "")),
            1,
            0))
        =0,
    NA(),
    IF(
        Parameters!$D$15=1,
        IF(
            SUM(--(ISNUMBER(IF($M$4:$X$4=1,(M29:X29),""))))&gt;0,
            MAX(IF(
                ISNUMBER(M29:X29),
                IF(
                    M$4:X$4=1,
                    M29:X29,
                    ""),
                "")),
            MAX(IF(
                ISNUMBER(M29:X29),
                IF(
                    M$4:X$4=2,
                    M29:X29,
                    ""),
                ""))
        ),
        IF(
            Parameters!$D$16=1,
            IFERROR(
                AVERAGE(IF(
                    ISNUMBER(M29:X29),
                    IF(
                        M$4:X$4=1,
                        M29:X29,
                        ""),
                    "")),
                AVERAGE(IF(
                    ISNUMBER(M29:X29),
                    IF(
                        M$4:X$4=2,
                        M29:X29,
                        ""),
                    ""))
            ),
            IF(
                Parameters!$D$17=1,
                IFERROR(
                    IF(
                        OR(
                            IF(
                                ISNUMBER(M29:X29),
                                IF(
                                    M$4:X$4=1,
                                    M29:X29,
                                    ""),
                                "")
                            =0),
                        0,
                        GEOMEAN(IF(
                            ISNUMBER(M29:X29),
                            IF(
                                M$4:X$4=1,
                                M29:X29,
                                ""),
                            ""))
                    ),
                    IF(
                        OR(IF(
                            ISNUMBER(M29:X29),
                            IF(
                                M$4:X$4=2,
                                M29:X29,
                                ""),
                            "")
                            =0),
                        0,
                        GEOMEAN(IF(
                            ISNUMBER(M29:X29),
                            IF(
                                M$4:X$4=2,
                                M29:X29,
                                ""),
                            "")))
                )
            )
        )
    )
)</f>
        <v>3.2296650717703299</v>
      </c>
      <c r="I29" s="191" t="e" cm="1">
        <f t="array" ref="I29">IF(
    SUM(IF(
            ISNUMBER(
                IF(
                    $M$5:$X$5,
                    (M29:X29),
                    "")),
            1,
            0))
        =0,
    NA(),
    IF(
        Parameters!$D$15=1,
        IF(
            SUM(--(ISNUMBER(IF($M$5:$X$5=1,(M29:X29),""))))&gt;0,
            MAX(IF(
                ISNUMBER(M29:X29),
                IF(
                    M$5:X$5=1,
                    M29:X29,
                    ""),
                "")),
            MAX(IF(
                ISNUMBER(M29:X29),
                IF(
                    M$5:X$5=2,
                    M29:X29,
                    ""),
                ""))
        ),
        IF(
            Parameters!$D$16=1,
            IFERROR(
                AVERAGE(IF(
                    ISNUMBER(M29:X29),
                    IF(
                        M$5:X$5=1,
                        M29:X29,
                        ""),
                    "")),
                AVERAGE(IF(
                    ISNUMBER(M29:X29),
                    IF(
                        M$5:X$5=2,
                        M29:X29,
                        ""),
                    ""))
            ),
            IF(
                Parameters!$D$17=1,
                IFERROR(
                    IF(
                        OR(
                            IF(
                                ISNUMBER(M29:X29),
                                IF(
                                    M$5:X$5=1,
                                    M29:X29,
                                    ""),
                                "")
                            =0),
                        0,
                        GEOMEAN(IF(
                            ISNUMBER(M29:X29),
                            IF(
                                M$5:X$5=1,
                                M29:X29,
                                ""),
                            ""))
                    ),
                    IF(
                        OR(IF(
                            ISNUMBER(M29:X29),
                            IF(
                                M$5:X$5=2,
                                M29:X29,
                                ""),
                            "")
                            =0),
                        0,
                        GEOMEAN(IF(
                            ISNUMBER(M29:X29),
                            IF(
                                M$5:X$5=2,
                                M29:X29,
                                ""),
                            "")))
                )
            )
        )
    )
)</f>
        <v>#N/A</v>
      </c>
      <c r="J29" s="242">
        <v>44620</v>
      </c>
      <c r="K29" s="242">
        <v>44620</v>
      </c>
      <c r="L29" s="91" t="s">
        <v>42</v>
      </c>
      <c r="M29" s="192">
        <v>3.2296650717703299</v>
      </c>
      <c r="N29" s="192" t="s">
        <v>409</v>
      </c>
      <c r="O29" s="192" t="s">
        <v>409</v>
      </c>
      <c r="P29" s="192" t="s">
        <v>409</v>
      </c>
      <c r="Q29" s="192" t="s">
        <v>409</v>
      </c>
      <c r="R29" s="192">
        <v>0.29299999999999998</v>
      </c>
      <c r="S29" s="192" t="s">
        <v>409</v>
      </c>
      <c r="T29" s="192" t="s">
        <v>409</v>
      </c>
      <c r="U29" s="192" t="s">
        <v>409</v>
      </c>
      <c r="V29" s="192" t="s">
        <v>409</v>
      </c>
      <c r="W29" s="192"/>
      <c r="X29" s="192"/>
      <c r="Y29" s="192"/>
      <c r="Z29" s="192"/>
      <c r="AA29" s="87"/>
    </row>
    <row r="30" spans="1:31" x14ac:dyDescent="0.2">
      <c r="A30" s="81">
        <v>23</v>
      </c>
      <c r="B30" s="84" t="str">
        <f ca="1"/>
        <v>Belarus</v>
      </c>
      <c r="C30" s="84" t="str">
        <f ca="1"/>
        <v>BLR</v>
      </c>
      <c r="D30" s="84" t="str">
        <f ca="1"/>
        <v>ECS           Europe &amp; Central Asia</v>
      </c>
      <c r="E30" s="84" t="str">
        <f ca="1"/>
        <v>IBRD</v>
      </c>
      <c r="F30" s="81" t="str">
        <f t="shared" ca="1" si="3"/>
        <v/>
      </c>
      <c r="G30" s="80">
        <f>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0</v>
      </c>
      <c r="H30" s="80" cm="1">
        <f t="array" ref="H30">IF(
    SUM(IF(
            ISNUMBER(
                IF(
                    $M$4:$X$4,
                    (M30:X30),
                    "")),
            1,
            0))
        =0,
    NA(),
    IF(
        Parameters!$D$15=1,
        IF(
            SUM(--(ISNUMBER(IF($M$4:$X$4=1,(M30:X30),""))))&gt;0,
            MAX(IF(
                ISNUMBER(M30:X30),
                IF(
                    M$4:X$4=1,
                    M30:X30,
                    ""),
                "")),
            MAX(IF(
                ISNUMBER(M30:X30),
                IF(
                    M$4:X$4=2,
                    M30:X30,
                    ""),
                ""))
        ),
        IF(
            Parameters!$D$16=1,
            IFERROR(
                AVERAGE(IF(
                    ISNUMBER(M30:X30),
                    IF(
                        M$4:X$4=1,
                        M30:X30,
                        ""),
                    "")),
                AVERAGE(IF(
                    ISNUMBER(M30:X30),
                    IF(
                        M$4:X$4=2,
                        M30:X30,
                        ""),
                    ""))
            ),
            IF(
                Parameters!$D$17=1,
                IFERROR(
                    IF(
                        OR(
                            IF(
                                ISNUMBER(M30:X30),
                                IF(
                                    M$4:X$4=1,
                                    M30:X30,
                                    ""),
                                "")
                            =0),
                        0,
                        GEOMEAN(IF(
                            ISNUMBER(M30:X30),
                            IF(
                                M$4:X$4=1,
                                M30:X30,
                                ""),
                            ""))
                    ),
                    IF(
                        OR(IF(
                            ISNUMBER(M30:X30),
                            IF(
                                M$4:X$4=2,
                                M30:X30,
                                ""),
                            "")
                            =0),
                        0,
                        GEOMEAN(IF(
                            ISNUMBER(M30:X30),
                            IF(
                                M$4:X$4=2,
                                M30:X30,
                                ""),
                            "")))
                )
            )
        )
    )
)</f>
        <v>3.9316734221192799</v>
      </c>
      <c r="I30" s="191" t="e" cm="1">
        <f t="array" ref="I30">IF(
    SUM(IF(
            ISNUMBER(
                IF(
                    $M$5:$X$5,
                    (M30:X30),
                    "")),
            1,
            0))
        =0,
    NA(),
    IF(
        Parameters!$D$15=1,
        IF(
            SUM(--(ISNUMBER(IF($M$5:$X$5=1,(M30:X30),""))))&gt;0,
            MAX(IF(
                ISNUMBER(M30:X30),
                IF(
                    M$5:X$5=1,
                    M30:X30,
                    ""),
                "")),
            MAX(IF(
                ISNUMBER(M30:X30),
                IF(
                    M$5:X$5=2,
                    M30:X30,
                    ""),
                ""))
        ),
        IF(
            Parameters!$D$16=1,
            IFERROR(
                AVERAGE(IF(
                    ISNUMBER(M30:X30),
                    IF(
                        M$5:X$5=1,
                        M30:X30,
                        ""),
                    "")),
                AVERAGE(IF(
                    ISNUMBER(M30:X30),
                    IF(
                        M$5:X$5=2,
                        M30:X30,
                        ""),
                    ""))
            ),
            IF(
                Parameters!$D$17=1,
                IFERROR(
                    IF(
                        OR(
                            IF(
                                ISNUMBER(M30:X30),
                                IF(
                                    M$5:X$5=1,
                                    M30:X30,
                                    ""),
                                "")
                            =0),
                        0,
                        GEOMEAN(IF(
                            ISNUMBER(M30:X30),
                            IF(
                                M$5:X$5=1,
                                M30:X30,
                                ""),
                            ""))
                    ),
                    IF(
                        OR(IF(
                            ISNUMBER(M30:X30),
                            IF(
                                M$5:X$5=2,
                                M30:X30,
                                ""),
                            "")
                            =0),
                        0,
                        GEOMEAN(IF(
                            ISNUMBER(M30:X30),
                            IF(
                                M$5:X$5=2,
                                M30:X30,
                                ""),
                            "")))
                )
            )
        )
    )
)</f>
        <v>#N/A</v>
      </c>
      <c r="J30" s="242">
        <v>44895</v>
      </c>
      <c r="K30" s="242">
        <v>44620</v>
      </c>
      <c r="L30" s="91" t="s">
        <v>44</v>
      </c>
      <c r="M30" s="192">
        <v>1.02870813397129</v>
      </c>
      <c r="N30" s="192">
        <v>3.9316734221192799</v>
      </c>
      <c r="O30" s="192" t="s">
        <v>409</v>
      </c>
      <c r="P30" s="192" t="s">
        <v>409</v>
      </c>
      <c r="Q30" s="192" t="s">
        <v>409</v>
      </c>
      <c r="R30" s="192">
        <v>0.20100000000000001</v>
      </c>
      <c r="S30" s="192">
        <v>64.5</v>
      </c>
      <c r="T30" s="192" t="s">
        <v>409</v>
      </c>
      <c r="U30" s="192" t="s">
        <v>409</v>
      </c>
      <c r="V30" s="192" t="s">
        <v>409</v>
      </c>
      <c r="W30" s="192"/>
      <c r="X30" s="192"/>
      <c r="Y30" s="192"/>
      <c r="Z30" s="192"/>
      <c r="AA30" s="87"/>
    </row>
    <row r="31" spans="1:31" x14ac:dyDescent="0.2">
      <c r="A31" s="81">
        <v>24</v>
      </c>
      <c r="B31" s="84" t="str">
        <f ca="1"/>
        <v>Belize</v>
      </c>
      <c r="C31" s="84" t="str">
        <f ca="1"/>
        <v>BLZ</v>
      </c>
      <c r="D31" s="84" t="str">
        <f ca="1"/>
        <v>LCN           Latin America &amp; Caribbean</v>
      </c>
      <c r="E31" s="84" t="str">
        <f ca="1"/>
        <v>IBRD</v>
      </c>
      <c r="F31" s="81" t="str">
        <f t="shared" ca="1" si="3"/>
        <v/>
      </c>
      <c r="G31" s="80">
        <f>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0</v>
      </c>
      <c r="H31" s="80" cm="1">
        <f t="array" ref="H31">IF(
    SUM(IF(
            ISNUMBER(
                IF(
                    $M$4:$X$4,
                    (M31:X31),
                    "")),
            1,
            0))
        =0,
    NA(),
    IF(
        Parameters!$D$15=1,
        IF(
            SUM(--(ISNUMBER(IF($M$4:$X$4=1,(M31:X31),""))))&gt;0,
            MAX(IF(
                ISNUMBER(M31:X31),
                IF(
                    M$4:X$4=1,
                    M31:X31,
                    ""),
                "")),
            MAX(IF(
                ISNUMBER(M31:X31),
                IF(
                    M$4:X$4=2,
                    M31:X31,
                    ""),
                ""))
        ),
        IF(
            Parameters!$D$16=1,
            IFERROR(
                AVERAGE(IF(
                    ISNUMBER(M31:X31),
                    IF(
                        M$4:X$4=1,
                        M31:X31,
                        ""),
                    "")),
                AVERAGE(IF(
                    ISNUMBER(M31:X31),
                    IF(
                        M$4:X$4=2,
                        M31:X31,
                        ""),
                    ""))
            ),
            IF(
                Parameters!$D$17=1,
                IFERROR(
                    IF(
                        OR(
                            IF(
                                ISNUMBER(M31:X31),
                                IF(
                                    M$4:X$4=1,
                                    M31:X31,
                                    ""),
                                "")
                            =0),
                        0,
                        GEOMEAN(IF(
                            ISNUMBER(M31:X31),
                            IF(
                                M$4:X$4=1,
                                M31:X31,
                                ""),
                            ""))
                    ),
                    IF(
                        OR(IF(
                            ISNUMBER(M31:X31),
                            IF(
                                M$4:X$4=2,
                                M31:X31,
                                ""),
                            "")
                            =0),
                        0,
                        GEOMEAN(IF(
                            ISNUMBER(M31:X31),
                            IF(
                                M$4:X$4=2,
                                M31:X31,
                                ""),
                            "")))
                )
            )
        )
    )
)</f>
        <v>4.6650717703349196</v>
      </c>
      <c r="I31" s="191" t="e" cm="1">
        <f t="array" ref="I31">IF(
    SUM(IF(
            ISNUMBER(
                IF(
                    $M$5:$X$5,
                    (M31:X31),
                    "")),
            1,
            0))
        =0,
    NA(),
    IF(
        Parameters!$D$15=1,
        IF(
            SUM(--(ISNUMBER(IF($M$5:$X$5=1,(M31:X31),""))))&gt;0,
            MAX(IF(
                ISNUMBER(M31:X31),
                IF(
                    M$5:X$5=1,
                    M31:X31,
                    ""),
                "")),
            MAX(IF(
                ISNUMBER(M31:X31),
                IF(
                    M$5:X$5=2,
                    M31:X31,
                    ""),
                ""))
        ),
        IF(
            Parameters!$D$16=1,
            IFERROR(
                AVERAGE(IF(
                    ISNUMBER(M31:X31),
                    IF(
                        M$5:X$5=1,
                        M31:X31,
                        ""),
                    "")),
                AVERAGE(IF(
                    ISNUMBER(M31:X31),
                    IF(
                        M$5:X$5=2,
                        M31:X31,
                        ""),
                    ""))
            ),
            IF(
                Parameters!$D$17=1,
                IFERROR(
                    IF(
                        OR(
                            IF(
                                ISNUMBER(M31:X31),
                                IF(
                                    M$5:X$5=1,
                                    M31:X31,
                                    ""),
                                "")
                            =0),
                        0,
                        GEOMEAN(IF(
                            ISNUMBER(M31:X31),
                            IF(
                                M$5:X$5=1,
                                M31:X31,
                                ""),
                            ""))
                    ),
                    IF(
                        OR(IF(
                            ISNUMBER(M31:X31),
                            IF(
                                M$5:X$5=2,
                                M31:X31,
                                ""),
                            "")
                            =0),
                        0,
                        GEOMEAN(IF(
                            ISNUMBER(M31:X31),
                            IF(
                                M$5:X$5=2,
                                M31:X31,
                                ""),
                            "")))
                )
            )
        )
    )
)</f>
        <v>#N/A</v>
      </c>
      <c r="J31" s="242">
        <v>44620</v>
      </c>
      <c r="K31" s="242">
        <v>44620</v>
      </c>
      <c r="L31" s="91" t="s">
        <v>46</v>
      </c>
      <c r="M31" s="192">
        <v>4.6650717703349196</v>
      </c>
      <c r="N31" s="192" t="s">
        <v>409</v>
      </c>
      <c r="O31" s="192" t="s">
        <v>409</v>
      </c>
      <c r="P31" s="192" t="s">
        <v>409</v>
      </c>
      <c r="Q31" s="192" t="s">
        <v>409</v>
      </c>
      <c r="R31" s="192">
        <v>0.35299999999999998</v>
      </c>
      <c r="S31" s="192" t="s">
        <v>409</v>
      </c>
      <c r="T31" s="192" t="s">
        <v>409</v>
      </c>
      <c r="U31" s="192" t="s">
        <v>409</v>
      </c>
      <c r="V31" s="192" t="s">
        <v>409</v>
      </c>
      <c r="W31" s="192"/>
      <c r="X31" s="192"/>
      <c r="Y31" s="192"/>
      <c r="Z31" s="192"/>
      <c r="AA31" s="87"/>
      <c r="AD31" s="86"/>
    </row>
    <row r="32" spans="1:31" x14ac:dyDescent="0.2">
      <c r="A32" s="81">
        <v>25</v>
      </c>
      <c r="B32" s="84" t="str">
        <f ca="1"/>
        <v>Bermuda</v>
      </c>
      <c r="C32" s="84" t="str">
        <f ca="1"/>
        <v>BMU</v>
      </c>
      <c r="D32" s="84" t="str">
        <f ca="1"/>
        <v>NAC           North America</v>
      </c>
      <c r="E32" s="84" t="str">
        <f ca="1"/>
        <v>NA</v>
      </c>
      <c r="F32" s="81" t="str">
        <f t="shared" ca="1" si="3"/>
        <v/>
      </c>
      <c r="G32" s="80" t="e">
        <f>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#N/A</v>
      </c>
      <c r="H32" s="80" t="e" cm="1">
        <f t="array" ref="H32">IF(
    SUM(IF(
            ISNUMBER(
                IF(
                    $M$4:$X$4,
                    (M32:X32),
                    "")),
            1,
            0))
        =0,
    NA(),
    IF(
        Parameters!$D$15=1,
        IF(
            SUM(--(ISNUMBER(IF($M$4:$X$4=1,(M32:X32),""))))&gt;0,
            MAX(IF(
                ISNUMBER(M32:X32),
                IF(
                    M$4:X$4=1,
                    M32:X32,
                    ""),
                "")),
            MAX(IF(
                ISNUMBER(M32:X32),
                IF(
                    M$4:X$4=2,
                    M32:X32,
                    ""),
                ""))
        ),
        IF(
            Parameters!$D$16=1,
            IFERROR(
                AVERAGE(IF(
                    ISNUMBER(M32:X32),
                    IF(
                        M$4:X$4=1,
                        M32:X32,
                        ""),
                    "")),
                AVERAGE(IF(
                    ISNUMBER(M32:X32),
                    IF(
                        M$4:X$4=2,
                        M32:X32,
                        ""),
                    ""))
            ),
            IF(
                Parameters!$D$17=1,
                IFERROR(
                    IF(
                        OR(
                            IF(
                                ISNUMBER(M32:X32),
                                IF(
                                    M$4:X$4=1,
                                    M32:X32,
                                    ""),
                                "")
                            =0),
                        0,
                        GEOMEAN(IF(
                            ISNUMBER(M32:X32),
                            IF(
                                M$4:X$4=1,
                                M32:X32,
                                ""),
                            ""))
                    ),
                    IF(
                        OR(IF(
                            ISNUMBER(M32:X32),
                            IF(
                                M$4:X$4=2,
                                M32:X32,
                                ""),
                            "")
                            =0),
                        0,
                        GEOMEAN(IF(
                            ISNUMBER(M32:X32),
                            IF(
                                M$4:X$4=2,
                                M32:X32,
                                ""),
                            "")))
                )
            )
        )
    )
)</f>
        <v>#N/A</v>
      </c>
      <c r="I32" s="191" t="e" cm="1">
        <f t="array" ref="I32">IF(
    SUM(IF(
            ISNUMBER(
                IF(
                    $M$5:$X$5,
                    (M32:X32),
                    "")),
            1,
            0))
        =0,
    NA(),
    IF(
        Parameters!$D$15=1,
        IF(
            SUM(--(ISNUMBER(IF($M$5:$X$5=1,(M32:X32),""))))&gt;0,
            MAX(IF(
                ISNUMBER(M32:X32),
                IF(
                    M$5:X$5=1,
                    M32:X32,
                    ""),
                "")),
            MAX(IF(
                ISNUMBER(M32:X32),
                IF(
                    M$5:X$5=2,
                    M32:X32,
                    ""),
                ""))
        ),
        IF(
            Parameters!$D$16=1,
            IFERROR(
                AVERAGE(IF(
                    ISNUMBER(M32:X32),
                    IF(
                        M$5:X$5=1,
                        M32:X32,
                        ""),
                    "")),
                AVERAGE(IF(
                    ISNUMBER(M32:X32),
                    IF(
                        M$5:X$5=2,
                        M32:X32,
                        ""),
                    ""))
            ),
            IF(
                Parameters!$D$17=1,
                IFERROR(
                    IF(
                        OR(
                            IF(
                                ISNUMBER(M32:X32),
                                IF(
                                    M$5:X$5=1,
                                    M32:X32,
                                    ""),
                                "")
                            =0),
                        0,
                        GEOMEAN(IF(
                            ISNUMBER(M32:X32),
                            IF(
                                M$5:X$5=1,
                                M32:X32,
                                ""),
                            ""))
                    ),
                    IF(
                        OR(IF(
                            ISNUMBER(M32:X32),
                            IF(
                                M$5:X$5=2,
                                M32:X32,
                                ""),
                            "")
                            =0),
                        0,
                        GEOMEAN(IF(
                            ISNUMBER(M32:X32),
                            IF(
                                M$5:X$5=2,
                                M32:X32,
                                ""),
                            "")))
                )
            )
        )
    )
)</f>
        <v>#N/A</v>
      </c>
      <c r="J32" s="242">
        <v>44887</v>
      </c>
      <c r="K32" s="242" t="s">
        <v>409</v>
      </c>
      <c r="L32" s="91" t="s">
        <v>670</v>
      </c>
      <c r="M32" s="192" t="s">
        <v>409</v>
      </c>
      <c r="N32" s="192" t="s">
        <v>409</v>
      </c>
      <c r="O32" s="192" t="s">
        <v>409</v>
      </c>
      <c r="P32" s="192" t="s">
        <v>409</v>
      </c>
      <c r="Q32" s="192" t="s">
        <v>409</v>
      </c>
      <c r="R32" s="192" t="s">
        <v>409</v>
      </c>
      <c r="S32" s="192" t="s">
        <v>409</v>
      </c>
      <c r="T32" s="192" t="s">
        <v>409</v>
      </c>
      <c r="U32" s="192" t="s">
        <v>409</v>
      </c>
      <c r="V32" s="192" t="s">
        <v>409</v>
      </c>
      <c r="W32" s="192"/>
      <c r="X32" s="192"/>
      <c r="Y32" s="192"/>
      <c r="Z32" s="192"/>
      <c r="AA32" s="87"/>
    </row>
    <row r="33" spans="1:31" x14ac:dyDescent="0.2">
      <c r="A33" s="81">
        <v>26</v>
      </c>
      <c r="B33" s="84" t="str">
        <f ca="1"/>
        <v>Bolivia</v>
      </c>
      <c r="C33" s="84" t="str">
        <f ca="1"/>
        <v>BOL</v>
      </c>
      <c r="D33" s="84" t="str">
        <f ca="1"/>
        <v>LCN           Latin America &amp; Caribbean</v>
      </c>
      <c r="E33" s="84" t="str">
        <f ca="1"/>
        <v>IBRD</v>
      </c>
      <c r="F33" s="81" t="str">
        <f t="shared" ca="1" si="3"/>
        <v/>
      </c>
      <c r="G33" s="80">
        <f>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0</v>
      </c>
      <c r="H33" s="80" cm="1">
        <f t="array" ref="H33">IF(
    SUM(IF(
            ISNUMBER(
                IF(
                    $M$4:$X$4,
                    (M33:X33),
                    "")),
            1,
            0))
        =0,
    NA(),
    IF(
        Parameters!$D$15=1,
        IF(
            SUM(--(ISNUMBER(IF($M$4:$X$4=1,(M33:X33),""))))&gt;0,
            MAX(IF(
                ISNUMBER(M33:X33),
                IF(
                    M$4:X$4=1,
                    M33:X33,
                    ""),
                "")),
            MAX(IF(
                ISNUMBER(M33:X33),
                IF(
                    M$4:X$4=2,
                    M33:X33,
                    ""),
                ""))
        ),
        IF(
            Parameters!$D$16=1,
            IFERROR(
                AVERAGE(IF(
                    ISNUMBER(M33:X33),
                    IF(
                        M$4:X$4=1,
                        M33:X33,
                        ""),
                    "")),
                AVERAGE(IF(
                    ISNUMBER(M33:X33),
                    IF(
                        M$4:X$4=2,
                        M33:X33,
                        ""),
                    ""))
            ),
            IF(
                Parameters!$D$17=1,
                IFERROR(
                    IF(
                        OR(
                            IF(
                                ISNUMBER(M33:X33),
                                IF(
                                    M$4:X$4=1,
                                    M33:X33,
                                    ""),
                                "")
                            =0),
                        0,
                        GEOMEAN(IF(
                            ISNUMBER(M33:X33),
                            IF(
                                M$4:X$4=1,
                                M33:X33,
                                ""),
                            ""))
                    ),
                    IF(
                        OR(IF(
                            ISNUMBER(M33:X33),
                            IF(
                                M$4:X$4=2,
                                M33:X33,
                                ""),
                            "")
                            =0),
                        0,
                        GEOMEAN(IF(
                            ISNUMBER(M33:X33),
                            IF(
                                M$4:X$4=2,
                                M33:X33,
                                ""),
                            "")))
                )
            )
        )
    )
)</f>
        <v>3.7869137232194499</v>
      </c>
      <c r="I33" s="191" t="e" cm="1">
        <f t="array" ref="I33">IF(
    SUM(IF(
            ISNUMBER(
                IF(
                    $M$5:$X$5,
                    (M33:X33),
                    "")),
            1,
            0))
        =0,
    NA(),
    IF(
        Parameters!$D$15=1,
        IF(
            SUM(--(ISNUMBER(IF($M$5:$X$5=1,(M33:X33),""))))&gt;0,
            MAX(IF(
                ISNUMBER(M33:X33),
                IF(
                    M$5:X$5=1,
                    M33:X33,
                    ""),
                "")),
            MAX(IF(
                ISNUMBER(M33:X33),
                IF(
                    M$5:X$5=2,
                    M33:X33,
                    ""),
                ""))
        ),
        IF(
            Parameters!$D$16=1,
            IFERROR(
                AVERAGE(IF(
                    ISNUMBER(M33:X33),
                    IF(
                        M$5:X$5=1,
                        M33:X33,
                        ""),
                    "")),
                AVERAGE(IF(
                    ISNUMBER(M33:X33),
                    IF(
                        M$5:X$5=2,
                        M33:X33,
                        ""),
                    ""))
            ),
            IF(
                Parameters!$D$17=1,
                IFERROR(
                    IF(
                        OR(
                            IF(
                                ISNUMBER(M33:X33),
                                IF(
                                    M$5:X$5=1,
                                    M33:X33,
                                    ""),
                                "")
                            =0),
                        0,
                        GEOMEAN(IF(
                            ISNUMBER(M33:X33),
                            IF(
                                M$5:X$5=1,
                                M33:X33,
                                ""),
                            ""))
                    ),
                    IF(
                        OR(IF(
                            ISNUMBER(M33:X33),
                            IF(
                                M$5:X$5=2,
                                M33:X33,
                                ""),
                            "")
                            =0),
                        0,
                        GEOMEAN(IF(
                            ISNUMBER(M33:X33),
                            IF(
                                M$5:X$5=2,
                                M33:X33,
                                ""),
                            "")))
                )
            )
        )
    )
)</f>
        <v>#N/A</v>
      </c>
      <c r="J33" s="242">
        <v>44620</v>
      </c>
      <c r="K33" s="242">
        <v>44620</v>
      </c>
      <c r="L33" s="91" t="s">
        <v>48</v>
      </c>
      <c r="M33" s="192">
        <v>8.0861244019138692</v>
      </c>
      <c r="N33" s="192">
        <v>3.7869137232194499</v>
      </c>
      <c r="O33" s="192" t="s">
        <v>409</v>
      </c>
      <c r="P33" s="192" t="s">
        <v>409</v>
      </c>
      <c r="Q33" s="192" t="s">
        <v>409</v>
      </c>
      <c r="R33" s="192">
        <v>0.496</v>
      </c>
      <c r="S33" s="192">
        <v>65</v>
      </c>
      <c r="T33" s="192" t="s">
        <v>409</v>
      </c>
      <c r="U33" s="192" t="s">
        <v>409</v>
      </c>
      <c r="V33" s="192" t="s">
        <v>409</v>
      </c>
      <c r="W33" s="192"/>
      <c r="X33" s="192"/>
      <c r="Y33" s="192"/>
      <c r="Z33" s="192"/>
      <c r="AA33" s="87"/>
      <c r="AE33" s="86"/>
    </row>
    <row r="34" spans="1:31" x14ac:dyDescent="0.2">
      <c r="A34" s="81">
        <v>27</v>
      </c>
      <c r="B34" s="84" t="str">
        <f ca="1"/>
        <v>Brazil</v>
      </c>
      <c r="C34" s="84" t="str">
        <f ca="1"/>
        <v>BRA</v>
      </c>
      <c r="D34" s="84" t="str">
        <f ca="1"/>
        <v>LCN           Latin America &amp; Caribbean</v>
      </c>
      <c r="E34" s="84" t="str">
        <f ca="1"/>
        <v>IBRD</v>
      </c>
      <c r="F34" s="81" t="str">
        <f t="shared" ca="1" si="3"/>
        <v/>
      </c>
      <c r="G34" s="80">
        <f>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0</v>
      </c>
      <c r="H34" s="80" cm="1">
        <f t="array" ref="H34">IF(
    SUM(IF(
            ISNUMBER(
                IF(
                    $M$4:$X$4,
                    (M34:X34),
                    "")),
            1,
            0))
        =0,
    NA(),
    IF(
        Parameters!$D$15=1,
        IF(
            SUM(--(ISNUMBER(IF($M$4:$X$4=1,(M34:X34),""))))&gt;0,
            MAX(IF(
                ISNUMBER(M34:X34),
                IF(
                    M$4:X$4=1,
                    M34:X34,
                    ""),
                "")),
            MAX(IF(
                ISNUMBER(M34:X34),
                IF(
                    M$4:X$4=2,
                    M34:X34,
                    ""),
                ""))
        ),
        IF(
            Parameters!$D$16=1,
            IFERROR(
                AVERAGE(IF(
                    ISNUMBER(M34:X34),
                    IF(
                        M$4:X$4=1,
                        M34:X34,
                        ""),
                    "")),
                AVERAGE(IF(
                    ISNUMBER(M34:X34),
                    IF(
                        M$4:X$4=2,
                        M34:X34,
                        ""),
                    ""))
            ),
            IF(
                Parameters!$D$17=1,
                IFERROR(
                    IF(
                        OR(
                            IF(
                                ISNUMBER(M34:X34),
                                IF(
                                    M$4:X$4=1,
                                    M34:X34,
                                    ""),
                                "")
                            =0),
                        0,
                        GEOMEAN(IF(
                            ISNUMBER(M34:X34),
                            IF(
                                M$4:X$4=1,
                                M34:X34,
                                ""),
                            ""))
                    ),
                    IF(
                        OR(IF(
                            ISNUMBER(M34:X34),
                            IF(
                                M$4:X$4=2,
                                M34:X34,
                                ""),
                            "")
                            =0),
                        0,
                        GEOMEAN(IF(
                            ISNUMBER(M34:X34),
                            IF(
                                M$4:X$4=2,
                                M34:X34,
                                ""),
                            "")))
                )
            )
        )
    )
)</f>
        <v>3.7579617834394901</v>
      </c>
      <c r="I34" s="191" t="e" cm="1">
        <f t="array" ref="I34">IF(
    SUM(IF(
            ISNUMBER(
                IF(
                    $M$5:$X$5,
                    (M34:X34),
                    "")),
            1,
            0))
        =0,
    NA(),
    IF(
        Parameters!$D$15=1,
        IF(
            SUM(--(ISNUMBER(IF($M$5:$X$5=1,(M34:X34),""))))&gt;0,
            MAX(IF(
                ISNUMBER(M34:X34),
                IF(
                    M$5:X$5=1,
                    M34:X34,
                    ""),
                "")),
            MAX(IF(
                ISNUMBER(M34:X34),
                IF(
                    M$5:X$5=2,
                    M34:X34,
                    ""),
                ""))
        ),
        IF(
            Parameters!$D$16=1,
            IFERROR(
                AVERAGE(IF(
                    ISNUMBER(M34:X34),
                    IF(
                        M$5:X$5=1,
                        M34:X34,
                        ""),
                    "")),
                AVERAGE(IF(
                    ISNUMBER(M34:X34),
                    IF(
                        M$5:X$5=2,
                        M34:X34,
                        ""),
                    ""))
            ),
            IF(
                Parameters!$D$17=1,
                IFERROR(
                    IF(
                        OR(
                            IF(
                                ISNUMBER(M34:X34),
                                IF(
                                    M$5:X$5=1,
                                    M34:X34,
                                    ""),
                                "")
                            =0),
                        0,
                        GEOMEAN(IF(
                            ISNUMBER(M34:X34),
                            IF(
                                M$5:X$5=1,
                                M34:X34,
                                ""),
                            ""))
                    ),
                    IF(
                        OR(IF(
                            ISNUMBER(M34:X34),
                            IF(
                                M$5:X$5=2,
                                M34:X34,
                                ""),
                            "")
                            =0),
                        0,
                        GEOMEAN(IF(
                            ISNUMBER(M34:X34),
                            IF(
                                M$5:X$5=2,
                                M34:X34,
                                ""),
                            "")))
                )
            )
        )
    )
)</f>
        <v>#N/A</v>
      </c>
      <c r="J34" s="242">
        <v>44895</v>
      </c>
      <c r="K34" s="242">
        <v>44620</v>
      </c>
      <c r="L34" s="91" t="s">
        <v>50</v>
      </c>
      <c r="M34" s="192">
        <v>3.7320574162679399</v>
      </c>
      <c r="N34" s="192">
        <v>3.7579617834394901</v>
      </c>
      <c r="O34" s="192" t="s">
        <v>409</v>
      </c>
      <c r="P34" s="192" t="s">
        <v>409</v>
      </c>
      <c r="Q34" s="192" t="s">
        <v>409</v>
      </c>
      <c r="R34" s="192">
        <v>0.314</v>
      </c>
      <c r="S34" s="192">
        <v>65.099999999999994</v>
      </c>
      <c r="T34" s="192" t="s">
        <v>409</v>
      </c>
      <c r="U34" s="192" t="s">
        <v>409</v>
      </c>
      <c r="V34" s="192" t="s">
        <v>409</v>
      </c>
      <c r="W34" s="192"/>
      <c r="X34" s="192"/>
      <c r="Y34" s="192"/>
      <c r="Z34" s="192"/>
      <c r="AA34" s="87"/>
    </row>
    <row r="35" spans="1:31" x14ac:dyDescent="0.2">
      <c r="A35" s="81">
        <v>28</v>
      </c>
      <c r="B35" s="84" t="str">
        <f ca="1"/>
        <v>Barbados</v>
      </c>
      <c r="C35" s="84" t="str">
        <f ca="1"/>
        <v>BRB</v>
      </c>
      <c r="D35" s="84" t="str">
        <f ca="1"/>
        <v>LCN           Latin America &amp; Caribbean</v>
      </c>
      <c r="E35" s="84" t="str">
        <f ca="1"/>
        <v>NA</v>
      </c>
      <c r="F35" s="81" t="str">
        <f t="shared" ca="1" si="3"/>
        <v/>
      </c>
      <c r="G35" s="80">
        <f>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0</v>
      </c>
      <c r="H35" s="80" cm="1">
        <f t="array" ref="H35">IF(
    SUM(IF(
            ISNUMBER(
                IF(
                    $M$4:$X$4,
                    (M35:X35),
                    "")),
            1,
            0))
        =0,
    NA(),
    IF(
        Parameters!$D$15=1,
        IF(
            SUM(--(ISNUMBER(IF($M$4:$X$4=1,(M35:X35),""))))&gt;0,
            MAX(IF(
                ISNUMBER(M35:X35),
                IF(
                    M$4:X$4=1,
                    M35:X35,
                    ""),
                "")),
            MAX(IF(
                ISNUMBER(M35:X35),
                IF(
                    M$4:X$4=2,
                    M35:X35,
                    ""),
                ""))
        ),
        IF(
            Parameters!$D$16=1,
            IFERROR(
                AVERAGE(IF(
                    ISNUMBER(M35:X35),
                    IF(
                        M$4:X$4=1,
                        M35:X35,
                        ""),
                    "")),
                AVERAGE(IF(
                    ISNUMBER(M35:X35),
                    IF(
                        M$4:X$4=2,
                        M35:X35,
                        ""),
                    ""))
            ),
            IF(
                Parameters!$D$17=1,
                IFERROR(
                    IF(
                        OR(
                            IF(
                                ISNUMBER(M35:X35),
                                IF(
                                    M$4:X$4=1,
                                    M35:X35,
                                    ""),
                                "")
                            =0),
                        0,
                        GEOMEAN(IF(
                            ISNUMBER(M35:X35),
                            IF(
                                M$4:X$4=1,
                                M35:X35,
                                ""),
                            ""))
                    ),
                    IF(
                        OR(IF(
                            ISNUMBER(M35:X35),
                            IF(
                                M$4:X$4=2,
                                M35:X35,
                                ""),
                            "")
                            =0),
                        0,
                        GEOMEAN(IF(
                            ISNUMBER(M35:X35),
                            IF(
                                M$4:X$4=2,
                                M35:X35,
                                ""),
                            "")))
                )
            )
        )
    )
)</f>
        <v>1.8181818181818099</v>
      </c>
      <c r="I35" s="191" t="e" cm="1">
        <f t="array" ref="I35">IF(
    SUM(IF(
            ISNUMBER(
                IF(
                    $M$5:$X$5,
                    (M35:X35),
                    "")),
            1,
            0))
        =0,
    NA(),
    IF(
        Parameters!$D$15=1,
        IF(
            SUM(--(ISNUMBER(IF($M$5:$X$5=1,(M35:X35),""))))&gt;0,
            MAX(IF(
                ISNUMBER(M35:X35),
                IF(
                    M$5:X$5=1,
                    M35:X35,
                    ""),
                "")),
            MAX(IF(
                ISNUMBER(M35:X35),
                IF(
                    M$5:X$5=2,
                    M35:X35,
                    ""),
                ""))
        ),
        IF(
            Parameters!$D$16=1,
            IFERROR(
                AVERAGE(IF(
                    ISNUMBER(M35:X35),
                    IF(
                        M$5:X$5=1,
                        M35:X35,
                        ""),
                    "")),
                AVERAGE(IF(
                    ISNUMBER(M35:X35),
                    IF(
                        M$5:X$5=2,
                        M35:X35,
                        ""),
                    ""))
            ),
            IF(
                Parameters!$D$17=1,
                IFERROR(
                    IF(
                        OR(
                            IF(
                                ISNUMBER(M35:X35),
                                IF(
                                    M$5:X$5=1,
                                    M35:X35,
                                    ""),
                                "")
                            =0),
                        0,
                        GEOMEAN(IF(
                            ISNUMBER(M35:X35),
                            IF(
                                M$5:X$5=1,
                                M35:X35,
                                ""),
                            ""))
                    ),
                    IF(
                        OR(IF(
                            ISNUMBER(M35:X35),
                            IF(
                                M$5:X$5=2,
                                M35:X35,
                                ""),
                            "")
                            =0),
                        0,
                        GEOMEAN(IF(
                            ISNUMBER(M35:X35),
                            IF(
                                M$5:X$5=2,
                                M35:X35,
                                ""),
                            "")))
                )
            )
        )
    )
)</f>
        <v>#N/A</v>
      </c>
      <c r="J35" s="242">
        <v>44620</v>
      </c>
      <c r="K35" s="242">
        <v>44620</v>
      </c>
      <c r="L35" s="91" t="s">
        <v>52</v>
      </c>
      <c r="M35" s="192">
        <v>1.8181818181818099</v>
      </c>
      <c r="N35" s="192" t="s">
        <v>409</v>
      </c>
      <c r="O35" s="192" t="s">
        <v>409</v>
      </c>
      <c r="P35" s="192" t="s">
        <v>409</v>
      </c>
      <c r="Q35" s="192" t="s">
        <v>409</v>
      </c>
      <c r="R35" s="192">
        <v>0.23400000000000001</v>
      </c>
      <c r="S35" s="192" t="s">
        <v>409</v>
      </c>
      <c r="T35" s="192" t="s">
        <v>409</v>
      </c>
      <c r="U35" s="192" t="s">
        <v>409</v>
      </c>
      <c r="V35" s="192" t="s">
        <v>409</v>
      </c>
      <c r="W35" s="192"/>
      <c r="X35" s="192"/>
      <c r="Y35" s="192"/>
      <c r="Z35" s="192"/>
      <c r="AA35" s="87"/>
    </row>
    <row r="36" spans="1:31" x14ac:dyDescent="0.2">
      <c r="A36" s="81">
        <v>29</v>
      </c>
      <c r="B36" s="84" t="str">
        <f ca="1"/>
        <v>Brunei Darussalam</v>
      </c>
      <c r="C36" s="84" t="str">
        <f ca="1"/>
        <v>BRN</v>
      </c>
      <c r="D36" s="84" t="str">
        <f ca="1"/>
        <v>EAS           East Asia &amp; Pacific</v>
      </c>
      <c r="E36" s="84" t="str">
        <f ca="1"/>
        <v>NA</v>
      </c>
      <c r="F36" s="81" t="str">
        <f t="shared" ca="1" si="3"/>
        <v/>
      </c>
      <c r="G36" s="80">
        <f>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$M$4:$X$4,
                    (M36:X36),
                    "")),
            1,
            0))
        =0,
    NA(),
    IF(
        Parameters!$D$15=1,
        IF(
            SUM(--(ISNUMBER(IF($M$4:$X$4=1,(M36:X36),""))))&gt;0,
            MAX(IF(
                ISNUMBER(M36:X36),
                IF(
                    M$4:X$4=1,
                    M36:X36,
                    ""),
                "")),
            MAX(IF(
                ISNUMBER(M36:X36),
                IF(
                    M$4:X$4=2,
                    M36:X36,
                    ""),
                ""))
        ),
        IF(
            Parameters!$D$16=1,
            IFERROR(
                AVERAGE(IF(
                    ISNUMBER(M36:X36),
                    IF(
                        M$4:X$4=1,
                        M36:X36,
                        ""),
                    "")),
                AVERAGE(IF(
                    ISNUMBER(M36:X36),
                    IF(
                        M$4:X$4=2,
                        M36:X36,
                        ""),
                    ""))
            ),
            IF(
                Parameters!$D$17=1,
                IFERROR(
                    IF(
                        OR(
                            IF(
                                ISNUMBER(M36:X36),
                                IF(
                                    M$4:X$4=1,
                                    M36:X36,
                                    ""),
                                "")
                            =0),
                        0,
                        GEOMEAN(IF(
                            ISNUMBER(M36:X36),
                            IF(
                                M$4:X$4=1,
                                M36:X36,
                                ""),
                            ""))
                    ),
                    IF(
                        OR(IF(
                            ISNUMBER(M36:X36),
                            IF(
                                M$4:X$4=2,
                                M36:X36,
                                ""),
                            "")
                            =0),
                        0,
                        GEOMEAN(IF(
                            ISNUMBER(M36:X36),
                            IF(
                                M$4:X$4=2,
                                M36:X36,
                                ""),
                            "")))
                )
            )
        )
    )
)</f>
        <v>1.8181818181818099</v>
      </c>
      <c r="I36" s="191" t="e" cm="1">
        <f t="array" ref="I36">IF(
    SUM(IF(
            ISNUMBER(
                IF(
                    $M$5:$X$5,
                    (M36:X36),
                    "")),
            1,
            0))
        =0,
    NA(),
    IF(
        Parameters!$D$15=1,
        IF(
            SUM(--(ISNUMBER(IF($M$5:$X$5=1,(M36:X36),""))))&gt;0,
            MAX(IF(
                ISNUMBER(M36:X36),
                IF(
                    M$5:X$5=1,
                    M36:X36,
                    ""),
                "")),
            MAX(IF(
                ISNUMBER(M36:X36),
                IF(
                    M$5:X$5=2,
                    M36:X36,
                    ""),
                ""))
        ),
        IF(
            Parameters!$D$16=1,
            IFERROR(
                AVERAGE(IF(
                    ISNUMBER(M36:X36),
                    IF(
                        M$5:X$5=1,
                        M36:X36,
                        ""),
                    "")),
                AVERAGE(IF(
                    ISNUMBER(M36:X36),
                    IF(
                        M$5:X$5=2,
                        M36:X36,
                        ""),
                    ""))
            ),
            IF(
                Parameters!$D$17=1,
                IFERROR(
                    IF(
                        OR(
                            IF(
                                ISNUMBER(M36:X36),
                                IF(
                                    M$5:X$5=1,
                                    M36:X36,
                                    ""),
                                "")
                            =0),
                        0,
                        GEOMEAN(IF(
                            ISNUMBER(M36:X36),
                            IF(
                                M$5:X$5=1,
                                M36:X36,
                                ""),
                            ""))
                    ),
                    IF(
                        OR(IF(
                            ISNUMBER(M36:X36),
                            IF(
                                M$5:X$5=2,
                                M36:X36,
                                ""),
                            "")
                            =0),
                        0,
                        GEOMEAN(IF(
                            ISNUMBER(M36:X36),
                            IF(
                                M$5:X$5=2,
                                M36:X36,
                                ""),
                            "")))
                )
            )
        )
    )
)</f>
        <v>#N/A</v>
      </c>
      <c r="J36" s="242">
        <v>44620</v>
      </c>
      <c r="K36" s="242">
        <v>44620</v>
      </c>
      <c r="L36" s="91" t="s">
        <v>54</v>
      </c>
      <c r="M36" s="192">
        <v>1.8181818181818099</v>
      </c>
      <c r="N36" s="192" t="s">
        <v>409</v>
      </c>
      <c r="O36" s="192" t="s">
        <v>409</v>
      </c>
      <c r="P36" s="192" t="s">
        <v>409</v>
      </c>
      <c r="Q36" s="192" t="s">
        <v>409</v>
      </c>
      <c r="R36" s="192">
        <v>0.23400000000000001</v>
      </c>
      <c r="S36" s="192" t="s">
        <v>409</v>
      </c>
      <c r="T36" s="192" t="s">
        <v>409</v>
      </c>
      <c r="U36" s="192" t="s">
        <v>409</v>
      </c>
      <c r="V36" s="192" t="s">
        <v>409</v>
      </c>
      <c r="W36" s="192"/>
      <c r="X36" s="192"/>
      <c r="Y36" s="192"/>
      <c r="Z36" s="192"/>
      <c r="AA36" s="87"/>
    </row>
    <row r="37" spans="1:31" x14ac:dyDescent="0.2">
      <c r="A37" s="81">
        <v>30</v>
      </c>
      <c r="B37" s="84" t="str">
        <f ca="1"/>
        <v>Bhutan</v>
      </c>
      <c r="C37" s="84" t="str">
        <f ca="1"/>
        <v>BTN</v>
      </c>
      <c r="D37" s="84" t="str">
        <f ca="1"/>
        <v>SAS           South Asia</v>
      </c>
      <c r="E37" s="84" t="str">
        <f ca="1"/>
        <v>IDA</v>
      </c>
      <c r="F37" s="81" t="str">
        <f t="shared" ca="1" si="3"/>
        <v/>
      </c>
      <c r="G37" s="80">
        <f>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0</v>
      </c>
      <c r="H37" s="80" cm="1">
        <f t="array" ref="H37">IF(
    SUM(IF(
            ISNUMBER(
                IF(
                    $M$4:$X$4,
                    (M37:X37),
                    "")),
            1,
            0))
        =0,
    NA(),
    IF(
        Parameters!$D$15=1,
        IF(
            SUM(--(ISNUMBER(IF($M$4:$X$4=1,(M37:X37),""))))&gt;0,
            MAX(IF(
                ISNUMBER(M37:X37),
                IF(
                    M$4:X$4=1,
                    M37:X37,
                    ""),
                "")),
            MAX(IF(
                ISNUMBER(M37:X37),
                IF(
                    M$4:X$4=2,
                    M37:X37,
                    ""),
                ""))
        ),
        IF(
            Parameters!$D$16=1,
            IFERROR(
                AVERAGE(IF(
                    ISNUMBER(M37:X37),
                    IF(
                        M$4:X$4=1,
                        M37:X37,
                        ""),
                    "")),
                AVERAGE(IF(
                    ISNUMBER(M37:X37),
                    IF(
                        M$4:X$4=2,
                        M37:X37,
                        ""),
                    ""))
            ),
            IF(
                Parameters!$D$17=1,
                IFERROR(
                    IF(
                        OR(
                            IF(
                                ISNUMBER(M37:X37),
                                IF(
                                    M$4:X$4=1,
                                    M37:X37,
                                    ""),
                                "")
                            =0),
                        0,
                        GEOMEAN(IF(
                            ISNUMBER(M37:X37),
                            IF(
                                M$4:X$4=1,
                                M37:X37,
                                ""),
                            ""))
                    ),
                    IF(
                        OR(IF(
                            ISNUMBER(M37:X37),
                            IF(
                                M$4:X$4=2,
                                M37:X37,
                                ""),
                            "")
                            =0),
                        0,
                        GEOMEAN(IF(
                            ISNUMBER(M37:X37),
                            IF(
                                M$4:X$4=2,
                                M37:X37,
                                ""),
                            "")))
                )
            )
        )
    )
)</f>
        <v>6.9856459330143501</v>
      </c>
      <c r="I37" s="191" t="e" cm="1">
        <f t="array" ref="I37">IF(
    SUM(IF(
            ISNUMBER(
                IF(
                    $M$5:$X$5,
                    (M37:X37),
                    "")),
            1,
            0))
        =0,
    NA(),
    IF(
        Parameters!$D$15=1,
        IF(
            SUM(--(ISNUMBER(IF($M$5:$X$5=1,(M37:X37),""))))&gt;0,
            MAX(IF(
                ISNUMBER(M37:X37),
                IF(
                    M$5:X$5=1,
                    M37:X37,
                    ""),
                "")),
            MAX(IF(
                ISNUMBER(M37:X37),
                IF(
                    M$5:X$5=2,
                    M37:X37,
                    ""),
                ""))
        ),
        IF(
            Parameters!$D$16=1,
            IFERROR(
                AVERAGE(IF(
                    ISNUMBER(M37:X37),
                    IF(
                        M$5:X$5=1,
                        M37:X37,
                        ""),
                    "")),
                AVERAGE(IF(
                    ISNUMBER(M37:X37),
                    IF(
                        M$5:X$5=2,
                        M37:X37,
                        ""),
                    ""))
            ),
            IF(
                Parameters!$D$17=1,
                IFERROR(
                    IF(
                        OR(
                            IF(
                                ISNUMBER(M37:X37),
                                IF(
                                    M$5:X$5=1,
                                    M37:X37,
                                    ""),
                                "")
                            =0),
                        0,
                        GEOMEAN(IF(
                            ISNUMBER(M37:X37),
                            IF(
                                M$5:X$5=1,
                                M37:X37,
                                ""),
                            ""))
                    ),
                    IF(
                        OR(IF(
                            ISNUMBER(M37:X37),
                            IF(
                                M$5:X$5=2,
                                M37:X37,
                                ""),
                            "")
                            =0),
                        0,
                        GEOMEAN(IF(
                            ISNUMBER(M37:X37),
                            IF(
                                M$5:X$5=2,
                                M37:X37,
                                ""),
                            "")))
                )
            )
        )
    )
)</f>
        <v>#N/A</v>
      </c>
      <c r="J37" s="242">
        <v>44620</v>
      </c>
      <c r="K37" s="242">
        <v>44620</v>
      </c>
      <c r="L37" s="91" t="s">
        <v>56</v>
      </c>
      <c r="M37" s="192">
        <v>6.9856459330143501</v>
      </c>
      <c r="N37" s="192" t="s">
        <v>409</v>
      </c>
      <c r="O37" s="192" t="s">
        <v>409</v>
      </c>
      <c r="P37" s="192" t="s">
        <v>409</v>
      </c>
      <c r="Q37" s="192" t="s">
        <v>409</v>
      </c>
      <c r="R37" s="192">
        <v>0.45</v>
      </c>
      <c r="S37" s="192" t="s">
        <v>409</v>
      </c>
      <c r="T37" s="192" t="s">
        <v>409</v>
      </c>
      <c r="U37" s="192" t="s">
        <v>409</v>
      </c>
      <c r="V37" s="192" t="s">
        <v>409</v>
      </c>
      <c r="W37" s="192"/>
      <c r="X37" s="192"/>
      <c r="Y37" s="192"/>
      <c r="Z37" s="192"/>
      <c r="AA37" s="87"/>
    </row>
    <row r="38" spans="1:31" x14ac:dyDescent="0.2">
      <c r="A38" s="81">
        <v>31</v>
      </c>
      <c r="B38" s="84" t="str">
        <f ca="1"/>
        <v>Botswana</v>
      </c>
      <c r="C38" s="84" t="str">
        <f ca="1"/>
        <v>BWA</v>
      </c>
      <c r="D38" s="84" t="str">
        <f ca="1"/>
        <v>SSF           Sub-Saharan Africa</v>
      </c>
      <c r="E38" s="84" t="str">
        <f ca="1"/>
        <v>IBRD</v>
      </c>
      <c r="F38" s="81" t="str">
        <f t="shared" ca="1" si="3"/>
        <v/>
      </c>
      <c r="G38" s="80">
        <f>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0</v>
      </c>
      <c r="H38" s="80" cm="1">
        <f t="array" ref="H38">IF(
    SUM(IF(
            ISNUMBER(
                IF(
                    $M$4:$X$4,
                    (M38:X38),
                    "")),
            1,
            0))
        =0,
    NA(),
    IF(
        Parameters!$D$15=1,
        IF(
            SUM(--(ISNUMBER(IF($M$4:$X$4=1,(M38:X38),""))))&gt;0,
            MAX(IF(
                ISNUMBER(M38:X38),
                IF(
                    M$4:X$4=1,
                    M38:X38,
                    ""),
                "")),
            MAX(IF(
                ISNUMBER(M38:X38),
                IF(
                    M$4:X$4=2,
                    M38:X38,
                    ""),
                ""))
        ),
        IF(
            Parameters!$D$16=1,
            IFERROR(
                AVERAGE(IF(
                    ISNUMBER(M38:X38),
                    IF(
                        M$4:X$4=1,
                        M38:X38,
                        ""),
                    "")),
                AVERAGE(IF(
                    ISNUMBER(M38:X38),
                    IF(
                        M$4:X$4=2,
                        M38:X38,
                        ""),
                    ""))
            ),
            IF(
                Parameters!$D$17=1,
                IFERROR(
                    IF(
                        OR(
                            IF(
                                ISNUMBER(M38:X38),
                                IF(
                                    M$4:X$4=1,
                                    M38:X38,
                                    ""),
                                "")
                            =0),
                        0,
                        GEOMEAN(IF(
                            ISNUMBER(M38:X38),
                            IF(
                                M$4:X$4=1,
                                M38:X38,
                                ""),
                            ""))
                    ),
                    IF(
                        OR(IF(
                            ISNUMBER(M38:X38),
                            IF(
                                M$4:X$4=2,
                                M38:X38,
                                ""),
                            "")
                            =0),
                        0,
                        GEOMEAN(IF(
                            ISNUMBER(M38:X38),
                            IF(
                                M$4:X$4=2,
                                M38:X38,
                                ""),
                            "")))
                )
            )
        )
    )
)</f>
        <v>7.8112333526346198</v>
      </c>
      <c r="I38" s="191" t="e" cm="1">
        <f t="array" ref="I38">IF(
    SUM(IF(
            ISNUMBER(
                IF(
                    $M$5:$X$5,
                    (M38:X38),
                    "")),
            1,
            0))
        =0,
    NA(),
    IF(
        Parameters!$D$15=1,
        IF(
            SUM(--(ISNUMBER(IF($M$5:$X$5=1,(M38:X38),""))))&gt;0,
            MAX(IF(
                ISNUMBER(M38:X38),
                IF(
                    M$5:X$5=1,
                    M38:X38,
                    ""),
                "")),
            MAX(IF(
                ISNUMBER(M38:X38),
                IF(
                    M$5:X$5=2,
                    M38:X38,
                    ""),
                ""))
        ),
        IF(
            Parameters!$D$16=1,
            IFERROR(
                AVERAGE(IF(
                    ISNUMBER(M38:X38),
                    IF(
                        M$5:X$5=1,
                        M38:X38,
                        ""),
                    "")),
                AVERAGE(IF(
                    ISNUMBER(M38:X38),
                    IF(
                        M$5:X$5=2,
                        M38:X38,
                        ""),
                    ""))
            ),
            IF(
                Parameters!$D$17=1,
                IFERROR(
                    IF(
                        OR(
                            IF(
                                ISNUMBER(M38:X38),
                                IF(
                                    M$5:X$5=1,
                                    M38:X38,
                                    ""),
                                "")
                            =0),
                        0,
                        GEOMEAN(IF(
                            ISNUMBER(M38:X38),
                            IF(
                                M$5:X$5=1,
                                M38:X38,
                                ""),
                            ""))
                    ),
                    IF(
                        OR(IF(
                            ISNUMBER(M38:X38),
                            IF(
                                M$5:X$5=2,
                                M38:X38,
                                ""),
                            "")
                            =0),
                        0,
                        GEOMEAN(IF(
                            ISNUMBER(M38:X38),
                            IF(
                                M$5:X$5=2,
                                M38:X38,
                                ""),
                            "")))
                )
            )
        )
    )
)</f>
        <v>#N/A</v>
      </c>
      <c r="J38" s="242">
        <v>44895</v>
      </c>
      <c r="K38" s="242">
        <v>44620</v>
      </c>
      <c r="L38" s="91" t="s">
        <v>58</v>
      </c>
      <c r="M38" s="192">
        <v>6.9377990430622001</v>
      </c>
      <c r="N38" s="192">
        <v>7.8112333526346198</v>
      </c>
      <c r="O38" s="192" t="s">
        <v>409</v>
      </c>
      <c r="P38" s="192" t="s">
        <v>409</v>
      </c>
      <c r="Q38" s="192" t="s">
        <v>409</v>
      </c>
      <c r="R38" s="192">
        <v>0.44800000000000001</v>
      </c>
      <c r="S38" s="192">
        <v>51.1</v>
      </c>
      <c r="T38" s="192" t="s">
        <v>409</v>
      </c>
      <c r="U38" s="192" t="s">
        <v>409</v>
      </c>
      <c r="V38" s="192" t="s">
        <v>409</v>
      </c>
      <c r="W38" s="192"/>
      <c r="X38" s="192"/>
      <c r="Y38" s="192"/>
      <c r="Z38" s="192"/>
      <c r="AA38" s="87"/>
    </row>
    <row r="39" spans="1:31" x14ac:dyDescent="0.2">
      <c r="A39" s="81">
        <v>32</v>
      </c>
      <c r="B39" s="84" t="str">
        <f ca="1"/>
        <v>Central African Republic</v>
      </c>
      <c r="C39" s="84" t="str">
        <f ca="1"/>
        <v>CAF</v>
      </c>
      <c r="D39" s="84" t="str">
        <f ca="1"/>
        <v>SSF           Sub-Saharan Africa</v>
      </c>
      <c r="E39" s="84" t="str">
        <f ca="1"/>
        <v>IDA</v>
      </c>
      <c r="F39" s="81" t="str">
        <f t="shared" ca="1" si="3"/>
        <v/>
      </c>
      <c r="G39" s="80">
        <f>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7.0710678118654755</v>
      </c>
      <c r="H39" s="80" cm="1">
        <f t="array" ref="H39">IF(
    SUM(IF(
            ISNUMBER(
                IF(
                    $M$4:$X$4,
                    (M39:X39),
                    "")),
            1,
            0))
        =0,
    NA(),
    IF(
        Parameters!$D$15=1,
        IF(
            SUM(--(ISNUMBER(IF($M$4:$X$4=1,(M39:X39),""))))&gt;0,
            MAX(IF(
                ISNUMBER(M39:X39),
                IF(
                    M$4:X$4=1,
                    M39:X39,
                    ""),
                "")),
            MAX(IF(
                ISNUMBER(M39:X39),
                IF(
                    M$4:X$4=2,
                    M39:X39,
                    ""),
                ""))
        ),
        IF(
            Parameters!$D$16=1,
            IFERROR(
                AVERAGE(IF(
                    ISNUMBER(M39:X39),
                    IF(
                        M$4:X$4=1,
                        M39:X39,
                        ""),
                    "")),
                AVERAGE(IF(
                    ISNUMBER(M39:X39),
                    IF(
                        M$4:X$4=2,
                        M39:X39,
                        ""),
                    ""))
            ),
            IF(
                Parameters!$D$17=1,
                IFERROR(
                    IF(
                        OR(
                            IF(
                                ISNUMBER(M39:X39),
                                IF(
                                    M$4:X$4=1,
                                    M39:X39,
                                    ""),
                                "")
                            =0),
                        0,
                        GEOMEAN(IF(
                            ISNUMBER(M39:X39),
                            IF(
                                M$4:X$4=1,
                                M39:X39,
                                ""),
                            ""))
                    ),
                    IF(
                        OR(IF(
                            ISNUMBER(M39:X39),
                            IF(
                                M$4:X$4=2,
                                M39:X39,
                                ""),
                            "")
                            =0),
                        0,
                        GEOMEAN(IF(
                            ISNUMBER(M39:X39),
                            IF(
                                M$4:X$4=2,
                                M39:X39,
                                ""),
                            "")))
                )
            )
        )
    )
)</f>
        <v>10</v>
      </c>
      <c r="I39" s="191" cm="1">
        <f t="array" ref="I39">IF(
    SUM(IF(
            ISNUMBER(
                IF(
                    $M$5:$X$5,
                    (M39:X39),
                    "")),
            1,
            0))
        =0,
    NA(),
    IF(
        Parameters!$D$15=1,
        IF(
            SUM(--(ISNUMBER(IF($M$5:$X$5=1,(M39:X39),""))))&gt;0,
            MAX(IF(
                ISNUMBER(M39:X39),
                IF(
                    M$5:X$5=1,
                    M39:X39,
                    ""),
                "")),
            MAX(IF(
                ISNUMBER(M39:X39),
                IF(
                    M$5:X$5=2,
                    M39:X39,
                    ""),
                ""))
        ),
        IF(
            Parameters!$D$16=1,
            IFERROR(
                AVERAGE(IF(
                    ISNUMBER(M39:X39),
                    IF(
                        M$5:X$5=1,
                        M39:X39,
                        ""),
                    "")),
                AVERAGE(IF(
                    ISNUMBER(M39:X39),
                    IF(
                        M$5:X$5=2,
                        M39:X39,
                        ""),
                    ""))
            ),
            IF(
                Parameters!$D$17=1,
                IFERROR(
                    IF(
                        OR(
                            IF(
                                ISNUMBER(M39:X39),
                                IF(
                                    M$5:X$5=1,
                                    M39:X39,
                                    ""),
                                "")
                            =0),
                        0,
                        GEOMEAN(IF(
                            ISNUMBER(M39:X39),
                            IF(
                                M$5:X$5=1,
                                M39:X39,
                                ""),
                            ""))
                    ),
                    IF(
                        OR(IF(
                            ISNUMBER(M39:X39),
                            IF(
                                M$5:X$5=2,
                                M39:X39,
                                ""),
                            "")
                            =0),
                        0,
                        GEOMEAN(IF(
                            ISNUMBER(M39:X39),
                            IF(
                                M$5:X$5=2,
                                M39:X39,
                                ""),
                            "")))
                )
            )
        )
    )
)</f>
        <v>5</v>
      </c>
      <c r="J39" s="242">
        <v>44620</v>
      </c>
      <c r="K39" s="242">
        <v>46281</v>
      </c>
      <c r="L39" s="91" t="s">
        <v>60</v>
      </c>
      <c r="M39" s="192">
        <v>10</v>
      </c>
      <c r="N39" s="192" t="s">
        <v>409</v>
      </c>
      <c r="O39" s="192" t="s">
        <v>409</v>
      </c>
      <c r="P39" s="192" t="s">
        <v>409</v>
      </c>
      <c r="Q39" s="192">
        <v>5</v>
      </c>
      <c r="R39" s="192">
        <v>0.69499999999999995</v>
      </c>
      <c r="S39" s="192" t="s">
        <v>409</v>
      </c>
      <c r="T39" s="192" t="s">
        <v>409</v>
      </c>
      <c r="U39" s="192" t="s">
        <v>409</v>
      </c>
      <c r="V39" s="192">
        <v>5.94</v>
      </c>
      <c r="W39" s="192"/>
      <c r="X39" s="192"/>
      <c r="Y39" s="192"/>
      <c r="Z39" s="192"/>
      <c r="AA39" s="87"/>
    </row>
    <row r="40" spans="1:31" x14ac:dyDescent="0.2">
      <c r="A40" s="81">
        <v>33</v>
      </c>
      <c r="B40" s="84" t="str">
        <f ca="1"/>
        <v>Canada</v>
      </c>
      <c r="C40" s="84" t="str">
        <f ca="1"/>
        <v>CAN</v>
      </c>
      <c r="D40" s="84" t="str">
        <f ca="1"/>
        <v>NAC           North America</v>
      </c>
      <c r="E40" s="84" t="str">
        <f ca="1"/>
        <v>NA</v>
      </c>
      <c r="F40" s="81" t="str">
        <f t="shared" ca="1" si="3"/>
        <v/>
      </c>
      <c r="G40" s="80">
        <f>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v>
      </c>
      <c r="H40" s="80" cm="1">
        <f t="array" ref="H40">IF(
    SUM(IF(
            ISNUMBER(
                IF(
                    $M$4:$X$4,
                    (M40:X40),
                    "")),
            1,
            0))
        =0,
    NA(),
    IF(
        Parameters!$D$15=1,
        IF(
            SUM(--(ISNUMBER(IF($M$4:$X$4=1,(M40:X40),""))))&gt;0,
            MAX(IF(
                ISNUMBER(M40:X40),
                IF(
                    M$4:X$4=1,
                    M40:X40,
                    ""),
                "")),
            MAX(IF(
                ISNUMBER(M40:X40),
                IF(
                    M$4:X$4=2,
                    M40:X40,
                    ""),
                ""))
        ),
        IF(
            Parameters!$D$16=1,
            IFERROR(
                AVERAGE(IF(
                    ISNUMBER(M40:X40),
                    IF(
                        M$4:X$4=1,
                        M40:X40,
                        ""),
                    "")),
                AVERAGE(IF(
                    ISNUMBER(M40:X40),
                    IF(
                        M$4:X$4=2,
                        M40:X40,
                        ""),
                    ""))
            ),
            IF(
                Parameters!$D$17=1,
                IFERROR(
                    IF(
                        OR(
                            IF(
                                ISNUMBER(M40:X40),
                                IF(
                                    M$4:X$4=1,
                                    M40:X40,
                                    ""),
                                "")
                            =0),
                        0,
                        GEOMEAN(IF(
                            ISNUMBER(M40:X40),
                            IF(
                                M$4:X$4=1,
                                M40:X40,
                                ""),
                            ""))
                    ),
                    IF(
                        OR(IF(
                            ISNUMBER(M40:X40),
                            IF(
                                M$4:X$4=2,
                                M40:X40,
                                ""),
                            "")
                            =0),
                        0,
                        GEOMEAN(IF(
                            ISNUMBER(M40:X40),
                            IF(
                                M$4:X$4=2,
                                M40:X40,
                                ""),
                            "")))
                )
            )
        )
    )
)</f>
        <v>0</v>
      </c>
      <c r="I40" s="191" t="e" cm="1">
        <f t="array" ref="I40">IF(
    SUM(IF(
            ISNUMBER(
                IF(
                    $M$5:$X$5,
                    (M40:X40),
                    "")),
            1,
            0))
        =0,
    NA(),
    IF(
        Parameters!$D$15=1,
        IF(
            SUM(--(ISNUMBER(IF($M$5:$X$5=1,(M40:X40),""))))&gt;0,
            MAX(IF(
                ISNUMBER(M40:X40),
                IF(
                    M$5:X$5=1,
                    M40:X40,
                    ""),
                "")),
            MAX(IF(
                ISNUMBER(M40:X40),
                IF(
                    M$5:X$5=2,
                    M40:X40,
                    ""),
                ""))
        ),
        IF(
            Parameters!$D$16=1,
            IFERROR(
                AVERAGE(IF(
                    ISNUMBER(M40:X40),
                    IF(
                        M$5:X$5=1,
                        M40:X40,
                        ""),
                    "")),
                AVERAGE(IF(
                    ISNUMBER(M40:X40),
                    IF(
                        M$5:X$5=2,
                        M40:X40,
                        ""),
                    ""))
            ),
            IF(
                Parameters!$D$17=1,
                IFERROR(
                    IF(
                        OR(
                            IF(
                                ISNUMBER(M40:X40),
                                IF(
                                    M$5:X$5=1,
                                    M40:X40,
                                    ""),
                                "")
                            =0),
                        0,
                        GEOMEAN(IF(
                            ISNUMBER(M40:X40),
                            IF(
                                M$5:X$5=1,
                                M40:X40,
                                ""),
                            ""))
                    ),
                    IF(
                        OR(IF(
                            ISNUMBER(M40:X40),
                            IF(
                                M$5:X$5=2,
                                M40:X40,
                                ""),
                            "")
                            =0),
                        0,
                        GEOMEAN(IF(
                            ISNUMBER(M40:X40),
                            IF(
                                M$5:X$5=2,
                                M40:X40,
                                ""),
                            "")))
                )
            )
        )
    )
)</f>
        <v>#N/A</v>
      </c>
      <c r="J40" s="242">
        <v>44620</v>
      </c>
      <c r="K40" s="242">
        <v>44620</v>
      </c>
      <c r="L40" s="91" t="s">
        <v>62</v>
      </c>
      <c r="M40" s="192">
        <v>0.83732057416267802</v>
      </c>
      <c r="N40" s="192">
        <v>0</v>
      </c>
      <c r="O40" s="192" t="s">
        <v>409</v>
      </c>
      <c r="P40" s="192" t="s">
        <v>409</v>
      </c>
      <c r="Q40" s="192" t="s">
        <v>409</v>
      </c>
      <c r="R40" s="192">
        <v>0.193</v>
      </c>
      <c r="S40" s="192">
        <v>79.099999999999994</v>
      </c>
      <c r="T40" s="192" t="s">
        <v>409</v>
      </c>
      <c r="U40" s="192" t="s">
        <v>409</v>
      </c>
      <c r="V40" s="192" t="s">
        <v>409</v>
      </c>
      <c r="W40" s="192"/>
      <c r="X40" s="192"/>
      <c r="Y40" s="192"/>
      <c r="Z40" s="192"/>
      <c r="AA40" s="87"/>
    </row>
    <row r="41" spans="1:31" x14ac:dyDescent="0.2">
      <c r="A41" s="81">
        <v>34</v>
      </c>
      <c r="B41" s="84" t="str">
        <f ca="1"/>
        <v>Switzerland</v>
      </c>
      <c r="C41" s="84" t="str">
        <f ca="1"/>
        <v>CHE</v>
      </c>
      <c r="D41" s="84" t="str">
        <f ca="1"/>
        <v>ECS           Europe &amp; Central Asia</v>
      </c>
      <c r="E41" s="84" t="str">
        <f ca="1"/>
        <v>NA</v>
      </c>
      <c r="F41" s="81" t="str">
        <f t="shared" ca="1" si="3"/>
        <v/>
      </c>
      <c r="G41" s="80">
        <f>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v>
      </c>
      <c r="H41" s="80" cm="1">
        <f t="array" ref="H41">IF(
    SUM(IF(
            ISNUMBER(
                IF(
                    $M$4:$X$4,
                    (M41:X41),
                    "")),
            1,
            0))
        =0,
    NA(),
    IF(
        Parameters!$D$15=1,
        IF(
            SUM(--(ISNUMBER(IF($M$4:$X$4=1,(M41:X41),""))))&gt;0,
            MAX(IF(
                ISNUMBER(M41:X41),
                IF(
                    M$4:X$4=1,
                    M41:X41,
                    ""),
                "")),
            MAX(IF(
                ISNUMBER(M41:X41),
                IF(
                    M$4:X$4=2,
                    M41:X41,
                    ""),
                ""))
        ),
        IF(
            Parameters!$D$16=1,
            IFERROR(
                AVERAGE(IF(
                    ISNUMBER(M41:X41),
                    IF(
                        M$4:X$4=1,
                        M41:X41,
                        ""),
                    "")),
                AVERAGE(IF(
                    ISNUMBER(M41:X41),
                    IF(
                        M$4:X$4=2,
                        M41:X41,
                        ""),
                    ""))
            ),
            IF(
                Parameters!$D$17=1,
                IFERROR(
                    IF(
                        OR(
                            IF(
                                ISNUMBER(M41:X41),
                                IF(
                                    M$4:X$4=1,
                                    M41:X41,
                                    ""),
                                "")
                            =0),
                        0,
                        GEOMEAN(IF(
                            ISNUMBER(M41:X41),
                            IF(
                                M$4:X$4=1,
                                M41:X41,
                                ""),
                            ""))
                    ),
                    IF(
                        OR(IF(
                            ISNUMBER(M41:X41),
                            IF(
                                M$4:X$4=2,
                                M41:X41,
                                ""),
                            "")
                            =0),
                        0,
                        GEOMEAN(IF(
                            ISNUMBER(M41:X41),
                            IF(
                                M$4:X$4=2,
                                M41:X41,
                                ""),
                            "")))
                )
            )
        )
    )
)</f>
        <v>0</v>
      </c>
      <c r="I41" s="191" t="e" cm="1">
        <f t="array" ref="I41">IF(
    SUM(IF(
            ISNUMBER(
                IF(
                    $M$5:$X$5,
                    (M41:X41),
                    "")),
            1,
            0))
        =0,
    NA(),
    IF(
        Parameters!$D$15=1,
        IF(
            SUM(--(ISNUMBER(IF($M$5:$X$5=1,(M41:X41),""))))&gt;0,
            MAX(IF(
                ISNUMBER(M41:X41),
                IF(
                    M$5:X$5=1,
                    M41:X41,
                    ""),
                "")),
            MAX(IF(
                ISNUMBER(M41:X41),
                IF(
                    M$5:X$5=2,
                    M41:X41,
                    ""),
                ""))
        ),
        IF(
            Parameters!$D$16=1,
            IFERROR(
                AVERAGE(IF(
                    ISNUMBER(M41:X41),
                    IF(
                        M$5:X$5=1,
                        M41:X41,
                        ""),
                    "")),
                AVERAGE(IF(
                    ISNUMBER(M41:X41),
                    IF(
                        M$5:X$5=2,
                        M41:X41,
                        ""),
                    ""))
            ),
            IF(
                Parameters!$D$17=1,
                IFERROR(
                    IF(
                        OR(
                            IF(
                                ISNUMBER(M41:X41),
                                IF(
                                    M$5:X$5=1,
                                    M41:X41,
                                    ""),
                                "")
                            =0),
                        0,
                        GEOMEAN(IF(
                            ISNUMBER(M41:X41),
                            IF(
                                M$5:X$5=1,
                                M41:X41,
                                ""),
                            ""))
                    ),
                    IF(
                        OR(IF(
                            ISNUMBER(M41:X41),
                            IF(
                                M$5:X$5=2,
                                M41:X41,
                                ""),
                            "")
                            =0),
                        0,
                        GEOMEAN(IF(
                            ISNUMBER(M41:X41),
                            IF(
                                M$5:X$5=2,
                                M41:X41,
                                ""),
                            "")))
                )
            )
        )
    )
)</f>
        <v>#N/A</v>
      </c>
      <c r="J41" s="242">
        <v>44895</v>
      </c>
      <c r="K41" s="242">
        <v>44620</v>
      </c>
      <c r="L41" s="91" t="s">
        <v>64</v>
      </c>
      <c r="M41" s="192">
        <v>0</v>
      </c>
      <c r="N41" s="192">
        <v>0</v>
      </c>
      <c r="O41" s="192" t="s">
        <v>409</v>
      </c>
      <c r="P41" s="192" t="s">
        <v>409</v>
      </c>
      <c r="Q41" s="192" t="s">
        <v>409</v>
      </c>
      <c r="R41" s="192">
        <v>0.105</v>
      </c>
      <c r="S41" s="192">
        <v>78.2</v>
      </c>
      <c r="T41" s="192" t="s">
        <v>409</v>
      </c>
      <c r="U41" s="192" t="s">
        <v>409</v>
      </c>
      <c r="V41" s="192" t="s">
        <v>409</v>
      </c>
      <c r="W41" s="192"/>
      <c r="X41" s="192"/>
      <c r="Y41" s="192"/>
      <c r="Z41" s="192"/>
      <c r="AA41" s="87"/>
    </row>
    <row r="42" spans="1:31" x14ac:dyDescent="0.2">
      <c r="A42" s="81">
        <v>35</v>
      </c>
      <c r="B42" s="84" t="str">
        <f ca="1"/>
        <v>Channel Islands</v>
      </c>
      <c r="C42" s="84" t="str">
        <f ca="1"/>
        <v>CHI</v>
      </c>
      <c r="D42" s="84" t="str">
        <f ca="1"/>
        <v>ECS           Europe &amp; Central Asia</v>
      </c>
      <c r="E42" s="84" t="str">
        <f ca="1"/>
        <v>NA</v>
      </c>
      <c r="F42" s="81" t="str">
        <f t="shared" ca="1" si="3"/>
        <v/>
      </c>
      <c r="G42" s="80" t="e">
        <f>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#N/A</v>
      </c>
      <c r="H42" s="80" t="e" cm="1">
        <f t="array" ref="H42">IF(
    SUM(IF(
            ISNUMBER(
                IF(
                    $M$4:$X$4,
                    (M42:X42),
                    "")),
            1,
            0))
        =0,
    NA(),
    IF(
        Parameters!$D$15=1,
        IF(
            SUM(--(ISNUMBER(IF($M$4:$X$4=1,(M42:X42),""))))&gt;0,
            MAX(IF(
                ISNUMBER(M42:X42),
                IF(
                    M$4:X$4=1,
                    M42:X42,
                    ""),
                "")),
            MAX(IF(
                ISNUMBER(M42:X42),
                IF(
                    M$4:X$4=2,
                    M42:X42,
                    ""),
                ""))
        ),
        IF(
            Parameters!$D$16=1,
            IFERROR(
                AVERAGE(IF(
                    ISNUMBER(M42:X42),
                    IF(
                        M$4:X$4=1,
                        M42:X42,
                        ""),
                    "")),
                AVERAGE(IF(
                    ISNUMBER(M42:X42),
                    IF(
                        M$4:X$4=2,
                        M42:X42,
                        ""),
                    ""))
            ),
            IF(
                Parameters!$D$17=1,
                IFERROR(
                    IF(
                        OR(
                            IF(
                                ISNUMBER(M42:X42),
                                IF(
                                    M$4:X$4=1,
                                    M42:X42,
                                    ""),
                                "")
                            =0),
                        0,
                        GEOMEAN(IF(
                            ISNUMBER(M42:X42),
                            IF(
                                M$4:X$4=1,
                                M42:X42,
                                ""),
                            ""))
                    ),
                    IF(
                        OR(IF(
                            ISNUMBER(M42:X42),
                            IF(
                                M$4:X$4=2,
                                M42:X42,
                                ""),
                            "")
                            =0),
                        0,
                        GEOMEAN(IF(
                            ISNUMBER(M42:X42),
                            IF(
                                M$4:X$4=2,
                                M42:X42,
                                ""),
                            "")))
                )
            )
        )
    )
)</f>
        <v>#N/A</v>
      </c>
      <c r="I42" s="191" t="e" cm="1">
        <f t="array" ref="I42">IF(
    SUM(IF(
            ISNUMBER(
                IF(
                    $M$5:$X$5,
                    (M42:X42),
                    "")),
            1,
            0))
        =0,
    NA(),
    IF(
        Parameters!$D$15=1,
        IF(
            SUM(--(ISNUMBER(IF($M$5:$X$5=1,(M42:X42),""))))&gt;0,
            MAX(IF(
                ISNUMBER(M42:X42),
                IF(
                    M$5:X$5=1,
                    M42:X42,
                    ""),
                "")),
            MAX(IF(
                ISNUMBER(M42:X42),
                IF(
                    M$5:X$5=2,
                    M42:X42,
                    ""),
                ""))
        ),
        IF(
            Parameters!$D$16=1,
            IFERROR(
                AVERAGE(IF(
                    ISNUMBER(M42:X42),
                    IF(
                        M$5:X$5=1,
                        M42:X42,
                        ""),
                    "")),
                AVERAGE(IF(
                    ISNUMBER(M42:X42),
                    IF(
                        M$5:X$5=2,
                        M42:X42,
                        ""),
                    ""))
            ),
            IF(
                Parameters!$D$17=1,
                IFERROR(
                    IF(
                        OR(
                            IF(
                                ISNUMBER(M42:X42),
                                IF(
                                    M$5:X$5=1,
                                    M42:X42,
                                    ""),
                                "")
                            =0),
                        0,
                        GEOMEAN(IF(
                            ISNUMBER(M42:X42),
                            IF(
                                M$5:X$5=1,
                                M42:X42,
                                ""),
                            ""))
                    ),
                    IF(
                        OR(IF(
                            ISNUMBER(M42:X42),
                            IF(
                                M$5:X$5=2,
                                M42:X42,
                                ""),
                            "")
                            =0),
                        0,
                        GEOMEAN(IF(
                            ISNUMBER(M42:X42),
                            IF(
                                M$5:X$5=2,
                                M42:X42,
                                ""),
                            "")))
                )
            )
        )
    )
)</f>
        <v>#N/A</v>
      </c>
      <c r="J42" s="242">
        <v>44887</v>
      </c>
      <c r="K42" s="242" t="s">
        <v>409</v>
      </c>
      <c r="L42" s="91" t="s">
        <v>671</v>
      </c>
      <c r="M42" s="192" t="s">
        <v>409</v>
      </c>
      <c r="N42" s="192" t="s">
        <v>409</v>
      </c>
      <c r="O42" s="192" t="s">
        <v>409</v>
      </c>
      <c r="P42" s="192" t="s">
        <v>409</v>
      </c>
      <c r="Q42" s="192" t="s">
        <v>409</v>
      </c>
      <c r="R42" s="192" t="s">
        <v>409</v>
      </c>
      <c r="S42" s="192" t="s">
        <v>409</v>
      </c>
      <c r="T42" s="192" t="s">
        <v>409</v>
      </c>
      <c r="U42" s="192" t="s">
        <v>409</v>
      </c>
      <c r="V42" s="192" t="s">
        <v>409</v>
      </c>
      <c r="W42" s="192"/>
      <c r="X42" s="192"/>
      <c r="Y42" s="192"/>
      <c r="Z42" s="192"/>
      <c r="AA42" s="87"/>
    </row>
    <row r="43" spans="1:31" x14ac:dyDescent="0.2">
      <c r="A43" s="81">
        <v>36</v>
      </c>
      <c r="B43" s="84" t="str">
        <f ca="1"/>
        <v>Chile</v>
      </c>
      <c r="C43" s="84" t="str">
        <f ca="1"/>
        <v>CHL</v>
      </c>
      <c r="D43" s="84" t="str">
        <f ca="1"/>
        <v>LCN           Latin America &amp; Caribbean</v>
      </c>
      <c r="E43" s="84" t="str">
        <f ca="1"/>
        <v>IBRD</v>
      </c>
      <c r="F43" s="81" t="str">
        <f t="shared" ca="1" si="3"/>
        <v/>
      </c>
      <c r="G43" s="80">
        <f>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0</v>
      </c>
      <c r="H43" s="80" cm="1">
        <f t="array" ref="H43">IF(
    SUM(IF(
            ISNUMBER(
                IF(
                    $M$4:$X$4,
                    (M43:X43),
                    "")),
            1,
            0))
        =0,
    NA(),
    IF(
        Parameters!$D$15=1,
        IF(
            SUM(--(ISNUMBER(IF($M$4:$X$4=1,(M43:X43),""))))&gt;0,
            MAX(IF(
                ISNUMBER(M43:X43),
                IF(
                    M$4:X$4=1,
                    M43:X43,
                    ""),
                "")),
            MAX(IF(
                ISNUMBER(M43:X43),
                IF(
                    M$4:X$4=2,
                    M43:X43,
                    ""),
                ""))
        ),
        IF(
            Parameters!$D$16=1,
            IFERROR(
                AVERAGE(IF(
                    ISNUMBER(M43:X43),
                    IF(
                        M$4:X$4=1,
                        M43:X43,
                        ""),
                    "")),
                AVERAGE(IF(
                    ISNUMBER(M43:X43),
                    IF(
                        M$4:X$4=2,
                        M43:X43,
                        ""),
                    ""))
            ),
            IF(
                Parameters!$D$17=1,
                IFERROR(
                    IF(
                        OR(
                            IF(
                                ISNUMBER(M43:X43),
                                IF(
                                    M$4:X$4=1,
                                    M43:X43,
                                    ""),
                                "")
                            =0),
                        0,
                        GEOMEAN(IF(
                            ISNUMBER(M43:X43),
                            IF(
                                M$4:X$4=1,
                                M43:X43,
                                ""),
                            ""))
                    ),
                    IF(
                        OR(IF(
                            ISNUMBER(M43:X43),
                            IF(
                                M$4:X$4=2,
                                M43:X43,
                                ""),
                            "")
                            =0),
                        0,
                        GEOMEAN(IF(
                            ISNUMBER(M43:X43),
                            IF(
                                M$4:X$4=2,
                                M43:X43,
                                ""),
                            "")))
                )
            )
        )
    )
)</f>
        <v>1.1233352634626499</v>
      </c>
      <c r="I43" s="191" t="e" cm="1">
        <f t="array" ref="I43">IF(
    SUM(IF(
            ISNUMBER(
                IF(
                    $M$5:$X$5,
                    (M43:X43),
                    "")),
            1,
            0))
        =0,
    NA(),
    IF(
        Parameters!$D$15=1,
        IF(
            SUM(--(ISNUMBER(IF($M$5:$X$5=1,(M43:X43),""))))&gt;0,
            MAX(IF(
                ISNUMBER(M43:X43),
                IF(
                    M$5:X$5=1,
                    M43:X43,
                    ""),
                "")),
            MAX(IF(
                ISNUMBER(M43:X43),
                IF(
                    M$5:X$5=2,
                    M43:X43,
                    ""),
                ""))
        ),
        IF(
            Parameters!$D$16=1,
            IFERROR(
                AVERAGE(IF(
                    ISNUMBER(M43:X43),
                    IF(
                        M$5:X$5=1,
                        M43:X43,
                        ""),
                    "")),
                AVERAGE(IF(
                    ISNUMBER(M43:X43),
                    IF(
                        M$5:X$5=2,
                        M43:X43,
                        ""),
                    ""))
            ),
            IF(
                Parameters!$D$17=1,
                IFERROR(
                    IF(
                        OR(
                            IF(
                                ISNUMBER(M43:X43),
                                IF(
                                    M$5:X$5=1,
                                    M43:X43,
                                    ""),
                                "")
                            =0),
                        0,
                        GEOMEAN(IF(
                            ISNUMBER(M43:X43),
                            IF(
                                M$5:X$5=1,
                                M43:X43,
                                ""),
                            ""))
                    ),
                    IF(
                        OR(IF(
                            ISNUMBER(M43:X43),
                            IF(
                                M$5:X$5=2,
                                M43:X43,
                                ""),
                            "")
                            =0),
                        0,
                        GEOMEAN(IF(
                            ISNUMBER(M43:X43),
                            IF(
                                M$5:X$5=2,
                                M43:X43,
                                ""),
                            "")))
                )
            )
        )
    )
)</f>
        <v>#N/A</v>
      </c>
      <c r="J43" s="242">
        <v>44620</v>
      </c>
      <c r="K43" s="242">
        <v>44620</v>
      </c>
      <c r="L43" s="91" t="s">
        <v>66</v>
      </c>
      <c r="M43" s="192">
        <v>3.4210526315789398</v>
      </c>
      <c r="N43" s="192">
        <v>1.1233352634626499</v>
      </c>
      <c r="O43" s="192" t="s">
        <v>409</v>
      </c>
      <c r="P43" s="192" t="s">
        <v>409</v>
      </c>
      <c r="Q43" s="192" t="s">
        <v>409</v>
      </c>
      <c r="R43" s="192">
        <v>0.30099999999999999</v>
      </c>
      <c r="S43" s="192">
        <v>74.2</v>
      </c>
      <c r="T43" s="192" t="s">
        <v>409</v>
      </c>
      <c r="U43" s="192" t="s">
        <v>409</v>
      </c>
      <c r="V43" s="192" t="s">
        <v>409</v>
      </c>
      <c r="W43" s="192"/>
      <c r="X43" s="192"/>
      <c r="Y43" s="192"/>
      <c r="Z43" s="192"/>
      <c r="AA43" s="87"/>
    </row>
    <row r="44" spans="1:31" x14ac:dyDescent="0.2">
      <c r="A44" s="81">
        <v>37</v>
      </c>
      <c r="B44" s="84" t="str">
        <f ca="1"/>
        <v>China</v>
      </c>
      <c r="C44" s="84" t="str">
        <f ca="1"/>
        <v>CHN</v>
      </c>
      <c r="D44" s="84" t="str">
        <f ca="1"/>
        <v>EAS           East Asia &amp; Pacific</v>
      </c>
      <c r="E44" s="84" t="str">
        <f ca="1"/>
        <v>IBRD</v>
      </c>
      <c r="F44" s="81" t="str">
        <f t="shared" ca="1" si="3"/>
        <v/>
      </c>
      <c r="G44" s="80">
        <f>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0</v>
      </c>
      <c r="H44" s="80" cm="1">
        <f t="array" ref="H44">IF(
    SUM(IF(
            ISNUMBER(
                IF(
                    $M$4:$X$4,
                    (M44:X44),
                    "")),
            1,
            0))
        =0,
    NA(),
    IF(
        Parameters!$D$15=1,
        IF(
            SUM(--(ISNUMBER(IF($M$4:$X$4=1,(M44:X44),""))))&gt;0,
            MAX(IF(
                ISNUMBER(M44:X44),
                IF(
                    M$4:X$4=1,
                    M44:X44,
                    ""),
                "")),
            MAX(IF(
                ISNUMBER(M44:X44),
                IF(
                    M$4:X$4=2,
                    M44:X44,
                    ""),
                ""))
        ),
        IF(
            Parameters!$D$16=1,
            IFERROR(
                AVERAGE(IF(
                    ISNUMBER(M44:X44),
                    IF(
                        M$4:X$4=1,
                        M44:X44,
                        ""),
                    "")),
                AVERAGE(IF(
                    ISNUMBER(M44:X44),
                    IF(
                        M$4:X$4=2,
                        M44:X44,
                        ""),
                    ""))
            ),
            IF(
                Parameters!$D$17=1,
                IFERROR(
                    IF(
                        OR(
                            IF(
                                ISNUMBER(M44:X44),
                                IF(
                                    M$4:X$4=1,
                                    M44:X44,
                                    ""),
                                "")
                            =0),
                        0,
                        GEOMEAN(IF(
                            ISNUMBER(M44:X44),
                            IF(
                                M$4:X$4=1,
                                M44:X44,
                                ""),
                            ""))
                    ),
                    IF(
                        OR(IF(
                            ISNUMBER(M44:X44),
                            IF(
                                M$4:X$4=2,
                                M44:X44,
                                ""),
                            "")
                            =0),
                        0,
                        GEOMEAN(IF(
                            ISNUMBER(M44:X44),
                            IF(
                                M$4:X$4=2,
                                M44:X44,
                                ""),
                            "")))
                )
            )
        )
    )
)</f>
        <v>1.1233352634626499</v>
      </c>
      <c r="I44" s="191" t="e" cm="1">
        <f t="array" ref="I44">IF(
    SUM(IF(
            ISNUMBER(
                IF(
                    $M$5:$X$5,
                    (M44:X44),
                    "")),
            1,
            0))
        =0,
    NA(),
    IF(
        Parameters!$D$15=1,
        IF(
            SUM(--(ISNUMBER(IF($M$5:$X$5=1,(M44:X44),""))))&gt;0,
            MAX(IF(
                ISNUMBER(M44:X44),
                IF(
                    M$5:X$5=1,
                    M44:X44,
                    ""),
                "")),
            MAX(IF(
                ISNUMBER(M44:X44),
                IF(
                    M$5:X$5=2,
                    M44:X44,
                    ""),
                ""))
        ),
        IF(
            Parameters!$D$16=1,
            IFERROR(
                AVERAGE(IF(
                    ISNUMBER(M44:X44),
                    IF(
                        M$5:X$5=1,
                        M44:X44,
                        ""),
                    "")),
                AVERAGE(IF(
                    ISNUMBER(M44:X44),
                    IF(
                        M$5:X$5=2,
                        M44:X44,
                        ""),
                    ""))
            ),
            IF(
                Parameters!$D$17=1,
                IFERROR(
                    IF(
                        OR(
                            IF(
                                ISNUMBER(M44:X44),
                                IF(
                                    M$5:X$5=1,
                                    M44:X44,
                                    ""),
                                "")
                            =0),
                        0,
                        GEOMEAN(IF(
                            ISNUMBER(M44:X44),
                            IF(
                                M$5:X$5=1,
                                M44:X44,
                                ""),
                            ""))
                    ),
                    IF(
                        OR(IF(
                            ISNUMBER(M44:X44),
                            IF(
                                M$5:X$5=2,
                                M44:X44,
                                ""),
                            "")
                            =0),
                        0,
                        GEOMEAN(IF(
                            ISNUMBER(M44:X44),
                            IF(
                                M$5:X$5=2,
                                M44:X44,
                                ""),
                            "")))
                )
            )
        )
    )
)</f>
        <v>#N/A</v>
      </c>
      <c r="J44" s="242">
        <v>44620</v>
      </c>
      <c r="K44" s="242">
        <v>44620</v>
      </c>
      <c r="L44" s="91" t="s">
        <v>68</v>
      </c>
      <c r="M44" s="192">
        <v>2.9186602870813401</v>
      </c>
      <c r="N44" s="192">
        <v>1.1233352634626499</v>
      </c>
      <c r="O44" s="192" t="s">
        <v>409</v>
      </c>
      <c r="P44" s="192" t="s">
        <v>409</v>
      </c>
      <c r="Q44" s="192" t="s">
        <v>409</v>
      </c>
      <c r="R44" s="192">
        <v>0.28000000000000003</v>
      </c>
      <c r="S44" s="192">
        <v>74.2</v>
      </c>
      <c r="T44" s="192" t="s">
        <v>409</v>
      </c>
      <c r="U44" s="192" t="s">
        <v>409</v>
      </c>
      <c r="V44" s="192" t="s">
        <v>409</v>
      </c>
      <c r="W44" s="192"/>
      <c r="X44" s="192"/>
      <c r="Y44" s="192"/>
      <c r="Z44" s="192"/>
      <c r="AA44" s="87"/>
    </row>
    <row r="45" spans="1:31" x14ac:dyDescent="0.2">
      <c r="A45" s="81">
        <v>38</v>
      </c>
      <c r="B45" s="84" t="str">
        <f ca="1"/>
        <v>Côte d’Ivoire</v>
      </c>
      <c r="C45" s="84" t="str">
        <f ca="1"/>
        <v>CIV</v>
      </c>
      <c r="D45" s="84" t="str">
        <f ca="1"/>
        <v>SSF           Sub-Saharan Africa</v>
      </c>
      <c r="E45" s="84" t="str">
        <f ca="1"/>
        <v>IDA</v>
      </c>
      <c r="F45" s="81" t="str">
        <f t="shared" ca="1" si="3"/>
        <v/>
      </c>
      <c r="G45" s="80">
        <f>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0</v>
      </c>
      <c r="H45" s="80" cm="1">
        <f t="array" ref="H45">IF(
    SUM(IF(
            ISNUMBER(
                IF(
                    $M$4:$X$4,
                    (M45:X45),
                    "")),
            1,
            0))
        =0,
    NA(),
    IF(
        Parameters!$D$15=1,
        IF(
            SUM(--(ISNUMBER(IF($M$4:$X$4=1,(M45:X45),""))))&gt;0,
            MAX(IF(
                ISNUMBER(M45:X45),
                IF(
                    M$4:X$4=1,
                    M45:X45,
                    ""),
                "")),
            MAX(IF(
                ISNUMBER(M45:X45),
                IF(
                    M$4:X$4=2,
                    M45:X45,
                    ""),
                ""))
        ),
        IF(
            Parameters!$D$16=1,
            IFERROR(
                AVERAGE(IF(
                    ISNUMBER(M45:X45),
                    IF(
                        M$4:X$4=1,
                        M45:X45,
                        ""),
                    "")),
                AVERAGE(IF(
                    ISNUMBER(M45:X45),
                    IF(
                        M$4:X$4=2,
                        M45:X45,
                        ""),
                    ""))
            ),
            IF(
                Parameters!$D$17=1,
                IFERROR(
                    IF(
                        OR(
                            IF(
                                ISNUMBER(M45:X45),
                                IF(
                                    M$4:X$4=1,
                                    M45:X45,
                                    ""),
                                "")
                            =0),
                        0,
                        GEOMEAN(IF(
                            ISNUMBER(M45:X45),
                            IF(
                                M$4:X$4=1,
                                M45:X45,
                                ""),
                            ""))
                    ),
                    IF(
                        OR(IF(
                            ISNUMBER(M45:X45),
                            IF(
                                M$4:X$4=2,
                                M45:X45,
                                ""),
                            "")
                            =0),
                        0,
                        GEOMEAN(IF(
                            ISNUMBER(M45:X45),
                            IF(
                                M$4:X$4=2,
                                M45:X45,
                                ""),
                            "")))
                )
            )
        )
    )
)</f>
        <v>9.1430225825130194</v>
      </c>
      <c r="I45" s="191" t="e" cm="1">
        <f t="array" ref="I45">IF(
    SUM(IF(
            ISNUMBER(
                IF(
                    $M$5:$X$5,
                    (M45:X45),
                    "")),
            1,
            0))
        =0,
    NA(),
    IF(
        Parameters!$D$15=1,
        IF(
            SUM(--(ISNUMBER(IF($M$5:$X$5=1,(M45:X45),""))))&gt;0,
            MAX(IF(
                ISNUMBER(M45:X45),
                IF(
                    M$5:X$5=1,
                    M45:X45,
                    ""),
                "")),
            MAX(IF(
                ISNUMBER(M45:X45),
                IF(
                    M$5:X$5=2,
                    M45:X45,
                    ""),
                ""))
        ),
        IF(
            Parameters!$D$16=1,
            IFERROR(
                AVERAGE(IF(
                    ISNUMBER(M45:X45),
                    IF(
                        M$5:X$5=1,
                        M45:X45,
                        ""),
                    "")),
                AVERAGE(IF(
                    ISNUMBER(M45:X45),
                    IF(
                        M$5:X$5=2,
                        M45:X45,
                        ""),
                    ""))
            ),
            IF(
                Parameters!$D$17=1,
                IFERROR(
                    IF(
                        OR(
                            IF(
                                ISNUMBER(M45:X45),
                                IF(
                                    M$5:X$5=1,
                                    M45:X45,
                                    ""),
                                "")
                            =0),
                        0,
                        GEOMEAN(IF(
                            ISNUMBER(M45:X45),
                            IF(
                                M$5:X$5=1,
                                M45:X45,
                                ""),
                            ""))
                    ),
                    IF(
                        OR(IF(
                            ISNUMBER(M45:X45),
                            IF(
                                M$5:X$5=2,
                                M45:X45,
                                ""),
                            "")
                            =0),
                        0,
                        GEOMEAN(IF(
                            ISNUMBER(M45:X45),
                            IF(
                                M$5:X$5=2,
                                M45:X45,
                                ""),
                            "")))
                )
            )
        )
    )
)</f>
        <v>#N/A</v>
      </c>
      <c r="J45" s="242">
        <v>44895</v>
      </c>
      <c r="K45" s="242">
        <v>44620</v>
      </c>
      <c r="L45" s="91" t="s">
        <v>69</v>
      </c>
      <c r="M45" s="192">
        <v>7.2966507177033497</v>
      </c>
      <c r="N45" s="192">
        <v>9.1430225825130194</v>
      </c>
      <c r="O45" s="192" t="s">
        <v>409</v>
      </c>
      <c r="P45" s="192" t="s">
        <v>409</v>
      </c>
      <c r="Q45" s="192" t="s">
        <v>409</v>
      </c>
      <c r="R45" s="192">
        <v>0.46300000000000002</v>
      </c>
      <c r="S45" s="192">
        <v>46.5</v>
      </c>
      <c r="T45" s="192" t="s">
        <v>409</v>
      </c>
      <c r="U45" s="192" t="s">
        <v>409</v>
      </c>
      <c r="V45" s="192" t="s">
        <v>409</v>
      </c>
      <c r="W45" s="192"/>
      <c r="X45" s="192"/>
      <c r="Y45" s="192"/>
      <c r="Z45" s="192"/>
      <c r="AA45" s="87"/>
    </row>
    <row r="46" spans="1:31" x14ac:dyDescent="0.2">
      <c r="A46" s="81">
        <v>39</v>
      </c>
      <c r="B46" s="84" t="str">
        <f ca="1"/>
        <v>Cameroon</v>
      </c>
      <c r="C46" s="84" t="str">
        <f ca="1"/>
        <v>CMR</v>
      </c>
      <c r="D46" s="84" t="str">
        <f ca="1"/>
        <v>SSF           Sub-Saharan Africa</v>
      </c>
      <c r="E46" s="84" t="str">
        <f ca="1"/>
        <v>Blend</v>
      </c>
      <c r="F46" s="81" t="str">
        <f t="shared" ca="1" si="3"/>
        <v/>
      </c>
      <c r="G46" s="80">
        <f>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9.5770426136114644</v>
      </c>
      <c r="H46" s="80" cm="1">
        <f t="array" ref="H46">IF(
    SUM(IF(
            ISNUMBER(
                IF(
                    $M$4:$X$4,
                    (M46:X46),
                    "")),
            1,
            0))
        =0,
    NA(),
    IF(
        Parameters!$D$15=1,
        IF(
            SUM(--(ISNUMBER(IF($M$4:$X$4=1,(M46:X46),""))))&gt;0,
            MAX(IF(
                ISNUMBER(M46:X46),
                IF(
                    M$4:X$4=1,
                    M46:X46,
                    ""),
                "")),
            MAX(IF(
                ISNUMBER(M46:X46),
                IF(
                    M$4:X$4=2,
                    M46:X46,
                    ""),
                ""))
        ),
        IF(
            Parameters!$D$16=1,
            IFERROR(
                AVERAGE(IF(
                    ISNUMBER(M46:X46),
                    IF(
                        M$4:X$4=1,
                        M46:X46,
                        ""),
                    "")),
                AVERAGE(IF(
                    ISNUMBER(M46:X46),
                    IF(
                        M$4:X$4=2,
                        M46:X46,
                        ""),
                    ""))
            ),
            IF(
                Parameters!$D$17=1,
                IFERROR(
                    IF(
                        OR(
                            IF(
                                ISNUMBER(M46:X46),
                                IF(
                                    M$4:X$4=1,
                                    M46:X46,
                                    ""),
                                "")
                            =0),
                        0,
                        GEOMEAN(IF(
                            ISNUMBER(M46:X46),
                            IF(
                                M$4:X$4=1,
                                M46:X46,
                                ""),
                            ""))
                    ),
                    IF(
                        OR(IF(
                            ISNUMBER(M46:X46),
                            IF(
                                M$4:X$4=2,
                                M46:X46,
                                ""),
                            "")
                            =0),
                        0,
                        GEOMEAN(IF(
                            ISNUMBER(M46:X46),
                            IF(
                                M$4:X$4=2,
                                M46:X46,
                                ""),
                            "")))
                )
            )
        )
    )
)</f>
        <v>9.1719745222929898</v>
      </c>
      <c r="I46" s="191" cm="1">
        <f t="array" ref="I46">IF(
    SUM(IF(
            ISNUMBER(
                IF(
                    $M$5:$X$5,
                    (M46:X46),
                    "")),
            1,
            0))
        =0,
    NA(),
    IF(
        Parameters!$D$15=1,
        IF(
            SUM(--(ISNUMBER(IF($M$5:$X$5=1,(M46:X46),""))))&gt;0,
            MAX(IF(
                ISNUMBER(M46:X46),
                IF(
                    M$5:X$5=1,
                    M46:X46,
                    ""),
                "")),
            MAX(IF(
                ISNUMBER(M46:X46),
                IF(
                    M$5:X$5=2,
                    M46:X46,
                    ""),
                ""))
        ),
        IF(
            Parameters!$D$16=1,
            IFERROR(
                AVERAGE(IF(
                    ISNUMBER(M46:X46),
                    IF(
                        M$5:X$5=1,
                        M46:X46,
                        ""),
                    "")),
                AVERAGE(IF(
                    ISNUMBER(M46:X46),
                    IF(
                        M$5:X$5=2,
                        M46:X46,
                        ""),
                    ""))
            ),
            IF(
                Parameters!$D$17=1,
                IFERROR(
                    IF(
                        OR(
                            IF(
                                ISNUMBER(M46:X46),
                                IF(
                                    M$5:X$5=1,
                                    M46:X46,
                                    ""),
                                "")
                            =0),
                        0,
                        GEOMEAN(IF(
                            ISNUMBER(M46:X46),
                            IF(
                                M$5:X$5=1,
                                M46:X46,
                                ""),
                            ""))
                    ),
                    IF(
                        OR(IF(
                            ISNUMBER(M46:X46),
                            IF(
                                M$5:X$5=2,
                                M46:X46,
                                ""),
                            "")
                            =0),
                        0,
                        GEOMEAN(IF(
                            ISNUMBER(M46:X46),
                            IF(
                                M$5:X$5=2,
                                M46:X46,
                                ""),
                            "")))
                )
            )
        )
    )
)</f>
        <v>10</v>
      </c>
      <c r="J46" s="242">
        <v>44895</v>
      </c>
      <c r="K46" s="242">
        <v>46281</v>
      </c>
      <c r="L46" s="91" t="s">
        <v>71</v>
      </c>
      <c r="M46" s="192">
        <v>8.1339712918660201</v>
      </c>
      <c r="N46" s="192">
        <v>9.1719745222929898</v>
      </c>
      <c r="O46" s="192" t="s">
        <v>409</v>
      </c>
      <c r="P46" s="192">
        <v>10</v>
      </c>
      <c r="Q46" s="192">
        <v>1</v>
      </c>
      <c r="R46" s="192">
        <v>0.498</v>
      </c>
      <c r="S46" s="192">
        <v>46.4</v>
      </c>
      <c r="T46" s="192" t="s">
        <v>409</v>
      </c>
      <c r="U46" s="192" t="s">
        <v>809</v>
      </c>
      <c r="V46" s="192">
        <v>-0.34</v>
      </c>
      <c r="W46" s="192"/>
      <c r="X46" s="192"/>
      <c r="Y46" s="192"/>
      <c r="Z46" s="192"/>
      <c r="AA46" s="87"/>
    </row>
    <row r="47" spans="1:31" x14ac:dyDescent="0.2">
      <c r="A47" s="81">
        <v>40</v>
      </c>
      <c r="B47" s="84" t="str">
        <f ca="1"/>
        <v>Congo, Dem. Rep.</v>
      </c>
      <c r="C47" s="84" t="str">
        <f ca="1"/>
        <v>COD</v>
      </c>
      <c r="D47" s="84" t="str">
        <f ca="1"/>
        <v>SSF           Sub-Saharan Africa</v>
      </c>
      <c r="E47" s="84" t="str">
        <f ca="1"/>
        <v>IDA</v>
      </c>
      <c r="F47" s="81" t="str">
        <f t="shared" ca="1" si="3"/>
        <v/>
      </c>
      <c r="G47" s="80">
        <f>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8.3666002653407556</v>
      </c>
      <c r="H47" s="80" cm="1">
        <f t="array" ref="H47">IF(
    SUM(IF(
            ISNUMBER(
                IF(
                    $M$4:$X$4,
                    (M47:X47),
                    "")),
            1,
            0))
        =0,
    NA(),
    IF(
        Parameters!$D$15=1,
        IF(
            SUM(--(ISNUMBER(IF($M$4:$X$4=1,(M47:X47),""))))&gt;0,
            MAX(IF(
                ISNUMBER(M47:X47),
                IF(
                    M$4:X$4=1,
                    M47:X47,
                    ""),
                "")),
            MAX(IF(
                ISNUMBER(M47:X47),
                IF(
                    M$4:X$4=2,
                    M47:X47,
                    ""),
                ""))
        ),
        IF(
            Parameters!$D$16=1,
            IFERROR(
                AVERAGE(IF(
                    ISNUMBER(M47:X47),
                    IF(
                        M$4:X$4=1,
                        M47:X47,
                        ""),
                    "")),
                AVERAGE(IF(
                    ISNUMBER(M47:X47),
                    IF(
                        M$4:X$4=2,
                        M47:X47,
                        ""),
                    ""))
            ),
            IF(
                Parameters!$D$17=1,
                IFERROR(
                    IF(
                        OR(
                            IF(
                                ISNUMBER(M47:X47),
                                IF(
                                    M$4:X$4=1,
                                    M47:X47,
                                    ""),
                                "")
                            =0),
                        0,
                        GEOMEAN(IF(
                            ISNUMBER(M47:X47),
                            IF(
                                M$4:X$4=1,
                                M47:X47,
                                ""),
                            ""))
                    ),
                    IF(
                        OR(IF(
                            ISNUMBER(M47:X47),
                            IF(
                                M$4:X$4=2,
                                M47:X47,
                                ""),
                            "")
                            =0),
                        0,
                        GEOMEAN(IF(
                            ISNUMBER(M47:X47),
                            IF(
                                M$4:X$4=2,
                                M47:X47,
                                ""),
                            "")))
                )
            )
        )
    )
)</f>
        <v>10</v>
      </c>
      <c r="I47" s="191" cm="1">
        <f t="array" ref="I47">IF(
    SUM(IF(
            ISNUMBER(
                IF(
                    $M$5:$X$5,
                    (M47:X47),
                    "")),
            1,
            0))
        =0,
    NA(),
    IF(
        Parameters!$D$15=1,
        IF(
            SUM(--(ISNUMBER(IF($M$5:$X$5=1,(M47:X47),""))))&gt;0,
            MAX(IF(
                ISNUMBER(M47:X47),
                IF(
                    M$5:X$5=1,
                    M47:X47,
                    ""),
                "")),
            MAX(IF(
                ISNUMBER(M47:X47),
                IF(
                    M$5:X$5=2,
                    M47:X47,
                    ""),
                ""))
        ),
        IF(
            Parameters!$D$16=1,
            IFERROR(
                AVERAGE(IF(
                    ISNUMBER(M47:X47),
                    IF(
                        M$5:X$5=1,
                        M47:X47,
                        ""),
                    "")),
                AVERAGE(IF(
                    ISNUMBER(M47:X47),
                    IF(
                        M$5:X$5=2,
                        M47:X47,
                        ""),
                    ""))
            ),
            IF(
                Parameters!$D$17=1,
                IFERROR(
                    IF(
                        OR(
                            IF(
                                ISNUMBER(M47:X47),
                                IF(
                                    M$5:X$5=1,
                                    M47:X47,
                                    ""),
                                "")
                            =0),
                        0,
                        GEOMEAN(IF(
                            ISNUMBER(M47:X47),
                            IF(
                                M$5:X$5=1,
                                M47:X47,
                                ""),
                            ""))
                    ),
                    IF(
                        OR(IF(
                            ISNUMBER(M47:X47),
                            IF(
                                M$5:X$5=2,
                                M47:X47,
                                ""),
                            "")
                            =0),
                        0,
                        GEOMEAN(IF(
                            ISNUMBER(M47:X47),
                            IF(
                                M$5:X$5=2,
                                M47:X47,
                                ""),
                            "")))
                )
            )
        )
    )
)</f>
        <v>7</v>
      </c>
      <c r="J47" s="242">
        <v>44895</v>
      </c>
      <c r="K47" s="242">
        <v>46281</v>
      </c>
      <c r="L47" s="91" t="s">
        <v>72</v>
      </c>
      <c r="M47" s="192">
        <v>10</v>
      </c>
      <c r="N47" s="192">
        <v>10</v>
      </c>
      <c r="O47" s="192">
        <v>7</v>
      </c>
      <c r="P47" s="192">
        <v>7</v>
      </c>
      <c r="Q47" s="192">
        <v>3</v>
      </c>
      <c r="R47" s="192">
        <v>0.629</v>
      </c>
      <c r="S47" s="192">
        <v>43</v>
      </c>
      <c r="T47" s="192" t="s">
        <v>751</v>
      </c>
      <c r="U47" s="192" t="s">
        <v>812</v>
      </c>
      <c r="V47" s="192">
        <v>2.36</v>
      </c>
      <c r="W47" s="192"/>
      <c r="X47" s="192"/>
      <c r="Y47" s="192"/>
      <c r="Z47" s="192"/>
      <c r="AA47" s="87"/>
    </row>
    <row r="48" spans="1:31" x14ac:dyDescent="0.2">
      <c r="A48" s="81">
        <v>41</v>
      </c>
      <c r="B48" s="84" t="str">
        <f ca="1"/>
        <v>Congo, Rep.</v>
      </c>
      <c r="C48" s="84" t="str">
        <f ca="1"/>
        <v>COG</v>
      </c>
      <c r="D48" s="84" t="str">
        <f ca="1"/>
        <v>SSF           Sub-Saharan Africa</v>
      </c>
      <c r="E48" s="84" t="str">
        <f ca="1"/>
        <v>Blend</v>
      </c>
      <c r="F48" s="81" t="str">
        <f t="shared" ca="1" si="3"/>
        <v/>
      </c>
      <c r="G48" s="80">
        <f>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3.1622776601683795</v>
      </c>
      <c r="H48" s="80" cm="1">
        <f t="array" ref="H48">IF(
    SUM(IF(
            ISNUMBER(
                IF(
                    $M$4:$X$4,
                    (M48:X48),
                    "")),
            1,
            0))
        =0,
    NA(),
    IF(
        Parameters!$D$15=1,
        IF(
            SUM(--(ISNUMBER(IF($M$4:$X$4=1,(M48:X48),""))))&gt;0,
            MAX(IF(
                ISNUMBER(M48:X48),
                IF(
                    M$4:X$4=1,
                    M48:X48,
                    ""),
                "")),
            MAX(IF(
                ISNUMBER(M48:X48),
                IF(
                    M$4:X$4=2,
                    M48:X48,
                    ""),
                ""))
        ),
        IF(
            Parameters!$D$16=1,
            IFERROR(
                AVERAGE(IF(
                    ISNUMBER(M48:X48),
                    IF(
                        M$4:X$4=1,
                        M48:X48,
                        ""),
                    "")),
                AVERAGE(IF(
                    ISNUMBER(M48:X48),
                    IF(
                        M$4:X$4=2,
                        M48:X48,
                        ""),
                    ""))
            ),
            IF(
                Parameters!$D$17=1,
                IFERROR(
                    IF(
                        OR(
                            IF(
                                ISNUMBER(M48:X48),
                                IF(
                                    M$4:X$4=1,
                                    M48:X48,
                                    ""),
                                "")
                            =0),
                        0,
                        GEOMEAN(IF(
                            ISNUMBER(M48:X48),
                            IF(
                                M$4:X$4=1,
                                M48:X48,
                                ""),
                            ""))
                    ),
                    IF(
                        OR(IF(
                            ISNUMBER(M48:X48),
                            IF(
                                M$4:X$4=2,
                                M48:X48,
                                ""),
                            "")
                            =0),
                        0,
                        GEOMEAN(IF(
                            ISNUMBER(M48:X48),
                            IF(
                                M$4:X$4=2,
                                M48:X48,
                                ""),
                            "")))
                )
            )
        )
    )
)</f>
        <v>10</v>
      </c>
      <c r="I48" s="191" cm="1">
        <f t="array" ref="I48">IF(
    SUM(IF(
            ISNUMBER(
                IF(
                    $M$5:$X$5,
                    (M48:X48),
                    "")),
            1,
            0))
        =0,
    NA(),
    IF(
        Parameters!$D$15=1,
        IF(
            SUM(--(ISNUMBER(IF($M$5:$X$5=1,(M48:X48),""))))&gt;0,
            MAX(IF(
                ISNUMBER(M48:X48),
                IF(
                    M$5:X$5=1,
                    M48:X48,
                    ""),
                "")),
            MAX(IF(
                ISNUMBER(M48:X48),
                IF(
                    M$5:X$5=2,
                    M48:X48,
                    ""),
                ""))
        ),
        IF(
            Parameters!$D$16=1,
            IFERROR(
                AVERAGE(IF(
                    ISNUMBER(M48:X48),
                    IF(
                        M$5:X$5=1,
                        M48:X48,
                        ""),
                    "")),
                AVERAGE(IF(
                    ISNUMBER(M48:X48),
                    IF(
                        M$5:X$5=2,
                        M48:X48,
                        ""),
                    ""))
            ),
            IF(
                Parameters!$D$17=1,
                IFERROR(
                    IF(
                        OR(
                            IF(
                                ISNUMBER(M48:X48),
                                IF(
                                    M$5:X$5=1,
                                    M48:X48,
                                    ""),
                                "")
                            =0),
                        0,
                        GEOMEAN(IF(
                            ISNUMBER(M48:X48),
                            IF(
                                M$5:X$5=1,
                                M48:X48,
                                ""),
                            ""))
                    ),
                    IF(
                        OR(IF(
                            ISNUMBER(M48:X48),
                            IF(
                                M$5:X$5=2,
                                M48:X48,
                                ""),
                            "")
                            =0),
                        0,
                        GEOMEAN(IF(
                            ISNUMBER(M48:X48),
                            IF(
                                M$5:X$5=2,
                                M48:X48,
                                ""),
                            "")))
                )
            )
        )
    )
)</f>
        <v>1</v>
      </c>
      <c r="J48" s="242">
        <v>44620</v>
      </c>
      <c r="K48" s="242">
        <v>46281</v>
      </c>
      <c r="L48" s="91" t="s">
        <v>73</v>
      </c>
      <c r="M48" s="192">
        <v>10</v>
      </c>
      <c r="N48" s="192" t="s">
        <v>409</v>
      </c>
      <c r="O48" s="192" t="s">
        <v>409</v>
      </c>
      <c r="P48" s="192" t="s">
        <v>409</v>
      </c>
      <c r="Q48" s="192">
        <v>1</v>
      </c>
      <c r="R48" s="192">
        <v>0.57599999999999996</v>
      </c>
      <c r="S48" s="192" t="s">
        <v>409</v>
      </c>
      <c r="T48" s="192" t="s">
        <v>409</v>
      </c>
      <c r="U48" s="192" t="s">
        <v>409</v>
      </c>
      <c r="V48" s="192">
        <v>-8.6</v>
      </c>
      <c r="W48" s="192"/>
      <c r="X48" s="192"/>
      <c r="Y48" s="192"/>
      <c r="Z48" s="192"/>
      <c r="AA48" s="87"/>
    </row>
    <row r="49" spans="1:27" x14ac:dyDescent="0.2">
      <c r="A49" s="81">
        <v>42</v>
      </c>
      <c r="B49" s="84" t="str">
        <f ca="1"/>
        <v>Colombia</v>
      </c>
      <c r="C49" s="84" t="str">
        <f ca="1"/>
        <v>COL</v>
      </c>
      <c r="D49" s="84" t="str">
        <f ca="1"/>
        <v>LCN           Latin America &amp; Caribbean</v>
      </c>
      <c r="E49" s="84" t="str">
        <f ca="1"/>
        <v>IBRD</v>
      </c>
      <c r="F49" s="81" t="str">
        <f t="shared" ca="1" si="3"/>
        <v/>
      </c>
      <c r="G49" s="80">
        <f>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0</v>
      </c>
      <c r="H49" s="80" cm="1">
        <f t="array" ref="H49">IF(
    SUM(IF(
            ISNUMBER(
                IF(
                    $M$4:$X$4,
                    (M49:X49),
                    "")),
            1,
            0))
        =0,
    NA(),
    IF(
        Parameters!$D$15=1,
        IF(
            SUM(--(ISNUMBER(IF($M$4:$X$4=1,(M49:X49),""))))&gt;0,
            MAX(IF(
                ISNUMBER(M49:X49),
                IF(
                    M$4:X$4=1,
                    M49:X49,
                    ""),
                "")),
            MAX(IF(
                ISNUMBER(M49:X49),
                IF(
                    M$4:X$4=2,
                    M49:X49,
                    ""),
                ""))
        ),
        IF(
            Parameters!$D$16=1,
            IFERROR(
                AVERAGE(IF(
                    ISNUMBER(M49:X49),
                    IF(
                        M$4:X$4=1,
                        M49:X49,
                        ""),
                    "")),
                AVERAGE(IF(
                    ISNUMBER(M49:X49),
                    IF(
                        M$4:X$4=2,
                        M49:X49,
                        ""),
                    ""))
            ),
            IF(
                Parameters!$D$17=1,
                IFERROR(
                    IF(
                        OR(
                            IF(
                                ISNUMBER(M49:X49),
                                IF(
                                    M$4:X$4=1,
                                    M49:X49,
                                    ""),
                                "")
                            =0),
                        0,
                        GEOMEAN(IF(
                            ISNUMBER(M49:X49),
                            IF(
                                M$4:X$4=1,
                                M49:X49,
                                ""),
                            ""))
                    ),
                    IF(
                        OR(IF(
                            ISNUMBER(M49:X49),
                            IF(
                                M$4:X$4=2,
                                M49:X49,
                                ""),
                            "")
                            =0),
                        0,
                        GEOMEAN(IF(
                            ISNUMBER(M49:X49),
                            IF(
                                M$4:X$4=2,
                                M49:X49,
                                ""),
                            "")))
                )
            )
        )
    )
)</f>
        <v>5.2055587724377501</v>
      </c>
      <c r="I49" s="191" t="e" cm="1">
        <f t="array" ref="I49">IF(
    SUM(IF(
            ISNUMBER(
                IF(
                    $M$5:$X$5,
                    (M49:X49),
                    "")),
            1,
            0))
        =0,
    NA(),
    IF(
        Parameters!$D$15=1,
        IF(
            SUM(--(ISNUMBER(IF($M$5:$X$5=1,(M49:X49),""))))&gt;0,
            MAX(IF(
                ISNUMBER(M49:X49),
                IF(
                    M$5:X$5=1,
                    M49:X49,
                    ""),
                "")),
            MAX(IF(
                ISNUMBER(M49:X49),
                IF(
                    M$5:X$5=2,
                    M49:X49,
                    ""),
                ""))
        ),
        IF(
            Parameters!$D$16=1,
            IFERROR(
                AVERAGE(IF(
                    ISNUMBER(M49:X49),
                    IF(
                        M$5:X$5=1,
                        M49:X49,
                        ""),
                    "")),
                AVERAGE(IF(
                    ISNUMBER(M49:X49),
                    IF(
                        M$5:X$5=2,
                        M49:X49,
                        ""),
                    ""))
            ),
            IF(
                Parameters!$D$17=1,
                IFERROR(
                    IF(
                        OR(
                            IF(
                                ISNUMBER(M49:X49),
                                IF(
                                    M$5:X$5=1,
                                    M49:X49,
                                    ""),
                                "")
                            =0),
                        0,
                        GEOMEAN(IF(
                            ISNUMBER(M49:X49),
                            IF(
                                M$5:X$5=1,
                                M49:X49,
                                ""),
                            ""))
                    ),
                    IF(
                        OR(IF(
                            ISNUMBER(M49:X49),
                            IF(
                                M$5:X$5=2,
                                M49:X49,
                                ""),
                            "")
                            =0),
                        0,
                        GEOMEAN(IF(
                            ISNUMBER(M49:X49),
                            IF(
                                M$5:X$5=2,
                                M49:X49,
                                ""),
                            "")))
                )
            )
        )
    )
)</f>
        <v>#N/A</v>
      </c>
      <c r="J49" s="242">
        <v>44895</v>
      </c>
      <c r="K49" s="242">
        <v>44726</v>
      </c>
      <c r="L49" s="91" t="s">
        <v>75</v>
      </c>
      <c r="M49" s="192">
        <v>5.0717703349282299</v>
      </c>
      <c r="N49" s="192">
        <v>5.2055587724377501</v>
      </c>
      <c r="O49" s="192" t="s">
        <v>409</v>
      </c>
      <c r="P49" s="192" t="s">
        <v>409</v>
      </c>
      <c r="Q49" s="192" t="s">
        <v>409</v>
      </c>
      <c r="R49" s="192">
        <v>0.37</v>
      </c>
      <c r="S49" s="192">
        <v>60.1</v>
      </c>
      <c r="T49" s="192" t="s">
        <v>409</v>
      </c>
      <c r="U49" s="192" t="s">
        <v>409</v>
      </c>
      <c r="V49" s="192" t="s">
        <v>409</v>
      </c>
      <c r="W49" s="192"/>
      <c r="X49" s="192"/>
      <c r="Y49" s="192"/>
      <c r="Z49" s="192"/>
      <c r="AA49" s="87"/>
    </row>
    <row r="50" spans="1:27" x14ac:dyDescent="0.2">
      <c r="A50" s="81">
        <v>43</v>
      </c>
      <c r="B50" s="84" t="str">
        <f ca="1"/>
        <v>Comoros</v>
      </c>
      <c r="C50" s="84" t="str">
        <f ca="1"/>
        <v>COM</v>
      </c>
      <c r="D50" s="84" t="str">
        <f ca="1"/>
        <v>SSF           Sub-Saharan Africa</v>
      </c>
      <c r="E50" s="84" t="str">
        <f ca="1"/>
        <v>IDA</v>
      </c>
      <c r="F50" s="81" t="str">
        <f t="shared" ca="1" si="3"/>
        <v/>
      </c>
      <c r="G50" s="80">
        <f>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0</v>
      </c>
      <c r="H50" s="80" cm="1">
        <f t="array" ref="H50">IF(
    SUM(IF(
            ISNUMBER(
                IF(
                    $M$4:$X$4,
                    (M50:X50),
                    "")),
            1,
            0))
        =0,
    NA(),
    IF(
        Parameters!$D$15=1,
        IF(
            SUM(--(ISNUMBER(IF($M$4:$X$4=1,(M50:X50),""))))&gt;0,
            MAX(IF(
                ISNUMBER(M50:X50),
                IF(
                    M$4:X$4=1,
                    M50:X50,
                    ""),
                "")),
            MAX(IF(
                ISNUMBER(M50:X50),
                IF(
                    M$4:X$4=2,
                    M50:X50,
                    ""),
                ""))
        ),
        IF(
            Parameters!$D$16=1,
            IFERROR(
                AVERAGE(IF(
                    ISNUMBER(M50:X50),
                    IF(
                        M$4:X$4=1,
                        M50:X50,
                        ""),
                    "")),
                AVERAGE(IF(
                    ISNUMBER(M50:X50),
                    IF(
                        M$4:X$4=2,
                        M50:X50,
                        ""),
                    ""))
            ),
            IF(
                Parameters!$D$17=1,
                IFERROR(
                    IF(
                        OR(
                            IF(
                                ISNUMBER(M50:X50),
                                IF(
                                    M$4:X$4=1,
                                    M50:X50,
                                    ""),
                                "")
                            =0),
                        0,
                        GEOMEAN(IF(
                            ISNUMBER(M50:X50),
                            IF(
                                M$4:X$4=1,
                                M50:X50,
                                ""),
                            ""))
                    ),
                    IF(
                        OR(IF(
                            ISNUMBER(M50:X50),
                            IF(
                                M$4:X$4=2,
                                M50:X50,
                                ""),
                            "")
                            =0),
                        0,
                        GEOMEAN(IF(
                            ISNUMBER(M50:X50),
                            IF(
                                M$4:X$4=2,
                                M50:X50,
                                ""),
                            "")))
                )
            )
        )
    )
)</f>
        <v>8.2296650717703308</v>
      </c>
      <c r="I50" s="191" t="e" cm="1">
        <f t="array" ref="I50">IF(
    SUM(IF(
            ISNUMBER(
                IF(
                    $M$5:$X$5,
                    (M50:X50),
                    "")),
            1,
            0))
        =0,
    NA(),
    IF(
        Parameters!$D$15=1,
        IF(
            SUM(--(ISNUMBER(IF($M$5:$X$5=1,(M50:X50),""))))&gt;0,
            MAX(IF(
                ISNUMBER(M50:X50),
                IF(
                    M$5:X$5=1,
                    M50:X50,
                    ""),
                "")),
            MAX(IF(
                ISNUMBER(M50:X50),
                IF(
                    M$5:X$5=2,
                    M50:X50,
                    ""),
                ""))
        ),
        IF(
            Parameters!$D$16=1,
            IFERROR(
                AVERAGE(IF(
                    ISNUMBER(M50:X50),
                    IF(
                        M$5:X$5=1,
                        M50:X50,
                        ""),
                    "")),
                AVERAGE(IF(
                    ISNUMBER(M50:X50),
                    IF(
                        M$5:X$5=2,
                        M50:X50,
                        ""),
                    ""))
            ),
            IF(
                Parameters!$D$17=1,
                IFERROR(
                    IF(
                        OR(
                            IF(
                                ISNUMBER(M50:X50),
                                IF(
                                    M$5:X$5=1,
                                    M50:X50,
                                    ""),
                                "")
                            =0),
                        0,
                        GEOMEAN(IF(
                            ISNUMBER(M50:X50),
                            IF(
                                M$5:X$5=1,
                                M50:X50,
                                ""),
                            ""))
                    ),
                    IF(
                        OR(IF(
                            ISNUMBER(M50:X50),
                            IF(
                                M$5:X$5=2,
                                M50:X50,
                                ""),
                            "")
                            =0),
                        0,
                        GEOMEAN(IF(
                            ISNUMBER(M50:X50),
                            IF(
                                M$5:X$5=2,
                                M50:X50,
                                ""),
                            "")))
                )
            )
        )
    )
)</f>
        <v>#N/A</v>
      </c>
      <c r="J50" s="242">
        <v>44620</v>
      </c>
      <c r="K50" s="242">
        <v>44620</v>
      </c>
      <c r="L50" s="91" t="s">
        <v>77</v>
      </c>
      <c r="M50" s="192">
        <v>8.2296650717703308</v>
      </c>
      <c r="N50" s="192" t="s">
        <v>409</v>
      </c>
      <c r="O50" s="192" t="s">
        <v>409</v>
      </c>
      <c r="P50" s="192" t="s">
        <v>409</v>
      </c>
      <c r="Q50" s="192" t="s">
        <v>409</v>
      </c>
      <c r="R50" s="192">
        <v>0.502</v>
      </c>
      <c r="S50" s="192" t="s">
        <v>409</v>
      </c>
      <c r="T50" s="192" t="s">
        <v>409</v>
      </c>
      <c r="U50" s="192" t="s">
        <v>409</v>
      </c>
      <c r="V50" s="192" t="s">
        <v>409</v>
      </c>
      <c r="W50" s="192"/>
      <c r="X50" s="192"/>
      <c r="Y50" s="192"/>
      <c r="Z50" s="192"/>
      <c r="AA50" s="87"/>
    </row>
    <row r="51" spans="1:27" x14ac:dyDescent="0.2">
      <c r="A51" s="81">
        <v>44</v>
      </c>
      <c r="B51" s="84" t="str">
        <f ca="1"/>
        <v>Cabo Verde</v>
      </c>
      <c r="C51" s="84" t="str">
        <f ca="1"/>
        <v>CPV</v>
      </c>
      <c r="D51" s="84" t="str">
        <f ca="1"/>
        <v>SSF           Sub-Saharan Africa</v>
      </c>
      <c r="E51" s="84" t="str">
        <f ca="1"/>
        <v>Blend</v>
      </c>
      <c r="F51" s="81" t="str">
        <f t="shared" ca="1" si="3"/>
        <v/>
      </c>
      <c r="G51" s="80">
        <f>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0</v>
      </c>
      <c r="H51" s="80" cm="1">
        <f t="array" ref="H51">IF(
    SUM(IF(
            ISNUMBER(
                IF(
                    $M$4:$X$4,
                    (M51:X51),
                    "")),
            1,
            0))
        =0,
    NA(),
    IF(
        Parameters!$D$15=1,
        IF(
            SUM(--(ISNUMBER(IF($M$4:$X$4=1,(M51:X51),""))))&gt;0,
            MAX(IF(
                ISNUMBER(M51:X51),
                IF(
                    M$4:X$4=1,
                    M51:X51,
                    ""),
                "")),
            MAX(IF(
                ISNUMBER(M51:X51),
                IF(
                    M$4:X$4=2,
                    M51:X51,
                    ""),
                ""))
        ),
        IF(
            Parameters!$D$16=1,
            IFERROR(
                AVERAGE(IF(
                    ISNUMBER(M51:X51),
                    IF(
                        M$4:X$4=1,
                        M51:X51,
                        ""),
                    "")),
                AVERAGE(IF(
                    ISNUMBER(M51:X51),
                    IF(
                        M$4:X$4=2,
                        M51:X51,
                        ""),
                    ""))
            ),
            IF(
                Parameters!$D$17=1,
                IFERROR(
                    IF(
                        OR(
                            IF(
                                ISNUMBER(M51:X51),
                                IF(
                                    M$4:X$4=1,
                                    M51:X51,
                                    ""),
                                "")
                            =0),
                        0,
                        GEOMEAN(IF(
                            ISNUMBER(M51:X51),
                            IF(
                                M$4:X$4=1,
                                M51:X51,
                                ""),
                            ""))
                    ),
                    IF(
                        OR(IF(
                            ISNUMBER(M51:X51),
                            IF(
                                M$4:X$4=2,
                                M51:X51,
                                ""),
                            "")
                            =0),
                        0,
                        GEOMEAN(IF(
                            ISNUMBER(M51:X51),
                            IF(
                                M$4:X$4=2,
                                M51:X51,
                                ""),
                            "")))
                )
            )
        )
    )
)</f>
        <v>6.3636363636363598</v>
      </c>
      <c r="I51" s="191" t="e" cm="1">
        <f t="array" ref="I51">IF(
    SUM(IF(
            ISNUMBER(
                IF(
                    $M$5:$X$5,
                    (M51:X51),
                    "")),
            1,
            0))
        =0,
    NA(),
    IF(
        Parameters!$D$15=1,
        IF(
            SUM(--(ISNUMBER(IF($M$5:$X$5=1,(M51:X51),""))))&gt;0,
            MAX(IF(
                ISNUMBER(M51:X51),
                IF(
                    M$5:X$5=1,
                    M51:X51,
                    ""),
                "")),
            MAX(IF(
                ISNUMBER(M51:X51),
                IF(
                    M$5:X$5=2,
                    M51:X51,
                    ""),
                ""))
        ),
        IF(
            Parameters!$D$16=1,
            IFERROR(
                AVERAGE(IF(
                    ISNUMBER(M51:X51),
                    IF(
                        M$5:X$5=1,
                        M51:X51,
                        ""),
                    "")),
                AVERAGE(IF(
                    ISNUMBER(M51:X51),
                    IF(
                        M$5:X$5=2,
                        M51:X51,
                        ""),
                    ""))
            ),
            IF(
                Parameters!$D$17=1,
                IFERROR(
                    IF(
                        OR(
                            IF(
                                ISNUMBER(M51:X51),
                                IF(
                                    M$5:X$5=1,
                                    M51:X51,
                                    ""),
                                "")
                            =0),
                        0,
                        GEOMEAN(IF(
                            ISNUMBER(M51:X51),
                            IF(
                                M$5:X$5=1,
                                M51:X51,
                                ""),
                            ""))
                    ),
                    IF(
                        OR(IF(
                            ISNUMBER(M51:X51),
                            IF(
                                M$5:X$5=2,
                                M51:X51,
                                ""),
                            "")
                            =0),
                        0,
                        GEOMEAN(IF(
                            ISNUMBER(M51:X51),
                            IF(
                                M$5:X$5=2,
                                M51:X51,
                                ""),
                            "")))
                )
            )
        )
    )
)</f>
        <v>#N/A</v>
      </c>
      <c r="J51" s="242">
        <v>44620</v>
      </c>
      <c r="K51" s="242">
        <v>44840</v>
      </c>
      <c r="L51" s="91" t="s">
        <v>79</v>
      </c>
      <c r="M51" s="192">
        <v>6.3636363636363598</v>
      </c>
      <c r="N51" s="192" t="s">
        <v>409</v>
      </c>
      <c r="O51" s="192" t="s">
        <v>409</v>
      </c>
      <c r="P51" s="192" t="s">
        <v>409</v>
      </c>
      <c r="Q51" s="192" t="s">
        <v>409</v>
      </c>
      <c r="R51" s="192">
        <v>0.42399999999999999</v>
      </c>
      <c r="S51" s="192" t="s">
        <v>409</v>
      </c>
      <c r="T51" s="192" t="s">
        <v>409</v>
      </c>
      <c r="U51" s="192" t="s">
        <v>409</v>
      </c>
      <c r="V51" s="192" t="s">
        <v>409</v>
      </c>
      <c r="W51" s="192"/>
      <c r="X51" s="192"/>
      <c r="Y51" s="192"/>
      <c r="Z51" s="192"/>
      <c r="AA51" s="87"/>
    </row>
    <row r="52" spans="1:27" x14ac:dyDescent="0.2">
      <c r="A52" s="81">
        <v>45</v>
      </c>
      <c r="B52" s="84" t="str">
        <f ca="1"/>
        <v>Costa Rica</v>
      </c>
      <c r="C52" s="84" t="str">
        <f ca="1"/>
        <v>CRI</v>
      </c>
      <c r="D52" s="84" t="str">
        <f ca="1"/>
        <v>LCN           Latin America &amp; Caribbean</v>
      </c>
      <c r="E52" s="84" t="str">
        <f ca="1"/>
        <v>IBRD</v>
      </c>
      <c r="F52" s="81" t="str">
        <f t="shared" ca="1" si="3"/>
        <v/>
      </c>
      <c r="G52" s="80">
        <f>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0</v>
      </c>
      <c r="H52" s="80" cm="1">
        <f t="array" ref="H52">IF(
    SUM(IF(
            ISNUMBER(
                IF(
                    $M$4:$X$4,
                    (M52:X52),
                    "")),
            1,
            0))
        =0,
    NA(),
    IF(
        Parameters!$D$15=1,
        IF(
            SUM(--(ISNUMBER(IF($M$4:$X$4=1,(M52:X52),""))))&gt;0,
            MAX(IF(
                ISNUMBER(M52:X52),
                IF(
                    M$4:X$4=1,
                    M52:X52,
                    ""),
                "")),
            MAX(IF(
                ISNUMBER(M52:X52),
                IF(
                    M$4:X$4=2,
                    M52:X52,
                    ""),
                ""))
        ),
        IF(
            Parameters!$D$16=1,
            IFERROR(
                AVERAGE(IF(
                    ISNUMBER(M52:X52),
                    IF(
                        M$4:X$4=1,
                        M52:X52,
                        ""),
                    "")),
                AVERAGE(IF(
                    ISNUMBER(M52:X52),
                    IF(
                        M$4:X$4=2,
                        M52:X52,
                        ""),
                    ""))
            ),
            IF(
                Parameters!$D$17=1,
                IFERROR(
                    IF(
                        OR(
                            IF(
                                ISNUMBER(M52:X52),
                                IF(
                                    M$4:X$4=1,
                                    M52:X52,
                                    ""),
                                "")
                            =0),
                        0,
                        GEOMEAN(IF(
                            ISNUMBER(M52:X52),
                            IF(
                                M$4:X$4=1,
                                M52:X52,
                                ""),
                            ""))
                    ),
                    IF(
                        OR(IF(
                            ISNUMBER(M52:X52),
                            IF(
                                M$4:X$4=2,
                                M52:X52,
                                ""),
                            "")
                            =0),
                        0,
                        GEOMEAN(IF(
                            ISNUMBER(M52:X52),
                            IF(
                                M$4:X$4=2,
                                M52:X52,
                                ""),
                            "")))
                )
            )
        )
    )
)</f>
        <v>0.19687319050376201</v>
      </c>
      <c r="I52" s="191" t="e" cm="1">
        <f t="array" ref="I52">IF(
    SUM(IF(
            ISNUMBER(
                IF(
                    $M$5:$X$5,
                    (M52:X52),
                    "")),
            1,
            0))
        =0,
    NA(),
    IF(
        Parameters!$D$15=1,
        IF(
            SUM(--(ISNUMBER(IF($M$5:$X$5=1,(M52:X52),""))))&gt;0,
            MAX(IF(
                ISNUMBER(M52:X52),
                IF(
                    M$5:X$5=1,
                    M52:X52,
                    ""),
                "")),
            MAX(IF(
                ISNUMBER(M52:X52),
                IF(
                    M$5:X$5=2,
                    M52:X52,
                    ""),
                ""))
        ),
        IF(
            Parameters!$D$16=1,
            IFERROR(
                AVERAGE(IF(
                    ISNUMBER(M52:X52),
                    IF(
                        M$5:X$5=1,
                        M52:X52,
                        ""),
                    "")),
                AVERAGE(IF(
                    ISNUMBER(M52:X52),
                    IF(
                        M$5:X$5=2,
                        M52:X52,
                        ""),
                    ""))
            ),
            IF(
                Parameters!$D$17=1,
                IFERROR(
                    IF(
                        OR(
                            IF(
                                ISNUMBER(M52:X52),
                                IF(
                                    M$5:X$5=1,
                                    M52:X52,
                                    ""),
                                "")
                            =0),
                        0,
                        GEOMEAN(IF(
                            ISNUMBER(M52:X52),
                            IF(
                                M$5:X$5=1,
                                M52:X52,
                                ""),
                            ""))
                    ),
                    IF(
                        OR(IF(
                            ISNUMBER(M52:X52),
                            IF(
                                M$5:X$5=2,
                                M52:X52,
                                ""),
                            "")
                            =0),
                        0,
                        GEOMEAN(IF(
                            ISNUMBER(M52:X52),
                            IF(
                                M$5:X$5=2,
                                M52:X52,
                                ""),
                            "")))
                )
            )
        )
    )
)</f>
        <v>#N/A</v>
      </c>
      <c r="J52" s="242">
        <v>44620</v>
      </c>
      <c r="K52" s="242">
        <v>44620</v>
      </c>
      <c r="L52" s="91" t="s">
        <v>81</v>
      </c>
      <c r="M52" s="192">
        <v>3.3971291866028701</v>
      </c>
      <c r="N52" s="192">
        <v>0.19687319050376201</v>
      </c>
      <c r="O52" s="192" t="s">
        <v>409</v>
      </c>
      <c r="P52" s="192" t="s">
        <v>409</v>
      </c>
      <c r="Q52" s="192" t="s">
        <v>409</v>
      </c>
      <c r="R52" s="192">
        <v>0.3</v>
      </c>
      <c r="S52" s="192">
        <v>77.400000000000006</v>
      </c>
      <c r="T52" s="192" t="s">
        <v>409</v>
      </c>
      <c r="U52" s="192" t="s">
        <v>409</v>
      </c>
      <c r="V52" s="192" t="s">
        <v>409</v>
      </c>
      <c r="W52" s="192"/>
      <c r="X52" s="192"/>
      <c r="Y52" s="192"/>
      <c r="Z52" s="192"/>
      <c r="AA52" s="87"/>
    </row>
    <row r="53" spans="1:27" x14ac:dyDescent="0.2">
      <c r="A53" s="81">
        <v>46</v>
      </c>
      <c r="B53" s="84" t="str">
        <f ca="1"/>
        <v>Cuba</v>
      </c>
      <c r="C53" s="84" t="str">
        <f ca="1"/>
        <v>CUB</v>
      </c>
      <c r="D53" s="84" t="str">
        <f ca="1"/>
        <v>LCN           Latin America &amp; Caribbean</v>
      </c>
      <c r="E53" s="84" t="str">
        <f ca="1"/>
        <v>NA</v>
      </c>
      <c r="F53" s="81" t="str">
        <f t="shared" ca="1" si="3"/>
        <v/>
      </c>
      <c r="G53" s="80">
        <f>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0</v>
      </c>
      <c r="H53" s="80" cm="1">
        <f t="array" ref="H53">IF(
    SUM(IF(
            ISNUMBER(
                IF(
                    $M$4:$X$4,
                    (M53:X53),
                    "")),
            1,
            0))
        =0,
    NA(),
    IF(
        Parameters!$D$15=1,
        IF(
            SUM(--(ISNUMBER(IF($M$4:$X$4=1,(M53:X53),""))))&gt;0,
            MAX(IF(
                ISNUMBER(M53:X53),
                IF(
                    M$4:X$4=1,
                    M53:X53,
                    ""),
                "")),
            MAX(IF(
                ISNUMBER(M53:X53),
                IF(
                    M$4:X$4=2,
                    M53:X53,
                    ""),
                ""))
        ),
        IF(
            Parameters!$D$16=1,
            IFERROR(
                AVERAGE(IF(
                    ISNUMBER(M53:X53),
                    IF(
                        M$4:X$4=1,
                        M53:X53,
                        ""),
                    "")),
                AVERAGE(IF(
                    ISNUMBER(M53:X53),
                    IF(
                        M$4:X$4=2,
                        M53:X53,
                        ""),
                    ""))
            ),
            IF(
                Parameters!$D$17=1,
                IFERROR(
                    IF(
                        OR(
                            IF(
                                ISNUMBER(M53:X53),
                                IF(
                                    M$4:X$4=1,
                                    M53:X53,
                                    ""),
                                "")
                            =0),
                        0,
                        GEOMEAN(IF(
                            ISNUMBER(M53:X53),
                            IF(
                                M$4:X$4=1,
                                M53:X53,
                                ""),
                            ""))
                    ),
                    IF(
                        OR(IF(
                            ISNUMBER(M53:X53),
                            IF(
                                M$4:X$4=2,
                                M53:X53,
                                ""),
                            "")
                            =0),
                        0,
                        GEOMEAN(IF(
                            ISNUMBER(M53:X53),
                            IF(
                                M$4:X$4=2,
                                M53:X53,
                                ""),
                            "")))
                )
            )
        )
    )
)</f>
        <v>4.3301435406698499</v>
      </c>
      <c r="I53" s="191" t="e" cm="1">
        <f t="array" ref="I53">IF(
    SUM(IF(
            ISNUMBER(
                IF(
                    $M$5:$X$5,
                    (M53:X53),
                    "")),
            1,
            0))
        =0,
    NA(),
    IF(
        Parameters!$D$15=1,
        IF(
            SUM(--(ISNUMBER(IF($M$5:$X$5=1,(M53:X53),""))))&gt;0,
            MAX(IF(
                ISNUMBER(M53:X53),
                IF(
                    M$5:X$5=1,
                    M53:X53,
                    ""),
                "")),
            MAX(IF(
                ISNUMBER(M53:X53),
                IF(
                    M$5:X$5=2,
                    M53:X53,
                    ""),
                ""))
        ),
        IF(
            Parameters!$D$16=1,
            IFERROR(
                AVERAGE(IF(
                    ISNUMBER(M53:X53),
                    IF(
                        M$5:X$5=1,
                        M53:X53,
                        ""),
                    "")),
                AVERAGE(IF(
                    ISNUMBER(M53:X53),
                    IF(
                        M$5:X$5=2,
                        M53:X53,
                        ""),
                    ""))
            ),
            IF(
                Parameters!$D$17=1,
                IFERROR(
                    IF(
                        OR(
                            IF(
                                ISNUMBER(M53:X53),
                                IF(
                                    M$5:X$5=1,
                                    M53:X53,
                                    ""),
                                "")
                            =0),
                        0,
                        GEOMEAN(IF(
                            ISNUMBER(M53:X53),
                            IF(
                                M$5:X$5=1,
                                M53:X53,
                                ""),
                            ""))
                    ),
                    IF(
                        OR(IF(
                            ISNUMBER(M53:X53),
                            IF(
                                M$5:X$5=2,
                                M53:X53,
                                ""),
                            "")
                            =0),
                        0,
                        GEOMEAN(IF(
                            ISNUMBER(M53:X53),
                            IF(
                                M$5:X$5=2,
                                M53:X53,
                                ""),
                            "")))
                )
            )
        )
    )
)</f>
        <v>#N/A</v>
      </c>
      <c r="J53" s="242">
        <v>44620</v>
      </c>
      <c r="K53" s="242">
        <v>44620</v>
      </c>
      <c r="L53" s="91" t="s">
        <v>83</v>
      </c>
      <c r="M53" s="192">
        <v>4.3301435406698499</v>
      </c>
      <c r="N53" s="192" t="s">
        <v>409</v>
      </c>
      <c r="O53" s="192" t="s">
        <v>409</v>
      </c>
      <c r="P53" s="192" t="s">
        <v>409</v>
      </c>
      <c r="Q53" s="192" t="s">
        <v>409</v>
      </c>
      <c r="R53" s="192">
        <v>0.33900000000000002</v>
      </c>
      <c r="S53" s="192" t="s">
        <v>409</v>
      </c>
      <c r="T53" s="192" t="s">
        <v>409</v>
      </c>
      <c r="U53" s="192" t="s">
        <v>409</v>
      </c>
      <c r="V53" s="192" t="s">
        <v>409</v>
      </c>
      <c r="W53" s="192"/>
      <c r="X53" s="192"/>
      <c r="Y53" s="192"/>
      <c r="Z53" s="192"/>
      <c r="AA53" s="87"/>
    </row>
    <row r="54" spans="1:27" x14ac:dyDescent="0.2">
      <c r="A54" s="81">
        <v>47</v>
      </c>
      <c r="B54" s="84" t="str">
        <f ca="1"/>
        <v>Curaçao</v>
      </c>
      <c r="C54" s="84" t="str">
        <f ca="1"/>
        <v>CUW</v>
      </c>
      <c r="D54" s="84" t="str">
        <f ca="1"/>
        <v>LCN           Latin America &amp; Caribbean</v>
      </c>
      <c r="E54" s="84" t="str">
        <f ca="1"/>
        <v>NA</v>
      </c>
      <c r="F54" s="81" t="str">
        <f t="shared" ca="1" si="3"/>
        <v/>
      </c>
      <c r="G54" s="80" t="e">
        <f>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#N/A</v>
      </c>
      <c r="H54" s="80" t="e" cm="1">
        <f t="array" ref="H54">IF(
    SUM(IF(
            ISNUMBER(
                IF(
                    $M$4:$X$4,
                    (M54:X54),
                    "")),
            1,
            0))
        =0,
    NA(),
    IF(
        Parameters!$D$15=1,
        IF(
            SUM(--(ISNUMBER(IF($M$4:$X$4=1,(M54:X54),""))))&gt;0,
            MAX(IF(
                ISNUMBER(M54:X54),
                IF(
                    M$4:X$4=1,
                    M54:X54,
                    ""),
                "")),
            MAX(IF(
                ISNUMBER(M54:X54),
                IF(
                    M$4:X$4=2,
                    M54:X54,
                    ""),
                ""))
        ),
        IF(
            Parameters!$D$16=1,
            IFERROR(
                AVERAGE(IF(
                    ISNUMBER(M54:X54),
                    IF(
                        M$4:X$4=1,
                        M54:X54,
                        ""),
                    "")),
                AVERAGE(IF(
                    ISNUMBER(M54:X54),
                    IF(
                        M$4:X$4=2,
                        M54:X54,
                        ""),
                    ""))
            ),
            IF(
                Parameters!$D$17=1,
                IFERROR(
                    IF(
                        OR(
                            IF(
                                ISNUMBER(M54:X54),
                                IF(
                                    M$4:X$4=1,
                                    M54:X54,
                                    ""),
                                "")
                            =0),
                        0,
                        GEOMEAN(IF(
                            ISNUMBER(M54:X54),
                            IF(
                                M$4:X$4=1,
                                M54:X54,
                                ""),
                            ""))
                    ),
                    IF(
                        OR(IF(
                            ISNUMBER(M54:X54),
                            IF(
                                M$4:X$4=2,
                                M54:X54,
                                ""),
                            "")
                            =0),
                        0,
                        GEOMEAN(IF(
                            ISNUMBER(M54:X54),
                            IF(
                                M$4:X$4=2,
                                M54:X54,
                                ""),
                            "")))
                )
            )
        )
    )
)</f>
        <v>#N/A</v>
      </c>
      <c r="I54" s="191" t="e" cm="1">
        <f t="array" ref="I54">IF(
    SUM(IF(
            ISNUMBER(
                IF(
                    $M$5:$X$5,
                    (M54:X54),
                    "")),
            1,
            0))
        =0,
    NA(),
    IF(
        Parameters!$D$15=1,
        IF(
            SUM(--(ISNUMBER(IF($M$5:$X$5=1,(M54:X54),""))))&gt;0,
            MAX(IF(
                ISNUMBER(M54:X54),
                IF(
                    M$5:X$5=1,
                    M54:X54,
                    ""),
                "")),
            MAX(IF(
                ISNUMBER(M54:X54),
                IF(
                    M$5:X$5=2,
                    M54:X54,
                    ""),
                ""))
        ),
        IF(
            Parameters!$D$16=1,
            IFERROR(
                AVERAGE(IF(
                    ISNUMBER(M54:X54),
                    IF(
                        M$5:X$5=1,
                        M54:X54,
                        ""),
                    "")),
                AVERAGE(IF(
                    ISNUMBER(M54:X54),
                    IF(
                        M$5:X$5=2,
                        M54:X54,
                        ""),
                    ""))
            ),
            IF(
                Parameters!$D$17=1,
                IFERROR(
                    IF(
                        OR(
                            IF(
                                ISNUMBER(M54:X54),
                                IF(
                                    M$5:X$5=1,
                                    M54:X54,
                                    ""),
                                "")
                            =0),
                        0,
                        GEOMEAN(IF(
                            ISNUMBER(M54:X54),
                            IF(
                                M$5:X$5=1,
                                M54:X54,
                                ""),
                            ""))
                    ),
                    IF(
                        OR(IF(
                            ISNUMBER(M54:X54),
                            IF(
                                M$5:X$5=2,
                                M54:X54,
                                ""),
                            "")
                            =0),
                        0,
                        GEOMEAN(IF(
                            ISNUMBER(M54:X54),
                            IF(
                                M$5:X$5=2,
                                M54:X54,
                                ""),
                            "")))
                )
            )
        )
    )
)</f>
        <v>#N/A</v>
      </c>
      <c r="J54" s="242">
        <v>44887</v>
      </c>
      <c r="K54" s="242" t="s">
        <v>409</v>
      </c>
      <c r="L54" s="91" t="s">
        <v>672</v>
      </c>
      <c r="M54" s="192" t="s">
        <v>409</v>
      </c>
      <c r="N54" s="192" t="s">
        <v>409</v>
      </c>
      <c r="O54" s="192" t="s">
        <v>409</v>
      </c>
      <c r="P54" s="192" t="s">
        <v>409</v>
      </c>
      <c r="Q54" s="192" t="s">
        <v>409</v>
      </c>
      <c r="R54" s="192" t="s">
        <v>409</v>
      </c>
      <c r="S54" s="192" t="s">
        <v>409</v>
      </c>
      <c r="T54" s="192" t="s">
        <v>409</v>
      </c>
      <c r="U54" s="192" t="s">
        <v>409</v>
      </c>
      <c r="V54" s="192" t="s">
        <v>409</v>
      </c>
      <c r="W54" s="192"/>
      <c r="X54" s="192"/>
      <c r="Y54" s="192"/>
      <c r="Z54" s="192"/>
      <c r="AA54" s="87"/>
    </row>
    <row r="55" spans="1:27" x14ac:dyDescent="0.2">
      <c r="A55" s="81">
        <v>48</v>
      </c>
      <c r="B55" s="84" t="str">
        <f ca="1"/>
        <v>Cayman Islands</v>
      </c>
      <c r="C55" s="84" t="str">
        <f ca="1"/>
        <v>CYM</v>
      </c>
      <c r="D55" s="84" t="str">
        <f ca="1"/>
        <v>LCN           Latin America &amp; Caribbean</v>
      </c>
      <c r="E55" s="84" t="str">
        <f ca="1"/>
        <v>NA</v>
      </c>
      <c r="F55" s="81" t="str">
        <f t="shared" ca="1" si="3"/>
        <v/>
      </c>
      <c r="G55" s="80" t="e">
        <f>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#N/A</v>
      </c>
      <c r="H55" s="80" t="e" cm="1">
        <f t="array" ref="H55">IF(
    SUM(IF(
            ISNUMBER(
                IF(
                    $M$4:$X$4,
                    (M55:X55),
                    "")),
            1,
            0))
        =0,
    NA(),
    IF(
        Parameters!$D$15=1,
        IF(
            SUM(--(ISNUMBER(IF($M$4:$X$4=1,(M55:X55),""))))&gt;0,
            MAX(IF(
                ISNUMBER(M55:X55),
                IF(
                    M$4:X$4=1,
                    M55:X55,
                    ""),
                "")),
            MAX(IF(
                ISNUMBER(M55:X55),
                IF(
                    M$4:X$4=2,
                    M55:X55,
                    ""),
                ""))
        ),
        IF(
            Parameters!$D$16=1,
            IFERROR(
                AVERAGE(IF(
                    ISNUMBER(M55:X55),
                    IF(
                        M$4:X$4=1,
                        M55:X55,
                        ""),
                    "")),
                AVERAGE(IF(
                    ISNUMBER(M55:X55),
                    IF(
                        M$4:X$4=2,
                        M55:X55,
                        ""),
                    ""))
            ),
            IF(
                Parameters!$D$17=1,
                IFERROR(
                    IF(
                        OR(
                            IF(
                                ISNUMBER(M55:X55),
                                IF(
                                    M$4:X$4=1,
                                    M55:X55,
                                    ""),
                                "")
                            =0),
                        0,
                        GEOMEAN(IF(
                            ISNUMBER(M55:X55),
                            IF(
                                M$4:X$4=1,
                                M55:X55,
                                ""),
                            ""))
                    ),
                    IF(
                        OR(IF(
                            ISNUMBER(M55:X55),
                            IF(
                                M$4:X$4=2,
                                M55:X55,
                                ""),
                            "")
                            =0),
                        0,
                        GEOMEAN(IF(
                            ISNUMBER(M55:X55),
                            IF(
                                M$4:X$4=2,
                                M55:X55,
                                ""),
                            "")))
                )
            )
        )
    )
)</f>
        <v>#N/A</v>
      </c>
      <c r="I55" s="191" t="e" cm="1">
        <f t="array" ref="I55">IF(
    SUM(IF(
            ISNUMBER(
                IF(
                    $M$5:$X$5,
                    (M55:X55),
                    "")),
            1,
            0))
        =0,
    NA(),
    IF(
        Parameters!$D$15=1,
        IF(
            SUM(--(ISNUMBER(IF($M$5:$X$5=1,(M55:X55),""))))&gt;0,
            MAX(IF(
                ISNUMBER(M55:X55),
                IF(
                    M$5:X$5=1,
                    M55:X55,
                    ""),
                "")),
            MAX(IF(
                ISNUMBER(M55:X55),
                IF(
                    M$5:X$5=2,
                    M55:X55,
                    ""),
                ""))
        ),
        IF(
            Parameters!$D$16=1,
            IFERROR(
                AVERAGE(IF(
                    ISNUMBER(M55:X55),
                    IF(
                        M$5:X$5=1,
                        M55:X55,
                        ""),
                    "")),
                AVERAGE(IF(
                    ISNUMBER(M55:X55),
                    IF(
                        M$5:X$5=2,
                        M55:X55,
                        ""),
                    ""))
            ),
            IF(
                Parameters!$D$17=1,
                IFERROR(
                    IF(
                        OR(
                            IF(
                                ISNUMBER(M55:X55),
                                IF(
                                    M$5:X$5=1,
                                    M55:X55,
                                    ""),
                                "")
                            =0),
                        0,
                        GEOMEAN(IF(
                            ISNUMBER(M55:X55),
                            IF(
                                M$5:X$5=1,
                                M55:X55,
                                ""),
                            ""))
                    ),
                    IF(
                        OR(IF(
                            ISNUMBER(M55:X55),
                            IF(
                                M$5:X$5=2,
                                M55:X55,
                                ""),
                            "")
                            =0),
                        0,
                        GEOMEAN(IF(
                            ISNUMBER(M55:X55),
                            IF(
                                M$5:X$5=2,
                                M55:X55,
                                ""),
                            "")))
                )
            )
        )
    )
)</f>
        <v>#N/A</v>
      </c>
      <c r="J55" s="242">
        <v>44887</v>
      </c>
      <c r="K55" s="242" t="s">
        <v>409</v>
      </c>
      <c r="L55" s="91" t="s">
        <v>673</v>
      </c>
      <c r="M55" s="192" t="s">
        <v>409</v>
      </c>
      <c r="N55" s="192" t="s">
        <v>409</v>
      </c>
      <c r="O55" s="192" t="s">
        <v>409</v>
      </c>
      <c r="P55" s="192" t="s">
        <v>409</v>
      </c>
      <c r="Q55" s="192" t="s">
        <v>409</v>
      </c>
      <c r="R55" s="192" t="s">
        <v>409</v>
      </c>
      <c r="S55" s="192" t="s">
        <v>409</v>
      </c>
      <c r="T55" s="192" t="s">
        <v>409</v>
      </c>
      <c r="U55" s="192" t="s">
        <v>409</v>
      </c>
      <c r="V55" s="192" t="s">
        <v>409</v>
      </c>
      <c r="W55" s="192"/>
      <c r="X55" s="192"/>
      <c r="Y55" s="192"/>
      <c r="Z55" s="192"/>
      <c r="AA55" s="87"/>
    </row>
    <row r="56" spans="1:27" x14ac:dyDescent="0.2">
      <c r="A56" s="81">
        <v>49</v>
      </c>
      <c r="B56" s="84" t="str">
        <f ca="1"/>
        <v>Cyprus</v>
      </c>
      <c r="C56" s="84" t="str">
        <f ca="1"/>
        <v>CYP</v>
      </c>
      <c r="D56" s="84" t="str">
        <f ca="1"/>
        <v>ECS           Europe &amp; Central Asia</v>
      </c>
      <c r="E56" s="84" t="str">
        <f ca="1"/>
        <v>NA</v>
      </c>
      <c r="F56" s="81" t="str">
        <f t="shared" ca="1" si="3"/>
        <v/>
      </c>
      <c r="G56" s="80">
        <f>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0</v>
      </c>
      <c r="H56" s="80" cm="1">
        <f t="array" ref="H56">IF(
    SUM(IF(
            ISNUMBER(
                IF(
                    $M$4:$X$4,
                    (M56:X56),
                    "")),
            1,
            0))
        =0,
    NA(),
    IF(
        Parameters!$D$15=1,
        IF(
            SUM(--(ISNUMBER(IF($M$4:$X$4=1,(M56:X56),""))))&gt;0,
            MAX(IF(
                ISNUMBER(M56:X56),
                IF(
                    M$4:X$4=1,
                    M56:X56,
                    ""),
                "")),
            MAX(IF(
                ISNUMBER(M56:X56),
                IF(
                    M$4:X$4=2,
                    M56:X56,
                    ""),
                ""))
        ),
        IF(
            Parameters!$D$16=1,
            IFERROR(
                AVERAGE(IF(
                    ISNUMBER(M56:X56),
                    IF(
                        M$4:X$4=1,
                        M56:X56,
                        ""),
                    "")),
                AVERAGE(IF(
                    ISNUMBER(M56:X56),
                    IF(
                        M$4:X$4=2,
                        M56:X56,
                        ""),
                    ""))
            ),
            IF(
                Parameters!$D$17=1,
                IFERROR(
                    IF(
                        OR(
                            IF(
                                ISNUMBER(M56:X56),
                                IF(
                                    M$4:X$4=1,
                                    M56:X56,
                                    ""),
                                "")
                            =0),
                        0,
                        GEOMEAN(IF(
                            ISNUMBER(M56:X56),
                            IF(
                                M$4:X$4=1,
                                M56:X56,
                                ""),
                            ""))
                    ),
                    IF(
                        OR(IF(
                            ISNUMBER(M56:X56),
                            IF(
                                M$4:X$4=2,
                                M56:X56,
                                ""),
                            "")
                            =0),
                        0,
                        GEOMEAN(IF(
                            ISNUMBER(M56:X56),
                            IF(
                                M$4:X$4=2,
                                M56:X56,
                                ""),
                            "")))
                )
            )
        )
    )
)</f>
        <v>2.12918660287081</v>
      </c>
      <c r="I56" s="191" t="e" cm="1">
        <f t="array" ref="I56">IF(
    SUM(IF(
            ISNUMBER(
                IF(
                    $M$5:$X$5,
                    (M56:X56),
                    "")),
            1,
            0))
        =0,
    NA(),
    IF(
        Parameters!$D$15=1,
        IF(
            SUM(--(ISNUMBER(IF($M$5:$X$5=1,(M56:X56),""))))&gt;0,
            MAX(IF(
                ISNUMBER(M56:X56),
                IF(
                    M$5:X$5=1,
                    M56:X56,
                    ""),
                "")),
            MAX(IF(
                ISNUMBER(M56:X56),
                IF(
                    M$5:X$5=2,
                    M56:X56,
                    ""),
                ""))
        ),
        IF(
            Parameters!$D$16=1,
            IFERROR(
                AVERAGE(IF(
                    ISNUMBER(M56:X56),
                    IF(
                        M$5:X$5=1,
                        M56:X56,
                        ""),
                    "")),
                AVERAGE(IF(
                    ISNUMBER(M56:X56),
                    IF(
                        M$5:X$5=2,
                        M56:X56,
                        ""),
                    ""))
            ),
            IF(
                Parameters!$D$17=1,
                IFERROR(
                    IF(
                        OR(
                            IF(
                                ISNUMBER(M56:X56),
                                IF(
                                    M$5:X$5=1,
                                    M56:X56,
                                    ""),
                                "")
                            =0),
                        0,
                        GEOMEAN(IF(
                            ISNUMBER(M56:X56),
                            IF(
                                M$5:X$5=1,
                                M56:X56,
                                ""),
                            ""))
                    ),
                    IF(
                        OR(IF(
                            ISNUMBER(M56:X56),
                            IF(
                                M$5:X$5=2,
                                M56:X56,
                                ""),
                            "")
                            =0),
                        0,
                        GEOMEAN(IF(
                            ISNUMBER(M56:X56),
                            IF(
                                M$5:X$5=2,
                                M56:X56,
                                ""),
                            "")))
                )
            )
        )
    )
)</f>
        <v>#N/A</v>
      </c>
      <c r="J56" s="242">
        <v>44620</v>
      </c>
      <c r="K56" s="242">
        <v>44620</v>
      </c>
      <c r="L56" s="91" t="s">
        <v>85</v>
      </c>
      <c r="M56" s="192">
        <v>2.12918660287081</v>
      </c>
      <c r="N56" s="192" t="s">
        <v>409</v>
      </c>
      <c r="O56" s="192" t="s">
        <v>409</v>
      </c>
      <c r="P56" s="192" t="s">
        <v>409</v>
      </c>
      <c r="Q56" s="192" t="s">
        <v>409</v>
      </c>
      <c r="R56" s="192">
        <v>0.247</v>
      </c>
      <c r="S56" s="192" t="s">
        <v>409</v>
      </c>
      <c r="T56" s="192" t="s">
        <v>409</v>
      </c>
      <c r="U56" s="192" t="s">
        <v>409</v>
      </c>
      <c r="V56" s="192" t="s">
        <v>409</v>
      </c>
      <c r="W56" s="192"/>
      <c r="X56" s="192"/>
      <c r="Y56" s="192"/>
      <c r="Z56" s="192"/>
      <c r="AA56" s="87"/>
    </row>
    <row r="57" spans="1:27" x14ac:dyDescent="0.2">
      <c r="A57" s="81">
        <v>50</v>
      </c>
      <c r="B57" s="84" t="str">
        <f ca="1"/>
        <v>Czech Republic</v>
      </c>
      <c r="C57" s="84" t="str">
        <f ca="1"/>
        <v>CZE</v>
      </c>
      <c r="D57" s="84" t="str">
        <f ca="1"/>
        <v>ECS           Europe &amp; Central Asia</v>
      </c>
      <c r="E57" s="84" t="str">
        <f ca="1"/>
        <v>NA</v>
      </c>
      <c r="F57" s="81" t="str">
        <f t="shared" ca="1" si="3"/>
        <v/>
      </c>
      <c r="G57" s="80">
        <f>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0</v>
      </c>
      <c r="H57" s="80" cm="1">
        <f t="array" ref="H57">IF(
    SUM(IF(
            ISNUMBER(
                IF(
                    $M$4:$X$4,
                    (M57:X57),
                    "")),
            1,
            0))
        =0,
    NA(),
    IF(
        Parameters!$D$15=1,
        IF(
            SUM(--(ISNUMBER(IF($M$4:$X$4=1,(M57:X57),""))))&gt;0,
            MAX(IF(
                ISNUMBER(M57:X57),
                IF(
                    M$4:X$4=1,
                    M57:X57,
                    ""),
                "")),
            MAX(IF(
                ISNUMBER(M57:X57),
                IF(
                    M$4:X$4=2,
                    M57:X57,
                    ""),
                ""))
        ),
        IF(
            Parameters!$D$16=1,
            IFERROR(
                AVERAGE(IF(
                    ISNUMBER(M57:X57),
                    IF(
                        M$4:X$4=1,
                        M57:X57,
                        ""),
                    "")),
                AVERAGE(IF(
                    ISNUMBER(M57:X57),
                    IF(
                        M$4:X$4=2,
                        M57:X57,
                        ""),
                    ""))
            ),
            IF(
                Parameters!$D$17=1,
                IFERROR(
                    IF(
                        OR(
                            IF(
                                ISNUMBER(M57:X57),
                                IF(
                                    M$4:X$4=1,
                                    M57:X57,
                                    ""),
                                "")
                            =0),
                        0,
                        GEOMEAN(IF(
                            ISNUMBER(M57:X57),
                            IF(
                                M$4:X$4=1,
                                M57:X57,
                                ""),
                            ""))
                    ),
                    IF(
                        OR(IF(
                            ISNUMBER(M57:X57),
                            IF(
                                M$4:X$4=2,
                                M57:X57,
                                ""),
                            "")
                            =0),
                        0,
                        GEOMEAN(IF(
                            ISNUMBER(M57:X57),
                            IF(
                                M$4:X$4=2,
                                M57:X57,
                                ""),
                            "")))
                )
            )
        )
    )
)</f>
        <v>0.11001737116386601</v>
      </c>
      <c r="I57" s="191" t="e" cm="1">
        <f t="array" ref="I57">IF(
    SUM(IF(
            ISNUMBER(
                IF(
                    $M$5:$X$5,
                    (M57:X57),
                    "")),
            1,
            0))
        =0,
    NA(),
    IF(
        Parameters!$D$15=1,
        IF(
            SUM(--(ISNUMBER(IF($M$5:$X$5=1,(M57:X57),""))))&gt;0,
            MAX(IF(
                ISNUMBER(M57:X57),
                IF(
                    M$5:X$5=1,
                    M57:X57,
                    ""),
                "")),
            MAX(IF(
                ISNUMBER(M57:X57),
                IF(
                    M$5:X$5=2,
                    M57:X57,
                    ""),
                ""))
        ),
        IF(
            Parameters!$D$16=1,
            IFERROR(
                AVERAGE(IF(
                    ISNUMBER(M57:X57),
                    IF(
                        M$5:X$5=1,
                        M57:X57,
                        ""),
                    "")),
                AVERAGE(IF(
                    ISNUMBER(M57:X57),
                    IF(
                        M$5:X$5=2,
                        M57:X57,
                        ""),
                    ""))
            ),
            IF(
                Parameters!$D$17=1,
                IFERROR(
                    IF(
                        OR(
                            IF(
                                ISNUMBER(M57:X57),
                                IF(
                                    M$5:X$5=1,
                                    M57:X57,
                                    ""),
                                "")
                            =0),
                        0,
                        GEOMEAN(IF(
                            ISNUMBER(M57:X57),
                            IF(
                                M$5:X$5=1,
                                M57:X57,
                                ""),
                            ""))
                    ),
                    IF(
                        OR(IF(
                            ISNUMBER(M57:X57),
                            IF(
                                M$5:X$5=2,
                                M57:X57,
                                ""),
                            "")
                            =0),
                        0,
                        GEOMEAN(IF(
                            ISNUMBER(M57:X57),
                            IF(
                                M$5:X$5=2,
                                M57:X57,
                                ""),
                            "")))
                )
            )
        )
    )
)</f>
        <v>#N/A</v>
      </c>
      <c r="J57" s="242">
        <v>44895</v>
      </c>
      <c r="K57" s="242">
        <v>44620</v>
      </c>
      <c r="L57" s="91" t="s">
        <v>87</v>
      </c>
      <c r="M57" s="192">
        <v>0</v>
      </c>
      <c r="N57" s="192">
        <v>0.11001737116386601</v>
      </c>
      <c r="O57" s="192" t="s">
        <v>409</v>
      </c>
      <c r="P57" s="192" t="s">
        <v>409</v>
      </c>
      <c r="Q57" s="192" t="s">
        <v>409</v>
      </c>
      <c r="R57" s="192">
        <v>0.14199999999999999</v>
      </c>
      <c r="S57" s="192">
        <v>77.7</v>
      </c>
      <c r="T57" s="192" t="s">
        <v>409</v>
      </c>
      <c r="U57" s="192" t="s">
        <v>409</v>
      </c>
      <c r="V57" s="192" t="s">
        <v>409</v>
      </c>
      <c r="W57" s="192"/>
      <c r="X57" s="192"/>
      <c r="Y57" s="192"/>
      <c r="Z57" s="192"/>
      <c r="AA57" s="87"/>
    </row>
    <row r="58" spans="1:27" x14ac:dyDescent="0.2">
      <c r="A58" s="81">
        <v>51</v>
      </c>
      <c r="B58" s="84" t="str">
        <f ca="1"/>
        <v>Germany</v>
      </c>
      <c r="C58" s="84" t="str">
        <f ca="1"/>
        <v>DEU</v>
      </c>
      <c r="D58" s="84" t="str">
        <f ca="1"/>
        <v>ECS           Europe &amp; Central Asia</v>
      </c>
      <c r="E58" s="84" t="str">
        <f ca="1"/>
        <v>NA</v>
      </c>
      <c r="F58" s="81" t="str">
        <f t="shared" ca="1" si="3"/>
        <v/>
      </c>
      <c r="G58" s="80">
        <f>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v>
      </c>
      <c r="H58" s="80" cm="1">
        <f t="array" ref="H58">IF(
    SUM(IF(
            ISNUMBER(
                IF(
                    $M$4:$X$4,
                    (M58:X58),
                    "")),
            1,
            0))
        =0,
    NA(),
    IF(
        Parameters!$D$15=1,
        IF(
            SUM(--(ISNUMBER(IF($M$4:$X$4=1,(M58:X58),""))))&gt;0,
            MAX(IF(
                ISNUMBER(M58:X58),
                IF(
                    M$4:X$4=1,
                    M58:X58,
                    ""),
                "")),
            MAX(IF(
                ISNUMBER(M58:X58),
                IF(
                    M$4:X$4=2,
                    M58:X58,
                    ""),
                ""))
        ),
        IF(
            Parameters!$D$16=1,
            IFERROR(
                AVERAGE(IF(
                    ISNUMBER(M58:X58),
                    IF(
                        M$4:X$4=1,
                        M58:X58,
                        ""),
                    "")),
                AVERAGE(IF(
                    ISNUMBER(M58:X58),
                    IF(
                        M$4:X$4=2,
                        M58:X58,
                        ""),
                    ""))
            ),
            IF(
                Parameters!$D$17=1,
                IFERROR(
                    IF(
                        OR(
                            IF(
                                ISNUMBER(M58:X58),
                                IF(
                                    M$4:X$4=1,
                                    M58:X58,
                                    ""),
                                "")
                            =0),
                        0,
                        GEOMEAN(IF(
                            ISNUMBER(M58:X58),
                            IF(
                                M$4:X$4=1,
                                M58:X58,
                                ""),
                            ""))
                    ),
                    IF(
                        OR(IF(
                            ISNUMBER(M58:X58),
                            IF(
                                M$4:X$4=2,
                                M58:X58,
                                ""),
                            "")
                            =0),
                        0,
                        GEOMEAN(IF(
                            ISNUMBER(M58:X58),
                            IF(
                                M$4:X$4=2,
                                M58:X58,
                                ""),
                            "")))
                )
            )
        )
    )
)</f>
        <v>0.31268094962362403</v>
      </c>
      <c r="I58" s="191" t="e" cm="1">
        <f t="array" ref="I58">IF(
    SUM(IF(
            ISNUMBER(
                IF(
                    $M$5:$X$5,
                    (M58:X58),
                    "")),
            1,
            0))
        =0,
    NA(),
    IF(
        Parameters!$D$15=1,
        IF(
            SUM(--(ISNUMBER(IF($M$5:$X$5=1,(M58:X58),""))))&gt;0,
            MAX(IF(
                ISNUMBER(M58:X58),
                IF(
                    M$5:X$5=1,
                    M58:X58,
                    ""),
                "")),
            MAX(IF(
                ISNUMBER(M58:X58),
                IF(
                    M$5:X$5=2,
                    M58:X58,
                    ""),
                ""))
        ),
        IF(
            Parameters!$D$16=1,
            IFERROR(
                AVERAGE(IF(
                    ISNUMBER(M58:X58),
                    IF(
                        M$5:X$5=1,
                        M58:X58,
                        ""),
                    "")),
                AVERAGE(IF(
                    ISNUMBER(M58:X58),
                    IF(
                        M$5:X$5=2,
                        M58:X58,
                        ""),
                    ""))
            ),
            IF(
                Parameters!$D$17=1,
                IFERROR(
                    IF(
                        OR(
                            IF(
                                ISNUMBER(M58:X58),
                                IF(
                                    M$5:X$5=1,
                                    M58:X58,
                                    ""),
                                "")
                            =0),
                        0,
                        GEOMEAN(IF(
                            ISNUMBER(M58:X58),
                            IF(
                                M$5:X$5=1,
                                M58:X58,
                                ""),
                            ""))
                    ),
                    IF(
                        OR(IF(
                            ISNUMBER(M58:X58),
                            IF(
                                M$5:X$5=2,
                                M58:X58,
                                ""),
                            "")
                            =0),
                        0,
                        GEOMEAN(IF(
                            ISNUMBER(M58:X58),
                            IF(
                                M$5:X$5=2,
                                M58:X58,
                                ""),
                            "")))
                )
            )
        )
    )
)</f>
        <v>#N/A</v>
      </c>
      <c r="J58" s="242">
        <v>44895</v>
      </c>
      <c r="K58" s="242">
        <v>44620</v>
      </c>
      <c r="L58" s="91" t="s">
        <v>89</v>
      </c>
      <c r="M58" s="192">
        <v>0</v>
      </c>
      <c r="N58" s="192">
        <v>0.31268094962362403</v>
      </c>
      <c r="O58" s="192" t="s">
        <v>409</v>
      </c>
      <c r="P58" s="192" t="s">
        <v>409</v>
      </c>
      <c r="Q58" s="192" t="s">
        <v>409</v>
      </c>
      <c r="R58" s="192">
        <v>0.111</v>
      </c>
      <c r="S58" s="192">
        <v>77</v>
      </c>
      <c r="T58" s="192" t="s">
        <v>409</v>
      </c>
      <c r="U58" s="192" t="s">
        <v>409</v>
      </c>
      <c r="V58" s="192" t="s">
        <v>409</v>
      </c>
      <c r="W58" s="192"/>
      <c r="X58" s="192"/>
      <c r="Y58" s="192"/>
      <c r="Z58" s="192"/>
      <c r="AA58" s="87"/>
    </row>
    <row r="59" spans="1:27" x14ac:dyDescent="0.2">
      <c r="A59" s="81">
        <v>52</v>
      </c>
      <c r="B59" s="84" t="str">
        <f ca="1"/>
        <v>Djibouti</v>
      </c>
      <c r="C59" s="84" t="str">
        <f ca="1"/>
        <v>DJI</v>
      </c>
      <c r="D59" s="84" t="str">
        <f ca="1"/>
        <v>MEA           Middle East &amp; North Africa</v>
      </c>
      <c r="E59" s="84" t="str">
        <f ca="1"/>
        <v>IDA</v>
      </c>
      <c r="F59" s="81" t="str">
        <f t="shared" ca="1" si="3"/>
        <v/>
      </c>
      <c r="G59" s="80">
        <f>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6.4240129657194851</v>
      </c>
      <c r="H59" s="80" cm="1">
        <f t="array" ref="H59">IF(
    SUM(IF(
            ISNUMBER(
                IF(
                    $M$4:$X$4,
                    (M59:X59),
                    "")),
            1,
            0))
        =0,
    NA(),
    IF(
        Parameters!$D$15=1,
        IF(
            SUM(--(ISNUMBER(IF($M$4:$X$4=1,(M59:X59),""))))&gt;0,
            MAX(IF(
                ISNUMBER(M59:X59),
                IF(
                    M$4:X$4=1,
                    M59:X59,
                    ""),
                "")),
            MAX(IF(
                ISNUMBER(M59:X59),
                IF(
                    M$4:X$4=2,
                    M59:X59,
                    ""),
                ""))
        ),
        IF(
            Parameters!$D$16=1,
            IFERROR(
                AVERAGE(IF(
                    ISNUMBER(M59:X59),
                    IF(
                        M$4:X$4=1,
                        M59:X59,
                        ""),
                    "")),
                AVERAGE(IF(
                    ISNUMBER(M59:X59),
                    IF(
                        M$4:X$4=2,
                        M59:X59,
                        ""),
                    ""))
            ),
            IF(
                Parameters!$D$17=1,
                IFERROR(
                    IF(
                        OR(
                            IF(
                                ISNUMBER(M59:X59),
                                IF(
                                    M$4:X$4=1,
                                    M59:X59,
                                    ""),
                                "")
                            =0),
                        0,
                        GEOMEAN(IF(
                            ISNUMBER(M59:X59),
                            IF(
                                M$4:X$4=1,
                                M59:X59,
                                ""),
                            ""))
                    ),
                    IF(
                        OR(IF(
                            ISNUMBER(M59:X59),
                            IF(
                                M$4:X$4=2,
                                M59:X59,
                                ""),
                            "")
                            =0),
                        0,
                        GEOMEAN(IF(
                            ISNUMBER(M59:X59),
                            IF(
                                M$4:X$4=2,
                                M59:X59,
                                ""),
                            "")))
                )
            )
        )
    )
)</f>
        <v>8.2535885167464098</v>
      </c>
      <c r="I59" s="191" cm="1">
        <f t="array" ref="I59">IF(
    SUM(IF(
            ISNUMBER(
                IF(
                    $M$5:$X$5,
                    (M59:X59),
                    "")),
            1,
            0))
        =0,
    NA(),
    IF(
        Parameters!$D$15=1,
        IF(
            SUM(--(ISNUMBER(IF($M$5:$X$5=1,(M59:X59),""))))&gt;0,
            MAX(IF(
                ISNUMBER(M59:X59),
                IF(
                    M$5:X$5=1,
                    M59:X59,
                    ""),
                "")),
            MAX(IF(
                ISNUMBER(M59:X59),
                IF(
                    M$5:X$5=2,
                    M59:X59,
                    ""),
                ""))
        ),
        IF(
            Parameters!$D$16=1,
            IFERROR(
                AVERAGE(IF(
                    ISNUMBER(M59:X59),
                    IF(
                        M$5:X$5=1,
                        M59:X59,
                        ""),
                    "")),
                AVERAGE(IF(
                    ISNUMBER(M59:X59),
                    IF(
                        M$5:X$5=2,
                        M59:X59,
                        ""),
                    ""))
            ),
            IF(
                Parameters!$D$17=1,
                IFERROR(
                    IF(
                        OR(
                            IF(
                                ISNUMBER(M59:X59),
                                IF(
                                    M$5:X$5=1,
                                    M59:X59,
                                    ""),
                                "")
                            =0),
                        0,
                        GEOMEAN(IF(
                            ISNUMBER(M59:X59),
                            IF(
                                M$5:X$5=1,
                                M59:X59,
                                ""),
                            ""))
                    ),
                    IF(
                        OR(IF(
                            ISNUMBER(M59:X59),
                            IF(
                                M$5:X$5=2,
                                M59:X59,
                                ""),
                            "")
                            =0),
                        0,
                        GEOMEAN(IF(
                            ISNUMBER(M59:X59),
                            IF(
                                M$5:X$5=2,
                                M59:X59,
                                ""),
                            "")))
                )
            )
        )
    )
)</f>
        <v>5</v>
      </c>
      <c r="J59" s="242">
        <v>44620</v>
      </c>
      <c r="K59" s="242">
        <v>45308</v>
      </c>
      <c r="L59" s="91" t="s">
        <v>91</v>
      </c>
      <c r="M59" s="192">
        <v>8.2535885167464098</v>
      </c>
      <c r="N59" s="192" t="s">
        <v>409</v>
      </c>
      <c r="O59" s="192">
        <v>5</v>
      </c>
      <c r="P59" s="192" t="s">
        <v>409</v>
      </c>
      <c r="Q59" s="192" t="s">
        <v>409</v>
      </c>
      <c r="R59" s="192">
        <v>0.503</v>
      </c>
      <c r="S59" s="192" t="s">
        <v>409</v>
      </c>
      <c r="T59" s="192" t="s">
        <v>752</v>
      </c>
      <c r="U59" s="192" t="s">
        <v>409</v>
      </c>
      <c r="V59" s="192" t="s">
        <v>409</v>
      </c>
      <c r="W59" s="192"/>
      <c r="X59" s="192"/>
      <c r="Y59" s="192"/>
      <c r="Z59" s="192"/>
      <c r="AA59" s="87"/>
    </row>
    <row r="60" spans="1:27" x14ac:dyDescent="0.2">
      <c r="A60" s="81">
        <v>53</v>
      </c>
      <c r="B60" s="84" t="str">
        <f ca="1"/>
        <v>Dominica</v>
      </c>
      <c r="C60" s="84" t="str">
        <f ca="1"/>
        <v>DMA</v>
      </c>
      <c r="D60" s="84" t="str">
        <f ca="1"/>
        <v>LCN           Latin America &amp; Caribbean</v>
      </c>
      <c r="E60" s="84" t="str">
        <f ca="1"/>
        <v>Blend</v>
      </c>
      <c r="F60" s="81" t="str">
        <f t="shared" ca="1" si="3"/>
        <v/>
      </c>
      <c r="G60" s="80">
        <f>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0</v>
      </c>
      <c r="H60" s="80" cm="1">
        <f t="array" ref="H60">IF(
    SUM(IF(
            ISNUMBER(
                IF(
                    $M$4:$X$4,
                    (M60:X60),
                    "")),
            1,
            0))
        =0,
    NA(),
    IF(
        Parameters!$D$15=1,
        IF(
            SUM(--(ISNUMBER(IF($M$4:$X$4=1,(M60:X60),""))))&gt;0,
            MAX(IF(
                ISNUMBER(M60:X60),
                IF(
                    M$4:X$4=1,
                    M60:X60,
                    ""),
                "")),
            MAX(IF(
                ISNUMBER(M60:X60),
                IF(
                    M$4:X$4=2,
                    M60:X60,
                    ""),
                ""))
        ),
        IF(
            Parameters!$D$16=1,
            IFERROR(
                AVERAGE(IF(
                    ISNUMBER(M60:X60),
                    IF(
                        M$4:X$4=1,
                        M60:X60,
                        ""),
                    "")),
                AVERAGE(IF(
                    ISNUMBER(M60:X60),
                    IF(
                        M$4:X$4=2,
                        M60:X60,
                        ""),
                    ""))
            ),
            IF(
                Parameters!$D$17=1,
                IFERROR(
                    IF(
                        OR(
                            IF(
                                ISNUMBER(M60:X60),
                                IF(
                                    M$4:X$4=1,
                                    M60:X60,
                                    ""),
                                "")
                            =0),
                        0,
                        GEOMEAN(IF(
                            ISNUMBER(M60:X60),
                            IF(
                                M$4:X$4=1,
                                M60:X60,
                                ""),
                            ""))
                    ),
                    IF(
                        OR(IF(
                            ISNUMBER(M60:X60),
                            IF(
                                M$4:X$4=2,
                                M60:X60,
                                ""),
                            "")
                            =0),
                        0,
                        GEOMEAN(IF(
                            ISNUMBER(M60:X60),
                            IF(
                                M$4:X$4=2,
                                M60:X60,
                                ""),
                            "")))
                )
            )
        )
    )
)</f>
        <v>5.5023923444975997</v>
      </c>
      <c r="I60" s="191" t="e" cm="1">
        <f t="array" ref="I60">IF(
    SUM(IF(
            ISNUMBER(
                IF(
                    $M$5:$X$5,
                    (M60:X60),
                    "")),
            1,
            0))
        =0,
    NA(),
    IF(
        Parameters!$D$15=1,
        IF(
            SUM(--(ISNUMBER(IF($M$5:$X$5=1,(M60:X60),""))))&gt;0,
            MAX(IF(
                ISNUMBER(M60:X60),
                IF(
                    M$5:X$5=1,
                    M60:X60,
                    ""),
                "")),
            MAX(IF(
                ISNUMBER(M60:X60),
                IF(
                    M$5:X$5=2,
                    M60:X60,
                    ""),
                ""))
        ),
        IF(
            Parameters!$D$16=1,
            IFERROR(
                AVERAGE(IF(
                    ISNUMBER(M60:X60),
                    IF(
                        M$5:X$5=1,
                        M60:X60,
                        ""),
                    "")),
                AVERAGE(IF(
                    ISNUMBER(M60:X60),
                    IF(
                        M$5:X$5=2,
                        M60:X60,
                        ""),
                    ""))
            ),
            IF(
                Parameters!$D$17=1,
                IFERROR(
                    IF(
                        OR(
                            IF(
                                ISNUMBER(M60:X60),
                                IF(
                                    M$5:X$5=1,
                                    M60:X60,
                                    ""),
                                "")
                            =0),
                        0,
                        GEOMEAN(IF(
                            ISNUMBER(M60:X60),
                            IF(
                                M$5:X$5=1,
                                M60:X60,
                                ""),
                            ""))
                    ),
                    IF(
                        OR(IF(
                            ISNUMBER(M60:X60),
                            IF(
                                M$5:X$5=2,
                                M60:X60,
                                ""),
                            "")
                            =0),
                        0,
                        GEOMEAN(IF(
                            ISNUMBER(M60:X60),
                            IF(
                                M$5:X$5=2,
                                M60:X60,
                                ""),
                            "")))
                )
            )
        )
    )
)</f>
        <v>#N/A</v>
      </c>
      <c r="J60" s="242">
        <v>44620</v>
      </c>
      <c r="K60" s="242">
        <v>44620</v>
      </c>
      <c r="L60" s="91" t="s">
        <v>93</v>
      </c>
      <c r="M60" s="192">
        <v>5.5023923444975997</v>
      </c>
      <c r="N60" s="192" t="s">
        <v>409</v>
      </c>
      <c r="O60" s="192" t="s">
        <v>409</v>
      </c>
      <c r="P60" s="192" t="s">
        <v>409</v>
      </c>
      <c r="Q60" s="192" t="s">
        <v>409</v>
      </c>
      <c r="R60" s="192">
        <v>0.38800000000000001</v>
      </c>
      <c r="S60" s="192" t="s">
        <v>409</v>
      </c>
      <c r="T60" s="192" t="s">
        <v>409</v>
      </c>
      <c r="U60" s="192" t="s">
        <v>409</v>
      </c>
      <c r="V60" s="192" t="s">
        <v>409</v>
      </c>
      <c r="W60" s="192"/>
      <c r="X60" s="192"/>
      <c r="Y60" s="192"/>
      <c r="Z60" s="192"/>
      <c r="AA60" s="87"/>
    </row>
    <row r="61" spans="1:27" x14ac:dyDescent="0.2">
      <c r="A61" s="81">
        <v>54</v>
      </c>
      <c r="B61" s="84" t="str">
        <f ca="1"/>
        <v>Denmark</v>
      </c>
      <c r="C61" s="84" t="str">
        <f ca="1"/>
        <v>DNK</v>
      </c>
      <c r="D61" s="84" t="str">
        <f ca="1"/>
        <v>ECS           Europe &amp; Central Asia</v>
      </c>
      <c r="E61" s="84" t="str">
        <f ca="1"/>
        <v>NA</v>
      </c>
      <c r="F61" s="81" t="str">
        <f t="shared" ca="1" si="3"/>
        <v/>
      </c>
      <c r="G61" s="80">
        <f>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0</v>
      </c>
      <c r="H61" s="80" cm="1">
        <f t="array" ref="H61">IF(
    SUM(IF(
            ISNUMBER(
                IF(
                    $M$4:$X$4,
                    (M61:X61),
                    "")),
            1,
            0))
        =0,
    NA(),
    IF(
        Parameters!$D$15=1,
        IF(
            SUM(--(ISNUMBER(IF($M$4:$X$4=1,(M61:X61),""))))&gt;0,
            MAX(IF(
                ISNUMBER(M61:X61),
                IF(
                    M$4:X$4=1,
                    M61:X61,
                    ""),
                "")),
            MAX(IF(
                ISNUMBER(M61:X61),
                IF(
                    M$4:X$4=2,
                    M61:X61,
                    ""),
                ""))
        ),
        IF(
            Parameters!$D$16=1,
            IFERROR(
                AVERAGE(IF(
                    ISNUMBER(M61:X61),
                    IF(
                        M$4:X$4=1,
                        M61:X61,
                        ""),
                    "")),
                AVERAGE(IF(
                    ISNUMBER(M61:X61),
                    IF(
                        M$4:X$4=2,
                        M61:X61,
                        ""),
                    ""))
            ),
            IF(
                Parameters!$D$17=1,
                IFERROR(
                    IF(
                        OR(
                            IF(
                                ISNUMBER(M61:X61),
                                IF(
                                    M$4:X$4=1,
                                    M61:X61,
                                    ""),
                                "")
                            =0),
                        0,
                        GEOMEAN(IF(
                            ISNUMBER(M61:X61),
                            IF(
                                M$4:X$4=1,
                                M61:X61,
                                ""),
                            ""))
                    ),
                    IF(
                        OR(IF(
                            ISNUMBER(M61:X61),
                            IF(
                                M$4:X$4=2,
                                M61:X61,
                                ""),
                            "")
                            =0),
                        0,
                        GEOMEAN(IF(
                            ISNUMBER(M61:X61),
                            IF(
                                M$4:X$4=2,
                                M61:X61,
                                ""),
                            "")))
                )
            )
        )
    )
)</f>
        <v>8.1065431383903402E-2</v>
      </c>
      <c r="I61" s="191" t="e" cm="1">
        <f t="array" ref="I61">IF(
    SUM(IF(
            ISNUMBER(
                IF(
                    $M$5:$X$5,
                    (M61:X61),
                    "")),
            1,
            0))
        =0,
    NA(),
    IF(
        Parameters!$D$15=1,
        IF(
            SUM(--(ISNUMBER(IF($M$5:$X$5=1,(M61:X61),""))))&gt;0,
            MAX(IF(
                ISNUMBER(M61:X61),
                IF(
                    M$5:X$5=1,
                    M61:X61,
                    ""),
                "")),
            MAX(IF(
                ISNUMBER(M61:X61),
                IF(
                    M$5:X$5=2,
                    M61:X61,
                    ""),
                ""))
        ),
        IF(
            Parameters!$D$16=1,
            IFERROR(
                AVERAGE(IF(
                    ISNUMBER(M61:X61),
                    IF(
                        M$5:X$5=1,
                        M61:X61,
                        ""),
                    "")),
                AVERAGE(IF(
                    ISNUMBER(M61:X61),
                    IF(
                        M$5:X$5=2,
                        M61:X61,
                        ""),
                    ""))
            ),
            IF(
                Parameters!$D$17=1,
                IFERROR(
                    IF(
                        OR(
                            IF(
                                ISNUMBER(M61:X61),
                                IF(
                                    M$5:X$5=1,
                                    M61:X61,
                                    ""),
                                "")
                            =0),
                        0,
                        GEOMEAN(IF(
                            ISNUMBER(M61:X61),
                            IF(
                                M$5:X$5=1,
                                M61:X61,
                                ""),
                            ""))
                    ),
                    IF(
                        OR(IF(
                            ISNUMBER(M61:X61),
                            IF(
                                M$5:X$5=2,
                                M61:X61,
                                ""),
                            "")
                            =0),
                        0,
                        GEOMEAN(IF(
                            ISNUMBER(M61:X61),
                            IF(
                                M$5:X$5=2,
                                M61:X61,
                                ""),
                            "")))
                )
            )
        )
    )
)</f>
        <v>#N/A</v>
      </c>
      <c r="J61" s="242">
        <v>44895</v>
      </c>
      <c r="K61" s="242">
        <v>44620</v>
      </c>
      <c r="L61" s="91" t="s">
        <v>95</v>
      </c>
      <c r="M61" s="192">
        <v>0</v>
      </c>
      <c r="N61" s="192">
        <v>8.1065431383903402E-2</v>
      </c>
      <c r="O61" s="192" t="s">
        <v>409</v>
      </c>
      <c r="P61" s="192" t="s">
        <v>409</v>
      </c>
      <c r="Q61" s="192" t="s">
        <v>409</v>
      </c>
      <c r="R61" s="192">
        <v>0.14000000000000001</v>
      </c>
      <c r="S61" s="192">
        <v>77.8</v>
      </c>
      <c r="T61" s="192" t="s">
        <v>409</v>
      </c>
      <c r="U61" s="192" t="s">
        <v>409</v>
      </c>
      <c r="V61" s="192" t="s">
        <v>409</v>
      </c>
      <c r="W61" s="192"/>
      <c r="X61" s="192"/>
      <c r="Y61" s="192"/>
      <c r="Z61" s="192"/>
      <c r="AA61" s="87"/>
    </row>
    <row r="62" spans="1:27" x14ac:dyDescent="0.2">
      <c r="A62" s="81">
        <v>55</v>
      </c>
      <c r="B62" s="84" t="str">
        <f ca="1"/>
        <v>Dominican Republic</v>
      </c>
      <c r="C62" s="84" t="str">
        <f ca="1"/>
        <v>DOM</v>
      </c>
      <c r="D62" s="84" t="str">
        <f ca="1"/>
        <v>LCN           Latin America &amp; Caribbean</v>
      </c>
      <c r="E62" s="84" t="str">
        <f ca="1"/>
        <v>IBRD</v>
      </c>
      <c r="F62" s="81" t="str">
        <f t="shared" ca="1" si="3"/>
        <v/>
      </c>
      <c r="G62" s="80">
        <f>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0</v>
      </c>
      <c r="H62" s="80" cm="1">
        <f t="array" ref="H62">IF(
    SUM(IF(
            ISNUMBER(
                IF(
                    $M$4:$X$4,
                    (M62:X62),
                    "")),
            1,
            0))
        =0,
    NA(),
    IF(
        Parameters!$D$15=1,
        IF(
            SUM(--(ISNUMBER(IF($M$4:$X$4=1,(M62:X62),""))))&gt;0,
            MAX(IF(
                ISNUMBER(M62:X62),
                IF(
                    M$4:X$4=1,
                    M62:X62,
                    ""),
                "")),
            MAX(IF(
                ISNUMBER(M62:X62),
                IF(
                    M$4:X$4=2,
                    M62:X62,
                    ""),
                ""))
        ),
        IF(
            Parameters!$D$16=1,
            IFERROR(
                AVERAGE(IF(
                    ISNUMBER(M62:X62),
                    IF(
                        M$4:X$4=1,
                        M62:X62,
                        ""),
                    "")),
                AVERAGE(IF(
                    ISNUMBER(M62:X62),
                    IF(
                        M$4:X$4=2,
                        M62:X62,
                        ""),
                    ""))
            ),
            IF(
                Parameters!$D$17=1,
                IFERROR(
                    IF(
                        OR(
                            IF(
                                ISNUMBER(M62:X62),
                                IF(
                                    M$4:X$4=1,
                                    M62:X62,
                                    ""),
                                "")
                            =0),
                        0,
                        GEOMEAN(IF(
                            ISNUMBER(M62:X62),
                            IF(
                                M$4:X$4=1,
                                M62:X62,
                                ""),
                            ""))
                    ),
                    IF(
                        OR(IF(
                            ISNUMBER(M62:X62),
                            IF(
                                M$4:X$4=2,
                                M62:X62,
                                ""),
                            "")
                            =0),
                        0,
                        GEOMEAN(IF(
                            ISNUMBER(M62:X62),
                            IF(
                                M$4:X$4=2,
                                M62:X62,
                                ""),
                            "")))
                )
            )
        )
    )
)</f>
        <v>3.7869137232194499</v>
      </c>
      <c r="I62" s="191" t="e" cm="1">
        <f t="array" ref="I62">IF(
    SUM(IF(
            ISNUMBER(
                IF(
                    $M$5:$X$5,
                    (M62:X62),
                    "")),
            1,
            0))
        =0,
    NA(),
    IF(
        Parameters!$D$15=1,
        IF(
            SUM(--(ISNUMBER(IF($M$5:$X$5=1,(M62:X62),""))))&gt;0,
            MAX(IF(
                ISNUMBER(M62:X62),
                IF(
                    M$5:X$5=1,
                    M62:X62,
                    ""),
                "")),
            MAX(IF(
                ISNUMBER(M62:X62),
                IF(
                    M$5:X$5=2,
                    M62:X62,
                    ""),
                ""))
        ),
        IF(
            Parameters!$D$16=1,
            IFERROR(
                AVERAGE(IF(
                    ISNUMBER(M62:X62),
                    IF(
                        M$5:X$5=1,
                        M62:X62,
                        ""),
                    "")),
                AVERAGE(IF(
                    ISNUMBER(M62:X62),
                    IF(
                        M$5:X$5=2,
                        M62:X62,
                        ""),
                    ""))
            ),
            IF(
                Parameters!$D$17=1,
                IFERROR(
                    IF(
                        OR(
                            IF(
                                ISNUMBER(M62:X62),
                                IF(
                                    M$5:X$5=1,
                                    M62:X62,
                                    ""),
                                "")
                            =0),
                        0,
                        GEOMEAN(IF(
                            ISNUMBER(M62:X62),
                            IF(
                                M$5:X$5=1,
                                M62:X62,
                                ""),
                            ""))
                    ),
                    IF(
                        OR(IF(
                            ISNUMBER(M62:X62),
                            IF(
                                M$5:X$5=2,
                                M62:X62,
                                ""),
                            "")
                            =0),
                        0,
                        GEOMEAN(IF(
                            ISNUMBER(M62:X62),
                            IF(
                                M$5:X$5=2,
                                M62:X62,
                                ""),
                            "")))
                )
            )
        )
    )
)</f>
        <v>#N/A</v>
      </c>
      <c r="J62" s="242">
        <v>44620</v>
      </c>
      <c r="K62" s="242">
        <v>44620</v>
      </c>
      <c r="L62" s="91" t="s">
        <v>97</v>
      </c>
      <c r="M62" s="192">
        <v>4.5933014354066897</v>
      </c>
      <c r="N62" s="192">
        <v>3.7869137232194499</v>
      </c>
      <c r="O62" s="192" t="s">
        <v>409</v>
      </c>
      <c r="P62" s="192" t="s">
        <v>409</v>
      </c>
      <c r="Q62" s="192" t="s">
        <v>409</v>
      </c>
      <c r="R62" s="192">
        <v>0.35</v>
      </c>
      <c r="S62" s="192">
        <v>65</v>
      </c>
      <c r="T62" s="192" t="s">
        <v>409</v>
      </c>
      <c r="U62" s="192" t="s">
        <v>409</v>
      </c>
      <c r="V62" s="192" t="s">
        <v>409</v>
      </c>
      <c r="W62" s="192"/>
      <c r="X62" s="192"/>
      <c r="Y62" s="192"/>
      <c r="Z62" s="192"/>
      <c r="AA62" s="87"/>
    </row>
    <row r="63" spans="1:27" x14ac:dyDescent="0.2">
      <c r="A63" s="81">
        <v>56</v>
      </c>
      <c r="B63" s="84" t="str">
        <f ca="1"/>
        <v>Algeria</v>
      </c>
      <c r="C63" s="84" t="str">
        <f ca="1"/>
        <v>DZA</v>
      </c>
      <c r="D63" s="84" t="str">
        <f ca="1"/>
        <v>MEA           Middle East &amp; North Africa</v>
      </c>
      <c r="E63" s="84" t="str">
        <f ca="1"/>
        <v>IBRD</v>
      </c>
      <c r="F63" s="81" t="str">
        <f t="shared" ca="1" si="3"/>
        <v/>
      </c>
      <c r="G63" s="80">
        <f>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0</v>
      </c>
      <c r="H63" s="80" cm="1">
        <f t="array" ref="H63">IF(
    SUM(IF(
            ISNUMBER(
                IF(
                    $M$4:$X$4,
                    (M63:X63),
                    "")),
            1,
            0))
        =0,
    NA(),
    IF(
        Parameters!$D$15=1,
        IF(
            SUM(--(ISNUMBER(IF($M$4:$X$4=1,(M63:X63),""))))&gt;0,
            MAX(IF(
                ISNUMBER(M63:X63),
                IF(
                    M$4:X$4=1,
                    M63:X63,
                    ""),
                "")),
            MAX(IF(
                ISNUMBER(M63:X63),
                IF(
                    M$4:X$4=2,
                    M63:X63,
                    ""),
                ""))
        ),
        IF(
            Parameters!$D$16=1,
            IFERROR(
                AVERAGE(IF(
                    ISNUMBER(M63:X63),
                    IF(
                        M$4:X$4=1,
                        M63:X63,
                        ""),
                    "")),
                AVERAGE(IF(
                    ISNUMBER(M63:X63),
                    IF(
                        M$4:X$4=2,
                        M63:X63,
                        ""),
                    ""))
            ),
            IF(
                Parameters!$D$17=1,
                IFERROR(
                    IF(
                        OR(
                            IF(
                                ISNUMBER(M63:X63),
                                IF(
                                    M$4:X$4=1,
                                    M63:X63,
                                    ""),
                                "")
                            =0),
                        0,
                        GEOMEAN(IF(
                            ISNUMBER(M63:X63),
                            IF(
                                M$4:X$4=1,
                                M63:X63,
                                ""),
                            ""))
                    ),
                    IF(
                        OR(IF(
                            ISNUMBER(M63:X63),
                            IF(
                                M$4:X$4=2,
                                M63:X63,
                                ""),
                            "")
                            =0),
                        0,
                        GEOMEAN(IF(
                            ISNUMBER(M63:X63),
                            IF(
                                M$4:X$4=2,
                                M63:X63,
                                ""),
                            "")))
                )
            )
        )
    )
)</f>
        <v>5.5529820497973299</v>
      </c>
      <c r="I63" s="191" t="e" cm="1">
        <f t="array" ref="I63">IF(
    SUM(IF(
            ISNUMBER(
                IF(
                    $M$5:$X$5,
                    (M63:X63),
                    "")),
            1,
            0))
        =0,
    NA(),
    IF(
        Parameters!$D$15=1,
        IF(
            SUM(--(ISNUMBER(IF($M$5:$X$5=1,(M63:X63),""))))&gt;0,
            MAX(IF(
                ISNUMBER(M63:X63),
                IF(
                    M$5:X$5=1,
                    M63:X63,
                    ""),
                "")),
            MAX(IF(
                ISNUMBER(M63:X63),
                IF(
                    M$5:X$5=2,
                    M63:X63,
                    ""),
                ""))
        ),
        IF(
            Parameters!$D$16=1,
            IFERROR(
                AVERAGE(IF(
                    ISNUMBER(M63:X63),
                    IF(
                        M$5:X$5=1,
                        M63:X63,
                        ""),
                    "")),
                AVERAGE(IF(
                    ISNUMBER(M63:X63),
                    IF(
                        M$5:X$5=2,
                        M63:X63,
                        ""),
                    ""))
            ),
            IF(
                Parameters!$D$17=1,
                IFERROR(
                    IF(
                        OR(
                            IF(
                                ISNUMBER(M63:X63),
                                IF(
                                    M$5:X$5=1,
                                    M63:X63,
                                    ""),
                                "")
                            =0),
                        0,
                        GEOMEAN(IF(
                            ISNUMBER(M63:X63),
                            IF(
                                M$5:X$5=1,
                                M63:X63,
                                ""),
                            ""))
                    ),
                    IF(
                        OR(IF(
                            ISNUMBER(M63:X63),
                            IF(
                                M$5:X$5=2,
                                M63:X63,
                                ""),
                            "")
                            =0),
                        0,
                        GEOMEAN(IF(
                            ISNUMBER(M63:X63),
                            IF(
                                M$5:X$5=2,
                                M63:X63,
                                ""),
                            "")))
                )
            )
        )
    )
)</f>
        <v>#N/A</v>
      </c>
      <c r="J63" s="242">
        <v>44895</v>
      </c>
      <c r="K63" s="242">
        <v>44620</v>
      </c>
      <c r="L63" s="91" t="s">
        <v>99</v>
      </c>
      <c r="M63" s="192">
        <v>2.9665071770334901</v>
      </c>
      <c r="N63" s="192">
        <v>5.5529820497973299</v>
      </c>
      <c r="O63" s="192" t="s">
        <v>409</v>
      </c>
      <c r="P63" s="192" t="s">
        <v>409</v>
      </c>
      <c r="Q63" s="192" t="s">
        <v>409</v>
      </c>
      <c r="R63" s="192">
        <v>0.28199999999999997</v>
      </c>
      <c r="S63" s="192">
        <v>58.9</v>
      </c>
      <c r="T63" s="192" t="s">
        <v>409</v>
      </c>
      <c r="U63" s="192" t="s">
        <v>409</v>
      </c>
      <c r="V63" s="192" t="s">
        <v>409</v>
      </c>
      <c r="W63" s="192"/>
      <c r="X63" s="192"/>
      <c r="Y63" s="192"/>
      <c r="Z63" s="192"/>
      <c r="AA63" s="87"/>
    </row>
    <row r="64" spans="1:27" x14ac:dyDescent="0.2">
      <c r="A64" s="81">
        <v>57</v>
      </c>
      <c r="B64" s="84" t="str">
        <f ca="1"/>
        <v>Ecuador</v>
      </c>
      <c r="C64" s="84" t="str">
        <f ca="1"/>
        <v>ECU</v>
      </c>
      <c r="D64" s="84" t="str">
        <f ca="1"/>
        <v>LCN           Latin America &amp; Caribbean</v>
      </c>
      <c r="E64" s="84" t="str">
        <f ca="1"/>
        <v>IBRD</v>
      </c>
      <c r="F64" s="81" t="str">
        <f t="shared" ca="1" si="3"/>
        <v/>
      </c>
      <c r="G64" s="80">
        <f>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0</v>
      </c>
      <c r="H64" s="80" cm="1">
        <f t="array" ref="H64">IF(
    SUM(IF(
            ISNUMBER(
                IF(
                    $M$4:$X$4,
                    (M64:X64),
                    "")),
            1,
            0))
        =0,
    NA(),
    IF(
        Parameters!$D$15=1,
        IF(
            SUM(--(ISNUMBER(IF($M$4:$X$4=1,(M64:X64),""))))&gt;0,
            MAX(IF(
                ISNUMBER(M64:X64),
                IF(
                    M$4:X$4=1,
                    M64:X64,
                    ""),
                "")),
            MAX(IF(
                ISNUMBER(M64:X64),
                IF(
                    M$4:X$4=2,
                    M64:X64,
                    ""),
                ""))
        ),
        IF(
            Parameters!$D$16=1,
            IFERROR(
                AVERAGE(IF(
                    ISNUMBER(M64:X64),
                    IF(
                        M$4:X$4=1,
                        M64:X64,
                        ""),
                    "")),
                AVERAGE(IF(
                    ISNUMBER(M64:X64),
                    IF(
                        M$4:X$4=2,
                        M64:X64,
                        ""),
                    ""))
            ),
            IF(
                Parameters!$D$17=1,
                IFERROR(
                    IF(
                        OR(
                            IF(
                                ISNUMBER(M64:X64),
                                IF(
                                    M$4:X$4=1,
                                    M64:X64,
                                    ""),
                                "")
                            =0),
                        0,
                        GEOMEAN(IF(
                            ISNUMBER(M64:X64),
                            IF(
                                M$4:X$4=1,
                                M64:X64,
                                ""),
                            ""))
                    ),
                    IF(
                        OR(IF(
                            ISNUMBER(M64:X64),
                            IF(
                                M$4:X$4=2,
                                M64:X64,
                                ""),
                            "")
                            =0),
                        0,
                        GEOMEAN(IF(
                            ISNUMBER(M64:X64),
                            IF(
                                M$4:X$4=2,
                                M64:X64,
                                ""),
                            "")))
                )
            )
        )
    )
)</f>
        <v>3.61320208453966</v>
      </c>
      <c r="I64" s="191" t="e" cm="1">
        <f t="array" ref="I64">IF(
    SUM(IF(
            ISNUMBER(
                IF(
                    $M$5:$X$5,
                    (M64:X64),
                    "")),
            1,
            0))
        =0,
    NA(),
    IF(
        Parameters!$D$15=1,
        IF(
            SUM(--(ISNUMBER(IF($M$5:$X$5=1,(M64:X64),""))))&gt;0,
            MAX(IF(
                ISNUMBER(M64:X64),
                IF(
                    M$5:X$5=1,
                    M64:X64,
                    ""),
                "")),
            MAX(IF(
                ISNUMBER(M64:X64),
                IF(
                    M$5:X$5=2,
                    M64:X64,
                    ""),
                ""))
        ),
        IF(
            Parameters!$D$16=1,
            IFERROR(
                AVERAGE(IF(
                    ISNUMBER(M64:X64),
                    IF(
                        M$5:X$5=1,
                        M64:X64,
                        ""),
                    "")),
                AVERAGE(IF(
                    ISNUMBER(M64:X64),
                    IF(
                        M$5:X$5=2,
                        M64:X64,
                        ""),
                    ""))
            ),
            IF(
                Parameters!$D$17=1,
                IFERROR(
                    IF(
                        OR(
                            IF(
                                ISNUMBER(M64:X64),
                                IF(
                                    M$5:X$5=1,
                                    M64:X64,
                                    ""),
                                "")
                            =0),
                        0,
                        GEOMEAN(IF(
                            ISNUMBER(M64:X64),
                            IF(
                                M$5:X$5=1,
                                M64:X64,
                                ""),
                            ""))
                    ),
                    IF(
                        OR(IF(
                            ISNUMBER(M64:X64),
                            IF(
                                M$5:X$5=2,
                                M64:X64,
                                ""),
                            "")
                            =0),
                        0,
                        GEOMEAN(IF(
                            ISNUMBER(M64:X64),
                            IF(
                                M$5:X$5=2,
                                M64:X64,
                                ""),
                            "")))
                )
            )
        )
    )
)</f>
        <v>#N/A</v>
      </c>
      <c r="J64" s="242">
        <v>44620</v>
      </c>
      <c r="K64" s="242">
        <v>44620</v>
      </c>
      <c r="L64" s="91" t="s">
        <v>101</v>
      </c>
      <c r="M64" s="192">
        <v>5.1435406698564599</v>
      </c>
      <c r="N64" s="192">
        <v>3.61320208453966</v>
      </c>
      <c r="O64" s="192" t="s">
        <v>409</v>
      </c>
      <c r="P64" s="192" t="s">
        <v>409</v>
      </c>
      <c r="Q64" s="192" t="s">
        <v>409</v>
      </c>
      <c r="R64" s="192">
        <v>0.373</v>
      </c>
      <c r="S64" s="192">
        <v>65.599999999999994</v>
      </c>
      <c r="T64" s="192" t="s">
        <v>409</v>
      </c>
      <c r="U64" s="192" t="s">
        <v>409</v>
      </c>
      <c r="V64" s="192" t="s">
        <v>409</v>
      </c>
      <c r="W64" s="192"/>
      <c r="X64" s="192"/>
      <c r="Y64" s="192"/>
      <c r="Z64" s="192"/>
      <c r="AA64" s="87"/>
    </row>
    <row r="65" spans="1:27" x14ac:dyDescent="0.2">
      <c r="A65" s="81">
        <v>58</v>
      </c>
      <c r="B65" s="84" t="str">
        <f ca="1"/>
        <v>Egypt, Arab Rep.</v>
      </c>
      <c r="C65" s="84" t="str">
        <f ca="1"/>
        <v>EGY</v>
      </c>
      <c r="D65" s="84" t="str">
        <f ca="1"/>
        <v>MEA           Middle East &amp; North Africa</v>
      </c>
      <c r="E65" s="84" t="str">
        <f ca="1"/>
        <v>IBRD</v>
      </c>
      <c r="F65" s="81" t="str">
        <f t="shared" ca="1" si="3"/>
        <v/>
      </c>
      <c r="G65" s="80">
        <f>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0</v>
      </c>
      <c r="H65" s="80" cm="1">
        <f t="array" ref="H65">IF(
    SUM(IF(
            ISNUMBER(
                IF(
                    $M$4:$X$4,
                    (M65:X65),
                    "")),
            1,
            0))
        =0,
    NA(),
    IF(
        Parameters!$D$15=1,
        IF(
            SUM(--(ISNUMBER(IF($M$4:$X$4=1,(M65:X65),""))))&gt;0,
            MAX(IF(
                ISNUMBER(M65:X65),
                IF(
                    M$4:X$4=1,
                    M65:X65,
                    ""),
                "")),
            MAX(IF(
                ISNUMBER(M65:X65),
                IF(
                    M$4:X$4=2,
                    M65:X65,
                    ""),
                ""))
        ),
        IF(
            Parameters!$D$16=1,
            IFERROR(
                AVERAGE(IF(
                    ISNUMBER(M65:X65),
                    IF(
                        M$4:X$4=1,
                        M65:X65,
                        ""),
                    "")),
                AVERAGE(IF(
                    ISNUMBER(M65:X65),
                    IF(
                        M$4:X$4=2,
                        M65:X65,
                        ""),
                    ""))
            ),
            IF(
                Parameters!$D$17=1,
                IFERROR(
                    IF(
                        OR(
                            IF(
                                ISNUMBER(M65:X65),
                                IF(
                                    M$4:X$4=1,
                                    M65:X65,
                                    ""),
                                "")
                            =0),
                        0,
                        GEOMEAN(IF(
                            ISNUMBER(M65:X65),
                            IF(
                                M$4:X$4=1,
                                M65:X65,
                                ""),
                            ""))
                    ),
                    IF(
                        OR(IF(
                            ISNUMBER(M65:X65),
                            IF(
                                M$4:X$4=2,
                                M65:X65,
                                ""),
                            "")
                            =0),
                        0,
                        GEOMEAN(IF(
                            ISNUMBER(M65:X65),
                            IF(
                                M$4:X$4=2,
                                M65:X65,
                                ""),
                            "")))
                )
            )
        )
    )
)</f>
        <v>6.3925883034163196</v>
      </c>
      <c r="I65" s="191" t="e" cm="1">
        <f t="array" ref="I65">IF(
    SUM(IF(
            ISNUMBER(
                IF(
                    $M$5:$X$5,
                    (M65:X65),
                    "")),
            1,
            0))
        =0,
    NA(),
    IF(
        Parameters!$D$15=1,
        IF(
            SUM(--(ISNUMBER(IF($M$5:$X$5=1,(M65:X65),""))))&gt;0,
            MAX(IF(
                ISNUMBER(M65:X65),
                IF(
                    M$5:X$5=1,
                    M65:X65,
                    ""),
                "")),
            MAX(IF(
                ISNUMBER(M65:X65),
                IF(
                    M$5:X$5=2,
                    M65:X65,
                    ""),
                ""))
        ),
        IF(
            Parameters!$D$16=1,
            IFERROR(
                AVERAGE(IF(
                    ISNUMBER(M65:X65),
                    IF(
                        M$5:X$5=1,
                        M65:X65,
                        ""),
                    "")),
                AVERAGE(IF(
                    ISNUMBER(M65:X65),
                    IF(
                        M$5:X$5=2,
                        M65:X65,
                        ""),
                    ""))
            ),
            IF(
                Parameters!$D$17=1,
                IFERROR(
                    IF(
                        OR(
                            IF(
                                ISNUMBER(M65:X65),
                                IF(
                                    M$5:X$5=1,
                                    M65:X65,
                                    ""),
                                "")
                            =0),
                        0,
                        GEOMEAN(IF(
                            ISNUMBER(M65:X65),
                            IF(
                                M$5:X$5=1,
                                M65:X65,
                                ""),
                            ""))
                    ),
                    IF(
                        OR(IF(
                            ISNUMBER(M65:X65),
                            IF(
                                M$5:X$5=2,
                                M65:X65,
                                ""),
                            "")
                            =0),
                        0,
                        GEOMEAN(IF(
                            ISNUMBER(M65:X65),
                            IF(
                                M$5:X$5=2,
                                M65:X65,
                                ""),
                            "")))
                )
            )
        )
    )
)</f>
        <v>#N/A</v>
      </c>
      <c r="J65" s="242">
        <v>44895</v>
      </c>
      <c r="K65" s="242">
        <v>44620</v>
      </c>
      <c r="L65" s="91" t="s">
        <v>102</v>
      </c>
      <c r="M65" s="192">
        <v>1.79425837320574</v>
      </c>
      <c r="N65" s="192">
        <v>6.3925883034163196</v>
      </c>
      <c r="O65" s="192" t="s">
        <v>409</v>
      </c>
      <c r="P65" s="192" t="s">
        <v>409</v>
      </c>
      <c r="Q65" s="192" t="s">
        <v>409</v>
      </c>
      <c r="R65" s="192">
        <v>0.23300000000000001</v>
      </c>
      <c r="S65" s="192">
        <v>56</v>
      </c>
      <c r="T65" s="192" t="s">
        <v>409</v>
      </c>
      <c r="U65" s="192" t="s">
        <v>409</v>
      </c>
      <c r="V65" s="192" t="s">
        <v>409</v>
      </c>
      <c r="W65" s="192"/>
      <c r="X65" s="192"/>
      <c r="Y65" s="192"/>
      <c r="Z65" s="192"/>
      <c r="AA65" s="87"/>
    </row>
    <row r="66" spans="1:27" x14ac:dyDescent="0.2">
      <c r="A66" s="81">
        <v>59</v>
      </c>
      <c r="B66" s="84" t="str">
        <f ca="1"/>
        <v>Eritrea</v>
      </c>
      <c r="C66" s="84" t="str">
        <f ca="1"/>
        <v>ERI</v>
      </c>
      <c r="D66" s="84" t="str">
        <f ca="1"/>
        <v>SSF           Sub-Saharan Africa</v>
      </c>
      <c r="E66" s="84" t="str">
        <f ca="1"/>
        <v>IDA</v>
      </c>
      <c r="F66" s="81" t="str">
        <f t="shared" ca="1" si="3"/>
        <v/>
      </c>
      <c r="G66" s="80">
        <f>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0</v>
      </c>
      <c r="H66" s="80" cm="1">
        <f t="array" ref="H66">IF(
    SUM(IF(
            ISNUMBER(
                IF(
                    $M$4:$X$4,
                    (M66:X66),
                    "")),
            1,
            0))
        =0,
    NA(),
    IF(
        Parameters!$D$15=1,
        IF(
            SUM(--(ISNUMBER(IF($M$4:$X$4=1,(M66:X66),""))))&gt;0,
            MAX(IF(
                ISNUMBER(M66:X66),
                IF(
                    M$4:X$4=1,
                    M66:X66,
                    ""),
                "")),
            MAX(IF(
                ISNUMBER(M66:X66),
                IF(
                    M$4:X$4=2,
                    M66:X66,
                    ""),
                ""))
        ),
        IF(
            Parameters!$D$16=1,
            IFERROR(
                AVERAGE(IF(
                    ISNUMBER(M66:X66),
                    IF(
                        M$4:X$4=1,
                        M66:X66,
                        ""),
                    "")),
                AVERAGE(IF(
                    ISNUMBER(M66:X66),
                    IF(
                        M$4:X$4=2,
                        M66:X66,
                        ""),
                    ""))
            ),
            IF(
                Parameters!$D$17=1,
                IFERROR(
                    IF(
                        OR(
                            IF(
                                ISNUMBER(M66:X66),
                                IF(
                                    M$4:X$4=1,
                                    M66:X66,
                                    ""),
                                "")
                            =0),
                        0,
                        GEOMEAN(IF(
                            ISNUMBER(M66:X66),
                            IF(
                                M$4:X$4=1,
                                M66:X66,
                                ""),
                            ""))
                    ),
                    IF(
                        OR(IF(
                            ISNUMBER(M66:X66),
                            IF(
                                M$4:X$4=2,
                                M66:X66,
                                ""),
                            "")
                            =0),
                        0,
                        GEOMEAN(IF(
                            ISNUMBER(M66:X66),
                            IF(
                                M$4:X$4=2,
                                M66:X66,
                                ""),
                            "")))
                )
            )
        )
    )
)</f>
        <v>10</v>
      </c>
      <c r="I66" s="191" t="e" cm="1">
        <f t="array" ref="I66">IF(
    SUM(IF(
            ISNUMBER(
                IF(
                    $M$5:$X$5,
                    (M66:X66),
                    "")),
            1,
            0))
        =0,
    NA(),
    IF(
        Parameters!$D$15=1,
        IF(
            SUM(--(ISNUMBER(IF($M$5:$X$5=1,(M66:X66),""))))&gt;0,
            MAX(IF(
                ISNUMBER(M66:X66),
                IF(
                    M$5:X$5=1,
                    M66:X66,
                    ""),
                "")),
            MAX(IF(
                ISNUMBER(M66:X66),
                IF(
                    M$5:X$5=2,
                    M66:X66,
                    ""),
                ""))
        ),
        IF(
            Parameters!$D$16=1,
            IFERROR(
                AVERAGE(IF(
                    ISNUMBER(M66:X66),
                    IF(
                        M$5:X$5=1,
                        M66:X66,
                        ""),
                    "")),
                AVERAGE(IF(
                    ISNUMBER(M66:X66),
                    IF(
                        M$5:X$5=2,
                        M66:X66,
                        ""),
                    ""))
            ),
            IF(
                Parameters!$D$17=1,
                IFERROR(
                    IF(
                        OR(
                            IF(
                                ISNUMBER(M66:X66),
                                IF(
                                    M$5:X$5=1,
                                    M66:X66,
                                    ""),
                                "")
                            =0),
                        0,
                        GEOMEAN(IF(
                            ISNUMBER(M66:X66),
                            IF(
                                M$5:X$5=1,
                                M66:X66,
                                ""),
                            ""))
                    ),
                    IF(
                        OR(IF(
                            ISNUMBER(M66:X66),
                            IF(
                                M$5:X$5=2,
                                M66:X66,
                                ""),
                            "")
                            =0),
                        0,
                        GEOMEAN(IF(
                            ISNUMBER(M66:X66),
                            IF(
                                M$5:X$5=2,
                                M66:X66,
                                ""),
                            "")))
                )
            )
        )
    )
)</f>
        <v>#N/A</v>
      </c>
      <c r="J66" s="242">
        <v>44620</v>
      </c>
      <c r="K66" s="242">
        <v>44620</v>
      </c>
      <c r="L66" s="91" t="s">
        <v>104</v>
      </c>
      <c r="M66" s="192">
        <v>10</v>
      </c>
      <c r="N66" s="192" t="s">
        <v>409</v>
      </c>
      <c r="O66" s="192" t="s">
        <v>409</v>
      </c>
      <c r="P66" s="192" t="s">
        <v>409</v>
      </c>
      <c r="Q66" s="192" t="s">
        <v>409</v>
      </c>
      <c r="R66" s="192">
        <v>0.67700000000000005</v>
      </c>
      <c r="S66" s="192" t="s">
        <v>409</v>
      </c>
      <c r="T66" s="192" t="s">
        <v>409</v>
      </c>
      <c r="U66" s="192" t="s">
        <v>409</v>
      </c>
      <c r="V66" s="192" t="s">
        <v>409</v>
      </c>
      <c r="W66" s="192"/>
      <c r="X66" s="192"/>
      <c r="Y66" s="192"/>
      <c r="Z66" s="192"/>
      <c r="AA66" s="87"/>
    </row>
    <row r="67" spans="1:27" x14ac:dyDescent="0.2">
      <c r="A67" s="81">
        <v>60</v>
      </c>
      <c r="B67" s="84" t="str">
        <f ca="1"/>
        <v>Spain</v>
      </c>
      <c r="C67" s="84" t="str">
        <f ca="1"/>
        <v>ESP</v>
      </c>
      <c r="D67" s="84" t="str">
        <f ca="1"/>
        <v>ECS           Europe &amp; Central Asia</v>
      </c>
      <c r="E67" s="84" t="str">
        <f ca="1"/>
        <v>NA</v>
      </c>
      <c r="F67" s="81" t="str">
        <f t="shared" ca="1" si="3"/>
        <v/>
      </c>
      <c r="G67" s="80">
        <f>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0</v>
      </c>
      <c r="H67" s="80" cm="1">
        <f t="array" ref="H67">IF(
    SUM(IF(
            ISNUMBER(
                IF(
                    $M$4:$X$4,
                    (M67:X67),
                    "")),
            1,
            0))
        =0,
    NA(),
    IF(
        Parameters!$D$15=1,
        IF(
            SUM(--(ISNUMBER(IF($M$4:$X$4=1,(M67:X67),""))))&gt;0,
            MAX(IF(
                ISNUMBER(M67:X67),
                IF(
                    M$4:X$4=1,
                    M67:X67,
                    ""),
                "")),
            MAX(IF(
                ISNUMBER(M67:X67),
                IF(
                    M$4:X$4=2,
                    M67:X67,
                    ""),
                ""))
        ),
        IF(
            Parameters!$D$16=1,
            IFERROR(
                AVERAGE(IF(
                    ISNUMBER(M67:X67),
                    IF(
                        M$4:X$4=1,
                        M67:X67,
                        ""),
                    "")),
                AVERAGE(IF(
                    ISNUMBER(M67:X67),
                    IF(
                        M$4:X$4=2,
                        M67:X67,
                        ""),
                    ""))
            ),
            IF(
                Parameters!$D$17=1,
                IFERROR(
                    IF(
                        OR(
                            IF(
                                ISNUMBER(M67:X67),
                                IF(
                                    M$4:X$4=1,
                                    M67:X67,
                                    ""),
                                "")
                            =0),
                        0,
                        GEOMEAN(IF(
                            ISNUMBER(M67:X67),
                            IF(
                                M$4:X$4=1,
                                M67:X67,
                                ""),
                            ""))
                    ),
                    IF(
                        OR(IF(
                            ISNUMBER(M67:X67),
                            IF(
                                M$4:X$4=2,
                                M67:X67,
                                ""),
                            "")
                            =0),
                        0,
                        GEOMEAN(IF(
                            ISNUMBER(M67:X67),
                            IF(
                                M$4:X$4=2,
                                M67:X67,
                                ""),
                            "")))
                )
            )
        )
    )
)</f>
        <v>0.68905616676317205</v>
      </c>
      <c r="I67" s="191" t="e" cm="1">
        <f t="array" ref="I67">IF(
    SUM(IF(
            ISNUMBER(
                IF(
                    $M$5:$X$5,
                    (M67:X67),
                    "")),
            1,
            0))
        =0,
    NA(),
    IF(
        Parameters!$D$15=1,
        IF(
            SUM(--(ISNUMBER(IF($M$5:$X$5=1,(M67:X67),""))))&gt;0,
            MAX(IF(
                ISNUMBER(M67:X67),
                IF(
                    M$5:X$5=1,
                    M67:X67,
                    ""),
                "")),
            MAX(IF(
                ISNUMBER(M67:X67),
                IF(
                    M$5:X$5=2,
                    M67:X67,
                    ""),
                ""))
        ),
        IF(
            Parameters!$D$16=1,
            IFERROR(
                AVERAGE(IF(
                    ISNUMBER(M67:X67),
                    IF(
                        M$5:X$5=1,
                        M67:X67,
                        ""),
                    "")),
                AVERAGE(IF(
                    ISNUMBER(M67:X67),
                    IF(
                        M$5:X$5=2,
                        M67:X67,
                        ""),
                    ""))
            ),
            IF(
                Parameters!$D$17=1,
                IFERROR(
                    IF(
                        OR(
                            IF(
                                ISNUMBER(M67:X67),
                                IF(
                                    M$5:X$5=1,
                                    M67:X67,
                                    ""),
                                "")
                            =0),
                        0,
                        GEOMEAN(IF(
                            ISNUMBER(M67:X67),
                            IF(
                                M$5:X$5=1,
                                M67:X67,
                                ""),
                            ""))
                    ),
                    IF(
                        OR(IF(
                            ISNUMBER(M67:X67),
                            IF(
                                M$5:X$5=2,
                                M67:X67,
                                ""),
                            "")
                            =0),
                        0,
                        GEOMEAN(IF(
                            ISNUMBER(M67:X67),
                            IF(
                                M$5:X$5=2,
                                M67:X67,
                                ""),
                            "")))
                )
            )
        )
    )
)</f>
        <v>#N/A</v>
      </c>
      <c r="J67" s="242">
        <v>44895</v>
      </c>
      <c r="K67" s="242">
        <v>44620</v>
      </c>
      <c r="L67" s="91" t="s">
        <v>106</v>
      </c>
      <c r="M67" s="192">
        <v>0</v>
      </c>
      <c r="N67" s="192">
        <v>0.68905616676317205</v>
      </c>
      <c r="O67" s="192" t="s">
        <v>409</v>
      </c>
      <c r="P67" s="192" t="s">
        <v>409</v>
      </c>
      <c r="Q67" s="192" t="s">
        <v>409</v>
      </c>
      <c r="R67" s="192">
        <v>0.151</v>
      </c>
      <c r="S67" s="192">
        <v>75.7</v>
      </c>
      <c r="T67" s="192" t="s">
        <v>409</v>
      </c>
      <c r="U67" s="192" t="s">
        <v>409</v>
      </c>
      <c r="V67" s="192" t="s">
        <v>409</v>
      </c>
      <c r="W67" s="192"/>
      <c r="X67" s="192"/>
      <c r="Y67" s="192"/>
      <c r="Z67" s="192"/>
      <c r="AA67" s="87"/>
    </row>
    <row r="68" spans="1:27" x14ac:dyDescent="0.2">
      <c r="A68" s="81">
        <v>61</v>
      </c>
      <c r="B68" s="84" t="str">
        <f ca="1"/>
        <v>Estonia</v>
      </c>
      <c r="C68" s="84" t="str">
        <f ca="1"/>
        <v>EST</v>
      </c>
      <c r="D68" s="84" t="str">
        <f ca="1"/>
        <v>ECS           Europe &amp; Central Asia</v>
      </c>
      <c r="E68" s="84" t="str">
        <f ca="1"/>
        <v>NA</v>
      </c>
      <c r="F68" s="81" t="str">
        <f t="shared" ca="1" si="3"/>
        <v/>
      </c>
      <c r="G68" s="80">
        <f>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0</v>
      </c>
      <c r="H68" s="80" cm="1">
        <f t="array" ref="H68">IF(
    SUM(IF(
            ISNUMBER(
                IF(
                    $M$4:$X$4,
                    (M68:X68),
                    "")),
            1,
            0))
        =0,
    NA(),
    IF(
        Parameters!$D$15=1,
        IF(
            SUM(--(ISNUMBER(IF($M$4:$X$4=1,(M68:X68),""))))&gt;0,
            MAX(IF(
                ISNUMBER(M68:X68),
                IF(
                    M$4:X$4=1,
                    M68:X68,
                    ""),
                "")),
            MAX(IF(
                ISNUMBER(M68:X68),
                IF(
                    M$4:X$4=2,
                    M68:X68,
                    ""),
                ""))
        ),
        IF(
            Parameters!$D$16=1,
            IFERROR(
                AVERAGE(IF(
                    ISNUMBER(M68:X68),
                    IF(
                        M$4:X$4=1,
                        M68:X68,
                        ""),
                    "")),
                AVERAGE(IF(
                    ISNUMBER(M68:X68),
                    IF(
                        M$4:X$4=2,
                        M68:X68,
                        ""),
                    ""))
            ),
            IF(
                Parameters!$D$17=1,
                IFERROR(
                    IF(
                        OR(
                            IF(
                                ISNUMBER(M68:X68),
                                IF(
                                    M$4:X$4=1,
                                    M68:X68,
                                    ""),
                                "")
                            =0),
                        0,
                        GEOMEAN(IF(
                            ISNUMBER(M68:X68),
                            IF(
                                M$4:X$4=1,
                                M68:X68,
                                ""),
                            ""))
                    ),
                    IF(
                        OR(IF(
                            ISNUMBER(M68:X68),
                            IF(
                                M$4:X$4=2,
                                M68:X68,
                                ""),
                            "")
                            =0),
                        0,
                        GEOMEAN(IF(
                            ISNUMBER(M68:X68),
                            IF(
                                M$4:X$4=2,
                                M68:X68,
                                ""),
                            "")))
                )
            )
        )
    )
)</f>
        <v>2.2488038277511899</v>
      </c>
      <c r="I68" s="191" t="e" cm="1">
        <f t="array" ref="I68">IF(
    SUM(IF(
            ISNUMBER(
                IF(
                    $M$5:$X$5,
                    (M68:X68),
                    "")),
            1,
            0))
        =0,
    NA(),
    IF(
        Parameters!$D$15=1,
        IF(
            SUM(--(ISNUMBER(IF($M$5:$X$5=1,(M68:X68),""))))&gt;0,
            MAX(IF(
                ISNUMBER(M68:X68),
                IF(
                    M$5:X$5=1,
                    M68:X68,
                    ""),
                "")),
            MAX(IF(
                ISNUMBER(M68:X68),
                IF(
                    M$5:X$5=2,
                    M68:X68,
                    ""),
                ""))
        ),
        IF(
            Parameters!$D$16=1,
            IFERROR(
                AVERAGE(IF(
                    ISNUMBER(M68:X68),
                    IF(
                        M$5:X$5=1,
                        M68:X68,
                        ""),
                    "")),
                AVERAGE(IF(
                    ISNUMBER(M68:X68),
                    IF(
                        M$5:X$5=2,
                        M68:X68,
                        ""),
                    ""))
            ),
            IF(
                Parameters!$D$17=1,
                IFERROR(
                    IF(
                        OR(
                            IF(
                                ISNUMBER(M68:X68),
                                IF(
                                    M$5:X$5=1,
                                    M68:X68,
                                    ""),
                                "")
                            =0),
                        0,
                        GEOMEAN(IF(
                            ISNUMBER(M68:X68),
                            IF(
                                M$5:X$5=1,
                                M68:X68,
                                ""),
                            ""))
                    ),
                    IF(
                        OR(IF(
                            ISNUMBER(M68:X68),
                            IF(
                                M$5:X$5=2,
                                M68:X68,
                                ""),
                            "")
                            =0),
                        0,
                        GEOMEAN(IF(
                            ISNUMBER(M68:X68),
                            IF(
                                M$5:X$5=2,
                                M68:X68,
                                ""),
                            "")))
                )
            )
        )
    )
)</f>
        <v>#N/A</v>
      </c>
      <c r="J68" s="242">
        <v>44620</v>
      </c>
      <c r="K68" s="242">
        <v>44620</v>
      </c>
      <c r="L68" s="91" t="s">
        <v>108</v>
      </c>
      <c r="M68" s="192">
        <v>2.2488038277511899</v>
      </c>
      <c r="N68" s="192" t="s">
        <v>409</v>
      </c>
      <c r="O68" s="192" t="s">
        <v>409</v>
      </c>
      <c r="P68" s="192" t="s">
        <v>409</v>
      </c>
      <c r="Q68" s="192" t="s">
        <v>409</v>
      </c>
      <c r="R68" s="192">
        <v>0.252</v>
      </c>
      <c r="S68" s="192" t="s">
        <v>409</v>
      </c>
      <c r="T68" s="192" t="s">
        <v>409</v>
      </c>
      <c r="U68" s="192" t="s">
        <v>409</v>
      </c>
      <c r="V68" s="192" t="s">
        <v>409</v>
      </c>
      <c r="W68" s="192"/>
      <c r="X68" s="192"/>
      <c r="Y68" s="192"/>
      <c r="Z68" s="192"/>
      <c r="AA68" s="87"/>
    </row>
    <row r="69" spans="1:27" x14ac:dyDescent="0.2">
      <c r="A69" s="81">
        <v>62</v>
      </c>
      <c r="B69" s="84" t="str">
        <f ca="1"/>
        <v>Ethiopia</v>
      </c>
      <c r="C69" s="84" t="str">
        <f ca="1"/>
        <v>ETH</v>
      </c>
      <c r="D69" s="84" t="str">
        <f ca="1"/>
        <v>SSF           Sub-Saharan Africa</v>
      </c>
      <c r="E69" s="84" t="str">
        <f ca="1"/>
        <v>IDA</v>
      </c>
      <c r="F69" s="81" t="str">
        <f t="shared" ca="1" si="3"/>
        <v/>
      </c>
      <c r="G69" s="80">
        <f>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8.2495108731843203</v>
      </c>
      <c r="H69" s="80" cm="1">
        <f t="array" ref="H69">IF(
    SUM(IF(
            ISNUMBER(
                IF(
                    $M$4:$X$4,
                    (M69:X69),
                    "")),
            1,
            0))
        =0,
    NA(),
    IF(
        Parameters!$D$15=1,
        IF(
            SUM(--(ISNUMBER(IF($M$4:$X$4=1,(M69:X69),""))))&gt;0,
            MAX(IF(
                ISNUMBER(M69:X69),
                IF(
                    M$4:X$4=1,
                    M69:X69,
                    ""),
                "")),
            MAX(IF(
                ISNUMBER(M69:X69),
                IF(
                    M$4:X$4=2,
                    M69:X69,
                    ""),
                ""))
        ),
        IF(
            Parameters!$D$16=1,
            IFERROR(
                AVERAGE(IF(
                    ISNUMBER(M69:X69),
                    IF(
                        M$4:X$4=1,
                        M69:X69,
                        ""),
                    "")),
                AVERAGE(IF(
                    ISNUMBER(M69:X69),
                    IF(
                        M$4:X$4=2,
                        M69:X69,
                        ""),
                    ""))
            ),
            IF(
                Parameters!$D$17=1,
                IFERROR(
                    IF(
                        OR(
                            IF(
                                ISNUMBER(M69:X69),
                                IF(
                                    M$4:X$4=1,
                                    M69:X69,
                                    ""),
                                "")
                            =0),
                        0,
                        GEOMEAN(IF(
                            ISNUMBER(M69:X69),
                            IF(
                                M$4:X$4=1,
                                M69:X69,
                                ""),
                            ""))
                    ),
                    IF(
                        OR(IF(
                            ISNUMBER(M69:X69),
                            IF(
                                M$4:X$4=2,
                                M69:X69,
                                ""),
                            "")
                            =0),
                        0,
                        GEOMEAN(IF(
                            ISNUMBER(M69:X69),
                            IF(
                                M$4:X$4=2,
                                M69:X69,
                                ""),
                            "")))
                )
            )
        )
    )
)</f>
        <v>9.7220613781123308</v>
      </c>
      <c r="I69" s="191" cm="1">
        <f t="array" ref="I69">IF(
    SUM(IF(
            ISNUMBER(
                IF(
                    $M$5:$X$5,
                    (M69:X69),
                    "")),
            1,
            0))
        =0,
    NA(),
    IF(
        Parameters!$D$15=1,
        IF(
            SUM(--(ISNUMBER(IF($M$5:$X$5=1,(M69:X69),""))))&gt;0,
            MAX(IF(
                ISNUMBER(M69:X69),
                IF(
                    M$5:X$5=1,
                    M69:X69,
                    ""),
                "")),
            MAX(IF(
                ISNUMBER(M69:X69),
                IF(
                    M$5:X$5=2,
                    M69:X69,
                    ""),
                ""))
        ),
        IF(
            Parameters!$D$16=1,
            IFERROR(
                AVERAGE(IF(
                    ISNUMBER(M69:X69),
                    IF(
                        M$5:X$5=1,
                        M69:X69,
                        ""),
                    "")),
                AVERAGE(IF(
                    ISNUMBER(M69:X69),
                    IF(
                        M$5:X$5=2,
                        M69:X69,
                        ""),
                    ""))
            ),
            IF(
                Parameters!$D$17=1,
                IFERROR(
                    IF(
                        OR(
                            IF(
                                ISNUMBER(M69:X69),
                                IF(
                                    M$5:X$5=1,
                                    M69:X69,
                                    ""),
                                "")
                            =0),
                        0,
                        GEOMEAN(IF(
                            ISNUMBER(M69:X69),
                            IF(
                                M$5:X$5=1,
                                M69:X69,
                                ""),
                            ""))
                    ),
                    IF(
                        OR(IF(
                            ISNUMBER(M69:X69),
                            IF(
                                M$5:X$5=2,
                                M69:X69,
                                ""),
                            "")
                            =0),
                        0,
                        GEOMEAN(IF(
                            ISNUMBER(M69:X69),
                            IF(
                                M$5:X$5=2,
                                M69:X69,
                                ""),
                            "")))
                )
            )
        )
    )
)</f>
        <v>7</v>
      </c>
      <c r="J69" s="242">
        <v>44620</v>
      </c>
      <c r="K69" s="242">
        <v>46281</v>
      </c>
      <c r="L69" s="91" t="s">
        <v>110</v>
      </c>
      <c r="M69" s="192">
        <v>10</v>
      </c>
      <c r="N69" s="192">
        <v>9.7220613781123308</v>
      </c>
      <c r="O69" s="192">
        <v>7</v>
      </c>
      <c r="P69" s="192">
        <v>7</v>
      </c>
      <c r="Q69" s="192">
        <v>7</v>
      </c>
      <c r="R69" s="192">
        <v>0.64600000000000002</v>
      </c>
      <c r="S69" s="192">
        <v>44.5</v>
      </c>
      <c r="T69" s="192" t="s">
        <v>751</v>
      </c>
      <c r="U69" s="192" t="s">
        <v>812</v>
      </c>
      <c r="V69" s="192">
        <v>39.31</v>
      </c>
      <c r="W69" s="192"/>
      <c r="X69" s="192"/>
      <c r="Y69" s="192"/>
      <c r="Z69" s="192"/>
      <c r="AA69" s="87"/>
    </row>
    <row r="70" spans="1:27" x14ac:dyDescent="0.2">
      <c r="A70" s="81">
        <v>63</v>
      </c>
      <c r="B70" s="84" t="str">
        <f ca="1"/>
        <v>Finland</v>
      </c>
      <c r="C70" s="84" t="str">
        <f ca="1"/>
        <v>FIN</v>
      </c>
      <c r="D70" s="84" t="str">
        <f ca="1"/>
        <v>ECS           Europe &amp; Central Asia</v>
      </c>
      <c r="E70" s="84" t="str">
        <f ca="1"/>
        <v>NA</v>
      </c>
      <c r="F70" s="81" t="str">
        <f t="shared" ca="1" si="3"/>
        <v/>
      </c>
      <c r="G70" s="80">
        <f>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0</v>
      </c>
      <c r="H70" s="80" cm="1">
        <f t="array" ref="H70">IF(
    SUM(IF(
            ISNUMBER(
                IF(
                    $M$4:$X$4,
                    (M70:X70),
                    "")),
            1,
            0))
        =0,
    NA(),
    IF(
        Parameters!$D$15=1,
        IF(
            SUM(--(ISNUMBER(IF($M$4:$X$4=1,(M70:X70),""))))&gt;0,
            MAX(IF(
                ISNUMBER(M70:X70),
                IF(
                    M$4:X$4=1,
                    M70:X70,
                    ""),
                "")),
            MAX(IF(
                ISNUMBER(M70:X70),
                IF(
                    M$4:X$4=2,
                    M70:X70,
                    ""),
                ""))
        ),
        IF(
            Parameters!$D$16=1,
            IFERROR(
                AVERAGE(IF(
                    ISNUMBER(M70:X70),
                    IF(
                        M$4:X$4=1,
                        M70:X70,
                        ""),
                    "")),
                AVERAGE(IF(
                    ISNUMBER(M70:X70),
                    IF(
                        M$4:X$4=2,
                        M70:X70,
                        ""),
                    ""))
            ),
            IF(
                Parameters!$D$17=1,
                IFERROR(
                    IF(
                        OR(
                            IF(
                                ISNUMBER(M70:X70),
                                IF(
                                    M$4:X$4=1,
                                    M70:X70,
                                    ""),
                                "")
                            =0),
                        0,
                        GEOMEAN(IF(
                            ISNUMBER(M70:X70),
                            IF(
                                M$4:X$4=1,
                                M70:X70,
                                ""),
                            ""))
                    ),
                    IF(
                        OR(IF(
                            ISNUMBER(M70:X70),
                            IF(
                                M$4:X$4=2,
                                M70:X70,
                                ""),
                            "")
                            =0),
                        0,
                        GEOMEAN(IF(
                            ISNUMBER(M70:X70),
                            IF(
                                M$4:X$4=2,
                                M70:X70,
                                ""),
                            "")))
                )
            )
        )
    )
)</f>
        <v>0</v>
      </c>
      <c r="I70" s="191" t="e" cm="1">
        <f t="array" ref="I70">IF(
    SUM(IF(
            ISNUMBER(
                IF(
                    $M$5:$X$5,
                    (M70:X70),
                    "")),
            1,
            0))
        =0,
    NA(),
    IF(
        Parameters!$D$15=1,
        IF(
            SUM(--(ISNUMBER(IF($M$5:$X$5=1,(M70:X70),""))))&gt;0,
            MAX(IF(
                ISNUMBER(M70:X70),
                IF(
                    M$5:X$5=1,
                    M70:X70,
                    ""),
                "")),
            MAX(IF(
                ISNUMBER(M70:X70),
                IF(
                    M$5:X$5=2,
                    M70:X70,
                    ""),
                ""))
        ),
        IF(
            Parameters!$D$16=1,
            IFERROR(
                AVERAGE(IF(
                    ISNUMBER(M70:X70),
                    IF(
                        M$5:X$5=1,
                        M70:X70,
                        ""),
                    "")),
                AVERAGE(IF(
                    ISNUMBER(M70:X70),
                    IF(
                        M$5:X$5=2,
                        M70:X70,
                        ""),
                    ""))
            ),
            IF(
                Parameters!$D$17=1,
                IFERROR(
                    IF(
                        OR(
                            IF(
                                ISNUMBER(M70:X70),
                                IF(
                                    M$5:X$5=1,
                                    M70:X70,
                                    ""),
                                "")
                            =0),
                        0,
                        GEOMEAN(IF(
                            ISNUMBER(M70:X70),
                            IF(
                                M$5:X$5=1,
                                M70:X70,
                                ""),
                            ""))
                    ),
                    IF(
                        OR(IF(
                            ISNUMBER(M70:X70),
                            IF(
                                M$5:X$5=2,
                                M70:X70,
                                ""),
                            "")
                            =0),
                        0,
                        GEOMEAN(IF(
                            ISNUMBER(M70:X70),
                            IF(
                                M$5:X$5=2,
                                M70:X70,
                                ""),
                            "")))
                )
            )
        )
    )
)</f>
        <v>#N/A</v>
      </c>
      <c r="J70" s="242">
        <v>44620</v>
      </c>
      <c r="K70" s="242">
        <v>44620</v>
      </c>
      <c r="L70" s="91" t="s">
        <v>112</v>
      </c>
      <c r="M70" s="192">
        <v>0.88516746411483205</v>
      </c>
      <c r="N70" s="192">
        <v>0</v>
      </c>
      <c r="O70" s="192" t="s">
        <v>409</v>
      </c>
      <c r="P70" s="192" t="s">
        <v>409</v>
      </c>
      <c r="Q70" s="192" t="s">
        <v>409</v>
      </c>
      <c r="R70" s="192">
        <v>0.19500000000000001</v>
      </c>
      <c r="S70" s="192">
        <v>83.7</v>
      </c>
      <c r="T70" s="192" t="s">
        <v>409</v>
      </c>
      <c r="U70" s="192" t="s">
        <v>409</v>
      </c>
      <c r="V70" s="192" t="s">
        <v>409</v>
      </c>
      <c r="W70" s="192"/>
      <c r="X70" s="192"/>
      <c r="Y70" s="192"/>
      <c r="Z70" s="192"/>
      <c r="AA70" s="87"/>
    </row>
    <row r="71" spans="1:27" x14ac:dyDescent="0.2">
      <c r="A71" s="81">
        <v>64</v>
      </c>
      <c r="B71" s="84" t="str">
        <f ca="1"/>
        <v>Fiji</v>
      </c>
      <c r="C71" s="84" t="str">
        <f ca="1"/>
        <v>FJI</v>
      </c>
      <c r="D71" s="84" t="str">
        <f ca="1"/>
        <v>EAS           East Asia &amp; Pacific</v>
      </c>
      <c r="E71" s="84" t="str">
        <f ca="1"/>
        <v>Blend</v>
      </c>
      <c r="F71" s="81" t="str">
        <f t="shared" ca="1" si="3"/>
        <v/>
      </c>
      <c r="G71" s="80">
        <f>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0</v>
      </c>
      <c r="H71" s="80" cm="1">
        <f t="array" ref="H71">IF(
    SUM(IF(
            ISNUMBER(
                IF(
                    $M$4:$X$4,
                    (M71:X71),
                    "")),
            1,
            0))
        =0,
    NA(),
    IF(
        Parameters!$D$15=1,
        IF(
            SUM(--(ISNUMBER(IF($M$4:$X$4=1,(M71:X71),""))))&gt;0,
            MAX(IF(
                ISNUMBER(M71:X71),
                IF(
                    M$4:X$4=1,
                    M71:X71,
                    ""),
                "")),
            MAX(IF(
                ISNUMBER(M71:X71),
                IF(
                    M$4:X$4=2,
                    M71:X71,
                    ""),
                ""))
        ),
        IF(
            Parameters!$D$16=1,
            IFERROR(
                AVERAGE(IF(
                    ISNUMBER(M71:X71),
                    IF(
                        M$4:X$4=1,
                        M71:X71,
                        ""),
                    "")),
                AVERAGE(IF(
                    ISNUMBER(M71:X71),
                    IF(
                        M$4:X$4=2,
                        M71:X71,
                        ""),
                    ""))
            ),
            IF(
                Parameters!$D$17=1,
                IFERROR(
                    IF(
                        OR(
                            IF(
                                ISNUMBER(M71:X71),
                                IF(
                                    M$4:X$4=1,
                                    M71:X71,
                                    ""),
                                "")
                            =0),
                        0,
                        GEOMEAN(IF(
                            ISNUMBER(M71:X71),
                            IF(
                                M$4:X$4=1,
                                M71:X71,
                                ""),
                            ""))
                    ),
                    IF(
                        OR(IF(
                            ISNUMBER(M71:X71),
                            IF(
                                M$4:X$4=2,
                                M71:X71,
                                ""),
                            "")
                            =0),
                        0,
                        GEOMEAN(IF(
                            ISNUMBER(M71:X71),
                            IF(
                                M$4:X$4=2,
                                M71:X71,
                                ""),
                            "")))
                )
            )
        )
    )
)</f>
        <v>4.9043062200956902</v>
      </c>
      <c r="I71" s="191" t="e" cm="1">
        <f t="array" ref="I71">IF(
    SUM(IF(
            ISNUMBER(
                IF(
                    $M$5:$X$5,
                    (M71:X71),
                    "")),
            1,
            0))
        =0,
    NA(),
    IF(
        Parameters!$D$15=1,
        IF(
            SUM(--(ISNUMBER(IF($M$5:$X$5=1,(M71:X71),""))))&gt;0,
            MAX(IF(
                ISNUMBER(M71:X71),
                IF(
                    M$5:X$5=1,
                    M71:X71,
                    ""),
                "")),
            MAX(IF(
                ISNUMBER(M71:X71),
                IF(
                    M$5:X$5=2,
                    M71:X71,
                    ""),
                ""))
        ),
        IF(
            Parameters!$D$16=1,
            IFERROR(
                AVERAGE(IF(
                    ISNUMBER(M71:X71),
                    IF(
                        M$5:X$5=1,
                        M71:X71,
                        ""),
                    "")),
                AVERAGE(IF(
                    ISNUMBER(M71:X71),
                    IF(
                        M$5:X$5=2,
                        M71:X71,
                        ""),
                    ""))
            ),
            IF(
                Parameters!$D$17=1,
                IFERROR(
                    IF(
                        OR(
                            IF(
                                ISNUMBER(M71:X71),
                                IF(
                                    M$5:X$5=1,
                                    M71:X71,
                                    ""),
                                "")
                            =0),
                        0,
                        GEOMEAN(IF(
                            ISNUMBER(M71:X71),
                            IF(
                                M$5:X$5=1,
                                M71:X71,
                                ""),
                            ""))
                    ),
                    IF(
                        OR(IF(
                            ISNUMBER(M71:X71),
                            IF(
                                M$5:X$5=2,
                                M71:X71,
                                ""),
                            "")
                            =0),
                        0,
                        GEOMEAN(IF(
                            ISNUMBER(M71:X71),
                            IF(
                                M$5:X$5=2,
                                M71:X71,
                                ""),
                            "")))
                )
            )
        )
    )
)</f>
        <v>#N/A</v>
      </c>
      <c r="J71" s="242">
        <v>44620</v>
      </c>
      <c r="K71" s="242">
        <v>44620</v>
      </c>
      <c r="L71" s="91" t="s">
        <v>114</v>
      </c>
      <c r="M71" s="192">
        <v>4.9043062200956902</v>
      </c>
      <c r="N71" s="192" t="s">
        <v>409</v>
      </c>
      <c r="O71" s="192" t="s">
        <v>409</v>
      </c>
      <c r="P71" s="192" t="s">
        <v>409</v>
      </c>
      <c r="Q71" s="192" t="s">
        <v>409</v>
      </c>
      <c r="R71" s="192">
        <v>0.36299999999999999</v>
      </c>
      <c r="S71" s="192" t="s">
        <v>409</v>
      </c>
      <c r="T71" s="192" t="s">
        <v>409</v>
      </c>
      <c r="U71" s="192" t="s">
        <v>409</v>
      </c>
      <c r="V71" s="192" t="s">
        <v>409</v>
      </c>
      <c r="W71" s="192"/>
      <c r="X71" s="192"/>
      <c r="Y71" s="192"/>
      <c r="Z71" s="192"/>
      <c r="AA71" s="87"/>
    </row>
    <row r="72" spans="1:27" x14ac:dyDescent="0.2">
      <c r="A72" s="81">
        <v>65</v>
      </c>
      <c r="B72" s="84" t="str">
        <f ca="1"/>
        <v>France</v>
      </c>
      <c r="C72" s="84" t="str">
        <f ca="1"/>
        <v>FRA</v>
      </c>
      <c r="D72" s="84" t="str">
        <f ca="1"/>
        <v>ECS           Europe &amp; Central Asia</v>
      </c>
      <c r="E72" s="84" t="str">
        <f ca="1"/>
        <v>NA</v>
      </c>
      <c r="F72" s="81" t="str">
        <f t="shared" ca="1" si="3"/>
        <v/>
      </c>
      <c r="G72" s="80">
        <f>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v>
      </c>
      <c r="H72" s="80" cm="1">
        <f t="array" ref="H72">IF(
    SUM(IF(
            ISNUMBER(
                IF(
                    $M$4:$X$4,
                    (M72:X72),
                    "")),
            1,
            0))
        =0,
    NA(),
    IF(
        Parameters!$D$15=1,
        IF(
            SUM(--(ISNUMBER(IF($M$4:$X$4=1,(M72:X72),""))))&gt;0,
            MAX(IF(
                ISNUMBER(M72:X72),
                IF(
                    M$4:X$4=1,
                    M72:X72,
                    ""),
                "")),
            MAX(IF(
                ISNUMBER(M72:X72),
                IF(
                    M$4:X$4=2,
                    M72:X72,
                    ""),
                ""))
        ),
        IF(
            Parameters!$D$16=1,
            IFERROR(
                AVERAGE(IF(
                    ISNUMBER(M72:X72),
                    IF(
                        M$4:X$4=1,
                        M72:X72,
                        ""),
                    "")),
                AVERAGE(IF(
                    ISNUMBER(M72:X72),
                    IF(
                        M$4:X$4=2,
                        M72:X72,
                        ""),
                    ""))
            ),
            IF(
                Parameters!$D$17=1,
                IFERROR(
                    IF(
                        OR(
                            IF(
                                ISNUMBER(M72:X72),
                                IF(
                                    M$4:X$4=1,
                                    M72:X72,
                                    ""),
                                "")
                            =0),
                        0,
                        GEOMEAN(IF(
                            ISNUMBER(M72:X72),
                            IF(
                                M$4:X$4=1,
                                M72:X72,
                                ""),
                            ""))
                    ),
                    IF(
                        OR(IF(
                            ISNUMBER(M72:X72),
                            IF(
                                M$4:X$4=2,
                                M72:X72,
                                ""),
                            "")
                            =0),
                        0,
                        GEOMEAN(IF(
                            ISNUMBER(M72:X72),
                            IF(
                                M$4:X$4=2,
                                M72:X72,
                                ""),
                            "")))
                )
            )
        )
    )
)</f>
        <v>0</v>
      </c>
      <c r="I72" s="191" t="e" cm="1">
        <f t="array" ref="I72">IF(
    SUM(IF(
            ISNUMBER(
                IF(
                    $M$5:$X$5,
                    (M72:X72),
                    "")),
            1,
            0))
        =0,
    NA(),
    IF(
        Parameters!$D$15=1,
        IF(
            SUM(--(ISNUMBER(IF($M$5:$X$5=1,(M72:X72),""))))&gt;0,
            MAX(IF(
                ISNUMBER(M72:X72),
                IF(
                    M$5:X$5=1,
                    M72:X72,
                    ""),
                "")),
            MAX(IF(
                ISNUMBER(M72:X72),
                IF(
                    M$5:X$5=2,
                    M72:X72,
                    ""),
                ""))
        ),
        IF(
            Parameters!$D$16=1,
            IFERROR(
                AVERAGE(IF(
                    ISNUMBER(M72:X72),
                    IF(
                        M$5:X$5=1,
                        M72:X72,
                        ""),
                    "")),
                AVERAGE(IF(
                    ISNUMBER(M72:X72),
                    IF(
                        M$5:X$5=2,
                        M72:X72,
                        ""),
                    ""))
            ),
            IF(
                Parameters!$D$17=1,
                IFERROR(
                    IF(
                        OR(
                            IF(
                                ISNUMBER(M72:X72),
                                IF(
                                    M$5:X$5=1,
                                    M72:X72,
                                    ""),
                                "")
                            =0),
                        0,
                        GEOMEAN(IF(
                            ISNUMBER(M72:X72),
                            IF(
                                M$5:X$5=1,
                                M72:X72,
                                ""),
                            ""))
                    ),
                    IF(
                        OR(IF(
                            ISNUMBER(M72:X72),
                            IF(
                                M$5:X$5=2,
                                M72:X72,
                                ""),
                            "")
                            =0),
                        0,
                        GEOMEAN(IF(
                            ISNUMBER(M72:X72),
                            IF(
                                M$5:X$5=2,
                                M72:X72,
                                ""),
                            "")))
                )
            )
        )
    )
)</f>
        <v>#N/A</v>
      </c>
      <c r="J72" s="242">
        <v>44895</v>
      </c>
      <c r="K72" s="242">
        <v>44620</v>
      </c>
      <c r="L72" s="91" t="s">
        <v>116</v>
      </c>
      <c r="M72" s="192">
        <v>0</v>
      </c>
      <c r="N72" s="192">
        <v>0</v>
      </c>
      <c r="O72" s="192" t="s">
        <v>409</v>
      </c>
      <c r="P72" s="192" t="s">
        <v>409</v>
      </c>
      <c r="Q72" s="192" t="s">
        <v>409</v>
      </c>
      <c r="R72" s="192">
        <v>0.11600000000000001</v>
      </c>
      <c r="S72" s="192">
        <v>80.2</v>
      </c>
      <c r="T72" s="192" t="s">
        <v>409</v>
      </c>
      <c r="U72" s="192" t="s">
        <v>409</v>
      </c>
      <c r="V72" s="192" t="s">
        <v>409</v>
      </c>
      <c r="W72" s="192"/>
      <c r="X72" s="192"/>
      <c r="Y72" s="192"/>
      <c r="Z72" s="192"/>
      <c r="AA72" s="87"/>
    </row>
    <row r="73" spans="1:27" x14ac:dyDescent="0.2">
      <c r="A73" s="81">
        <v>66</v>
      </c>
      <c r="B73" s="84" t="str">
        <f ca="1"/>
        <v>Faroe Islands</v>
      </c>
      <c r="C73" s="84" t="str">
        <f ca="1"/>
        <v>FRO</v>
      </c>
      <c r="D73" s="84" t="str">
        <f ca="1"/>
        <v>ECS           Europe &amp; Central Asia</v>
      </c>
      <c r="E73" s="84" t="str">
        <f ca="1"/>
        <v>NA</v>
      </c>
      <c r="F73" s="81" t="str">
        <f t="shared" ref="F73:F136" ca="1" si="4">IF(L73 &lt;&gt; C73, "Countries don't match", "")</f>
        <v/>
      </c>
      <c r="G73" s="80" t="e">
        <f>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#N/A</v>
      </c>
      <c r="H73" s="80" t="e" cm="1">
        <f t="array" ref="H73">IF(
    SUM(IF(
            ISNUMBER(
                IF(
                    $M$4:$X$4,
                    (M73:X73),
                    "")),
            1,
            0))
        =0,
    NA(),
    IF(
        Parameters!$D$15=1,
        IF(
            SUM(--(ISNUMBER(IF($M$4:$X$4=1,(M73:X73),""))))&gt;0,
            MAX(IF(
                ISNUMBER(M73:X73),
                IF(
                    M$4:X$4=1,
                    M73:X73,
                    ""),
                "")),
            MAX(IF(
                ISNUMBER(M73:X73),
                IF(
                    M$4:X$4=2,
                    M73:X73,
                    ""),
                ""))
        ),
        IF(
            Parameters!$D$16=1,
            IFERROR(
                AVERAGE(IF(
                    ISNUMBER(M73:X73),
                    IF(
                        M$4:X$4=1,
                        M73:X73,
                        ""),
                    "")),
                AVERAGE(IF(
                    ISNUMBER(M73:X73),
                    IF(
                        M$4:X$4=2,
                        M73:X73,
                        ""),
                    ""))
            ),
            IF(
                Parameters!$D$17=1,
                IFERROR(
                    IF(
                        OR(
                            IF(
                                ISNUMBER(M73:X73),
                                IF(
                                    M$4:X$4=1,
                                    M73:X73,
                                    ""),
                                "")
                            =0),
                        0,
                        GEOMEAN(IF(
                            ISNUMBER(M73:X73),
                            IF(
                                M$4:X$4=1,
                                M73:X73,
                                ""),
                            ""))
                    ),
                    IF(
                        OR(IF(
                            ISNUMBER(M73:X73),
                            IF(
                                M$4:X$4=2,
                                M73:X73,
                                ""),
                            "")
                            =0),
                        0,
                        GEOMEAN(IF(
                            ISNUMBER(M73:X73),
                            IF(
                                M$4:X$4=2,
                                M73:X73,
                                ""),
                            "")))
                )
            )
        )
    )
)</f>
        <v>#N/A</v>
      </c>
      <c r="I73" s="191" t="e" cm="1">
        <f t="array" ref="I73">IF(
    SUM(IF(
            ISNUMBER(
                IF(
                    $M$5:$X$5,
                    (M73:X73),
                    "")),
            1,
            0))
        =0,
    NA(),
    IF(
        Parameters!$D$15=1,
        IF(
            SUM(--(ISNUMBER(IF($M$5:$X$5=1,(M73:X73),""))))&gt;0,
            MAX(IF(
                ISNUMBER(M73:X73),
                IF(
                    M$5:X$5=1,
                    M73:X73,
                    ""),
                "")),
            MAX(IF(
                ISNUMBER(M73:X73),
                IF(
                    M$5:X$5=2,
                    M73:X73,
                    ""),
                ""))
        ),
        IF(
            Parameters!$D$16=1,
            IFERROR(
                AVERAGE(IF(
                    ISNUMBER(M73:X73),
                    IF(
                        M$5:X$5=1,
                        M73:X73,
                        ""),
                    "")),
                AVERAGE(IF(
                    ISNUMBER(M73:X73),
                    IF(
                        M$5:X$5=2,
                        M73:X73,
                        ""),
                    ""))
            ),
            IF(
                Parameters!$D$17=1,
                IFERROR(
                    IF(
                        OR(
                            IF(
                                ISNUMBER(M73:X73),
                                IF(
                                    M$5:X$5=1,
                                    M73:X73,
                                    ""),
                                "")
                            =0),
                        0,
                        GEOMEAN(IF(
                            ISNUMBER(M73:X73),
                            IF(
                                M$5:X$5=1,
                                M73:X73,
                                ""),
                            ""))
                    ),
                    IF(
                        OR(IF(
                            ISNUMBER(M73:X73),
                            IF(
                                M$5:X$5=2,
                                M73:X73,
                                ""),
                            "")
                            =0),
                        0,
                        GEOMEAN(IF(
                            ISNUMBER(M73:X73),
                            IF(
                                M$5:X$5=2,
                                M73:X73,
                                ""),
                            "")))
                )
            )
        )
    )
)</f>
        <v>#N/A</v>
      </c>
      <c r="J73" s="242">
        <v>44887</v>
      </c>
      <c r="K73" s="242" t="s">
        <v>409</v>
      </c>
      <c r="L73" s="91" t="s">
        <v>674</v>
      </c>
      <c r="M73" s="192" t="s">
        <v>409</v>
      </c>
      <c r="N73" s="192" t="s">
        <v>409</v>
      </c>
      <c r="O73" s="192" t="s">
        <v>409</v>
      </c>
      <c r="P73" s="192" t="s">
        <v>409</v>
      </c>
      <c r="Q73" s="192" t="s">
        <v>409</v>
      </c>
      <c r="R73" s="192" t="s">
        <v>409</v>
      </c>
      <c r="S73" s="192" t="s">
        <v>409</v>
      </c>
      <c r="T73" s="192" t="s">
        <v>409</v>
      </c>
      <c r="U73" s="192" t="s">
        <v>409</v>
      </c>
      <c r="V73" s="192" t="s">
        <v>409</v>
      </c>
      <c r="W73" s="192"/>
      <c r="X73" s="192"/>
      <c r="Y73" s="192"/>
      <c r="Z73" s="192"/>
      <c r="AA73" s="87"/>
    </row>
    <row r="74" spans="1:27" x14ac:dyDescent="0.2">
      <c r="A74" s="81">
        <v>67</v>
      </c>
      <c r="B74" s="84" t="str">
        <f ca="1"/>
        <v>Micronesia, Fed. Sts.</v>
      </c>
      <c r="C74" s="84" t="str">
        <f ca="1"/>
        <v>FSM</v>
      </c>
      <c r="D74" s="84" t="str">
        <f ca="1"/>
        <v>EAS           East Asia &amp; Pacific</v>
      </c>
      <c r="E74" s="84" t="str">
        <f ca="1"/>
        <v>IDA</v>
      </c>
      <c r="F74" s="81" t="str">
        <f t="shared" ca="1" si="4"/>
        <v/>
      </c>
      <c r="G74" s="80" t="e">
        <f>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#N/A</v>
      </c>
      <c r="H74" s="80" t="e" cm="1">
        <f t="array" ref="H74">IF(
    SUM(IF(
            ISNUMBER(
                IF(
                    $M$4:$X$4,
                    (M74:X74),
                    "")),
            1,
            0))
        =0,
    NA(),
    IF(
        Parameters!$D$15=1,
        IF(
            SUM(--(ISNUMBER(IF($M$4:$X$4=1,(M74:X74),""))))&gt;0,
            MAX(IF(
                ISNUMBER(M74:X74),
                IF(
                    M$4:X$4=1,
                    M74:X74,
                    ""),
                "")),
            MAX(IF(
                ISNUMBER(M74:X74),
                IF(
                    M$4:X$4=2,
                    M74:X74,
                    ""),
                ""))
        ),
        IF(
            Parameters!$D$16=1,
            IFERROR(
                AVERAGE(IF(
                    ISNUMBER(M74:X74),
                    IF(
                        M$4:X$4=1,
                        M74:X74,
                        ""),
                    "")),
                AVERAGE(IF(
                    ISNUMBER(M74:X74),
                    IF(
                        M$4:X$4=2,
                        M74:X74,
                        ""),
                    ""))
            ),
            IF(
                Parameters!$D$17=1,
                IFERROR(
                    IF(
                        OR(
                            IF(
                                ISNUMBER(M74:X74),
                                IF(
                                    M$4:X$4=1,
                                    M74:X74,
                                    ""),
                                "")
                            =0),
                        0,
                        GEOMEAN(IF(
                            ISNUMBER(M74:X74),
                            IF(
                                M$4:X$4=1,
                                M74:X74,
                                ""),
                            ""))
                    ),
                    IF(
                        OR(IF(
                            ISNUMBER(M74:X74),
                            IF(
                                M$4:X$4=2,
                                M74:X74,
                                ""),
                            "")
                            =0),
                        0,
                        GEOMEAN(IF(
                            ISNUMBER(M74:X74),
                            IF(
                                M$4:X$4=2,
                                M74:X74,
                                ""),
                            "")))
                )
            )
        )
    )
)</f>
        <v>#N/A</v>
      </c>
      <c r="I74" s="191" t="e" cm="1">
        <f t="array" ref="I74">IF(
    SUM(IF(
            ISNUMBER(
                IF(
                    $M$5:$X$5,
                    (M74:X74),
                    "")),
            1,
            0))
        =0,
    NA(),
    IF(
        Parameters!$D$15=1,
        IF(
            SUM(--(ISNUMBER(IF($M$5:$X$5=1,(M74:X74),""))))&gt;0,
            MAX(IF(
                ISNUMBER(M74:X74),
                IF(
                    M$5:X$5=1,
                    M74:X74,
                    ""),
                "")),
            MAX(IF(
                ISNUMBER(M74:X74),
                IF(
                    M$5:X$5=2,
                    M74:X74,
                    ""),
                ""))
        ),
        IF(
            Parameters!$D$16=1,
            IFERROR(
                AVERAGE(IF(
                    ISNUMBER(M74:X74),
                    IF(
                        M$5:X$5=1,
                        M74:X74,
                        ""),
                    "")),
                AVERAGE(IF(
                    ISNUMBER(M74:X74),
                    IF(
                        M$5:X$5=2,
                        M74:X74,
                        ""),
                    ""))
            ),
            IF(
                Parameters!$D$17=1,
                IFERROR(
                    IF(
                        OR(
                            IF(
                                ISNUMBER(M74:X74),
                                IF(
                                    M$5:X$5=1,
                                    M74:X74,
                                    ""),
                                "")
                            =0),
                        0,
                        GEOMEAN(IF(
                            ISNUMBER(M74:X74),
                            IF(
                                M$5:X$5=1,
                                M74:X74,
                                ""),
                            ""))
                    ),
                    IF(
                        OR(IF(
                            ISNUMBER(M74:X74),
                            IF(
                                M$5:X$5=2,
                                M74:X74,
                                ""),
                            "")
                            =0),
                        0,
                        GEOMEAN(IF(
                            ISNUMBER(M74:X74),
                            IF(
                                M$5:X$5=2,
                                M74:X74,
                                ""),
                            "")))
                )
            )
        )
    )
)</f>
        <v>#N/A</v>
      </c>
      <c r="J74" s="242" t="s">
        <v>409</v>
      </c>
      <c r="K74" s="242">
        <v>44620</v>
      </c>
      <c r="L74" s="91" t="s">
        <v>117</v>
      </c>
      <c r="M74" s="192" t="s">
        <v>409</v>
      </c>
      <c r="N74" s="192" t="s">
        <v>409</v>
      </c>
      <c r="O74" s="192" t="s">
        <v>409</v>
      </c>
      <c r="P74" s="192" t="s">
        <v>409</v>
      </c>
      <c r="Q74" s="192" t="s">
        <v>409</v>
      </c>
      <c r="R74" s="192" t="s">
        <v>409</v>
      </c>
      <c r="S74" s="192" t="s">
        <v>409</v>
      </c>
      <c r="T74" s="192" t="s">
        <v>409</v>
      </c>
      <c r="U74" s="192" t="s">
        <v>409</v>
      </c>
      <c r="V74" s="192" t="s">
        <v>409</v>
      </c>
      <c r="W74" s="192"/>
      <c r="X74" s="192"/>
      <c r="Y74" s="192"/>
      <c r="Z74" s="192"/>
      <c r="AA74" s="87"/>
    </row>
    <row r="75" spans="1:27" x14ac:dyDescent="0.2">
      <c r="A75" s="81">
        <v>68</v>
      </c>
      <c r="B75" s="84" t="str">
        <f ca="1"/>
        <v>Gabon</v>
      </c>
      <c r="C75" s="84" t="str">
        <f ca="1"/>
        <v>GAB</v>
      </c>
      <c r="D75" s="84" t="str">
        <f ca="1"/>
        <v>SSF           Sub-Saharan Africa</v>
      </c>
      <c r="E75" s="84" t="str">
        <f ca="1"/>
        <v>IBRD</v>
      </c>
      <c r="F75" s="81" t="str">
        <f t="shared" ca="1" si="4"/>
        <v/>
      </c>
      <c r="G75" s="80">
        <f>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0</v>
      </c>
      <c r="H75" s="80" cm="1">
        <f t="array" ref="H75">IF(
    SUM(IF(
            ISNUMBER(
                IF(
                    $M$4:$X$4,
                    (M75:X75),
                    "")),
            1,
            0))
        =0,
    NA(),
    IF(
        Parameters!$D$15=1,
        IF(
            SUM(--(ISNUMBER(IF($M$4:$X$4=1,(M75:X75),""))))&gt;0,
            MAX(IF(
                ISNUMBER(M75:X75),
                IF(
                    M$4:X$4=1,
                    M75:X75,
                    ""),
                "")),
            MAX(IF(
                ISNUMBER(M75:X75),
                IF(
                    M$4:X$4=2,
                    M75:X75,
                    ""),
                ""))
        ),
        IF(
            Parameters!$D$16=1,
            IFERROR(
                AVERAGE(IF(
                    ISNUMBER(M75:X75),
                    IF(
                        M$4:X$4=1,
                        M75:X75,
                        ""),
                    "")),
                AVERAGE(IF(
                    ISNUMBER(M75:X75),
                    IF(
                        M$4:X$4=2,
                        M75:X75,
                        ""),
                    ""))
            ),
            IF(
                Parameters!$D$17=1,
                IFERROR(
                    IF(
                        OR(
                            IF(
                                ISNUMBER(M75:X75),
                                IF(
                                    M$4:X$4=1,
                                    M75:X75,
                                    ""),
                                "")
                            =0),
                        0,
                        GEOMEAN(IF(
                            ISNUMBER(M75:X75),
                            IF(
                                M$4:X$4=1,
                                M75:X75,
                                ""),
                            ""))
                    ),
                    IF(
                        OR(IF(
                            ISNUMBER(M75:X75),
                            IF(
                                M$4:X$4=2,
                                M75:X75,
                                ""),
                            "")
                            =0),
                        0,
                        GEOMEAN(IF(
                            ISNUMBER(M75:X75),
                            IF(
                                M$4:X$4=2,
                                M75:X75,
                                ""),
                            "")))
                )
            )
        )
    )
)</f>
        <v>6.6028708133971303</v>
      </c>
      <c r="I75" s="191" t="e" cm="1">
        <f t="array" ref="I75">IF(
    SUM(IF(
            ISNUMBER(
                IF(
                    $M$5:$X$5,
                    (M75:X75),
                    "")),
            1,
            0))
        =0,
    NA(),
    IF(
        Parameters!$D$15=1,
        IF(
            SUM(--(ISNUMBER(IF($M$5:$X$5=1,(M75:X75),""))))&gt;0,
            MAX(IF(
                ISNUMBER(M75:X75),
                IF(
                    M$5:X$5=1,
                    M75:X75,
                    ""),
                "")),
            MAX(IF(
                ISNUMBER(M75:X75),
                IF(
                    M$5:X$5=2,
                    M75:X75,
                    ""),
                ""))
        ),
        IF(
            Parameters!$D$16=1,
            IFERROR(
                AVERAGE(IF(
                    ISNUMBER(M75:X75),
                    IF(
                        M$5:X$5=1,
                        M75:X75,
                        ""),
                    "")),
                AVERAGE(IF(
                    ISNUMBER(M75:X75),
                    IF(
                        M$5:X$5=2,
                        M75:X75,
                        ""),
                    ""))
            ),
            IF(
                Parameters!$D$17=1,
                IFERROR(
                    IF(
                        OR(
                            IF(
                                ISNUMBER(M75:X75),
                                IF(
                                    M$5:X$5=1,
                                    M75:X75,
                                    ""),
                                "")
                            =0),
                        0,
                        GEOMEAN(IF(
                            ISNUMBER(M75:X75),
                            IF(
                                M$5:X$5=1,
                                M75:X75,
                                ""),
                            ""))
                    ),
                    IF(
                        OR(IF(
                            ISNUMBER(M75:X75),
                            IF(
                                M$5:X$5=2,
                                M75:X75,
                                ""),
                            "")
                            =0),
                        0,
                        GEOMEAN(IF(
                            ISNUMBER(M75:X75),
                            IF(
                                M$5:X$5=2,
                                M75:X75,
                                ""),
                            "")))
                )
            )
        )
    )
)</f>
        <v>#N/A</v>
      </c>
      <c r="J75" s="242">
        <v>44620</v>
      </c>
      <c r="K75" s="242">
        <v>44620</v>
      </c>
      <c r="L75" s="91" t="s">
        <v>119</v>
      </c>
      <c r="M75" s="192">
        <v>6.6028708133971303</v>
      </c>
      <c r="N75" s="192" t="s">
        <v>409</v>
      </c>
      <c r="O75" s="192" t="s">
        <v>409</v>
      </c>
      <c r="P75" s="192" t="s">
        <v>409</v>
      </c>
      <c r="Q75" s="192" t="s">
        <v>409</v>
      </c>
      <c r="R75" s="192">
        <v>0.434</v>
      </c>
      <c r="S75" s="192" t="s">
        <v>409</v>
      </c>
      <c r="T75" s="192" t="s">
        <v>409</v>
      </c>
      <c r="U75" s="192" t="s">
        <v>409</v>
      </c>
      <c r="V75" s="192" t="s">
        <v>409</v>
      </c>
      <c r="W75" s="192"/>
      <c r="X75" s="192"/>
      <c r="Y75" s="192"/>
      <c r="Z75" s="192"/>
      <c r="AA75" s="87"/>
    </row>
    <row r="76" spans="1:27" x14ac:dyDescent="0.2">
      <c r="A76" s="81">
        <v>69</v>
      </c>
      <c r="B76" s="84" t="str">
        <f ca="1"/>
        <v>United Kingdom</v>
      </c>
      <c r="C76" s="84" t="str">
        <f ca="1"/>
        <v>GBR</v>
      </c>
      <c r="D76" s="84" t="str">
        <f ca="1"/>
        <v>ECS           Europe &amp; Central Asia</v>
      </c>
      <c r="E76" s="84" t="str">
        <f ca="1"/>
        <v>NA</v>
      </c>
      <c r="F76" s="81" t="str">
        <f t="shared" ca="1" si="4"/>
        <v/>
      </c>
      <c r="G76" s="80">
        <f>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0</v>
      </c>
      <c r="H76" s="80" cm="1">
        <f t="array" ref="H76">IF(
    SUM(IF(
            ISNUMBER(
                IF(
                    $M$4:$X$4,
                    (M76:X76),
                    "")),
            1,
            0))
        =0,
    NA(),
    IF(
        Parameters!$D$15=1,
        IF(
            SUM(--(ISNUMBER(IF($M$4:$X$4=1,(M76:X76),""))))&gt;0,
            MAX(IF(
                ISNUMBER(M76:X76),
                IF(
                    M$4:X$4=1,
                    M76:X76,
                    ""),
                "")),
            MAX(IF(
                ISNUMBER(M76:X76),
                IF(
                    M$4:X$4=2,
                    M76:X76,
                    ""),
                ""))
        ),
        IF(
            Parameters!$D$16=1,
            IFERROR(
                AVERAGE(IF(
                    ISNUMBER(M76:X76),
                    IF(
                        M$4:X$4=1,
                        M76:X76,
                        ""),
                    "")),
                AVERAGE(IF(
                    ISNUMBER(M76:X76),
                    IF(
                        M$4:X$4=2,
                        M76:X76,
                        ""),
                    ""))
            ),
            IF(
                Parameters!$D$17=1,
                IFERROR(
                    IF(
                        OR(
                            IF(
                                ISNUMBER(M76:X76),
                                IF(
                                    M$4:X$4=1,
                                    M76:X76,
                                    ""),
                                "")
                            =0),
                        0,
                        GEOMEAN(IF(
                            ISNUMBER(M76:X76),
                            IF(
                                M$4:X$4=1,
                                M76:X76,
                                ""),
                            ""))
                    ),
                    IF(
                        OR(IF(
                            ISNUMBER(M76:X76),
                            IF(
                                M$4:X$4=2,
                                M76:X76,
                                ""),
                            "")
                            =0),
                        0,
                        GEOMEAN(IF(
                            ISNUMBER(M76:X76),
                            IF(
                                M$4:X$4=2,
                                M76:X76,
                                ""),
                            "")))
                )
            )
        )
    )
)</f>
        <v>0</v>
      </c>
      <c r="I76" s="191" t="e" cm="1">
        <f t="array" ref="I76">IF(
    SUM(IF(
            ISNUMBER(
                IF(
                    $M$5:$X$5,
                    (M76:X76),
                    "")),
            1,
            0))
        =0,
    NA(),
    IF(
        Parameters!$D$15=1,
        IF(
            SUM(--(ISNUMBER(IF($M$5:$X$5=1,(M76:X76),""))))&gt;0,
            MAX(IF(
                ISNUMBER(M76:X76),
                IF(
                    M$5:X$5=1,
                    M76:X76,
                    ""),
                "")),
            MAX(IF(
                ISNUMBER(M76:X76),
                IF(
                    M$5:X$5=2,
                    M76:X76,
                    ""),
                ""))
        ),
        IF(
            Parameters!$D$16=1,
            IFERROR(
                AVERAGE(IF(
                    ISNUMBER(M76:X76),
                    IF(
                        M$5:X$5=1,
                        M76:X76,
                        ""),
                    "")),
                AVERAGE(IF(
                    ISNUMBER(M76:X76),
                    IF(
                        M$5:X$5=2,
                        M76:X76,
                        ""),
                    ""))
            ),
            IF(
                Parameters!$D$17=1,
                IFERROR(
                    IF(
                        OR(
                            IF(
                                ISNUMBER(M76:X76),
                                IF(
                                    M$5:X$5=1,
                                    M76:X76,
                                    ""),
                                "")
                            =0),
                        0,
                        GEOMEAN(IF(
                            ISNUMBER(M76:X76),
                            IF(
                                M$5:X$5=1,
                                M76:X76,
                                ""),
                            ""))
                    ),
                    IF(
                        OR(IF(
                            ISNUMBER(M76:X76),
                            IF(
                                M$5:X$5=2,
                                M76:X76,
                                ""),
                            "")
                            =0),
                        0,
                        GEOMEAN(IF(
                            ISNUMBER(M76:X76),
                            IF(
                                M$5:X$5=2,
                                M76:X76,
                                ""),
                            "")))
                )
            )
        )
    )
)</f>
        <v>#N/A</v>
      </c>
      <c r="J76" s="242">
        <v>44895</v>
      </c>
      <c r="K76" s="242">
        <v>44620</v>
      </c>
      <c r="L76" s="91" t="s">
        <v>121</v>
      </c>
      <c r="M76" s="192">
        <v>0</v>
      </c>
      <c r="N76" s="192">
        <v>0</v>
      </c>
      <c r="O76" s="192" t="s">
        <v>409</v>
      </c>
      <c r="P76" s="192" t="s">
        <v>409</v>
      </c>
      <c r="Q76" s="192" t="s">
        <v>409</v>
      </c>
      <c r="R76" s="192">
        <v>0.128</v>
      </c>
      <c r="S76" s="192">
        <v>78.8</v>
      </c>
      <c r="T76" s="192" t="s">
        <v>409</v>
      </c>
      <c r="U76" s="192" t="s">
        <v>409</v>
      </c>
      <c r="V76" s="192" t="s">
        <v>409</v>
      </c>
      <c r="W76" s="192"/>
      <c r="X76" s="192"/>
      <c r="Y76" s="192"/>
      <c r="Z76" s="192"/>
      <c r="AA76" s="87"/>
    </row>
    <row r="77" spans="1:27" x14ac:dyDescent="0.2">
      <c r="A77" s="81">
        <v>70</v>
      </c>
      <c r="B77" s="84" t="str">
        <f ca="1"/>
        <v>Georgia</v>
      </c>
      <c r="C77" s="84" t="str">
        <f ca="1"/>
        <v>GEO</v>
      </c>
      <c r="D77" s="84" t="str">
        <f ca="1"/>
        <v>ECS           Europe &amp; Central Asia</v>
      </c>
      <c r="E77" s="84" t="str">
        <f ca="1"/>
        <v>IBRD</v>
      </c>
      <c r="F77" s="81" t="str">
        <f t="shared" ca="1" si="4"/>
        <v/>
      </c>
      <c r="G77" s="80">
        <f>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v>
      </c>
      <c r="H77" s="80" cm="1">
        <f t="array" ref="H77">IF(
    SUM(IF(
            ISNUMBER(
                IF(
                    $M$4:$X$4,
                    (M77:X77),
                    "")),
            1,
            0))
        =0,
    NA(),
    IF(
        Parameters!$D$15=1,
        IF(
            SUM(--(ISNUMBER(IF($M$4:$X$4=1,(M77:X77),""))))&gt;0,
            MAX(IF(
                ISNUMBER(M77:X77),
                IF(
                    M$4:X$4=1,
                    M77:X77,
                    ""),
                "")),
            MAX(IF(
                ISNUMBER(M77:X77),
                IF(
                    M$4:X$4=2,
                    M77:X77,
                    ""),
                ""))
        ),
        IF(
            Parameters!$D$16=1,
            IFERROR(
                AVERAGE(IF(
                    ISNUMBER(M77:X77),
                    IF(
                        M$4:X$4=1,
                        M77:X77,
                        ""),
                    "")),
                AVERAGE(IF(
                    ISNUMBER(M77:X77),
                    IF(
                        M$4:X$4=2,
                        M77:X77,
                        ""),
                    ""))
            ),
            IF(
                Parameters!$D$17=1,
                IFERROR(
                    IF(
                        OR(
                            IF(
                                ISNUMBER(M77:X77),
                                IF(
                                    M$4:X$4=1,
                                    M77:X77,
                                    ""),
                                "")
                            =0),
                        0,
                        GEOMEAN(IF(
                            ISNUMBER(M77:X77),
                            IF(
                                M$4:X$4=1,
                                M77:X77,
                                ""),
                            ""))
                    ),
                    IF(
                        OR(IF(
                            ISNUMBER(M77:X77),
                            IF(
                                M$4:X$4=2,
                                M77:X77,
                                ""),
                            "")
                            =0),
                        0,
                        GEOMEAN(IF(
                            ISNUMBER(M77:X77),
                            IF(
                                M$4:X$4=2,
                                M77:X77,
                                ""),
                            "")))
                )
            )
        )
    )
)</f>
        <v>4.9282296650717701</v>
      </c>
      <c r="I77" s="191" t="e" cm="1">
        <f t="array" ref="I77">IF(
    SUM(IF(
            ISNUMBER(
                IF(
                    $M$5:$X$5,
                    (M77:X77),
                    "")),
            1,
            0))
        =0,
    NA(),
    IF(
        Parameters!$D$15=1,
        IF(
            SUM(--(ISNUMBER(IF($M$5:$X$5=1,(M77:X77),""))))&gt;0,
            MAX(IF(
                ISNUMBER(M77:X77),
                IF(
                    M$5:X$5=1,
                    M77:X77,
                    ""),
                "")),
            MAX(IF(
                ISNUMBER(M77:X77),
                IF(
                    M$5:X$5=2,
                    M77:X77,
                    ""),
                ""))
        ),
        IF(
            Parameters!$D$16=1,
            IFERROR(
                AVERAGE(IF(
                    ISNUMBER(M77:X77),
                    IF(
                        M$5:X$5=1,
                        M77:X77,
                        ""),
                    "")),
                AVERAGE(IF(
                    ISNUMBER(M77:X77),
                    IF(
                        M$5:X$5=2,
                        M77:X77,
                        ""),
                    ""))
            ),
            IF(
                Parameters!$D$17=1,
                IFERROR(
                    IF(
                        OR(
                            IF(
                                ISNUMBER(M77:X77),
                                IF(
                                    M$5:X$5=1,
                                    M77:X77,
                                    ""),
                                "")
                            =0),
                        0,
                        GEOMEAN(IF(
                            ISNUMBER(M77:X77),
                            IF(
                                M$5:X$5=1,
                                M77:X77,
                                ""),
                            ""))
                    ),
                    IF(
                        OR(IF(
                            ISNUMBER(M77:X77),
                            IF(
                                M$5:X$5=2,
                                M77:X77,
                                ""),
                            "")
                            =0),
                        0,
                        GEOMEAN(IF(
                            ISNUMBER(M77:X77),
                            IF(
                                M$5:X$5=2,
                                M77:X77,
                                ""),
                            "")))
                )
            )
        )
    )
)</f>
        <v>#N/A</v>
      </c>
      <c r="J77" s="242">
        <v>44620</v>
      </c>
      <c r="K77" s="242">
        <v>44620</v>
      </c>
      <c r="L77" s="91" t="s">
        <v>123</v>
      </c>
      <c r="M77" s="192">
        <v>4.9282296650717701</v>
      </c>
      <c r="N77" s="192" t="s">
        <v>409</v>
      </c>
      <c r="O77" s="192" t="s">
        <v>409</v>
      </c>
      <c r="P77" s="192" t="s">
        <v>409</v>
      </c>
      <c r="Q77" s="192" t="s">
        <v>409</v>
      </c>
      <c r="R77" s="192">
        <v>0.36399999999999999</v>
      </c>
      <c r="S77" s="192" t="s">
        <v>409</v>
      </c>
      <c r="T77" s="192" t="s">
        <v>409</v>
      </c>
      <c r="U77" s="192" t="s">
        <v>409</v>
      </c>
      <c r="V77" s="192" t="s">
        <v>409</v>
      </c>
      <c r="W77" s="192"/>
      <c r="X77" s="192"/>
      <c r="Y77" s="192"/>
      <c r="Z77" s="192"/>
      <c r="AA77" s="87"/>
    </row>
    <row r="78" spans="1:27" x14ac:dyDescent="0.2">
      <c r="A78" s="81">
        <v>71</v>
      </c>
      <c r="B78" s="84" t="str">
        <f ca="1"/>
        <v>Ghana</v>
      </c>
      <c r="C78" s="84" t="str">
        <f ca="1"/>
        <v>GHA</v>
      </c>
      <c r="D78" s="84" t="str">
        <f ca="1"/>
        <v>SSF           Sub-Saharan Africa</v>
      </c>
      <c r="E78" s="84" t="str">
        <f ca="1"/>
        <v>IDA</v>
      </c>
      <c r="F78" s="81" t="str">
        <f t="shared" ca="1" si="4"/>
        <v/>
      </c>
      <c r="G78" s="80">
        <f>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0</v>
      </c>
      <c r="H78" s="80" cm="1">
        <f t="array" ref="H78">IF(
    SUM(IF(
            ISNUMBER(
                IF(
                    $M$4:$X$4,
                    (M78:X78),
                    "")),
            1,
            0))
        =0,
    NA(),
    IF(
        Parameters!$D$15=1,
        IF(
            SUM(--(ISNUMBER(IF($M$4:$X$4=1,(M78:X78),""))))&gt;0,
            MAX(IF(
                ISNUMBER(M78:X78),
                IF(
                    M$4:X$4=1,
                    M78:X78,
                    ""),
                "")),
            MAX(IF(
                ISNUMBER(M78:X78),
                IF(
                    M$4:X$4=2,
                    M78:X78,
                    ""),
                ""))
        ),
        IF(
            Parameters!$D$16=1,
            IFERROR(
                AVERAGE(IF(
                    ISNUMBER(M78:X78),
                    IF(
                        M$4:X$4=1,
                        M78:X78,
                        ""),
                    "")),
                AVERAGE(IF(
                    ISNUMBER(M78:X78),
                    IF(
                        M$4:X$4=2,
                        M78:X78,
                        ""),
                    ""))
            ),
            IF(
                Parameters!$D$17=1,
                IFERROR(
                    IF(
                        OR(
                            IF(
                                ISNUMBER(M78:X78),
                                IF(
                                    M$4:X$4=1,
                                    M78:X78,
                                    ""),
                                "")
                            =0),
                        0,
                        GEOMEAN(IF(
                            ISNUMBER(M78:X78),
                            IF(
                                M$4:X$4=1,
                                M78:X78,
                                ""),
                            ""))
                    ),
                    IF(
                        OR(IF(
                            ISNUMBER(M78:X78),
                            IF(
                                M$4:X$4=2,
                                M78:X78,
                                ""),
                            "")
                            =0),
                        0,
                        GEOMEAN(IF(
                            ISNUMBER(M78:X78),
                            IF(
                                M$4:X$4=2,
                                M78:X78,
                                ""),
                            "")))
                )
            )
        )
    )
)</f>
        <v>7.3769542559351402</v>
      </c>
      <c r="I78" s="191" t="e" cm="1">
        <f t="array" ref="I78">IF(
    SUM(IF(
            ISNUMBER(
                IF(
                    $M$5:$X$5,
                    (M78:X78),
                    "")),
            1,
            0))
        =0,
    NA(),
    IF(
        Parameters!$D$15=1,
        IF(
            SUM(--(ISNUMBER(IF($M$5:$X$5=1,(M78:X78),""))))&gt;0,
            MAX(IF(
                ISNUMBER(M78:X78),
                IF(
                    M$5:X$5=1,
                    M78:X78,
                    ""),
                "")),
            MAX(IF(
                ISNUMBER(M78:X78),
                IF(
                    M$5:X$5=2,
                    M78:X78,
                    ""),
                ""))
        ),
        IF(
            Parameters!$D$16=1,
            IFERROR(
                AVERAGE(IF(
                    ISNUMBER(M78:X78),
                    IF(
                        M$5:X$5=1,
                        M78:X78,
                        ""),
                    "")),
                AVERAGE(IF(
                    ISNUMBER(M78:X78),
                    IF(
                        M$5:X$5=2,
                        M78:X78,
                        ""),
                    ""))
            ),
            IF(
                Parameters!$D$17=1,
                IFERROR(
                    IF(
                        OR(
                            IF(
                                ISNUMBER(M78:X78),
                                IF(
                                    M$5:X$5=1,
                                    M78:X78,
                                    ""),
                                "")
                            =0),
                        0,
                        GEOMEAN(IF(
                            ISNUMBER(M78:X78),
                            IF(
                                M$5:X$5=1,
                                M78:X78,
                                ""),
                            ""))
                    ),
                    IF(
                        OR(IF(
                            ISNUMBER(M78:X78),
                            IF(
                                M$5:X$5=2,
                                M78:X78,
                                ""),
                            "")
                            =0),
                        0,
                        GEOMEAN(IF(
                            ISNUMBER(M78:X78),
                            IF(
                                M$5:X$5=2,
                                M78:X78,
                                ""),
                            "")))
                )
            )
        )
    )
)</f>
        <v>#N/A</v>
      </c>
      <c r="J78" s="242">
        <v>44895</v>
      </c>
      <c r="K78" s="242">
        <v>44620</v>
      </c>
      <c r="L78" s="91" t="s">
        <v>125</v>
      </c>
      <c r="M78" s="192">
        <v>7.17703349282296</v>
      </c>
      <c r="N78" s="192">
        <v>7.3769542559351402</v>
      </c>
      <c r="O78" s="192" t="s">
        <v>409</v>
      </c>
      <c r="P78" s="192" t="s">
        <v>409</v>
      </c>
      <c r="Q78" s="192" t="s">
        <v>409</v>
      </c>
      <c r="R78" s="192">
        <v>0.45800000000000002</v>
      </c>
      <c r="S78" s="192">
        <v>52.6</v>
      </c>
      <c r="T78" s="192" t="s">
        <v>409</v>
      </c>
      <c r="U78" s="192" t="s">
        <v>409</v>
      </c>
      <c r="V78" s="192" t="s">
        <v>409</v>
      </c>
      <c r="W78" s="192"/>
      <c r="X78" s="192"/>
      <c r="Y78" s="192"/>
      <c r="Z78" s="192"/>
      <c r="AA78" s="87"/>
    </row>
    <row r="79" spans="1:27" x14ac:dyDescent="0.2">
      <c r="A79" s="81">
        <v>72</v>
      </c>
      <c r="B79" s="84" t="str">
        <f ca="1"/>
        <v>Gibraltar</v>
      </c>
      <c r="C79" s="84" t="str">
        <f ca="1"/>
        <v>GIB</v>
      </c>
      <c r="D79" s="84" t="str">
        <f ca="1"/>
        <v>ECS           Europe &amp; Central Asia</v>
      </c>
      <c r="E79" s="84" t="str">
        <f ca="1"/>
        <v>NA</v>
      </c>
      <c r="F79" s="81" t="str">
        <f t="shared" ca="1" si="4"/>
        <v/>
      </c>
      <c r="G79" s="80" t="e">
        <f>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#N/A</v>
      </c>
      <c r="H79" s="80" t="e" cm="1">
        <f t="array" ref="H79">IF(
    SUM(IF(
            ISNUMBER(
                IF(
                    $M$4:$X$4,
                    (M79:X79),
                    "")),
            1,
            0))
        =0,
    NA(),
    IF(
        Parameters!$D$15=1,
        IF(
            SUM(--(ISNUMBER(IF($M$4:$X$4=1,(M79:X79),""))))&gt;0,
            MAX(IF(
                ISNUMBER(M79:X79),
                IF(
                    M$4:X$4=1,
                    M79:X79,
                    ""),
                "")),
            MAX(IF(
                ISNUMBER(M79:X79),
                IF(
                    M$4:X$4=2,
                    M79:X79,
                    ""),
                ""))
        ),
        IF(
            Parameters!$D$16=1,
            IFERROR(
                AVERAGE(IF(
                    ISNUMBER(M79:X79),
                    IF(
                        M$4:X$4=1,
                        M79:X79,
                        ""),
                    "")),
                AVERAGE(IF(
                    ISNUMBER(M79:X79),
                    IF(
                        M$4:X$4=2,
                        M79:X79,
                        ""),
                    ""))
            ),
            IF(
                Parameters!$D$17=1,
                IFERROR(
                    IF(
                        OR(
                            IF(
                                ISNUMBER(M79:X79),
                                IF(
                                    M$4:X$4=1,
                                    M79:X79,
                                    ""),
                                "")
                            =0),
                        0,
                        GEOMEAN(IF(
                            ISNUMBER(M79:X79),
                            IF(
                                M$4:X$4=1,
                                M79:X79,
                                ""),
                            ""))
                    ),
                    IF(
                        OR(IF(
                            ISNUMBER(M79:X79),
                            IF(
                                M$4:X$4=2,
                                M79:X79,
                                ""),
                            "")
                            =0),
                        0,
                        GEOMEAN(IF(
                            ISNUMBER(M79:X79),
                            IF(
                                M$4:X$4=2,
                                M79:X79,
                                ""),
                            "")))
                )
            )
        )
    )
)</f>
        <v>#N/A</v>
      </c>
      <c r="I79" s="191" t="e" cm="1">
        <f t="array" ref="I79">IF(
    SUM(IF(
            ISNUMBER(
                IF(
                    $M$5:$X$5,
                    (M79:X79),
                    "")),
            1,
            0))
        =0,
    NA(),
    IF(
        Parameters!$D$15=1,
        IF(
            SUM(--(ISNUMBER(IF($M$5:$X$5=1,(M79:X79),""))))&gt;0,
            MAX(IF(
                ISNUMBER(M79:X79),
                IF(
                    M$5:X$5=1,
                    M79:X79,
                    ""),
                "")),
            MAX(IF(
                ISNUMBER(M79:X79),
                IF(
                    M$5:X$5=2,
                    M79:X79,
                    ""),
                ""))
        ),
        IF(
            Parameters!$D$16=1,
            IFERROR(
                AVERAGE(IF(
                    ISNUMBER(M79:X79),
                    IF(
                        M$5:X$5=1,
                        M79:X79,
                        ""),
                    "")),
                AVERAGE(IF(
                    ISNUMBER(M79:X79),
                    IF(
                        M$5:X$5=2,
                        M79:X79,
                        ""),
                    ""))
            ),
            IF(
                Parameters!$D$17=1,
                IFERROR(
                    IF(
                        OR(
                            IF(
                                ISNUMBER(M79:X79),
                                IF(
                                    M$5:X$5=1,
                                    M79:X79,
                                    ""),
                                "")
                            =0),
                        0,
                        GEOMEAN(IF(
                            ISNUMBER(M79:X79),
                            IF(
                                M$5:X$5=1,
                                M79:X79,
                                ""),
                            ""))
                    ),
                    IF(
                        OR(IF(
                            ISNUMBER(M79:X79),
                            IF(
                                M$5:X$5=2,
                                M79:X79,
                                ""),
                            "")
                            =0),
                        0,
                        GEOMEAN(IF(
                            ISNUMBER(M79:X79),
                            IF(
                                M$5:X$5=2,
                                M79:X79,
                                ""),
                            "")))
                )
            )
        )
    )
)</f>
        <v>#N/A</v>
      </c>
      <c r="J79" s="242">
        <v>44887</v>
      </c>
      <c r="K79" s="242" t="s">
        <v>409</v>
      </c>
      <c r="L79" s="91" t="s">
        <v>675</v>
      </c>
      <c r="M79" s="192" t="s">
        <v>409</v>
      </c>
      <c r="N79" s="192" t="s">
        <v>409</v>
      </c>
      <c r="O79" s="192" t="s">
        <v>409</v>
      </c>
      <c r="P79" s="192" t="s">
        <v>409</v>
      </c>
      <c r="Q79" s="192" t="s">
        <v>409</v>
      </c>
      <c r="R79" s="192" t="s">
        <v>409</v>
      </c>
      <c r="S79" s="192" t="s">
        <v>409</v>
      </c>
      <c r="T79" s="192" t="s">
        <v>409</v>
      </c>
      <c r="U79" s="192" t="s">
        <v>409</v>
      </c>
      <c r="V79" s="192" t="s">
        <v>409</v>
      </c>
      <c r="W79" s="192"/>
      <c r="X79" s="192"/>
      <c r="Y79" s="192"/>
      <c r="Z79" s="192"/>
      <c r="AA79" s="87"/>
    </row>
    <row r="80" spans="1:27" x14ac:dyDescent="0.2">
      <c r="A80" s="81">
        <v>73</v>
      </c>
      <c r="B80" s="84" t="str">
        <f ca="1"/>
        <v>Guinea</v>
      </c>
      <c r="C80" s="84" t="str">
        <f ca="1"/>
        <v>GIN</v>
      </c>
      <c r="D80" s="84" t="str">
        <f ca="1"/>
        <v>SSF           Sub-Saharan Africa</v>
      </c>
      <c r="E80" s="84" t="str">
        <f ca="1"/>
        <v>IDA</v>
      </c>
      <c r="F80" s="81" t="str">
        <f t="shared" ca="1" si="4"/>
        <v/>
      </c>
      <c r="G80" s="80">
        <f>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6.9095404114284404</v>
      </c>
      <c r="H80" s="80" cm="1">
        <f t="array" ref="H80">IF(
    SUM(IF(
            ISNUMBER(
                IF(
                    $M$4:$X$4,
                    (M80:X80),
                    "")),
            1,
            0))
        =0,
    NA(),
    IF(
        Parameters!$D$15=1,
        IF(
            SUM(--(ISNUMBER(IF($M$4:$X$4=1,(M80:X80),""))))&gt;0,
            MAX(IF(
                ISNUMBER(M80:X80),
                IF(
                    M$4:X$4=1,
                    M80:X80,
                    ""),
                "")),
            MAX(IF(
                ISNUMBER(M80:X80),
                IF(
                    M$4:X$4=2,
                    M80:X80,
                    ""),
                ""))
        ),
        IF(
            Parameters!$D$16=1,
            IFERROR(
                AVERAGE(IF(
                    ISNUMBER(M80:X80),
                    IF(
                        M$4:X$4=1,
                        M80:X80,
                        ""),
                    "")),
                AVERAGE(IF(
                    ISNUMBER(M80:X80),
                    IF(
                        M$4:X$4=2,
                        M80:X80,
                        ""),
                    ""))
            ),
            IF(
                Parameters!$D$17=1,
                IFERROR(
                    IF(
                        OR(
                            IF(
                                ISNUMBER(M80:X80),
                                IF(
                                    M$4:X$4=1,
                                    M80:X80,
                                    ""),
                                "")
                            =0),
                        0,
                        GEOMEAN(IF(
                            ISNUMBER(M80:X80),
                            IF(
                                M$4:X$4=1,
                                M80:X80,
                                ""),
                            ""))
                    ),
                    IF(
                        OR(IF(
                            ISNUMBER(M80:X80),
                            IF(
                                M$4:X$4=2,
                                M80:X80,
                                ""),
                            "")
                            =0),
                        0,
                        GEOMEAN(IF(
                            ISNUMBER(M80:X80),
                            IF(
                                M$4:X$4=2,
                                M80:X80,
                                ""),
                            "")))
                )
            )
        )
    )
)</f>
        <v>9.5483497394325401</v>
      </c>
      <c r="I80" s="191" cm="1">
        <f t="array" ref="I80">IF(
    SUM(IF(
            ISNUMBER(
                IF(
                    $M$5:$X$5,
                    (M80:X80),
                    "")),
            1,
            0))
        =0,
    NA(),
    IF(
        Parameters!$D$15=1,
        IF(
            SUM(--(ISNUMBER(IF($M$5:$X$5=1,(M80:X80),""))))&gt;0,
            MAX(IF(
                ISNUMBER(M80:X80),
                IF(
                    M$5:X$5=1,
                    M80:X80,
                    ""),
                "")),
            MAX(IF(
                ISNUMBER(M80:X80),
                IF(
                    M$5:X$5=2,
                    M80:X80,
                    ""),
                ""))
        ),
        IF(
            Parameters!$D$16=1,
            IFERROR(
                AVERAGE(IF(
                    ISNUMBER(M80:X80),
                    IF(
                        M$5:X$5=1,
                        M80:X80,
                        ""),
                    "")),
                AVERAGE(IF(
                    ISNUMBER(M80:X80),
                    IF(
                        M$5:X$5=2,
                        M80:X80,
                        ""),
                    ""))
            ),
            IF(
                Parameters!$D$17=1,
                IFERROR(
                    IF(
                        OR(
                            IF(
                                ISNUMBER(M80:X80),
                                IF(
                                    M$5:X$5=1,
                                    M80:X80,
                                    ""),
                                "")
                            =0),
                        0,
                        GEOMEAN(IF(
                            ISNUMBER(M80:X80),
                            IF(
                                M$5:X$5=1,
                                M80:X80,
                                ""),
                            ""))
                    ),
                    IF(
                        OR(IF(
                            ISNUMBER(M80:X80),
                            IF(
                                M$5:X$5=2,
                                M80:X80,
                                ""),
                            "")
                            =0),
                        0,
                        GEOMEAN(IF(
                            ISNUMBER(M80:X80),
                            IF(
                                M$5:X$5=2,
                                M80:X80,
                                ""),
                            "")))
                )
            )
        )
    )
)</f>
        <v>5</v>
      </c>
      <c r="J80" s="242">
        <v>44895</v>
      </c>
      <c r="K80" s="242">
        <v>46281</v>
      </c>
      <c r="L80" s="91" t="s">
        <v>127</v>
      </c>
      <c r="M80" s="192">
        <v>8.8277511961722492</v>
      </c>
      <c r="N80" s="192">
        <v>9.5483497394325401</v>
      </c>
      <c r="O80" s="192" t="s">
        <v>409</v>
      </c>
      <c r="P80" s="192" t="s">
        <v>409</v>
      </c>
      <c r="Q80" s="192">
        <v>5</v>
      </c>
      <c r="R80" s="192">
        <v>0.52700000000000002</v>
      </c>
      <c r="S80" s="192">
        <v>45.1</v>
      </c>
      <c r="T80" s="192" t="s">
        <v>409</v>
      </c>
      <c r="U80" s="192" t="s">
        <v>409</v>
      </c>
      <c r="V80" s="192">
        <v>14.41</v>
      </c>
      <c r="W80" s="192"/>
      <c r="X80" s="192"/>
      <c r="Y80" s="192"/>
      <c r="Z80" s="192"/>
      <c r="AA80" s="87"/>
    </row>
    <row r="81" spans="1:27" x14ac:dyDescent="0.2">
      <c r="A81" s="81">
        <v>74</v>
      </c>
      <c r="B81" s="84" t="str">
        <f ca="1"/>
        <v>Gambia, The</v>
      </c>
      <c r="C81" s="84" t="str">
        <f ca="1"/>
        <v>GMB</v>
      </c>
      <c r="D81" s="84" t="str">
        <f ca="1"/>
        <v>SSF           Sub-Saharan Africa</v>
      </c>
      <c r="E81" s="84" t="str">
        <f ca="1"/>
        <v>IDA</v>
      </c>
      <c r="F81" s="81" t="str">
        <f t="shared" ca="1" si="4"/>
        <v/>
      </c>
      <c r="G81" s="80">
        <f>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6.1286057641555107</v>
      </c>
      <c r="H81" s="80" cm="1">
        <f t="array" ref="H81">IF(
    SUM(IF(
            ISNUMBER(
                IF(
                    $M$4:$X$4,
                    (M81:X81),
                    "")),
            1,
            0))
        =0,
    NA(),
    IF(
        Parameters!$D$15=1,
        IF(
            SUM(--(ISNUMBER(IF($M$4:$X$4=1,(M81:X81),""))))&gt;0,
            MAX(IF(
                ISNUMBER(M81:X81),
                IF(
                    M$4:X$4=1,
                    M81:X81,
                    ""),
                "")),
            MAX(IF(
                ISNUMBER(M81:X81),
                IF(
                    M$4:X$4=2,
                    M81:X81,
                    ""),
                ""))
        ),
        IF(
            Parameters!$D$16=1,
            IFERROR(
                AVERAGE(IF(
                    ISNUMBER(M81:X81),
                    IF(
                        M$4:X$4=1,
                        M81:X81,
                        ""),
                    "")),
                AVERAGE(IF(
                    ISNUMBER(M81:X81),
                    IF(
                        M$4:X$4=2,
                        M81:X81,
                        ""),
                    ""))
            ),
            IF(
                Parameters!$D$17=1,
                IFERROR(
                    IF(
                        OR(
                            IF(
                                ISNUMBER(M81:X81),
                                IF(
                                    M$4:X$4=1,
                                    M81:X81,
                                    ""),
                                "")
                            =0),
                        0,
                        GEOMEAN(IF(
                            ISNUMBER(M81:X81),
                            IF(
                                M$4:X$4=1,
                                M81:X81,
                                ""),
                            ""))
                    ),
                    IF(
                        OR(IF(
                            ISNUMBER(M81:X81),
                            IF(
                                M$4:X$4=2,
                                M81:X81,
                                ""),
                            "")
                            =0),
                        0,
                        GEOMEAN(IF(
                            ISNUMBER(M81:X81),
                            IF(
                                M$4:X$4=2,
                                M81:X81,
                                ""),
                            "")))
                )
            )
        )
    )
)</f>
        <v>7.5119617224880297</v>
      </c>
      <c r="I81" s="191" cm="1">
        <f t="array" ref="I81">IF(
    SUM(IF(
            ISNUMBER(
                IF(
                    $M$5:$X$5,
                    (M81:X81),
                    "")),
            1,
            0))
        =0,
    NA(),
    IF(
        Parameters!$D$15=1,
        IF(
            SUM(--(ISNUMBER(IF($M$5:$X$5=1,(M81:X81),""))))&gt;0,
            MAX(IF(
                ISNUMBER(M81:X81),
                IF(
                    M$5:X$5=1,
                    M81:X81,
                    ""),
                "")),
            MAX(IF(
                ISNUMBER(M81:X81),
                IF(
                    M$5:X$5=2,
                    M81:X81,
                    ""),
                ""))
        ),
        IF(
            Parameters!$D$16=1,
            IFERROR(
                AVERAGE(IF(
                    ISNUMBER(M81:X81),
                    IF(
                        M$5:X$5=1,
                        M81:X81,
                        ""),
                    "")),
                AVERAGE(IF(
                    ISNUMBER(M81:X81),
                    IF(
                        M$5:X$5=2,
                        M81:X81,
                        ""),
                    ""))
            ),
            IF(
                Parameters!$D$17=1,
                IFERROR(
                    IF(
                        OR(
                            IF(
                                ISNUMBER(M81:X81),
                                IF(
                                    M$5:X$5=1,
                                    M81:X81,
                                    ""),
                                "")
                            =0),
                        0,
                        GEOMEAN(IF(
                            ISNUMBER(M81:X81),
                            IF(
                                M$5:X$5=1,
                                M81:X81,
                                ""),
                            ""))
                    ),
                    IF(
                        OR(IF(
                            ISNUMBER(M81:X81),
                            IF(
                                M$5:X$5=2,
                                M81:X81,
                                ""),
                            "")
                            =0),
                        0,
                        GEOMEAN(IF(
                            ISNUMBER(M81:X81),
                            IF(
                                M$5:X$5=2,
                                M81:X81,
                                ""),
                            "")))
                )
            )
        )
    )
)</f>
        <v>5</v>
      </c>
      <c r="J81" s="242">
        <v>44620</v>
      </c>
      <c r="K81" s="242">
        <v>46281</v>
      </c>
      <c r="L81" s="91" t="s">
        <v>128</v>
      </c>
      <c r="M81" s="192">
        <v>7.5119617224880297</v>
      </c>
      <c r="N81" s="192" t="s">
        <v>409</v>
      </c>
      <c r="O81" s="192" t="s">
        <v>409</v>
      </c>
      <c r="P81" s="192" t="s">
        <v>409</v>
      </c>
      <c r="Q81" s="192">
        <v>5</v>
      </c>
      <c r="R81" s="192">
        <v>0.47199999999999998</v>
      </c>
      <c r="S81" s="192" t="s">
        <v>409</v>
      </c>
      <c r="T81" s="192" t="s">
        <v>409</v>
      </c>
      <c r="U81" s="192" t="s">
        <v>409</v>
      </c>
      <c r="V81" s="192">
        <v>6.3</v>
      </c>
      <c r="W81" s="192"/>
      <c r="X81" s="192"/>
      <c r="Y81" s="192"/>
      <c r="Z81" s="192"/>
      <c r="AA81" s="87"/>
    </row>
    <row r="82" spans="1:27" x14ac:dyDescent="0.2">
      <c r="A82" s="81">
        <v>75</v>
      </c>
      <c r="B82" s="84" t="str">
        <f ca="1"/>
        <v>Guinea-Bissau</v>
      </c>
      <c r="C82" s="84" t="str">
        <f ca="1"/>
        <v>GNB</v>
      </c>
      <c r="D82" s="84" t="str">
        <f ca="1"/>
        <v>SSF           Sub-Saharan Africa</v>
      </c>
      <c r="E82" s="84" t="str">
        <f ca="1"/>
        <v>IDA</v>
      </c>
      <c r="F82" s="81" t="str">
        <f t="shared" ca="1" si="4"/>
        <v/>
      </c>
      <c r="G82" s="80">
        <f>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5.0971424586741865</v>
      </c>
      <c r="H82" s="80" cm="1">
        <f t="array" ref="H82">IF(
    SUM(IF(
            ISNUMBER(
                IF(
                    $M$4:$X$4,
                    (M82:X82),
                    "")),
            1,
            0))
        =0,
    NA(),
    IF(
        Parameters!$D$15=1,
        IF(
            SUM(--(ISNUMBER(IF($M$4:$X$4=1,(M82:X82),""))))&gt;0,
            MAX(IF(
                ISNUMBER(M82:X82),
                IF(
                    M$4:X$4=1,
                    M82:X82,
                    ""),
                "")),
            MAX(IF(
                ISNUMBER(M82:X82),
                IF(
                    M$4:X$4=2,
                    M82:X82,
                    ""),
                ""))
        ),
        IF(
            Parameters!$D$16=1,
            IFERROR(
                AVERAGE(IF(
                    ISNUMBER(M82:X82),
                    IF(
                        M$4:X$4=1,
                        M82:X82,
                        ""),
                    "")),
                AVERAGE(IF(
                    ISNUMBER(M82:X82),
                    IF(
                        M$4:X$4=2,
                        M82:X82,
                        ""),
                    ""))
            ),
            IF(
                Parameters!$D$17=1,
                IFERROR(
                    IF(
                        OR(
                            IF(
                                ISNUMBER(M82:X82),
                                IF(
                                    M$4:X$4=1,
                                    M82:X82,
                                    ""),
                                "")
                            =0),
                        0,
                        GEOMEAN(IF(
                            ISNUMBER(M82:X82),
                            IF(
                                M$4:X$4=1,
                                M82:X82,
                                ""),
                            ""))
                    ),
                    IF(
                        OR(IF(
                            ISNUMBER(M82:X82),
                            IF(
                                M$4:X$4=2,
                                M82:X82,
                                ""),
                            "")
                            =0),
                        0,
                        GEOMEAN(IF(
                            ISNUMBER(M82:X82),
                            IF(
                                M$4:X$4=2,
                                M82:X82,
                                ""),
                            "")))
                )
            )
        )
    )
)</f>
        <v>8.6602870813397104</v>
      </c>
      <c r="I82" s="191" cm="1">
        <f t="array" ref="I82">IF(
    SUM(IF(
            ISNUMBER(
                IF(
                    $M$5:$X$5,
                    (M82:X82),
                    "")),
            1,
            0))
        =0,
    NA(),
    IF(
        Parameters!$D$15=1,
        IF(
            SUM(--(ISNUMBER(IF($M$5:$X$5=1,(M82:X82),""))))&gt;0,
            MAX(IF(
                ISNUMBER(M82:X82),
                IF(
                    M$5:X$5=1,
                    M82:X82,
                    ""),
                "")),
            MAX(IF(
                ISNUMBER(M82:X82),
                IF(
                    M$5:X$5=2,
                    M82:X82,
                    ""),
                ""))
        ),
        IF(
            Parameters!$D$16=1,
            IFERROR(
                AVERAGE(IF(
                    ISNUMBER(M82:X82),
                    IF(
                        M$5:X$5=1,
                        M82:X82,
                        ""),
                    "")),
                AVERAGE(IF(
                    ISNUMBER(M82:X82),
                    IF(
                        M$5:X$5=2,
                        M82:X82,
                        ""),
                    ""))
            ),
            IF(
                Parameters!$D$17=1,
                IFERROR(
                    IF(
                        OR(
                            IF(
                                ISNUMBER(M82:X82),
                                IF(
                                    M$5:X$5=1,
                                    M82:X82,
                                    ""),
                                "")
                            =0),
                        0,
                        GEOMEAN(IF(
                            ISNUMBER(M82:X82),
                            IF(
                                M$5:X$5=1,
                                M82:X82,
                                ""),
                            ""))
                    ),
                    IF(
                        OR(IF(
                            ISNUMBER(M82:X82),
                            IF(
                                M$5:X$5=2,
                                M82:X82,
                                ""),
                            "")
                            =0),
                        0,
                        GEOMEAN(IF(
                            ISNUMBER(M82:X82),
                            IF(
                                M$5:X$5=2,
                                M82:X82,
                                ""),
                            "")))
                )
            )
        )
    )
)</f>
        <v>3</v>
      </c>
      <c r="J82" s="242">
        <v>44620</v>
      </c>
      <c r="K82" s="242">
        <v>46281</v>
      </c>
      <c r="L82" s="91" t="s">
        <v>130</v>
      </c>
      <c r="M82" s="192">
        <v>8.6602870813397104</v>
      </c>
      <c r="N82" s="192" t="s">
        <v>409</v>
      </c>
      <c r="O82" s="192" t="s">
        <v>409</v>
      </c>
      <c r="P82" s="192" t="s">
        <v>409</v>
      </c>
      <c r="Q82" s="192">
        <v>3</v>
      </c>
      <c r="R82" s="192">
        <v>0.52</v>
      </c>
      <c r="S82" s="192" t="s">
        <v>409</v>
      </c>
      <c r="T82" s="192" t="s">
        <v>409</v>
      </c>
      <c r="U82" s="192" t="s">
        <v>409</v>
      </c>
      <c r="V82" s="192">
        <v>2.17</v>
      </c>
      <c r="W82" s="192"/>
      <c r="X82" s="192"/>
      <c r="Y82" s="192"/>
      <c r="Z82" s="192"/>
      <c r="AA82" s="87"/>
    </row>
    <row r="83" spans="1:27" x14ac:dyDescent="0.2">
      <c r="A83" s="81">
        <v>76</v>
      </c>
      <c r="B83" s="84" t="str">
        <f ca="1"/>
        <v>Equatorial Guinea</v>
      </c>
      <c r="C83" s="84" t="str">
        <f ca="1"/>
        <v>GNQ</v>
      </c>
      <c r="D83" s="84" t="str">
        <f ca="1"/>
        <v>SSF           Sub-Saharan Africa</v>
      </c>
      <c r="E83" s="84" t="str">
        <f ca="1"/>
        <v>IBRD</v>
      </c>
      <c r="F83" s="81" t="str">
        <f t="shared" ca="1" si="4"/>
        <v/>
      </c>
      <c r="G83" s="80">
        <f>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0</v>
      </c>
      <c r="H83" s="80" cm="1">
        <f t="array" ref="H83">IF(
    SUM(IF(
            ISNUMBER(
                IF(
                    $M$4:$X$4,
                    (M83:X83),
                    "")),
            1,
            0))
        =0,
    NA(),
    IF(
        Parameters!$D$15=1,
        IF(
            SUM(--(ISNUMBER(IF($M$4:$X$4=1,(M83:X83),""))))&gt;0,
            MAX(IF(
                ISNUMBER(M83:X83),
                IF(
                    M$4:X$4=1,
                    M83:X83,
                    ""),
                "")),
            MAX(IF(
                ISNUMBER(M83:X83),
                IF(
                    M$4:X$4=2,
                    M83:X83,
                    ""),
                ""))
        ),
        IF(
            Parameters!$D$16=1,
            IFERROR(
                AVERAGE(IF(
                    ISNUMBER(M83:X83),
                    IF(
                        M$4:X$4=1,
                        M83:X83,
                        ""),
                    "")),
                AVERAGE(IF(
                    ISNUMBER(M83:X83),
                    IF(
                        M$4:X$4=2,
                        M83:X83,
                        ""),
                    ""))
            ),
            IF(
                Parameters!$D$17=1,
                IFERROR(
                    IF(
                        OR(
                            IF(
                                ISNUMBER(M83:X83),
                                IF(
                                    M$4:X$4=1,
                                    M83:X83,
                                    ""),
                                "")
                            =0),
                        0,
                        GEOMEAN(IF(
                            ISNUMBER(M83:X83),
                            IF(
                                M$4:X$4=1,
                                M83:X83,
                                ""),
                            ""))
                    ),
                    IF(
                        OR(IF(
                            ISNUMBER(M83:X83),
                            IF(
                                M$4:X$4=2,
                                M83:X83,
                                ""),
                            "")
                            =0),
                        0,
                        GEOMEAN(IF(
                            ISNUMBER(M83:X83),
                            IF(
                                M$4:X$4=2,
                                M83:X83,
                                ""),
                            "")))
                )
            )
        )
    )
)</f>
        <v>5.4066985645932997</v>
      </c>
      <c r="I83" s="191" t="e" cm="1">
        <f t="array" ref="I83">IF(
    SUM(IF(
            ISNUMBER(
                IF(
                    $M$5:$X$5,
                    (M83:X83),
                    "")),
            1,
            0))
        =0,
    NA(),
    IF(
        Parameters!$D$15=1,
        IF(
            SUM(--(ISNUMBER(IF($M$5:$X$5=1,(M83:X83),""))))&gt;0,
            MAX(IF(
                ISNUMBER(M83:X83),
                IF(
                    M$5:X$5=1,
                    M83:X83,
                    ""),
                "")),
            MAX(IF(
                ISNUMBER(M83:X83),
                IF(
                    M$5:X$5=2,
                    M83:X83,
                    ""),
                ""))
        ),
        IF(
            Parameters!$D$16=1,
            IFERROR(
                AVERAGE(IF(
                    ISNUMBER(M83:X83),
                    IF(
                        M$5:X$5=1,
                        M83:X83,
                        ""),
                    "")),
                AVERAGE(IF(
                    ISNUMBER(M83:X83),
                    IF(
                        M$5:X$5=2,
                        M83:X83,
                        ""),
                    ""))
            ),
            IF(
                Parameters!$D$17=1,
                IFERROR(
                    IF(
                        OR(
                            IF(
                                ISNUMBER(M83:X83),
                                IF(
                                    M$5:X$5=1,
                                    M83:X83,
                                    ""),
                                "")
                            =0),
                        0,
                        GEOMEAN(IF(
                            ISNUMBER(M83:X83),
                            IF(
                                M$5:X$5=1,
                                M83:X83,
                                ""),
                            ""))
                    ),
                    IF(
                        OR(IF(
                            ISNUMBER(M83:X83),
                            IF(
                                M$5:X$5=2,
                                M83:X83,
                                ""),
                            "")
                            =0),
                        0,
                        GEOMEAN(IF(
                            ISNUMBER(M83:X83),
                            IF(
                                M$5:X$5=2,
                                M83:X83,
                                ""),
                            "")))
                )
            )
        )
    )
)</f>
        <v>#N/A</v>
      </c>
      <c r="J83" s="242">
        <v>44620</v>
      </c>
      <c r="K83" s="242">
        <v>44620</v>
      </c>
      <c r="L83" s="91" t="s">
        <v>132</v>
      </c>
      <c r="M83" s="192">
        <v>5.4066985645932997</v>
      </c>
      <c r="N83" s="192" t="s">
        <v>409</v>
      </c>
      <c r="O83" s="192" t="s">
        <v>409</v>
      </c>
      <c r="P83" s="192" t="s">
        <v>409</v>
      </c>
      <c r="Q83" s="192" t="s">
        <v>409</v>
      </c>
      <c r="R83" s="192">
        <v>0.38400000000000001</v>
      </c>
      <c r="S83" s="192" t="s">
        <v>409</v>
      </c>
      <c r="T83" s="192" t="s">
        <v>409</v>
      </c>
      <c r="U83" s="192" t="s">
        <v>409</v>
      </c>
      <c r="V83" s="192" t="s">
        <v>409</v>
      </c>
      <c r="W83" s="192"/>
      <c r="X83" s="192"/>
      <c r="Y83" s="192"/>
      <c r="Z83" s="192"/>
      <c r="AA83" s="87"/>
    </row>
    <row r="84" spans="1:27" x14ac:dyDescent="0.2">
      <c r="A84" s="81">
        <v>77</v>
      </c>
      <c r="B84" s="84" t="str">
        <f ca="1"/>
        <v>Greece</v>
      </c>
      <c r="C84" s="84" t="str">
        <f ca="1"/>
        <v>GRC</v>
      </c>
      <c r="D84" s="84" t="str">
        <f ca="1"/>
        <v>ECS           Europe &amp; Central Asia</v>
      </c>
      <c r="E84" s="84" t="str">
        <f ca="1"/>
        <v>NA</v>
      </c>
      <c r="F84" s="81" t="str">
        <f t="shared" ca="1" si="4"/>
        <v/>
      </c>
      <c r="G84" s="80">
        <f>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0</v>
      </c>
      <c r="H84" s="80" cm="1">
        <f t="array" ref="H84">IF(
    SUM(IF(
            ISNUMBER(
                IF(
                    $M$4:$X$4,
                    (M84:X84),
                    "")),
            1,
            0))
        =0,
    NA(),
    IF(
        Parameters!$D$15=1,
        IF(
            SUM(--(ISNUMBER(IF($M$4:$X$4=1,(M84:X84),""))))&gt;0,
            MAX(IF(
                ISNUMBER(M84:X84),
                IF(
                    M$4:X$4=1,
                    M84:X84,
                    ""),
                "")),
            MAX(IF(
                ISNUMBER(M84:X84),
                IF(
                    M$4:X$4=2,
                    M84:X84,
                    ""),
                ""))
        ),
        IF(
            Parameters!$D$16=1,
            IFERROR(
                AVERAGE(IF(
                    ISNUMBER(M84:X84),
                    IF(
                        M$4:X$4=1,
                        M84:X84,
                        ""),
                    "")),
                AVERAGE(IF(
                    ISNUMBER(M84:X84),
                    IF(
                        M$4:X$4=2,
                        M84:X84,
                        ""),
                    ""))
            ),
            IF(
                Parameters!$D$17=1,
                IFERROR(
                    IF(
                        OR(
                            IF(
                                ISNUMBER(M84:X84),
                                IF(
                                    M$4:X$4=1,
                                    M84:X84,
                                    ""),
                                "")
                            =0),
                        0,
                        GEOMEAN(IF(
                            ISNUMBER(M84:X84),
                            IF(
                                M$4:X$4=1,
                                M84:X84,
                                ""),
                            ""))
                    ),
                    IF(
                        OR(IF(
                            ISNUMBER(M84:X84),
                            IF(
                                M$4:X$4=2,
                                M84:X84,
                                ""),
                            "")
                            =0),
                        0,
                        GEOMEAN(IF(
                            ISNUMBER(M84:X84),
                            IF(
                                M$4:X$4=2,
                                M84:X84,
                                ""),
                            "")))
                )
            )
        )
    )
)</f>
        <v>1.7023740590619501</v>
      </c>
      <c r="I84" s="191" t="e" cm="1">
        <f t="array" ref="I84">IF(
    SUM(IF(
            ISNUMBER(
                IF(
                    $M$5:$X$5,
                    (M84:X84),
                    "")),
            1,
            0))
        =0,
    NA(),
    IF(
        Parameters!$D$15=1,
        IF(
            SUM(--(ISNUMBER(IF($M$5:$X$5=1,(M84:X84),""))))&gt;0,
            MAX(IF(
                ISNUMBER(M84:X84),
                IF(
                    M$5:X$5=1,
                    M84:X84,
                    ""),
                "")),
            MAX(IF(
                ISNUMBER(M84:X84),
                IF(
                    M$5:X$5=2,
                    M84:X84,
                    ""),
                ""))
        ),
        IF(
            Parameters!$D$16=1,
            IFERROR(
                AVERAGE(IF(
                    ISNUMBER(M84:X84),
                    IF(
                        M$5:X$5=1,
                        M84:X84,
                        ""),
                    "")),
                AVERAGE(IF(
                    ISNUMBER(M84:X84),
                    IF(
                        M$5:X$5=2,
                        M84:X84,
                        ""),
                    ""))
            ),
            IF(
                Parameters!$D$17=1,
                IFERROR(
                    IF(
                        OR(
                            IF(
                                ISNUMBER(M84:X84),
                                IF(
                                    M$5:X$5=1,
                                    M84:X84,
                                    ""),
                                "")
                            =0),
                        0,
                        GEOMEAN(IF(
                            ISNUMBER(M84:X84),
                            IF(
                                M$5:X$5=1,
                                M84:X84,
                                ""),
                            ""))
                    ),
                    IF(
                        OR(IF(
                            ISNUMBER(M84:X84),
                            IF(
                                M$5:X$5=2,
                                M84:X84,
                                ""),
                            "")
                            =0),
                        0,
                        GEOMEAN(IF(
                            ISNUMBER(M84:X84),
                            IF(
                                M$5:X$5=2,
                                M84:X84,
                                ""),
                            "")))
                )
            )
        )
    )
)</f>
        <v>#N/A</v>
      </c>
      <c r="J84" s="242">
        <v>44895</v>
      </c>
      <c r="K84" s="242">
        <v>44620</v>
      </c>
      <c r="L84" s="91" t="s">
        <v>134</v>
      </c>
      <c r="M84" s="192">
        <v>0.119617224880382</v>
      </c>
      <c r="N84" s="192">
        <v>1.7023740590619501</v>
      </c>
      <c r="O84" s="192" t="s">
        <v>409</v>
      </c>
      <c r="P84" s="192" t="s">
        <v>409</v>
      </c>
      <c r="Q84" s="192" t="s">
        <v>409</v>
      </c>
      <c r="R84" s="192">
        <v>0.16300000000000001</v>
      </c>
      <c r="S84" s="192">
        <v>72.2</v>
      </c>
      <c r="T84" s="192" t="s">
        <v>409</v>
      </c>
      <c r="U84" s="192" t="s">
        <v>409</v>
      </c>
      <c r="V84" s="192" t="s">
        <v>409</v>
      </c>
      <c r="W84" s="192"/>
      <c r="X84" s="192"/>
      <c r="Y84" s="192"/>
      <c r="Z84" s="192"/>
      <c r="AA84" s="87"/>
    </row>
    <row r="85" spans="1:27" x14ac:dyDescent="0.2">
      <c r="A85" s="81">
        <v>78</v>
      </c>
      <c r="B85" s="84" t="str">
        <f ca="1"/>
        <v>Grenada</v>
      </c>
      <c r="C85" s="84" t="str">
        <f ca="1"/>
        <v>GRD</v>
      </c>
      <c r="D85" s="84" t="str">
        <f ca="1"/>
        <v>LCN           Latin America &amp; Caribbean</v>
      </c>
      <c r="E85" s="84" t="str">
        <f ca="1"/>
        <v>Blend</v>
      </c>
      <c r="F85" s="81" t="str">
        <f t="shared" ca="1" si="4"/>
        <v/>
      </c>
      <c r="G85" s="80" t="e">
        <f>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#N/A</v>
      </c>
      <c r="H85" s="80" t="e" cm="1">
        <f t="array" ref="H85">IF(
    SUM(IF(
            ISNUMBER(
                IF(
                    $M$4:$X$4,
                    (M85:X85),
                    "")),
            1,
            0))
        =0,
    NA(),
    IF(
        Parameters!$D$15=1,
        IF(
            SUM(--(ISNUMBER(IF($M$4:$X$4=1,(M85:X85),""))))&gt;0,
            MAX(IF(
                ISNUMBER(M85:X85),
                IF(
                    M$4:X$4=1,
                    M85:X85,
                    ""),
                "")),
            MAX(IF(
                ISNUMBER(M85:X85),
                IF(
                    M$4:X$4=2,
                    M85:X85,
                    ""),
                ""))
        ),
        IF(
            Parameters!$D$16=1,
            IFERROR(
                AVERAGE(IF(
                    ISNUMBER(M85:X85),
                    IF(
                        M$4:X$4=1,
                        M85:X85,
                        ""),
                    "")),
                AVERAGE(IF(
                    ISNUMBER(M85:X85),
                    IF(
                        M$4:X$4=2,
                        M85:X85,
                        ""),
                    ""))
            ),
            IF(
                Parameters!$D$17=1,
                IFERROR(
                    IF(
                        OR(
                            IF(
                                ISNUMBER(M85:X85),
                                IF(
                                    M$4:X$4=1,
                                    M85:X85,
                                    ""),
                                "")
                            =0),
                        0,
                        GEOMEAN(IF(
                            ISNUMBER(M85:X85),
                            IF(
                                M$4:X$4=1,
                                M85:X85,
                                ""),
                            ""))
                    ),
                    IF(
                        OR(IF(
                            ISNUMBER(M85:X85),
                            IF(
                                M$4:X$4=2,
                                M85:X85,
                                ""),
                            "")
                            =0),
                        0,
                        GEOMEAN(IF(
                            ISNUMBER(M85:X85),
                            IF(
                                M$4:X$4=2,
                                M85:X85,
                                ""),
                            "")))
                )
            )
        )
    )
)</f>
        <v>#N/A</v>
      </c>
      <c r="I85" s="191" t="e" cm="1">
        <f t="array" ref="I85">IF(
    SUM(IF(
            ISNUMBER(
                IF(
                    $M$5:$X$5,
                    (M85:X85),
                    "")),
            1,
            0))
        =0,
    NA(),
    IF(
        Parameters!$D$15=1,
        IF(
            SUM(--(ISNUMBER(IF($M$5:$X$5=1,(M85:X85),""))))&gt;0,
            MAX(IF(
                ISNUMBER(M85:X85),
                IF(
                    M$5:X$5=1,
                    M85:X85,
                    ""),
                "")),
            MAX(IF(
                ISNUMBER(M85:X85),
                IF(
                    M$5:X$5=2,
                    M85:X85,
                    ""),
                ""))
        ),
        IF(
            Parameters!$D$16=1,
            IFERROR(
                AVERAGE(IF(
                    ISNUMBER(M85:X85),
                    IF(
                        M$5:X$5=1,
                        M85:X85,
                        ""),
                    "")),
                AVERAGE(IF(
                    ISNUMBER(M85:X85),
                    IF(
                        M$5:X$5=2,
                        M85:X85,
                        ""),
                    ""))
            ),
            IF(
                Parameters!$D$17=1,
                IFERROR(
                    IF(
                        OR(
                            IF(
                                ISNUMBER(M85:X85),
                                IF(
                                    M$5:X$5=1,
                                    M85:X85,
                                    ""),
                                "")
                            =0),
                        0,
                        GEOMEAN(IF(
                            ISNUMBER(M85:X85),
                            IF(
                                M$5:X$5=1,
                                M85:X85,
                                ""),
                            ""))
                    ),
                    IF(
                        OR(IF(
                            ISNUMBER(M85:X85),
                            IF(
                                M$5:X$5=2,
                                M85:X85,
                                ""),
                            "")
                            =0),
                        0,
                        GEOMEAN(IF(
                            ISNUMBER(M85:X85),
                            IF(
                                M$5:X$5=2,
                                M85:X85,
                                ""),
                            "")))
                )
            )
        )
    )
)</f>
        <v>#N/A</v>
      </c>
      <c r="J85" s="242">
        <v>44620</v>
      </c>
      <c r="K85" s="242">
        <v>44620</v>
      </c>
      <c r="L85" s="91" t="s">
        <v>136</v>
      </c>
      <c r="M85" s="192" t="s">
        <v>409</v>
      </c>
      <c r="N85" s="192" t="s">
        <v>409</v>
      </c>
      <c r="O85" s="192" t="s">
        <v>409</v>
      </c>
      <c r="P85" s="192" t="s">
        <v>409</v>
      </c>
      <c r="Q85" s="192" t="s">
        <v>409</v>
      </c>
      <c r="R85" s="192" t="s">
        <v>409</v>
      </c>
      <c r="S85" s="192" t="s">
        <v>409</v>
      </c>
      <c r="T85" s="192" t="s">
        <v>409</v>
      </c>
      <c r="U85" s="192" t="s">
        <v>409</v>
      </c>
      <c r="V85" s="192" t="s">
        <v>409</v>
      </c>
      <c r="W85" s="192"/>
      <c r="X85" s="192"/>
      <c r="Y85" s="192"/>
      <c r="Z85" s="192"/>
      <c r="AA85" s="87"/>
    </row>
    <row r="86" spans="1:27" x14ac:dyDescent="0.2">
      <c r="A86" s="81">
        <v>79</v>
      </c>
      <c r="B86" s="84" t="str">
        <f ca="1"/>
        <v>Greenland</v>
      </c>
      <c r="C86" s="84" t="str">
        <f ca="1"/>
        <v>GRL</v>
      </c>
      <c r="D86" s="84" t="str">
        <f ca="1"/>
        <v>ECS           Europe &amp; Central Asia</v>
      </c>
      <c r="E86" s="84" t="str">
        <f ca="1"/>
        <v>NA</v>
      </c>
      <c r="F86" s="81" t="str">
        <f t="shared" ca="1" si="4"/>
        <v/>
      </c>
      <c r="G86" s="80" t="e">
        <f>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#N/A</v>
      </c>
      <c r="H86" s="80" t="e" cm="1">
        <f t="array" ref="H86">IF(
    SUM(IF(
            ISNUMBER(
                IF(
                    $M$4:$X$4,
                    (M86:X86),
                    "")),
            1,
            0))
        =0,
    NA(),
    IF(
        Parameters!$D$15=1,
        IF(
            SUM(--(ISNUMBER(IF($M$4:$X$4=1,(M86:X86),""))))&gt;0,
            MAX(IF(
                ISNUMBER(M86:X86),
                IF(
                    M$4:X$4=1,
                    M86:X86,
                    ""),
                "")),
            MAX(IF(
                ISNUMBER(M86:X86),
                IF(
                    M$4:X$4=2,
                    M86:X86,
                    ""),
                ""))
        ),
        IF(
            Parameters!$D$16=1,
            IFERROR(
                AVERAGE(IF(
                    ISNUMBER(M86:X86),
                    IF(
                        M$4:X$4=1,
                        M86:X86,
                        ""),
                    "")),
                AVERAGE(IF(
                    ISNUMBER(M86:X86),
                    IF(
                        M$4:X$4=2,
                        M86:X86,
                        ""),
                    ""))
            ),
            IF(
                Parameters!$D$17=1,
                IFERROR(
                    IF(
                        OR(
                            IF(
                                ISNUMBER(M86:X86),
                                IF(
                                    M$4:X$4=1,
                                    M86:X86,
                                    ""),
                                "")
                            =0),
                        0,
                        GEOMEAN(IF(
                            ISNUMBER(M86:X86),
                            IF(
                                M$4:X$4=1,
                                M86:X86,
                                ""),
                            ""))
                    ),
                    IF(
                        OR(IF(
                            ISNUMBER(M86:X86),
                            IF(
                                M$4:X$4=2,
                                M86:X86,
                                ""),
                            "")
                            =0),
                        0,
                        GEOMEAN(IF(
                            ISNUMBER(M86:X86),
                            IF(
                                M$4:X$4=2,
                                M86:X86,
                                ""),
                            "")))
                )
            )
        )
    )
)</f>
        <v>#N/A</v>
      </c>
      <c r="I86" s="191" t="e" cm="1">
        <f t="array" ref="I86">IF(
    SUM(IF(
            ISNUMBER(
                IF(
                    $M$5:$X$5,
                    (M86:X86),
                    "")),
            1,
            0))
        =0,
    NA(),
    IF(
        Parameters!$D$15=1,
        IF(
            SUM(--(ISNUMBER(IF($M$5:$X$5=1,(M86:X86),""))))&gt;0,
            MAX(IF(
                ISNUMBER(M86:X86),
                IF(
                    M$5:X$5=1,
                    M86:X86,
                    ""),
                "")),
            MAX(IF(
                ISNUMBER(M86:X86),
                IF(
                    M$5:X$5=2,
                    M86:X86,
                    ""),
                ""))
        ),
        IF(
            Parameters!$D$16=1,
            IFERROR(
                AVERAGE(IF(
                    ISNUMBER(M86:X86),
                    IF(
                        M$5:X$5=1,
                        M86:X86,
                        ""),
                    "")),
                AVERAGE(IF(
                    ISNUMBER(M86:X86),
                    IF(
                        M$5:X$5=2,
                        M86:X86,
                        ""),
                    ""))
            ),
            IF(
                Parameters!$D$17=1,
                IFERROR(
                    IF(
                        OR(
                            IF(
                                ISNUMBER(M86:X86),
                                IF(
                                    M$5:X$5=1,
                                    M86:X86,
                                    ""),
                                "")
                            =0),
                        0,
                        GEOMEAN(IF(
                            ISNUMBER(M86:X86),
                            IF(
                                M$5:X$5=1,
                                M86:X86,
                                ""),
                            ""))
                    ),
                    IF(
                        OR(IF(
                            ISNUMBER(M86:X86),
                            IF(
                                M$5:X$5=2,
                                M86:X86,
                                ""),
                            "")
                            =0),
                        0,
                        GEOMEAN(IF(
                            ISNUMBER(M86:X86),
                            IF(
                                M$5:X$5=2,
                                M86:X86,
                                ""),
                            "")))
                )
            )
        )
    )
)</f>
        <v>#N/A</v>
      </c>
      <c r="J86" s="242">
        <v>44887</v>
      </c>
      <c r="K86" s="242" t="s">
        <v>409</v>
      </c>
      <c r="L86" s="91" t="s">
        <v>676</v>
      </c>
      <c r="M86" s="192" t="s">
        <v>409</v>
      </c>
      <c r="N86" s="192" t="s">
        <v>409</v>
      </c>
      <c r="O86" s="192" t="s">
        <v>409</v>
      </c>
      <c r="P86" s="192" t="s">
        <v>409</v>
      </c>
      <c r="Q86" s="192" t="s">
        <v>409</v>
      </c>
      <c r="R86" s="192" t="s">
        <v>409</v>
      </c>
      <c r="S86" s="192" t="s">
        <v>409</v>
      </c>
      <c r="T86" s="192" t="s">
        <v>409</v>
      </c>
      <c r="U86" s="192" t="s">
        <v>409</v>
      </c>
      <c r="V86" s="192" t="s">
        <v>409</v>
      </c>
      <c r="W86" s="192"/>
      <c r="X86" s="192"/>
      <c r="Y86" s="192"/>
      <c r="Z86" s="192"/>
      <c r="AA86" s="87"/>
    </row>
    <row r="87" spans="1:27" x14ac:dyDescent="0.2">
      <c r="A87" s="81">
        <v>80</v>
      </c>
      <c r="B87" s="84" t="str">
        <f ca="1"/>
        <v>Guatemala</v>
      </c>
      <c r="C87" s="84" t="str">
        <f ca="1"/>
        <v>GTM</v>
      </c>
      <c r="D87" s="84" t="str">
        <f ca="1"/>
        <v>LCN           Latin America &amp; Caribbean</v>
      </c>
      <c r="E87" s="84" t="str">
        <f ca="1"/>
        <v>IBRD</v>
      </c>
      <c r="F87" s="81" t="str">
        <f t="shared" ca="1" si="4"/>
        <v/>
      </c>
      <c r="G87" s="80">
        <f>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6.6512077086636605</v>
      </c>
      <c r="H87" s="80" cm="1">
        <f t="array" ref="H87">IF(
    SUM(IF(
            ISNUMBER(
                IF(
                    $M$4:$X$4,
                    (M87:X87),
                    "")),
            1,
            0))
        =0,
    NA(),
    IF(
        Parameters!$D$15=1,
        IF(
            SUM(--(ISNUMBER(IF($M$4:$X$4=1,(M87:X87),""))))&gt;0,
            MAX(IF(
                ISNUMBER(M87:X87),
                IF(
                    M$4:X$4=1,
                    M87:X87,
                    ""),
                "")),
            MAX(IF(
                ISNUMBER(M87:X87),
                IF(
                    M$4:X$4=2,
                    M87:X87,
                    ""),
                ""))
        ),
        IF(
            Parameters!$D$16=1,
            IFERROR(
                AVERAGE(IF(
                    ISNUMBER(M87:X87),
                    IF(
                        M$4:X$4=1,
                        M87:X87,
                        ""),
                    "")),
                AVERAGE(IF(
                    ISNUMBER(M87:X87),
                    IF(
                        M$4:X$4=2,
                        M87:X87,
                        ""),
                    ""))
            ),
            IF(
                Parameters!$D$17=1,
                IFERROR(
                    IF(
                        OR(
                            IF(
                                ISNUMBER(M87:X87),
                                IF(
                                    M$4:X$4=1,
                                    M87:X87,
                                    ""),
                                "")
                            =0),
                        0,
                        GEOMEAN(IF(
                            ISNUMBER(M87:X87),
                            IF(
                                M$4:X$4=1,
                                M87:X87,
                                ""),
                            ""))
                    ),
                    IF(
                        OR(IF(
                            ISNUMBER(M87:X87),
                            IF(
                                M$4:X$4=2,
                                M87:X87,
                                ""),
                            "")
                            =0),
                        0,
                        GEOMEAN(IF(
                            ISNUMBER(M87:X87),
                            IF(
                                M$4:X$4=2,
                                M87:X87,
                                ""),
                            "")))
                )
            )
        )
    )
)</f>
        <v>4.4238563983786898</v>
      </c>
      <c r="I87" s="191" cm="1">
        <f t="array" ref="I87">IF(
    SUM(IF(
            ISNUMBER(
                IF(
                    $M$5:$X$5,
                    (M87:X87),
                    "")),
            1,
            0))
        =0,
    NA(),
    IF(
        Parameters!$D$15=1,
        IF(
            SUM(--(ISNUMBER(IF($M$5:$X$5=1,(M87:X87),""))))&gt;0,
            MAX(IF(
                ISNUMBER(M87:X87),
                IF(
                    M$5:X$5=1,
                    M87:X87,
                    ""),
                "")),
            MAX(IF(
                ISNUMBER(M87:X87),
                IF(
                    M$5:X$5=2,
                    M87:X87,
                    ""),
                ""))
        ),
        IF(
            Parameters!$D$16=1,
            IFERROR(
                AVERAGE(IF(
                    ISNUMBER(M87:X87),
                    IF(
                        M$5:X$5=1,
                        M87:X87,
                        ""),
                    "")),
                AVERAGE(IF(
                    ISNUMBER(M87:X87),
                    IF(
                        M$5:X$5=2,
                        M87:X87,
                        ""),
                    ""))
            ),
            IF(
                Parameters!$D$17=1,
                IFERROR(
                    IF(
                        OR(
                            IF(
                                ISNUMBER(M87:X87),
                                IF(
                                    M$5:X$5=1,
                                    M87:X87,
                                    ""),
                                "")
                            =0),
                        0,
                        GEOMEAN(IF(
                            ISNUMBER(M87:X87),
                            IF(
                                M$5:X$5=1,
                                M87:X87,
                                ""),
                            ""))
                    ),
                    IF(
                        OR(IF(
                            ISNUMBER(M87:X87),
                            IF(
                                M$5:X$5=2,
                                M87:X87,
                                ""),
                            "")
                            =0),
                        0,
                        GEOMEAN(IF(
                            ISNUMBER(M87:X87),
                            IF(
                                M$5:X$5=2,
                                M87:X87,
                                ""),
                            "")))
                )
            )
        )
    )
)</f>
        <v>10</v>
      </c>
      <c r="J87" s="242">
        <v>44620</v>
      </c>
      <c r="K87" s="242">
        <v>46281</v>
      </c>
      <c r="L87" s="91" t="s">
        <v>138</v>
      </c>
      <c r="M87" s="192">
        <v>6.5071770334928196</v>
      </c>
      <c r="N87" s="192">
        <v>4.4238563983786898</v>
      </c>
      <c r="O87" s="192">
        <v>5</v>
      </c>
      <c r="P87" s="192">
        <v>10</v>
      </c>
      <c r="Q87" s="192">
        <v>1</v>
      </c>
      <c r="R87" s="192">
        <v>0.43</v>
      </c>
      <c r="S87" s="192">
        <v>62.8</v>
      </c>
      <c r="T87" s="192" t="s">
        <v>752</v>
      </c>
      <c r="U87" s="192" t="s">
        <v>809</v>
      </c>
      <c r="V87" s="192">
        <v>-8.4700000000000006</v>
      </c>
      <c r="W87" s="192"/>
      <c r="X87" s="192"/>
      <c r="Y87" s="192"/>
      <c r="Z87" s="192"/>
      <c r="AA87" s="87"/>
    </row>
    <row r="88" spans="1:27" x14ac:dyDescent="0.2">
      <c r="A88" s="81">
        <v>81</v>
      </c>
      <c r="B88" s="84" t="str">
        <f ca="1"/>
        <v>Guam</v>
      </c>
      <c r="C88" s="84" t="str">
        <f ca="1"/>
        <v>GUM</v>
      </c>
      <c r="D88" s="84" t="str">
        <f ca="1"/>
        <v>EAS           East Asia &amp; Pacific</v>
      </c>
      <c r="E88" s="84" t="str">
        <f ca="1"/>
        <v>NA</v>
      </c>
      <c r="F88" s="81" t="str">
        <f t="shared" ca="1" si="4"/>
        <v/>
      </c>
      <c r="G88" s="80" t="e">
        <f>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#N/A</v>
      </c>
      <c r="H88" s="80" t="e" cm="1">
        <f t="array" ref="H88">IF(
    SUM(IF(
            ISNUMBER(
                IF(
                    $M$4:$X$4,
                    (M88:X88),
                    "")),
            1,
            0))
        =0,
    NA(),
    IF(
        Parameters!$D$15=1,
        IF(
            SUM(--(ISNUMBER(IF($M$4:$X$4=1,(M88:X88),""))))&gt;0,
            MAX(IF(
                ISNUMBER(M88:X88),
                IF(
                    M$4:X$4=1,
                    M88:X88,
                    ""),
                "")),
            MAX(IF(
                ISNUMBER(M88:X88),
                IF(
                    M$4:X$4=2,
                    M88:X88,
                    ""),
                ""))
        ),
        IF(
            Parameters!$D$16=1,
            IFERROR(
                AVERAGE(IF(
                    ISNUMBER(M88:X88),
                    IF(
                        M$4:X$4=1,
                        M88:X88,
                        ""),
                    "")),
                AVERAGE(IF(
                    ISNUMBER(M88:X88),
                    IF(
                        M$4:X$4=2,
                        M88:X88,
                        ""),
                    ""))
            ),
            IF(
                Parameters!$D$17=1,
                IFERROR(
                    IF(
                        OR(
                            IF(
                                ISNUMBER(M88:X88),
                                IF(
                                    M$4:X$4=1,
                                    M88:X88,
                                    ""),
                                "")
                            =0),
                        0,
                        GEOMEAN(IF(
                            ISNUMBER(M88:X88),
                            IF(
                                M$4:X$4=1,
                                M88:X88,
                                ""),
                            ""))
                    ),
                    IF(
                        OR(IF(
                            ISNUMBER(M88:X88),
                            IF(
                                M$4:X$4=2,
                                M88:X88,
                                ""),
                            "")
                            =0),
                        0,
                        GEOMEAN(IF(
                            ISNUMBER(M88:X88),
                            IF(
                                M$4:X$4=2,
                                M88:X88,
                                ""),
                            "")))
                )
            )
        )
    )
)</f>
        <v>#N/A</v>
      </c>
      <c r="I88" s="191" t="e" cm="1">
        <f t="array" ref="I88">IF(
    SUM(IF(
            ISNUMBER(
                IF(
                    $M$5:$X$5,
                    (M88:X88),
                    "")),
            1,
            0))
        =0,
    NA(),
    IF(
        Parameters!$D$15=1,
        IF(
            SUM(--(ISNUMBER(IF($M$5:$X$5=1,(M88:X88),""))))&gt;0,
            MAX(IF(
                ISNUMBER(M88:X88),
                IF(
                    M$5:X$5=1,
                    M88:X88,
                    ""),
                "")),
            MAX(IF(
                ISNUMBER(M88:X88),
                IF(
                    M$5:X$5=2,
                    M88:X88,
                    ""),
                ""))
        ),
        IF(
            Parameters!$D$16=1,
            IFERROR(
                AVERAGE(IF(
                    ISNUMBER(M88:X88),
                    IF(
                        M$5:X$5=1,
                        M88:X88,
                        ""),
                    "")),
                AVERAGE(IF(
                    ISNUMBER(M88:X88),
                    IF(
                        M$5:X$5=2,
                        M88:X88,
                        ""),
                    ""))
            ),
            IF(
                Parameters!$D$17=1,
                IFERROR(
                    IF(
                        OR(
                            IF(
                                ISNUMBER(M88:X88),
                                IF(
                                    M$5:X$5=1,
                                    M88:X88,
                                    ""),
                                "")
                            =0),
                        0,
                        GEOMEAN(IF(
                            ISNUMBER(M88:X88),
                            IF(
                                M$5:X$5=1,
                                M88:X88,
                                ""),
                            ""))
                    ),
                    IF(
                        OR(IF(
                            ISNUMBER(M88:X88),
                            IF(
                                M$5:X$5=2,
                                M88:X88,
                                ""),
                            "")
                            =0),
                        0,
                        GEOMEAN(IF(
                            ISNUMBER(M88:X88),
                            IF(
                                M$5:X$5=2,
                                M88:X88,
                                ""),
                            "")))
                )
            )
        )
    )
)</f>
        <v>#N/A</v>
      </c>
      <c r="J88" s="242" t="s">
        <v>409</v>
      </c>
      <c r="K88" s="242" t="s">
        <v>409</v>
      </c>
      <c r="L88" s="91" t="s">
        <v>677</v>
      </c>
      <c r="M88" s="192" t="s">
        <v>409</v>
      </c>
      <c r="N88" s="192" t="s">
        <v>409</v>
      </c>
      <c r="O88" s="192" t="s">
        <v>409</v>
      </c>
      <c r="P88" s="192" t="s">
        <v>409</v>
      </c>
      <c r="Q88" s="192" t="s">
        <v>409</v>
      </c>
      <c r="R88" s="192" t="s">
        <v>409</v>
      </c>
      <c r="S88" s="192" t="s">
        <v>409</v>
      </c>
      <c r="T88" s="192" t="s">
        <v>409</v>
      </c>
      <c r="U88" s="192" t="s">
        <v>409</v>
      </c>
      <c r="V88" s="192" t="s">
        <v>409</v>
      </c>
      <c r="W88" s="192"/>
      <c r="X88" s="192"/>
      <c r="Y88" s="192"/>
      <c r="Z88" s="192"/>
      <c r="AA88" s="87"/>
    </row>
    <row r="89" spans="1:27" x14ac:dyDescent="0.2">
      <c r="A89" s="81">
        <v>82</v>
      </c>
      <c r="B89" s="84" t="str">
        <f ca="1"/>
        <v>Guyana</v>
      </c>
      <c r="C89" s="84" t="str">
        <f ca="1"/>
        <v>GUY</v>
      </c>
      <c r="D89" s="84" t="str">
        <f ca="1"/>
        <v>LCN           Latin America &amp; Caribbean</v>
      </c>
      <c r="E89" s="84" t="str">
        <f ca="1"/>
        <v>IDA</v>
      </c>
      <c r="F89" s="81" t="str">
        <f t="shared" ca="1" si="4"/>
        <v/>
      </c>
      <c r="G89" s="80">
        <f>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0</v>
      </c>
      <c r="H89" s="80" cm="1">
        <f t="array" ref="H89">IF(
    SUM(IF(
            ISNUMBER(
                IF(
                    $M$4:$X$4,
                    (M89:X89),
                    "")),
            1,
            0))
        =0,
    NA(),
    IF(
        Parameters!$D$15=1,
        IF(
            SUM(--(ISNUMBER(IF($M$4:$X$4=1,(M89:X89),""))))&gt;0,
            MAX(IF(
                ISNUMBER(M89:X89),
                IF(
                    M$4:X$4=1,
                    M89:X89,
                    ""),
                "")),
            MAX(IF(
                ISNUMBER(M89:X89),
                IF(
                    M$4:X$4=2,
                    M89:X89,
                    ""),
                ""))
        ),
        IF(
            Parameters!$D$16=1,
            IFERROR(
                AVERAGE(IF(
                    ISNUMBER(M89:X89),
                    IF(
                        M$4:X$4=1,
                        M89:X89,
                        ""),
                    "")),
                AVERAGE(IF(
                    ISNUMBER(M89:X89),
                    IF(
                        M$4:X$4=2,
                        M89:X89,
                        ""),
                    ""))
            ),
            IF(
                Parameters!$D$17=1,
                IFERROR(
                    IF(
                        OR(
                            IF(
                                ISNUMBER(M89:X89),
                                IF(
                                    M$4:X$4=1,
                                    M89:X89,
                                    ""),
                                "")
                            =0),
                        0,
                        GEOMEAN(IF(
                            ISNUMBER(M89:X89),
                            IF(
                                M$4:X$4=1,
                                M89:X89,
                                ""),
                            ""))
                    ),
                    IF(
                        OR(IF(
                            ISNUMBER(M89:X89),
                            IF(
                                M$4:X$4=2,
                                M89:X89,
                                ""),
                            "")
                            =0),
                        0,
                        GEOMEAN(IF(
                            ISNUMBER(M89:X89),
                            IF(
                                M$4:X$4=2,
                                M89:X89,
                                ""),
                            "")))
                )
            )
        )
    )
)</f>
        <v>4.6650717703349196</v>
      </c>
      <c r="I89" s="191" t="e" cm="1">
        <f t="array" ref="I89">IF(
    SUM(IF(
            ISNUMBER(
                IF(
                    $M$5:$X$5,
                    (M89:X89),
                    "")),
            1,
            0))
        =0,
    NA(),
    IF(
        Parameters!$D$15=1,
        IF(
            SUM(--(ISNUMBER(IF($M$5:$X$5=1,(M89:X89),""))))&gt;0,
            MAX(IF(
                ISNUMBER(M89:X89),
                IF(
                    M$5:X$5=1,
                    M89:X89,
                    ""),
                "")),
            MAX(IF(
                ISNUMBER(M89:X89),
                IF(
                    M$5:X$5=2,
                    M89:X89,
                    ""),
                ""))
        ),
        IF(
            Parameters!$D$16=1,
            IFERROR(
                AVERAGE(IF(
                    ISNUMBER(M89:X89),
                    IF(
                        M$5:X$5=1,
                        M89:X89,
                        ""),
                    "")),
                AVERAGE(IF(
                    ISNUMBER(M89:X89),
                    IF(
                        M$5:X$5=2,
                        M89:X89,
                        ""),
                    ""))
            ),
            IF(
                Parameters!$D$17=1,
                IFERROR(
                    IF(
                        OR(
                            IF(
                                ISNUMBER(M89:X89),
                                IF(
                                    M$5:X$5=1,
                                    M89:X89,
                                    ""),
                                "")
                            =0),
                        0,
                        GEOMEAN(IF(
                            ISNUMBER(M89:X89),
                            IF(
                                M$5:X$5=1,
                                M89:X89,
                                ""),
                            ""))
                    ),
                    IF(
                        OR(IF(
                            ISNUMBER(M89:X89),
                            IF(
                                M$5:X$5=2,
                                M89:X89,
                                ""),
                            "")
                            =0),
                        0,
                        GEOMEAN(IF(
                            ISNUMBER(M89:X89),
                            IF(
                                M$5:X$5=2,
                                M89:X89,
                                ""),
                            "")))
                )
            )
        )
    )
)</f>
        <v>#N/A</v>
      </c>
      <c r="J89" s="242">
        <v>44620</v>
      </c>
      <c r="K89" s="242">
        <v>44620</v>
      </c>
      <c r="L89" s="91" t="s">
        <v>140</v>
      </c>
      <c r="M89" s="192">
        <v>4.6650717703349196</v>
      </c>
      <c r="N89" s="192" t="s">
        <v>409</v>
      </c>
      <c r="O89" s="192" t="s">
        <v>409</v>
      </c>
      <c r="P89" s="192" t="s">
        <v>409</v>
      </c>
      <c r="Q89" s="192" t="s">
        <v>409</v>
      </c>
      <c r="R89" s="192">
        <v>0.35299999999999998</v>
      </c>
      <c r="S89" s="192" t="s">
        <v>409</v>
      </c>
      <c r="T89" s="192" t="s">
        <v>409</v>
      </c>
      <c r="U89" s="192" t="s">
        <v>409</v>
      </c>
      <c r="V89" s="192" t="s">
        <v>409</v>
      </c>
      <c r="W89" s="192"/>
      <c r="X89" s="192"/>
      <c r="Y89" s="192"/>
      <c r="Z89" s="192"/>
      <c r="AA89" s="87"/>
    </row>
    <row r="90" spans="1:27" x14ac:dyDescent="0.2">
      <c r="A90" s="81">
        <v>83</v>
      </c>
      <c r="B90" s="84" t="str">
        <f ca="1"/>
        <v>Hong Kong SAR, China</v>
      </c>
      <c r="C90" s="84" t="str">
        <f ca="1"/>
        <v>HKG</v>
      </c>
      <c r="D90" s="84" t="str">
        <f ca="1"/>
        <v>EAS           East Asia &amp; Pacific</v>
      </c>
      <c r="E90" s="84" t="str">
        <f ca="1"/>
        <v>NA</v>
      </c>
      <c r="F90" s="81" t="str">
        <f t="shared" ca="1" si="4"/>
        <v/>
      </c>
      <c r="G90" s="80">
        <f>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cm="1">
        <f t="array" ref="H90">IF(
    SUM(IF(
            ISNUMBER(
                IF(
                    $M$4:$X$4,
                    (M90:X90),
                    "")),
            1,
            0))
        =0,
    NA(),
    IF(
        Parameters!$D$15=1,
        IF(
            SUM(--(ISNUMBER(IF($M$4:$X$4=1,(M90:X90),""))))&gt;0,
            MAX(IF(
                ISNUMBER(M90:X90),
                IF(
                    M$4:X$4=1,
                    M90:X90,
                    ""),
                "")),
            MAX(IF(
                ISNUMBER(M90:X90),
                IF(
                    M$4:X$4=2,
                    M90:X90,
                    ""),
                ""))
        ),
        IF(
            Parameters!$D$16=1,
            IFERROR(
                AVERAGE(IF(
                    ISNUMBER(M90:X90),
                    IF(
                        M$4:X$4=1,
                        M90:X90,
                        ""),
                    "")),
                AVERAGE(IF(
                    ISNUMBER(M90:X90),
                    IF(
                        M$4:X$4=2,
                        M90:X90,
                        ""),
                    ""))
            ),
            IF(
                Parameters!$D$17=1,
                IFERROR(
                    IF(
                        OR(
                            IF(
                                ISNUMBER(M90:X90),
                                IF(
                                    M$4:X$4=1,
                                    M90:X90,
                                    ""),
                                "")
                            =0),
                        0,
                        GEOMEAN(IF(
                            ISNUMBER(M90:X90),
                            IF(
                                M$4:X$4=1,
                                M90:X90,
                                ""),
                            ""))
                    ),
                    IF(
                        OR(IF(
                            ISNUMBER(M90:X90),
                            IF(
                                M$4:X$4=2,
                                M90:X90,
                                ""),
                            "")
                            =0),
                        0,
                        GEOMEAN(IF(
                            ISNUMBER(M90:X90),
                            IF(
                                M$4:X$4=2,
                                M90:X90,
                                ""),
                            "")))
                )
            )
        )
    )
)</f>
        <v>0.71770334928229496</v>
      </c>
      <c r="I90" s="191" t="e" cm="1">
        <f t="array" ref="I90">IF(
    SUM(IF(
            ISNUMBER(
                IF(
                    $M$5:$X$5,
                    (M90:X90),
                    "")),
            1,
            0))
        =0,
    NA(),
    IF(
        Parameters!$D$15=1,
        IF(
            SUM(--(ISNUMBER(IF($M$5:$X$5=1,(M90:X90),""))))&gt;0,
            MAX(IF(
                ISNUMBER(M90:X90),
                IF(
                    M$5:X$5=1,
                    M90:X90,
                    ""),
                "")),
            MAX(IF(
                ISNUMBER(M90:X90),
                IF(
                    M$5:X$5=2,
                    M90:X90,
                    ""),
                ""))
        ),
        IF(
            Parameters!$D$16=1,
            IFERROR(
                AVERAGE(IF(
                    ISNUMBER(M90:X90),
                    IF(
                        M$5:X$5=1,
                        M90:X90,
                        ""),
                    "")),
                AVERAGE(IF(
                    ISNUMBER(M90:X90),
                    IF(
                        M$5:X$5=2,
                        M90:X90,
                        ""),
                    ""))
            ),
            IF(
                Parameters!$D$17=1,
                IFERROR(
                    IF(
                        OR(
                            IF(
                                ISNUMBER(M90:X90),
                                IF(
                                    M$5:X$5=1,
                                    M90:X90,
                                    ""),
                                "")
                            =0),
                        0,
                        GEOMEAN(IF(
                            ISNUMBER(M90:X90),
                            IF(
                                M$5:X$5=1,
                                M90:X90,
                                ""),
                            ""))
                    ),
                    IF(
                        OR(IF(
                            ISNUMBER(M90:X90),
                            IF(
                                M$5:X$5=2,
                                M90:X90,
                                ""),
                            "")
                            =0),
                        0,
                        GEOMEAN(IF(
                            ISNUMBER(M90:X90),
                            IF(
                                M$5:X$5=2,
                                M90:X90,
                                ""),
                            "")))
                )
            )
        )
    )
)</f>
        <v>#N/A</v>
      </c>
      <c r="J90" s="242">
        <v>44887</v>
      </c>
      <c r="K90" s="242" t="s">
        <v>409</v>
      </c>
      <c r="L90" s="91" t="s">
        <v>678</v>
      </c>
      <c r="M90" s="192">
        <v>0.71770334928229496</v>
      </c>
      <c r="N90" s="192" t="s">
        <v>409</v>
      </c>
      <c r="O90" s="192" t="s">
        <v>409</v>
      </c>
      <c r="P90" s="192" t="s">
        <v>409</v>
      </c>
      <c r="Q90" s="192" t="s">
        <v>409</v>
      </c>
      <c r="R90" s="192">
        <v>0.188</v>
      </c>
      <c r="S90" s="192" t="s">
        <v>409</v>
      </c>
      <c r="T90" s="192" t="s">
        <v>409</v>
      </c>
      <c r="U90" s="192" t="s">
        <v>409</v>
      </c>
      <c r="V90" s="192" t="s">
        <v>409</v>
      </c>
      <c r="W90" s="192"/>
      <c r="X90" s="192"/>
      <c r="Y90" s="192"/>
      <c r="Z90" s="192"/>
      <c r="AA90" s="87"/>
    </row>
    <row r="91" spans="1:27" x14ac:dyDescent="0.2">
      <c r="A91" s="81">
        <v>84</v>
      </c>
      <c r="B91" s="84" t="str">
        <f ca="1"/>
        <v>Honduras</v>
      </c>
      <c r="C91" s="84" t="str">
        <f ca="1"/>
        <v>HND</v>
      </c>
      <c r="D91" s="84" t="str">
        <f ca="1"/>
        <v>LCN           Latin America &amp; Caribbean</v>
      </c>
      <c r="E91" s="84" t="str">
        <f ca="1"/>
        <v>IDA</v>
      </c>
      <c r="F91" s="81" t="str">
        <f t="shared" ca="1" si="4"/>
        <v/>
      </c>
      <c r="G91" s="80">
        <f>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4.8990976799397608</v>
      </c>
      <c r="H91" s="80" cm="1">
        <f t="array" ref="H91">IF(
    SUM(IF(
            ISNUMBER(
                IF(
                    $M$4:$X$4,
                    (M91:X91),
                    "")),
            1,
            0))
        =0,
    NA(),
    IF(
        Parameters!$D$15=1,
        IF(
            SUM(--(ISNUMBER(IF($M$4:$X$4=1,(M91:X91),""))))&gt;0,
            MAX(IF(
                ISNUMBER(M91:X91),
                IF(
                    M$4:X$4=1,
                    M91:X91,
                    ""),
                "")),
            MAX(IF(
                ISNUMBER(M91:X91),
                IF(
                    M$4:X$4=2,
                    M91:X91,
                    ""),
                ""))
        ),
        IF(
            Parameters!$D$16=1,
            IFERROR(
                AVERAGE(IF(
                    ISNUMBER(M91:X91),
                    IF(
                        M$4:X$4=1,
                        M91:X91,
                        ""),
                    "")),
                AVERAGE(IF(
                    ISNUMBER(M91:X91),
                    IF(
                        M$4:X$4=2,
                        M91:X91,
                        ""),
                    ""))
            ),
            IF(
                Parameters!$D$17=1,
                IFERROR(
                    IF(
                        OR(
                            IF(
                                ISNUMBER(M91:X91),
                                IF(
                                    M$4:X$4=1,
                                    M91:X91,
                                    ""),
                                "")
                            =0),
                        0,
                        GEOMEAN(IF(
                            ISNUMBER(M91:X91),
                            IF(
                                M$4:X$4=1,
                                M91:X91,
                                ""),
                            ""))
                    ),
                    IF(
                        OR(IF(
                            ISNUMBER(M91:X91),
                            IF(
                                M$4:X$4=2,
                                M91:X91,
                                ""),
                            "")
                            =0),
                        0,
                        GEOMEAN(IF(
                            ISNUMBER(M91:X91),
                            IF(
                                M$4:X$4=2,
                                M91:X91,
                                ""),
                            "")))
                )
            )
        )
    )
)</f>
        <v>4.8002316155182303</v>
      </c>
      <c r="I91" s="191" cm="1">
        <f t="array" ref="I91">IF(
    SUM(IF(
            ISNUMBER(
                IF(
                    $M$5:$X$5,
                    (M91:X91),
                    "")),
            1,
            0))
        =0,
    NA(),
    IF(
        Parameters!$D$15=1,
        IF(
            SUM(--(ISNUMBER(IF($M$5:$X$5=1,(M91:X91),""))))&gt;0,
            MAX(IF(
                ISNUMBER(M91:X91),
                IF(
                    M$5:X$5=1,
                    M91:X91,
                    ""),
                "")),
            MAX(IF(
                ISNUMBER(M91:X91),
                IF(
                    M$5:X$5=2,
                    M91:X91,
                    ""),
                ""))
        ),
        IF(
            Parameters!$D$16=1,
            IFERROR(
                AVERAGE(IF(
                    ISNUMBER(M91:X91),
                    IF(
                        M$5:X$5=1,
                        M91:X91,
                        ""),
                    "")),
                AVERAGE(IF(
                    ISNUMBER(M91:X91),
                    IF(
                        M$5:X$5=2,
                        M91:X91,
                        ""),
                    ""))
            ),
            IF(
                Parameters!$D$17=1,
                IFERROR(
                    IF(
                        OR(
                            IF(
                                ISNUMBER(M91:X91),
                                IF(
                                    M$5:X$5=1,
                                    M91:X91,
                                    ""),
                                "")
                            =0),
                        0,
                        GEOMEAN(IF(
                            ISNUMBER(M91:X91),
                            IF(
                                M$5:X$5=1,
                                M91:X91,
                                ""),
                            ""))
                    ),
                    IF(
                        OR(IF(
                            ISNUMBER(M91:X91),
                            IF(
                                M$5:X$5=2,
                                M91:X91,
                                ""),
                            "")
                            =0),
                        0,
                        GEOMEAN(IF(
                            ISNUMBER(M91:X91),
                            IF(
                                M$5:X$5=2,
                                M91:X91,
                                ""),
                            "")))
                )
            )
        )
    )
)</f>
        <v>5</v>
      </c>
      <c r="J91" s="242">
        <v>44620</v>
      </c>
      <c r="K91" s="242">
        <v>44908</v>
      </c>
      <c r="L91" s="91" t="s">
        <v>142</v>
      </c>
      <c r="M91" s="192">
        <v>6.14832535885167</v>
      </c>
      <c r="N91" s="192">
        <v>4.8002316155182303</v>
      </c>
      <c r="O91" s="192">
        <v>5</v>
      </c>
      <c r="P91" s="192" t="s">
        <v>409</v>
      </c>
      <c r="Q91" s="192" t="s">
        <v>409</v>
      </c>
      <c r="R91" s="192">
        <v>0.41499999999999998</v>
      </c>
      <c r="S91" s="192">
        <v>61.5</v>
      </c>
      <c r="T91" s="192" t="s">
        <v>752</v>
      </c>
      <c r="U91" s="192" t="s">
        <v>409</v>
      </c>
      <c r="V91" s="192" t="s">
        <v>409</v>
      </c>
      <c r="W91" s="192"/>
      <c r="X91" s="192"/>
      <c r="Y91" s="192"/>
      <c r="Z91" s="192"/>
      <c r="AA91" s="87"/>
    </row>
    <row r="92" spans="1:27" x14ac:dyDescent="0.2">
      <c r="A92" s="81">
        <v>85</v>
      </c>
      <c r="B92" s="84" t="str">
        <f ca="1"/>
        <v>Croatia</v>
      </c>
      <c r="C92" s="84" t="str">
        <f ca="1"/>
        <v>HRV</v>
      </c>
      <c r="D92" s="84" t="str">
        <f ca="1"/>
        <v>ECS           Europe &amp; Central Asia</v>
      </c>
      <c r="E92" s="84" t="str">
        <f ca="1"/>
        <v>IBRD</v>
      </c>
      <c r="F92" s="81" t="str">
        <f t="shared" ca="1" si="4"/>
        <v/>
      </c>
      <c r="G92" s="80">
        <f>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0</v>
      </c>
      <c r="H92" s="80" cm="1">
        <f t="array" ref="H92">IF(
    SUM(IF(
            ISNUMBER(
                IF(
                    $M$4:$X$4,
                    (M92:X92),
                    "")),
            1,
            0))
        =0,
    NA(),
    IF(
        Parameters!$D$15=1,
        IF(
            SUM(--(ISNUMBER(IF($M$4:$X$4=1,(M92:X92),""))))&gt;0,
            MAX(IF(
                ISNUMBER(M92:X92),
                IF(
                    M$4:X$4=1,
                    M92:X92,
                    ""),
                "")),
            MAX(IF(
                ISNUMBER(M92:X92),
                IF(
                    M$4:X$4=2,
                    M92:X92,
                    ""),
                ""))
        ),
        IF(
            Parameters!$D$16=1,
            IFERROR(
                AVERAGE(IF(
                    ISNUMBER(M92:X92),
                    IF(
                        M$4:X$4=1,
                        M92:X92,
                        ""),
                    "")),
                AVERAGE(IF(
                    ISNUMBER(M92:X92),
                    IF(
                        M$4:X$4=2,
                        M92:X92,
                        ""),
                    ""))
            ),
            IF(
                Parameters!$D$17=1,
                IFERROR(
                    IF(
                        OR(
                            IF(
                                ISNUMBER(M92:X92),
                                IF(
                                    M$4:X$4=1,
                                    M92:X92,
                                    ""),
                                "")
                            =0),
                        0,
                        GEOMEAN(IF(
                            ISNUMBER(M92:X92),
                            IF(
                                M$4:X$4=1,
                                M92:X92,
                                ""),
                            ""))
                    ),
                    IF(
                        OR(IF(
                            ISNUMBER(M92:X92),
                            IF(
                                M$4:X$4=2,
                                M92:X92,
                                ""),
                            "")
                            =0),
                        0,
                        GEOMEAN(IF(
                            ISNUMBER(M92:X92),
                            IF(
                                M$4:X$4=2,
                                M92:X92,
                                ""),
                            "")))
                )
            )
        )
    )
)</f>
        <v>1.2200956937798999</v>
      </c>
      <c r="I92" s="191" t="e" cm="1">
        <f t="array" ref="I92">IF(
    SUM(IF(
            ISNUMBER(
                IF(
                    $M$5:$X$5,
                    (M92:X92),
                    "")),
            1,
            0))
        =0,
    NA(),
    IF(
        Parameters!$D$15=1,
        IF(
            SUM(--(ISNUMBER(IF($M$5:$X$5=1,(M92:X92),""))))&gt;0,
            MAX(IF(
                ISNUMBER(M92:X92),
                IF(
                    M$5:X$5=1,
                    M92:X92,
                    ""),
                "")),
            MAX(IF(
                ISNUMBER(M92:X92),
                IF(
                    M$5:X$5=2,
                    M92:X92,
                    ""),
                ""))
        ),
        IF(
            Parameters!$D$16=1,
            IFERROR(
                AVERAGE(IF(
                    ISNUMBER(M92:X92),
                    IF(
                        M$5:X$5=1,
                        M92:X92,
                        ""),
                    "")),
                AVERAGE(IF(
                    ISNUMBER(M92:X92),
                    IF(
                        M$5:X$5=2,
                        M92:X92,
                        ""),
                    ""))
            ),
            IF(
                Parameters!$D$17=1,
                IFERROR(
                    IF(
                        OR(
                            IF(
                                ISNUMBER(M92:X92),
                                IF(
                                    M$5:X$5=1,
                                    M92:X92,
                                    ""),
                                "")
                            =0),
                        0,
                        GEOMEAN(IF(
                            ISNUMBER(M92:X92),
                            IF(
                                M$5:X$5=1,
                                M92:X92,
                                ""),
                            ""))
                    ),
                    IF(
                        OR(IF(
                            ISNUMBER(M92:X92),
                            IF(
                                M$5:X$5=2,
                                M92:X92,
                                ""),
                            "")
                            =0),
                        0,
                        GEOMEAN(IF(
                            ISNUMBER(M92:X92),
                            IF(
                                M$5:X$5=2,
                                M92:X92,
                                ""),
                            "")))
                )
            )
        )
    )
)</f>
        <v>#N/A</v>
      </c>
      <c r="J92" s="242">
        <v>44620</v>
      </c>
      <c r="K92" s="242">
        <v>44620</v>
      </c>
      <c r="L92" s="91" t="s">
        <v>144</v>
      </c>
      <c r="M92" s="192">
        <v>1.2200956937798999</v>
      </c>
      <c r="N92" s="192" t="s">
        <v>409</v>
      </c>
      <c r="O92" s="192" t="s">
        <v>409</v>
      </c>
      <c r="P92" s="192" t="s">
        <v>409</v>
      </c>
      <c r="Q92" s="192" t="s">
        <v>409</v>
      </c>
      <c r="R92" s="192">
        <v>0.20899999999999999</v>
      </c>
      <c r="S92" s="192" t="s">
        <v>409</v>
      </c>
      <c r="T92" s="192" t="s">
        <v>409</v>
      </c>
      <c r="U92" s="192" t="s">
        <v>409</v>
      </c>
      <c r="V92" s="192" t="s">
        <v>409</v>
      </c>
      <c r="W92" s="192"/>
      <c r="X92" s="192"/>
      <c r="Y92" s="192"/>
      <c r="Z92" s="192"/>
      <c r="AA92" s="87"/>
    </row>
    <row r="93" spans="1:27" x14ac:dyDescent="0.2">
      <c r="A93" s="81">
        <v>86</v>
      </c>
      <c r="B93" s="84" t="str">
        <f ca="1"/>
        <v>Haiti</v>
      </c>
      <c r="C93" s="84" t="str">
        <f ca="1"/>
        <v>HTI</v>
      </c>
      <c r="D93" s="84" t="str">
        <f ca="1"/>
        <v>LCN           Latin America &amp; Caribbean</v>
      </c>
      <c r="E93" s="84" t="str">
        <f ca="1"/>
        <v>IDA</v>
      </c>
      <c r="F93" s="81" t="str">
        <f t="shared" ca="1" si="4"/>
        <v/>
      </c>
      <c r="G93" s="80">
        <f>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10</v>
      </c>
      <c r="H93" s="80" cm="1">
        <f t="array" ref="H93">IF(
    SUM(IF(
            ISNUMBER(
                IF(
                    $M$4:$X$4,
                    (M93:X93),
                    "")),
            1,
            0))
        =0,
    NA(),
    IF(
        Parameters!$D$15=1,
        IF(
            SUM(--(ISNUMBER(IF($M$4:$X$4=1,(M93:X93),""))))&gt;0,
            MAX(IF(
                ISNUMBER(M93:X93),
                IF(
                    M$4:X$4=1,
                    M93:X93,
                    ""),
                "")),
            MAX(IF(
                ISNUMBER(M93:X93),
                IF(
                    M$4:X$4=2,
                    M93:X93,
                    ""),
                ""))
        ),
        IF(
            Parameters!$D$16=1,
            IFERROR(
                AVERAGE(IF(
                    ISNUMBER(M93:X93),
                    IF(
                        M$4:X$4=1,
                        M93:X93,
                        ""),
                    "")),
                AVERAGE(IF(
                    ISNUMBER(M93:X93),
                    IF(
                        M$4:X$4=2,
                        M93:X93,
                        ""),
                    ""))
            ),
            IF(
                Parameters!$D$17=1,
                IFERROR(
                    IF(
                        OR(
                            IF(
                                ISNUMBER(M93:X93),
                                IF(
                                    M$4:X$4=1,
                                    M93:X93,
                                    ""),
                                "")
                            =0),
                        0,
                        GEOMEAN(IF(
                            ISNUMBER(M93:X93),
                            IF(
                                M$4:X$4=1,
                                M93:X93,
                                ""),
                            ""))
                    ),
                    IF(
                        OR(IF(
                            ISNUMBER(M93:X93),
                            IF(
                                M$4:X$4=2,
                                M93:X93,
                                ""),
                            "")
                            =0),
                        0,
                        GEOMEAN(IF(
                            ISNUMBER(M93:X93),
                            IF(
                                M$4:X$4=2,
                                M93:X93,
                                ""),
                            "")))
                )
            )
        )
    )
)</f>
        <v>10</v>
      </c>
      <c r="I93" s="191" cm="1">
        <f t="array" ref="I93">IF(
    SUM(IF(
            ISNUMBER(
                IF(
                    $M$5:$X$5,
                    (M93:X93),
                    "")),
            1,
            0))
        =0,
    NA(),
    IF(
        Parameters!$D$15=1,
        IF(
            SUM(--(ISNUMBER(IF($M$5:$X$5=1,(M93:X93),""))))&gt;0,
            MAX(IF(
                ISNUMBER(M93:X93),
                IF(
                    M$5:X$5=1,
                    M93:X93,
                    ""),
                "")),
            MAX(IF(
                ISNUMBER(M93:X93),
                IF(
                    M$5:X$5=2,
                    M93:X93,
                    ""),
                ""))
        ),
        IF(
            Parameters!$D$16=1,
            IFERROR(
                AVERAGE(IF(
                    ISNUMBER(M93:X93),
                    IF(
                        M$5:X$5=1,
                        M93:X93,
                        ""),
                    "")),
                AVERAGE(IF(
                    ISNUMBER(M93:X93),
                    IF(
                        M$5:X$5=2,
                        M93:X93,
                        ""),
                    ""))
            ),
            IF(
                Parameters!$D$17=1,
                IFERROR(
                    IF(
                        OR(
                            IF(
                                ISNUMBER(M93:X93),
                                IF(
                                    M$5:X$5=1,
                                    M93:X93,
                                    ""),
                                "")
                            =0),
                        0,
                        GEOMEAN(IF(
                            ISNUMBER(M93:X93),
                            IF(
                                M$5:X$5=1,
                                M93:X93,
                                ""),
                            ""))
                    ),
                    IF(
                        OR(IF(
                            ISNUMBER(M93:X93),
                            IF(
                                M$5:X$5=2,
                                M93:X93,
                                ""),
                            "")
                            =0),
                        0,
                        GEOMEAN(IF(
                            ISNUMBER(M93:X93),
                            IF(
                                M$5:X$5=2,
                                M93:X93,
                                ""),
                            "")))
                )
            )
        )
    )
)</f>
        <v>10</v>
      </c>
      <c r="J93" s="242">
        <v>44895</v>
      </c>
      <c r="K93" s="242">
        <v>46281</v>
      </c>
      <c r="L93" s="91" t="s">
        <v>146</v>
      </c>
      <c r="M93" s="192">
        <v>10</v>
      </c>
      <c r="N93" s="192">
        <v>10</v>
      </c>
      <c r="O93" s="192">
        <v>7</v>
      </c>
      <c r="P93" s="192">
        <v>10</v>
      </c>
      <c r="Q93" s="192">
        <v>1</v>
      </c>
      <c r="R93" s="192">
        <v>0.70099999999999996</v>
      </c>
      <c r="S93" s="192">
        <v>38.5</v>
      </c>
      <c r="T93" s="192" t="s">
        <v>751</v>
      </c>
      <c r="U93" s="192" t="s">
        <v>813</v>
      </c>
      <c r="V93" s="192">
        <v>-2.2599999999999998</v>
      </c>
      <c r="W93" s="192"/>
      <c r="X93" s="192"/>
      <c r="Y93" s="192"/>
      <c r="Z93" s="192"/>
      <c r="AA93" s="87"/>
    </row>
    <row r="94" spans="1:27" x14ac:dyDescent="0.2">
      <c r="A94" s="81">
        <v>87</v>
      </c>
      <c r="B94" s="84" t="str">
        <f ca="1"/>
        <v>Hungary</v>
      </c>
      <c r="C94" s="84" t="str">
        <f ca="1"/>
        <v>HUN</v>
      </c>
      <c r="D94" s="84" t="str">
        <f ca="1"/>
        <v>ECS           Europe &amp; Central Asia</v>
      </c>
      <c r="E94" s="84" t="str">
        <f ca="1"/>
        <v>NA</v>
      </c>
      <c r="F94" s="81" t="str">
        <f t="shared" ca="1" si="4"/>
        <v/>
      </c>
      <c r="G94" s="80">
        <f>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$M$4:$X$4,
                    (M94:X94),
                    "")),
            1,
            0))
        =0,
    NA(),
    IF(
        Parameters!$D$15=1,
        IF(
            SUM(--(ISNUMBER(IF($M$4:$X$4=1,(M94:X94),""))))&gt;0,
            MAX(IF(
                ISNUMBER(M94:X94),
                IF(
                    M$4:X$4=1,
                    M94:X94,
                    ""),
                "")),
            MAX(IF(
                ISNUMBER(M94:X94),
                IF(
                    M$4:X$4=2,
                    M94:X94,
                    ""),
                ""))
        ),
        IF(
            Parameters!$D$16=1,
            IFERROR(
                AVERAGE(IF(
                    ISNUMBER(M94:X94),
                    IF(
                        M$4:X$4=1,
                        M94:X94,
                        ""),
                    "")),
                AVERAGE(IF(
                    ISNUMBER(M94:X94),
                    IF(
                        M$4:X$4=2,
                        M94:X94,
                        ""),
                    ""))
            ),
            IF(
                Parameters!$D$17=1,
                IFERROR(
                    IF(
                        OR(
                            IF(
                                ISNUMBER(M94:X94),
                                IF(
                                    M$4:X$4=1,
                                    M94:X94,
                                    ""),
                                "")
                            =0),
                        0,
                        GEOMEAN(IF(
                            ISNUMBER(M94:X94),
                            IF(
                                M$4:X$4=1,
                                M94:X94,
                                ""),
                            ""))
                    ),
                    IF(
                        OR(IF(
                            ISNUMBER(M94:X94),
                            IF(
                                M$4:X$4=2,
                                M94:X94,
                                ""),
                            "")
                            =0),
                        0,
                        GEOMEAN(IF(
                            ISNUMBER(M94:X94),
                            IF(
                                M$4:X$4=2,
                                M94:X94,
                                ""),
                            "")))
                )
            )
        )
    )
)</f>
        <v>1.93398957730167</v>
      </c>
      <c r="I94" s="191" t="e" cm="1">
        <f t="array" ref="I94">IF(
    SUM(IF(
            ISNUMBER(
                IF(
                    $M$5:$X$5,
                    (M94:X94),
                    "")),
            1,
            0))
        =0,
    NA(),
    IF(
        Parameters!$D$15=1,
        IF(
            SUM(--(ISNUMBER(IF($M$5:$X$5=1,(M94:X94),""))))&gt;0,
            MAX(IF(
                ISNUMBER(M94:X94),
                IF(
                    M$5:X$5=1,
                    M94:X94,
                    ""),
                "")),
            MAX(IF(
                ISNUMBER(M94:X94),
                IF(
                    M$5:X$5=2,
                    M94:X94,
                    ""),
                ""))
        ),
        IF(
            Parameters!$D$16=1,
            IFERROR(
                AVERAGE(IF(
                    ISNUMBER(M94:X94),
                    IF(
                        M$5:X$5=1,
                        M94:X94,
                        ""),
                    "")),
                AVERAGE(IF(
                    ISNUMBER(M94:X94),
                    IF(
                        M$5:X$5=2,
                        M94:X94,
                        ""),
                    ""))
            ),
            IF(
                Parameters!$D$17=1,
                IFERROR(
                    IF(
                        OR(
                            IF(
                                ISNUMBER(M94:X94),
                                IF(
                                    M$5:X$5=1,
                                    M94:X94,
                                    ""),
                                "")
                            =0),
                        0,
                        GEOMEAN(IF(
                            ISNUMBER(M94:X94),
                            IF(
                                M$5:X$5=1,
                                M94:X94,
                                ""),
                            ""))
                    ),
                    IF(
                        OR(IF(
                            ISNUMBER(M94:X94),
                            IF(
                                M$5:X$5=2,
                                M94:X94,
                                ""),
                            "")
                            =0),
                        0,
                        GEOMEAN(IF(
                            ISNUMBER(M94:X94),
                            IF(
                                M$5:X$5=2,
                                M94:X94,
                                ""),
                            "")))
                )
            )
        )
    )
)</f>
        <v>#N/A</v>
      </c>
      <c r="J94" s="242">
        <v>44895</v>
      </c>
      <c r="K94" s="242">
        <v>44620</v>
      </c>
      <c r="L94" s="91" t="s">
        <v>148</v>
      </c>
      <c r="M94" s="192">
        <v>0.93301435406698496</v>
      </c>
      <c r="N94" s="192">
        <v>1.93398957730167</v>
      </c>
      <c r="O94" s="192" t="s">
        <v>409</v>
      </c>
      <c r="P94" s="192" t="s">
        <v>409</v>
      </c>
      <c r="Q94" s="192" t="s">
        <v>409</v>
      </c>
      <c r="R94" s="192">
        <v>0.19700000000000001</v>
      </c>
      <c r="S94" s="192">
        <v>71.400000000000006</v>
      </c>
      <c r="T94" s="192" t="s">
        <v>409</v>
      </c>
      <c r="U94" s="192" t="s">
        <v>409</v>
      </c>
      <c r="V94" s="192" t="s">
        <v>409</v>
      </c>
      <c r="W94" s="192"/>
      <c r="X94" s="192"/>
      <c r="Y94" s="192"/>
      <c r="Z94" s="192"/>
      <c r="AA94" s="87"/>
    </row>
    <row r="95" spans="1:27" x14ac:dyDescent="0.2">
      <c r="A95" s="81">
        <v>88</v>
      </c>
      <c r="B95" s="84" t="str">
        <f ca="1"/>
        <v>Indonesia</v>
      </c>
      <c r="C95" s="84" t="str">
        <f ca="1"/>
        <v>IDN</v>
      </c>
      <c r="D95" s="84" t="str">
        <f ca="1"/>
        <v>EAS           East Asia &amp; Pacific</v>
      </c>
      <c r="E95" s="84" t="str">
        <f ca="1"/>
        <v>IBRD</v>
      </c>
      <c r="F95" s="81" t="str">
        <f t="shared" ca="1" si="4"/>
        <v/>
      </c>
      <c r="G95" s="80">
        <f>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3.9407893242310403</v>
      </c>
      <c r="H95" s="80" cm="1">
        <f t="array" ref="H95">IF(
    SUM(IF(
            ISNUMBER(
                IF(
                    $M$4:$X$4,
                    (M95:X95),
                    "")),
            1,
            0))
        =0,
    NA(),
    IF(
        Parameters!$D$15=1,
        IF(
            SUM(--(ISNUMBER(IF($M$4:$X$4=1,(M95:X95),""))))&gt;0,
            MAX(IF(
                ISNUMBER(M95:X95),
                IF(
                    M$4:X$4=1,
                    M95:X95,
                    ""),
                "")),
            MAX(IF(
                ISNUMBER(M95:X95),
                IF(
                    M$4:X$4=2,
                    M95:X95,
                    ""),
                ""))
        ),
        IF(
            Parameters!$D$16=1,
            IFERROR(
                AVERAGE(IF(
                    ISNUMBER(M95:X95),
                    IF(
                        M$4:X$4=1,
                        M95:X95,
                        ""),
                    "")),
                AVERAGE(IF(
                    ISNUMBER(M95:X95),
                    IF(
                        M$4:X$4=2,
                        M95:X95,
                        ""),
                    ""))
            ),
            IF(
                Parameters!$D$17=1,
                IFERROR(
                    IF(
                        OR(
                            IF(
                                ISNUMBER(M95:X95),
                                IF(
                                    M$4:X$4=1,
                                    M95:X95,
                                    ""),
                                "")
                            =0),
                        0,
                        GEOMEAN(IF(
                            ISNUMBER(M95:X95),
                            IF(
                                M$4:X$4=1,
                                M95:X95,
                                ""),
                            ""))
                    ),
                    IF(
                        OR(IF(
                            ISNUMBER(M95:X95),
                            IF(
                                M$4:X$4=2,
                                M95:X95,
                                ""),
                            "")
                            =0),
                        0,
                        GEOMEAN(IF(
                            ISNUMBER(M95:X95),
                            IF(
                                M$4:X$4=2,
                                M95:X95,
                                ""),
                            "")))
                )
            )
        )
    )
)</f>
        <v>5.1766068326577797</v>
      </c>
      <c r="I95" s="191" cm="1">
        <f t="array" ref="I95">IF(
    SUM(IF(
            ISNUMBER(
                IF(
                    $M$5:$X$5,
                    (M95:X95),
                    "")),
            1,
            0))
        =0,
    NA(),
    IF(
        Parameters!$D$15=1,
        IF(
            SUM(--(ISNUMBER(IF($M$5:$X$5=1,(M95:X95),""))))&gt;0,
            MAX(IF(
                ISNUMBER(M95:X95),
                IF(
                    M$5:X$5=1,
                    M95:X95,
                    ""),
                "")),
            MAX(IF(
                ISNUMBER(M95:X95),
                IF(
                    M$5:X$5=2,
                    M95:X95,
                    ""),
                ""))
        ),
        IF(
            Parameters!$D$16=1,
            IFERROR(
                AVERAGE(IF(
                    ISNUMBER(M95:X95),
                    IF(
                        M$5:X$5=1,
                        M95:X95,
                        ""),
                    "")),
                AVERAGE(IF(
                    ISNUMBER(M95:X95),
                    IF(
                        M$5:X$5=2,
                        M95:X95,
                        ""),
                    ""))
            ),
            IF(
                Parameters!$D$17=1,
                IFERROR(
                    IF(
                        OR(
                            IF(
                                ISNUMBER(M95:X95),
                                IF(
                                    M$5:X$5=1,
                                    M95:X95,
                                    ""),
                                "")
                            =0),
                        0,
                        GEOMEAN(IF(
                            ISNUMBER(M95:X95),
                            IF(
                                M$5:X$5=1,
                                M95:X95,
                                ""),
                            ""))
                    ),
                    IF(
                        OR(IF(
                            ISNUMBER(M95:X95),
                            IF(
                                M$5:X$5=2,
                                M95:X95,
                                ""),
                            "")
                            =0),
                        0,
                        GEOMEAN(IF(
                            ISNUMBER(M95:X95),
                            IF(
                                M$5:X$5=2,
                                M95:X95,
                                ""),
                            "")))
                )
            )
        )
    )
)</f>
        <v>3</v>
      </c>
      <c r="J95" s="242">
        <v>44620</v>
      </c>
      <c r="K95" s="242">
        <v>46281</v>
      </c>
      <c r="L95" s="91" t="s">
        <v>150</v>
      </c>
      <c r="M95" s="192">
        <v>5.2392344497607599</v>
      </c>
      <c r="N95" s="192">
        <v>5.1766068326577797</v>
      </c>
      <c r="O95" s="192" t="s">
        <v>409</v>
      </c>
      <c r="P95" s="192" t="s">
        <v>409</v>
      </c>
      <c r="Q95" s="192">
        <v>3</v>
      </c>
      <c r="R95" s="192">
        <v>0.377</v>
      </c>
      <c r="S95" s="192">
        <v>60.2</v>
      </c>
      <c r="T95" s="192" t="s">
        <v>409</v>
      </c>
      <c r="U95" s="192" t="s">
        <v>409</v>
      </c>
      <c r="V95" s="192">
        <v>4.71</v>
      </c>
      <c r="W95" s="192"/>
      <c r="X95" s="192"/>
      <c r="Y95" s="192"/>
      <c r="Z95" s="192"/>
      <c r="AA95" s="87"/>
    </row>
    <row r="96" spans="1:27" x14ac:dyDescent="0.2">
      <c r="A96" s="81">
        <v>89</v>
      </c>
      <c r="B96" s="84" t="str">
        <f ca="1"/>
        <v>Isle of Man</v>
      </c>
      <c r="C96" s="84" t="str">
        <f ca="1"/>
        <v>IMN</v>
      </c>
      <c r="D96" s="84" t="str">
        <f ca="1"/>
        <v>ECS           Europe &amp; Central Asia</v>
      </c>
      <c r="E96" s="84" t="str">
        <f ca="1"/>
        <v>NA</v>
      </c>
      <c r="F96" s="81" t="str">
        <f t="shared" ca="1" si="4"/>
        <v/>
      </c>
      <c r="G96" s="80" t="e">
        <f>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#N/A</v>
      </c>
      <c r="H96" s="80" t="e" cm="1">
        <f t="array" ref="H96">IF(
    SUM(IF(
            ISNUMBER(
                IF(
                    $M$4:$X$4,
                    (M96:X96),
                    "")),
            1,
            0))
        =0,
    NA(),
    IF(
        Parameters!$D$15=1,
        IF(
            SUM(--(ISNUMBER(IF($M$4:$X$4=1,(M96:X96),""))))&gt;0,
            MAX(IF(
                ISNUMBER(M96:X96),
                IF(
                    M$4:X$4=1,
                    M96:X96,
                    ""),
                "")),
            MAX(IF(
                ISNUMBER(M96:X96),
                IF(
                    M$4:X$4=2,
                    M96:X96,
                    ""),
                ""))
        ),
        IF(
            Parameters!$D$16=1,
            IFERROR(
                AVERAGE(IF(
                    ISNUMBER(M96:X96),
                    IF(
                        M$4:X$4=1,
                        M96:X96,
                        ""),
                    "")),
                AVERAGE(IF(
                    ISNUMBER(M96:X96),
                    IF(
                        M$4:X$4=2,
                        M96:X96,
                        ""),
                    ""))
            ),
            IF(
                Parameters!$D$17=1,
                IFERROR(
                    IF(
                        OR(
                            IF(
                                ISNUMBER(M96:X96),
                                IF(
                                    M$4:X$4=1,
                                    M96:X96,
                                    ""),
                                "")
                            =0),
                        0,
                        GEOMEAN(IF(
                            ISNUMBER(M96:X96),
                            IF(
                                M$4:X$4=1,
                                M96:X96,
                                ""),
                            ""))
                    ),
                    IF(
                        OR(IF(
                            ISNUMBER(M96:X96),
                            IF(
                                M$4:X$4=2,
                                M96:X96,
                                ""),
                            "")
                            =0),
                        0,
                        GEOMEAN(IF(
                            ISNUMBER(M96:X96),
                            IF(
                                M$4:X$4=2,
                                M96:X96,
                                ""),
                            "")))
                )
            )
        )
    )
)</f>
        <v>#N/A</v>
      </c>
      <c r="I96" s="191" t="e" cm="1">
        <f t="array" ref="I96">IF(
    SUM(IF(
            ISNUMBER(
                IF(
                    $M$5:$X$5,
                    (M96:X96),
                    "")),
            1,
            0))
        =0,
    NA(),
    IF(
        Parameters!$D$15=1,
        IF(
            SUM(--(ISNUMBER(IF($M$5:$X$5=1,(M96:X96),""))))&gt;0,
            MAX(IF(
                ISNUMBER(M96:X96),
                IF(
                    M$5:X$5=1,
                    M96:X96,
                    ""),
                "")),
            MAX(IF(
                ISNUMBER(M96:X96),
                IF(
                    M$5:X$5=2,
                    M96:X96,
                    ""),
                ""))
        ),
        IF(
            Parameters!$D$16=1,
            IFERROR(
                AVERAGE(IF(
                    ISNUMBER(M96:X96),
                    IF(
                        M$5:X$5=1,
                        M96:X96,
                        ""),
                    "")),
                AVERAGE(IF(
                    ISNUMBER(M96:X96),
                    IF(
                        M$5:X$5=2,
                        M96:X96,
                        ""),
                    ""))
            ),
            IF(
                Parameters!$D$17=1,
                IFERROR(
                    IF(
                        OR(
                            IF(
                                ISNUMBER(M96:X96),
                                IF(
                                    M$5:X$5=1,
                                    M96:X96,
                                    ""),
                                "")
                            =0),
                        0,
                        GEOMEAN(IF(
                            ISNUMBER(M96:X96),
                            IF(
                                M$5:X$5=1,
                                M96:X96,
                                ""),
                            ""))
                    ),
                    IF(
                        OR(IF(
                            ISNUMBER(M96:X96),
                            IF(
                                M$5:X$5=2,
                                M96:X96,
                                ""),
                            "")
                            =0),
                        0,
                        GEOMEAN(IF(
                            ISNUMBER(M96:X96),
                            IF(
                                M$5:X$5=2,
                                M96:X96,
                                ""),
                            "")))
                )
            )
        )
    )
)</f>
        <v>#N/A</v>
      </c>
      <c r="J96" s="242">
        <v>44887</v>
      </c>
      <c r="K96" s="242" t="s">
        <v>409</v>
      </c>
      <c r="L96" s="91" t="s">
        <v>679</v>
      </c>
      <c r="M96" s="192" t="s">
        <v>409</v>
      </c>
      <c r="N96" s="192" t="s">
        <v>409</v>
      </c>
      <c r="O96" s="192" t="s">
        <v>409</v>
      </c>
      <c r="P96" s="192" t="s">
        <v>409</v>
      </c>
      <c r="Q96" s="192" t="s">
        <v>409</v>
      </c>
      <c r="R96" s="192" t="s">
        <v>409</v>
      </c>
      <c r="S96" s="192" t="s">
        <v>409</v>
      </c>
      <c r="T96" s="192" t="s">
        <v>409</v>
      </c>
      <c r="U96" s="192" t="s">
        <v>409</v>
      </c>
      <c r="V96" s="192" t="s">
        <v>409</v>
      </c>
      <c r="W96" s="192"/>
      <c r="X96" s="192"/>
      <c r="Y96" s="192"/>
      <c r="Z96" s="192"/>
      <c r="AA96" s="87"/>
    </row>
    <row r="97" spans="1:27" x14ac:dyDescent="0.2">
      <c r="A97" s="81">
        <v>90</v>
      </c>
      <c r="B97" s="84" t="str">
        <f ca="1"/>
        <v>India</v>
      </c>
      <c r="C97" s="84" t="str">
        <f ca="1"/>
        <v>IND</v>
      </c>
      <c r="D97" s="84" t="str">
        <f ca="1"/>
        <v>SAS           South Asia</v>
      </c>
      <c r="E97" s="84" t="str">
        <f ca="1"/>
        <v>IBRD</v>
      </c>
      <c r="F97" s="81" t="str">
        <f t="shared" ca="1" si="4"/>
        <v/>
      </c>
      <c r="G97" s="80">
        <f>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0</v>
      </c>
      <c r="H97" s="80" cm="1">
        <f t="array" ref="H97">IF(
    SUM(IF(
            ISNUMBER(
                IF(
                    $M$4:$X$4,
                    (M97:X97),
                    "")),
            1,
            0))
        =0,
    NA(),
    IF(
        Parameters!$D$15=1,
        IF(
            SUM(--(ISNUMBER(IF($M$4:$X$4=1,(M97:X97),""))))&gt;0,
            MAX(IF(
                ISNUMBER(M97:X97),
                IF(
                    M$4:X$4=1,
                    M97:X97,
                    ""),
                "")),
            MAX(IF(
                ISNUMBER(M97:X97),
                IF(
                    M$4:X$4=2,
                    M97:X97,
                    ""),
                ""))
        ),
        IF(
            Parameters!$D$16=1,
            IFERROR(
                AVERAGE(IF(
                    ISNUMBER(M97:X97),
                    IF(
                        M$4:X$4=1,
                        M97:X97,
                        ""),
                    "")),
                AVERAGE(IF(
                    ISNUMBER(M97:X97),
                    IF(
                        M$4:X$4=2,
                        M97:X97,
                        ""),
                    ""))
            ),
            IF(
                Parameters!$D$17=1,
                IFERROR(
                    IF(
                        OR(
                            IF(
                                ISNUMBER(M97:X97),
                                IF(
                                    M$4:X$4=1,
                                    M97:X97,
                                    ""),
                                "")
                            =0),
                        0,
                        GEOMEAN(IF(
                            ISNUMBER(M97:X97),
                            IF(
                                M$4:X$4=1,
                                M97:X97,
                                ""),
                            ""))
                    ),
                    IF(
                        OR(IF(
                            ISNUMBER(M97:X97),
                            IF(
                                M$4:X$4=2,
                                M97:X97,
                                ""),
                            "")
                            =0),
                        0,
                        GEOMEAN(IF(
                            ISNUMBER(M97:X97),
                            IF(
                                M$4:X$4=2,
                                M97:X97,
                                ""),
                            "")))
                )
            )
        )
    )
)</f>
        <v>5.5529820497973299</v>
      </c>
      <c r="I97" s="191" t="e" cm="1">
        <f t="array" ref="I97">IF(
    SUM(IF(
            ISNUMBER(
                IF(
                    $M$5:$X$5,
                    (M97:X97),
                    "")),
            1,
            0))
        =0,
    NA(),
    IF(
        Parameters!$D$15=1,
        IF(
            SUM(--(ISNUMBER(IF($M$5:$X$5=1,(M97:X97),""))))&gt;0,
            MAX(IF(
                ISNUMBER(M97:X97),
                IF(
                    M$5:X$5=1,
                    M97:X97,
                    ""),
                "")),
            MAX(IF(
                ISNUMBER(M97:X97),
                IF(
                    M$5:X$5=2,
                    M97:X97,
                    ""),
                ""))
        ),
        IF(
            Parameters!$D$16=1,
            IFERROR(
                AVERAGE(IF(
                    ISNUMBER(M97:X97),
                    IF(
                        M$5:X$5=1,
                        M97:X97,
                        ""),
                    "")),
                AVERAGE(IF(
                    ISNUMBER(M97:X97),
                    IF(
                        M$5:X$5=2,
                        M97:X97,
                        ""),
                    ""))
            ),
            IF(
                Parameters!$D$17=1,
                IFERROR(
                    IF(
                        OR(
                            IF(
                                ISNUMBER(M97:X97),
                                IF(
                                    M$5:X$5=1,
                                    M97:X97,
                                    ""),
                                "")
                            =0),
                        0,
                        GEOMEAN(IF(
                            ISNUMBER(M97:X97),
                            IF(
                                M$5:X$5=1,
                                M97:X97,
                                ""),
                            ""))
                    ),
                    IF(
                        OR(IF(
                            ISNUMBER(M97:X97),
                            IF(
                                M$5:X$5=2,
                                M97:X97,
                                ""),
                            "")
                            =0),
                        0,
                        GEOMEAN(IF(
                            ISNUMBER(M97:X97),
                            IF(
                                M$5:X$5=2,
                                M97:X97,
                                ""),
                            "")))
                )
            )
        )
    )
)</f>
        <v>#N/A</v>
      </c>
      <c r="J97" s="242">
        <v>44620</v>
      </c>
      <c r="K97" s="242">
        <v>44620</v>
      </c>
      <c r="L97" s="91" t="s">
        <v>152</v>
      </c>
      <c r="M97" s="192">
        <v>7.17703349282296</v>
      </c>
      <c r="N97" s="192">
        <v>5.5529820497973299</v>
      </c>
      <c r="O97" s="192" t="s">
        <v>409</v>
      </c>
      <c r="P97" s="192" t="s">
        <v>409</v>
      </c>
      <c r="Q97" s="192" t="s">
        <v>409</v>
      </c>
      <c r="R97" s="192">
        <v>0.45800000000000002</v>
      </c>
      <c r="S97" s="192">
        <v>58.9</v>
      </c>
      <c r="T97" s="192" t="s">
        <v>409</v>
      </c>
      <c r="U97" s="192" t="s">
        <v>409</v>
      </c>
      <c r="V97" s="192" t="s">
        <v>409</v>
      </c>
      <c r="W97" s="192"/>
      <c r="X97" s="192"/>
      <c r="Y97" s="192"/>
      <c r="Z97" s="192"/>
      <c r="AA97" s="87"/>
    </row>
    <row r="98" spans="1:27" x14ac:dyDescent="0.2">
      <c r="A98" s="81">
        <v>91</v>
      </c>
      <c r="B98" s="84" t="str">
        <f ca="1"/>
        <v>Ireland</v>
      </c>
      <c r="C98" s="84" t="str">
        <f ca="1"/>
        <v>IRL</v>
      </c>
      <c r="D98" s="84" t="str">
        <f ca="1"/>
        <v>ECS           Europe &amp; Central Asia</v>
      </c>
      <c r="E98" s="84" t="str">
        <f ca="1"/>
        <v>NA</v>
      </c>
      <c r="F98" s="81" t="str">
        <f t="shared" ca="1" si="4"/>
        <v/>
      </c>
      <c r="G98" s="80">
        <f>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0</v>
      </c>
      <c r="H98" s="80" cm="1">
        <f t="array" ref="H98">IF(
    SUM(IF(
            ISNUMBER(
                IF(
                    $M$4:$X$4,
                    (M98:X98),
                    "")),
            1,
            0))
        =0,
    NA(),
    IF(
        Parameters!$D$15=1,
        IF(
            SUM(--(ISNUMBER(IF($M$4:$X$4=1,(M98:X98),""))))&gt;0,
            MAX(IF(
                ISNUMBER(M98:X98),
                IF(
                    M$4:X$4=1,
                    M98:X98,
                    ""),
                "")),
            MAX(IF(
                ISNUMBER(M98:X98),
                IF(
                    M$4:X$4=2,
                    M98:X98,
                    ""),
                ""))
        ),
        IF(
            Parameters!$D$16=1,
            IFERROR(
                AVERAGE(IF(
                    ISNUMBER(M98:X98),
                    IF(
                        M$4:X$4=1,
                        M98:X98,
                        ""),
                    "")),
                AVERAGE(IF(
                    ISNUMBER(M98:X98),
                    IF(
                        M$4:X$4=2,
                        M98:X98,
                        ""),
                    ""))
            ),
            IF(
                Parameters!$D$17=1,
                IFERROR(
                    IF(
                        OR(
                            IF(
                                ISNUMBER(M98:X98),
                                IF(
                                    M$4:X$4=1,
                                    M98:X98,
                                    ""),
                                "")
                            =0),
                        0,
                        GEOMEAN(IF(
                            ISNUMBER(M98:X98),
                            IF(
                                M$4:X$4=1,
                                M98:X98,
                                ""),
                            ""))
                    ),
                    IF(
                        OR(IF(
                            ISNUMBER(M98:X98),
                            IF(
                                M$4:X$4=2,
                                M98:X98,
                                ""),
                            "")
                            =0),
                        0,
                        GEOMEAN(IF(
                            ISNUMBER(M98:X98),
                            IF(
                                M$4:X$4=2,
                                M98:X98,
                                ""),
                            "")))
                )
            )
        )
    )
)</f>
        <v>0</v>
      </c>
      <c r="I98" s="191" t="e" cm="1">
        <f t="array" ref="I98">IF(
    SUM(IF(
            ISNUMBER(
                IF(
                    $M$5:$X$5,
                    (M98:X98),
                    "")),
            1,
            0))
        =0,
    NA(),
    IF(
        Parameters!$D$15=1,
        IF(
            SUM(--(ISNUMBER(IF($M$5:$X$5=1,(M98:X98),""))))&gt;0,
            MAX(IF(
                ISNUMBER(M98:X98),
                IF(
                    M$5:X$5=1,
                    M98:X98,
                    ""),
                "")),
            MAX(IF(
                ISNUMBER(M98:X98),
                IF(
                    M$5:X$5=2,
                    M98:X98,
                    ""),
                ""))
        ),
        IF(
            Parameters!$D$16=1,
            IFERROR(
                AVERAGE(IF(
                    ISNUMBER(M98:X98),
                    IF(
                        M$5:X$5=1,
                        M98:X98,
                        ""),
                    "")),
                AVERAGE(IF(
                    ISNUMBER(M98:X98),
                    IF(
                        M$5:X$5=2,
                        M98:X98,
                        ""),
                    ""))
            ),
            IF(
                Parameters!$D$17=1,
                IFERROR(
                    IF(
                        OR(
                            IF(
                                ISNUMBER(M98:X98),
                                IF(
                                    M$5:X$5=1,
                                    M98:X98,
                                    ""),
                                "")
                            =0),
                        0,
                        GEOMEAN(IF(
                            ISNUMBER(M98:X98),
                            IF(
                                M$5:X$5=1,
                                M98:X98,
                                ""),
                            ""))
                    ),
                    IF(
                        OR(IF(
                            ISNUMBER(M98:X98),
                            IF(
                                M$5:X$5=2,
                                M98:X98,
                                ""),
                            "")
                            =0),
                        0,
                        GEOMEAN(IF(
                            ISNUMBER(M98:X98),
                            IF(
                                M$5:X$5=2,
                                M98:X98,
                                ""),
                            "")))
                )
            )
        )
    )
)</f>
        <v>#N/A</v>
      </c>
      <c r="J98" s="242">
        <v>44895</v>
      </c>
      <c r="K98" s="242">
        <v>44620</v>
      </c>
      <c r="L98" s="91" t="s">
        <v>154</v>
      </c>
      <c r="M98" s="192">
        <v>0</v>
      </c>
      <c r="N98" s="192">
        <v>0</v>
      </c>
      <c r="O98" s="192" t="s">
        <v>409</v>
      </c>
      <c r="P98" s="192" t="s">
        <v>409</v>
      </c>
      <c r="Q98" s="192" t="s">
        <v>409</v>
      </c>
      <c r="R98" s="192">
        <v>0.11899999999999999</v>
      </c>
      <c r="S98" s="192">
        <v>81.7</v>
      </c>
      <c r="T98" s="192" t="s">
        <v>409</v>
      </c>
      <c r="U98" s="192" t="s">
        <v>409</v>
      </c>
      <c r="V98" s="192" t="s">
        <v>409</v>
      </c>
      <c r="W98" s="192"/>
      <c r="X98" s="192"/>
      <c r="Y98" s="192"/>
      <c r="Z98" s="192"/>
      <c r="AA98" s="87"/>
    </row>
    <row r="99" spans="1:27" x14ac:dyDescent="0.2">
      <c r="A99" s="81">
        <v>92</v>
      </c>
      <c r="B99" s="84" t="str">
        <f ca="1"/>
        <v>Iran, Islamic Rep.</v>
      </c>
      <c r="C99" s="84" t="str">
        <f ca="1"/>
        <v>IRN</v>
      </c>
      <c r="D99" s="84" t="str">
        <f ca="1"/>
        <v>MEA           Middle East &amp; North Africa</v>
      </c>
      <c r="E99" s="84" t="str">
        <f ca="1"/>
        <v>IBRD</v>
      </c>
      <c r="F99" s="81" t="str">
        <f t="shared" ca="1" si="4"/>
        <v/>
      </c>
      <c r="G99" s="80">
        <f>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0</v>
      </c>
      <c r="H99" s="80" cm="1">
        <f t="array" ref="H99">IF(
    SUM(IF(
            ISNUMBER(
                IF(
                    $M$4:$X$4,
                    (M99:X99),
                    "")),
            1,
            0))
        =0,
    NA(),
    IF(
        Parameters!$D$15=1,
        IF(
            SUM(--(ISNUMBER(IF($M$4:$X$4=1,(M99:X99),""))))&gt;0,
            MAX(IF(
                ISNUMBER(M99:X99),
                IF(
                    M$4:X$4=1,
                    M99:X99,
                    ""),
                "")),
            MAX(IF(
                ISNUMBER(M99:X99),
                IF(
                    M$4:X$4=2,
                    M99:X99,
                    ""),
                ""))
        ),
        IF(
            Parameters!$D$16=1,
            IFERROR(
                AVERAGE(IF(
                    ISNUMBER(M99:X99),
                    IF(
                        M$4:X$4=1,
                        M99:X99,
                        ""),
                    "")),
                AVERAGE(IF(
                    ISNUMBER(M99:X99),
                    IF(
                        M$4:X$4=2,
                        M99:X99,
                        ""),
                    ""))
            ),
            IF(
                Parameters!$D$17=1,
                IFERROR(
                    IF(
                        OR(
                            IF(
                                ISNUMBER(M99:X99),
                                IF(
                                    M$4:X$4=1,
                                    M99:X99,
                                    ""),
                                "")
                            =0),
                        0,
                        GEOMEAN(IF(
                            ISNUMBER(M99:X99),
                            IF(
                                M$4:X$4=1,
                                M99:X99,
                                ""),
                            ""))
                    ),
                    IF(
                        OR(IF(
                            ISNUMBER(M99:X99),
                            IF(
                                M$4:X$4=2,
                                M99:X99,
                                ""),
                            "")
                            =0),
                        0,
                        GEOMEAN(IF(
                            ISNUMBER(M99:X99),
                            IF(
                                M$4:X$4=2,
                                M99:X99,
                                ""),
                            "")))
                )
            )
        )
    )
)</f>
        <v>2.9665071770334901</v>
      </c>
      <c r="I99" s="191" t="e" cm="1">
        <f t="array" ref="I99">IF(
    SUM(IF(
            ISNUMBER(
                IF(
                    $M$5:$X$5,
                    (M99:X99),
                    "")),
            1,
            0))
        =0,
    NA(),
    IF(
        Parameters!$D$15=1,
        IF(
            SUM(--(ISNUMBER(IF($M$5:$X$5=1,(M99:X99),""))))&gt;0,
            MAX(IF(
                ISNUMBER(M99:X99),
                IF(
                    M$5:X$5=1,
                    M99:X99,
                    ""),
                "")),
            MAX(IF(
                ISNUMBER(M99:X99),
                IF(
                    M$5:X$5=2,
                    M99:X99,
                    ""),
                ""))
        ),
        IF(
            Parameters!$D$16=1,
            IFERROR(
                AVERAGE(IF(
                    ISNUMBER(M99:X99),
                    IF(
                        M$5:X$5=1,
                        M99:X99,
                        ""),
                    "")),
                AVERAGE(IF(
                    ISNUMBER(M99:X99),
                    IF(
                        M$5:X$5=2,
                        M99:X99,
                        ""),
                    ""))
            ),
            IF(
                Parameters!$D$17=1,
                IFERROR(
                    IF(
                        OR(
                            IF(
                                ISNUMBER(M99:X99),
                                IF(
                                    M$5:X$5=1,
                                    M99:X99,
                                    ""),
                                "")
                            =0),
                        0,
                        GEOMEAN(IF(
                            ISNUMBER(M99:X99),
                            IF(
                                M$5:X$5=1,
                                M99:X99,
                                ""),
                            ""))
                    ),
                    IF(
                        OR(IF(
                            ISNUMBER(M99:X99),
                            IF(
                                M$5:X$5=2,
                                M99:X99,
                                ""),
                            "")
                            =0),
                        0,
                        GEOMEAN(IF(
                            ISNUMBER(M99:X99),
                            IF(
                                M$5:X$5=2,
                                M99:X99,
                                ""),
                            "")))
                )
            )
        )
    )
)</f>
        <v>#N/A</v>
      </c>
      <c r="J99" s="242">
        <v>44620</v>
      </c>
      <c r="K99" s="242">
        <v>44620</v>
      </c>
      <c r="L99" s="91" t="s">
        <v>155</v>
      </c>
      <c r="M99" s="192">
        <v>2.9665071770334901</v>
      </c>
      <c r="N99" s="192" t="s">
        <v>409</v>
      </c>
      <c r="O99" s="192" t="s">
        <v>409</v>
      </c>
      <c r="P99" s="192" t="s">
        <v>409</v>
      </c>
      <c r="Q99" s="192" t="s">
        <v>409</v>
      </c>
      <c r="R99" s="192">
        <v>0.28199999999999997</v>
      </c>
      <c r="S99" s="192" t="s">
        <v>409</v>
      </c>
      <c r="T99" s="192" t="s">
        <v>409</v>
      </c>
      <c r="U99" s="192" t="s">
        <v>409</v>
      </c>
      <c r="V99" s="192" t="s">
        <v>409</v>
      </c>
      <c r="W99" s="192"/>
      <c r="X99" s="192"/>
      <c r="Y99" s="192"/>
      <c r="Z99" s="192"/>
      <c r="AA99" s="87"/>
    </row>
    <row r="100" spans="1:27" x14ac:dyDescent="0.2">
      <c r="A100" s="81">
        <v>93</v>
      </c>
      <c r="B100" s="84" t="str">
        <f ca="1"/>
        <v>Iraq</v>
      </c>
      <c r="C100" s="84" t="str">
        <f ca="1"/>
        <v>IRQ</v>
      </c>
      <c r="D100" s="84" t="str">
        <f ca="1"/>
        <v>MEA           Middle East &amp; North Africa</v>
      </c>
      <c r="E100" s="84" t="str">
        <f ca="1"/>
        <v>IBRD</v>
      </c>
      <c r="F100" s="81" t="str">
        <f t="shared" ca="1" si="4"/>
        <v/>
      </c>
      <c r="G100" s="80">
        <f>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2.4308621740219887</v>
      </c>
      <c r="H100" s="80" cm="1">
        <f t="array" ref="H100">IF(
    SUM(IF(
            ISNUMBER(
                IF(
                    $M$4:$X$4,
                    (M100:X100),
                    "")),
            1,
            0))
        =0,
    NA(),
    IF(
        Parameters!$D$15=1,
        IF(
            SUM(--(ISNUMBER(IF($M$4:$X$4=1,(M100:X100),""))))&gt;0,
            MAX(IF(
                ISNUMBER(M100:X100),
                IF(
                    M$4:X$4=1,
                    M100:X100,
                    ""),
                "")),
            MAX(IF(
                ISNUMBER(M100:X100),
                IF(
                    M$4:X$4=2,
                    M100:X100,
                    ""),
                ""))
        ),
        IF(
            Parameters!$D$16=1,
            IFERROR(
                AVERAGE(IF(
                    ISNUMBER(M100:X100),
                    IF(
                        M$4:X$4=1,
                        M100:X100,
                        ""),
                    "")),
                AVERAGE(IF(
                    ISNUMBER(M100:X100),
                    IF(
                        M$4:X$4=2,
                        M100:X100,
                        ""),
                    ""))
            ),
            IF(
                Parameters!$D$17=1,
                IFERROR(
                    IF(
                        OR(
                            IF(
                                ISNUMBER(M100:X100),
                                IF(
                                    M$4:X$4=1,
                                    M100:X100,
                                    ""),
                                "")
                            =0),
                        0,
                        GEOMEAN(IF(
                            ISNUMBER(M100:X100),
                            IF(
                                M$4:X$4=1,
                                M100:X100,
                                ""),
                            ""))
                    ),
                    IF(
                        OR(IF(
                            ISNUMBER(M100:X100),
                            IF(
                                M$4:X$4=2,
                                M100:X100,
                                ""),
                            "")
                            =0),
                        0,
                        GEOMEAN(IF(
                            ISNUMBER(M100:X100),
                            IF(
                                M$4:X$4=2,
                                M100:X100,
                                ""),
                            "")))
                )
            )
        )
    )
)</f>
        <v>5.9090909090909101</v>
      </c>
      <c r="I100" s="191" cm="1">
        <f t="array" ref="I100">IF(
    SUM(IF(
            ISNUMBER(
                IF(
                    $M$5:$X$5,
                    (M100:X100),
                    "")),
            1,
            0))
        =0,
    NA(),
    IF(
        Parameters!$D$15=1,
        IF(
            SUM(--(ISNUMBER(IF($M$5:$X$5=1,(M100:X100),""))))&gt;0,
            MAX(IF(
                ISNUMBER(M100:X100),
                IF(
                    M$5:X$5=1,
                    M100:X100,
                    ""),
                "")),
            MAX(IF(
                ISNUMBER(M100:X100),
                IF(
                    M$5:X$5=2,
                    M100:X100,
                    ""),
                ""))
        ),
        IF(
            Parameters!$D$16=1,
            IFERROR(
                AVERAGE(IF(
                    ISNUMBER(M100:X100),
                    IF(
                        M$5:X$5=1,
                        M100:X100,
                        ""),
                    "")),
                AVERAGE(IF(
                    ISNUMBER(M100:X100),
                    IF(
                        M$5:X$5=2,
                        M100:X100,
                        ""),
                    ""))
            ),
            IF(
                Parameters!$D$17=1,
                IFERROR(
                    IF(
                        OR(
                            IF(
                                ISNUMBER(M100:X100),
                                IF(
                                    M$5:X$5=1,
                                    M100:X100,
                                    ""),
                                "")
                            =0),
                        0,
                        GEOMEAN(IF(
                            ISNUMBER(M100:X100),
                            IF(
                                M$5:X$5=1,
                                M100:X100,
                                ""),
                            ""))
                    ),
                    IF(
                        OR(IF(
                            ISNUMBER(M100:X100),
                            IF(
                                M$5:X$5=2,
                                M100:X100,
                                ""),
                            "")
                            =0),
                        0,
                        GEOMEAN(IF(
                            ISNUMBER(M100:X100),
                            IF(
                                M$5:X$5=2,
                                M100:X100,
                                ""),
                            "")))
                )
            )
        )
    )
)</f>
        <v>1</v>
      </c>
      <c r="J100" s="242">
        <v>44620</v>
      </c>
      <c r="K100" s="242">
        <v>46281</v>
      </c>
      <c r="L100" s="91" t="s">
        <v>157</v>
      </c>
      <c r="M100" s="192">
        <v>5.9090909090909101</v>
      </c>
      <c r="N100" s="192" t="s">
        <v>409</v>
      </c>
      <c r="O100" s="192" t="s">
        <v>409</v>
      </c>
      <c r="P100" s="192" t="s">
        <v>409</v>
      </c>
      <c r="Q100" s="192">
        <v>1</v>
      </c>
      <c r="R100" s="192">
        <v>0.40500000000000003</v>
      </c>
      <c r="S100" s="192" t="s">
        <v>409</v>
      </c>
      <c r="T100" s="192" t="s">
        <v>409</v>
      </c>
      <c r="U100" s="192" t="s">
        <v>409</v>
      </c>
      <c r="V100" s="192">
        <v>-0.31</v>
      </c>
      <c r="W100" s="192"/>
      <c r="X100" s="192"/>
      <c r="Y100" s="192"/>
      <c r="Z100" s="192"/>
      <c r="AA100" s="87"/>
    </row>
    <row r="101" spans="1:27" x14ac:dyDescent="0.2">
      <c r="A101" s="81">
        <v>94</v>
      </c>
      <c r="B101" s="84" t="str">
        <f ca="1"/>
        <v>Iceland</v>
      </c>
      <c r="C101" s="84" t="str">
        <f ca="1"/>
        <v>ISL</v>
      </c>
      <c r="D101" s="84" t="str">
        <f ca="1"/>
        <v>ECS           Europe &amp; Central Asia</v>
      </c>
      <c r="E101" s="84" t="str">
        <f ca="1"/>
        <v>NA</v>
      </c>
      <c r="F101" s="81" t="str">
        <f t="shared" ca="1" si="4"/>
        <v/>
      </c>
      <c r="G101" s="80">
        <f>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0</v>
      </c>
      <c r="H101" s="80" cm="1">
        <f t="array" ref="H101">IF(
    SUM(IF(
            ISNUMBER(
                IF(
                    $M$4:$X$4,
                    (M101:X101),
                    "")),
            1,
            0))
        =0,
    NA(),
    IF(
        Parameters!$D$15=1,
        IF(
            SUM(--(ISNUMBER(IF($M$4:$X$4=1,(M101:X101),""))))&gt;0,
            MAX(IF(
                ISNUMBER(M101:X101),
                IF(
                    M$4:X$4=1,
                    M101:X101,
                    ""),
                "")),
            MAX(IF(
                ISNUMBER(M101:X101),
                IF(
                    M$4:X$4=2,
                    M101:X101,
                    ""),
                ""))
        ),
        IF(
            Parameters!$D$16=1,
            IFERROR(
                AVERAGE(IF(
                    ISNUMBER(M101:X101),
                    IF(
                        M$4:X$4=1,
                        M101:X101,
                        ""),
                    "")),
                AVERAGE(IF(
                    ISNUMBER(M101:X101),
                    IF(
                        M$4:X$4=2,
                        M101:X101,
                        ""),
                    ""))
            ),
            IF(
                Parameters!$D$17=1,
                IFERROR(
                    IF(
                        OR(
                            IF(
                                ISNUMBER(M101:X101),
                                IF(
                                    M$4:X$4=1,
                                    M101:X101,
                                    ""),
                                "")
                            =0),
                        0,
                        GEOMEAN(IF(
                            ISNUMBER(M101:X101),
                            IF(
                                M$4:X$4=1,
                                M101:X101,
                                ""),
                            ""))
                    ),
                    IF(
                        OR(IF(
                            ISNUMBER(M101:X101),
                            IF(
                                M$4:X$4=2,
                                M101:X101,
                                ""),
                            "")
                            =0),
                        0,
                        GEOMEAN(IF(
                            ISNUMBER(M101:X101),
                            IF(
                                M$4:X$4=2,
                                M101:X101,
                                ""),
                            "")))
                )
            )
        )
    )
)</f>
        <v>0.55023923444975997</v>
      </c>
      <c r="I101" s="191" t="e" cm="1">
        <f t="array" ref="I101">IF(
    SUM(IF(
            ISNUMBER(
                IF(
                    $M$5:$X$5,
                    (M101:X101),
                    "")),
            1,
            0))
        =0,
    NA(),
    IF(
        Parameters!$D$15=1,
        IF(
            SUM(--(ISNUMBER(IF($M$5:$X$5=1,(M101:X101),""))))&gt;0,
            MAX(IF(
                ISNUMBER(M101:X101),
                IF(
                    M$5:X$5=1,
                    M101:X101,
                    ""),
                "")),
            MAX(IF(
                ISNUMBER(M101:X101),
                IF(
                    M$5:X$5=2,
                    M101:X101,
                    ""),
                ""))
        ),
        IF(
            Parameters!$D$16=1,
            IFERROR(
                AVERAGE(IF(
                    ISNUMBER(M101:X101),
                    IF(
                        M$5:X$5=1,
                        M101:X101,
                        ""),
                    "")),
                AVERAGE(IF(
                    ISNUMBER(M101:X101),
                    IF(
                        M$5:X$5=2,
                        M101:X101,
                        ""),
                    ""))
            ),
            IF(
                Parameters!$D$17=1,
                IFERROR(
                    IF(
                        OR(
                            IF(
                                ISNUMBER(M101:X101),
                                IF(
                                    M$5:X$5=1,
                                    M101:X101,
                                    ""),
                                "")
                            =0),
                        0,
                        GEOMEAN(IF(
                            ISNUMBER(M101:X101),
                            IF(
                                M$5:X$5=1,
                                M101:X101,
                                ""),
                            ""))
                    ),
                    IF(
                        OR(IF(
                            ISNUMBER(M101:X101),
                            IF(
                                M$5:X$5=2,
                                M101:X101,
                                ""),
                            "")
                            =0),
                        0,
                        GEOMEAN(IF(
                            ISNUMBER(M101:X101),
                            IF(
                                M$5:X$5=2,
                                M101:X101,
                                ""),
                            "")))
                )
            )
        )
    )
)</f>
        <v>#N/A</v>
      </c>
      <c r="J101" s="242">
        <v>44620</v>
      </c>
      <c r="K101" s="242">
        <v>44620</v>
      </c>
      <c r="L101" s="91" t="s">
        <v>159</v>
      </c>
      <c r="M101" s="192">
        <v>0.55023923444975997</v>
      </c>
      <c r="N101" s="192" t="s">
        <v>409</v>
      </c>
      <c r="O101" s="192" t="s">
        <v>409</v>
      </c>
      <c r="P101" s="192" t="s">
        <v>409</v>
      </c>
      <c r="Q101" s="192" t="s">
        <v>409</v>
      </c>
      <c r="R101" s="192">
        <v>0.18099999999999999</v>
      </c>
      <c r="S101" s="192" t="s">
        <v>409</v>
      </c>
      <c r="T101" s="192" t="s">
        <v>409</v>
      </c>
      <c r="U101" s="192" t="s">
        <v>409</v>
      </c>
      <c r="V101" s="192" t="s">
        <v>409</v>
      </c>
      <c r="W101" s="192"/>
      <c r="X101" s="192"/>
      <c r="Y101" s="192"/>
      <c r="Z101" s="192"/>
      <c r="AA101" s="87"/>
    </row>
    <row r="102" spans="1:27" x14ac:dyDescent="0.2">
      <c r="A102" s="81">
        <v>95</v>
      </c>
      <c r="B102" s="84" t="str">
        <f ca="1"/>
        <v>Israel</v>
      </c>
      <c r="C102" s="84" t="str">
        <f ca="1"/>
        <v>ISR</v>
      </c>
      <c r="D102" s="84" t="str">
        <f ca="1"/>
        <v>MEA           Middle East &amp; North Africa</v>
      </c>
      <c r="E102" s="84" t="str">
        <f ca="1"/>
        <v>NA</v>
      </c>
      <c r="F102" s="81" t="str">
        <f t="shared" ca="1" si="4"/>
        <v/>
      </c>
      <c r="G102" s="80">
        <f>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0</v>
      </c>
      <c r="H102" s="80" cm="1">
        <f t="array" ref="H102">IF(
    SUM(IF(
            ISNUMBER(
                IF(
                    $M$4:$X$4,
                    (M102:X102),
                    "")),
            1,
            0))
        =0,
    NA(),
    IF(
        Parameters!$D$15=1,
        IF(
            SUM(--(ISNUMBER(IF($M$4:$X$4=1,(M102:X102),""))))&gt;0,
            MAX(IF(
                ISNUMBER(M102:X102),
                IF(
                    M$4:X$4=1,
                    M102:X102,
                    ""),
                "")),
            MAX(IF(
                ISNUMBER(M102:X102),
                IF(
                    M$4:X$4=2,
                    M102:X102,
                    ""),
                ""))
        ),
        IF(
            Parameters!$D$16=1,
            IFERROR(
                AVERAGE(IF(
                    ISNUMBER(M102:X102),
                    IF(
                        M$4:X$4=1,
                        M102:X102,
                        ""),
                    "")),
                AVERAGE(IF(
                    ISNUMBER(M102:X102),
                    IF(
                        M$4:X$4=2,
                        M102:X102,
                        ""),
                    ""))
            ),
            IF(
                Parameters!$D$17=1,
                IFERROR(
                    IF(
                        OR(
                            IF(
                                ISNUMBER(M102:X102),
                                IF(
                                    M$4:X$4=1,
                                    M102:X102,
                                    ""),
                                "")
                            =0),
                        0,
                        GEOMEAN(IF(
                            ISNUMBER(M102:X102),
                            IF(
                                M$4:X$4=1,
                                M102:X102,
                                ""),
                            ""))
                    ),
                    IF(
                        OR(IF(
                            ISNUMBER(M102:X102),
                            IF(
                                M$4:X$4=2,
                                M102:X102,
                                ""),
                            "")
                            =0),
                        0,
                        GEOMEAN(IF(
                            ISNUMBER(M102:X102),
                            IF(
                                M$4:X$4=2,
                                M102:X102,
                                ""),
                            "")))
                )
            )
        )
    )
)</f>
        <v>0.94962362478286</v>
      </c>
      <c r="I102" s="191" t="e" cm="1">
        <f t="array" ref="I102">IF(
    SUM(IF(
            ISNUMBER(
                IF(
                    $M$5:$X$5,
                    (M102:X102),
                    "")),
            1,
            0))
        =0,
    NA(),
    IF(
        Parameters!$D$15=1,
        IF(
            SUM(--(ISNUMBER(IF($M$5:$X$5=1,(M102:X102),""))))&gt;0,
            MAX(IF(
                ISNUMBER(M102:X102),
                IF(
                    M$5:X$5=1,
                    M102:X102,
                    ""),
                "")),
            MAX(IF(
                ISNUMBER(M102:X102),
                IF(
                    M$5:X$5=2,
                    M102:X102,
                    ""),
                ""))
        ),
        IF(
            Parameters!$D$16=1,
            IFERROR(
                AVERAGE(IF(
                    ISNUMBER(M102:X102),
                    IF(
                        M$5:X$5=1,
                        M102:X102,
                        ""),
                    "")),
                AVERAGE(IF(
                    ISNUMBER(M102:X102),
                    IF(
                        M$5:X$5=2,
                        M102:X102,
                        ""),
                    ""))
            ),
            IF(
                Parameters!$D$17=1,
                IFERROR(
                    IF(
                        OR(
                            IF(
                                ISNUMBER(M102:X102),
                                IF(
                                    M$5:X$5=1,
                                    M102:X102,
                                    ""),
                                "")
                            =0),
                        0,
                        GEOMEAN(IF(
                            ISNUMBER(M102:X102),
                            IF(
                                M$5:X$5=1,
                                M102:X102,
                                ""),
                            ""))
                    ),
                    IF(
                        OR(IF(
                            ISNUMBER(M102:X102),
                            IF(
                                M$5:X$5=2,
                                M102:X102,
                                ""),
                            "")
                            =0),
                        0,
                        GEOMEAN(IF(
                            ISNUMBER(M102:X102),
                            IF(
                                M$5:X$5=2,
                                M102:X102,
                                ""),
                            "")))
                )
            )
        )
    )
)</f>
        <v>#N/A</v>
      </c>
      <c r="J102" s="242">
        <v>44895</v>
      </c>
      <c r="K102" s="242">
        <v>44620</v>
      </c>
      <c r="L102" s="91" t="s">
        <v>161</v>
      </c>
      <c r="M102" s="192">
        <v>0</v>
      </c>
      <c r="N102" s="192">
        <v>0.94962362478286</v>
      </c>
      <c r="O102" s="192" t="s">
        <v>409</v>
      </c>
      <c r="P102" s="192" t="s">
        <v>409</v>
      </c>
      <c r="Q102" s="192" t="s">
        <v>409</v>
      </c>
      <c r="R102" s="192">
        <v>0.129</v>
      </c>
      <c r="S102" s="192">
        <v>74.8</v>
      </c>
      <c r="T102" s="192" t="s">
        <v>409</v>
      </c>
      <c r="U102" s="192" t="s">
        <v>409</v>
      </c>
      <c r="V102" s="192" t="s">
        <v>409</v>
      </c>
      <c r="W102" s="192"/>
      <c r="X102" s="192"/>
      <c r="Y102" s="192"/>
      <c r="Z102" s="192"/>
      <c r="AA102" s="87"/>
    </row>
    <row r="103" spans="1:27" x14ac:dyDescent="0.2">
      <c r="A103" s="81">
        <v>96</v>
      </c>
      <c r="B103" s="84" t="str">
        <f ca="1"/>
        <v>Italy</v>
      </c>
      <c r="C103" s="84" t="str">
        <f ca="1"/>
        <v>ITA</v>
      </c>
      <c r="D103" s="84" t="str">
        <f ca="1"/>
        <v>ECS           Europe &amp; Central Asia</v>
      </c>
      <c r="E103" s="84" t="str">
        <f ca="1"/>
        <v>NA</v>
      </c>
      <c r="F103" s="81" t="str">
        <f t="shared" ca="1" si="4"/>
        <v/>
      </c>
      <c r="G103" s="80">
        <f>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$M$4:$X$4,
                    (M103:X103),
                    "")),
            1,
            0))
        =0,
    NA(),
    IF(
        Parameters!$D$15=1,
        IF(
            SUM(--(ISNUMBER(IF($M$4:$X$4=1,(M103:X103),""))))&gt;0,
            MAX(IF(
                ISNUMBER(M103:X103),
                IF(
                    M$4:X$4=1,
                    M103:X103,
                    ""),
                "")),
            MAX(IF(
                ISNUMBER(M103:X103),
                IF(
                    M$4:X$4=2,
                    M103:X103,
                    ""),
                ""))
        ),
        IF(
            Parameters!$D$16=1,
            IFERROR(
                AVERAGE(IF(
                    ISNUMBER(M103:X103),
                    IF(
                        M$4:X$4=1,
                        M103:X103,
                        ""),
                    "")),
                AVERAGE(IF(
                    ISNUMBER(M103:X103),
                    IF(
                        M$4:X$4=2,
                        M103:X103,
                        ""),
                    ""))
            ),
            IF(
                Parameters!$D$17=1,
                IFERROR(
                    IF(
                        OR(
                            IF(
                                ISNUMBER(M103:X103),
                                IF(
                                    M$4:X$4=1,
                                    M103:X103,
                                    ""),
                                "")
                            =0),
                        0,
                        GEOMEAN(IF(
                            ISNUMBER(M103:X103),
                            IF(
                                M$4:X$4=1,
                                M103:X103,
                                ""),
                            ""))
                    ),
                    IF(
                        OR(IF(
                            ISNUMBER(M103:X103),
                            IF(
                                M$4:X$4=2,
                                M103:X103,
                                ""),
                            "")
                            =0),
                        0,
                        GEOMEAN(IF(
                            ISNUMBER(M103:X103),
                            IF(
                                M$4:X$4=2,
                                M103:X103,
                                ""),
                            "")))
                )
            )
        )
    )
)</f>
        <v>1.1812391430225799</v>
      </c>
      <c r="I103" s="191" t="e" cm="1">
        <f t="array" ref="I103">IF(
    SUM(IF(
            ISNUMBER(
                IF(
                    $M$5:$X$5,
                    (M103:X103),
                    "")),
            1,
            0))
        =0,
    NA(),
    IF(
        Parameters!$D$15=1,
        IF(
            SUM(--(ISNUMBER(IF($M$5:$X$5=1,(M103:X103),""))))&gt;0,
            MAX(IF(
                ISNUMBER(M103:X103),
                IF(
                    M$5:X$5=1,
                    M103:X103,
                    ""),
                "")),
            MAX(IF(
                ISNUMBER(M103:X103),
                IF(
                    M$5:X$5=2,
                    M103:X103,
                    ""),
                ""))
        ),
        IF(
            Parameters!$D$16=1,
            IFERROR(
                AVERAGE(IF(
                    ISNUMBER(M103:X103),
                    IF(
                        M$5:X$5=1,
                        M103:X103,
                        ""),
                    "")),
                AVERAGE(IF(
                    ISNUMBER(M103:X103),
                    IF(
                        M$5:X$5=2,
                        M103:X103,
                        ""),
                    ""))
            ),
            IF(
                Parameters!$D$17=1,
                IFERROR(
                    IF(
                        OR(
                            IF(
                                ISNUMBER(M103:X103),
                                IF(
                                    M$5:X$5=1,
                                    M103:X103,
                                    ""),
                                "")
                            =0),
                        0,
                        GEOMEAN(IF(
                            ISNUMBER(M103:X103),
                            IF(
                                M$5:X$5=1,
                                M103:X103,
                                ""),
                            ""))
                    ),
                    IF(
                        OR(IF(
                            ISNUMBER(M103:X103),
                            IF(
                                M$5:X$5=2,
                                M103:X103,
                                ""),
                            "")
                            =0),
                        0,
                        GEOMEAN(IF(
                            ISNUMBER(M103:X103),
                            IF(
                                M$5:X$5=2,
                                M103:X103,
                                ""),
                            "")))
                )
            )
        )
    )
)</f>
        <v>#N/A</v>
      </c>
      <c r="J103" s="242">
        <v>44895</v>
      </c>
      <c r="K103" s="242">
        <v>44620</v>
      </c>
      <c r="L103" s="91" t="s">
        <v>163</v>
      </c>
      <c r="M103" s="192">
        <v>0</v>
      </c>
      <c r="N103" s="192">
        <v>1.1812391430225799</v>
      </c>
      <c r="O103" s="192" t="s">
        <v>409</v>
      </c>
      <c r="P103" s="192" t="s">
        <v>409</v>
      </c>
      <c r="Q103" s="192" t="s">
        <v>409</v>
      </c>
      <c r="R103" s="192">
        <v>0.113</v>
      </c>
      <c r="S103" s="192">
        <v>74</v>
      </c>
      <c r="T103" s="192" t="s">
        <v>409</v>
      </c>
      <c r="U103" s="192" t="s">
        <v>409</v>
      </c>
      <c r="V103" s="192" t="s">
        <v>409</v>
      </c>
      <c r="W103" s="192"/>
      <c r="X103" s="192"/>
      <c r="Y103" s="192"/>
      <c r="Z103" s="192"/>
      <c r="AA103" s="87"/>
    </row>
    <row r="104" spans="1:27" x14ac:dyDescent="0.2">
      <c r="A104" s="81">
        <v>97</v>
      </c>
      <c r="B104" s="84" t="str">
        <f ca="1"/>
        <v>Jamaica</v>
      </c>
      <c r="C104" s="84" t="str">
        <f ca="1"/>
        <v>JAM</v>
      </c>
      <c r="D104" s="84" t="str">
        <f ca="1"/>
        <v>LCN           Latin America &amp; Caribbean</v>
      </c>
      <c r="E104" s="84" t="str">
        <f ca="1"/>
        <v>IBRD</v>
      </c>
      <c r="F104" s="81" t="str">
        <f t="shared" ca="1" si="4"/>
        <v/>
      </c>
      <c r="G104" s="80">
        <f>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0</v>
      </c>
      <c r="H104" s="80" cm="1">
        <f t="array" ref="H104">IF(
    SUM(IF(
            ISNUMBER(
                IF(
                    $M$4:$X$4,
                    (M104:X104),
                    "")),
            1,
            0))
        =0,
    NA(),
    IF(
        Parameters!$D$15=1,
        IF(
            SUM(--(ISNUMBER(IF($M$4:$X$4=1,(M104:X104),""))))&gt;0,
            MAX(IF(
                ISNUMBER(M104:X104),
                IF(
                    M$4:X$4=1,
                    M104:X104,
                    ""),
                "")),
            MAX(IF(
                ISNUMBER(M104:X104),
                IF(
                    M$4:X$4=2,
                    M104:X104,
                    ""),
                ""))
        ),
        IF(
            Parameters!$D$16=1,
            IFERROR(
                AVERAGE(IF(
                    ISNUMBER(M104:X104),
                    IF(
                        M$4:X$4=1,
                        M104:X104,
                        ""),
                    "")),
                AVERAGE(IF(
                    ISNUMBER(M104:X104),
                    IF(
                        M$4:X$4=2,
                        M104:X104,
                        ""),
                    ""))
            ),
            IF(
                Parameters!$D$17=1,
                IFERROR(
                    IF(
                        OR(
                            IF(
                                ISNUMBER(M104:X104),
                                IF(
                                    M$4:X$4=1,
                                    M104:X104,
                                    ""),
                                "")
                            =0),
                        0,
                        GEOMEAN(IF(
                            ISNUMBER(M104:X104),
                            IF(
                                M$4:X$4=1,
                                M104:X104,
                                ""),
                            ""))
                    ),
                    IF(
                        OR(IF(
                            ISNUMBER(M104:X104),
                            IF(
                                M$4:X$4=2,
                                M104:X104,
                                ""),
                            "")
                            =0),
                        0,
                        GEOMEAN(IF(
                            ISNUMBER(M104:X104),
                            IF(
                                M$4:X$4=2,
                                M104:X104,
                                ""),
                            "")))
                )
            )
        )
    )
)</f>
        <v>4.2105263157894699</v>
      </c>
      <c r="I104" s="191" t="e" cm="1">
        <f t="array" ref="I104">IF(
    SUM(IF(
            ISNUMBER(
                IF(
                    $M$5:$X$5,
                    (M104:X104),
                    "")),
            1,
            0))
        =0,
    NA(),
    IF(
        Parameters!$D$15=1,
        IF(
            SUM(--(ISNUMBER(IF($M$5:$X$5=1,(M104:X104),""))))&gt;0,
            MAX(IF(
                ISNUMBER(M104:X104),
                IF(
                    M$5:X$5=1,
                    M104:X104,
                    ""),
                "")),
            MAX(IF(
                ISNUMBER(M104:X104),
                IF(
                    M$5:X$5=2,
                    M104:X104,
                    ""),
                ""))
        ),
        IF(
            Parameters!$D$16=1,
            IFERROR(
                AVERAGE(IF(
                    ISNUMBER(M104:X104),
                    IF(
                        M$5:X$5=1,
                        M104:X104,
                        ""),
                    "")),
                AVERAGE(IF(
                    ISNUMBER(M104:X104),
                    IF(
                        M$5:X$5=2,
                        M104:X104,
                        ""),
                    ""))
            ),
            IF(
                Parameters!$D$17=1,
                IFERROR(
                    IF(
                        OR(
                            IF(
                                ISNUMBER(M104:X104),
                                IF(
                                    M$5:X$5=1,
                                    M104:X104,
                                    ""),
                                "")
                            =0),
                        0,
                        GEOMEAN(IF(
                            ISNUMBER(M104:X104),
                            IF(
                                M$5:X$5=1,
                                M104:X104,
                                ""),
                            ""))
                    ),
                    IF(
                        OR(IF(
                            ISNUMBER(M104:X104),
                            IF(
                                M$5:X$5=2,
                                M104:X104,
                                ""),
                            "")
                            =0),
                        0,
                        GEOMEAN(IF(
                            ISNUMBER(M104:X104),
                            IF(
                                M$5:X$5=2,
                                M104:X104,
                                ""),
                            "")))
                )
            )
        )
    )
)</f>
        <v>#N/A</v>
      </c>
      <c r="J104" s="242">
        <v>44620</v>
      </c>
      <c r="K104" s="242">
        <v>44620</v>
      </c>
      <c r="L104" s="91" t="s">
        <v>165</v>
      </c>
      <c r="M104" s="192">
        <v>4.2105263157894699</v>
      </c>
      <c r="N104" s="192" t="s">
        <v>409</v>
      </c>
      <c r="O104" s="192" t="s">
        <v>409</v>
      </c>
      <c r="P104" s="192" t="s">
        <v>409</v>
      </c>
      <c r="Q104" s="192" t="s">
        <v>409</v>
      </c>
      <c r="R104" s="192">
        <v>0.33400000000000002</v>
      </c>
      <c r="S104" s="192" t="s">
        <v>409</v>
      </c>
      <c r="T104" s="192" t="s">
        <v>409</v>
      </c>
      <c r="U104" s="192" t="s">
        <v>409</v>
      </c>
      <c r="V104" s="192" t="s">
        <v>409</v>
      </c>
      <c r="W104" s="192"/>
      <c r="X104" s="192"/>
      <c r="Y104" s="192"/>
      <c r="Z104" s="192"/>
      <c r="AA104" s="87"/>
    </row>
    <row r="105" spans="1:27" x14ac:dyDescent="0.2">
      <c r="A105" s="81">
        <v>98</v>
      </c>
      <c r="B105" s="84" t="str">
        <f ca="1"/>
        <v>Jordan</v>
      </c>
      <c r="C105" s="84" t="str">
        <f ca="1"/>
        <v>JOR</v>
      </c>
      <c r="D105" s="84" t="str">
        <f ca="1"/>
        <v>MEA           Middle East &amp; North Africa</v>
      </c>
      <c r="E105" s="84" t="str">
        <f ca="1"/>
        <v>IBRD</v>
      </c>
      <c r="F105" s="81" t="str">
        <f t="shared" ca="1" si="4"/>
        <v/>
      </c>
      <c r="G105" s="80">
        <f>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0</v>
      </c>
      <c r="H105" s="80" cm="1">
        <f t="array" ref="H105">IF(
    SUM(IF(
            ISNUMBER(
                IF(
                    $M$4:$X$4,
                    (M105:X105),
                    "")),
            1,
            0))
        =0,
    NA(),
    IF(
        Parameters!$D$15=1,
        IF(
            SUM(--(ISNUMBER(IF($M$4:$X$4=1,(M105:X105),""))))&gt;0,
            MAX(IF(
                ISNUMBER(M105:X105),
                IF(
                    M$4:X$4=1,
                    M105:X105,
                    ""),
                "")),
            MAX(IF(
                ISNUMBER(M105:X105),
                IF(
                    M$4:X$4=2,
                    M105:X105,
                    ""),
                ""))
        ),
        IF(
            Parameters!$D$16=1,
            IFERROR(
                AVERAGE(IF(
                    ISNUMBER(M105:X105),
                    IF(
                        M$4:X$4=1,
                        M105:X105,
                        ""),
                    "")),
                AVERAGE(IF(
                    ISNUMBER(M105:X105),
                    IF(
                        M$4:X$4=2,
                        M105:X105,
                        ""),
                    ""))
            ),
            IF(
                Parameters!$D$17=1,
                IFERROR(
                    IF(
                        OR(
                            IF(
                                ISNUMBER(M105:X105),
                                IF(
                                    M$4:X$4=1,
                                    M105:X105,
                                    ""),
                                "")
                            =0),
                        0,
                        GEOMEAN(IF(
                            ISNUMBER(M105:X105),
                            IF(
                                M$4:X$4=1,
                                M105:X105,
                                ""),
                            ""))
                    ),
                    IF(
                        OR(IF(
                            ISNUMBER(M105:X105),
                            IF(
                                M$4:X$4=2,
                                M105:X105,
                                ""),
                            "")
                            =0),
                        0,
                        GEOMEAN(IF(
                            ISNUMBER(M105:X105),
                            IF(
                                M$4:X$4=2,
                                M105:X105,
                                ""),
                            "")))
                )
            )
        )
    )
)</f>
        <v>3.4394904458598701</v>
      </c>
      <c r="I105" s="191" t="e" cm="1">
        <f t="array" ref="I105">IF(
    SUM(IF(
            ISNUMBER(
                IF(
                    $M$5:$X$5,
                    (M105:X105),
                    "")),
            1,
            0))
        =0,
    NA(),
    IF(
        Parameters!$D$15=1,
        IF(
            SUM(--(ISNUMBER(IF($M$5:$X$5=1,(M105:X105),""))))&gt;0,
            MAX(IF(
                ISNUMBER(M105:X105),
                IF(
                    M$5:X$5=1,
                    M105:X105,
                    ""),
                "")),
            MAX(IF(
                ISNUMBER(M105:X105),
                IF(
                    M$5:X$5=2,
                    M105:X105,
                    ""),
                ""))
        ),
        IF(
            Parameters!$D$16=1,
            IFERROR(
                AVERAGE(IF(
                    ISNUMBER(M105:X105),
                    IF(
                        M$5:X$5=1,
                        M105:X105,
                        ""),
                    "")),
                AVERAGE(IF(
                    ISNUMBER(M105:X105),
                    IF(
                        M$5:X$5=2,
                        M105:X105,
                        ""),
                    ""))
            ),
            IF(
                Parameters!$D$17=1,
                IFERROR(
                    IF(
                        OR(
                            IF(
                                ISNUMBER(M105:X105),
                                IF(
                                    M$5:X$5=1,
                                    M105:X105,
                                    ""),
                                "")
                            =0),
                        0,
                        GEOMEAN(IF(
                            ISNUMBER(M105:X105),
                            IF(
                                M$5:X$5=1,
                                M105:X105,
                                ""),
                            ""))
                    ),
                    IF(
                        OR(IF(
                            ISNUMBER(M105:X105),
                            IF(
                                M$5:X$5=2,
                                M105:X105,
                                ""),
                            "")
                            =0),
                        0,
                        GEOMEAN(IF(
                            ISNUMBER(M105:X105),
                            IF(
                                M$5:X$5=2,
                                M105:X105,
                                ""),
                            "")))
                )
            )
        )
    )
)</f>
        <v>#N/A</v>
      </c>
      <c r="J105" s="242">
        <v>44895</v>
      </c>
      <c r="K105" s="242">
        <v>44620</v>
      </c>
      <c r="L105" s="91" t="s">
        <v>167</v>
      </c>
      <c r="M105" s="192">
        <v>2.5358851674641101</v>
      </c>
      <c r="N105" s="192">
        <v>3.4394904458598701</v>
      </c>
      <c r="O105" s="192" t="s">
        <v>409</v>
      </c>
      <c r="P105" s="192" t="s">
        <v>409</v>
      </c>
      <c r="Q105" s="192" t="s">
        <v>409</v>
      </c>
      <c r="R105" s="192">
        <v>0.26400000000000001</v>
      </c>
      <c r="S105" s="192">
        <v>66.2</v>
      </c>
      <c r="T105" s="192" t="s">
        <v>409</v>
      </c>
      <c r="U105" s="192" t="s">
        <v>409</v>
      </c>
      <c r="V105" s="192" t="s">
        <v>409</v>
      </c>
      <c r="W105" s="192"/>
      <c r="X105" s="192"/>
      <c r="Y105" s="192"/>
      <c r="Z105" s="192"/>
      <c r="AA105" s="87"/>
    </row>
    <row r="106" spans="1:27" x14ac:dyDescent="0.2">
      <c r="A106" s="81">
        <v>99</v>
      </c>
      <c r="B106" s="84" t="str">
        <f ca="1"/>
        <v>Japan</v>
      </c>
      <c r="C106" s="84" t="str">
        <f ca="1"/>
        <v>JPN</v>
      </c>
      <c r="D106" s="84" t="str">
        <f ca="1"/>
        <v>EAS           East Asia &amp; Pacific</v>
      </c>
      <c r="E106" s="84" t="str">
        <f ca="1"/>
        <v>NA</v>
      </c>
      <c r="F106" s="81" t="str">
        <f t="shared" ca="1" si="4"/>
        <v/>
      </c>
      <c r="G106" s="80">
        <f>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0</v>
      </c>
      <c r="H106" s="80" cm="1">
        <f t="array" ref="H106">IF(
    SUM(IF(
            ISNUMBER(
                IF(
                    $M$4:$X$4,
                    (M106:X106),
                    "")),
            1,
            0))
        =0,
    NA(),
    IF(
        Parameters!$D$15=1,
        IF(
            SUM(--(ISNUMBER(IF($M$4:$X$4=1,(M106:X106),""))))&gt;0,
            MAX(IF(
                ISNUMBER(M106:X106),
                IF(
                    M$4:X$4=1,
                    M106:X106,
                    ""),
                "")),
            MAX(IF(
                ISNUMBER(M106:X106),
                IF(
                    M$4:X$4=2,
                    M106:X106,
                    ""),
                ""))
        ),
        IF(
            Parameters!$D$16=1,
            IFERROR(
                AVERAGE(IF(
                    ISNUMBER(M106:X106),
                    IF(
                        M$4:X$4=1,
                        M106:X106,
                        ""),
                    "")),
                AVERAGE(IF(
                    ISNUMBER(M106:X106),
                    IF(
                        M$4:X$4=2,
                        M106:X106,
                        ""),
                    ""))
            ),
            IF(
                Parameters!$D$17=1,
                IFERROR(
                    IF(
                        OR(
                            IF(
                                ISNUMBER(M106:X106),
                                IF(
                                    M$4:X$4=1,
                                    M106:X106,
                                    ""),
                                "")
                            =0),
                        0,
                        GEOMEAN(IF(
                            ISNUMBER(M106:X106),
                            IF(
                                M$4:X$4=1,
                                M106:X106,
                                ""),
                            ""))
                    ),
                    IF(
                        OR(IF(
                            ISNUMBER(M106:X106),
                            IF(
                                M$4:X$4=2,
                                M106:X106,
                                ""),
                            "")
                            =0),
                        0,
                        GEOMEAN(IF(
                            ISNUMBER(M106:X106),
                            IF(
                                M$4:X$4=2,
                                M106:X106,
                                ""),
                            "")))
                )
            )
        )
    )
)</f>
        <v>0</v>
      </c>
      <c r="I106" s="191" t="e" cm="1">
        <f t="array" ref="I106">IF(
    SUM(IF(
            ISNUMBER(
                IF(
                    $M$5:$X$5,
                    (M106:X106),
                    "")),
            1,
            0))
        =0,
    NA(),
    IF(
        Parameters!$D$15=1,
        IF(
            SUM(--(ISNUMBER(IF($M$5:$X$5=1,(M106:X106),""))))&gt;0,
            MAX(IF(
                ISNUMBER(M106:X106),
                IF(
                    M$5:X$5=1,
                    M106:X106,
                    ""),
                "")),
            MAX(IF(
                ISNUMBER(M106:X106),
                IF(
                    M$5:X$5=2,
                    M106:X106,
                    ""),
                ""))
        ),
        IF(
            Parameters!$D$16=1,
            IFERROR(
                AVERAGE(IF(
                    ISNUMBER(M106:X106),
                    IF(
                        M$5:X$5=1,
                        M106:X106,
                        ""),
                    "")),
                AVERAGE(IF(
                    ISNUMBER(M106:X106),
                    IF(
                        M$5:X$5=2,
                        M106:X106,
                        ""),
                    ""))
            ),
            IF(
                Parameters!$D$17=1,
                IFERROR(
                    IF(
                        OR(
                            IF(
                                ISNUMBER(M106:X106),
                                IF(
                                    M$5:X$5=1,
                                    M106:X106,
                                    ""),
                                "")
                            =0),
                        0,
                        GEOMEAN(IF(
                            ISNUMBER(M106:X106),
                            IF(
                                M$5:X$5=1,
                                M106:X106,
                                ""),
                            ""))
                    ),
                    IF(
                        OR(IF(
                            ISNUMBER(M106:X106),
                            IF(
                                M$5:X$5=2,
                                M106:X106,
                                ""),
                            "")
                            =0),
                        0,
                        GEOMEAN(IF(
                            ISNUMBER(M106:X106),
                            IF(
                                M$5:X$5=2,
                                M106:X106,
                                ""),
                            "")))
                )
            )
        )
    )
)</f>
        <v>#N/A</v>
      </c>
      <c r="J106" s="242">
        <v>44620</v>
      </c>
      <c r="K106" s="242">
        <v>44620</v>
      </c>
      <c r="L106" s="91" t="s">
        <v>169</v>
      </c>
      <c r="M106" s="192">
        <v>2.17703349282296</v>
      </c>
      <c r="N106" s="192">
        <v>0</v>
      </c>
      <c r="O106" s="192" t="s">
        <v>409</v>
      </c>
      <c r="P106" s="192" t="s">
        <v>409</v>
      </c>
      <c r="Q106" s="192" t="s">
        <v>409</v>
      </c>
      <c r="R106" s="192">
        <v>0.249</v>
      </c>
      <c r="S106" s="192">
        <v>79.5</v>
      </c>
      <c r="T106" s="192" t="s">
        <v>409</v>
      </c>
      <c r="U106" s="192" t="s">
        <v>409</v>
      </c>
      <c r="V106" s="192" t="s">
        <v>409</v>
      </c>
      <c r="W106" s="192"/>
      <c r="X106" s="192"/>
      <c r="Y106" s="192"/>
      <c r="Z106" s="192"/>
      <c r="AA106" s="87"/>
    </row>
    <row r="107" spans="1:27" x14ac:dyDescent="0.2">
      <c r="A107" s="81">
        <v>100</v>
      </c>
      <c r="B107" s="84" t="str">
        <f ca="1"/>
        <v>Kazakhstan</v>
      </c>
      <c r="C107" s="84" t="str">
        <f ca="1"/>
        <v>KAZ</v>
      </c>
      <c r="D107" s="84" t="str">
        <f ca="1"/>
        <v>ECS           Europe &amp; Central Asia</v>
      </c>
      <c r="E107" s="84" t="str">
        <f ca="1"/>
        <v>IBRD</v>
      </c>
      <c r="F107" s="81" t="str">
        <f t="shared" ca="1" si="4"/>
        <v/>
      </c>
      <c r="G107" s="80">
        <f>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0</v>
      </c>
      <c r="H107" s="80" cm="1">
        <f t="array" ref="H107">IF(
    SUM(IF(
            ISNUMBER(
                IF(
                    $M$4:$X$4,
                    (M107:X107),
                    "")),
            1,
            0))
        =0,
    NA(),
    IF(
        Parameters!$D$15=1,
        IF(
            SUM(--(ISNUMBER(IF($M$4:$X$4=1,(M107:X107),""))))&gt;0,
            MAX(IF(
                ISNUMBER(M107:X107),
                IF(
                    M$4:X$4=1,
                    M107:X107,
                    ""),
                "")),
            MAX(IF(
                ISNUMBER(M107:X107),
                IF(
                    M$4:X$4=2,
                    M107:X107,
                    ""),
                ""))
        ),
        IF(
            Parameters!$D$16=1,
            IFERROR(
                AVERAGE(IF(
                    ISNUMBER(M107:X107),
                    IF(
                        M$4:X$4=1,
                        M107:X107,
                        ""),
                    "")),
                AVERAGE(IF(
                    ISNUMBER(M107:X107),
                    IF(
                        M$4:X$4=2,
                        M107:X107,
                        ""),
                    ""))
            ),
            IF(
                Parameters!$D$17=1,
                IFERROR(
                    IF(
                        OR(
                            IF(
                                ISNUMBER(M107:X107),
                                IF(
                                    M$4:X$4=1,
                                    M107:X107,
                                    ""),
                                "")
                            =0),
                        0,
                        GEOMEAN(IF(
                            ISNUMBER(M107:X107),
                            IF(
                                M$4:X$4=1,
                                M107:X107,
                                ""),
                            ""))
                    ),
                    IF(
                        OR(IF(
                            ISNUMBER(M107:X107),
                            IF(
                                M$4:X$4=2,
                                M107:X107,
                                ""),
                            "")
                            =0),
                        0,
                        GEOMEAN(IF(
                            ISNUMBER(M107:X107),
                            IF(
                                M$4:X$4=2,
                                M107:X107,
                                ""),
                            "")))
                )
            )
        )
    )
)</f>
        <v>1.7313259988419201</v>
      </c>
      <c r="I107" s="191" t="e" cm="1">
        <f t="array" ref="I107">IF(
    SUM(IF(
            ISNUMBER(
                IF(
                    $M$5:$X$5,
                    (M107:X107),
                    "")),
            1,
            0))
        =0,
    NA(),
    IF(
        Parameters!$D$15=1,
        IF(
            SUM(--(ISNUMBER(IF($M$5:$X$5=1,(M107:X107),""))))&gt;0,
            MAX(IF(
                ISNUMBER(M107:X107),
                IF(
                    M$5:X$5=1,
                    M107:X107,
                    ""),
                "")),
            MAX(IF(
                ISNUMBER(M107:X107),
                IF(
                    M$5:X$5=2,
                    M107:X107,
                    ""),
                ""))
        ),
        IF(
            Parameters!$D$16=1,
            IFERROR(
                AVERAGE(IF(
                    ISNUMBER(M107:X107),
                    IF(
                        M$5:X$5=1,
                        M107:X107,
                        ""),
                    "")),
                AVERAGE(IF(
                    ISNUMBER(M107:X107),
                    IF(
                        M$5:X$5=2,
                        M107:X107,
                        ""),
                    ""))
            ),
            IF(
                Parameters!$D$17=1,
                IFERROR(
                    IF(
                        OR(
                            IF(
                                ISNUMBER(M107:X107),
                                IF(
                                    M$5:X$5=1,
                                    M107:X107,
                                    ""),
                                "")
                            =0),
                        0,
                        GEOMEAN(IF(
                            ISNUMBER(M107:X107),
                            IF(
                                M$5:X$5=1,
                                M107:X107,
                                ""),
                            ""))
                    ),
                    IF(
                        OR(IF(
                            ISNUMBER(M107:X107),
                            IF(
                                M$5:X$5=2,
                                M107:X107,
                                ""),
                            "")
                            =0),
                        0,
                        GEOMEAN(IF(
                            ISNUMBER(M107:X107),
                            IF(
                                M$5:X$5=2,
                                M107:X107,
                                ""),
                            "")))
                )
            )
        )
    )
)</f>
        <v>#N/A</v>
      </c>
      <c r="J107" s="242">
        <v>44895</v>
      </c>
      <c r="K107" s="242">
        <v>44620</v>
      </c>
      <c r="L107" s="91" t="s">
        <v>171</v>
      </c>
      <c r="M107" s="192">
        <v>1.2679425837320499</v>
      </c>
      <c r="N107" s="192">
        <v>1.7313259988419201</v>
      </c>
      <c r="O107" s="192" t="s">
        <v>409</v>
      </c>
      <c r="P107" s="192" t="s">
        <v>409</v>
      </c>
      <c r="Q107" s="192" t="s">
        <v>409</v>
      </c>
      <c r="R107" s="192">
        <v>0.21099999999999999</v>
      </c>
      <c r="S107" s="192">
        <v>72.099999999999994</v>
      </c>
      <c r="T107" s="192" t="s">
        <v>409</v>
      </c>
      <c r="U107" s="192" t="s">
        <v>409</v>
      </c>
      <c r="V107" s="192" t="s">
        <v>409</v>
      </c>
      <c r="W107" s="192"/>
      <c r="X107" s="192"/>
      <c r="Y107" s="192"/>
      <c r="Z107" s="192"/>
      <c r="AA107" s="87"/>
    </row>
    <row r="108" spans="1:27" x14ac:dyDescent="0.2">
      <c r="A108" s="81">
        <v>101</v>
      </c>
      <c r="B108" s="84" t="str">
        <f ca="1"/>
        <v>Kenya</v>
      </c>
      <c r="C108" s="84" t="str">
        <f ca="1"/>
        <v>KEN</v>
      </c>
      <c r="D108" s="84" t="str">
        <f ca="1"/>
        <v>SSF           Sub-Saharan Africa</v>
      </c>
      <c r="E108" s="84" t="str">
        <f ca="1"/>
        <v>Blend</v>
      </c>
      <c r="F108" s="81" t="str">
        <f t="shared" ca="1" si="4"/>
        <v/>
      </c>
      <c r="G108" s="80">
        <f>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8.5212361173806705</v>
      </c>
      <c r="H108" s="80" cm="1">
        <f t="array" ref="H108">IF(
    SUM(IF(
            ISNUMBER(
                IF(
                    $M$4:$X$4,
                    (M108:X108),
                    "")),
            1,
            0))
        =0,
    NA(),
    IF(
        Parameters!$D$15=1,
        IF(
            SUM(--(ISNUMBER(IF($M$4:$X$4=1,(M108:X108),""))))&gt;0,
            MAX(IF(
                ISNUMBER(M108:X108),
                IF(
                    M$4:X$4=1,
                    M108:X108,
                    ""),
                "")),
            MAX(IF(
                ISNUMBER(M108:X108),
                IF(
                    M$4:X$4=2,
                    M108:X108,
                    ""),
                ""))
        ),
        IF(
            Parameters!$D$16=1,
            IFERROR(
                AVERAGE(IF(
                    ISNUMBER(M108:X108),
                    IF(
                        M$4:X$4=1,
                        M108:X108,
                        ""),
                    "")),
                AVERAGE(IF(
                    ISNUMBER(M108:X108),
                    IF(
                        M$4:X$4=2,
                        M108:X108,
                        ""),
                    ""))
            ),
            IF(
                Parameters!$D$17=1,
                IFERROR(
                    IF(
                        OR(
                            IF(
                                ISNUMBER(M108:X108),
                                IF(
                                    M$4:X$4=1,
                                    M108:X108,
                                    ""),
                                "")
                            =0),
                        0,
                        GEOMEAN(IF(
                            ISNUMBER(M108:X108),
                            IF(
                                M$4:X$4=1,
                                M108:X108,
                                ""),
                            ""))
                    ),
                    IF(
                        OR(IF(
                            ISNUMBER(M108:X108),
                            IF(
                                M$4:X$4=2,
                                M108:X108,
                                ""),
                            "")
                            =0),
                        0,
                        GEOMEAN(IF(
                            ISNUMBER(M108:X108),
                            IF(
                                M$4:X$4=2,
                                M108:X108,
                                ""),
                            "")))
                )
            )
        )
    )
)</f>
        <v>7.2611464968152797</v>
      </c>
      <c r="I108" s="191" cm="1">
        <f t="array" ref="I108">IF(
    SUM(IF(
            ISNUMBER(
                IF(
                    $M$5:$X$5,
                    (M108:X108),
                    "")),
            1,
            0))
        =0,
    NA(),
    IF(
        Parameters!$D$15=1,
        IF(
            SUM(--(ISNUMBER(IF($M$5:$X$5=1,(M108:X108),""))))&gt;0,
            MAX(IF(
                ISNUMBER(M108:X108),
                IF(
                    M$5:X$5=1,
                    M108:X108,
                    ""),
                "")),
            MAX(IF(
                ISNUMBER(M108:X108),
                IF(
                    M$5:X$5=2,
                    M108:X108,
                    ""),
                ""))
        ),
        IF(
            Parameters!$D$16=1,
            IFERROR(
                AVERAGE(IF(
                    ISNUMBER(M108:X108),
                    IF(
                        M$5:X$5=1,
                        M108:X108,
                        ""),
                    "")),
                AVERAGE(IF(
                    ISNUMBER(M108:X108),
                    IF(
                        M$5:X$5=2,
                        M108:X108,
                        ""),
                    ""))
            ),
            IF(
                Parameters!$D$17=1,
                IFERROR(
                    IF(
                        OR(
                            IF(
                                ISNUMBER(M108:X108),
                                IF(
                                    M$5:X$5=1,
                                    M108:X108,
                                    ""),
                                "")
                            =0),
                        0,
                        GEOMEAN(IF(
                            ISNUMBER(M108:X108),
                            IF(
                                M$5:X$5=1,
                                M108:X108,
                                ""),
                            ""))
                    ),
                    IF(
                        OR(IF(
                            ISNUMBER(M108:X108),
                            IF(
                                M$5:X$5=2,
                                M108:X108,
                                ""),
                            "")
                            =0),
                        0,
                        GEOMEAN(IF(
                            ISNUMBER(M108:X108),
                            IF(
                                M$5:X$5=2,
                                M108:X108,
                                ""),
                            "")))
                )
            )
        )
    )
)</f>
        <v>10</v>
      </c>
      <c r="J108" s="242">
        <v>44620</v>
      </c>
      <c r="K108" s="242">
        <v>46281</v>
      </c>
      <c r="L108" s="91" t="s">
        <v>173</v>
      </c>
      <c r="M108" s="192">
        <v>10</v>
      </c>
      <c r="N108" s="192">
        <v>7.2611464968152797</v>
      </c>
      <c r="O108" s="192" t="s">
        <v>409</v>
      </c>
      <c r="P108" s="192">
        <v>10</v>
      </c>
      <c r="Q108" s="192">
        <v>5</v>
      </c>
      <c r="R108" s="192">
        <v>0.59299999999999997</v>
      </c>
      <c r="S108" s="192">
        <v>53</v>
      </c>
      <c r="T108" s="192" t="s">
        <v>409</v>
      </c>
      <c r="U108" s="192" t="s">
        <v>809</v>
      </c>
      <c r="V108" s="192">
        <v>10.46</v>
      </c>
      <c r="W108" s="192"/>
      <c r="X108" s="192"/>
      <c r="Y108" s="192"/>
      <c r="Z108" s="192"/>
      <c r="AA108" s="87"/>
    </row>
    <row r="109" spans="1:27" x14ac:dyDescent="0.2">
      <c r="A109" s="81">
        <v>102</v>
      </c>
      <c r="B109" s="84" t="str">
        <f ca="1"/>
        <v>Kyrgyz Republic</v>
      </c>
      <c r="C109" s="84" t="str">
        <f ca="1"/>
        <v>KGZ</v>
      </c>
      <c r="D109" s="84" t="str">
        <f ca="1"/>
        <v>ECS           Europe &amp; Central Asia</v>
      </c>
      <c r="E109" s="84" t="str">
        <f ca="1"/>
        <v>IDA</v>
      </c>
      <c r="F109" s="81" t="str">
        <f t="shared" ca="1" si="4"/>
        <v/>
      </c>
      <c r="G109" s="80">
        <f>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0</v>
      </c>
      <c r="H109" s="80" cm="1">
        <f t="array" ref="H109">IF(
    SUM(IF(
            ISNUMBER(
                IF(
                    $M$4:$X$4,
                    (M109:X109),
                    "")),
            1,
            0))
        =0,
    NA(),
    IF(
        Parameters!$D$15=1,
        IF(
            SUM(--(ISNUMBER(IF($M$4:$X$4=1,(M109:X109),""))))&gt;0,
            MAX(IF(
                ISNUMBER(M109:X109),
                IF(
                    M$4:X$4=1,
                    M109:X109,
                    ""),
                "")),
            MAX(IF(
                ISNUMBER(M109:X109),
                IF(
                    M$4:X$4=2,
                    M109:X109,
                    ""),
                ""))
        ),
        IF(
            Parameters!$D$16=1,
            IFERROR(
                AVERAGE(IF(
                    ISNUMBER(M109:X109),
                    IF(
                        M$4:X$4=1,
                        M109:X109,
                        ""),
                    "")),
                AVERAGE(IF(
                    ISNUMBER(M109:X109),
                    IF(
                        M$4:X$4=2,
                        M109:X109,
                        ""),
                    ""))
            ),
            IF(
                Parameters!$D$17=1,
                IFERROR(
                    IF(
                        OR(
                            IF(
                                ISNUMBER(M109:X109),
                                IF(
                                    M$4:X$4=1,
                                    M109:X109,
                                    ""),
                                "")
                            =0),
                        0,
                        GEOMEAN(IF(
                            ISNUMBER(M109:X109),
                            IF(
                                M$4:X$4=1,
                                M109:X109,
                                ""),
                            ""))
                    ),
                    IF(
                        OR(IF(
                            ISNUMBER(M109:X109),
                            IF(
                                M$4:X$4=2,
                                M109:X109,
                                ""),
                            "")
                            =0),
                        0,
                        GEOMEAN(IF(
                            ISNUMBER(M109:X109),
                            IF(
                                M$4:X$4=2,
                                M109:X109,
                                ""),
                            "")))
                )
            )
        )
    )
)</f>
        <v>3.7320574162679399</v>
      </c>
      <c r="I109" s="191" t="e" cm="1">
        <f t="array" ref="I109">IF(
    SUM(IF(
            ISNUMBER(
                IF(
                    $M$5:$X$5,
                    (M109:X109),
                    "")),
            1,
            0))
        =0,
    NA(),
    IF(
        Parameters!$D$15=1,
        IF(
            SUM(--(ISNUMBER(IF($M$5:$X$5=1,(M109:X109),""))))&gt;0,
            MAX(IF(
                ISNUMBER(M109:X109),
                IF(
                    M$5:X$5=1,
                    M109:X109,
                    ""),
                "")),
            MAX(IF(
                ISNUMBER(M109:X109),
                IF(
                    M$5:X$5=2,
                    M109:X109,
                    ""),
                ""))
        ),
        IF(
            Parameters!$D$16=1,
            IFERROR(
                AVERAGE(IF(
                    ISNUMBER(M109:X109),
                    IF(
                        M$5:X$5=1,
                        M109:X109,
                        ""),
                    "")),
                AVERAGE(IF(
                    ISNUMBER(M109:X109),
                    IF(
                        M$5:X$5=2,
                        M109:X109,
                        ""),
                    ""))
            ),
            IF(
                Parameters!$D$17=1,
                IFERROR(
                    IF(
                        OR(
                            IF(
                                ISNUMBER(M109:X109),
                                IF(
                                    M$5:X$5=1,
                                    M109:X109,
                                    ""),
                                "")
                            =0),
                        0,
                        GEOMEAN(IF(
                            ISNUMBER(M109:X109),
                            IF(
                                M$5:X$5=1,
                                M109:X109,
                                ""),
                            ""))
                    ),
                    IF(
                        OR(IF(
                            ISNUMBER(M109:X109),
                            IF(
                                M$5:X$5=2,
                                M109:X109,
                                ""),
                            "")
                            =0),
                        0,
                        GEOMEAN(IF(
                            ISNUMBER(M109:X109),
                            IF(
                                M$5:X$5=2,
                                M109:X109,
                                ""),
                            "")))
                )
            )
        )
    )
)</f>
        <v>#N/A</v>
      </c>
      <c r="J109" s="242">
        <v>44620</v>
      </c>
      <c r="K109" s="242">
        <v>44620</v>
      </c>
      <c r="L109" s="91" t="s">
        <v>174</v>
      </c>
      <c r="M109" s="192">
        <v>3.7320574162679399</v>
      </c>
      <c r="N109" s="192" t="s">
        <v>409</v>
      </c>
      <c r="O109" s="192" t="s">
        <v>409</v>
      </c>
      <c r="P109" s="192" t="s">
        <v>409</v>
      </c>
      <c r="Q109" s="192" t="s">
        <v>409</v>
      </c>
      <c r="R109" s="192">
        <v>0.314</v>
      </c>
      <c r="S109" s="192" t="s">
        <v>409</v>
      </c>
      <c r="T109" s="192" t="s">
        <v>409</v>
      </c>
      <c r="U109" s="192" t="s">
        <v>409</v>
      </c>
      <c r="V109" s="192" t="s">
        <v>409</v>
      </c>
      <c r="W109" s="192"/>
      <c r="X109" s="192"/>
      <c r="Y109" s="192"/>
      <c r="Z109" s="192"/>
      <c r="AA109" s="87"/>
    </row>
    <row r="110" spans="1:27" x14ac:dyDescent="0.2">
      <c r="A110" s="81">
        <v>103</v>
      </c>
      <c r="B110" s="84" t="str">
        <f ca="1"/>
        <v>Cambodia</v>
      </c>
      <c r="C110" s="84" t="str">
        <f ca="1"/>
        <v>KHM</v>
      </c>
      <c r="D110" s="84" t="str">
        <f ca="1"/>
        <v>EAS           East Asia &amp; Pacific</v>
      </c>
      <c r="E110" s="84" t="str">
        <f ca="1"/>
        <v>IDA</v>
      </c>
      <c r="F110" s="81" t="str">
        <f t="shared" ca="1" si="4"/>
        <v/>
      </c>
      <c r="G110" s="80">
        <f>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0</v>
      </c>
      <c r="H110" s="80" cm="1">
        <f t="array" ref="H110">IF(
    SUM(IF(
            ISNUMBER(
                IF(
                    $M$4:$X$4,
                    (M110:X110),
                    "")),
            1,
            0))
        =0,
    NA(),
    IF(
        Parameters!$D$15=1,
        IF(
            SUM(--(ISNUMBER(IF($M$4:$X$4=1,(M110:X110),""))))&gt;0,
            MAX(IF(
                ISNUMBER(M110:X110),
                IF(
                    M$4:X$4=1,
                    M110:X110,
                    ""),
                "")),
            MAX(IF(
                ISNUMBER(M110:X110),
                IF(
                    M$4:X$4=2,
                    M110:X110,
                    ""),
                ""))
        ),
        IF(
            Parameters!$D$16=1,
            IFERROR(
                AVERAGE(IF(
                    ISNUMBER(M110:X110),
                    IF(
                        M$4:X$4=1,
                        M110:X110,
                        ""),
                    "")),
                AVERAGE(IF(
                    ISNUMBER(M110:X110),
                    IF(
                        M$4:X$4=2,
                        M110:X110,
                        ""),
                    ""))
            ),
            IF(
                Parameters!$D$17=1,
                IFERROR(
                    IF(
                        OR(
                            IF(
                                ISNUMBER(M110:X110),
                                IF(
                                    M$4:X$4=1,
                                    M110:X110,
                                    ""),
                                "")
                            =0),
                        0,
                        GEOMEAN(IF(
                            ISNUMBER(M110:X110),
                            IF(
                                M$4:X$4=1,
                                M110:X110,
                                ""),
                            ""))
                    ),
                    IF(
                        OR(IF(
                            ISNUMBER(M110:X110),
                            IF(
                                M$4:X$4=2,
                                M110:X110,
                                ""),
                            "")
                            =0),
                        0,
                        GEOMEAN(IF(
                            ISNUMBER(M110:X110),
                            IF(
                                M$4:X$4=2,
                                M110:X110,
                                ""),
                            "")))
                )
            )
        )
    )
)</f>
        <v>6.4794441227562203</v>
      </c>
      <c r="I110" s="191" t="e" cm="1">
        <f t="array" ref="I110">IF(
    SUM(IF(
            ISNUMBER(
                IF(
                    $M$5:$X$5,
                    (M110:X110),
                    "")),
            1,
            0))
        =0,
    NA(),
    IF(
        Parameters!$D$15=1,
        IF(
            SUM(--(ISNUMBER(IF($M$5:$X$5=1,(M110:X110),""))))&gt;0,
            MAX(IF(
                ISNUMBER(M110:X110),
                IF(
                    M$5:X$5=1,
                    M110:X110,
                    ""),
                "")),
            MAX(IF(
                ISNUMBER(M110:X110),
                IF(
                    M$5:X$5=2,
                    M110:X110,
                    ""),
                ""))
        ),
        IF(
            Parameters!$D$16=1,
            IFERROR(
                AVERAGE(IF(
                    ISNUMBER(M110:X110),
                    IF(
                        M$5:X$5=1,
                        M110:X110,
                        ""),
                    "")),
                AVERAGE(IF(
                    ISNUMBER(M110:X110),
                    IF(
                        M$5:X$5=2,
                        M110:X110,
                        ""),
                    ""))
            ),
            IF(
                Parameters!$D$17=1,
                IFERROR(
                    IF(
                        OR(
                            IF(
                                ISNUMBER(M110:X110),
                                IF(
                                    M$5:X$5=1,
                                    M110:X110,
                                    ""),
                                "")
                            =0),
                        0,
                        GEOMEAN(IF(
                            ISNUMBER(M110:X110),
                            IF(
                                M$5:X$5=1,
                                M110:X110,
                                ""),
                            ""))
                    ),
                    IF(
                        OR(IF(
                            ISNUMBER(M110:X110),
                            IF(
                                M$5:X$5=2,
                                M110:X110,
                                ""),
                            "")
                            =0),
                        0,
                        GEOMEAN(IF(
                            ISNUMBER(M110:X110),
                            IF(
                                M$5:X$5=2,
                                M110:X110,
                                ""),
                            "")))
                )
            )
        )
    )
)</f>
        <v>#N/A</v>
      </c>
      <c r="J110" s="242">
        <v>44620</v>
      </c>
      <c r="K110" s="242">
        <v>44620</v>
      </c>
      <c r="L110" s="91" t="s">
        <v>176</v>
      </c>
      <c r="M110" s="192">
        <v>9.3301435406698499</v>
      </c>
      <c r="N110" s="192">
        <v>6.4794441227562203</v>
      </c>
      <c r="O110" s="192" t="s">
        <v>409</v>
      </c>
      <c r="P110" s="192" t="s">
        <v>409</v>
      </c>
      <c r="Q110" s="192" t="s">
        <v>409</v>
      </c>
      <c r="R110" s="192">
        <v>0.54800000000000004</v>
      </c>
      <c r="S110" s="192">
        <v>55.7</v>
      </c>
      <c r="T110" s="192" t="s">
        <v>409</v>
      </c>
      <c r="U110" s="192" t="s">
        <v>409</v>
      </c>
      <c r="V110" s="192" t="s">
        <v>409</v>
      </c>
      <c r="W110" s="192"/>
      <c r="X110" s="192"/>
      <c r="Y110" s="192"/>
      <c r="Z110" s="192"/>
      <c r="AA110" s="87"/>
    </row>
    <row r="111" spans="1:27" x14ac:dyDescent="0.2">
      <c r="A111" s="81">
        <v>104</v>
      </c>
      <c r="B111" s="84" t="str">
        <f ca="1"/>
        <v>Kiribati</v>
      </c>
      <c r="C111" s="84" t="str">
        <f ca="1"/>
        <v>KIR</v>
      </c>
      <c r="D111" s="84" t="str">
        <f ca="1"/>
        <v>EAS           East Asia &amp; Pacific</v>
      </c>
      <c r="E111" s="84" t="str">
        <f ca="1"/>
        <v>IDA</v>
      </c>
      <c r="F111" s="81" t="str">
        <f t="shared" ca="1" si="4"/>
        <v/>
      </c>
      <c r="G111" s="80">
        <f>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0</v>
      </c>
      <c r="H111" s="80" cm="1">
        <f t="array" ref="H111">IF(
    SUM(IF(
            ISNUMBER(
                IF(
                    $M$4:$X$4,
                    (M111:X111),
                    "")),
            1,
            0))
        =0,
    NA(),
    IF(
        Parameters!$D$15=1,
        IF(
            SUM(--(ISNUMBER(IF($M$4:$X$4=1,(M111:X111),""))))&gt;0,
            MAX(IF(
                ISNUMBER(M111:X111),
                IF(
                    M$4:X$4=1,
                    M111:X111,
                    ""),
                "")),
            MAX(IF(
                ISNUMBER(M111:X111),
                IF(
                    M$4:X$4=2,
                    M111:X111,
                    ""),
                ""))
        ),
        IF(
            Parameters!$D$16=1,
            IFERROR(
                AVERAGE(IF(
                    ISNUMBER(M111:X111),
                    IF(
                        M$4:X$4=1,
                        M111:X111,
                        ""),
                    "")),
                AVERAGE(IF(
                    ISNUMBER(M111:X111),
                    IF(
                        M$4:X$4=2,
                        M111:X111,
                        ""),
                    ""))
            ),
            IF(
                Parameters!$D$17=1,
                IFERROR(
                    IF(
                        OR(
                            IF(
                                ISNUMBER(M111:X111),
                                IF(
                                    M$4:X$4=1,
                                    M111:X111,
                                    ""),
                                "")
                            =0),
                        0,
                        GEOMEAN(IF(
                            ISNUMBER(M111:X111),
                            IF(
                                M$4:X$4=1,
                                M111:X111,
                                ""),
                            ""))
                    ),
                    IF(
                        OR(IF(
                            ISNUMBER(M111:X111),
                            IF(
                                M$4:X$4=2,
                                M111:X111,
                                ""),
                            "")
                            =0),
                        0,
                        GEOMEAN(IF(
                            ISNUMBER(M111:X111),
                            IF(
                                M$4:X$4=2,
                                M111:X111,
                                ""),
                            "")))
                )
            )
        )
    )
)</f>
        <v>5.7655502392344502</v>
      </c>
      <c r="I111" s="191" t="e" cm="1">
        <f t="array" ref="I111">IF(
    SUM(IF(
            ISNUMBER(
                IF(
                    $M$5:$X$5,
                    (M111:X111),
                    "")),
            1,
            0))
        =0,
    NA(),
    IF(
        Parameters!$D$15=1,
        IF(
            SUM(--(ISNUMBER(IF($M$5:$X$5=1,(M111:X111),""))))&gt;0,
            MAX(IF(
                ISNUMBER(M111:X111),
                IF(
                    M$5:X$5=1,
                    M111:X111,
                    ""),
                "")),
            MAX(IF(
                ISNUMBER(M111:X111),
                IF(
                    M$5:X$5=2,
                    M111:X111,
                    ""),
                ""))
        ),
        IF(
            Parameters!$D$16=1,
            IFERROR(
                AVERAGE(IF(
                    ISNUMBER(M111:X111),
                    IF(
                        M$5:X$5=1,
                        M111:X111,
                        ""),
                    "")),
                AVERAGE(IF(
                    ISNUMBER(M111:X111),
                    IF(
                        M$5:X$5=2,
                        M111:X111,
                        ""),
                    ""))
            ),
            IF(
                Parameters!$D$17=1,
                IFERROR(
                    IF(
                        OR(
                            IF(
                                ISNUMBER(M111:X111),
                                IF(
                                    M$5:X$5=1,
                                    M111:X111,
                                    ""),
                                "")
                            =0),
                        0,
                        GEOMEAN(IF(
                            ISNUMBER(M111:X111),
                            IF(
                                M$5:X$5=1,
                                M111:X111,
                                ""),
                            ""))
                    ),
                    IF(
                        OR(IF(
                            ISNUMBER(M111:X111),
                            IF(
                                M$5:X$5=2,
                                M111:X111,
                                ""),
                            "")
                            =0),
                        0,
                        GEOMEAN(IF(
                            ISNUMBER(M111:X111),
                            IF(
                                M$5:X$5=2,
                                M111:X111,
                                ""),
                            "")))
                )
            )
        )
    )
)</f>
        <v>#N/A</v>
      </c>
      <c r="J111" s="242">
        <v>44620</v>
      </c>
      <c r="K111" s="242">
        <v>44620</v>
      </c>
      <c r="L111" s="91" t="s">
        <v>178</v>
      </c>
      <c r="M111" s="192">
        <v>5.7655502392344502</v>
      </c>
      <c r="N111" s="192" t="s">
        <v>409</v>
      </c>
      <c r="O111" s="192" t="s">
        <v>409</v>
      </c>
      <c r="P111" s="192" t="s">
        <v>409</v>
      </c>
      <c r="Q111" s="192" t="s">
        <v>409</v>
      </c>
      <c r="R111" s="192">
        <v>0.39900000000000002</v>
      </c>
      <c r="S111" s="192" t="s">
        <v>409</v>
      </c>
      <c r="T111" s="192" t="s">
        <v>409</v>
      </c>
      <c r="U111" s="192" t="s">
        <v>409</v>
      </c>
      <c r="V111" s="192" t="s">
        <v>409</v>
      </c>
      <c r="W111" s="192"/>
      <c r="X111" s="192"/>
      <c r="Y111" s="192"/>
      <c r="Z111" s="192"/>
      <c r="AA111" s="87"/>
    </row>
    <row r="112" spans="1:27" x14ac:dyDescent="0.2">
      <c r="A112" s="81">
        <v>105</v>
      </c>
      <c r="B112" s="84" t="str">
        <f ca="1"/>
        <v>St. Kitts and Nevis</v>
      </c>
      <c r="C112" s="84" t="str">
        <f ca="1"/>
        <v>KNA</v>
      </c>
      <c r="D112" s="84" t="str">
        <f ca="1"/>
        <v>LCN           Latin America &amp; Caribbean</v>
      </c>
      <c r="E112" s="84" t="str">
        <f ca="1"/>
        <v>IBRD</v>
      </c>
      <c r="F112" s="81" t="str">
        <f t="shared" ca="1" si="4"/>
        <v/>
      </c>
      <c r="G112" s="80">
        <f>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0</v>
      </c>
      <c r="H112" s="80" cm="1">
        <f t="array" ref="H112">IF(
    SUM(IF(
            ISNUMBER(
                IF(
                    $M$4:$X$4,
                    (M112:X112),
                    "")),
            1,
            0))
        =0,
    NA(),
    IF(
        Parameters!$D$15=1,
        IF(
            SUM(--(ISNUMBER(IF($M$4:$X$4=1,(M112:X112),""))))&gt;0,
            MAX(IF(
                ISNUMBER(M112:X112),
                IF(
                    M$4:X$4=1,
                    M112:X112,
                    ""),
                "")),
            MAX(IF(
                ISNUMBER(M112:X112),
                IF(
                    M$4:X$4=2,
                    M112:X112,
                    ""),
                ""))
        ),
        IF(
            Parameters!$D$16=1,
            IFERROR(
                AVERAGE(IF(
                    ISNUMBER(M112:X112),
                    IF(
                        M$4:X$4=1,
                        M112:X112,
                        ""),
                    "")),
                AVERAGE(IF(
                    ISNUMBER(M112:X112),
                    IF(
                        M$4:X$4=2,
                        M112:X112,
                        ""),
                    ""))
            ),
            IF(
                Parameters!$D$17=1,
                IFERROR(
                    IF(
                        OR(
                            IF(
                                ISNUMBER(M112:X112),
                                IF(
                                    M$4:X$4=1,
                                    M112:X112,
                                    ""),
                                "")
                            =0),
                        0,
                        GEOMEAN(IF(
                            ISNUMBER(M112:X112),
                            IF(
                                M$4:X$4=1,
                                M112:X112,
                                ""),
                            ""))
                    ),
                    IF(
                        OR(IF(
                            ISNUMBER(M112:X112),
                            IF(
                                M$4:X$4=2,
                                M112:X112,
                                ""),
                            "")
                            =0),
                        0,
                        GEOMEAN(IF(
                            ISNUMBER(M112:X112),
                            IF(
                                M$4:X$4=2,
                                M112:X112,
                                ""),
                            "")))
                )
            )
        )
    )
)</f>
        <v>4.01913875598086</v>
      </c>
      <c r="I112" s="191" t="e" cm="1">
        <f t="array" ref="I112">IF(
    SUM(IF(
            ISNUMBER(
                IF(
                    $M$5:$X$5,
                    (M112:X112),
                    "")),
            1,
            0))
        =0,
    NA(),
    IF(
        Parameters!$D$15=1,
        IF(
            SUM(--(ISNUMBER(IF($M$5:$X$5=1,(M112:X112),""))))&gt;0,
            MAX(IF(
                ISNUMBER(M112:X112),
                IF(
                    M$5:X$5=1,
                    M112:X112,
                    ""),
                "")),
            MAX(IF(
                ISNUMBER(M112:X112),
                IF(
                    M$5:X$5=2,
                    M112:X112,
                    ""),
                ""))
        ),
        IF(
            Parameters!$D$16=1,
            IFERROR(
                AVERAGE(IF(
                    ISNUMBER(M112:X112),
                    IF(
                        M$5:X$5=1,
                        M112:X112,
                        ""),
                    "")),
                AVERAGE(IF(
                    ISNUMBER(M112:X112),
                    IF(
                        M$5:X$5=2,
                        M112:X112,
                        ""),
                    ""))
            ),
            IF(
                Parameters!$D$17=1,
                IFERROR(
                    IF(
                        OR(
                            IF(
                                ISNUMBER(M112:X112),
                                IF(
                                    M$5:X$5=1,
                                    M112:X112,
                                    ""),
                                "")
                            =0),
                        0,
                        GEOMEAN(IF(
                            ISNUMBER(M112:X112),
                            IF(
                                M$5:X$5=1,
                                M112:X112,
                                ""),
                            ""))
                    ),
                    IF(
                        OR(IF(
                            ISNUMBER(M112:X112),
                            IF(
                                M$5:X$5=2,
                                M112:X112,
                                ""),
                            "")
                            =0),
                        0,
                        GEOMEAN(IF(
                            ISNUMBER(M112:X112),
                            IF(
                                M$5:X$5=2,
                                M112:X112,
                                ""),
                            "")))
                )
            )
        )
    )
)</f>
        <v>#N/A</v>
      </c>
      <c r="J112" s="242">
        <v>44620</v>
      </c>
      <c r="K112" s="242">
        <v>44620</v>
      </c>
      <c r="L112" s="91" t="s">
        <v>179</v>
      </c>
      <c r="M112" s="192">
        <v>4.01913875598086</v>
      </c>
      <c r="N112" s="192" t="s">
        <v>409</v>
      </c>
      <c r="O112" s="192" t="s">
        <v>409</v>
      </c>
      <c r="P112" s="192" t="s">
        <v>409</v>
      </c>
      <c r="Q112" s="192" t="s">
        <v>409</v>
      </c>
      <c r="R112" s="192">
        <v>0.32600000000000001</v>
      </c>
      <c r="S112" s="192" t="s">
        <v>409</v>
      </c>
      <c r="T112" s="192" t="s">
        <v>409</v>
      </c>
      <c r="U112" s="192" t="s">
        <v>409</v>
      </c>
      <c r="V112" s="192" t="s">
        <v>409</v>
      </c>
      <c r="W112" s="192"/>
      <c r="X112" s="192"/>
      <c r="Y112" s="192"/>
      <c r="Z112" s="192"/>
      <c r="AA112" s="87"/>
    </row>
    <row r="113" spans="1:27" x14ac:dyDescent="0.2">
      <c r="A113" s="81">
        <v>106</v>
      </c>
      <c r="B113" s="84" t="str">
        <f ca="1"/>
        <v>Korea, Rep.</v>
      </c>
      <c r="C113" s="84" t="str">
        <f ca="1"/>
        <v>KOR</v>
      </c>
      <c r="D113" s="84" t="str">
        <f ca="1"/>
        <v>EAS           East Asia &amp; Pacific</v>
      </c>
      <c r="E113" s="84" t="str">
        <f ca="1"/>
        <v>NA</v>
      </c>
      <c r="F113" s="81" t="str">
        <f t="shared" ca="1" si="4"/>
        <v/>
      </c>
      <c r="G113" s="80">
        <f>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v>
      </c>
      <c r="H113" s="80" cm="1">
        <f t="array" ref="H113">IF(
    SUM(IF(
            ISNUMBER(
                IF(
                    $M$4:$X$4,
                    (M113:X113),
                    "")),
            1,
            0))
        =0,
    NA(),
    IF(
        Parameters!$D$15=1,
        IF(
            SUM(--(ISNUMBER(IF($M$4:$X$4=1,(M113:X113),""))))&gt;0,
            MAX(IF(
                ISNUMBER(M113:X113),
                IF(
                    M$4:X$4=1,
                    M113:X113,
                    ""),
                "")),
            MAX(IF(
                ISNUMBER(M113:X113),
                IF(
                    M$4:X$4=2,
                    M113:X113,
                    ""),
                ""))
        ),
        IF(
            Parameters!$D$16=1,
            IFERROR(
                AVERAGE(IF(
                    ISNUMBER(M113:X113),
                    IF(
                        M$4:X$4=1,
                        M113:X113,
                        ""),
                    "")),
                AVERAGE(IF(
                    ISNUMBER(M113:X113),
                    IF(
                        M$4:X$4=2,
                        M113:X113,
                        ""),
                    ""))
            ),
            IF(
                Parameters!$D$17=1,
                IFERROR(
                    IF(
                        OR(
                            IF(
                                ISNUMBER(M113:X113),
                                IF(
                                    M$4:X$4=1,
                                    M113:X113,
                                    ""),
                                "")
                            =0),
                        0,
                        GEOMEAN(IF(
                            ISNUMBER(M113:X113),
                            IF(
                                M$4:X$4=1,
                                M113:X113,
                                ""),
                            ""))
                    ),
                    IF(
                        OR(IF(
                            ISNUMBER(M113:X113),
                            IF(
                                M$4:X$4=2,
                                M113:X113,
                                ""),
                            "")
                            =0),
                        0,
                        GEOMEAN(IF(
                            ISNUMBER(M113:X113),
                            IF(
                                M$4:X$4=2,
                                M113:X113,
                                ""),
                            "")))
                )
            )
        )
    )
)</f>
        <v>2.28141285466126</v>
      </c>
      <c r="I113" s="191" t="e" cm="1">
        <f t="array" ref="I113">IF(
    SUM(IF(
            ISNUMBER(
                IF(
                    $M$5:$X$5,
                    (M113:X113),
                    "")),
            1,
            0))
        =0,
    NA(),
    IF(
        Parameters!$D$15=1,
        IF(
            SUM(--(ISNUMBER(IF($M$5:$X$5=1,(M113:X113),""))))&gt;0,
            MAX(IF(
                ISNUMBER(M113:X113),
                IF(
                    M$5:X$5=1,
                    M113:X113,
                    ""),
                "")),
            MAX(IF(
                ISNUMBER(M113:X113),
                IF(
                    M$5:X$5=2,
                    M113:X113,
                    ""),
                ""))
        ),
        IF(
            Parameters!$D$16=1,
            IFERROR(
                AVERAGE(IF(
                    ISNUMBER(M113:X113),
                    IF(
                        M$5:X$5=1,
                        M113:X113,
                        ""),
                    "")),
                AVERAGE(IF(
                    ISNUMBER(M113:X113),
                    IF(
                        M$5:X$5=2,
                        M113:X113,
                        ""),
                    ""))
            ),
            IF(
                Parameters!$D$17=1,
                IFERROR(
                    IF(
                        OR(
                            IF(
                                ISNUMBER(M113:X113),
                                IF(
                                    M$5:X$5=1,
                                    M113:X113,
                                    ""),
                                "")
                            =0),
                        0,
                        GEOMEAN(IF(
                            ISNUMBER(M113:X113),
                            IF(
                                M$5:X$5=1,
                                M113:X113,
                                ""),
                            ""))
                    ),
                    IF(
                        OR(IF(
                            ISNUMBER(M113:X113),
                            IF(
                                M$5:X$5=2,
                                M113:X113,
                                ""),
                            "")
                            =0),
                        0,
                        GEOMEAN(IF(
                            ISNUMBER(M113:X113),
                            IF(
                                M$5:X$5=2,
                                M113:X113,
                                ""),
                            "")))
                )
            )
        )
    )
)</f>
        <v>#N/A</v>
      </c>
      <c r="J113" s="242">
        <v>44895</v>
      </c>
      <c r="K113" s="242">
        <v>44620</v>
      </c>
      <c r="L113" s="91" t="s">
        <v>180</v>
      </c>
      <c r="M113" s="192">
        <v>0.47846889952152999</v>
      </c>
      <c r="N113" s="192">
        <v>2.28141285466126</v>
      </c>
      <c r="O113" s="192" t="s">
        <v>409</v>
      </c>
      <c r="P113" s="192" t="s">
        <v>409</v>
      </c>
      <c r="Q113" s="192" t="s">
        <v>409</v>
      </c>
      <c r="R113" s="192">
        <v>0.17799999999999999</v>
      </c>
      <c r="S113" s="192">
        <v>70.2</v>
      </c>
      <c r="T113" s="192" t="s">
        <v>409</v>
      </c>
      <c r="U113" s="192" t="s">
        <v>409</v>
      </c>
      <c r="V113" s="192" t="s">
        <v>409</v>
      </c>
      <c r="W113" s="192"/>
      <c r="X113" s="192"/>
      <c r="Y113" s="192"/>
      <c r="Z113" s="192"/>
      <c r="AA113" s="87"/>
    </row>
    <row r="114" spans="1:27" x14ac:dyDescent="0.2">
      <c r="A114" s="81">
        <v>107</v>
      </c>
      <c r="B114" s="84" t="str">
        <f ca="1"/>
        <v>Kuwait</v>
      </c>
      <c r="C114" s="84" t="str">
        <f ca="1"/>
        <v>KWT</v>
      </c>
      <c r="D114" s="84" t="str">
        <f ca="1"/>
        <v>MEA           Middle East &amp; North Africa</v>
      </c>
      <c r="E114" s="84" t="str">
        <f ca="1"/>
        <v>NA</v>
      </c>
      <c r="F114" s="81" t="str">
        <f t="shared" ca="1" si="4"/>
        <v/>
      </c>
      <c r="G114" s="80">
        <f>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0</v>
      </c>
      <c r="H114" s="80" cm="1">
        <f t="array" ref="H114">IF(
    SUM(IF(
            ISNUMBER(
                IF(
                    $M$4:$X$4,
                    (M114:X114),
                    "")),
            1,
            0))
        =0,
    NA(),
    IF(
        Parameters!$D$15=1,
        IF(
            SUM(--(ISNUMBER(IF($M$4:$X$4=1,(M114:X114),""))))&gt;0,
            MAX(IF(
                ISNUMBER(M114:X114),
                IF(
                    M$4:X$4=1,
                    M114:X114,
                    ""),
                "")),
            MAX(IF(
                ISNUMBER(M114:X114),
                IF(
                    M$4:X$4=2,
                    M114:X114,
                    ""),
                ""))
        ),
        IF(
            Parameters!$D$16=1,
            IFERROR(
                AVERAGE(IF(
                    ISNUMBER(M114:X114),
                    IF(
                        M$4:X$4=1,
                        M114:X114,
                        ""),
                    "")),
                AVERAGE(IF(
                    ISNUMBER(M114:X114),
                    IF(
                        M$4:X$4=2,
                        M114:X114,
                        ""),
                    ""))
            ),
            IF(
                Parameters!$D$17=1,
                IFERROR(
                    IF(
                        OR(
                            IF(
                                ISNUMBER(M114:X114),
                                IF(
                                    M$4:X$4=1,
                                    M114:X114,
                                    ""),
                                "")
                            =0),
                        0,
                        GEOMEAN(IF(
                            ISNUMBER(M114:X114),
                            IF(
                                M$4:X$4=1,
                                M114:X114,
                                ""),
                            ""))
                    ),
                    IF(
                        OR(IF(
                            ISNUMBER(M114:X114),
                            IF(
                                M$4:X$4=2,
                                M114:X114,
                                ""),
                            "")
                            =0),
                        0,
                        GEOMEAN(IF(
                            ISNUMBER(M114:X114),
                            IF(
                                M$4:X$4=2,
                                M114:X114,
                                ""),
                            "")))
                )
            )
        )
    )
)</f>
        <v>3.72900984365952</v>
      </c>
      <c r="I114" s="191" t="e" cm="1">
        <f t="array" ref="I114">IF(
    SUM(IF(
            ISNUMBER(
                IF(
                    $M$5:$X$5,
                    (M114:X114),
                    "")),
            1,
            0))
        =0,
    NA(),
    IF(
        Parameters!$D$15=1,
        IF(
            SUM(--(ISNUMBER(IF($M$5:$X$5=1,(M114:X114),""))))&gt;0,
            MAX(IF(
                ISNUMBER(M114:X114),
                IF(
                    M$5:X$5=1,
                    M114:X114,
                    ""),
                "")),
            MAX(IF(
                ISNUMBER(M114:X114),
                IF(
                    M$5:X$5=2,
                    M114:X114,
                    ""),
                ""))
        ),
        IF(
            Parameters!$D$16=1,
            IFERROR(
                AVERAGE(IF(
                    ISNUMBER(M114:X114),
                    IF(
                        M$5:X$5=1,
                        M114:X114,
                        ""),
                    "")),
                AVERAGE(IF(
                    ISNUMBER(M114:X114),
                    IF(
                        M$5:X$5=2,
                        M114:X114,
                        ""),
                    ""))
            ),
            IF(
                Parameters!$D$17=1,
                IFERROR(
                    IF(
                        OR(
                            IF(
                                ISNUMBER(M114:X114),
                                IF(
                                    M$5:X$5=1,
                                    M114:X114,
                                    ""),
                                "")
                            =0),
                        0,
                        GEOMEAN(IF(
                            ISNUMBER(M114:X114),
                            IF(
                                M$5:X$5=1,
                                M114:X114,
                                ""),
                            ""))
                    ),
                    IF(
                        OR(IF(
                            ISNUMBER(M114:X114),
                            IF(
                                M$5:X$5=2,
                                M114:X114,
                                ""),
                            "")
                            =0),
                        0,
                        GEOMEAN(IF(
                            ISNUMBER(M114:X114),
                            IF(
                                M$5:X$5=2,
                                M114:X114,
                                ""),
                            "")))
                )
            )
        )
    )
)</f>
        <v>#N/A</v>
      </c>
      <c r="J114" s="242">
        <v>44895</v>
      </c>
      <c r="K114" s="242">
        <v>44620</v>
      </c>
      <c r="L114" s="91" t="s">
        <v>182</v>
      </c>
      <c r="M114" s="192">
        <v>0.64593301435406503</v>
      </c>
      <c r="N114" s="192">
        <v>3.72900984365952</v>
      </c>
      <c r="O114" s="192" t="s">
        <v>409</v>
      </c>
      <c r="P114" s="192" t="s">
        <v>409</v>
      </c>
      <c r="Q114" s="192" t="s">
        <v>409</v>
      </c>
      <c r="R114" s="192">
        <v>0.185</v>
      </c>
      <c r="S114" s="192">
        <v>65.2</v>
      </c>
      <c r="T114" s="192" t="s">
        <v>409</v>
      </c>
      <c r="U114" s="192" t="s">
        <v>409</v>
      </c>
      <c r="V114" s="192" t="s">
        <v>409</v>
      </c>
      <c r="W114" s="192"/>
      <c r="X114" s="192"/>
      <c r="Y114" s="192"/>
      <c r="Z114" s="192"/>
      <c r="AA114" s="87"/>
    </row>
    <row r="115" spans="1:27" x14ac:dyDescent="0.2">
      <c r="A115" s="81">
        <v>108</v>
      </c>
      <c r="B115" s="84" t="str">
        <f ca="1"/>
        <v>Lao PDR</v>
      </c>
      <c r="C115" s="84" t="str">
        <f ca="1"/>
        <v>LAO</v>
      </c>
      <c r="D115" s="84" t="str">
        <f ca="1"/>
        <v>EAS           East Asia &amp; Pacific</v>
      </c>
      <c r="E115" s="84" t="str">
        <f ca="1"/>
        <v>IDA</v>
      </c>
      <c r="F115" s="81" t="str">
        <f t="shared" ca="1" si="4"/>
        <v/>
      </c>
      <c r="G115" s="80">
        <f>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6.0133994366894168</v>
      </c>
      <c r="H115" s="80" cm="1">
        <f t="array" ref="H115">IF(
    SUM(IF(
            ISNUMBER(
                IF(
                    $M$4:$X$4,
                    (M115:X115),
                    "")),
            1,
            0))
        =0,
    NA(),
    IF(
        Parameters!$D$15=1,
        IF(
            SUM(--(ISNUMBER(IF($M$4:$X$4=1,(M115:X115),""))))&gt;0,
            MAX(IF(
                ISNUMBER(M115:X115),
                IF(
                    M$4:X$4=1,
                    M115:X115,
                    ""),
                "")),
            MAX(IF(
                ISNUMBER(M115:X115),
                IF(
                    M$4:X$4=2,
                    M115:X115,
                    ""),
                ""))
        ),
        IF(
            Parameters!$D$16=1,
            IFERROR(
                AVERAGE(IF(
                    ISNUMBER(M115:X115),
                    IF(
                        M$4:X$4=1,
                        M115:X115,
                        ""),
                    "")),
                AVERAGE(IF(
                    ISNUMBER(M115:X115),
                    IF(
                        M$4:X$4=2,
                        M115:X115,
                        ""),
                    ""))
            ),
            IF(
                Parameters!$D$17=1,
                IFERROR(
                    IF(
                        OR(
                            IF(
                                ISNUMBER(M115:X115),
                                IF(
                                    M$4:X$4=1,
                                    M115:X115,
                                    ""),
                                "")
                            =0),
                        0,
                        GEOMEAN(IF(
                            ISNUMBER(M115:X115),
                            IF(
                                M$4:X$4=1,
                                M115:X115,
                                ""),
                            ""))
                    ),
                    IF(
                        OR(IF(
                            ISNUMBER(M115:X115),
                            IF(
                                M$4:X$4=2,
                                M115:X115,
                                ""),
                            "")
                            =0),
                        0,
                        GEOMEAN(IF(
                            ISNUMBER(M115:X115),
                            IF(
                                M$4:X$4=2,
                                M115:X115,
                                ""),
                            "")))
                )
            )
        )
    )
)</f>
        <v>7.2321945570353199</v>
      </c>
      <c r="I115" s="191" cm="1">
        <f t="array" ref="I115">IF(
    SUM(IF(
            ISNUMBER(
                IF(
                    $M$5:$X$5,
                    (M115:X115),
                    "")),
            1,
            0))
        =0,
    NA(),
    IF(
        Parameters!$D$15=1,
        IF(
            SUM(--(ISNUMBER(IF($M$5:$X$5=1,(M115:X115),""))))&gt;0,
            MAX(IF(
                ISNUMBER(M115:X115),
                IF(
                    M$5:X$5=1,
                    M115:X115,
                    ""),
                "")),
            MAX(IF(
                ISNUMBER(M115:X115),
                IF(
                    M$5:X$5=2,
                    M115:X115,
                    ""),
                ""))
        ),
        IF(
            Parameters!$D$16=1,
            IFERROR(
                AVERAGE(IF(
                    ISNUMBER(M115:X115),
                    IF(
                        M$5:X$5=1,
                        M115:X115,
                        ""),
                    "")),
                AVERAGE(IF(
                    ISNUMBER(M115:X115),
                    IF(
                        M$5:X$5=2,
                        M115:X115,
                        ""),
                    ""))
            ),
            IF(
                Parameters!$D$17=1,
                IFERROR(
                    IF(
                        OR(
                            IF(
                                ISNUMBER(M115:X115),
                                IF(
                                    M$5:X$5=1,
                                    M115:X115,
                                    ""),
                                "")
                            =0),
                        0,
                        GEOMEAN(IF(
                            ISNUMBER(M115:X115),
                            IF(
                                M$5:X$5=1,
                                M115:X115,
                                ""),
                            ""))
                    ),
                    IF(
                        OR(IF(
                            ISNUMBER(M115:X115),
                            IF(
                                M$5:X$5=2,
                                M115:X115,
                                ""),
                            "")
                            =0),
                        0,
                        GEOMEAN(IF(
                            ISNUMBER(M115:X115),
                            IF(
                                M$5:X$5=2,
                                M115:X115,
                                ""),
                            "")))
                )
            )
        )
    )
)</f>
        <v>5</v>
      </c>
      <c r="J115" s="242">
        <v>44620</v>
      </c>
      <c r="K115" s="242">
        <v>46281</v>
      </c>
      <c r="L115" s="91" t="s">
        <v>184</v>
      </c>
      <c r="M115" s="192">
        <v>8.6602870813397104</v>
      </c>
      <c r="N115" s="192">
        <v>7.2321945570353199</v>
      </c>
      <c r="O115" s="192" t="s">
        <v>409</v>
      </c>
      <c r="P115" s="192" t="s">
        <v>409</v>
      </c>
      <c r="Q115" s="192">
        <v>5</v>
      </c>
      <c r="R115" s="192">
        <v>0.52</v>
      </c>
      <c r="S115" s="192">
        <v>53.1</v>
      </c>
      <c r="T115" s="192" t="s">
        <v>409</v>
      </c>
      <c r="U115" s="192" t="s">
        <v>409</v>
      </c>
      <c r="V115" s="192">
        <v>7.2</v>
      </c>
      <c r="W115" s="192"/>
      <c r="X115" s="192"/>
      <c r="Y115" s="192"/>
      <c r="Z115" s="192"/>
      <c r="AA115" s="87"/>
    </row>
    <row r="116" spans="1:27" x14ac:dyDescent="0.2">
      <c r="A116" s="81">
        <v>109</v>
      </c>
      <c r="B116" s="84" t="str">
        <f ca="1"/>
        <v>Lebanon</v>
      </c>
      <c r="C116" s="84" t="str">
        <f ca="1"/>
        <v>LBN</v>
      </c>
      <c r="D116" s="84" t="str">
        <f ca="1"/>
        <v>MEA           Middle East &amp; North Africa</v>
      </c>
      <c r="E116" s="84" t="str">
        <f ca="1"/>
        <v>IBRD</v>
      </c>
      <c r="F116" s="81" t="str">
        <f t="shared" ca="1" si="4"/>
        <v/>
      </c>
      <c r="G116" s="80">
        <f>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4.1068270852488968</v>
      </c>
      <c r="H116" s="80" cm="1">
        <f t="array" ref="H116">IF(
    SUM(IF(
            ISNUMBER(
                IF(
                    $M$4:$X$4,
                    (M116:X116),
                    "")),
            1,
            0))
        =0,
    NA(),
    IF(
        Parameters!$D$15=1,
        IF(
            SUM(--(ISNUMBER(IF($M$4:$X$4=1,(M116:X116),""))))&gt;0,
            MAX(IF(
                ISNUMBER(M116:X116),
                IF(
                    M$4:X$4=1,
                    M116:X116,
                    ""),
                "")),
            MAX(IF(
                ISNUMBER(M116:X116),
                IF(
                    M$4:X$4=2,
                    M116:X116,
                    ""),
                ""))
        ),
        IF(
            Parameters!$D$16=1,
            IFERROR(
                AVERAGE(IF(
                    ISNUMBER(M116:X116),
                    IF(
                        M$4:X$4=1,
                        M116:X116,
                        ""),
                    "")),
                AVERAGE(IF(
                    ISNUMBER(M116:X116),
                    IF(
                        M$4:X$4=2,
                        M116:X116,
                        ""),
                    ""))
            ),
            IF(
                Parameters!$D$17=1,
                IFERROR(
                    IF(
                        OR(
                            IF(
                                ISNUMBER(M116:X116),
                                IF(
                                    M$4:X$4=1,
                                    M116:X116,
                                    ""),
                                "")
                            =0),
                        0,
                        GEOMEAN(IF(
                            ISNUMBER(M116:X116),
                            IF(
                                M$4:X$4=1,
                                M116:X116,
                                ""),
                            ""))
                    ),
                    IF(
                        OR(IF(
                            ISNUMBER(M116:X116),
                            IF(
                                M$4:X$4=2,
                                M116:X116,
                                ""),
                            "")
                            =0),
                        0,
                        GEOMEAN(IF(
                            ISNUMBER(M116:X116),
                            IF(
                                M$4:X$4=2,
                                M116:X116,
                                ""),
                            "")))
                )
            )
        )
    )
)</f>
        <v>3.3732057416267902</v>
      </c>
      <c r="I116" s="191" cm="1">
        <f t="array" ref="I116">IF(
    SUM(IF(
            ISNUMBER(
                IF(
                    $M$5:$X$5,
                    (M116:X116),
                    "")),
            1,
            0))
        =0,
    NA(),
    IF(
        Parameters!$D$15=1,
        IF(
            SUM(--(ISNUMBER(IF($M$5:$X$5=1,(M116:X116),""))))&gt;0,
            MAX(IF(
                ISNUMBER(M116:X116),
                IF(
                    M$5:X$5=1,
                    M116:X116,
                    ""),
                "")),
            MAX(IF(
                ISNUMBER(M116:X116),
                IF(
                    M$5:X$5=2,
                    M116:X116,
                    ""),
                ""))
        ),
        IF(
            Parameters!$D$16=1,
            IFERROR(
                AVERAGE(IF(
                    ISNUMBER(M116:X116),
                    IF(
                        M$5:X$5=1,
                        M116:X116,
                        ""),
                    "")),
                AVERAGE(IF(
                    ISNUMBER(M116:X116),
                    IF(
                        M$5:X$5=2,
                        M116:X116,
                        ""),
                    ""))
            ),
            IF(
                Parameters!$D$17=1,
                IFERROR(
                    IF(
                        OR(
                            IF(
                                ISNUMBER(M116:X116),
                                IF(
                                    M$5:X$5=1,
                                    M116:X116,
                                    ""),
                                "")
                            =0),
                        0,
                        GEOMEAN(IF(
                            ISNUMBER(M116:X116),
                            IF(
                                M$5:X$5=1,
                                M116:X116,
                                ""),
                            ""))
                    ),
                    IF(
                        OR(IF(
                            ISNUMBER(M116:X116),
                            IF(
                                M$5:X$5=2,
                                M116:X116,
                                ""),
                            "")
                            =0),
                        0,
                        GEOMEAN(IF(
                            ISNUMBER(M116:X116),
                            IF(
                                M$5:X$5=2,
                                M116:X116,
                                ""),
                            "")))
                )
            )
        )
    )
)</f>
        <v>5</v>
      </c>
      <c r="J116" s="242">
        <v>44620</v>
      </c>
      <c r="K116" s="242">
        <v>46281</v>
      </c>
      <c r="L116" s="91" t="s">
        <v>186</v>
      </c>
      <c r="M116" s="192">
        <v>3.3732057416267902</v>
      </c>
      <c r="N116" s="192" t="s">
        <v>409</v>
      </c>
      <c r="O116" s="192" t="s">
        <v>409</v>
      </c>
      <c r="P116" s="192" t="s">
        <v>409</v>
      </c>
      <c r="Q116" s="192">
        <v>5</v>
      </c>
      <c r="R116" s="192">
        <v>0.29899999999999999</v>
      </c>
      <c r="S116" s="192" t="s">
        <v>409</v>
      </c>
      <c r="T116" s="192" t="s">
        <v>409</v>
      </c>
      <c r="U116" s="192" t="s">
        <v>409</v>
      </c>
      <c r="V116" s="192">
        <v>11.95</v>
      </c>
      <c r="W116" s="192"/>
      <c r="X116" s="192"/>
      <c r="Y116" s="192"/>
      <c r="Z116" s="192"/>
      <c r="AA116" s="87"/>
    </row>
    <row r="117" spans="1:27" x14ac:dyDescent="0.2">
      <c r="A117" s="81">
        <v>110</v>
      </c>
      <c r="B117" s="84" t="str">
        <f ca="1"/>
        <v>Liberia</v>
      </c>
      <c r="C117" s="84" t="str">
        <f ca="1"/>
        <v>LBR</v>
      </c>
      <c r="D117" s="84" t="str">
        <f ca="1"/>
        <v>SSF           Sub-Saharan Africa</v>
      </c>
      <c r="E117" s="84" t="str">
        <f ca="1"/>
        <v>IDA</v>
      </c>
      <c r="F117" s="81" t="str">
        <f t="shared" ca="1" si="4"/>
        <v/>
      </c>
      <c r="G117" s="80">
        <f>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6.9774071492436036</v>
      </c>
      <c r="H117" s="80" cm="1">
        <f t="array" ref="H117">IF(
    SUM(IF(
            ISNUMBER(
                IF(
                    $M$4:$X$4,
                    (M117:X117),
                    "")),
            1,
            0))
        =0,
    NA(),
    IF(
        Parameters!$D$15=1,
        IF(
            SUM(--(ISNUMBER(IF($M$4:$X$4=1,(M117:X117),""))))&gt;0,
            MAX(IF(
                ISNUMBER(M117:X117),
                IF(
                    M$4:X$4=1,
                    M117:X117,
                    ""),
                "")),
            MAX(IF(
                ISNUMBER(M117:X117),
                IF(
                    M$4:X$4=2,
                    M117:X117,
                    ""),
                ""))
        ),
        IF(
            Parameters!$D$16=1,
            IFERROR(
                AVERAGE(IF(
                    ISNUMBER(M117:X117),
                    IF(
                        M$4:X$4=1,
                        M117:X117,
                        ""),
                    "")),
                AVERAGE(IF(
                    ISNUMBER(M117:X117),
                    IF(
                        M$4:X$4=2,
                        M117:X117,
                        ""),
                    ""))
            ),
            IF(
                Parameters!$D$17=1,
                IFERROR(
                    IF(
                        OR(
                            IF(
                                ISNUMBER(M117:X117),
                                IF(
                                    M$4:X$4=1,
                                    M117:X117,
                                    ""),
                                "")
                            =0),
                        0,
                        GEOMEAN(IF(
                            ISNUMBER(M117:X117),
                            IF(
                                M$4:X$4=1,
                                M117:X117,
                                ""),
                            ""))
                    ),
                    IF(
                        OR(IF(
                            ISNUMBER(M117:X117),
                            IF(
                                M$4:X$4=2,
                                M117:X117,
                                ""),
                            "")
                            =0),
                        0,
                        GEOMEAN(IF(
                            ISNUMBER(M117:X117),
                            IF(
                                M$4:X$4=2,
                                M117:X117,
                                ""),
                            "")))
                )
            )
        )
    )
)</f>
        <v>9.7368421052631504</v>
      </c>
      <c r="I117" s="191" cm="1">
        <f t="array" ref="I117">IF(
    SUM(IF(
            ISNUMBER(
                IF(
                    $M$5:$X$5,
                    (M117:X117),
                    "")),
            1,
            0))
        =0,
    NA(),
    IF(
        Parameters!$D$15=1,
        IF(
            SUM(--(ISNUMBER(IF($M$5:$X$5=1,(M117:X117),""))))&gt;0,
            MAX(IF(
                ISNUMBER(M117:X117),
                IF(
                    M$5:X$5=1,
                    M117:X117,
                    ""),
                "")),
            MAX(IF(
                ISNUMBER(M117:X117),
                IF(
                    M$5:X$5=2,
                    M117:X117,
                    ""),
                ""))
        ),
        IF(
            Parameters!$D$16=1,
            IFERROR(
                AVERAGE(IF(
                    ISNUMBER(M117:X117),
                    IF(
                        M$5:X$5=1,
                        M117:X117,
                        ""),
                    "")),
                AVERAGE(IF(
                    ISNUMBER(M117:X117),
                    IF(
                        M$5:X$5=2,
                        M117:X117,
                        ""),
                    ""))
            ),
            IF(
                Parameters!$D$17=1,
                IFERROR(
                    IF(
                        OR(
                            IF(
                                ISNUMBER(M117:X117),
                                IF(
                                    M$5:X$5=1,
                                    M117:X117,
                                    ""),
                                "")
                            =0),
                        0,
                        GEOMEAN(IF(
                            ISNUMBER(M117:X117),
                            IF(
                                M$5:X$5=1,
                                M117:X117,
                                ""),
                            ""))
                    ),
                    IF(
                        OR(IF(
                            ISNUMBER(M117:X117),
                            IF(
                                M$5:X$5=2,
                                M117:X117,
                                ""),
                            "")
                            =0),
                        0,
                        GEOMEAN(IF(
                            ISNUMBER(M117:X117),
                            IF(
                                M$5:X$5=2,
                                M117:X117,
                                ""),
                            "")))
                )
            )
        )
    )
)</f>
        <v>5</v>
      </c>
      <c r="J117" s="242">
        <v>44620</v>
      </c>
      <c r="K117" s="242">
        <v>46281</v>
      </c>
      <c r="L117" s="91" t="s">
        <v>188</v>
      </c>
      <c r="M117" s="192">
        <v>9.7368421052631504</v>
      </c>
      <c r="N117" s="192" t="s">
        <v>409</v>
      </c>
      <c r="O117" s="192" t="s">
        <v>409</v>
      </c>
      <c r="P117" s="192" t="s">
        <v>409</v>
      </c>
      <c r="Q117" s="192">
        <v>5</v>
      </c>
      <c r="R117" s="192">
        <v>0.56499999999999995</v>
      </c>
      <c r="S117" s="192" t="s">
        <v>409</v>
      </c>
      <c r="T117" s="192" t="s">
        <v>409</v>
      </c>
      <c r="U117" s="192" t="s">
        <v>409</v>
      </c>
      <c r="V117" s="192">
        <v>9.94</v>
      </c>
      <c r="W117" s="192"/>
      <c r="X117" s="192"/>
      <c r="Y117" s="192"/>
      <c r="Z117" s="192"/>
      <c r="AA117" s="87"/>
    </row>
    <row r="118" spans="1:27" x14ac:dyDescent="0.2">
      <c r="A118" s="81">
        <v>111</v>
      </c>
      <c r="B118" s="84" t="str">
        <f ca="1"/>
        <v>Libya</v>
      </c>
      <c r="C118" s="84" t="str">
        <f ca="1"/>
        <v>LBY</v>
      </c>
      <c r="D118" s="84" t="str">
        <f ca="1"/>
        <v>MEA           Middle East &amp; North Africa</v>
      </c>
      <c r="E118" s="84" t="str">
        <f ca="1"/>
        <v>IBRD</v>
      </c>
      <c r="F118" s="81" t="str">
        <f t="shared" ca="1" si="4"/>
        <v/>
      </c>
      <c r="G118" s="80">
        <f>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4.1358509593425508</v>
      </c>
      <c r="H118" s="80" cm="1">
        <f t="array" ref="H118">IF(
    SUM(IF(
            ISNUMBER(
                IF(
                    $M$4:$X$4,
                    (M118:X118),
                    "")),
            1,
            0))
        =0,
    NA(),
    IF(
        Parameters!$D$15=1,
        IF(
            SUM(--(ISNUMBER(IF($M$4:$X$4=1,(M118:X118),""))))&gt;0,
            MAX(IF(
                ISNUMBER(M118:X118),
                IF(
                    M$4:X$4=1,
                    M118:X118,
                    ""),
                "")),
            MAX(IF(
                ISNUMBER(M118:X118),
                IF(
                    M$4:X$4=2,
                    M118:X118,
                    ""),
                ""))
        ),
        IF(
            Parameters!$D$16=1,
            IFERROR(
                AVERAGE(IF(
                    ISNUMBER(M118:X118),
                    IF(
                        M$4:X$4=1,
                        M118:X118,
                        ""),
                    "")),
                AVERAGE(IF(
                    ISNUMBER(M118:X118),
                    IF(
                        M$4:X$4=2,
                        M118:X118,
                        ""),
                    ""))
            ),
            IF(
                Parameters!$D$17=1,
                IFERROR(
                    IF(
                        OR(
                            IF(
                                ISNUMBER(M118:X118),
                                IF(
                                    M$4:X$4=1,
                                    M118:X118,
                                    ""),
                                "")
                            =0),
                        0,
                        GEOMEAN(IF(
                            ISNUMBER(M118:X118),
                            IF(
                                M$4:X$4=1,
                                M118:X118,
                                ""),
                            ""))
                    ),
                    IF(
                        OR(IF(
                            ISNUMBER(M118:X118),
                            IF(
                                M$4:X$4=2,
                                M118:X118,
                                ""),
                            "")
                            =0),
                        0,
                        GEOMEAN(IF(
                            ISNUMBER(M118:X118),
                            IF(
                                M$4:X$4=2,
                                M118:X118,
                                ""),
                            "")))
                )
            )
        )
    )
)</f>
        <v>3.4210526315789398</v>
      </c>
      <c r="I118" s="191" cm="1">
        <f t="array" ref="I118">IF(
    SUM(IF(
            ISNUMBER(
                IF(
                    $M$5:$X$5,
                    (M118:X118),
                    "")),
            1,
            0))
        =0,
    NA(),
    IF(
        Parameters!$D$15=1,
        IF(
            SUM(--(ISNUMBER(IF($M$5:$X$5=1,(M118:X118),""))))&gt;0,
            MAX(IF(
                ISNUMBER(M118:X118),
                IF(
                    M$5:X$5=1,
                    M118:X118,
                    ""),
                "")),
            MAX(IF(
                ISNUMBER(M118:X118),
                IF(
                    M$5:X$5=2,
                    M118:X118,
                    ""),
                ""))
        ),
        IF(
            Parameters!$D$16=1,
            IFERROR(
                AVERAGE(IF(
                    ISNUMBER(M118:X118),
                    IF(
                        M$5:X$5=1,
                        M118:X118,
                        ""),
                    "")),
                AVERAGE(IF(
                    ISNUMBER(M118:X118),
                    IF(
                        M$5:X$5=2,
                        M118:X118,
                        ""),
                    ""))
            ),
            IF(
                Parameters!$D$17=1,
                IFERROR(
                    IF(
                        OR(
                            IF(
                                ISNUMBER(M118:X118),
                                IF(
                                    M$5:X$5=1,
                                    M118:X118,
                                    ""),
                                "")
                            =0),
                        0,
                        GEOMEAN(IF(
                            ISNUMBER(M118:X118),
                            IF(
                                M$5:X$5=1,
                                M118:X118,
                                ""),
                            ""))
                    ),
                    IF(
                        OR(IF(
                            ISNUMBER(M118:X118),
                            IF(
                                M$5:X$5=2,
                                M118:X118,
                                ""),
                            "")
                            =0),
                        0,
                        GEOMEAN(IF(
                            ISNUMBER(M118:X118),
                            IF(
                                M$5:X$5=2,
                                M118:X118,
                                ""),
                            "")))
                )
            )
        )
    )
)</f>
        <v>5</v>
      </c>
      <c r="J118" s="242">
        <v>44620</v>
      </c>
      <c r="K118" s="242">
        <v>46281</v>
      </c>
      <c r="L118" s="91" t="s">
        <v>190</v>
      </c>
      <c r="M118" s="192">
        <v>3.4210526315789398</v>
      </c>
      <c r="N118" s="192" t="s">
        <v>409</v>
      </c>
      <c r="O118" s="192" t="s">
        <v>409</v>
      </c>
      <c r="P118" s="192" t="s">
        <v>409</v>
      </c>
      <c r="Q118" s="192">
        <v>5</v>
      </c>
      <c r="R118" s="192">
        <v>0.30099999999999999</v>
      </c>
      <c r="S118" s="192" t="s">
        <v>409</v>
      </c>
      <c r="T118" s="192" t="s">
        <v>409</v>
      </c>
      <c r="U118" s="192" t="s">
        <v>409</v>
      </c>
      <c r="V118" s="192">
        <v>9.75</v>
      </c>
      <c r="W118" s="192"/>
      <c r="X118" s="192"/>
      <c r="Y118" s="192"/>
      <c r="Z118" s="192"/>
      <c r="AA118" s="87"/>
    </row>
    <row r="119" spans="1:27" x14ac:dyDescent="0.2">
      <c r="A119" s="81">
        <v>112</v>
      </c>
      <c r="B119" s="84" t="str">
        <f ca="1"/>
        <v>St. Lucia</v>
      </c>
      <c r="C119" s="84" t="str">
        <f ca="1"/>
        <v>LCA</v>
      </c>
      <c r="D119" s="84" t="str">
        <f ca="1"/>
        <v>LCN           Latin America &amp; Caribbean</v>
      </c>
      <c r="E119" s="84" t="str">
        <f ca="1"/>
        <v>Blend</v>
      </c>
      <c r="F119" s="81" t="str">
        <f t="shared" ca="1" si="4"/>
        <v/>
      </c>
      <c r="G119" s="80" t="e">
        <f>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#N/A</v>
      </c>
      <c r="H119" s="80" t="e" cm="1">
        <f t="array" ref="H119">IF(
    SUM(IF(
            ISNUMBER(
                IF(
                    $M$4:$X$4,
                    (M119:X119),
                    "")),
            1,
            0))
        =0,
    NA(),
    IF(
        Parameters!$D$15=1,
        IF(
            SUM(--(ISNUMBER(IF($M$4:$X$4=1,(M119:X119),""))))&gt;0,
            MAX(IF(
                ISNUMBER(M119:X119),
                IF(
                    M$4:X$4=1,
                    M119:X119,
                    ""),
                "")),
            MAX(IF(
                ISNUMBER(M119:X119),
                IF(
                    M$4:X$4=2,
                    M119:X119,
                    ""),
                ""))
        ),
        IF(
            Parameters!$D$16=1,
            IFERROR(
                AVERAGE(IF(
                    ISNUMBER(M119:X119),
                    IF(
                        M$4:X$4=1,
                        M119:X119,
                        ""),
                    "")),
                AVERAGE(IF(
                    ISNUMBER(M119:X119),
                    IF(
                        M$4:X$4=2,
                        M119:X119,
                        ""),
                    ""))
            ),
            IF(
                Parameters!$D$17=1,
                IFERROR(
                    IF(
                        OR(
                            IF(
                                ISNUMBER(M119:X119),
                                IF(
                                    M$4:X$4=1,
                                    M119:X119,
                                    ""),
                                "")
                            =0),
                        0,
                        GEOMEAN(IF(
                            ISNUMBER(M119:X119),
                            IF(
                                M$4:X$4=1,
                                M119:X119,
                                ""),
                            ""))
                    ),
                    IF(
                        OR(IF(
                            ISNUMBER(M119:X119),
                            IF(
                                M$4:X$4=2,
                                M119:X119,
                                ""),
                            "")
                            =0),
                        0,
                        GEOMEAN(IF(
                            ISNUMBER(M119:X119),
                            IF(
                                M$4:X$4=2,
                                M119:X119,
                                ""),
                            "")))
                )
            )
        )
    )
)</f>
        <v>#N/A</v>
      </c>
      <c r="I119" s="191" t="e" cm="1">
        <f t="array" ref="I119">IF(
    SUM(IF(
            ISNUMBER(
                IF(
                    $M$5:$X$5,
                    (M119:X119),
                    "")),
            1,
            0))
        =0,
    NA(),
    IF(
        Parameters!$D$15=1,
        IF(
            SUM(--(ISNUMBER(IF($M$5:$X$5=1,(M119:X119),""))))&gt;0,
            MAX(IF(
                ISNUMBER(M119:X119),
                IF(
                    M$5:X$5=1,
                    M119:X119,
                    ""),
                "")),
            MAX(IF(
                ISNUMBER(M119:X119),
                IF(
                    M$5:X$5=2,
                    M119:X119,
                    ""),
                ""))
        ),
        IF(
            Parameters!$D$16=1,
            IFERROR(
                AVERAGE(IF(
                    ISNUMBER(M119:X119),
                    IF(
                        M$5:X$5=1,
                        M119:X119,
                        ""),
                    "")),
                AVERAGE(IF(
                    ISNUMBER(M119:X119),
                    IF(
                        M$5:X$5=2,
                        M119:X119,
                        ""),
                    ""))
            ),
            IF(
                Parameters!$D$17=1,
                IFERROR(
                    IF(
                        OR(
                            IF(
                                ISNUMBER(M119:X119),
                                IF(
                                    M$5:X$5=1,
                                    M119:X119,
                                    ""),
                                "")
                            =0),
                        0,
                        GEOMEAN(IF(
                            ISNUMBER(M119:X119),
                            IF(
                                M$5:X$5=1,
                                M119:X119,
                                ""),
                            ""))
                    ),
                    IF(
                        OR(IF(
                            ISNUMBER(M119:X119),
                            IF(
                                M$5:X$5=2,
                                M119:X119,
                                ""),
                            "")
                            =0),
                        0,
                        GEOMEAN(IF(
                            ISNUMBER(M119:X119),
                            IF(
                                M$5:X$5=2,
                                M119:X119,
                                ""),
                            "")))
                )
            )
        )
    )
)</f>
        <v>#N/A</v>
      </c>
      <c r="J119" s="242">
        <v>44620</v>
      </c>
      <c r="K119" s="242">
        <v>44620</v>
      </c>
      <c r="L119" s="91" t="s">
        <v>191</v>
      </c>
      <c r="M119" s="192" t="s">
        <v>409</v>
      </c>
      <c r="N119" s="192" t="s">
        <v>409</v>
      </c>
      <c r="O119" s="192" t="s">
        <v>409</v>
      </c>
      <c r="P119" s="192" t="s">
        <v>409</v>
      </c>
      <c r="Q119" s="192" t="s">
        <v>409</v>
      </c>
      <c r="R119" s="192" t="s">
        <v>409</v>
      </c>
      <c r="S119" s="192" t="s">
        <v>409</v>
      </c>
      <c r="T119" s="192" t="s">
        <v>409</v>
      </c>
      <c r="U119" s="192" t="s">
        <v>409</v>
      </c>
      <c r="V119" s="192" t="s">
        <v>409</v>
      </c>
      <c r="W119" s="192"/>
      <c r="X119" s="192"/>
      <c r="Y119" s="192"/>
      <c r="Z119" s="192"/>
      <c r="AA119" s="87"/>
    </row>
    <row r="120" spans="1:27" x14ac:dyDescent="0.2">
      <c r="A120" s="81">
        <v>113</v>
      </c>
      <c r="B120" s="84" t="str">
        <f ca="1"/>
        <v>Liechtenstein</v>
      </c>
      <c r="C120" s="84" t="str">
        <f ca="1"/>
        <v>LIE</v>
      </c>
      <c r="D120" s="84" t="str">
        <f ca="1"/>
        <v>ECS           Europe &amp; Central Asia</v>
      </c>
      <c r="E120" s="84" t="str">
        <f ca="1"/>
        <v>NA</v>
      </c>
      <c r="F120" s="81" t="str">
        <f t="shared" ca="1" si="4"/>
        <v/>
      </c>
      <c r="G120" s="80" t="e">
        <f>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#N/A</v>
      </c>
      <c r="H120" s="80" t="e" cm="1">
        <f t="array" ref="H120">IF(
    SUM(IF(
            ISNUMBER(
                IF(
                    $M$4:$X$4,
                    (M120:X120),
                    "")),
            1,
            0))
        =0,
    NA(),
    IF(
        Parameters!$D$15=1,
        IF(
            SUM(--(ISNUMBER(IF($M$4:$X$4=1,(M120:X120),""))))&gt;0,
            MAX(IF(
                ISNUMBER(M120:X120),
                IF(
                    M$4:X$4=1,
                    M120:X120,
                    ""),
                "")),
            MAX(IF(
                ISNUMBER(M120:X120),
                IF(
                    M$4:X$4=2,
                    M120:X120,
                    ""),
                ""))
        ),
        IF(
            Parameters!$D$16=1,
            IFERROR(
                AVERAGE(IF(
                    ISNUMBER(M120:X120),
                    IF(
                        M$4:X$4=1,
                        M120:X120,
                        ""),
                    "")),
                AVERAGE(IF(
                    ISNUMBER(M120:X120),
                    IF(
                        M$4:X$4=2,
                        M120:X120,
                        ""),
                    ""))
            ),
            IF(
                Parameters!$D$17=1,
                IFERROR(
                    IF(
                        OR(
                            IF(
                                ISNUMBER(M120:X120),
                                IF(
                                    M$4:X$4=1,
                                    M120:X120,
                                    ""),
                                "")
                            =0),
                        0,
                        GEOMEAN(IF(
                            ISNUMBER(M120:X120),
                            IF(
                                M$4:X$4=1,
                                M120:X120,
                                ""),
                            ""))
                    ),
                    IF(
                        OR(IF(
                            ISNUMBER(M120:X120),
                            IF(
                                M$4:X$4=2,
                                M120:X120,
                                ""),
                            "")
                            =0),
                        0,
                        GEOMEAN(IF(
                            ISNUMBER(M120:X120),
                            IF(
                                M$4:X$4=2,
                                M120:X120,
                                ""),
                            "")))
                )
            )
        )
    )
)</f>
        <v>#N/A</v>
      </c>
      <c r="I120" s="191" t="e" cm="1">
        <f t="array" ref="I120">IF(
    SUM(IF(
            ISNUMBER(
                IF(
                    $M$5:$X$5,
                    (M120:X120),
                    "")),
            1,
            0))
        =0,
    NA(),
    IF(
        Parameters!$D$15=1,
        IF(
            SUM(--(ISNUMBER(IF($M$5:$X$5=1,(M120:X120),""))))&gt;0,
            MAX(IF(
                ISNUMBER(M120:X120),
                IF(
                    M$5:X$5=1,
                    M120:X120,
                    ""),
                "")),
            MAX(IF(
                ISNUMBER(M120:X120),
                IF(
                    M$5:X$5=2,
                    M120:X120,
                    ""),
                ""))
        ),
        IF(
            Parameters!$D$16=1,
            IFERROR(
                AVERAGE(IF(
                    ISNUMBER(M120:X120),
                    IF(
                        M$5:X$5=1,
                        M120:X120,
                        ""),
                    "")),
                AVERAGE(IF(
                    ISNUMBER(M120:X120),
                    IF(
                        M$5:X$5=2,
                        M120:X120,
                        ""),
                    ""))
            ),
            IF(
                Parameters!$D$17=1,
                IFERROR(
                    IF(
                        OR(
                            IF(
                                ISNUMBER(M120:X120),
                                IF(
                                    M$5:X$5=1,
                                    M120:X120,
                                    ""),
                                "")
                            =0),
                        0,
                        GEOMEAN(IF(
                            ISNUMBER(M120:X120),
                            IF(
                                M$5:X$5=1,
                                M120:X120,
                                ""),
                            ""))
                    ),
                    IF(
                        OR(IF(
                            ISNUMBER(M120:X120),
                            IF(
                                M$5:X$5=2,
                                M120:X120,
                                ""),
                            "")
                            =0),
                        0,
                        GEOMEAN(IF(
                            ISNUMBER(M120:X120),
                            IF(
                                M$5:X$5=2,
                                M120:X120,
                                ""),
                            "")))
                )
            )
        )
    )
)</f>
        <v>#N/A</v>
      </c>
      <c r="J120" s="242">
        <v>44620</v>
      </c>
      <c r="K120" s="242">
        <v>44620</v>
      </c>
      <c r="L120" s="91" t="s">
        <v>193</v>
      </c>
      <c r="M120" s="192" t="s">
        <v>409</v>
      </c>
      <c r="N120" s="192" t="s">
        <v>409</v>
      </c>
      <c r="O120" s="192" t="s">
        <v>409</v>
      </c>
      <c r="P120" s="192" t="s">
        <v>409</v>
      </c>
      <c r="Q120" s="192" t="s">
        <v>409</v>
      </c>
      <c r="R120" s="192" t="s">
        <v>409</v>
      </c>
      <c r="S120" s="192" t="s">
        <v>409</v>
      </c>
      <c r="T120" s="192" t="s">
        <v>409</v>
      </c>
      <c r="U120" s="192" t="s">
        <v>409</v>
      </c>
      <c r="V120" s="192" t="s">
        <v>409</v>
      </c>
      <c r="W120" s="192"/>
      <c r="X120" s="192"/>
      <c r="Y120" s="192"/>
      <c r="Z120" s="192"/>
      <c r="AA120" s="87"/>
    </row>
    <row r="121" spans="1:27" x14ac:dyDescent="0.2">
      <c r="A121" s="81">
        <v>114</v>
      </c>
      <c r="B121" s="84" t="str">
        <f ca="1"/>
        <v>Sri Lanka</v>
      </c>
      <c r="C121" s="84" t="str">
        <f ca="1"/>
        <v>LKA</v>
      </c>
      <c r="D121" s="84" t="str">
        <f ca="1"/>
        <v>SAS           South Asia</v>
      </c>
      <c r="E121" s="84" t="str">
        <f ca="1"/>
        <v>IBRD</v>
      </c>
      <c r="F121" s="81" t="str">
        <f t="shared" ca="1" si="4"/>
        <v/>
      </c>
      <c r="G121" s="80">
        <f>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4.4578707321958229</v>
      </c>
      <c r="H121" s="80" cm="1">
        <f t="array" ref="H121">IF(
    SUM(IF(
            ISNUMBER(
                IF(
                    $M$4:$X$4,
                    (M121:X121),
                    "")),
            1,
            0))
        =0,
    NA(),
    IF(
        Parameters!$D$15=1,
        IF(
            SUM(--(ISNUMBER(IF($M$4:$X$4=1,(M121:X121),""))))&gt;0,
            MAX(IF(
                ISNUMBER(M121:X121),
                IF(
                    M$4:X$4=1,
                    M121:X121,
                    ""),
                "")),
            MAX(IF(
                ISNUMBER(M121:X121),
                IF(
                    M$4:X$4=2,
                    M121:X121,
                    ""),
                ""))
        ),
        IF(
            Parameters!$D$16=1,
            IFERROR(
                AVERAGE(IF(
                    ISNUMBER(M121:X121),
                    IF(
                        M$4:X$4=1,
                        M121:X121,
                        ""),
                    "")),
                AVERAGE(IF(
                    ISNUMBER(M121:X121),
                    IF(
                        M$4:X$4=2,
                        M121:X121,
                        ""),
                    ""))
            ),
            IF(
                Parameters!$D$17=1,
                IFERROR(
                    IF(
                        OR(
                            IF(
                                ISNUMBER(M121:X121),
                                IF(
                                    M$4:X$4=1,
                                    M121:X121,
                                    ""),
                                "")
                            =0),
                        0,
                        GEOMEAN(IF(
                            ISNUMBER(M121:X121),
                            IF(
                                M$4:X$4=1,
                                M121:X121,
                                ""),
                            ""))
                    ),
                    IF(
                        OR(IF(
                            ISNUMBER(M121:X121),
                            IF(
                                M$4:X$4=2,
                                M121:X121,
                                ""),
                            "")
                            =0),
                        0,
                        GEOMEAN(IF(
                            ISNUMBER(M121:X121),
                            IF(
                                M$4:X$4=2,
                                M121:X121,
                                ""),
                            "")))
                )
            )
        )
    )
)</f>
        <v>6.6242038216560397</v>
      </c>
      <c r="I121" s="191" cm="1">
        <f t="array" ref="I121">IF(
    SUM(IF(
            ISNUMBER(
                IF(
                    $M$5:$X$5,
                    (M121:X121),
                    "")),
            1,
            0))
        =0,
    NA(),
    IF(
        Parameters!$D$15=1,
        IF(
            SUM(--(ISNUMBER(IF($M$5:$X$5=1,(M121:X121),""))))&gt;0,
            MAX(IF(
                ISNUMBER(M121:X121),
                IF(
                    M$5:X$5=1,
                    M121:X121,
                    ""),
                "")),
            MAX(IF(
                ISNUMBER(M121:X121),
                IF(
                    M$5:X$5=2,
                    M121:X121,
                    ""),
                ""))
        ),
        IF(
            Parameters!$D$16=1,
            IFERROR(
                AVERAGE(IF(
                    ISNUMBER(M121:X121),
                    IF(
                        M$5:X$5=1,
                        M121:X121,
                        ""),
                    "")),
                AVERAGE(IF(
                    ISNUMBER(M121:X121),
                    IF(
                        M$5:X$5=2,
                        M121:X121,
                        ""),
                    ""))
            ),
            IF(
                Parameters!$D$17=1,
                IFERROR(
                    IF(
                        OR(
                            IF(
                                ISNUMBER(M121:X121),
                                IF(
                                    M$5:X$5=1,
                                    M121:X121,
                                    ""),
                                "")
                            =0),
                        0,
                        GEOMEAN(IF(
                            ISNUMBER(M121:X121),
                            IF(
                                M$5:X$5=1,
                                M121:X121,
                                ""),
                            ""))
                    ),
                    IF(
                        OR(IF(
                            ISNUMBER(M121:X121),
                            IF(
                                M$5:X$5=2,
                                M121:X121,
                                ""),
                            "")
                            =0),
                        0,
                        GEOMEAN(IF(
                            ISNUMBER(M121:X121),
                            IF(
                                M$5:X$5=2,
                                M121:X121,
                                ""),
                            "")))
                )
            )
        )
    )
)</f>
        <v>3</v>
      </c>
      <c r="J121" s="242">
        <v>44895</v>
      </c>
      <c r="K121" s="242">
        <v>46281</v>
      </c>
      <c r="L121" s="91" t="s">
        <v>195</v>
      </c>
      <c r="M121" s="192">
        <v>5.6698564593301404</v>
      </c>
      <c r="N121" s="192">
        <v>6.6242038216560397</v>
      </c>
      <c r="O121" s="192" t="s">
        <v>409</v>
      </c>
      <c r="P121" s="192" t="s">
        <v>409</v>
      </c>
      <c r="Q121" s="192">
        <v>3</v>
      </c>
      <c r="R121" s="192">
        <v>0.39500000000000002</v>
      </c>
      <c r="S121" s="192">
        <v>55.2</v>
      </c>
      <c r="T121" s="192" t="s">
        <v>409</v>
      </c>
      <c r="U121" s="192" t="s">
        <v>409</v>
      </c>
      <c r="V121" s="192">
        <v>2.29</v>
      </c>
      <c r="W121" s="192"/>
      <c r="X121" s="192"/>
      <c r="Y121" s="192"/>
      <c r="Z121" s="192"/>
      <c r="AA121" s="87"/>
    </row>
    <row r="122" spans="1:27" x14ac:dyDescent="0.2">
      <c r="A122" s="81">
        <v>115</v>
      </c>
      <c r="B122" s="84" t="str">
        <f ca="1"/>
        <v>Lesotho</v>
      </c>
      <c r="C122" s="84" t="str">
        <f ca="1"/>
        <v>LSO</v>
      </c>
      <c r="D122" s="84" t="str">
        <f ca="1"/>
        <v>SSF           Sub-Saharan Africa</v>
      </c>
      <c r="E122" s="84" t="str">
        <f ca="1"/>
        <v>IDA</v>
      </c>
      <c r="F122" s="81" t="str">
        <f t="shared" ca="1" si="4"/>
        <v/>
      </c>
      <c r="G122" s="80">
        <f>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0</v>
      </c>
      <c r="H122" s="80" cm="1">
        <f t="array" ref="H122">IF(
    SUM(IF(
            ISNUMBER(
                IF(
                    $M$4:$X$4,
                    (M122:X122),
                    "")),
            1,
            0))
        =0,
    NA(),
    IF(
        Parameters!$D$15=1,
        IF(
            SUM(--(ISNUMBER(IF($M$4:$X$4=1,(M122:X122),""))))&gt;0,
            MAX(IF(
                ISNUMBER(M122:X122),
                IF(
                    M$4:X$4=1,
                    M122:X122,
                    ""),
                "")),
            MAX(IF(
                ISNUMBER(M122:X122),
                IF(
                    M$4:X$4=2,
                    M122:X122,
                    ""),
                ""))
        ),
        IF(
            Parameters!$D$16=1,
            IFERROR(
                AVERAGE(IF(
                    ISNUMBER(M122:X122),
                    IF(
                        M$4:X$4=1,
                        M122:X122,
                        ""),
                    "")),
                AVERAGE(IF(
                    ISNUMBER(M122:X122),
                    IF(
                        M$4:X$4=2,
                        M122:X122,
                        ""),
                    ""))
            ),
            IF(
                Parameters!$D$17=1,
                IFERROR(
                    IF(
                        OR(
                            IF(
                                ISNUMBER(M122:X122),
                                IF(
                                    M$4:X$4=1,
                                    M122:X122,
                                    ""),
                                "")
                            =0),
                        0,
                        GEOMEAN(IF(
                            ISNUMBER(M122:X122),
                            IF(
                                M$4:X$4=1,
                                M122:X122,
                                ""),
                            ""))
                    ),
                    IF(
                        OR(IF(
                            ISNUMBER(M122:X122),
                            IF(
                                M$4:X$4=2,
                                M122:X122,
                                ""),
                            "")
                            =0),
                        0,
                        GEOMEAN(IF(
                            ISNUMBER(M122:X122),
                            IF(
                                M$4:X$4=2,
                                M122:X122,
                                ""),
                            "")))
                )
            )
        )
    )
)</f>
        <v>8.7559808612440193</v>
      </c>
      <c r="I122" s="191" t="e" cm="1">
        <f t="array" ref="I122">IF(
    SUM(IF(
            ISNUMBER(
                IF(
                    $M$5:$X$5,
                    (M122:X122),
                    "")),
            1,
            0))
        =0,
    NA(),
    IF(
        Parameters!$D$15=1,
        IF(
            SUM(--(ISNUMBER(IF($M$5:$X$5=1,(M122:X122),""))))&gt;0,
            MAX(IF(
                ISNUMBER(M122:X122),
                IF(
                    M$5:X$5=1,
                    M122:X122,
                    ""),
                "")),
            MAX(IF(
                ISNUMBER(M122:X122),
                IF(
                    M$5:X$5=2,
                    M122:X122,
                    ""),
                ""))
        ),
        IF(
            Parameters!$D$16=1,
            IFERROR(
                AVERAGE(IF(
                    ISNUMBER(M122:X122),
                    IF(
                        M$5:X$5=1,
                        M122:X122,
                        ""),
                    "")),
                AVERAGE(IF(
                    ISNUMBER(M122:X122),
                    IF(
                        M$5:X$5=2,
                        M122:X122,
                        ""),
                    ""))
            ),
            IF(
                Parameters!$D$17=1,
                IFERROR(
                    IF(
                        OR(
                            IF(
                                ISNUMBER(M122:X122),
                                IF(
                                    M$5:X$5=1,
                                    M122:X122,
                                    ""),
                                "")
                            =0),
                        0,
                        GEOMEAN(IF(
                            ISNUMBER(M122:X122),
                            IF(
                                M$5:X$5=1,
                                M122:X122,
                                ""),
                            ""))
                    ),
                    IF(
                        OR(IF(
                            ISNUMBER(M122:X122),
                            IF(
                                M$5:X$5=2,
                                M122:X122,
                                ""),
                            "")
                            =0),
                        0,
                        GEOMEAN(IF(
                            ISNUMBER(M122:X122),
                            IF(
                                M$5:X$5=2,
                                M122:X122,
                                ""),
                            "")))
                )
            )
        )
    )
)</f>
        <v>#N/A</v>
      </c>
      <c r="J122" s="242">
        <v>44620</v>
      </c>
      <c r="K122" s="242">
        <v>44620</v>
      </c>
      <c r="L122" s="91" t="s">
        <v>197</v>
      </c>
      <c r="M122" s="192">
        <v>8.7559808612440193</v>
      </c>
      <c r="N122" s="192" t="s">
        <v>409</v>
      </c>
      <c r="O122" s="192" t="s">
        <v>409</v>
      </c>
      <c r="P122" s="192" t="s">
        <v>409</v>
      </c>
      <c r="Q122" s="192" t="s">
        <v>409</v>
      </c>
      <c r="R122" s="192">
        <v>0.52400000000000002</v>
      </c>
      <c r="S122" s="192" t="s">
        <v>409</v>
      </c>
      <c r="T122" s="192" t="s">
        <v>409</v>
      </c>
      <c r="U122" s="192" t="s">
        <v>409</v>
      </c>
      <c r="V122" s="192" t="s">
        <v>409</v>
      </c>
      <c r="W122" s="192"/>
      <c r="X122" s="192"/>
      <c r="Y122" s="192"/>
      <c r="Z122" s="192"/>
      <c r="AA122" s="87"/>
    </row>
    <row r="123" spans="1:27" x14ac:dyDescent="0.2">
      <c r="A123" s="81">
        <v>116</v>
      </c>
      <c r="B123" s="84" t="str">
        <f ca="1"/>
        <v>Lithuania</v>
      </c>
      <c r="C123" s="84" t="str">
        <f ca="1"/>
        <v>LTU</v>
      </c>
      <c r="D123" s="84" t="str">
        <f ca="1"/>
        <v>ECS           Europe &amp; Central Asia</v>
      </c>
      <c r="E123" s="84" t="str">
        <f ca="1"/>
        <v>NA</v>
      </c>
      <c r="F123" s="81" t="str">
        <f t="shared" ca="1" si="4"/>
        <v/>
      </c>
      <c r="G123" s="80">
        <f>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0</v>
      </c>
      <c r="H123" s="80" cm="1">
        <f t="array" ref="H123">IF(
    SUM(IF(
            ISNUMBER(
                IF(
                    $M$4:$X$4,
                    (M123:X123),
                    "")),
            1,
            0))
        =0,
    NA(),
    IF(
        Parameters!$D$15=1,
        IF(
            SUM(--(ISNUMBER(IF($M$4:$X$4=1,(M123:X123),""))))&gt;0,
            MAX(IF(
                ISNUMBER(M123:X123),
                IF(
                    M$4:X$4=1,
                    M123:X123,
                    ""),
                "")),
            MAX(IF(
                ISNUMBER(M123:X123),
                IF(
                    M$4:X$4=2,
                    M123:X123,
                    ""),
                ""))
        ),
        IF(
            Parameters!$D$16=1,
            IFERROR(
                AVERAGE(IF(
                    ISNUMBER(M123:X123),
                    IF(
                        M$4:X$4=1,
                        M123:X123,
                        ""),
                    "")),
                AVERAGE(IF(
                    ISNUMBER(M123:X123),
                    IF(
                        M$4:X$4=2,
                        M123:X123,
                        ""),
                    ""))
            ),
            IF(
                Parameters!$D$17=1,
                IFERROR(
                    IF(
                        OR(
                            IF(
                                ISNUMBER(M123:X123),
                                IF(
                                    M$4:X$4=1,
                                    M123:X123,
                                    ""),
                                "")
                            =0),
                        0,
                        GEOMEAN(IF(
                            ISNUMBER(M123:X123),
                            IF(
                                M$4:X$4=1,
                                M123:X123,
                                ""),
                            ""))
                    ),
                    IF(
                        OR(IF(
                            ISNUMBER(M123:X123),
                            IF(
                                M$4:X$4=2,
                                M123:X123,
                                ""),
                            "")
                            =0),
                        0,
                        GEOMEAN(IF(
                            ISNUMBER(M123:X123),
                            IF(
                                M$4:X$4=2,
                                M123:X123,
                                ""),
                            "")))
                )
            )
        )
    )
)</f>
        <v>2.2727272727272698</v>
      </c>
      <c r="I123" s="191" t="e" cm="1">
        <f t="array" ref="I123">IF(
    SUM(IF(
            ISNUMBER(
                IF(
                    $M$5:$X$5,
                    (M123:X123),
                    "")),
            1,
            0))
        =0,
    NA(),
    IF(
        Parameters!$D$15=1,
        IF(
            SUM(--(ISNUMBER(IF($M$5:$X$5=1,(M123:X123),""))))&gt;0,
            MAX(IF(
                ISNUMBER(M123:X123),
                IF(
                    M$5:X$5=1,
                    M123:X123,
                    ""),
                "")),
            MAX(IF(
                ISNUMBER(M123:X123),
                IF(
                    M$5:X$5=2,
                    M123:X123,
                    ""),
                ""))
        ),
        IF(
            Parameters!$D$16=1,
            IFERROR(
                AVERAGE(IF(
                    ISNUMBER(M123:X123),
                    IF(
                        M$5:X$5=1,
                        M123:X123,
                        ""),
                    "")),
                AVERAGE(IF(
                    ISNUMBER(M123:X123),
                    IF(
                        M$5:X$5=2,
                        M123:X123,
                        ""),
                    ""))
            ),
            IF(
                Parameters!$D$17=1,
                IFERROR(
                    IF(
                        OR(
                            IF(
                                ISNUMBER(M123:X123),
                                IF(
                                    M$5:X$5=1,
                                    M123:X123,
                                    ""),
                                "")
                            =0),
                        0,
                        GEOMEAN(IF(
                            ISNUMBER(M123:X123),
                            IF(
                                M$5:X$5=1,
                                M123:X123,
                                ""),
                            ""))
                    ),
                    IF(
                        OR(IF(
                            ISNUMBER(M123:X123),
                            IF(
                                M$5:X$5=2,
                                M123:X123,
                                ""),
                            "")
                            =0),
                        0,
                        GEOMEAN(IF(
                            ISNUMBER(M123:X123),
                            IF(
                                M$5:X$5=2,
                                M123:X123,
                                ""),
                            "")))
                )
            )
        )
    )
)</f>
        <v>#N/A</v>
      </c>
      <c r="J123" s="242">
        <v>44620</v>
      </c>
      <c r="K123" s="242">
        <v>44620</v>
      </c>
      <c r="L123" s="91" t="s">
        <v>199</v>
      </c>
      <c r="M123" s="192">
        <v>2.2727272727272698</v>
      </c>
      <c r="N123" s="192" t="s">
        <v>409</v>
      </c>
      <c r="O123" s="192" t="s">
        <v>409</v>
      </c>
      <c r="P123" s="192" t="s">
        <v>409</v>
      </c>
      <c r="Q123" s="192" t="s">
        <v>409</v>
      </c>
      <c r="R123" s="192">
        <v>0.253</v>
      </c>
      <c r="S123" s="192" t="s">
        <v>409</v>
      </c>
      <c r="T123" s="192" t="s">
        <v>409</v>
      </c>
      <c r="U123" s="192" t="s">
        <v>409</v>
      </c>
      <c r="V123" s="192" t="s">
        <v>409</v>
      </c>
      <c r="W123" s="192"/>
      <c r="X123" s="192"/>
      <c r="Y123" s="192"/>
      <c r="Z123" s="192"/>
      <c r="AA123" s="87"/>
    </row>
    <row r="124" spans="1:27" x14ac:dyDescent="0.2">
      <c r="A124" s="81">
        <v>117</v>
      </c>
      <c r="B124" s="84" t="str">
        <f ca="1"/>
        <v>Luxembourg</v>
      </c>
      <c r="C124" s="84" t="str">
        <f ca="1"/>
        <v>LUX</v>
      </c>
      <c r="D124" s="84" t="str">
        <f ca="1"/>
        <v>ECS           Europe &amp; Central Asia</v>
      </c>
      <c r="E124" s="84" t="str">
        <f ca="1"/>
        <v>NA</v>
      </c>
      <c r="F124" s="81" t="str">
        <f t="shared" ca="1" si="4"/>
        <v/>
      </c>
      <c r="G124" s="80">
        <f>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v>
      </c>
      <c r="H124" s="80" cm="1">
        <f t="array" ref="H124">IF(
    SUM(IF(
            ISNUMBER(
                IF(
                    $M$4:$X$4,
                    (M124:X124),
                    "")),
            1,
            0))
        =0,
    NA(),
    IF(
        Parameters!$D$15=1,
        IF(
            SUM(--(ISNUMBER(IF($M$4:$X$4=1,(M124:X124),""))))&gt;0,
            MAX(IF(
                ISNUMBER(M124:X124),
                IF(
                    M$4:X$4=1,
                    M124:X124,
                    ""),
                "")),
            MAX(IF(
                ISNUMBER(M124:X124),
                IF(
                    M$4:X$4=2,
                    M124:X124,
                    ""),
                ""))
        ),
        IF(
            Parameters!$D$16=1,
            IFERROR(
                AVERAGE(IF(
                    ISNUMBER(M124:X124),
                    IF(
                        M$4:X$4=1,
                        M124:X124,
                        ""),
                    "")),
                AVERAGE(IF(
                    ISNUMBER(M124:X124),
                    IF(
                        M$4:X$4=2,
                        M124:X124,
                        ""),
                    ""))
            ),
            IF(
                Parameters!$D$17=1,
                IFERROR(
                    IF(
                        OR(
                            IF(
                                ISNUMBER(M124:X124),
                                IF(
                                    M$4:X$4=1,
                                    M124:X124,
                                    ""),
                                "")
                            =0),
                        0,
                        GEOMEAN(IF(
                            ISNUMBER(M124:X124),
                            IF(
                                M$4:X$4=1,
                                M124:X124,
                                ""),
                            ""))
                    ),
                    IF(
                        OR(IF(
                            ISNUMBER(M124:X124),
                            IF(
                                M$4:X$4=2,
                                M124:X124,
                                ""),
                            "")
                            =0),
                        0,
                        GEOMEAN(IF(
                            ISNUMBER(M124:X124),
                            IF(
                                M$4:X$4=2,
                                M124:X124,
                                ""),
                            "")))
                )
            )
        )
    )
)</f>
        <v>0</v>
      </c>
      <c r="I124" s="191" t="e" cm="1">
        <f t="array" ref="I124">IF(
    SUM(IF(
            ISNUMBER(
                IF(
                    $M$5:$X$5,
                    (M124:X124),
                    "")),
            1,
            0))
        =0,
    NA(),
    IF(
        Parameters!$D$15=1,
        IF(
            SUM(--(ISNUMBER(IF($M$5:$X$5=1,(M124:X124),""))))&gt;0,
            MAX(IF(
                ISNUMBER(M124:X124),
                IF(
                    M$5:X$5=1,
                    M124:X124,
                    ""),
                "")),
            MAX(IF(
                ISNUMBER(M124:X124),
                IF(
                    M$5:X$5=2,
                    M124:X124,
                    ""),
                ""))
        ),
        IF(
            Parameters!$D$16=1,
            IFERROR(
                AVERAGE(IF(
                    ISNUMBER(M124:X124),
                    IF(
                        M$5:X$5=1,
                        M124:X124,
                        ""),
                    "")),
                AVERAGE(IF(
                    ISNUMBER(M124:X124),
                    IF(
                        M$5:X$5=2,
                        M124:X124,
                        ""),
                    ""))
            ),
            IF(
                Parameters!$D$17=1,
                IFERROR(
                    IF(
                        OR(
                            IF(
                                ISNUMBER(M124:X124),
                                IF(
                                    M$5:X$5=1,
                                    M124:X124,
                                    ""),
                                "")
                            =0),
                        0,
                        GEOMEAN(IF(
                            ISNUMBER(M124:X124),
                            IF(
                                M$5:X$5=1,
                                M124:X124,
                                ""),
                            ""))
                    ),
                    IF(
                        OR(IF(
                            ISNUMBER(M124:X124),
                            IF(
                                M$5:X$5=2,
                                M124:X124,
                                ""),
                            "")
                            =0),
                        0,
                        GEOMEAN(IF(
                            ISNUMBER(M124:X124),
                            IF(
                                M$5:X$5=2,
                                M124:X124,
                                ""),
                            "")))
                )
            )
        )
    )
)</f>
        <v>#N/A</v>
      </c>
      <c r="J124" s="242">
        <v>44620</v>
      </c>
      <c r="K124" s="242">
        <v>44620</v>
      </c>
      <c r="L124" s="91" t="s">
        <v>201</v>
      </c>
      <c r="M124" s="192">
        <v>0</v>
      </c>
      <c r="N124" s="192" t="s">
        <v>409</v>
      </c>
      <c r="O124" s="192" t="s">
        <v>409</v>
      </c>
      <c r="P124" s="192" t="s">
        <v>409</v>
      </c>
      <c r="Q124" s="192" t="s">
        <v>409</v>
      </c>
      <c r="R124" s="192">
        <v>9.0999999999999998E-2</v>
      </c>
      <c r="S124" s="192" t="s">
        <v>409</v>
      </c>
      <c r="T124" s="192" t="s">
        <v>409</v>
      </c>
      <c r="U124" s="192" t="s">
        <v>409</v>
      </c>
      <c r="V124" s="192" t="s">
        <v>409</v>
      </c>
      <c r="W124" s="192"/>
      <c r="X124" s="192"/>
      <c r="Y124" s="192"/>
      <c r="Z124" s="192"/>
      <c r="AA124" s="87"/>
    </row>
    <row r="125" spans="1:27" x14ac:dyDescent="0.2">
      <c r="A125" s="81">
        <v>118</v>
      </c>
      <c r="B125" s="84" t="str">
        <f ca="1"/>
        <v>Latvia</v>
      </c>
      <c r="C125" s="84" t="str">
        <f ca="1"/>
        <v>LVA</v>
      </c>
      <c r="D125" s="84" t="str">
        <f ca="1"/>
        <v>ECS           Europe &amp; Central Asia</v>
      </c>
      <c r="E125" s="84" t="str">
        <f ca="1"/>
        <v>NA</v>
      </c>
      <c r="F125" s="81" t="str">
        <f t="shared" ca="1" si="4"/>
        <v/>
      </c>
      <c r="G125" s="80">
        <f>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$M$4:$X$4,
                    (M125:X125),
                    "")),
            1,
            0))
        =0,
    NA(),
    IF(
        Parameters!$D$15=1,
        IF(
            SUM(--(ISNUMBER(IF($M$4:$X$4=1,(M125:X125),""))))&gt;0,
            MAX(IF(
                ISNUMBER(M125:X125),
                IF(
                    M$4:X$4=1,
                    M125:X125,
                    ""),
                "")),
            MAX(IF(
                ISNUMBER(M125:X125),
                IF(
                    M$4:X$4=2,
                    M125:X125,
                    ""),
                ""))
        ),
        IF(
            Parameters!$D$16=1,
            IFERROR(
                AVERAGE(IF(
                    ISNUMBER(M125:X125),
                    IF(
                        M$4:X$4=1,
                        M125:X125,
                        ""),
                    "")),
                AVERAGE(IF(
                    ISNUMBER(M125:X125),
                    IF(
                        M$4:X$4=2,
                        M125:X125,
                        ""),
                    ""))
            ),
            IF(
                Parameters!$D$17=1,
                IFERROR(
                    IF(
                        OR(
                            IF(
                                ISNUMBER(M125:X125),
                                IF(
                                    M$4:X$4=1,
                                    M125:X125,
                                    ""),
                                "")
                            =0),
                        0,
                        GEOMEAN(IF(
                            ISNUMBER(M125:X125),
                            IF(
                                M$4:X$4=1,
                                M125:X125,
                                ""),
                            ""))
                    ),
                    IF(
                        OR(IF(
                            ISNUMBER(M125:X125),
                            IF(
                                M$4:X$4=2,
                                M125:X125,
                                ""),
                            "")
                            =0),
                        0,
                        GEOMEAN(IF(
                            ISNUMBER(M125:X125),
                            IF(
                                M$4:X$4=2,
                                M125:X125,
                                ""),
                            "")))
                )
            )
        )
    )
)</f>
        <v>0.93301435406698496</v>
      </c>
      <c r="I125" s="191" t="e" cm="1">
        <f t="array" ref="I125">IF(
    SUM(IF(
            ISNUMBER(
                IF(
                    $M$5:$X$5,
                    (M125:X125),
                    "")),
            1,
            0))
        =0,
    NA(),
    IF(
        Parameters!$D$15=1,
        IF(
            SUM(--(ISNUMBER(IF($M$5:$X$5=1,(M125:X125),""))))&gt;0,
            MAX(IF(
                ISNUMBER(M125:X125),
                IF(
                    M$5:X$5=1,
                    M125:X125,
                    ""),
                "")),
            MAX(IF(
                ISNUMBER(M125:X125),
                IF(
                    M$5:X$5=2,
                    M125:X125,
                    ""),
                ""))
        ),
        IF(
            Parameters!$D$16=1,
            IFERROR(
                AVERAGE(IF(
                    ISNUMBER(M125:X125),
                    IF(
                        M$5:X$5=1,
                        M125:X125,
                        ""),
                    "")),
                AVERAGE(IF(
                    ISNUMBER(M125:X125),
                    IF(
                        M$5:X$5=2,
                        M125:X125,
                        ""),
                    ""))
            ),
            IF(
                Parameters!$D$17=1,
                IFERROR(
                    IF(
                        OR(
                            IF(
                                ISNUMBER(M125:X125),
                                IF(
                                    M$5:X$5=1,
                                    M125:X125,
                                    ""),
                                "")
                            =0),
                        0,
                        GEOMEAN(IF(
                            ISNUMBER(M125:X125),
                            IF(
                                M$5:X$5=1,
                                M125:X125,
                                ""),
                            ""))
                    ),
                    IF(
                        OR(IF(
                            ISNUMBER(M125:X125),
                            IF(
                                M$5:X$5=2,
                                M125:X125,
                                ""),
                            "")
                            =0),
                        0,
                        GEOMEAN(IF(
                            ISNUMBER(M125:X125),
                            IF(
                                M$5:X$5=2,
                                M125:X125,
                                ""),
                            "")))
                )
            )
        )
    )
)</f>
        <v>#N/A</v>
      </c>
      <c r="J125" s="242">
        <v>44620</v>
      </c>
      <c r="K125" s="242">
        <v>44620</v>
      </c>
      <c r="L125" s="91" t="s">
        <v>203</v>
      </c>
      <c r="M125" s="192">
        <v>0.93301435406698496</v>
      </c>
      <c r="N125" s="192" t="s">
        <v>409</v>
      </c>
      <c r="O125" s="192" t="s">
        <v>409</v>
      </c>
      <c r="P125" s="192" t="s">
        <v>409</v>
      </c>
      <c r="Q125" s="192" t="s">
        <v>409</v>
      </c>
      <c r="R125" s="192">
        <v>0.19700000000000001</v>
      </c>
      <c r="S125" s="192" t="s">
        <v>409</v>
      </c>
      <c r="T125" s="192" t="s">
        <v>409</v>
      </c>
      <c r="U125" s="192" t="s">
        <v>409</v>
      </c>
      <c r="V125" s="192" t="s">
        <v>409</v>
      </c>
      <c r="W125" s="192"/>
      <c r="X125" s="192"/>
      <c r="Y125" s="192"/>
      <c r="Z125" s="192"/>
      <c r="AA125" s="87"/>
    </row>
    <row r="126" spans="1:27" x14ac:dyDescent="0.2">
      <c r="A126" s="81">
        <v>119</v>
      </c>
      <c r="B126" s="84" t="str">
        <f ca="1"/>
        <v>Macao SAR, China</v>
      </c>
      <c r="C126" s="84" t="str">
        <f ca="1"/>
        <v>MAC</v>
      </c>
      <c r="D126" s="84" t="str">
        <f ca="1"/>
        <v>EAS           East Asia &amp; Pacific</v>
      </c>
      <c r="E126" s="84" t="str">
        <f ca="1"/>
        <v>NA</v>
      </c>
      <c r="F126" s="81" t="str">
        <f t="shared" ca="1" si="4"/>
        <v/>
      </c>
      <c r="G126" s="80">
        <f>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cm="1">
        <f t="array" ref="H126">IF(
    SUM(IF(
            ISNUMBER(
                IF(
                    $M$4:$X$4,
                    (M126:X126),
                    "")),
            1,
            0))
        =0,
    NA(),
    IF(
        Parameters!$D$15=1,
        IF(
            SUM(--(ISNUMBER(IF($M$4:$X$4=1,(M126:X126),""))))&gt;0,
            MAX(IF(
                ISNUMBER(M126:X126),
                IF(
                    M$4:X$4=1,
                    M126:X126,
                    ""),
                "")),
            MAX(IF(
                ISNUMBER(M126:X126),
                IF(
                    M$4:X$4=2,
                    M126:X126,
                    ""),
                ""))
        ),
        IF(
            Parameters!$D$16=1,
            IFERROR(
                AVERAGE(IF(
                    ISNUMBER(M126:X126),
                    IF(
                        M$4:X$4=1,
                        M126:X126,
                        ""),
                    "")),
                AVERAGE(IF(
                    ISNUMBER(M126:X126),
                    IF(
                        M$4:X$4=2,
                        M126:X126,
                        ""),
                    ""))
            ),
            IF(
                Parameters!$D$17=1,
                IFERROR(
                    IF(
                        OR(
                            IF(
                                ISNUMBER(M126:X126),
                                IF(
                                    M$4:X$4=1,
                                    M126:X126,
                                    ""),
                                "")
                            =0),
                        0,
                        GEOMEAN(IF(
                            ISNUMBER(M126:X126),
                            IF(
                                M$4:X$4=1,
                                M126:X126,
                                ""),
                            ""))
                    ),
                    IF(
                        OR(IF(
                            ISNUMBER(M126:X126),
                            IF(
                                M$4:X$4=2,
                                M126:X126,
                                ""),
                            "")
                            =0),
                        0,
                        GEOMEAN(IF(
                            ISNUMBER(M126:X126),
                            IF(
                                M$4:X$4=2,
                                M126:X126,
                                ""),
                            "")))
                )
            )
        )
    )
)</f>
        <v>0</v>
      </c>
      <c r="I126" s="191" t="e" cm="1">
        <f t="array" ref="I126">IF(
    SUM(IF(
            ISNUMBER(
                IF(
                    $M$5:$X$5,
                    (M126:X126),
                    "")),
            1,
            0))
        =0,
    NA(),
    IF(
        Parameters!$D$15=1,
        IF(
            SUM(--(ISNUMBER(IF($M$5:$X$5=1,(M126:X126),""))))&gt;0,
            MAX(IF(
                ISNUMBER(M126:X126),
                IF(
                    M$5:X$5=1,
                    M126:X126,
                    ""),
                "")),
            MAX(IF(
                ISNUMBER(M126:X126),
                IF(
                    M$5:X$5=2,
                    M126:X126,
                    ""),
                ""))
        ),
        IF(
            Parameters!$D$16=1,
            IFERROR(
                AVERAGE(IF(
                    ISNUMBER(M126:X126),
                    IF(
                        M$5:X$5=1,
                        M126:X126,
                        ""),
                    "")),
                AVERAGE(IF(
                    ISNUMBER(M126:X126),
                    IF(
                        M$5:X$5=2,
                        M126:X126,
                        ""),
                    ""))
            ),
            IF(
                Parameters!$D$17=1,
                IFERROR(
                    IF(
                        OR(
                            IF(
                                ISNUMBER(M126:X126),
                                IF(
                                    M$5:X$5=1,
                                    M126:X126,
                                    ""),
                                "")
                            =0),
                        0,
                        GEOMEAN(IF(
                            ISNUMBER(M126:X126),
                            IF(
                                M$5:X$5=1,
                                M126:X126,
                                ""),
                            ""))
                    ),
                    IF(
                        OR(IF(
                            ISNUMBER(M126:X126),
                            IF(
                                M$5:X$5=2,
                                M126:X126,
                                ""),
                            "")
                            =0),
                        0,
                        GEOMEAN(IF(
                            ISNUMBER(M126:X126),
                            IF(
                                M$5:X$5=2,
                                M126:X126,
                                ""),
                            "")))
                )
            )
        )
    )
)</f>
        <v>#N/A</v>
      </c>
      <c r="J126" s="242">
        <v>44887</v>
      </c>
      <c r="K126" s="242" t="s">
        <v>409</v>
      </c>
      <c r="L126" s="91" t="s">
        <v>680</v>
      </c>
      <c r="M126" s="192">
        <v>0</v>
      </c>
      <c r="N126" s="192" t="s">
        <v>409</v>
      </c>
      <c r="O126" s="192" t="s">
        <v>409</v>
      </c>
      <c r="P126" s="192" t="s">
        <v>409</v>
      </c>
      <c r="Q126" s="192" t="s">
        <v>409</v>
      </c>
      <c r="R126" s="192">
        <v>0.08</v>
      </c>
      <c r="S126" s="192" t="s">
        <v>409</v>
      </c>
      <c r="T126" s="192" t="s">
        <v>409</v>
      </c>
      <c r="U126" s="192" t="s">
        <v>409</v>
      </c>
      <c r="V126" s="192" t="s">
        <v>409</v>
      </c>
      <c r="W126" s="192"/>
      <c r="X126" s="192"/>
      <c r="Y126" s="192"/>
      <c r="Z126" s="192"/>
      <c r="AA126" s="87"/>
    </row>
    <row r="127" spans="1:27" x14ac:dyDescent="0.2">
      <c r="A127" s="81">
        <v>120</v>
      </c>
      <c r="B127" s="84" t="str">
        <f ca="1"/>
        <v>St. Martin (French part)</v>
      </c>
      <c r="C127" s="84" t="str">
        <f ca="1"/>
        <v>MAF</v>
      </c>
      <c r="D127" s="84" t="str">
        <f ca="1"/>
        <v>LCN           Latin America &amp; Caribbean</v>
      </c>
      <c r="E127" s="84" t="str">
        <f ca="1"/>
        <v>NA</v>
      </c>
      <c r="F127" s="81" t="str">
        <f t="shared" ca="1" si="4"/>
        <v/>
      </c>
      <c r="G127" s="80" t="e">
        <f>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#N/A</v>
      </c>
      <c r="H127" s="80" t="e" cm="1">
        <f t="array" ref="H127">IF(
    SUM(IF(
            ISNUMBER(
                IF(
                    $M$4:$X$4,
                    (M127:X127),
                    "")),
            1,
            0))
        =0,
    NA(),
    IF(
        Parameters!$D$15=1,
        IF(
            SUM(--(ISNUMBER(IF($M$4:$X$4=1,(M127:X127),""))))&gt;0,
            MAX(IF(
                ISNUMBER(M127:X127),
                IF(
                    M$4:X$4=1,
                    M127:X127,
                    ""),
                "")),
            MAX(IF(
                ISNUMBER(M127:X127),
                IF(
                    M$4:X$4=2,
                    M127:X127,
                    ""),
                ""))
        ),
        IF(
            Parameters!$D$16=1,
            IFERROR(
                AVERAGE(IF(
                    ISNUMBER(M127:X127),
                    IF(
                        M$4:X$4=1,
                        M127:X127,
                        ""),
                    "")),
                AVERAGE(IF(
                    ISNUMBER(M127:X127),
                    IF(
                        M$4:X$4=2,
                        M127:X127,
                        ""),
                    ""))
            ),
            IF(
                Parameters!$D$17=1,
                IFERROR(
                    IF(
                        OR(
                            IF(
                                ISNUMBER(M127:X127),
                                IF(
                                    M$4:X$4=1,
                                    M127:X127,
                                    ""),
                                "")
                            =0),
                        0,
                        GEOMEAN(IF(
                            ISNUMBER(M127:X127),
                            IF(
                                M$4:X$4=1,
                                M127:X127,
                                ""),
                            ""))
                    ),
                    IF(
                        OR(IF(
                            ISNUMBER(M127:X127),
                            IF(
                                M$4:X$4=2,
                                M127:X127,
                                ""),
                            "")
                            =0),
                        0,
                        GEOMEAN(IF(
                            ISNUMBER(M127:X127),
                            IF(
                                M$4:X$4=2,
                                M127:X127,
                                ""),
                            "")))
                )
            )
        )
    )
)</f>
        <v>#N/A</v>
      </c>
      <c r="I127" s="191" t="e" cm="1">
        <f t="array" ref="I127">IF(
    SUM(IF(
            ISNUMBER(
                IF(
                    $M$5:$X$5,
                    (M127:X127),
                    "")),
            1,
            0))
        =0,
    NA(),
    IF(
        Parameters!$D$15=1,
        IF(
            SUM(--(ISNUMBER(IF($M$5:$X$5=1,(M127:X127),""))))&gt;0,
            MAX(IF(
                ISNUMBER(M127:X127),
                IF(
                    M$5:X$5=1,
                    M127:X127,
                    ""),
                "")),
            MAX(IF(
                ISNUMBER(M127:X127),
                IF(
                    M$5:X$5=2,
                    M127:X127,
                    ""),
                ""))
        ),
        IF(
            Parameters!$D$16=1,
            IFERROR(
                AVERAGE(IF(
                    ISNUMBER(M127:X127),
                    IF(
                        M$5:X$5=1,
                        M127:X127,
                        ""),
                    "")),
                AVERAGE(IF(
                    ISNUMBER(M127:X127),
                    IF(
                        M$5:X$5=2,
                        M127:X127,
                        ""),
                    ""))
            ),
            IF(
                Parameters!$D$17=1,
                IFERROR(
                    IF(
                        OR(
                            IF(
                                ISNUMBER(M127:X127),
                                IF(
                                    M$5:X$5=1,
                                    M127:X127,
                                    ""),
                                "")
                            =0),
                        0,
                        GEOMEAN(IF(
                            ISNUMBER(M127:X127),
                            IF(
                                M$5:X$5=1,
                                M127:X127,
                                ""),
                            ""))
                    ),
                    IF(
                        OR(IF(
                            ISNUMBER(M127:X127),
                            IF(
                                M$5:X$5=2,
                                M127:X127,
                                ""),
                            "")
                            =0),
                        0,
                        GEOMEAN(IF(
                            ISNUMBER(M127:X127),
                            IF(
                                M$5:X$5=2,
                                M127:X127,
                                ""),
                            "")))
                )
            )
        )
    )
)</f>
        <v>#N/A</v>
      </c>
      <c r="J127" s="242">
        <v>44887</v>
      </c>
      <c r="K127" s="242" t="s">
        <v>409</v>
      </c>
      <c r="L127" s="91" t="s">
        <v>681</v>
      </c>
      <c r="M127" s="192" t="s">
        <v>409</v>
      </c>
      <c r="N127" s="192" t="s">
        <v>409</v>
      </c>
      <c r="O127" s="192" t="s">
        <v>409</v>
      </c>
      <c r="P127" s="192" t="s">
        <v>409</v>
      </c>
      <c r="Q127" s="192" t="s">
        <v>409</v>
      </c>
      <c r="R127" s="192" t="s">
        <v>409</v>
      </c>
      <c r="S127" s="192" t="s">
        <v>409</v>
      </c>
      <c r="T127" s="192" t="s">
        <v>409</v>
      </c>
      <c r="U127" s="192" t="s">
        <v>409</v>
      </c>
      <c r="V127" s="192" t="s">
        <v>409</v>
      </c>
      <c r="W127" s="192"/>
      <c r="X127" s="192"/>
      <c r="Y127" s="192"/>
      <c r="Z127" s="192"/>
      <c r="AA127" s="87"/>
    </row>
    <row r="128" spans="1:27" x14ac:dyDescent="0.2">
      <c r="A128" s="81">
        <v>121</v>
      </c>
      <c r="B128" s="84" t="str">
        <f ca="1"/>
        <v>Morocco</v>
      </c>
      <c r="C128" s="84" t="str">
        <f ca="1"/>
        <v>MAR</v>
      </c>
      <c r="D128" s="84" t="str">
        <f ca="1"/>
        <v>MEA           Middle East &amp; North Africa</v>
      </c>
      <c r="E128" s="84" t="str">
        <f ca="1"/>
        <v>IBRD</v>
      </c>
      <c r="F128" s="81" t="str">
        <f t="shared" ca="1" si="4"/>
        <v/>
      </c>
      <c r="G128" s="80">
        <f>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0</v>
      </c>
      <c r="H128" s="80" cm="1">
        <f t="array" ref="H128">IF(
    SUM(IF(
            ISNUMBER(
                IF(
                    $M$4:$X$4,
                    (M128:X128),
                    "")),
            1,
            0))
        =0,
    NA(),
    IF(
        Parameters!$D$15=1,
        IF(
            SUM(--(ISNUMBER(IF($M$4:$X$4=1,(M128:X128),""))))&gt;0,
            MAX(IF(
                ISNUMBER(M128:X128),
                IF(
                    M$4:X$4=1,
                    M128:X128,
                    ""),
                "")),
            MAX(IF(
                ISNUMBER(M128:X128),
                IF(
                    M$4:X$4=2,
                    M128:X128,
                    ""),
                ""))
        ),
        IF(
            Parameters!$D$16=1,
            IFERROR(
                AVERAGE(IF(
                    ISNUMBER(M128:X128),
                    IF(
                        M$4:X$4=1,
                        M128:X128,
                        ""),
                    "")),
                AVERAGE(IF(
                    ISNUMBER(M128:X128),
                    IF(
                        M$4:X$4=2,
                        M128:X128,
                        ""),
                    ""))
            ),
            IF(
                Parameters!$D$17=1,
                IFERROR(
                    IF(
                        OR(
                            IF(
                                ISNUMBER(M128:X128),
                                IF(
                                    M$4:X$4=1,
                                    M128:X128,
                                    ""),
                                "")
                            =0),
                        0,
                        GEOMEAN(IF(
                            ISNUMBER(M128:X128),
                            IF(
                                M$4:X$4=1,
                                M128:X128,
                                ""),
                            ""))
                    ),
                    IF(
                        OR(IF(
                            ISNUMBER(M128:X128),
                            IF(
                                M$4:X$4=2,
                                M128:X128,
                                ""),
                            "")
                            =0),
                        0,
                        GEOMEAN(IF(
                            ISNUMBER(M128:X128),
                            IF(
                                M$4:X$4=2,
                                M128:X128,
                                ""),
                            "")))
                )
            )
        )
    )
)</f>
        <v>4.3659525188187596</v>
      </c>
      <c r="I128" s="191" t="e" cm="1">
        <f t="array" ref="I128">IF(
    SUM(IF(
            ISNUMBER(
                IF(
                    $M$5:$X$5,
                    (M128:X128),
                    "")),
            1,
            0))
        =0,
    NA(),
    IF(
        Parameters!$D$15=1,
        IF(
            SUM(--(ISNUMBER(IF($M$5:$X$5=1,(M128:X128),""))))&gt;0,
            MAX(IF(
                ISNUMBER(M128:X128),
                IF(
                    M$5:X$5=1,
                    M128:X128,
                    ""),
                "")),
            MAX(IF(
                ISNUMBER(M128:X128),
                IF(
                    M$5:X$5=2,
                    M128:X128,
                    ""),
                ""))
        ),
        IF(
            Parameters!$D$16=1,
            IFERROR(
                AVERAGE(IF(
                    ISNUMBER(M128:X128),
                    IF(
                        M$5:X$5=1,
                        M128:X128,
                        ""),
                    "")),
                AVERAGE(IF(
                    ISNUMBER(M128:X128),
                    IF(
                        M$5:X$5=2,
                        M128:X128,
                        ""),
                    ""))
            ),
            IF(
                Parameters!$D$17=1,
                IFERROR(
                    IF(
                        OR(
                            IF(
                                ISNUMBER(M128:X128),
                                IF(
                                    M$5:X$5=1,
                                    M128:X128,
                                    ""),
                                "")
                            =0),
                        0,
                        GEOMEAN(IF(
                            ISNUMBER(M128:X128),
                            IF(
                                M$5:X$5=1,
                                M128:X128,
                                ""),
                            ""))
                    ),
                    IF(
                        OR(IF(
                            ISNUMBER(M128:X128),
                            IF(
                                M$5:X$5=2,
                                M128:X128,
                                ""),
                            "")
                            =0),
                        0,
                        GEOMEAN(IF(
                            ISNUMBER(M128:X128),
                            IF(
                                M$5:X$5=2,
                                M128:X128,
                                ""),
                            "")))
                )
            )
        )
    )
)</f>
        <v>#N/A</v>
      </c>
      <c r="J128" s="242">
        <v>44895</v>
      </c>
      <c r="K128" s="242">
        <v>44620</v>
      </c>
      <c r="L128" s="91" t="s">
        <v>205</v>
      </c>
      <c r="M128" s="192">
        <v>3.4928229665071702</v>
      </c>
      <c r="N128" s="192">
        <v>4.3659525188187596</v>
      </c>
      <c r="O128" s="192" t="s">
        <v>409</v>
      </c>
      <c r="P128" s="192" t="s">
        <v>409</v>
      </c>
      <c r="Q128" s="192" t="s">
        <v>409</v>
      </c>
      <c r="R128" s="192">
        <v>0.30399999999999999</v>
      </c>
      <c r="S128" s="192">
        <v>63</v>
      </c>
      <c r="T128" s="192" t="s">
        <v>409</v>
      </c>
      <c r="U128" s="192" t="s">
        <v>409</v>
      </c>
      <c r="V128" s="192" t="s">
        <v>409</v>
      </c>
      <c r="W128" s="192"/>
      <c r="X128" s="192"/>
      <c r="Y128" s="192"/>
      <c r="Z128" s="192"/>
      <c r="AA128" s="87"/>
    </row>
    <row r="129" spans="1:27" x14ac:dyDescent="0.2">
      <c r="A129" s="81">
        <v>122</v>
      </c>
      <c r="B129" s="84" t="str">
        <f ca="1"/>
        <v>Monaco</v>
      </c>
      <c r="C129" s="84" t="str">
        <f ca="1"/>
        <v>MCO</v>
      </c>
      <c r="D129" s="84" t="str">
        <f ca="1"/>
        <v>ECS           Europe &amp; Central Asia</v>
      </c>
      <c r="E129" s="84" t="str">
        <f ca="1"/>
        <v>NA</v>
      </c>
      <c r="F129" s="81" t="str">
        <f t="shared" ca="1" si="4"/>
        <v/>
      </c>
      <c r="G129" s="80" t="e">
        <f>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#N/A</v>
      </c>
      <c r="H129" s="80" t="e" cm="1">
        <f t="array" ref="H129">IF(
    SUM(IF(
            ISNUMBER(
                IF(
                    $M$4:$X$4,
                    (M129:X129),
                    "")),
            1,
            0))
        =0,
    NA(),
    IF(
        Parameters!$D$15=1,
        IF(
            SUM(--(ISNUMBER(IF($M$4:$X$4=1,(M129:X129),""))))&gt;0,
            MAX(IF(
                ISNUMBER(M129:X129),
                IF(
                    M$4:X$4=1,
                    M129:X129,
                    ""),
                "")),
            MAX(IF(
                ISNUMBER(M129:X129),
                IF(
                    M$4:X$4=2,
                    M129:X129,
                    ""),
                ""))
        ),
        IF(
            Parameters!$D$16=1,
            IFERROR(
                AVERAGE(IF(
                    ISNUMBER(M129:X129),
                    IF(
                        M$4:X$4=1,
                        M129:X129,
                        ""),
                    "")),
                AVERAGE(IF(
                    ISNUMBER(M129:X129),
                    IF(
                        M$4:X$4=2,
                        M129:X129,
                        ""),
                    ""))
            ),
            IF(
                Parameters!$D$17=1,
                IFERROR(
                    IF(
                        OR(
                            IF(
                                ISNUMBER(M129:X129),
                                IF(
                                    M$4:X$4=1,
                                    M129:X129,
                                    ""),
                                "")
                            =0),
                        0,
                        GEOMEAN(IF(
                            ISNUMBER(M129:X129),
                            IF(
                                M$4:X$4=1,
                                M129:X129,
                                ""),
                            ""))
                    ),
                    IF(
                        OR(IF(
                            ISNUMBER(M129:X129),
                            IF(
                                M$4:X$4=2,
                                M129:X129,
                                ""),
                            "")
                            =0),
                        0,
                        GEOMEAN(IF(
                            ISNUMBER(M129:X129),
                            IF(
                                M$4:X$4=2,
                                M129:X129,
                                ""),
                            "")))
                )
            )
        )
    )
)</f>
        <v>#N/A</v>
      </c>
      <c r="I129" s="191" t="e" cm="1">
        <f t="array" ref="I129">IF(
    SUM(IF(
            ISNUMBER(
                IF(
                    $M$5:$X$5,
                    (M129:X129),
                    "")),
            1,
            0))
        =0,
    NA(),
    IF(
        Parameters!$D$15=1,
        IF(
            SUM(--(ISNUMBER(IF($M$5:$X$5=1,(M129:X129),""))))&gt;0,
            MAX(IF(
                ISNUMBER(M129:X129),
                IF(
                    M$5:X$5=1,
                    M129:X129,
                    ""),
                "")),
            MAX(IF(
                ISNUMBER(M129:X129),
                IF(
                    M$5:X$5=2,
                    M129:X129,
                    ""),
                ""))
        ),
        IF(
            Parameters!$D$16=1,
            IFERROR(
                AVERAGE(IF(
                    ISNUMBER(M129:X129),
                    IF(
                        M$5:X$5=1,
                        M129:X129,
                        ""),
                    "")),
                AVERAGE(IF(
                    ISNUMBER(M129:X129),
                    IF(
                        M$5:X$5=2,
                        M129:X129,
                        ""),
                    ""))
            ),
            IF(
                Parameters!$D$17=1,
                IFERROR(
                    IF(
                        OR(
                            IF(
                                ISNUMBER(M129:X129),
                                IF(
                                    M$5:X$5=1,
                                    M129:X129,
                                    ""),
                                "")
                            =0),
                        0,
                        GEOMEAN(IF(
                            ISNUMBER(M129:X129),
                            IF(
                                M$5:X$5=1,
                                M129:X129,
                                ""),
                            ""))
                    ),
                    IF(
                        OR(IF(
                            ISNUMBER(M129:X129),
                            IF(
                                M$5:X$5=2,
                                M129:X129,
                                ""),
                            "")
                            =0),
                        0,
                        GEOMEAN(IF(
                            ISNUMBER(M129:X129),
                            IF(
                                M$5:X$5=2,
                                M129:X129,
                                ""),
                            "")))
                )
            )
        )
    )
)</f>
        <v>#N/A</v>
      </c>
      <c r="J129" s="242">
        <v>44887</v>
      </c>
      <c r="K129" s="242" t="s">
        <v>409</v>
      </c>
      <c r="L129" s="91" t="s">
        <v>682</v>
      </c>
      <c r="M129" s="192" t="s">
        <v>409</v>
      </c>
      <c r="N129" s="192" t="s">
        <v>409</v>
      </c>
      <c r="O129" s="192" t="s">
        <v>409</v>
      </c>
      <c r="P129" s="192" t="s">
        <v>409</v>
      </c>
      <c r="Q129" s="192" t="s">
        <v>409</v>
      </c>
      <c r="R129" s="192" t="s">
        <v>409</v>
      </c>
      <c r="S129" s="192" t="s">
        <v>409</v>
      </c>
      <c r="T129" s="192" t="s">
        <v>409</v>
      </c>
      <c r="U129" s="192" t="s">
        <v>409</v>
      </c>
      <c r="V129" s="192" t="s">
        <v>409</v>
      </c>
      <c r="W129" s="192"/>
      <c r="X129" s="192"/>
      <c r="Y129" s="192"/>
      <c r="Z129" s="192"/>
      <c r="AA129" s="87"/>
    </row>
    <row r="130" spans="1:27" x14ac:dyDescent="0.2">
      <c r="A130" s="81">
        <v>123</v>
      </c>
      <c r="B130" s="84" t="str">
        <f ca="1"/>
        <v>Moldova</v>
      </c>
      <c r="C130" s="84" t="str">
        <f ca="1"/>
        <v>MDA</v>
      </c>
      <c r="D130" s="84" t="str">
        <f ca="1"/>
        <v>ECS           Europe &amp; Central Asia</v>
      </c>
      <c r="E130" s="84" t="str">
        <f ca="1"/>
        <v>IBRD</v>
      </c>
      <c r="F130" s="81" t="str">
        <f t="shared" ca="1" si="4"/>
        <v/>
      </c>
      <c r="G130" s="80">
        <f>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0</v>
      </c>
      <c r="H130" s="80" cm="1">
        <f t="array" ref="H130">IF(
    SUM(IF(
            ISNUMBER(
                IF(
                    $M$4:$X$4,
                    (M130:X130),
                    "")),
            1,
            0))
        =0,
    NA(),
    IF(
        Parameters!$D$15=1,
        IF(
            SUM(--(ISNUMBER(IF($M$4:$X$4=1,(M130:X130),""))))&gt;0,
            MAX(IF(
                ISNUMBER(M130:X130),
                IF(
                    M$4:X$4=1,
                    M130:X130,
                    ""),
                "")),
            MAX(IF(
                ISNUMBER(M130:X130),
                IF(
                    M$4:X$4=2,
                    M130:X130,
                    ""),
                ""))
        ),
        IF(
            Parameters!$D$16=1,
            IFERROR(
                AVERAGE(IF(
                    ISNUMBER(M130:X130),
                    IF(
                        M$4:X$4=1,
                        M130:X130,
                        ""),
                    "")),
                AVERAGE(IF(
                    ISNUMBER(M130:X130),
                    IF(
                        M$4:X$4=2,
                        M130:X130,
                        ""),
                    ""))
            ),
            IF(
                Parameters!$D$17=1,
                IFERROR(
                    IF(
                        OR(
                            IF(
                                ISNUMBER(M130:X130),
                                IF(
                                    M$4:X$4=1,
                                    M130:X130,
                                    ""),
                                "")
                            =0),
                        0,
                        GEOMEAN(IF(
                            ISNUMBER(M130:X130),
                            IF(
                                M$4:X$4=1,
                                M130:X130,
                                ""),
                            ""))
                    ),
                    IF(
                        OR(IF(
                            ISNUMBER(M130:X130),
                            IF(
                                M$4:X$4=2,
                                M130:X130,
                                ""),
                            "")
                            =0),
                        0,
                        GEOMEAN(IF(
                            ISNUMBER(M130:X130),
                            IF(
                                M$4:X$4=2,
                                M130:X130,
                                ""),
                            "")))
                )
            )
        )
    )
)</f>
        <v>4.5933014354066897</v>
      </c>
      <c r="I130" s="191" t="e" cm="1">
        <f t="array" ref="I130">IF(
    SUM(IF(
            ISNUMBER(
                IF(
                    $M$5:$X$5,
                    (M130:X130),
                    "")),
            1,
            0))
        =0,
    NA(),
    IF(
        Parameters!$D$15=1,
        IF(
            SUM(--(ISNUMBER(IF($M$5:$X$5=1,(M130:X130),""))))&gt;0,
            MAX(IF(
                ISNUMBER(M130:X130),
                IF(
                    M$5:X$5=1,
                    M130:X130,
                    ""),
                "")),
            MAX(IF(
                ISNUMBER(M130:X130),
                IF(
                    M$5:X$5=2,
                    M130:X130,
                    ""),
                ""))
        ),
        IF(
            Parameters!$D$16=1,
            IFERROR(
                AVERAGE(IF(
                    ISNUMBER(M130:X130),
                    IF(
                        M$5:X$5=1,
                        M130:X130,
                        ""),
                    "")),
                AVERAGE(IF(
                    ISNUMBER(M130:X130),
                    IF(
                        M$5:X$5=2,
                        M130:X130,
                        ""),
                    ""))
            ),
            IF(
                Parameters!$D$17=1,
                IFERROR(
                    IF(
                        OR(
                            IF(
                                ISNUMBER(M130:X130),
                                IF(
                                    M$5:X$5=1,
                                    M130:X130,
                                    ""),
                                "")
                            =0),
                        0,
                        GEOMEAN(IF(
                            ISNUMBER(M130:X130),
                            IF(
                                M$5:X$5=1,
                                M130:X130,
                                ""),
                            ""))
                    ),
                    IF(
                        OR(IF(
                            ISNUMBER(M130:X130),
                            IF(
                                M$5:X$5=2,
                                M130:X130,
                                ""),
                            "")
                            =0),
                        0,
                        GEOMEAN(IF(
                            ISNUMBER(M130:X130),
                            IF(
                                M$5:X$5=2,
                                M130:X130,
                                ""),
                            "")))
                )
            )
        )
    )
)</f>
        <v>#N/A</v>
      </c>
      <c r="J130" s="242">
        <v>44620</v>
      </c>
      <c r="K130" s="242">
        <v>44620</v>
      </c>
      <c r="L130" s="91" t="s">
        <v>206</v>
      </c>
      <c r="M130" s="192">
        <v>4.5933014354066897</v>
      </c>
      <c r="N130" s="192" t="s">
        <v>409</v>
      </c>
      <c r="O130" s="192" t="s">
        <v>409</v>
      </c>
      <c r="P130" s="192" t="s">
        <v>409</v>
      </c>
      <c r="Q130" s="192" t="s">
        <v>409</v>
      </c>
      <c r="R130" s="192">
        <v>0.35</v>
      </c>
      <c r="S130" s="192" t="s">
        <v>409</v>
      </c>
      <c r="T130" s="192" t="s">
        <v>409</v>
      </c>
      <c r="U130" s="192" t="s">
        <v>409</v>
      </c>
      <c r="V130" s="192" t="s">
        <v>409</v>
      </c>
      <c r="W130" s="192"/>
      <c r="X130" s="192"/>
      <c r="Y130" s="192"/>
      <c r="Z130" s="192"/>
      <c r="AA130" s="87"/>
    </row>
    <row r="131" spans="1:27" x14ac:dyDescent="0.2">
      <c r="A131" s="81">
        <v>124</v>
      </c>
      <c r="B131" s="84" t="str">
        <f ca="1"/>
        <v>Madagascar</v>
      </c>
      <c r="C131" s="84" t="str">
        <f ca="1"/>
        <v>MDG</v>
      </c>
      <c r="D131" s="84" t="str">
        <f ca="1"/>
        <v>SSF           Sub-Saharan Africa</v>
      </c>
      <c r="E131" s="84" t="str">
        <f ca="1"/>
        <v>IDA</v>
      </c>
      <c r="F131" s="81" t="str">
        <f t="shared" ca="1" si="4"/>
        <v/>
      </c>
      <c r="G131" s="80">
        <f>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7.0710678118654755</v>
      </c>
      <c r="H131" s="80" cm="1">
        <f t="array" ref="H131">IF(
    SUM(IF(
            ISNUMBER(
                IF(
                    $M$4:$X$4,
                    (M131:X131),
                    "")),
            1,
            0))
        =0,
    NA(),
    IF(
        Parameters!$D$15=1,
        IF(
            SUM(--(ISNUMBER(IF($M$4:$X$4=1,(M131:X131),""))))&gt;0,
            MAX(IF(
                ISNUMBER(M131:X131),
                IF(
                    M$4:X$4=1,
                    M131:X131,
                    ""),
                "")),
            MAX(IF(
                ISNUMBER(M131:X131),
                IF(
                    M$4:X$4=2,
                    M131:X131,
                    ""),
                ""))
        ),
        IF(
            Parameters!$D$16=1,
            IFERROR(
                AVERAGE(IF(
                    ISNUMBER(M131:X131),
                    IF(
                        M$4:X$4=1,
                        M131:X131,
                        ""),
                    "")),
                AVERAGE(IF(
                    ISNUMBER(M131:X131),
                    IF(
                        M$4:X$4=2,
                        M131:X131,
                        ""),
                    ""))
            ),
            IF(
                Parameters!$D$17=1,
                IFERROR(
                    IF(
                        OR(
                            IF(
                                ISNUMBER(M131:X131),
                                IF(
                                    M$4:X$4=1,
                                    M131:X131,
                                    ""),
                                "")
                            =0),
                        0,
                        GEOMEAN(IF(
                            ISNUMBER(M131:X131),
                            IF(
                                M$4:X$4=1,
                                M131:X131,
                                ""),
                            ""))
                    ),
                    IF(
                        OR(IF(
                            ISNUMBER(M131:X131),
                            IF(
                                M$4:X$4=2,
                                M131:X131,
                                ""),
                            "")
                            =0),
                        0,
                        GEOMEAN(IF(
                            ISNUMBER(M131:X131),
                            IF(
                                M$4:X$4=2,
                                M131:X131,
                                ""),
                            "")))
                )
            )
        )
    )
)</f>
        <v>10</v>
      </c>
      <c r="I131" s="191" cm="1">
        <f t="array" ref="I131">IF(
    SUM(IF(
            ISNUMBER(
                IF(
                    $M$5:$X$5,
                    (M131:X131),
                    "")),
            1,
            0))
        =0,
    NA(),
    IF(
        Parameters!$D$15=1,
        IF(
            SUM(--(ISNUMBER(IF($M$5:$X$5=1,(M131:X131),""))))&gt;0,
            MAX(IF(
                ISNUMBER(M131:X131),
                IF(
                    M$5:X$5=1,
                    M131:X131,
                    ""),
                "")),
            MAX(IF(
                ISNUMBER(M131:X131),
                IF(
                    M$5:X$5=2,
                    M131:X131,
                    ""),
                ""))
        ),
        IF(
            Parameters!$D$16=1,
            IFERROR(
                AVERAGE(IF(
                    ISNUMBER(M131:X131),
                    IF(
                        M$5:X$5=1,
                        M131:X131,
                        ""),
                    "")),
                AVERAGE(IF(
                    ISNUMBER(M131:X131),
                    IF(
                        M$5:X$5=2,
                        M131:X131,
                        ""),
                    ""))
            ),
            IF(
                Parameters!$D$17=1,
                IFERROR(
                    IF(
                        OR(
                            IF(
                                ISNUMBER(M131:X131),
                                IF(
                                    M$5:X$5=1,
                                    M131:X131,
                                    ""),
                                "")
                            =0),
                        0,
                        GEOMEAN(IF(
                            ISNUMBER(M131:X131),
                            IF(
                                M$5:X$5=1,
                                M131:X131,
                                ""),
                            ""))
                    ),
                    IF(
                        OR(IF(
                            ISNUMBER(M131:X131),
                            IF(
                                M$5:X$5=2,
                                M131:X131,
                                ""),
                            "")
                            =0),
                        0,
                        GEOMEAN(IF(
                            ISNUMBER(M131:X131),
                            IF(
                                M$5:X$5=2,
                                M131:X131,
                                ""),
                            "")))
                )
            )
        )
    )
)</f>
        <v>5</v>
      </c>
      <c r="J131" s="242">
        <v>44895</v>
      </c>
      <c r="K131" s="242">
        <v>46281</v>
      </c>
      <c r="L131" s="91" t="s">
        <v>208</v>
      </c>
      <c r="M131" s="192">
        <v>10</v>
      </c>
      <c r="N131" s="192">
        <v>10</v>
      </c>
      <c r="O131" s="192" t="s">
        <v>409</v>
      </c>
      <c r="P131" s="192">
        <v>5</v>
      </c>
      <c r="Q131" s="192">
        <v>1</v>
      </c>
      <c r="R131" s="192">
        <v>0.63500000000000001</v>
      </c>
      <c r="S131" s="192">
        <v>40.6</v>
      </c>
      <c r="T131" s="192" t="s">
        <v>409</v>
      </c>
      <c r="U131" s="192" t="s">
        <v>810</v>
      </c>
      <c r="V131" s="192">
        <v>-1.19</v>
      </c>
      <c r="W131" s="192"/>
      <c r="X131" s="192"/>
      <c r="Y131" s="192"/>
      <c r="Z131" s="192"/>
      <c r="AA131" s="87"/>
    </row>
    <row r="132" spans="1:27" x14ac:dyDescent="0.2">
      <c r="A132" s="81">
        <v>125</v>
      </c>
      <c r="B132" s="84" t="str">
        <f ca="1"/>
        <v>Maldives</v>
      </c>
      <c r="C132" s="84" t="str">
        <f ca="1"/>
        <v>MDV</v>
      </c>
      <c r="D132" s="84" t="str">
        <f ca="1"/>
        <v>SAS           South Asia</v>
      </c>
      <c r="E132" s="84" t="str">
        <f ca="1"/>
        <v>IDA</v>
      </c>
      <c r="F132" s="81" t="str">
        <f t="shared" ca="1" si="4"/>
        <v/>
      </c>
      <c r="G132" s="80">
        <f>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0</v>
      </c>
      <c r="H132" s="80" cm="1">
        <f t="array" ref="H132">IF(
    SUM(IF(
            ISNUMBER(
                IF(
                    $M$4:$X$4,
                    (M132:X132),
                    "")),
            1,
            0))
        =0,
    NA(),
    IF(
        Parameters!$D$15=1,
        IF(
            SUM(--(ISNUMBER(IF($M$4:$X$4=1,(M132:X132),""))))&gt;0,
            MAX(IF(
                ISNUMBER(M132:X132),
                IF(
                    M$4:X$4=1,
                    M132:X132,
                    ""),
                "")),
            MAX(IF(
                ISNUMBER(M132:X132),
                IF(
                    M$4:X$4=2,
                    M132:X132,
                    ""),
                ""))
        ),
        IF(
            Parameters!$D$16=1,
            IFERROR(
                AVERAGE(IF(
                    ISNUMBER(M132:X132),
                    IF(
                        M$4:X$4=1,
                        M132:X132,
                        ""),
                    "")),
                AVERAGE(IF(
                    ISNUMBER(M132:X132),
                    IF(
                        M$4:X$4=2,
                        M132:X132,
                        ""),
                    ""))
            ),
            IF(
                Parameters!$D$17=1,
                IFERROR(
                    IF(
                        OR(
                            IF(
                                ISNUMBER(M132:X132),
                                IF(
                                    M$4:X$4=1,
                                    M132:X132,
                                    ""),
                                "")
                            =0),
                        0,
                        GEOMEAN(IF(
                            ISNUMBER(M132:X132),
                            IF(
                                M$4:X$4=1,
                                M132:X132,
                                ""),
                            ""))
                    ),
                    IF(
                        OR(IF(
                            ISNUMBER(M132:X132),
                            IF(
                                M$4:X$4=2,
                                M132:X132,
                                ""),
                            "")
                            =0),
                        0,
                        GEOMEAN(IF(
                            ISNUMBER(M132:X132),
                            IF(
                                M$4:X$4=2,
                                M132:X132,
                                ""),
                            "")))
                )
            )
        )
    )
)</f>
        <v>2.9186602870813401</v>
      </c>
      <c r="I132" s="191" t="e" cm="1">
        <f t="array" ref="I132">IF(
    SUM(IF(
            ISNUMBER(
                IF(
                    $M$5:$X$5,
                    (M132:X132),
                    "")),
            1,
            0))
        =0,
    NA(),
    IF(
        Parameters!$D$15=1,
        IF(
            SUM(--(ISNUMBER(IF($M$5:$X$5=1,(M132:X132),""))))&gt;0,
            MAX(IF(
                ISNUMBER(M132:X132),
                IF(
                    M$5:X$5=1,
                    M132:X132,
                    ""),
                "")),
            MAX(IF(
                ISNUMBER(M132:X132),
                IF(
                    M$5:X$5=2,
                    M132:X132,
                    ""),
                ""))
        ),
        IF(
            Parameters!$D$16=1,
            IFERROR(
                AVERAGE(IF(
                    ISNUMBER(M132:X132),
                    IF(
                        M$5:X$5=1,
                        M132:X132,
                        ""),
                    "")),
                AVERAGE(IF(
                    ISNUMBER(M132:X132),
                    IF(
                        M$5:X$5=2,
                        M132:X132,
                        ""),
                    ""))
            ),
            IF(
                Parameters!$D$17=1,
                IFERROR(
                    IF(
                        OR(
                            IF(
                                ISNUMBER(M132:X132),
                                IF(
                                    M$5:X$5=1,
                                    M132:X132,
                                    ""),
                                "")
                            =0),
                        0,
                        GEOMEAN(IF(
                            ISNUMBER(M132:X132),
                            IF(
                                M$5:X$5=1,
                                M132:X132,
                                ""),
                            ""))
                    ),
                    IF(
                        OR(IF(
                            ISNUMBER(M132:X132),
                            IF(
                                M$5:X$5=2,
                                M132:X132,
                                ""),
                            "")
                            =0),
                        0,
                        GEOMEAN(IF(
                            ISNUMBER(M132:X132),
                            IF(
                                M$5:X$5=2,
                                M132:X132,
                                ""),
                            "")))
                )
            )
        )
    )
)</f>
        <v>#N/A</v>
      </c>
      <c r="J132" s="242">
        <v>44620</v>
      </c>
      <c r="K132" s="242">
        <v>44620</v>
      </c>
      <c r="L132" s="91" t="s">
        <v>210</v>
      </c>
      <c r="M132" s="192">
        <v>2.9186602870813401</v>
      </c>
      <c r="N132" s="192" t="s">
        <v>409</v>
      </c>
      <c r="O132" s="192" t="s">
        <v>409</v>
      </c>
      <c r="P132" s="192" t="s">
        <v>409</v>
      </c>
      <c r="Q132" s="192" t="s">
        <v>409</v>
      </c>
      <c r="R132" s="192">
        <v>0.28000000000000003</v>
      </c>
      <c r="S132" s="192" t="s">
        <v>409</v>
      </c>
      <c r="T132" s="192" t="s">
        <v>409</v>
      </c>
      <c r="U132" s="192" t="s">
        <v>409</v>
      </c>
      <c r="V132" s="192" t="s">
        <v>409</v>
      </c>
      <c r="W132" s="192"/>
      <c r="X132" s="192"/>
      <c r="Y132" s="192"/>
      <c r="Z132" s="192"/>
      <c r="AA132" s="87"/>
    </row>
    <row r="133" spans="1:27" x14ac:dyDescent="0.2">
      <c r="A133" s="81">
        <v>126</v>
      </c>
      <c r="B133" s="84" t="str">
        <f ca="1"/>
        <v>Mexico</v>
      </c>
      <c r="C133" s="84" t="str">
        <f ca="1"/>
        <v>MEX</v>
      </c>
      <c r="D133" s="84" t="str">
        <f ca="1"/>
        <v>LCN           Latin America &amp; Caribbean</v>
      </c>
      <c r="E133" s="84" t="str">
        <f ca="1"/>
        <v>IBRD</v>
      </c>
      <c r="F133" s="81" t="str">
        <f t="shared" ca="1" si="4"/>
        <v/>
      </c>
      <c r="G133" s="80">
        <f>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0</v>
      </c>
      <c r="H133" s="80" cm="1">
        <f t="array" ref="H133">IF(
    SUM(IF(
            ISNUMBER(
                IF(
                    $M$4:$X$4,
                    (M133:X133),
                    "")),
            1,
            0))
        =0,
    NA(),
    IF(
        Parameters!$D$15=1,
        IF(
            SUM(--(ISNUMBER(IF($M$4:$X$4=1,(M133:X133),""))))&gt;0,
            MAX(IF(
                ISNUMBER(M133:X133),
                IF(
                    M$4:X$4=1,
                    M133:X133,
                    ""),
                "")),
            MAX(IF(
                ISNUMBER(M133:X133),
                IF(
                    M$4:X$4=2,
                    M133:X133,
                    ""),
                ""))
        ),
        IF(
            Parameters!$D$16=1,
            IFERROR(
                AVERAGE(IF(
                    ISNUMBER(M133:X133),
                    IF(
                        M$4:X$4=1,
                        M133:X133,
                        ""),
                    "")),
                AVERAGE(IF(
                    ISNUMBER(M133:X133),
                    IF(
                        M$4:X$4=2,
                        M133:X133,
                        ""),
                    ""))
            ),
            IF(
                Parameters!$D$17=1,
                IFERROR(
                    IF(
                        OR(
                            IF(
                                ISNUMBER(M133:X133),
                                IF(
                                    M$4:X$4=1,
                                    M133:X133,
                                    ""),
                                "")
                            =0),
                        0,
                        GEOMEAN(IF(
                            ISNUMBER(M133:X133),
                            IF(
                                M$4:X$4=1,
                                M133:X133,
                                ""),
                            ""))
                    ),
                    IF(
                        OR(IF(
                            ISNUMBER(M133:X133),
                            IF(
                                M$4:X$4=2,
                                M133:X133,
                                ""),
                            "")
                            =0),
                        0,
                        GEOMEAN(IF(
                            ISNUMBER(M133:X133),
                            IF(
                                M$4:X$4=2,
                                M133:X133,
                                ""),
                            "")))
                )
            )
        )
    )
)</f>
        <v>2.59988419224088</v>
      </c>
      <c r="I133" s="191" t="e" cm="1">
        <f t="array" ref="I133">IF(
    SUM(IF(
            ISNUMBER(
                IF(
                    $M$5:$X$5,
                    (M133:X133),
                    "")),
            1,
            0))
        =0,
    NA(),
    IF(
        Parameters!$D$15=1,
        IF(
            SUM(--(ISNUMBER(IF($M$5:$X$5=1,(M133:X133),""))))&gt;0,
            MAX(IF(
                ISNUMBER(M133:X133),
                IF(
                    M$5:X$5=1,
                    M133:X133,
                    ""),
                "")),
            MAX(IF(
                ISNUMBER(M133:X133),
                IF(
                    M$5:X$5=2,
                    M133:X133,
                    ""),
                ""))
        ),
        IF(
            Parameters!$D$16=1,
            IFERROR(
                AVERAGE(IF(
                    ISNUMBER(M133:X133),
                    IF(
                        M$5:X$5=1,
                        M133:X133,
                        ""),
                    "")),
                AVERAGE(IF(
                    ISNUMBER(M133:X133),
                    IF(
                        M$5:X$5=2,
                        M133:X133,
                        ""),
                    ""))
            ),
            IF(
                Parameters!$D$17=1,
                IFERROR(
                    IF(
                        OR(
                            IF(
                                ISNUMBER(M133:X133),
                                IF(
                                    M$5:X$5=1,
                                    M133:X133,
                                    ""),
                                "")
                            =0),
                        0,
                        GEOMEAN(IF(
                            ISNUMBER(M133:X133),
                            IF(
                                M$5:X$5=1,
                                M133:X133,
                                ""),
                            ""))
                    ),
                    IF(
                        OR(IF(
                            ISNUMBER(M133:X133),
                            IF(
                                M$5:X$5=2,
                                M133:X133,
                                ""),
                            "")
                            =0),
                        0,
                        GEOMEAN(IF(
                            ISNUMBER(M133:X133),
                            IF(
                                M$5:X$5=2,
                                M133:X133,
                                ""),
                            "")))
                )
            )
        )
    )
)</f>
        <v>#N/A</v>
      </c>
      <c r="J133" s="242">
        <v>44620</v>
      </c>
      <c r="K133" s="242">
        <v>44620</v>
      </c>
      <c r="L133" s="91" t="s">
        <v>212</v>
      </c>
      <c r="M133" s="192">
        <v>3.2296650717703299</v>
      </c>
      <c r="N133" s="192">
        <v>2.59988419224088</v>
      </c>
      <c r="O133" s="192" t="s">
        <v>409</v>
      </c>
      <c r="P133" s="192" t="s">
        <v>409</v>
      </c>
      <c r="Q133" s="192" t="s">
        <v>409</v>
      </c>
      <c r="R133" s="192">
        <v>0.29299999999999998</v>
      </c>
      <c r="S133" s="192">
        <v>69.099999999999994</v>
      </c>
      <c r="T133" s="192" t="s">
        <v>409</v>
      </c>
      <c r="U133" s="192" t="s">
        <v>409</v>
      </c>
      <c r="V133" s="192" t="s">
        <v>409</v>
      </c>
      <c r="W133" s="192"/>
      <c r="X133" s="192"/>
      <c r="Y133" s="192"/>
      <c r="Z133" s="192"/>
      <c r="AA133" s="87"/>
    </row>
    <row r="134" spans="1:27" x14ac:dyDescent="0.2">
      <c r="A134" s="81">
        <v>127</v>
      </c>
      <c r="B134" s="84" t="str">
        <f ca="1"/>
        <v>Marshall Islands</v>
      </c>
      <c r="C134" s="84" t="str">
        <f ca="1"/>
        <v>MHL</v>
      </c>
      <c r="D134" s="84" t="str">
        <f ca="1"/>
        <v>EAS           East Asia &amp; Pacific</v>
      </c>
      <c r="E134" s="84" t="str">
        <f ca="1"/>
        <v>IDA</v>
      </c>
      <c r="F134" s="81" t="str">
        <f t="shared" ca="1" si="4"/>
        <v/>
      </c>
      <c r="G134" s="80" t="e">
        <f>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#N/A</v>
      </c>
      <c r="H134" s="80" t="e" cm="1">
        <f t="array" ref="H134">IF(
    SUM(IF(
            ISNUMBER(
                IF(
                    $M$4:$X$4,
                    (M134:X134),
                    "")),
            1,
            0))
        =0,
    NA(),
    IF(
        Parameters!$D$15=1,
        IF(
            SUM(--(ISNUMBER(IF($M$4:$X$4=1,(M134:X134),""))))&gt;0,
            MAX(IF(
                ISNUMBER(M134:X134),
                IF(
                    M$4:X$4=1,
                    M134:X134,
                    ""),
                "")),
            MAX(IF(
                ISNUMBER(M134:X134),
                IF(
                    M$4:X$4=2,
                    M134:X134,
                    ""),
                ""))
        ),
        IF(
            Parameters!$D$16=1,
            IFERROR(
                AVERAGE(IF(
                    ISNUMBER(M134:X134),
                    IF(
                        M$4:X$4=1,
                        M134:X134,
                        ""),
                    "")),
                AVERAGE(IF(
                    ISNUMBER(M134:X134),
                    IF(
                        M$4:X$4=2,
                        M134:X134,
                        ""),
                    ""))
            ),
            IF(
                Parameters!$D$17=1,
                IFERROR(
                    IF(
                        OR(
                            IF(
                                ISNUMBER(M134:X134),
                                IF(
                                    M$4:X$4=1,
                                    M134:X134,
                                    ""),
                                "")
                            =0),
                        0,
                        GEOMEAN(IF(
                            ISNUMBER(M134:X134),
                            IF(
                                M$4:X$4=1,
                                M134:X134,
                                ""),
                            ""))
                    ),
                    IF(
                        OR(IF(
                            ISNUMBER(M134:X134),
                            IF(
                                M$4:X$4=2,
                                M134:X134,
                                ""),
                            "")
                            =0),
                        0,
                        GEOMEAN(IF(
                            ISNUMBER(M134:X134),
                            IF(
                                M$4:X$4=2,
                                M134:X134,
                                ""),
                            "")))
                )
            )
        )
    )
)</f>
        <v>#N/A</v>
      </c>
      <c r="I134" s="191" t="e" cm="1">
        <f t="array" ref="I134">IF(
    SUM(IF(
            ISNUMBER(
                IF(
                    $M$5:$X$5,
                    (M134:X134),
                    "")),
            1,
            0))
        =0,
    NA(),
    IF(
        Parameters!$D$15=1,
        IF(
            SUM(--(ISNUMBER(IF($M$5:$X$5=1,(M134:X134),""))))&gt;0,
            MAX(IF(
                ISNUMBER(M134:X134),
                IF(
                    M$5:X$5=1,
                    M134:X134,
                    ""),
                "")),
            MAX(IF(
                ISNUMBER(M134:X134),
                IF(
                    M$5:X$5=2,
                    M134:X134,
                    ""),
                ""))
        ),
        IF(
            Parameters!$D$16=1,
            IFERROR(
                AVERAGE(IF(
                    ISNUMBER(M134:X134),
                    IF(
                        M$5:X$5=1,
                        M134:X134,
                        ""),
                    "")),
                AVERAGE(IF(
                    ISNUMBER(M134:X134),
                    IF(
                        M$5:X$5=2,
                        M134:X134,
                        ""),
                    ""))
            ),
            IF(
                Parameters!$D$17=1,
                IFERROR(
                    IF(
                        OR(
                            IF(
                                ISNUMBER(M134:X134),
                                IF(
                                    M$5:X$5=1,
                                    M134:X134,
                                    ""),
                                "")
                            =0),
                        0,
                        GEOMEAN(IF(
                            ISNUMBER(M134:X134),
                            IF(
                                M$5:X$5=1,
                                M134:X134,
                                ""),
                            ""))
                    ),
                    IF(
                        OR(IF(
                            ISNUMBER(M134:X134),
                            IF(
                                M$5:X$5=2,
                                M134:X134,
                                ""),
                            "")
                            =0),
                        0,
                        GEOMEAN(IF(
                            ISNUMBER(M134:X134),
                            IF(
                                M$5:X$5=2,
                                M134:X134,
                                ""),
                            "")))
                )
            )
        )
    )
)</f>
        <v>#N/A</v>
      </c>
      <c r="J134" s="242" t="s">
        <v>409</v>
      </c>
      <c r="K134" s="242">
        <v>44620</v>
      </c>
      <c r="L134" s="91" t="s">
        <v>214</v>
      </c>
      <c r="M134" s="192" t="s">
        <v>409</v>
      </c>
      <c r="N134" s="192" t="s">
        <v>409</v>
      </c>
      <c r="O134" s="192" t="s">
        <v>409</v>
      </c>
      <c r="P134" s="192" t="s">
        <v>409</v>
      </c>
      <c r="Q134" s="192" t="s">
        <v>409</v>
      </c>
      <c r="R134" s="192" t="s">
        <v>409</v>
      </c>
      <c r="S134" s="192" t="s">
        <v>409</v>
      </c>
      <c r="T134" s="192" t="s">
        <v>409</v>
      </c>
      <c r="U134" s="192" t="s">
        <v>409</v>
      </c>
      <c r="V134" s="192" t="s">
        <v>409</v>
      </c>
      <c r="W134" s="192"/>
      <c r="X134" s="192"/>
      <c r="Y134" s="192"/>
      <c r="Z134" s="192"/>
      <c r="AA134" s="87"/>
    </row>
    <row r="135" spans="1:27" x14ac:dyDescent="0.2">
      <c r="A135" s="81">
        <v>128</v>
      </c>
      <c r="B135" s="84" t="str">
        <f ca="1"/>
        <v>North Macedonia</v>
      </c>
      <c r="C135" s="84" t="str">
        <f ca="1"/>
        <v>MKD</v>
      </c>
      <c r="D135" s="84" t="str">
        <f ca="1"/>
        <v>ECS           Europe &amp; Central Asia</v>
      </c>
      <c r="E135" s="84" t="str">
        <f ca="1"/>
        <v>IBRD</v>
      </c>
      <c r="F135" s="81" t="str">
        <f t="shared" ca="1" si="4"/>
        <v/>
      </c>
      <c r="G135" s="80">
        <f>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0</v>
      </c>
      <c r="H135" s="80" cm="1">
        <f t="array" ref="H135">IF(
    SUM(IF(
            ISNUMBER(
                IF(
                    $M$4:$X$4,
                    (M135:X135),
                    "")),
            1,
            0))
        =0,
    NA(),
    IF(
        Parameters!$D$15=1,
        IF(
            SUM(--(ISNUMBER(IF($M$4:$X$4=1,(M135:X135),""))))&gt;0,
            MAX(IF(
                ISNUMBER(M135:X135),
                IF(
                    M$4:X$4=1,
                    M135:X135,
                    ""),
                "")),
            MAX(IF(
                ISNUMBER(M135:X135),
                IF(
                    M$4:X$4=2,
                    M135:X135,
                    ""),
                ""))
        ),
        IF(
            Parameters!$D$16=1,
            IFERROR(
                AVERAGE(IF(
                    ISNUMBER(M135:X135),
                    IF(
                        M$4:X$4=1,
                        M135:X135,
                        ""),
                    "")),
                AVERAGE(IF(
                    ISNUMBER(M135:X135),
                    IF(
                        M$4:X$4=2,
                        M135:X135,
                        ""),
                    ""))
            ),
            IF(
                Parameters!$D$17=1,
                IFERROR(
                    IF(
                        OR(
                            IF(
                                ISNUMBER(M135:X135),
                                IF(
                                    M$4:X$4=1,
                                    M135:X135,
                                    ""),
                                "")
                            =0),
                        0,
                        GEOMEAN(IF(
                            ISNUMBER(M135:X135),
                            IF(
                                M$4:X$4=1,
                                M135:X135,
                                ""),
                            ""))
                    ),
                    IF(
                        OR(IF(
                            ISNUMBER(M135:X135),
                            IF(
                                M$4:X$4=2,
                                M135:X135,
                                ""),
                            "")
                            =0),
                        0,
                        GEOMEAN(IF(
                            ISNUMBER(M135:X135),
                            IF(
                                M$4:X$4=2,
                                M135:X135,
                                ""),
                            "")))
                )
            )
        )
    )
)</f>
        <v>3.6124401913875501</v>
      </c>
      <c r="I135" s="191" t="e" cm="1">
        <f t="array" ref="I135">IF(
    SUM(IF(
            ISNUMBER(
                IF(
                    $M$5:$X$5,
                    (M135:X135),
                    "")),
            1,
            0))
        =0,
    NA(),
    IF(
        Parameters!$D$15=1,
        IF(
            SUM(--(ISNUMBER(IF($M$5:$X$5=1,(M135:X135),""))))&gt;0,
            MAX(IF(
                ISNUMBER(M135:X135),
                IF(
                    M$5:X$5=1,
                    M135:X135,
                    ""),
                "")),
            MAX(IF(
                ISNUMBER(M135:X135),
                IF(
                    M$5:X$5=2,
                    M135:X135,
                    ""),
                ""))
        ),
        IF(
            Parameters!$D$16=1,
            IFERROR(
                AVERAGE(IF(
                    ISNUMBER(M135:X135),
                    IF(
                        M$5:X$5=1,
                        M135:X135,
                        ""),
                    "")),
                AVERAGE(IF(
                    ISNUMBER(M135:X135),
                    IF(
                        M$5:X$5=2,
                        M135:X135,
                        ""),
                    ""))
            ),
            IF(
                Parameters!$D$17=1,
                IFERROR(
                    IF(
                        OR(
                            IF(
                                ISNUMBER(M135:X135),
                                IF(
                                    M$5:X$5=1,
                                    M135:X135,
                                    ""),
                                "")
                            =0),
                        0,
                        GEOMEAN(IF(
                            ISNUMBER(M135:X135),
                            IF(
                                M$5:X$5=1,
                                M135:X135,
                                ""),
                            ""))
                    ),
                    IF(
                        OR(IF(
                            ISNUMBER(M135:X135),
                            IF(
                                M$5:X$5=2,
                                M135:X135,
                                ""),
                            "")
                            =0),
                        0,
                        GEOMEAN(IF(
                            ISNUMBER(M135:X135),
                            IF(
                                M$5:X$5=2,
                                M135:X135,
                                ""),
                            "")))
                )
            )
        )
    )
)</f>
        <v>#N/A</v>
      </c>
      <c r="J135" s="242">
        <v>44620</v>
      </c>
      <c r="K135" s="242">
        <v>44620</v>
      </c>
      <c r="L135" s="91" t="s">
        <v>216</v>
      </c>
      <c r="M135" s="192">
        <v>3.6124401913875501</v>
      </c>
      <c r="N135" s="192" t="s">
        <v>409</v>
      </c>
      <c r="O135" s="192" t="s">
        <v>409</v>
      </c>
      <c r="P135" s="192" t="s">
        <v>409</v>
      </c>
      <c r="Q135" s="192" t="s">
        <v>409</v>
      </c>
      <c r="R135" s="192">
        <v>0.309</v>
      </c>
      <c r="S135" s="192" t="s">
        <v>409</v>
      </c>
      <c r="T135" s="192" t="s">
        <v>409</v>
      </c>
      <c r="U135" s="192" t="s">
        <v>409</v>
      </c>
      <c r="V135" s="192" t="s">
        <v>409</v>
      </c>
      <c r="W135" s="192"/>
      <c r="X135" s="192"/>
      <c r="Y135" s="192"/>
      <c r="Z135" s="192"/>
      <c r="AA135" s="87"/>
    </row>
    <row r="136" spans="1:27" x14ac:dyDescent="0.2">
      <c r="A136" s="81">
        <v>129</v>
      </c>
      <c r="B136" s="84" t="str">
        <f ca="1"/>
        <v>Mali</v>
      </c>
      <c r="C136" s="84" t="str">
        <f ca="1"/>
        <v>MLI</v>
      </c>
      <c r="D136" s="84" t="str">
        <f ca="1"/>
        <v>SSF           Sub-Saharan Africa</v>
      </c>
      <c r="E136" s="84" t="str">
        <f ca="1"/>
        <v>IDA</v>
      </c>
      <c r="F136" s="81" t="str">
        <f t="shared" ca="1" si="4"/>
        <v/>
      </c>
      <c r="G136" s="80">
        <f>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8.7061000651238203</v>
      </c>
      <c r="H136" s="80" cm="1">
        <f t="array" ref="H136">IF(
    SUM(IF(
            ISNUMBER(
                IF(
                    $M$4:$X$4,
                    (M136:X136),
                    "")),
            1,
            0))
        =0,
    NA(),
    IF(
        Parameters!$D$15=1,
        IF(
            SUM(--(ISNUMBER(IF($M$4:$X$4=1,(M136:X136),""))))&gt;0,
            MAX(IF(
                ISNUMBER(M136:X136),
                IF(
                    M$4:X$4=1,
                    M136:X136,
                    ""),
                "")),
            MAX(IF(
                ISNUMBER(M136:X136),
                IF(
                    M$4:X$4=2,
                    M136:X136,
                    ""),
                ""))
        ),
        IF(
            Parameters!$D$16=1,
            IFERROR(
                AVERAGE(IF(
                    ISNUMBER(M136:X136),
                    IF(
                        M$4:X$4=1,
                        M136:X136,
                        ""),
                    "")),
                AVERAGE(IF(
                    ISNUMBER(M136:X136),
                    IF(
                        M$4:X$4=2,
                        M136:X136,
                        ""),
                    ""))
            ),
            IF(
                Parameters!$D$17=1,
                IFERROR(
                    IF(
                        OR(
                            IF(
                                ISNUMBER(M136:X136),
                                IF(
                                    M$4:X$4=1,
                                    M136:X136,
                                    ""),
                                "")
                            =0),
                        0,
                        GEOMEAN(IF(
                            ISNUMBER(M136:X136),
                            IF(
                                M$4:X$4=1,
                                M136:X136,
                                ""),
                            ""))
                    ),
                    IF(
                        OR(IF(
                            ISNUMBER(M136:X136),
                            IF(
                                M$4:X$4=2,
                                M136:X136,
                                ""),
                            "")
                            =0),
                        0,
                        GEOMEAN(IF(
                            ISNUMBER(M136:X136),
                            IF(
                                M$4:X$4=2,
                                M136:X136,
                                ""),
                            "")))
                )
            )
        )
    )
)</f>
        <v>7.5796178343948997</v>
      </c>
      <c r="I136" s="191" cm="1">
        <f t="array" ref="I136">IF(
    SUM(IF(
            ISNUMBER(
                IF(
                    $M$5:$X$5,
                    (M136:X136),
                    "")),
            1,
            0))
        =0,
    NA(),
    IF(
        Parameters!$D$15=1,
        IF(
            SUM(--(ISNUMBER(IF($M$5:$X$5=1,(M136:X136),""))))&gt;0,
            MAX(IF(
                ISNUMBER(M136:X136),
                IF(
                    M$5:X$5=1,
                    M136:X136,
                    ""),
                "")),
            MAX(IF(
                ISNUMBER(M136:X136),
                IF(
                    M$5:X$5=2,
                    M136:X136,
                    ""),
                ""))
        ),
        IF(
            Parameters!$D$16=1,
            IFERROR(
                AVERAGE(IF(
                    ISNUMBER(M136:X136),
                    IF(
                        M$5:X$5=1,
                        M136:X136,
                        ""),
                    "")),
                AVERAGE(IF(
                    ISNUMBER(M136:X136),
                    IF(
                        M$5:X$5=2,
                        M136:X136,
                        ""),
                    ""))
            ),
            IF(
                Parameters!$D$17=1,
                IFERROR(
                    IF(
                        OR(
                            IF(
                                ISNUMBER(M136:X136),
                                IF(
                                    M$5:X$5=1,
                                    M136:X136,
                                    ""),
                                "")
                            =0),
                        0,
                        GEOMEAN(IF(
                            ISNUMBER(M136:X136),
                            IF(
                                M$5:X$5=1,
                                M136:X136,
                                ""),
                            ""))
                    ),
                    IF(
                        OR(IF(
                            ISNUMBER(M136:X136),
                            IF(
                                M$5:X$5=2,
                                M136:X136,
                                ""),
                            "")
                            =0),
                        0,
                        GEOMEAN(IF(
                            ISNUMBER(M136:X136),
                            IF(
                                M$5:X$5=2,
                                M136:X136,
                                ""),
                            "")))
                )
            )
        )
    )
)</f>
        <v>10</v>
      </c>
      <c r="J136" s="242">
        <v>44620</v>
      </c>
      <c r="K136" s="242">
        <v>45104</v>
      </c>
      <c r="L136" s="91" t="s">
        <v>218</v>
      </c>
      <c r="M136" s="192">
        <v>8.2296650717703308</v>
      </c>
      <c r="N136" s="192">
        <v>7.5796178343948997</v>
      </c>
      <c r="O136" s="192">
        <v>10</v>
      </c>
      <c r="P136" s="192">
        <v>8</v>
      </c>
      <c r="Q136" s="192">
        <v>1</v>
      </c>
      <c r="R136" s="192">
        <v>0.502</v>
      </c>
      <c r="S136" s="192">
        <v>51.9</v>
      </c>
      <c r="T136" s="192" t="s">
        <v>750</v>
      </c>
      <c r="U136" s="192" t="s">
        <v>811</v>
      </c>
      <c r="V136" s="192">
        <v>-16.63</v>
      </c>
      <c r="W136" s="192"/>
      <c r="X136" s="192"/>
      <c r="Y136" s="192"/>
      <c r="Z136" s="192"/>
      <c r="AA136" s="87"/>
    </row>
    <row r="137" spans="1:27" x14ac:dyDescent="0.2">
      <c r="A137" s="81">
        <v>130</v>
      </c>
      <c r="B137" s="84" t="str">
        <f ca="1"/>
        <v>Malta</v>
      </c>
      <c r="C137" s="84" t="str">
        <f ca="1"/>
        <v>MLT</v>
      </c>
      <c r="D137" s="84" t="str">
        <f ca="1"/>
        <v>MEA           Middle East &amp; North Africa</v>
      </c>
      <c r="E137" s="84" t="str">
        <f ca="1"/>
        <v>NA</v>
      </c>
      <c r="F137" s="81" t="str">
        <f t="shared" ref="F137:F196" ca="1" si="5">IF(L137 &lt;&gt; C137, "Countries don't match", "")</f>
        <v/>
      </c>
      <c r="G137" s="80">
        <f>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0</v>
      </c>
      <c r="H137" s="80" cm="1">
        <f t="array" ref="H137">IF(
    SUM(IF(
            ISNUMBER(
                IF(
                    $M$4:$X$4,
                    (M137:X137),
                    "")),
            1,
            0))
        =0,
    NA(),
    IF(
        Parameters!$D$15=1,
        IF(
            SUM(--(ISNUMBER(IF($M$4:$X$4=1,(M137:X137),""))))&gt;0,
            MAX(IF(
                ISNUMBER(M137:X137),
                IF(
                    M$4:X$4=1,
                    M137:X137,
                    ""),
                "")),
            MAX(IF(
                ISNUMBER(M137:X137),
                IF(
                    M$4:X$4=2,
                    M137:X137,
                    ""),
                ""))
        ),
        IF(
            Parameters!$D$16=1,
            IFERROR(
                AVERAGE(IF(
                    ISNUMBER(M137:X137),
                    IF(
                        M$4:X$4=1,
                        M137:X137,
                        ""),
                    "")),
                AVERAGE(IF(
                    ISNUMBER(M137:X137),
                    IF(
                        M$4:X$4=2,
                        M137:X137,
                        ""),
                    ""))
            ),
            IF(
                Parameters!$D$17=1,
                IFERROR(
                    IF(
                        OR(
                            IF(
                                ISNUMBER(M137:X137),
                                IF(
                                    M$4:X$4=1,
                                    M137:X137,
                                    ""),
                                "")
                            =0),
                        0,
                        GEOMEAN(IF(
                            ISNUMBER(M137:X137),
                            IF(
                                M$4:X$4=1,
                                M137:X137,
                                ""),
                            ""))
                    ),
                    IF(
                        OR(IF(
                            ISNUMBER(M137:X137),
                            IF(
                                M$4:X$4=2,
                                M137:X137,
                                ""),
                            "")
                            =0),
                        0,
                        GEOMEAN(IF(
                            ISNUMBER(M137:X137),
                            IF(
                                M$4:X$4=2,
                                M137:X137,
                                ""),
                            "")))
                )
            )
        )
    )
)</f>
        <v>0</v>
      </c>
      <c r="I137" s="191" t="e" cm="1">
        <f t="array" ref="I137">IF(
    SUM(IF(
            ISNUMBER(
                IF(
                    $M$5:$X$5,
                    (M137:X137),
                    "")),
            1,
            0))
        =0,
    NA(),
    IF(
        Parameters!$D$15=1,
        IF(
            SUM(--(ISNUMBER(IF($M$5:$X$5=1,(M137:X137),""))))&gt;0,
            MAX(IF(
                ISNUMBER(M137:X137),
                IF(
                    M$5:X$5=1,
                    M137:X137,
                    ""),
                "")),
            MAX(IF(
                ISNUMBER(M137:X137),
                IF(
                    M$5:X$5=2,
                    M137:X137,
                    ""),
                ""))
        ),
        IF(
            Parameters!$D$16=1,
            IFERROR(
                AVERAGE(IF(
                    ISNUMBER(M137:X137),
                    IF(
                        M$5:X$5=1,
                        M137:X137,
                        ""),
                    "")),
                AVERAGE(IF(
                    ISNUMBER(M137:X137),
                    IF(
                        M$5:X$5=2,
                        M137:X137,
                        ""),
                    ""))
            ),
            IF(
                Parameters!$D$17=1,
                IFERROR(
                    IF(
                        OR(
                            IF(
                                ISNUMBER(M137:X137),
                                IF(
                                    M$5:X$5=1,
                                    M137:X137,
                                    ""),
                                "")
                            =0),
                        0,
                        GEOMEAN(IF(
                            ISNUMBER(M137:X137),
                            IF(
                                M$5:X$5=1,
                                M137:X137,
                                ""),
                            ""))
                    ),
                    IF(
                        OR(IF(
                            ISNUMBER(M137:X137),
                            IF(
                                M$5:X$5=2,
                                M137:X137,
                                ""),
                            "")
                            =0),
                        0,
                        GEOMEAN(IF(
                            ISNUMBER(M137:X137),
                            IF(
                                M$5:X$5=2,
                                M137:X137,
                                ""),
                            "")))
                )
            )
        )
    )
)</f>
        <v>#N/A</v>
      </c>
      <c r="J137" s="242">
        <v>44620</v>
      </c>
      <c r="K137" s="242">
        <v>44620</v>
      </c>
      <c r="L137" s="91" t="s">
        <v>220</v>
      </c>
      <c r="M137" s="192">
        <v>0</v>
      </c>
      <c r="N137" s="192" t="s">
        <v>409</v>
      </c>
      <c r="O137" s="192" t="s">
        <v>409</v>
      </c>
      <c r="P137" s="192" t="s">
        <v>409</v>
      </c>
      <c r="Q137" s="192" t="s">
        <v>409</v>
      </c>
      <c r="R137" s="192">
        <v>0.158</v>
      </c>
      <c r="S137" s="192" t="s">
        <v>409</v>
      </c>
      <c r="T137" s="192" t="s">
        <v>409</v>
      </c>
      <c r="U137" s="192" t="s">
        <v>409</v>
      </c>
      <c r="V137" s="192" t="s">
        <v>409</v>
      </c>
      <c r="W137" s="192"/>
      <c r="X137" s="192"/>
      <c r="Y137" s="192"/>
      <c r="Z137" s="192"/>
      <c r="AA137" s="87"/>
    </row>
    <row r="138" spans="1:27" x14ac:dyDescent="0.2">
      <c r="A138" s="81">
        <v>131</v>
      </c>
      <c r="B138" s="84" t="str">
        <f ca="1"/>
        <v>Myanmar</v>
      </c>
      <c r="C138" s="84" t="str">
        <f ca="1"/>
        <v>MMR</v>
      </c>
      <c r="D138" s="84" t="str">
        <f ca="1"/>
        <v>EAS           East Asia &amp; Pacific</v>
      </c>
      <c r="E138" s="84" t="str">
        <f ca="1"/>
        <v>IDA</v>
      </c>
      <c r="F138" s="81" t="str">
        <f t="shared" ca="1" si="5"/>
        <v/>
      </c>
      <c r="G138" s="80">
        <f>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4.2175907578629106</v>
      </c>
      <c r="H138" s="80" cm="1">
        <f t="array" ref="H138">IF(
    SUM(IF(
            ISNUMBER(
                IF(
                    $M$4:$X$4,
                    (M138:X138),
                    "")),
            1,
            0))
        =0,
    NA(),
    IF(
        Parameters!$D$15=1,
        IF(
            SUM(--(ISNUMBER(IF($M$4:$X$4=1,(M138:X138),""))))&gt;0,
            MAX(IF(
                ISNUMBER(M138:X138),
                IF(
                    M$4:X$4=1,
                    M138:X138,
                    ""),
                "")),
            MAX(IF(
                ISNUMBER(M138:X138),
                IF(
                    M$4:X$4=2,
                    M138:X138,
                    ""),
                ""))
        ),
        IF(
            Parameters!$D$16=1,
            IFERROR(
                AVERAGE(IF(
                    ISNUMBER(M138:X138),
                    IF(
                        M$4:X$4=1,
                        M138:X138,
                        ""),
                    "")),
                AVERAGE(IF(
                    ISNUMBER(M138:X138),
                    IF(
                        M$4:X$4=2,
                        M138:X138,
                        ""),
                    ""))
            ),
            IF(
                Parameters!$D$17=1,
                IFERROR(
                    IF(
                        OR(
                            IF(
                                ISNUMBER(M138:X138),
                                IF(
                                    M$4:X$4=1,
                                    M138:X138,
                                    ""),
                                "")
                            =0),
                        0,
                        GEOMEAN(IF(
                            ISNUMBER(M138:X138),
                            IF(
                                M$4:X$4=1,
                                M138:X138,
                                ""),
                            ""))
                    ),
                    IF(
                        OR(IF(
                            ISNUMBER(M138:X138),
                            IF(
                                M$4:X$4=2,
                                M138:X138,
                                ""),
                            "")
                            =0),
                        0,
                        GEOMEAN(IF(
                            ISNUMBER(M138:X138),
                            IF(
                                M$4:X$4=2,
                                M138:X138,
                                ""),
                            "")))
                )
            )
        )
    )
)</f>
        <v>5.9293572669368801</v>
      </c>
      <c r="I138" s="191" cm="1">
        <f t="array" ref="I138">IF(
    SUM(IF(
            ISNUMBER(
                IF(
                    $M$5:$X$5,
                    (M138:X138),
                    "")),
            1,
            0))
        =0,
    NA(),
    IF(
        Parameters!$D$15=1,
        IF(
            SUM(--(ISNUMBER(IF($M$5:$X$5=1,(M138:X138),""))))&gt;0,
            MAX(IF(
                ISNUMBER(M138:X138),
                IF(
                    M$5:X$5=1,
                    M138:X138,
                    ""),
                "")),
            MAX(IF(
                ISNUMBER(M138:X138),
                IF(
                    M$5:X$5=2,
                    M138:X138,
                    ""),
                ""))
        ),
        IF(
            Parameters!$D$16=1,
            IFERROR(
                AVERAGE(IF(
                    ISNUMBER(M138:X138),
                    IF(
                        M$5:X$5=1,
                        M138:X138,
                        ""),
                    "")),
                AVERAGE(IF(
                    ISNUMBER(M138:X138),
                    IF(
                        M$5:X$5=2,
                        M138:X138,
                        ""),
                    ""))
            ),
            IF(
                Parameters!$D$17=1,
                IFERROR(
                    IF(
                        OR(
                            IF(
                                ISNUMBER(M138:X138),
                                IF(
                                    M$5:X$5=1,
                                    M138:X138,
                                    ""),
                                "")
                            =0),
                        0,
                        GEOMEAN(IF(
                            ISNUMBER(M138:X138),
                            IF(
                                M$5:X$5=1,
                                M138:X138,
                                ""),
                            ""))
                    ),
                    IF(
                        OR(IF(
                            ISNUMBER(M138:X138),
                            IF(
                                M$5:X$5=2,
                                M138:X138,
                                ""),
                            "")
                            =0),
                        0,
                        GEOMEAN(IF(
                            ISNUMBER(M138:X138),
                            IF(
                                M$5:X$5=2,
                                M138:X138,
                                ""),
                            "")))
                )
            )
        )
    )
)</f>
        <v>3</v>
      </c>
      <c r="J138" s="242">
        <v>44620</v>
      </c>
      <c r="K138" s="242">
        <v>46281</v>
      </c>
      <c r="L138" s="91" t="s">
        <v>222</v>
      </c>
      <c r="M138" s="192">
        <v>7.0813397129186599</v>
      </c>
      <c r="N138" s="192">
        <v>5.9293572669368801</v>
      </c>
      <c r="O138" s="192" t="s">
        <v>409</v>
      </c>
      <c r="P138" s="192" t="s">
        <v>409</v>
      </c>
      <c r="Q138" s="192">
        <v>3</v>
      </c>
      <c r="R138" s="192">
        <v>0.45400000000000001</v>
      </c>
      <c r="S138" s="192">
        <v>57.6</v>
      </c>
      <c r="T138" s="192" t="s">
        <v>409</v>
      </c>
      <c r="U138" s="192" t="s">
        <v>409</v>
      </c>
      <c r="V138" s="192">
        <v>2.4500000000000002</v>
      </c>
      <c r="W138" s="192"/>
      <c r="X138" s="192"/>
      <c r="Y138" s="192"/>
      <c r="Z138" s="192"/>
      <c r="AA138" s="87"/>
    </row>
    <row r="139" spans="1:27" x14ac:dyDescent="0.2">
      <c r="A139" s="81">
        <v>132</v>
      </c>
      <c r="B139" s="84" t="str">
        <f ca="1"/>
        <v>Montenegro</v>
      </c>
      <c r="C139" s="84" t="str">
        <f ca="1"/>
        <v>MNE</v>
      </c>
      <c r="D139" s="84" t="str">
        <f ca="1"/>
        <v>ECS           Europe &amp; Central Asia</v>
      </c>
      <c r="E139" s="84" t="str">
        <f ca="1"/>
        <v>IBRD</v>
      </c>
      <c r="F139" s="81" t="str">
        <f t="shared" ca="1" si="5"/>
        <v/>
      </c>
      <c r="G139" s="80">
        <f>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0</v>
      </c>
      <c r="H139" s="80" cm="1">
        <f t="array" ref="H139">IF(
    SUM(IF(
            ISNUMBER(
                IF(
                    $M$4:$X$4,
                    (M139:X139),
                    "")),
            1,
            0))
        =0,
    NA(),
    IF(
        Parameters!$D$15=1,
        IF(
            SUM(--(ISNUMBER(IF($M$4:$X$4=1,(M139:X139),""))))&gt;0,
            MAX(IF(
                ISNUMBER(M139:X139),
                IF(
                    M$4:X$4=1,
                    M139:X139,
                    ""),
                "")),
            MAX(IF(
                ISNUMBER(M139:X139),
                IF(
                    M$4:X$4=2,
                    M139:X139,
                    ""),
                ""))
        ),
        IF(
            Parameters!$D$16=1,
            IFERROR(
                AVERAGE(IF(
                    ISNUMBER(M139:X139),
                    IF(
                        M$4:X$4=1,
                        M139:X139,
                        ""),
                    "")),
                AVERAGE(IF(
                    ISNUMBER(M139:X139),
                    IF(
                        M$4:X$4=2,
                        M139:X139,
                        ""),
                    ""))
            ),
            IF(
                Parameters!$D$17=1,
                IFERROR(
                    IF(
                        OR(
                            IF(
                                ISNUMBER(M139:X139),
                                IF(
                                    M$4:X$4=1,
                                    M139:X139,
                                    ""),
                                "")
                            =0),
                        0,
                        GEOMEAN(IF(
                            ISNUMBER(M139:X139),
                            IF(
                                M$4:X$4=1,
                                M139:X139,
                                ""),
                            ""))
                    ),
                    IF(
                        OR(IF(
                            ISNUMBER(M139:X139),
                            IF(
                                M$4:X$4=2,
                                M139:X139,
                                ""),
                            "")
                            =0),
                        0,
                        GEOMEAN(IF(
                            ISNUMBER(M139:X139),
                            IF(
                                M$4:X$4=2,
                                M139:X139,
                                ""),
                            "")))
                )
            )
        )
    )
)</f>
        <v>1.1722488038277501</v>
      </c>
      <c r="I139" s="191" t="e" cm="1">
        <f t="array" ref="I139">IF(
    SUM(IF(
            ISNUMBER(
                IF(
                    $M$5:$X$5,
                    (M139:X139),
                    "")),
            1,
            0))
        =0,
    NA(),
    IF(
        Parameters!$D$15=1,
        IF(
            SUM(--(ISNUMBER(IF($M$5:$X$5=1,(M139:X139),""))))&gt;0,
            MAX(IF(
                ISNUMBER(M139:X139),
                IF(
                    M$5:X$5=1,
                    M139:X139,
                    ""),
                "")),
            MAX(IF(
                ISNUMBER(M139:X139),
                IF(
                    M$5:X$5=2,
                    M139:X139,
                    ""),
                ""))
        ),
        IF(
            Parameters!$D$16=1,
            IFERROR(
                AVERAGE(IF(
                    ISNUMBER(M139:X139),
                    IF(
                        M$5:X$5=1,
                        M139:X139,
                        ""),
                    "")),
                AVERAGE(IF(
                    ISNUMBER(M139:X139),
                    IF(
                        M$5:X$5=2,
                        M139:X139,
                        ""),
                    ""))
            ),
            IF(
                Parameters!$D$17=1,
                IFERROR(
                    IF(
                        OR(
                            IF(
                                ISNUMBER(M139:X139),
                                IF(
                                    M$5:X$5=1,
                                    M139:X139,
                                    ""),
                                "")
                            =0),
                        0,
                        GEOMEAN(IF(
                            ISNUMBER(M139:X139),
                            IF(
                                M$5:X$5=1,
                                M139:X139,
                                ""),
                            ""))
                    ),
                    IF(
                        OR(IF(
                            ISNUMBER(M139:X139),
                            IF(
                                M$5:X$5=2,
                                M139:X139,
                                ""),
                            "")
                            =0),
                        0,
                        GEOMEAN(IF(
                            ISNUMBER(M139:X139),
                            IF(
                                M$5:X$5=2,
                                M139:X139,
                                ""),
                            "")))
                )
            )
        )
    )
)</f>
        <v>#N/A</v>
      </c>
      <c r="J139" s="242">
        <v>44620</v>
      </c>
      <c r="K139" s="242">
        <v>44620</v>
      </c>
      <c r="L139" s="91" t="s">
        <v>224</v>
      </c>
      <c r="M139" s="192">
        <v>1.1722488038277501</v>
      </c>
      <c r="N139" s="192" t="s">
        <v>409</v>
      </c>
      <c r="O139" s="192" t="s">
        <v>409</v>
      </c>
      <c r="P139" s="192" t="s">
        <v>409</v>
      </c>
      <c r="Q139" s="192" t="s">
        <v>409</v>
      </c>
      <c r="R139" s="192">
        <v>0.20699999999999999</v>
      </c>
      <c r="S139" s="192" t="s">
        <v>409</v>
      </c>
      <c r="T139" s="192" t="s">
        <v>409</v>
      </c>
      <c r="U139" s="192" t="s">
        <v>409</v>
      </c>
      <c r="V139" s="192" t="s">
        <v>409</v>
      </c>
      <c r="W139" s="192"/>
      <c r="X139" s="192"/>
      <c r="Y139" s="192"/>
      <c r="Z139" s="192"/>
      <c r="AA139" s="87"/>
    </row>
    <row r="140" spans="1:27" x14ac:dyDescent="0.2">
      <c r="A140" s="81">
        <v>133</v>
      </c>
      <c r="B140" s="84" t="str">
        <f ca="1"/>
        <v>Mongolia</v>
      </c>
      <c r="C140" s="84" t="str">
        <f ca="1"/>
        <v>MNG</v>
      </c>
      <c r="D140" s="84" t="str">
        <f ca="1"/>
        <v>EAS           East Asia &amp; Pacific</v>
      </c>
      <c r="E140" s="84" t="str">
        <f ca="1"/>
        <v>IBRD</v>
      </c>
      <c r="F140" s="81" t="str">
        <f t="shared" ca="1" si="5"/>
        <v/>
      </c>
      <c r="G140" s="80">
        <f>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0</v>
      </c>
      <c r="H140" s="80" cm="1">
        <f t="array" ref="H140">IF(
    SUM(IF(
            ISNUMBER(
                IF(
                    $M$4:$X$4,
                    (M140:X140),
                    "")),
            1,
            0))
        =0,
    NA(),
    IF(
        Parameters!$D$15=1,
        IF(
            SUM(--(ISNUMBER(IF($M$4:$X$4=1,(M140:X140),""))))&gt;0,
            MAX(IF(
                ISNUMBER(M140:X140),
                IF(
                    M$4:X$4=1,
                    M140:X140,
                    ""),
                "")),
            MAX(IF(
                ISNUMBER(M140:X140),
                IF(
                    M$4:X$4=2,
                    M140:X140,
                    ""),
                ""))
        ),
        IF(
            Parameters!$D$16=1,
            IFERROR(
                AVERAGE(IF(
                    ISNUMBER(M140:X140),
                    IF(
                        M$4:X$4=1,
                        M140:X140,
                        ""),
                    "")),
                AVERAGE(IF(
                    ISNUMBER(M140:X140),
                    IF(
                        M$4:X$4=2,
                        M140:X140,
                        ""),
                    ""))
            ),
            IF(
                Parameters!$D$17=1,
                IFERROR(
                    IF(
                        OR(
                            IF(
                                ISNUMBER(M140:X140),
                                IF(
                                    M$4:X$4=1,
                                    M140:X140,
                                    ""),
                                "")
                            =0),
                        0,
                        GEOMEAN(IF(
                            ISNUMBER(M140:X140),
                            IF(
                                M$4:X$4=1,
                                M140:X140,
                                ""),
                            ""))
                    ),
                    IF(
                        OR(IF(
                            ISNUMBER(M140:X140),
                            IF(
                                M$4:X$4=2,
                                M140:X140,
                                ""),
                            "")
                            =0),
                        0,
                        GEOMEAN(IF(
                            ISNUMBER(M140:X140),
                            IF(
                                M$4:X$4=2,
                                M140:X140,
                                ""),
                            "")))
                )
            )
        )
    )
)</f>
        <v>7.2009569377990399</v>
      </c>
      <c r="I140" s="191" t="e" cm="1">
        <f t="array" ref="I140">IF(
    SUM(IF(
            ISNUMBER(
                IF(
                    $M$5:$X$5,
                    (M140:X140),
                    "")),
            1,
            0))
        =0,
    NA(),
    IF(
        Parameters!$D$15=1,
        IF(
            SUM(--(ISNUMBER(IF($M$5:$X$5=1,(M140:X140),""))))&gt;0,
            MAX(IF(
                ISNUMBER(M140:X140),
                IF(
                    M$5:X$5=1,
                    M140:X140,
                    ""),
                "")),
            MAX(IF(
                ISNUMBER(M140:X140),
                IF(
                    M$5:X$5=2,
                    M140:X140,
                    ""),
                ""))
        ),
        IF(
            Parameters!$D$16=1,
            IFERROR(
                AVERAGE(IF(
                    ISNUMBER(M140:X140),
                    IF(
                        M$5:X$5=1,
                        M140:X140,
                        ""),
                    "")),
                AVERAGE(IF(
                    ISNUMBER(M140:X140),
                    IF(
                        M$5:X$5=2,
                        M140:X140,
                        ""),
                    ""))
            ),
            IF(
                Parameters!$D$17=1,
                IFERROR(
                    IF(
                        OR(
                            IF(
                                ISNUMBER(M140:X140),
                                IF(
                                    M$5:X$5=1,
                                    M140:X140,
                                    ""),
                                "")
                            =0),
                        0,
                        GEOMEAN(IF(
                            ISNUMBER(M140:X140),
                            IF(
                                M$5:X$5=1,
                                M140:X140,
                                ""),
                            ""))
                    ),
                    IF(
                        OR(IF(
                            ISNUMBER(M140:X140),
                            IF(
                                M$5:X$5=2,
                                M140:X140,
                                ""),
                            "")
                            =0),
                        0,
                        GEOMEAN(IF(
                            ISNUMBER(M140:X140),
                            IF(
                                M$5:X$5=2,
                                M140:X140,
                                ""),
                            "")))
                )
            )
        )
    )
)</f>
        <v>#N/A</v>
      </c>
      <c r="J140" s="242">
        <v>44620</v>
      </c>
      <c r="K140" s="242">
        <v>44620</v>
      </c>
      <c r="L140" s="91" t="s">
        <v>226</v>
      </c>
      <c r="M140" s="192">
        <v>7.2009569377990399</v>
      </c>
      <c r="N140" s="192" t="s">
        <v>409</v>
      </c>
      <c r="O140" s="192" t="s">
        <v>409</v>
      </c>
      <c r="P140" s="192" t="s">
        <v>409</v>
      </c>
      <c r="Q140" s="192" t="s">
        <v>409</v>
      </c>
      <c r="R140" s="192">
        <v>0.45900000000000002</v>
      </c>
      <c r="S140" s="192" t="s">
        <v>409</v>
      </c>
      <c r="T140" s="192" t="s">
        <v>409</v>
      </c>
      <c r="U140" s="192" t="s">
        <v>409</v>
      </c>
      <c r="V140" s="192" t="s">
        <v>409</v>
      </c>
      <c r="W140" s="192"/>
      <c r="X140" s="192"/>
      <c r="Y140" s="192"/>
      <c r="Z140" s="192"/>
      <c r="AA140" s="87"/>
    </row>
    <row r="141" spans="1:27" x14ac:dyDescent="0.2">
      <c r="A141" s="81">
        <v>134</v>
      </c>
      <c r="B141" s="84" t="str">
        <f ca="1"/>
        <v>Northern Mariana Islands</v>
      </c>
      <c r="C141" s="84" t="str">
        <f ca="1"/>
        <v>MNP</v>
      </c>
      <c r="D141" s="84" t="str">
        <f ca="1"/>
        <v>EAS           East Asia &amp; Pacific</v>
      </c>
      <c r="E141" s="84" t="str">
        <f ca="1"/>
        <v>NA</v>
      </c>
      <c r="F141" s="81" t="str">
        <f t="shared" ca="1" si="5"/>
        <v/>
      </c>
      <c r="G141" s="80" t="e">
        <f>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#N/A</v>
      </c>
      <c r="H141" s="80" t="e" cm="1">
        <f t="array" ref="H141">IF(
    SUM(IF(
            ISNUMBER(
                IF(
                    $M$4:$X$4,
                    (M141:X141),
                    "")),
            1,
            0))
        =0,
    NA(),
    IF(
        Parameters!$D$15=1,
        IF(
            SUM(--(ISNUMBER(IF($M$4:$X$4=1,(M141:X141),""))))&gt;0,
            MAX(IF(
                ISNUMBER(M141:X141),
                IF(
                    M$4:X$4=1,
                    M141:X141,
                    ""),
                "")),
            MAX(IF(
                ISNUMBER(M141:X141),
                IF(
                    M$4:X$4=2,
                    M141:X141,
                    ""),
                ""))
        ),
        IF(
            Parameters!$D$16=1,
            IFERROR(
                AVERAGE(IF(
                    ISNUMBER(M141:X141),
                    IF(
                        M$4:X$4=1,
                        M141:X141,
                        ""),
                    "")),
                AVERAGE(IF(
                    ISNUMBER(M141:X141),
                    IF(
                        M$4:X$4=2,
                        M141:X141,
                        ""),
                    ""))
            ),
            IF(
                Parameters!$D$17=1,
                IFERROR(
                    IF(
                        OR(
                            IF(
                                ISNUMBER(M141:X141),
                                IF(
                                    M$4:X$4=1,
                                    M141:X141,
                                    ""),
                                "")
                            =0),
                        0,
                        GEOMEAN(IF(
                            ISNUMBER(M141:X141),
                            IF(
                                M$4:X$4=1,
                                M141:X141,
                                ""),
                            ""))
                    ),
                    IF(
                        OR(IF(
                            ISNUMBER(M141:X141),
                            IF(
                                M$4:X$4=2,
                                M141:X141,
                                ""),
                            "")
                            =0),
                        0,
                        GEOMEAN(IF(
                            ISNUMBER(M141:X141),
                            IF(
                                M$4:X$4=2,
                                M141:X141,
                                ""),
                            "")))
                )
            )
        )
    )
)</f>
        <v>#N/A</v>
      </c>
      <c r="I141" s="191" t="e" cm="1">
        <f t="array" ref="I141">IF(
    SUM(IF(
            ISNUMBER(
                IF(
                    $M$5:$X$5,
                    (M141:X141),
                    "")),
            1,
            0))
        =0,
    NA(),
    IF(
        Parameters!$D$15=1,
        IF(
            SUM(--(ISNUMBER(IF($M$5:$X$5=1,(M141:X141),""))))&gt;0,
            MAX(IF(
                ISNUMBER(M141:X141),
                IF(
                    M$5:X$5=1,
                    M141:X141,
                    ""),
                "")),
            MAX(IF(
                ISNUMBER(M141:X141),
                IF(
                    M$5:X$5=2,
                    M141:X141,
                    ""),
                ""))
        ),
        IF(
            Parameters!$D$16=1,
            IFERROR(
                AVERAGE(IF(
                    ISNUMBER(M141:X141),
                    IF(
                        M$5:X$5=1,
                        M141:X141,
                        ""),
                    "")),
                AVERAGE(IF(
                    ISNUMBER(M141:X141),
                    IF(
                        M$5:X$5=2,
                        M141:X141,
                        ""),
                    ""))
            ),
            IF(
                Parameters!$D$17=1,
                IFERROR(
                    IF(
                        OR(
                            IF(
                                ISNUMBER(M141:X141),
                                IF(
                                    M$5:X$5=1,
                                    M141:X141,
                                    ""),
                                "")
                            =0),
                        0,
                        GEOMEAN(IF(
                            ISNUMBER(M141:X141),
                            IF(
                                M$5:X$5=1,
                                M141:X141,
                                ""),
                            ""))
                    ),
                    IF(
                        OR(IF(
                            ISNUMBER(M141:X141),
                            IF(
                                M$5:X$5=2,
                                M141:X141,
                                ""),
                            "")
                            =0),
                        0,
                        GEOMEAN(IF(
                            ISNUMBER(M141:X141),
                            IF(
                                M$5:X$5=2,
                                M141:X141,
                                ""),
                            "")))
                )
            )
        )
    )
)</f>
        <v>#N/A</v>
      </c>
      <c r="J141" s="242">
        <v>44887</v>
      </c>
      <c r="K141" s="242" t="s">
        <v>409</v>
      </c>
      <c r="L141" s="91" t="s">
        <v>683</v>
      </c>
      <c r="M141" s="192" t="s">
        <v>409</v>
      </c>
      <c r="N141" s="192" t="s">
        <v>409</v>
      </c>
      <c r="O141" s="192" t="s">
        <v>409</v>
      </c>
      <c r="P141" s="192" t="s">
        <v>409</v>
      </c>
      <c r="Q141" s="192" t="s">
        <v>409</v>
      </c>
      <c r="R141" s="192" t="s">
        <v>409</v>
      </c>
      <c r="S141" s="192" t="s">
        <v>409</v>
      </c>
      <c r="T141" s="192" t="s">
        <v>409</v>
      </c>
      <c r="U141" s="192" t="s">
        <v>409</v>
      </c>
      <c r="V141" s="192" t="s">
        <v>409</v>
      </c>
      <c r="W141" s="192"/>
      <c r="X141" s="192"/>
      <c r="Y141" s="192"/>
      <c r="Z141" s="192"/>
      <c r="AA141" s="87"/>
    </row>
    <row r="142" spans="1:27" x14ac:dyDescent="0.2">
      <c r="A142" s="81">
        <v>135</v>
      </c>
      <c r="B142" s="84" t="str">
        <f ca="1"/>
        <v>Mozambique</v>
      </c>
      <c r="C142" s="84" t="str">
        <f ca="1"/>
        <v>MOZ</v>
      </c>
      <c r="D142" s="84" t="str">
        <f ca="1"/>
        <v>SSF           Sub-Saharan Africa</v>
      </c>
      <c r="E142" s="84" t="str">
        <f ca="1"/>
        <v>IDA</v>
      </c>
      <c r="F142" s="81" t="str">
        <f t="shared" ca="1" si="5"/>
        <v/>
      </c>
      <c r="G142" s="80">
        <f>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9.4400249280779445</v>
      </c>
      <c r="H142" s="80" cm="1">
        <f t="array" ref="H142">IF(
    SUM(IF(
            ISNUMBER(
                IF(
                    $M$4:$X$4,
                    (M142:X142),
                    "")),
            1,
            0))
        =0,
    NA(),
    IF(
        Parameters!$D$15=1,
        IF(
            SUM(--(ISNUMBER(IF($M$4:$X$4=1,(M142:X142),""))))&gt;0,
            MAX(IF(
                ISNUMBER(M142:X142),
                IF(
                    M$4:X$4=1,
                    M142:X142,
                    ""),
                "")),
            MAX(IF(
                ISNUMBER(M142:X142),
                IF(
                    M$4:X$4=2,
                    M142:X142,
                    ""),
                ""))
        ),
        IF(
            Parameters!$D$16=1,
            IFERROR(
                AVERAGE(IF(
                    ISNUMBER(M142:X142),
                    IF(
                        M$4:X$4=1,
                        M142:X142,
                        ""),
                    "")),
                AVERAGE(IF(
                    ISNUMBER(M142:X142),
                    IF(
                        M$4:X$4=2,
                        M142:X142,
                        ""),
                    ""))
            ),
            IF(
                Parameters!$D$17=1,
                IFERROR(
                    IF(
                        OR(
                            IF(
                                ISNUMBER(M142:X142),
                                IF(
                                    M$4:X$4=1,
                                    M142:X142,
                                    ""),
                                "")
                            =0),
                        0,
                        GEOMEAN(IF(
                            ISNUMBER(M142:X142),
                            IF(
                                M$4:X$4=1,
                                M142:X142,
                                ""),
                            ""))
                    ),
                    IF(
                        OR(IF(
                            ISNUMBER(M142:X142),
                            IF(
                                M$4:X$4=2,
                                M142:X142,
                                ""),
                            "")
                            =0),
                        0,
                        GEOMEAN(IF(
                            ISNUMBER(M142:X142),
                            IF(
                                M$4:X$4=2,
                                M142:X142,
                                ""),
                            "")))
                )
            )
        )
    )
)</f>
        <v>8.9114070642733001</v>
      </c>
      <c r="I142" s="191" cm="1">
        <f t="array" ref="I142">IF(
    SUM(IF(
            ISNUMBER(
                IF(
                    $M$5:$X$5,
                    (M142:X142),
                    "")),
            1,
            0))
        =0,
    NA(),
    IF(
        Parameters!$D$15=1,
        IF(
            SUM(--(ISNUMBER(IF($M$5:$X$5=1,(M142:X142),""))))&gt;0,
            MAX(IF(
                ISNUMBER(M142:X142),
                IF(
                    M$5:X$5=1,
                    M142:X142,
                    ""),
                "")),
            MAX(IF(
                ISNUMBER(M142:X142),
                IF(
                    M$5:X$5=2,
                    M142:X142,
                    ""),
                ""))
        ),
        IF(
            Parameters!$D$16=1,
            IFERROR(
                AVERAGE(IF(
                    ISNUMBER(M142:X142),
                    IF(
                        M$5:X$5=1,
                        M142:X142,
                        ""),
                    "")),
                AVERAGE(IF(
                    ISNUMBER(M142:X142),
                    IF(
                        M$5:X$5=2,
                        M142:X142,
                        ""),
                    ""))
            ),
            IF(
                Parameters!$D$17=1,
                IFERROR(
                    IF(
                        OR(
                            IF(
                                ISNUMBER(M142:X142),
                                IF(
                                    M$5:X$5=1,
                                    M142:X142,
                                    ""),
                                "")
                            =0),
                        0,
                        GEOMEAN(IF(
                            ISNUMBER(M142:X142),
                            IF(
                                M$5:X$5=1,
                                M142:X142,
                                ""),
                            ""))
                    ),
                    IF(
                        OR(IF(
                            ISNUMBER(M142:X142),
                            IF(
                                M$5:X$5=2,
                                M142:X142,
                                ""),
                            "")
                            =0),
                        0,
                        GEOMEAN(IF(
                            ISNUMBER(M142:X142),
                            IF(
                                M$5:X$5=2,
                                M142:X142,
                                ""),
                            "")))
                )
            )
        )
    )
)</f>
        <v>10</v>
      </c>
      <c r="J142" s="242">
        <v>44620</v>
      </c>
      <c r="K142" s="242">
        <v>46281</v>
      </c>
      <c r="L142" s="91" t="s">
        <v>228</v>
      </c>
      <c r="M142" s="192">
        <v>10</v>
      </c>
      <c r="N142" s="192">
        <v>8.9114070642733001</v>
      </c>
      <c r="O142" s="192" t="s">
        <v>409</v>
      </c>
      <c r="P142" s="192">
        <v>10</v>
      </c>
      <c r="Q142" s="192">
        <v>1</v>
      </c>
      <c r="R142" s="192">
        <v>0.59199999999999997</v>
      </c>
      <c r="S142" s="192">
        <v>47.3</v>
      </c>
      <c r="T142" s="192" t="s">
        <v>409</v>
      </c>
      <c r="U142" s="192" t="s">
        <v>809</v>
      </c>
      <c r="V142" s="192">
        <v>-3.18</v>
      </c>
      <c r="W142" s="192"/>
      <c r="X142" s="192"/>
      <c r="Y142" s="192"/>
      <c r="Z142" s="192"/>
      <c r="AA142" s="87"/>
    </row>
    <row r="143" spans="1:27" x14ac:dyDescent="0.2">
      <c r="A143" s="81">
        <v>136</v>
      </c>
      <c r="B143" s="84" t="str">
        <f ca="1"/>
        <v>Mauritania</v>
      </c>
      <c r="C143" s="84" t="str">
        <f ca="1"/>
        <v>MRT</v>
      </c>
      <c r="D143" s="84" t="str">
        <f ca="1"/>
        <v>SSF           Sub-Saharan Africa</v>
      </c>
      <c r="E143" s="84" t="str">
        <f ca="1"/>
        <v>IDA</v>
      </c>
      <c r="F143" s="81" t="str">
        <f t="shared" ca="1" si="5"/>
        <v/>
      </c>
      <c r="G143" s="80">
        <f>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6.3772922513657866</v>
      </c>
      <c r="H143" s="80" cm="1">
        <f t="array" ref="H143">IF(
    SUM(IF(
            ISNUMBER(
                IF(
                    $M$4:$X$4,
                    (M143:X143),
                    "")),
            1,
            0))
        =0,
    NA(),
    IF(
        Parameters!$D$15=1,
        IF(
            SUM(--(ISNUMBER(IF($M$4:$X$4=1,(M143:X143),""))))&gt;0,
            MAX(IF(
                ISNUMBER(M143:X143),
                IF(
                    M$4:X$4=1,
                    M143:X143,
                    ""),
                "")),
            MAX(IF(
                ISNUMBER(M143:X143),
                IF(
                    M$4:X$4=2,
                    M143:X143,
                    ""),
                ""))
        ),
        IF(
            Parameters!$D$16=1,
            IFERROR(
                AVERAGE(IF(
                    ISNUMBER(M143:X143),
                    IF(
                        M$4:X$4=1,
                        M143:X143,
                        ""),
                    "")),
                AVERAGE(IF(
                    ISNUMBER(M143:X143),
                    IF(
                        M$4:X$4=2,
                        M143:X143,
                        ""),
                    ""))
            ),
            IF(
                Parameters!$D$17=1,
                IFERROR(
                    IF(
                        OR(
                            IF(
                                ISNUMBER(M143:X143),
                                IF(
                                    M$4:X$4=1,
                                    M143:X143,
                                    ""),
                                "")
                            =0),
                        0,
                        GEOMEAN(IF(
                            ISNUMBER(M143:X143),
                            IF(
                                M$4:X$4=1,
                                M143:X143,
                                ""),
                            ""))
                    ),
                    IF(
                        OR(IF(
                            ISNUMBER(M143:X143),
                            IF(
                                M$4:X$4=2,
                                M143:X143,
                                ""),
                            "")
                            =0),
                        0,
                        GEOMEAN(IF(
                            ISNUMBER(M143:X143),
                            IF(
                                M$4:X$4=2,
                                M143:X143,
                                ""),
                            "")))
                )
            )
        )
    )
)</f>
        <v>8.1339712918660201</v>
      </c>
      <c r="I143" s="191" cm="1">
        <f t="array" ref="I143">IF(
    SUM(IF(
            ISNUMBER(
                IF(
                    $M$5:$X$5,
                    (M143:X143),
                    "")),
            1,
            0))
        =0,
    NA(),
    IF(
        Parameters!$D$15=1,
        IF(
            SUM(--(ISNUMBER(IF($M$5:$X$5=1,(M143:X143),""))))&gt;0,
            MAX(IF(
                ISNUMBER(M143:X143),
                IF(
                    M$5:X$5=1,
                    M143:X143,
                    ""),
                "")),
            MAX(IF(
                ISNUMBER(M143:X143),
                IF(
                    M$5:X$5=2,
                    M143:X143,
                    ""),
                ""))
        ),
        IF(
            Parameters!$D$16=1,
            IFERROR(
                AVERAGE(IF(
                    ISNUMBER(M143:X143),
                    IF(
                        M$5:X$5=1,
                        M143:X143,
                        ""),
                    "")),
                AVERAGE(IF(
                    ISNUMBER(M143:X143),
                    IF(
                        M$5:X$5=2,
                        M143:X143,
                        ""),
                    ""))
            ),
            IF(
                Parameters!$D$17=1,
                IFERROR(
                    IF(
                        OR(
                            IF(
                                ISNUMBER(M143:X143),
                                IF(
                                    M$5:X$5=1,
                                    M143:X143,
                                    ""),
                                "")
                            =0),
                        0,
                        GEOMEAN(IF(
                            ISNUMBER(M143:X143),
                            IF(
                                M$5:X$5=1,
                                M143:X143,
                                ""),
                            ""))
                    ),
                    IF(
                        OR(IF(
                            ISNUMBER(M143:X143),
                            IF(
                                M$5:X$5=2,
                                M143:X143,
                                ""),
                            "")
                            =0),
                        0,
                        GEOMEAN(IF(
                            ISNUMBER(M143:X143),
                            IF(
                                M$5:X$5=2,
                                M143:X143,
                                ""),
                            "")))
                )
            )
        )
    )
)</f>
        <v>5</v>
      </c>
      <c r="J143" s="242">
        <v>44620</v>
      </c>
      <c r="K143" s="242">
        <v>46281</v>
      </c>
      <c r="L143" s="91" t="s">
        <v>230</v>
      </c>
      <c r="M143" s="192">
        <v>8.1339712918660201</v>
      </c>
      <c r="N143" s="192" t="s">
        <v>409</v>
      </c>
      <c r="O143" s="192" t="s">
        <v>409</v>
      </c>
      <c r="P143" s="192" t="s">
        <v>409</v>
      </c>
      <c r="Q143" s="192">
        <v>5</v>
      </c>
      <c r="R143" s="192">
        <v>0.498</v>
      </c>
      <c r="S143" s="192" t="s">
        <v>409</v>
      </c>
      <c r="T143" s="192" t="s">
        <v>409</v>
      </c>
      <c r="U143" s="192" t="s">
        <v>409</v>
      </c>
      <c r="V143" s="192">
        <v>7.14</v>
      </c>
      <c r="W143" s="192"/>
      <c r="X143" s="192"/>
      <c r="Y143" s="192"/>
      <c r="Z143" s="192"/>
      <c r="AA143" s="87"/>
    </row>
    <row r="144" spans="1:27" x14ac:dyDescent="0.2">
      <c r="A144" s="81">
        <v>137</v>
      </c>
      <c r="B144" s="84" t="str">
        <f ca="1"/>
        <v>Mauritius</v>
      </c>
      <c r="C144" s="84" t="str">
        <f ca="1"/>
        <v>MUS</v>
      </c>
      <c r="D144" s="84" t="str">
        <f ca="1"/>
        <v>SSF           Sub-Saharan Africa</v>
      </c>
      <c r="E144" s="84" t="str">
        <f ca="1"/>
        <v>IBRD</v>
      </c>
      <c r="F144" s="81" t="str">
        <f t="shared" ca="1" si="5"/>
        <v/>
      </c>
      <c r="G144" s="80">
        <f>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0</v>
      </c>
      <c r="H144" s="80" cm="1">
        <f t="array" ref="H144">IF(
    SUM(IF(
            ISNUMBER(
                IF(
                    $M$4:$X$4,
                    (M144:X144),
                    "")),
            1,
            0))
        =0,
    NA(),
    IF(
        Parameters!$D$15=1,
        IF(
            SUM(--(ISNUMBER(IF($M$4:$X$4=1,(M144:X144),""))))&gt;0,
            MAX(IF(
                ISNUMBER(M144:X144),
                IF(
                    M$4:X$4=1,
                    M144:X144,
                    ""),
                "")),
            MAX(IF(
                ISNUMBER(M144:X144),
                IF(
                    M$4:X$4=2,
                    M144:X144,
                    ""),
                ""))
        ),
        IF(
            Parameters!$D$16=1,
            IFERROR(
                AVERAGE(IF(
                    ISNUMBER(M144:X144),
                    IF(
                        M$4:X$4=1,
                        M144:X144,
                        ""),
                    "")),
                AVERAGE(IF(
                    ISNUMBER(M144:X144),
                    IF(
                        M$4:X$4=2,
                        M144:X144,
                        ""),
                    ""))
            ),
            IF(
                Parameters!$D$17=1,
                IFERROR(
                    IF(
                        OR(
                            IF(
                                ISNUMBER(M144:X144),
                                IF(
                                    M$4:X$4=1,
                                    M144:X144,
                                    ""),
                                "")
                            =0),
                        0,
                        GEOMEAN(IF(
                            ISNUMBER(M144:X144),
                            IF(
                                M$4:X$4=1,
                                M144:X144,
                                ""),
                            ""))
                    ),
                    IF(
                        OR(IF(
                            ISNUMBER(M144:X144),
                            IF(
                                M$4:X$4=2,
                                M144:X144,
                                ""),
                            "")
                            =0),
                        0,
                        GEOMEAN(IF(
                            ISNUMBER(M144:X144),
                            IF(
                                M$4:X$4=2,
                                M144:X144,
                                ""),
                            "")))
                )
            )
        )
    )
)</f>
        <v>1.79425837320574</v>
      </c>
      <c r="I144" s="191" t="e" cm="1">
        <f t="array" ref="I144">IF(
    SUM(IF(
            ISNUMBER(
                IF(
                    $M$5:$X$5,
                    (M144:X144),
                    "")),
            1,
            0))
        =0,
    NA(),
    IF(
        Parameters!$D$15=1,
        IF(
            SUM(--(ISNUMBER(IF($M$5:$X$5=1,(M144:X144),""))))&gt;0,
            MAX(IF(
                ISNUMBER(M144:X144),
                IF(
                    M$5:X$5=1,
                    M144:X144,
                    ""),
                "")),
            MAX(IF(
                ISNUMBER(M144:X144),
                IF(
                    M$5:X$5=2,
                    M144:X144,
                    ""),
                ""))
        ),
        IF(
            Parameters!$D$16=1,
            IFERROR(
                AVERAGE(IF(
                    ISNUMBER(M144:X144),
                    IF(
                        M$5:X$5=1,
                        M144:X144,
                        ""),
                    "")),
                AVERAGE(IF(
                    ISNUMBER(M144:X144),
                    IF(
                        M$5:X$5=2,
                        M144:X144,
                        ""),
                    ""))
            ),
            IF(
                Parameters!$D$17=1,
                IFERROR(
                    IF(
                        OR(
                            IF(
                                ISNUMBER(M144:X144),
                                IF(
                                    M$5:X$5=1,
                                    M144:X144,
                                    ""),
                                "")
                            =0),
                        0,
                        GEOMEAN(IF(
                            ISNUMBER(M144:X144),
                            IF(
                                M$5:X$5=1,
                                M144:X144,
                                ""),
                            ""))
                    ),
                    IF(
                        OR(IF(
                            ISNUMBER(M144:X144),
                            IF(
                                M$5:X$5=2,
                                M144:X144,
                                ""),
                            "")
                            =0),
                        0,
                        GEOMEAN(IF(
                            ISNUMBER(M144:X144),
                            IF(
                                M$5:X$5=2,
                                M144:X144,
                                ""),
                            "")))
                )
            )
        )
    )
)</f>
        <v>#N/A</v>
      </c>
      <c r="J144" s="242">
        <v>44620</v>
      </c>
      <c r="K144" s="242">
        <v>44620</v>
      </c>
      <c r="L144" s="91" t="s">
        <v>232</v>
      </c>
      <c r="M144" s="192">
        <v>1.79425837320574</v>
      </c>
      <c r="N144" s="192" t="s">
        <v>409</v>
      </c>
      <c r="O144" s="192" t="s">
        <v>409</v>
      </c>
      <c r="P144" s="192" t="s">
        <v>409</v>
      </c>
      <c r="Q144" s="192" t="s">
        <v>409</v>
      </c>
      <c r="R144" s="192">
        <v>0.23300000000000001</v>
      </c>
      <c r="S144" s="192" t="s">
        <v>409</v>
      </c>
      <c r="T144" s="192" t="s">
        <v>409</v>
      </c>
      <c r="U144" s="192" t="s">
        <v>409</v>
      </c>
      <c r="V144" s="192" t="s">
        <v>409</v>
      </c>
      <c r="W144" s="192"/>
      <c r="X144" s="192"/>
      <c r="Y144" s="192"/>
      <c r="Z144" s="192"/>
      <c r="AA144" s="87"/>
    </row>
    <row r="145" spans="1:27" x14ac:dyDescent="0.2">
      <c r="A145" s="81">
        <v>138</v>
      </c>
      <c r="B145" s="84" t="str">
        <f ca="1"/>
        <v>Malawi</v>
      </c>
      <c r="C145" s="84" t="str">
        <f ca="1"/>
        <v>MWI</v>
      </c>
      <c r="D145" s="84" t="str">
        <f ca="1"/>
        <v>SSF           Sub-Saharan Africa</v>
      </c>
      <c r="E145" s="84" t="str">
        <f ca="1"/>
        <v>IDA</v>
      </c>
      <c r="F145" s="81" t="str">
        <f t="shared" ca="1" si="5"/>
        <v/>
      </c>
      <c r="G145" s="80">
        <f>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6.5877885310753488</v>
      </c>
      <c r="H145" s="80" cm="1">
        <f t="array" ref="H145">IF(
    SUM(IF(
            ISNUMBER(
                IF(
                    $M$4:$X$4,
                    (M145:X145),
                    "")),
            1,
            0))
        =0,
    NA(),
    IF(
        Parameters!$D$15=1,
        IF(
            SUM(--(ISNUMBER(IF($M$4:$X$4=1,(M145:X145),""))))&gt;0,
            MAX(IF(
                ISNUMBER(M145:X145),
                IF(
                    M$4:X$4=1,
                    M145:X145,
                    ""),
                "")),
            MAX(IF(
                ISNUMBER(M145:X145),
                IF(
                    M$4:X$4=2,
                    M145:X145,
                    ""),
                ""))
        ),
        IF(
            Parameters!$D$16=1,
            IFERROR(
                AVERAGE(IF(
                    ISNUMBER(M145:X145),
                    IF(
                        M$4:X$4=1,
                        M145:X145,
                        ""),
                    "")),
                AVERAGE(IF(
                    ISNUMBER(M145:X145),
                    IF(
                        M$4:X$4=2,
                        M145:X145,
                        ""),
                    ""))
            ),
            IF(
                Parameters!$D$17=1,
                IFERROR(
                    IF(
                        OR(
                            IF(
                                ISNUMBER(M145:X145),
                                IF(
                                    M$4:X$4=1,
                                    M145:X145,
                                    ""),
                                "")
                            =0),
                        0,
                        GEOMEAN(IF(
                            ISNUMBER(M145:X145),
                            IF(
                                M$4:X$4=1,
                                M145:X145,
                                ""),
                            ""))
                    ),
                    IF(
                        OR(IF(
                            ISNUMBER(M145:X145),
                            IF(
                                M$4:X$4=2,
                                M145:X145,
                                ""),
                            "")
                            =0),
                        0,
                        GEOMEAN(IF(
                            ISNUMBER(M145:X145),
                            IF(
                                M$4:X$4=2,
                                M145:X145,
                                ""),
                            "")))
                )
            )
        )
    )
)</f>
        <v>8.6797915460335808</v>
      </c>
      <c r="I145" s="191" cm="1">
        <f t="array" ref="I145">IF(
    SUM(IF(
            ISNUMBER(
                IF(
                    $M$5:$X$5,
                    (M145:X145),
                    "")),
            1,
            0))
        =0,
    NA(),
    IF(
        Parameters!$D$15=1,
        IF(
            SUM(--(ISNUMBER(IF($M$5:$X$5=1,(M145:X145),""))))&gt;0,
            MAX(IF(
                ISNUMBER(M145:X145),
                IF(
                    M$5:X$5=1,
                    M145:X145,
                    ""),
                "")),
            MAX(IF(
                ISNUMBER(M145:X145),
                IF(
                    M$5:X$5=2,
                    M145:X145,
                    ""),
                ""))
        ),
        IF(
            Parameters!$D$16=1,
            IFERROR(
                AVERAGE(IF(
                    ISNUMBER(M145:X145),
                    IF(
                        M$5:X$5=1,
                        M145:X145,
                        ""),
                    "")),
                AVERAGE(IF(
                    ISNUMBER(M145:X145),
                    IF(
                        M$5:X$5=2,
                        M145:X145,
                        ""),
                    ""))
            ),
            IF(
                Parameters!$D$17=1,
                IFERROR(
                    IF(
                        OR(
                            IF(
                                ISNUMBER(M145:X145),
                                IF(
                                    M$5:X$5=1,
                                    M145:X145,
                                    ""),
                                "")
                            =0),
                        0,
                        GEOMEAN(IF(
                            ISNUMBER(M145:X145),
                            IF(
                                M$5:X$5=1,
                                M145:X145,
                                ""),
                            ""))
                    ),
                    IF(
                        OR(IF(
                            ISNUMBER(M145:X145),
                            IF(
                                M$5:X$5=2,
                                M145:X145,
                                ""),
                            "")
                            =0),
                        0,
                        GEOMEAN(IF(
                            ISNUMBER(M145:X145),
                            IF(
                                M$5:X$5=2,
                                M145:X145,
                                ""),
                            "")))
                )
            )
        )
    )
)</f>
        <v>5</v>
      </c>
      <c r="J145" s="242">
        <v>44620</v>
      </c>
      <c r="K145" s="242">
        <v>46281</v>
      </c>
      <c r="L145" s="91" t="s">
        <v>234</v>
      </c>
      <c r="M145" s="192">
        <v>10</v>
      </c>
      <c r="N145" s="192">
        <v>8.6797915460335808</v>
      </c>
      <c r="O145" s="192">
        <v>5</v>
      </c>
      <c r="P145" s="192">
        <v>5</v>
      </c>
      <c r="Q145" s="192">
        <v>1</v>
      </c>
      <c r="R145" s="192">
        <v>0.57699999999999996</v>
      </c>
      <c r="S145" s="192">
        <v>48.1</v>
      </c>
      <c r="T145" s="192" t="s">
        <v>752</v>
      </c>
      <c r="U145" s="192" t="s">
        <v>810</v>
      </c>
      <c r="V145" s="192">
        <v>-22.75</v>
      </c>
      <c r="W145" s="192"/>
      <c r="X145" s="192"/>
      <c r="Y145" s="192"/>
      <c r="Z145" s="192"/>
      <c r="AA145" s="87"/>
    </row>
    <row r="146" spans="1:27" x14ac:dyDescent="0.2">
      <c r="A146" s="81">
        <v>139</v>
      </c>
      <c r="B146" s="84" t="str">
        <f ca="1"/>
        <v>Malaysia</v>
      </c>
      <c r="C146" s="84" t="str">
        <f ca="1"/>
        <v>MYS</v>
      </c>
      <c r="D146" s="84" t="str">
        <f ca="1"/>
        <v>EAS           East Asia &amp; Pacific</v>
      </c>
      <c r="E146" s="84" t="str">
        <f ca="1"/>
        <v>IBRD</v>
      </c>
      <c r="F146" s="81" t="str">
        <f t="shared" ca="1" si="5"/>
        <v/>
      </c>
      <c r="G146" s="80">
        <f>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0</v>
      </c>
      <c r="H146" s="80" cm="1">
        <f t="array" ref="H146">IF(
    SUM(IF(
            ISNUMBER(
                IF(
                    $M$4:$X$4,
                    (M146:X146),
                    "")),
            1,
            0))
        =0,
    NA(),
    IF(
        Parameters!$D$15=1,
        IF(
            SUM(--(ISNUMBER(IF($M$4:$X$4=1,(M146:X146),""))))&gt;0,
            MAX(IF(
                ISNUMBER(M146:X146),
                IF(
                    M$4:X$4=1,
                    M146:X146,
                    ""),
                "")),
            MAX(IF(
                ISNUMBER(M146:X146),
                IF(
                    M$4:X$4=2,
                    M146:X146,
                    ""),
                ""))
        ),
        IF(
            Parameters!$D$16=1,
            IFERROR(
                AVERAGE(IF(
                    ISNUMBER(M146:X146),
                    IF(
                        M$4:X$4=1,
                        M146:X146,
                        ""),
                    "")),
                AVERAGE(IF(
                    ISNUMBER(M146:X146),
                    IF(
                        M$4:X$4=2,
                        M146:X146,
                        ""),
                    ""))
            ),
            IF(
                Parameters!$D$17=1,
                IFERROR(
                    IF(
                        OR(
                            IF(
                                ISNUMBER(M146:X146),
                                IF(
                                    M$4:X$4=1,
                                    M146:X146,
                                    ""),
                                "")
                            =0),
                        0,
                        GEOMEAN(IF(
                            ISNUMBER(M146:X146),
                            IF(
                                M$4:X$4=1,
                                M146:X146,
                                ""),
                            ""))
                    ),
                    IF(
                        OR(IF(
                            ISNUMBER(M146:X146),
                            IF(
                                M$4:X$4=2,
                                M146:X146,
                                ""),
                            "")
                            =0),
                        0,
                        GEOMEAN(IF(
                            ISNUMBER(M146:X146),
                            IF(
                                M$4:X$4=2,
                                M146:X146,
                                ""),
                            "")))
                )
            )
        )
    )
)</f>
        <v>2.36826867400115</v>
      </c>
      <c r="I146" s="191" t="e" cm="1">
        <f t="array" ref="I146">IF(
    SUM(IF(
            ISNUMBER(
                IF(
                    $M$5:$X$5,
                    (M146:X146),
                    "")),
            1,
            0))
        =0,
    NA(),
    IF(
        Parameters!$D$15=1,
        IF(
            SUM(--(ISNUMBER(IF($M$5:$X$5=1,(M146:X146),""))))&gt;0,
            MAX(IF(
                ISNUMBER(M146:X146),
                IF(
                    M$5:X$5=1,
                    M146:X146,
                    ""),
                "")),
            MAX(IF(
                ISNUMBER(M146:X146),
                IF(
                    M$5:X$5=2,
                    M146:X146,
                    ""),
                ""))
        ),
        IF(
            Parameters!$D$16=1,
            IFERROR(
                AVERAGE(IF(
                    ISNUMBER(M146:X146),
                    IF(
                        M$5:X$5=1,
                        M146:X146,
                        ""),
                    "")),
                AVERAGE(IF(
                    ISNUMBER(M146:X146),
                    IF(
                        M$5:X$5=2,
                        M146:X146,
                        ""),
                    ""))
            ),
            IF(
                Parameters!$D$17=1,
                IFERROR(
                    IF(
                        OR(
                            IF(
                                ISNUMBER(M146:X146),
                                IF(
                                    M$5:X$5=1,
                                    M146:X146,
                                    ""),
                                "")
                            =0),
                        0,
                        GEOMEAN(IF(
                            ISNUMBER(M146:X146),
                            IF(
                                M$5:X$5=1,
                                M146:X146,
                                ""),
                            ""))
                    ),
                    IF(
                        OR(IF(
                            ISNUMBER(M146:X146),
                            IF(
                                M$5:X$5=2,
                                M146:X146,
                                ""),
                            "")
                            =0),
                        0,
                        GEOMEAN(IF(
                            ISNUMBER(M146:X146),
                            IF(
                                M$5:X$5=2,
                                M146:X146,
                                ""),
                            "")))
                )
            )
        )
    )
)</f>
        <v>#N/A</v>
      </c>
      <c r="J146" s="242">
        <v>44895</v>
      </c>
      <c r="K146" s="242">
        <v>44620</v>
      </c>
      <c r="L146" s="91" t="s">
        <v>236</v>
      </c>
      <c r="M146" s="192">
        <v>2.3444976076555002</v>
      </c>
      <c r="N146" s="192">
        <v>2.36826867400115</v>
      </c>
      <c r="O146" s="192" t="s">
        <v>409</v>
      </c>
      <c r="P146" s="192" t="s">
        <v>409</v>
      </c>
      <c r="Q146" s="192" t="s">
        <v>409</v>
      </c>
      <c r="R146" s="192">
        <v>0.25600000000000001</v>
      </c>
      <c r="S146" s="192">
        <v>69.900000000000006</v>
      </c>
      <c r="T146" s="192" t="s">
        <v>409</v>
      </c>
      <c r="U146" s="192" t="s">
        <v>409</v>
      </c>
      <c r="V146" s="192" t="s">
        <v>409</v>
      </c>
      <c r="W146" s="192"/>
      <c r="X146" s="192"/>
      <c r="Y146" s="192"/>
      <c r="Z146" s="192"/>
      <c r="AA146" s="87"/>
    </row>
    <row r="147" spans="1:27" x14ac:dyDescent="0.2">
      <c r="A147" s="81">
        <v>140</v>
      </c>
      <c r="B147" s="84" t="str">
        <f ca="1"/>
        <v>Namibia</v>
      </c>
      <c r="C147" s="84" t="str">
        <f ca="1"/>
        <v>NAM</v>
      </c>
      <c r="D147" s="84" t="str">
        <f ca="1"/>
        <v>SSF           Sub-Saharan Africa</v>
      </c>
      <c r="E147" s="84" t="str">
        <f ca="1"/>
        <v>IBRD</v>
      </c>
      <c r="F147" s="81" t="str">
        <f t="shared" ca="1" si="5"/>
        <v/>
      </c>
      <c r="G147" s="80">
        <f>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0</v>
      </c>
      <c r="H147" s="80" cm="1">
        <f t="array" ref="H147">IF(
    SUM(IF(
            ISNUMBER(
                IF(
                    $M$4:$X$4,
                    (M147:X147),
                    "")),
            1,
            0))
        =0,
    NA(),
    IF(
        Parameters!$D$15=1,
        IF(
            SUM(--(ISNUMBER(IF($M$4:$X$4=1,(M147:X147),""))))&gt;0,
            MAX(IF(
                ISNUMBER(M147:X147),
                IF(
                    M$4:X$4=1,
                    M147:X147,
                    ""),
                "")),
            MAX(IF(
                ISNUMBER(M147:X147),
                IF(
                    M$4:X$4=2,
                    M147:X147,
                    ""),
                ""))
        ),
        IF(
            Parameters!$D$16=1,
            IFERROR(
                AVERAGE(IF(
                    ISNUMBER(M147:X147),
                    IF(
                        M$4:X$4=1,
                        M147:X147,
                        ""),
                    "")),
                AVERAGE(IF(
                    ISNUMBER(M147:X147),
                    IF(
                        M$4:X$4=2,
                        M147:X147,
                        ""),
                    ""))
            ),
            IF(
                Parameters!$D$17=1,
                IFERROR(
                    IF(
                        OR(
                            IF(
                                ISNUMBER(M147:X147),
                                IF(
                                    M$4:X$4=1,
                                    M147:X147,
                                    ""),
                                "")
                            =0),
                        0,
                        GEOMEAN(IF(
                            ISNUMBER(M147:X147),
                            IF(
                                M$4:X$4=1,
                                M147:X147,
                                ""),
                            ""))
                    ),
                    IF(
                        OR(IF(
                            ISNUMBER(M147:X147),
                            IF(
                                M$4:X$4=2,
                                M147:X147,
                                ""),
                            "")
                            =0),
                        0,
                        GEOMEAN(IF(
                            ISNUMBER(M147:X147),
                            IF(
                                M$4:X$4=2,
                                M147:X147,
                                ""),
                            "")))
                )
            )
        )
    )
)</f>
        <v>9.2822966507177007</v>
      </c>
      <c r="I147" s="191" t="e" cm="1">
        <f t="array" ref="I147">IF(
    SUM(IF(
            ISNUMBER(
                IF(
                    $M$5:$X$5,
                    (M147:X147),
                    "")),
            1,
            0))
        =0,
    NA(),
    IF(
        Parameters!$D$15=1,
        IF(
            SUM(--(ISNUMBER(IF($M$5:$X$5=1,(M147:X147),""))))&gt;0,
            MAX(IF(
                ISNUMBER(M147:X147),
                IF(
                    M$5:X$5=1,
                    M147:X147,
                    ""),
                "")),
            MAX(IF(
                ISNUMBER(M147:X147),
                IF(
                    M$5:X$5=2,
                    M147:X147,
                    ""),
                ""))
        ),
        IF(
            Parameters!$D$16=1,
            IFERROR(
                AVERAGE(IF(
                    ISNUMBER(M147:X147),
                    IF(
                        M$5:X$5=1,
                        M147:X147,
                        ""),
                    "")),
                AVERAGE(IF(
                    ISNUMBER(M147:X147),
                    IF(
                        M$5:X$5=2,
                        M147:X147,
                        ""),
                    ""))
            ),
            IF(
                Parameters!$D$17=1,
                IFERROR(
                    IF(
                        OR(
                            IF(
                                ISNUMBER(M147:X147),
                                IF(
                                    M$5:X$5=1,
                                    M147:X147,
                                    ""),
                                "")
                            =0),
                        0,
                        GEOMEAN(IF(
                            ISNUMBER(M147:X147),
                            IF(
                                M$5:X$5=1,
                                M147:X147,
                                ""),
                            ""))
                    ),
                    IF(
                        OR(IF(
                            ISNUMBER(M147:X147),
                            IF(
                                M$5:X$5=2,
                                M147:X147,
                                ""),
                            "")
                            =0),
                        0,
                        GEOMEAN(IF(
                            ISNUMBER(M147:X147),
                            IF(
                                M$5:X$5=2,
                                M147:X147,
                                ""),
                            "")))
                )
            )
        )
    )
)</f>
        <v>#N/A</v>
      </c>
      <c r="J147" s="242">
        <v>44620</v>
      </c>
      <c r="K147" s="242">
        <v>44620</v>
      </c>
      <c r="L147" s="91" t="s">
        <v>238</v>
      </c>
      <c r="M147" s="192">
        <v>9.2822966507177007</v>
      </c>
      <c r="N147" s="192" t="s">
        <v>409</v>
      </c>
      <c r="O147" s="192" t="s">
        <v>409</v>
      </c>
      <c r="P147" s="192" t="s">
        <v>409</v>
      </c>
      <c r="Q147" s="192" t="s">
        <v>409</v>
      </c>
      <c r="R147" s="192">
        <v>0.54600000000000004</v>
      </c>
      <c r="S147" s="192" t="s">
        <v>409</v>
      </c>
      <c r="T147" s="192" t="s">
        <v>409</v>
      </c>
      <c r="U147" s="192" t="s">
        <v>409</v>
      </c>
      <c r="V147" s="192" t="s">
        <v>409</v>
      </c>
      <c r="W147" s="192"/>
      <c r="X147" s="192"/>
      <c r="Y147" s="192"/>
      <c r="Z147" s="192"/>
      <c r="AA147" s="87"/>
    </row>
    <row r="148" spans="1:27" x14ac:dyDescent="0.2">
      <c r="A148" s="81">
        <v>141</v>
      </c>
      <c r="B148" s="84" t="str">
        <f ca="1"/>
        <v>New Caledonia</v>
      </c>
      <c r="C148" s="84" t="str">
        <f ca="1"/>
        <v>NCL</v>
      </c>
      <c r="D148" s="84" t="str">
        <f ca="1"/>
        <v>EAS           East Asia &amp; Pacific</v>
      </c>
      <c r="E148" s="84" t="str">
        <f ca="1"/>
        <v>NA</v>
      </c>
      <c r="F148" s="81" t="str">
        <f t="shared" ca="1" si="5"/>
        <v/>
      </c>
      <c r="G148" s="80" t="e">
        <f>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#N/A</v>
      </c>
      <c r="H148" s="80" t="e" cm="1">
        <f t="array" ref="H148">IF(
    SUM(IF(
            ISNUMBER(
                IF(
                    $M$4:$X$4,
                    (M148:X148),
                    "")),
            1,
            0))
        =0,
    NA(),
    IF(
        Parameters!$D$15=1,
        IF(
            SUM(--(ISNUMBER(IF($M$4:$X$4=1,(M148:X148),""))))&gt;0,
            MAX(IF(
                ISNUMBER(M148:X148),
                IF(
                    M$4:X$4=1,
                    M148:X148,
                    ""),
                "")),
            MAX(IF(
                ISNUMBER(M148:X148),
                IF(
                    M$4:X$4=2,
                    M148:X148,
                    ""),
                ""))
        ),
        IF(
            Parameters!$D$16=1,
            IFERROR(
                AVERAGE(IF(
                    ISNUMBER(M148:X148),
                    IF(
                        M$4:X$4=1,
                        M148:X148,
                        ""),
                    "")),
                AVERAGE(IF(
                    ISNUMBER(M148:X148),
                    IF(
                        M$4:X$4=2,
                        M148:X148,
                        ""),
                    ""))
            ),
            IF(
                Parameters!$D$17=1,
                IFERROR(
                    IF(
                        OR(
                            IF(
                                ISNUMBER(M148:X148),
                                IF(
                                    M$4:X$4=1,
                                    M148:X148,
                                    ""),
                                "")
                            =0),
                        0,
                        GEOMEAN(IF(
                            ISNUMBER(M148:X148),
                            IF(
                                M$4:X$4=1,
                                M148:X148,
                                ""),
                            ""))
                    ),
                    IF(
                        OR(IF(
                            ISNUMBER(M148:X148),
                            IF(
                                M$4:X$4=2,
                                M148:X148,
                                ""),
                            "")
                            =0),
                        0,
                        GEOMEAN(IF(
                            ISNUMBER(M148:X148),
                            IF(
                                M$4:X$4=2,
                                M148:X148,
                                ""),
                            "")))
                )
            )
        )
    )
)</f>
        <v>#N/A</v>
      </c>
      <c r="I148" s="191" t="e" cm="1">
        <f t="array" ref="I148">IF(
    SUM(IF(
            ISNUMBER(
                IF(
                    $M$5:$X$5,
                    (M148:X148),
                    "")),
            1,
            0))
        =0,
    NA(),
    IF(
        Parameters!$D$15=1,
        IF(
            SUM(--(ISNUMBER(IF($M$5:$X$5=1,(M148:X148),""))))&gt;0,
            MAX(IF(
                ISNUMBER(M148:X148),
                IF(
                    M$5:X$5=1,
                    M148:X148,
                    ""),
                "")),
            MAX(IF(
                ISNUMBER(M148:X148),
                IF(
                    M$5:X$5=2,
                    M148:X148,
                    ""),
                ""))
        ),
        IF(
            Parameters!$D$16=1,
            IFERROR(
                AVERAGE(IF(
                    ISNUMBER(M148:X148),
                    IF(
                        M$5:X$5=1,
                        M148:X148,
                        ""),
                    "")),
                AVERAGE(IF(
                    ISNUMBER(M148:X148),
                    IF(
                        M$5:X$5=2,
                        M148:X148,
                        ""),
                    ""))
            ),
            IF(
                Parameters!$D$17=1,
                IFERROR(
                    IF(
                        OR(
                            IF(
                                ISNUMBER(M148:X148),
                                IF(
                                    M$5:X$5=1,
                                    M148:X148,
                                    ""),
                                "")
                            =0),
                        0,
                        GEOMEAN(IF(
                            ISNUMBER(M148:X148),
                            IF(
                                M$5:X$5=1,
                                M148:X148,
                                ""),
                            ""))
                    ),
                    IF(
                        OR(IF(
                            ISNUMBER(M148:X148),
                            IF(
                                M$5:X$5=2,
                                M148:X148,
                                ""),
                            "")
                            =0),
                        0,
                        GEOMEAN(IF(
                            ISNUMBER(M148:X148),
                            IF(
                                M$5:X$5=2,
                                M148:X148,
                                ""),
                            "")))
                )
            )
        )
    )
)</f>
        <v>#N/A</v>
      </c>
      <c r="J148" s="242">
        <v>44887</v>
      </c>
      <c r="K148" s="242" t="s">
        <v>409</v>
      </c>
      <c r="L148" s="91" t="s">
        <v>684</v>
      </c>
      <c r="M148" s="192" t="s">
        <v>409</v>
      </c>
      <c r="N148" s="192" t="s">
        <v>409</v>
      </c>
      <c r="O148" s="192" t="s">
        <v>409</v>
      </c>
      <c r="P148" s="192" t="s">
        <v>409</v>
      </c>
      <c r="Q148" s="192" t="s">
        <v>409</v>
      </c>
      <c r="R148" s="192" t="s">
        <v>409</v>
      </c>
      <c r="S148" s="192" t="s">
        <v>409</v>
      </c>
      <c r="T148" s="192" t="s">
        <v>409</v>
      </c>
      <c r="U148" s="192" t="s">
        <v>409</v>
      </c>
      <c r="V148" s="192" t="s">
        <v>409</v>
      </c>
      <c r="W148" s="192"/>
      <c r="X148" s="192"/>
      <c r="Y148" s="192"/>
      <c r="Z148" s="192"/>
      <c r="AA148" s="87"/>
    </row>
    <row r="149" spans="1:27" x14ac:dyDescent="0.2">
      <c r="A149" s="81">
        <v>142</v>
      </c>
      <c r="B149" s="84" t="str">
        <f ca="1"/>
        <v>Niger</v>
      </c>
      <c r="C149" s="84" t="str">
        <f ca="1"/>
        <v>NER</v>
      </c>
      <c r="D149" s="84" t="str">
        <f ca="1"/>
        <v>SSF           Sub-Saharan Africa</v>
      </c>
      <c r="E149" s="84" t="str">
        <f ca="1"/>
        <v>IDA</v>
      </c>
      <c r="F149" s="81" t="str">
        <f t="shared" ca="1" si="5"/>
        <v/>
      </c>
      <c r="G149" s="80">
        <f>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8.0253651153396586</v>
      </c>
      <c r="H149" s="80" cm="1">
        <f t="array" ref="H149">IF(
    SUM(IF(
            ISNUMBER(
                IF(
                    $M$4:$X$4,
                    (M149:X149),
                    "")),
            1,
            0))
        =0,
    NA(),
    IF(
        Parameters!$D$15=1,
        IF(
            SUM(--(ISNUMBER(IF($M$4:$X$4=1,(M149:X149),""))))&gt;0,
            MAX(IF(
                ISNUMBER(M149:X149),
                IF(
                    M$4:X$4=1,
                    M149:X149,
                    ""),
                "")),
            MAX(IF(
                ISNUMBER(M149:X149),
                IF(
                    M$4:X$4=2,
                    M149:X149,
                    ""),
                ""))
        ),
        IF(
            Parameters!$D$16=1,
            IFERROR(
                AVERAGE(IF(
                    ISNUMBER(M149:X149),
                    IF(
                        M$4:X$4=1,
                        M149:X149,
                        ""),
                    "")),
                AVERAGE(IF(
                    ISNUMBER(M149:X149),
                    IF(
                        M$4:X$4=2,
                        M149:X149,
                        ""),
                    ""))
            ),
            IF(
                Parameters!$D$17=1,
                IFERROR(
                    IF(
                        OR(
                            IF(
                                ISNUMBER(M149:X149),
                                IF(
                                    M$4:X$4=1,
                                    M149:X149,
                                    ""),
                                "")
                            =0),
                        0,
                        GEOMEAN(IF(
                            ISNUMBER(M149:X149),
                            IF(
                                M$4:X$4=1,
                                M149:X149,
                                ""),
                            ""))
                    ),
                    IF(
                        OR(IF(
                            ISNUMBER(M149:X149),
                            IF(
                                M$4:X$4=2,
                                M149:X149,
                                ""),
                            "")
                            =0),
                        0,
                        GEOMEAN(IF(
                            ISNUMBER(M149:X149),
                            IF(
                                M$4:X$4=2,
                                M149:X149,
                                ""),
                            "")))
                )
            )
        )
    )
)</f>
        <v>9.2009264620729603</v>
      </c>
      <c r="I149" s="191" cm="1">
        <f t="array" ref="I149">IF(
    SUM(IF(
            ISNUMBER(
                IF(
                    $M$5:$X$5,
                    (M149:X149),
                    "")),
            1,
            0))
        =0,
    NA(),
    IF(
        Parameters!$D$15=1,
        IF(
            SUM(--(ISNUMBER(IF($M$5:$X$5=1,(M149:X149),""))))&gt;0,
            MAX(IF(
                ISNUMBER(M149:X149),
                IF(
                    M$5:X$5=1,
                    M149:X149,
                    ""),
                "")),
            MAX(IF(
                ISNUMBER(M149:X149),
                IF(
                    M$5:X$5=2,
                    M149:X149,
                    ""),
                ""))
        ),
        IF(
            Parameters!$D$16=1,
            IFERROR(
                AVERAGE(IF(
                    ISNUMBER(M149:X149),
                    IF(
                        M$5:X$5=1,
                        M149:X149,
                        ""),
                    "")),
                AVERAGE(IF(
                    ISNUMBER(M149:X149),
                    IF(
                        M$5:X$5=2,
                        M149:X149,
                        ""),
                    ""))
            ),
            IF(
                Parameters!$D$17=1,
                IFERROR(
                    IF(
                        OR(
                            IF(
                                ISNUMBER(M149:X149),
                                IF(
                                    M$5:X$5=1,
                                    M149:X149,
                                    ""),
                                "")
                            =0),
                        0,
                        GEOMEAN(IF(
                            ISNUMBER(M149:X149),
                            IF(
                                M$5:X$5=1,
                                M149:X149,
                                ""),
                            ""))
                    ),
                    IF(
                        OR(IF(
                            ISNUMBER(M149:X149),
                            IF(
                                M$5:X$5=2,
                                M149:X149,
                                ""),
                            "")
                            =0),
                        0,
                        GEOMEAN(IF(
                            ISNUMBER(M149:X149),
                            IF(
                                M$5:X$5=2,
                                M149:X149,
                                ""),
                            "")))
                )
            )
        )
    )
)</f>
        <v>7</v>
      </c>
      <c r="J149" s="242">
        <v>44620</v>
      </c>
      <c r="K149" s="242">
        <v>46281</v>
      </c>
      <c r="L149" s="91" t="s">
        <v>240</v>
      </c>
      <c r="M149" s="192">
        <v>10</v>
      </c>
      <c r="N149" s="192">
        <v>9.2009264620729603</v>
      </c>
      <c r="O149" s="192">
        <v>5</v>
      </c>
      <c r="P149" s="192">
        <v>7</v>
      </c>
      <c r="Q149" s="192">
        <v>1</v>
      </c>
      <c r="R149" s="192">
        <v>0.60599999999999998</v>
      </c>
      <c r="S149" s="192">
        <v>46.3</v>
      </c>
      <c r="T149" s="192" t="s">
        <v>752</v>
      </c>
      <c r="U149" s="192" t="s">
        <v>812</v>
      </c>
      <c r="V149" s="192">
        <v>-10.91</v>
      </c>
      <c r="W149" s="192"/>
      <c r="X149" s="192"/>
      <c r="Y149" s="192"/>
      <c r="Z149" s="192"/>
      <c r="AA149" s="87"/>
    </row>
    <row r="150" spans="1:27" x14ac:dyDescent="0.2">
      <c r="A150" s="81">
        <v>143</v>
      </c>
      <c r="B150" s="84" t="str">
        <f ca="1"/>
        <v>Nigeria</v>
      </c>
      <c r="C150" s="84" t="str">
        <f ca="1"/>
        <v>NGA</v>
      </c>
      <c r="D150" s="84" t="str">
        <f ca="1"/>
        <v>SSF           Sub-Saharan Africa</v>
      </c>
      <c r="E150" s="84" t="str">
        <f ca="1"/>
        <v>Blend</v>
      </c>
      <c r="F150" s="81" t="str">
        <f t="shared" ca="1" si="5"/>
        <v/>
      </c>
      <c r="G150" s="80">
        <f>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8.9442719099991592</v>
      </c>
      <c r="H150" s="80" cm="1">
        <f t="array" ref="H150">IF(
    SUM(IF(
            ISNUMBER(
                IF(
                    $M$4:$X$4,
                    (M150:X150),
                    "")),
            1,
            0))
        =0,
    NA(),
    IF(
        Parameters!$D$15=1,
        IF(
            SUM(--(ISNUMBER(IF($M$4:$X$4=1,(M150:X150),""))))&gt;0,
            MAX(IF(
                ISNUMBER(M150:X150),
                IF(
                    M$4:X$4=1,
                    M150:X150,
                    ""),
                "")),
            MAX(IF(
                ISNUMBER(M150:X150),
                IF(
                    M$4:X$4=2,
                    M150:X150,
                    ""),
                ""))
        ),
        IF(
            Parameters!$D$16=1,
            IFERROR(
                AVERAGE(IF(
                    ISNUMBER(M150:X150),
                    IF(
                        M$4:X$4=1,
                        M150:X150,
                        ""),
                    "")),
                AVERAGE(IF(
                    ISNUMBER(M150:X150),
                    IF(
                        M$4:X$4=2,
                        M150:X150,
                        ""),
                    ""))
            ),
            IF(
                Parameters!$D$17=1,
                IFERROR(
                    IF(
                        OR(
                            IF(
                                ISNUMBER(M150:X150),
                                IF(
                                    M$4:X$4=1,
                                    M150:X150,
                                    ""),
                                "")
                            =0),
                        0,
                        GEOMEAN(IF(
                            ISNUMBER(M150:X150),
                            IF(
                                M$4:X$4=1,
                                M150:X150,
                                ""),
                            ""))
                    ),
                    IF(
                        OR(IF(
                            ISNUMBER(M150:X150),
                            IF(
                                M$4:X$4=2,
                                M150:X150,
                                ""),
                            "")
                            =0),
                        0,
                        GEOMEAN(IF(
                            ISNUMBER(M150:X150),
                            IF(
                                M$4:X$4=2,
                                M150:X150,
                                ""),
                            "")))
                )
            )
        )
    )
)</f>
        <v>10</v>
      </c>
      <c r="I150" s="191" cm="1">
        <f t="array" ref="I150">IF(
    SUM(IF(
            ISNUMBER(
                IF(
                    $M$5:$X$5,
                    (M150:X150),
                    "")),
            1,
            0))
        =0,
    NA(),
    IF(
        Parameters!$D$15=1,
        IF(
            SUM(--(ISNUMBER(IF($M$5:$X$5=1,(M150:X150),""))))&gt;0,
            MAX(IF(
                ISNUMBER(M150:X150),
                IF(
                    M$5:X$5=1,
                    M150:X150,
                    ""),
                "")),
            MAX(IF(
                ISNUMBER(M150:X150),
                IF(
                    M$5:X$5=2,
                    M150:X150,
                    ""),
                ""))
        ),
        IF(
            Parameters!$D$16=1,
            IFERROR(
                AVERAGE(IF(
                    ISNUMBER(M150:X150),
                    IF(
                        M$5:X$5=1,
                        M150:X150,
                        ""),
                    "")),
                AVERAGE(IF(
                    ISNUMBER(M150:X150),
                    IF(
                        M$5:X$5=2,
                        M150:X150,
                        ""),
                    ""))
            ),
            IF(
                Parameters!$D$17=1,
                IFERROR(
                    IF(
                        OR(
                            IF(
                                ISNUMBER(M150:X150),
                                IF(
                                    M$5:X$5=1,
                                    M150:X150,
                                    ""),
                                "")
                            =0),
                        0,
                        GEOMEAN(IF(
                            ISNUMBER(M150:X150),
                            IF(
                                M$5:X$5=1,
                                M150:X150,
                                ""),
                            ""))
                    ),
                    IF(
                        OR(IF(
                            ISNUMBER(M150:X150),
                            IF(
                                M$5:X$5=2,
                                M150:X150,
                                ""),
                            "")
                            =0),
                        0,
                        GEOMEAN(IF(
                            ISNUMBER(M150:X150),
                            IF(
                                M$5:X$5=2,
                                M150:X150,
                                ""),
                            "")))
                )
            )
        )
    )
)</f>
        <v>8</v>
      </c>
      <c r="J150" s="242">
        <v>44895</v>
      </c>
      <c r="K150" s="242">
        <v>46281</v>
      </c>
      <c r="L150" s="91" t="s">
        <v>242</v>
      </c>
      <c r="M150" s="192">
        <v>8.4928229665071697</v>
      </c>
      <c r="N150" s="192">
        <v>10</v>
      </c>
      <c r="O150" s="192" t="s">
        <v>409</v>
      </c>
      <c r="P150" s="192">
        <v>8</v>
      </c>
      <c r="Q150" s="192">
        <v>1</v>
      </c>
      <c r="R150" s="192">
        <v>0.51300000000000001</v>
      </c>
      <c r="S150" s="192">
        <v>42</v>
      </c>
      <c r="T150" s="192" t="s">
        <v>409</v>
      </c>
      <c r="U150" s="192" t="s">
        <v>811</v>
      </c>
      <c r="V150" s="192">
        <v>1.88</v>
      </c>
      <c r="W150" s="192"/>
      <c r="X150" s="192"/>
      <c r="Y150" s="192"/>
      <c r="Z150" s="192"/>
      <c r="AA150" s="87"/>
    </row>
    <row r="151" spans="1:27" x14ac:dyDescent="0.2">
      <c r="A151" s="81">
        <v>144</v>
      </c>
      <c r="B151" s="84" t="str">
        <f ca="1"/>
        <v>Nicaragua</v>
      </c>
      <c r="C151" s="84" t="str">
        <f ca="1"/>
        <v>NIC</v>
      </c>
      <c r="D151" s="84" t="str">
        <f ca="1"/>
        <v>LCN           Latin America &amp; Caribbean</v>
      </c>
      <c r="E151" s="84" t="str">
        <f ca="1"/>
        <v>IDA</v>
      </c>
      <c r="F151" s="81" t="str">
        <f t="shared" ca="1" si="5"/>
        <v/>
      </c>
      <c r="G151" s="80">
        <f>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5.5762337938507072</v>
      </c>
      <c r="H151" s="80" cm="1">
        <f t="array" ref="H151">IF(
    SUM(IF(
            ISNUMBER(
                IF(
                    $M$4:$X$4,
                    (M151:X151),
                    "")),
            1,
            0))
        =0,
    NA(),
    IF(
        Parameters!$D$15=1,
        IF(
            SUM(--(ISNUMBER(IF($M$4:$X$4=1,(M151:X151),""))))&gt;0,
            MAX(IF(
                ISNUMBER(M151:X151),
                IF(
                    M$4:X$4=1,
                    M151:X151,
                    ""),
                "")),
            MAX(IF(
                ISNUMBER(M151:X151),
                IF(
                    M$4:X$4=2,
                    M151:X151,
                    ""),
                ""))
        ),
        IF(
            Parameters!$D$16=1,
            IFERROR(
                AVERAGE(IF(
                    ISNUMBER(M151:X151),
                    IF(
                        M$4:X$4=1,
                        M151:X151,
                        ""),
                    "")),
                AVERAGE(IF(
                    ISNUMBER(M151:X151),
                    IF(
                        M$4:X$4=2,
                        M151:X151,
                        ""),
                    ""))
            ),
            IF(
                Parameters!$D$17=1,
                IFERROR(
                    IF(
                        OR(
                            IF(
                                ISNUMBER(M151:X151),
                                IF(
                                    M$4:X$4=1,
                                    M151:X151,
                                    ""),
                                "")
                            =0),
                        0,
                        GEOMEAN(IF(
                            ISNUMBER(M151:X151),
                            IF(
                                M$4:X$4=1,
                                M151:X151,
                                ""),
                            ""))
                    ),
                    IF(
                        OR(IF(
                            ISNUMBER(M151:X151),
                            IF(
                                M$4:X$4=2,
                                M151:X151,
                                ""),
                            "")
                            =0),
                        0,
                        GEOMEAN(IF(
                            ISNUMBER(M151:X151),
                            IF(
                                M$4:X$4=2,
                                M151:X151,
                                ""),
                            "")))
                )
            )
        )
    )
)</f>
        <v>6.2188766647365297</v>
      </c>
      <c r="I151" s="191" cm="1">
        <f t="array" ref="I151">IF(
    SUM(IF(
            ISNUMBER(
                IF(
                    $M$5:$X$5,
                    (M151:X151),
                    "")),
            1,
            0))
        =0,
    NA(),
    IF(
        Parameters!$D$15=1,
        IF(
            SUM(--(ISNUMBER(IF($M$5:$X$5=1,(M151:X151),""))))&gt;0,
            MAX(IF(
                ISNUMBER(M151:X151),
                IF(
                    M$5:X$5=1,
                    M151:X151,
                    ""),
                "")),
            MAX(IF(
                ISNUMBER(M151:X151),
                IF(
                    M$5:X$5=2,
                    M151:X151,
                    ""),
                ""))
        ),
        IF(
            Parameters!$D$16=1,
            IFERROR(
                AVERAGE(IF(
                    ISNUMBER(M151:X151),
                    IF(
                        M$5:X$5=1,
                        M151:X151,
                        ""),
                    "")),
                AVERAGE(IF(
                    ISNUMBER(M151:X151),
                    IF(
                        M$5:X$5=2,
                        M151:X151,
                        ""),
                    ""))
            ),
            IF(
                Parameters!$D$17=1,
                IFERROR(
                    IF(
                        OR(
                            IF(
                                ISNUMBER(M151:X151),
                                IF(
                                    M$5:X$5=1,
                                    M151:X151,
                                    ""),
                                "")
                            =0),
                        0,
                        GEOMEAN(IF(
                            ISNUMBER(M151:X151),
                            IF(
                                M$5:X$5=1,
                                M151:X151,
                                ""),
                            ""))
                    ),
                    IF(
                        OR(IF(
                            ISNUMBER(M151:X151),
                            IF(
                                M$5:X$5=2,
                                M151:X151,
                                ""),
                            "")
                            =0),
                        0,
                        GEOMEAN(IF(
                            ISNUMBER(M151:X151),
                            IF(
                                M$5:X$5=2,
                                M151:X151,
                                ""),
                            "")))
                )
            )
        )
    )
)</f>
        <v>5</v>
      </c>
      <c r="J151" s="242">
        <v>44620</v>
      </c>
      <c r="K151" s="242">
        <v>45104</v>
      </c>
      <c r="L151" s="91" t="s">
        <v>244</v>
      </c>
      <c r="M151" s="192">
        <v>6.7942583732057402</v>
      </c>
      <c r="N151" s="192">
        <v>6.2188766647365297</v>
      </c>
      <c r="O151" s="192">
        <v>5</v>
      </c>
      <c r="P151" s="192" t="s">
        <v>409</v>
      </c>
      <c r="Q151" s="192" t="s">
        <v>409</v>
      </c>
      <c r="R151" s="192">
        <v>0.442</v>
      </c>
      <c r="S151" s="192">
        <v>56.6</v>
      </c>
      <c r="T151" s="192" t="s">
        <v>752</v>
      </c>
      <c r="U151" s="192" t="s">
        <v>409</v>
      </c>
      <c r="V151" s="192" t="s">
        <v>409</v>
      </c>
      <c r="W151" s="192"/>
      <c r="X151" s="192"/>
      <c r="Y151" s="192"/>
      <c r="Z151" s="192"/>
      <c r="AA151" s="87"/>
    </row>
    <row r="152" spans="1:27" x14ac:dyDescent="0.2">
      <c r="A152" s="81">
        <v>145</v>
      </c>
      <c r="B152" s="84" t="str">
        <f ca="1"/>
        <v>Netherlands</v>
      </c>
      <c r="C152" s="84" t="str">
        <f ca="1"/>
        <v>NLD</v>
      </c>
      <c r="D152" s="84" t="str">
        <f ca="1"/>
        <v>ECS           Europe &amp; Central Asia</v>
      </c>
      <c r="E152" s="84" t="str">
        <f ca="1"/>
        <v>NA</v>
      </c>
      <c r="F152" s="81" t="str">
        <f t="shared" ca="1" si="5"/>
        <v/>
      </c>
      <c r="G152" s="80">
        <f>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v>
      </c>
      <c r="H152" s="80" cm="1">
        <f t="array" ref="H152">IF(
    SUM(IF(
            ISNUMBER(
                IF(
                    $M$4:$X$4,
                    (M152:X152),
                    "")),
            1,
            0))
        =0,
    NA(),
    IF(
        Parameters!$D$15=1,
        IF(
            SUM(--(ISNUMBER(IF($M$4:$X$4=1,(M152:X152),""))))&gt;0,
            MAX(IF(
                ISNUMBER(M152:X152),
                IF(
                    M$4:X$4=1,
                    M152:X152,
                    ""),
                "")),
            MAX(IF(
                ISNUMBER(M152:X152),
                IF(
                    M$4:X$4=2,
                    M152:X152,
                    ""),
                ""))
        ),
        IF(
            Parameters!$D$16=1,
            IFERROR(
                AVERAGE(IF(
                    ISNUMBER(M152:X152),
                    IF(
                        M$4:X$4=1,
                        M152:X152,
                        ""),
                    "")),
                AVERAGE(IF(
                    ISNUMBER(M152:X152),
                    IF(
                        M$4:X$4=2,
                        M152:X152,
                        ""),
                    ""))
            ),
            IF(
                Parameters!$D$17=1,
                IFERROR(
                    IF(
                        OR(
                            IF(
                                ISNUMBER(M152:X152),
                                IF(
                                    M$4:X$4=1,
                                    M152:X152,
                                    ""),
                                "")
                            =0),
                        0,
                        GEOMEAN(IF(
                            ISNUMBER(M152:X152),
                            IF(
                                M$4:X$4=1,
                                M152:X152,
                                ""),
                            ""))
                    ),
                    IF(
                        OR(IF(
                            ISNUMBER(M152:X152),
                            IF(
                                M$4:X$4=2,
                                M152:X152,
                                ""),
                            "")
                            =0),
                        0,
                        GEOMEAN(IF(
                            ISNUMBER(M152:X152),
                            IF(
                                M$4:X$4=2,
                                M152:X152,
                                ""),
                            "")))
                )
            )
        )
    )
)</f>
        <v>0</v>
      </c>
      <c r="I152" s="191" t="e" cm="1">
        <f t="array" ref="I152">IF(
    SUM(IF(
            ISNUMBER(
                IF(
                    $M$5:$X$5,
                    (M152:X152),
                    "")),
            1,
            0))
        =0,
    NA(),
    IF(
        Parameters!$D$15=1,
        IF(
            SUM(--(ISNUMBER(IF($M$5:$X$5=1,(M152:X152),""))))&gt;0,
            MAX(IF(
                ISNUMBER(M152:X152),
                IF(
                    M$5:X$5=1,
                    M152:X152,
                    ""),
                "")),
            MAX(IF(
                ISNUMBER(M152:X152),
                IF(
                    M$5:X$5=2,
                    M152:X152,
                    ""),
                ""))
        ),
        IF(
            Parameters!$D$16=1,
            IFERROR(
                AVERAGE(IF(
                    ISNUMBER(M152:X152),
                    IF(
                        M$5:X$5=1,
                        M152:X152,
                        ""),
                    "")),
                AVERAGE(IF(
                    ISNUMBER(M152:X152),
                    IF(
                        M$5:X$5=2,
                        M152:X152,
                        ""),
                    ""))
            ),
            IF(
                Parameters!$D$17=1,
                IFERROR(
                    IF(
                        OR(
                            IF(
                                ISNUMBER(M152:X152),
                                IF(
                                    M$5:X$5=1,
                                    M152:X152,
                                    ""),
                                "")
                            =0),
                        0,
                        GEOMEAN(IF(
                            ISNUMBER(M152:X152),
                            IF(
                                M$5:X$5=1,
                                M152:X152,
                                ""),
                            ""))
                    ),
                    IF(
                        OR(IF(
                            ISNUMBER(M152:X152),
                            IF(
                                M$5:X$5=2,
                                M152:X152,
                                ""),
                            "")
                            =0),
                        0,
                        GEOMEAN(IF(
                            ISNUMBER(M152:X152),
                            IF(
                                M$5:X$5=2,
                                M152:X152,
                                ""),
                            "")))
                )
            )
        )
    )
)</f>
        <v>#N/A</v>
      </c>
      <c r="J152" s="242">
        <v>44895</v>
      </c>
      <c r="K152" s="242">
        <v>44620</v>
      </c>
      <c r="L152" s="91" t="s">
        <v>246</v>
      </c>
      <c r="M152" s="192">
        <v>0</v>
      </c>
      <c r="N152" s="192">
        <v>0</v>
      </c>
      <c r="O152" s="192" t="s">
        <v>409</v>
      </c>
      <c r="P152" s="192" t="s">
        <v>409</v>
      </c>
      <c r="Q152" s="192" t="s">
        <v>409</v>
      </c>
      <c r="R152" s="192">
        <v>0.155</v>
      </c>
      <c r="S152" s="192">
        <v>80.099999999999994</v>
      </c>
      <c r="T152" s="192" t="s">
        <v>409</v>
      </c>
      <c r="U152" s="192" t="s">
        <v>409</v>
      </c>
      <c r="V152" s="192" t="s">
        <v>409</v>
      </c>
      <c r="W152" s="192"/>
      <c r="X152" s="192"/>
      <c r="Y152" s="192"/>
      <c r="Z152" s="192"/>
      <c r="AA152" s="87"/>
    </row>
    <row r="153" spans="1:27" x14ac:dyDescent="0.2">
      <c r="A153" s="81">
        <v>146</v>
      </c>
      <c r="B153" s="84" t="str">
        <f ca="1"/>
        <v>Norway</v>
      </c>
      <c r="C153" s="84" t="str">
        <f ca="1"/>
        <v>NOR</v>
      </c>
      <c r="D153" s="84" t="str">
        <f ca="1"/>
        <v>ECS           Europe &amp; Central Asia</v>
      </c>
      <c r="E153" s="84" t="str">
        <f ca="1"/>
        <v>NA</v>
      </c>
      <c r="F153" s="81" t="str">
        <f t="shared" ca="1" si="5"/>
        <v/>
      </c>
      <c r="G153" s="80">
        <f>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v>
      </c>
      <c r="H153" s="80" cm="1">
        <f t="array" ref="H153">IF(
    SUM(IF(
            ISNUMBER(
                IF(
                    $M$4:$X$4,
                    (M153:X153),
                    "")),
            1,
            0))
        =0,
    NA(),
    IF(
        Parameters!$D$15=1,
        IF(
            SUM(--(ISNUMBER(IF($M$4:$X$4=1,(M153:X153),""))))&gt;0,
            MAX(IF(
                ISNUMBER(M153:X153),
                IF(
                    M$4:X$4=1,
                    M153:X153,
                    ""),
                "")),
            MAX(IF(
                ISNUMBER(M153:X153),
                IF(
                    M$4:X$4=2,
                    M153:X153,
                    ""),
                ""))
        ),
        IF(
            Parameters!$D$16=1,
            IFERROR(
                AVERAGE(IF(
                    ISNUMBER(M153:X153),
                    IF(
                        M$4:X$4=1,
                        M153:X153,
                        ""),
                    "")),
                AVERAGE(IF(
                    ISNUMBER(M153:X153),
                    IF(
                        M$4:X$4=2,
                        M153:X153,
                        ""),
                    ""))
            ),
            IF(
                Parameters!$D$17=1,
                IFERROR(
                    IF(
                        OR(
                            IF(
                                ISNUMBER(M153:X153),
                                IF(
                                    M$4:X$4=1,
                                    M153:X153,
                                    ""),
                                "")
                            =0),
                        0,
                        GEOMEAN(IF(
                            ISNUMBER(M153:X153),
                            IF(
                                M$4:X$4=1,
                                M153:X153,
                                ""),
                            ""))
                    ),
                    IF(
                        OR(IF(
                            ISNUMBER(M153:X153),
                            IF(
                                M$4:X$4=2,
                                M153:X153,
                                ""),
                            "")
                            =0),
                        0,
                        GEOMEAN(IF(
                            ISNUMBER(M153:X153),
                            IF(
                                M$4:X$4=2,
                                M153:X153,
                                ""),
                            "")))
                )
            )
        )
    )
)</f>
        <v>0</v>
      </c>
      <c r="I153" s="191" t="e" cm="1">
        <f t="array" ref="I153">IF(
    SUM(IF(
            ISNUMBER(
                IF(
                    $M$5:$X$5,
                    (M153:X153),
                    "")),
            1,
            0))
        =0,
    NA(),
    IF(
        Parameters!$D$15=1,
        IF(
            SUM(--(ISNUMBER(IF($M$5:$X$5=1,(M153:X153),""))))&gt;0,
            MAX(IF(
                ISNUMBER(M153:X153),
                IF(
                    M$5:X$5=1,
                    M153:X153,
                    ""),
                "")),
            MAX(IF(
                ISNUMBER(M153:X153),
                IF(
                    M$5:X$5=2,
                    M153:X153,
                    ""),
                ""))
        ),
        IF(
            Parameters!$D$16=1,
            IFERROR(
                AVERAGE(IF(
                    ISNUMBER(M153:X153),
                    IF(
                        M$5:X$5=1,
                        M153:X153,
                        ""),
                    "")),
                AVERAGE(IF(
                    ISNUMBER(M153:X153),
                    IF(
                        M$5:X$5=2,
                        M153:X153,
                        ""),
                    ""))
            ),
            IF(
                Parameters!$D$17=1,
                IFERROR(
                    IF(
                        OR(
                            IF(
                                ISNUMBER(M153:X153),
                                IF(
                                    M$5:X$5=1,
                                    M153:X153,
                                    ""),
                                "")
                            =0),
                        0,
                        GEOMEAN(IF(
                            ISNUMBER(M153:X153),
                            IF(
                                M$5:X$5=1,
                                M153:X153,
                                ""),
                            ""))
                    ),
                    IF(
                        OR(IF(
                            ISNUMBER(M153:X153),
                            IF(
                                M$5:X$5=2,
                                M153:X153,
                                ""),
                            "")
                            =0),
                        0,
                        GEOMEAN(IF(
                            ISNUMBER(M153:X153),
                            IF(
                                M$5:X$5=2,
                                M153:X153,
                                ""),
                            "")))
                )
            )
        )
    )
)</f>
        <v>#N/A</v>
      </c>
      <c r="J153" s="242">
        <v>44895</v>
      </c>
      <c r="K153" s="242">
        <v>44620</v>
      </c>
      <c r="L153" s="91" t="s">
        <v>248</v>
      </c>
      <c r="M153" s="192">
        <v>0</v>
      </c>
      <c r="N153" s="192">
        <v>0</v>
      </c>
      <c r="O153" s="192" t="s">
        <v>409</v>
      </c>
      <c r="P153" s="192" t="s">
        <v>409</v>
      </c>
      <c r="Q153" s="192" t="s">
        <v>409</v>
      </c>
      <c r="R153" s="192">
        <v>0.14899999999999999</v>
      </c>
      <c r="S153" s="192">
        <v>80.5</v>
      </c>
      <c r="T153" s="192" t="s">
        <v>409</v>
      </c>
      <c r="U153" s="192" t="s">
        <v>409</v>
      </c>
      <c r="V153" s="192" t="s">
        <v>409</v>
      </c>
      <c r="W153" s="192"/>
      <c r="X153" s="192"/>
      <c r="Y153" s="192"/>
      <c r="Z153" s="192"/>
      <c r="AA153" s="87"/>
    </row>
    <row r="154" spans="1:27" x14ac:dyDescent="0.2">
      <c r="A154" s="81">
        <v>147</v>
      </c>
      <c r="B154" s="84" t="str">
        <f ca="1"/>
        <v>Nepal</v>
      </c>
      <c r="C154" s="84" t="str">
        <f ca="1"/>
        <v>NPL</v>
      </c>
      <c r="D154" s="84" t="str">
        <f ca="1"/>
        <v>SAS           South Asia</v>
      </c>
      <c r="E154" s="84" t="str">
        <f ca="1"/>
        <v>IDA</v>
      </c>
      <c r="F154" s="81" t="str">
        <f t="shared" ca="1" si="5"/>
        <v/>
      </c>
      <c r="G154" s="80">
        <f>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0</v>
      </c>
      <c r="H154" s="80" cm="1">
        <f t="array" ref="H154">IF(
    SUM(IF(
            ISNUMBER(
                IF(
                    $M$4:$X$4,
                    (M154:X154),
                    "")),
            1,
            0))
        =0,
    NA(),
    IF(
        Parameters!$D$15=1,
        IF(
            SUM(--(ISNUMBER(IF($M$4:$X$4=1,(M154:X154),""))))&gt;0,
            MAX(IF(
                ISNUMBER(M154:X154),
                IF(
                    M$4:X$4=1,
                    M154:X154,
                    ""),
                "")),
            MAX(IF(
                ISNUMBER(M154:X154),
                IF(
                    M$4:X$4=2,
                    M154:X154,
                    ""),
                ""))
        ),
        IF(
            Parameters!$D$16=1,
            IFERROR(
                AVERAGE(IF(
                    ISNUMBER(M154:X154),
                    IF(
                        M$4:X$4=1,
                        M154:X154,
                        ""),
                    "")),
                AVERAGE(IF(
                    ISNUMBER(M154:X154),
                    IF(
                        M$4:X$4=2,
                        M154:X154,
                        ""),
                    ""))
            ),
            IF(
                Parameters!$D$17=1,
                IFERROR(
                    IF(
                        OR(
                            IF(
                                ISNUMBER(M154:X154),
                                IF(
                                    M$4:X$4=1,
                                    M154:X154,
                                    ""),
                                "")
                            =0),
                        0,
                        GEOMEAN(IF(
                            ISNUMBER(M154:X154),
                            IF(
                                M$4:X$4=1,
                                M154:X154,
                                ""),
                            ""))
                    ),
                    IF(
                        OR(IF(
                            ISNUMBER(M154:X154),
                            IF(
                                M$4:X$4=2,
                                M154:X154,
                                ""),
                            "")
                            =0),
                        0,
                        GEOMEAN(IF(
                            ISNUMBER(M154:X154),
                            IF(
                                M$4:X$4=2,
                                M154:X154,
                                ""),
                            "")))
                )
            )
        )
    )
)</f>
        <v>6.1320208453966396</v>
      </c>
      <c r="I154" s="191" t="e" cm="1">
        <f t="array" ref="I154">IF(
    SUM(IF(
            ISNUMBER(
                IF(
                    $M$5:$X$5,
                    (M154:X154),
                    "")),
            1,
            0))
        =0,
    NA(),
    IF(
        Parameters!$D$15=1,
        IF(
            SUM(--(ISNUMBER(IF($M$5:$X$5=1,(M154:X154),""))))&gt;0,
            MAX(IF(
                ISNUMBER(M154:X154),
                IF(
                    M$5:X$5=1,
                    M154:X154,
                    ""),
                "")),
            MAX(IF(
                ISNUMBER(M154:X154),
                IF(
                    M$5:X$5=2,
                    M154:X154,
                    ""),
                ""))
        ),
        IF(
            Parameters!$D$16=1,
            IFERROR(
                AVERAGE(IF(
                    ISNUMBER(M154:X154),
                    IF(
                        M$5:X$5=1,
                        M154:X154,
                        ""),
                    "")),
                AVERAGE(IF(
                    ISNUMBER(M154:X154),
                    IF(
                        M$5:X$5=2,
                        M154:X154,
                        ""),
                    ""))
            ),
            IF(
                Parameters!$D$17=1,
                IFERROR(
                    IF(
                        OR(
                            IF(
                                ISNUMBER(M154:X154),
                                IF(
                                    M$5:X$5=1,
                                    M154:X154,
                                    ""),
                                "")
                            =0),
                        0,
                        GEOMEAN(IF(
                            ISNUMBER(M154:X154),
                            IF(
                                M$5:X$5=1,
                                M154:X154,
                                ""),
                            ""))
                    ),
                    IF(
                        OR(IF(
                            ISNUMBER(M154:X154),
                            IF(
                                M$5:X$5=2,
                                M154:X154,
                                ""),
                            "")
                            =0),
                        0,
                        GEOMEAN(IF(
                            ISNUMBER(M154:X154),
                            IF(
                                M$5:X$5=2,
                                M154:X154,
                                ""),
                            "")))
                )
            )
        )
    )
)</f>
        <v>#N/A</v>
      </c>
      <c r="J154" s="242">
        <v>44620</v>
      </c>
      <c r="K154" s="242">
        <v>44620</v>
      </c>
      <c r="L154" s="91" t="s">
        <v>250</v>
      </c>
      <c r="M154" s="192">
        <v>9.0430622009569301</v>
      </c>
      <c r="N154" s="192">
        <v>6.1320208453966396</v>
      </c>
      <c r="O154" s="192" t="s">
        <v>409</v>
      </c>
      <c r="P154" s="192" t="s">
        <v>409</v>
      </c>
      <c r="Q154" s="192" t="s">
        <v>409</v>
      </c>
      <c r="R154" s="192">
        <v>0.53600000000000003</v>
      </c>
      <c r="S154" s="192">
        <v>56.9</v>
      </c>
      <c r="T154" s="192" t="s">
        <v>409</v>
      </c>
      <c r="U154" s="192" t="s">
        <v>409</v>
      </c>
      <c r="V154" s="192" t="s">
        <v>409</v>
      </c>
      <c r="W154" s="192"/>
      <c r="X154" s="192"/>
      <c r="Y154" s="192"/>
      <c r="Z154" s="192"/>
      <c r="AA154" s="87"/>
    </row>
    <row r="155" spans="1:27" x14ac:dyDescent="0.2">
      <c r="A155" s="81">
        <v>148</v>
      </c>
      <c r="B155" s="84" t="str">
        <f ca="1"/>
        <v>Nauru</v>
      </c>
      <c r="C155" s="84" t="str">
        <f ca="1"/>
        <v>NRU</v>
      </c>
      <c r="D155" s="84" t="str">
        <f ca="1"/>
        <v>EAS           East Asia &amp; Pacific</v>
      </c>
      <c r="E155" s="84" t="str">
        <f ca="1"/>
        <v>IBRD</v>
      </c>
      <c r="F155" s="81" t="str">
        <f t="shared" ca="1" si="5"/>
        <v/>
      </c>
      <c r="G155" s="80" t="e">
        <f>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#N/A</v>
      </c>
      <c r="H155" s="80" t="e" cm="1">
        <f t="array" ref="H155">IF(
    SUM(IF(
            ISNUMBER(
                IF(
                    $M$4:$X$4,
                    (M155:X155),
                    "")),
            1,
            0))
        =0,
    NA(),
    IF(
        Parameters!$D$15=1,
        IF(
            SUM(--(ISNUMBER(IF($M$4:$X$4=1,(M155:X155),""))))&gt;0,
            MAX(IF(
                ISNUMBER(M155:X155),
                IF(
                    M$4:X$4=1,
                    M155:X155,
                    ""),
                "")),
            MAX(IF(
                ISNUMBER(M155:X155),
                IF(
                    M$4:X$4=2,
                    M155:X155,
                    ""),
                ""))
        ),
        IF(
            Parameters!$D$16=1,
            IFERROR(
                AVERAGE(IF(
                    ISNUMBER(M155:X155),
                    IF(
                        M$4:X$4=1,
                        M155:X155,
                        ""),
                    "")),
                AVERAGE(IF(
                    ISNUMBER(M155:X155),
                    IF(
                        M$4:X$4=2,
                        M155:X155,
                        ""),
                    ""))
            ),
            IF(
                Parameters!$D$17=1,
                IFERROR(
                    IF(
                        OR(
                            IF(
                                ISNUMBER(M155:X155),
                                IF(
                                    M$4:X$4=1,
                                    M155:X155,
                                    ""),
                                "")
                            =0),
                        0,
                        GEOMEAN(IF(
                            ISNUMBER(M155:X155),
                            IF(
                                M$4:X$4=1,
                                M155:X155,
                                ""),
                            ""))
                    ),
                    IF(
                        OR(IF(
                            ISNUMBER(M155:X155),
                            IF(
                                M$4:X$4=2,
                                M155:X155,
                                ""),
                            "")
                            =0),
                        0,
                        GEOMEAN(IF(
                            ISNUMBER(M155:X155),
                            IF(
                                M$4:X$4=2,
                                M155:X155,
                                ""),
                            "")))
                )
            )
        )
    )
)</f>
        <v>#N/A</v>
      </c>
      <c r="I155" s="191" t="e" cm="1">
        <f t="array" ref="I155">IF(
    SUM(IF(
            ISNUMBER(
                IF(
                    $M$5:$X$5,
                    (M155:X155),
                    "")),
            1,
            0))
        =0,
    NA(),
    IF(
        Parameters!$D$15=1,
        IF(
            SUM(--(ISNUMBER(IF($M$5:$X$5=1,(M155:X155),""))))&gt;0,
            MAX(IF(
                ISNUMBER(M155:X155),
                IF(
                    M$5:X$5=1,
                    M155:X155,
                    ""),
                "")),
            MAX(IF(
                ISNUMBER(M155:X155),
                IF(
                    M$5:X$5=2,
                    M155:X155,
                    ""),
                ""))
        ),
        IF(
            Parameters!$D$16=1,
            IFERROR(
                AVERAGE(IF(
                    ISNUMBER(M155:X155),
                    IF(
                        M$5:X$5=1,
                        M155:X155,
                        ""),
                    "")),
                AVERAGE(IF(
                    ISNUMBER(M155:X155),
                    IF(
                        M$5:X$5=2,
                        M155:X155,
                        ""),
                    ""))
            ),
            IF(
                Parameters!$D$17=1,
                IFERROR(
                    IF(
                        OR(
                            IF(
                                ISNUMBER(M155:X155),
                                IF(
                                    M$5:X$5=1,
                                    M155:X155,
                                    ""),
                                "")
                            =0),
                        0,
                        GEOMEAN(IF(
                            ISNUMBER(M155:X155),
                            IF(
                                M$5:X$5=1,
                                M155:X155,
                                ""),
                            ""))
                    ),
                    IF(
                        OR(IF(
                            ISNUMBER(M155:X155),
                            IF(
                                M$5:X$5=2,
                                M155:X155,
                                ""),
                            "")
                            =0),
                        0,
                        GEOMEAN(IF(
                            ISNUMBER(M155:X155),
                            IF(
                                M$5:X$5=2,
                                M155:X155,
                                ""),
                            "")))
                )
            )
        )
    )
)</f>
        <v>#N/A</v>
      </c>
      <c r="J155" s="242">
        <v>44620</v>
      </c>
      <c r="K155" s="242">
        <v>44620</v>
      </c>
      <c r="L155" s="91" t="s">
        <v>252</v>
      </c>
      <c r="M155" s="192" t="s">
        <v>409</v>
      </c>
      <c r="N155" s="192" t="s">
        <v>409</v>
      </c>
      <c r="O155" s="192" t="s">
        <v>409</v>
      </c>
      <c r="P155" s="192" t="s">
        <v>409</v>
      </c>
      <c r="Q155" s="192" t="s">
        <v>409</v>
      </c>
      <c r="R155" s="192" t="s">
        <v>409</v>
      </c>
      <c r="S155" s="192" t="s">
        <v>409</v>
      </c>
      <c r="T155" s="192" t="s">
        <v>409</v>
      </c>
      <c r="U155" s="192" t="s">
        <v>409</v>
      </c>
      <c r="V155" s="192" t="s">
        <v>409</v>
      </c>
      <c r="W155" s="192"/>
      <c r="X155" s="192"/>
      <c r="Y155" s="192"/>
      <c r="Z155" s="192"/>
      <c r="AA155" s="87"/>
    </row>
    <row r="156" spans="1:27" x14ac:dyDescent="0.2">
      <c r="A156" s="81">
        <v>149</v>
      </c>
      <c r="B156" s="84" t="str">
        <f ca="1"/>
        <v>New Zealand</v>
      </c>
      <c r="C156" s="84" t="str">
        <f ca="1"/>
        <v>NZL</v>
      </c>
      <c r="D156" s="84" t="str">
        <f ca="1"/>
        <v>EAS           East Asia &amp; Pacific</v>
      </c>
      <c r="E156" s="84" t="str">
        <f ca="1"/>
        <v>NA</v>
      </c>
      <c r="F156" s="81" t="str">
        <f t="shared" ca="1" si="5"/>
        <v/>
      </c>
      <c r="G156" s="80">
        <f>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0</v>
      </c>
      <c r="H156" s="80" cm="1">
        <f t="array" ref="H156">IF(
    SUM(IF(
            ISNUMBER(
                IF(
                    $M$4:$X$4,
                    (M156:X156),
                    "")),
            1,
            0))
        =0,
    NA(),
    IF(
        Parameters!$D$15=1,
        IF(
            SUM(--(ISNUMBER(IF($M$4:$X$4=1,(M156:X156),""))))&gt;0,
            MAX(IF(
                ISNUMBER(M156:X156),
                IF(
                    M$4:X$4=1,
                    M156:X156,
                    ""),
                "")),
            MAX(IF(
                ISNUMBER(M156:X156),
                IF(
                    M$4:X$4=2,
                    M156:X156,
                    ""),
                ""))
        ),
        IF(
            Parameters!$D$16=1,
            IFERROR(
                AVERAGE(IF(
                    ISNUMBER(M156:X156),
                    IF(
                        M$4:X$4=1,
                        M156:X156,
                        ""),
                    "")),
                AVERAGE(IF(
                    ISNUMBER(M156:X156),
                    IF(
                        M$4:X$4=2,
                        M156:X156,
                        ""),
                    ""))
            ),
            IF(
                Parameters!$D$17=1,
                IFERROR(
                    IF(
                        OR(
                            IF(
                                ISNUMBER(M156:X156),
                                IF(
                                    M$4:X$4=1,
                                    M156:X156,
                                    ""),
                                "")
                            =0),
                        0,
                        GEOMEAN(IF(
                            ISNUMBER(M156:X156),
                            IF(
                                M$4:X$4=1,
                                M156:X156,
                                ""),
                            ""))
                    ),
                    IF(
                        OR(IF(
                            ISNUMBER(M156:X156),
                            IF(
                                M$4:X$4=2,
                                M156:X156,
                                ""),
                            "")
                            =0),
                        0,
                        GEOMEAN(IF(
                            ISNUMBER(M156:X156),
                            IF(
                                M$4:X$4=2,
                                M156:X156,
                                ""),
                            "")))
                )
            )
        )
    )
)</f>
        <v>8.1065431383903402E-2</v>
      </c>
      <c r="I156" s="191" t="e" cm="1">
        <f t="array" ref="I156">IF(
    SUM(IF(
            ISNUMBER(
                IF(
                    $M$5:$X$5,
                    (M156:X156),
                    "")),
            1,
            0))
        =0,
    NA(),
    IF(
        Parameters!$D$15=1,
        IF(
            SUM(--(ISNUMBER(IF($M$5:$X$5=1,(M156:X156),""))))&gt;0,
            MAX(IF(
                ISNUMBER(M156:X156),
                IF(
                    M$5:X$5=1,
                    M156:X156,
                    ""),
                "")),
            MAX(IF(
                ISNUMBER(M156:X156),
                IF(
                    M$5:X$5=2,
                    M156:X156,
                    ""),
                ""))
        ),
        IF(
            Parameters!$D$16=1,
            IFERROR(
                AVERAGE(IF(
                    ISNUMBER(M156:X156),
                    IF(
                        M$5:X$5=1,
                        M156:X156,
                        ""),
                    "")),
                AVERAGE(IF(
                    ISNUMBER(M156:X156),
                    IF(
                        M$5:X$5=2,
                        M156:X156,
                        ""),
                    ""))
            ),
            IF(
                Parameters!$D$17=1,
                IFERROR(
                    IF(
                        OR(
                            IF(
                                ISNUMBER(M156:X156),
                                IF(
                                    M$5:X$5=1,
                                    M156:X156,
                                    ""),
                                "")
                            =0),
                        0,
                        GEOMEAN(IF(
                            ISNUMBER(M156:X156),
                            IF(
                                M$5:X$5=1,
                                M156:X156,
                                ""),
                            ""))
                    ),
                    IF(
                        OR(IF(
                            ISNUMBER(M156:X156),
                            IF(
                                M$5:X$5=2,
                                M156:X156,
                                ""),
                            "")
                            =0),
                        0,
                        GEOMEAN(IF(
                            ISNUMBER(M156:X156),
                            IF(
                                M$5:X$5=2,
                                M156:X156,
                                ""),
                            "")))
                )
            )
        )
    )
)</f>
        <v>#N/A</v>
      </c>
      <c r="J156" s="242">
        <v>44620</v>
      </c>
      <c r="K156" s="242">
        <v>44620</v>
      </c>
      <c r="L156" s="91" t="s">
        <v>254</v>
      </c>
      <c r="M156" s="192">
        <v>1.84210526315789</v>
      </c>
      <c r="N156" s="192">
        <v>8.1065431383903402E-2</v>
      </c>
      <c r="O156" s="192" t="s">
        <v>409</v>
      </c>
      <c r="P156" s="192" t="s">
        <v>409</v>
      </c>
      <c r="Q156" s="192" t="s">
        <v>409</v>
      </c>
      <c r="R156" s="192">
        <v>0.23499999999999999</v>
      </c>
      <c r="S156" s="192">
        <v>77.8</v>
      </c>
      <c r="T156" s="192" t="s">
        <v>409</v>
      </c>
      <c r="U156" s="192" t="s">
        <v>409</v>
      </c>
      <c r="V156" s="192" t="s">
        <v>409</v>
      </c>
      <c r="W156" s="192"/>
      <c r="X156" s="192"/>
      <c r="Y156" s="192"/>
      <c r="Z156" s="192"/>
      <c r="AA156" s="87"/>
    </row>
    <row r="157" spans="1:27" x14ac:dyDescent="0.2">
      <c r="A157" s="81">
        <v>150</v>
      </c>
      <c r="B157" s="84" t="str">
        <f ca="1"/>
        <v>Oman</v>
      </c>
      <c r="C157" s="84" t="str">
        <f ca="1"/>
        <v>OMN</v>
      </c>
      <c r="D157" s="84" t="str">
        <f ca="1"/>
        <v>MEA           Middle East &amp; North Africa</v>
      </c>
      <c r="E157" s="84" t="str">
        <f ca="1"/>
        <v>NA</v>
      </c>
      <c r="F157" s="81" t="str">
        <f t="shared" ca="1" si="5"/>
        <v/>
      </c>
      <c r="G157" s="80">
        <f>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0</v>
      </c>
      <c r="H157" s="80" cm="1">
        <f t="array" ref="H157">IF(
    SUM(IF(
            ISNUMBER(
                IF(
                    $M$4:$X$4,
                    (M157:X157),
                    "")),
            1,
            0))
        =0,
    NA(),
    IF(
        Parameters!$D$15=1,
        IF(
            SUM(--(ISNUMBER(IF($M$4:$X$4=1,(M157:X157),""))))&gt;0,
            MAX(IF(
                ISNUMBER(M157:X157),
                IF(
                    M$4:X$4=1,
                    M157:X157,
                    ""),
                "")),
            MAX(IF(
                ISNUMBER(M157:X157),
                IF(
                    M$4:X$4=2,
                    M157:X157,
                    ""),
                ""))
        ),
        IF(
            Parameters!$D$16=1,
            IFERROR(
                AVERAGE(IF(
                    ISNUMBER(M157:X157),
                    IF(
                        M$4:X$4=1,
                        M157:X157,
                        ""),
                    "")),
                AVERAGE(IF(
                    ISNUMBER(M157:X157),
                    IF(
                        M$4:X$4=2,
                        M157:X157,
                        ""),
                    ""))
            ),
            IF(
                Parameters!$D$17=1,
                IFERROR(
                    IF(
                        OR(
                            IF(
                                ISNUMBER(M157:X157),
                                IF(
                                    M$4:X$4=1,
                                    M157:X157,
                                    ""),
                                "")
                            =0),
                        0,
                        GEOMEAN(IF(
                            ISNUMBER(M157:X157),
                            IF(
                                M$4:X$4=1,
                                M157:X157,
                                ""),
                            ""))
                    ),
                    IF(
                        OR(IF(
                            ISNUMBER(M157:X157),
                            IF(
                                M$4:X$4=2,
                                M157:X157,
                                ""),
                            "")
                            =0),
                        0,
                        GEOMEAN(IF(
                            ISNUMBER(M157:X157),
                            IF(
                                M$4:X$4=2,
                                M157:X157,
                                ""),
                            "")))
                )
            )
        )
    )
)</f>
        <v>1.9918934568616</v>
      </c>
      <c r="I157" s="191" t="e" cm="1">
        <f t="array" ref="I157">IF(
    SUM(IF(
            ISNUMBER(
                IF(
                    $M$5:$X$5,
                    (M157:X157),
                    "")),
            1,
            0))
        =0,
    NA(),
    IF(
        Parameters!$D$15=1,
        IF(
            SUM(--(ISNUMBER(IF($M$5:$X$5=1,(M157:X157),""))))&gt;0,
            MAX(IF(
                ISNUMBER(M157:X157),
                IF(
                    M$5:X$5=1,
                    M157:X157,
                    ""),
                "")),
            MAX(IF(
                ISNUMBER(M157:X157),
                IF(
                    M$5:X$5=2,
                    M157:X157,
                    ""),
                ""))
        ),
        IF(
            Parameters!$D$16=1,
            IFERROR(
                AVERAGE(IF(
                    ISNUMBER(M157:X157),
                    IF(
                        M$5:X$5=1,
                        M157:X157,
                        ""),
                    "")),
                AVERAGE(IF(
                    ISNUMBER(M157:X157),
                    IF(
                        M$5:X$5=2,
                        M157:X157,
                        ""),
                    ""))
            ),
            IF(
                Parameters!$D$17=1,
                IFERROR(
                    IF(
                        OR(
                            IF(
                                ISNUMBER(M157:X157),
                                IF(
                                    M$5:X$5=1,
                                    M157:X157,
                                    ""),
                                "")
                            =0),
                        0,
                        GEOMEAN(IF(
                            ISNUMBER(M157:X157),
                            IF(
                                M$5:X$5=1,
                                M157:X157,
                                ""),
                            ""))
                    ),
                    IF(
                        OR(IF(
                            ISNUMBER(M157:X157),
                            IF(
                                M$5:X$5=2,
                                M157:X157,
                                ""),
                            "")
                            =0),
                        0,
                        GEOMEAN(IF(
                            ISNUMBER(M157:X157),
                            IF(
                                M$5:X$5=2,
                                M157:X157,
                                ""),
                            "")))
                )
            )
        )
    )
)</f>
        <v>#N/A</v>
      </c>
      <c r="J157" s="242">
        <v>44620</v>
      </c>
      <c r="K157" s="242">
        <v>44620</v>
      </c>
      <c r="L157" s="91" t="s">
        <v>256</v>
      </c>
      <c r="M157" s="192">
        <v>3.2296650717703299</v>
      </c>
      <c r="N157" s="192">
        <v>1.9918934568616</v>
      </c>
      <c r="O157" s="192" t="s">
        <v>409</v>
      </c>
      <c r="P157" s="192" t="s">
        <v>409</v>
      </c>
      <c r="Q157" s="192" t="s">
        <v>409</v>
      </c>
      <c r="R157" s="192">
        <v>0.29299999999999998</v>
      </c>
      <c r="S157" s="192">
        <v>71.2</v>
      </c>
      <c r="T157" s="192" t="s">
        <v>409</v>
      </c>
      <c r="U157" s="192" t="s">
        <v>409</v>
      </c>
      <c r="V157" s="192" t="s">
        <v>409</v>
      </c>
      <c r="W157" s="192"/>
      <c r="X157" s="192"/>
      <c r="Y157" s="192"/>
      <c r="Z157" s="192"/>
      <c r="AA157" s="87"/>
    </row>
    <row r="158" spans="1:27" x14ac:dyDescent="0.2">
      <c r="A158" s="81">
        <v>151</v>
      </c>
      <c r="B158" s="84" t="str">
        <f ca="1"/>
        <v>Pakistan</v>
      </c>
      <c r="C158" s="84" t="str">
        <f ca="1"/>
        <v>PAK</v>
      </c>
      <c r="D158" s="84" t="str">
        <f ca="1"/>
        <v>SAS           South Asia</v>
      </c>
      <c r="E158" s="84" t="str">
        <f ca="1"/>
        <v>Blend</v>
      </c>
      <c r="F158" s="81" t="str">
        <f t="shared" ca="1" si="5"/>
        <v/>
      </c>
      <c r="G158" s="80">
        <f>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7.242191250262934</v>
      </c>
      <c r="H158" s="80" cm="1">
        <f t="array" ref="H158">IF(
    SUM(IF(
            ISNUMBER(
                IF(
                    $M$4:$X$4,
                    (M158:X158),
                    "")),
            1,
            0))
        =0,
    NA(),
    IF(
        Parameters!$D$15=1,
        IF(
            SUM(--(ISNUMBER(IF($M$4:$X$4=1,(M158:X158),""))))&gt;0,
            MAX(IF(
                ISNUMBER(M158:X158),
                IF(
                    M$4:X$4=1,
                    M158:X158,
                    ""),
                "")),
            MAX(IF(
                ISNUMBER(M158:X158),
                IF(
                    M$4:X$4=2,
                    M158:X158,
                    ""),
                ""))
        ),
        IF(
            Parameters!$D$16=1,
            IFERROR(
                AVERAGE(IF(
                    ISNUMBER(M158:X158),
                    IF(
                        M$4:X$4=1,
                        M158:X158,
                        ""),
                    "")),
                AVERAGE(IF(
                    ISNUMBER(M158:X158),
                    IF(
                        M$4:X$4=2,
                        M158:X158,
                        ""),
                    ""))
            ),
            IF(
                Parameters!$D$17=1,
                IFERROR(
                    IF(
                        OR(
                            IF(
                                ISNUMBER(M158:X158),
                                IF(
                                    M$4:X$4=1,
                                    M158:X158,
                                    ""),
                                "")
                            =0),
                        0,
                        GEOMEAN(IF(
                            ISNUMBER(M158:X158),
                            IF(
                                M$4:X$4=1,
                                M158:X158,
                                ""),
                            ""))
                    ),
                    IF(
                        OR(IF(
                            ISNUMBER(M158:X158),
                            IF(
                                M$4:X$4=2,
                                M158:X158,
                                ""),
                            "")
                            =0),
                        0,
                        GEOMEAN(IF(
                            ISNUMBER(M158:X158),
                            IF(
                                M$4:X$4=2,
                                M158:X158,
                                ""),
                            "")))
                )
            )
        )
    )
)</f>
        <v>7.4927620150549998</v>
      </c>
      <c r="I158" s="191" cm="1">
        <f t="array" ref="I158">IF(
    SUM(IF(
            ISNUMBER(
                IF(
                    $M$5:$X$5,
                    (M158:X158),
                    "")),
            1,
            0))
        =0,
    NA(),
    IF(
        Parameters!$D$15=1,
        IF(
            SUM(--(ISNUMBER(IF($M$5:$X$5=1,(M158:X158),""))))&gt;0,
            MAX(IF(
                ISNUMBER(M158:X158),
                IF(
                    M$5:X$5=1,
                    M158:X158,
                    ""),
                "")),
            MAX(IF(
                ISNUMBER(M158:X158),
                IF(
                    M$5:X$5=2,
                    M158:X158,
                    ""),
                ""))
        ),
        IF(
            Parameters!$D$16=1,
            IFERROR(
                AVERAGE(IF(
                    ISNUMBER(M158:X158),
                    IF(
                        M$5:X$5=1,
                        M158:X158,
                        ""),
                    "")),
                AVERAGE(IF(
                    ISNUMBER(M158:X158),
                    IF(
                        M$5:X$5=2,
                        M158:X158,
                        ""),
                    ""))
            ),
            IF(
                Parameters!$D$17=1,
                IFERROR(
                    IF(
                        OR(
                            IF(
                                ISNUMBER(M158:X158),
                                IF(
                                    M$5:X$5=1,
                                    M158:X158,
                                    ""),
                                "")
                            =0),
                        0,
                        GEOMEAN(IF(
                            ISNUMBER(M158:X158),
                            IF(
                                M$5:X$5=1,
                                M158:X158,
                                ""),
                            ""))
                    ),
                    IF(
                        OR(IF(
                            ISNUMBER(M158:X158),
                            IF(
                                M$5:X$5=2,
                                M158:X158,
                                ""),
                            "")
                            =0),
                        0,
                        GEOMEAN(IF(
                            ISNUMBER(M158:X158),
                            IF(
                                M$5:X$5=2,
                                M158:X158,
                                ""),
                            "")))
                )
            )
        )
    )
)</f>
        <v>7</v>
      </c>
      <c r="J158" s="242">
        <v>44895</v>
      </c>
      <c r="K158" s="242">
        <v>44908</v>
      </c>
      <c r="L158" s="91" t="s">
        <v>258</v>
      </c>
      <c r="M158" s="192">
        <v>6.6267942583731996</v>
      </c>
      <c r="N158" s="192">
        <v>7.4927620150549998</v>
      </c>
      <c r="O158" s="192">
        <v>7</v>
      </c>
      <c r="P158" s="192" t="s">
        <v>409</v>
      </c>
      <c r="Q158" s="192" t="s">
        <v>409</v>
      </c>
      <c r="R158" s="192">
        <v>0.435</v>
      </c>
      <c r="S158" s="192">
        <v>52.2</v>
      </c>
      <c r="T158" s="192" t="s">
        <v>751</v>
      </c>
      <c r="U158" s="192" t="s">
        <v>409</v>
      </c>
      <c r="V158" s="192" t="s">
        <v>409</v>
      </c>
      <c r="W158" s="192"/>
      <c r="X158" s="192"/>
      <c r="Y158" s="192"/>
      <c r="Z158" s="192"/>
      <c r="AA158" s="87"/>
    </row>
    <row r="159" spans="1:27" x14ac:dyDescent="0.2">
      <c r="A159" s="81">
        <v>152</v>
      </c>
      <c r="B159" s="84" t="str">
        <f ca="1"/>
        <v>Panama</v>
      </c>
      <c r="C159" s="84" t="str">
        <f ca="1"/>
        <v>PAN</v>
      </c>
      <c r="D159" s="84" t="str">
        <f ca="1"/>
        <v>LCN           Latin America &amp; Caribbean</v>
      </c>
      <c r="E159" s="84" t="str">
        <f ca="1"/>
        <v>IBRD</v>
      </c>
      <c r="F159" s="81" t="str">
        <f t="shared" ca="1" si="5"/>
        <v/>
      </c>
      <c r="G159" s="80">
        <f>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0</v>
      </c>
      <c r="H159" s="80" cm="1">
        <f t="array" ref="H159">IF(
    SUM(IF(
            ISNUMBER(
                IF(
                    $M$4:$X$4,
                    (M159:X159),
                    "")),
            1,
            0))
        =0,
    NA(),
    IF(
        Parameters!$D$15=1,
        IF(
            SUM(--(ISNUMBER(IF($M$4:$X$4=1,(M159:X159),""))))&gt;0,
            MAX(IF(
                ISNUMBER(M159:X159),
                IF(
                    M$4:X$4=1,
                    M159:X159,
                    ""),
                "")),
            MAX(IF(
                ISNUMBER(M159:X159),
                IF(
                    M$4:X$4=2,
                    M159:X159,
                    ""),
                ""))
        ),
        IF(
            Parameters!$D$16=1,
            IFERROR(
                AVERAGE(IF(
                    ISNUMBER(M159:X159),
                    IF(
                        M$4:X$4=1,
                        M159:X159,
                        ""),
                    "")),
                AVERAGE(IF(
                    ISNUMBER(M159:X159),
                    IF(
                        M$4:X$4=2,
                        M159:X159,
                        ""),
                    ""))
            ),
            IF(
                Parameters!$D$17=1,
                IFERROR(
                    IF(
                        OR(
                            IF(
                                ISNUMBER(M159:X159),
                                IF(
                                    M$4:X$4=1,
                                    M159:X159,
                                    ""),
                                "")
                            =0),
                        0,
                        GEOMEAN(IF(
                            ISNUMBER(M159:X159),
                            IF(
                                M$4:X$4=1,
                                M159:X159,
                                ""),
                            ""))
                    ),
                    IF(
                        OR(IF(
                            ISNUMBER(M159:X159),
                            IF(
                                M$4:X$4=2,
                                M159:X159,
                                ""),
                            "")
                            =0),
                        0,
                        GEOMEAN(IF(
                            ISNUMBER(M159:X159),
                            IF(
                                M$4:X$4=2,
                                M159:X159,
                                ""),
                            "")))
                )
            )
        )
    )
)</f>
        <v>2.3393167342211898</v>
      </c>
      <c r="I159" s="191" t="e" cm="1">
        <f t="array" ref="I159">IF(
    SUM(IF(
            ISNUMBER(
                IF(
                    $M$5:$X$5,
                    (M159:X159),
                    "")),
            1,
            0))
        =0,
    NA(),
    IF(
        Parameters!$D$15=1,
        IF(
            SUM(--(ISNUMBER(IF($M$5:$X$5=1,(M159:X159),""))))&gt;0,
            MAX(IF(
                ISNUMBER(M159:X159),
                IF(
                    M$5:X$5=1,
                    M159:X159,
                    ""),
                "")),
            MAX(IF(
                ISNUMBER(M159:X159),
                IF(
                    M$5:X$5=2,
                    M159:X159,
                    ""),
                ""))
        ),
        IF(
            Parameters!$D$16=1,
            IFERROR(
                AVERAGE(IF(
                    ISNUMBER(M159:X159),
                    IF(
                        M$5:X$5=1,
                        M159:X159,
                        ""),
                    "")),
                AVERAGE(IF(
                    ISNUMBER(M159:X159),
                    IF(
                        M$5:X$5=2,
                        M159:X159,
                        ""),
                    ""))
            ),
            IF(
                Parameters!$D$17=1,
                IFERROR(
                    IF(
                        OR(
                            IF(
                                ISNUMBER(M159:X159),
                                IF(
                                    M$5:X$5=1,
                                    M159:X159,
                                    ""),
                                "")
                            =0),
                        0,
                        GEOMEAN(IF(
                            ISNUMBER(M159:X159),
                            IF(
                                M$5:X$5=1,
                                M159:X159,
                                ""),
                            ""))
                    ),
                    IF(
                        OR(IF(
                            ISNUMBER(M159:X159),
                            IF(
                                M$5:X$5=2,
                                M159:X159,
                                ""),
                            "")
                            =0),
                        0,
                        GEOMEAN(IF(
                            ISNUMBER(M159:X159),
                            IF(
                                M$5:X$5=2,
                                M159:X159,
                                ""),
                            "")))
                )
            )
        )
    )
)</f>
        <v>#N/A</v>
      </c>
      <c r="J159" s="242">
        <v>44620</v>
      </c>
      <c r="K159" s="242">
        <v>44620</v>
      </c>
      <c r="L159" s="91" t="s">
        <v>260</v>
      </c>
      <c r="M159" s="192">
        <v>5.0956937799043001</v>
      </c>
      <c r="N159" s="192">
        <v>2.3393167342211898</v>
      </c>
      <c r="O159" s="192" t="s">
        <v>409</v>
      </c>
      <c r="P159" s="192" t="s">
        <v>409</v>
      </c>
      <c r="Q159" s="192" t="s">
        <v>409</v>
      </c>
      <c r="R159" s="192">
        <v>0.371</v>
      </c>
      <c r="S159" s="192">
        <v>70</v>
      </c>
      <c r="T159" s="192" t="s">
        <v>409</v>
      </c>
      <c r="U159" s="192" t="s">
        <v>409</v>
      </c>
      <c r="V159" s="192" t="s">
        <v>409</v>
      </c>
      <c r="W159" s="192"/>
      <c r="X159" s="192"/>
      <c r="Y159" s="192"/>
      <c r="Z159" s="192"/>
      <c r="AA159" s="87"/>
    </row>
    <row r="160" spans="1:27" x14ac:dyDescent="0.2">
      <c r="A160" s="81">
        <v>153</v>
      </c>
      <c r="B160" s="84" t="str">
        <f ca="1"/>
        <v>Peru</v>
      </c>
      <c r="C160" s="84" t="str">
        <f ca="1"/>
        <v>PER</v>
      </c>
      <c r="D160" s="84" t="str">
        <f ca="1"/>
        <v>LCN           Latin America &amp; Caribbean</v>
      </c>
      <c r="E160" s="84" t="str">
        <f ca="1"/>
        <v>IBRD</v>
      </c>
      <c r="F160" s="81" t="str">
        <f t="shared" ca="1" si="5"/>
        <v/>
      </c>
      <c r="G160" s="80">
        <f>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0</v>
      </c>
      <c r="H160" s="80" cm="1">
        <f t="array" ref="H160">IF(
    SUM(IF(
            ISNUMBER(
                IF(
                    $M$4:$X$4,
                    (M160:X160),
                    "")),
            1,
            0))
        =0,
    NA(),
    IF(
        Parameters!$D$15=1,
        IF(
            SUM(--(ISNUMBER(IF($M$4:$X$4=1,(M160:X160),""))))&gt;0,
            MAX(IF(
                ISNUMBER(M160:X160),
                IF(
                    M$4:X$4=1,
                    M160:X160,
                    ""),
                "")),
            MAX(IF(
                ISNUMBER(M160:X160),
                IF(
                    M$4:X$4=2,
                    M160:X160,
                    ""),
                ""))
        ),
        IF(
            Parameters!$D$16=1,
            IFERROR(
                AVERAGE(IF(
                    ISNUMBER(M160:X160),
                    IF(
                        M$4:X$4=1,
                        M160:X160,
                        ""),
                    "")),
                AVERAGE(IF(
                    ISNUMBER(M160:X160),
                    IF(
                        M$4:X$4=2,
                        M160:X160,
                        ""),
                    ""))
            ),
            IF(
                Parameters!$D$17=1,
                IFERROR(
                    IF(
                        OR(
                            IF(
                                ISNUMBER(M160:X160),
                                IF(
                                    M$4:X$4=1,
                                    M160:X160,
                                    ""),
                                "")
                            =0),
                        0,
                        GEOMEAN(IF(
                            ISNUMBER(M160:X160),
                            IF(
                                M$4:X$4=1,
                                M160:X160,
                                ""),
                            ""))
                    ),
                    IF(
                        OR(IF(
                            ISNUMBER(M160:X160),
                            IF(
                                M$4:X$4=2,
                                M160:X160,
                                ""),
                            "")
                            =0),
                        0,
                        GEOMEAN(IF(
                            ISNUMBER(M160:X160),
                            IF(
                                M$4:X$4=2,
                                M160:X160,
                                ""),
                            "")))
                )
            )
        )
    )
)</f>
        <v>2.1077012159814701</v>
      </c>
      <c r="I160" s="191" t="e" cm="1">
        <f t="array" ref="I160">IF(
    SUM(IF(
            ISNUMBER(
                IF(
                    $M$5:$X$5,
                    (M160:X160),
                    "")),
            1,
            0))
        =0,
    NA(),
    IF(
        Parameters!$D$15=1,
        IF(
            SUM(--(ISNUMBER(IF($M$5:$X$5=1,(M160:X160),""))))&gt;0,
            MAX(IF(
                ISNUMBER(M160:X160),
                IF(
                    M$5:X$5=1,
                    M160:X160,
                    ""),
                "")),
            MAX(IF(
                ISNUMBER(M160:X160),
                IF(
                    M$5:X$5=2,
                    M160:X160,
                    ""),
                ""))
        ),
        IF(
            Parameters!$D$16=1,
            IFERROR(
                AVERAGE(IF(
                    ISNUMBER(M160:X160),
                    IF(
                        M$5:X$5=1,
                        M160:X160,
                        ""),
                    "")),
                AVERAGE(IF(
                    ISNUMBER(M160:X160),
                    IF(
                        M$5:X$5=2,
                        M160:X160,
                        ""),
                    ""))
            ),
            IF(
                Parameters!$D$17=1,
                IFERROR(
                    IF(
                        OR(
                            IF(
                                ISNUMBER(M160:X160),
                                IF(
                                    M$5:X$5=1,
                                    M160:X160,
                                    ""),
                                "")
                            =0),
                        0,
                        GEOMEAN(IF(
                            ISNUMBER(M160:X160),
                            IF(
                                M$5:X$5=1,
                                M160:X160,
                                ""),
                            ""))
                    ),
                    IF(
                        OR(IF(
                            ISNUMBER(M160:X160),
                            IF(
                                M$5:X$5=2,
                                M160:X160,
                                ""),
                            "")
                            =0),
                        0,
                        GEOMEAN(IF(
                            ISNUMBER(M160:X160),
                            IF(
                                M$5:X$5=2,
                                M160:X160,
                                ""),
                            "")))
                )
            )
        )
    )
)</f>
        <v>#N/A</v>
      </c>
      <c r="J160" s="242">
        <v>44620</v>
      </c>
      <c r="K160" s="242">
        <v>44620</v>
      </c>
      <c r="L160" s="91" t="s">
        <v>262</v>
      </c>
      <c r="M160" s="192">
        <v>6.6507177033492804</v>
      </c>
      <c r="N160" s="192">
        <v>2.1077012159814701</v>
      </c>
      <c r="O160" s="192" t="s">
        <v>409</v>
      </c>
      <c r="P160" s="192" t="s">
        <v>409</v>
      </c>
      <c r="Q160" s="192" t="s">
        <v>409</v>
      </c>
      <c r="R160" s="192">
        <v>0.436</v>
      </c>
      <c r="S160" s="192">
        <v>70.8</v>
      </c>
      <c r="T160" s="192" t="s">
        <v>409</v>
      </c>
      <c r="U160" s="192" t="s">
        <v>409</v>
      </c>
      <c r="V160" s="192" t="s">
        <v>409</v>
      </c>
      <c r="W160" s="192"/>
      <c r="X160" s="192"/>
      <c r="Y160" s="192"/>
      <c r="Z160" s="192"/>
      <c r="AA160" s="87"/>
    </row>
    <row r="161" spans="1:27" x14ac:dyDescent="0.2">
      <c r="A161" s="81">
        <v>154</v>
      </c>
      <c r="B161" s="84" t="str">
        <f ca="1"/>
        <v>Philippines</v>
      </c>
      <c r="C161" s="84" t="str">
        <f ca="1"/>
        <v>PHL</v>
      </c>
      <c r="D161" s="84" t="str">
        <f ca="1"/>
        <v>EAS           East Asia &amp; Pacific</v>
      </c>
      <c r="E161" s="84" t="str">
        <f ca="1"/>
        <v>IBRD</v>
      </c>
      <c r="F161" s="81" t="str">
        <f t="shared" ca="1" si="5"/>
        <v/>
      </c>
      <c r="G161" s="80">
        <f>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0</v>
      </c>
      <c r="H161" s="80" cm="1">
        <f t="array" ref="H161">IF(
    SUM(IF(
            ISNUMBER(
                IF(
                    $M$4:$X$4,
                    (M161:X161),
                    "")),
            1,
            0))
        =0,
    NA(),
    IF(
        Parameters!$D$15=1,
        IF(
            SUM(--(ISNUMBER(IF($M$4:$X$4=1,(M161:X161),""))))&gt;0,
            MAX(IF(
                ISNUMBER(M161:X161),
                IF(
                    M$4:X$4=1,
                    M161:X161,
                    ""),
                "")),
            MAX(IF(
                ISNUMBER(M161:X161),
                IF(
                    M$4:X$4=2,
                    M161:X161,
                    ""),
                ""))
        ),
        IF(
            Parameters!$D$16=1,
            IFERROR(
                AVERAGE(IF(
                    ISNUMBER(M161:X161),
                    IF(
                        M$4:X$4=1,
                        M161:X161,
                        ""),
                    "")),
                AVERAGE(IF(
                    ISNUMBER(M161:X161),
                    IF(
                        M$4:X$4=2,
                        M161:X161,
                        ""),
                    ""))
            ),
            IF(
                Parameters!$D$17=1,
                IFERROR(
                    IF(
                        OR(
                            IF(
                                ISNUMBER(M161:X161),
                                IF(
                                    M$4:X$4=1,
                                    M161:X161,
                                    ""),
                                "")
                            =0),
                        0,
                        GEOMEAN(IF(
                            ISNUMBER(M161:X161),
                            IF(
                                M$4:X$4=1,
                                M161:X161,
                                ""),
                            ""))
                    ),
                    IF(
                        OR(IF(
                            ISNUMBER(M161:X161),
                            IF(
                                M$4:X$4=2,
                                M161:X161,
                                ""),
                            "")
                            =0),
                        0,
                        GEOMEAN(IF(
                            ISNUMBER(M161:X161),
                            IF(
                                M$4:X$4=2,
                                M161:X161,
                                ""),
                            "")))
                )
            )
        )
    )
)</f>
        <v>5.4371742906774703</v>
      </c>
      <c r="I161" s="191" t="e" cm="1">
        <f t="array" ref="I161">IF(
    SUM(IF(
            ISNUMBER(
                IF(
                    $M$5:$X$5,
                    (M161:X161),
                    "")),
            1,
            0))
        =0,
    NA(),
    IF(
        Parameters!$D$15=1,
        IF(
            SUM(--(ISNUMBER(IF($M$5:$X$5=1,(M161:X161),""))))&gt;0,
            MAX(IF(
                ISNUMBER(M161:X161),
                IF(
                    M$5:X$5=1,
                    M161:X161,
                    ""),
                "")),
            MAX(IF(
                ISNUMBER(M161:X161),
                IF(
                    M$5:X$5=2,
                    M161:X161,
                    ""),
                ""))
        ),
        IF(
            Parameters!$D$16=1,
            IFERROR(
                AVERAGE(IF(
                    ISNUMBER(M161:X161),
                    IF(
                        M$5:X$5=1,
                        M161:X161,
                        ""),
                    "")),
                AVERAGE(IF(
                    ISNUMBER(M161:X161),
                    IF(
                        M$5:X$5=2,
                        M161:X161,
                        ""),
                    ""))
            ),
            IF(
                Parameters!$D$17=1,
                IFERROR(
                    IF(
                        OR(
                            IF(
                                ISNUMBER(M161:X161),
                                IF(
                                    M$5:X$5=1,
                                    M161:X161,
                                    ""),
                                "")
                            =0),
                        0,
                        GEOMEAN(IF(
                            ISNUMBER(M161:X161),
                            IF(
                                M$5:X$5=1,
                                M161:X161,
                                ""),
                            ""))
                    ),
                    IF(
                        OR(IF(
                            ISNUMBER(M161:X161),
                            IF(
                                M$5:X$5=2,
                                M161:X161,
                                ""),
                            "")
                            =0),
                        0,
                        GEOMEAN(IF(
                            ISNUMBER(M161:X161),
                            IF(
                                M$5:X$5=2,
                                M161:X161,
                                ""),
                            "")))
                )
            )
        )
    )
)</f>
        <v>#N/A</v>
      </c>
      <c r="J161" s="242">
        <v>44620</v>
      </c>
      <c r="K161" s="242">
        <v>46281</v>
      </c>
      <c r="L161" s="91" t="s">
        <v>264</v>
      </c>
      <c r="M161" s="192">
        <v>7.2009569377990399</v>
      </c>
      <c r="N161" s="192">
        <v>5.4371742906774703</v>
      </c>
      <c r="O161" s="192" t="s">
        <v>409</v>
      </c>
      <c r="P161" s="192" t="s">
        <v>409</v>
      </c>
      <c r="Q161" s="192" t="s">
        <v>409</v>
      </c>
      <c r="R161" s="192">
        <v>0.45900000000000002</v>
      </c>
      <c r="S161" s="192">
        <v>59.3</v>
      </c>
      <c r="T161" s="192" t="s">
        <v>409</v>
      </c>
      <c r="U161" s="192" t="s">
        <v>409</v>
      </c>
      <c r="V161" s="192" t="s">
        <v>409</v>
      </c>
      <c r="W161" s="192"/>
      <c r="X161" s="192"/>
      <c r="Y161" s="192"/>
      <c r="Z161" s="192"/>
      <c r="AA161" s="87"/>
    </row>
    <row r="162" spans="1:27" x14ac:dyDescent="0.2">
      <c r="A162" s="81">
        <v>155</v>
      </c>
      <c r="B162" s="84" t="str">
        <f ca="1"/>
        <v>Palau</v>
      </c>
      <c r="C162" s="84" t="str">
        <f ca="1"/>
        <v>PLW</v>
      </c>
      <c r="D162" s="84" t="str">
        <f ca="1"/>
        <v>EAS           East Asia &amp; Pacific</v>
      </c>
      <c r="E162" s="84" t="str">
        <f ca="1"/>
        <v>IBRD</v>
      </c>
      <c r="F162" s="81" t="str">
        <f t="shared" ca="1" si="5"/>
        <v/>
      </c>
      <c r="G162" s="80" t="e">
        <f>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#N/A</v>
      </c>
      <c r="H162" s="80" t="e" cm="1">
        <f t="array" ref="H162">IF(
    SUM(IF(
            ISNUMBER(
                IF(
                    $M$4:$X$4,
                    (M162:X162),
                    "")),
            1,
            0))
        =0,
    NA(),
    IF(
        Parameters!$D$15=1,
        IF(
            SUM(--(ISNUMBER(IF($M$4:$X$4=1,(M162:X162),""))))&gt;0,
            MAX(IF(
                ISNUMBER(M162:X162),
                IF(
                    M$4:X$4=1,
                    M162:X162,
                    ""),
                "")),
            MAX(IF(
                ISNUMBER(M162:X162),
                IF(
                    M$4:X$4=2,
                    M162:X162,
                    ""),
                ""))
        ),
        IF(
            Parameters!$D$16=1,
            IFERROR(
                AVERAGE(IF(
                    ISNUMBER(M162:X162),
                    IF(
                        M$4:X$4=1,
                        M162:X162,
                        ""),
                    "")),
                AVERAGE(IF(
                    ISNUMBER(M162:X162),
                    IF(
                        M$4:X$4=2,
                        M162:X162,
                        ""),
                    ""))
            ),
            IF(
                Parameters!$D$17=1,
                IFERROR(
                    IF(
                        OR(
                            IF(
                                ISNUMBER(M162:X162),
                                IF(
                                    M$4:X$4=1,
                                    M162:X162,
                                    ""),
                                "")
                            =0),
                        0,
                        GEOMEAN(IF(
                            ISNUMBER(M162:X162),
                            IF(
                                M$4:X$4=1,
                                M162:X162,
                                ""),
                            ""))
                    ),
                    IF(
                        OR(IF(
                            ISNUMBER(M162:X162),
                            IF(
                                M$4:X$4=2,
                                M162:X162,
                                ""),
                            "")
                            =0),
                        0,
                        GEOMEAN(IF(
                            ISNUMBER(M162:X162),
                            IF(
                                M$4:X$4=2,
                                M162:X162,
                                ""),
                            "")))
                )
            )
        )
    )
)</f>
        <v>#N/A</v>
      </c>
      <c r="I162" s="191" t="e" cm="1">
        <f t="array" ref="I162">IF(
    SUM(IF(
            ISNUMBER(
                IF(
                    $M$5:$X$5,
                    (M162:X162),
                    "")),
            1,
            0))
        =0,
    NA(),
    IF(
        Parameters!$D$15=1,
        IF(
            SUM(--(ISNUMBER(IF($M$5:$X$5=1,(M162:X162),""))))&gt;0,
            MAX(IF(
                ISNUMBER(M162:X162),
                IF(
                    M$5:X$5=1,
                    M162:X162,
                    ""),
                "")),
            MAX(IF(
                ISNUMBER(M162:X162),
                IF(
                    M$5:X$5=2,
                    M162:X162,
                    ""),
                ""))
        ),
        IF(
            Parameters!$D$16=1,
            IFERROR(
                AVERAGE(IF(
                    ISNUMBER(M162:X162),
                    IF(
                        M$5:X$5=1,
                        M162:X162,
                        ""),
                    "")),
                AVERAGE(IF(
                    ISNUMBER(M162:X162),
                    IF(
                        M$5:X$5=2,
                        M162:X162,
                        ""),
                    ""))
            ),
            IF(
                Parameters!$D$17=1,
                IFERROR(
                    IF(
                        OR(
                            IF(
                                ISNUMBER(M162:X162),
                                IF(
                                    M$5:X$5=1,
                                    M162:X162,
                                    ""),
                                "")
                            =0),
                        0,
                        GEOMEAN(IF(
                            ISNUMBER(M162:X162),
                            IF(
                                M$5:X$5=1,
                                M162:X162,
                                ""),
                            ""))
                    ),
                    IF(
                        OR(IF(
                            ISNUMBER(M162:X162),
                            IF(
                                M$5:X$5=2,
                                M162:X162,
                                ""),
                            "")
                            =0),
                        0,
                        GEOMEAN(IF(
                            ISNUMBER(M162:X162),
                            IF(
                                M$5:X$5=2,
                                M162:X162,
                                ""),
                            "")))
                )
            )
        )
    )
)</f>
        <v>#N/A</v>
      </c>
      <c r="J162" s="242" t="s">
        <v>409</v>
      </c>
      <c r="K162" s="242">
        <v>44620</v>
      </c>
      <c r="L162" s="91" t="s">
        <v>266</v>
      </c>
      <c r="M162" s="192" t="s">
        <v>409</v>
      </c>
      <c r="N162" s="192" t="s">
        <v>409</v>
      </c>
      <c r="O162" s="192" t="s">
        <v>409</v>
      </c>
      <c r="P162" s="192" t="s">
        <v>409</v>
      </c>
      <c r="Q162" s="192" t="s">
        <v>409</v>
      </c>
      <c r="R162" s="192" t="s">
        <v>409</v>
      </c>
      <c r="S162" s="192" t="s">
        <v>409</v>
      </c>
      <c r="T162" s="192" t="s">
        <v>409</v>
      </c>
      <c r="U162" s="192" t="s">
        <v>409</v>
      </c>
      <c r="V162" s="192" t="s">
        <v>409</v>
      </c>
      <c r="W162" s="192"/>
      <c r="X162" s="192"/>
      <c r="Y162" s="192"/>
      <c r="Z162" s="192"/>
      <c r="AA162" s="87"/>
    </row>
    <row r="163" spans="1:27" x14ac:dyDescent="0.2">
      <c r="A163" s="81">
        <v>156</v>
      </c>
      <c r="B163" s="84" t="str">
        <f ca="1"/>
        <v>Papua New Guinea</v>
      </c>
      <c r="C163" s="84" t="str">
        <f ca="1"/>
        <v>PNG</v>
      </c>
      <c r="D163" s="84" t="str">
        <f ca="1"/>
        <v>EAS           East Asia &amp; Pacific</v>
      </c>
      <c r="E163" s="84" t="str">
        <f ca="1"/>
        <v>Blend</v>
      </c>
      <c r="F163" s="81" t="str">
        <f t="shared" ca="1" si="5"/>
        <v/>
      </c>
      <c r="G163" s="80">
        <f>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0</v>
      </c>
      <c r="H163" s="80" cm="1">
        <f t="array" ref="H163">IF(
    SUM(IF(
            ISNUMBER(
                IF(
                    $M$4:$X$4,
                    (M163:X163),
                    "")),
            1,
            0))
        =0,
    NA(),
    IF(
        Parameters!$D$15=1,
        IF(
            SUM(--(ISNUMBER(IF($M$4:$X$4=1,(M163:X163),""))))&gt;0,
            MAX(IF(
                ISNUMBER(M163:X163),
                IF(
                    M$4:X$4=1,
                    M163:X163,
                    ""),
                "")),
            MAX(IF(
                ISNUMBER(M163:X163),
                IF(
                    M$4:X$4=2,
                    M163:X163,
                    ""),
                ""))
        ),
        IF(
            Parameters!$D$16=1,
            IFERROR(
                AVERAGE(IF(
                    ISNUMBER(M163:X163),
                    IF(
                        M$4:X$4=1,
                        M163:X163,
                        ""),
                    "")),
                AVERAGE(IF(
                    ISNUMBER(M163:X163),
                    IF(
                        M$4:X$4=2,
                        M163:X163,
                        ""),
                    ""))
            ),
            IF(
                Parameters!$D$17=1,
                IFERROR(
                    IF(
                        OR(
                            IF(
                                ISNUMBER(M163:X163),
                                IF(
                                    M$4:X$4=1,
                                    M163:X163,
                                    ""),
                                "")
                            =0),
                        0,
                        GEOMEAN(IF(
                            ISNUMBER(M163:X163),
                            IF(
                                M$4:X$4=1,
                                M163:X163,
                                ""),
                            ""))
                    ),
                    IF(
                        OR(IF(
                            ISNUMBER(M163:X163),
                            IF(
                                M$4:X$4=2,
                                M163:X163,
                                ""),
                            "")
                            =0),
                        0,
                        GEOMEAN(IF(
                            ISNUMBER(M163:X163),
                            IF(
                                M$4:X$4=2,
                                M163:X163,
                                ""),
                            "")))
                )
            )
        )
    )
)</f>
        <v>10</v>
      </c>
      <c r="I163" s="191" t="e" cm="1">
        <f t="array" ref="I163">IF(
    SUM(IF(
            ISNUMBER(
                IF(
                    $M$5:$X$5,
                    (M163:X163),
                    "")),
            1,
            0))
        =0,
    NA(),
    IF(
        Parameters!$D$15=1,
        IF(
            SUM(--(ISNUMBER(IF($M$5:$X$5=1,(M163:X163),""))))&gt;0,
            MAX(IF(
                ISNUMBER(M163:X163),
                IF(
                    M$5:X$5=1,
                    M163:X163,
                    ""),
                "")),
            MAX(IF(
                ISNUMBER(M163:X163),
                IF(
                    M$5:X$5=2,
                    M163:X163,
                    ""),
                ""))
        ),
        IF(
            Parameters!$D$16=1,
            IFERROR(
                AVERAGE(IF(
                    ISNUMBER(M163:X163),
                    IF(
                        M$5:X$5=1,
                        M163:X163,
                        ""),
                    "")),
                AVERAGE(IF(
                    ISNUMBER(M163:X163),
                    IF(
                        M$5:X$5=2,
                        M163:X163,
                        ""),
                    ""))
            ),
            IF(
                Parameters!$D$17=1,
                IFERROR(
                    IF(
                        OR(
                            IF(
                                ISNUMBER(M163:X163),
                                IF(
                                    M$5:X$5=1,
                                    M163:X163,
                                    ""),
                                "")
                            =0),
                        0,
                        GEOMEAN(IF(
                            ISNUMBER(M163:X163),
                            IF(
                                M$5:X$5=1,
                                M163:X163,
                                ""),
                            ""))
                    ),
                    IF(
                        OR(IF(
                            ISNUMBER(M163:X163),
                            IF(
                                M$5:X$5=2,
                                M163:X163,
                                ""),
                            "")
                            =0),
                        0,
                        GEOMEAN(IF(
                            ISNUMBER(M163:X163),
                            IF(
                                M$5:X$5=2,
                                M163:X163,
                                ""),
                            "")))
                )
            )
        )
    )
)</f>
        <v>#N/A</v>
      </c>
      <c r="J163" s="242">
        <v>44620</v>
      </c>
      <c r="K163" s="242">
        <v>44620</v>
      </c>
      <c r="L163" s="91" t="s">
        <v>268</v>
      </c>
      <c r="M163" s="192">
        <v>10</v>
      </c>
      <c r="N163" s="192" t="s">
        <v>409</v>
      </c>
      <c r="O163" s="192" t="s">
        <v>409</v>
      </c>
      <c r="P163" s="192" t="s">
        <v>409</v>
      </c>
      <c r="Q163" s="192" t="s">
        <v>409</v>
      </c>
      <c r="R163" s="192">
        <v>0.60699999999999998</v>
      </c>
      <c r="S163" s="192" t="s">
        <v>409</v>
      </c>
      <c r="T163" s="192" t="s">
        <v>409</v>
      </c>
      <c r="U163" s="192" t="s">
        <v>409</v>
      </c>
      <c r="V163" s="192" t="s">
        <v>409</v>
      </c>
      <c r="W163" s="192"/>
      <c r="X163" s="192"/>
      <c r="Y163" s="192"/>
      <c r="Z163" s="192"/>
      <c r="AA163" s="87"/>
    </row>
    <row r="164" spans="1:27" x14ac:dyDescent="0.2">
      <c r="A164" s="81">
        <v>157</v>
      </c>
      <c r="B164" s="84" t="str">
        <f ca="1"/>
        <v>Poland</v>
      </c>
      <c r="C164" s="84" t="str">
        <f ca="1"/>
        <v>POL</v>
      </c>
      <c r="D164" s="84" t="str">
        <f ca="1"/>
        <v>ECS           Europe &amp; Central Asia</v>
      </c>
      <c r="E164" s="84" t="str">
        <f ca="1"/>
        <v>IBRD</v>
      </c>
      <c r="F164" s="81" t="str">
        <f t="shared" ca="1" si="5"/>
        <v/>
      </c>
      <c r="G164" s="80">
        <f>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0</v>
      </c>
      <c r="H164" s="80" cm="1">
        <f t="array" ref="H164">IF(
    SUM(IF(
            ISNUMBER(
                IF(
                    $M$4:$X$4,
                    (M164:X164),
                    "")),
            1,
            0))
        =0,
    NA(),
    IF(
        Parameters!$D$15=1,
        IF(
            SUM(--(ISNUMBER(IF($M$4:$X$4=1,(M164:X164),""))))&gt;0,
            MAX(IF(
                ISNUMBER(M164:X164),
                IF(
                    M$4:X$4=1,
                    M164:X164,
                    ""),
                "")),
            MAX(IF(
                ISNUMBER(M164:X164),
                IF(
                    M$4:X$4=2,
                    M164:X164,
                    ""),
                ""))
        ),
        IF(
            Parameters!$D$16=1,
            IFERROR(
                AVERAGE(IF(
                    ISNUMBER(M164:X164),
                    IF(
                        M$4:X$4=1,
                        M164:X164,
                        ""),
                    "")),
                AVERAGE(IF(
                    ISNUMBER(M164:X164),
                    IF(
                        M$4:X$4=2,
                        M164:X164,
                        ""),
                    ""))
            ),
            IF(
                Parameters!$D$17=1,
                IFERROR(
                    IF(
                        OR(
                            IF(
                                ISNUMBER(M164:X164),
                                IF(
                                    M$4:X$4=1,
                                    M164:X164,
                                    ""),
                                "")
                            =0),
                        0,
                        GEOMEAN(IF(
                            ISNUMBER(M164:X164),
                            IF(
                                M$4:X$4=1,
                                M164:X164,
                                ""),
                            ""))
                    ),
                    IF(
                        OR(IF(
                            ISNUMBER(M164:X164),
                            IF(
                                M$4:X$4=2,
                                M164:X164,
                                ""),
                            "")
                            =0),
                        0,
                        GEOMEAN(IF(
                            ISNUMBER(M164:X164),
                            IF(
                                M$4:X$4=2,
                                M164:X164,
                                ""),
                            "")))
                )
            )
        )
    )
)</f>
        <v>0.74696004632310298</v>
      </c>
      <c r="I164" s="191" t="e" cm="1">
        <f t="array" ref="I164">IF(
    SUM(IF(
            ISNUMBER(
                IF(
                    $M$5:$X$5,
                    (M164:X164),
                    "")),
            1,
            0))
        =0,
    NA(),
    IF(
        Parameters!$D$15=1,
        IF(
            SUM(--(ISNUMBER(IF($M$5:$X$5=1,(M164:X164),""))))&gt;0,
            MAX(IF(
                ISNUMBER(M164:X164),
                IF(
                    M$5:X$5=1,
                    M164:X164,
                    ""),
                "")),
            MAX(IF(
                ISNUMBER(M164:X164),
                IF(
                    M$5:X$5=2,
                    M164:X164,
                    ""),
                ""))
        ),
        IF(
            Parameters!$D$16=1,
            IFERROR(
                AVERAGE(IF(
                    ISNUMBER(M164:X164),
                    IF(
                        M$5:X$5=1,
                        M164:X164,
                        ""),
                    "")),
                AVERAGE(IF(
                    ISNUMBER(M164:X164),
                    IF(
                        M$5:X$5=2,
                        M164:X164,
                        ""),
                    ""))
            ),
            IF(
                Parameters!$D$17=1,
                IFERROR(
                    IF(
                        OR(
                            IF(
                                ISNUMBER(M164:X164),
                                IF(
                                    M$5:X$5=1,
                                    M164:X164,
                                    ""),
                                "")
                            =0),
                        0,
                        GEOMEAN(IF(
                            ISNUMBER(M164:X164),
                            IF(
                                M$5:X$5=1,
                                M164:X164,
                                ""),
                            ""))
                    ),
                    IF(
                        OR(IF(
                            ISNUMBER(M164:X164),
                            IF(
                                M$5:X$5=2,
                                M164:X164,
                                ""),
                            "")
                            =0),
                        0,
                        GEOMEAN(IF(
                            ISNUMBER(M164:X164),
                            IF(
                                M$5:X$5=2,
                                M164:X164,
                                ""),
                            "")))
                )
            )
        )
    )
)</f>
        <v>#N/A</v>
      </c>
      <c r="J164" s="242">
        <v>44620</v>
      </c>
      <c r="K164" s="242">
        <v>44620</v>
      </c>
      <c r="L164" s="91" t="s">
        <v>270</v>
      </c>
      <c r="M164" s="192">
        <v>0.789473684210525</v>
      </c>
      <c r="N164" s="192">
        <v>0.74696004632310298</v>
      </c>
      <c r="O164" s="192" t="s">
        <v>409</v>
      </c>
      <c r="P164" s="192" t="s">
        <v>409</v>
      </c>
      <c r="Q164" s="192" t="s">
        <v>409</v>
      </c>
      <c r="R164" s="192">
        <v>0.191</v>
      </c>
      <c r="S164" s="192">
        <v>75.5</v>
      </c>
      <c r="T164" s="192" t="s">
        <v>409</v>
      </c>
      <c r="U164" s="192" t="s">
        <v>409</v>
      </c>
      <c r="V164" s="192" t="s">
        <v>409</v>
      </c>
      <c r="W164" s="192"/>
      <c r="X164" s="192"/>
      <c r="Y164" s="192"/>
      <c r="Z164" s="192"/>
      <c r="AA164" s="87"/>
    </row>
    <row r="165" spans="1:27" x14ac:dyDescent="0.2">
      <c r="A165" s="81">
        <v>158</v>
      </c>
      <c r="B165" s="84" t="str">
        <f ca="1"/>
        <v>Puerto Rico</v>
      </c>
      <c r="C165" s="84" t="str">
        <f ca="1"/>
        <v>PRI</v>
      </c>
      <c r="D165" s="84" t="str">
        <f ca="1"/>
        <v>LCN           Latin America &amp; Caribbean</v>
      </c>
      <c r="E165" s="84" t="str">
        <f ca="1"/>
        <v>NA</v>
      </c>
      <c r="F165" s="81" t="str">
        <f t="shared" ca="1" si="5"/>
        <v/>
      </c>
      <c r="G165" s="80">
        <f>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0</v>
      </c>
      <c r="H165" s="80" cm="1">
        <f t="array" ref="H165">IF(
    SUM(IF(
            ISNUMBER(
                IF(
                    $M$4:$X$4,
                    (M165:X165),
                    "")),
            1,
            0))
        =0,
    NA(),
    IF(
        Parameters!$D$15=1,
        IF(
            SUM(--(ISNUMBER(IF($M$4:$X$4=1,(M165:X165),""))))&gt;0,
            MAX(IF(
                ISNUMBER(M165:X165),
                IF(
                    M$4:X$4=1,
                    M165:X165,
                    ""),
                "")),
            MAX(IF(
                ISNUMBER(M165:X165),
                IF(
                    M$4:X$4=2,
                    M165:X165,
                    ""),
                ""))
        ),
        IF(
            Parameters!$D$16=1,
            IFERROR(
                AVERAGE(IF(
                    ISNUMBER(M165:X165),
                    IF(
                        M$4:X$4=1,
                        M165:X165,
                        ""),
                    "")),
                AVERAGE(IF(
                    ISNUMBER(M165:X165),
                    IF(
                        M$4:X$4=2,
                        M165:X165,
                        ""),
                    ""))
            ),
            IF(
                Parameters!$D$17=1,
                IFERROR(
                    IF(
                        OR(
                            IF(
                                ISNUMBER(M165:X165),
                                IF(
                                    M$4:X$4=1,
                                    M165:X165,
                                    ""),
                                "")
                            =0),
                        0,
                        GEOMEAN(IF(
                            ISNUMBER(M165:X165),
                            IF(
                                M$4:X$4=1,
                                M165:X165,
                                ""),
                            ""))
                    ),
                    IF(
                        OR(IF(
                            ISNUMBER(M165:X165),
                            IF(
                                M$4:X$4=2,
                                M165:X165,
                                ""),
                            "")
                            =0),
                        0,
                        GEOMEAN(IF(
                            ISNUMBER(M165:X165),
                            IF(
                                M$4:X$4=2,
                                M165:X165,
                                ""),
                            "")))
                )
            )
        )
    )
)</f>
        <v>2.7990430622009499</v>
      </c>
      <c r="I165" s="191" t="e" cm="1">
        <f t="array" ref="I165">IF(
    SUM(IF(
            ISNUMBER(
                IF(
                    $M$5:$X$5,
                    (M165:X165),
                    "")),
            1,
            0))
        =0,
    NA(),
    IF(
        Parameters!$D$15=1,
        IF(
            SUM(--(ISNUMBER(IF($M$5:$X$5=1,(M165:X165),""))))&gt;0,
            MAX(IF(
                ISNUMBER(M165:X165),
                IF(
                    M$5:X$5=1,
                    M165:X165,
                    ""),
                "")),
            MAX(IF(
                ISNUMBER(M165:X165),
                IF(
                    M$5:X$5=2,
                    M165:X165,
                    ""),
                ""))
        ),
        IF(
            Parameters!$D$16=1,
            IFERROR(
                AVERAGE(IF(
                    ISNUMBER(M165:X165),
                    IF(
                        M$5:X$5=1,
                        M165:X165,
                        ""),
                    "")),
                AVERAGE(IF(
                    ISNUMBER(M165:X165),
                    IF(
                        M$5:X$5=2,
                        M165:X165,
                        ""),
                    ""))
            ),
            IF(
                Parameters!$D$17=1,
                IFERROR(
                    IF(
                        OR(
                            IF(
                                ISNUMBER(M165:X165),
                                IF(
                                    M$5:X$5=1,
                                    M165:X165,
                                    ""),
                                "")
                            =0),
                        0,
                        GEOMEAN(IF(
                            ISNUMBER(M165:X165),
                            IF(
                                M$5:X$5=1,
                                M165:X165,
                                ""),
                            ""))
                    ),
                    IF(
                        OR(IF(
                            ISNUMBER(M165:X165),
                            IF(
                                M$5:X$5=2,
                                M165:X165,
                                ""),
                            "")
                            =0),
                        0,
                        GEOMEAN(IF(
                            ISNUMBER(M165:X165),
                            IF(
                                M$5:X$5=2,
                                M165:X165,
                                ""),
                            "")))
                )
            )
        )
    )
)</f>
        <v>#N/A</v>
      </c>
      <c r="J165" s="242">
        <v>44887</v>
      </c>
      <c r="K165" s="242" t="s">
        <v>409</v>
      </c>
      <c r="L165" s="91" t="s">
        <v>685</v>
      </c>
      <c r="M165" s="192">
        <v>2.7990430622009499</v>
      </c>
      <c r="N165" s="192" t="s">
        <v>409</v>
      </c>
      <c r="O165" s="192" t="s">
        <v>409</v>
      </c>
      <c r="P165" s="192" t="s">
        <v>409</v>
      </c>
      <c r="Q165" s="192" t="s">
        <v>409</v>
      </c>
      <c r="R165" s="192">
        <v>0.27500000000000002</v>
      </c>
      <c r="S165" s="192" t="s">
        <v>409</v>
      </c>
      <c r="T165" s="192" t="s">
        <v>409</v>
      </c>
      <c r="U165" s="192" t="s">
        <v>409</v>
      </c>
      <c r="V165" s="192" t="s">
        <v>409</v>
      </c>
      <c r="W165" s="192"/>
      <c r="X165" s="192"/>
      <c r="Y165" s="192"/>
      <c r="Z165" s="192"/>
      <c r="AA165" s="87"/>
    </row>
    <row r="166" spans="1:27" x14ac:dyDescent="0.2">
      <c r="A166" s="81">
        <v>159</v>
      </c>
      <c r="B166" s="84" t="str">
        <f ca="1"/>
        <v>Korea, Dem. People's Rep.</v>
      </c>
      <c r="C166" s="84" t="str">
        <f ca="1"/>
        <v>PRK</v>
      </c>
      <c r="D166" s="84" t="str">
        <f ca="1"/>
        <v>EAS           East Asia &amp; Pacific</v>
      </c>
      <c r="E166" s="84" t="str">
        <f ca="1"/>
        <v>NA</v>
      </c>
      <c r="F166" s="81" t="str">
        <f t="shared" ca="1" si="5"/>
        <v/>
      </c>
      <c r="G166" s="80">
        <f>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0</v>
      </c>
      <c r="H166" s="80" cm="1">
        <f t="array" ref="H166">IF(
    SUM(IF(
            ISNUMBER(
                IF(
                    $M$4:$X$4,
                    (M166:X166),
                    "")),
            1,
            0))
        =0,
    NA(),
    IF(
        Parameters!$D$15=1,
        IF(
            SUM(--(ISNUMBER(IF($M$4:$X$4=1,(M166:X166),""))))&gt;0,
            MAX(IF(
                ISNUMBER(M166:X166),
                IF(
                    M$4:X$4=1,
                    M166:X166,
                    ""),
                "")),
            MAX(IF(
                ISNUMBER(M166:X166),
                IF(
                    M$4:X$4=2,
                    M166:X166,
                    ""),
                ""))
        ),
        IF(
            Parameters!$D$16=1,
            IFERROR(
                AVERAGE(IF(
                    ISNUMBER(M166:X166),
                    IF(
                        M$4:X$4=1,
                        M166:X166,
                        ""),
                    "")),
                AVERAGE(IF(
                    ISNUMBER(M166:X166),
                    IF(
                        M$4:X$4=2,
                        M166:X166,
                        ""),
                    ""))
            ),
            IF(
                Parameters!$D$17=1,
                IFERROR(
                    IF(
                        OR(
                            IF(
                                ISNUMBER(M166:X166),
                                IF(
                                    M$4:X$4=1,
                                    M166:X166,
                                    ""),
                                "")
                            =0),
                        0,
                        GEOMEAN(IF(
                            ISNUMBER(M166:X166),
                            IF(
                                M$4:X$4=1,
                                M166:X166,
                                ""),
                            ""))
                    ),
                    IF(
                        OR(IF(
                            ISNUMBER(M166:X166),
                            IF(
                                M$4:X$4=2,
                                M166:X166,
                                ""),
                            "")
                            =0),
                        0,
                        GEOMEAN(IF(
                            ISNUMBER(M166:X166),
                            IF(
                                M$4:X$4=2,
                                M166:X166,
                                ""),
                            "")))
                )
            )
        )
    )
)</f>
        <v>8.6363636363636296</v>
      </c>
      <c r="I166" s="191" t="e" cm="1">
        <f t="array" ref="I166">IF(
    SUM(IF(
            ISNUMBER(
                IF(
                    $M$5:$X$5,
                    (M166:X166),
                    "")),
            1,
            0))
        =0,
    NA(),
    IF(
        Parameters!$D$15=1,
        IF(
            SUM(--(ISNUMBER(IF($M$5:$X$5=1,(M166:X166),""))))&gt;0,
            MAX(IF(
                ISNUMBER(M166:X166),
                IF(
                    M$5:X$5=1,
                    M166:X166,
                    ""),
                "")),
            MAX(IF(
                ISNUMBER(M166:X166),
                IF(
                    M$5:X$5=2,
                    M166:X166,
                    ""),
                ""))
        ),
        IF(
            Parameters!$D$16=1,
            IFERROR(
                AVERAGE(IF(
                    ISNUMBER(M166:X166),
                    IF(
                        M$5:X$5=1,
                        M166:X166,
                        ""),
                    "")),
                AVERAGE(IF(
                    ISNUMBER(M166:X166),
                    IF(
                        M$5:X$5=2,
                        M166:X166,
                        ""),
                    ""))
            ),
            IF(
                Parameters!$D$17=1,
                IFERROR(
                    IF(
                        OR(
                            IF(
                                ISNUMBER(M166:X166),
                                IF(
                                    M$5:X$5=1,
                                    M166:X166,
                                    ""),
                                "")
                            =0),
                        0,
                        GEOMEAN(IF(
                            ISNUMBER(M166:X166),
                            IF(
                                M$5:X$5=1,
                                M166:X166,
                                ""),
                            ""))
                    ),
                    IF(
                        OR(IF(
                            ISNUMBER(M166:X166),
                            IF(
                                M$5:X$5=2,
                                M166:X166,
                                ""),
                            "")
                            =0),
                        0,
                        GEOMEAN(IF(
                            ISNUMBER(M166:X166),
                            IF(
                                M$5:X$5=2,
                                M166:X166,
                                ""),
                            "")))
                )
            )
        )
    )
)</f>
        <v>#N/A</v>
      </c>
      <c r="J166" s="242">
        <v>44620</v>
      </c>
      <c r="K166" s="242">
        <v>44620</v>
      </c>
      <c r="L166" s="91" t="s">
        <v>271</v>
      </c>
      <c r="M166" s="192">
        <v>8.6363636363636296</v>
      </c>
      <c r="N166" s="192" t="s">
        <v>409</v>
      </c>
      <c r="O166" s="192" t="s">
        <v>409</v>
      </c>
      <c r="P166" s="192" t="s">
        <v>409</v>
      </c>
      <c r="Q166" s="192" t="s">
        <v>409</v>
      </c>
      <c r="R166" s="192">
        <v>0.51900000000000002</v>
      </c>
      <c r="S166" s="192" t="s">
        <v>409</v>
      </c>
      <c r="T166" s="192" t="s">
        <v>409</v>
      </c>
      <c r="U166" s="192" t="s">
        <v>409</v>
      </c>
      <c r="V166" s="192" t="s">
        <v>409</v>
      </c>
      <c r="W166" s="192"/>
      <c r="X166" s="192"/>
      <c r="Y166" s="192"/>
      <c r="Z166" s="192"/>
      <c r="AA166" s="87"/>
    </row>
    <row r="167" spans="1:27" x14ac:dyDescent="0.2">
      <c r="A167" s="81">
        <v>160</v>
      </c>
      <c r="B167" s="84" t="str">
        <f ca="1"/>
        <v>Portugal</v>
      </c>
      <c r="C167" s="84" t="str">
        <f ca="1"/>
        <v>PRT</v>
      </c>
      <c r="D167" s="84" t="str">
        <f ca="1"/>
        <v>ECS           Europe &amp; Central Asia</v>
      </c>
      <c r="E167" s="84" t="str">
        <f ca="1"/>
        <v>NA</v>
      </c>
      <c r="F167" s="81" t="str">
        <f t="shared" ca="1" si="5"/>
        <v/>
      </c>
      <c r="G167" s="80">
        <f>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0</v>
      </c>
      <c r="H167" s="80" cm="1">
        <f t="array" ref="H167">IF(
    SUM(IF(
            ISNUMBER(
                IF(
                    $M$4:$X$4,
                    (M167:X167),
                    "")),
            1,
            0))
        =0,
    NA(),
    IF(
        Parameters!$D$15=1,
        IF(
            SUM(--(ISNUMBER(IF($M$4:$X$4=1,(M167:X167),""))))&gt;0,
            MAX(IF(
                ISNUMBER(M167:X167),
                IF(
                    M$4:X$4=1,
                    M167:X167,
                    ""),
                "")),
            MAX(IF(
                ISNUMBER(M167:X167),
                IF(
                    M$4:X$4=2,
                    M167:X167,
                    ""),
                ""))
        ),
        IF(
            Parameters!$D$16=1,
            IFERROR(
                AVERAGE(IF(
                    ISNUMBER(M167:X167),
                    IF(
                        M$4:X$4=1,
                        M167:X167,
                        ""),
                    "")),
                AVERAGE(IF(
                    ISNUMBER(M167:X167),
                    IF(
                        M$4:X$4=2,
                        M167:X167,
                        ""),
                    ""))
            ),
            IF(
                Parameters!$D$17=1,
                IFERROR(
                    IF(
                        OR(
                            IF(
                                ISNUMBER(M167:X167),
                                IF(
                                    M$4:X$4=1,
                                    M167:X167,
                                    ""),
                                "")
                            =0),
                        0,
                        GEOMEAN(IF(
                            ISNUMBER(M167:X167),
                            IF(
                                M$4:X$4=1,
                                M167:X167,
                                ""),
                            ""))
                    ),
                    IF(
                        OR(IF(
                            ISNUMBER(M167:X167),
                            IF(
                                M$4:X$4=2,
                                M167:X167,
                                ""),
                            "")
                            =0),
                        0,
                        GEOMEAN(IF(
                            ISNUMBER(M167:X167),
                            IF(
                                M$4:X$4=2,
                                M167:X167,
                                ""),
                            "")))
                )
            )
        )
    )
)</f>
        <v>0</v>
      </c>
      <c r="I167" s="191" t="e" cm="1">
        <f t="array" ref="I167">IF(
    SUM(IF(
            ISNUMBER(
                IF(
                    $M$5:$X$5,
                    (M167:X167),
                    "")),
            1,
            0))
        =0,
    NA(),
    IF(
        Parameters!$D$15=1,
        IF(
            SUM(--(ISNUMBER(IF($M$5:$X$5=1,(M167:X167),""))))&gt;0,
            MAX(IF(
                ISNUMBER(M167:X167),
                IF(
                    M$5:X$5=1,
                    M167:X167,
                    ""),
                "")),
            MAX(IF(
                ISNUMBER(M167:X167),
                IF(
                    M$5:X$5=2,
                    M167:X167,
                    ""),
                ""))
        ),
        IF(
            Parameters!$D$16=1,
            IFERROR(
                AVERAGE(IF(
                    ISNUMBER(M167:X167),
                    IF(
                        M$5:X$5=1,
                        M167:X167,
                        ""),
                    "")),
                AVERAGE(IF(
                    ISNUMBER(M167:X167),
                    IF(
                        M$5:X$5=2,
                        M167:X167,
                        ""),
                    ""))
            ),
            IF(
                Parameters!$D$17=1,
                IFERROR(
                    IF(
                        OR(
                            IF(
                                ISNUMBER(M167:X167),
                                IF(
                                    M$5:X$5=1,
                                    M167:X167,
                                    ""),
                                "")
                            =0),
                        0,
                        GEOMEAN(IF(
                            ISNUMBER(M167:X167),
                            IF(
                                M$5:X$5=1,
                                M167:X167,
                                ""),
                            ""))
                    ),
                    IF(
                        OR(IF(
                            ISNUMBER(M167:X167),
                            IF(
                                M$5:X$5=2,
                                M167:X167,
                                ""),
                            "")
                            =0),
                        0,
                        GEOMEAN(IF(
                            ISNUMBER(M167:X167),
                            IF(
                                M$5:X$5=2,
                                M167:X167,
                                ""),
                            "")))
                )
            )
        )
    )
)</f>
        <v>#N/A</v>
      </c>
      <c r="J167" s="242">
        <v>44895</v>
      </c>
      <c r="K167" s="242">
        <v>44620</v>
      </c>
      <c r="L167" s="91" t="s">
        <v>273</v>
      </c>
      <c r="M167" s="192">
        <v>0</v>
      </c>
      <c r="N167" s="192">
        <v>0</v>
      </c>
      <c r="O167" s="192" t="s">
        <v>409</v>
      </c>
      <c r="P167" s="192" t="s">
        <v>409</v>
      </c>
      <c r="Q167" s="192" t="s">
        <v>409</v>
      </c>
      <c r="R167" s="192">
        <v>0.158</v>
      </c>
      <c r="S167" s="192">
        <v>78.7</v>
      </c>
      <c r="T167" s="192" t="s">
        <v>409</v>
      </c>
      <c r="U167" s="192" t="s">
        <v>409</v>
      </c>
      <c r="V167" s="192" t="s">
        <v>409</v>
      </c>
      <c r="W167" s="192"/>
      <c r="X167" s="192"/>
      <c r="Y167" s="192"/>
      <c r="Z167" s="192"/>
      <c r="AA167" s="87"/>
    </row>
    <row r="168" spans="1:27" x14ac:dyDescent="0.2">
      <c r="A168" s="81">
        <v>161</v>
      </c>
      <c r="B168" s="84" t="str">
        <f ca="1"/>
        <v>Paraguay</v>
      </c>
      <c r="C168" s="84" t="str">
        <f ca="1"/>
        <v>PRY</v>
      </c>
      <c r="D168" s="84" t="str">
        <f ca="1"/>
        <v>LCN           Latin America &amp; Caribbean</v>
      </c>
      <c r="E168" s="84" t="str">
        <f ca="1"/>
        <v>IBRD</v>
      </c>
      <c r="F168" s="81" t="str">
        <f t="shared" ca="1" si="5"/>
        <v/>
      </c>
      <c r="G168" s="80">
        <f>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0</v>
      </c>
      <c r="H168" s="80" cm="1">
        <f t="array" ref="H168">IF(
    SUM(IF(
            ISNUMBER(
                IF(
                    $M$4:$X$4,
                    (M168:X168),
                    "")),
            1,
            0))
        =0,
    NA(),
    IF(
        Parameters!$D$15=1,
        IF(
            SUM(--(ISNUMBER(IF($M$4:$X$4=1,(M168:X168),""))))&gt;0,
            MAX(IF(
                ISNUMBER(M168:X168),
                IF(
                    M$4:X$4=1,
                    M168:X168,
                    ""),
                "")),
            MAX(IF(
                ISNUMBER(M168:X168),
                IF(
                    M$4:X$4=2,
                    M168:X168,
                    ""),
                ""))
        ),
        IF(
            Parameters!$D$16=1,
            IFERROR(
                AVERAGE(IF(
                    ISNUMBER(M168:X168),
                    IF(
                        M$4:X$4=1,
                        M168:X168,
                        ""),
                    "")),
                AVERAGE(IF(
                    ISNUMBER(M168:X168),
                    IF(
                        M$4:X$4=2,
                        M168:X168,
                        ""),
                    ""))
            ),
            IF(
                Parameters!$D$17=1,
                IFERROR(
                    IF(
                        OR(
                            IF(
                                ISNUMBER(M168:X168),
                                IF(
                                    M$4:X$4=1,
                                    M168:X168,
                                    ""),
                                "")
                            =0),
                        0,
                        GEOMEAN(IF(
                            ISNUMBER(M168:X168),
                            IF(
                                M$4:X$4=1,
                                M168:X168,
                                ""),
                            ""))
                    ),
                    IF(
                        OR(IF(
                            ISNUMBER(M168:X168),
                            IF(
                                M$4:X$4=2,
                                M168:X168,
                                ""),
                            "")
                            =0),
                        0,
                        GEOMEAN(IF(
                            ISNUMBER(M168:X168),
                            IF(
                                M$4:X$4=2,
                                M168:X168,
                                ""),
                            "")))
                )
            )
        )
    )
)</f>
        <v>5.6398378691372297</v>
      </c>
      <c r="I168" s="191" t="e" cm="1">
        <f t="array" ref="I168">IF(
    SUM(IF(
            ISNUMBER(
                IF(
                    $M$5:$X$5,
                    (M168:X168),
                    "")),
            1,
            0))
        =0,
    NA(),
    IF(
        Parameters!$D$15=1,
        IF(
            SUM(--(ISNUMBER(IF($M$5:$X$5=1,(M168:X168),""))))&gt;0,
            MAX(IF(
                ISNUMBER(M168:X168),
                IF(
                    M$5:X$5=1,
                    M168:X168,
                    ""),
                "")),
            MAX(IF(
                ISNUMBER(M168:X168),
                IF(
                    M$5:X$5=2,
                    M168:X168,
                    ""),
                ""))
        ),
        IF(
            Parameters!$D$16=1,
            IFERROR(
                AVERAGE(IF(
                    ISNUMBER(M168:X168),
                    IF(
                        M$5:X$5=1,
                        M168:X168,
                        ""),
                    "")),
                AVERAGE(IF(
                    ISNUMBER(M168:X168),
                    IF(
                        M$5:X$5=2,
                        M168:X168,
                        ""),
                    ""))
            ),
            IF(
                Parameters!$D$17=1,
                IFERROR(
                    IF(
                        OR(
                            IF(
                                ISNUMBER(M168:X168),
                                IF(
                                    M$5:X$5=1,
                                    M168:X168,
                                    ""),
                                "")
                            =0),
                        0,
                        GEOMEAN(IF(
                            ISNUMBER(M168:X168),
                            IF(
                                M$5:X$5=1,
                                M168:X168,
                                ""),
                            ""))
                    ),
                    IF(
                        OR(IF(
                            ISNUMBER(M168:X168),
                            IF(
                                M$5:X$5=2,
                                M168:X168,
                                ""),
                            "")
                            =0),
                        0,
                        GEOMEAN(IF(
                            ISNUMBER(M168:X168),
                            IF(
                                M$5:X$5=2,
                                M168:X168,
                                ""),
                            "")))
                )
            )
        )
    )
)</f>
        <v>#N/A</v>
      </c>
      <c r="J168" s="242">
        <v>44895</v>
      </c>
      <c r="K168" s="242">
        <v>44620</v>
      </c>
      <c r="L168" s="91" t="s">
        <v>275</v>
      </c>
      <c r="M168" s="192">
        <v>5.2870813397129099</v>
      </c>
      <c r="N168" s="192">
        <v>5.6398378691372297</v>
      </c>
      <c r="O168" s="192" t="s">
        <v>409</v>
      </c>
      <c r="P168" s="192" t="s">
        <v>409</v>
      </c>
      <c r="Q168" s="192" t="s">
        <v>409</v>
      </c>
      <c r="R168" s="192">
        <v>0.379</v>
      </c>
      <c r="S168" s="192">
        <v>58.6</v>
      </c>
      <c r="T168" s="192" t="s">
        <v>409</v>
      </c>
      <c r="U168" s="192" t="s">
        <v>409</v>
      </c>
      <c r="V168" s="192" t="s">
        <v>409</v>
      </c>
      <c r="W168" s="192"/>
      <c r="X168" s="192"/>
      <c r="Y168" s="192"/>
      <c r="Z168" s="192"/>
      <c r="AA168" s="87"/>
    </row>
    <row r="169" spans="1:27" x14ac:dyDescent="0.2">
      <c r="A169" s="81">
        <v>162</v>
      </c>
      <c r="B169" s="84" t="str">
        <f ca="1"/>
        <v>West Bank and Gaza</v>
      </c>
      <c r="C169" s="84" t="str">
        <f ca="1"/>
        <v>PSE</v>
      </c>
      <c r="D169" s="84" t="str">
        <f ca="1"/>
        <v>MEA           Middle East &amp; North Africa</v>
      </c>
      <c r="E169" s="84" t="str">
        <f ca="1"/>
        <v>NA</v>
      </c>
      <c r="F169" s="81" t="str">
        <f t="shared" ca="1" si="5"/>
        <v/>
      </c>
      <c r="G169" s="80">
        <f>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6.1675179377089533</v>
      </c>
      <c r="H169" s="80" cm="1">
        <f t="array" ref="H169">IF(
    SUM(IF(
            ISNUMBER(
                IF(
                    $M$4:$X$4,
                    (M169:X169),
                    "")),
            1,
            0))
        =0,
    NA(),
    IF(
        Parameters!$D$15=1,
        IF(
            SUM(--(ISNUMBER(IF($M$4:$X$4=1,(M169:X169),""))))&gt;0,
            MAX(IF(
                ISNUMBER(M169:X169),
                IF(
                    M$4:X$4=1,
                    M169:X169,
                    ""),
                "")),
            MAX(IF(
                ISNUMBER(M169:X169),
                IF(
                    M$4:X$4=2,
                    M169:X169,
                    ""),
                ""))
        ),
        IF(
            Parameters!$D$16=1,
            IFERROR(
                AVERAGE(IF(
                    ISNUMBER(M169:X169),
                    IF(
                        M$4:X$4=1,
                        M169:X169,
                        ""),
                    "")),
                AVERAGE(IF(
                    ISNUMBER(M169:X169),
                    IF(
                        M$4:X$4=2,
                        M169:X169,
                        ""),
                    ""))
            ),
            IF(
                Parameters!$D$17=1,
                IFERROR(
                    IF(
                        OR(
                            IF(
                                ISNUMBER(M169:X169),
                                IF(
                                    M$4:X$4=1,
                                    M169:X169,
                                    ""),
                                "")
                            =0),
                        0,
                        GEOMEAN(IF(
                            ISNUMBER(M169:X169),
                            IF(
                                M$4:X$4=1,
                                M169:X169,
                                ""),
                            ""))
                    ),
                    IF(
                        OR(IF(
                            ISNUMBER(M169:X169),
                            IF(
                                M$4:X$4=2,
                                M169:X169,
                                ""),
                            "")
                            =0),
                        0,
                        GEOMEAN(IF(
                            ISNUMBER(M169:X169),
                            IF(
                                M$4:X$4=2,
                                M169:X169,
                                ""),
                            "")))
                )
            )
        )
    )
)</f>
        <v>3.8038277511961698</v>
      </c>
      <c r="I169" s="191" cm="1">
        <f t="array" ref="I169">IF(
    SUM(IF(
            ISNUMBER(
                IF(
                    $M$5:$X$5,
                    (M169:X169),
                    "")),
            1,
            0))
        =0,
    NA(),
    IF(
        Parameters!$D$15=1,
        IF(
            SUM(--(ISNUMBER(IF($M$5:$X$5=1,(M169:X169),""))))&gt;0,
            MAX(IF(
                ISNUMBER(M169:X169),
                IF(
                    M$5:X$5=1,
                    M169:X169,
                    ""),
                "")),
            MAX(IF(
                ISNUMBER(M169:X169),
                IF(
                    M$5:X$5=2,
                    M169:X169,
                    ""),
                ""))
        ),
        IF(
            Parameters!$D$16=1,
            IFERROR(
                AVERAGE(IF(
                    ISNUMBER(M169:X169),
                    IF(
                        M$5:X$5=1,
                        M169:X169,
                        ""),
                    "")),
                AVERAGE(IF(
                    ISNUMBER(M169:X169),
                    IF(
                        M$5:X$5=2,
                        M169:X169,
                        ""),
                    ""))
            ),
            IF(
                Parameters!$D$17=1,
                IFERROR(
                    IF(
                        OR(
                            IF(
                                ISNUMBER(M169:X169),
                                IF(
                                    M$5:X$5=1,
                                    M169:X169,
                                    ""),
                                "")
                            =0),
                        0,
                        GEOMEAN(IF(
                            ISNUMBER(M169:X169),
                            IF(
                                M$5:X$5=1,
                                M169:X169,
                                ""),
                            ""))
                    ),
                    IF(
                        OR(IF(
                            ISNUMBER(M169:X169),
                            IF(
                                M$5:X$5=2,
                                M169:X169,
                                ""),
                            "")
                            =0),
                        0,
                        GEOMEAN(IF(
                            ISNUMBER(M169:X169),
                            IF(
                                M$5:X$5=2,
                                M169:X169,
                                ""),
                            "")))
                )
            )
        )
    )
)</f>
        <v>10</v>
      </c>
      <c r="J169" s="242">
        <v>44887</v>
      </c>
      <c r="K169" s="242">
        <v>45385</v>
      </c>
      <c r="L169" s="91" t="s">
        <v>686</v>
      </c>
      <c r="M169" s="192">
        <v>3.8038277511961698</v>
      </c>
      <c r="N169" s="192" t="s">
        <v>409</v>
      </c>
      <c r="O169" s="192">
        <v>10</v>
      </c>
      <c r="P169" s="192" t="s">
        <v>409</v>
      </c>
      <c r="Q169" s="192" t="s">
        <v>409</v>
      </c>
      <c r="R169" s="192">
        <v>0.317</v>
      </c>
      <c r="S169" s="192" t="s">
        <v>409</v>
      </c>
      <c r="T169" s="192" t="s">
        <v>750</v>
      </c>
      <c r="U169" s="192" t="s">
        <v>409</v>
      </c>
      <c r="V169" s="192" t="s">
        <v>409</v>
      </c>
      <c r="W169" s="192"/>
      <c r="X169" s="192"/>
      <c r="Y169" s="192"/>
      <c r="Z169" s="192"/>
      <c r="AA169" s="87"/>
    </row>
    <row r="170" spans="1:27" x14ac:dyDescent="0.2">
      <c r="A170" s="81">
        <v>163</v>
      </c>
      <c r="B170" s="84" t="str">
        <f ca="1"/>
        <v>French Polynesia</v>
      </c>
      <c r="C170" s="84" t="str">
        <f ca="1"/>
        <v>PYF</v>
      </c>
      <c r="D170" s="84" t="str">
        <f ca="1"/>
        <v>EAS           East Asia &amp; Pacific</v>
      </c>
      <c r="E170" s="84" t="str">
        <f ca="1"/>
        <v>NA</v>
      </c>
      <c r="F170" s="81" t="str">
        <f t="shared" ca="1" si="5"/>
        <v/>
      </c>
      <c r="G170" s="80" t="e">
        <f>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#N/A</v>
      </c>
      <c r="H170" s="80" t="e" cm="1">
        <f t="array" ref="H170">IF(
    SUM(IF(
            ISNUMBER(
                IF(
                    $M$4:$X$4,
                    (M170:X170),
                    "")),
            1,
            0))
        =0,
    NA(),
    IF(
        Parameters!$D$15=1,
        IF(
            SUM(--(ISNUMBER(IF($M$4:$X$4=1,(M170:X170),""))))&gt;0,
            MAX(IF(
                ISNUMBER(M170:X170),
                IF(
                    M$4:X$4=1,
                    M170:X170,
                    ""),
                "")),
            MAX(IF(
                ISNUMBER(M170:X170),
                IF(
                    M$4:X$4=2,
                    M170:X170,
                    ""),
                ""))
        ),
        IF(
            Parameters!$D$16=1,
            IFERROR(
                AVERAGE(IF(
                    ISNUMBER(M170:X170),
                    IF(
                        M$4:X$4=1,
                        M170:X170,
                        ""),
                    "")),
                AVERAGE(IF(
                    ISNUMBER(M170:X170),
                    IF(
                        M$4:X$4=2,
                        M170:X170,
                        ""),
                    ""))
            ),
            IF(
                Parameters!$D$17=1,
                IFERROR(
                    IF(
                        OR(
                            IF(
                                ISNUMBER(M170:X170),
                                IF(
                                    M$4:X$4=1,
                                    M170:X170,
                                    ""),
                                "")
                            =0),
                        0,
                        GEOMEAN(IF(
                            ISNUMBER(M170:X170),
                            IF(
                                M$4:X$4=1,
                                M170:X170,
                                ""),
                            ""))
                    ),
                    IF(
                        OR(IF(
                            ISNUMBER(M170:X170),
                            IF(
                                M$4:X$4=2,
                                M170:X170,
                                ""),
                            "")
                            =0),
                        0,
                        GEOMEAN(IF(
                            ISNUMBER(M170:X170),
                            IF(
                                M$4:X$4=2,
                                M170:X170,
                                ""),
                            "")))
                )
            )
        )
    )
)</f>
        <v>#N/A</v>
      </c>
      <c r="I170" s="191" t="e" cm="1">
        <f t="array" ref="I170">IF(
    SUM(IF(
            ISNUMBER(
                IF(
                    $M$5:$X$5,
                    (M170:X170),
                    "")),
            1,
            0))
        =0,
    NA(),
    IF(
        Parameters!$D$15=1,
        IF(
            SUM(--(ISNUMBER(IF($M$5:$X$5=1,(M170:X170),""))))&gt;0,
            MAX(IF(
                ISNUMBER(M170:X170),
                IF(
                    M$5:X$5=1,
                    M170:X170,
                    ""),
                "")),
            MAX(IF(
                ISNUMBER(M170:X170),
                IF(
                    M$5:X$5=2,
                    M170:X170,
                    ""),
                ""))
        ),
        IF(
            Parameters!$D$16=1,
            IFERROR(
                AVERAGE(IF(
                    ISNUMBER(M170:X170),
                    IF(
                        M$5:X$5=1,
                        M170:X170,
                        ""),
                    "")),
                AVERAGE(IF(
                    ISNUMBER(M170:X170),
                    IF(
                        M$5:X$5=2,
                        M170:X170,
                        ""),
                    ""))
            ),
            IF(
                Parameters!$D$17=1,
                IFERROR(
                    IF(
                        OR(
                            IF(
                                ISNUMBER(M170:X170),
                                IF(
                                    M$5:X$5=1,
                                    M170:X170,
                                    ""),
                                "")
                            =0),
                        0,
                        GEOMEAN(IF(
                            ISNUMBER(M170:X170),
                            IF(
                                M$5:X$5=1,
                                M170:X170,
                                ""),
                            ""))
                    ),
                    IF(
                        OR(IF(
                            ISNUMBER(M170:X170),
                            IF(
                                M$5:X$5=2,
                                M170:X170,
                                ""),
                            "")
                            =0),
                        0,
                        GEOMEAN(IF(
                            ISNUMBER(M170:X170),
                            IF(
                                M$5:X$5=2,
                                M170:X170,
                                ""),
                            "")))
                )
            )
        )
    )
)</f>
        <v>#N/A</v>
      </c>
      <c r="J170" s="242">
        <v>44887</v>
      </c>
      <c r="K170" s="242" t="s">
        <v>409</v>
      </c>
      <c r="L170" s="91" t="s">
        <v>687</v>
      </c>
      <c r="M170" s="192" t="s">
        <v>409</v>
      </c>
      <c r="N170" s="192" t="s">
        <v>409</v>
      </c>
      <c r="O170" s="192" t="s">
        <v>409</v>
      </c>
      <c r="P170" s="192" t="s">
        <v>409</v>
      </c>
      <c r="Q170" s="192" t="s">
        <v>409</v>
      </c>
      <c r="R170" s="192" t="s">
        <v>409</v>
      </c>
      <c r="S170" s="192" t="s">
        <v>409</v>
      </c>
      <c r="T170" s="192" t="s">
        <v>409</v>
      </c>
      <c r="U170" s="192" t="s">
        <v>409</v>
      </c>
      <c r="V170" s="192" t="s">
        <v>409</v>
      </c>
      <c r="W170" s="192"/>
      <c r="X170" s="192"/>
      <c r="Y170" s="192"/>
      <c r="Z170" s="192"/>
      <c r="AA170" s="87"/>
    </row>
    <row r="171" spans="1:27" x14ac:dyDescent="0.2">
      <c r="A171" s="81">
        <v>164</v>
      </c>
      <c r="B171" s="84" t="str">
        <f ca="1"/>
        <v>Qatar</v>
      </c>
      <c r="C171" s="84" t="str">
        <f ca="1"/>
        <v>QAT</v>
      </c>
      <c r="D171" s="84" t="str">
        <f ca="1"/>
        <v>MEA           Middle East &amp; North Africa</v>
      </c>
      <c r="E171" s="84" t="str">
        <f ca="1"/>
        <v>NA</v>
      </c>
      <c r="F171" s="81" t="str">
        <f t="shared" ca="1" si="5"/>
        <v/>
      </c>
      <c r="G171" s="80">
        <f>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0</v>
      </c>
      <c r="H171" s="80" cm="1">
        <f t="array" ref="H171">IF(
    SUM(IF(
            ISNUMBER(
                IF(
                    $M$4:$X$4,
                    (M171:X171),
                    "")),
            1,
            0))
        =0,
    NA(),
    IF(
        Parameters!$D$15=1,
        IF(
            SUM(--(ISNUMBER(IF($M$4:$X$4=1,(M171:X171),""))))&gt;0,
            MAX(IF(
                ISNUMBER(M171:X171),
                IF(
                    M$4:X$4=1,
                    M171:X171,
                    ""),
                "")),
            MAX(IF(
                ISNUMBER(M171:X171),
                IF(
                    M$4:X$4=2,
                    M171:X171,
                    ""),
                ""))
        ),
        IF(
            Parameters!$D$16=1,
            IFERROR(
                AVERAGE(IF(
                    ISNUMBER(M171:X171),
                    IF(
                        M$4:X$4=1,
                        M171:X171,
                        ""),
                    "")),
                AVERAGE(IF(
                    ISNUMBER(M171:X171),
                    IF(
                        M$4:X$4=2,
                        M171:X171,
                        ""),
                    ""))
            ),
            IF(
                Parameters!$D$17=1,
                IFERROR(
                    IF(
                        OR(
                            IF(
                                ISNUMBER(M171:X171),
                                IF(
                                    M$4:X$4=1,
                                    M171:X171,
                                    ""),
                                "")
                            =0),
                        0,
                        GEOMEAN(IF(
                            ISNUMBER(M171:X171),
                            IF(
                                M$4:X$4=1,
                                M171:X171,
                                ""),
                            ""))
                    ),
                    IF(
                        OR(IF(
                            ISNUMBER(M171:X171),
                            IF(
                                M$4:X$4=2,
                                M171:X171,
                                ""),
                            "")
                            =0),
                        0,
                        GEOMEAN(IF(
                            ISNUMBER(M171:X171),
                            IF(
                                M$4:X$4=2,
                                M171:X171,
                                ""),
                            "")))
                )
            )
        )
    )
)</f>
        <v>1.64447017950202</v>
      </c>
      <c r="I171" s="191" t="e" cm="1">
        <f t="array" ref="I171">IF(
    SUM(IF(
            ISNUMBER(
                IF(
                    $M$5:$X$5,
                    (M171:X171),
                    "")),
            1,
            0))
        =0,
    NA(),
    IF(
        Parameters!$D$15=1,
        IF(
            SUM(--(ISNUMBER(IF($M$5:$X$5=1,(M171:X171),""))))&gt;0,
            MAX(IF(
                ISNUMBER(M171:X171),
                IF(
                    M$5:X$5=1,
                    M171:X171,
                    ""),
                "")),
            MAX(IF(
                ISNUMBER(M171:X171),
                IF(
                    M$5:X$5=2,
                    M171:X171,
                    ""),
                ""))
        ),
        IF(
            Parameters!$D$16=1,
            IFERROR(
                AVERAGE(IF(
                    ISNUMBER(M171:X171),
                    IF(
                        M$5:X$5=1,
                        M171:X171,
                        ""),
                    "")),
                AVERAGE(IF(
                    ISNUMBER(M171:X171),
                    IF(
                        M$5:X$5=2,
                        M171:X171,
                        ""),
                    ""))
            ),
            IF(
                Parameters!$D$17=1,
                IFERROR(
                    IF(
                        OR(
                            IF(
                                ISNUMBER(M171:X171),
                                IF(
                                    M$5:X$5=1,
                                    M171:X171,
                                    ""),
                                "")
                            =0),
                        0,
                        GEOMEAN(IF(
                            ISNUMBER(M171:X171),
                            IF(
                                M$5:X$5=1,
                                M171:X171,
                                ""),
                            ""))
                    ),
                    IF(
                        OR(IF(
                            ISNUMBER(M171:X171),
                            IF(
                                M$5:X$5=2,
                                M171:X171,
                                ""),
                            "")
                            =0),
                        0,
                        GEOMEAN(IF(
                            ISNUMBER(M171:X171),
                            IF(
                                M$5:X$5=2,
                                M171:X171,
                                ""),
                            "")))
                )
            )
        )
    )
)</f>
        <v>#N/A</v>
      </c>
      <c r="J171" s="242">
        <v>44895</v>
      </c>
      <c r="K171" s="242">
        <v>44620</v>
      </c>
      <c r="L171" s="91" t="s">
        <v>277</v>
      </c>
      <c r="M171" s="192">
        <v>0</v>
      </c>
      <c r="N171" s="192">
        <v>1.64447017950202</v>
      </c>
      <c r="O171" s="192" t="s">
        <v>409</v>
      </c>
      <c r="P171" s="192" t="s">
        <v>409</v>
      </c>
      <c r="Q171" s="192" t="s">
        <v>409</v>
      </c>
      <c r="R171" s="192">
        <v>0.11899999999999999</v>
      </c>
      <c r="S171" s="192">
        <v>72.400000000000006</v>
      </c>
      <c r="T171" s="192" t="s">
        <v>409</v>
      </c>
      <c r="U171" s="192" t="s">
        <v>409</v>
      </c>
      <c r="V171" s="192" t="s">
        <v>409</v>
      </c>
      <c r="W171" s="192"/>
      <c r="X171" s="192"/>
      <c r="Y171" s="192"/>
      <c r="Z171" s="192"/>
      <c r="AA171" s="87"/>
    </row>
    <row r="172" spans="1:27" x14ac:dyDescent="0.2">
      <c r="A172" s="81">
        <v>165</v>
      </c>
      <c r="B172" s="84" t="str">
        <f ca="1"/>
        <v>Romania</v>
      </c>
      <c r="C172" s="84" t="str">
        <f ca="1"/>
        <v>ROU</v>
      </c>
      <c r="D172" s="84" t="str">
        <f ca="1"/>
        <v>ECS           Europe &amp; Central Asia</v>
      </c>
      <c r="E172" s="84" t="str">
        <f ca="1"/>
        <v>IBRD</v>
      </c>
      <c r="F172" s="81" t="str">
        <f t="shared" ca="1" si="5"/>
        <v/>
      </c>
      <c r="G172" s="80">
        <f>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0</v>
      </c>
      <c r="H172" s="80" cm="1">
        <f t="array" ref="H172">IF(
    SUM(IF(
            ISNUMBER(
                IF(
                    $M$4:$X$4,
                    (M172:X172),
                    "")),
            1,
            0))
        =0,
    NA(),
    IF(
        Parameters!$D$15=1,
        IF(
            SUM(--(ISNUMBER(IF($M$4:$X$4=1,(M172:X172),""))))&gt;0,
            MAX(IF(
                ISNUMBER(M172:X172),
                IF(
                    M$4:X$4=1,
                    M172:X172,
                    ""),
                "")),
            MAX(IF(
                ISNUMBER(M172:X172),
                IF(
                    M$4:X$4=2,
                    M172:X172,
                    ""),
                ""))
        ),
        IF(
            Parameters!$D$16=1,
            IFERROR(
                AVERAGE(IF(
                    ISNUMBER(M172:X172),
                    IF(
                        M$4:X$4=1,
                        M172:X172,
                        ""),
                    "")),
                AVERAGE(IF(
                    ISNUMBER(M172:X172),
                    IF(
                        M$4:X$4=2,
                        M172:X172,
                        ""),
                    ""))
            ),
            IF(
                Parameters!$D$17=1,
                IFERROR(
                    IF(
                        OR(
                            IF(
                                ISNUMBER(M172:X172),
                                IF(
                                    M$4:X$4=1,
                                    M172:X172,
                                    ""),
                                "")
                            =0),
                        0,
                        GEOMEAN(IF(
                            ISNUMBER(M172:X172),
                            IF(
                                M$4:X$4=1,
                                M172:X172,
                                ""),
                            ""))
                    ),
                    IF(
                        OR(IF(
                            ISNUMBER(M172:X172),
                            IF(
                                M$4:X$4=2,
                                M172:X172,
                                ""),
                            "")
                            =0),
                        0,
                        GEOMEAN(IF(
                            ISNUMBER(M172:X172),
                            IF(
                                M$4:X$4=2,
                                M172:X172,
                                ""),
                            "")))
                )
            )
        )
    )
)</f>
        <v>2.68674001158077</v>
      </c>
      <c r="I172" s="191" t="e" cm="1">
        <f t="array" ref="I172">IF(
    SUM(IF(
            ISNUMBER(
                IF(
                    $M$5:$X$5,
                    (M172:X172),
                    "")),
            1,
            0))
        =0,
    NA(),
    IF(
        Parameters!$D$15=1,
        IF(
            SUM(--(ISNUMBER(IF($M$5:$X$5=1,(M172:X172),""))))&gt;0,
            MAX(IF(
                ISNUMBER(M172:X172),
                IF(
                    M$5:X$5=1,
                    M172:X172,
                    ""),
                "")),
            MAX(IF(
                ISNUMBER(M172:X172),
                IF(
                    M$5:X$5=2,
                    M172:X172,
                    ""),
                ""))
        ),
        IF(
            Parameters!$D$16=1,
            IFERROR(
                AVERAGE(IF(
                    ISNUMBER(M172:X172),
                    IF(
                        M$5:X$5=1,
                        M172:X172,
                        ""),
                    "")),
                AVERAGE(IF(
                    ISNUMBER(M172:X172),
                    IF(
                        M$5:X$5=2,
                        M172:X172,
                        ""),
                    ""))
            ),
            IF(
                Parameters!$D$17=1,
                IFERROR(
                    IF(
                        OR(
                            IF(
                                ISNUMBER(M172:X172),
                                IF(
                                    M$5:X$5=1,
                                    M172:X172,
                                    ""),
                                "")
                            =0),
                        0,
                        GEOMEAN(IF(
                            ISNUMBER(M172:X172),
                            IF(
                                M$5:X$5=1,
                                M172:X172,
                                ""),
                            ""))
                    ),
                    IF(
                        OR(IF(
                            ISNUMBER(M172:X172),
                            IF(
                                M$5:X$5=2,
                                M172:X172,
                                ""),
                            "")
                            =0),
                        0,
                        GEOMEAN(IF(
                            ISNUMBER(M172:X172),
                            IF(
                                M$5:X$5=2,
                                M172:X172,
                                ""),
                            "")))
                )
            )
        )
    )
)</f>
        <v>#N/A</v>
      </c>
      <c r="J172" s="242">
        <v>44895</v>
      </c>
      <c r="K172" s="242">
        <v>44620</v>
      </c>
      <c r="L172" s="91" t="s">
        <v>279</v>
      </c>
      <c r="M172" s="192">
        <v>2.4641148325358802</v>
      </c>
      <c r="N172" s="192">
        <v>2.68674001158077</v>
      </c>
      <c r="O172" s="192" t="s">
        <v>409</v>
      </c>
      <c r="P172" s="192" t="s">
        <v>409</v>
      </c>
      <c r="Q172" s="192" t="s">
        <v>409</v>
      </c>
      <c r="R172" s="192">
        <v>0.26100000000000001</v>
      </c>
      <c r="S172" s="192">
        <v>68.8</v>
      </c>
      <c r="T172" s="192" t="s">
        <v>409</v>
      </c>
      <c r="U172" s="192" t="s">
        <v>409</v>
      </c>
      <c r="V172" s="192" t="s">
        <v>409</v>
      </c>
      <c r="W172" s="192"/>
      <c r="X172" s="192"/>
      <c r="Y172" s="192"/>
      <c r="Z172" s="192"/>
      <c r="AA172" s="87"/>
    </row>
    <row r="173" spans="1:27" x14ac:dyDescent="0.2">
      <c r="A173" s="81">
        <v>166</v>
      </c>
      <c r="B173" s="84" t="str">
        <f ca="1"/>
        <v>Russian Federation</v>
      </c>
      <c r="C173" s="84" t="str">
        <f ca="1"/>
        <v>RUS</v>
      </c>
      <c r="D173" s="84" t="str">
        <f ca="1"/>
        <v>ECS           Europe &amp; Central Asia</v>
      </c>
      <c r="E173" s="84" t="str">
        <f ca="1"/>
        <v>IBRD</v>
      </c>
      <c r="F173" s="81" t="str">
        <f t="shared" ca="1" si="5"/>
        <v/>
      </c>
      <c r="G173" s="80">
        <f>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0</v>
      </c>
      <c r="H173" s="80" cm="1">
        <f t="array" ref="H173">IF(
    SUM(IF(
            ISNUMBER(
                IF(
                    $M$4:$X$4,
                    (M173:X173),
                    "")),
            1,
            0))
        =0,
    NA(),
    IF(
        Parameters!$D$15=1,
        IF(
            SUM(--(ISNUMBER(IF($M$4:$X$4=1,(M173:X173),""))))&gt;0,
            MAX(IF(
                ISNUMBER(M173:X173),
                IF(
                    M$4:X$4=1,
                    M173:X173,
                    ""),
                "")),
            MAX(IF(
                ISNUMBER(M173:X173),
                IF(
                    M$4:X$4=2,
                    M173:X173,
                    ""),
                ""))
        ),
        IF(
            Parameters!$D$16=1,
            IFERROR(
                AVERAGE(IF(
                    ISNUMBER(M173:X173),
                    IF(
                        M$4:X$4=1,
                        M173:X173,
                        ""),
                    "")),
                AVERAGE(IF(
                    ISNUMBER(M173:X173),
                    IF(
                        M$4:X$4=2,
                        M173:X173,
                        ""),
                    ""))
            ),
            IF(
                Parameters!$D$17=1,
                IFERROR(
                    IF(
                        OR(
                            IF(
                                ISNUMBER(M173:X173),
                                IF(
                                    M$4:X$4=1,
                                    M173:X173,
                                    ""),
                                "")
                            =0),
                        0,
                        GEOMEAN(IF(
                            ISNUMBER(M173:X173),
                            IF(
                                M$4:X$4=1,
                                M173:X173,
                                ""),
                            ""))
                    ),
                    IF(
                        OR(IF(
                            ISNUMBER(M173:X173),
                            IF(
                                M$4:X$4=2,
                                M173:X173,
                                ""),
                            "")
                            =0),
                        0,
                        GEOMEAN(IF(
                            ISNUMBER(M173:X173),
                            IF(
                                M$4:X$4=2,
                                M173:X173,
                                ""),
                            "")))
                )
            )
        )
    )
)</f>
        <v>2.59988419224088</v>
      </c>
      <c r="I173" s="191" t="e" cm="1">
        <f t="array" ref="I173">IF(
    SUM(IF(
            ISNUMBER(
                IF(
                    $M$5:$X$5,
                    (M173:X173),
                    "")),
            1,
            0))
        =0,
    NA(),
    IF(
        Parameters!$D$15=1,
        IF(
            SUM(--(ISNUMBER(IF($M$5:$X$5=1,(M173:X173),""))))&gt;0,
            MAX(IF(
                ISNUMBER(M173:X173),
                IF(
                    M$5:X$5=1,
                    M173:X173,
                    ""),
                "")),
            MAX(IF(
                ISNUMBER(M173:X173),
                IF(
                    M$5:X$5=2,
                    M173:X173,
                    ""),
                ""))
        ),
        IF(
            Parameters!$D$16=1,
            IFERROR(
                AVERAGE(IF(
                    ISNUMBER(M173:X173),
                    IF(
                        M$5:X$5=1,
                        M173:X173,
                        ""),
                    "")),
                AVERAGE(IF(
                    ISNUMBER(M173:X173),
                    IF(
                        M$5:X$5=2,
                        M173:X173,
                        ""),
                    ""))
            ),
            IF(
                Parameters!$D$17=1,
                IFERROR(
                    IF(
                        OR(
                            IF(
                                ISNUMBER(M173:X173),
                                IF(
                                    M$5:X$5=1,
                                    M173:X173,
                                    ""),
                                "")
                            =0),
                        0,
                        GEOMEAN(IF(
                            ISNUMBER(M173:X173),
                            IF(
                                M$5:X$5=1,
                                M173:X173,
                                ""),
                            ""))
                    ),
                    IF(
                        OR(IF(
                            ISNUMBER(M173:X173),
                            IF(
                                M$5:X$5=2,
                                M173:X173,
                                ""),
                            "")
                            =0),
                        0,
                        GEOMEAN(IF(
                            ISNUMBER(M173:X173),
                            IF(
                                M$5:X$5=2,
                                M173:X173,
                                ""),
                            "")))
                )
            )
        )
    )
)</f>
        <v>#N/A</v>
      </c>
      <c r="J173" s="242">
        <v>44895</v>
      </c>
      <c r="K173" s="242">
        <v>44620</v>
      </c>
      <c r="L173" s="91" t="s">
        <v>281</v>
      </c>
      <c r="M173" s="192">
        <v>2.5837320574162601</v>
      </c>
      <c r="N173" s="192">
        <v>2.59988419224088</v>
      </c>
      <c r="O173" s="192" t="s">
        <v>409</v>
      </c>
      <c r="P173" s="192" t="s">
        <v>409</v>
      </c>
      <c r="Q173" s="192" t="s">
        <v>409</v>
      </c>
      <c r="R173" s="192">
        <v>0.26600000000000001</v>
      </c>
      <c r="S173" s="192">
        <v>69.099999999999994</v>
      </c>
      <c r="T173" s="192" t="s">
        <v>409</v>
      </c>
      <c r="U173" s="192" t="s">
        <v>409</v>
      </c>
      <c r="V173" s="192" t="s">
        <v>409</v>
      </c>
      <c r="W173" s="192"/>
      <c r="X173" s="192"/>
      <c r="Y173" s="192"/>
      <c r="Z173" s="192"/>
      <c r="AA173" s="87"/>
    </row>
    <row r="174" spans="1:27" x14ac:dyDescent="0.2">
      <c r="A174" s="81">
        <v>167</v>
      </c>
      <c r="B174" s="84" t="str">
        <f ca="1"/>
        <v>Rwanda</v>
      </c>
      <c r="C174" s="84" t="str">
        <f ca="1"/>
        <v>RWA</v>
      </c>
      <c r="D174" s="84" t="str">
        <f ca="1"/>
        <v>SSF           Sub-Saharan Africa</v>
      </c>
      <c r="E174" s="84" t="str">
        <f ca="1"/>
        <v>IDA</v>
      </c>
      <c r="F174" s="81" t="str">
        <f t="shared" ca="1" si="5"/>
        <v/>
      </c>
      <c r="G174" s="80">
        <f>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0</v>
      </c>
      <c r="H174" s="80" cm="1">
        <f t="array" ref="H174">IF(
    SUM(IF(
            ISNUMBER(
                IF(
                    $M$4:$X$4,
                    (M174:X174),
                    "")),
            1,
            0))
        =0,
    NA(),
    IF(
        Parameters!$D$15=1,
        IF(
            SUM(--(ISNUMBER(IF($M$4:$X$4=1,(M174:X174),""))))&gt;0,
            MAX(IF(
                ISNUMBER(M174:X174),
                IF(
                    M$4:X$4=1,
                    M174:X174,
                    ""),
                "")),
            MAX(IF(
                ISNUMBER(M174:X174),
                IF(
                    M$4:X$4=2,
                    M174:X174,
                    ""),
                ""))
        ),
        IF(
            Parameters!$D$16=1,
            IFERROR(
                AVERAGE(IF(
                    ISNUMBER(M174:X174),
                    IF(
                        M$4:X$4=1,
                        M174:X174,
                        ""),
                    "")),
                AVERAGE(IF(
                    ISNUMBER(M174:X174),
                    IF(
                        M$4:X$4=2,
                        M174:X174,
                        ""),
                    ""))
            ),
            IF(
                Parameters!$D$17=1,
                IFERROR(
                    IF(
                        OR(
                            IF(
                                ISNUMBER(M174:X174),
                                IF(
                                    M$4:X$4=1,
                                    M174:X174,
                                    ""),
                                "")
                            =0),
                        0,
                        GEOMEAN(IF(
                            ISNUMBER(M174:X174),
                            IF(
                                M$4:X$4=1,
                                M174:X174,
                                ""),
                            ""))
                    ),
                    IF(
                        OR(IF(
                            ISNUMBER(M174:X174),
                            IF(
                                M$4:X$4=2,
                                M174:X174,
                                ""),
                            "")
                            =0),
                        0,
                        GEOMEAN(IF(
                            ISNUMBER(M174:X174),
                            IF(
                                M$4:X$4=2,
                                M174:X174,
                                ""),
                            "")))
                )
            )
        )
    )
)</f>
        <v>7.9559930515344499</v>
      </c>
      <c r="I174" s="191" t="e" cm="1">
        <f t="array" ref="I174">IF(
    SUM(IF(
            ISNUMBER(
                IF(
                    $M$5:$X$5,
                    (M174:X174),
                    "")),
            1,
            0))
        =0,
    NA(),
    IF(
        Parameters!$D$15=1,
        IF(
            SUM(--(ISNUMBER(IF($M$5:$X$5=1,(M174:X174),""))))&gt;0,
            MAX(IF(
                ISNUMBER(M174:X174),
                IF(
                    M$5:X$5=1,
                    M174:X174,
                    ""),
                "")),
            MAX(IF(
                ISNUMBER(M174:X174),
                IF(
                    M$5:X$5=2,
                    M174:X174,
                    ""),
                ""))
        ),
        IF(
            Parameters!$D$16=1,
            IFERROR(
                AVERAGE(IF(
                    ISNUMBER(M174:X174),
                    IF(
                        M$5:X$5=1,
                        M174:X174,
                        ""),
                    "")),
                AVERAGE(IF(
                    ISNUMBER(M174:X174),
                    IF(
                        M$5:X$5=2,
                        M174:X174,
                        ""),
                    ""))
            ),
            IF(
                Parameters!$D$17=1,
                IFERROR(
                    IF(
                        OR(
                            IF(
                                ISNUMBER(M174:X174),
                                IF(
                                    M$5:X$5=1,
                                    M174:X174,
                                    ""),
                                "")
                            =0),
                        0,
                        GEOMEAN(IF(
                            ISNUMBER(M174:X174),
                            IF(
                                M$5:X$5=1,
                                M174:X174,
                                ""),
                            ""))
                    ),
                    IF(
                        OR(IF(
                            ISNUMBER(M174:X174),
                            IF(
                                M$5:X$5=2,
                                M174:X174,
                                ""),
                            "")
                            =0),
                        0,
                        GEOMEAN(IF(
                            ISNUMBER(M174:X174),
                            IF(
                                M$5:X$5=2,
                                M174:X174,
                                ""),
                            "")))
                )
            )
        )
    )
)</f>
        <v>#N/A</v>
      </c>
      <c r="J174" s="242">
        <v>44620</v>
      </c>
      <c r="K174" s="242">
        <v>44620</v>
      </c>
      <c r="L174" s="91" t="s">
        <v>283</v>
      </c>
      <c r="M174" s="192">
        <v>9.0669856459330092</v>
      </c>
      <c r="N174" s="192">
        <v>7.9559930515344499</v>
      </c>
      <c r="O174" s="192" t="s">
        <v>409</v>
      </c>
      <c r="P174" s="192" t="s">
        <v>409</v>
      </c>
      <c r="Q174" s="192" t="s">
        <v>409</v>
      </c>
      <c r="R174" s="192">
        <v>0.53700000000000003</v>
      </c>
      <c r="S174" s="192">
        <v>50.6</v>
      </c>
      <c r="T174" s="192" t="s">
        <v>409</v>
      </c>
      <c r="U174" s="192" t="s">
        <v>409</v>
      </c>
      <c r="V174" s="192" t="s">
        <v>409</v>
      </c>
      <c r="W174" s="192"/>
      <c r="X174" s="192"/>
      <c r="Y174" s="192"/>
      <c r="Z174" s="192"/>
      <c r="AA174" s="87"/>
    </row>
    <row r="175" spans="1:27" x14ac:dyDescent="0.2">
      <c r="A175" s="81">
        <v>168</v>
      </c>
      <c r="B175" s="84" t="str">
        <f ca="1"/>
        <v>Saudi Arabia</v>
      </c>
      <c r="C175" s="84" t="str">
        <f ca="1"/>
        <v>SAU</v>
      </c>
      <c r="D175" s="84" t="str">
        <f ca="1"/>
        <v>MEA           Middle East &amp; North Africa</v>
      </c>
      <c r="E175" s="84" t="str">
        <f ca="1"/>
        <v>NA</v>
      </c>
      <c r="F175" s="81" t="str">
        <f t="shared" ca="1" si="5"/>
        <v/>
      </c>
      <c r="G175" s="80">
        <f>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0</v>
      </c>
      <c r="H175" s="80" cm="1">
        <f t="array" ref="H175">IF(
    SUM(IF(
            ISNUMBER(
                IF(
                    $M$4:$X$4,
                    (M175:X175),
                    "")),
            1,
            0))
        =0,
    NA(),
    IF(
        Parameters!$D$15=1,
        IF(
            SUM(--(ISNUMBER(IF($M$4:$X$4=1,(M175:X175),""))))&gt;0,
            MAX(IF(
                ISNUMBER(M175:X175),
                IF(
                    M$4:X$4=1,
                    M175:X175,
                    ""),
                "")),
            MAX(IF(
                ISNUMBER(M175:X175),
                IF(
                    M$4:X$4=2,
                    M175:X175,
                    ""),
                ""))
        ),
        IF(
            Parameters!$D$16=1,
            IFERROR(
                AVERAGE(IF(
                    ISNUMBER(M175:X175),
                    IF(
                        M$4:X$4=1,
                        M175:X175,
                        ""),
                    "")),
                AVERAGE(IF(
                    ISNUMBER(M175:X175),
                    IF(
                        M$4:X$4=2,
                        M175:X175,
                        ""),
                    ""))
            ),
            IF(
                Parameters!$D$17=1,
                IFERROR(
                    IF(
                        OR(
                            IF(
                                ISNUMBER(M175:X175),
                                IF(
                                    M$4:X$4=1,
                                    M175:X175,
                                    ""),
                                "")
                            =0),
                        0,
                        GEOMEAN(IF(
                            ISNUMBER(M175:X175),
                            IF(
                                M$4:X$4=1,
                                M175:X175,
                                ""),
                            ""))
                    ),
                    IF(
                        OR(IF(
                            ISNUMBER(M175:X175),
                            IF(
                                M$4:X$4=2,
                                M175:X175,
                                ""),
                            "")
                            =0),
                        0,
                        GEOMEAN(IF(
                            ISNUMBER(M175:X175),
                            IF(
                                M$4:X$4=2,
                                M175:X175,
                                ""),
                            "")))
                )
            )
        )
    )
)</f>
        <v>2.36826867400115</v>
      </c>
      <c r="I175" s="191" t="e" cm="1">
        <f t="array" ref="I175">IF(
    SUM(IF(
            ISNUMBER(
                IF(
                    $M$5:$X$5,
                    (M175:X175),
                    "")),
            1,
            0))
        =0,
    NA(),
    IF(
        Parameters!$D$15=1,
        IF(
            SUM(--(ISNUMBER(IF($M$5:$X$5=1,(M175:X175),""))))&gt;0,
            MAX(IF(
                ISNUMBER(M175:X175),
                IF(
                    M$5:X$5=1,
                    M175:X175,
                    ""),
                "")),
            MAX(IF(
                ISNUMBER(M175:X175),
                IF(
                    M$5:X$5=2,
                    M175:X175,
                    ""),
                ""))
        ),
        IF(
            Parameters!$D$16=1,
            IFERROR(
                AVERAGE(IF(
                    ISNUMBER(M175:X175),
                    IF(
                        M$5:X$5=1,
                        M175:X175,
                        ""),
                    "")),
                AVERAGE(IF(
                    ISNUMBER(M175:X175),
                    IF(
                        M$5:X$5=2,
                        M175:X175,
                        ""),
                    ""))
            ),
            IF(
                Parameters!$D$17=1,
                IFERROR(
                    IF(
                        OR(
                            IF(
                                ISNUMBER(M175:X175),
                                IF(
                                    M$5:X$5=1,
                                    M175:X175,
                                    ""),
                                "")
                            =0),
                        0,
                        GEOMEAN(IF(
                            ISNUMBER(M175:X175),
                            IF(
                                M$5:X$5=1,
                                M175:X175,
                                ""),
                            ""))
                    ),
                    IF(
                        OR(IF(
                            ISNUMBER(M175:X175),
                            IF(
                                M$5:X$5=2,
                                M175:X175,
                                ""),
                            "")
                            =0),
                        0,
                        GEOMEAN(IF(
                            ISNUMBER(M175:X175),
                            IF(
                                M$5:X$5=2,
                                M175:X175,
                                ""),
                            "")))
                )
            )
        )
    )
)</f>
        <v>#N/A</v>
      </c>
      <c r="J175" s="242">
        <v>44620</v>
      </c>
      <c r="K175" s="242">
        <v>44620</v>
      </c>
      <c r="L175" s="91" t="s">
        <v>285</v>
      </c>
      <c r="M175" s="192">
        <v>2.3923444976076498</v>
      </c>
      <c r="N175" s="192">
        <v>2.36826867400115</v>
      </c>
      <c r="O175" s="192" t="s">
        <v>409</v>
      </c>
      <c r="P175" s="192" t="s">
        <v>409</v>
      </c>
      <c r="Q175" s="192" t="s">
        <v>409</v>
      </c>
      <c r="R175" s="192">
        <v>0.25800000000000001</v>
      </c>
      <c r="S175" s="192">
        <v>69.900000000000006</v>
      </c>
      <c r="T175" s="192" t="s">
        <v>409</v>
      </c>
      <c r="U175" s="192" t="s">
        <v>409</v>
      </c>
      <c r="V175" s="192" t="s">
        <v>409</v>
      </c>
      <c r="W175" s="192"/>
      <c r="X175" s="192"/>
      <c r="Y175" s="192"/>
      <c r="Z175" s="192"/>
      <c r="AA175" s="87"/>
    </row>
    <row r="176" spans="1:27" x14ac:dyDescent="0.2">
      <c r="A176" s="81">
        <v>169</v>
      </c>
      <c r="B176" s="84" t="str">
        <f ca="1"/>
        <v>Sudan</v>
      </c>
      <c r="C176" s="84" t="str">
        <f ca="1"/>
        <v>SDN</v>
      </c>
      <c r="D176" s="84" t="str">
        <f ca="1"/>
        <v>SSF           Sub-Saharan Africa</v>
      </c>
      <c r="E176" s="84" t="str">
        <f ca="1"/>
        <v>IDA</v>
      </c>
      <c r="F176" s="81" t="str">
        <f t="shared" ca="1" si="5"/>
        <v/>
      </c>
      <c r="G176" s="80">
        <f>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10</v>
      </c>
      <c r="H176" s="80" cm="1">
        <f t="array" ref="H176">IF(
    SUM(IF(
            ISNUMBER(
                IF(
                    $M$4:$X$4,
                    (M176:X176),
                    "")),
            1,
            0))
        =0,
    NA(),
    IF(
        Parameters!$D$15=1,
        IF(
            SUM(--(ISNUMBER(IF($M$4:$X$4=1,(M176:X176),""))))&gt;0,
            MAX(IF(
                ISNUMBER(M176:X176),
                IF(
                    M$4:X$4=1,
                    M176:X176,
                    ""),
                "")),
            MAX(IF(
                ISNUMBER(M176:X176),
                IF(
                    M$4:X$4=2,
                    M176:X176,
                    ""),
                ""))
        ),
        IF(
            Parameters!$D$16=1,
            IFERROR(
                AVERAGE(IF(
                    ISNUMBER(M176:X176),
                    IF(
                        M$4:X$4=1,
                        M176:X176,
                        ""),
                    "")),
                AVERAGE(IF(
                    ISNUMBER(M176:X176),
                    IF(
                        M$4:X$4=2,
                        M176:X176,
                        ""),
                    ""))
            ),
            IF(
                Parameters!$D$17=1,
                IFERROR(
                    IF(
                        OR(
                            IF(
                                ISNUMBER(M176:X176),
                                IF(
                                    M$4:X$4=1,
                                    M176:X176,
                                    ""),
                                "")
                            =0),
                        0,
                        GEOMEAN(IF(
                            ISNUMBER(M176:X176),
                            IF(
                                M$4:X$4=1,
                                M176:X176,
                                ""),
                            ""))
                    ),
                    IF(
                        OR(IF(
                            ISNUMBER(M176:X176),
                            IF(
                                M$4:X$4=2,
                                M176:X176,
                                ""),
                            "")
                            =0),
                        0,
                        GEOMEAN(IF(
                            ISNUMBER(M176:X176),
                            IF(
                                M$4:X$4=2,
                                M176:X176,
                                ""),
                            "")))
                )
            )
        )
    )
)</f>
        <v>10</v>
      </c>
      <c r="I176" s="191" cm="1">
        <f t="array" ref="I176">IF(
    SUM(IF(
            ISNUMBER(
                IF(
                    $M$5:$X$5,
                    (M176:X176),
                    "")),
            1,
            0))
        =0,
    NA(),
    IF(
        Parameters!$D$15=1,
        IF(
            SUM(--(ISNUMBER(IF($M$5:$X$5=1,(M176:X176),""))))&gt;0,
            MAX(IF(
                ISNUMBER(M176:X176),
                IF(
                    M$5:X$5=1,
                    M176:X176,
                    ""),
                "")),
            MAX(IF(
                ISNUMBER(M176:X176),
                IF(
                    M$5:X$5=2,
                    M176:X176,
                    ""),
                ""))
        ),
        IF(
            Parameters!$D$16=1,
            IFERROR(
                AVERAGE(IF(
                    ISNUMBER(M176:X176),
                    IF(
                        M$5:X$5=1,
                        M176:X176,
                        ""),
                    "")),
                AVERAGE(IF(
                    ISNUMBER(M176:X176),
                    IF(
                        M$5:X$5=2,
                        M176:X176,
                        ""),
                    ""))
            ),
            IF(
                Parameters!$D$17=1,
                IFERROR(
                    IF(
                        OR(
                            IF(
                                ISNUMBER(M176:X176),
                                IF(
                                    M$5:X$5=1,
                                    M176:X176,
                                    ""),
                                "")
                            =0),
                        0,
                        GEOMEAN(IF(
                            ISNUMBER(M176:X176),
                            IF(
                                M$5:X$5=1,
                                M176:X176,
                                ""),
                            ""))
                    ),
                    IF(
                        OR(IF(
                            ISNUMBER(M176:X176),
                            IF(
                                M$5:X$5=2,
                                M176:X176,
                                ""),
                            "")
                            =0),
                        0,
                        GEOMEAN(IF(
                            ISNUMBER(M176:X176),
                            IF(
                                M$5:X$5=2,
                                M176:X176,
                                ""),
                            "")))
                )
            )
        )
    )
)</f>
        <v>10</v>
      </c>
      <c r="J176" s="242">
        <v>44895</v>
      </c>
      <c r="K176" s="242">
        <v>45104</v>
      </c>
      <c r="L176" s="91" t="s">
        <v>287</v>
      </c>
      <c r="M176" s="192">
        <v>10</v>
      </c>
      <c r="N176" s="192">
        <v>10</v>
      </c>
      <c r="O176" s="192">
        <v>10</v>
      </c>
      <c r="P176" s="192">
        <v>8</v>
      </c>
      <c r="Q176" s="192">
        <v>5</v>
      </c>
      <c r="R176" s="192">
        <v>0.57599999999999996</v>
      </c>
      <c r="S176" s="192">
        <v>42.8</v>
      </c>
      <c r="T176" s="192" t="s">
        <v>750</v>
      </c>
      <c r="U176" s="192" t="s">
        <v>811</v>
      </c>
      <c r="V176" s="192">
        <v>19.329999999999998</v>
      </c>
      <c r="W176" s="192"/>
      <c r="X176" s="192"/>
      <c r="Y176" s="192"/>
      <c r="Z176" s="192"/>
      <c r="AA176" s="87"/>
    </row>
    <row r="177" spans="1:27" x14ac:dyDescent="0.2">
      <c r="A177" s="81">
        <v>170</v>
      </c>
      <c r="B177" s="84" t="str">
        <f ca="1"/>
        <v>Senegal</v>
      </c>
      <c r="C177" s="84" t="str">
        <f ca="1"/>
        <v>SEN</v>
      </c>
      <c r="D177" s="84" t="str">
        <f ca="1"/>
        <v>SSF           Sub-Saharan Africa</v>
      </c>
      <c r="E177" s="84" t="str">
        <f ca="1"/>
        <v>IDA</v>
      </c>
      <c r="F177" s="81" t="str">
        <f t="shared" ca="1" si="5"/>
        <v/>
      </c>
      <c r="G177" s="80">
        <f>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2.7896740692874249</v>
      </c>
      <c r="H177" s="80" cm="1">
        <f t="array" ref="H177">IF(
    SUM(IF(
            ISNUMBER(
                IF(
                    $M$4:$X$4,
                    (M177:X177),
                    "")),
            1,
            0))
        =0,
    NA(),
    IF(
        Parameters!$D$15=1,
        IF(
            SUM(--(ISNUMBER(IF($M$4:$X$4=1,(M177:X177),""))))&gt;0,
            MAX(IF(
                ISNUMBER(M177:X177),
                IF(
                    M$4:X$4=1,
                    M177:X177,
                    ""),
                "")),
            MAX(IF(
                ISNUMBER(M177:X177),
                IF(
                    M$4:X$4=2,
                    M177:X177,
                    ""),
                ""))
        ),
        IF(
            Parameters!$D$16=1,
            IFERROR(
                AVERAGE(IF(
                    ISNUMBER(M177:X177),
                    IF(
                        M$4:X$4=1,
                        M177:X177,
                        ""),
                    "")),
                AVERAGE(IF(
                    ISNUMBER(M177:X177),
                    IF(
                        M$4:X$4=2,
                        M177:X177,
                        ""),
                    ""))
            ),
            IF(
                Parameters!$D$17=1,
                IFERROR(
                    IF(
                        OR(
                            IF(
                                ISNUMBER(M177:X177),
                                IF(
                                    M$4:X$4=1,
                                    M177:X177,
                                    ""),
                                "")
                            =0),
                        0,
                        GEOMEAN(IF(
                            ISNUMBER(M177:X177),
                            IF(
                                M$4:X$4=1,
                                M177:X177,
                                ""),
                            ""))
                    ),
                    IF(
                        OR(IF(
                            ISNUMBER(M177:X177),
                            IF(
                                M$4:X$4=2,
                                M177:X177,
                                ""),
                            "")
                            =0),
                        0,
                        GEOMEAN(IF(
                            ISNUMBER(M177:X177),
                            IF(
                                M$4:X$4=2,
                                M177:X177,
                                ""),
                            "")))
                )
            )
        )
    )
)</f>
        <v>7.78228141285466</v>
      </c>
      <c r="I177" s="191" cm="1">
        <f t="array" ref="I177">IF(
    SUM(IF(
            ISNUMBER(
                IF(
                    $M$5:$X$5,
                    (M177:X177),
                    "")),
            1,
            0))
        =0,
    NA(),
    IF(
        Parameters!$D$15=1,
        IF(
            SUM(--(ISNUMBER(IF($M$5:$X$5=1,(M177:X177),""))))&gt;0,
            MAX(IF(
                ISNUMBER(M177:X177),
                IF(
                    M$5:X$5=1,
                    M177:X177,
                    ""),
                "")),
            MAX(IF(
                ISNUMBER(M177:X177),
                IF(
                    M$5:X$5=2,
                    M177:X177,
                    ""),
                ""))
        ),
        IF(
            Parameters!$D$16=1,
            IFERROR(
                AVERAGE(IF(
                    ISNUMBER(M177:X177),
                    IF(
                        M$5:X$5=1,
                        M177:X177,
                        ""),
                    "")),
                AVERAGE(IF(
                    ISNUMBER(M177:X177),
                    IF(
                        M$5:X$5=2,
                        M177:X177,
                        ""),
                    ""))
            ),
            IF(
                Parameters!$D$17=1,
                IFERROR(
                    IF(
                        OR(
                            IF(
                                ISNUMBER(M177:X177),
                                IF(
                                    M$5:X$5=1,
                                    M177:X177,
                                    ""),
                                "")
                            =0),
                        0,
                        GEOMEAN(IF(
                            ISNUMBER(M177:X177),
                            IF(
                                M$5:X$5=1,
                                M177:X177,
                                ""),
                            ""))
                    ),
                    IF(
                        OR(IF(
                            ISNUMBER(M177:X177),
                            IF(
                                M$5:X$5=2,
                                M177:X177,
                                ""),
                            "")
                            =0),
                        0,
                        GEOMEAN(IF(
                            ISNUMBER(M177:X177),
                            IF(
                                M$5:X$5=2,
                                M177:X177,
                                ""),
                            "")))
                )
            )
        )
    )
)</f>
        <v>1</v>
      </c>
      <c r="J177" s="242">
        <v>44895</v>
      </c>
      <c r="K177" s="242">
        <v>46281</v>
      </c>
      <c r="L177" s="91" t="s">
        <v>289</v>
      </c>
      <c r="M177" s="192">
        <v>7.3923444976076498</v>
      </c>
      <c r="N177" s="192">
        <v>7.78228141285466</v>
      </c>
      <c r="O177" s="192" t="s">
        <v>409</v>
      </c>
      <c r="P177" s="192" t="s">
        <v>409</v>
      </c>
      <c r="Q177" s="192">
        <v>1</v>
      </c>
      <c r="R177" s="192">
        <v>0.46700000000000003</v>
      </c>
      <c r="S177" s="192">
        <v>51.2</v>
      </c>
      <c r="T177" s="192" t="s">
        <v>409</v>
      </c>
      <c r="U177" s="192" t="s">
        <v>409</v>
      </c>
      <c r="V177" s="192">
        <v>-5.53</v>
      </c>
      <c r="W177" s="192"/>
      <c r="X177" s="192"/>
      <c r="Y177" s="192"/>
      <c r="Z177" s="192"/>
      <c r="AA177" s="87"/>
    </row>
    <row r="178" spans="1:27" x14ac:dyDescent="0.2">
      <c r="A178" s="81">
        <v>171</v>
      </c>
      <c r="B178" s="84" t="str">
        <f ca="1"/>
        <v>Singapore</v>
      </c>
      <c r="C178" s="84" t="str">
        <f ca="1"/>
        <v>SGP</v>
      </c>
      <c r="D178" s="84" t="str">
        <f ca="1"/>
        <v>EAS           East Asia &amp; Pacific</v>
      </c>
      <c r="E178" s="84" t="str">
        <f ca="1"/>
        <v>NA</v>
      </c>
      <c r="F178" s="81" t="str">
        <f t="shared" ca="1" si="5"/>
        <v/>
      </c>
      <c r="G178" s="80">
        <f>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0</v>
      </c>
      <c r="H178" s="80" cm="1">
        <f t="array" ref="H178">IF(
    SUM(IF(
            ISNUMBER(
                IF(
                    $M$4:$X$4,
                    (M178:X178),
                    "")),
            1,
            0))
        =0,
    NA(),
    IF(
        Parameters!$D$15=1,
        IF(
            SUM(--(ISNUMBER(IF($M$4:$X$4=1,(M178:X178),""))))&gt;0,
            MAX(IF(
                ISNUMBER(M178:X178),
                IF(
                    M$4:X$4=1,
                    M178:X178,
                    ""),
                "")),
            MAX(IF(
                ISNUMBER(M178:X178),
                IF(
                    M$4:X$4=2,
                    M178:X178,
                    ""),
                ""))
        ),
        IF(
            Parameters!$D$16=1,
            IFERROR(
                AVERAGE(IF(
                    ISNUMBER(M178:X178),
                    IF(
                        M$4:X$4=1,
                        M178:X178,
                        ""),
                    "")),
                AVERAGE(IF(
                    ISNUMBER(M178:X178),
                    IF(
                        M$4:X$4=2,
                        M178:X178,
                        ""),
                    ""))
            ),
            IF(
                Parameters!$D$17=1,
                IFERROR(
                    IF(
                        OR(
                            IF(
                                ISNUMBER(M178:X178),
                                IF(
                                    M$4:X$4=1,
                                    M178:X178,
                                    ""),
                                "")
                            =0),
                        0,
                        GEOMEAN(IF(
                            ISNUMBER(M178:X178),
                            IF(
                                M$4:X$4=1,
                                M178:X178,
                                ""),
                            ""))
                    ),
                    IF(
                        OR(IF(
                            ISNUMBER(M178:X178),
                            IF(
                                M$4:X$4=2,
                                M178:X178,
                                ""),
                            "")
                            =0),
                        0,
                        GEOMEAN(IF(
                            ISNUMBER(M178:X178),
                            IF(
                                M$4:X$4=2,
                                M178:X178,
                                ""),
                            "")))
                )
            )
        )
    )
)</f>
        <v>1.4418066010422701</v>
      </c>
      <c r="I178" s="191" t="e" cm="1">
        <f t="array" ref="I178">IF(
    SUM(IF(
            ISNUMBER(
                IF(
                    $M$5:$X$5,
                    (M178:X178),
                    "")),
            1,
            0))
        =0,
    NA(),
    IF(
        Parameters!$D$15=1,
        IF(
            SUM(--(ISNUMBER(IF($M$5:$X$5=1,(M178:X178),""))))&gt;0,
            MAX(IF(
                ISNUMBER(M178:X178),
                IF(
                    M$5:X$5=1,
                    M178:X178,
                    ""),
                "")),
            MAX(IF(
                ISNUMBER(M178:X178),
                IF(
                    M$5:X$5=2,
                    M178:X178,
                    ""),
                ""))
        ),
        IF(
            Parameters!$D$16=1,
            IFERROR(
                AVERAGE(IF(
                    ISNUMBER(M178:X178),
                    IF(
                        M$5:X$5=1,
                        M178:X178,
                        ""),
                    "")),
                AVERAGE(IF(
                    ISNUMBER(M178:X178),
                    IF(
                        M$5:X$5=2,
                        M178:X178,
                        ""),
                    ""))
            ),
            IF(
                Parameters!$D$17=1,
                IFERROR(
                    IF(
                        OR(
                            IF(
                                ISNUMBER(M178:X178),
                                IF(
                                    M$5:X$5=1,
                                    M178:X178,
                                    ""),
                                "")
                            =0),
                        0,
                        GEOMEAN(IF(
                            ISNUMBER(M178:X178),
                            IF(
                                M$5:X$5=1,
                                M178:X178,
                                ""),
                            ""))
                    ),
                    IF(
                        OR(IF(
                            ISNUMBER(M178:X178),
                            IF(
                                M$5:X$5=2,
                                M178:X178,
                                ""),
                            "")
                            =0),
                        0,
                        GEOMEAN(IF(
                            ISNUMBER(M178:X178),
                            IF(
                                M$5:X$5=2,
                                M178:X178,
                                ""),
                            "")))
                )
            )
        )
    )
)</f>
        <v>#N/A</v>
      </c>
      <c r="J178" s="242">
        <v>44895</v>
      </c>
      <c r="K178" s="242">
        <v>44620</v>
      </c>
      <c r="L178" s="91" t="s">
        <v>291</v>
      </c>
      <c r="M178" s="192">
        <v>0</v>
      </c>
      <c r="N178" s="192">
        <v>1.4418066010422701</v>
      </c>
      <c r="O178" s="192" t="s">
        <v>409</v>
      </c>
      <c r="P178" s="192" t="s">
        <v>409</v>
      </c>
      <c r="Q178" s="192" t="s">
        <v>409</v>
      </c>
      <c r="R178" s="192">
        <v>0.10100000000000001</v>
      </c>
      <c r="S178" s="192">
        <v>73.099999999999994</v>
      </c>
      <c r="T178" s="192" t="s">
        <v>409</v>
      </c>
      <c r="U178" s="192" t="s">
        <v>409</v>
      </c>
      <c r="V178" s="192" t="s">
        <v>409</v>
      </c>
      <c r="W178" s="192"/>
      <c r="X178" s="192"/>
      <c r="Y178" s="192"/>
      <c r="Z178" s="192"/>
      <c r="AA178" s="87"/>
    </row>
    <row r="179" spans="1:27" x14ac:dyDescent="0.2">
      <c r="A179" s="81">
        <v>172</v>
      </c>
      <c r="B179" s="84" t="str">
        <f ca="1"/>
        <v>Solomon Islands</v>
      </c>
      <c r="C179" s="84" t="str">
        <f ca="1"/>
        <v>SLB</v>
      </c>
      <c r="D179" s="84" t="str">
        <f ca="1"/>
        <v>EAS           East Asia &amp; Pacific</v>
      </c>
      <c r="E179" s="84" t="str">
        <f ca="1"/>
        <v>IDA</v>
      </c>
      <c r="F179" s="81" t="str">
        <f t="shared" ca="1" si="5"/>
        <v/>
      </c>
      <c r="G179" s="80">
        <f>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0</v>
      </c>
      <c r="H179" s="80" cm="1">
        <f t="array" ref="H179">IF(
    SUM(IF(
            ISNUMBER(
                IF(
                    $M$4:$X$4,
                    (M179:X179),
                    "")),
            1,
            0))
        =0,
    NA(),
    IF(
        Parameters!$D$15=1,
        IF(
            SUM(--(ISNUMBER(IF($M$4:$X$4=1,(M179:X179),""))))&gt;0,
            MAX(IF(
                ISNUMBER(M179:X179),
                IF(
                    M$4:X$4=1,
                    M179:X179,
                    ""),
                "")),
            MAX(IF(
                ISNUMBER(M179:X179),
                IF(
                    M$4:X$4=2,
                    M179:X179,
                    ""),
                ""))
        ),
        IF(
            Parameters!$D$16=1,
            IFERROR(
                AVERAGE(IF(
                    ISNUMBER(M179:X179),
                    IF(
                        M$4:X$4=1,
                        M179:X179,
                        ""),
                    "")),
                AVERAGE(IF(
                    ISNUMBER(M179:X179),
                    IF(
                        M$4:X$4=2,
                        M179:X179,
                        ""),
                    ""))
            ),
            IF(
                Parameters!$D$17=1,
                IFERROR(
                    IF(
                        OR(
                            IF(
                                ISNUMBER(M179:X179),
                                IF(
                                    M$4:X$4=1,
                                    M179:X179,
                                    ""),
                                "")
                            =0),
                        0,
                        GEOMEAN(IF(
                            ISNUMBER(M179:X179),
                            IF(
                                M$4:X$4=1,
                                M179:X179,
                                ""),
                            ""))
                    ),
                    IF(
                        OR(IF(
                            ISNUMBER(M179:X179),
                            IF(
                                M$4:X$4=2,
                                M179:X179,
                                ""),
                            "")
                            =0),
                        0,
                        GEOMEAN(IF(
                            ISNUMBER(M179:X179),
                            IF(
                                M$4:X$4=2,
                                M179:X179,
                                ""),
                            "")))
                )
            )
        )
    )
)</f>
        <v>9.1387559808612409</v>
      </c>
      <c r="I179" s="191" t="e" cm="1">
        <f t="array" ref="I179">IF(
    SUM(IF(
            ISNUMBER(
                IF(
                    $M$5:$X$5,
                    (M179:X179),
                    "")),
            1,
            0))
        =0,
    NA(),
    IF(
        Parameters!$D$15=1,
        IF(
            SUM(--(ISNUMBER(IF($M$5:$X$5=1,(M179:X179),""))))&gt;0,
            MAX(IF(
                ISNUMBER(M179:X179),
                IF(
                    M$5:X$5=1,
                    M179:X179,
                    ""),
                "")),
            MAX(IF(
                ISNUMBER(M179:X179),
                IF(
                    M$5:X$5=2,
                    M179:X179,
                    ""),
                ""))
        ),
        IF(
            Parameters!$D$16=1,
            IFERROR(
                AVERAGE(IF(
                    ISNUMBER(M179:X179),
                    IF(
                        M$5:X$5=1,
                        M179:X179,
                        ""),
                    "")),
                AVERAGE(IF(
                    ISNUMBER(M179:X179),
                    IF(
                        M$5:X$5=2,
                        M179:X179,
                        ""),
                    ""))
            ),
            IF(
                Parameters!$D$17=1,
                IFERROR(
                    IF(
                        OR(
                            IF(
                                ISNUMBER(M179:X179),
                                IF(
                                    M$5:X$5=1,
                                    M179:X179,
                                    ""),
                                "")
                            =0),
                        0,
                        GEOMEAN(IF(
                            ISNUMBER(M179:X179),
                            IF(
                                M$5:X$5=1,
                                M179:X179,
                                ""),
                            ""))
                    ),
                    IF(
                        OR(IF(
                            ISNUMBER(M179:X179),
                            IF(
                                M$5:X$5=2,
                                M179:X179,
                                ""),
                            "")
                            =0),
                        0,
                        GEOMEAN(IF(
                            ISNUMBER(M179:X179),
                            IF(
                                M$5:X$5=2,
                                M179:X179,
                                ""),
                            "")))
                )
            )
        )
    )
)</f>
        <v>#N/A</v>
      </c>
      <c r="J179" s="242">
        <v>44620</v>
      </c>
      <c r="K179" s="242">
        <v>44620</v>
      </c>
      <c r="L179" s="91" t="s">
        <v>293</v>
      </c>
      <c r="M179" s="192">
        <v>9.1387559808612409</v>
      </c>
      <c r="N179" s="192" t="s">
        <v>409</v>
      </c>
      <c r="O179" s="192" t="s">
        <v>409</v>
      </c>
      <c r="P179" s="192" t="s">
        <v>409</v>
      </c>
      <c r="Q179" s="192" t="s">
        <v>409</v>
      </c>
      <c r="R179" s="192">
        <v>0.54</v>
      </c>
      <c r="S179" s="192" t="s">
        <v>409</v>
      </c>
      <c r="T179" s="192" t="s">
        <v>409</v>
      </c>
      <c r="U179" s="192" t="s">
        <v>409</v>
      </c>
      <c r="V179" s="192" t="s">
        <v>409</v>
      </c>
      <c r="W179" s="192"/>
      <c r="X179" s="192"/>
      <c r="Y179" s="192"/>
      <c r="Z179" s="192"/>
      <c r="AA179" s="87"/>
    </row>
    <row r="180" spans="1:27" x14ac:dyDescent="0.2">
      <c r="A180" s="81">
        <v>173</v>
      </c>
      <c r="B180" s="84" t="str">
        <f ca="1"/>
        <v>Sierra Leone</v>
      </c>
      <c r="C180" s="84" t="str">
        <f ca="1"/>
        <v>SLE</v>
      </c>
      <c r="D180" s="84" t="str">
        <f ca="1"/>
        <v>SSF           Sub-Saharan Africa</v>
      </c>
      <c r="E180" s="84" t="str">
        <f ca="1"/>
        <v>IDA</v>
      </c>
      <c r="F180" s="81" t="str">
        <f t="shared" ca="1" si="5"/>
        <v/>
      </c>
      <c r="G180" s="80">
        <f>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v>
      </c>
      <c r="H180" s="80" cm="1">
        <f t="array" ref="H180">IF(
    SUM(IF(
            ISNUMBER(
                IF(
                    $M$4:$X$4,
                    (M180:X180),
                    "")),
            1,
            0))
        =0,
    NA(),
    IF(
        Parameters!$D$15=1,
        IF(
            SUM(--(ISNUMBER(IF($M$4:$X$4=1,(M180:X180),""))))&gt;0,
            MAX(IF(
                ISNUMBER(M180:X180),
                IF(
                    M$4:X$4=1,
                    M180:X180,
                    ""),
                "")),
            MAX(IF(
                ISNUMBER(M180:X180),
                IF(
                    M$4:X$4=2,
                    M180:X180,
                    ""),
                ""))
        ),
        IF(
            Parameters!$D$16=1,
            IFERROR(
                AVERAGE(IF(
                    ISNUMBER(M180:X180),
                    IF(
                        M$4:X$4=1,
                        M180:X180,
                        ""),
                    "")),
                AVERAGE(IF(
                    ISNUMBER(M180:X180),
                    IF(
                        M$4:X$4=2,
                        M180:X180,
                        ""),
                    ""))
            ),
            IF(
                Parameters!$D$17=1,
                IFERROR(
                    IF(
                        OR(
                            IF(
                                ISNUMBER(M180:X180),
                                IF(
                                    M$4:X$4=1,
                                    M180:X180,
                                    ""),
                                "")
                            =0),
                        0,
                        GEOMEAN(IF(
                            ISNUMBER(M180:X180),
                            IF(
                                M$4:X$4=1,
                                M180:X180,
                                ""),
                            ""))
                    ),
                    IF(
                        OR(IF(
                            ISNUMBER(M180:X180),
                            IF(
                                M$4:X$4=2,
                                M180:X180,
                                ""),
                            "")
                            =0),
                        0,
                        GEOMEAN(IF(
                            ISNUMBER(M180:X180),
                            IF(
                                M$4:X$4=2,
                                M180:X180,
                                ""),
                            "")))
                )
            )
        )
    )
)</f>
        <v>10</v>
      </c>
      <c r="I180" s="191" t="e" cm="1">
        <f t="array" ref="I180">IF(
    SUM(IF(
            ISNUMBER(
                IF(
                    $M$5:$X$5,
                    (M180:X180),
                    "")),
            1,
            0))
        =0,
    NA(),
    IF(
        Parameters!$D$15=1,
        IF(
            SUM(--(ISNUMBER(IF($M$5:$X$5=1,(M180:X180),""))))&gt;0,
            MAX(IF(
                ISNUMBER(M180:X180),
                IF(
                    M$5:X$5=1,
                    M180:X180,
                    ""),
                "")),
            MAX(IF(
                ISNUMBER(M180:X180),
                IF(
                    M$5:X$5=2,
                    M180:X180,
                    ""),
                ""))
        ),
        IF(
            Parameters!$D$16=1,
            IFERROR(
                AVERAGE(IF(
                    ISNUMBER(M180:X180),
                    IF(
                        M$5:X$5=1,
                        M180:X180,
                        ""),
                    "")),
                AVERAGE(IF(
                    ISNUMBER(M180:X180),
                    IF(
                        M$5:X$5=2,
                        M180:X180,
                        ""),
                    ""))
            ),
            IF(
                Parameters!$D$17=1,
                IFERROR(
                    IF(
                        OR(
                            IF(
                                ISNUMBER(M180:X180),
                                IF(
                                    M$5:X$5=1,
                                    M180:X180,
                                    ""),
                                "")
                            =0),
                        0,
                        GEOMEAN(IF(
                            ISNUMBER(M180:X180),
                            IF(
                                M$5:X$5=1,
                                M180:X180,
                                ""),
                            ""))
                    ),
                    IF(
                        OR(IF(
                            ISNUMBER(M180:X180),
                            IF(
                                M$5:X$5=2,
                                M180:X180,
                                ""),
                            "")
                            =0),
                        0,
                        GEOMEAN(IF(
                            ISNUMBER(M180:X180),
                            IF(
                                M$5:X$5=2,
                                M180:X180,
                                ""),
                            "")))
                )
            )
        )
    )
)</f>
        <v>#N/A</v>
      </c>
      <c r="J180" s="242">
        <v>44895</v>
      </c>
      <c r="K180" s="242">
        <v>44620</v>
      </c>
      <c r="L180" s="91" t="s">
        <v>295</v>
      </c>
      <c r="M180" s="192">
        <v>9.6411483253588504</v>
      </c>
      <c r="N180" s="192">
        <v>10</v>
      </c>
      <c r="O180" s="192" t="s">
        <v>409</v>
      </c>
      <c r="P180" s="192" t="s">
        <v>409</v>
      </c>
      <c r="Q180" s="192" t="s">
        <v>409</v>
      </c>
      <c r="R180" s="192">
        <v>0.56100000000000005</v>
      </c>
      <c r="S180" s="192">
        <v>40.5</v>
      </c>
      <c r="T180" s="192" t="s">
        <v>409</v>
      </c>
      <c r="U180" s="192" t="s">
        <v>409</v>
      </c>
      <c r="V180" s="192" t="s">
        <v>409</v>
      </c>
      <c r="W180" s="192"/>
      <c r="X180" s="192"/>
      <c r="Y180" s="192"/>
      <c r="Z180" s="192"/>
      <c r="AA180" s="87"/>
    </row>
    <row r="181" spans="1:27" x14ac:dyDescent="0.2">
      <c r="A181" s="81">
        <v>174</v>
      </c>
      <c r="B181" s="84" t="str">
        <f ca="1"/>
        <v>El Salvador</v>
      </c>
      <c r="C181" s="84" t="str">
        <f ca="1"/>
        <v>SLV</v>
      </c>
      <c r="D181" s="84" t="str">
        <f ca="1"/>
        <v>LCN           Latin America &amp; Caribbean</v>
      </c>
      <c r="E181" s="84" t="str">
        <f ca="1"/>
        <v>IBRD</v>
      </c>
      <c r="F181" s="81" t="str">
        <f t="shared" ca="1" si="5"/>
        <v/>
      </c>
      <c r="G181" s="80">
        <f>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4.4824821480175299</v>
      </c>
      <c r="H181" s="80" cm="1">
        <f t="array" ref="H181">IF(
    SUM(IF(
            ISNUMBER(
                IF(
                    $M$4:$X$4,
                    (M181:X181),
                    "")),
            1,
            0))
        =0,
    NA(),
    IF(
        Parameters!$D$15=1,
        IF(
            SUM(--(ISNUMBER(IF($M$4:$X$4=1,(M181:X181),""))))&gt;0,
            MAX(IF(
                ISNUMBER(M181:X181),
                IF(
                    M$4:X$4=1,
                    M181:X181,
                    ""),
                "")),
            MAX(IF(
                ISNUMBER(M181:X181),
                IF(
                    M$4:X$4=2,
                    M181:X181,
                    ""),
                ""))
        ),
        IF(
            Parameters!$D$16=1,
            IFERROR(
                AVERAGE(IF(
                    ISNUMBER(M181:X181),
                    IF(
                        M$4:X$4=1,
                        M181:X181,
                        ""),
                    "")),
                AVERAGE(IF(
                    ISNUMBER(M181:X181),
                    IF(
                        M$4:X$4=2,
                        M181:X181,
                        ""),
                    ""))
            ),
            IF(
                Parameters!$D$17=1,
                IFERROR(
                    IF(
                        OR(
                            IF(
                                ISNUMBER(M181:X181),
                                IF(
                                    M$4:X$4=1,
                                    M181:X181,
                                    ""),
                                "")
                            =0),
                        0,
                        GEOMEAN(IF(
                            ISNUMBER(M181:X181),
                            IF(
                                M$4:X$4=1,
                                M181:X181,
                                ""),
                            ""))
                    ),
                    IF(
                        OR(IF(
                            ISNUMBER(M181:X181),
                            IF(
                                M$4:X$4=2,
                                M181:X181,
                                ""),
                            "")
                            =0),
                        0,
                        GEOMEAN(IF(
                            ISNUMBER(M181:X181),
                            IF(
                                M$4:X$4=2,
                                M181:X181,
                                ""),
                            "")))
                )
            )
        )
    )
)</f>
        <v>4.01852924145917</v>
      </c>
      <c r="I181" s="191" cm="1">
        <f t="array" ref="I181">IF(
    SUM(IF(
            ISNUMBER(
                IF(
                    $M$5:$X$5,
                    (M181:X181),
                    "")),
            1,
            0))
        =0,
    NA(),
    IF(
        Parameters!$D$15=1,
        IF(
            SUM(--(ISNUMBER(IF($M$5:$X$5=1,(M181:X181),""))))&gt;0,
            MAX(IF(
                ISNUMBER(M181:X181),
                IF(
                    M$5:X$5=1,
                    M181:X181,
                    ""),
                "")),
            MAX(IF(
                ISNUMBER(M181:X181),
                IF(
                    M$5:X$5=2,
                    M181:X181,
                    ""),
                ""))
        ),
        IF(
            Parameters!$D$16=1,
            IFERROR(
                AVERAGE(IF(
                    ISNUMBER(M181:X181),
                    IF(
                        M$5:X$5=1,
                        M181:X181,
                        ""),
                    "")),
                AVERAGE(IF(
                    ISNUMBER(M181:X181),
                    IF(
                        M$5:X$5=2,
                        M181:X181,
                        ""),
                    ""))
            ),
            IF(
                Parameters!$D$17=1,
                IFERROR(
                    IF(
                        OR(
                            IF(
                                ISNUMBER(M181:X181),
                                IF(
                                    M$5:X$5=1,
                                    M181:X181,
                                    ""),
                                "")
                            =0),
                        0,
                        GEOMEAN(IF(
                            ISNUMBER(M181:X181),
                            IF(
                                M$5:X$5=1,
                                M181:X181,
                                ""),
                            ""))
                    ),
                    IF(
                        OR(IF(
                            ISNUMBER(M181:X181),
                            IF(
                                M$5:X$5=2,
                                M181:X181,
                                ""),
                            "")
                            =0),
                        0,
                        GEOMEAN(IF(
                            ISNUMBER(M181:X181),
                            IF(
                                M$5:X$5=2,
                                M181:X181,
                                ""),
                            "")))
                )
            )
        )
    )
)</f>
        <v>5</v>
      </c>
      <c r="J181" s="242">
        <v>44620</v>
      </c>
      <c r="K181" s="242">
        <v>45104</v>
      </c>
      <c r="L181" s="91" t="s">
        <v>297</v>
      </c>
      <c r="M181" s="192">
        <v>4.9760765550239201</v>
      </c>
      <c r="N181" s="192">
        <v>4.01852924145917</v>
      </c>
      <c r="O181" s="192">
        <v>5</v>
      </c>
      <c r="P181" s="192" t="s">
        <v>409</v>
      </c>
      <c r="Q181" s="192" t="s">
        <v>409</v>
      </c>
      <c r="R181" s="192">
        <v>0.36599999999999999</v>
      </c>
      <c r="S181" s="192">
        <v>64.2</v>
      </c>
      <c r="T181" s="192" t="s">
        <v>752</v>
      </c>
      <c r="U181" s="192" t="s">
        <v>409</v>
      </c>
      <c r="V181" s="192" t="s">
        <v>409</v>
      </c>
      <c r="W181" s="192"/>
      <c r="X181" s="192"/>
      <c r="Y181" s="192"/>
      <c r="Z181" s="192"/>
      <c r="AA181" s="87"/>
    </row>
    <row r="182" spans="1:27" x14ac:dyDescent="0.2">
      <c r="A182" s="81">
        <v>175</v>
      </c>
      <c r="B182" s="84" t="str">
        <f ca="1"/>
        <v>San Marino</v>
      </c>
      <c r="C182" s="84" t="str">
        <f ca="1"/>
        <v>SMR</v>
      </c>
      <c r="D182" s="84" t="str">
        <f ca="1"/>
        <v>ECS           Europe &amp; Central Asia</v>
      </c>
      <c r="E182" s="84" t="str">
        <f ca="1"/>
        <v>NA</v>
      </c>
      <c r="F182" s="81" t="str">
        <f t="shared" ca="1" si="5"/>
        <v/>
      </c>
      <c r="G182" s="80" t="e">
        <f>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#N/A</v>
      </c>
      <c r="H182" s="80" t="e" cm="1">
        <f t="array" ref="H182">IF(
    SUM(IF(
            ISNUMBER(
                IF(
                    $M$4:$X$4,
                    (M182:X182),
                    "")),
            1,
            0))
        =0,
    NA(),
    IF(
        Parameters!$D$15=1,
        IF(
            SUM(--(ISNUMBER(IF($M$4:$X$4=1,(M182:X182),""))))&gt;0,
            MAX(IF(
                ISNUMBER(M182:X182),
                IF(
                    M$4:X$4=1,
                    M182:X182,
                    ""),
                "")),
            MAX(IF(
                ISNUMBER(M182:X182),
                IF(
                    M$4:X$4=2,
                    M182:X182,
                    ""),
                ""))
        ),
        IF(
            Parameters!$D$16=1,
            IFERROR(
                AVERAGE(IF(
                    ISNUMBER(M182:X182),
                    IF(
                        M$4:X$4=1,
                        M182:X182,
                        ""),
                    "")),
                AVERAGE(IF(
                    ISNUMBER(M182:X182),
                    IF(
                        M$4:X$4=2,
                        M182:X182,
                        ""),
                    ""))
            ),
            IF(
                Parameters!$D$17=1,
                IFERROR(
                    IF(
                        OR(
                            IF(
                                ISNUMBER(M182:X182),
                                IF(
                                    M$4:X$4=1,
                                    M182:X182,
                                    ""),
                                "")
                            =0),
                        0,
                        GEOMEAN(IF(
                            ISNUMBER(M182:X182),
                            IF(
                                M$4:X$4=1,
                                M182:X182,
                                ""),
                            ""))
                    ),
                    IF(
                        OR(IF(
                            ISNUMBER(M182:X182),
                            IF(
                                M$4:X$4=2,
                                M182:X182,
                                ""),
                            "")
                            =0),
                        0,
                        GEOMEAN(IF(
                            ISNUMBER(M182:X182),
                            IF(
                                M$4:X$4=2,
                                M182:X182,
                                ""),
                            "")))
                )
            )
        )
    )
)</f>
        <v>#N/A</v>
      </c>
      <c r="I182" s="191" t="e" cm="1">
        <f t="array" ref="I182">IF(
    SUM(IF(
            ISNUMBER(
                IF(
                    $M$5:$X$5,
                    (M182:X182),
                    "")),
            1,
            0))
        =0,
    NA(),
    IF(
        Parameters!$D$15=1,
        IF(
            SUM(--(ISNUMBER(IF($M$5:$X$5=1,(M182:X182),""))))&gt;0,
            MAX(IF(
                ISNUMBER(M182:X182),
                IF(
                    M$5:X$5=1,
                    M182:X182,
                    ""),
                "")),
            MAX(IF(
                ISNUMBER(M182:X182),
                IF(
                    M$5:X$5=2,
                    M182:X182,
                    ""),
                ""))
        ),
        IF(
            Parameters!$D$16=1,
            IFERROR(
                AVERAGE(IF(
                    ISNUMBER(M182:X182),
                    IF(
                        M$5:X$5=1,
                        M182:X182,
                        ""),
                    "")),
                AVERAGE(IF(
                    ISNUMBER(M182:X182),
                    IF(
                        M$5:X$5=2,
                        M182:X182,
                        ""),
                    ""))
            ),
            IF(
                Parameters!$D$17=1,
                IFERROR(
                    IF(
                        OR(
                            IF(
                                ISNUMBER(M182:X182),
                                IF(
                                    M$5:X$5=1,
                                    M182:X182,
                                    ""),
                                "")
                            =0),
                        0,
                        GEOMEAN(IF(
                            ISNUMBER(M182:X182),
                            IF(
                                M$5:X$5=1,
                                M182:X182,
                                ""),
                            ""))
                    ),
                    IF(
                        OR(IF(
                            ISNUMBER(M182:X182),
                            IF(
                                M$5:X$5=2,
                                M182:X182,
                                ""),
                            "")
                            =0),
                        0,
                        GEOMEAN(IF(
                            ISNUMBER(M182:X182),
                            IF(
                                M$5:X$5=2,
                                M182:X182,
                                ""),
                            "")))
                )
            )
        )
    )
)</f>
        <v>#N/A</v>
      </c>
      <c r="J182" s="242">
        <v>44887</v>
      </c>
      <c r="K182" s="242" t="s">
        <v>409</v>
      </c>
      <c r="L182" s="91" t="s">
        <v>688</v>
      </c>
      <c r="M182" s="192" t="s">
        <v>409</v>
      </c>
      <c r="N182" s="192" t="s">
        <v>409</v>
      </c>
      <c r="O182" s="192" t="s">
        <v>409</v>
      </c>
      <c r="P182" s="192" t="s">
        <v>409</v>
      </c>
      <c r="Q182" s="192" t="s">
        <v>409</v>
      </c>
      <c r="R182" s="192" t="s">
        <v>409</v>
      </c>
      <c r="S182" s="192" t="s">
        <v>409</v>
      </c>
      <c r="T182" s="192" t="s">
        <v>409</v>
      </c>
      <c r="U182" s="192" t="s">
        <v>409</v>
      </c>
      <c r="V182" s="192" t="s">
        <v>409</v>
      </c>
      <c r="W182" s="192"/>
      <c r="X182" s="192"/>
      <c r="Y182" s="192"/>
      <c r="Z182" s="192"/>
      <c r="AA182" s="87"/>
    </row>
    <row r="183" spans="1:27" x14ac:dyDescent="0.2">
      <c r="A183" s="81">
        <v>176</v>
      </c>
      <c r="B183" s="84" t="str">
        <f ca="1"/>
        <v>Somalia</v>
      </c>
      <c r="C183" s="84" t="str">
        <f ca="1"/>
        <v>SOM</v>
      </c>
      <c r="D183" s="84" t="str">
        <f ca="1"/>
        <v>SSF           Sub-Saharan Africa</v>
      </c>
      <c r="E183" s="84" t="str">
        <f ca="1"/>
        <v>IDA</v>
      </c>
      <c r="F183" s="81" t="str">
        <f t="shared" ca="1" si="5"/>
        <v/>
      </c>
      <c r="G183" s="80">
        <f>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10</v>
      </c>
      <c r="H183" s="80" cm="1">
        <f t="array" ref="H183">IF(
    SUM(IF(
            ISNUMBER(
                IF(
                    $M$4:$X$4,
                    (M183:X183),
                    "")),
            1,
            0))
        =0,
    NA(),
    IF(
        Parameters!$D$15=1,
        IF(
            SUM(--(ISNUMBER(IF($M$4:$X$4=1,(M183:X183),""))))&gt;0,
            MAX(IF(
                ISNUMBER(M183:X183),
                IF(
                    M$4:X$4=1,
                    M183:X183,
                    ""),
                "")),
            MAX(IF(
                ISNUMBER(M183:X183),
                IF(
                    M$4:X$4=2,
                    M183:X183,
                    ""),
                ""))
        ),
        IF(
            Parameters!$D$16=1,
            IFERROR(
                AVERAGE(IF(
                    ISNUMBER(M183:X183),
                    IF(
                        M$4:X$4=1,
                        M183:X183,
                        ""),
                    "")),
                AVERAGE(IF(
                    ISNUMBER(M183:X183),
                    IF(
                        M$4:X$4=2,
                        M183:X183,
                        ""),
                    ""))
            ),
            IF(
                Parameters!$D$17=1,
                IFERROR(
                    IF(
                        OR(
                            IF(
                                ISNUMBER(M183:X183),
                                IF(
                                    M$4:X$4=1,
                                    M183:X183,
                                    ""),
                                "")
                            =0),
                        0,
                        GEOMEAN(IF(
                            ISNUMBER(M183:X183),
                            IF(
                                M$4:X$4=1,
                                M183:X183,
                                ""),
                            ""))
                    ),
                    IF(
                        OR(IF(
                            ISNUMBER(M183:X183),
                            IF(
                                M$4:X$4=2,
                                M183:X183,
                                ""),
                            "")
                            =0),
                        0,
                        GEOMEAN(IF(
                            ISNUMBER(M183:X183),
                            IF(
                                M$4:X$4=2,
                                M183:X183,
                                ""),
                            "")))
                )
            )
        )
    )
)</f>
        <v>10</v>
      </c>
      <c r="I183" s="191" cm="1">
        <f t="array" ref="I183">IF(
    SUM(IF(
            ISNUMBER(
                IF(
                    $M$5:$X$5,
                    (M183:X183),
                    "")),
            1,
            0))
        =0,
    NA(),
    IF(
        Parameters!$D$15=1,
        IF(
            SUM(--(ISNUMBER(IF($M$5:$X$5=1,(M183:X183),""))))&gt;0,
            MAX(IF(
                ISNUMBER(M183:X183),
                IF(
                    M$5:X$5=1,
                    M183:X183,
                    ""),
                "")),
            MAX(IF(
                ISNUMBER(M183:X183),
                IF(
                    M$5:X$5=2,
                    M183:X183,
                    ""),
                ""))
        ),
        IF(
            Parameters!$D$16=1,
            IFERROR(
                AVERAGE(IF(
                    ISNUMBER(M183:X183),
                    IF(
                        M$5:X$5=1,
                        M183:X183,
                        ""),
                    "")),
                AVERAGE(IF(
                    ISNUMBER(M183:X183),
                    IF(
                        M$5:X$5=2,
                        M183:X183,
                        ""),
                    ""))
            ),
            IF(
                Parameters!$D$17=1,
                IFERROR(
                    IF(
                        OR(
                            IF(
                                ISNUMBER(M183:X183),
                                IF(
                                    M$5:X$5=1,
                                    M183:X183,
                                    ""),
                                "")
                            =0),
                        0,
                        GEOMEAN(IF(
                            ISNUMBER(M183:X183),
                            IF(
                                M$5:X$5=1,
                                M183:X183,
                                ""),
                            ""))
                    ),
                    IF(
                        OR(IF(
                            ISNUMBER(M183:X183),
                            IF(
                                M$5:X$5=2,
                                M183:X183,
                                ""),
                            "")
                            =0),
                        0,
                        GEOMEAN(IF(
                            ISNUMBER(M183:X183),
                            IF(
                                M$5:X$5=2,
                                M183:X183,
                                ""),
                            "")))
                )
            )
        )
    )
)</f>
        <v>10</v>
      </c>
      <c r="J183" s="242">
        <v>44620</v>
      </c>
      <c r="K183" s="242">
        <v>46281</v>
      </c>
      <c r="L183" s="91" t="s">
        <v>299</v>
      </c>
      <c r="M183" s="192">
        <v>10</v>
      </c>
      <c r="N183" s="192" t="s">
        <v>409</v>
      </c>
      <c r="O183" s="192">
        <v>7</v>
      </c>
      <c r="P183" s="192">
        <v>10</v>
      </c>
      <c r="Q183" s="192">
        <v>5</v>
      </c>
      <c r="R183" s="192">
        <v>0.77500000000000002</v>
      </c>
      <c r="S183" s="192" t="s">
        <v>409</v>
      </c>
      <c r="T183" s="192" t="s">
        <v>751</v>
      </c>
      <c r="U183" s="192" t="s">
        <v>813</v>
      </c>
      <c r="V183" s="192">
        <v>7.75</v>
      </c>
      <c r="W183" s="192"/>
      <c r="X183" s="192"/>
      <c r="Y183" s="192"/>
      <c r="Z183" s="192"/>
      <c r="AA183" s="87"/>
    </row>
    <row r="184" spans="1:27" x14ac:dyDescent="0.2">
      <c r="A184" s="81">
        <v>177</v>
      </c>
      <c r="B184" s="84" t="str">
        <f ca="1"/>
        <v>Serbia</v>
      </c>
      <c r="C184" s="84" t="str">
        <f ca="1"/>
        <v>SRB</v>
      </c>
      <c r="D184" s="84" t="str">
        <f ca="1"/>
        <v>ECS           Europe &amp; Central Asia</v>
      </c>
      <c r="E184" s="84" t="str">
        <f ca="1"/>
        <v>IBRD</v>
      </c>
      <c r="F184" s="81" t="str">
        <f t="shared" ca="1" si="5"/>
        <v/>
      </c>
      <c r="G184" s="80">
        <f>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0</v>
      </c>
      <c r="H184" s="80" cm="1">
        <f t="array" ref="H184">IF(
    SUM(IF(
            ISNUMBER(
                IF(
                    $M$4:$X$4,
                    (M184:X184),
                    "")),
            1,
            0))
        =0,
    NA(),
    IF(
        Parameters!$D$15=1,
        IF(
            SUM(--(ISNUMBER(IF($M$4:$X$4=1,(M184:X184),""))))&gt;0,
            MAX(IF(
                ISNUMBER(M184:X184),
                IF(
                    M$4:X$4=1,
                    M184:X184,
                    ""),
                "")),
            MAX(IF(
                ISNUMBER(M184:X184),
                IF(
                    M$4:X$4=2,
                    M184:X184,
                    ""),
                ""))
        ),
        IF(
            Parameters!$D$16=1,
            IFERROR(
                AVERAGE(IF(
                    ISNUMBER(M184:X184),
                    IF(
                        M$4:X$4=1,
                        M184:X184,
                        ""),
                    "")),
                AVERAGE(IF(
                    ISNUMBER(M184:X184),
                    IF(
                        M$4:X$4=2,
                        M184:X184,
                        ""),
                    ""))
            ),
            IF(
                Parameters!$D$17=1,
                IFERROR(
                    IF(
                        OR(
                            IF(
                                ISNUMBER(M184:X184),
                                IF(
                                    M$4:X$4=1,
                                    M184:X184,
                                    ""),
                                "")
                            =0),
                        0,
                        GEOMEAN(IF(
                            ISNUMBER(M184:X184),
                            IF(
                                M$4:X$4=1,
                                M184:X184,
                                ""),
                            ""))
                    ),
                    IF(
                        OR(IF(
                            ISNUMBER(M184:X184),
                            IF(
                                M$4:X$4=2,
                                M184:X184,
                                ""),
                            "")
                            =0),
                        0,
                        GEOMEAN(IF(
                            ISNUMBER(M184:X184),
                            IF(
                                M$4:X$4=2,
                                M184:X184,
                                ""),
                            "")))
                )
            )
        )
    )
)</f>
        <v>4.8291835552981999</v>
      </c>
      <c r="I184" s="191" t="e" cm="1">
        <f t="array" ref="I184">IF(
    SUM(IF(
            ISNUMBER(
                IF(
                    $M$5:$X$5,
                    (M184:X184),
                    "")),
            1,
            0))
        =0,
    NA(),
    IF(
        Parameters!$D$15=1,
        IF(
            SUM(--(ISNUMBER(IF($M$5:$X$5=1,(M184:X184),""))))&gt;0,
            MAX(IF(
                ISNUMBER(M184:X184),
                IF(
                    M$5:X$5=1,
                    M184:X184,
                    ""),
                "")),
            MAX(IF(
                ISNUMBER(M184:X184),
                IF(
                    M$5:X$5=2,
                    M184:X184,
                    ""),
                ""))
        ),
        IF(
            Parameters!$D$16=1,
            IFERROR(
                AVERAGE(IF(
                    ISNUMBER(M184:X184),
                    IF(
                        M$5:X$5=1,
                        M184:X184,
                        ""),
                    "")),
                AVERAGE(IF(
                    ISNUMBER(M184:X184),
                    IF(
                        M$5:X$5=2,
                        M184:X184,
                        ""),
                    ""))
            ),
            IF(
                Parameters!$D$17=1,
                IFERROR(
                    IF(
                        OR(
                            IF(
                                ISNUMBER(M184:X184),
                                IF(
                                    M$5:X$5=1,
                                    M184:X184,
                                    ""),
                                "")
                            =0),
                        0,
                        GEOMEAN(IF(
                            ISNUMBER(M184:X184),
                            IF(
                                M$5:X$5=1,
                                M184:X184,
                                ""),
                            ""))
                    ),
                    IF(
                        OR(IF(
                            ISNUMBER(M184:X184),
                            IF(
                                M$5:X$5=2,
                                M184:X184,
                                ""),
                            "")
                            =0),
                        0,
                        GEOMEAN(IF(
                            ISNUMBER(M184:X184),
                            IF(
                                M$5:X$5=2,
                                M184:X184,
                                ""),
                            "")))
                )
            )
        )
    )
)</f>
        <v>#N/A</v>
      </c>
      <c r="J184" s="242">
        <v>44895</v>
      </c>
      <c r="K184" s="242">
        <v>44620</v>
      </c>
      <c r="L184" s="91" t="s">
        <v>301</v>
      </c>
      <c r="M184" s="192">
        <v>3.8995215311004698</v>
      </c>
      <c r="N184" s="192">
        <v>4.8291835552981999</v>
      </c>
      <c r="O184" s="192" t="s">
        <v>409</v>
      </c>
      <c r="P184" s="192" t="s">
        <v>409</v>
      </c>
      <c r="Q184" s="192" t="s">
        <v>409</v>
      </c>
      <c r="R184" s="192">
        <v>0.32100000000000001</v>
      </c>
      <c r="S184" s="192">
        <v>61.4</v>
      </c>
      <c r="T184" s="192" t="s">
        <v>409</v>
      </c>
      <c r="U184" s="192" t="s">
        <v>409</v>
      </c>
      <c r="V184" s="192" t="s">
        <v>409</v>
      </c>
      <c r="W184" s="192"/>
      <c r="X184" s="192"/>
      <c r="Y184" s="192"/>
      <c r="Z184" s="192"/>
      <c r="AA184" s="87"/>
    </row>
    <row r="185" spans="1:27" x14ac:dyDescent="0.2">
      <c r="A185" s="81">
        <v>178</v>
      </c>
      <c r="B185" s="84" t="str">
        <f ca="1"/>
        <v>South Sudan</v>
      </c>
      <c r="C185" s="84" t="str">
        <f ca="1"/>
        <v>SSD</v>
      </c>
      <c r="D185" s="84" t="str">
        <f ca="1"/>
        <v>SSF           Sub-Saharan Africa</v>
      </c>
      <c r="E185" s="84" t="str">
        <f ca="1"/>
        <v>IDA</v>
      </c>
      <c r="F185" s="81" t="str">
        <f t="shared" ca="1" si="5"/>
        <v/>
      </c>
      <c r="G185" s="80">
        <f>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10</v>
      </c>
      <c r="H185" s="80" cm="1">
        <f t="array" ref="H185">IF(
    SUM(IF(
            ISNUMBER(
                IF(
                    $M$4:$X$4,
                    (M185:X185),
                    "")),
            1,
            0))
        =0,
    NA(),
    IF(
        Parameters!$D$15=1,
        IF(
            SUM(--(ISNUMBER(IF($M$4:$X$4=1,(M185:X185),""))))&gt;0,
            MAX(IF(
                ISNUMBER(M185:X185),
                IF(
                    M$4:X$4=1,
                    M185:X185,
                    ""),
                "")),
            MAX(IF(
                ISNUMBER(M185:X185),
                IF(
                    M$4:X$4=2,
                    M185:X185,
                    ""),
                ""))
        ),
        IF(
            Parameters!$D$16=1,
            IFERROR(
                AVERAGE(IF(
                    ISNUMBER(M185:X185),
                    IF(
                        M$4:X$4=1,
                        M185:X185,
                        ""),
                    "")),
                AVERAGE(IF(
                    ISNUMBER(M185:X185),
                    IF(
                        M$4:X$4=2,
                        M185:X185,
                        ""),
                    ""))
            ),
            IF(
                Parameters!$D$17=1,
                IFERROR(
                    IF(
                        OR(
                            IF(
                                ISNUMBER(M185:X185),
                                IF(
                                    M$4:X$4=1,
                                    M185:X185,
                                    ""),
                                "")
                            =0),
                        0,
                        GEOMEAN(IF(
                            ISNUMBER(M185:X185),
                            IF(
                                M$4:X$4=1,
                                M185:X185,
                                ""),
                            ""))
                    ),
                    IF(
                        OR(IF(
                            ISNUMBER(M185:X185),
                            IF(
                                M$4:X$4=2,
                                M185:X185,
                                ""),
                            "")
                            =0),
                        0,
                        GEOMEAN(IF(
                            ISNUMBER(M185:X185),
                            IF(
                                M$4:X$4=2,
                                M185:X185,
                                ""),
                            "")))
                )
            )
        )
    )
)</f>
        <v>10</v>
      </c>
      <c r="I185" s="191" cm="1">
        <f t="array" ref="I185">IF(
    SUM(IF(
            ISNUMBER(
                IF(
                    $M$5:$X$5,
                    (M185:X185),
                    "")),
            1,
            0))
        =0,
    NA(),
    IF(
        Parameters!$D$15=1,
        IF(
            SUM(--(ISNUMBER(IF($M$5:$X$5=1,(M185:X185),""))))&gt;0,
            MAX(IF(
                ISNUMBER(M185:X185),
                IF(
                    M$5:X$5=1,
                    M185:X185,
                    ""),
                "")),
            MAX(IF(
                ISNUMBER(M185:X185),
                IF(
                    M$5:X$5=2,
                    M185:X185,
                    ""),
                ""))
        ),
        IF(
            Parameters!$D$16=1,
            IFERROR(
                AVERAGE(IF(
                    ISNUMBER(M185:X185),
                    IF(
                        M$5:X$5=1,
                        M185:X185,
                        ""),
                    "")),
                AVERAGE(IF(
                    ISNUMBER(M185:X185),
                    IF(
                        M$5:X$5=2,
                        M185:X185,
                        ""),
                    ""))
            ),
            IF(
                Parameters!$D$17=1,
                IFERROR(
                    IF(
                        OR(
                            IF(
                                ISNUMBER(M185:X185),
                                IF(
                                    M$5:X$5=1,
                                    M185:X185,
                                    ""),
                                "")
                            =0),
                        0,
                        GEOMEAN(IF(
                            ISNUMBER(M185:X185),
                            IF(
                                M$5:X$5=1,
                                M185:X185,
                                ""),
                            ""))
                    ),
                    IF(
                        OR(IF(
                            ISNUMBER(M185:X185),
                            IF(
                                M$5:X$5=2,
                                M185:X185,
                                ""),
                            "")
                            =0),
                        0,
                        GEOMEAN(IF(
                            ISNUMBER(M185:X185),
                            IF(
                                M$5:X$5=2,
                                M185:X185,
                                ""),
                            "")))
                )
            )
        )
    )
)</f>
        <v>10</v>
      </c>
      <c r="J185" s="242">
        <v>44620</v>
      </c>
      <c r="K185" s="242">
        <v>46281</v>
      </c>
      <c r="L185" s="91" t="s">
        <v>303</v>
      </c>
      <c r="M185" s="192">
        <v>10</v>
      </c>
      <c r="N185" s="192" t="s">
        <v>409</v>
      </c>
      <c r="O185" s="192">
        <v>10</v>
      </c>
      <c r="P185" s="192">
        <v>10</v>
      </c>
      <c r="Q185" s="192">
        <v>5</v>
      </c>
      <c r="R185" s="192">
        <v>0.752</v>
      </c>
      <c r="S185" s="192" t="s">
        <v>409</v>
      </c>
      <c r="T185" s="192" t="s">
        <v>750</v>
      </c>
      <c r="U185" s="192" t="s">
        <v>813</v>
      </c>
      <c r="V185" s="192">
        <v>23.12</v>
      </c>
      <c r="W185" s="192"/>
      <c r="X185" s="192"/>
      <c r="Y185" s="192"/>
      <c r="Z185" s="192"/>
      <c r="AA185" s="87"/>
    </row>
    <row r="186" spans="1:27" x14ac:dyDescent="0.2">
      <c r="A186" s="81">
        <v>179</v>
      </c>
      <c r="B186" s="84" t="str">
        <f ca="1"/>
        <v>São Tomé and Príncipe</v>
      </c>
      <c r="C186" s="84" t="str">
        <f ca="1"/>
        <v>STP</v>
      </c>
      <c r="D186" s="84" t="str">
        <f ca="1"/>
        <v>SSF           Sub-Saharan Africa</v>
      </c>
      <c r="E186" s="84" t="str">
        <f ca="1"/>
        <v>IDA</v>
      </c>
      <c r="F186" s="81" t="str">
        <f t="shared" ca="1" si="5"/>
        <v/>
      </c>
      <c r="G186" s="80">
        <f>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0</v>
      </c>
      <c r="H186" s="80" cm="1">
        <f t="array" ref="H186">IF(
    SUM(IF(
            ISNUMBER(
                IF(
                    $M$4:$X$4,
                    (M186:X186),
                    "")),
            1,
            0))
        =0,
    NA(),
    IF(
        Parameters!$D$15=1,
        IF(
            SUM(--(ISNUMBER(IF($M$4:$X$4=1,(M186:X186),""))))&gt;0,
            MAX(IF(
                ISNUMBER(M186:X186),
                IF(
                    M$4:X$4=1,
                    M186:X186,
                    ""),
                "")),
            MAX(IF(
                ISNUMBER(M186:X186),
                IF(
                    M$4:X$4=2,
                    M186:X186,
                    ""),
                ""))
        ),
        IF(
            Parameters!$D$16=1,
            IFERROR(
                AVERAGE(IF(
                    ISNUMBER(M186:X186),
                    IF(
                        M$4:X$4=1,
                        M186:X186,
                        ""),
                    "")),
                AVERAGE(IF(
                    ISNUMBER(M186:X186),
                    IF(
                        M$4:X$4=2,
                        M186:X186,
                        ""),
                    ""))
            ),
            IF(
                Parameters!$D$17=1,
                IFERROR(
                    IF(
                        OR(
                            IF(
                                ISNUMBER(M186:X186),
                                IF(
                                    M$4:X$4=1,
                                    M186:X186,
                                    ""),
                                "")
                            =0),
                        0,
                        GEOMEAN(IF(
                            ISNUMBER(M186:X186),
                            IF(
                                M$4:X$4=1,
                                M186:X186,
                                ""),
                            ""))
                    ),
                    IF(
                        OR(IF(
                            ISNUMBER(M186:X186),
                            IF(
                                M$4:X$4=2,
                                M186:X186,
                                ""),
                            "")
                            =0),
                        0,
                        GEOMEAN(IF(
                            ISNUMBER(M186:X186),
                            IF(
                                M$4:X$4=2,
                                M186:X186,
                                ""),
                            "")))
                )
            )
        )
    )
)</f>
        <v>8.20574162679425</v>
      </c>
      <c r="I186" s="191" t="e" cm="1">
        <f t="array" ref="I186">IF(
    SUM(IF(
            ISNUMBER(
                IF(
                    $M$5:$X$5,
                    (M186:X186),
                    "")),
            1,
            0))
        =0,
    NA(),
    IF(
        Parameters!$D$15=1,
        IF(
            SUM(--(ISNUMBER(IF($M$5:$X$5=1,(M186:X186),""))))&gt;0,
            MAX(IF(
                ISNUMBER(M186:X186),
                IF(
                    M$5:X$5=1,
                    M186:X186,
                    ""),
                "")),
            MAX(IF(
                ISNUMBER(M186:X186),
                IF(
                    M$5:X$5=2,
                    M186:X186,
                    ""),
                ""))
        ),
        IF(
            Parameters!$D$16=1,
            IFERROR(
                AVERAGE(IF(
                    ISNUMBER(M186:X186),
                    IF(
                        M$5:X$5=1,
                        M186:X186,
                        ""),
                    "")),
                AVERAGE(IF(
                    ISNUMBER(M186:X186),
                    IF(
                        M$5:X$5=2,
                        M186:X186,
                        ""),
                    ""))
            ),
            IF(
                Parameters!$D$17=1,
                IFERROR(
                    IF(
                        OR(
                            IF(
                                ISNUMBER(M186:X186),
                                IF(
                                    M$5:X$5=1,
                                    M186:X186,
                                    ""),
                                "")
                            =0),
                        0,
                        GEOMEAN(IF(
                            ISNUMBER(M186:X186),
                            IF(
                                M$5:X$5=1,
                                M186:X186,
                                ""),
                            ""))
                    ),
                    IF(
                        OR(IF(
                            ISNUMBER(M186:X186),
                            IF(
                                M$5:X$5=2,
                                M186:X186,
                                ""),
                            "")
                            =0),
                        0,
                        GEOMEAN(IF(
                            ISNUMBER(M186:X186),
                            IF(
                                M$5:X$5=2,
                                M186:X186,
                                ""),
                            "")))
                )
            )
        )
    )
)</f>
        <v>#N/A</v>
      </c>
      <c r="J186" s="242">
        <v>44620</v>
      </c>
      <c r="K186" s="242">
        <v>44620</v>
      </c>
      <c r="L186" s="91" t="s">
        <v>304</v>
      </c>
      <c r="M186" s="192">
        <v>8.20574162679425</v>
      </c>
      <c r="N186" s="192" t="s">
        <v>409</v>
      </c>
      <c r="O186" s="192" t="s">
        <v>409</v>
      </c>
      <c r="P186" s="192" t="s">
        <v>409</v>
      </c>
      <c r="Q186" s="192" t="s">
        <v>409</v>
      </c>
      <c r="R186" s="192">
        <v>0.501</v>
      </c>
      <c r="S186" s="192" t="s">
        <v>409</v>
      </c>
      <c r="T186" s="192" t="s">
        <v>409</v>
      </c>
      <c r="U186" s="192" t="s">
        <v>409</v>
      </c>
      <c r="V186" s="192" t="s">
        <v>409</v>
      </c>
      <c r="W186" s="192"/>
      <c r="X186" s="192"/>
      <c r="Y186" s="192"/>
      <c r="Z186" s="192"/>
      <c r="AA186" s="87"/>
    </row>
    <row r="187" spans="1:27" x14ac:dyDescent="0.2">
      <c r="A187" s="81">
        <v>180</v>
      </c>
      <c r="B187" s="84" t="str">
        <f ca="1"/>
        <v>Suriname</v>
      </c>
      <c r="C187" s="84" t="str">
        <f ca="1"/>
        <v>SUR</v>
      </c>
      <c r="D187" s="84" t="str">
        <f ca="1"/>
        <v>LCN           Latin America &amp; Caribbean</v>
      </c>
      <c r="E187" s="84" t="str">
        <f ca="1"/>
        <v>IBRD</v>
      </c>
      <c r="F187" s="81" t="str">
        <f t="shared" ca="1" si="5"/>
        <v/>
      </c>
      <c r="G187" s="80">
        <f>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0</v>
      </c>
      <c r="H187" s="80" cm="1">
        <f t="array" ref="H187">IF(
    SUM(IF(
            ISNUMBER(
                IF(
                    $M$4:$X$4,
                    (M187:X187),
                    "")),
            1,
            0))
        =0,
    NA(),
    IF(
        Parameters!$D$15=1,
        IF(
            SUM(--(ISNUMBER(IF($M$4:$X$4=1,(M187:X187),""))))&gt;0,
            MAX(IF(
                ISNUMBER(M187:X187),
                IF(
                    M$4:X$4=1,
                    M187:X187,
                    ""),
                "")),
            MAX(IF(
                ISNUMBER(M187:X187),
                IF(
                    M$4:X$4=2,
                    M187:X187,
                    ""),
                ""))
        ),
        IF(
            Parameters!$D$16=1,
            IFERROR(
                AVERAGE(IF(
                    ISNUMBER(M187:X187),
                    IF(
                        M$4:X$4=1,
                        M187:X187,
                        ""),
                    "")),
                AVERAGE(IF(
                    ISNUMBER(M187:X187),
                    IF(
                        M$4:X$4=2,
                        M187:X187,
                        ""),
                    ""))
            ),
            IF(
                Parameters!$D$17=1,
                IFERROR(
                    IF(
                        OR(
                            IF(
                                ISNUMBER(M187:X187),
                                IF(
                                    M$4:X$4=1,
                                    M187:X187,
                                    ""),
                                "")
                            =0),
                        0,
                        GEOMEAN(IF(
                            ISNUMBER(M187:X187),
                            IF(
                                M$4:X$4=1,
                                M187:X187,
                                ""),
                            ""))
                    ),
                    IF(
                        OR(IF(
                            ISNUMBER(M187:X187),
                            IF(
                                M$4:X$4=2,
                                M187:X187,
                                ""),
                            "")
                            =0),
                        0,
                        GEOMEAN(IF(
                            ISNUMBER(M187:X187),
                            IF(
                                M$4:X$4=2,
                                M187:X187,
                                ""),
                            "")))
                )
            )
        )
    )
)</f>
        <v>5.5263157894736796</v>
      </c>
      <c r="I187" s="191" t="e" cm="1">
        <f t="array" ref="I187">IF(
    SUM(IF(
            ISNUMBER(
                IF(
                    $M$5:$X$5,
                    (M187:X187),
                    "")),
            1,
            0))
        =0,
    NA(),
    IF(
        Parameters!$D$15=1,
        IF(
            SUM(--(ISNUMBER(IF($M$5:$X$5=1,(M187:X187),""))))&gt;0,
            MAX(IF(
                ISNUMBER(M187:X187),
                IF(
                    M$5:X$5=1,
                    M187:X187,
                    ""),
                "")),
            MAX(IF(
                ISNUMBER(M187:X187),
                IF(
                    M$5:X$5=2,
                    M187:X187,
                    ""),
                ""))
        ),
        IF(
            Parameters!$D$16=1,
            IFERROR(
                AVERAGE(IF(
                    ISNUMBER(M187:X187),
                    IF(
                        M$5:X$5=1,
                        M187:X187,
                        ""),
                    "")),
                AVERAGE(IF(
                    ISNUMBER(M187:X187),
                    IF(
                        M$5:X$5=2,
                        M187:X187,
                        ""),
                    ""))
            ),
            IF(
                Parameters!$D$17=1,
                IFERROR(
                    IF(
                        OR(
                            IF(
                                ISNUMBER(M187:X187),
                                IF(
                                    M$5:X$5=1,
                                    M187:X187,
                                    ""),
                                "")
                            =0),
                        0,
                        GEOMEAN(IF(
                            ISNUMBER(M187:X187),
                            IF(
                                M$5:X$5=1,
                                M187:X187,
                                ""),
                            ""))
                    ),
                    IF(
                        OR(IF(
                            ISNUMBER(M187:X187),
                            IF(
                                M$5:X$5=2,
                                M187:X187,
                                ""),
                            "")
                            =0),
                        0,
                        GEOMEAN(IF(
                            ISNUMBER(M187:X187),
                            IF(
                                M$5:X$5=2,
                                M187:X187,
                                ""),
                            "")))
                )
            )
        )
    )
)</f>
        <v>#N/A</v>
      </c>
      <c r="J187" s="242">
        <v>44620</v>
      </c>
      <c r="K187" s="242">
        <v>44620</v>
      </c>
      <c r="L187" s="91" t="s">
        <v>306</v>
      </c>
      <c r="M187" s="192">
        <v>5.5263157894736796</v>
      </c>
      <c r="N187" s="192" t="s">
        <v>409</v>
      </c>
      <c r="O187" s="192" t="s">
        <v>409</v>
      </c>
      <c r="P187" s="192" t="s">
        <v>409</v>
      </c>
      <c r="Q187" s="192" t="s">
        <v>409</v>
      </c>
      <c r="R187" s="192">
        <v>0.38900000000000001</v>
      </c>
      <c r="S187" s="192" t="s">
        <v>409</v>
      </c>
      <c r="T187" s="192" t="s">
        <v>409</v>
      </c>
      <c r="U187" s="192" t="s">
        <v>409</v>
      </c>
      <c r="V187" s="192" t="s">
        <v>409</v>
      </c>
      <c r="W187" s="192"/>
      <c r="X187" s="192"/>
      <c r="Y187" s="192"/>
      <c r="Z187" s="192"/>
      <c r="AA187" s="87"/>
    </row>
    <row r="188" spans="1:27" x14ac:dyDescent="0.2">
      <c r="A188" s="81">
        <v>181</v>
      </c>
      <c r="B188" s="84" t="str">
        <f ca="1"/>
        <v>Slovak Republic</v>
      </c>
      <c r="C188" s="84" t="str">
        <f ca="1"/>
        <v>SVK</v>
      </c>
      <c r="D188" s="84" t="str">
        <f ca="1"/>
        <v>ECS           Europe &amp; Central Asia</v>
      </c>
      <c r="E188" s="84" t="str">
        <f ca="1"/>
        <v>NA</v>
      </c>
      <c r="F188" s="81" t="str">
        <f t="shared" ca="1" si="5"/>
        <v/>
      </c>
      <c r="G188" s="80">
        <f>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0</v>
      </c>
      <c r="H188" s="80" cm="1">
        <f t="array" ref="H188">IF(
    SUM(IF(
            ISNUMBER(
                IF(
                    $M$4:$X$4,
                    (M188:X188),
                    "")),
            1,
            0))
        =0,
    NA(),
    IF(
        Parameters!$D$15=1,
        IF(
            SUM(--(ISNUMBER(IF($M$4:$X$4=1,(M188:X188),""))))&gt;0,
            MAX(IF(
                ISNUMBER(M188:X188),
                IF(
                    M$4:X$4=1,
                    M188:X188,
                    ""),
                "")),
            MAX(IF(
                ISNUMBER(M188:X188),
                IF(
                    M$4:X$4=2,
                    M188:X188,
                    ""),
                ""))
        ),
        IF(
            Parameters!$D$16=1,
            IFERROR(
                AVERAGE(IF(
                    ISNUMBER(M188:X188),
                    IF(
                        M$4:X$4=1,
                        M188:X188,
                        ""),
                    "")),
                AVERAGE(IF(
                    ISNUMBER(M188:X188),
                    IF(
                        M$4:X$4=2,
                        M188:X188,
                        ""),
                    ""))
            ),
            IF(
                Parameters!$D$17=1,
                IFERROR(
                    IF(
                        OR(
                            IF(
                                ISNUMBER(M188:X188),
                                IF(
                                    M$4:X$4=1,
                                    M188:X188,
                                    ""),
                                "")
                            =0),
                        0,
                        GEOMEAN(IF(
                            ISNUMBER(M188:X188),
                            IF(
                                M$4:X$4=1,
                                M188:X188,
                                ""),
                            ""))
                    ),
                    IF(
                        OR(IF(
                            ISNUMBER(M188:X188),
                            IF(
                                M$4:X$4=2,
                                M188:X188,
                                ""),
                            "")
                            =0),
                        0,
                        GEOMEAN(IF(
                            ISNUMBER(M188:X188),
                            IF(
                                M$4:X$4=2,
                                M188:X188,
                                ""),
                            "")))
                )
            )
        )
    )
)</f>
        <v>2.0208453966415698</v>
      </c>
      <c r="I188" s="191" t="e" cm="1">
        <f t="array" ref="I188">IF(
    SUM(IF(
            ISNUMBER(
                IF(
                    $M$5:$X$5,
                    (M188:X188),
                    "")),
            1,
            0))
        =0,
    NA(),
    IF(
        Parameters!$D$15=1,
        IF(
            SUM(--(ISNUMBER(IF($M$5:$X$5=1,(M188:X188),""))))&gt;0,
            MAX(IF(
                ISNUMBER(M188:X188),
                IF(
                    M$5:X$5=1,
                    M188:X188,
                    ""),
                "")),
            MAX(IF(
                ISNUMBER(M188:X188),
                IF(
                    M$5:X$5=2,
                    M188:X188,
                    ""),
                ""))
        ),
        IF(
            Parameters!$D$16=1,
            IFERROR(
                AVERAGE(IF(
                    ISNUMBER(M188:X188),
                    IF(
                        M$5:X$5=1,
                        M188:X188,
                        ""),
                    "")),
                AVERAGE(IF(
                    ISNUMBER(M188:X188),
                    IF(
                        M$5:X$5=2,
                        M188:X188,
                        ""),
                    ""))
            ),
            IF(
                Parameters!$D$17=1,
                IFERROR(
                    IF(
                        OR(
                            IF(
                                ISNUMBER(M188:X188),
                                IF(
                                    M$5:X$5=1,
                                    M188:X188,
                                    ""),
                                "")
                            =0),
                        0,
                        GEOMEAN(IF(
                            ISNUMBER(M188:X188),
                            IF(
                                M$5:X$5=1,
                                M188:X188,
                                ""),
                            ""))
                    ),
                    IF(
                        OR(IF(
                            ISNUMBER(M188:X188),
                            IF(
                                M$5:X$5=2,
                                M188:X188,
                                ""),
                            "")
                            =0),
                        0,
                        GEOMEAN(IF(
                            ISNUMBER(M188:X188),
                            IF(
                                M$5:X$5=2,
                                M188:X188,
                                ""),
                            "")))
                )
            )
        )
    )
)</f>
        <v>#N/A</v>
      </c>
      <c r="J188" s="242">
        <v>44895</v>
      </c>
      <c r="K188" s="242">
        <v>44620</v>
      </c>
      <c r="L188" s="91" t="s">
        <v>307</v>
      </c>
      <c r="M188" s="192">
        <v>0.86124401913875503</v>
      </c>
      <c r="N188" s="192">
        <v>2.0208453966415698</v>
      </c>
      <c r="O188" s="192" t="s">
        <v>409</v>
      </c>
      <c r="P188" s="192" t="s">
        <v>409</v>
      </c>
      <c r="Q188" s="192" t="s">
        <v>409</v>
      </c>
      <c r="R188" s="192">
        <v>0.19400000000000001</v>
      </c>
      <c r="S188" s="192">
        <v>71.099999999999994</v>
      </c>
      <c r="T188" s="192" t="s">
        <v>409</v>
      </c>
      <c r="U188" s="192" t="s">
        <v>409</v>
      </c>
      <c r="V188" s="192" t="s">
        <v>409</v>
      </c>
      <c r="W188" s="192"/>
      <c r="X188" s="192"/>
      <c r="Y188" s="192"/>
      <c r="Z188" s="192"/>
      <c r="AA188" s="87"/>
    </row>
    <row r="189" spans="1:27" x14ac:dyDescent="0.2">
      <c r="A189" s="81">
        <v>182</v>
      </c>
      <c r="B189" s="84" t="str">
        <f ca="1"/>
        <v>Slovenia</v>
      </c>
      <c r="C189" s="84" t="str">
        <f ca="1"/>
        <v>SVN</v>
      </c>
      <c r="D189" s="84" t="str">
        <f ca="1"/>
        <v>ECS           Europe &amp; Central Asia</v>
      </c>
      <c r="E189" s="84" t="str">
        <f ca="1"/>
        <v>NA</v>
      </c>
      <c r="F189" s="81" t="str">
        <f t="shared" ca="1" si="5"/>
        <v/>
      </c>
      <c r="G189" s="80">
        <f>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0</v>
      </c>
      <c r="H189" s="80" cm="1">
        <f t="array" ref="H189">IF(
    SUM(IF(
            ISNUMBER(
                IF(
                    $M$4:$X$4,
                    (M189:X189),
                    "")),
            1,
            0))
        =0,
    NA(),
    IF(
        Parameters!$D$15=1,
        IF(
            SUM(--(ISNUMBER(IF($M$4:$X$4=1,(M189:X189),""))))&gt;0,
            MAX(IF(
                ISNUMBER(M189:X189),
                IF(
                    M$4:X$4=1,
                    M189:X189,
                    ""),
                "")),
            MAX(IF(
                ISNUMBER(M189:X189),
                IF(
                    M$4:X$4=2,
                    M189:X189,
                    ""),
                ""))
        ),
        IF(
            Parameters!$D$16=1,
            IFERROR(
                AVERAGE(IF(
                    ISNUMBER(M189:X189),
                    IF(
                        M$4:X$4=1,
                        M189:X189,
                        ""),
                    "")),
                AVERAGE(IF(
                    ISNUMBER(M189:X189),
                    IF(
                        M$4:X$4=2,
                        M189:X189,
                        ""),
                    ""))
            ),
            IF(
                Parameters!$D$17=1,
                IFERROR(
                    IF(
                        OR(
                            IF(
                                ISNUMBER(M189:X189),
                                IF(
                                    M$4:X$4=1,
                                    M189:X189,
                                    ""),
                                "")
                            =0),
                        0,
                        GEOMEAN(IF(
                            ISNUMBER(M189:X189),
                            IF(
                                M$4:X$4=1,
                                M189:X189,
                                ""),
                            ""))
                    ),
                    IF(
                        OR(IF(
                            ISNUMBER(M189:X189),
                            IF(
                                M$4:X$4=2,
                                M189:X189,
                                ""),
                            "")
                            =0),
                        0,
                        GEOMEAN(IF(
                            ISNUMBER(M189:X189),
                            IF(
                                M$4:X$4=2,
                                M189:X189,
                                ""),
                            "")))
                )
            )
        )
    )
)</f>
        <v>0.21531100478468901</v>
      </c>
      <c r="I189" s="191" t="e" cm="1">
        <f t="array" ref="I189">IF(
    SUM(IF(
            ISNUMBER(
                IF(
                    $M$5:$X$5,
                    (M189:X189),
                    "")),
            1,
            0))
        =0,
    NA(),
    IF(
        Parameters!$D$15=1,
        IF(
            SUM(--(ISNUMBER(IF($M$5:$X$5=1,(M189:X189),""))))&gt;0,
            MAX(IF(
                ISNUMBER(M189:X189),
                IF(
                    M$5:X$5=1,
                    M189:X189,
                    ""),
                "")),
            MAX(IF(
                ISNUMBER(M189:X189),
                IF(
                    M$5:X$5=2,
                    M189:X189,
                    ""),
                ""))
        ),
        IF(
            Parameters!$D$16=1,
            IFERROR(
                AVERAGE(IF(
                    ISNUMBER(M189:X189),
                    IF(
                        M$5:X$5=1,
                        M189:X189,
                        ""),
                    "")),
                AVERAGE(IF(
                    ISNUMBER(M189:X189),
                    IF(
                        M$5:X$5=2,
                        M189:X189,
                        ""),
                    ""))
            ),
            IF(
                Parameters!$D$17=1,
                IFERROR(
                    IF(
                        OR(
                            IF(
                                ISNUMBER(M189:X189),
                                IF(
                                    M$5:X$5=1,
                                    M189:X189,
                                    ""),
                                "")
                            =0),
                        0,
                        GEOMEAN(IF(
                            ISNUMBER(M189:X189),
                            IF(
                                M$5:X$5=1,
                                M189:X189,
                                ""),
                            ""))
                    ),
                    IF(
                        OR(IF(
                            ISNUMBER(M189:X189),
                            IF(
                                M$5:X$5=2,
                                M189:X189,
                                ""),
                            "")
                            =0),
                        0,
                        GEOMEAN(IF(
                            ISNUMBER(M189:X189),
                            IF(
                                M$5:X$5=2,
                                M189:X189,
                                ""),
                            "")))
                )
            )
        )
    )
)</f>
        <v>#N/A</v>
      </c>
      <c r="J189" s="242">
        <v>44620</v>
      </c>
      <c r="K189" s="242">
        <v>44620</v>
      </c>
      <c r="L189" s="91" t="s">
        <v>309</v>
      </c>
      <c r="M189" s="192">
        <v>0.21531100478468901</v>
      </c>
      <c r="N189" s="192" t="s">
        <v>409</v>
      </c>
      <c r="O189" s="192" t="s">
        <v>409</v>
      </c>
      <c r="P189" s="192" t="s">
        <v>409</v>
      </c>
      <c r="Q189" s="192" t="s">
        <v>409</v>
      </c>
      <c r="R189" s="192">
        <v>0.16700000000000001</v>
      </c>
      <c r="S189" s="192" t="s">
        <v>409</v>
      </c>
      <c r="T189" s="192" t="s">
        <v>409</v>
      </c>
      <c r="U189" s="192" t="s">
        <v>409</v>
      </c>
      <c r="V189" s="192" t="s">
        <v>409</v>
      </c>
      <c r="W189" s="192"/>
      <c r="X189" s="192"/>
      <c r="Y189" s="192"/>
      <c r="Z189" s="192"/>
      <c r="AA189" s="87"/>
    </row>
    <row r="190" spans="1:27" x14ac:dyDescent="0.2">
      <c r="A190" s="81">
        <v>183</v>
      </c>
      <c r="B190" s="84" t="str">
        <f ca="1"/>
        <v>Sweden</v>
      </c>
      <c r="C190" s="84" t="str">
        <f ca="1"/>
        <v>SWE</v>
      </c>
      <c r="D190" s="84" t="str">
        <f ca="1"/>
        <v>ECS           Europe &amp; Central Asia</v>
      </c>
      <c r="E190" s="84" t="str">
        <f ca="1"/>
        <v>NA</v>
      </c>
      <c r="F190" s="81" t="str">
        <f t="shared" ca="1" si="5"/>
        <v/>
      </c>
      <c r="G190" s="80">
        <f>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v>
      </c>
      <c r="H190" s="80" cm="1">
        <f t="array" ref="H190">IF(
    SUM(IF(
            ISNUMBER(
                IF(
                    $M$4:$X$4,
                    (M190:X190),
                    "")),
            1,
            0))
        =0,
    NA(),
    IF(
        Parameters!$D$15=1,
        IF(
            SUM(--(ISNUMBER(IF($M$4:$X$4=1,(M190:X190),""))))&gt;0,
            MAX(IF(
                ISNUMBER(M190:X190),
                IF(
                    M$4:X$4=1,
                    M190:X190,
                    ""),
                "")),
            MAX(IF(
                ISNUMBER(M190:X190),
                IF(
                    M$4:X$4=2,
                    M190:X190,
                    ""),
                ""))
        ),
        IF(
            Parameters!$D$16=1,
            IFERROR(
                AVERAGE(IF(
                    ISNUMBER(M190:X190),
                    IF(
                        M$4:X$4=1,
                        M190:X190,
                        ""),
                    "")),
                AVERAGE(IF(
                    ISNUMBER(M190:X190),
                    IF(
                        M$4:X$4=2,
                        M190:X190,
                        ""),
                    ""))
            ),
            IF(
                Parameters!$D$17=1,
                IFERROR(
                    IF(
                        OR(
                            IF(
                                ISNUMBER(M190:X190),
                                IF(
                                    M$4:X$4=1,
                                    M190:X190,
                                    ""),
                                "")
                            =0),
                        0,
                        GEOMEAN(IF(
                            ISNUMBER(M190:X190),
                            IF(
                                M$4:X$4=1,
                                M190:X190,
                                ""),
                            ""))
                    ),
                    IF(
                        OR(IF(
                            ISNUMBER(M190:X190),
                            IF(
                                M$4:X$4=2,
                                M190:X190,
                                ""),
                            "")
                            =0),
                        0,
                        GEOMEAN(IF(
                            ISNUMBER(M190:X190),
                            IF(
                                M$4:X$4=2,
                                M190:X190,
                                ""),
                            "")))
                )
            )
        )
    )
)</f>
        <v>0</v>
      </c>
      <c r="I190" s="191" t="e" cm="1">
        <f t="array" ref="I190">IF(
    SUM(IF(
            ISNUMBER(
                IF(
                    $M$5:$X$5,
                    (M190:X190),
                    "")),
            1,
            0))
        =0,
    NA(),
    IF(
        Parameters!$D$15=1,
        IF(
            SUM(--(ISNUMBER(IF($M$5:$X$5=1,(M190:X190),""))))&gt;0,
            MAX(IF(
                ISNUMBER(M190:X190),
                IF(
                    M$5:X$5=1,
                    M190:X190,
                    ""),
                "")),
            MAX(IF(
                ISNUMBER(M190:X190),
                IF(
                    M$5:X$5=2,
                    M190:X190,
                    ""),
                ""))
        ),
        IF(
            Parameters!$D$16=1,
            IFERROR(
                AVERAGE(IF(
                    ISNUMBER(M190:X190),
                    IF(
                        M$5:X$5=1,
                        M190:X190,
                        ""),
                    "")),
                AVERAGE(IF(
                    ISNUMBER(M190:X190),
                    IF(
                        M$5:X$5=2,
                        M190:X190,
                        ""),
                    ""))
            ),
            IF(
                Parameters!$D$17=1,
                IFERROR(
                    IF(
                        OR(
                            IF(
                                ISNUMBER(M190:X190),
                                IF(
                                    M$5:X$5=1,
                                    M190:X190,
                                    ""),
                                "")
                            =0),
                        0,
                        GEOMEAN(IF(
                            ISNUMBER(M190:X190),
                            IF(
                                M$5:X$5=1,
                                M190:X190,
                                ""),
                            ""))
                    ),
                    IF(
                        OR(IF(
                            ISNUMBER(M190:X190),
                            IF(
                                M$5:X$5=2,
                                M190:X190,
                                ""),
                            "")
                            =0),
                        0,
                        GEOMEAN(IF(
                            ISNUMBER(M190:X190),
                            IF(
                                M$5:X$5=2,
                                M190:X190,
                                ""),
                            "")))
                )
            )
        )
    )
)</f>
        <v>#N/A</v>
      </c>
      <c r="J190" s="242">
        <v>44620</v>
      </c>
      <c r="K190" s="242">
        <v>44620</v>
      </c>
      <c r="L190" s="91" t="s">
        <v>311</v>
      </c>
      <c r="M190" s="192">
        <v>1.5550239234449701</v>
      </c>
      <c r="N190" s="192">
        <v>0</v>
      </c>
      <c r="O190" s="192" t="s">
        <v>409</v>
      </c>
      <c r="P190" s="192" t="s">
        <v>409</v>
      </c>
      <c r="Q190" s="192" t="s">
        <v>409</v>
      </c>
      <c r="R190" s="192">
        <v>0.223</v>
      </c>
      <c r="S190" s="192">
        <v>79.099999999999994</v>
      </c>
      <c r="T190" s="192" t="s">
        <v>409</v>
      </c>
      <c r="U190" s="192" t="s">
        <v>409</v>
      </c>
      <c r="V190" s="192" t="s">
        <v>409</v>
      </c>
      <c r="W190" s="192"/>
      <c r="X190" s="192"/>
      <c r="Y190" s="192"/>
      <c r="Z190" s="192"/>
      <c r="AA190" s="87"/>
    </row>
    <row r="191" spans="1:27" x14ac:dyDescent="0.2">
      <c r="A191" s="81">
        <v>184</v>
      </c>
      <c r="B191" s="84" t="str">
        <f ca="1"/>
        <v>Eswatini</v>
      </c>
      <c r="C191" s="84" t="str">
        <f ca="1"/>
        <v>SWZ</v>
      </c>
      <c r="D191" s="84" t="str">
        <f ca="1"/>
        <v>SSF           Sub-Saharan Africa</v>
      </c>
      <c r="E191" s="84" t="str">
        <f ca="1"/>
        <v>IBRD</v>
      </c>
      <c r="F191" s="81" t="str">
        <f t="shared" ca="1" si="5"/>
        <v/>
      </c>
      <c r="G191" s="80">
        <f>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0</v>
      </c>
      <c r="H191" s="80" cm="1">
        <f t="array" ref="H191">IF(
    SUM(IF(
            ISNUMBER(
                IF(
                    $M$4:$X$4,
                    (M191:X191),
                    "")),
            1,
            0))
        =0,
    NA(),
    IF(
        Parameters!$D$15=1,
        IF(
            SUM(--(ISNUMBER(IF($M$4:$X$4=1,(M191:X191),""))))&gt;0,
            MAX(IF(
                ISNUMBER(M191:X191),
                IF(
                    M$4:X$4=1,
                    M191:X191,
                    ""),
                "")),
            MAX(IF(
                ISNUMBER(M191:X191),
                IF(
                    M$4:X$4=2,
                    M191:X191,
                    ""),
                ""))
        ),
        IF(
            Parameters!$D$16=1,
            IFERROR(
                AVERAGE(IF(
                    ISNUMBER(M191:X191),
                    IF(
                        M$4:X$4=1,
                        M191:X191,
                        ""),
                    "")),
                AVERAGE(IF(
                    ISNUMBER(M191:X191),
                    IF(
                        M$4:X$4=2,
                        M191:X191,
                        ""),
                    ""))
            ),
            IF(
                Parameters!$D$17=1,
                IFERROR(
                    IF(
                        OR(
                            IF(
                                ISNUMBER(M191:X191),
                                IF(
                                    M$4:X$4=1,
                                    M191:X191,
                                    ""),
                                "")
                            =0),
                        0,
                        GEOMEAN(IF(
                            ISNUMBER(M191:X191),
                            IF(
                                M$4:X$4=1,
                                M191:X191,
                                ""),
                            ""))
                    ),
                    IF(
                        OR(IF(
                            ISNUMBER(M191:X191),
                            IF(
                                M$4:X$4=2,
                                M191:X191,
                                ""),
                            "")
                            =0),
                        0,
                        GEOMEAN(IF(
                            ISNUMBER(M191:X191),
                            IF(
                                M$4:X$4=2,
                                M191:X191,
                                ""),
                            "")))
                )
            )
        )
    )
)</f>
        <v>7.9186602870813401</v>
      </c>
      <c r="I191" s="191" t="e" cm="1">
        <f t="array" ref="I191">IF(
    SUM(IF(
            ISNUMBER(
                IF(
                    $M$5:$X$5,
                    (M191:X191),
                    "")),
            1,
            0))
        =0,
    NA(),
    IF(
        Parameters!$D$15=1,
        IF(
            SUM(--(ISNUMBER(IF($M$5:$X$5=1,(M191:X191),""))))&gt;0,
            MAX(IF(
                ISNUMBER(M191:X191),
                IF(
                    M$5:X$5=1,
                    M191:X191,
                    ""),
                "")),
            MAX(IF(
                ISNUMBER(M191:X191),
                IF(
                    M$5:X$5=2,
                    M191:X191,
                    ""),
                ""))
        ),
        IF(
            Parameters!$D$16=1,
            IFERROR(
                AVERAGE(IF(
                    ISNUMBER(M191:X191),
                    IF(
                        M$5:X$5=1,
                        M191:X191,
                        ""),
                    "")),
                AVERAGE(IF(
                    ISNUMBER(M191:X191),
                    IF(
                        M$5:X$5=2,
                        M191:X191,
                        ""),
                    ""))
            ),
            IF(
                Parameters!$D$17=1,
                IFERROR(
                    IF(
                        OR(
                            IF(
                                ISNUMBER(M191:X191),
                                IF(
                                    M$5:X$5=1,
                                    M191:X191,
                                    ""),
                                "")
                            =0),
                        0,
                        GEOMEAN(IF(
                            ISNUMBER(M191:X191),
                            IF(
                                M$5:X$5=1,
                                M191:X191,
                                ""),
                            ""))
                    ),
                    IF(
                        OR(IF(
                            ISNUMBER(M191:X191),
                            IF(
                                M$5:X$5=2,
                                M191:X191,
                                ""),
                            "")
                            =0),
                        0,
                        GEOMEAN(IF(
                            ISNUMBER(M191:X191),
                            IF(
                                M$5:X$5=2,
                                M191:X191,
                                ""),
                            "")))
                )
            )
        )
    )
)</f>
        <v>#N/A</v>
      </c>
      <c r="J191" s="242">
        <v>44620</v>
      </c>
      <c r="K191" s="242">
        <v>44620</v>
      </c>
      <c r="L191" s="91" t="s">
        <v>313</v>
      </c>
      <c r="M191" s="192">
        <v>7.9186602870813401</v>
      </c>
      <c r="N191" s="192" t="s">
        <v>409</v>
      </c>
      <c r="O191" s="192" t="s">
        <v>409</v>
      </c>
      <c r="P191" s="192" t="s">
        <v>409</v>
      </c>
      <c r="Q191" s="192" t="s">
        <v>409</v>
      </c>
      <c r="R191" s="192">
        <v>0.48899999999999999</v>
      </c>
      <c r="S191" s="192" t="s">
        <v>409</v>
      </c>
      <c r="T191" s="192" t="s">
        <v>409</v>
      </c>
      <c r="U191" s="192" t="s">
        <v>409</v>
      </c>
      <c r="V191" s="192" t="s">
        <v>409</v>
      </c>
      <c r="W191" s="192"/>
      <c r="X191" s="192"/>
      <c r="Y191" s="192"/>
      <c r="Z191" s="192"/>
      <c r="AA191" s="87"/>
    </row>
    <row r="192" spans="1:27" x14ac:dyDescent="0.2">
      <c r="A192" s="81">
        <v>185</v>
      </c>
      <c r="B192" s="84" t="str">
        <f ca="1"/>
        <v>Sint Maarten (Dutch part)</v>
      </c>
      <c r="C192" s="84" t="str">
        <f ca="1"/>
        <v>SXM</v>
      </c>
      <c r="D192" s="84" t="str">
        <f ca="1"/>
        <v>LCN           Latin America &amp; Caribbean</v>
      </c>
      <c r="E192" s="84" t="str">
        <f ca="1"/>
        <v>NA</v>
      </c>
      <c r="F192" s="81" t="str">
        <f t="shared" ca="1" si="5"/>
        <v/>
      </c>
      <c r="G192" s="80" t="e">
        <f>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#N/A</v>
      </c>
      <c r="H192" s="80" t="e" cm="1">
        <f t="array" ref="H192">IF(
    SUM(IF(
            ISNUMBER(
                IF(
                    $M$4:$X$4,
                    (M192:X192),
                    "")),
            1,
            0))
        =0,
    NA(),
    IF(
        Parameters!$D$15=1,
        IF(
            SUM(--(ISNUMBER(IF($M$4:$X$4=1,(M192:X192),""))))&gt;0,
            MAX(IF(
                ISNUMBER(M192:X192),
                IF(
                    M$4:X$4=1,
                    M192:X192,
                    ""),
                "")),
            MAX(IF(
                ISNUMBER(M192:X192),
                IF(
                    M$4:X$4=2,
                    M192:X192,
                    ""),
                ""))
        ),
        IF(
            Parameters!$D$16=1,
            IFERROR(
                AVERAGE(IF(
                    ISNUMBER(M192:X192),
                    IF(
                        M$4:X$4=1,
                        M192:X192,
                        ""),
                    "")),
                AVERAGE(IF(
                    ISNUMBER(M192:X192),
                    IF(
                        M$4:X$4=2,
                        M192:X192,
                        ""),
                    ""))
            ),
            IF(
                Parameters!$D$17=1,
                IFERROR(
                    IF(
                        OR(
                            IF(
                                ISNUMBER(M192:X192),
                                IF(
                                    M$4:X$4=1,
                                    M192:X192,
                                    ""),
                                "")
                            =0),
                        0,
                        GEOMEAN(IF(
                            ISNUMBER(M192:X192),
                            IF(
                                M$4:X$4=1,
                                M192:X192,
                                ""),
                            ""))
                    ),
                    IF(
                        OR(IF(
                            ISNUMBER(M192:X192),
                            IF(
                                M$4:X$4=2,
                                M192:X192,
                                ""),
                            "")
                            =0),
                        0,
                        GEOMEAN(IF(
                            ISNUMBER(M192:X192),
                            IF(
                                M$4:X$4=2,
                                M192:X192,
                                ""),
                            "")))
                )
            )
        )
    )
)</f>
        <v>#N/A</v>
      </c>
      <c r="I192" s="191" t="e" cm="1">
        <f t="array" ref="I192">IF(
    SUM(IF(
            ISNUMBER(
                IF(
                    $M$5:$X$5,
                    (M192:X192),
                    "")),
            1,
            0))
        =0,
    NA(),
    IF(
        Parameters!$D$15=1,
        IF(
            SUM(--(ISNUMBER(IF($M$5:$X$5=1,(M192:X192),""))))&gt;0,
            MAX(IF(
                ISNUMBER(M192:X192),
                IF(
                    M$5:X$5=1,
                    M192:X192,
                    ""),
                "")),
            MAX(IF(
                ISNUMBER(M192:X192),
                IF(
                    M$5:X$5=2,
                    M192:X192,
                    ""),
                ""))
        ),
        IF(
            Parameters!$D$16=1,
            IFERROR(
                AVERAGE(IF(
                    ISNUMBER(M192:X192),
                    IF(
                        M$5:X$5=1,
                        M192:X192,
                        ""),
                    "")),
                AVERAGE(IF(
                    ISNUMBER(M192:X192),
                    IF(
                        M$5:X$5=2,
                        M192:X192,
                        ""),
                    ""))
            ),
            IF(
                Parameters!$D$17=1,
                IFERROR(
                    IF(
                        OR(
                            IF(
                                ISNUMBER(M192:X192),
                                IF(
                                    M$5:X$5=1,
                                    M192:X192,
                                    ""),
                                "")
                            =0),
                        0,
                        GEOMEAN(IF(
                            ISNUMBER(M192:X192),
                            IF(
                                M$5:X$5=1,
                                M192:X192,
                                ""),
                            ""))
                    ),
                    IF(
                        OR(IF(
                            ISNUMBER(M192:X192),
                            IF(
                                M$5:X$5=2,
                                M192:X192,
                                ""),
                            "")
                            =0),
                        0,
                        GEOMEAN(IF(
                            ISNUMBER(M192:X192),
                            IF(
                                M$5:X$5=2,
                                M192:X192,
                                ""),
                            "")))
                )
            )
        )
    )
)</f>
        <v>#N/A</v>
      </c>
      <c r="J192" s="242" t="s">
        <v>409</v>
      </c>
      <c r="K192" s="242" t="s">
        <v>409</v>
      </c>
      <c r="L192" s="91" t="s">
        <v>689</v>
      </c>
      <c r="M192" s="192" t="s">
        <v>409</v>
      </c>
      <c r="N192" s="192" t="s">
        <v>409</v>
      </c>
      <c r="O192" s="192" t="s">
        <v>409</v>
      </c>
      <c r="P192" s="192" t="s">
        <v>409</v>
      </c>
      <c r="Q192" s="192" t="s">
        <v>409</v>
      </c>
      <c r="R192" s="192" t="s">
        <v>409</v>
      </c>
      <c r="S192" s="192" t="s">
        <v>409</v>
      </c>
      <c r="T192" s="192" t="s">
        <v>409</v>
      </c>
      <c r="U192" s="192" t="s">
        <v>409</v>
      </c>
      <c r="V192" s="192" t="s">
        <v>409</v>
      </c>
      <c r="W192" s="192"/>
      <c r="X192" s="192"/>
      <c r="Y192" s="192"/>
      <c r="Z192" s="192"/>
      <c r="AA192" s="87"/>
    </row>
    <row r="193" spans="1:38" x14ac:dyDescent="0.2">
      <c r="A193" s="81">
        <v>186</v>
      </c>
      <c r="B193" s="84" t="str">
        <f ca="1"/>
        <v>Seychelles</v>
      </c>
      <c r="C193" s="84" t="str">
        <f ca="1"/>
        <v>SYC</v>
      </c>
      <c r="D193" s="84" t="str">
        <f ca="1"/>
        <v>SSF           Sub-Saharan Africa</v>
      </c>
      <c r="E193" s="84" t="str">
        <f ca="1"/>
        <v>IBRD</v>
      </c>
      <c r="F193" s="81" t="str">
        <f t="shared" ca="1" si="5"/>
        <v/>
      </c>
      <c r="G193" s="80">
        <f>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0</v>
      </c>
      <c r="H193" s="80" cm="1">
        <f t="array" ref="H193">IF(
    SUM(IF(
            ISNUMBER(
                IF(
                    $M$4:$X$4,
                    (M193:X193),
                    "")),
            1,
            0))
        =0,
    NA(),
    IF(
        Parameters!$D$15=1,
        IF(
            SUM(--(ISNUMBER(IF($M$4:$X$4=1,(M193:X193),""))))&gt;0,
            MAX(IF(
                ISNUMBER(M193:X193),
                IF(
                    M$4:X$4=1,
                    M193:X193,
                    ""),
                "")),
            MAX(IF(
                ISNUMBER(M193:X193),
                IF(
                    M$4:X$4=2,
                    M193:X193,
                    ""),
                ""))
        ),
        IF(
            Parameters!$D$16=1,
            IFERROR(
                AVERAGE(IF(
                    ISNUMBER(M193:X193),
                    IF(
                        M$4:X$4=1,
                        M193:X193,
                        ""),
                    "")),
                AVERAGE(IF(
                    ISNUMBER(M193:X193),
                    IF(
                        M$4:X$4=2,
                        M193:X193,
                        ""),
                    ""))
            ),
            IF(
                Parameters!$D$17=1,
                IFERROR(
                    IF(
                        OR(
                            IF(
                                ISNUMBER(M193:X193),
                                IF(
                                    M$4:X$4=1,
                                    M193:X193,
                                    ""),
                                "")
                            =0),
                        0,
                        GEOMEAN(IF(
                            ISNUMBER(M193:X193),
                            IF(
                                M$4:X$4=1,
                                M193:X193,
                                ""),
                            ""))
                    ),
                    IF(
                        OR(IF(
                            ISNUMBER(M193:X193),
                            IF(
                                M$4:X$4=2,
                                M193:X193,
                                ""),
                            "")
                            =0),
                        0,
                        GEOMEAN(IF(
                            ISNUMBER(M193:X193),
                            IF(
                                M$4:X$4=2,
                                M193:X193,
                                ""),
                            "")))
                )
            )
        )
    )
)</f>
        <v>2.2009569377990399</v>
      </c>
      <c r="I193" s="191" t="e" cm="1">
        <f t="array" ref="I193">IF(
    SUM(IF(
            ISNUMBER(
                IF(
                    $M$5:$X$5,
                    (M193:X193),
                    "")),
            1,
            0))
        =0,
    NA(),
    IF(
        Parameters!$D$15=1,
        IF(
            SUM(--(ISNUMBER(IF($M$5:$X$5=1,(M193:X193),""))))&gt;0,
            MAX(IF(
                ISNUMBER(M193:X193),
                IF(
                    M$5:X$5=1,
                    M193:X193,
                    ""),
                "")),
            MAX(IF(
                ISNUMBER(M193:X193),
                IF(
                    M$5:X$5=2,
                    M193:X193,
                    ""),
                ""))
        ),
        IF(
            Parameters!$D$16=1,
            IFERROR(
                AVERAGE(IF(
                    ISNUMBER(M193:X193),
                    IF(
                        M$5:X$5=1,
                        M193:X193,
                        ""),
                    "")),
                AVERAGE(IF(
                    ISNUMBER(M193:X193),
                    IF(
                        M$5:X$5=2,
                        M193:X193,
                        ""),
                    ""))
            ),
            IF(
                Parameters!$D$17=1,
                IFERROR(
                    IF(
                        OR(
                            IF(
                                ISNUMBER(M193:X193),
                                IF(
                                    M$5:X$5=1,
                                    M193:X193,
                                    ""),
                                "")
                            =0),
                        0,
                        GEOMEAN(IF(
                            ISNUMBER(M193:X193),
                            IF(
                                M$5:X$5=1,
                                M193:X193,
                                ""),
                            ""))
                    ),
                    IF(
                        OR(IF(
                            ISNUMBER(M193:X193),
                            IF(
                                M$5:X$5=2,
                                M193:X193,
                                ""),
                            "")
                            =0),
                        0,
                        GEOMEAN(IF(
                            ISNUMBER(M193:X193),
                            IF(
                                M$5:X$5=2,
                                M193:X193,
                                ""),
                            "")))
                )
            )
        )
    )
)</f>
        <v>#N/A</v>
      </c>
      <c r="J193" s="242">
        <v>44620</v>
      </c>
      <c r="K193" s="242">
        <v>44620</v>
      </c>
      <c r="L193" s="91" t="s">
        <v>315</v>
      </c>
      <c r="M193" s="192">
        <v>2.2009569377990399</v>
      </c>
      <c r="N193" s="192" t="s">
        <v>409</v>
      </c>
      <c r="O193" s="192" t="s">
        <v>409</v>
      </c>
      <c r="P193" s="192" t="s">
        <v>409</v>
      </c>
      <c r="Q193" s="192" t="s">
        <v>409</v>
      </c>
      <c r="R193" s="192">
        <v>0.25</v>
      </c>
      <c r="S193" s="192" t="s">
        <v>409</v>
      </c>
      <c r="T193" s="192" t="s">
        <v>409</v>
      </c>
      <c r="U193" s="192" t="s">
        <v>409</v>
      </c>
      <c r="V193" s="192" t="s">
        <v>409</v>
      </c>
      <c r="W193" s="192"/>
      <c r="X193" s="192"/>
      <c r="Y193" s="192"/>
      <c r="Z193" s="192"/>
      <c r="AA193" s="87"/>
    </row>
    <row r="194" spans="1:38" x14ac:dyDescent="0.2">
      <c r="A194" s="81">
        <v>187</v>
      </c>
      <c r="B194" s="84" t="str">
        <f ca="1"/>
        <v>Syrian Arab Republic</v>
      </c>
      <c r="C194" s="84" t="str">
        <f ca="1"/>
        <v>SYR</v>
      </c>
      <c r="D194" s="84" t="str">
        <f ca="1"/>
        <v>MEA           Middle East &amp; North Africa</v>
      </c>
      <c r="E194" s="84" t="str">
        <f ca="1"/>
        <v>IDA</v>
      </c>
      <c r="F194" s="81" t="str">
        <f t="shared" ca="1" si="5"/>
        <v/>
      </c>
      <c r="G194" s="80">
        <f>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8.3666002653407556</v>
      </c>
      <c r="H194" s="80" cm="1">
        <f t="array" ref="H194">IF(
    SUM(IF(
            ISNUMBER(
                IF(
                    $M$4:$X$4,
                    (M194:X194),
                    "")),
            1,
            0))
        =0,
    NA(),
    IF(
        Parameters!$D$15=1,
        IF(
            SUM(--(ISNUMBER(IF($M$4:$X$4=1,(M194:X194),""))))&gt;0,
            MAX(IF(
                ISNUMBER(M194:X194),
                IF(
                    M$4:X$4=1,
                    M194:X194,
                    ""),
                "")),
            MAX(IF(
                ISNUMBER(M194:X194),
                IF(
                    M$4:X$4=2,
                    M194:X194,
                    ""),
                ""))
        ),
        IF(
            Parameters!$D$16=1,
            IFERROR(
                AVERAGE(IF(
                    ISNUMBER(M194:X194),
                    IF(
                        M$4:X$4=1,
                        M194:X194,
                        ""),
                    "")),
                AVERAGE(IF(
                    ISNUMBER(M194:X194),
                    IF(
                        M$4:X$4=2,
                        M194:X194,
                        ""),
                    ""))
            ),
            IF(
                Parameters!$D$17=1,
                IFERROR(
                    IF(
                        OR(
                            IF(
                                ISNUMBER(M194:X194),
                                IF(
                                    M$4:X$4=1,
                                    M194:X194,
                                    ""),
                                "")
                            =0),
                        0,
                        GEOMEAN(IF(
                            ISNUMBER(M194:X194),
                            IF(
                                M$4:X$4=1,
                                M194:X194,
                                ""),
                            ""))
                    ),
                    IF(
                        OR(IF(
                            ISNUMBER(M194:X194),
                            IF(
                                M$4:X$4=2,
                                M194:X194,
                                ""),
                            "")
                            =0),
                        0,
                        GEOMEAN(IF(
                            ISNUMBER(M194:X194),
                            IF(
                                M$4:X$4=2,
                                M194:X194,
                                ""),
                            "")))
                )
            )
        )
    )
)</f>
        <v>10</v>
      </c>
      <c r="I194" s="191" cm="1">
        <f t="array" ref="I194">IF(
    SUM(IF(
            ISNUMBER(
                IF(
                    $M$5:$X$5,
                    (M194:X194),
                    "")),
            1,
            0))
        =0,
    NA(),
    IF(
        Parameters!$D$15=1,
        IF(
            SUM(--(ISNUMBER(IF($M$5:$X$5=1,(M194:X194),""))))&gt;0,
            MAX(IF(
                ISNUMBER(M194:X194),
                IF(
                    M$5:X$5=1,
                    M194:X194,
                    ""),
                "")),
            MAX(IF(
                ISNUMBER(M194:X194),
                IF(
                    M$5:X$5=2,
                    M194:X194,
                    ""),
                ""))
        ),
        IF(
            Parameters!$D$16=1,
            IFERROR(
                AVERAGE(IF(
                    ISNUMBER(M194:X194),
                    IF(
                        M$5:X$5=1,
                        M194:X194,
                        ""),
                    "")),
                AVERAGE(IF(
                    ISNUMBER(M194:X194),
                    IF(
                        M$5:X$5=2,
                        M194:X194,
                        ""),
                    ""))
            ),
            IF(
                Parameters!$D$17=1,
                IFERROR(
                    IF(
                        OR(
                            IF(
                                ISNUMBER(M194:X194),
                                IF(
                                    M$5:X$5=1,
                                    M194:X194,
                                    ""),
                                "")
                            =0),
                        0,
                        GEOMEAN(IF(
                            ISNUMBER(M194:X194),
                            IF(
                                M$5:X$5=1,
                                M194:X194,
                                ""),
                            ""))
                    ),
                    IF(
                        OR(IF(
                            ISNUMBER(M194:X194),
                            IF(
                                M$5:X$5=2,
                                M194:X194,
                                ""),
                            "")
                            =0),
                        0,
                        GEOMEAN(IF(
                            ISNUMBER(M194:X194),
                            IF(
                                M$5:X$5=2,
                                M194:X194,
                                ""),
                            "")))
                )
            )
        )
    )
)</f>
        <v>7</v>
      </c>
      <c r="J194" s="242">
        <v>44895</v>
      </c>
      <c r="K194" s="242">
        <v>45385</v>
      </c>
      <c r="L194" s="91" t="s">
        <v>316</v>
      </c>
      <c r="M194" s="192">
        <v>6.1722488038277499</v>
      </c>
      <c r="N194" s="192">
        <v>10</v>
      </c>
      <c r="O194" s="192">
        <v>7</v>
      </c>
      <c r="P194" s="192" t="s">
        <v>409</v>
      </c>
      <c r="Q194" s="192" t="s">
        <v>409</v>
      </c>
      <c r="R194" s="192">
        <v>0.41599999999999998</v>
      </c>
      <c r="S194" s="192">
        <v>36.299999999999997</v>
      </c>
      <c r="T194" s="192" t="s">
        <v>751</v>
      </c>
      <c r="U194" s="192" t="s">
        <v>409</v>
      </c>
      <c r="V194" s="192" t="s">
        <v>409</v>
      </c>
      <c r="W194" s="192"/>
      <c r="X194" s="192"/>
      <c r="Y194" s="192"/>
      <c r="Z194" s="192"/>
      <c r="AA194" s="87"/>
    </row>
    <row r="195" spans="1:38" x14ac:dyDescent="0.2">
      <c r="A195" s="81">
        <v>188</v>
      </c>
      <c r="B195" s="84" t="str">
        <f ca="1"/>
        <v>Turks and Caicos Islands</v>
      </c>
      <c r="C195" s="84" t="str">
        <f ca="1"/>
        <v>TCA</v>
      </c>
      <c r="D195" s="84" t="str">
        <f ca="1"/>
        <v>LCN           Latin America &amp; Caribbean</v>
      </c>
      <c r="E195" s="84" t="str">
        <f ca="1"/>
        <v>NA</v>
      </c>
      <c r="F195" s="81" t="str">
        <f t="shared" ca="1" si="5"/>
        <v/>
      </c>
      <c r="G195" s="80" t="e">
        <f>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#N/A</v>
      </c>
      <c r="H195" s="80" t="e" cm="1">
        <f t="array" ref="H195">IF(
    SUM(IF(
            ISNUMBER(
                IF(
                    $M$4:$X$4,
                    (M195:X195),
                    "")),
            1,
            0))
        =0,
    NA(),
    IF(
        Parameters!$D$15=1,
        IF(
            SUM(--(ISNUMBER(IF($M$4:$X$4=1,(M195:X195),""))))&gt;0,
            MAX(IF(
                ISNUMBER(M195:X195),
                IF(
                    M$4:X$4=1,
                    M195:X195,
                    ""),
                "")),
            MAX(IF(
                ISNUMBER(M195:X195),
                IF(
                    M$4:X$4=2,
                    M195:X195,
                    ""),
                ""))
        ),
        IF(
            Parameters!$D$16=1,
            IFERROR(
                AVERAGE(IF(
                    ISNUMBER(M195:X195),
                    IF(
                        M$4:X$4=1,
                        M195:X195,
                        ""),
                    "")),
                AVERAGE(IF(
                    ISNUMBER(M195:X195),
                    IF(
                        M$4:X$4=2,
                        M195:X195,
                        ""),
                    ""))
            ),
            IF(
                Parameters!$D$17=1,
                IFERROR(
                    IF(
                        OR(
                            IF(
                                ISNUMBER(M195:X195),
                                IF(
                                    M$4:X$4=1,
                                    M195:X195,
                                    ""),
                                "")
                            =0),
                        0,
                        GEOMEAN(IF(
                            ISNUMBER(M195:X195),
                            IF(
                                M$4:X$4=1,
                                M195:X195,
                                ""),
                            ""))
                    ),
                    IF(
                        OR(IF(
                            ISNUMBER(M195:X195),
                            IF(
                                M$4:X$4=2,
                                M195:X195,
                                ""),
                            "")
                            =0),
                        0,
                        GEOMEAN(IF(
                            ISNUMBER(M195:X195),
                            IF(
                                M$4:X$4=2,
                                M195:X195,
                                ""),
                            "")))
                )
            )
        )
    )
)</f>
        <v>#N/A</v>
      </c>
      <c r="I195" s="191" t="e" cm="1">
        <f t="array" ref="I195">IF(
    SUM(IF(
            ISNUMBER(
                IF(
                    $M$5:$X$5,
                    (M195:X195),
                    "")),
            1,
            0))
        =0,
    NA(),
    IF(
        Parameters!$D$15=1,
        IF(
            SUM(--(ISNUMBER(IF($M$5:$X$5=1,(M195:X195),""))))&gt;0,
            MAX(IF(
                ISNUMBER(M195:X195),
                IF(
                    M$5:X$5=1,
                    M195:X195,
                    ""),
                "")),
            MAX(IF(
                ISNUMBER(M195:X195),
                IF(
                    M$5:X$5=2,
                    M195:X195,
                    ""),
                ""))
        ),
        IF(
            Parameters!$D$16=1,
            IFERROR(
                AVERAGE(IF(
                    ISNUMBER(M195:X195),
                    IF(
                        M$5:X$5=1,
                        M195:X195,
                        ""),
                    "")),
                AVERAGE(IF(
                    ISNUMBER(M195:X195),
                    IF(
                        M$5:X$5=2,
                        M195:X195,
                        ""),
                    ""))
            ),
            IF(
                Parameters!$D$17=1,
                IFERROR(
                    IF(
                        OR(
                            IF(
                                ISNUMBER(M195:X195),
                                IF(
                                    M$5:X$5=1,
                                    M195:X195,
                                    ""),
                                "")
                            =0),
                        0,
                        GEOMEAN(IF(
                            ISNUMBER(M195:X195),
                            IF(
                                M$5:X$5=1,
                                M195:X195,
                                ""),
                            ""))
                    ),
                    IF(
                        OR(IF(
                            ISNUMBER(M195:X195),
                            IF(
                                M$5:X$5=2,
                                M195:X195,
                                ""),
                            "")
                            =0),
                        0,
                        GEOMEAN(IF(
                            ISNUMBER(M195:X195),
                            IF(
                                M$5:X$5=2,
                                M195:X195,
                                ""),
                            "")))
                )
            )
        )
    )
)</f>
        <v>#N/A</v>
      </c>
      <c r="J195" s="242">
        <v>44887</v>
      </c>
      <c r="K195" s="242" t="s">
        <v>409</v>
      </c>
      <c r="L195" s="91" t="s">
        <v>690</v>
      </c>
      <c r="M195" s="192" t="s">
        <v>409</v>
      </c>
      <c r="N195" s="192" t="s">
        <v>409</v>
      </c>
      <c r="O195" s="192" t="s">
        <v>409</v>
      </c>
      <c r="P195" s="192" t="s">
        <v>409</v>
      </c>
      <c r="Q195" s="192" t="s">
        <v>409</v>
      </c>
      <c r="R195" s="192" t="s">
        <v>409</v>
      </c>
      <c r="S195" s="192" t="s">
        <v>409</v>
      </c>
      <c r="T195" s="192" t="s">
        <v>409</v>
      </c>
      <c r="U195" s="192" t="s">
        <v>409</v>
      </c>
      <c r="V195" s="192" t="s">
        <v>409</v>
      </c>
      <c r="W195" s="192"/>
      <c r="X195" s="192"/>
      <c r="Y195" s="192"/>
      <c r="Z195" s="192"/>
      <c r="AA195" s="87"/>
    </row>
    <row r="196" spans="1:38" x14ac:dyDescent="0.2">
      <c r="A196" s="81">
        <v>189</v>
      </c>
      <c r="B196" s="84" t="str">
        <f ca="1"/>
        <v>Chad</v>
      </c>
      <c r="C196" s="84" t="str">
        <f ca="1"/>
        <v>TCD</v>
      </c>
      <c r="D196" s="84" t="str">
        <f ca="1"/>
        <v>SSF           Sub-Saharan Africa</v>
      </c>
      <c r="E196" s="84" t="str">
        <f ca="1"/>
        <v>IDA</v>
      </c>
      <c r="F196" s="81" t="str">
        <f t="shared" ca="1" si="5"/>
        <v/>
      </c>
      <c r="G196" s="80">
        <f>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10</v>
      </c>
      <c r="H196" s="80" cm="1">
        <f t="array" ref="H196">IF(
    SUM(IF(
            ISNUMBER(
                IF(
                    $M$4:$X$4,
                    (M196:X196),
                    "")),
            1,
            0))
        =0,
    NA(),
    IF(
        Parameters!$D$15=1,
        IF(
            SUM(--(ISNUMBER(IF($M$4:$X$4=1,(M196:X196),""))))&gt;0,
            MAX(IF(
                ISNUMBER(M196:X196),
                IF(
                    M$4:X$4=1,
                    M196:X196,
                    ""),
                "")),
            MAX(IF(
                ISNUMBER(M196:X196),
                IF(
                    M$4:X$4=2,
                    M196:X196,
                    ""),
                ""))
        ),
        IF(
            Parameters!$D$16=1,
            IFERROR(
                AVERAGE(IF(
                    ISNUMBER(M196:X196),
                    IF(
                        M$4:X$4=1,
                        M196:X196,
                        ""),
                    "")),
                AVERAGE(IF(
                    ISNUMBER(M196:X196),
                    IF(
                        M$4:X$4=2,
                        M196:X196,
                        ""),
                    ""))
            ),
            IF(
                Parameters!$D$17=1,
                IFERROR(
                    IF(
                        OR(
                            IF(
                                ISNUMBER(M196:X196),
                                IF(
                                    M$4:X$4=1,
                                    M196:X196,
                                    ""),
                                "")
                            =0),
                        0,
                        GEOMEAN(IF(
                            ISNUMBER(M196:X196),
                            IF(
                                M$4:X$4=1,
                                M196:X196,
                                ""),
                            ""))
                    ),
                    IF(
                        OR(IF(
                            ISNUMBER(M196:X196),
                            IF(
                                M$4:X$4=2,
                                M196:X196,
                                ""),
                            "")
                            =0),
                        0,
                        GEOMEAN(IF(
                            ISNUMBER(M196:X196),
                            IF(
                                M$4:X$4=2,
                                M196:X196,
                                ""),
                            "")))
                )
            )
        )
    )
)</f>
        <v>10</v>
      </c>
      <c r="I196" s="191" cm="1">
        <f t="array" ref="I196">IF(
    SUM(IF(
            ISNUMBER(
                IF(
                    $M$5:$X$5,
                    (M196:X196),
                    "")),
            1,
            0))
        =0,
    NA(),
    IF(
        Parameters!$D$15=1,
        IF(
            SUM(--(ISNUMBER(IF($M$5:$X$5=1,(M196:X196),""))))&gt;0,
            MAX(IF(
                ISNUMBER(M196:X196),
                IF(
                    M$5:X$5=1,
                    M196:X196,
                    ""),
                "")),
            MAX(IF(
                ISNUMBER(M196:X196),
                IF(
                    M$5:X$5=2,
                    M196:X196,
                    ""),
                ""))
        ),
        IF(
            Parameters!$D$16=1,
            IFERROR(
                AVERAGE(IF(
                    ISNUMBER(M196:X196),
                    IF(
                        M$5:X$5=1,
                        M196:X196,
                        ""),
                    "")),
                AVERAGE(IF(
                    ISNUMBER(M196:X196),
                    IF(
                        M$5:X$5=2,
                        M196:X196,
                        ""),
                    ""))
            ),
            IF(
                Parameters!$D$17=1,
                IFERROR(
                    IF(
                        OR(
                            IF(
                                ISNUMBER(M196:X196),
                                IF(
                                    M$5:X$5=1,
                                    M196:X196,
                                    ""),
                                "")
                            =0),
                        0,
                        GEOMEAN(IF(
                            ISNUMBER(M196:X196),
                            IF(
                                M$5:X$5=1,
                                M196:X196,
                                ""),
                            ""))
                    ),
                    IF(
                        OR(IF(
                            ISNUMBER(M196:X196),
                            IF(
                                M$5:X$5=2,
                                M196:X196,
                                ""),
                            "")
                            =0),
                        0,
                        GEOMEAN(IF(
                            ISNUMBER(M196:X196),
                            IF(
                                M$5:X$5=2,
                                M196:X196,
                                ""),
                            "")))
                )
            )
        )
    )
)</f>
        <v>10</v>
      </c>
      <c r="J196" s="242">
        <v>44895</v>
      </c>
      <c r="K196" s="242">
        <v>46281</v>
      </c>
      <c r="L196" s="91" t="s">
        <v>318</v>
      </c>
      <c r="M196" s="192">
        <v>10</v>
      </c>
      <c r="N196" s="192">
        <v>10</v>
      </c>
      <c r="O196" s="192">
        <v>5</v>
      </c>
      <c r="P196" s="192">
        <v>10</v>
      </c>
      <c r="Q196" s="192">
        <v>3</v>
      </c>
      <c r="R196" s="192">
        <v>0.64800000000000002</v>
      </c>
      <c r="S196" s="192">
        <v>43.2</v>
      </c>
      <c r="T196" s="192" t="s">
        <v>752</v>
      </c>
      <c r="U196" s="192" t="s">
        <v>813</v>
      </c>
      <c r="V196" s="192">
        <v>2.85</v>
      </c>
      <c r="W196" s="192"/>
      <c r="X196" s="192"/>
      <c r="Y196" s="192"/>
      <c r="Z196" s="192"/>
      <c r="AA196" s="87"/>
    </row>
    <row r="197" spans="1:38" x14ac:dyDescent="0.2">
      <c r="A197" s="81">
        <v>190</v>
      </c>
      <c r="B197" s="84" t="str">
        <f ca="1"/>
        <v>Togo</v>
      </c>
      <c r="C197" s="84" t="str">
        <f ca="1"/>
        <v>TGO</v>
      </c>
      <c r="D197" s="84" t="str">
        <f ca="1"/>
        <v>SSF           Sub-Saharan Africa</v>
      </c>
      <c r="E197" s="84" t="str">
        <f ca="1"/>
        <v>IDA</v>
      </c>
      <c r="F197" s="81" t="str">
        <f t="shared" ref="F197:F225" ca="1" si="6">IF(L197 &lt;&gt; C197, "Countries don't match", "")</f>
        <v/>
      </c>
      <c r="G197" s="80">
        <f>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0</v>
      </c>
      <c r="H197" s="80" cm="1">
        <f t="array" ref="H197">IF(
    SUM(IF(
            ISNUMBER(
                IF(
                    $M$4:$X$4,
                    (M197:X197),
                    "")),
            1,
            0))
        =0,
    NA(),
    IF(
        Parameters!$D$15=1,
        IF(
            SUM(--(ISNUMBER(IF($M$4:$X$4=1,(M197:X197),""))))&gt;0,
            MAX(IF(
                ISNUMBER(M197:X197),
                IF(
                    M$4:X$4=1,
                    M197:X197,
                    ""),
                "")),
            MAX(IF(
                ISNUMBER(M197:X197),
                IF(
                    M$4:X$4=2,
                    M197:X197,
                    ""),
                ""))
        ),
        IF(
            Parameters!$D$16=1,
            IFERROR(
                AVERAGE(IF(
                    ISNUMBER(M197:X197),
                    IF(
                        M$4:X$4=1,
                        M197:X197,
                        ""),
                    "")),
                AVERAGE(IF(
                    ISNUMBER(M197:X197),
                    IF(
                        M$4:X$4=2,
                        M197:X197,
                        ""),
                    ""))
            ),
            IF(
                Parameters!$D$17=1,
                IFERROR(
                    IF(
                        OR(
                            IF(
                                ISNUMBER(M197:X197),
                                IF(
                                    M$4:X$4=1,
                                    M197:X197,
                                    ""),
                                "")
                            =0),
                        0,
                        GEOMEAN(IF(
                            ISNUMBER(M197:X197),
                            IF(
                                M$4:X$4=1,
                                M197:X197,
                                ""),
                            ""))
                    ),
                    IF(
                        OR(IF(
                            ISNUMBER(M197:X197),
                            IF(
                                M$4:X$4=2,
                                M197:X197,
                                ""),
                            "")
                            =0),
                        0,
                        GEOMEAN(IF(
                            ISNUMBER(M197:X197),
                            IF(
                                M$4:X$4=2,
                                M197:X197,
                                ""),
                            "")))
                )
            )
        )
    )
)</f>
        <v>9.2298784018529201</v>
      </c>
      <c r="I197" s="191" t="e" cm="1">
        <f t="array" ref="I197">IF(
    SUM(IF(
            ISNUMBER(
                IF(
                    $M$5:$X$5,
                    (M197:X197),
                    "")),
            1,
            0))
        =0,
    NA(),
    IF(
        Parameters!$D$15=1,
        IF(
            SUM(--(ISNUMBER(IF($M$5:$X$5=1,(M197:X197),""))))&gt;0,
            MAX(IF(
                ISNUMBER(M197:X197),
                IF(
                    M$5:X$5=1,
                    M197:X197,
                    ""),
                "")),
            MAX(IF(
                ISNUMBER(M197:X197),
                IF(
                    M$5:X$5=2,
                    M197:X197,
                    ""),
                ""))
        ),
        IF(
            Parameters!$D$16=1,
            IFERROR(
                AVERAGE(IF(
                    ISNUMBER(M197:X197),
                    IF(
                        M$5:X$5=1,
                        M197:X197,
                        ""),
                    "")),
                AVERAGE(IF(
                    ISNUMBER(M197:X197),
                    IF(
                        M$5:X$5=2,
                        M197:X197,
                        ""),
                    ""))
            ),
            IF(
                Parameters!$D$17=1,
                IFERROR(
                    IF(
                        OR(
                            IF(
                                ISNUMBER(M197:X197),
                                IF(
                                    M$5:X$5=1,
                                    M197:X197,
                                    ""),
                                "")
                            =0),
                        0,
                        GEOMEAN(IF(
                            ISNUMBER(M197:X197),
                            IF(
                                M$5:X$5=1,
                                M197:X197,
                                ""),
                            ""))
                    ),
                    IF(
                        OR(IF(
                            ISNUMBER(M197:X197),
                            IF(
                                M$5:X$5=2,
                                M197:X197,
                                ""),
                            "")
                            =0),
                        0,
                        GEOMEAN(IF(
                            ISNUMBER(M197:X197),
                            IF(
                                M$5:X$5=2,
                                M197:X197,
                                ""),
                            "")))
                )
            )
        )
    )
)</f>
        <v>#N/A</v>
      </c>
      <c r="J197" s="242">
        <v>44895</v>
      </c>
      <c r="K197" s="242">
        <v>44620</v>
      </c>
      <c r="L197" s="91" t="s">
        <v>320</v>
      </c>
      <c r="M197" s="192">
        <v>8.6842105263157894</v>
      </c>
      <c r="N197" s="192">
        <v>9.2298784018529201</v>
      </c>
      <c r="O197" s="192" t="s">
        <v>409</v>
      </c>
      <c r="P197" s="192" t="s">
        <v>409</v>
      </c>
      <c r="Q197" s="192" t="s">
        <v>409</v>
      </c>
      <c r="R197" s="192">
        <v>0.52100000000000002</v>
      </c>
      <c r="S197" s="192">
        <v>46.2</v>
      </c>
      <c r="T197" s="192" t="s">
        <v>409</v>
      </c>
      <c r="U197" s="192" t="s">
        <v>409</v>
      </c>
      <c r="V197" s="192" t="s">
        <v>409</v>
      </c>
      <c r="W197" s="192"/>
      <c r="X197" s="192"/>
      <c r="Y197" s="192"/>
      <c r="Z197" s="192"/>
      <c r="AA197" s="87"/>
    </row>
    <row r="198" spans="1:38" x14ac:dyDescent="0.2">
      <c r="A198" s="81">
        <v>191</v>
      </c>
      <c r="B198" s="84" t="str">
        <f ca="1"/>
        <v>Thailand</v>
      </c>
      <c r="C198" s="84" t="str">
        <f ca="1"/>
        <v>THA</v>
      </c>
      <c r="D198" s="84" t="str">
        <f ca="1"/>
        <v>EAS           East Asia &amp; Pacific</v>
      </c>
      <c r="E198" s="84" t="str">
        <f ca="1"/>
        <v>IBRD</v>
      </c>
      <c r="F198" s="81" t="str">
        <f t="shared" ca="1" si="6"/>
        <v/>
      </c>
      <c r="G198" s="80">
        <f>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$M$4:$X$4,
                    (M198:X198),
                    "")),
            1,
            0))
        =0,
    NA(),
    IF(
        Parameters!$D$15=1,
        IF(
            SUM(--(ISNUMBER(IF($M$4:$X$4=1,(M198:X198),""))))&gt;0,
            MAX(IF(
                ISNUMBER(M198:X198),
                IF(
                    M$4:X$4=1,
                    M198:X198,
                    ""),
                "")),
            MAX(IF(
                ISNUMBER(M198:X198),
                IF(
                    M$4:X$4=2,
                    M198:X198,
                    ""),
                ""))
        ),
        IF(
            Parameters!$D$16=1,
            IFERROR(
                AVERAGE(IF(
                    ISNUMBER(M198:X198),
                    IF(
                        M$4:X$4=1,
                        M198:X198,
                        ""),
                    "")),
                AVERAGE(IF(
                    ISNUMBER(M198:X198),
                    IF(
                        M$4:X$4=2,
                        M198:X198,
                        ""),
                    ""))
            ),
            IF(
                Parameters!$D$17=1,
                IFERROR(
                    IF(
                        OR(
                            IF(
                                ISNUMBER(M198:X198),
                                IF(
                                    M$4:X$4=1,
                                    M198:X198,
                                    ""),
                                "")
                            =0),
                        0,
                        GEOMEAN(IF(
                            ISNUMBER(M198:X198),
                            IF(
                                M$4:X$4=1,
                                M198:X198,
                                ""),
                            ""))
                    ),
                    IF(
                        OR(IF(
                            ISNUMBER(M198:X198),
                            IF(
                                M$4:X$4=2,
                                M198:X198,
                                ""),
                            "")
                            =0),
                        0,
                        GEOMEAN(IF(
                            ISNUMBER(M198:X198),
                            IF(
                                M$4:X$4=2,
                                M198:X198,
                                ""),
                            "")))
                )
            )
        )
    )
)</f>
        <v>5.2055587724377501</v>
      </c>
      <c r="I198" s="191" t="e" cm="1">
        <f t="array" ref="I198">IF(
    SUM(IF(
            ISNUMBER(
                IF(
                    $M$5:$X$5,
                    (M198:X198),
                    "")),
            1,
            0))
        =0,
    NA(),
    IF(
        Parameters!$D$15=1,
        IF(
            SUM(--(ISNUMBER(IF($M$5:$X$5=1,(M198:X198),""))))&gt;0,
            MAX(IF(
                ISNUMBER(M198:X198),
                IF(
                    M$5:X$5=1,
                    M198:X198,
                    ""),
                "")),
            MAX(IF(
                ISNUMBER(M198:X198),
                IF(
                    M$5:X$5=2,
                    M198:X198,
                    ""),
                ""))
        ),
        IF(
            Parameters!$D$16=1,
            IFERROR(
                AVERAGE(IF(
                    ISNUMBER(M198:X198),
                    IF(
                        M$5:X$5=1,
                        M198:X198,
                        ""),
                    "")),
                AVERAGE(IF(
                    ISNUMBER(M198:X198),
                    IF(
                        M$5:X$5=2,
                        M198:X198,
                        ""),
                    ""))
            ),
            IF(
                Parameters!$D$17=1,
                IFERROR(
                    IF(
                        OR(
                            IF(
                                ISNUMBER(M198:X198),
                                IF(
                                    M$5:X$5=1,
                                    M198:X198,
                                    ""),
                                "")
                            =0),
                        0,
                        GEOMEAN(IF(
                            ISNUMBER(M198:X198),
                            IF(
                                M$5:X$5=1,
                                M198:X198,
                                ""),
                            ""))
                    ),
                    IF(
                        OR(IF(
                            ISNUMBER(M198:X198),
                            IF(
                                M$5:X$5=2,
                                M198:X198,
                                ""),
                            "")
                            =0),
                        0,
                        GEOMEAN(IF(
                            ISNUMBER(M198:X198),
                            IF(
                                M$5:X$5=2,
                                M198:X198,
                                ""),
                            "")))
                )
            )
        )
    )
)</f>
        <v>#N/A</v>
      </c>
      <c r="J198" s="242">
        <v>44895</v>
      </c>
      <c r="K198" s="242">
        <v>44620</v>
      </c>
      <c r="L198" s="91" t="s">
        <v>322</v>
      </c>
      <c r="M198" s="192">
        <v>3.5645933014354001</v>
      </c>
      <c r="N198" s="192">
        <v>5.2055587724377501</v>
      </c>
      <c r="O198" s="192" t="s">
        <v>409</v>
      </c>
      <c r="P198" s="192" t="s">
        <v>409</v>
      </c>
      <c r="Q198" s="192" t="s">
        <v>409</v>
      </c>
      <c r="R198" s="192">
        <v>0.307</v>
      </c>
      <c r="S198" s="192">
        <v>60.1</v>
      </c>
      <c r="T198" s="192" t="s">
        <v>409</v>
      </c>
      <c r="U198" s="192" t="s">
        <v>409</v>
      </c>
      <c r="V198" s="192" t="s">
        <v>409</v>
      </c>
      <c r="W198" s="87"/>
      <c r="X198" s="87"/>
      <c r="Y198" s="87"/>
      <c r="Z198" s="87"/>
      <c r="AA198" s="87"/>
      <c r="AB198" s="87"/>
      <c r="AC198" s="87"/>
    </row>
    <row r="199" spans="1:38" x14ac:dyDescent="0.2">
      <c r="A199" s="81">
        <v>192</v>
      </c>
      <c r="B199" s="84" t="str">
        <f ca="1"/>
        <v>Tajikistan</v>
      </c>
      <c r="C199" s="84" t="str">
        <f ca="1"/>
        <v>TJK</v>
      </c>
      <c r="D199" s="84" t="str">
        <f ca="1"/>
        <v>ECS           Europe &amp; Central Asia</v>
      </c>
      <c r="E199" s="84" t="str">
        <f ca="1"/>
        <v>IDA</v>
      </c>
      <c r="F199" s="81" t="str">
        <f t="shared" ca="1" si="6"/>
        <v/>
      </c>
      <c r="G199" s="80">
        <f>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0</v>
      </c>
      <c r="H199" s="80" cm="1">
        <f t="array" ref="H199">IF(
    SUM(IF(
            ISNUMBER(
                IF(
                    $M$4:$X$4,
                    (M199:X199),
                    "")),
            1,
            0))
        =0,
    NA(),
    IF(
        Parameters!$D$15=1,
        IF(
            SUM(--(ISNUMBER(IF($M$4:$X$4=1,(M199:X199),""))))&gt;0,
            MAX(IF(
                ISNUMBER(M199:X199),
                IF(
                    M$4:X$4=1,
                    M199:X199,
                    ""),
                "")),
            MAX(IF(
                ISNUMBER(M199:X199),
                IF(
                    M$4:X$4=2,
                    M199:X199,
                    ""),
                ""))
        ),
        IF(
            Parameters!$D$16=1,
            IFERROR(
                AVERAGE(IF(
                    ISNUMBER(M199:X199),
                    IF(
                        M$4:X$4=1,
                        M199:X199,
                        ""),
                    "")),
                AVERAGE(IF(
                    ISNUMBER(M199:X199),
                    IF(
                        M$4:X$4=2,
                        M199:X199,
                        ""),
                    ""))
            ),
            IF(
                Parameters!$D$17=1,
                IFERROR(
                    IF(
                        OR(
                            IF(
                                ISNUMBER(M199:X199),
                                IF(
                                    M$4:X$4=1,
                                    M199:X199,
                                    ""),
                                "")
                            =0),
                        0,
                        GEOMEAN(IF(
                            ISNUMBER(M199:X199),
                            IF(
                                M$4:X$4=1,
                                M199:X199,
                                ""),
                            ""))
                    ),
                    IF(
                        OR(IF(
                            ISNUMBER(M199:X199),
                            IF(
                                M$4:X$4=2,
                                M199:X199,
                                ""),
                            "")
                            =0),
                        0,
                        GEOMEAN(IF(
                            ISNUMBER(M199:X199),
                            IF(
                                M$4:X$4=2,
                                M199:X199,
                                ""),
                            "")))
                )
            )
        )
    )
)</f>
        <v>6.1899247249565699</v>
      </c>
      <c r="I199" s="191" t="e" cm="1">
        <f t="array" ref="I199">IF(
    SUM(IF(
            ISNUMBER(
                IF(
                    $M$5:$X$5,
                    (M199:X199),
                    "")),
            1,
            0))
        =0,
    NA(),
    IF(
        Parameters!$D$15=1,
        IF(
            SUM(--(ISNUMBER(IF($M$5:$X$5=1,(M199:X199),""))))&gt;0,
            MAX(IF(
                ISNUMBER(M199:X199),
                IF(
                    M$5:X$5=1,
                    M199:X199,
                    ""),
                "")),
            MAX(IF(
                ISNUMBER(M199:X199),
                IF(
                    M$5:X$5=2,
                    M199:X199,
                    ""),
                ""))
        ),
        IF(
            Parameters!$D$16=1,
            IFERROR(
                AVERAGE(IF(
                    ISNUMBER(M199:X199),
                    IF(
                        M$5:X$5=1,
                        M199:X199,
                        ""),
                    "")),
                AVERAGE(IF(
                    ISNUMBER(M199:X199),
                    IF(
                        M$5:X$5=2,
                        M199:X199,
                        ""),
                    ""))
            ),
            IF(
                Parameters!$D$17=1,
                IFERROR(
                    IF(
                        OR(
                            IF(
                                ISNUMBER(M199:X199),
                                IF(
                                    M$5:X$5=1,
                                    M199:X199,
                                    ""),
                                "")
                            =0),
                        0,
                        GEOMEAN(IF(
                            ISNUMBER(M199:X199),
                            IF(
                                M$5:X$5=1,
                                M199:X199,
                                ""),
                            ""))
                    ),
                    IF(
                        OR(IF(
                            ISNUMBER(M199:X199),
                            IF(
                                M$5:X$5=2,
                                M199:X199,
                                ""),
                            "")
                            =0),
                        0,
                        GEOMEAN(IF(
                            ISNUMBER(M199:X199),
                            IF(
                                M$5:X$5=2,
                                M199:X199,
                                ""),
                            "")))
                )
            )
        )
    )
)</f>
        <v>#N/A</v>
      </c>
      <c r="J199" s="242">
        <v>44895</v>
      </c>
      <c r="K199" s="242">
        <v>44620</v>
      </c>
      <c r="L199" s="91" t="s">
        <v>324</v>
      </c>
      <c r="M199" s="192">
        <v>5.9090909090909101</v>
      </c>
      <c r="N199" s="192">
        <v>6.1899247249565699</v>
      </c>
      <c r="O199" s="192" t="s">
        <v>409</v>
      </c>
      <c r="P199" s="192" t="s">
        <v>409</v>
      </c>
      <c r="Q199" s="192" t="s">
        <v>409</v>
      </c>
      <c r="R199" s="192">
        <v>0.40500000000000003</v>
      </c>
      <c r="S199" s="192">
        <v>56.7</v>
      </c>
      <c r="T199" s="192" t="s">
        <v>409</v>
      </c>
      <c r="U199" s="192" t="s">
        <v>409</v>
      </c>
      <c r="V199" s="192" t="s">
        <v>409</v>
      </c>
      <c r="W199" s="87"/>
      <c r="X199" s="87"/>
      <c r="Y199" s="87"/>
      <c r="Z199" s="87"/>
      <c r="AA199" s="87"/>
      <c r="AB199" s="87"/>
      <c r="AC199" s="87"/>
      <c r="AD199" s="89"/>
      <c r="AE199" s="89"/>
      <c r="AF199" s="89"/>
      <c r="AG199" s="89"/>
      <c r="AH199" s="89"/>
      <c r="AI199" s="89"/>
      <c r="AJ199" s="89"/>
      <c r="AK199" s="89"/>
      <c r="AL199" s="196"/>
    </row>
    <row r="200" spans="1:38" x14ac:dyDescent="0.2">
      <c r="A200" s="81">
        <v>193</v>
      </c>
      <c r="B200" s="84" t="str">
        <f ca="1"/>
        <v>Turkmenistan</v>
      </c>
      <c r="C200" s="84" t="str">
        <f ca="1"/>
        <v>TKM</v>
      </c>
      <c r="D200" s="84" t="str">
        <f ca="1"/>
        <v>ECS           Europe &amp; Central Asia</v>
      </c>
      <c r="E200" s="84" t="str">
        <f ca="1"/>
        <v>IBRD</v>
      </c>
      <c r="F200" s="81" t="str">
        <f t="shared" ca="1" si="6"/>
        <v/>
      </c>
      <c r="G200" s="80">
        <f>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0</v>
      </c>
      <c r="H200" s="80" cm="1">
        <f t="array" ref="H200">IF(
    SUM(IF(
            ISNUMBER(
                IF(
                    $M$4:$X$4,
                    (M200:X200),
                    "")),
            1,
            0))
        =0,
    NA(),
    IF(
        Parameters!$D$15=1,
        IF(
            SUM(--(ISNUMBER(IF($M$4:$X$4=1,(M200:X200),""))))&gt;0,
            MAX(IF(
                ISNUMBER(M200:X200),
                IF(
                    M$4:X$4=1,
                    M200:X200,
                    ""),
                "")),
            MAX(IF(
                ISNUMBER(M200:X200),
                IF(
                    M$4:X$4=2,
                    M200:X200,
                    ""),
                ""))
        ),
        IF(
            Parameters!$D$16=1,
            IFERROR(
                AVERAGE(IF(
                    ISNUMBER(M200:X200),
                    IF(
                        M$4:X$4=1,
                        M200:X200,
                        ""),
                    "")),
                AVERAGE(IF(
                    ISNUMBER(M200:X200),
                    IF(
                        M$4:X$4=2,
                        M200:X200,
                        ""),
                    ""))
            ),
            IF(
                Parameters!$D$17=1,
                IFERROR(
                    IF(
                        OR(
                            IF(
                                ISNUMBER(M200:X200),
                                IF(
                                    M$4:X$4=1,
                                    M200:X200,
                                    ""),
                                "")
                            =0),
                        0,
                        GEOMEAN(IF(
                            ISNUMBER(M200:X200),
                            IF(
                                M$4:X$4=1,
                                M200:X200,
                                ""),
                            ""))
                    ),
                    IF(
                        OR(IF(
                            ISNUMBER(M200:X200),
                            IF(
                                M$4:X$4=2,
                                M200:X200,
                                ""),
                            "")
                            =0),
                        0,
                        GEOMEAN(IF(
                            ISNUMBER(M200:X200),
                            IF(
                                M$4:X$4=2,
                                M200:X200,
                                ""),
                            "")))
                )
            )
        )
    )
)</f>
        <v>3.2775119617224799</v>
      </c>
      <c r="I200" s="191" t="e" cm="1">
        <f t="array" ref="I200">IF(
    SUM(IF(
            ISNUMBER(
                IF(
                    $M$5:$X$5,
                    (M200:X200),
                    "")),
            1,
            0))
        =0,
    NA(),
    IF(
        Parameters!$D$15=1,
        IF(
            SUM(--(ISNUMBER(IF($M$5:$X$5=1,(M200:X200),""))))&gt;0,
            MAX(IF(
                ISNUMBER(M200:X200),
                IF(
                    M$5:X$5=1,
                    M200:X200,
                    ""),
                "")),
            MAX(IF(
                ISNUMBER(M200:X200),
                IF(
                    M$5:X$5=2,
                    M200:X200,
                    ""),
                ""))
        ),
        IF(
            Parameters!$D$16=1,
            IFERROR(
                AVERAGE(IF(
                    ISNUMBER(M200:X200),
                    IF(
                        M$5:X$5=1,
                        M200:X200,
                        ""),
                    "")),
                AVERAGE(IF(
                    ISNUMBER(M200:X200),
                    IF(
                        M$5:X$5=2,
                        M200:X200,
                        ""),
                    ""))
            ),
            IF(
                Parameters!$D$17=1,
                IFERROR(
                    IF(
                        OR(
                            IF(
                                ISNUMBER(M200:X200),
                                IF(
                                    M$5:X$5=1,
                                    M200:X200,
                                    ""),
                                "")
                            =0),
                        0,
                        GEOMEAN(IF(
                            ISNUMBER(M200:X200),
                            IF(
                                M$5:X$5=1,
                                M200:X200,
                                ""),
                            ""))
                    ),
                    IF(
                        OR(IF(
                            ISNUMBER(M200:X200),
                            IF(
                                M$5:X$5=2,
                                M200:X200,
                                ""),
                            "")
                            =0),
                        0,
                        GEOMEAN(IF(
                            ISNUMBER(M200:X200),
                            IF(
                                M$5:X$5=2,
                                M200:X200,
                                ""),
                            "")))
                )
            )
        )
    )
)</f>
        <v>#N/A</v>
      </c>
      <c r="J200" s="242">
        <v>44620</v>
      </c>
      <c r="K200" s="242">
        <v>44620</v>
      </c>
      <c r="L200" s="91" t="s">
        <v>326</v>
      </c>
      <c r="M200" s="192">
        <v>3.2775119617224799</v>
      </c>
      <c r="N200" s="192" t="s">
        <v>409</v>
      </c>
      <c r="O200" s="192" t="s">
        <v>409</v>
      </c>
      <c r="P200" s="192" t="s">
        <v>409</v>
      </c>
      <c r="Q200" s="192" t="s">
        <v>409</v>
      </c>
      <c r="R200" s="192">
        <v>0.29499999999999998</v>
      </c>
      <c r="S200" s="192" t="s">
        <v>409</v>
      </c>
      <c r="T200" s="192" t="s">
        <v>409</v>
      </c>
      <c r="U200" s="192" t="s">
        <v>409</v>
      </c>
      <c r="V200" s="192" t="s">
        <v>409</v>
      </c>
      <c r="W200" s="87"/>
      <c r="X200" s="87"/>
      <c r="Y200" s="87"/>
      <c r="Z200" s="87"/>
      <c r="AA200" s="87"/>
      <c r="AB200" s="87"/>
      <c r="AC200" s="87"/>
      <c r="AD200" s="89"/>
      <c r="AE200" s="89"/>
      <c r="AF200" s="89"/>
      <c r="AG200" s="89"/>
      <c r="AH200" s="89"/>
      <c r="AI200" s="89"/>
      <c r="AJ200" s="89"/>
      <c r="AK200" s="89"/>
      <c r="AL200" s="196"/>
    </row>
    <row r="201" spans="1:38" x14ac:dyDescent="0.2">
      <c r="A201" s="81">
        <v>194</v>
      </c>
      <c r="B201" s="84" t="str">
        <f ca="1"/>
        <v>Timor-Leste</v>
      </c>
      <c r="C201" s="84" t="str">
        <f ca="1"/>
        <v>TLS</v>
      </c>
      <c r="D201" s="84" t="str">
        <f ca="1"/>
        <v>EAS           East Asia &amp; Pacific</v>
      </c>
      <c r="E201" s="84" t="str">
        <f ca="1"/>
        <v>Blend</v>
      </c>
      <c r="F201" s="81" t="str">
        <f t="shared" ca="1" si="6"/>
        <v/>
      </c>
      <c r="G201" s="80">
        <f>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0</v>
      </c>
      <c r="H201" s="80" cm="1">
        <f t="array" ref="H201">IF(
    SUM(IF(
            ISNUMBER(
                IF(
                    $M$4:$X$4,
                    (M201:X201),
                    "")),
            1,
            0))
        =0,
    NA(),
    IF(
        Parameters!$D$15=1,
        IF(
            SUM(--(ISNUMBER(IF($M$4:$X$4=1,(M201:X201),""))))&gt;0,
            MAX(IF(
                ISNUMBER(M201:X201),
                IF(
                    M$4:X$4=1,
                    M201:X201,
                    ""),
                "")),
            MAX(IF(
                ISNUMBER(M201:X201),
                IF(
                    M$4:X$4=2,
                    M201:X201,
                    ""),
                ""))
        ),
        IF(
            Parameters!$D$16=1,
            IFERROR(
                AVERAGE(IF(
                    ISNUMBER(M201:X201),
                    IF(
                        M$4:X$4=1,
                        M201:X201,
                        ""),
                    "")),
                AVERAGE(IF(
                    ISNUMBER(M201:X201),
                    IF(
                        M$4:X$4=2,
                        M201:X201,
                        ""),
                    ""))
            ),
            IF(
                Parameters!$D$17=1,
                IFERROR(
                    IF(
                        OR(
                            IF(
                                ISNUMBER(M201:X201),
                                IF(
                                    M$4:X$4=1,
                                    M201:X201,
                                    ""),
                                "")
                            =0),
                        0,
                        GEOMEAN(IF(
                            ISNUMBER(M201:X201),
                            IF(
                                M$4:X$4=1,
                                M201:X201,
                                ""),
                            ""))
                    ),
                    IF(
                        OR(IF(
                            ISNUMBER(M201:X201),
                            IF(
                                M$4:X$4=2,
                                M201:X201,
                                ""),
                            "")
                            =0),
                        0,
                        GEOMEAN(IF(
                            ISNUMBER(M201:X201),
                            IF(
                                M$4:X$4=2,
                                M201:X201,
                                ""),
                            "")))
                )
            )
        )
    )
)</f>
        <v>9.3062200956937797</v>
      </c>
      <c r="I201" s="191" t="e" cm="1">
        <f t="array" ref="I201">IF(
    SUM(IF(
            ISNUMBER(
                IF(
                    $M$5:$X$5,
                    (M201:X201),
                    "")),
            1,
            0))
        =0,
    NA(),
    IF(
        Parameters!$D$15=1,
        IF(
            SUM(--(ISNUMBER(IF($M$5:$X$5=1,(M201:X201),""))))&gt;0,
            MAX(IF(
                ISNUMBER(M201:X201),
                IF(
                    M$5:X$5=1,
                    M201:X201,
                    ""),
                "")),
            MAX(IF(
                ISNUMBER(M201:X201),
                IF(
                    M$5:X$5=2,
                    M201:X201,
                    ""),
                ""))
        ),
        IF(
            Parameters!$D$16=1,
            IFERROR(
                AVERAGE(IF(
                    ISNUMBER(M201:X201),
                    IF(
                        M$5:X$5=1,
                        M201:X201,
                        ""),
                    "")),
                AVERAGE(IF(
                    ISNUMBER(M201:X201),
                    IF(
                        M$5:X$5=2,
                        M201:X201,
                        ""),
                    ""))
            ),
            IF(
                Parameters!$D$17=1,
                IFERROR(
                    IF(
                        OR(
                            IF(
                                ISNUMBER(M201:X201),
                                IF(
                                    M$5:X$5=1,
                                    M201:X201,
                                    ""),
                                "")
                            =0),
                        0,
                        GEOMEAN(IF(
                            ISNUMBER(M201:X201),
                            IF(
                                M$5:X$5=1,
                                M201:X201,
                                ""),
                            ""))
                    ),
                    IF(
                        OR(IF(
                            ISNUMBER(M201:X201),
                            IF(
                                M$5:X$5=2,
                                M201:X201,
                                ""),
                            "")
                            =0),
                        0,
                        GEOMEAN(IF(
                            ISNUMBER(M201:X201),
                            IF(
                                M$5:X$5=2,
                                M201:X201,
                                ""),
                            "")))
                )
            )
        )
    )
)</f>
        <v>#N/A</v>
      </c>
      <c r="J201" s="242">
        <v>44620</v>
      </c>
      <c r="K201" s="242">
        <v>44620</v>
      </c>
      <c r="L201" s="91" t="s">
        <v>328</v>
      </c>
      <c r="M201" s="192">
        <v>9.3062200956937797</v>
      </c>
      <c r="N201" s="192" t="s">
        <v>409</v>
      </c>
      <c r="O201" s="192" t="s">
        <v>409</v>
      </c>
      <c r="P201" s="192" t="s">
        <v>409</v>
      </c>
      <c r="Q201" s="192" t="s">
        <v>409</v>
      </c>
      <c r="R201" s="192">
        <v>0.54700000000000004</v>
      </c>
      <c r="S201" s="192" t="s">
        <v>409</v>
      </c>
      <c r="T201" s="192" t="s">
        <v>409</v>
      </c>
      <c r="U201" s="192" t="s">
        <v>409</v>
      </c>
      <c r="V201" s="192" t="s">
        <v>409</v>
      </c>
      <c r="W201" s="181"/>
      <c r="X201" s="181"/>
      <c r="Y201" s="181"/>
      <c r="Z201" s="181"/>
      <c r="AA201" s="181"/>
      <c r="AB201" s="181"/>
      <c r="AC201" s="87"/>
      <c r="AD201" s="89"/>
      <c r="AE201" s="89"/>
      <c r="AF201" s="89"/>
      <c r="AG201" s="89"/>
      <c r="AH201" s="89"/>
      <c r="AI201" s="89"/>
      <c r="AJ201" s="89"/>
      <c r="AK201" s="89"/>
      <c r="AL201" s="196"/>
    </row>
    <row r="202" spans="1:38" x14ac:dyDescent="0.2">
      <c r="A202" s="81">
        <v>195</v>
      </c>
      <c r="B202" s="84" t="str">
        <f ca="1"/>
        <v>Tonga</v>
      </c>
      <c r="C202" s="84" t="str">
        <f ca="1"/>
        <v>TON</v>
      </c>
      <c r="D202" s="84" t="str">
        <f ca="1"/>
        <v>EAS           East Asia &amp; Pacific</v>
      </c>
      <c r="E202" s="84" t="str">
        <f ca="1"/>
        <v>IDA</v>
      </c>
      <c r="F202" s="81" t="str">
        <f t="shared" ca="1" si="6"/>
        <v/>
      </c>
      <c r="G202" s="80">
        <f>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0</v>
      </c>
      <c r="H202" s="80" cm="1">
        <f t="array" ref="H202">IF(
    SUM(IF(
            ISNUMBER(
                IF(
                    $M$4:$X$4,
                    (M202:X202),
                    "")),
            1,
            0))
        =0,
    NA(),
    IF(
        Parameters!$D$15=1,
        IF(
            SUM(--(ISNUMBER(IF($M$4:$X$4=1,(M202:X202),""))))&gt;0,
            MAX(IF(
                ISNUMBER(M202:X202),
                IF(
                    M$4:X$4=1,
                    M202:X202,
                    ""),
                "")),
            MAX(IF(
                ISNUMBER(M202:X202),
                IF(
                    M$4:X$4=2,
                    M202:X202,
                    ""),
                ""))
        ),
        IF(
            Parameters!$D$16=1,
            IFERROR(
                AVERAGE(IF(
                    ISNUMBER(M202:X202),
                    IF(
                        M$4:X$4=1,
                        M202:X202,
                        ""),
                    "")),
                AVERAGE(IF(
                    ISNUMBER(M202:X202),
                    IF(
                        M$4:X$4=2,
                        M202:X202,
                        ""),
                    ""))
            ),
            IF(
                Parameters!$D$17=1,
                IFERROR(
                    IF(
                        OR(
                            IF(
                                ISNUMBER(M202:X202),
                                IF(
                                    M$4:X$4=1,
                                    M202:X202,
                                    ""),
                                "")
                            =0),
                        0,
                        GEOMEAN(IF(
                            ISNUMBER(M202:X202),
                            IF(
                                M$4:X$4=1,
                                M202:X202,
                                ""),
                            ""))
                    ),
                    IF(
                        OR(IF(
                            ISNUMBER(M202:X202),
                            IF(
                                M$4:X$4=2,
                                M202:X202,
                                ""),
                            "")
                            =0),
                        0,
                        GEOMEAN(IF(
                            ISNUMBER(M202:X202),
                            IF(
                                M$4:X$4=2,
                                M202:X202,
                                ""),
                            "")))
                )
            )
        )
    )
)</f>
        <v>4.5215311004784597</v>
      </c>
      <c r="I202" s="191" t="e" cm="1">
        <f t="array" ref="I202">IF(
    SUM(IF(
            ISNUMBER(
                IF(
                    $M$5:$X$5,
                    (M202:X202),
                    "")),
            1,
            0))
        =0,
    NA(),
    IF(
        Parameters!$D$15=1,
        IF(
            SUM(--(ISNUMBER(IF($M$5:$X$5=1,(M202:X202),""))))&gt;0,
            MAX(IF(
                ISNUMBER(M202:X202),
                IF(
                    M$5:X$5=1,
                    M202:X202,
                    ""),
                "")),
            MAX(IF(
                ISNUMBER(M202:X202),
                IF(
                    M$5:X$5=2,
                    M202:X202,
                    ""),
                ""))
        ),
        IF(
            Parameters!$D$16=1,
            IFERROR(
                AVERAGE(IF(
                    ISNUMBER(M202:X202),
                    IF(
                        M$5:X$5=1,
                        M202:X202,
                        ""),
                    "")),
                AVERAGE(IF(
                    ISNUMBER(M202:X202),
                    IF(
                        M$5:X$5=2,
                        M202:X202,
                        ""),
                    ""))
            ),
            IF(
                Parameters!$D$17=1,
                IFERROR(
                    IF(
                        OR(
                            IF(
                                ISNUMBER(M202:X202),
                                IF(
                                    M$5:X$5=1,
                                    M202:X202,
                                    ""),
                                "")
                            =0),
                        0,
                        GEOMEAN(IF(
                            ISNUMBER(M202:X202),
                            IF(
                                M$5:X$5=1,
                                M202:X202,
                                ""),
                            ""))
                    ),
                    IF(
                        OR(IF(
                            ISNUMBER(M202:X202),
                            IF(
                                M$5:X$5=2,
                                M202:X202,
                                ""),
                            "")
                            =0),
                        0,
                        GEOMEAN(IF(
                            ISNUMBER(M202:X202),
                            IF(
                                M$5:X$5=2,
                                M202:X202,
                                ""),
                            "")))
                )
            )
        )
    )
)</f>
        <v>#N/A</v>
      </c>
      <c r="J202" s="242">
        <v>44620</v>
      </c>
      <c r="K202" s="242">
        <v>44620</v>
      </c>
      <c r="L202" s="91" t="s">
        <v>330</v>
      </c>
      <c r="M202" s="192">
        <v>4.5215311004784597</v>
      </c>
      <c r="N202" s="192" t="s">
        <v>409</v>
      </c>
      <c r="O202" s="192" t="s">
        <v>409</v>
      </c>
      <c r="P202" s="192" t="s">
        <v>409</v>
      </c>
      <c r="Q202" s="192" t="s">
        <v>409</v>
      </c>
      <c r="R202" s="192">
        <v>0.34699999999999998</v>
      </c>
      <c r="S202" s="192" t="s">
        <v>409</v>
      </c>
      <c r="T202" s="192" t="s">
        <v>409</v>
      </c>
      <c r="U202" s="192" t="s">
        <v>409</v>
      </c>
      <c r="V202" s="192" t="s">
        <v>409</v>
      </c>
      <c r="W202" s="181"/>
      <c r="X202" s="181"/>
      <c r="Y202" s="181"/>
      <c r="Z202" s="181"/>
      <c r="AA202" s="181"/>
      <c r="AB202" s="181"/>
      <c r="AC202" s="87"/>
      <c r="AD202" s="89"/>
      <c r="AE202" s="89"/>
      <c r="AF202" s="89"/>
      <c r="AG202" s="89"/>
      <c r="AH202" s="89"/>
      <c r="AI202" s="89"/>
      <c r="AJ202" s="89"/>
      <c r="AK202" s="89"/>
      <c r="AL202" s="196"/>
    </row>
    <row r="203" spans="1:38" x14ac:dyDescent="0.2">
      <c r="A203" s="81">
        <v>196</v>
      </c>
      <c r="B203" s="84" t="str">
        <f ca="1"/>
        <v>Trinidad and Tobago</v>
      </c>
      <c r="C203" s="84" t="str">
        <f ca="1"/>
        <v>TTO</v>
      </c>
      <c r="D203" s="84" t="str">
        <f ca="1"/>
        <v>LCN           Latin America &amp; Caribbean</v>
      </c>
      <c r="E203" s="84" t="str">
        <f ca="1"/>
        <v>IBRD</v>
      </c>
      <c r="F203" s="81" t="str">
        <f t="shared" ca="1" si="6"/>
        <v/>
      </c>
      <c r="G203" s="80">
        <f>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0</v>
      </c>
      <c r="H203" s="80" cm="1">
        <f t="array" ref="H203">IF(
    SUM(IF(
            ISNUMBER(
                IF(
                    $M$4:$X$4,
                    (M203:X203),
                    "")),
            1,
            0))
        =0,
    NA(),
    IF(
        Parameters!$D$15=1,
        IF(
            SUM(--(ISNUMBER(IF($M$4:$X$4=1,(M203:X203),""))))&gt;0,
            MAX(IF(
                ISNUMBER(M203:X203),
                IF(
                    M$4:X$4=1,
                    M203:X203,
                    ""),
                "")),
            MAX(IF(
                ISNUMBER(M203:X203),
                IF(
                    M$4:X$4=2,
                    M203:X203,
                    ""),
                ""))
        ),
        IF(
            Parameters!$D$16=1,
            IFERROR(
                AVERAGE(IF(
                    ISNUMBER(M203:X203),
                    IF(
                        M$4:X$4=1,
                        M203:X203,
                        ""),
                    "")),
                AVERAGE(IF(
                    ISNUMBER(M203:X203),
                    IF(
                        M$4:X$4=2,
                        M203:X203,
                        ""),
                    ""))
            ),
            IF(
                Parameters!$D$17=1,
                IFERROR(
                    IF(
                        OR(
                            IF(
                                ISNUMBER(M203:X203),
                                IF(
                                    M$4:X$4=1,
                                    M203:X203,
                                    ""),
                                "")
                            =0),
                        0,
                        GEOMEAN(IF(
                            ISNUMBER(M203:X203),
                            IF(
                                M$4:X$4=1,
                                M203:X203,
                                ""),
                            ""))
                    ),
                    IF(
                        OR(IF(
                            ISNUMBER(M203:X203),
                            IF(
                                M$4:X$4=2,
                                M203:X203,
                                ""),
                            "")
                            =0),
                        0,
                        GEOMEAN(IF(
                            ISNUMBER(M203:X203),
                            IF(
                                M$4:X$4=2,
                                M203:X203,
                                ""),
                            "")))
                )
            )
        )
    )
)</f>
        <v>2.8947368421052602</v>
      </c>
      <c r="I203" s="191" t="e" cm="1">
        <f t="array" ref="I203">IF(
    SUM(IF(
            ISNUMBER(
                IF(
                    $M$5:$X$5,
                    (M203:X203),
                    "")),
            1,
            0))
        =0,
    NA(),
    IF(
        Parameters!$D$15=1,
        IF(
            SUM(--(ISNUMBER(IF($M$5:$X$5=1,(M203:X203),""))))&gt;0,
            MAX(IF(
                ISNUMBER(M203:X203),
                IF(
                    M$5:X$5=1,
                    M203:X203,
                    ""),
                "")),
            MAX(IF(
                ISNUMBER(M203:X203),
                IF(
                    M$5:X$5=2,
                    M203:X203,
                    ""),
                ""))
        ),
        IF(
            Parameters!$D$16=1,
            IFERROR(
                AVERAGE(IF(
                    ISNUMBER(M203:X203),
                    IF(
                        M$5:X$5=1,
                        M203:X203,
                        ""),
                    "")),
                AVERAGE(IF(
                    ISNUMBER(M203:X203),
                    IF(
                        M$5:X$5=2,
                        M203:X203,
                        ""),
                    ""))
            ),
            IF(
                Parameters!$D$17=1,
                IFERROR(
                    IF(
                        OR(
                            IF(
                                ISNUMBER(M203:X203),
                                IF(
                                    M$5:X$5=1,
                                    M203:X203,
                                    ""),
                                "")
                            =0),
                        0,
                        GEOMEAN(IF(
                            ISNUMBER(M203:X203),
                            IF(
                                M$5:X$5=1,
                                M203:X203,
                                ""),
                            ""))
                    ),
                    IF(
                        OR(IF(
                            ISNUMBER(M203:X203),
                            IF(
                                M$5:X$5=2,
                                M203:X203,
                                ""),
                            "")
                            =0),
                        0,
                        GEOMEAN(IF(
                            ISNUMBER(M203:X203),
                            IF(
                                M$5:X$5=2,
                                M203:X203,
                                ""),
                            "")))
                )
            )
        )
    )
)</f>
        <v>#N/A</v>
      </c>
      <c r="J203" s="242">
        <v>44620</v>
      </c>
      <c r="K203" s="242">
        <v>44620</v>
      </c>
      <c r="L203" s="91" t="s">
        <v>332</v>
      </c>
      <c r="M203" s="192">
        <v>2.8947368421052602</v>
      </c>
      <c r="N203" s="192" t="s">
        <v>409</v>
      </c>
      <c r="O203" s="192" t="s">
        <v>409</v>
      </c>
      <c r="P203" s="192" t="s">
        <v>409</v>
      </c>
      <c r="Q203" s="192" t="s">
        <v>409</v>
      </c>
      <c r="R203" s="192">
        <v>0.27900000000000003</v>
      </c>
      <c r="S203" s="192" t="s">
        <v>409</v>
      </c>
      <c r="T203" s="192" t="s">
        <v>409</v>
      </c>
      <c r="U203" s="192" t="s">
        <v>409</v>
      </c>
      <c r="V203" s="192" t="s">
        <v>409</v>
      </c>
      <c r="W203" s="87"/>
      <c r="X203" s="87"/>
      <c r="Y203" s="87"/>
      <c r="Z203" s="87"/>
      <c r="AA203" s="87"/>
      <c r="AB203" s="87"/>
      <c r="AC203" s="87"/>
      <c r="AD203" s="89"/>
      <c r="AE203" s="89"/>
      <c r="AF203" s="89"/>
      <c r="AG203" s="89"/>
      <c r="AH203" s="89"/>
      <c r="AI203" s="89"/>
      <c r="AJ203" s="89"/>
      <c r="AK203" s="89"/>
      <c r="AL203" s="196"/>
    </row>
    <row r="204" spans="1:38" x14ac:dyDescent="0.2">
      <c r="A204" s="81">
        <v>197</v>
      </c>
      <c r="B204" s="84" t="str">
        <f ca="1"/>
        <v>Tunisia</v>
      </c>
      <c r="C204" s="84" t="str">
        <f ca="1"/>
        <v>TUN</v>
      </c>
      <c r="D204" s="84" t="str">
        <f ca="1"/>
        <v>MEA           Middle East &amp; North Africa</v>
      </c>
      <c r="E204" s="84" t="str">
        <f ca="1"/>
        <v>IBRD</v>
      </c>
      <c r="F204" s="81" t="str">
        <f t="shared" ca="1" si="6"/>
        <v/>
      </c>
      <c r="G204" s="80">
        <f>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0</v>
      </c>
      <c r="H204" s="80" cm="1">
        <f t="array" ref="H204">IF(
    SUM(IF(
            ISNUMBER(
                IF(
                    $M$4:$X$4,
                    (M204:X204),
                    "")),
            1,
            0))
        =0,
    NA(),
    IF(
        Parameters!$D$15=1,
        IF(
            SUM(--(ISNUMBER(IF($M$4:$X$4=1,(M204:X204),""))))&gt;0,
            MAX(IF(
                ISNUMBER(M204:X204),
                IF(
                    M$4:X$4=1,
                    M204:X204,
                    ""),
                "")),
            MAX(IF(
                ISNUMBER(M204:X204),
                IF(
                    M$4:X$4=2,
                    M204:X204,
                    ""),
                ""))
        ),
        IF(
            Parameters!$D$16=1,
            IFERROR(
                AVERAGE(IF(
                    ISNUMBER(M204:X204),
                    IF(
                        M$4:X$4=1,
                        M204:X204,
                        ""),
                    "")),
                AVERAGE(IF(
                    ISNUMBER(M204:X204),
                    IF(
                        M$4:X$4=2,
                        M204:X204,
                        ""),
                    ""))
            ),
            IF(
                Parameters!$D$17=1,
                IFERROR(
                    IF(
                        OR(
                            IF(
                                ISNUMBER(M204:X204),
                                IF(
                                    M$4:X$4=1,
                                    M204:X204,
                                    ""),
                                "")
                            =0),
                        0,
                        GEOMEAN(IF(
                            ISNUMBER(M204:X204),
                            IF(
                                M$4:X$4=1,
                                M204:X204,
                                ""),
                            ""))
                    ),
                    IF(
                        OR(IF(
                            ISNUMBER(M204:X204),
                            IF(
                                M$4:X$4=2,
                                M204:X204,
                                ""),
                            "")
                            =0),
                        0,
                        GEOMEAN(IF(
                            ISNUMBER(M204:X204),
                            IF(
                                M$4:X$4=2,
                                M204:X204,
                                ""),
                            "")))
                )
            )
        )
    )
)</f>
        <v>5.1476548928778199</v>
      </c>
      <c r="I204" s="191" t="e" cm="1">
        <f t="array" ref="I204">IF(
    SUM(IF(
            ISNUMBER(
                IF(
                    $M$5:$X$5,
                    (M204:X204),
                    "")),
            1,
            0))
        =0,
    NA(),
    IF(
        Parameters!$D$15=1,
        IF(
            SUM(--(ISNUMBER(IF($M$5:$X$5=1,(M204:X204),""))))&gt;0,
            MAX(IF(
                ISNUMBER(M204:X204),
                IF(
                    M$5:X$5=1,
                    M204:X204,
                    ""),
                "")),
            MAX(IF(
                ISNUMBER(M204:X204),
                IF(
                    M$5:X$5=2,
                    M204:X204,
                    ""),
                ""))
        ),
        IF(
            Parameters!$D$16=1,
            IFERROR(
                AVERAGE(IF(
                    ISNUMBER(M204:X204),
                    IF(
                        M$5:X$5=1,
                        M204:X204,
                        ""),
                    "")),
                AVERAGE(IF(
                    ISNUMBER(M204:X204),
                    IF(
                        M$5:X$5=2,
                        M204:X204,
                        ""),
                    ""))
            ),
            IF(
                Parameters!$D$17=1,
                IFERROR(
                    IF(
                        OR(
                            IF(
                                ISNUMBER(M204:X204),
                                IF(
                                    M$5:X$5=1,
                                    M204:X204,
                                    ""),
                                "")
                            =0),
                        0,
                        GEOMEAN(IF(
                            ISNUMBER(M204:X204),
                            IF(
                                M$5:X$5=1,
                                M204:X204,
                                ""),
                            ""))
                    ),
                    IF(
                        OR(IF(
                            ISNUMBER(M204:X204),
                            IF(
                                M$5:X$5=2,
                                M204:X204,
                                ""),
                            "")
                            =0),
                        0,
                        GEOMEAN(IF(
                            ISNUMBER(M204:X204),
                            IF(
                                M$5:X$5=2,
                                M204:X204,
                                ""),
                            "")))
                )
            )
        )
    )
)</f>
        <v>#N/A</v>
      </c>
      <c r="J204" s="242">
        <v>44895</v>
      </c>
      <c r="K204" s="242">
        <v>44620</v>
      </c>
      <c r="L204" s="91" t="s">
        <v>334</v>
      </c>
      <c r="M204" s="192">
        <v>2.05741626794258</v>
      </c>
      <c r="N204" s="192">
        <v>5.1476548928778199</v>
      </c>
      <c r="O204" s="192" t="s">
        <v>409</v>
      </c>
      <c r="P204" s="192" t="s">
        <v>409</v>
      </c>
      <c r="Q204" s="192" t="s">
        <v>409</v>
      </c>
      <c r="R204" s="192">
        <v>0.24399999999999999</v>
      </c>
      <c r="S204" s="192">
        <v>60.3</v>
      </c>
      <c r="T204" s="192" t="s">
        <v>409</v>
      </c>
      <c r="U204" s="192" t="s">
        <v>409</v>
      </c>
      <c r="V204" s="192" t="s">
        <v>409</v>
      </c>
      <c r="W204" s="87"/>
      <c r="X204" s="87"/>
      <c r="Y204" s="87"/>
      <c r="Z204" s="87"/>
      <c r="AA204" s="87"/>
      <c r="AB204" s="87"/>
      <c r="AC204" s="87"/>
      <c r="AD204" s="89"/>
      <c r="AE204" s="89"/>
      <c r="AF204" s="89"/>
      <c r="AG204" s="89"/>
      <c r="AH204" s="89"/>
      <c r="AI204" s="89"/>
      <c r="AJ204" s="89"/>
      <c r="AK204" s="89"/>
      <c r="AL204" s="196"/>
    </row>
    <row r="205" spans="1:38" x14ac:dyDescent="0.2">
      <c r="A205" s="81">
        <v>198</v>
      </c>
      <c r="B205" s="84" t="str">
        <f ca="1"/>
        <v>Türkiye</v>
      </c>
      <c r="C205" s="84" t="str">
        <f ca="1"/>
        <v>TUR</v>
      </c>
      <c r="D205" s="84" t="str">
        <f ca="1"/>
        <v>ECS           Europe &amp; Central Asia</v>
      </c>
      <c r="E205" s="84" t="str">
        <f ca="1"/>
        <v>IBRD</v>
      </c>
      <c r="F205" s="81" t="str">
        <f t="shared" ca="1" si="6"/>
        <v/>
      </c>
      <c r="G205" s="80">
        <f>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0</v>
      </c>
      <c r="H205" s="80" cm="1">
        <f t="array" ref="H205">IF(
    SUM(IF(
            ISNUMBER(
                IF(
                    $M$4:$X$4,
                    (M205:X205),
                    "")),
            1,
            0))
        =0,
    NA(),
    IF(
        Parameters!$D$15=1,
        IF(
            SUM(--(ISNUMBER(IF($M$4:$X$4=1,(M205:X205),""))))&gt;0,
            MAX(IF(
                ISNUMBER(M205:X205),
                IF(
                    M$4:X$4=1,
                    M205:X205,
                    ""),
                "")),
            MAX(IF(
                ISNUMBER(M205:X205),
                IF(
                    M$4:X$4=2,
                    M205:X205,
                    ""),
                ""))
        ),
        IF(
            Parameters!$D$16=1,
            IFERROR(
                AVERAGE(IF(
                    ISNUMBER(M205:X205),
                    IF(
                        M$4:X$4=1,
                        M205:X205,
                        ""),
                    "")),
                AVERAGE(IF(
                    ISNUMBER(M205:X205),
                    IF(
                        M$4:X$4=2,
                        M205:X205,
                        ""),
                    ""))
            ),
            IF(
                Parameters!$D$17=1,
                IFERROR(
                    IF(
                        OR(
                            IF(
                                ISNUMBER(M205:X205),
                                IF(
                                    M$4:X$4=1,
                                    M205:X205,
                                    ""),
                                "")
                            =0),
                        0,
                        GEOMEAN(IF(
                            ISNUMBER(M205:X205),
                            IF(
                                M$4:X$4=1,
                                M205:X205,
                                ""),
                            ""))
                    ),
                    IF(
                        OR(IF(
                            ISNUMBER(M205:X205),
                            IF(
                                M$4:X$4=2,
                                M205:X205,
                                ""),
                            "")
                            =0),
                        0,
                        GEOMEAN(IF(
                            ISNUMBER(M205:X205),
                            IF(
                                M$4:X$4=2,
                                M205:X205,
                                ""),
                            "")))
                )
            )
        )
    )
)</f>
        <v>3.7000579038795598</v>
      </c>
      <c r="I205" s="191" t="e" cm="1">
        <f t="array" ref="I205">IF(
    SUM(IF(
            ISNUMBER(
                IF(
                    $M$5:$X$5,
                    (M205:X205),
                    "")),
            1,
            0))
        =0,
    NA(),
    IF(
        Parameters!$D$15=1,
        IF(
            SUM(--(ISNUMBER(IF($M$5:$X$5=1,(M205:X205),""))))&gt;0,
            MAX(IF(
                ISNUMBER(M205:X205),
                IF(
                    M$5:X$5=1,
                    M205:X205,
                    ""),
                "")),
            MAX(IF(
                ISNUMBER(M205:X205),
                IF(
                    M$5:X$5=2,
                    M205:X205,
                    ""),
                ""))
        ),
        IF(
            Parameters!$D$16=1,
            IFERROR(
                AVERAGE(IF(
                    ISNUMBER(M205:X205),
                    IF(
                        M$5:X$5=1,
                        M205:X205,
                        ""),
                    "")),
                AVERAGE(IF(
                    ISNUMBER(M205:X205),
                    IF(
                        M$5:X$5=2,
                        M205:X205,
                        ""),
                    ""))
            ),
            IF(
                Parameters!$D$17=1,
                IFERROR(
                    IF(
                        OR(
                            IF(
                                ISNUMBER(M205:X205),
                                IF(
                                    M$5:X$5=1,
                                    M205:X205,
                                    ""),
                                "")
                            =0),
                        0,
                        GEOMEAN(IF(
                            ISNUMBER(M205:X205),
                            IF(
                                M$5:X$5=1,
                                M205:X205,
                                ""),
                            ""))
                    ),
                    IF(
                        OR(IF(
                            ISNUMBER(M205:X205),
                            IF(
                                M$5:X$5=2,
                                M205:X205,
                                ""),
                            "")
                            =0),
                        0,
                        GEOMEAN(IF(
                            ISNUMBER(M205:X205),
                            IF(
                                M$5:X$5=2,
                                M205:X205,
                                ""),
                            "")))
                )
            )
        )
    )
)</f>
        <v>#N/A</v>
      </c>
      <c r="J205" s="242">
        <v>44895</v>
      </c>
      <c r="K205" s="242">
        <v>44620</v>
      </c>
      <c r="L205" s="91" t="s">
        <v>335</v>
      </c>
      <c r="M205" s="192">
        <v>0.45454545454545298</v>
      </c>
      <c r="N205" s="192">
        <v>3.7000579038795598</v>
      </c>
      <c r="O205" s="192" t="s">
        <v>409</v>
      </c>
      <c r="P205" s="192" t="s">
        <v>409</v>
      </c>
      <c r="Q205" s="192" t="s">
        <v>409</v>
      </c>
      <c r="R205" s="192">
        <v>0.17699999999999999</v>
      </c>
      <c r="S205" s="192">
        <v>65.3</v>
      </c>
      <c r="T205" s="192" t="s">
        <v>409</v>
      </c>
      <c r="U205" s="192" t="s">
        <v>409</v>
      </c>
      <c r="V205" s="192" t="s">
        <v>409</v>
      </c>
      <c r="W205" s="87"/>
      <c r="X205" s="87"/>
      <c r="Y205" s="87"/>
      <c r="Z205" s="87"/>
      <c r="AA205" s="87"/>
      <c r="AB205" s="87"/>
      <c r="AC205" s="87"/>
      <c r="AD205" s="89"/>
      <c r="AE205" s="89"/>
      <c r="AF205" s="89"/>
      <c r="AG205" s="89"/>
      <c r="AH205" s="89"/>
      <c r="AI205" s="89"/>
      <c r="AJ205" s="89"/>
      <c r="AK205" s="89"/>
      <c r="AL205" s="196"/>
    </row>
    <row r="206" spans="1:38" x14ac:dyDescent="0.2">
      <c r="A206" s="81">
        <v>199</v>
      </c>
      <c r="B206" s="35" t="str">
        <f ca="1"/>
        <v>Tuvalu</v>
      </c>
      <c r="C206" s="35" t="str">
        <f ca="1"/>
        <v>TUV</v>
      </c>
      <c r="D206" s="35" t="str">
        <f ca="1"/>
        <v>EAS           East Asia &amp; Pacific</v>
      </c>
      <c r="E206" s="35" t="str">
        <f ca="1"/>
        <v>IDA</v>
      </c>
      <c r="F206" s="81" t="str">
        <f t="shared" ca="1" si="6"/>
        <v/>
      </c>
      <c r="G206" s="80" t="e">
        <f>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#N/A</v>
      </c>
      <c r="H206" s="80" t="e" cm="1">
        <f t="array" ref="H206">IF(
    SUM(IF(
            ISNUMBER(
                IF(
                    $M$4:$X$4,
                    (M206:X206),
                    "")),
            1,
            0))
        =0,
    NA(),
    IF(
        Parameters!$D$15=1,
        IF(
            SUM(--(ISNUMBER(IF($M$4:$X$4=1,(M206:X206),""))))&gt;0,
            MAX(IF(
                ISNUMBER(M206:X206),
                IF(
                    M$4:X$4=1,
                    M206:X206,
                    ""),
                "")),
            MAX(IF(
                ISNUMBER(M206:X206),
                IF(
                    M$4:X$4=2,
                    M206:X206,
                    ""),
                ""))
        ),
        IF(
            Parameters!$D$16=1,
            IFERROR(
                AVERAGE(IF(
                    ISNUMBER(M206:X206),
                    IF(
                        M$4:X$4=1,
                        M206:X206,
                        ""),
                    "")),
                AVERAGE(IF(
                    ISNUMBER(M206:X206),
                    IF(
                        M$4:X$4=2,
                        M206:X206,
                        ""),
                    ""))
            ),
            IF(
                Parameters!$D$17=1,
                IFERROR(
                    IF(
                        OR(
                            IF(
                                ISNUMBER(M206:X206),
                                IF(
                                    M$4:X$4=1,
                                    M206:X206,
                                    ""),
                                "")
                            =0),
                        0,
                        GEOMEAN(IF(
                            ISNUMBER(M206:X206),
                            IF(
                                M$4:X$4=1,
                                M206:X206,
                                ""),
                            ""))
                    ),
                    IF(
                        OR(IF(
                            ISNUMBER(M206:X206),
                            IF(
                                M$4:X$4=2,
                                M206:X206,
                                ""),
                            "")
                            =0),
                        0,
                        GEOMEAN(IF(
                            ISNUMBER(M206:X206),
                            IF(
                                M$4:X$4=2,
                                M206:X206,
                                ""),
                            "")))
                )
            )
        )
    )
)</f>
        <v>#N/A</v>
      </c>
      <c r="I206" s="191" t="e" cm="1">
        <f t="array" ref="I206">IF(
    SUM(IF(
            ISNUMBER(
                IF(
                    $M$5:$X$5,
                    (M206:X206),
                    "")),
            1,
            0))
        =0,
    NA(),
    IF(
        Parameters!$D$15=1,
        IF(
            SUM(--(ISNUMBER(IF($M$5:$X$5=1,(M206:X206),""))))&gt;0,
            MAX(IF(
                ISNUMBER(M206:X206),
                IF(
                    M$5:X$5=1,
                    M206:X206,
                    ""),
                "")),
            MAX(IF(
                ISNUMBER(M206:X206),
                IF(
                    M$5:X$5=2,
                    M206:X206,
                    ""),
                ""))
        ),
        IF(
            Parameters!$D$16=1,
            IFERROR(
                AVERAGE(IF(
                    ISNUMBER(M206:X206),
                    IF(
                        M$5:X$5=1,
                        M206:X206,
                        ""),
                    "")),
                AVERAGE(IF(
                    ISNUMBER(M206:X206),
                    IF(
                        M$5:X$5=2,
                        M206:X206,
                        ""),
                    ""))
            ),
            IF(
                Parameters!$D$17=1,
                IFERROR(
                    IF(
                        OR(
                            IF(
                                ISNUMBER(M206:X206),
                                IF(
                                    M$5:X$5=1,
                                    M206:X206,
                                    ""),
                                "")
                            =0),
                        0,
                        GEOMEAN(IF(
                            ISNUMBER(M206:X206),
                            IF(
                                M$5:X$5=1,
                                M206:X206,
                                ""),
                            ""))
                    ),
                    IF(
                        OR(IF(
                            ISNUMBER(M206:X206),
                            IF(
                                M$5:X$5=2,
                                M206:X206,
                                ""),
                            "")
                            =0),
                        0,
                        GEOMEAN(IF(
                            ISNUMBER(M206:X206),
                            IF(
                                M$5:X$5=2,
                                M206:X206,
                                ""),
                            "")))
                )
            )
        )
    )
)</f>
        <v>#N/A</v>
      </c>
      <c r="J206" s="242">
        <v>44620</v>
      </c>
      <c r="K206" s="242">
        <v>44620</v>
      </c>
      <c r="L206" s="91" t="s">
        <v>337</v>
      </c>
      <c r="M206" s="192" t="s">
        <v>409</v>
      </c>
      <c r="N206" s="192" t="s">
        <v>409</v>
      </c>
      <c r="O206" s="192" t="s">
        <v>409</v>
      </c>
      <c r="P206" s="192" t="s">
        <v>409</v>
      </c>
      <c r="Q206" s="192" t="s">
        <v>409</v>
      </c>
      <c r="R206" s="192" t="s">
        <v>409</v>
      </c>
      <c r="S206" s="192" t="s">
        <v>409</v>
      </c>
      <c r="T206" s="192" t="s">
        <v>409</v>
      </c>
      <c r="U206" s="192" t="s">
        <v>409</v>
      </c>
      <c r="V206" s="192" t="s">
        <v>409</v>
      </c>
    </row>
    <row r="207" spans="1:38" x14ac:dyDescent="0.2">
      <c r="A207" s="81">
        <v>200</v>
      </c>
      <c r="B207" s="35" t="str">
        <f ca="1"/>
        <v>Taiwan, China</v>
      </c>
      <c r="C207" s="35" t="str">
        <f ca="1"/>
        <v>TWN</v>
      </c>
      <c r="D207" s="35" t="str">
        <f ca="1"/>
        <v>EAS           East Asia &amp; Pacific</v>
      </c>
      <c r="E207" s="35" t="str">
        <f ca="1"/>
        <v>NA</v>
      </c>
      <c r="F207" s="81" t="str">
        <f t="shared" ca="1" si="6"/>
        <v/>
      </c>
      <c r="G207" s="80" t="e">
        <f>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#N/A</v>
      </c>
      <c r="H207" s="80" t="e" cm="1">
        <f t="array" ref="H207">IF(
    SUM(IF(
            ISNUMBER(
                IF(
                    $M$4:$X$4,
                    (M207:X207),
                    "")),
            1,
            0))
        =0,
    NA(),
    IF(
        Parameters!$D$15=1,
        IF(
            SUM(--(ISNUMBER(IF($M$4:$X$4=1,(M207:X207),""))))&gt;0,
            MAX(IF(
                ISNUMBER(M207:X207),
                IF(
                    M$4:X$4=1,
                    M207:X207,
                    ""),
                "")),
            MAX(IF(
                ISNUMBER(M207:X207),
                IF(
                    M$4:X$4=2,
                    M207:X207,
                    ""),
                ""))
        ),
        IF(
            Parameters!$D$16=1,
            IFERROR(
                AVERAGE(IF(
                    ISNUMBER(M207:X207),
                    IF(
                        M$4:X$4=1,
                        M207:X207,
                        ""),
                    "")),
                AVERAGE(IF(
                    ISNUMBER(M207:X207),
                    IF(
                        M$4:X$4=2,
                        M207:X207,
                        ""),
                    ""))
            ),
            IF(
                Parameters!$D$17=1,
                IFERROR(
                    IF(
                        OR(
                            IF(
                                ISNUMBER(M207:X207),
                                IF(
                                    M$4:X$4=1,
                                    M207:X207,
                                    ""),
                                "")
                            =0),
                        0,
                        GEOMEAN(IF(
                            ISNUMBER(M207:X207),
                            IF(
                                M$4:X$4=1,
                                M207:X207,
                                ""),
                            ""))
                    ),
                    IF(
                        OR(IF(
                            ISNUMBER(M207:X207),
                            IF(
                                M$4:X$4=2,
                                M207:X207,
                                ""),
                            "")
                            =0),
                        0,
                        GEOMEAN(IF(
                            ISNUMBER(M207:X207),
                            IF(
                                M$4:X$4=2,
                                M207:X207,
                                ""),
                            "")))
                )
            )
        )
    )
)</f>
        <v>#N/A</v>
      </c>
      <c r="I207" s="191" t="e" cm="1">
        <f t="array" ref="I207">IF(
    SUM(IF(
            ISNUMBER(
                IF(
                    $M$5:$X$5,
                    (M207:X207),
                    "")),
            1,
            0))
        =0,
    NA(),
    IF(
        Parameters!$D$15=1,
        IF(
            SUM(--(ISNUMBER(IF($M$5:$X$5=1,(M207:X207),""))))&gt;0,
            MAX(IF(
                ISNUMBER(M207:X207),
                IF(
                    M$5:X$5=1,
                    M207:X207,
                    ""),
                "")),
            MAX(IF(
                ISNUMBER(M207:X207),
                IF(
                    M$5:X$5=2,
                    M207:X207,
                    ""),
                ""))
        ),
        IF(
            Parameters!$D$16=1,
            IFERROR(
                AVERAGE(IF(
                    ISNUMBER(M207:X207),
                    IF(
                        M$5:X$5=1,
                        M207:X207,
                        ""),
                    "")),
                AVERAGE(IF(
                    ISNUMBER(M207:X207),
                    IF(
                        M$5:X$5=2,
                        M207:X207,
                        ""),
                    ""))
            ),
            IF(
                Parameters!$D$17=1,
                IFERROR(
                    IF(
                        OR(
                            IF(
                                ISNUMBER(M207:X207),
                                IF(
                                    M$5:X$5=1,
                                    M207:X207,
                                    ""),
                                "")
                            =0),
                        0,
                        GEOMEAN(IF(
                            ISNUMBER(M207:X207),
                            IF(
                                M$5:X$5=1,
                                M207:X207,
                                ""),
                            ""))
                    ),
                    IF(
                        OR(IF(
                            ISNUMBER(M207:X207),
                            IF(
                                M$5:X$5=2,
                                M207:X207,
                                ""),
                            "")
                            =0),
                        0,
                        GEOMEAN(IF(
                            ISNUMBER(M207:X207),
                            IF(
                                M$5:X$5=2,
                                M207:X207,
                                ""),
                            "")))
                )
            )
        )
    )
)</f>
        <v>#N/A</v>
      </c>
      <c r="J207" s="242">
        <v>44887</v>
      </c>
      <c r="K207" s="242" t="s">
        <v>409</v>
      </c>
      <c r="L207" s="91" t="s">
        <v>691</v>
      </c>
      <c r="M207" s="192" t="s">
        <v>409</v>
      </c>
      <c r="N207" s="192" t="s">
        <v>409</v>
      </c>
      <c r="O207" s="192" t="s">
        <v>409</v>
      </c>
      <c r="P207" s="192" t="s">
        <v>409</v>
      </c>
      <c r="Q207" s="192" t="s">
        <v>409</v>
      </c>
      <c r="R207" s="192" t="s">
        <v>409</v>
      </c>
      <c r="S207" s="192" t="s">
        <v>409</v>
      </c>
      <c r="T207" s="192" t="s">
        <v>409</v>
      </c>
      <c r="U207" s="192" t="s">
        <v>409</v>
      </c>
      <c r="V207" s="192" t="s">
        <v>409</v>
      </c>
    </row>
    <row r="208" spans="1:38" x14ac:dyDescent="0.2">
      <c r="A208" s="81">
        <v>201</v>
      </c>
      <c r="B208" s="35" t="str">
        <f ca="1"/>
        <v>Tanzania</v>
      </c>
      <c r="C208" s="35" t="str">
        <f ca="1"/>
        <v>TZA</v>
      </c>
      <c r="D208" s="35" t="str">
        <f ca="1"/>
        <v>SSF           Sub-Saharan Africa</v>
      </c>
      <c r="E208" s="35" t="str">
        <f ca="1"/>
        <v>IDA</v>
      </c>
      <c r="F208" s="81" t="str">
        <f t="shared" ca="1" si="6"/>
        <v/>
      </c>
      <c r="G208" s="80">
        <f>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0</v>
      </c>
      <c r="H208" s="80" cm="1">
        <f t="array" ref="H208">IF(
    SUM(IF(
            ISNUMBER(
                IF(
                    $M$4:$X$4,
                    (M208:X208),
                    "")),
            1,
            0))
        =0,
    NA(),
    IF(
        Parameters!$D$15=1,
        IF(
            SUM(--(ISNUMBER(IF($M$4:$X$4=1,(M208:X208),""))))&gt;0,
            MAX(IF(
                ISNUMBER(M208:X208),
                IF(
                    M$4:X$4=1,
                    M208:X208,
                    ""),
                "")),
            MAX(IF(
                ISNUMBER(M208:X208),
                IF(
                    M$4:X$4=2,
                    M208:X208,
                    ""),
                ""))
        ),
        IF(
            Parameters!$D$16=1,
            IFERROR(
                AVERAGE(IF(
                    ISNUMBER(M208:X208),
                    IF(
                        M$4:X$4=1,
                        M208:X208,
                        ""),
                    "")),
                AVERAGE(IF(
                    ISNUMBER(M208:X208),
                    IF(
                        M$4:X$4=2,
                        M208:X208,
                        ""),
                    ""))
            ),
            IF(
                Parameters!$D$17=1,
                IFERROR(
                    IF(
                        OR(
                            IF(
                                ISNUMBER(M208:X208),
                                IF(
                                    M$4:X$4=1,
                                    M208:X208,
                                    ""),
                                "")
                            =0),
                        0,
                        GEOMEAN(IF(
                            ISNUMBER(M208:X208),
                            IF(
                                M$4:X$4=1,
                                M208:X208,
                                ""),
                            ""))
                    ),
                    IF(
                        OR(IF(
                            ISNUMBER(M208:X208),
                            IF(
                                M$4:X$4=2,
                                M208:X208,
                                ""),
                            "")
                            =0),
                        0,
                        GEOMEAN(IF(
                            ISNUMBER(M208:X208),
                            IF(
                                M$4:X$4=2,
                                M208:X208,
                                ""),
                            "")))
                )
            )
        )
    )
)</f>
        <v>8.3902721482339295</v>
      </c>
      <c r="I208" s="191" t="e" cm="1">
        <f t="array" ref="I208">IF(
    SUM(IF(
            ISNUMBER(
                IF(
                    $M$5:$X$5,
                    (M208:X208),
                    "")),
            1,
            0))
        =0,
    NA(),
    IF(
        Parameters!$D$15=1,
        IF(
            SUM(--(ISNUMBER(IF($M$5:$X$5=1,(M208:X208),""))))&gt;0,
            MAX(IF(
                ISNUMBER(M208:X208),
                IF(
                    M$5:X$5=1,
                    M208:X208,
                    ""),
                "")),
            MAX(IF(
                ISNUMBER(M208:X208),
                IF(
                    M$5:X$5=2,
                    M208:X208,
                    ""),
                ""))
        ),
        IF(
            Parameters!$D$16=1,
            IFERROR(
                AVERAGE(IF(
                    ISNUMBER(M208:X208),
                    IF(
                        M$5:X$5=1,
                        M208:X208,
                        ""),
                    "")),
                AVERAGE(IF(
                    ISNUMBER(M208:X208),
                    IF(
                        M$5:X$5=2,
                        M208:X208,
                        ""),
                    ""))
            ),
            IF(
                Parameters!$D$17=1,
                IFERROR(
                    IF(
                        OR(
                            IF(
                                ISNUMBER(M208:X208),
                                IF(
                                    M$5:X$5=1,
                                    M208:X208,
                                    ""),
                                "")
                            =0),
                        0,
                        GEOMEAN(IF(
                            ISNUMBER(M208:X208),
                            IF(
                                M$5:X$5=1,
                                M208:X208,
                                ""),
                            ""))
                    ),
                    IF(
                        OR(IF(
                            ISNUMBER(M208:X208),
                            IF(
                                M$5:X$5=2,
                                M208:X208,
                                ""),
                            "")
                            =0),
                        0,
                        GEOMEAN(IF(
                            ISNUMBER(M208:X208),
                            IF(
                                M$5:X$5=2,
                                M208:X208,
                                ""),
                            "")))
                )
            )
        )
    )
)</f>
        <v>#N/A</v>
      </c>
      <c r="J208" s="242">
        <v>44620</v>
      </c>
      <c r="K208" s="242">
        <v>44620</v>
      </c>
      <c r="L208" s="91" t="s">
        <v>339</v>
      </c>
      <c r="M208" s="192">
        <v>9.7129186602870803</v>
      </c>
      <c r="N208" s="192">
        <v>8.3902721482339295</v>
      </c>
      <c r="O208" s="192" t="s">
        <v>409</v>
      </c>
      <c r="P208" s="192" t="s">
        <v>409</v>
      </c>
      <c r="Q208" s="192" t="s">
        <v>409</v>
      </c>
      <c r="R208" s="192">
        <v>0.56399999999999995</v>
      </c>
      <c r="S208" s="192">
        <v>49.1</v>
      </c>
      <c r="T208" s="192" t="s">
        <v>409</v>
      </c>
      <c r="U208" s="192" t="s">
        <v>409</v>
      </c>
      <c r="V208" s="192" t="s">
        <v>409</v>
      </c>
    </row>
    <row r="209" spans="1:22" x14ac:dyDescent="0.2">
      <c r="A209" s="81">
        <v>202</v>
      </c>
      <c r="B209" s="35" t="str">
        <f ca="1"/>
        <v>Uganda</v>
      </c>
      <c r="C209" s="35" t="str">
        <f ca="1"/>
        <v>UGA</v>
      </c>
      <c r="D209" s="35" t="str">
        <f ca="1"/>
        <v>SSF           Sub-Saharan Africa</v>
      </c>
      <c r="E209" s="35" t="str">
        <f ca="1"/>
        <v>IDA</v>
      </c>
      <c r="F209" s="81" t="str">
        <f t="shared" ca="1" si="6"/>
        <v/>
      </c>
      <c r="G209" s="80">
        <f>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5.1368081447003959</v>
      </c>
      <c r="H209" s="80" cm="1">
        <f t="array" ref="H209">IF(
    SUM(IF(
            ISNUMBER(
                IF(
                    $M$4:$X$4,
                    (M209:X209),
                    "")),
            1,
            0))
        =0,
    NA(),
    IF(
        Parameters!$D$15=1,
        IF(
            SUM(--(ISNUMBER(IF($M$4:$X$4=1,(M209:X209),""))))&gt;0,
            MAX(IF(
                ISNUMBER(M209:X209),
                IF(
                    M$4:X$4=1,
                    M209:X209,
                    ""),
                "")),
            MAX(IF(
                ISNUMBER(M209:X209),
                IF(
                    M$4:X$4=2,
                    M209:X209,
                    ""),
                ""))
        ),
        IF(
            Parameters!$D$16=1,
            IFERROR(
                AVERAGE(IF(
                    ISNUMBER(M209:X209),
                    IF(
                        M$4:X$4=1,
                        M209:X209,
                        ""),
                    "")),
                AVERAGE(IF(
                    ISNUMBER(M209:X209),
                    IF(
                        M$4:X$4=2,
                        M209:X209,
                        ""),
                    ""))
            ),
            IF(
                Parameters!$D$17=1,
                IFERROR(
                    IF(
                        OR(
                            IF(
                                ISNUMBER(M209:X209),
                                IF(
                                    M$4:X$4=1,
                                    M209:X209,
                                    ""),
                                "")
                            =0),
                        0,
                        GEOMEAN(IF(
                            ISNUMBER(M209:X209),
                            IF(
                                M$4:X$4=1,
                                M209:X209,
                                ""),
                            ""))
                    ),
                    IF(
                        OR(IF(
                            ISNUMBER(M209:X209),
                            IF(
                                M$4:X$4=2,
                                M209:X209,
                                ""),
                            "")
                            =0),
                        0,
                        GEOMEAN(IF(
                            ISNUMBER(M209:X209),
                            IF(
                                M$4:X$4=2,
                                M209:X209,
                                ""),
                            "")))
                )
            )
        )
    )
)</f>
        <v>8.7955993051534396</v>
      </c>
      <c r="I209" s="191" cm="1">
        <f t="array" ref="I209">IF(
    SUM(IF(
            ISNUMBER(
                IF(
                    $M$5:$X$5,
                    (M209:X209),
                    "")),
            1,
            0))
        =0,
    NA(),
    IF(
        Parameters!$D$15=1,
        IF(
            SUM(--(ISNUMBER(IF($M$5:$X$5=1,(M209:X209),""))))&gt;0,
            MAX(IF(
                ISNUMBER(M209:X209),
                IF(
                    M$5:X$5=1,
                    M209:X209,
                    ""),
                "")),
            MAX(IF(
                ISNUMBER(M209:X209),
                IF(
                    M$5:X$5=2,
                    M209:X209,
                    ""),
                ""))
        ),
        IF(
            Parameters!$D$16=1,
            IFERROR(
                AVERAGE(IF(
                    ISNUMBER(M209:X209),
                    IF(
                        M$5:X$5=1,
                        M209:X209,
                        ""),
                    "")),
                AVERAGE(IF(
                    ISNUMBER(M209:X209),
                    IF(
                        M$5:X$5=2,
                        M209:X209,
                        ""),
                    ""))
            ),
            IF(
                Parameters!$D$17=1,
                IFERROR(
                    IF(
                        OR(
                            IF(
                                ISNUMBER(M209:X209),
                                IF(
                                    M$5:X$5=1,
                                    M209:X209,
                                    ""),
                                "")
                            =0),
                        0,
                        GEOMEAN(IF(
                            ISNUMBER(M209:X209),
                            IF(
                                M$5:X$5=1,
                                M209:X209,
                                ""),
                            ""))
                    ),
                    IF(
                        OR(IF(
                            ISNUMBER(M209:X209),
                            IF(
                                M$5:X$5=2,
                                M209:X209,
                                ""),
                            "")
                            =0),
                        0,
                        GEOMEAN(IF(
                            ISNUMBER(M209:X209),
                            IF(
                                M$5:X$5=2,
                                M209:X209,
                                ""),
                            "")))
                )
            )
        )
    )
)</f>
        <v>3</v>
      </c>
      <c r="J209" s="242">
        <v>44620</v>
      </c>
      <c r="K209" s="242">
        <v>46281</v>
      </c>
      <c r="L209" s="91" t="s">
        <v>341</v>
      </c>
      <c r="M209" s="192">
        <v>10</v>
      </c>
      <c r="N209" s="192">
        <v>8.7955993051534396</v>
      </c>
      <c r="O209" s="192" t="s">
        <v>409</v>
      </c>
      <c r="P209" s="192" t="s">
        <v>409</v>
      </c>
      <c r="Q209" s="192">
        <v>3</v>
      </c>
      <c r="R209" s="192">
        <v>0.59299999999999997</v>
      </c>
      <c r="S209" s="192">
        <v>47.7</v>
      </c>
      <c r="T209" s="192" t="s">
        <v>409</v>
      </c>
      <c r="U209" s="192" t="s">
        <v>409</v>
      </c>
      <c r="V209" s="192">
        <v>2.83</v>
      </c>
    </row>
    <row r="210" spans="1:22" x14ac:dyDescent="0.2">
      <c r="A210" s="81">
        <v>203</v>
      </c>
      <c r="B210" s="35" t="str">
        <f ca="1"/>
        <v>Ukraine</v>
      </c>
      <c r="C210" s="35" t="str">
        <f ca="1"/>
        <v>UKR</v>
      </c>
      <c r="D210" s="35" t="str">
        <f ca="1"/>
        <v>ECS           Europe &amp; Central Asia</v>
      </c>
      <c r="E210" s="35" t="str">
        <f ca="1"/>
        <v>IBRD</v>
      </c>
      <c r="F210" s="81" t="str">
        <f t="shared" ca="1" si="6"/>
        <v/>
      </c>
      <c r="G210" s="80">
        <f>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0</v>
      </c>
      <c r="H210" s="80" cm="1">
        <f t="array" ref="H210">IF(
    SUM(IF(
            ISNUMBER(
                IF(
                    $M$4:$X$4,
                    (M210:X210),
                    "")),
            1,
            0))
        =0,
    NA(),
    IF(
        Parameters!$D$15=1,
        IF(
            SUM(--(ISNUMBER(IF($M$4:$X$4=1,(M210:X210),""))))&gt;0,
            MAX(IF(
                ISNUMBER(M210:X210),
                IF(
                    M$4:X$4=1,
                    M210:X210,
                    ""),
                "")),
            MAX(IF(
                ISNUMBER(M210:X210),
                IF(
                    M$4:X$4=2,
                    M210:X210,
                    ""),
                ""))
        ),
        IF(
            Parameters!$D$16=1,
            IFERROR(
                AVERAGE(IF(
                    ISNUMBER(M210:X210),
                    IF(
                        M$4:X$4=1,
                        M210:X210,
                        ""),
                    "")),
                AVERAGE(IF(
                    ISNUMBER(M210:X210),
                    IF(
                        M$4:X$4=2,
                        M210:X210,
                        ""),
                    ""))
            ),
            IF(
                Parameters!$D$17=1,
                IFERROR(
                    IF(
                        OR(
                            IF(
                                ISNUMBER(M210:X210),
                                IF(
                                    M$4:X$4=1,
                                    M210:X210,
                                    ""),
                                "")
                            =0),
                        0,
                        GEOMEAN(IF(
                            ISNUMBER(M210:X210),
                            IF(
                                M$4:X$4=1,
                                M210:X210,
                                ""),
                            ""))
                    ),
                    IF(
                        OR(IF(
                            ISNUMBER(M210:X210),
                            IF(
                                M$4:X$4=2,
                                M210:X210,
                                ""),
                            "")
                            =0),
                        0,
                        GEOMEAN(IF(
                            ISNUMBER(M210:X210),
                            IF(
                                M$4:X$4=2,
                                M210:X210,
                                ""),
                            "")))
                )
            )
        )
    )
)</f>
        <v>5.8425014475969803</v>
      </c>
      <c r="I210" s="191" t="e" cm="1">
        <f t="array" ref="I210">IF(
    SUM(IF(
            ISNUMBER(
                IF(
                    $M$5:$X$5,
                    (M210:X210),
                    "")),
            1,
            0))
        =0,
    NA(),
    IF(
        Parameters!$D$15=1,
        IF(
            SUM(--(ISNUMBER(IF($M$5:$X$5=1,(M210:X210),""))))&gt;0,
            MAX(IF(
                ISNUMBER(M210:X210),
                IF(
                    M$5:X$5=1,
                    M210:X210,
                    ""),
                "")),
            MAX(IF(
                ISNUMBER(M210:X210),
                IF(
                    M$5:X$5=2,
                    M210:X210,
                    ""),
                ""))
        ),
        IF(
            Parameters!$D$16=1,
            IFERROR(
                AVERAGE(IF(
                    ISNUMBER(M210:X210),
                    IF(
                        M$5:X$5=1,
                        M210:X210,
                        ""),
                    "")),
                AVERAGE(IF(
                    ISNUMBER(M210:X210),
                    IF(
                        M$5:X$5=2,
                        M210:X210,
                        ""),
                    ""))
            ),
            IF(
                Parameters!$D$17=1,
                IFERROR(
                    IF(
                        OR(
                            IF(
                                ISNUMBER(M210:X210),
                                IF(
                                    M$5:X$5=1,
                                    M210:X210,
                                    ""),
                                "")
                            =0),
                        0,
                        GEOMEAN(IF(
                            ISNUMBER(M210:X210),
                            IF(
                                M$5:X$5=1,
                                M210:X210,
                                ""),
                            ""))
                    ),
                    IF(
                        OR(IF(
                            ISNUMBER(M210:X210),
                            IF(
                                M$5:X$5=2,
                                M210:X210,
                                ""),
                            "")
                            =0),
                        0,
                        GEOMEAN(IF(
                            ISNUMBER(M210:X210),
                            IF(
                                M$5:X$5=2,
                                M210:X210,
                                ""),
                            "")))
                )
            )
        )
    )
)</f>
        <v>#N/A</v>
      </c>
      <c r="J210" s="242">
        <v>44895</v>
      </c>
      <c r="K210" s="242">
        <v>44620</v>
      </c>
      <c r="L210" s="91" t="s">
        <v>343</v>
      </c>
      <c r="M210" s="192">
        <v>2.29665071770334</v>
      </c>
      <c r="N210" s="192">
        <v>5.8425014475969803</v>
      </c>
      <c r="O210" s="192" t="s">
        <v>409</v>
      </c>
      <c r="P210" s="192" t="s">
        <v>409</v>
      </c>
      <c r="Q210" s="192" t="s">
        <v>409</v>
      </c>
      <c r="R210" s="192">
        <v>0.254</v>
      </c>
      <c r="S210" s="192">
        <v>57.9</v>
      </c>
      <c r="T210" s="192" t="s">
        <v>409</v>
      </c>
      <c r="U210" s="192" t="s">
        <v>409</v>
      </c>
      <c r="V210" s="192" t="s">
        <v>409</v>
      </c>
    </row>
    <row r="211" spans="1:22" x14ac:dyDescent="0.2">
      <c r="A211" s="81">
        <v>204</v>
      </c>
      <c r="B211" s="35" t="str">
        <f ca="1"/>
        <v>Uruguay</v>
      </c>
      <c r="C211" s="35" t="str">
        <f ca="1"/>
        <v>URY</v>
      </c>
      <c r="D211" s="35" t="str">
        <f ca="1"/>
        <v>LCN           Latin America &amp; Caribbean</v>
      </c>
      <c r="E211" s="35" t="str">
        <f ca="1"/>
        <v>IBRD</v>
      </c>
      <c r="F211" s="81" t="str">
        <f t="shared" ca="1" si="6"/>
        <v/>
      </c>
      <c r="G211" s="80">
        <f>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0</v>
      </c>
      <c r="H211" s="80" cm="1">
        <f t="array" ref="H211">IF(
    SUM(IF(
            ISNUMBER(
                IF(
                    $M$4:$X$4,
                    (M211:X211),
                    "")),
            1,
            0))
        =0,
    NA(),
    IF(
        Parameters!$D$15=1,
        IF(
            SUM(--(ISNUMBER(IF($M$4:$X$4=1,(M211:X211),""))))&gt;0,
            MAX(IF(
                ISNUMBER(M211:X211),
                IF(
                    M$4:X$4=1,
                    M211:X211,
                    ""),
                "")),
            MAX(IF(
                ISNUMBER(M211:X211),
                IF(
                    M$4:X$4=2,
                    M211:X211,
                    ""),
                ""))
        ),
        IF(
            Parameters!$D$16=1,
            IFERROR(
                AVERAGE(IF(
                    ISNUMBER(M211:X211),
                    IF(
                        M$4:X$4=1,
                        M211:X211,
                        ""),
                    "")),
                AVERAGE(IF(
                    ISNUMBER(M211:X211),
                    IF(
                        M$4:X$4=2,
                        M211:X211,
                        ""),
                    ""))
            ),
            IF(
                Parameters!$D$17=1,
                IFERROR(
                    IF(
                        OR(
                            IF(
                                ISNUMBER(M211:X211),
                                IF(
                                    M$4:X$4=1,
                                    M211:X211,
                                    ""),
                                "")
                            =0),
                        0,
                        GEOMEAN(IF(
                            ISNUMBER(M211:X211),
                            IF(
                                M$4:X$4=1,
                                M211:X211,
                                ""),
                            ""))
                    ),
                    IF(
                        OR(IF(
                            ISNUMBER(M211:X211),
                            IF(
                                M$4:X$4=2,
                                M211:X211,
                                ""),
                            "")
                            =0),
                        0,
                        GEOMEAN(IF(
                            ISNUMBER(M211:X211),
                            IF(
                                M$4:X$4=2,
                                M211:X211,
                                ""),
                            "")))
                )
            )
        )
    )
)</f>
        <v>1.8181818181818099</v>
      </c>
      <c r="I211" s="191" t="e" cm="1">
        <f t="array" ref="I211">IF(
    SUM(IF(
            ISNUMBER(
                IF(
                    $M$5:$X$5,
                    (M211:X211),
                    "")),
            1,
            0))
        =0,
    NA(),
    IF(
        Parameters!$D$15=1,
        IF(
            SUM(--(ISNUMBER(IF($M$5:$X$5=1,(M211:X211),""))))&gt;0,
            MAX(IF(
                ISNUMBER(M211:X211),
                IF(
                    M$5:X$5=1,
                    M211:X211,
                    ""),
                "")),
            MAX(IF(
                ISNUMBER(M211:X211),
                IF(
                    M$5:X$5=2,
                    M211:X211,
                    ""),
                ""))
        ),
        IF(
            Parameters!$D$16=1,
            IFERROR(
                AVERAGE(IF(
                    ISNUMBER(M211:X211),
                    IF(
                        M$5:X$5=1,
                        M211:X211,
                        ""),
                    "")),
                AVERAGE(IF(
                    ISNUMBER(M211:X211),
                    IF(
                        M$5:X$5=2,
                        M211:X211,
                        ""),
                    ""))
            ),
            IF(
                Parameters!$D$17=1,
                IFERROR(
                    IF(
                        OR(
                            IF(
                                ISNUMBER(M211:X211),
                                IF(
                                    M$5:X$5=1,
                                    M211:X211,
                                    ""),
                                "")
                            =0),
                        0,
                        GEOMEAN(IF(
                            ISNUMBER(M211:X211),
                            IF(
                                M$5:X$5=1,
                                M211:X211,
                                ""),
                            ""))
                    ),
                    IF(
                        OR(IF(
                            ISNUMBER(M211:X211),
                            IF(
                                M$5:X$5=2,
                                M211:X211,
                                ""),
                            "")
                            =0),
                        0,
                        GEOMEAN(IF(
                            ISNUMBER(M211:X211),
                            IF(
                                M$5:X$5=2,
                                M211:X211,
                                ""),
                            "")))
                )
            )
        )
    )
)</f>
        <v>#N/A</v>
      </c>
      <c r="J211" s="242">
        <v>44620</v>
      </c>
      <c r="K211" s="242">
        <v>44620</v>
      </c>
      <c r="L211" s="91" t="s">
        <v>345</v>
      </c>
      <c r="M211" s="192">
        <v>3.1339712918660201</v>
      </c>
      <c r="N211" s="192">
        <v>1.8181818181818099</v>
      </c>
      <c r="O211" s="192" t="s">
        <v>409</v>
      </c>
      <c r="P211" s="192" t="s">
        <v>409</v>
      </c>
      <c r="Q211" s="192" t="s">
        <v>409</v>
      </c>
      <c r="R211" s="192">
        <v>0.28899999999999998</v>
      </c>
      <c r="S211" s="192">
        <v>71.8</v>
      </c>
      <c r="T211" s="192" t="s">
        <v>409</v>
      </c>
      <c r="U211" s="192" t="s">
        <v>409</v>
      </c>
      <c r="V211" s="192" t="s">
        <v>409</v>
      </c>
    </row>
    <row r="212" spans="1:22" x14ac:dyDescent="0.2">
      <c r="A212" s="81">
        <v>205</v>
      </c>
      <c r="B212" s="35" t="str">
        <f ca="1"/>
        <v>United States</v>
      </c>
      <c r="C212" s="35" t="str">
        <f ca="1"/>
        <v>USA</v>
      </c>
      <c r="D212" s="35" t="str">
        <f ca="1"/>
        <v>NAC           North America</v>
      </c>
      <c r="E212" s="35" t="str">
        <f ca="1"/>
        <v>NA</v>
      </c>
      <c r="F212" s="81" t="str">
        <f t="shared" ca="1" si="6"/>
        <v/>
      </c>
      <c r="G212" s="80">
        <f>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0</v>
      </c>
      <c r="H212" s="80" cm="1">
        <f t="array" ref="H212">IF(
    SUM(IF(
            ISNUMBER(
                IF(
                    $M$4:$X$4,
                    (M212:X212),
                    "")),
            1,
            0))
        =0,
    NA(),
    IF(
        Parameters!$D$15=1,
        IF(
            SUM(--(ISNUMBER(IF($M$4:$X$4=1,(M212:X212),""))))&gt;0,
            MAX(IF(
                ISNUMBER(M212:X212),
                IF(
                    M$4:X$4=1,
                    M212:X212,
                    ""),
                "")),
            MAX(IF(
                ISNUMBER(M212:X212),
                IF(
                    M$4:X$4=2,
                    M212:X212,
                    ""),
                ""))
        ),
        IF(
            Parameters!$D$16=1,
            IFERROR(
                AVERAGE(IF(
                    ISNUMBER(M212:X212),
                    IF(
                        M$4:X$4=1,
                        M212:X212,
                        ""),
                    "")),
                AVERAGE(IF(
                    ISNUMBER(M212:X212),
                    IF(
                        M$4:X$4=2,
                        M212:X212,
                        ""),
                    ""))
            ),
            IF(
                Parameters!$D$17=1,
                IFERROR(
                    IF(
                        OR(
                            IF(
                                ISNUMBER(M212:X212),
                                IF(
                                    M$4:X$4=1,
                                    M212:X212,
                                    ""),
                                "")
                            =0),
                        0,
                        GEOMEAN(IF(
                            ISNUMBER(M212:X212),
                            IF(
                                M$4:X$4=1,
                                M212:X212,
                                ""),
                            ""))
                    ),
                    IF(
                        OR(IF(
                            ISNUMBER(M212:X212),
                            IF(
                                M$4:X$4=2,
                                M212:X212,
                                ""),
                            "")
                            =0),
                        0,
                        GEOMEAN(IF(
                            ISNUMBER(M212:X212),
                            IF(
                                M$4:X$4=2,
                                M212:X212,
                                ""),
                            "")))
                )
            )
        )
    )
)</f>
        <v>2.31615518239713E-2</v>
      </c>
      <c r="I212" s="191" t="e" cm="1">
        <f t="array" ref="I212">IF(
    SUM(IF(
            ISNUMBER(
                IF(
                    $M$5:$X$5,
                    (M212:X212),
                    "")),
            1,
            0))
        =0,
    NA(),
    IF(
        Parameters!$D$15=1,
        IF(
            SUM(--(ISNUMBER(IF($M$5:$X$5=1,(M212:X212),""))))&gt;0,
            MAX(IF(
                ISNUMBER(M212:X212),
                IF(
                    M$5:X$5=1,
                    M212:X212,
                    ""),
                "")),
            MAX(IF(
                ISNUMBER(M212:X212),
                IF(
                    M$5:X$5=2,
                    M212:X212,
                    ""),
                ""))
        ),
        IF(
            Parameters!$D$16=1,
            IFERROR(
                AVERAGE(IF(
                    ISNUMBER(M212:X212),
                    IF(
                        M$5:X$5=1,
                        M212:X212,
                        ""),
                    "")),
                AVERAGE(IF(
                    ISNUMBER(M212:X212),
                    IF(
                        M$5:X$5=2,
                        M212:X212,
                        ""),
                    ""))
            ),
            IF(
                Parameters!$D$17=1,
                IFERROR(
                    IF(
                        OR(
                            IF(
                                ISNUMBER(M212:X212),
                                IF(
                                    M$5:X$5=1,
                                    M212:X212,
                                    ""),
                                "")
                            =0),
                        0,
                        GEOMEAN(IF(
                            ISNUMBER(M212:X212),
                            IF(
                                M$5:X$5=1,
                                M212:X212,
                                ""),
                            ""))
                    ),
                    IF(
                        OR(IF(
                            ISNUMBER(M212:X212),
                            IF(
                                M$5:X$5=2,
                                M212:X212,
                                ""),
                            "")
                            =0),
                        0,
                        GEOMEAN(IF(
                            ISNUMBER(M212:X212),
                            IF(
                                M$5:X$5=2,
                                M212:X212,
                                ""),
                            "")))
                )
            )
        )
    )
)</f>
        <v>#N/A</v>
      </c>
      <c r="J212" s="242">
        <v>44620</v>
      </c>
      <c r="K212" s="242">
        <v>44620</v>
      </c>
      <c r="L212" s="91" t="s">
        <v>346</v>
      </c>
      <c r="M212" s="192">
        <v>0.191387559808612</v>
      </c>
      <c r="N212" s="192">
        <v>2.31615518239713E-2</v>
      </c>
      <c r="O212" s="192" t="s">
        <v>409</v>
      </c>
      <c r="P212" s="192" t="s">
        <v>409</v>
      </c>
      <c r="Q212" s="192" t="s">
        <v>409</v>
      </c>
      <c r="R212" s="192">
        <v>0.16600000000000001</v>
      </c>
      <c r="S212" s="192">
        <v>78</v>
      </c>
      <c r="T212" s="192" t="s">
        <v>409</v>
      </c>
      <c r="U212" s="192" t="s">
        <v>409</v>
      </c>
      <c r="V212" s="192" t="s">
        <v>409</v>
      </c>
    </row>
    <row r="213" spans="1:22" x14ac:dyDescent="0.2">
      <c r="A213" s="81">
        <v>206</v>
      </c>
      <c r="B213" s="35" t="str">
        <f ca="1"/>
        <v>Uzbekistan</v>
      </c>
      <c r="C213" s="35" t="str">
        <f ca="1"/>
        <v>UZB</v>
      </c>
      <c r="D213" s="35" t="str">
        <f ca="1"/>
        <v>ECS           Europe &amp; Central Asia</v>
      </c>
      <c r="E213" s="35" t="str">
        <f ca="1"/>
        <v>Blend</v>
      </c>
      <c r="F213" s="81" t="str">
        <f t="shared" ca="1" si="6"/>
        <v/>
      </c>
      <c r="G213" s="80">
        <f>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$M$4:$X$4,
                    (M213:X213),
                    "")),
            1,
            0))
        =0,
    NA(),
    IF(
        Parameters!$D$15=1,
        IF(
            SUM(--(ISNUMBER(IF($M$4:$X$4=1,(M213:X213),""))))&gt;0,
            MAX(IF(
                ISNUMBER(M213:X213),
                IF(
                    M$4:X$4=1,
                    M213:X213,
                    ""),
                "")),
            MAX(IF(
                ISNUMBER(M213:X213),
                IF(
                    M$4:X$4=2,
                    M213:X213,
                    ""),
                ""))
        ),
        IF(
            Parameters!$D$16=1,
            IFERROR(
                AVERAGE(IF(
                    ISNUMBER(M213:X213),
                    IF(
                        M$4:X$4=1,
                        M213:X213,
                        ""),
                    "")),
                AVERAGE(IF(
                    ISNUMBER(M213:X213),
                    IF(
                        M$4:X$4=2,
                        M213:X213,
                        ""),
                    ""))
            ),
            IF(
                Parameters!$D$17=1,
                IFERROR(
                    IF(
                        OR(
                            IF(
                                ISNUMBER(M213:X213),
                                IF(
                                    M$4:X$4=1,
                                    M213:X213,
                                    ""),
                                "")
                            =0),
                        0,
                        GEOMEAN(IF(
                            ISNUMBER(M213:X213),
                            IF(
                                M$4:X$4=1,
                                M213:X213,
                                ""),
                            ""))
                    ),
                    IF(
                        OR(IF(
                            ISNUMBER(M213:X213),
                            IF(
                                M$4:X$4=2,
                                M213:X213,
                                ""),
                            "")
                            =0),
                        0,
                        GEOMEAN(IF(
                            ISNUMBER(M213:X213),
                            IF(
                                M$4:X$4=2,
                                M213:X213,
                                ""),
                            "")))
                )
            )
        )
    )
)</f>
        <v>5.9583092067168497</v>
      </c>
      <c r="I213" s="191" t="e" cm="1">
        <f t="array" ref="I213">IF(
    SUM(IF(
            ISNUMBER(
                IF(
                    $M$5:$X$5,
                    (M213:X213),
                    "")),
            1,
            0))
        =0,
    NA(),
    IF(
        Parameters!$D$15=1,
        IF(
            SUM(--(ISNUMBER(IF($M$5:$X$5=1,(M213:X213),""))))&gt;0,
            MAX(IF(
                ISNUMBER(M213:X213),
                IF(
                    M$5:X$5=1,
                    M213:X213,
                    ""),
                "")),
            MAX(IF(
                ISNUMBER(M213:X213),
                IF(
                    M$5:X$5=2,
                    M213:X213,
                    ""),
                ""))
        ),
        IF(
            Parameters!$D$16=1,
            IFERROR(
                AVERAGE(IF(
                    ISNUMBER(M213:X213),
                    IF(
                        M$5:X$5=1,
                        M213:X213,
                        ""),
                    "")),
                AVERAGE(IF(
                    ISNUMBER(M213:X213),
                    IF(
                        M$5:X$5=2,
                        M213:X213,
                        ""),
                    ""))
            ),
            IF(
                Parameters!$D$17=1,
                IFERROR(
                    IF(
                        OR(
                            IF(
                                ISNUMBER(M213:X213),
                                IF(
                                    M$5:X$5=1,
                                    M213:X213,
                                    ""),
                                "")
                            =0),
                        0,
                        GEOMEAN(IF(
                            ISNUMBER(M213:X213),
                            IF(
                                M$5:X$5=1,
                                M213:X213,
                                ""),
                            ""))
                    ),
                    IF(
                        OR(IF(
                            ISNUMBER(M213:X213),
                            IF(
                                M$5:X$5=2,
                                M213:X213,
                                ""),
                            "")
                            =0),
                        0,
                        GEOMEAN(IF(
                            ISNUMBER(M213:X213),
                            IF(
                                M$5:X$5=2,
                                M213:X213,
                                ""),
                            "")))
                )
            )
        )
    )
)</f>
        <v>#N/A</v>
      </c>
      <c r="J213" s="242">
        <v>44895</v>
      </c>
      <c r="K213" s="242">
        <v>44620</v>
      </c>
      <c r="L213" s="91" t="s">
        <v>348</v>
      </c>
      <c r="M213" s="192">
        <v>3.2535885167464098</v>
      </c>
      <c r="N213" s="192">
        <v>5.9583092067168497</v>
      </c>
      <c r="O213" s="192" t="s">
        <v>409</v>
      </c>
      <c r="P213" s="192" t="s">
        <v>409</v>
      </c>
      <c r="Q213" s="192" t="s">
        <v>409</v>
      </c>
      <c r="R213" s="192">
        <v>0.29399999999999998</v>
      </c>
      <c r="S213" s="192">
        <v>57.5</v>
      </c>
      <c r="T213" s="192" t="s">
        <v>409</v>
      </c>
      <c r="U213" s="192" t="s">
        <v>409</v>
      </c>
      <c r="V213" s="192" t="s">
        <v>409</v>
      </c>
    </row>
    <row r="214" spans="1:22" x14ac:dyDescent="0.2">
      <c r="A214" s="81">
        <v>207</v>
      </c>
      <c r="B214" s="35" t="str">
        <f ca="1"/>
        <v>St. Vincent and the Grenadines</v>
      </c>
      <c r="C214" s="35" t="str">
        <f ca="1"/>
        <v>VCT</v>
      </c>
      <c r="D214" s="35" t="str">
        <f ca="1"/>
        <v>LCN           Latin America &amp; Caribbean</v>
      </c>
      <c r="E214" s="35" t="str">
        <f ca="1"/>
        <v>Blend</v>
      </c>
      <c r="F214" s="81" t="str">
        <f t="shared" ca="1" si="6"/>
        <v/>
      </c>
      <c r="G214" s="80">
        <f>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0</v>
      </c>
      <c r="H214" s="80" cm="1">
        <f t="array" ref="H214">IF(
    SUM(IF(
            ISNUMBER(
                IF(
                    $M$4:$X$4,
                    (M214:X214),
                    "")),
            1,
            0))
        =0,
    NA(),
    IF(
        Parameters!$D$15=1,
        IF(
            SUM(--(ISNUMBER(IF($M$4:$X$4=1,(M214:X214),""))))&gt;0,
            MAX(IF(
                ISNUMBER(M214:X214),
                IF(
                    M$4:X$4=1,
                    M214:X214,
                    ""),
                "")),
            MAX(IF(
                ISNUMBER(M214:X214),
                IF(
                    M$4:X$4=2,
                    M214:X214,
                    ""),
                ""))
        ),
        IF(
            Parameters!$D$16=1,
            IFERROR(
                AVERAGE(IF(
                    ISNUMBER(M214:X214),
                    IF(
                        M$4:X$4=1,
                        M214:X214,
                        ""),
                    "")),
                AVERAGE(IF(
                    ISNUMBER(M214:X214),
                    IF(
                        M$4:X$4=2,
                        M214:X214,
                        ""),
                    ""))
            ),
            IF(
                Parameters!$D$17=1,
                IFERROR(
                    IF(
                        OR(
                            IF(
                                ISNUMBER(M214:X214),
                                IF(
                                    M$4:X$4=1,
                                    M214:X214,
                                    ""),
                                "")
                            =0),
                        0,
                        GEOMEAN(IF(
                            ISNUMBER(M214:X214),
                            IF(
                                M$4:X$4=1,
                                M214:X214,
                                ""),
                            ""))
                    ),
                    IF(
                        OR(IF(
                            ISNUMBER(M214:X214),
                            IF(
                                M$4:X$4=2,
                                M214:X214,
                                ""),
                            "")
                            =0),
                        0,
                        GEOMEAN(IF(
                            ISNUMBER(M214:X214),
                            IF(
                                M$4:X$4=2,
                                M214:X214,
                                ""),
                            "")))
                )
            )
        )
    )
)</f>
        <v>4.4736842105263097</v>
      </c>
      <c r="I214" s="191" t="e" cm="1">
        <f t="array" ref="I214">IF(
    SUM(IF(
            ISNUMBER(
                IF(
                    $M$5:$X$5,
                    (M214:X214),
                    "")),
            1,
            0))
        =0,
    NA(),
    IF(
        Parameters!$D$15=1,
        IF(
            SUM(--(ISNUMBER(IF($M$5:$X$5=1,(M214:X214),""))))&gt;0,
            MAX(IF(
                ISNUMBER(M214:X214),
                IF(
                    M$5:X$5=1,
                    M214:X214,
                    ""),
                "")),
            MAX(IF(
                ISNUMBER(M214:X214),
                IF(
                    M$5:X$5=2,
                    M214:X214,
                    ""),
                ""))
        ),
        IF(
            Parameters!$D$16=1,
            IFERROR(
                AVERAGE(IF(
                    ISNUMBER(M214:X214),
                    IF(
                        M$5:X$5=1,
                        M214:X214,
                        ""),
                    "")),
                AVERAGE(IF(
                    ISNUMBER(M214:X214),
                    IF(
                        M$5:X$5=2,
                        M214:X214,
                        ""),
                    ""))
            ),
            IF(
                Parameters!$D$17=1,
                IFERROR(
                    IF(
                        OR(
                            IF(
                                ISNUMBER(M214:X214),
                                IF(
                                    M$5:X$5=1,
                                    M214:X214,
                                    ""),
                                "")
                            =0),
                        0,
                        GEOMEAN(IF(
                            ISNUMBER(M214:X214),
                            IF(
                                M$5:X$5=1,
                                M214:X214,
                                ""),
                            ""))
                    ),
                    IF(
                        OR(IF(
                            ISNUMBER(M214:X214),
                            IF(
                                M$5:X$5=2,
                                M214:X214,
                                ""),
                            "")
                            =0),
                        0,
                        GEOMEAN(IF(
                            ISNUMBER(M214:X214),
                            IF(
                                M$5:X$5=2,
                                M214:X214,
                                ""),
                            "")))
                )
            )
        )
    )
)</f>
        <v>#N/A</v>
      </c>
      <c r="J214" s="242">
        <v>44620</v>
      </c>
      <c r="K214" s="242">
        <v>44620</v>
      </c>
      <c r="L214" s="91" t="s">
        <v>349</v>
      </c>
      <c r="M214" s="192">
        <v>4.4736842105263097</v>
      </c>
      <c r="N214" s="192" t="s">
        <v>409</v>
      </c>
      <c r="O214" s="192" t="s">
        <v>409</v>
      </c>
      <c r="P214" s="192" t="s">
        <v>409</v>
      </c>
      <c r="Q214" s="192" t="s">
        <v>409</v>
      </c>
      <c r="R214" s="192">
        <v>0.34499999999999997</v>
      </c>
      <c r="S214" s="192" t="s">
        <v>409</v>
      </c>
      <c r="T214" s="192" t="s">
        <v>409</v>
      </c>
      <c r="U214" s="192" t="s">
        <v>409</v>
      </c>
      <c r="V214" s="192" t="s">
        <v>409</v>
      </c>
    </row>
    <row r="215" spans="1:22" x14ac:dyDescent="0.2">
      <c r="A215" s="81">
        <v>208</v>
      </c>
      <c r="B215" s="35" t="str">
        <f ca="1"/>
        <v>Venezuela, RB</v>
      </c>
      <c r="C215" s="35" t="str">
        <f ca="1"/>
        <v>VEN</v>
      </c>
      <c r="D215" s="35" t="str">
        <f ca="1"/>
        <v>LCN           Latin America &amp; Caribbean</v>
      </c>
      <c r="E215" s="35" t="str">
        <f ca="1"/>
        <v>IBRD</v>
      </c>
      <c r="F215" s="81" t="str">
        <f t="shared" ca="1" si="6"/>
        <v/>
      </c>
      <c r="G215" s="80">
        <f>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0</v>
      </c>
      <c r="H215" s="80" cm="1">
        <f t="array" ref="H215">IF(
    SUM(IF(
            ISNUMBER(
                IF(
                    $M$4:$X$4,
                    (M215:X215),
                    "")),
            1,
            0))
        =0,
    NA(),
    IF(
        Parameters!$D$15=1,
        IF(
            SUM(--(ISNUMBER(IF($M$4:$X$4=1,(M215:X215),""))))&gt;0,
            MAX(IF(
                ISNUMBER(M215:X215),
                IF(
                    M$4:X$4=1,
                    M215:X215,
                    ""),
                "")),
            MAX(IF(
                ISNUMBER(M215:X215),
                IF(
                    M$4:X$4=2,
                    M215:X215,
                    ""),
                ""))
        ),
        IF(
            Parameters!$D$16=1,
            IFERROR(
                AVERAGE(IF(
                    ISNUMBER(M215:X215),
                    IF(
                        M$4:X$4=1,
                        M215:X215,
                        ""),
                    "")),
                AVERAGE(IF(
                    ISNUMBER(M215:X215),
                    IF(
                        M$4:X$4=2,
                        M215:X215,
                        ""),
                    ""))
            ),
            IF(
                Parameters!$D$17=1,
                IFERROR(
                    IF(
                        OR(
                            IF(
                                ISNUMBER(M215:X215),
                                IF(
                                    M$4:X$4=1,
                                    M215:X215,
                                    ""),
                                "")
                            =0),
                        0,
                        GEOMEAN(IF(
                            ISNUMBER(M215:X215),
                            IF(
                                M$4:X$4=1,
                                M215:X215,
                                ""),
                            ""))
                    ),
                    IF(
                        OR(IF(
                            ISNUMBER(M215:X215),
                            IF(
                                M$4:X$4=2,
                                M215:X215,
                                ""),
                            "")
                            =0),
                        0,
                        GEOMEAN(IF(
                            ISNUMBER(M215:X215),
                            IF(
                                M$4:X$4=2,
                                M215:X215,
                                ""),
                            "")))
                )
            )
        )
    )
)</f>
        <v>10</v>
      </c>
      <c r="I215" s="191" t="e" cm="1">
        <f t="array" ref="I215">IF(
    SUM(IF(
            ISNUMBER(
                IF(
                    $M$5:$X$5,
                    (M215:X215),
                    "")),
            1,
            0))
        =0,
    NA(),
    IF(
        Parameters!$D$15=1,
        IF(
            SUM(--(ISNUMBER(IF($M$5:$X$5=1,(M215:X215),""))))&gt;0,
            MAX(IF(
                ISNUMBER(M215:X215),
                IF(
                    M$5:X$5=1,
                    M215:X215,
                    ""),
                "")),
            MAX(IF(
                ISNUMBER(M215:X215),
                IF(
                    M$5:X$5=2,
                    M215:X215,
                    ""),
                ""))
        ),
        IF(
            Parameters!$D$16=1,
            IFERROR(
                AVERAGE(IF(
                    ISNUMBER(M215:X215),
                    IF(
                        M$5:X$5=1,
                        M215:X215,
                        ""),
                    "")),
                AVERAGE(IF(
                    ISNUMBER(M215:X215),
                    IF(
                        M$5:X$5=2,
                        M215:X215,
                        ""),
                    ""))
            ),
            IF(
                Parameters!$D$17=1,
                IFERROR(
                    IF(
                        OR(
                            IF(
                                ISNUMBER(M215:X215),
                                IF(
                                    M$5:X$5=1,
                                    M215:X215,
                                    ""),
                                "")
                            =0),
                        0,
                        GEOMEAN(IF(
                            ISNUMBER(M215:X215),
                            IF(
                                M$5:X$5=1,
                                M215:X215,
                                ""),
                            ""))
                    ),
                    IF(
                        OR(IF(
                            ISNUMBER(M215:X215),
                            IF(
                                M$5:X$5=2,
                                M215:X215,
                                ""),
                            "")
                            =0),
                        0,
                        GEOMEAN(IF(
                            ISNUMBER(M215:X215),
                            IF(
                                M$5:X$5=2,
                                M215:X215,
                                ""),
                            "")))
                )
            )
        )
    )
)</f>
        <v>#N/A</v>
      </c>
      <c r="J215" s="242">
        <v>44895</v>
      </c>
      <c r="K215" s="242">
        <v>44620</v>
      </c>
      <c r="L215" s="91" t="s">
        <v>350</v>
      </c>
      <c r="M215" s="192">
        <v>5.0717703349282299</v>
      </c>
      <c r="N215" s="192">
        <v>10</v>
      </c>
      <c r="O215" s="192" t="s">
        <v>409</v>
      </c>
      <c r="P215" s="192" t="s">
        <v>409</v>
      </c>
      <c r="Q215" s="192" t="s">
        <v>409</v>
      </c>
      <c r="R215" s="192">
        <v>0.37</v>
      </c>
      <c r="S215" s="192">
        <v>42.6</v>
      </c>
      <c r="T215" s="192" t="s">
        <v>409</v>
      </c>
      <c r="U215" s="192" t="s">
        <v>409</v>
      </c>
      <c r="V215" s="192" t="s">
        <v>409</v>
      </c>
    </row>
    <row r="216" spans="1:22" x14ac:dyDescent="0.2">
      <c r="A216" s="81">
        <v>209</v>
      </c>
      <c r="B216" s="35" t="str">
        <f ca="1"/>
        <v>British Virgin Islands</v>
      </c>
      <c r="C216" s="35" t="str">
        <f ca="1"/>
        <v>VGB</v>
      </c>
      <c r="D216" s="35" t="str">
        <f ca="1"/>
        <v>LCN           Latin America &amp; Caribbean</v>
      </c>
      <c r="E216" s="35" t="str">
        <f ca="1"/>
        <v>NA</v>
      </c>
      <c r="F216" s="81" t="str">
        <f t="shared" ca="1" si="6"/>
        <v/>
      </c>
      <c r="G216" s="80" t="e">
        <f>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#N/A</v>
      </c>
      <c r="H216" s="80" t="e" cm="1">
        <f t="array" ref="H216">IF(
    SUM(IF(
            ISNUMBER(
                IF(
                    $M$4:$X$4,
                    (M216:X216),
                    "")),
            1,
            0))
        =0,
    NA(),
    IF(
        Parameters!$D$15=1,
        IF(
            SUM(--(ISNUMBER(IF($M$4:$X$4=1,(M216:X216),""))))&gt;0,
            MAX(IF(
                ISNUMBER(M216:X216),
                IF(
                    M$4:X$4=1,
                    M216:X216,
                    ""),
                "")),
            MAX(IF(
                ISNUMBER(M216:X216),
                IF(
                    M$4:X$4=2,
                    M216:X216,
                    ""),
                ""))
        ),
        IF(
            Parameters!$D$16=1,
            IFERROR(
                AVERAGE(IF(
                    ISNUMBER(M216:X216),
                    IF(
                        M$4:X$4=1,
                        M216:X216,
                        ""),
                    "")),
                AVERAGE(IF(
                    ISNUMBER(M216:X216),
                    IF(
                        M$4:X$4=2,
                        M216:X216,
                        ""),
                    ""))
            ),
            IF(
                Parameters!$D$17=1,
                IFERROR(
                    IF(
                        OR(
                            IF(
                                ISNUMBER(M216:X216),
                                IF(
                                    M$4:X$4=1,
                                    M216:X216,
                                    ""),
                                "")
                            =0),
                        0,
                        GEOMEAN(IF(
                            ISNUMBER(M216:X216),
                            IF(
                                M$4:X$4=1,
                                M216:X216,
                                ""),
                            ""))
                    ),
                    IF(
                        OR(IF(
                            ISNUMBER(M216:X216),
                            IF(
                                M$4:X$4=2,
                                M216:X216,
                                ""),
                            "")
                            =0),
                        0,
                        GEOMEAN(IF(
                            ISNUMBER(M216:X216),
                            IF(
                                M$4:X$4=2,
                                M216:X216,
                                ""),
                            "")))
                )
            )
        )
    )
)</f>
        <v>#N/A</v>
      </c>
      <c r="I216" s="191" t="e" cm="1">
        <f t="array" ref="I216">IF(
    SUM(IF(
            ISNUMBER(
                IF(
                    $M$5:$X$5,
                    (M216:X216),
                    "")),
            1,
            0))
        =0,
    NA(),
    IF(
        Parameters!$D$15=1,
        IF(
            SUM(--(ISNUMBER(IF($M$5:$X$5=1,(M216:X216),""))))&gt;0,
            MAX(IF(
                ISNUMBER(M216:X216),
                IF(
                    M$5:X$5=1,
                    M216:X216,
                    ""),
                "")),
            MAX(IF(
                ISNUMBER(M216:X216),
                IF(
                    M$5:X$5=2,
                    M216:X216,
                    ""),
                ""))
        ),
        IF(
            Parameters!$D$16=1,
            IFERROR(
                AVERAGE(IF(
                    ISNUMBER(M216:X216),
                    IF(
                        M$5:X$5=1,
                        M216:X216,
                        ""),
                    "")),
                AVERAGE(IF(
                    ISNUMBER(M216:X216),
                    IF(
                        M$5:X$5=2,
                        M216:X216,
                        ""),
                    ""))
            ),
            IF(
                Parameters!$D$17=1,
                IFERROR(
                    IF(
                        OR(
                            IF(
                                ISNUMBER(M216:X216),
                                IF(
                                    M$5:X$5=1,
                                    M216:X216,
                                    ""),
                                "")
                            =0),
                        0,
                        GEOMEAN(IF(
                            ISNUMBER(M216:X216),
                            IF(
                                M$5:X$5=1,
                                M216:X216,
                                ""),
                            ""))
                    ),
                    IF(
                        OR(IF(
                            ISNUMBER(M216:X216),
                            IF(
                                M$5:X$5=2,
                                M216:X216,
                                ""),
                            "")
                            =0),
                        0,
                        GEOMEAN(IF(
                            ISNUMBER(M216:X216),
                            IF(
                                M$5:X$5=2,
                                M216:X216,
                                ""),
                            "")))
                )
            )
        )
    )
)</f>
        <v>#N/A</v>
      </c>
      <c r="J216" s="242">
        <v>44887</v>
      </c>
      <c r="K216" s="242" t="s">
        <v>409</v>
      </c>
      <c r="L216" s="91" t="s">
        <v>692</v>
      </c>
      <c r="M216" s="192" t="s">
        <v>409</v>
      </c>
      <c r="N216" s="192" t="s">
        <v>409</v>
      </c>
      <c r="O216" s="192" t="s">
        <v>409</v>
      </c>
      <c r="P216" s="192" t="s">
        <v>409</v>
      </c>
      <c r="Q216" s="192" t="s">
        <v>409</v>
      </c>
      <c r="R216" s="192" t="s">
        <v>409</v>
      </c>
      <c r="S216" s="192" t="s">
        <v>409</v>
      </c>
      <c r="T216" s="192" t="s">
        <v>409</v>
      </c>
      <c r="U216" s="192" t="s">
        <v>409</v>
      </c>
      <c r="V216" s="192" t="s">
        <v>409</v>
      </c>
    </row>
    <row r="217" spans="1:22" x14ac:dyDescent="0.2">
      <c r="A217" s="81">
        <v>210</v>
      </c>
      <c r="B217" s="35" t="str">
        <f ca="1"/>
        <v>Virgin Islands (U.S.)</v>
      </c>
      <c r="C217" s="35" t="str">
        <f ca="1"/>
        <v>VIR</v>
      </c>
      <c r="D217" s="35" t="str">
        <f ca="1"/>
        <v>LCN           Latin America &amp; Caribbean</v>
      </c>
      <c r="E217" s="35" t="str">
        <f ca="1"/>
        <v>NA</v>
      </c>
      <c r="F217" s="81" t="str">
        <f t="shared" ca="1" si="6"/>
        <v/>
      </c>
      <c r="G217" s="80" t="e">
        <f>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#N/A</v>
      </c>
      <c r="H217" s="80" t="e" cm="1">
        <f t="array" ref="H217">IF(
    SUM(IF(
            ISNUMBER(
                IF(
                    $M$4:$X$4,
                    (M217:X217),
                    "")),
            1,
            0))
        =0,
    NA(),
    IF(
        Parameters!$D$15=1,
        IF(
            SUM(--(ISNUMBER(IF($M$4:$X$4=1,(M217:X217),""))))&gt;0,
            MAX(IF(
                ISNUMBER(M217:X217),
                IF(
                    M$4:X$4=1,
                    M217:X217,
                    ""),
                "")),
            MAX(IF(
                ISNUMBER(M217:X217),
                IF(
                    M$4:X$4=2,
                    M217:X217,
                    ""),
                ""))
        ),
        IF(
            Parameters!$D$16=1,
            IFERROR(
                AVERAGE(IF(
                    ISNUMBER(M217:X217),
                    IF(
                        M$4:X$4=1,
                        M217:X217,
                        ""),
                    "")),
                AVERAGE(IF(
                    ISNUMBER(M217:X217),
                    IF(
                        M$4:X$4=2,
                        M217:X217,
                        ""),
                    ""))
            ),
            IF(
                Parameters!$D$17=1,
                IFERROR(
                    IF(
                        OR(
                            IF(
                                ISNUMBER(M217:X217),
                                IF(
                                    M$4:X$4=1,
                                    M217:X217,
                                    ""),
                                "")
                            =0),
                        0,
                        GEOMEAN(IF(
                            ISNUMBER(M217:X217),
                            IF(
                                M$4:X$4=1,
                                M217:X217,
                                ""),
                            ""))
                    ),
                    IF(
                        OR(IF(
                            ISNUMBER(M217:X217),
                            IF(
                                M$4:X$4=2,
                                M217:X217,
                                ""),
                            "")
                            =0),
                        0,
                        GEOMEAN(IF(
                            ISNUMBER(M217:X217),
                            IF(
                                M$4:X$4=2,
                                M217:X217,
                                ""),
                            "")))
                )
            )
        )
    )
)</f>
        <v>#N/A</v>
      </c>
      <c r="I217" s="191" t="e" cm="1">
        <f t="array" ref="I217">IF(
    SUM(IF(
            ISNUMBER(
                IF(
                    $M$5:$X$5,
                    (M217:X217),
                    "")),
            1,
            0))
        =0,
    NA(),
    IF(
        Parameters!$D$15=1,
        IF(
            SUM(--(ISNUMBER(IF($M$5:$X$5=1,(M217:X217),""))))&gt;0,
            MAX(IF(
                ISNUMBER(M217:X217),
                IF(
                    M$5:X$5=1,
                    M217:X217,
                    ""),
                "")),
            MAX(IF(
                ISNUMBER(M217:X217),
                IF(
                    M$5:X$5=2,
                    M217:X217,
                    ""),
                ""))
        ),
        IF(
            Parameters!$D$16=1,
            IFERROR(
                AVERAGE(IF(
                    ISNUMBER(M217:X217),
                    IF(
                        M$5:X$5=1,
                        M217:X217,
                        ""),
                    "")),
                AVERAGE(IF(
                    ISNUMBER(M217:X217),
                    IF(
                        M$5:X$5=2,
                        M217:X217,
                        ""),
                    ""))
            ),
            IF(
                Parameters!$D$17=1,
                IFERROR(
                    IF(
                        OR(
                            IF(
                                ISNUMBER(M217:X217),
                                IF(
                                    M$5:X$5=1,
                                    M217:X217,
                                    ""),
                                "")
                            =0),
                        0,
                        GEOMEAN(IF(
                            ISNUMBER(M217:X217),
                            IF(
                                M$5:X$5=1,
                                M217:X217,
                                ""),
                            ""))
                    ),
                    IF(
                        OR(IF(
                            ISNUMBER(M217:X217),
                            IF(
                                M$5:X$5=2,
                                M217:X217,
                                ""),
                            "")
                            =0),
                        0,
                        GEOMEAN(IF(
                            ISNUMBER(M217:X217),
                            IF(
                                M$5:X$5=2,
                                M217:X217,
                                ""),
                            "")))
                )
            )
        )
    )
)</f>
        <v>#N/A</v>
      </c>
      <c r="J217" s="242">
        <v>44887</v>
      </c>
      <c r="K217" s="242" t="s">
        <v>409</v>
      </c>
      <c r="L217" s="91" t="s">
        <v>693</v>
      </c>
      <c r="M217" s="192" t="s">
        <v>409</v>
      </c>
      <c r="N217" s="192" t="s">
        <v>409</v>
      </c>
      <c r="O217" s="192" t="s">
        <v>409</v>
      </c>
      <c r="P217" s="192" t="s">
        <v>409</v>
      </c>
      <c r="Q217" s="192" t="s">
        <v>409</v>
      </c>
      <c r="R217" s="192" t="s">
        <v>409</v>
      </c>
      <c r="S217" s="192" t="s">
        <v>409</v>
      </c>
      <c r="T217" s="192" t="s">
        <v>409</v>
      </c>
      <c r="U217" s="192" t="s">
        <v>409</v>
      </c>
      <c r="V217" s="192" t="s">
        <v>409</v>
      </c>
    </row>
    <row r="218" spans="1:22" x14ac:dyDescent="0.2">
      <c r="A218" s="81">
        <v>211</v>
      </c>
      <c r="B218" s="35" t="str">
        <f ca="1"/>
        <v>Vietnam</v>
      </c>
      <c r="C218" s="35" t="str">
        <f ca="1"/>
        <v>VNM</v>
      </c>
      <c r="D218" s="35" t="str">
        <f ca="1"/>
        <v>EAS           East Asia &amp; Pacific</v>
      </c>
      <c r="E218" s="35" t="str">
        <f ca="1"/>
        <v>IBRD</v>
      </c>
      <c r="F218" s="81" t="str">
        <f t="shared" ca="1" si="6"/>
        <v/>
      </c>
      <c r="G218" s="80">
        <f>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0</v>
      </c>
      <c r="H218" s="80" cm="1">
        <f t="array" ref="H218">IF(
    SUM(IF(
            ISNUMBER(
                IF(
                    $M$4:$X$4,
                    (M218:X218),
                    "")),
            1,
            0))
        =0,
    NA(),
    IF(
        Parameters!$D$15=1,
        IF(
            SUM(--(ISNUMBER(IF($M$4:$X$4=1,(M218:X218),""))))&gt;0,
            MAX(IF(
                ISNUMBER(M218:X218),
                IF(
                    M$4:X$4=1,
                    M218:X218,
                    ""),
                "")),
            MAX(IF(
                ISNUMBER(M218:X218),
                IF(
                    M$4:X$4=2,
                    M218:X218,
                    ""),
                ""))
        ),
        IF(
            Parameters!$D$16=1,
            IFERROR(
                AVERAGE(IF(
                    ISNUMBER(M218:X218),
                    IF(
                        M$4:X$4=1,
                        M218:X218,
                        ""),
                    "")),
                AVERAGE(IF(
                    ISNUMBER(M218:X218),
                    IF(
                        M$4:X$4=2,
                        M218:X218,
                        ""),
                    ""))
            ),
            IF(
                Parameters!$D$17=1,
                IFERROR(
                    IF(
                        OR(
                            IF(
                                ISNUMBER(M218:X218),
                                IF(
                                    M$4:X$4=1,
                                    M218:X218,
                                    ""),
                                "")
                            =0),
                        0,
                        GEOMEAN(IF(
                            ISNUMBER(M218:X218),
                            IF(
                                M$4:X$4=1,
                                M218:X218,
                                ""),
                            ""))
                    ),
                    IF(
                        OR(IF(
                            ISNUMBER(M218:X218),
                            IF(
                                M$4:X$4=2,
                                M218:X218,
                                ""),
                            "")
                            =0),
                        0,
                        GEOMEAN(IF(
                            ISNUMBER(M218:X218),
                            IF(
                                M$4:X$4=2,
                                M218:X218,
                                ""),
                            "")))
                )
            )
        )
    )
)</f>
        <v>2.9473074696004602</v>
      </c>
      <c r="I218" s="191" t="e" cm="1">
        <f t="array" ref="I218">IF(
    SUM(IF(
            ISNUMBER(
                IF(
                    $M$5:$X$5,
                    (M218:X218),
                    "")),
            1,
            0))
        =0,
    NA(),
    IF(
        Parameters!$D$15=1,
        IF(
            SUM(--(ISNUMBER(IF($M$5:$X$5=1,(M218:X218),""))))&gt;0,
            MAX(IF(
                ISNUMBER(M218:X218),
                IF(
                    M$5:X$5=1,
                    M218:X218,
                    ""),
                "")),
            MAX(IF(
                ISNUMBER(M218:X218),
                IF(
                    M$5:X$5=2,
                    M218:X218,
                    ""),
                ""))
        ),
        IF(
            Parameters!$D$16=1,
            IFERROR(
                AVERAGE(IF(
                    ISNUMBER(M218:X218),
                    IF(
                        M$5:X$5=1,
                        M218:X218,
                        ""),
                    "")),
                AVERAGE(IF(
                    ISNUMBER(M218:X218),
                    IF(
                        M$5:X$5=2,
                        M218:X218,
                        ""),
                    ""))
            ),
            IF(
                Parameters!$D$17=1,
                IFERROR(
                    IF(
                        OR(
                            IF(
                                ISNUMBER(M218:X218),
                                IF(
                                    M$5:X$5=1,
                                    M218:X218,
                                    ""),
                                "")
                            =0),
                        0,
                        GEOMEAN(IF(
                            ISNUMBER(M218:X218),
                            IF(
                                M$5:X$5=1,
                                M218:X218,
                                ""),
                            ""))
                    ),
                    IF(
                        OR(IF(
                            ISNUMBER(M218:X218),
                            IF(
                                M$5:X$5=2,
                                M218:X218,
                                ""),
                            "")
                            =0),
                        0,
                        GEOMEAN(IF(
                            ISNUMBER(M218:X218),
                            IF(
                                M$5:X$5=2,
                                M218:X218,
                                ""),
                            "")))
                )
            )
        )
    )
)</f>
        <v>#N/A</v>
      </c>
      <c r="J218" s="242">
        <v>44620</v>
      </c>
      <c r="K218" s="242">
        <v>44620</v>
      </c>
      <c r="L218" s="91" t="s">
        <v>351</v>
      </c>
      <c r="M218" s="192">
        <v>5.5263157894736796</v>
      </c>
      <c r="N218" s="192">
        <v>2.9473074696004602</v>
      </c>
      <c r="O218" s="192" t="s">
        <v>409</v>
      </c>
      <c r="P218" s="192" t="s">
        <v>409</v>
      </c>
      <c r="Q218" s="192" t="s">
        <v>409</v>
      </c>
      <c r="R218" s="192">
        <v>0.38900000000000001</v>
      </c>
      <c r="S218" s="192">
        <v>67.900000000000006</v>
      </c>
      <c r="T218" s="192" t="s">
        <v>409</v>
      </c>
      <c r="U218" s="192" t="s">
        <v>409</v>
      </c>
      <c r="V218" s="192" t="s">
        <v>409</v>
      </c>
    </row>
    <row r="219" spans="1:22" x14ac:dyDescent="0.2">
      <c r="A219" s="81">
        <v>212</v>
      </c>
      <c r="B219" s="35" t="str">
        <f ca="1"/>
        <v>Vanuatu</v>
      </c>
      <c r="C219" s="35" t="str">
        <f ca="1"/>
        <v>VUT</v>
      </c>
      <c r="D219" s="35" t="str">
        <f ca="1"/>
        <v>EAS           East Asia &amp; Pacific</v>
      </c>
      <c r="E219" s="35" t="str">
        <f ca="1"/>
        <v>IDA</v>
      </c>
      <c r="F219" s="81" t="str">
        <f t="shared" ca="1" si="6"/>
        <v/>
      </c>
      <c r="G219" s="80">
        <f>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0</v>
      </c>
      <c r="H219" s="80" cm="1">
        <f t="array" ref="H219">IF(
    SUM(IF(
            ISNUMBER(
                IF(
                    $M$4:$X$4,
                    (M219:X219),
                    "")),
            1,
            0))
        =0,
    NA(),
    IF(
        Parameters!$D$15=1,
        IF(
            SUM(--(ISNUMBER(IF($M$4:$X$4=1,(M219:X219),""))))&gt;0,
            MAX(IF(
                ISNUMBER(M219:X219),
                IF(
                    M$4:X$4=1,
                    M219:X219,
                    ""),
                "")),
            MAX(IF(
                ISNUMBER(M219:X219),
                IF(
                    M$4:X$4=2,
                    M219:X219,
                    ""),
                ""))
        ),
        IF(
            Parameters!$D$16=1,
            IFERROR(
                AVERAGE(IF(
                    ISNUMBER(M219:X219),
                    IF(
                        M$4:X$4=1,
                        M219:X219,
                        ""),
                    "")),
                AVERAGE(IF(
                    ISNUMBER(M219:X219),
                    IF(
                        M$4:X$4=2,
                        M219:X219,
                        ""),
                    ""))
            ),
            IF(
                Parameters!$D$17=1,
                IFERROR(
                    IF(
                        OR(
                            IF(
                                ISNUMBER(M219:X219),
                                IF(
                                    M$4:X$4=1,
                                    M219:X219,
                                    ""),
                                "")
                            =0),
                        0,
                        GEOMEAN(IF(
                            ISNUMBER(M219:X219),
                            IF(
                                M$4:X$4=1,
                                M219:X219,
                                ""),
                            ""))
                    ),
                    IF(
                        OR(IF(
                            ISNUMBER(M219:X219),
                            IF(
                                M$4:X$4=2,
                                M219:X219,
                                ""),
                            "")
                            =0),
                        0,
                        GEOMEAN(IF(
                            ISNUMBER(M219:X219),
                            IF(
                                M$4:X$4=2,
                                M219:X219,
                                ""),
                            "")))
                )
            )
        )
    )
)</f>
        <v>8.2296650717703308</v>
      </c>
      <c r="I219" s="191" t="e" cm="1">
        <f t="array" ref="I219">IF(
    SUM(IF(
            ISNUMBER(
                IF(
                    $M$5:$X$5,
                    (M219:X219),
                    "")),
            1,
            0))
        =0,
    NA(),
    IF(
        Parameters!$D$15=1,
        IF(
            SUM(--(ISNUMBER(IF($M$5:$X$5=1,(M219:X219),""))))&gt;0,
            MAX(IF(
                ISNUMBER(M219:X219),
                IF(
                    M$5:X$5=1,
                    M219:X219,
                    ""),
                "")),
            MAX(IF(
                ISNUMBER(M219:X219),
                IF(
                    M$5:X$5=2,
                    M219:X219,
                    ""),
                ""))
        ),
        IF(
            Parameters!$D$16=1,
            IFERROR(
                AVERAGE(IF(
                    ISNUMBER(M219:X219),
                    IF(
                        M$5:X$5=1,
                        M219:X219,
                        ""),
                    "")),
                AVERAGE(IF(
                    ISNUMBER(M219:X219),
                    IF(
                        M$5:X$5=2,
                        M219:X219,
                        ""),
                    ""))
            ),
            IF(
                Parameters!$D$17=1,
                IFERROR(
                    IF(
                        OR(
                            IF(
                                ISNUMBER(M219:X219),
                                IF(
                                    M$5:X$5=1,
                                    M219:X219,
                                    ""),
                                "")
                            =0),
                        0,
                        GEOMEAN(IF(
                            ISNUMBER(M219:X219),
                            IF(
                                M$5:X$5=1,
                                M219:X219,
                                ""),
                            ""))
                    ),
                    IF(
                        OR(IF(
                            ISNUMBER(M219:X219),
                            IF(
                                M$5:X$5=2,
                                M219:X219,
                                ""),
                            "")
                            =0),
                        0,
                        GEOMEAN(IF(
                            ISNUMBER(M219:X219),
                            IF(
                                M$5:X$5=2,
                                M219:X219,
                                ""),
                            "")))
                )
            )
        )
    )
)</f>
        <v>#N/A</v>
      </c>
      <c r="J219" s="242">
        <v>44620</v>
      </c>
      <c r="K219" s="242">
        <v>44620</v>
      </c>
      <c r="L219" s="91" t="s">
        <v>353</v>
      </c>
      <c r="M219" s="192">
        <v>8.2296650717703308</v>
      </c>
      <c r="N219" s="192" t="s">
        <v>409</v>
      </c>
      <c r="O219" s="192" t="s">
        <v>409</v>
      </c>
      <c r="P219" s="192" t="s">
        <v>409</v>
      </c>
      <c r="Q219" s="192" t="s">
        <v>409</v>
      </c>
      <c r="R219" s="192">
        <v>0.502</v>
      </c>
      <c r="S219" s="192" t="s">
        <v>409</v>
      </c>
      <c r="T219" s="192" t="s">
        <v>409</v>
      </c>
      <c r="U219" s="192" t="s">
        <v>409</v>
      </c>
      <c r="V219" s="192" t="s">
        <v>409</v>
      </c>
    </row>
    <row r="220" spans="1:22" x14ac:dyDescent="0.2">
      <c r="A220" s="81">
        <v>213</v>
      </c>
      <c r="B220" s="35" t="str">
        <f ca="1"/>
        <v>Samoa</v>
      </c>
      <c r="C220" s="35" t="str">
        <f ca="1"/>
        <v>WSM</v>
      </c>
      <c r="D220" s="35" t="str">
        <f ca="1"/>
        <v>EAS           East Asia &amp; Pacific</v>
      </c>
      <c r="E220" s="35" t="str">
        <f ca="1"/>
        <v>IDA</v>
      </c>
      <c r="F220" s="81" t="str">
        <f t="shared" ca="1" si="6"/>
        <v/>
      </c>
      <c r="G220" s="80">
        <f>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0</v>
      </c>
      <c r="H220" s="80" cm="1">
        <f t="array" ref="H220">IF(
    SUM(IF(
            ISNUMBER(
                IF(
                    $M$4:$X$4,
                    (M220:X220),
                    "")),
            1,
            0))
        =0,
    NA(),
    IF(
        Parameters!$D$15=1,
        IF(
            SUM(--(ISNUMBER(IF($M$4:$X$4=1,(M220:X220),""))))&gt;0,
            MAX(IF(
                ISNUMBER(M220:X220),
                IF(
                    M$4:X$4=1,
                    M220:X220,
                    ""),
                "")),
            MAX(IF(
                ISNUMBER(M220:X220),
                IF(
                    M$4:X$4=2,
                    M220:X220,
                    ""),
                ""))
        ),
        IF(
            Parameters!$D$16=1,
            IFERROR(
                AVERAGE(IF(
                    ISNUMBER(M220:X220),
                    IF(
                        M$4:X$4=1,
                        M220:X220,
                        ""),
                    "")),
                AVERAGE(IF(
                    ISNUMBER(M220:X220),
                    IF(
                        M$4:X$4=2,
                        M220:X220,
                        ""),
                    ""))
            ),
            IF(
                Parameters!$D$17=1,
                IFERROR(
                    IF(
                        OR(
                            IF(
                                ISNUMBER(M220:X220),
                                IF(
                                    M$4:X$4=1,
                                    M220:X220,
                                    ""),
                                "")
                            =0),
                        0,
                        GEOMEAN(IF(
                            ISNUMBER(M220:X220),
                            IF(
                                M$4:X$4=1,
                                M220:X220,
                                ""),
                            ""))
                    ),
                    IF(
                        OR(IF(
                            ISNUMBER(M220:X220),
                            IF(
                                M$4:X$4=2,
                                M220:X220,
                                ""),
                            "")
                            =0),
                        0,
                        GEOMEAN(IF(
                            ISNUMBER(M220:X220),
                            IF(
                                M$4:X$4=2,
                                M220:X220,
                                ""),
                            "")))
                )
            )
        )
    )
)</f>
        <v>3.20574162679425</v>
      </c>
      <c r="I220" s="191" t="e" cm="1">
        <f t="array" ref="I220">IF(
    SUM(IF(
            ISNUMBER(
                IF(
                    $M$5:$X$5,
                    (M220:X220),
                    "")),
            1,
            0))
        =0,
    NA(),
    IF(
        Parameters!$D$15=1,
        IF(
            SUM(--(ISNUMBER(IF($M$5:$X$5=1,(M220:X220),""))))&gt;0,
            MAX(IF(
                ISNUMBER(M220:X220),
                IF(
                    M$5:X$5=1,
                    M220:X220,
                    ""),
                "")),
            MAX(IF(
                ISNUMBER(M220:X220),
                IF(
                    M$5:X$5=2,
                    M220:X220,
                    ""),
                ""))
        ),
        IF(
            Parameters!$D$16=1,
            IFERROR(
                AVERAGE(IF(
                    ISNUMBER(M220:X220),
                    IF(
                        M$5:X$5=1,
                        M220:X220,
                        ""),
                    "")),
                AVERAGE(IF(
                    ISNUMBER(M220:X220),
                    IF(
                        M$5:X$5=2,
                        M220:X220,
                        ""),
                    ""))
            ),
            IF(
                Parameters!$D$17=1,
                IFERROR(
                    IF(
                        OR(
                            IF(
                                ISNUMBER(M220:X220),
                                IF(
                                    M$5:X$5=1,
                                    M220:X220,
                                    ""),
                                "")
                            =0),
                        0,
                        GEOMEAN(IF(
                            ISNUMBER(M220:X220),
                            IF(
                                M$5:X$5=1,
                                M220:X220,
                                ""),
                            ""))
                    ),
                    IF(
                        OR(IF(
                            ISNUMBER(M220:X220),
                            IF(
                                M$5:X$5=2,
                                M220:X220,
                                ""),
                            "")
                            =0),
                        0,
                        GEOMEAN(IF(
                            ISNUMBER(M220:X220),
                            IF(
                                M$5:X$5=2,
                                M220:X220,
                                ""),
                            "")))
                )
            )
        )
    )
)</f>
        <v>#N/A</v>
      </c>
      <c r="J220" s="242">
        <v>44620</v>
      </c>
      <c r="K220" s="242">
        <v>44620</v>
      </c>
      <c r="L220" s="91" t="s">
        <v>355</v>
      </c>
      <c r="M220" s="192">
        <v>3.20574162679425</v>
      </c>
      <c r="N220" s="192" t="s">
        <v>409</v>
      </c>
      <c r="O220" s="192" t="s">
        <v>409</v>
      </c>
      <c r="P220" s="192" t="s">
        <v>409</v>
      </c>
      <c r="Q220" s="192" t="s">
        <v>409</v>
      </c>
      <c r="R220" s="192">
        <v>0.29199999999999998</v>
      </c>
      <c r="S220" s="192" t="s">
        <v>409</v>
      </c>
      <c r="T220" s="192" t="s">
        <v>409</v>
      </c>
      <c r="U220" s="192" t="s">
        <v>409</v>
      </c>
      <c r="V220" s="192" t="s">
        <v>409</v>
      </c>
    </row>
    <row r="221" spans="1:22" x14ac:dyDescent="0.2">
      <c r="A221" s="81">
        <v>214</v>
      </c>
      <c r="B221" s="35" t="str">
        <f ca="1"/>
        <v>Kosovo</v>
      </c>
      <c r="C221" s="35" t="str">
        <f ca="1"/>
        <v>XKX</v>
      </c>
      <c r="D221" s="35" t="str">
        <f ca="1"/>
        <v>ECS           Europe &amp; Central Asia</v>
      </c>
      <c r="E221" s="35" t="str">
        <f ca="1"/>
        <v>IDA</v>
      </c>
      <c r="F221" s="81" t="str">
        <f t="shared" ca="1" si="6"/>
        <v/>
      </c>
      <c r="G221" s="80" t="e">
        <f>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#N/A</v>
      </c>
      <c r="H221" s="80" t="e" cm="1">
        <f t="array" ref="H221">IF(
    SUM(IF(
            ISNUMBER(
                IF(
                    $M$4:$X$4,
                    (M221:X221),
                    "")),
            1,
            0))
        =0,
    NA(),
    IF(
        Parameters!$D$15=1,
        IF(
            SUM(--(ISNUMBER(IF($M$4:$X$4=1,(M221:X221),""))))&gt;0,
            MAX(IF(
                ISNUMBER(M221:X221),
                IF(
                    M$4:X$4=1,
                    M221:X221,
                    ""),
                "")),
            MAX(IF(
                ISNUMBER(M221:X221),
                IF(
                    M$4:X$4=2,
                    M221:X221,
                    ""),
                ""))
        ),
        IF(
            Parameters!$D$16=1,
            IFERROR(
                AVERAGE(IF(
                    ISNUMBER(M221:X221),
                    IF(
                        M$4:X$4=1,
                        M221:X221,
                        ""),
                    "")),
                AVERAGE(IF(
                    ISNUMBER(M221:X221),
                    IF(
                        M$4:X$4=2,
                        M221:X221,
                        ""),
                    ""))
            ),
            IF(
                Parameters!$D$17=1,
                IFERROR(
                    IF(
                        OR(
                            IF(
                                ISNUMBER(M221:X221),
                                IF(
                                    M$4:X$4=1,
                                    M221:X221,
                                    ""),
                                "")
                            =0),
                        0,
                        GEOMEAN(IF(
                            ISNUMBER(M221:X221),
                            IF(
                                M$4:X$4=1,
                                M221:X221,
                                ""),
                            ""))
                    ),
                    IF(
                        OR(IF(
                            ISNUMBER(M221:X221),
                            IF(
                                M$4:X$4=2,
                                M221:X221,
                                ""),
                            "")
                            =0),
                        0,
                        GEOMEAN(IF(
                            ISNUMBER(M221:X221),
                            IF(
                                M$4:X$4=2,
                                M221:X221,
                                ""),
                            "")))
                )
            )
        )
    )
)</f>
        <v>#N/A</v>
      </c>
      <c r="I221" s="191" t="e" cm="1">
        <f t="array" ref="I221">IF(
    SUM(IF(
            ISNUMBER(
                IF(
                    $M$5:$X$5,
                    (M221:X221),
                    "")),
            1,
            0))
        =0,
    NA(),
    IF(
        Parameters!$D$15=1,
        IF(
            SUM(--(ISNUMBER(IF($M$5:$X$5=1,(M221:X221),""))))&gt;0,
            MAX(IF(
                ISNUMBER(M221:X221),
                IF(
                    M$5:X$5=1,
                    M221:X221,
                    ""),
                "")),
            MAX(IF(
                ISNUMBER(M221:X221),
                IF(
                    M$5:X$5=2,
                    M221:X221,
                    ""),
                ""))
        ),
        IF(
            Parameters!$D$16=1,
            IFERROR(
                AVERAGE(IF(
                    ISNUMBER(M221:X221),
                    IF(
                        M$5:X$5=1,
                        M221:X221,
                        ""),
                    "")),
                AVERAGE(IF(
                    ISNUMBER(M221:X221),
                    IF(
                        M$5:X$5=2,
                        M221:X221,
                        ""),
                    ""))
            ),
            IF(
                Parameters!$D$17=1,
                IFERROR(
                    IF(
                        OR(
                            IF(
                                ISNUMBER(M221:X221),
                                IF(
                                    M$5:X$5=1,
                                    M221:X221,
                                    ""),
                                "")
                            =0),
                        0,
                        GEOMEAN(IF(
                            ISNUMBER(M221:X221),
                            IF(
                                M$5:X$5=1,
                                M221:X221,
                                ""),
                            ""))
                    ),
                    IF(
                        OR(IF(
                            ISNUMBER(M221:X221),
                            IF(
                                M$5:X$5=2,
                                M221:X221,
                                ""),
                            "")
                            =0),
                        0,
                        GEOMEAN(IF(
                            ISNUMBER(M221:X221),
                            IF(
                                M$5:X$5=2,
                                M221:X221,
                                ""),
                            "")))
                )
            )
        )
    )
)</f>
        <v>#N/A</v>
      </c>
      <c r="J221" s="242">
        <v>44887</v>
      </c>
      <c r="K221" s="242" t="s">
        <v>409</v>
      </c>
      <c r="L221" s="91" t="s">
        <v>694</v>
      </c>
      <c r="M221" s="192" t="s">
        <v>409</v>
      </c>
      <c r="N221" s="192" t="s">
        <v>409</v>
      </c>
      <c r="O221" s="192" t="s">
        <v>409</v>
      </c>
      <c r="P221" s="192" t="s">
        <v>409</v>
      </c>
      <c r="Q221" s="192" t="s">
        <v>409</v>
      </c>
      <c r="R221" s="192" t="s">
        <v>409</v>
      </c>
      <c r="S221" s="192" t="s">
        <v>409</v>
      </c>
      <c r="T221" s="192" t="s">
        <v>409</v>
      </c>
      <c r="U221" s="192" t="s">
        <v>409</v>
      </c>
      <c r="V221" s="192" t="s">
        <v>409</v>
      </c>
    </row>
    <row r="222" spans="1:22" x14ac:dyDescent="0.2">
      <c r="A222" s="81">
        <v>215</v>
      </c>
      <c r="B222" s="35" t="str">
        <f ca="1"/>
        <v>Yemen, Rep.</v>
      </c>
      <c r="C222" s="35" t="str">
        <f ca="1"/>
        <v>YEM</v>
      </c>
      <c r="D222" s="35" t="str">
        <f ca="1"/>
        <v>MEA           Middle East &amp; North Africa</v>
      </c>
      <c r="E222" s="35" t="str">
        <f ca="1"/>
        <v>IDA</v>
      </c>
      <c r="F222" s="81" t="str">
        <f t="shared" ca="1" si="6"/>
        <v/>
      </c>
      <c r="G222" s="80">
        <f>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8.9442719099991592</v>
      </c>
      <c r="H222" s="80" cm="1">
        <f t="array" ref="H222">IF(
    SUM(IF(
            ISNUMBER(
                IF(
                    $M$4:$X$4,
                    (M222:X222),
                    "")),
            1,
            0))
        =0,
    NA(),
    IF(
        Parameters!$D$15=1,
        IF(
            SUM(--(ISNUMBER(IF($M$4:$X$4=1,(M222:X222),""))))&gt;0,
            MAX(IF(
                ISNUMBER(M222:X222),
                IF(
                    M$4:X$4=1,
                    M222:X222,
                    ""),
                "")),
            MAX(IF(
                ISNUMBER(M222:X222),
                IF(
                    M$4:X$4=2,
                    M222:X222,
                    ""),
                ""))
        ),
        IF(
            Parameters!$D$16=1,
            IFERROR(
                AVERAGE(IF(
                    ISNUMBER(M222:X222),
                    IF(
                        M$4:X$4=1,
                        M222:X222,
                        ""),
                    "")),
                AVERAGE(IF(
                    ISNUMBER(M222:X222),
                    IF(
                        M$4:X$4=2,
                        M222:X222,
                        ""),
                    ""))
            ),
            IF(
                Parameters!$D$17=1,
                IFERROR(
                    IF(
                        OR(
                            IF(
                                ISNUMBER(M222:X222),
                                IF(
                                    M$4:X$4=1,
                                    M222:X222,
                                    ""),
                                "")
                            =0),
                        0,
                        GEOMEAN(IF(
                            ISNUMBER(M222:X222),
                            IF(
                                M$4:X$4=1,
                                M222:X222,
                                ""),
                            ""))
                    ),
                    IF(
                        OR(IF(
                            ISNUMBER(M222:X222),
                            IF(
                                M$4:X$4=2,
                                M222:X222,
                                ""),
                            "")
                            =0),
                        0,
                        GEOMEAN(IF(
                            ISNUMBER(M222:X222),
                            IF(
                                M$4:X$4=2,
                                M222:X222,
                                ""),
                            "")))
                )
            )
        )
    )
)</f>
        <v>10</v>
      </c>
      <c r="I222" s="191" cm="1">
        <f t="array" ref="I222">IF(
    SUM(IF(
            ISNUMBER(
                IF(
                    $M$5:$X$5,
                    (M222:X222),
                    "")),
            1,
            0))
        =0,
    NA(),
    IF(
        Parameters!$D$15=1,
        IF(
            SUM(--(ISNUMBER(IF($M$5:$X$5=1,(M222:X222),""))))&gt;0,
            MAX(IF(
                ISNUMBER(M222:X222),
                IF(
                    M$5:X$5=1,
                    M222:X222,
                    ""),
                "")),
            MAX(IF(
                ISNUMBER(M222:X222),
                IF(
                    M$5:X$5=2,
                    M222:X222,
                    ""),
                ""))
        ),
        IF(
            Parameters!$D$16=1,
            IFERROR(
                AVERAGE(IF(
                    ISNUMBER(M222:X222),
                    IF(
                        M$5:X$5=1,
                        M222:X222,
                        ""),
                    "")),
                AVERAGE(IF(
                    ISNUMBER(M222:X222),
                    IF(
                        M$5:X$5=2,
                        M222:X222,
                        ""),
                    ""))
            ),
            IF(
                Parameters!$D$17=1,
                IFERROR(
                    IF(
                        OR(
                            IF(
                                ISNUMBER(M222:X222),
                                IF(
                                    M$5:X$5=1,
                                    M222:X222,
                                    ""),
                                "")
                            =0),
                        0,
                        GEOMEAN(IF(
                            ISNUMBER(M222:X222),
                            IF(
                                M$5:X$5=1,
                                M222:X222,
                                ""),
                            ""))
                    ),
                    IF(
                        OR(IF(
                            ISNUMBER(M222:X222),
                            IF(
                                M$5:X$5=2,
                                M222:X222,
                                ""),
                            "")
                            =0),
                        0,
                        GEOMEAN(IF(
                            ISNUMBER(M222:X222),
                            IF(
                                M$5:X$5=2,
                                M222:X222,
                                ""),
                            "")))
                )
            )
        )
    )
)</f>
        <v>8</v>
      </c>
      <c r="J222" s="242">
        <v>44895</v>
      </c>
      <c r="K222" s="242">
        <v>46281</v>
      </c>
      <c r="L222" s="91" t="s">
        <v>356</v>
      </c>
      <c r="M222" s="192">
        <v>10</v>
      </c>
      <c r="N222" s="192">
        <v>10</v>
      </c>
      <c r="O222" s="192">
        <v>7</v>
      </c>
      <c r="P222" s="192">
        <v>8</v>
      </c>
      <c r="Q222" s="192" t="s">
        <v>409</v>
      </c>
      <c r="R222" s="192">
        <v>0.60399999999999998</v>
      </c>
      <c r="S222" s="192">
        <v>40.1</v>
      </c>
      <c r="T222" s="192" t="s">
        <v>751</v>
      </c>
      <c r="U222" s="192" t="s">
        <v>811</v>
      </c>
      <c r="V222" s="192" t="s">
        <v>409</v>
      </c>
    </row>
    <row r="223" spans="1:22" x14ac:dyDescent="0.2">
      <c r="A223" s="81">
        <v>216</v>
      </c>
      <c r="B223" s="35" t="str">
        <f ca="1"/>
        <v>South Africa</v>
      </c>
      <c r="C223" s="35" t="str">
        <f ca="1"/>
        <v>ZAF</v>
      </c>
      <c r="D223" s="35" t="str">
        <f ca="1"/>
        <v>SSF           Sub-Saharan Africa</v>
      </c>
      <c r="E223" s="35" t="str">
        <f ca="1"/>
        <v>IBRD</v>
      </c>
      <c r="F223" s="81" t="str">
        <f t="shared" ca="1" si="6"/>
        <v/>
      </c>
      <c r="G223" s="80">
        <f>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0</v>
      </c>
      <c r="H223" s="80" cm="1">
        <f t="array" ref="H223">IF(
    SUM(IF(
            ISNUMBER(
                IF(
                    $M$4:$X$4,
                    (M223:X223),
                    "")),
            1,
            0))
        =0,
    NA(),
    IF(
        Parameters!$D$15=1,
        IF(
            SUM(--(ISNUMBER(IF($M$4:$X$4=1,(M223:X223),""))))&gt;0,
            MAX(IF(
                ISNUMBER(M223:X223),
                IF(
                    M$4:X$4=1,
                    M223:X223,
                    ""),
                "")),
            MAX(IF(
                ISNUMBER(M223:X223),
                IF(
                    M$4:X$4=2,
                    M223:X223,
                    ""),
                ""))
        ),
        IF(
            Parameters!$D$16=1,
            IFERROR(
                AVERAGE(IF(
                    ISNUMBER(M223:X223),
                    IF(
                        M$4:X$4=1,
                        M223:X223,
                        ""),
                    "")),
                AVERAGE(IF(
                    ISNUMBER(M223:X223),
                    IF(
                        M$4:X$4=2,
                        M223:X223,
                        ""),
                    ""))
            ),
            IF(
                Parameters!$D$17=1,
                IFERROR(
                    IF(
                        OR(
                            IF(
                                ISNUMBER(M223:X223),
                                IF(
                                    M$4:X$4=1,
                                    M223:X223,
                                    ""),
                                "")
                            =0),
                        0,
                        GEOMEAN(IF(
                            ISNUMBER(M223:X223),
                            IF(
                                M$4:X$4=1,
                                M223:X223,
                                ""),
                            ""))
                    ),
                    IF(
                        OR(IF(
                            ISNUMBER(M223:X223),
                            IF(
                                M$4:X$4=2,
                                M223:X223,
                                ""),
                            "")
                            =0),
                        0,
                        GEOMEAN(IF(
                            ISNUMBER(M223:X223),
                            IF(
                                M$4:X$4=2,
                                M223:X223,
                                ""),
                            "")))
                )
            )
        )
    )
)</f>
        <v>4.7423277359583</v>
      </c>
      <c r="I223" s="191" t="e" cm="1">
        <f t="array" ref="I223">IF(
    SUM(IF(
            ISNUMBER(
                IF(
                    $M$5:$X$5,
                    (M223:X223),
                    "")),
            1,
            0))
        =0,
    NA(),
    IF(
        Parameters!$D$15=1,
        IF(
            SUM(--(ISNUMBER(IF($M$5:$X$5=1,(M223:X223),""))))&gt;0,
            MAX(IF(
                ISNUMBER(M223:X223),
                IF(
                    M$5:X$5=1,
                    M223:X223,
                    ""),
                "")),
            MAX(IF(
                ISNUMBER(M223:X223),
                IF(
                    M$5:X$5=2,
                    M223:X223,
                    ""),
                ""))
        ),
        IF(
            Parameters!$D$16=1,
            IFERROR(
                AVERAGE(IF(
                    ISNUMBER(M223:X223),
                    IF(
                        M$5:X$5=1,
                        M223:X223,
                        ""),
                    "")),
                AVERAGE(IF(
                    ISNUMBER(M223:X223),
                    IF(
                        M$5:X$5=2,
                        M223:X223,
                        ""),
                    ""))
            ),
            IF(
                Parameters!$D$17=1,
                IFERROR(
                    IF(
                        OR(
                            IF(
                                ISNUMBER(M223:X223),
                                IF(
                                    M$5:X$5=1,
                                    M223:X223,
                                    ""),
                                "")
                            =0),
                        0,
                        GEOMEAN(IF(
                            ISNUMBER(M223:X223),
                            IF(
                                M$5:X$5=1,
                                M223:X223,
                                ""),
                            ""))
                    ),
                    IF(
                        OR(IF(
                            ISNUMBER(M223:X223),
                            IF(
                                M$5:X$5=2,
                                M223:X223,
                                ""),
                            "")
                            =0),
                        0,
                        GEOMEAN(IF(
                            ISNUMBER(M223:X223),
                            IF(
                                M$5:X$5=2,
                                M223:X223,
                                ""),
                            "")))
                )
            )
        )
    )
)</f>
        <v>#N/A</v>
      </c>
      <c r="J223" s="242">
        <v>44620</v>
      </c>
      <c r="K223" s="242">
        <v>44620</v>
      </c>
      <c r="L223" s="91" t="s">
        <v>358</v>
      </c>
      <c r="M223" s="192">
        <v>5.4306220095693698</v>
      </c>
      <c r="N223" s="192">
        <v>4.7423277359583</v>
      </c>
      <c r="O223" s="192" t="s">
        <v>409</v>
      </c>
      <c r="P223" s="192" t="s">
        <v>409</v>
      </c>
      <c r="Q223" s="192" t="s">
        <v>409</v>
      </c>
      <c r="R223" s="192">
        <v>0.38500000000000001</v>
      </c>
      <c r="S223" s="192">
        <v>61.7</v>
      </c>
      <c r="T223" s="192" t="s">
        <v>409</v>
      </c>
      <c r="U223" s="192" t="s">
        <v>409</v>
      </c>
      <c r="V223" s="192" t="s">
        <v>409</v>
      </c>
    </row>
    <row r="224" spans="1:22" x14ac:dyDescent="0.2">
      <c r="A224" s="81">
        <v>217</v>
      </c>
      <c r="B224" s="35" t="str">
        <f ca="1"/>
        <v>Zambia</v>
      </c>
      <c r="C224" s="35" t="str">
        <f ca="1"/>
        <v>ZMB</v>
      </c>
      <c r="D224" s="35" t="str">
        <f ca="1"/>
        <v>SSF           Sub-Saharan Africa</v>
      </c>
      <c r="E224" s="35" t="str">
        <f ca="1"/>
        <v>IDA</v>
      </c>
      <c r="F224" s="81" t="str">
        <f t="shared" ca="1" si="6"/>
        <v/>
      </c>
      <c r="G224" s="80">
        <f>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0</v>
      </c>
      <c r="H224" s="80" cm="1">
        <f t="array" ref="H224">IF(
    SUM(IF(
            ISNUMBER(
                IF(
                    $M$4:$X$4,
                    (M224:X224),
                    "")),
            1,
            0))
        =0,
    NA(),
    IF(
        Parameters!$D$15=1,
        IF(
            SUM(--(ISNUMBER(IF($M$4:$X$4=1,(M224:X224),""))))&gt;0,
            MAX(IF(
                ISNUMBER(M224:X224),
                IF(
                    M$4:X$4=1,
                    M224:X224,
                    ""),
                "")),
            MAX(IF(
                ISNUMBER(M224:X224),
                IF(
                    M$4:X$4=2,
                    M224:X224,
                    ""),
                ""))
        ),
        IF(
            Parameters!$D$16=1,
            IFERROR(
                AVERAGE(IF(
                    ISNUMBER(M224:X224),
                    IF(
                        M$4:X$4=1,
                        M224:X224,
                        ""),
                    "")),
                AVERAGE(IF(
                    ISNUMBER(M224:X224),
                    IF(
                        M$4:X$4=2,
                        M224:X224,
                        ""),
                    ""))
            ),
            IF(
                Parameters!$D$17=1,
                IFERROR(
                    IF(
                        OR(
                            IF(
                                ISNUMBER(M224:X224),
                                IF(
                                    M$4:X$4=1,
                                    M224:X224,
                                    ""),
                                "")
                            =0),
                        0,
                        GEOMEAN(IF(
                            ISNUMBER(M224:X224),
                            IF(
                                M$4:X$4=1,
                                M224:X224,
                                ""),
                            ""))
                    ),
                    IF(
                        OR(IF(
                            ISNUMBER(M224:X224),
                            IF(
                                M$4:X$4=2,
                                M224:X224,
                                ""),
                            "")
                            =0),
                        0,
                        GEOMEAN(IF(
                            ISNUMBER(M224:X224),
                            IF(
                                M$4:X$4=2,
                                M224:X224,
                                ""),
                            "")))
                )
            )
        )
    )
)</f>
        <v>10</v>
      </c>
      <c r="I224" s="191" t="e" cm="1">
        <f t="array" ref="I224">IF(
    SUM(IF(
            ISNUMBER(
                IF(
                    $M$5:$X$5,
                    (M224:X224),
                    "")),
            1,
            0))
        =0,
    NA(),
    IF(
        Parameters!$D$15=1,
        IF(
            SUM(--(ISNUMBER(IF($M$5:$X$5=1,(M224:X224),""))))&gt;0,
            MAX(IF(
                ISNUMBER(M224:X224),
                IF(
                    M$5:X$5=1,
                    M224:X224,
                    ""),
                "")),
            MAX(IF(
                ISNUMBER(M224:X224),
                IF(
                    M$5:X$5=2,
                    M224:X224,
                    ""),
                ""))
        ),
        IF(
            Parameters!$D$16=1,
            IFERROR(
                AVERAGE(IF(
                    ISNUMBER(M224:X224),
                    IF(
                        M$5:X$5=1,
                        M224:X224,
                        ""),
                    "")),
                AVERAGE(IF(
                    ISNUMBER(M224:X224),
                    IF(
                        M$5:X$5=2,
                        M224:X224,
                        ""),
                    ""))
            ),
            IF(
                Parameters!$D$17=1,
                IFERROR(
                    IF(
                        OR(
                            IF(
                                ISNUMBER(M224:X224),
                                IF(
                                    M$5:X$5=1,
                                    M224:X224,
                                    ""),
                                "")
                            =0),
                        0,
                        GEOMEAN(IF(
                            ISNUMBER(M224:X224),
                            IF(
                                M$5:X$5=1,
                                M224:X224,
                                ""),
                            ""))
                    ),
                    IF(
                        OR(IF(
                            ISNUMBER(M224:X224),
                            IF(
                                M$5:X$5=2,
                                M224:X224,
                                ""),
                            "")
                            =0),
                        0,
                        GEOMEAN(IF(
                            ISNUMBER(M224:X224),
                            IF(
                                M$5:X$5=2,
                                M224:X224,
                                ""),
                            "")))
                )
            )
        )
    )
)</f>
        <v>#N/A</v>
      </c>
      <c r="J224" s="242">
        <v>44895</v>
      </c>
      <c r="K224" s="242">
        <v>44699</v>
      </c>
      <c r="L224" s="91" t="s">
        <v>360</v>
      </c>
      <c r="M224" s="192">
        <v>8.7081339712918595</v>
      </c>
      <c r="N224" s="192">
        <v>10</v>
      </c>
      <c r="O224" s="192" t="s">
        <v>409</v>
      </c>
      <c r="P224" s="192" t="s">
        <v>409</v>
      </c>
      <c r="Q224" s="192" t="s">
        <v>409</v>
      </c>
      <c r="R224" s="192">
        <v>0.52200000000000002</v>
      </c>
      <c r="S224" s="192">
        <v>43.5</v>
      </c>
      <c r="T224" s="192" t="s">
        <v>409</v>
      </c>
      <c r="U224" s="192" t="s">
        <v>409</v>
      </c>
      <c r="V224" s="192" t="s">
        <v>409</v>
      </c>
    </row>
    <row r="225" spans="1:22" x14ac:dyDescent="0.2">
      <c r="A225" s="81">
        <v>218</v>
      </c>
      <c r="B225" s="35" t="str">
        <f ca="1"/>
        <v>Zimbabwe</v>
      </c>
      <c r="C225" s="35" t="str">
        <f ca="1"/>
        <v>ZWE</v>
      </c>
      <c r="D225" s="35" t="str">
        <f ca="1"/>
        <v>SSF           Sub-Saharan Africa</v>
      </c>
      <c r="E225" s="35" t="str">
        <f ca="1"/>
        <v>Blend</v>
      </c>
      <c r="F225" s="81" t="str">
        <f t="shared" ca="1" si="6"/>
        <v/>
      </c>
      <c r="G225" s="80">
        <f>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10</v>
      </c>
      <c r="H225" s="80" cm="1">
        <f t="array" ref="H225">IF(
    SUM(IF(
            ISNUMBER(
                IF(
                    $M$4:$X$4,
                    (M225:X225),
                    "")),
            1,
            0))
        =0,
    NA(),
    IF(
        Parameters!$D$15=1,
        IF(
            SUM(--(ISNUMBER(IF($M$4:$X$4=1,(M225:X225),""))))&gt;0,
            MAX(IF(
                ISNUMBER(M225:X225),
                IF(
                    M$4:X$4=1,
                    M225:X225,
                    ""),
                "")),
            MAX(IF(
                ISNUMBER(M225:X225),
                IF(
                    M$4:X$4=2,
                    M225:X225,
                    ""),
                ""))
        ),
        IF(
            Parameters!$D$16=1,
            IFERROR(
                AVERAGE(IF(
                    ISNUMBER(M225:X225),
                    IF(
                        M$4:X$4=1,
                        M225:X225,
                        ""),
                    "")),
                AVERAGE(IF(
                    ISNUMBER(M225:X225),
                    IF(
                        M$4:X$4=2,
                        M225:X225,
                        ""),
                    ""))
            ),
            IF(
                Parameters!$D$17=1,
                IFERROR(
                    IF(
                        OR(
                            IF(
                                ISNUMBER(M225:X225),
                                IF(
                                    M$4:X$4=1,
                                    M225:X225,
                                    ""),
                                "")
                            =0),
                        0,
                        GEOMEAN(IF(
                            ISNUMBER(M225:X225),
                            IF(
                                M$4:X$4=1,
                                M225:X225,
                                ""),
                            ""))
                    ),
                    IF(
                        OR(IF(
                            ISNUMBER(M225:X225),
                            IF(
                                M$4:X$4=2,
                                M225:X225,
                                ""),
                            "")
                            =0),
                        0,
                        GEOMEAN(IF(
                            ISNUMBER(M225:X225),
                            IF(
                                M$4:X$4=2,
                                M225:X225,
                                ""),
                            "")))
                )
            )
        )
    )
)</f>
        <v>10</v>
      </c>
      <c r="I225" s="191" cm="1">
        <f t="array" ref="I225">IF(
    SUM(IF(
            ISNUMBER(
                IF(
                    $M$5:$X$5,
                    (M225:X225),
                    "")),
            1,
            0))
        =0,
    NA(),
    IF(
        Parameters!$D$15=1,
        IF(
            SUM(--(ISNUMBER(IF($M$5:$X$5=1,(M225:X225),""))))&gt;0,
            MAX(IF(
                ISNUMBER(M225:X225),
                IF(
                    M$5:X$5=1,
                    M225:X225,
                    ""),
                "")),
            MAX(IF(
                ISNUMBER(M225:X225),
                IF(
                    M$5:X$5=2,
                    M225:X225,
                    ""),
                ""))
        ),
        IF(
            Parameters!$D$16=1,
            IFERROR(
                AVERAGE(IF(
                    ISNUMBER(M225:X225),
                    IF(
                        M$5:X$5=1,
                        M225:X225,
                        ""),
                    "")),
                AVERAGE(IF(
                    ISNUMBER(M225:X225),
                    IF(
                        M$5:X$5=2,
                        M225:X225,
                        ""),
                    ""))
            ),
            IF(
                Parameters!$D$17=1,
                IFERROR(
                    IF(
                        OR(
                            IF(
                                ISNUMBER(M225:X225),
                                IF(
                                    M$5:X$5=1,
                                    M225:X225,
                                    ""),
                                "")
                            =0),
                        0,
                        GEOMEAN(IF(
                            ISNUMBER(M225:X225),
                            IF(
                                M$5:X$5=1,
                                M225:X225,
                                ""),
                            ""))
                    ),
                    IF(
                        OR(IF(
                            ISNUMBER(M225:X225),
                            IF(
                                M$5:X$5=2,
                                M225:X225,
                                ""),
                            "")
                            =0),
                        0,
                        GEOMEAN(IF(
                            ISNUMBER(M225:X225),
                            IF(
                                M$5:X$5=2,
                                M225:X225,
                                ""),
                            "")))
                )
            )
        )
    )
)</f>
        <v>10</v>
      </c>
      <c r="J225" s="242">
        <v>44620</v>
      </c>
      <c r="K225" s="242">
        <v>46281</v>
      </c>
      <c r="L225" s="91" t="s">
        <v>362</v>
      </c>
      <c r="M225" s="192">
        <v>10</v>
      </c>
      <c r="N225" s="192" t="s">
        <v>409</v>
      </c>
      <c r="O225" s="192">
        <v>5</v>
      </c>
      <c r="P225" s="192">
        <v>10</v>
      </c>
      <c r="Q225" s="192" t="s">
        <v>409</v>
      </c>
      <c r="R225" s="192">
        <v>0.58099999999999996</v>
      </c>
      <c r="S225" s="192" t="s">
        <v>409</v>
      </c>
      <c r="T225" s="192" t="s">
        <v>752</v>
      </c>
      <c r="U225" s="192" t="s">
        <v>814</v>
      </c>
      <c r="V225" s="192" t="s">
        <v>409</v>
      </c>
    </row>
    <row r="226" spans="1:22" x14ac:dyDescent="0.2">
      <c r="L226" s="79"/>
      <c r="M226" s="80"/>
      <c r="N226" s="80"/>
      <c r="O226" s="199"/>
      <c r="P226" s="87"/>
      <c r="Q226" s="87"/>
      <c r="R226" s="87"/>
      <c r="S226" s="87"/>
      <c r="T226" s="87"/>
      <c r="U226" s="87"/>
      <c r="V226" s="87"/>
    </row>
    <row r="227" spans="1:22" x14ac:dyDescent="0.2">
      <c r="L227" s="79"/>
      <c r="M227" s="80"/>
      <c r="N227" s="80"/>
      <c r="O227" s="199"/>
      <c r="P227" s="87"/>
      <c r="Q227" s="87"/>
      <c r="R227" s="87"/>
      <c r="S227" s="87"/>
      <c r="T227" s="87"/>
      <c r="U227" s="87"/>
      <c r="V227" s="87"/>
    </row>
    <row r="228" spans="1:22" x14ac:dyDescent="0.2">
      <c r="L228" s="79"/>
      <c r="M228" s="80"/>
      <c r="N228" s="80"/>
      <c r="O228" s="199"/>
      <c r="P228" s="87"/>
      <c r="Q228" s="87"/>
      <c r="R228" s="87"/>
      <c r="S228" s="87"/>
      <c r="T228" s="87"/>
      <c r="U228" s="87"/>
      <c r="V228" s="87"/>
    </row>
    <row r="229" spans="1:22" x14ac:dyDescent="0.2">
      <c r="L229" s="91"/>
      <c r="M229" s="181"/>
      <c r="N229" s="181"/>
      <c r="O229" s="181"/>
      <c r="P229" s="181"/>
      <c r="Q229" s="181"/>
      <c r="R229" s="181"/>
      <c r="S229" s="181"/>
      <c r="T229" s="181"/>
      <c r="U229" s="202"/>
      <c r="V229" s="202"/>
    </row>
    <row r="230" spans="1:22" x14ac:dyDescent="0.2">
      <c r="L230" s="91"/>
      <c r="M230" s="181"/>
      <c r="N230" s="181"/>
      <c r="O230" s="181"/>
      <c r="P230" s="181"/>
      <c r="Q230" s="181"/>
      <c r="R230" s="181"/>
      <c r="S230" s="181"/>
      <c r="T230" s="181"/>
      <c r="U230" s="202"/>
      <c r="V230" s="202"/>
    </row>
    <row r="231" spans="1:22" x14ac:dyDescent="0.2">
      <c r="L231" s="79"/>
      <c r="M231" s="80"/>
      <c r="N231" s="80"/>
      <c r="O231" s="199"/>
      <c r="P231" s="87"/>
      <c r="Q231" s="87"/>
      <c r="R231" s="87"/>
      <c r="S231" s="87"/>
      <c r="T231" s="87"/>
      <c r="U231" s="87"/>
      <c r="V231" s="87"/>
    </row>
    <row r="232" spans="1:22" x14ac:dyDescent="0.2">
      <c r="L232" s="79"/>
      <c r="M232" s="80"/>
      <c r="N232" s="80"/>
      <c r="O232" s="199"/>
      <c r="P232" s="87"/>
      <c r="Q232" s="87"/>
      <c r="R232" s="87"/>
      <c r="S232" s="87"/>
      <c r="T232" s="87"/>
      <c r="U232" s="87"/>
      <c r="V232" s="87"/>
    </row>
    <row r="233" spans="1:22" x14ac:dyDescent="0.2">
      <c r="L233" s="79"/>
      <c r="M233" s="80"/>
      <c r="N233" s="80"/>
      <c r="O233" s="199"/>
      <c r="P233" s="87"/>
      <c r="Q233" s="87"/>
      <c r="R233" s="87"/>
      <c r="S233" s="87"/>
      <c r="T233" s="87"/>
      <c r="U233" s="87"/>
      <c r="V233" s="87"/>
    </row>
  </sheetData>
  <conditionalFormatting sqref="G1:G5">
    <cfRule type="cellIs" dxfId="246" priority="114" stopIfTrue="1" operator="greaterThanOrEqual">
      <formula>0</formula>
    </cfRule>
  </conditionalFormatting>
  <conditionalFormatting sqref="G8:G225">
    <cfRule type="cellIs" dxfId="243" priority="4" stopIfTrue="1" operator="greaterThanOrEqual">
      <formula>0</formula>
    </cfRule>
  </conditionalFormatting>
  <conditionalFormatting sqref="G1:H5">
    <cfRule type="expression" dxfId="242" priority="20" stopIfTrue="1">
      <formula>G1=""</formula>
    </cfRule>
  </conditionalFormatting>
  <conditionalFormatting sqref="G8:H225">
    <cfRule type="expression" dxfId="241" priority="1" stopIfTrue="1">
      <formula>G8=""</formula>
    </cfRule>
  </conditionalFormatting>
  <conditionalFormatting sqref="H1:H5">
    <cfRule type="expression" dxfId="239" priority="27">
      <formula>H1=10</formula>
    </cfRule>
    <cfRule type="cellIs" dxfId="236" priority="25" operator="between">
      <formula>0</formula>
      <formula>6.999</formula>
    </cfRule>
    <cfRule type="cellIs" dxfId="235" priority="26" operator="between">
      <formula>7</formula>
      <formula>9.99</formula>
    </cfRule>
  </conditionalFormatting>
  <conditionalFormatting sqref="H8:H225">
    <cfRule type="cellIs" dxfId="234" priority="46" stopIfTrue="1" operator="greaterThanOrEqual">
      <formula>0</formula>
    </cfRule>
  </conditionalFormatting>
  <conditionalFormatting sqref="I2:I3">
    <cfRule type="expression" dxfId="231" priority="115">
      <formula>I2=""</formula>
    </cfRule>
    <cfRule type="cellIs" dxfId="230" priority="116" operator="between">
      <formula>0</formula>
      <formula>6.999</formula>
    </cfRule>
    <cfRule type="cellIs" dxfId="229" priority="117" operator="between">
      <formula>7</formula>
      <formula>9.99</formula>
    </cfRule>
    <cfRule type="expression" dxfId="228" priority="118">
      <formula>I2=10</formula>
    </cfRule>
  </conditionalFormatting>
  <conditionalFormatting sqref="I2:I5">
    <cfRule type="expression" dxfId="227" priority="21">
      <formula>I2=""</formula>
    </cfRule>
    <cfRule type="cellIs" dxfId="226" priority="22" operator="between">
      <formula>0</formula>
      <formula>6.999</formula>
    </cfRule>
    <cfRule type="cellIs" dxfId="225" priority="23" operator="between">
      <formula>7</formula>
      <formula>9.99</formula>
    </cfRule>
    <cfRule type="expression" dxfId="224" priority="24">
      <formula>I2=10</formula>
    </cfRule>
  </conditionalFormatting>
  <conditionalFormatting sqref="I4:I5">
    <cfRule type="cellIs" dxfId="223" priority="18" operator="between">
      <formula>7</formula>
      <formula>9.99</formula>
    </cfRule>
    <cfRule type="expression" dxfId="222" priority="19">
      <formula>I4=10</formula>
    </cfRule>
    <cfRule type="cellIs" dxfId="221" priority="17" operator="between">
      <formula>0</formula>
      <formula>6.999</formula>
    </cfRule>
    <cfRule type="expression" dxfId="220" priority="16">
      <formula>I4=""</formula>
    </cfRule>
  </conditionalFormatting>
  <conditionalFormatting sqref="I8:I225">
    <cfRule type="expression" dxfId="219" priority="39">
      <formula>I8=""</formula>
    </cfRule>
    <cfRule type="cellIs" dxfId="216" priority="42" stopIfTrue="1" operator="greaterThanOrEqual">
      <formula>0</formula>
    </cfRule>
  </conditionalFormatting>
  <conditionalFormatting sqref="J8:K225">
    <cfRule type="colorScale" priority="827">
      <colorScale>
        <cfvo type="min"/>
        <cfvo type="max"/>
        <color rgb="FFFCDCDF"/>
        <color rgb="FFF2676B"/>
      </colorScale>
    </cfRule>
  </conditionalFormatting>
  <conditionalFormatting sqref="L8:L15 L17:L225">
    <cfRule type="expression" dxfId="215" priority="10">
      <formula>$L8&lt;&gt;$C8</formula>
    </cfRule>
  </conditionalFormatting>
  <conditionalFormatting sqref="M2:V3 M3:Z3">
    <cfRule type="expression" dxfId="214" priority="674">
      <formula>M2=L2</formula>
    </cfRule>
    <cfRule type="expression" dxfId="213" priority="675">
      <formula>M2&lt;&gt;L2</formula>
    </cfRule>
    <cfRule type="expression" dxfId="212" priority="676">
      <formula>M2=L2</formula>
    </cfRule>
  </conditionalFormatting>
  <conditionalFormatting sqref="M198:V225 M8:Z197">
    <cfRule type="colorScale" priority="7">
      <colorScale>
        <cfvo type="num" val="0"/>
        <cfvo type="num" val="10"/>
        <color rgb="FFFCFCFF"/>
        <color rgb="FFFFFF00"/>
      </colorScale>
    </cfRule>
  </conditionalFormatting>
  <conditionalFormatting sqref="M6:Z6">
    <cfRule type="expression" dxfId="211" priority="52">
      <formula>ISNUMBER(SEARCH("_raw",M$7))</formula>
    </cfRule>
  </conditionalFormatting>
  <conditionalFormatting sqref="M8:Z197 M198:V225">
    <cfRule type="expression" dxfId="210" priority="6" stopIfTrue="1">
      <formula>ISNUMBER(SEARCH("_raw",M$7))</formula>
    </cfRule>
  </conditionalFormatting>
  <conditionalFormatting sqref="W2:AD3">
    <cfRule type="expression" dxfId="209" priority="860">
      <formula>W2=R2</formula>
    </cfRule>
    <cfRule type="expression" dxfId="208" priority="861">
      <formula>W2&lt;&gt;R2</formula>
    </cfRule>
    <cfRule type="expression" dxfId="207" priority="863">
      <formula>W2=R2</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113" stopIfTrue="1" operator="greaterThanOrEqual" id="{0FDA0C68-2090-0C41-A204-D2F787391508}">
            <xm:f>Parameters!$D$38</xm:f>
            <x14:dxf>
              <font>
                <sz val="12"/>
                <color rgb="FF000000"/>
                <name val="Arial"/>
              </font>
              <fill>
                <patternFill patternType="solid">
                  <bgColor rgb="FFEE9F8F"/>
                </patternFill>
              </fill>
            </x14:dxf>
          </x14:cfRule>
          <x14:cfRule type="cellIs" priority="112" stopIfTrue="1" operator="greaterThanOrEqual" id="{1975FF7A-1774-A44A-83E4-F650308CBD81}">
            <xm:f>Parameters!$D$37</xm:f>
            <x14:dxf>
              <font>
                <sz val="12"/>
                <color rgb="FF000000"/>
                <name val="Arial"/>
              </font>
              <fill>
                <patternFill patternType="solid">
                  <bgColor rgb="FFE35A3A"/>
                </patternFill>
              </fill>
            </x14:dxf>
          </x14:cfRule>
          <xm:sqref>G1:G5</xm:sqref>
        </x14:conditionalFormatting>
        <x14:conditionalFormatting xmlns:xm="http://schemas.microsoft.com/office/excel/2006/main">
          <x14:cfRule type="cellIs" priority="2" stopIfTrue="1" operator="greaterThanOrEqual" id="{83ABDDAA-0A91-144E-B0FA-FEB38FDF1F50}">
            <xm:f>Parameters!$D$37</xm:f>
            <x14:dxf>
              <font>
                <sz val="12"/>
                <color rgb="FF000000"/>
                <name val="Arial"/>
              </font>
              <fill>
                <patternFill patternType="solid">
                  <bgColor rgb="FFE35A3A"/>
                </patternFill>
              </fill>
            </x14:dxf>
          </x14:cfRule>
          <x14:cfRule type="cellIs" priority="3" stopIfTrue="1" operator="greaterThanOrEqual" id="{08AD3AAB-B893-6143-91B0-7F5381B9413B}">
            <xm:f>Parameters!$D$38</xm:f>
            <x14:dxf>
              <font>
                <sz val="12"/>
                <color rgb="FF000000"/>
                <name val="Arial"/>
              </font>
              <fill>
                <patternFill patternType="solid">
                  <bgColor rgb="FFEE9F8F"/>
                </patternFill>
              </fill>
            </x14:dxf>
          </x14:cfRule>
          <xm:sqref>G8:G225</xm:sqref>
        </x14:conditionalFormatting>
        <x14:conditionalFormatting xmlns:xm="http://schemas.microsoft.com/office/excel/2006/main">
          <x14:cfRule type="cellIs" priority="30" stopIfTrue="1" operator="between" id="{D95EA67C-BB0E-F945-BD06-1698C1396474}">
            <xm:f>0</xm:f>
            <xm:f>Parameters!$D$42</xm:f>
            <x14:dxf>
              <font>
                <sz val="12"/>
                <color rgb="FF000000"/>
                <name val="Arial"/>
              </font>
              <fill>
                <patternFill patternType="solid">
                  <bgColor rgb="FFFCDCDF"/>
                </patternFill>
              </fill>
            </x14:dxf>
          </x14:cfRule>
          <x14:cfRule type="cellIs" priority="28" stopIfTrue="1" operator="greaterThanOrEqual" id="{EDBCA1BD-74CD-A242-A809-8C83AC75CBAB}">
            <xm:f>Parameters!$D$41</xm:f>
            <x14:dxf>
              <font>
                <sz val="12"/>
                <color rgb="FF000000"/>
                <name val="Arial"/>
              </font>
              <fill>
                <patternFill patternType="solid">
                  <bgColor rgb="FFF2676B"/>
                </patternFill>
              </fill>
            </x14:dxf>
          </x14:cfRule>
          <x14:cfRule type="cellIs" priority="29" stopIfTrue="1" operator="greaterThanOrEqual" id="{036D49CD-DDD3-B141-82BD-AEE979FF4B0F}">
            <xm:f>Parameters!$D$42</xm:f>
            <x14:dxf>
              <font>
                <sz val="12"/>
                <color rgb="FF000000"/>
                <name val="Arial"/>
              </font>
              <fill>
                <patternFill patternType="solid">
                  <bgColor rgb="FFF7A9AC"/>
                </patternFill>
              </fill>
            </x14:dxf>
          </x14:cfRule>
          <xm:sqref>H1:H5</xm:sqref>
        </x14:conditionalFormatting>
        <x14:conditionalFormatting xmlns:xm="http://schemas.microsoft.com/office/excel/2006/main">
          <x14:cfRule type="cellIs" priority="45" stopIfTrue="1" operator="greaterThanOrEqual" id="{1187B0E6-D127-D44D-AEA4-596A927F91DA}">
            <xm:f>Parameters!$D$42</xm:f>
            <x14:dxf>
              <font>
                <sz val="12"/>
                <color rgb="FF000000"/>
                <name val="Arial"/>
              </font>
              <fill>
                <patternFill patternType="solid">
                  <bgColor rgb="FFF7A9AC"/>
                </patternFill>
              </fill>
            </x14:dxf>
          </x14:cfRule>
          <x14:cfRule type="cellIs" priority="44" stopIfTrue="1" operator="greaterThanOrEqual" id="{17C90AF8-A1F4-784E-89A9-30EF27036C0B}">
            <xm:f>Parameters!$D$41</xm:f>
            <x14:dxf>
              <font>
                <sz val="12"/>
                <color rgb="FF000000"/>
                <name val="Arial"/>
              </font>
              <fill>
                <patternFill patternType="solid">
                  <bgColor rgb="FFF2676B"/>
                </patternFill>
              </fill>
            </x14:dxf>
          </x14:cfRule>
          <xm:sqref>H8:H225</xm:sqref>
        </x14:conditionalFormatting>
        <x14:conditionalFormatting xmlns:xm="http://schemas.microsoft.com/office/excel/2006/main">
          <x14:cfRule type="cellIs" priority="40" stopIfTrue="1" operator="greaterThanOrEqual" id="{96C053CC-03F7-B14A-8383-F6A03DDCEB04}">
            <xm:f>Parameters!$D$41</xm:f>
            <x14:dxf>
              <font>
                <sz val="12"/>
                <color rgb="FF000000"/>
                <name val="Arial"/>
              </font>
              <fill>
                <patternFill patternType="solid">
                  <bgColor rgb="FFE06C25"/>
                </patternFill>
              </fill>
            </x14:dxf>
          </x14:cfRule>
          <x14:cfRule type="cellIs" priority="41" stopIfTrue="1" operator="greaterThanOrEqual" id="{392BDCB5-8CC5-964C-A1B9-19796C2290BD}">
            <xm:f>Parameters!$D$42</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14" id="{607084A5-DDFB-4A4B-A876-594C554AE3AE}">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M3:Z3 M2:AD2</xm:sqref>
        </x14:conditionalFormatting>
        <x14:conditionalFormatting xmlns:xm="http://schemas.microsoft.com/office/excel/2006/main">
          <x14:cfRule type="iconSet" priority="15" id="{8BF92844-4C5B-9C49-91F6-9B14C6E8085B}">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M4:Z5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8196-EEF8-F848-943B-DA8EC7BC36FA}">
  <dimension ref="A1:AL233"/>
  <sheetViews>
    <sheetView zoomScaleNormal="100" workbookViewId="0">
      <pane ySplit="6" topLeftCell="A54" activePane="bottomLeft" state="frozen"/>
      <selection pane="bottomLeft" activeCell="I57" sqref="I57"/>
    </sheetView>
  </sheetViews>
  <sheetFormatPr defaultColWidth="8.6640625" defaultRowHeight="15" x14ac:dyDescent="0.2"/>
  <cols>
    <col min="1" max="1" width="5.33203125" style="35" customWidth="1"/>
    <col min="2" max="2" width="22.6640625" style="35" customWidth="1"/>
    <col min="3" max="3" width="8.6640625" style="35"/>
    <col min="4" max="4" width="7.6640625" style="35" customWidth="1"/>
    <col min="5" max="5" width="8.6640625" style="35"/>
    <col min="6" max="6" width="3.6640625" style="35" customWidth="1"/>
    <col min="7" max="9" width="9.6640625" style="86" customWidth="1"/>
    <col min="10" max="10" width="22.5546875" style="242" bestFit="1" customWidth="1"/>
    <col min="11" max="11" width="22.109375" style="242" bestFit="1" customWidth="1"/>
    <col min="12" max="12" width="5.77734375" style="44" bestFit="1" customWidth="1"/>
    <col min="13" max="13" width="10.44140625" style="86" bestFit="1" customWidth="1"/>
    <col min="14" max="14" width="5.88671875" style="86" bestFit="1" customWidth="1"/>
    <col min="15" max="15" width="9.6640625" style="86" bestFit="1" customWidth="1"/>
    <col min="16" max="16" width="16.21875" style="86" bestFit="1" customWidth="1"/>
    <col min="17" max="17" width="23.5546875" style="86" bestFit="1" customWidth="1"/>
    <col min="18" max="18" width="11.5546875" style="86" bestFit="1" customWidth="1"/>
    <col min="19" max="19" width="9.33203125" style="86" bestFit="1" customWidth="1"/>
    <col min="20" max="20" width="9.109375" style="86" bestFit="1" customWidth="1"/>
    <col min="21" max="28" width="9.6640625" style="86" customWidth="1"/>
    <col min="29" max="16384" width="8.6640625" style="35"/>
  </cols>
  <sheetData>
    <row r="1" spans="1:38" x14ac:dyDescent="0.2">
      <c r="A1" s="81"/>
      <c r="B1" s="84"/>
      <c r="C1" s="84"/>
      <c r="D1" s="174"/>
      <c r="E1" s="174"/>
      <c r="F1" s="85"/>
      <c r="G1" s="80"/>
      <c r="H1" s="80"/>
      <c r="I1" s="87"/>
      <c r="L1" s="91"/>
      <c r="N1" s="87"/>
      <c r="O1" s="87"/>
      <c r="P1" s="87"/>
      <c r="Q1" s="87"/>
      <c r="R1" s="87"/>
      <c r="S1" s="87"/>
      <c r="T1" s="87"/>
      <c r="U1" s="87"/>
      <c r="V1" s="87"/>
      <c r="W1" s="87"/>
      <c r="X1" s="87"/>
      <c r="Y1" s="87"/>
      <c r="Z1" s="87"/>
      <c r="AA1" s="87"/>
      <c r="AB1" s="87"/>
      <c r="AC1" s="87"/>
      <c r="AE1" s="89"/>
      <c r="AF1" s="89"/>
      <c r="AG1" s="89"/>
      <c r="AH1" s="89"/>
      <c r="AI1" s="89"/>
      <c r="AJ1" s="89"/>
      <c r="AK1" s="89"/>
      <c r="AL1" s="196"/>
    </row>
    <row r="2" spans="1:38" ht="15.75" x14ac:dyDescent="0.2">
      <c r="A2" s="93"/>
      <c r="B2" s="95" t="s">
        <v>424</v>
      </c>
      <c r="C2" s="88"/>
      <c r="D2" s="172"/>
      <c r="E2" s="172"/>
      <c r="F2" s="89"/>
      <c r="G2" s="90"/>
      <c r="H2" s="90"/>
      <c r="I2" s="90"/>
      <c r="L2" s="91"/>
      <c r="M2" s="177" t="str">
        <f>IF(SUM(M4:M5)&gt;0,"Norm. Values",IF(ISTEXT(M7),"Raw Values",""))</f>
        <v>Norm. Values</v>
      </c>
      <c r="N2" s="177" t="str">
        <f t="shared" ref="N2:AD2" si="0">IF(SUM(N4:N5)&gt;0,"Norm. Values",IF(ISTEXT(N7),"Raw Values",""))</f>
        <v>Norm. Values</v>
      </c>
      <c r="O2" s="177" t="str">
        <f t="shared" si="0"/>
        <v>Raw Values</v>
      </c>
      <c r="P2" s="177" t="str">
        <f t="shared" si="0"/>
        <v>Raw Values</v>
      </c>
      <c r="Q2" s="177"/>
      <c r="R2" s="177"/>
      <c r="S2" s="177" t="str">
        <f t="shared" si="0"/>
        <v/>
      </c>
      <c r="T2" s="177" t="str">
        <f t="shared" si="0"/>
        <v/>
      </c>
      <c r="U2" s="177" t="str">
        <f t="shared" si="0"/>
        <v/>
      </c>
      <c r="V2" s="177" t="str">
        <f t="shared" si="0"/>
        <v/>
      </c>
      <c r="W2" s="177" t="str">
        <f t="shared" si="0"/>
        <v/>
      </c>
      <c r="X2" s="177" t="str">
        <f t="shared" si="0"/>
        <v/>
      </c>
      <c r="Y2" s="177" t="str">
        <f t="shared" si="0"/>
        <v/>
      </c>
      <c r="Z2" s="177" t="str">
        <f t="shared" si="0"/>
        <v/>
      </c>
      <c r="AA2" s="177" t="str">
        <f t="shared" si="0"/>
        <v/>
      </c>
      <c r="AB2" s="177" t="str">
        <f t="shared" si="0"/>
        <v/>
      </c>
      <c r="AC2" s="177" t="str">
        <f t="shared" si="0"/>
        <v/>
      </c>
      <c r="AD2" s="177" t="str">
        <f t="shared" si="0"/>
        <v/>
      </c>
      <c r="AE2" s="89"/>
      <c r="AF2" s="89"/>
      <c r="AG2" s="89"/>
      <c r="AH2" s="89"/>
      <c r="AI2" s="89"/>
      <c r="AJ2" s="89"/>
      <c r="AK2" s="89"/>
      <c r="AL2" s="93"/>
    </row>
    <row r="3" spans="1:38" ht="15.75" x14ac:dyDescent="0.2">
      <c r="A3" s="93"/>
      <c r="B3" s="95"/>
      <c r="C3" s="88"/>
      <c r="D3" s="172"/>
      <c r="E3" s="172"/>
      <c r="F3" s="89"/>
      <c r="G3" s="90"/>
      <c r="H3" s="90"/>
      <c r="I3" s="90"/>
      <c r="L3" s="91"/>
      <c r="M3" s="178" t="str">
        <f>IF(M4&gt;0,"Underlying",IF(M5=1,"Emerging",""))</f>
        <v>Underlying</v>
      </c>
      <c r="N3" s="178" t="str">
        <f t="shared" ref="N3:W3" si="1">IF(N4=1,"Underlying",IF(N5=1,"Emerging",""))</f>
        <v/>
      </c>
      <c r="O3" s="178" t="str">
        <f t="shared" si="1"/>
        <v/>
      </c>
      <c r="P3" s="178" t="str">
        <f t="shared" si="1"/>
        <v/>
      </c>
      <c r="Q3" s="178"/>
      <c r="R3" s="178"/>
      <c r="S3" s="178" t="str">
        <f t="shared" si="1"/>
        <v/>
      </c>
      <c r="T3" s="178" t="str">
        <f t="shared" si="1"/>
        <v/>
      </c>
      <c r="U3" s="178" t="str">
        <f t="shared" si="1"/>
        <v/>
      </c>
      <c r="V3" s="178" t="str">
        <f t="shared" si="1"/>
        <v/>
      </c>
      <c r="W3" s="178" t="str">
        <f t="shared" si="1"/>
        <v/>
      </c>
      <c r="X3" s="178" t="str">
        <f>IF(X4=1,"Underlying",IF(X5=1,"Emerging",""))</f>
        <v/>
      </c>
      <c r="Y3" s="178" t="str">
        <f t="shared" ref="Y3:Z3" si="2">IF(Y4=1,"Underlying",IF(Y5=1,"Emerging",""))</f>
        <v/>
      </c>
      <c r="Z3" s="178" t="str">
        <f t="shared" si="2"/>
        <v/>
      </c>
      <c r="AA3" s="179"/>
      <c r="AB3" s="179"/>
      <c r="AC3" s="179"/>
      <c r="AD3" s="179"/>
      <c r="AE3" s="89"/>
      <c r="AF3" s="89"/>
      <c r="AG3" s="89"/>
      <c r="AH3" s="89"/>
      <c r="AI3" s="89"/>
      <c r="AJ3" s="89"/>
      <c r="AK3" s="89"/>
      <c r="AL3" s="93"/>
    </row>
    <row r="4" spans="1:38" ht="15.75" x14ac:dyDescent="0.2">
      <c r="A4" s="93"/>
      <c r="B4" s="95"/>
      <c r="C4" s="88"/>
      <c r="D4" s="172"/>
      <c r="E4" s="172"/>
      <c r="F4" s="89"/>
      <c r="G4" s="90"/>
      <c r="H4" s="90"/>
      <c r="I4" s="80" t="s">
        <v>412</v>
      </c>
      <c r="L4" s="91"/>
      <c r="M4" s="180">
        <f>IFERROR(INDEX('Data Dictionary'!$I$8:$I$37,MATCH(M7,'Data Dictionary'!$K$8:$K$37,0)),"")</f>
        <v>2</v>
      </c>
      <c r="N4" s="180">
        <f>IFERROR(INDEX('Data Dictionary'!$I$8:$I$37,MATCH(N7,'Data Dictionary'!$K$8:$K$37,0)),"")</f>
        <v>0</v>
      </c>
      <c r="O4" s="180" t="str">
        <f>IFERROR(INDEX('Data Dictionary'!$I$8:$I$37,MATCH(O7,'Data Dictionary'!$K$8:$K$37,0)),"")</f>
        <v/>
      </c>
      <c r="P4" s="180" t="str">
        <f>IFERROR(INDEX('Data Dictionary'!$I$8:$I$37,MATCH(P7,'Data Dictionary'!$K$8:$K$37,0)),"")</f>
        <v/>
      </c>
      <c r="Q4" s="180"/>
      <c r="R4" s="180"/>
      <c r="S4" s="180" t="str">
        <f>IFERROR(INDEX('Data Dictionary'!$I$8:$I$37,MATCH(S7,'Data Dictionary'!$K$8:$K$37,0)),"")</f>
        <v/>
      </c>
      <c r="T4" s="180" t="str">
        <f>IFERROR(INDEX('Data Dictionary'!$I$8:$I$37,MATCH(T7,'Data Dictionary'!$K$8:$K$37,0)),"")</f>
        <v/>
      </c>
      <c r="U4" s="180" t="str">
        <f>IFERROR(INDEX('Data Dictionary'!$I$8:$I$37,MATCH(U7,'Data Dictionary'!$K$8:$K$37,0)),"")</f>
        <v/>
      </c>
      <c r="V4" s="180"/>
      <c r="W4" s="180"/>
      <c r="X4" s="180"/>
      <c r="Y4" s="180"/>
      <c r="Z4" s="180"/>
      <c r="AA4" s="92"/>
      <c r="AB4" s="92"/>
      <c r="AC4" s="87"/>
      <c r="AD4" s="89"/>
      <c r="AE4" s="89"/>
      <c r="AF4" s="89"/>
      <c r="AG4" s="89"/>
      <c r="AH4" s="89"/>
      <c r="AI4" s="89"/>
      <c r="AJ4" s="89"/>
      <c r="AK4" s="89"/>
      <c r="AL4" s="93"/>
    </row>
    <row r="5" spans="1:38" x14ac:dyDescent="0.2">
      <c r="A5" s="93"/>
      <c r="B5" s="8"/>
      <c r="C5" s="88"/>
      <c r="D5" s="172"/>
      <c r="E5" s="172"/>
      <c r="F5" s="89"/>
      <c r="G5" s="90"/>
      <c r="H5" s="90"/>
      <c r="I5" s="80" t="s">
        <v>454</v>
      </c>
      <c r="L5" s="91"/>
      <c r="M5" s="181">
        <f>IFERROR(INDEX('Data Dictionary'!$J$8:$J$37,MATCH(M7,'Data Dictionary'!$K$8:$K$37,0)),"")</f>
        <v>0</v>
      </c>
      <c r="N5" s="181">
        <f>IFERROR(INDEX('Data Dictionary'!$J$8:$J$37,MATCH(N7,'Data Dictionary'!$K$8:$K$37,0)),"")</f>
        <v>2</v>
      </c>
      <c r="O5" s="181" t="str">
        <f>IFERROR(INDEX('Data Dictionary'!$J$8:$J$37,MATCH(O7,'Data Dictionary'!$K$8:$K$37,0)),"")</f>
        <v/>
      </c>
      <c r="P5" s="181" t="str">
        <f>IFERROR(INDEX('Data Dictionary'!$J$8:$J$37,MATCH(P7,'Data Dictionary'!$K$8:$K$37,0)),"")</f>
        <v/>
      </c>
      <c r="Q5" s="181"/>
      <c r="R5" s="181"/>
      <c r="S5" s="181" t="str">
        <f>IFERROR(INDEX('Data Dictionary'!$J$8:$J$37,MATCH(S7,'Data Dictionary'!$K$8:$K$37,0)),"")</f>
        <v/>
      </c>
      <c r="T5" s="181" t="str">
        <f>IFERROR(INDEX('Data Dictionary'!$J$8:$J$37,MATCH(T7,'Data Dictionary'!$K$8:$K$37,0)),"")</f>
        <v/>
      </c>
      <c r="U5" s="181" t="str">
        <f>IFERROR(INDEX('Data Dictionary'!$J$8:$J$37,MATCH(U7,'Data Dictionary'!$K$8:$K$37,0)),"")</f>
        <v/>
      </c>
      <c r="V5" s="181"/>
      <c r="W5" s="181"/>
      <c r="X5" s="181"/>
      <c r="Y5" s="181"/>
      <c r="Z5" s="181"/>
      <c r="AA5" s="92"/>
      <c r="AB5" s="92"/>
      <c r="AC5" s="87"/>
      <c r="AD5" s="89"/>
      <c r="AE5" s="89"/>
      <c r="AF5" s="89"/>
      <c r="AG5" s="89"/>
      <c r="AH5" s="89"/>
      <c r="AI5" s="89"/>
      <c r="AJ5" s="89"/>
      <c r="AK5" s="89"/>
      <c r="AL5" s="93"/>
    </row>
    <row r="6" spans="1:38" ht="63.75" x14ac:dyDescent="0.2">
      <c r="A6" s="197" t="s">
        <v>0</v>
      </c>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Operational Risk Score, 12M</v>
      </c>
      <c r="N6" s="246" t="str">
        <f>IFERROR(INDEX('Data Dictionary'!$E$8:$E$37,MATCH(N7,'Data Dictionary'!$K$8:$K$37,0)),IFERROR(CONCATENATE(INDEX('Data Dictionary'!$E$8:$E$37,MATCH(LEFT(N7, SEARCH("_raw",N7,1)-1),'Data Dictionary'!$L$8:$L$37,0))," (Raw)"),""))</f>
        <v>Operational Risk Score, Change</v>
      </c>
      <c r="O6" s="246" t="str">
        <f>IFERROR(INDEX('Data Dictionary'!$E$8:$E$37,MATCH(O7,'Data Dictionary'!$K$8:$K$37,0)),IFERROR(CONCATENATE(INDEX('Data Dictionary'!$E$8:$E$37,MATCH(LEFT(O7, SEARCH("_raw",O7,1)-1),'Data Dictionary'!$L$8:$L$37,0))," (Raw)"),""))</f>
        <v>Operational Risk Score, 12M (Raw)</v>
      </c>
      <c r="P6" s="246" t="str">
        <f>IFERROR(INDEX('Data Dictionary'!$E$8:$E$37,MATCH(P7,'Data Dictionary'!$K$8:$K$37,0)),IFERROR(CONCATENATE(INDEX('Data Dictionary'!$E$8:$E$37,MATCH(LEFT(P7, SEARCH("_raw",P7,1)-1),'Data Dictionary'!$L$8:$L$37,0))," (Raw)"),""))</f>
        <v>Operational Risk Score, Change (Raw)</v>
      </c>
      <c r="Q6" s="246"/>
      <c r="R6" s="246"/>
      <c r="S6" s="246" t="str">
        <f>IFERROR(INDEX('Data Dictionary'!$E$8:$E$37,MATCH(S7,'Data Dictionary'!$K$8:$K$37,0)),IFERROR(CONCATENATE(INDEX('Data Dictionary'!$E$8:$E$37,MATCH(LEFT(S7, SEARCH("_raw",S7,1)-1),'Data Dictionary'!$L$8:$L$37,0))," (Raw)"),""))</f>
        <v/>
      </c>
      <c r="T6" s="246" t="str">
        <f>IFERROR(INDEX('Data Dictionary'!$E$8:$E$37,MATCH(T7,'Data Dictionary'!$K$8:$K$37,0)),IFERROR(CONCATENATE(INDEX('Data Dictionary'!$E$8:$E$37,MATCH(LEFT(T7, SEARCH("_raw",T7,1)-1),'Data Dictionary'!$L$8:$L$37,0))," (Raw)"),""))</f>
        <v/>
      </c>
      <c r="U6" s="246" t="str">
        <f>IFERROR(INDEX('Data Dictionary'!$E$8:$E$37,MATCH(U7,'Data Dictionary'!$K$8:$K$37,0)),IFERROR(CONCATENATE(INDEX('Data Dictionary'!$E$8:$E$37,MATCH(LEFT(U7, SEARCH("_raw",U7,1)-1),'Data Dictionary'!$L$8:$L$37,0))," (Raw)"),""))</f>
        <v/>
      </c>
      <c r="V6" s="246" t="str">
        <f>IFERROR(INDEX('Data Dictionary'!$E$8:$E$37,MATCH(V7,'Data Dictionary'!$K$8:$K$37,0)),IFERROR(CONCATENATE(INDEX('Data Dictionary'!$E$8:$E$37,MATCH(LEFT(V7, SEARCH("_raw",V7,1)-1),'Data Dictionary'!$L$8:$L$37,0))," (Raw)"),""))</f>
        <v/>
      </c>
      <c r="W6" s="246"/>
      <c r="X6" s="246"/>
      <c r="Y6" s="246"/>
      <c r="Z6" s="246"/>
      <c r="AA6" s="99"/>
      <c r="AB6" s="99"/>
      <c r="AC6" s="99"/>
    </row>
    <row r="7" spans="1:38" s="94" customFormat="1" ht="51" x14ac:dyDescent="0.2">
      <c r="A7" s="198"/>
      <c r="B7" s="188"/>
      <c r="C7" s="188"/>
      <c r="D7" s="218"/>
      <c r="E7" s="218"/>
      <c r="F7" s="102"/>
      <c r="G7" s="189"/>
      <c r="H7" s="189"/>
      <c r="I7" s="189"/>
      <c r="J7" s="243" t="s">
        <v>601</v>
      </c>
      <c r="K7" s="243" t="s">
        <v>602</v>
      </c>
      <c r="L7" s="244" t="s">
        <v>2</v>
      </c>
      <c r="M7" s="247" t="s">
        <v>388</v>
      </c>
      <c r="N7" s="247" t="s">
        <v>393</v>
      </c>
      <c r="O7" s="247" t="s">
        <v>472</v>
      </c>
      <c r="P7" s="247" t="s">
        <v>473</v>
      </c>
      <c r="Q7"/>
      <c r="R7"/>
      <c r="S7" s="247"/>
      <c r="T7" s="247"/>
      <c r="U7" s="247"/>
      <c r="V7" s="247"/>
      <c r="W7" s="247"/>
      <c r="X7" s="247"/>
      <c r="Y7" s="247"/>
      <c r="Z7" s="247"/>
      <c r="AA7" s="100"/>
      <c r="AB7" s="99"/>
      <c r="AC7" s="100"/>
      <c r="AD7" s="35"/>
    </row>
    <row r="8" spans="1:38" x14ac:dyDescent="0.2">
      <c r="A8" s="84">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190" t="str">
        <f ca="1">IF(L8 &lt;&gt; C8, "Countries don't match", "")</f>
        <v/>
      </c>
      <c r="G8" s="80">
        <f>IF(N8=7, 6.9, 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6.9</v>
      </c>
      <c r="H8" s="80" cm="1">
        <f t="array" ref="H8">IF(
    SUM(IF(
            ISNUMBER(
                IF(
                    $M$4:$X$4,
                    (M8:X8),
                    "")),
            1,
            0))
        =0,
    NA(),
    IF(
        Parameters!$D$15=1,
        IF(
            SUM(--(ISNUMBER(IF($M$4:$X$4=1,(M8:X8),""))))&gt;0,
            MAX(IF(
                ISNUMBER(M8:X8),
                IF(
                    M$4:X$4=1,
                    M8:X8,
                    ""),
                "")),
            MAX(IF(
                ISNUMBER(M8:X8),
                IF(
                    M$4:X$4=2,
                    M8:X8,
                    ""),
                ""))
        ),
        IF(
            Parameters!$D$16=1,
            IFERROR(
                AVERAGE(IF(
                    ISNUMBER(M8:X8),
                    IF(
                        M$4:X$4=1,
                        M8:X8,
                        ""),
                    "")),
                AVERAGE(IF(
                    ISNUMBER(M8:X8),
                    IF(
                        M$4:X$4=2,
                        M8:X8,
                        ""),
                    ""))
            ),
            IF(
                Parameters!$D$17=1,
                IFERROR(
                    IF(
                        OR(
                            IF(
                                ISNUMBER(M8:X8),
                                IF(
                                    M$4:X$4=1,
                                    M8:X8,
                                    ""),
                                "")
                            =0),
                        0,
                        GEOMEAN(IF(
                            ISNUMBER(M8:X8),
                            IF(
                                M$4:X$4=1,
                                M8:X8,
                                ""),
                            ""))
                    ),
                    IF(
                        OR(IF(
                            ISNUMBER(M8:X8),
                            IF(
                                M$4:X$4=2,
                                M8:X8,
                                ""),
                            "")
                            =0),
                        0,
                        GEOMEAN(IF(
                            ISNUMBER(M8:X8),
                            IF(
                                M$4:X$4=2,
                                M8:X8,
                                ""),
                            "")))
                )
            )
        )
    )
)</f>
        <v>0.63863516267834197</v>
      </c>
      <c r="I8" s="191" cm="1">
        <f t="array" ref="I8">IF(
    SUM(IF(
            ISNUMBER(
                IF(
                    $M$5:$X$5,
                    (M8:X8),
                    "")),
            1,
            0))
        =0,
    NA(),
    IF(
        Parameters!$D$15=1,
        IF(
            SUM(--(ISNUMBER(IF($M$5:$X$5=1,(M8:X8),""))))&gt;0,
            MAX(IF(
                ISNUMBER(M8:X8),
                IF(
                    M$5:X$5=1,
                    M8:X8,
                    ""),
                "")),
            MAX(IF(
                ISNUMBER(M8:X8),
                IF(
                    M$5:X$5=2,
                    M8:X8,
                    ""),
                ""))
        ),
        IF(
            Parameters!$D$16=1,
            IFERROR(
                AVERAGE(IF(
                    ISNUMBER(M8:X8),
                    IF(
                        M$5:X$5=1,
                        M8:X8,
                        ""),
                    "")),
                AVERAGE(IF(
                    ISNUMBER(M8:X8),
                    IF(
                        M$5:X$5=2,
                        M8:X8,
                        ""),
                    ""))
            ),
            IF(
                Parameters!$D$17=1,
                IFERROR(
                    IF(
                        OR(
                            IF(
                                ISNUMBER(M8:X8),
                                IF(
                                    M$5:X$5=1,
                                    M8:X8,
                                    ""),
                                "")
                            =0),
                        0,
                        GEOMEAN(IF(
                            ISNUMBER(M8:X8),
                            IF(
                                M$5:X$5=1,
                                M8:X8,
                                ""),
                            ""))
                    ),
                    IF(
                        OR(IF(
                            ISNUMBER(M8:X8),
                            IF(
                                M$5:X$5=2,
                                M8:X8,
                                ""),
                            "")
                            =0),
                        0,
                        GEOMEAN(IF(
                            ISNUMBER(M8:X8),
                            IF(
                                M$5:X$5=2,
                                M8:X8,
                                ""),
                            "")))
                )
            )
        )
    )
)</f>
        <v>7</v>
      </c>
      <c r="J8" s="242">
        <v>46281</v>
      </c>
      <c r="K8" s="242">
        <v>46281</v>
      </c>
      <c r="L8" s="91" t="s">
        <v>667</v>
      </c>
      <c r="M8" s="192">
        <v>0.63863516267834197</v>
      </c>
      <c r="N8" s="192">
        <v>7</v>
      </c>
      <c r="O8" s="192">
        <v>23.75</v>
      </c>
      <c r="P8" s="192">
        <v>4.25</v>
      </c>
      <c r="Q8"/>
      <c r="R8"/>
      <c r="S8" s="192"/>
      <c r="T8" s="192"/>
      <c r="U8" s="192"/>
      <c r="V8" s="192"/>
      <c r="W8" s="192"/>
      <c r="X8" s="192"/>
      <c r="Y8" s="87"/>
      <c r="Z8" s="87"/>
    </row>
    <row r="9" spans="1:38" x14ac:dyDescent="0.2">
      <c r="A9" s="84">
        <v>2</v>
      </c>
      <c r="B9" s="84" t="str">
        <f ca="1"/>
        <v>Afghanistan</v>
      </c>
      <c r="C9" s="84" t="str">
        <f ca="1"/>
        <v>AFG</v>
      </c>
      <c r="D9" s="219" t="str">
        <f ca="1"/>
        <v>SAS           South Asia</v>
      </c>
      <c r="E9" s="219" t="str">
        <f ca="1"/>
        <v>IDA</v>
      </c>
      <c r="F9" s="190" t="str">
        <f t="shared" ref="F9:F72" ca="1" si="3">IF(L9 &lt;&gt; C9, "Countries don't match", "")</f>
        <v/>
      </c>
      <c r="G9" s="80">
        <f>IF(N9=7, 6.9, 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9.5517407571030528</v>
      </c>
      <c r="H9" s="80" cm="1">
        <f t="array" ref="H9">IF(
    SUM(IF(
            ISNUMBER(
                IF(
                    $M$4:$X$4,
                    (M9:X9),
                    "")),
            1,
            0))
        =0,
    NA(),
    IF(
        Parameters!$D$15=1,
        IF(
            SUM(--(ISNUMBER(IF($M$4:$X$4=1,(M9:X9),""))))&gt;0,
            MAX(IF(
                ISNUMBER(M9:X9),
                IF(
                    M$4:X$4=1,
                    M9:X9,
                    ""),
                "")),
            MAX(IF(
                ISNUMBER(M9:X9),
                IF(
                    M$4:X$4=2,
                    M9:X9,
                    ""),
                ""))
        ),
        IF(
            Parameters!$D$16=1,
            IFERROR(
                AVERAGE(IF(
                    ISNUMBER(M9:X9),
                    IF(
                        M$4:X$4=1,
                        M9:X9,
                        ""),
                    "")),
                AVERAGE(IF(
                    ISNUMBER(M9:X9),
                    IF(
                        M$4:X$4=2,
                        M9:X9,
                        ""),
                    ""))
            ),
            IF(
                Parameters!$D$17=1,
                IFERROR(
                    IF(
                        OR(
                            IF(
                                ISNUMBER(M9:X9),
                                IF(
                                    M$4:X$4=1,
                                    M9:X9,
                                    ""),
                                "")
                            =0),
                        0,
                        GEOMEAN(IF(
                            ISNUMBER(M9:X9),
                            IF(
                                M$4:X$4=1,
                                M9:X9,
                                ""),
                            ""))
                    ),
                    IF(
                        OR(IF(
                            ISNUMBER(M9:X9),
                            IF(
                                M$4:X$4=2,
                                M9:X9,
                                ""),
                            "")
                            =0),
                        0,
                        GEOMEAN(IF(
                            ISNUMBER(M9:X9),
                            IF(
                                M$4:X$4=2,
                                M9:X9,
                                ""),
                            "")))
                )
            )
        )
    )
)</f>
        <v>9.1235751490903603</v>
      </c>
      <c r="I9" s="191" cm="1">
        <f t="array" ref="I9">IF(
    SUM(IF(
            ISNUMBER(
                IF(
                    $M$5:$X$5,
                    (M9:X9),
                    "")),
            1,
            0))
        =0,
    NA(),
    IF(
        Parameters!$D$15=1,
        IF(
            SUM(--(ISNUMBER(IF($M$5:$X$5=1,(M9:X9),""))))&gt;0,
            MAX(IF(
                ISNUMBER(M9:X9),
                IF(
                    M$5:X$5=1,
                    M9:X9,
                    ""),
                "")),
            MAX(IF(
                ISNUMBER(M9:X9),
                IF(
                    M$5:X$5=2,
                    M9:X9,
                    ""),
                ""))
        ),
        IF(
            Parameters!$D$16=1,
            IFERROR(
                AVERAGE(IF(
                    ISNUMBER(M9:X9),
                    IF(
                        M$5:X$5=1,
                        M9:X9,
                        ""),
                    "")),
                AVERAGE(IF(
                    ISNUMBER(M9:X9),
                    IF(
                        M$5:X$5=2,
                        M9:X9,
                        ""),
                    ""))
            ),
            IF(
                Parameters!$D$17=1,
                IFERROR(
                    IF(
                        OR(
                            IF(
                                ISNUMBER(M9:X9),
                                IF(
                                    M$5:X$5=1,
                                    M9:X9,
                                    ""),
                                "")
                            =0),
                        0,
                        GEOMEAN(IF(
                            ISNUMBER(M9:X9),
                            IF(
                                M$5:X$5=1,
                                M9:X9,
                                ""),
                            ""))
                    ),
                    IF(
                        OR(IF(
                            ISNUMBER(M9:X9),
                            IF(
                                M$5:X$5=2,
                                M9:X9,
                                ""),
                            "")
                            =0),
                        0,
                        GEOMEAN(IF(
                            ISNUMBER(M9:X9),
                            IF(
                                M$5:X$5=2,
                                M9:X9,
                                ""),
                            "")))
                )
            )
        )
    )
)</f>
        <v>10</v>
      </c>
      <c r="J9" s="242">
        <v>46281</v>
      </c>
      <c r="K9" s="242">
        <v>46281</v>
      </c>
      <c r="L9" s="91" t="s">
        <v>7</v>
      </c>
      <c r="M9" s="192">
        <v>9.1235751490903603</v>
      </c>
      <c r="N9" s="192">
        <v>10</v>
      </c>
      <c r="O9" s="192">
        <v>70.5833333333333</v>
      </c>
      <c r="P9" s="192">
        <v>5.4166666666666501</v>
      </c>
      <c r="Q9"/>
      <c r="R9"/>
      <c r="S9" s="192"/>
      <c r="T9" s="192"/>
      <c r="U9" s="192"/>
      <c r="V9" s="192"/>
      <c r="W9" s="192"/>
      <c r="X9" s="192"/>
      <c r="Y9" s="87"/>
      <c r="Z9" s="87"/>
    </row>
    <row r="10" spans="1:38" x14ac:dyDescent="0.2">
      <c r="A10" s="84">
        <v>3</v>
      </c>
      <c r="B10" s="84" t="str">
        <f ca="1"/>
        <v>Angola</v>
      </c>
      <c r="C10" s="84" t="str">
        <f ca="1"/>
        <v>AGO</v>
      </c>
      <c r="D10" s="219" t="str">
        <f ca="1"/>
        <v>SSF           Sub-Saharan Africa</v>
      </c>
      <c r="E10" s="219" t="str">
        <f ca="1"/>
        <v>IBRD</v>
      </c>
      <c r="F10" s="190" t="str">
        <f t="shared" ca="1" si="3"/>
        <v/>
      </c>
      <c r="G10" s="80">
        <f>IF(N10=7, 6.9, 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5.9318156318816868</v>
      </c>
      <c r="H10" s="80" cm="1">
        <f t="array" ref="H10">IF(
    SUM(IF(
            ISNUMBER(
                IF(
                    $M$4:$X$4,
                    (M10:X10),
                    "")),
            1,
            0))
        =0,
    NA(),
    IF(
        Parameters!$D$15=1,
        IF(
            SUM(--(ISNUMBER(IF($M$4:$X$4=1,(M10:X10),""))))&gt;0,
            MAX(IF(
                ISNUMBER(M10:X10),
                IF(
                    M$4:X$4=1,
                    M10:X10,
                    ""),
                "")),
            MAX(IF(
                ISNUMBER(M10:X10),
                IF(
                    M$4:X$4=2,
                    M10:X10,
                    ""),
                ""))
        ),
        IF(
            Parameters!$D$16=1,
            IFERROR(
                AVERAGE(IF(
                    ISNUMBER(M10:X10),
                    IF(
                        M$4:X$4=1,
                        M10:X10,
                        ""),
                    "")),
                AVERAGE(IF(
                    ISNUMBER(M10:X10),
                    IF(
                        M$4:X$4=2,
                        M10:X10,
                        ""),
                    ""))
            ),
            IF(
                Parameters!$D$17=1,
                IFERROR(
                    IF(
                        OR(
                            IF(
                                ISNUMBER(M10:X10),
                                IF(
                                    M$4:X$4=1,
                                    M10:X10,
                                    ""),
                                "")
                            =0),
                        0,
                        GEOMEAN(IF(
                            ISNUMBER(M10:X10),
                            IF(
                                M$4:X$4=1,
                                M10:X10,
                                ""),
                            ""))
                    ),
                    IF(
                        OR(IF(
                            ISNUMBER(M10:X10),
                            IF(
                                M$4:X$4=2,
                                M10:X10,
                                ""),
                            "")
                            =0),
                        0,
                        GEOMEAN(IF(
                            ISNUMBER(M10:X10),
                            IF(
                                M$4:X$4=2,
                                M10:X10,
                                ""),
                            "")))
                )
            )
        )
    )
)</f>
        <v>6.8740092096323702</v>
      </c>
      <c r="I10" s="191" cm="1">
        <f t="array" ref="I10">IF(
    SUM(IF(
            ISNUMBER(
                IF(
                    $M$5:$X$5,
                    (M10:X10),
                    "")),
            1,
            0))
        =0,
    NA(),
    IF(
        Parameters!$D$15=1,
        IF(
            SUM(--(ISNUMBER(IF($M$5:$X$5=1,(M10:X10),""))))&gt;0,
            MAX(IF(
                ISNUMBER(M10:X10),
                IF(
                    M$5:X$5=1,
                    M10:X10,
                    ""),
                "")),
            MAX(IF(
                ISNUMBER(M10:X10),
                IF(
                    M$5:X$5=2,
                    M10:X10,
                    ""),
                ""))
        ),
        IF(
            Parameters!$D$16=1,
            IFERROR(
                AVERAGE(IF(
                    ISNUMBER(M10:X10),
                    IF(
                        M$5:X$5=1,
                        M10:X10,
                        ""),
                    "")),
                AVERAGE(IF(
                    ISNUMBER(M10:X10),
                    IF(
                        M$5:X$5=2,
                        M10:X10,
                        ""),
                    ""))
            ),
            IF(
                Parameters!$D$17=1,
                IFERROR(
                    IF(
                        OR(
                            IF(
                                ISNUMBER(M10:X10),
                                IF(
                                    M$5:X$5=1,
                                    M10:X10,
                                    ""),
                                "")
                            =0),
                        0,
                        GEOMEAN(IF(
                            ISNUMBER(M10:X10),
                            IF(
                                M$5:X$5=1,
                                M10:X10,
                                ""),
                            ""))
                    ),
                    IF(
                        OR(IF(
                            ISNUMBER(M10:X10),
                            IF(
                                M$5:X$5=2,
                                M10:X10,
                                ""),
                            "")
                            =0),
                        0,
                        GEOMEAN(IF(
                            ISNUMBER(M10:X10),
                            IF(
                                M$5:X$5=2,
                                M10:X10,
                                ""),
                            "")))
                )
            )
        )
    )
)</f>
        <v>5.11876484560569</v>
      </c>
      <c r="J10" s="242">
        <v>44896</v>
      </c>
      <c r="K10" s="242">
        <v>44887</v>
      </c>
      <c r="L10" s="91" t="s">
        <v>9</v>
      </c>
      <c r="M10" s="192">
        <v>6.8740092096323702</v>
      </c>
      <c r="N10" s="192">
        <v>5.11876484560569</v>
      </c>
      <c r="O10" s="192">
        <v>58.1666666666666</v>
      </c>
      <c r="P10" s="192">
        <v>0.83333333333332804</v>
      </c>
      <c r="Q10"/>
      <c r="R10"/>
      <c r="S10" s="192"/>
      <c r="T10" s="192"/>
      <c r="U10" s="192"/>
      <c r="V10" s="192"/>
      <c r="W10" s="192"/>
      <c r="X10" s="192"/>
      <c r="Y10" s="87"/>
      <c r="Z10" s="87"/>
    </row>
    <row r="11" spans="1:38" x14ac:dyDescent="0.2">
      <c r="A11" s="84">
        <v>4</v>
      </c>
      <c r="B11" s="84" t="str">
        <f ca="1"/>
        <v>Albania</v>
      </c>
      <c r="C11" s="84" t="str">
        <f ca="1"/>
        <v>ALB</v>
      </c>
      <c r="D11" s="219" t="str">
        <f ca="1"/>
        <v>ECS           Europe &amp; Central Asia</v>
      </c>
      <c r="E11" s="219" t="str">
        <f ca="1"/>
        <v>IBRD</v>
      </c>
      <c r="F11" s="190" t="str">
        <f t="shared" ca="1" si="3"/>
        <v/>
      </c>
      <c r="G11" s="80">
        <f>IF(N11=7, 6.9, 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4.0274856033012592</v>
      </c>
      <c r="H11" s="80" cm="1">
        <f t="array" ref="H11">IF(
    SUM(IF(
            ISNUMBER(
                IF(
                    $M$4:$X$4,
                    (M11:X11),
                    "")),
            1,
            0))
        =0,
    NA(),
    IF(
        Parameters!$D$15=1,
        IF(
            SUM(--(ISNUMBER(IF($M$4:$X$4=1,(M11:X11),""))))&gt;0,
            MAX(IF(
                ISNUMBER(M11:X11),
                IF(
                    M$4:X$4=1,
                    M11:X11,
                    ""),
                "")),
            MAX(IF(
                ISNUMBER(M11:X11),
                IF(
                    M$4:X$4=2,
                    M11:X11,
                    ""),
                ""))
        ),
        IF(
            Parameters!$D$16=1,
            IFERROR(
                AVERAGE(IF(
                    ISNUMBER(M11:X11),
                    IF(
                        M$4:X$4=1,
                        M11:X11,
                        ""),
                    "")),
                AVERAGE(IF(
                    ISNUMBER(M11:X11),
                    IF(
                        M$4:X$4=2,
                        M11:X11,
                        ""),
                    ""))
            ),
            IF(
                Parameters!$D$17=1,
                IFERROR(
                    IF(
                        OR(
                            IF(
                                ISNUMBER(M11:X11),
                                IF(
                                    M$4:X$4=1,
                                    M11:X11,
                                    ""),
                                "")
                            =0),
                        0,
                        GEOMEAN(IF(
                            ISNUMBER(M11:X11),
                            IF(
                                M$4:X$4=1,
                                M11:X11,
                                ""),
                            ""))
                    ),
                    IF(
                        OR(IF(
                            ISNUMBER(M11:X11),
                            IF(
                                M$4:X$4=2,
                                M11:X11,
                                ""),
                            "")
                            =0),
                        0,
                        GEOMEAN(IF(
                            ISNUMBER(M11:X11),
                            IF(
                                M$4:X$4=2,
                                M11:X11,
                                ""),
                            "")))
                )
            )
        )
    )
)</f>
        <v>4.1262172567373696</v>
      </c>
      <c r="I11" s="191" cm="1">
        <f t="array" ref="I11">IF(
    SUM(IF(
            ISNUMBER(
                IF(
                    $M$5:$X$5,
                    (M11:X11),
                    "")),
            1,
            0))
        =0,
    NA(),
    IF(
        Parameters!$D$15=1,
        IF(
            SUM(--(ISNUMBER(IF($M$5:$X$5=1,(M11:X11),""))))&gt;0,
            MAX(IF(
                ISNUMBER(M11:X11),
                IF(
                    M$5:X$5=1,
                    M11:X11,
                    ""),
                "")),
            MAX(IF(
                ISNUMBER(M11:X11),
                IF(
                    M$5:X$5=2,
                    M11:X11,
                    ""),
                ""))
        ),
        IF(
            Parameters!$D$16=1,
            IFERROR(
                AVERAGE(IF(
                    ISNUMBER(M11:X11),
                    IF(
                        M$5:X$5=1,
                        M11:X11,
                        ""),
                    "")),
                AVERAGE(IF(
                    ISNUMBER(M11:X11),
                    IF(
                        M$5:X$5=2,
                        M11:X11,
                        ""),
                    ""))
            ),
            IF(
                Parameters!$D$17=1,
                IFERROR(
                    IF(
                        OR(
                            IF(
                                ISNUMBER(M11:X11),
                                IF(
                                    M$5:X$5=1,
                                    M11:X11,
                                    ""),
                                "")
                            =0),
                        0,
                        GEOMEAN(IF(
                            ISNUMBER(M11:X11),
                            IF(
                                M$5:X$5=1,
                                M11:X11,
                                ""),
                            ""))
                    ),
                    IF(
                        OR(IF(
                            ISNUMBER(M11:X11),
                            IF(
                                M$5:X$5=2,
                                M11:X11,
                                ""),
                            "")
                            =0),
                        0,
                        GEOMEAN(IF(
                            ISNUMBER(M11:X11),
                            IF(
                                M$5:X$5=2,
                                M11:X11,
                                ""),
                            "")))
                )
            )
        )
    )
)</f>
        <v>3.93111638954869</v>
      </c>
      <c r="J11" s="242">
        <v>45765</v>
      </c>
      <c r="K11" s="242">
        <v>44699</v>
      </c>
      <c r="L11" s="91" t="s">
        <v>11</v>
      </c>
      <c r="M11" s="192">
        <v>4.1262172567373696</v>
      </c>
      <c r="N11" s="192">
        <v>3.93111638954869</v>
      </c>
      <c r="O11" s="192">
        <v>43</v>
      </c>
      <c r="P11" s="192">
        <v>0</v>
      </c>
      <c r="Q11"/>
      <c r="R11"/>
      <c r="S11" s="192"/>
      <c r="T11" s="192"/>
      <c r="U11" s="192"/>
      <c r="V11" s="192"/>
      <c r="W11" s="192"/>
      <c r="X11" s="192"/>
      <c r="Y11" s="103"/>
      <c r="Z11" s="103"/>
    </row>
    <row r="12" spans="1:38" x14ac:dyDescent="0.2">
      <c r="A12" s="84">
        <v>5</v>
      </c>
      <c r="B12" s="84" t="str">
        <f ca="1"/>
        <v>Andorra</v>
      </c>
      <c r="C12" s="84" t="str">
        <f ca="1"/>
        <v>AND</v>
      </c>
      <c r="D12" s="219" t="str">
        <f ca="1"/>
        <v>ECS           Europe &amp; Central Asia</v>
      </c>
      <c r="E12" s="219" t="str">
        <f ca="1"/>
        <v>NA</v>
      </c>
      <c r="F12" s="190" t="str">
        <f t="shared" ca="1" si="3"/>
        <v/>
      </c>
      <c r="G12" s="80" t="e">
        <f>IF(N12=7, 6.9, 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#N/A</v>
      </c>
      <c r="H12" s="80" t="e" cm="1">
        <f t="array" ref="H12">IF(
    SUM(IF(
            ISNUMBER(
                IF(
                    $M$4:$X$4,
                    (M12:X12),
                    "")),
            1,
            0))
        =0,
    NA(),
    IF(
        Parameters!$D$15=1,
        IF(
            SUM(--(ISNUMBER(IF($M$4:$X$4=1,(M12:X12),""))))&gt;0,
            MAX(IF(
                ISNUMBER(M12:X12),
                IF(
                    M$4:X$4=1,
                    M12:X12,
                    ""),
                "")),
            MAX(IF(
                ISNUMBER(M12:X12),
                IF(
                    M$4:X$4=2,
                    M12:X12,
                    ""),
                ""))
        ),
        IF(
            Parameters!$D$16=1,
            IFERROR(
                AVERAGE(IF(
                    ISNUMBER(M12:X12),
                    IF(
                        M$4:X$4=1,
                        M12:X12,
                        ""),
                    "")),
                AVERAGE(IF(
                    ISNUMBER(M12:X12),
                    IF(
                        M$4:X$4=2,
                        M12:X12,
                        ""),
                    ""))
            ),
            IF(
                Parameters!$D$17=1,
                IFERROR(
                    IF(
                        OR(
                            IF(
                                ISNUMBER(M12:X12),
                                IF(
                                    M$4:X$4=1,
                                    M12:X12,
                                    ""),
                                "")
                            =0),
                        0,
                        GEOMEAN(IF(
                            ISNUMBER(M12:X12),
                            IF(
                                M$4:X$4=1,
                                M12:X12,
                                ""),
                            ""))
                    ),
                    IF(
                        OR(IF(
                            ISNUMBER(M12:X12),
                            IF(
                                M$4:X$4=2,
                                M12:X12,
                                ""),
                            "")
                            =0),
                        0,
                        GEOMEAN(IF(
                            ISNUMBER(M12:X12),
                            IF(
                                M$4:X$4=2,
                                M12:X12,
                                ""),
                            "")))
                )
            )
        )
    )
)</f>
        <v>#N/A</v>
      </c>
      <c r="I12" s="191" t="e" cm="1">
        <f t="array" ref="I12">IF(
    SUM(IF(
            ISNUMBER(
                IF(
                    $M$5:$X$5,
                    (M12:X12),
                    "")),
            1,
            0))
        =0,
    NA(),
    IF(
        Parameters!$D$15=1,
        IF(
            SUM(--(ISNUMBER(IF($M$5:$X$5=1,(M12:X12),""))))&gt;0,
            MAX(IF(
                ISNUMBER(M12:X12),
                IF(
                    M$5:X$5=1,
                    M12:X12,
                    ""),
                "")),
            MAX(IF(
                ISNUMBER(M12:X12),
                IF(
                    M$5:X$5=2,
                    M12:X12,
                    ""),
                ""))
        ),
        IF(
            Parameters!$D$16=1,
            IFERROR(
                AVERAGE(IF(
                    ISNUMBER(M12:X12),
                    IF(
                        M$5:X$5=1,
                        M12:X12,
                        ""),
                    "")),
                AVERAGE(IF(
                    ISNUMBER(M12:X12),
                    IF(
                        M$5:X$5=2,
                        M12:X12,
                        ""),
                    ""))
            ),
            IF(
                Parameters!$D$17=1,
                IFERROR(
                    IF(
                        OR(
                            IF(
                                ISNUMBER(M12:X12),
                                IF(
                                    M$5:X$5=1,
                                    M12:X12,
                                    ""),
                                "")
                            =0),
                        0,
                        GEOMEAN(IF(
                            ISNUMBER(M12:X12),
                            IF(
                                M$5:X$5=1,
                                M12:X12,
                                ""),
                            ""))
                    ),
                    IF(
                        OR(IF(
                            ISNUMBER(M12:X12),
                            IF(
                                M$5:X$5=2,
                                M12:X12,
                                ""),
                            "")
                            =0),
                        0,
                        GEOMEAN(IF(
                            ISNUMBER(M12:X12),
                            IF(
                                M$5:X$5=2,
                                M12:X12,
                                ""),
                            "")))
                )
            )
        )
    )
)</f>
        <v>#N/A</v>
      </c>
      <c r="J12" s="242">
        <v>44887</v>
      </c>
      <c r="K12" s="242" t="s">
        <v>409</v>
      </c>
      <c r="L12" s="91" t="s">
        <v>668</v>
      </c>
      <c r="M12" s="192" t="s">
        <v>409</v>
      </c>
      <c r="N12" s="192" t="s">
        <v>409</v>
      </c>
      <c r="O12" s="192" t="s">
        <v>409</v>
      </c>
      <c r="P12" s="192" t="s">
        <v>409</v>
      </c>
      <c r="Q12"/>
      <c r="R12"/>
      <c r="S12" s="192"/>
      <c r="T12" s="192"/>
      <c r="U12" s="192"/>
      <c r="V12" s="192"/>
      <c r="W12" s="192"/>
      <c r="X12" s="192"/>
      <c r="Y12" s="80"/>
      <c r="Z12" s="80"/>
    </row>
    <row r="13" spans="1:38" x14ac:dyDescent="0.2">
      <c r="A13" s="84">
        <v>6</v>
      </c>
      <c r="B13" s="84" t="str">
        <f ca="1"/>
        <v>United Arab Emirates</v>
      </c>
      <c r="C13" s="84" t="str">
        <f ca="1"/>
        <v>ARE</v>
      </c>
      <c r="D13" s="219" t="str">
        <f ca="1"/>
        <v>MEA           Middle East &amp; North Africa</v>
      </c>
      <c r="E13" s="219" t="str">
        <f ca="1"/>
        <v>NA</v>
      </c>
      <c r="F13" s="190" t="str">
        <f t="shared" ca="1" si="3"/>
        <v/>
      </c>
      <c r="G13" s="80">
        <f>IF(N13=7, 6.9, 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6.9</v>
      </c>
      <c r="H13" s="80" cm="1">
        <f t="array" ref="H13">IF(
    SUM(IF(
            ISNUMBER(
                IF(
                    $M$4:$X$4,
                    (M13:X13),
                    "")),
            1,
            0))
        =0,
    NA(),
    IF(
        Parameters!$D$15=1,
        IF(
            SUM(--(ISNUMBER(IF($M$4:$X$4=1,(M13:X13),""))))&gt;0,
            MAX(IF(
                ISNUMBER(M13:X13),
                IF(
                    M$4:X$4=1,
                    M13:X13,
                    ""),
                "")),
            MAX(IF(
                ISNUMBER(M13:X13),
                IF(
                    M$4:X$4=2,
                    M13:X13,
                    ""),
                ""))
        ),
        IF(
            Parameters!$D$16=1,
            IFERROR(
                AVERAGE(IF(
                    ISNUMBER(M13:X13),
                    IF(
                        M$4:X$4=1,
                        M13:X13,
                        ""),
                    "")),
                AVERAGE(IF(
                    ISNUMBER(M13:X13),
                    IF(
                        M$4:X$4=2,
                        M13:X13,
                        ""),
                    ""))
            ),
            IF(
                Parameters!$D$17=1,
                IFERROR(
                    IF(
                        OR(
                            IF(
                                ISNUMBER(M13:X13),
                                IF(
                                    M$4:X$4=1,
                                    M13:X13,
                                    ""),
                                "")
                            =0),
                        0,
                        GEOMEAN(IF(
                            ISNUMBER(M13:X13),
                            IF(
                                M$4:X$4=1,
                                M13:X13,
                                ""),
                            ""))
                    ),
                    IF(
                        OR(IF(
                            ISNUMBER(M13:X13),
                            IF(
                                M$4:X$4=2,
                                M13:X13,
                                ""),
                            "")
                            =0),
                        0,
                        GEOMEAN(IF(
                            ISNUMBER(M13:X13),
                            IF(
                                M$4:X$4=2,
                                M13:X13,
                                ""),
                            "")))
                )
            )
        )
    )
)</f>
        <v>0.215897939156036</v>
      </c>
      <c r="I13" s="191" cm="1">
        <f t="array" ref="I13">IF(
    SUM(IF(
            ISNUMBER(
                IF(
                    $M$5:$X$5,
                    (M13:X13),
                    "")),
            1,
            0))
        =0,
    NA(),
    IF(
        Parameters!$D$15=1,
        IF(
            SUM(--(ISNUMBER(IF($M$5:$X$5=1,(M13:X13),""))))&gt;0,
            MAX(IF(
                ISNUMBER(M13:X13),
                IF(
                    M$5:X$5=1,
                    M13:X13,
                    ""),
                "")),
            MAX(IF(
                ISNUMBER(M13:X13),
                IF(
                    M$5:X$5=2,
                    M13:X13,
                    ""),
                ""))
        ),
        IF(
            Parameters!$D$16=1,
            IFERROR(
                AVERAGE(IF(
                    ISNUMBER(M13:X13),
                    IF(
                        M$5:X$5=1,
                        M13:X13,
                        ""),
                    "")),
                AVERAGE(IF(
                    ISNUMBER(M13:X13),
                    IF(
                        M$5:X$5=2,
                        M13:X13,
                        ""),
                    ""))
            ),
            IF(
                Parameters!$D$17=1,
                IFERROR(
                    IF(
                        OR(
                            IF(
                                ISNUMBER(M13:X13),
                                IF(
                                    M$5:X$5=1,
                                    M13:X13,
                                    ""),
                                "")
                            =0),
                        0,
                        GEOMEAN(IF(
                            ISNUMBER(M13:X13),
                            IF(
                                M$5:X$5=1,
                                M13:X13,
                                ""),
                            ""))
                    ),
                    IF(
                        OR(IF(
                            ISNUMBER(M13:X13),
                            IF(
                                M$5:X$5=2,
                                M13:X13,
                                ""),
                            "")
                            =0),
                        0,
                        GEOMEAN(IF(
                            ISNUMBER(M13:X13),
                            IF(
                                M$5:X$5=2,
                                M13:X13,
                                ""),
                            "")))
                )
            )
        )
    )
)</f>
        <v>7</v>
      </c>
      <c r="J13" s="242">
        <v>46281</v>
      </c>
      <c r="K13" s="242">
        <v>46281</v>
      </c>
      <c r="L13" s="91" t="s">
        <v>13</v>
      </c>
      <c r="M13" s="192">
        <v>0.215897939156036</v>
      </c>
      <c r="N13" s="192">
        <v>7</v>
      </c>
      <c r="O13" s="192">
        <v>21.4166666666666</v>
      </c>
      <c r="P13" s="192">
        <v>6.5833333333333304</v>
      </c>
      <c r="Q13"/>
      <c r="R13"/>
      <c r="S13" s="192"/>
      <c r="T13" s="192"/>
      <c r="U13" s="192"/>
      <c r="V13" s="192"/>
      <c r="W13" s="192"/>
      <c r="X13" s="192"/>
      <c r="Y13" s="80"/>
      <c r="Z13" s="80"/>
    </row>
    <row r="14" spans="1:38" x14ac:dyDescent="0.2">
      <c r="A14" s="84">
        <v>7</v>
      </c>
      <c r="B14" s="84" t="str">
        <f ca="1"/>
        <v>Argentina</v>
      </c>
      <c r="C14" s="84" t="str">
        <f ca="1"/>
        <v>ARG</v>
      </c>
      <c r="D14" s="219" t="str">
        <f ca="1"/>
        <v>LCN           Latin America &amp; Caribbean</v>
      </c>
      <c r="E14" s="219" t="str">
        <f ca="1"/>
        <v>IBRD</v>
      </c>
      <c r="F14" s="190" t="str">
        <f t="shared" ca="1" si="3"/>
        <v/>
      </c>
      <c r="G14" s="80">
        <f>IF(N14=7, 6.9, 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6.6096205702911179</v>
      </c>
      <c r="H14" s="80" cm="1">
        <f t="array" ref="H14">IF(
    SUM(IF(
            ISNUMBER(
                IF(
                    $M$4:$X$4,
                    (M14:X14),
                    "")),
            1,
            0))
        =0,
    NA(),
    IF(
        Parameters!$D$15=1,
        IF(
            SUM(--(ISNUMBER(IF($M$4:$X$4=1,(M14:X14),""))))&gt;0,
            MAX(IF(
                ISNUMBER(M14:X14),
                IF(
                    M$4:X$4=1,
                    M14:X14,
                    ""),
                "")),
            MAX(IF(
                ISNUMBER(M14:X14),
                IF(
                    M$4:X$4=2,
                    M14:X14,
                    ""),
                ""))
        ),
        IF(
            Parameters!$D$16=1,
            IFERROR(
                AVERAGE(IF(
                    ISNUMBER(M14:X14),
                    IF(
                        M$4:X$4=1,
                        M14:X14,
                        ""),
                    "")),
                AVERAGE(IF(
                    ISNUMBER(M14:X14),
                    IF(
                        M$4:X$4=2,
                        M14:X14,
                        ""),
                    ""))
            ),
            IF(
                Parameters!$D$17=1,
                IFERROR(
                    IF(
                        OR(
                            IF(
                                ISNUMBER(M14:X14),
                                IF(
                                    M$4:X$4=1,
                                    M14:X14,
                                    ""),
                                "")
                            =0),
                        0,
                        GEOMEAN(IF(
                            ISNUMBER(M14:X14),
                            IF(
                                M$4:X$4=1,
                                M14:X14,
                                ""),
                            ""))
                    ),
                    IF(
                        OR(IF(
                            ISNUMBER(M14:X14),
                            IF(
                                M$4:X$4=2,
                                M14:X14,
                                ""),
                            "")
                            =0),
                        0,
                        GEOMEAN(IF(
                            ISNUMBER(M14:X14),
                            IF(
                                M$4:X$4=2,
                                M14:X14,
                                ""),
                            "")))
                )
            )
        )
    )
)</f>
        <v>6.5569562919906401</v>
      </c>
      <c r="I14" s="191" cm="1">
        <f t="array" ref="I14">IF(
    SUM(IF(
            ISNUMBER(
                IF(
                    $M$5:$X$5,
                    (M14:X14),
                    "")),
            1,
            0))
        =0,
    NA(),
    IF(
        Parameters!$D$15=1,
        IF(
            SUM(--(ISNUMBER(IF($M$5:$X$5=1,(M14:X14),""))))&gt;0,
            MAX(IF(
                ISNUMBER(M14:X14),
                IF(
                    M$5:X$5=1,
                    M14:X14,
                    ""),
                "")),
            MAX(IF(
                ISNUMBER(M14:X14),
                IF(
                    M$5:X$5=2,
                    M14:X14,
                    ""),
                ""))
        ),
        IF(
            Parameters!$D$16=1,
            IFERROR(
                AVERAGE(IF(
                    ISNUMBER(M14:X14),
                    IF(
                        M$5:X$5=1,
                        M14:X14,
                        ""),
                    "")),
                AVERAGE(IF(
                    ISNUMBER(M14:X14),
                    IF(
                        M$5:X$5=2,
                        M14:X14,
                        ""),
                    ""))
            ),
            IF(
                Parameters!$D$17=1,
                IFERROR(
                    IF(
                        OR(
                            IF(
                                ISNUMBER(M14:X14),
                                IF(
                                    M$5:X$5=1,
                                    M14:X14,
                                    ""),
                                "")
                            =0),
                        0,
                        GEOMEAN(IF(
                            ISNUMBER(M14:X14),
                            IF(
                                M$5:X$5=1,
                                M14:X14,
                                ""),
                            ""))
                    ),
                    IF(
                        OR(IF(
                            ISNUMBER(M14:X14),
                            IF(
                                M$5:X$5=2,
                                M14:X14,
                                ""),
                            "")
                            =0),
                        0,
                        GEOMEAN(IF(
                            ISNUMBER(M14:X14),
                            IF(
                                M$5:X$5=2,
                                M14:X14,
                                ""),
                            "")))
                )
            )
        )
    )
)</f>
        <v>6.6627078384798004</v>
      </c>
      <c r="J14" s="242">
        <v>44896</v>
      </c>
      <c r="K14" s="242">
        <v>44887</v>
      </c>
      <c r="L14" s="91" t="s">
        <v>15</v>
      </c>
      <c r="M14" s="192">
        <v>6.5569562919906401</v>
      </c>
      <c r="N14" s="192">
        <v>6.6627078384798004</v>
      </c>
      <c r="O14" s="192">
        <v>56.4166666666666</v>
      </c>
      <c r="P14" s="192">
        <v>1.9166666666666601</v>
      </c>
      <c r="Q14"/>
      <c r="R14"/>
      <c r="S14" s="192"/>
      <c r="T14" s="192"/>
      <c r="U14" s="192"/>
      <c r="V14" s="192"/>
      <c r="W14" s="192"/>
      <c r="X14" s="192"/>
      <c r="Y14" s="80"/>
      <c r="Z14" s="80"/>
    </row>
    <row r="15" spans="1:38" x14ac:dyDescent="0.2">
      <c r="A15" s="84">
        <v>8</v>
      </c>
      <c r="B15" s="84" t="str">
        <f ca="1"/>
        <v>Armenia</v>
      </c>
      <c r="C15" s="84" t="str">
        <f ca="1"/>
        <v>ARM</v>
      </c>
      <c r="D15" s="219" t="str">
        <f ca="1"/>
        <v>ECS           Europe &amp; Central Asia</v>
      </c>
      <c r="E15" s="219" t="str">
        <f ca="1"/>
        <v>IBRD</v>
      </c>
      <c r="F15" s="190" t="str">
        <f t="shared" ca="1" si="3"/>
        <v/>
      </c>
      <c r="G15" s="80">
        <f>IF(N15=7, 6.9, 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3.1926498120145363</v>
      </c>
      <c r="H15" s="80" cm="1">
        <f t="array" ref="H15">IF(
    SUM(IF(
            ISNUMBER(
                IF(
                    $M$4:$X$4,
                    (M15:X15),
                    "")),
            1,
            0))
        =0,
    NA(),
    IF(
        Parameters!$D$15=1,
        IF(
            SUM(--(ISNUMBER(IF($M$4:$X$4=1,(M15:X15),""))))&gt;0,
            MAX(IF(
                ISNUMBER(M15:X15),
                IF(
                    M$4:X$4=1,
                    M15:X15,
                    ""),
                "")),
            MAX(IF(
                ISNUMBER(M15:X15),
                IF(
                    M$4:X$4=2,
                    M15:X15,
                    ""),
                ""))
        ),
        IF(
            Parameters!$D$16=1,
            IFERROR(
                AVERAGE(IF(
                    ISNUMBER(M15:X15),
                    IF(
                        M$4:X$4=1,
                        M15:X15,
                        ""),
                    "")),
                AVERAGE(IF(
                    ISNUMBER(M15:X15),
                    IF(
                        M$4:X$4=2,
                        M15:X15,
                        ""),
                    ""))
            ),
            IF(
                Parameters!$D$17=1,
                IFERROR(
                    IF(
                        OR(
                            IF(
                                ISNUMBER(M15:X15),
                                IF(
                                    M$4:X$4=1,
                                    M15:X15,
                                    ""),
                                "")
                            =0),
                        0,
                        GEOMEAN(IF(
                            ISNUMBER(M15:X15),
                            IF(
                                M$4:X$4=1,
                                M15:X15,
                                ""),
                            ""))
                    ),
                    IF(
                        OR(IF(
                            ISNUMBER(M15:X15),
                            IF(
                                M$4:X$4=2,
                                M15:X15,
                                ""),
                            "")
                            =0),
                        0,
                        GEOMEAN(IF(
                            ISNUMBER(M15:X15),
                            IF(
                                M$4:X$4=2,
                                M15:X15,
                                ""),
                            "")))
                )
            )
        )
    )
)</f>
        <v>3.0542764399486599</v>
      </c>
      <c r="I15" s="191" cm="1">
        <f t="array" ref="I15">IF(
    SUM(IF(
            ISNUMBER(
                IF(
                    $M$5:$X$5,
                    (M15:X15),
                    "")),
            1,
            0))
        =0,
    NA(),
    IF(
        Parameters!$D$15=1,
        IF(
            SUM(--(ISNUMBER(IF($M$5:$X$5=1,(M15:X15),""))))&gt;0,
            MAX(IF(
                ISNUMBER(M15:X15),
                IF(
                    M$5:X$5=1,
                    M15:X15,
                    ""),
                "")),
            MAX(IF(
                ISNUMBER(M15:X15),
                IF(
                    M$5:X$5=2,
                    M15:X15,
                    ""),
                ""))
        ),
        IF(
            Parameters!$D$16=1,
            IFERROR(
                AVERAGE(IF(
                    ISNUMBER(M15:X15),
                    IF(
                        M$5:X$5=1,
                        M15:X15,
                        ""),
                    "")),
                AVERAGE(IF(
                    ISNUMBER(M15:X15),
                    IF(
                        M$5:X$5=2,
                        M15:X15,
                        ""),
                    ""))
            ),
            IF(
                Parameters!$D$17=1,
                IFERROR(
                    IF(
                        OR(
                            IF(
                                ISNUMBER(M15:X15),
                                IF(
                                    M$5:X$5=1,
                                    M15:X15,
                                    ""),
                                "")
                            =0),
                        0,
                        GEOMEAN(IF(
                            ISNUMBER(M15:X15),
                            IF(
                                M$5:X$5=1,
                                M15:X15,
                                ""),
                            ""))
                    ),
                    IF(
                        OR(IF(
                            ISNUMBER(M15:X15),
                            IF(
                                M$5:X$5=2,
                                M15:X15,
                                ""),
                            "")
                            =0),
                        0,
                        GEOMEAN(IF(
                            ISNUMBER(M15:X15),
                            IF(
                                M$5:X$5=2,
                                M15:X15,
                                ""),
                            "")))
                )
            )
        )
    )
)</f>
        <v>3.3372921615201898</v>
      </c>
      <c r="J15" s="242">
        <v>46281</v>
      </c>
      <c r="K15" s="242">
        <v>44620</v>
      </c>
      <c r="L15" s="91" t="s">
        <v>17</v>
      </c>
      <c r="M15" s="192">
        <v>3.0542764399486599</v>
      </c>
      <c r="N15" s="192">
        <v>3.3372921615201898</v>
      </c>
      <c r="O15" s="192">
        <v>37.0833333333333</v>
      </c>
      <c r="P15" s="192">
        <v>-0.41666666666666402</v>
      </c>
      <c r="Q15"/>
      <c r="R15"/>
      <c r="S15" s="192"/>
      <c r="T15" s="192"/>
      <c r="U15" s="192"/>
      <c r="V15" s="192"/>
      <c r="W15" s="192"/>
      <c r="X15" s="192"/>
      <c r="Y15" s="80"/>
      <c r="Z15" s="80"/>
    </row>
    <row r="16" spans="1:38" x14ac:dyDescent="0.2">
      <c r="A16" s="84">
        <v>9</v>
      </c>
      <c r="B16" s="84" t="str">
        <f ca="1"/>
        <v>American Samoa</v>
      </c>
      <c r="C16" s="84" t="str">
        <f ca="1"/>
        <v>ASM</v>
      </c>
      <c r="D16" s="219" t="str">
        <f ca="1"/>
        <v>EAS           East Asia &amp; Pacific</v>
      </c>
      <c r="E16" s="219" t="str">
        <f ca="1"/>
        <v>NA</v>
      </c>
      <c r="F16" s="190" t="str">
        <f t="shared" ca="1" si="3"/>
        <v/>
      </c>
      <c r="G16" s="80" t="e">
        <f>IF(N16=7, 6.9, 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#N/A</v>
      </c>
      <c r="H16" s="80" t="e" cm="1">
        <f t="array" ref="H16">IF(
    SUM(IF(
            ISNUMBER(
                IF(
                    $M$4:$X$4,
                    (M16:X16),
                    "")),
            1,
            0))
        =0,
    NA(),
    IF(
        Parameters!$D$15=1,
        IF(
            SUM(--(ISNUMBER(IF($M$4:$X$4=1,(M16:X16),""))))&gt;0,
            MAX(IF(
                ISNUMBER(M16:X16),
                IF(
                    M$4:X$4=1,
                    M16:X16,
                    ""),
                "")),
            MAX(IF(
                ISNUMBER(M16:X16),
                IF(
                    M$4:X$4=2,
                    M16:X16,
                    ""),
                ""))
        ),
        IF(
            Parameters!$D$16=1,
            IFERROR(
                AVERAGE(IF(
                    ISNUMBER(M16:X16),
                    IF(
                        M$4:X$4=1,
                        M16:X16,
                        ""),
                    "")),
                AVERAGE(IF(
                    ISNUMBER(M16:X16),
                    IF(
                        M$4:X$4=2,
                        M16:X16,
                        ""),
                    ""))
            ),
            IF(
                Parameters!$D$17=1,
                IFERROR(
                    IF(
                        OR(
                            IF(
                                ISNUMBER(M16:X16),
                                IF(
                                    M$4:X$4=1,
                                    M16:X16,
                                    ""),
                                "")
                            =0),
                        0,
                        GEOMEAN(IF(
                            ISNUMBER(M16:X16),
                            IF(
                                M$4:X$4=1,
                                M16:X16,
                                ""),
                            ""))
                    ),
                    IF(
                        OR(IF(
                            ISNUMBER(M16:X16),
                            IF(
                                M$4:X$4=2,
                                M16:X16,
                                ""),
                            "")
                            =0),
                        0,
                        GEOMEAN(IF(
                            ISNUMBER(M16:X16),
                            IF(
                                M$4:X$4=2,
                                M16:X16,
                                ""),
                            "")))
                )
            )
        )
    )
)</f>
        <v>#N/A</v>
      </c>
      <c r="I16" s="191" t="e" cm="1">
        <f t="array" ref="I16">IF(
    SUM(IF(
            ISNUMBER(
                IF(
                    $M$5:$X$5,
                    (M16:X16),
                    "")),
            1,
            0))
        =0,
    NA(),
    IF(
        Parameters!$D$15=1,
        IF(
            SUM(--(ISNUMBER(IF($M$5:$X$5=1,(M16:X16),""))))&gt;0,
            MAX(IF(
                ISNUMBER(M16:X16),
                IF(
                    M$5:X$5=1,
                    M16:X16,
                    ""),
                "")),
            MAX(IF(
                ISNUMBER(M16:X16),
                IF(
                    M$5:X$5=2,
                    M16:X16,
                    ""),
                ""))
        ),
        IF(
            Parameters!$D$16=1,
            IFERROR(
                AVERAGE(IF(
                    ISNUMBER(M16:X16),
                    IF(
                        M$5:X$5=1,
                        M16:X16,
                        ""),
                    "")),
                AVERAGE(IF(
                    ISNUMBER(M16:X16),
                    IF(
                        M$5:X$5=2,
                        M16:X16,
                        ""),
                    ""))
            ),
            IF(
                Parameters!$D$17=1,
                IFERROR(
                    IF(
                        OR(
                            IF(
                                ISNUMBER(M16:X16),
                                IF(
                                    M$5:X$5=1,
                                    M16:X16,
                                    ""),
                                "")
                            =0),
                        0,
                        GEOMEAN(IF(
                            ISNUMBER(M16:X16),
                            IF(
                                M$5:X$5=1,
                                M16:X16,
                                ""),
                            ""))
                    ),
                    IF(
                        OR(IF(
                            ISNUMBER(M16:X16),
                            IF(
                                M$5:X$5=2,
                                M16:X16,
                                ""),
                            "")
                            =0),
                        0,
                        GEOMEAN(IF(
                            ISNUMBER(M16:X16),
                            IF(
                                M$5:X$5=2,
                                M16:X16,
                                ""),
                            "")))
                )
            )
        )
    )
)</f>
        <v>#N/A</v>
      </c>
      <c r="J16" s="242" t="s">
        <v>409</v>
      </c>
      <c r="K16" s="242" t="s">
        <v>409</v>
      </c>
      <c r="L16" s="239" t="s">
        <v>669</v>
      </c>
      <c r="M16" s="192" t="s">
        <v>409</v>
      </c>
      <c r="N16" s="192" t="s">
        <v>409</v>
      </c>
      <c r="O16" s="192" t="s">
        <v>409</v>
      </c>
      <c r="P16" s="192" t="s">
        <v>409</v>
      </c>
      <c r="Q16"/>
      <c r="R16"/>
      <c r="S16" s="192"/>
      <c r="T16" s="192"/>
      <c r="U16" s="192"/>
      <c r="V16" s="192"/>
      <c r="W16" s="192"/>
      <c r="X16" s="192"/>
      <c r="Y16" s="80"/>
      <c r="Z16" s="80"/>
    </row>
    <row r="17" spans="1:26" x14ac:dyDescent="0.2">
      <c r="A17" s="84">
        <v>10</v>
      </c>
      <c r="B17" s="84" t="str">
        <f ca="1"/>
        <v>Antigua and Barbuda</v>
      </c>
      <c r="C17" s="84" t="str">
        <f ca="1"/>
        <v>ATG</v>
      </c>
      <c r="D17" s="219" t="str">
        <f ca="1"/>
        <v>LCN           Latin America &amp; Caribbean</v>
      </c>
      <c r="E17" s="219" t="str">
        <f ca="1"/>
        <v>IBRD</v>
      </c>
      <c r="F17" s="190" t="str">
        <f t="shared" ca="1" si="3"/>
        <v/>
      </c>
      <c r="G17" s="80" t="e">
        <f>IF(N17=7, 6.9, 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#N/A</v>
      </c>
      <c r="H17" s="80" t="e" cm="1">
        <f t="array" ref="H17">IF(
    SUM(IF(
            ISNUMBER(
                IF(
                    $M$4:$X$4,
                    (M17:X17),
                    "")),
            1,
            0))
        =0,
    NA(),
    IF(
        Parameters!$D$15=1,
        IF(
            SUM(--(ISNUMBER(IF($M$4:$X$4=1,(M17:X17),""))))&gt;0,
            MAX(IF(
                ISNUMBER(M17:X17),
                IF(
                    M$4:X$4=1,
                    M17:X17,
                    ""),
                "")),
            MAX(IF(
                ISNUMBER(M17:X17),
                IF(
                    M$4:X$4=2,
                    M17:X17,
                    ""),
                ""))
        ),
        IF(
            Parameters!$D$16=1,
            IFERROR(
                AVERAGE(IF(
                    ISNUMBER(M17:X17),
                    IF(
                        M$4:X$4=1,
                        M17:X17,
                        ""),
                    "")),
                AVERAGE(IF(
                    ISNUMBER(M17:X17),
                    IF(
                        M$4:X$4=2,
                        M17:X17,
                        ""),
                    ""))
            ),
            IF(
                Parameters!$D$17=1,
                IFERROR(
                    IF(
                        OR(
                            IF(
                                ISNUMBER(M17:X17),
                                IF(
                                    M$4:X$4=1,
                                    M17:X17,
                                    ""),
                                "")
                            =0),
                        0,
                        GEOMEAN(IF(
                            ISNUMBER(M17:X17),
                            IF(
                                M$4:X$4=1,
                                M17:X17,
                                ""),
                            ""))
                    ),
                    IF(
                        OR(IF(
                            ISNUMBER(M17:X17),
                            IF(
                                M$4:X$4=2,
                                M17:X17,
                                ""),
                            "")
                            =0),
                        0,
                        GEOMEAN(IF(
                            ISNUMBER(M17:X17),
                            IF(
                                M$4:X$4=2,
                                M17:X17,
                                ""),
                            "")))
                )
            )
        )
    )
)</f>
        <v>#N/A</v>
      </c>
      <c r="I17" s="191" t="e" cm="1">
        <f t="array" ref="I17">IF(
    SUM(IF(
            ISNUMBER(
                IF(
                    $M$5:$X$5,
                    (M17:X17),
                    "")),
            1,
            0))
        =0,
    NA(),
    IF(
        Parameters!$D$15=1,
        IF(
            SUM(--(ISNUMBER(IF($M$5:$X$5=1,(M17:X17),""))))&gt;0,
            MAX(IF(
                ISNUMBER(M17:X17),
                IF(
                    M$5:X$5=1,
                    M17:X17,
                    ""),
                "")),
            MAX(IF(
                ISNUMBER(M17:X17),
                IF(
                    M$5:X$5=2,
                    M17:X17,
                    ""),
                ""))
        ),
        IF(
            Parameters!$D$16=1,
            IFERROR(
                AVERAGE(IF(
                    ISNUMBER(M17:X17),
                    IF(
                        M$5:X$5=1,
                        M17:X17,
                        ""),
                    "")),
                AVERAGE(IF(
                    ISNUMBER(M17:X17),
                    IF(
                        M$5:X$5=2,
                        M17:X17,
                        ""),
                    ""))
            ),
            IF(
                Parameters!$D$17=1,
                IFERROR(
                    IF(
                        OR(
                            IF(
                                ISNUMBER(M17:X17),
                                IF(
                                    M$5:X$5=1,
                                    M17:X17,
                                    ""),
                                "")
                            =0),
                        0,
                        GEOMEAN(IF(
                            ISNUMBER(M17:X17),
                            IF(
                                M$5:X$5=1,
                                M17:X17,
                                ""),
                            ""))
                    ),
                    IF(
                        OR(IF(
                            ISNUMBER(M17:X17),
                            IF(
                                M$5:X$5=2,
                                M17:X17,
                                ""),
                            "")
                            =0),
                        0,
                        GEOMEAN(IF(
                            ISNUMBER(M17:X17),
                            IF(
                                M$5:X$5=2,
                                M17:X17,
                                ""),
                            "")))
                )
            )
        )
    )
)</f>
        <v>#N/A</v>
      </c>
      <c r="J17" s="242">
        <v>44620</v>
      </c>
      <c r="K17" s="242">
        <v>44620</v>
      </c>
      <c r="L17" s="91" t="s">
        <v>19</v>
      </c>
      <c r="M17" s="192" t="s">
        <v>409</v>
      </c>
      <c r="N17" s="192" t="s">
        <v>409</v>
      </c>
      <c r="O17" s="192" t="s">
        <v>409</v>
      </c>
      <c r="P17" s="192" t="s">
        <v>409</v>
      </c>
      <c r="Q17"/>
      <c r="R17"/>
      <c r="S17" s="192"/>
      <c r="T17" s="192"/>
      <c r="U17" s="192"/>
      <c r="V17" s="192"/>
      <c r="W17" s="192"/>
      <c r="X17" s="192"/>
      <c r="Y17" s="80"/>
      <c r="Z17" s="80"/>
    </row>
    <row r="18" spans="1:26" x14ac:dyDescent="0.2">
      <c r="A18" s="84">
        <v>11</v>
      </c>
      <c r="B18" s="84" t="str">
        <f ca="1"/>
        <v>Australia</v>
      </c>
      <c r="C18" s="84" t="str">
        <f ca="1"/>
        <v>AUS</v>
      </c>
      <c r="D18" s="219" t="str">
        <f ca="1"/>
        <v>EAS           East Asia &amp; Pacific</v>
      </c>
      <c r="E18" s="219" t="str">
        <f ca="1"/>
        <v>NA</v>
      </c>
      <c r="F18" s="190" t="str">
        <f t="shared" ca="1" si="3"/>
        <v/>
      </c>
      <c r="G18" s="80">
        <f>IF(N18=7, 6.9, 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v>
      </c>
      <c r="H18" s="80" cm="1">
        <f t="array" ref="H18">IF(
    SUM(IF(
            ISNUMBER(
                IF(
                    $M$4:$X$4,
                    (M18:X18),
                    "")),
            1,
            0))
        =0,
    NA(),
    IF(
        Parameters!$D$15=1,
        IF(
            SUM(--(ISNUMBER(IF($M$4:$X$4=1,(M18:X18),""))))&gt;0,
            MAX(IF(
                ISNUMBER(M18:X18),
                IF(
                    M$4:X$4=1,
                    M18:X18,
                    ""),
                "")),
            MAX(IF(
                ISNUMBER(M18:X18),
                IF(
                    M$4:X$4=2,
                    M18:X18,
                    ""),
                ""))
        ),
        IF(
            Parameters!$D$16=1,
            IFERROR(
                AVERAGE(IF(
                    ISNUMBER(M18:X18),
                    IF(
                        M$4:X$4=1,
                        M18:X18,
                        ""),
                    "")),
                AVERAGE(IF(
                    ISNUMBER(M18:X18),
                    IF(
                        M$4:X$4=2,
                        M18:X18,
                        ""),
                    ""))
            ),
            IF(
                Parameters!$D$17=1,
                IFERROR(
                    IF(
                        OR(
                            IF(
                                ISNUMBER(M18:X18),
                                IF(
                                    M$4:X$4=1,
                                    M18:X18,
                                    ""),
                                "")
                            =0),
                        0,
                        GEOMEAN(IF(
                            ISNUMBER(M18:X18),
                            IF(
                                M$4:X$4=1,
                                M18:X18,
                                ""),
                            ""))
                    ),
                    IF(
                        OR(IF(
                            ISNUMBER(M18:X18),
                            IF(
                                M$4:X$4=2,
                                M18:X18,
                                ""),
                            "")
                            =0),
                        0,
                        GEOMEAN(IF(
                            ISNUMBER(M18:X18),
                            IF(
                                M$4:X$4=2,
                                M18:X18,
                                ""),
                            "")))
                )
            )
        )
    )
)</f>
        <v>0</v>
      </c>
      <c r="I18" s="191" cm="1">
        <f t="array" ref="I18">IF(
    SUM(IF(
            ISNUMBER(
                IF(
                    $M$5:$X$5,
                    (M18:X18),
                    "")),
            1,
            0))
        =0,
    NA(),
    IF(
        Parameters!$D$15=1,
        IF(
            SUM(--(ISNUMBER(IF($M$5:$X$5=1,(M18:X18),""))))&gt;0,
            MAX(IF(
                ISNUMBER(M18:X18),
                IF(
                    M$5:X$5=1,
                    M18:X18,
                    ""),
                "")),
            MAX(IF(
                ISNUMBER(M18:X18),
                IF(
                    M$5:X$5=2,
                    M18:X18,
                    ""),
                ""))
        ),
        IF(
            Parameters!$D$16=1,
            IFERROR(
                AVERAGE(IF(
                    ISNUMBER(M18:X18),
                    IF(
                        M$5:X$5=1,
                        M18:X18,
                        ""),
                    "")),
                AVERAGE(IF(
                    ISNUMBER(M18:X18),
                    IF(
                        M$5:X$5=2,
                        M18:X18,
                        ""),
                    ""))
            ),
            IF(
                Parameters!$D$17=1,
                IFERROR(
                    IF(
                        OR(
                            IF(
                                ISNUMBER(M18:X18),
                                IF(
                                    M$5:X$5=1,
                                    M18:X18,
                                    ""),
                                "")
                            =0),
                        0,
                        GEOMEAN(IF(
                            ISNUMBER(M18:X18),
                            IF(
                                M$5:X$5=1,
                                M18:X18,
                                ""),
                            ""))
                    ),
                    IF(
                        OR(IF(
                            ISNUMBER(M18:X18),
                            IF(
                                M$5:X$5=2,
                                M18:X18,
                                ""),
                            "")
                            =0),
                        0,
                        GEOMEAN(IF(
                            ISNUMBER(M18:X18),
                            IF(
                                M$5:X$5=2,
                                M18:X18,
                                ""),
                            "")))
                )
            )
        )
    )
)</f>
        <v>5.7125890736342004</v>
      </c>
      <c r="J18" s="242">
        <v>46281</v>
      </c>
      <c r="K18" s="242">
        <v>46281</v>
      </c>
      <c r="L18" s="91" t="s">
        <v>21</v>
      </c>
      <c r="M18" s="192">
        <v>0</v>
      </c>
      <c r="N18" s="192">
        <v>5.7125890736342004</v>
      </c>
      <c r="O18" s="192">
        <v>15.4166666666666</v>
      </c>
      <c r="P18" s="192">
        <v>1.25</v>
      </c>
      <c r="Q18"/>
      <c r="R18"/>
      <c r="S18" s="192"/>
      <c r="T18" s="192"/>
      <c r="U18" s="192"/>
      <c r="V18" s="192"/>
      <c r="W18" s="192"/>
      <c r="X18" s="192"/>
      <c r="Y18" s="80"/>
      <c r="Z18" s="80"/>
    </row>
    <row r="19" spans="1:26" x14ac:dyDescent="0.2">
      <c r="A19" s="84">
        <v>12</v>
      </c>
      <c r="B19" s="84" t="str">
        <f ca="1"/>
        <v>Austria</v>
      </c>
      <c r="C19" s="84" t="str">
        <f ca="1"/>
        <v>AUT</v>
      </c>
      <c r="D19" s="219" t="str">
        <f ca="1"/>
        <v>ECS           Europe &amp; Central Asia</v>
      </c>
      <c r="E19" s="219" t="str">
        <f ca="1"/>
        <v>NA</v>
      </c>
      <c r="F19" s="190" t="str">
        <f t="shared" ca="1" si="3"/>
        <v/>
      </c>
      <c r="G19" s="80">
        <f>IF(N19=7, 6.9, 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1.7785979414473732</v>
      </c>
      <c r="H19" s="80" cm="1">
        <f t="array" ref="H19">IF(
    SUM(IF(
            ISNUMBER(
                IF(
                    $M$4:$X$4,
                    (M19:X19),
                    "")),
            1,
            0))
        =0,
    NA(),
    IF(
        Parameters!$D$15=1,
        IF(
            SUM(--(ISNUMBER(IF($M$4:$X$4=1,(M19:X19),""))))&gt;0,
            MAX(IF(
                ISNUMBER(M19:X19),
                IF(
                    M$4:X$4=1,
                    M19:X19,
                    ""),
                "")),
            MAX(IF(
                ISNUMBER(M19:X19),
                IF(
                    M$4:X$4=2,
                    M19:X19,
                    ""),
                ""))
        ),
        IF(
            Parameters!$D$16=1,
            IFERROR(
                AVERAGE(IF(
                    ISNUMBER(M19:X19),
                    IF(
                        M$4:X$4=1,
                        M19:X19,
                        ""),
                    "")),
                AVERAGE(IF(
                    ISNUMBER(M19:X19),
                    IF(
                        M$4:X$4=2,
                        M19:X19,
                        ""),
                    ""))
            ),
            IF(
                Parameters!$D$17=1,
                IFERROR(
                    IF(
                        OR(
                            IF(
                                ISNUMBER(M19:X19),
                                IF(
                                    M$4:X$4=1,
                                    M19:X19,
                                    ""),
                                "")
                            =0),
                        0,
                        GEOMEAN(IF(
                            ISNUMBER(M19:X19),
                            IF(
                                M$4:X$4=1,
                                M19:X19,
                                ""),
                            ""))
                    ),
                    IF(
                        OR(IF(
                            ISNUMBER(M19:X19),
                            IF(
                                M$4:X$4=2,
                                M19:X19,
                                ""),
                            "")
                            =0),
                        0,
                        GEOMEAN(IF(
                            ISNUMBER(M19:X19),
                            IF(
                                M$4:X$4=2,
                                M19:X19,
                                ""),
                            "")))
                )
            )
        )
    )
)</f>
        <v>0.80471050049067805</v>
      </c>
      <c r="I19" s="191" cm="1">
        <f t="array" ref="I19">IF(
    SUM(IF(
            ISNUMBER(
                IF(
                    $M$5:$X$5,
                    (M19:X19),
                    "")),
            1,
            0))
        =0,
    NA(),
    IF(
        Parameters!$D$15=1,
        IF(
            SUM(--(ISNUMBER(IF($M$5:$X$5=1,(M19:X19),""))))&gt;0,
            MAX(IF(
                ISNUMBER(M19:X19),
                IF(
                    M$5:X$5=1,
                    M19:X19,
                    ""),
                "")),
            MAX(IF(
                ISNUMBER(M19:X19),
                IF(
                    M$5:X$5=2,
                    M19:X19,
                    ""),
                ""))
        ),
        IF(
            Parameters!$D$16=1,
            IFERROR(
                AVERAGE(IF(
                    ISNUMBER(M19:X19),
                    IF(
                        M$5:X$5=1,
                        M19:X19,
                        ""),
                    "")),
                AVERAGE(IF(
                    ISNUMBER(M19:X19),
                    IF(
                        M$5:X$5=2,
                        M19:X19,
                        ""),
                    ""))
            ),
            IF(
                Parameters!$D$17=1,
                IFERROR(
                    IF(
                        OR(
                            IF(
                                ISNUMBER(M19:X19),
                                IF(
                                    M$5:X$5=1,
                                    M19:X19,
                                    ""),
                                "")
                            =0),
                        0,
                        GEOMEAN(IF(
                            ISNUMBER(M19:X19),
                            IF(
                                M$5:X$5=1,
                                M19:X19,
                                ""),
                            ""))
                    ),
                    IF(
                        OR(IF(
                            ISNUMBER(M19:X19),
                            IF(
                                M$5:X$5=2,
                                M19:X19,
                                ""),
                            "")
                            =0),
                        0,
                        GEOMEAN(IF(
                            ISNUMBER(M19:X19),
                            IF(
                                M$5:X$5=2,
                                M19:X19,
                                ""),
                            "")))
                )
            )
        )
    )
)</f>
        <v>3.93111638954869</v>
      </c>
      <c r="J19" s="242">
        <v>46281</v>
      </c>
      <c r="K19" s="242">
        <v>45778</v>
      </c>
      <c r="L19" s="91" t="s">
        <v>23</v>
      </c>
      <c r="M19" s="192">
        <v>0.80471050049067805</v>
      </c>
      <c r="N19" s="192">
        <v>3.93111638954869</v>
      </c>
      <c r="O19" s="192">
        <v>24.6666666666666</v>
      </c>
      <c r="P19" s="192">
        <v>0</v>
      </c>
      <c r="Q19"/>
      <c r="R19"/>
      <c r="S19" s="192"/>
      <c r="T19" s="192"/>
      <c r="U19" s="192"/>
      <c r="V19" s="192"/>
      <c r="W19" s="192"/>
      <c r="X19" s="192"/>
      <c r="Y19" s="80"/>
      <c r="Z19" s="80"/>
    </row>
    <row r="20" spans="1:26" x14ac:dyDescent="0.2">
      <c r="A20" s="84">
        <v>13</v>
      </c>
      <c r="B20" s="84" t="str">
        <f ca="1"/>
        <v>Azerbaijan</v>
      </c>
      <c r="C20" s="84" t="str">
        <f ca="1"/>
        <v>AZE</v>
      </c>
      <c r="D20" s="219" t="str">
        <f ca="1"/>
        <v>ECS           Europe &amp; Central Asia</v>
      </c>
      <c r="E20" s="219" t="str">
        <f ca="1"/>
        <v>IBRD</v>
      </c>
      <c r="F20" s="190" t="str">
        <f t="shared" ca="1" si="3"/>
        <v/>
      </c>
      <c r="G20" s="80">
        <f>IF(N20=7, 6.9, 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4.2010298145862697</v>
      </c>
      <c r="H20" s="80" cm="1">
        <f t="array" ref="H20">IF(
    SUM(IF(
            ISNUMBER(
                IF(
                    $M$4:$X$4,
                    (M20:X20),
                    "")),
            1,
            0))
        =0,
    NA(),
    IF(
        Parameters!$D$15=1,
        IF(
            SUM(--(ISNUMBER(IF($M$4:$X$4=1,(M20:X20),""))))&gt;0,
            MAX(IF(
                ISNUMBER(M20:X20),
                IF(
                    M$4:X$4=1,
                    M20:X20,
                    ""),
                "")),
            MAX(IF(
                ISNUMBER(M20:X20),
                IF(
                    M$4:X$4=2,
                    M20:X20,
                    ""),
                ""))
        ),
        IF(
            Parameters!$D$16=1,
            IFERROR(
                AVERAGE(IF(
                    ISNUMBER(M20:X20),
                    IF(
                        M$4:X$4=1,
                        M20:X20,
                        ""),
                    "")),
                AVERAGE(IF(
                    ISNUMBER(M20:X20),
                    IF(
                        M$4:X$4=2,
                        M20:X20,
                        ""),
                    ""))
            ),
            IF(
                Parameters!$D$17=1,
                IFERROR(
                    IF(
                        OR(
                            IF(
                                ISNUMBER(M20:X20),
                                IF(
                                    M$4:X$4=1,
                                    M20:X20,
                                    ""),
                                "")
                            =0),
                        0,
                        GEOMEAN(IF(
                            ISNUMBER(M20:X20),
                            IF(
                                M$4:X$4=1,
                                M20:X20,
                                ""),
                            ""))
                    ),
                    IF(
                        OR(IF(
                            ISNUMBER(M20:X20),
                            IF(
                                M$4:X$4=2,
                                M20:X20,
                                ""),
                            "")
                            =0),
                        0,
                        GEOMEAN(IF(
                            ISNUMBER(M20:X20),
                            IF(
                                M$4:X$4=2,
                                M20:X20,
                                ""),
                            "")))
                )
            )
        )
    )
)</f>
        <v>4.0054351928738496</v>
      </c>
      <c r="I20" s="191" cm="1">
        <f t="array" ref="I20">IF(
    SUM(IF(
            ISNUMBER(
                IF(
                    $M$5:$X$5,
                    (M20:X20),
                    "")),
            1,
            0))
        =0,
    NA(),
    IF(
        Parameters!$D$15=1,
        IF(
            SUM(--(ISNUMBER(IF($M$5:$X$5=1,(M20:X20),""))))&gt;0,
            MAX(IF(
                ISNUMBER(M20:X20),
                IF(
                    M$5:X$5=1,
                    M20:X20,
                    ""),
                "")),
            MAX(IF(
                ISNUMBER(M20:X20),
                IF(
                    M$5:X$5=2,
                    M20:X20,
                    ""),
                ""))
        ),
        IF(
            Parameters!$D$16=1,
            IFERROR(
                AVERAGE(IF(
                    ISNUMBER(M20:X20),
                    IF(
                        M$5:X$5=1,
                        M20:X20,
                        ""),
                    "")),
                AVERAGE(IF(
                    ISNUMBER(M20:X20),
                    IF(
                        M$5:X$5=2,
                        M20:X20,
                        ""),
                    ""))
            ),
            IF(
                Parameters!$D$17=1,
                IFERROR(
                    IF(
                        OR(
                            IF(
                                ISNUMBER(M20:X20),
                                IF(
                                    M$5:X$5=1,
                                    M20:X20,
                                    ""),
                                "")
                            =0),
                        0,
                        GEOMEAN(IF(
                            ISNUMBER(M20:X20),
                            IF(
                                M$5:X$5=1,
                                M20:X20,
                                ""),
                            ""))
                    ),
                    IF(
                        OR(IF(
                            ISNUMBER(M20:X20),
                            IF(
                                M$5:X$5=2,
                                M20:X20,
                                ""),
                            "")
                            =0),
                        0,
                        GEOMEAN(IF(
                            ISNUMBER(M20:X20),
                            IF(
                                M$5:X$5=2,
                                M20:X20,
                                ""),
                            "")))
                )
            )
        )
    )
)</f>
        <v>4.4061757719715002</v>
      </c>
      <c r="J20" s="242">
        <v>46281</v>
      </c>
      <c r="K20" s="242">
        <v>46281</v>
      </c>
      <c r="L20" s="91" t="s">
        <v>25</v>
      </c>
      <c r="M20" s="192">
        <v>4.0054351928738496</v>
      </c>
      <c r="N20" s="192">
        <v>4.4061757719715002</v>
      </c>
      <c r="O20" s="192">
        <v>42.3333333333333</v>
      </c>
      <c r="P20" s="192">
        <v>0.33333333333333498</v>
      </c>
      <c r="Q20"/>
      <c r="R20"/>
      <c r="S20" s="192"/>
      <c r="T20" s="192"/>
      <c r="U20" s="192"/>
      <c r="V20" s="192"/>
      <c r="W20" s="192"/>
      <c r="X20" s="192"/>
      <c r="Y20" s="80"/>
      <c r="Z20" s="80"/>
    </row>
    <row r="21" spans="1:26" x14ac:dyDescent="0.2">
      <c r="A21" s="84">
        <v>14</v>
      </c>
      <c r="B21" s="84" t="str">
        <f ca="1"/>
        <v>Burundi</v>
      </c>
      <c r="C21" s="84" t="str">
        <f ca="1"/>
        <v>BDI</v>
      </c>
      <c r="D21" s="219" t="str">
        <f ca="1"/>
        <v>SSF           Sub-Saharan Africa</v>
      </c>
      <c r="E21" s="219" t="str">
        <f ca="1"/>
        <v>IDA</v>
      </c>
      <c r="F21" s="190" t="str">
        <f t="shared" ca="1" si="3"/>
        <v/>
      </c>
      <c r="G21" s="80">
        <f>IF(N21=7, 6.9, 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5.3179804289026897</v>
      </c>
      <c r="H21" s="80" cm="1">
        <f t="array" ref="H21">IF(
    SUM(IF(
            ISNUMBER(
                IF(
                    $M$4:$X$4,
                    (M21:X21),
                    "")),
            1,
            0))
        =0,
    NA(),
    IF(
        Parameters!$D$15=1,
        IF(
            SUM(--(ISNUMBER(IF($M$4:$X$4=1,(M21:X21),""))))&gt;0,
            MAX(IF(
                ISNUMBER(M21:X21),
                IF(
                    M$4:X$4=1,
                    M21:X21,
                    ""),
                "")),
            MAX(IF(
                ISNUMBER(M21:X21),
                IF(
                    M$4:X$4=2,
                    M21:X21,
                    ""),
                ""))
        ),
        IF(
            Parameters!$D$16=1,
            IFERROR(
                AVERAGE(IF(
                    ISNUMBER(M21:X21),
                    IF(
                        M$4:X$4=1,
                        M21:X21,
                        ""),
                    "")),
                AVERAGE(IF(
                    ISNUMBER(M21:X21),
                    IF(
                        M$4:X$4=2,
                        M21:X21,
                        ""),
                    ""))
            ),
            IF(
                Parameters!$D$17=1,
                IFERROR(
                    IF(
                        OR(
                            IF(
                                ISNUMBER(M21:X21),
                                IF(
                                    M$4:X$4=1,
                                    M21:X21,
                                    ""),
                                "")
                            =0),
                        0,
                        GEOMEAN(IF(
                            ISNUMBER(M21:X21),
                            IF(
                                M$4:X$4=1,
                                M21:X21,
                                ""),
                            ""))
                    ),
                    IF(
                        OR(IF(
                            ISNUMBER(M21:X21),
                            IF(
                                M$4:X$4=2,
                                M21:X21,
                                ""),
                            "")
                            =0),
                        0,
                        GEOMEAN(IF(
                            ISNUMBER(M21:X21),
                            IF(
                                M$4:X$4=2,
                                M21:X21,
                                ""),
                            "")))
                )
            )
        )
    )
)</f>
        <v>9.1235751490903603</v>
      </c>
      <c r="I21" s="191" cm="1">
        <f t="array" ref="I21">IF(
    SUM(IF(
            ISNUMBER(
                IF(
                    $M$5:$X$5,
                    (M21:X21),
                    "")),
            1,
            0))
        =0,
    NA(),
    IF(
        Parameters!$D$15=1,
        IF(
            SUM(--(ISNUMBER(IF($M$5:$X$5=1,(M21:X21),""))))&gt;0,
            MAX(IF(
                ISNUMBER(M21:X21),
                IF(
                    M$5:X$5=1,
                    M21:X21,
                    ""),
                "")),
            MAX(IF(
                ISNUMBER(M21:X21),
                IF(
                    M$5:X$5=2,
                    M21:X21,
                    ""),
                ""))
        ),
        IF(
            Parameters!$D$16=1,
            IFERROR(
                AVERAGE(IF(
                    ISNUMBER(M21:X21),
                    IF(
                        M$5:X$5=1,
                        M21:X21,
                        ""),
                    "")),
                AVERAGE(IF(
                    ISNUMBER(M21:X21),
                    IF(
                        M$5:X$5=2,
                        M21:X21,
                        ""),
                    ""))
            ),
            IF(
                Parameters!$D$17=1,
                IFERROR(
                    IF(
                        OR(
                            IF(
                                ISNUMBER(M21:X21),
                                IF(
                                    M$5:X$5=1,
                                    M21:X21,
                                    ""),
                                "")
                            =0),
                        0,
                        GEOMEAN(IF(
                            ISNUMBER(M21:X21),
                            IF(
                                M$5:X$5=1,
                                M21:X21,
                                ""),
                            ""))
                    ),
                    IF(
                        OR(IF(
                            ISNUMBER(M21:X21),
                            IF(
                                M$5:X$5=2,
                                M21:X21,
                                ""),
                            "")
                            =0),
                        0,
                        GEOMEAN(IF(
                            ISNUMBER(M21:X21),
                            IF(
                                M$5:X$5=2,
                                M21:X21,
                                ""),
                            "")))
                )
            )
        )
    )
)</f>
        <v>3.0997624703087698</v>
      </c>
      <c r="J21" s="242">
        <v>46281</v>
      </c>
      <c r="K21" s="242">
        <v>44764</v>
      </c>
      <c r="L21" s="91" t="s">
        <v>27</v>
      </c>
      <c r="M21" s="192">
        <v>9.1235751490903603</v>
      </c>
      <c r="N21" s="192">
        <v>3.0997624703087698</v>
      </c>
      <c r="O21" s="192">
        <v>70.5833333333333</v>
      </c>
      <c r="P21" s="192">
        <v>-0.58333333333334203</v>
      </c>
      <c r="Q21"/>
      <c r="R21"/>
      <c r="S21" s="192"/>
      <c r="T21" s="192"/>
      <c r="U21" s="192"/>
      <c r="V21" s="192"/>
      <c r="W21" s="192"/>
      <c r="X21" s="192"/>
      <c r="Y21" s="80"/>
      <c r="Z21" s="80"/>
    </row>
    <row r="22" spans="1:26" x14ac:dyDescent="0.2">
      <c r="A22" s="84">
        <v>15</v>
      </c>
      <c r="B22" s="84" t="str">
        <f ca="1"/>
        <v>Belgium</v>
      </c>
      <c r="C22" s="84" t="str">
        <f ca="1"/>
        <v>BEL</v>
      </c>
      <c r="D22" s="219" t="str">
        <f ca="1"/>
        <v>ECS           Europe &amp; Central Asia</v>
      </c>
      <c r="E22" s="219" t="str">
        <f ca="1"/>
        <v>NA</v>
      </c>
      <c r="F22" s="190" t="str">
        <f t="shared" ca="1" si="3"/>
        <v/>
      </c>
      <c r="G22" s="80">
        <f>IF(N22=7, 6.9, 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1.7785979414473732</v>
      </c>
      <c r="H22" s="80" cm="1">
        <f t="array" ref="H22">IF(
    SUM(IF(
            ISNUMBER(
                IF(
                    $M$4:$X$4,
                    (M22:X22),
                    "")),
            1,
            0))
        =0,
    NA(),
    IF(
        Parameters!$D$15=1,
        IF(
            SUM(--(ISNUMBER(IF($M$4:$X$4=1,(M22:X22),""))))&gt;0,
            MAX(IF(
                ISNUMBER(M22:X22),
                IF(
                    M$4:X$4=1,
                    M22:X22,
                    ""),
                "")),
            MAX(IF(
                ISNUMBER(M22:X22),
                IF(
                    M$4:X$4=2,
                    M22:X22,
                    ""),
                ""))
        ),
        IF(
            Parameters!$D$16=1,
            IFERROR(
                AVERAGE(IF(
                    ISNUMBER(M22:X22),
                    IF(
                        M$4:X$4=1,
                        M22:X22,
                        ""),
                    "")),
                AVERAGE(IF(
                    ISNUMBER(M22:X22),
                    IF(
                        M$4:X$4=2,
                        M22:X22,
                        ""),
                    ""))
            ),
            IF(
                Parameters!$D$17=1,
                IFERROR(
                    IF(
                        OR(
                            IF(
                                ISNUMBER(M22:X22),
                                IF(
                                    M$4:X$4=1,
                                    M22:X22,
                                    ""),
                                "")
                            =0),
                        0,
                        GEOMEAN(IF(
                            ISNUMBER(M22:X22),
                            IF(
                                M$4:X$4=1,
                                M22:X22,
                                ""),
                            ""))
                    ),
                    IF(
                        OR(IF(
                            ISNUMBER(M22:X22),
                            IF(
                                M$4:X$4=2,
                                M22:X22,
                                ""),
                            "")
                            =0),
                        0,
                        GEOMEAN(IF(
                            ISNUMBER(M22:X22),
                            IF(
                                M$4:X$4=2,
                                M22:X22,
                                ""),
                            "")))
                )
            )
        )
    )
)</f>
        <v>0.80471050049067805</v>
      </c>
      <c r="I22" s="191" cm="1">
        <f t="array" ref="I22">IF(
    SUM(IF(
            ISNUMBER(
                IF(
                    $M$5:$X$5,
                    (M22:X22),
                    "")),
            1,
            0))
        =0,
    NA(),
    IF(
        Parameters!$D$15=1,
        IF(
            SUM(--(ISNUMBER(IF($M$5:$X$5=1,(M22:X22),""))))&gt;0,
            MAX(IF(
                ISNUMBER(M22:X22),
                IF(
                    M$5:X$5=1,
                    M22:X22,
                    ""),
                "")),
            MAX(IF(
                ISNUMBER(M22:X22),
                IF(
                    M$5:X$5=2,
                    M22:X22,
                    ""),
                ""))
        ),
        IF(
            Parameters!$D$16=1,
            IFERROR(
                AVERAGE(IF(
                    ISNUMBER(M22:X22),
                    IF(
                        M$5:X$5=1,
                        M22:X22,
                        ""),
                    "")),
                AVERAGE(IF(
                    ISNUMBER(M22:X22),
                    IF(
                        M$5:X$5=2,
                        M22:X22,
                        ""),
                    ""))
            ),
            IF(
                Parameters!$D$17=1,
                IFERROR(
                    IF(
                        OR(
                            IF(
                                ISNUMBER(M22:X22),
                                IF(
                                    M$5:X$5=1,
                                    M22:X22,
                                    ""),
                                "")
                            =0),
                        0,
                        GEOMEAN(IF(
                            ISNUMBER(M22:X22),
                            IF(
                                M$5:X$5=1,
                                M22:X22,
                                ""),
                            ""))
                    ),
                    IF(
                        OR(IF(
                            ISNUMBER(M22:X22),
                            IF(
                                M$5:X$5=2,
                                M22:X22,
                                ""),
                            "")
                            =0),
                        0,
                        GEOMEAN(IF(
                            ISNUMBER(M22:X22),
                            IF(
                                M$5:X$5=2,
                                M22:X22,
                                ""),
                            "")))
                )
            )
        )
    )
)</f>
        <v>3.93111638954869</v>
      </c>
      <c r="J22" s="242">
        <v>46281</v>
      </c>
      <c r="K22" s="242">
        <v>44699</v>
      </c>
      <c r="L22" s="91" t="s">
        <v>29</v>
      </c>
      <c r="M22" s="192">
        <v>0.80471050049067805</v>
      </c>
      <c r="N22" s="192">
        <v>3.93111638954869</v>
      </c>
      <c r="O22" s="192">
        <v>24.6666666666666</v>
      </c>
      <c r="P22" s="192">
        <v>0</v>
      </c>
      <c r="Q22"/>
      <c r="R22"/>
      <c r="S22" s="192"/>
      <c r="T22" s="192"/>
      <c r="U22" s="192"/>
      <c r="V22" s="192"/>
      <c r="W22" s="192"/>
      <c r="X22" s="192"/>
      <c r="Y22" s="80"/>
      <c r="Z22" s="80"/>
    </row>
    <row r="23" spans="1:26" x14ac:dyDescent="0.2">
      <c r="A23" s="84">
        <v>16</v>
      </c>
      <c r="B23" s="84" t="str">
        <f ca="1"/>
        <v>Benin</v>
      </c>
      <c r="C23" s="84" t="str">
        <f ca="1"/>
        <v>BEN</v>
      </c>
      <c r="D23" s="219" t="str">
        <f ca="1"/>
        <v>SSF           Sub-Saharan Africa</v>
      </c>
      <c r="E23" s="219" t="str">
        <f ca="1"/>
        <v>IDA</v>
      </c>
      <c r="F23" s="190" t="str">
        <f t="shared" ca="1" si="3"/>
        <v/>
      </c>
      <c r="G23" s="80">
        <f>IF(N23=7, 6.9, 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3.7211017898885794</v>
      </c>
      <c r="H23" s="80" cm="1">
        <f t="array" ref="H23">IF(
    SUM(IF(
            ISNUMBER(
                IF(
                    $M$4:$X$4,
                    (M23:X23),
                    "")),
            1,
            0))
        =0,
    NA(),
    IF(
        Parameters!$D$15=1,
        IF(
            SUM(--(ISNUMBER(IF($M$4:$X$4=1,(M23:X23),""))))&gt;0,
            MAX(IF(
                ISNUMBER(M23:X23),
                IF(
                    M$4:X$4=1,
                    M23:X23,
                    ""),
                "")),
            MAX(IF(
                ISNUMBER(M23:X23),
                IF(
                    M$4:X$4=2,
                    M23:X23,
                    ""),
                ""))
        ),
        IF(
            Parameters!$D$16=1,
            IFERROR(
                AVERAGE(IF(
                    ISNUMBER(M23:X23),
                    IF(
                        M$4:X$4=1,
                        M23:X23,
                        ""),
                    "")),
                AVERAGE(IF(
                    ISNUMBER(M23:X23),
                    IF(
                        M$4:X$4=2,
                        M23:X23,
                        ""),
                    ""))
            ),
            IF(
                Parameters!$D$17=1,
                IFERROR(
                    IF(
                        OR(
                            IF(
                                ISNUMBER(M23:X23),
                                IF(
                                    M$4:X$4=1,
                                    M23:X23,
                                    ""),
                                "")
                            =0),
                        0,
                        GEOMEAN(IF(
                            ISNUMBER(M23:X23),
                            IF(
                                M$4:X$4=1,
                                M23:X23,
                                ""),
                            ""))
                    ),
                    IF(
                        OR(IF(
                            ISNUMBER(M23:X23),
                            IF(
                                M$4:X$4=2,
                                M23:X23,
                                ""),
                            "")
                            =0),
                        0,
                        GEOMEAN(IF(
                            ISNUMBER(M23:X23),
                            IF(
                                M$4:X$4=2,
                                M23:X23,
                                ""),
                            "")))
                )
            )
        )
    )
)</f>
        <v>3.5223069374197902</v>
      </c>
      <c r="I23" s="191" cm="1">
        <f t="array" ref="I23">IF(
    SUM(IF(
            ISNUMBER(
                IF(
                    $M$5:$X$5,
                    (M23:X23),
                    "")),
            1,
            0))
        =0,
    NA(),
    IF(
        Parameters!$D$15=1,
        IF(
            SUM(--(ISNUMBER(IF($M$5:$X$5=1,(M23:X23),""))))&gt;0,
            MAX(IF(
                ISNUMBER(M23:X23),
                IF(
                    M$5:X$5=1,
                    M23:X23,
                    ""),
                "")),
            MAX(IF(
                ISNUMBER(M23:X23),
                IF(
                    M$5:X$5=2,
                    M23:X23,
                    ""),
                ""))
        ),
        IF(
            Parameters!$D$16=1,
            IFERROR(
                AVERAGE(IF(
                    ISNUMBER(M23:X23),
                    IF(
                        M$5:X$5=1,
                        M23:X23,
                        ""),
                    "")),
                AVERAGE(IF(
                    ISNUMBER(M23:X23),
                    IF(
                        M$5:X$5=2,
                        M23:X23,
                        ""),
                    ""))
            ),
            IF(
                Parameters!$D$17=1,
                IFERROR(
                    IF(
                        OR(
                            IF(
                                ISNUMBER(M23:X23),
                                IF(
                                    M$5:X$5=1,
                                    M23:X23,
                                    ""),
                                "")
                            =0),
                        0,
                        GEOMEAN(IF(
                            ISNUMBER(M23:X23),
                            IF(
                                M$5:X$5=1,
                                M23:X23,
                                ""),
                            ""))
                    ),
                    IF(
                        OR(IF(
                            ISNUMBER(M23:X23),
                            IF(
                                M$5:X$5=2,
                                M23:X23,
                                ""),
                            "")
                            =0),
                        0,
                        GEOMEAN(IF(
                            ISNUMBER(M23:X23),
                            IF(
                                M$5:X$5=2,
                                M23:X23,
                                ""),
                            "")))
                )
            )
        )
    )
)</f>
        <v>3.93111638954869</v>
      </c>
      <c r="J23" s="242">
        <v>45765</v>
      </c>
      <c r="K23" s="242">
        <v>45765</v>
      </c>
      <c r="L23" s="91" t="s">
        <v>31</v>
      </c>
      <c r="M23" s="192">
        <v>3.5223069374197902</v>
      </c>
      <c r="N23" s="192">
        <v>3.93111638954869</v>
      </c>
      <c r="O23" s="192">
        <v>39.6666666666666</v>
      </c>
      <c r="P23" s="192">
        <v>0</v>
      </c>
      <c r="Q23"/>
      <c r="R23"/>
      <c r="S23" s="192"/>
      <c r="T23" s="192"/>
      <c r="U23" s="192"/>
      <c r="V23" s="192"/>
      <c r="W23" s="192"/>
      <c r="X23" s="192"/>
      <c r="Y23" s="80"/>
      <c r="Z23" s="80"/>
    </row>
    <row r="24" spans="1:26" x14ac:dyDescent="0.2">
      <c r="A24" s="84">
        <v>17</v>
      </c>
      <c r="B24" s="84" t="str">
        <f ca="1"/>
        <v>Burkina Faso</v>
      </c>
      <c r="C24" s="84" t="str">
        <f ca="1"/>
        <v>BFA</v>
      </c>
      <c r="D24" s="219" t="str">
        <f ca="1"/>
        <v>SSF           Sub-Saharan Africa</v>
      </c>
      <c r="E24" s="219" t="str">
        <f ca="1"/>
        <v>IDA</v>
      </c>
      <c r="F24" s="190" t="str">
        <f t="shared" ca="1" si="3"/>
        <v/>
      </c>
      <c r="G24" s="80">
        <f>IF(N24=7, 6.9, 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2.2239008601513346</v>
      </c>
      <c r="H24" s="80" cm="1">
        <f t="array" ref="H24">IF(
    SUM(IF(
            ISNUMBER(
                IF(
                    $M$4:$X$4,
                    (M24:X24),
                    "")),
            1,
            0))
        =0,
    NA(),
    IF(
        Parameters!$D$15=1,
        IF(
            SUM(--(ISNUMBER(IF($M$4:$X$4=1,(M24:X24),""))))&gt;0,
            MAX(IF(
                ISNUMBER(M24:X24),
                IF(
                    M$4:X$4=1,
                    M24:X24,
                    ""),
                "")),
            MAX(IF(
                ISNUMBER(M24:X24),
                IF(
                    M$4:X$4=2,
                    M24:X24,
                    ""),
                ""))
        ),
        IF(
            Parameters!$D$16=1,
            IFERROR(
                AVERAGE(IF(
                    ISNUMBER(M24:X24),
                    IF(
                        M$4:X$4=1,
                        M24:X24,
                        ""),
                    "")),
                AVERAGE(IF(
                    ISNUMBER(M24:X24),
                    IF(
                        M$4:X$4=2,
                        M24:X24,
                        ""),
                    ""))
            ),
            IF(
                Parameters!$D$17=1,
                IFERROR(
                    IF(
                        OR(
                            IF(
                                ISNUMBER(M24:X24),
                                IF(
                                    M$4:X$4=1,
                                    M24:X24,
                                    ""),
                                "")
                            =0),
                        0,
                        GEOMEAN(IF(
                            ISNUMBER(M24:X24),
                            IF(
                                M$4:X$4=1,
                                M24:X24,
                                ""),
                            ""))
                    ),
                    IF(
                        OR(IF(
                            ISNUMBER(M24:X24),
                            IF(
                                M$4:X$4=2,
                                M24:X24,
                                ""),
                            "")
                            =0),
                        0,
                        GEOMEAN(IF(
                            ISNUMBER(M24:X24),
                            IF(
                                M$4:X$4=2,
                                M24:X24,
                                ""),
                            "")))
                )
            )
        )
    )
)</f>
        <v>2.4352683626481402</v>
      </c>
      <c r="I24" s="191" cm="1">
        <f t="array" ref="I24">IF(
    SUM(IF(
            ISNUMBER(
                IF(
                    $M$5:$X$5,
                    (M24:X24),
                    "")),
            1,
            0))
        =0,
    NA(),
    IF(
        Parameters!$D$15=1,
        IF(
            SUM(--(ISNUMBER(IF($M$5:$X$5=1,(M24:X24),""))))&gt;0,
            MAX(IF(
                ISNUMBER(M24:X24),
                IF(
                    M$5:X$5=1,
                    M24:X24,
                    ""),
                "")),
            MAX(IF(
                ISNUMBER(M24:X24),
                IF(
                    M$5:X$5=2,
                    M24:X24,
                    ""),
                ""))
        ),
        IF(
            Parameters!$D$16=1,
            IFERROR(
                AVERAGE(IF(
                    ISNUMBER(M24:X24),
                    IF(
                        M$5:X$5=1,
                        M24:X24,
                        ""),
                    "")),
                AVERAGE(IF(
                    ISNUMBER(M24:X24),
                    IF(
                        M$5:X$5=2,
                        M24:X24,
                        ""),
                    ""))
            ),
            IF(
                Parameters!$D$17=1,
                IFERROR(
                    IF(
                        OR(
                            IF(
                                ISNUMBER(M24:X24),
                                IF(
                                    M$5:X$5=1,
                                    M24:X24,
                                    ""),
                                "")
                            =0),
                        0,
                        GEOMEAN(IF(
                            ISNUMBER(M24:X24),
                            IF(
                                M$5:X$5=1,
                                M24:X24,
                                ""),
                            ""))
                    ),
                    IF(
                        OR(IF(
                            ISNUMBER(M24:X24),
                            IF(
                                M$5:X$5=2,
                                M24:X24,
                                ""),
                            "")
                            =0),
                        0,
                        GEOMEAN(IF(
                            ISNUMBER(M24:X24),
                            IF(
                                M$5:X$5=2,
                                M24:X24,
                                ""),
                            "")))
                )
            )
        )
    )
)</f>
        <v>2.0308788598574798</v>
      </c>
      <c r="J24" s="242">
        <v>45962</v>
      </c>
      <c r="K24" s="242">
        <v>44699</v>
      </c>
      <c r="L24" s="91" t="s">
        <v>33</v>
      </c>
      <c r="M24" s="192">
        <v>2.4352683626481402</v>
      </c>
      <c r="N24" s="192">
        <v>2.0308788598574798</v>
      </c>
      <c r="O24" s="192">
        <v>33.6666666666666</v>
      </c>
      <c r="P24" s="192">
        <v>-1.3333333333333199</v>
      </c>
      <c r="Q24"/>
      <c r="R24"/>
      <c r="S24" s="192"/>
      <c r="T24" s="192"/>
      <c r="U24" s="192"/>
      <c r="V24" s="192"/>
      <c r="W24" s="192"/>
      <c r="X24" s="192"/>
      <c r="Y24" s="80"/>
      <c r="Z24" s="80"/>
    </row>
    <row r="25" spans="1:26" x14ac:dyDescent="0.2">
      <c r="A25" s="84">
        <v>18</v>
      </c>
      <c r="B25" s="84" t="str">
        <f ca="1"/>
        <v>Bangladesh</v>
      </c>
      <c r="C25" s="84" t="str">
        <f ca="1"/>
        <v>BGD</v>
      </c>
      <c r="D25" s="219" t="str">
        <f ca="1"/>
        <v>SAS           South Asia</v>
      </c>
      <c r="E25" s="219" t="str">
        <f ca="1"/>
        <v>IDA</v>
      </c>
      <c r="F25" s="190" t="str">
        <f t="shared" ca="1" si="3"/>
        <v/>
      </c>
      <c r="G25" s="80">
        <f>IF(N25=7, 6.9, 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3.4587778559667326</v>
      </c>
      <c r="H25" s="80" cm="1">
        <f t="array" ref="H25">IF(
    SUM(IF(
            ISNUMBER(
                IF(
                    $M$4:$X$4,
                    (M25:X25),
                    "")),
            1,
            0))
        =0,
    NA(),
    IF(
        Parameters!$D$15=1,
        IF(
            SUM(--(ISNUMBER(IF($M$4:$X$4=1,(M25:X25),""))))&gt;0,
            MAX(IF(
                ISNUMBER(M25:X25),
                IF(
                    M$4:X$4=1,
                    M25:X25,
                    ""),
                "")),
            MAX(IF(
                ISNUMBER(M25:X25),
                IF(
                    M$4:X$4=2,
                    M25:X25,
                    ""),
                ""))
        ),
        IF(
            Parameters!$D$16=1,
            IFERROR(
                AVERAGE(IF(
                    ISNUMBER(M25:X25),
                    IF(
                        M$4:X$4=1,
                        M25:X25,
                        ""),
                    "")),
                AVERAGE(IF(
                    ISNUMBER(M25:X25),
                    IF(
                        M$4:X$4=2,
                        M25:X25,
                        ""),
                    ""))
            ),
            IF(
                Parameters!$D$17=1,
                IFERROR(
                    IF(
                        OR(
                            IF(
                                ISNUMBER(M25:X25),
                                IF(
                                    M$4:X$4=1,
                                    M25:X25,
                                    ""),
                                "")
                            =0),
                        0,
                        GEOMEAN(IF(
                            ISNUMBER(M25:X25),
                            IF(
                                M$4:X$4=1,
                                M25:X25,
                                ""),
                            ""))
                    ),
                    IF(
                        OR(IF(
                            ISNUMBER(M25:X25),
                            IF(
                                M$4:X$4=2,
                                M25:X25,
                                ""),
                            "")
                            =0),
                        0,
                        GEOMEAN(IF(
                            ISNUMBER(M25:X25),
                            IF(
                                M$4:X$4=2,
                                M25:X25,
                                ""),
                            "")))
                )
            )
        )
    )
)</f>
        <v>7.6892881407111</v>
      </c>
      <c r="I25" s="191" cm="1">
        <f t="array" ref="I25">IF(
    SUM(IF(
            ISNUMBER(
                IF(
                    $M$5:$X$5,
                    (M25:X25),
                    "")),
            1,
            0))
        =0,
    NA(),
    IF(
        Parameters!$D$15=1,
        IF(
            SUM(--(ISNUMBER(IF($M$5:$X$5=1,(M25:X25),""))))&gt;0,
            MAX(IF(
                ISNUMBER(M25:X25),
                IF(
                    M$5:X$5=1,
                    M25:X25,
                    ""),
                "")),
            MAX(IF(
                ISNUMBER(M25:X25),
                IF(
                    M$5:X$5=2,
                    M25:X25,
                    ""),
                ""))
        ),
        IF(
            Parameters!$D$16=1,
            IFERROR(
                AVERAGE(IF(
                    ISNUMBER(M25:X25),
                    IF(
                        M$5:X$5=1,
                        M25:X25,
                        ""),
                    "")),
                AVERAGE(IF(
                    ISNUMBER(M25:X25),
                    IF(
                        M$5:X$5=2,
                        M25:X25,
                        ""),
                    ""))
            ),
            IF(
                Parameters!$D$17=1,
                IFERROR(
                    IF(
                        OR(
                            IF(
                                ISNUMBER(M25:X25),
                                IF(
                                    M$5:X$5=1,
                                    M25:X25,
                                    ""),
                                "")
                            =0),
                        0,
                        GEOMEAN(IF(
                            ISNUMBER(M25:X25),
                            IF(
                                M$5:X$5=1,
                                M25:X25,
                                ""),
                            ""))
                    ),
                    IF(
                        OR(IF(
                            ISNUMBER(M25:X25),
                            IF(
                                M$5:X$5=2,
                                M25:X25,
                                ""),
                            "")
                            =0),
                        0,
                        GEOMEAN(IF(
                            ISNUMBER(M25:X25),
                            IF(
                                M$5:X$5=2,
                                M25:X25,
                                ""),
                            "")))
                )
            )
        )
    )
)</f>
        <v>1.5558194774346801</v>
      </c>
      <c r="J25" s="242">
        <v>46281</v>
      </c>
      <c r="K25" s="242">
        <v>44887</v>
      </c>
      <c r="L25" s="91" t="s">
        <v>35</v>
      </c>
      <c r="M25" s="192">
        <v>7.6892881407111</v>
      </c>
      <c r="N25" s="192">
        <v>1.5558194774346801</v>
      </c>
      <c r="O25" s="192">
        <v>62.6666666666666</v>
      </c>
      <c r="P25" s="192">
        <v>-1.6666666666666601</v>
      </c>
      <c r="Q25"/>
      <c r="R25"/>
      <c r="S25" s="192"/>
      <c r="T25" s="192"/>
      <c r="U25" s="192"/>
      <c r="V25" s="192"/>
      <c r="W25" s="192"/>
      <c r="X25" s="192"/>
      <c r="Y25" s="80"/>
      <c r="Z25" s="80"/>
    </row>
    <row r="26" spans="1:26" x14ac:dyDescent="0.2">
      <c r="A26" s="84">
        <v>19</v>
      </c>
      <c r="B26" s="84" t="str">
        <f ca="1"/>
        <v>Bulgaria</v>
      </c>
      <c r="C26" s="84" t="str">
        <f ca="1"/>
        <v>BGR</v>
      </c>
      <c r="D26" s="219" t="str">
        <f ca="1"/>
        <v>ECS           Europe &amp; Central Asia</v>
      </c>
      <c r="E26" s="219" t="str">
        <f ca="1"/>
        <v>IBRD</v>
      </c>
      <c r="F26" s="190" t="str">
        <f t="shared" ca="1" si="3"/>
        <v/>
      </c>
      <c r="G26" s="80">
        <f>IF(N26=7, 6.9, 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2.0280599939241353</v>
      </c>
      <c r="H26" s="80" cm="1">
        <f t="array" ref="H26">IF(
    SUM(IF(
            ISNUMBER(
                IF(
                    $M$4:$X$4,
                    (M26:X26),
                    "")),
            1,
            0))
        =0,
    NA(),
    IF(
        Parameters!$D$15=1,
        IF(
            SUM(--(ISNUMBER(IF($M$4:$X$4=1,(M26:X26),""))))&gt;0,
            MAX(IF(
                ISNUMBER(M26:X26),
                IF(
                    M$4:X$4=1,
                    M26:X26,
                    ""),
                "")),
            MAX(IF(
                ISNUMBER(M26:X26),
                IF(
                    M$4:X$4=2,
                    M26:X26,
                    ""),
                ""))
        ),
        IF(
            Parameters!$D$16=1,
            IFERROR(
                AVERAGE(IF(
                    ISNUMBER(M26:X26),
                    IF(
                        M$4:X$4=1,
                        M26:X26,
                        ""),
                    "")),
                AVERAGE(IF(
                    ISNUMBER(M26:X26),
                    IF(
                        M$4:X$4=2,
                        M26:X26,
                        ""),
                    ""))
            ),
            IF(
                Parameters!$D$17=1,
                IFERROR(
                    IF(
                        OR(
                            IF(
                                ISNUMBER(M26:X26),
                                IF(
                                    M$4:X$4=1,
                                    M26:X26,
                                    ""),
                                "")
                            =0),
                        0,
                        GEOMEAN(IF(
                            ISNUMBER(M26:X26),
                            IF(
                                M$4:X$4=1,
                                M26:X26,
                                ""),
                            ""))
                    ),
                    IF(
                        OR(IF(
                            ISNUMBER(M26:X26),
                            IF(
                                M$4:X$4=2,
                                M26:X26,
                                ""),
                            "")
                            =0),
                        0,
                        GEOMEAN(IF(
                            ISNUMBER(M26:X26),
                            IF(
                                M$4:X$4=2,
                                M26:X26,
                                ""),
                            "")))
                )
            )
        )
    )
)</f>
        <v>1.0462746282177</v>
      </c>
      <c r="I26" s="191" cm="1">
        <f t="array" ref="I26">IF(
    SUM(IF(
            ISNUMBER(
                IF(
                    $M$5:$X$5,
                    (M26:X26),
                    "")),
            1,
            0))
        =0,
    NA(),
    IF(
        Parameters!$D$15=1,
        IF(
            SUM(--(ISNUMBER(IF($M$5:$X$5=1,(M26:X26),""))))&gt;0,
            MAX(IF(
                ISNUMBER(M26:X26),
                IF(
                    M$5:X$5=1,
                    M26:X26,
                    ""),
                "")),
            MAX(IF(
                ISNUMBER(M26:X26),
                IF(
                    M$5:X$5=2,
                    M26:X26,
                    ""),
                ""))
        ),
        IF(
            Parameters!$D$16=1,
            IFERROR(
                AVERAGE(IF(
                    ISNUMBER(M26:X26),
                    IF(
                        M$5:X$5=1,
                        M26:X26,
                        ""),
                    "")),
                AVERAGE(IF(
                    ISNUMBER(M26:X26),
                    IF(
                        M$5:X$5=2,
                        M26:X26,
                        ""),
                    ""))
            ),
            IF(
                Parameters!$D$17=1,
                IFERROR(
                    IF(
                        OR(
                            IF(
                                ISNUMBER(M26:X26),
                                IF(
                                    M$5:X$5=1,
                                    M26:X26,
                                    ""),
                                "")
                            =0),
                        0,
                        GEOMEAN(IF(
                            ISNUMBER(M26:X26),
                            IF(
                                M$5:X$5=1,
                                M26:X26,
                                ""),
                            ""))
                    ),
                    IF(
                        OR(IF(
                            ISNUMBER(M26:X26),
                            IF(
                                M$5:X$5=2,
                                M26:X26,
                                ""),
                            "")
                            =0),
                        0,
                        GEOMEAN(IF(
                            ISNUMBER(M26:X26),
                            IF(
                                M$5:X$5=2,
                                M26:X26,
                                ""),
                            "")))
                )
            )
        )
    )
)</f>
        <v>3.93111638954869</v>
      </c>
      <c r="J26" s="242">
        <v>45778</v>
      </c>
      <c r="K26" s="242">
        <v>44620</v>
      </c>
      <c r="L26" s="91" t="s">
        <v>37</v>
      </c>
      <c r="M26" s="192">
        <v>1.0462746282177</v>
      </c>
      <c r="N26" s="192">
        <v>3.93111638954869</v>
      </c>
      <c r="O26" s="192">
        <v>26</v>
      </c>
      <c r="P26" s="192">
        <v>0</v>
      </c>
      <c r="Q26"/>
      <c r="R26"/>
      <c r="S26" s="192"/>
      <c r="T26" s="192"/>
      <c r="U26" s="192"/>
      <c r="V26" s="192"/>
      <c r="W26" s="192"/>
      <c r="X26" s="192"/>
      <c r="Y26" s="80"/>
      <c r="Z26" s="80"/>
    </row>
    <row r="27" spans="1:26" x14ac:dyDescent="0.2">
      <c r="A27" s="84">
        <v>20</v>
      </c>
      <c r="B27" s="84" t="str">
        <f ca="1"/>
        <v>Bahrain</v>
      </c>
      <c r="C27" s="84" t="str">
        <f ca="1"/>
        <v>BHR</v>
      </c>
      <c r="D27" s="219" t="str">
        <f ca="1"/>
        <v>MEA           Middle East &amp; North Africa</v>
      </c>
      <c r="E27" s="219" t="str">
        <f ca="1"/>
        <v>NA</v>
      </c>
      <c r="F27" s="190" t="str">
        <f t="shared" ca="1" si="3"/>
        <v/>
      </c>
      <c r="G27" s="80">
        <f>IF(N27=7, 6.9, 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6.9</v>
      </c>
      <c r="H27" s="80" cm="1">
        <f t="array" ref="H27">IF(
    SUM(IF(
            ISNUMBER(
                IF(
                    $M$4:$X$4,
                    (M27:X27),
                    "")),
            1,
            0))
        =0,
    NA(),
    IF(
        Parameters!$D$15=1,
        IF(
            SUM(--(ISNUMBER(IF($M$4:$X$4=1,(M27:X27),""))))&gt;0,
            MAX(IF(
                ISNUMBER(M27:X27),
                IF(
                    M$4:X$4=1,
                    M27:X27,
                    ""),
                "")),
            MAX(IF(
                ISNUMBER(M27:X27),
                IF(
                    M$4:X$4=2,
                    M27:X27,
                    ""),
                ""))
        ),
        IF(
            Parameters!$D$16=1,
            IFERROR(
                AVERAGE(IF(
                    ISNUMBER(M27:X27),
                    IF(
                        M$4:X$4=1,
                        M27:X27,
                        ""),
                    "")),
                AVERAGE(IF(
                    ISNUMBER(M27:X27),
                    IF(
                        M$4:X$4=2,
                        M27:X27,
                        ""),
                    ""))
            ),
            IF(
                Parameters!$D$17=1,
                IFERROR(
                    IF(
                        OR(
                            IF(
                                ISNUMBER(M27:X27),
                                IF(
                                    M$4:X$4=1,
                                    M27:X27,
                                    ""),
                                "")
                            =0),
                        0,
                        GEOMEAN(IF(
                            ISNUMBER(M27:X27),
                            IF(
                                M$4:X$4=1,
                                M27:X27,
                                ""),
                            ""))
                    ),
                    IF(
                        OR(IF(
                            ISNUMBER(M27:X27),
                            IF(
                                M$4:X$4=2,
                                M27:X27,
                                ""),
                            "")
                            =0),
                        0,
                        GEOMEAN(IF(
                            ISNUMBER(M27:X27),
                            IF(
                                M$4:X$4=2,
                                M27:X27,
                                ""),
                            "")))
                )
            )
        )
    )
)</f>
        <v>2.9485921340680901</v>
      </c>
      <c r="I27" s="191" cm="1">
        <f t="array" ref="I27">IF(
    SUM(IF(
            ISNUMBER(
                IF(
                    $M$5:$X$5,
                    (M27:X27),
                    "")),
            1,
            0))
        =0,
    NA(),
    IF(
        Parameters!$D$15=1,
        IF(
            SUM(--(ISNUMBER(IF($M$5:$X$5=1,(M27:X27),""))))&gt;0,
            MAX(IF(
                ISNUMBER(M27:X27),
                IF(
                    M$5:X$5=1,
                    M27:X27,
                    ""),
                "")),
            MAX(IF(
                ISNUMBER(M27:X27),
                IF(
                    M$5:X$5=2,
                    M27:X27,
                    ""),
                ""))
        ),
        IF(
            Parameters!$D$16=1,
            IFERROR(
                AVERAGE(IF(
                    ISNUMBER(M27:X27),
                    IF(
                        M$5:X$5=1,
                        M27:X27,
                        ""),
                    "")),
                AVERAGE(IF(
                    ISNUMBER(M27:X27),
                    IF(
                        M$5:X$5=2,
                        M27:X27,
                        ""),
                    ""))
            ),
            IF(
                Parameters!$D$17=1,
                IFERROR(
                    IF(
                        OR(
                            IF(
                                ISNUMBER(M27:X27),
                                IF(
                                    M$5:X$5=1,
                                    M27:X27,
                                    ""),
                                "")
                            =0),
                        0,
                        GEOMEAN(IF(
                            ISNUMBER(M27:X27),
                            IF(
                                M$5:X$5=1,
                                M27:X27,
                                ""),
                            ""))
                    ),
                    IF(
                        OR(IF(
                            ISNUMBER(M27:X27),
                            IF(
                                M$5:X$5=2,
                                M27:X27,
                                ""),
                            "")
                            =0),
                        0,
                        GEOMEAN(IF(
                            ISNUMBER(M27:X27),
                            IF(
                                M$5:X$5=2,
                                M27:X27,
                                ""),
                            "")))
                )
            )
        )
    )
)</f>
        <v>7</v>
      </c>
      <c r="J27" s="242">
        <v>46281</v>
      </c>
      <c r="K27" s="242">
        <v>46281</v>
      </c>
      <c r="L27" s="91" t="s">
        <v>39</v>
      </c>
      <c r="M27" s="192">
        <v>2.9485921340680901</v>
      </c>
      <c r="N27" s="192">
        <v>7</v>
      </c>
      <c r="O27" s="192">
        <v>36.5</v>
      </c>
      <c r="P27" s="192">
        <v>9.5</v>
      </c>
      <c r="Q27"/>
      <c r="R27"/>
      <c r="S27" s="192"/>
      <c r="T27" s="192"/>
      <c r="U27" s="192"/>
      <c r="V27" s="192"/>
      <c r="W27" s="192"/>
      <c r="X27" s="192"/>
      <c r="Y27" s="80"/>
      <c r="Z27" s="80"/>
    </row>
    <row r="28" spans="1:26" x14ac:dyDescent="0.2">
      <c r="A28" s="84">
        <v>21</v>
      </c>
      <c r="B28" s="84" t="str">
        <f ca="1"/>
        <v>Bahamas, The</v>
      </c>
      <c r="C28" s="84" t="str">
        <f ca="1"/>
        <v>BHS</v>
      </c>
      <c r="D28" s="219" t="str">
        <f ca="1"/>
        <v>LCN           Latin America &amp; Caribbean</v>
      </c>
      <c r="E28" s="219" t="str">
        <f ca="1"/>
        <v>NA</v>
      </c>
      <c r="F28" s="190" t="str">
        <f t="shared" ca="1" si="3"/>
        <v/>
      </c>
      <c r="G28" s="80">
        <f>IF(N28=7, 6.9, 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0</v>
      </c>
      <c r="H28" s="80" cm="1">
        <f t="array" ref="H28">IF(
    SUM(IF(
            ISNUMBER(
                IF(
                    $M$4:$X$4,
                    (M28:X28),
                    "")),
            1,
            0))
        =0,
    NA(),
    IF(
        Parameters!$D$15=1,
        IF(
            SUM(--(ISNUMBER(IF($M$4:$X$4=1,(M28:X28),""))))&gt;0,
            MAX(IF(
                ISNUMBER(M28:X28),
                IF(
                    M$4:X$4=1,
                    M28:X28,
                    ""),
                "")),
            MAX(IF(
                ISNUMBER(M28:X28),
                IF(
                    M$4:X$4=2,
                    M28:X28,
                    ""),
                ""))
        ),
        IF(
            Parameters!$D$16=1,
            IFERROR(
                AVERAGE(IF(
                    ISNUMBER(M28:X28),
                    IF(
                        M$4:X$4=1,
                        M28:X28,
                        ""),
                    "")),
                AVERAGE(IF(
                    ISNUMBER(M28:X28),
                    IF(
                        M$4:X$4=2,
                        M28:X28,
                        ""),
                    ""))
            ),
            IF(
                Parameters!$D$17=1,
                IFERROR(
                    IF(
                        OR(
                            IF(
                                ISNUMBER(M28:X28),
                                IF(
                                    M$4:X$4=1,
                                    M28:X28,
                                    ""),
                                "")
                            =0),
                        0,
                        GEOMEAN(IF(
                            ISNUMBER(M28:X28),
                            IF(
                                M$4:X$4=1,
                                M28:X28,
                                ""),
                            ""))
                    ),
                    IF(
                        OR(IF(
                            ISNUMBER(M28:X28),
                            IF(
                                M$4:X$4=2,
                                M28:X28,
                                ""),
                            "")
                            =0),
                        0,
                        GEOMEAN(IF(
                            ISNUMBER(M28:X28),
                            IF(
                                M$4:X$4=2,
                                M28:X28,
                                ""),
                            "")))
                )
            )
        )
    )
)</f>
        <v>4.02053295085679</v>
      </c>
      <c r="I28" s="191" cm="1">
        <f t="array" ref="I28">IF(
    SUM(IF(
            ISNUMBER(
                IF(
                    $M$5:$X$5,
                    (M28:X28),
                    "")),
            1,
            0))
        =0,
    NA(),
    IF(
        Parameters!$D$15=1,
        IF(
            SUM(--(ISNUMBER(IF($M$5:$X$5=1,(M28:X28),""))))&gt;0,
            MAX(IF(
                ISNUMBER(M28:X28),
                IF(
                    M$5:X$5=1,
                    M28:X28,
                    ""),
                "")),
            MAX(IF(
                ISNUMBER(M28:X28),
                IF(
                    M$5:X$5=2,
                    M28:X28,
                    ""),
                ""))
        ),
        IF(
            Parameters!$D$16=1,
            IFERROR(
                AVERAGE(IF(
                    ISNUMBER(M28:X28),
                    IF(
                        M$5:X$5=1,
                        M28:X28,
                        ""),
                    "")),
                AVERAGE(IF(
                    ISNUMBER(M28:X28),
                    IF(
                        M$5:X$5=2,
                        M28:X28,
                        ""),
                    ""))
            ),
            IF(
                Parameters!$D$17=1,
                IFERROR(
                    IF(
                        OR(
                            IF(
                                ISNUMBER(M28:X28),
                                IF(
                                    M$5:X$5=1,
                                    M28:X28,
                                    ""),
                                "")
                            =0),
                        0,
                        GEOMEAN(IF(
                            ISNUMBER(M28:X28),
                            IF(
                                M$5:X$5=1,
                                M28:X28,
                                ""),
                            ""))
                    ),
                    IF(
                        OR(IF(
                            ISNUMBER(M28:X28),
                            IF(
                                M$5:X$5=2,
                                M28:X28,
                                ""),
                            "")
                            =0),
                        0,
                        GEOMEAN(IF(
                            ISNUMBER(M28:X28),
                            IF(
                                M$5:X$5=2,
                                M28:X28,
                                ""),
                            "")))
                )
            )
        )
    )
)</f>
        <v>0</v>
      </c>
      <c r="J28" s="242">
        <v>46281</v>
      </c>
      <c r="K28" s="242">
        <v>44620</v>
      </c>
      <c r="L28" s="91" t="s">
        <v>40</v>
      </c>
      <c r="M28" s="192">
        <v>4.02053295085679</v>
      </c>
      <c r="N28" s="192">
        <v>0</v>
      </c>
      <c r="O28" s="192">
        <v>42.4166666666666</v>
      </c>
      <c r="P28" s="192">
        <v>-3.4166666666666599</v>
      </c>
      <c r="Q28"/>
      <c r="R28"/>
      <c r="S28" s="192"/>
      <c r="T28" s="192"/>
      <c r="U28" s="192"/>
      <c r="V28" s="192"/>
      <c r="W28" s="192"/>
      <c r="X28" s="192"/>
      <c r="Y28" s="80"/>
      <c r="Z28" s="80"/>
    </row>
    <row r="29" spans="1:26" x14ac:dyDescent="0.2">
      <c r="A29" s="84">
        <v>22</v>
      </c>
      <c r="B29" s="84" t="str">
        <f ca="1"/>
        <v>Bosnia and Herzegovina</v>
      </c>
      <c r="C29" s="84" t="str">
        <f ca="1"/>
        <v>BIH</v>
      </c>
      <c r="D29" s="219" t="str">
        <f ca="1"/>
        <v>ECS           Europe &amp; Central Asia</v>
      </c>
      <c r="E29" s="219" t="str">
        <f ca="1"/>
        <v>IBRD</v>
      </c>
      <c r="F29" s="190" t="str">
        <f t="shared" ca="1" si="3"/>
        <v/>
      </c>
      <c r="G29" s="80">
        <f>IF(N29=7, 6.9, 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3.6245351339336249</v>
      </c>
      <c r="H29" s="80" cm="1">
        <f t="array" ref="H29">IF(
    SUM(IF(
            ISNUMBER(
                IF(
                    $M$4:$X$4,
                    (M29:X29),
                    "")),
            1,
            0))
        =0,
    NA(),
    IF(
        Parameters!$D$15=1,
        IF(
            SUM(--(ISNUMBER(IF($M$4:$X$4=1,(M29:X29),""))))&gt;0,
            MAX(IF(
                ISNUMBER(M29:X29),
                IF(
                    M$4:X$4=1,
                    M29:X29,
                    ""),
                "")),
            MAX(IF(
                ISNUMBER(M29:X29),
                IF(
                    M$4:X$4=2,
                    M29:X29,
                    ""),
                ""))
        ),
        IF(
            Parameters!$D$16=1,
            IFERROR(
                AVERAGE(IF(
                    ISNUMBER(M29:X29),
                    IF(
                        M$4:X$4=1,
                        M29:X29,
                        ""),
                    "")),
                AVERAGE(IF(
                    ISNUMBER(M29:X29),
                    IF(
                        M$4:X$4=2,
                        M29:X29,
                        ""),
                    ""))
            ),
            IF(
                Parameters!$D$17=1,
                IFERROR(
                    IF(
                        OR(
                            IF(
                                ISNUMBER(M29:X29),
                                IF(
                                    M$4:X$4=1,
                                    M29:X29,
                                    ""),
                                "")
                            =0),
                        0,
                        GEOMEAN(IF(
                            ISNUMBER(M29:X29),
                            IF(
                                M$4:X$4=1,
                                M29:X29,
                                ""),
                            ""))
                    ),
                    IF(
                        OR(IF(
                            ISNUMBER(M29:X29),
                            IF(
                                M$4:X$4=2,
                                M29:X29,
                                ""),
                            "")
                            =0),
                        0,
                        GEOMEAN(IF(
                            ISNUMBER(M29:X29),
                            IF(
                                M$4:X$4=2,
                                M29:X29,
                                ""),
                            "")))
                )
            )
        )
    )
)</f>
        <v>2.90329886011927</v>
      </c>
      <c r="I29" s="191" cm="1">
        <f t="array" ref="I29">IF(
    SUM(IF(
            ISNUMBER(
                IF(
                    $M$5:$X$5,
                    (M29:X29),
                    "")),
            1,
            0))
        =0,
    NA(),
    IF(
        Parameters!$D$15=1,
        IF(
            SUM(--(ISNUMBER(IF($M$5:$X$5=1,(M29:X29),""))))&gt;0,
            MAX(IF(
                ISNUMBER(M29:X29),
                IF(
                    M$5:X$5=1,
                    M29:X29,
                    ""),
                "")),
            MAX(IF(
                ISNUMBER(M29:X29),
                IF(
                    M$5:X$5=2,
                    M29:X29,
                    ""),
                ""))
        ),
        IF(
            Parameters!$D$16=1,
            IFERROR(
                AVERAGE(IF(
                    ISNUMBER(M29:X29),
                    IF(
                        M$5:X$5=1,
                        M29:X29,
                        ""),
                    "")),
                AVERAGE(IF(
                    ISNUMBER(M29:X29),
                    IF(
                        M$5:X$5=2,
                        M29:X29,
                        ""),
                    ""))
            ),
            IF(
                Parameters!$D$17=1,
                IFERROR(
                    IF(
                        OR(
                            IF(
                                ISNUMBER(M29:X29),
                                IF(
                                    M$5:X$5=1,
                                    M29:X29,
                                    ""),
                                "")
                            =0),
                        0,
                        GEOMEAN(IF(
                            ISNUMBER(M29:X29),
                            IF(
                                M$5:X$5=1,
                                M29:X29,
                                ""),
                            ""))
                    ),
                    IF(
                        OR(IF(
                            ISNUMBER(M29:X29),
                            IF(
                                M$5:X$5=2,
                                M29:X29,
                                ""),
                            "")
                            =0),
                        0,
                        GEOMEAN(IF(
                            ISNUMBER(M29:X29),
                            IF(
                                M$5:X$5=2,
                                M29:X29,
                                ""),
                            "")))
                )
            )
        )
    )
)</f>
        <v>4.5249406175771902</v>
      </c>
      <c r="J29" s="242">
        <v>46281</v>
      </c>
      <c r="K29" s="242">
        <v>44699</v>
      </c>
      <c r="L29" s="91" t="s">
        <v>42</v>
      </c>
      <c r="M29" s="192">
        <v>2.90329886011927</v>
      </c>
      <c r="N29" s="192">
        <v>4.5249406175771902</v>
      </c>
      <c r="O29" s="192">
        <v>36.25</v>
      </c>
      <c r="P29" s="192">
        <v>0.41666666666666402</v>
      </c>
      <c r="Q29"/>
      <c r="R29"/>
      <c r="S29" s="192"/>
      <c r="T29" s="192"/>
      <c r="U29" s="192"/>
      <c r="V29" s="192"/>
      <c r="W29" s="192"/>
      <c r="X29" s="192"/>
      <c r="Y29" s="80"/>
      <c r="Z29" s="80"/>
    </row>
    <row r="30" spans="1:26" x14ac:dyDescent="0.2">
      <c r="A30" s="84">
        <v>23</v>
      </c>
      <c r="B30" s="84" t="str">
        <f ca="1"/>
        <v>Belarus</v>
      </c>
      <c r="C30" s="84" t="str">
        <f ca="1"/>
        <v>BLR</v>
      </c>
      <c r="D30" s="219" t="str">
        <f ca="1"/>
        <v>ECS           Europe &amp; Central Asia</v>
      </c>
      <c r="E30" s="219" t="str">
        <f ca="1"/>
        <v>IBRD</v>
      </c>
      <c r="F30" s="190" t="str">
        <f t="shared" ca="1" si="3"/>
        <v/>
      </c>
      <c r="G30" s="80">
        <f>IF(N30=7, 6.9, 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6.68595311098266</v>
      </c>
      <c r="H30" s="80" cm="1">
        <f t="array" ref="H30">IF(
    SUM(IF(
            ISNUMBER(
                IF(
                    $M$4:$X$4,
                    (M30:X30),
                    "")),
            1,
            0))
        =0,
    NA(),
    IF(
        Parameters!$D$15=1,
        IF(
            SUM(--(ISNUMBER(IF($M$4:$X$4=1,(M30:X30),""))))&gt;0,
            MAX(IF(
                ISNUMBER(M30:X30),
                IF(
                    M$4:X$4=1,
                    M30:X30,
                    ""),
                "")),
            MAX(IF(
                ISNUMBER(M30:X30),
                IF(
                    M$4:X$4=2,
                    M30:X30,
                    ""),
                ""))
        ),
        IF(
            Parameters!$D$16=1,
            IFERROR(
                AVERAGE(IF(
                    ISNUMBER(M30:X30),
                    IF(
                        M$4:X$4=1,
                        M30:X30,
                        ""),
                    "")),
                AVERAGE(IF(
                    ISNUMBER(M30:X30),
                    IF(
                        M$4:X$4=2,
                        M30:X30,
                        ""),
                    ""))
            ),
            IF(
                Parameters!$D$17=1,
                IFERROR(
                    IF(
                        OR(
                            IF(
                                ISNUMBER(M30:X30),
                                IF(
                                    M$4:X$4=1,
                                    M30:X30,
                                    ""),
                                "")
                            =0),
                        0,
                        GEOMEAN(IF(
                            ISNUMBER(M30:X30),
                            IF(
                                M$4:X$4=1,
                                M30:X30,
                                ""),
                            ""))
                    ),
                    IF(
                        OR(IF(
                            ISNUMBER(M30:X30),
                            IF(
                                M$4:X$4=2,
                                M30:X30,
                                ""),
                            "")
                            =0),
                        0,
                        GEOMEAN(IF(
                            ISNUMBER(M30:X30),
                            IF(
                                M$4:X$4=2,
                                M30:X30,
                                ""),
                            "")))
                )
            )
        )
    )
)</f>
        <v>7.8251679625575603</v>
      </c>
      <c r="I30" s="191" cm="1">
        <f t="array" ref="I30">IF(
    SUM(IF(
            ISNUMBER(
                IF(
                    $M$5:$X$5,
                    (M30:X30),
                    "")),
            1,
            0))
        =0,
    NA(),
    IF(
        Parameters!$D$15=1,
        IF(
            SUM(--(ISNUMBER(IF($M$5:$X$5=1,(M30:X30),""))))&gt;0,
            MAX(IF(
                ISNUMBER(M30:X30),
                IF(
                    M$5:X$5=1,
                    M30:X30,
                    ""),
                "")),
            MAX(IF(
                ISNUMBER(M30:X30),
                IF(
                    M$5:X$5=2,
                    M30:X30,
                    ""),
                ""))
        ),
        IF(
            Parameters!$D$16=1,
            IFERROR(
                AVERAGE(IF(
                    ISNUMBER(M30:X30),
                    IF(
                        M$5:X$5=1,
                        M30:X30,
                        ""),
                    "")),
                AVERAGE(IF(
                    ISNUMBER(M30:X30),
                    IF(
                        M$5:X$5=2,
                        M30:X30,
                        ""),
                    ""))
            ),
            IF(
                Parameters!$D$17=1,
                IFERROR(
                    IF(
                        OR(
                            IF(
                                ISNUMBER(M30:X30),
                                IF(
                                    M$5:X$5=1,
                                    M30:X30,
                                    ""),
                                "")
                            =0),
                        0,
                        GEOMEAN(IF(
                            ISNUMBER(M30:X30),
                            IF(
                                M$5:X$5=1,
                                M30:X30,
                                ""),
                            ""))
                    ),
                    IF(
                        OR(IF(
                            ISNUMBER(M30:X30),
                            IF(
                                M$5:X$5=2,
                                M30:X30,
                                ""),
                            "")
                            =0),
                        0,
                        GEOMEAN(IF(
                            ISNUMBER(M30:X30),
                            IF(
                                M$5:X$5=2,
                                M30:X30,
                                ""),
                            "")))
                )
            )
        )
    )
)</f>
        <v>5.7125890736342004</v>
      </c>
      <c r="J30" s="242">
        <v>46281</v>
      </c>
      <c r="K30" s="242">
        <v>44699</v>
      </c>
      <c r="L30" s="91" t="s">
        <v>44</v>
      </c>
      <c r="M30" s="192">
        <v>7.8251679625575603</v>
      </c>
      <c r="N30" s="192">
        <v>5.7125890736342004</v>
      </c>
      <c r="O30" s="192">
        <v>63.4166666666666</v>
      </c>
      <c r="P30" s="192">
        <v>1.25</v>
      </c>
      <c r="Q30"/>
      <c r="R30"/>
      <c r="S30" s="192"/>
      <c r="T30" s="192"/>
      <c r="U30" s="192"/>
      <c r="V30" s="192"/>
      <c r="W30" s="192"/>
      <c r="X30" s="192"/>
      <c r="Y30" s="80"/>
      <c r="Z30" s="80"/>
    </row>
    <row r="31" spans="1:26" x14ac:dyDescent="0.2">
      <c r="A31" s="84">
        <v>24</v>
      </c>
      <c r="B31" s="84" t="str">
        <f ca="1"/>
        <v>Belize</v>
      </c>
      <c r="C31" s="84" t="str">
        <f ca="1"/>
        <v>BLZ</v>
      </c>
      <c r="D31" s="219" t="str">
        <f ca="1"/>
        <v>LCN           Latin America &amp; Caribbean</v>
      </c>
      <c r="E31" s="219" t="str">
        <f ca="1"/>
        <v>IBRD</v>
      </c>
      <c r="F31" s="190" t="str">
        <f t="shared" ca="1" si="3"/>
        <v/>
      </c>
      <c r="G31" s="80">
        <f>IF(N31=7, 6.9, 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5.5994234250051873</v>
      </c>
      <c r="H31" s="80" cm="1">
        <f t="array" ref="H31">IF(
    SUM(IF(
            ISNUMBER(
                IF(
                    $M$4:$X$4,
                    (M31:X31),
                    "")),
            1,
            0))
        =0,
    NA(),
    IF(
        Parameters!$D$15=1,
        IF(
            SUM(--(ISNUMBER(IF($M$4:$X$4=1,(M31:X31),""))))&gt;0,
            MAX(IF(
                ISNUMBER(M31:X31),
                IF(
                    M$4:X$4=1,
                    M31:X31,
                    ""),
                "")),
            MAX(IF(
                ISNUMBER(M31:X31),
                IF(
                    M$4:X$4=2,
                    M31:X31,
                    ""),
                ""))
        ),
        IF(
            Parameters!$D$16=1,
            IFERROR(
                AVERAGE(IF(
                    ISNUMBER(M31:X31),
                    IF(
                        M$4:X$4=1,
                        M31:X31,
                        ""),
                    "")),
                AVERAGE(IF(
                    ISNUMBER(M31:X31),
                    IF(
                        M$4:X$4=2,
                        M31:X31,
                        ""),
                    ""))
            ),
            IF(
                Parameters!$D$17=1,
                IFERROR(
                    IF(
                        OR(
                            IF(
                                ISNUMBER(M31:X31),
                                IF(
                                    M$4:X$4=1,
                                    M31:X31,
                                    ""),
                                "")
                            =0),
                        0,
                        GEOMEAN(IF(
                            ISNUMBER(M31:X31),
                            IF(
                                M$4:X$4=1,
                                M31:X31,
                                ""),
                            ""))
                    ),
                    IF(
                        OR(IF(
                            ISNUMBER(M31:X31),
                            IF(
                                M$4:X$4=2,
                                M31:X31,
                                ""),
                            "")
                            =0),
                        0,
                        GEOMEAN(IF(
                            ISNUMBER(M31:X31),
                            IF(
                                M$4:X$4=2,
                                M31:X31,
                                ""),
                            "")))
                )
            )
        )
    )
)</f>
        <v>4.9716917037819801</v>
      </c>
      <c r="I31" s="191" cm="1">
        <f t="array" ref="I31">IF(
    SUM(IF(
            ISNUMBER(
                IF(
                    $M$5:$X$5,
                    (M31:X31),
                    "")),
            1,
            0))
        =0,
    NA(),
    IF(
        Parameters!$D$15=1,
        IF(
            SUM(--(ISNUMBER(IF($M$5:$X$5=1,(M31:X31),""))))&gt;0,
            MAX(IF(
                ISNUMBER(M31:X31),
                IF(
                    M$5:X$5=1,
                    M31:X31,
                    ""),
                "")),
            MAX(IF(
                ISNUMBER(M31:X31),
                IF(
                    M$5:X$5=2,
                    M31:X31,
                    ""),
                ""))
        ),
        IF(
            Parameters!$D$16=1,
            IFERROR(
                AVERAGE(IF(
                    ISNUMBER(M31:X31),
                    IF(
                        M$5:X$5=1,
                        M31:X31,
                        ""),
                    "")),
                AVERAGE(IF(
                    ISNUMBER(M31:X31),
                    IF(
                        M$5:X$5=2,
                        M31:X31,
                        ""),
                    ""))
            ),
            IF(
                Parameters!$D$17=1,
                IFERROR(
                    IF(
                        OR(
                            IF(
                                ISNUMBER(M31:X31),
                                IF(
                                    M$5:X$5=1,
                                    M31:X31,
                                    ""),
                                "")
                            =0),
                        0,
                        GEOMEAN(IF(
                            ISNUMBER(M31:X31),
                            IF(
                                M$5:X$5=1,
                                M31:X31,
                                ""),
                            ""))
                    ),
                    IF(
                        OR(IF(
                            ISNUMBER(M31:X31),
                            IF(
                                M$5:X$5=2,
                                M31:X31,
                                ""),
                            "")
                            =0),
                        0,
                        GEOMEAN(IF(
                            ISNUMBER(M31:X31),
                            IF(
                                M$5:X$5=2,
                                M31:X31,
                                ""),
                            "")))
                )
            )
        )
    )
)</f>
        <v>6.30641330166271</v>
      </c>
      <c r="J31" s="242">
        <v>46281</v>
      </c>
      <c r="K31" s="242">
        <v>46281</v>
      </c>
      <c r="L31" s="91" t="s">
        <v>46</v>
      </c>
      <c r="M31" s="192">
        <v>4.9716917037819801</v>
      </c>
      <c r="N31" s="192">
        <v>6.30641330166271</v>
      </c>
      <c r="O31" s="192">
        <v>47.6666666666666</v>
      </c>
      <c r="P31" s="192">
        <v>1.6666666666666701</v>
      </c>
      <c r="Q31"/>
      <c r="R31"/>
      <c r="S31" s="192"/>
      <c r="T31" s="192"/>
      <c r="U31" s="192"/>
      <c r="V31" s="192"/>
      <c r="W31" s="192"/>
      <c r="X31" s="192"/>
      <c r="Y31" s="80"/>
      <c r="Z31" s="80"/>
    </row>
    <row r="32" spans="1:26" x14ac:dyDescent="0.2">
      <c r="A32" s="84">
        <v>25</v>
      </c>
      <c r="B32" s="84" t="str">
        <f ca="1"/>
        <v>Bermuda</v>
      </c>
      <c r="C32" s="84" t="str">
        <f ca="1"/>
        <v>BMU</v>
      </c>
      <c r="D32" s="219" t="str">
        <f ca="1"/>
        <v>NAC           North America</v>
      </c>
      <c r="E32" s="219" t="str">
        <f ca="1"/>
        <v>NA</v>
      </c>
      <c r="F32" s="190" t="str">
        <f t="shared" ca="1" si="3"/>
        <v/>
      </c>
      <c r="G32" s="80" t="e">
        <f>IF(N32=7, 6.9, 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#N/A</v>
      </c>
      <c r="H32" s="80" t="e" cm="1">
        <f t="array" ref="H32">IF(
    SUM(IF(
            ISNUMBER(
                IF(
                    $M$4:$X$4,
                    (M32:X32),
                    "")),
            1,
            0))
        =0,
    NA(),
    IF(
        Parameters!$D$15=1,
        IF(
            SUM(--(ISNUMBER(IF($M$4:$X$4=1,(M32:X32),""))))&gt;0,
            MAX(IF(
                ISNUMBER(M32:X32),
                IF(
                    M$4:X$4=1,
                    M32:X32,
                    ""),
                "")),
            MAX(IF(
                ISNUMBER(M32:X32),
                IF(
                    M$4:X$4=2,
                    M32:X32,
                    ""),
                ""))
        ),
        IF(
            Parameters!$D$16=1,
            IFERROR(
                AVERAGE(IF(
                    ISNUMBER(M32:X32),
                    IF(
                        M$4:X$4=1,
                        M32:X32,
                        ""),
                    "")),
                AVERAGE(IF(
                    ISNUMBER(M32:X32),
                    IF(
                        M$4:X$4=2,
                        M32:X32,
                        ""),
                    ""))
            ),
            IF(
                Parameters!$D$17=1,
                IFERROR(
                    IF(
                        OR(
                            IF(
                                ISNUMBER(M32:X32),
                                IF(
                                    M$4:X$4=1,
                                    M32:X32,
                                    ""),
                                "")
                            =0),
                        0,
                        GEOMEAN(IF(
                            ISNUMBER(M32:X32),
                            IF(
                                M$4:X$4=1,
                                M32:X32,
                                ""),
                            ""))
                    ),
                    IF(
                        OR(IF(
                            ISNUMBER(M32:X32),
                            IF(
                                M$4:X$4=2,
                                M32:X32,
                                ""),
                            "")
                            =0),
                        0,
                        GEOMEAN(IF(
                            ISNUMBER(M32:X32),
                            IF(
                                M$4:X$4=2,
                                M32:X32,
                                ""),
                            "")))
                )
            )
        )
    )
)</f>
        <v>#N/A</v>
      </c>
      <c r="I32" s="191" t="e" cm="1">
        <f t="array" ref="I32">IF(
    SUM(IF(
            ISNUMBER(
                IF(
                    $M$5:$X$5,
                    (M32:X32),
                    "")),
            1,
            0))
        =0,
    NA(),
    IF(
        Parameters!$D$15=1,
        IF(
            SUM(--(ISNUMBER(IF($M$5:$X$5=1,(M32:X32),""))))&gt;0,
            MAX(IF(
                ISNUMBER(M32:X32),
                IF(
                    M$5:X$5=1,
                    M32:X32,
                    ""),
                "")),
            MAX(IF(
                ISNUMBER(M32:X32),
                IF(
                    M$5:X$5=2,
                    M32:X32,
                    ""),
                ""))
        ),
        IF(
            Parameters!$D$16=1,
            IFERROR(
                AVERAGE(IF(
                    ISNUMBER(M32:X32),
                    IF(
                        M$5:X$5=1,
                        M32:X32,
                        ""),
                    "")),
                AVERAGE(IF(
                    ISNUMBER(M32:X32),
                    IF(
                        M$5:X$5=2,
                        M32:X32,
                        ""),
                    ""))
            ),
            IF(
                Parameters!$D$17=1,
                IFERROR(
                    IF(
                        OR(
                            IF(
                                ISNUMBER(M32:X32),
                                IF(
                                    M$5:X$5=1,
                                    M32:X32,
                                    ""),
                                "")
                            =0),
                        0,
                        GEOMEAN(IF(
                            ISNUMBER(M32:X32),
                            IF(
                                M$5:X$5=1,
                                M32:X32,
                                ""),
                            ""))
                    ),
                    IF(
                        OR(IF(
                            ISNUMBER(M32:X32),
                            IF(
                                M$5:X$5=2,
                                M32:X32,
                                ""),
                            "")
                            =0),
                        0,
                        GEOMEAN(IF(
                            ISNUMBER(M32:X32),
                            IF(
                                M$5:X$5=2,
                                M32:X32,
                                ""),
                            "")))
                )
            )
        )
    )
)</f>
        <v>#N/A</v>
      </c>
      <c r="J32" s="242" t="s">
        <v>409</v>
      </c>
      <c r="K32" s="242" t="s">
        <v>409</v>
      </c>
      <c r="L32" s="91" t="s">
        <v>670</v>
      </c>
      <c r="M32" s="192" t="s">
        <v>409</v>
      </c>
      <c r="N32" s="192" t="s">
        <v>409</v>
      </c>
      <c r="O32" s="192" t="s">
        <v>409</v>
      </c>
      <c r="P32" s="192" t="s">
        <v>409</v>
      </c>
      <c r="Q32"/>
      <c r="R32"/>
      <c r="S32" s="192"/>
      <c r="T32" s="192"/>
      <c r="U32" s="192"/>
      <c r="V32" s="192"/>
      <c r="W32" s="192"/>
      <c r="X32" s="192"/>
      <c r="Y32" s="80"/>
      <c r="Z32" s="80"/>
    </row>
    <row r="33" spans="1:26" x14ac:dyDescent="0.2">
      <c r="A33" s="84">
        <v>26</v>
      </c>
      <c r="B33" s="84" t="str">
        <f ca="1"/>
        <v>Bolivia</v>
      </c>
      <c r="C33" s="84" t="str">
        <f ca="1"/>
        <v>BOL</v>
      </c>
      <c r="D33" s="219" t="str">
        <f ca="1"/>
        <v>LCN           Latin America &amp; Caribbean</v>
      </c>
      <c r="E33" s="219" t="str">
        <f ca="1"/>
        <v>IBRD</v>
      </c>
      <c r="F33" s="190" t="str">
        <f t="shared" ca="1" si="3"/>
        <v/>
      </c>
      <c r="G33" s="80">
        <f>IF(N33=7, 6.9, 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1.5332271419877705</v>
      </c>
      <c r="H33" s="80" cm="1">
        <f t="array" ref="H33">IF(
    SUM(IF(
            ISNUMBER(
                IF(
                    $M$4:$X$4,
                    (M33:X33),
                    "")),
            1,
            0))
        =0,
    NA(),
    IF(
        Parameters!$D$15=1,
        IF(
            SUM(--(ISNUMBER(IF($M$4:$X$4=1,(M33:X33),""))))&gt;0,
            MAX(IF(
                ISNUMBER(M33:X33),
                IF(
                    M$4:X$4=1,
                    M33:X33,
                    ""),
                "")),
            MAX(IF(
                ISNUMBER(M33:X33),
                IF(
                    M$4:X$4=2,
                    M33:X33,
                    ""),
                ""))
        ),
        IF(
            Parameters!$D$16=1,
            IFERROR(
                AVERAGE(IF(
                    ISNUMBER(M33:X33),
                    IF(
                        M$4:X$4=1,
                        M33:X33,
                        ""),
                    "")),
                AVERAGE(IF(
                    ISNUMBER(M33:X33),
                    IF(
                        M$4:X$4=2,
                        M33:X33,
                        ""),
                    ""))
            ),
            IF(
                Parameters!$D$17=1,
                IFERROR(
                    IF(
                        OR(
                            IF(
                                ISNUMBER(M33:X33),
                                IF(
                                    M$4:X$4=1,
                                    M33:X33,
                                    ""),
                                "")
                            =0),
                        0,
                        GEOMEAN(IF(
                            ISNUMBER(M33:X33),
                            IF(
                                M$4:X$4=1,
                                M33:X33,
                                ""),
                            ""))
                    ),
                    IF(
                        OR(IF(
                            ISNUMBER(M33:X33),
                            IF(
                                M$4:X$4=2,
                                M33:X33,
                                ""),
                            "")
                            =0),
                        0,
                        GEOMEAN(IF(
                            ISNUMBER(M33:X33),
                            IF(
                                M$4:X$4=2,
                                M33:X33,
                                ""),
                            "")))
                )
            )
        )
    )
)</f>
        <v>9.4255303087491509</v>
      </c>
      <c r="I33" s="191" cm="1">
        <f t="array" ref="I33">IF(
    SUM(IF(
            ISNUMBER(
                IF(
                    $M$5:$X$5,
                    (M33:X33),
                    "")),
            1,
            0))
        =0,
    NA(),
    IF(
        Parameters!$D$15=1,
        IF(
            SUM(--(ISNUMBER(IF($M$5:$X$5=1,(M33:X33),""))))&gt;0,
            MAX(IF(
                ISNUMBER(M33:X33),
                IF(
                    M$5:X$5=1,
                    M33:X33,
                    ""),
                "")),
            MAX(IF(
                ISNUMBER(M33:X33),
                IF(
                    M$5:X$5=2,
                    M33:X33,
                    ""),
                ""))
        ),
        IF(
            Parameters!$D$16=1,
            IFERROR(
                AVERAGE(IF(
                    ISNUMBER(M33:X33),
                    IF(
                        M$5:X$5=1,
                        M33:X33,
                        ""),
                    "")),
                AVERAGE(IF(
                    ISNUMBER(M33:X33),
                    IF(
                        M$5:X$5=2,
                        M33:X33,
                        ""),
                    ""))
            ),
            IF(
                Parameters!$D$17=1,
                IFERROR(
                    IF(
                        OR(
                            IF(
                                ISNUMBER(M33:X33),
                                IF(
                                    M$5:X$5=1,
                                    M33:X33,
                                    ""),
                                "")
                            =0),
                        0,
                        GEOMEAN(IF(
                            ISNUMBER(M33:X33),
                            IF(
                                M$5:X$5=1,
                                M33:X33,
                                ""),
                            ""))
                    ),
                    IF(
                        OR(IF(
                            ISNUMBER(M33:X33),
                            IF(
                                M$5:X$5=2,
                                M33:X33,
                                ""),
                            "")
                            =0),
                        0,
                        GEOMEAN(IF(
                            ISNUMBER(M33:X33),
                            IF(
                                M$5:X$5=2,
                                M33:X33,
                                ""),
                            "")))
                )
            )
        )
    )
)</f>
        <v>0.24940617577197699</v>
      </c>
      <c r="J33" s="242">
        <v>46281</v>
      </c>
      <c r="K33" s="242">
        <v>44699</v>
      </c>
      <c r="L33" s="91" t="s">
        <v>48</v>
      </c>
      <c r="M33" s="192">
        <v>9.4255303087491509</v>
      </c>
      <c r="N33" s="192">
        <v>0.24940617577197699</v>
      </c>
      <c r="O33" s="192">
        <v>72.25</v>
      </c>
      <c r="P33" s="192">
        <v>-2.5833333333333202</v>
      </c>
      <c r="Q33"/>
      <c r="R33"/>
      <c r="S33" s="192"/>
      <c r="T33" s="192"/>
      <c r="U33" s="192"/>
      <c r="V33" s="192"/>
      <c r="W33" s="192"/>
      <c r="X33" s="192"/>
      <c r="Y33" s="80"/>
      <c r="Z33" s="80"/>
    </row>
    <row r="34" spans="1:26" x14ac:dyDescent="0.2">
      <c r="A34" s="84">
        <v>27</v>
      </c>
      <c r="B34" s="84" t="str">
        <f ca="1"/>
        <v>Brazil</v>
      </c>
      <c r="C34" s="84" t="str">
        <f ca="1"/>
        <v>BRA</v>
      </c>
      <c r="D34" s="219" t="str">
        <f ca="1"/>
        <v>LCN           Latin America &amp; Caribbean</v>
      </c>
      <c r="E34" s="219" t="str">
        <f ca="1"/>
        <v>IBRD</v>
      </c>
      <c r="F34" s="190" t="str">
        <f t="shared" ca="1" si="3"/>
        <v/>
      </c>
      <c r="G34" s="80">
        <f>IF(N34=7, 6.9, 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3.6618419277909804</v>
      </c>
      <c r="H34" s="80" cm="1">
        <f t="array" ref="H34">IF(
    SUM(IF(
            ISNUMBER(
                IF(
                    $M$4:$X$4,
                    (M34:X34),
                    "")),
            1,
            0))
        =0,
    NA(),
    IF(
        Parameters!$D$15=1,
        IF(
            SUM(--(ISNUMBER(IF($M$4:$X$4=1,(M34:X34),""))))&gt;0,
            MAX(IF(
                ISNUMBER(M34:X34),
                IF(
                    M$4:X$4=1,
                    M34:X34,
                    ""),
                "")),
            MAX(IF(
                ISNUMBER(M34:X34),
                IF(
                    M$4:X$4=2,
                    M34:X34,
                    ""),
                ""))
        ),
        IF(
            Parameters!$D$16=1,
            IFERROR(
                AVERAGE(IF(
                    ISNUMBER(M34:X34),
                    IF(
                        M$4:X$4=1,
                        M34:X34,
                        ""),
                    "")),
                AVERAGE(IF(
                    ISNUMBER(M34:X34),
                    IF(
                        M$4:X$4=2,
                        M34:X34,
                        ""),
                    ""))
            ),
            IF(
                Parameters!$D$17=1,
                IFERROR(
                    IF(
                        OR(
                            IF(
                                ISNUMBER(M34:X34),
                                IF(
                                    M$4:X$4=1,
                                    M34:X34,
                                    ""),
                                "")
                            =0),
                        0,
                        GEOMEAN(IF(
                            ISNUMBER(M34:X34),
                            IF(
                                M$4:X$4=1,
                                M34:X34,
                                ""),
                            ""))
                    ),
                    IF(
                        OR(IF(
                            ISNUMBER(M34:X34),
                            IF(
                                M$4:X$4=2,
                                M34:X34,
                                ""),
                            "")
                            =0),
                        0,
                        GEOMEAN(IF(
                            ISNUMBER(M34:X34),
                            IF(
                                M$4:X$4=2,
                                M34:X34,
                                ""),
                            "")))
                )
            )
        )
    )
)</f>
        <v>4.6848343021061298</v>
      </c>
      <c r="I34" s="191" cm="1">
        <f t="array" ref="I34">IF(
    SUM(IF(
            ISNUMBER(
                IF(
                    $M$5:$X$5,
                    (M34:X34),
                    "")),
            1,
            0))
        =0,
    NA(),
    IF(
        Parameters!$D$15=1,
        IF(
            SUM(--(ISNUMBER(IF($M$5:$X$5=1,(M34:X34),""))))&gt;0,
            MAX(IF(
                ISNUMBER(M34:X34),
                IF(
                    M$5:X$5=1,
                    M34:X34,
                    ""),
                "")),
            MAX(IF(
                ISNUMBER(M34:X34),
                IF(
                    M$5:X$5=2,
                    M34:X34,
                    ""),
                ""))
        ),
        IF(
            Parameters!$D$16=1,
            IFERROR(
                AVERAGE(IF(
                    ISNUMBER(M34:X34),
                    IF(
                        M$5:X$5=1,
                        M34:X34,
                        ""),
                    "")),
                AVERAGE(IF(
                    ISNUMBER(M34:X34),
                    IF(
                        M$5:X$5=2,
                        M34:X34,
                        ""),
                    ""))
            ),
            IF(
                Parameters!$D$17=1,
                IFERROR(
                    IF(
                        OR(
                            IF(
                                ISNUMBER(M34:X34),
                                IF(
                                    M$5:X$5=1,
                                    M34:X34,
                                    ""),
                                "")
                            =0),
                        0,
                        GEOMEAN(IF(
                            ISNUMBER(M34:X34),
                            IF(
                                M$5:X$5=1,
                                M34:X34,
                                ""),
                            ""))
                    ),
                    IF(
                        OR(IF(
                            ISNUMBER(M34:X34),
                            IF(
                                M$5:X$5=2,
                                M34:X34,
                                ""),
                            "")
                            =0),
                        0,
                        GEOMEAN(IF(
                            ISNUMBER(M34:X34),
                            IF(
                                M$5:X$5=2,
                                M34:X34,
                                ""),
                            "")))
                )
            )
        )
    )
)</f>
        <v>2.8622327790973801</v>
      </c>
      <c r="J34" s="242">
        <v>44896</v>
      </c>
      <c r="K34" s="242">
        <v>44887</v>
      </c>
      <c r="L34" s="91" t="s">
        <v>50</v>
      </c>
      <c r="M34" s="192">
        <v>4.6848343021061298</v>
      </c>
      <c r="N34" s="192">
        <v>2.8622327790973801</v>
      </c>
      <c r="O34" s="192">
        <v>46.0833333333333</v>
      </c>
      <c r="P34" s="192">
        <v>-0.75</v>
      </c>
      <c r="Q34"/>
      <c r="R34"/>
      <c r="S34" s="192"/>
      <c r="T34" s="192"/>
      <c r="U34" s="192"/>
      <c r="V34" s="192"/>
      <c r="W34" s="192"/>
      <c r="X34" s="192"/>
      <c r="Y34" s="80"/>
      <c r="Z34" s="80"/>
    </row>
    <row r="35" spans="1:26" x14ac:dyDescent="0.2">
      <c r="A35" s="84">
        <v>28</v>
      </c>
      <c r="B35" s="84" t="str">
        <f ca="1"/>
        <v>Barbados</v>
      </c>
      <c r="C35" s="84" t="str">
        <f ca="1"/>
        <v>BRB</v>
      </c>
      <c r="D35" s="219" t="str">
        <f ca="1"/>
        <v>LCN           Latin America &amp; Caribbean</v>
      </c>
      <c r="E35" s="219" t="str">
        <f ca="1"/>
        <v>NA</v>
      </c>
      <c r="F35" s="190" t="str">
        <f t="shared" ca="1" si="3"/>
        <v/>
      </c>
      <c r="G35" s="80">
        <f>IF(N35=7, 6.9, 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3.509725725794159</v>
      </c>
      <c r="H35" s="80" cm="1">
        <f t="array" ref="H35">IF(
    SUM(IF(
            ISNUMBER(
                IF(
                    $M$4:$X$4,
                    (M35:X35),
                    "")),
            1,
            0))
        =0,
    NA(),
    IF(
        Parameters!$D$15=1,
        IF(
            SUM(--(ISNUMBER(IF($M$4:$X$4=1,(M35:X35),""))))&gt;0,
            MAX(IF(
                ISNUMBER(M35:X35),
                IF(
                    M$4:X$4=1,
                    M35:X35,
                    ""),
                "")),
            MAX(IF(
                ISNUMBER(M35:X35),
                IF(
                    M$4:X$4=2,
                    M35:X35,
                    ""),
                ""))
        ),
        IF(
            Parameters!$D$16=1,
            IFERROR(
                AVERAGE(IF(
                    ISNUMBER(M35:X35),
                    IF(
                        M$4:X$4=1,
                        M35:X35,
                        ""),
                    "")),
                AVERAGE(IF(
                    ISNUMBER(M35:X35),
                    IF(
                        M$4:X$4=2,
                        M35:X35,
                        ""),
                    ""))
            ),
            IF(
                Parameters!$D$17=1,
                IFERROR(
                    IF(
                        OR(
                            IF(
                                ISNUMBER(M35:X35),
                                IF(
                                    M$4:X$4=1,
                                    M35:X35,
                                    ""),
                                "")
                            =0),
                        0,
                        GEOMEAN(IF(
                            ISNUMBER(M35:X35),
                            IF(
                                M$4:X$4=1,
                                M35:X35,
                                ""),
                            ""))
                    ),
                    IF(
                        OR(IF(
                            ISNUMBER(M35:X35),
                            IF(
                                M$4:X$4=2,
                                M35:X35,
                                ""),
                            "")
                            =0),
                        0,
                        GEOMEAN(IF(
                            ISNUMBER(M35:X35),
                            IF(
                                M$4:X$4=2,
                                M35:X35,
                                ""),
                            "")))
                )
            )
        )
    )
)</f>
        <v>2.8731033441533902</v>
      </c>
      <c r="I35" s="191" cm="1">
        <f t="array" ref="I35">IF(
    SUM(IF(
            ISNUMBER(
                IF(
                    $M$5:$X$5,
                    (M35:X35),
                    "")),
            1,
            0))
        =0,
    NA(),
    IF(
        Parameters!$D$15=1,
        IF(
            SUM(--(ISNUMBER(IF($M$5:$X$5=1,(M35:X35),""))))&gt;0,
            MAX(IF(
                ISNUMBER(M35:X35),
                IF(
                    M$5:X$5=1,
                    M35:X35,
                    ""),
                "")),
            MAX(IF(
                ISNUMBER(M35:X35),
                IF(
                    M$5:X$5=2,
                    M35:X35,
                    ""),
                ""))
        ),
        IF(
            Parameters!$D$16=1,
            IFERROR(
                AVERAGE(IF(
                    ISNUMBER(M35:X35),
                    IF(
                        M$5:X$5=1,
                        M35:X35,
                        ""),
                    "")),
                AVERAGE(IF(
                    ISNUMBER(M35:X35),
                    IF(
                        M$5:X$5=2,
                        M35:X35,
                        ""),
                    ""))
            ),
            IF(
                Parameters!$D$17=1,
                IFERROR(
                    IF(
                        OR(
                            IF(
                                ISNUMBER(M35:X35),
                                IF(
                                    M$5:X$5=1,
                                    M35:X35,
                                    ""),
                                "")
                            =0),
                        0,
                        GEOMEAN(IF(
                            ISNUMBER(M35:X35),
                            IF(
                                M$5:X$5=1,
                                M35:X35,
                                ""),
                            ""))
                    ),
                    IF(
                        OR(IF(
                            ISNUMBER(M35:X35),
                            IF(
                                M$5:X$5=2,
                                M35:X35,
                                ""),
                            "")
                            =0),
                        0,
                        GEOMEAN(IF(
                            ISNUMBER(M35:X35),
                            IF(
                                M$5:X$5=2,
                                M35:X35,
                                ""),
                            "")))
                )
            )
        )
    )
)</f>
        <v>4.2874109263657898</v>
      </c>
      <c r="J35" s="242">
        <v>46281</v>
      </c>
      <c r="K35" s="242">
        <v>46281</v>
      </c>
      <c r="L35" s="91" t="s">
        <v>52</v>
      </c>
      <c r="M35" s="192">
        <v>2.8731033441533902</v>
      </c>
      <c r="N35" s="192">
        <v>4.2874109263657898</v>
      </c>
      <c r="O35" s="192">
        <v>36.0833333333333</v>
      </c>
      <c r="P35" s="192">
        <v>0.25</v>
      </c>
      <c r="Q35"/>
      <c r="R35"/>
      <c r="S35" s="192"/>
      <c r="T35" s="192"/>
      <c r="U35" s="192"/>
      <c r="V35" s="192"/>
      <c r="W35" s="192"/>
      <c r="X35" s="192"/>
      <c r="Y35" s="80"/>
      <c r="Z35" s="80"/>
    </row>
    <row r="36" spans="1:26" x14ac:dyDescent="0.2">
      <c r="A36" s="84">
        <v>29</v>
      </c>
      <c r="B36" s="84" t="str">
        <f ca="1"/>
        <v>Brunei Darussalam</v>
      </c>
      <c r="C36" s="84" t="str">
        <f ca="1"/>
        <v>BRN</v>
      </c>
      <c r="D36" s="219" t="str">
        <f ca="1"/>
        <v>EAS           East Asia &amp; Pacific</v>
      </c>
      <c r="E36" s="219" t="str">
        <f ca="1"/>
        <v>NA</v>
      </c>
      <c r="F36" s="190" t="str">
        <f t="shared" ca="1" si="3"/>
        <v/>
      </c>
      <c r="G36" s="80">
        <f>IF(N36=7, 6.9, 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$M$4:$X$4,
                    (M36:X36),
                    "")),
            1,
            0))
        =0,
    NA(),
    IF(
        Parameters!$D$15=1,
        IF(
            SUM(--(ISNUMBER(IF($M$4:$X$4=1,(M36:X36),""))))&gt;0,
            MAX(IF(
                ISNUMBER(M36:X36),
                IF(
                    M$4:X$4=1,
                    M36:X36,
                    ""),
                "")),
            MAX(IF(
                ISNUMBER(M36:X36),
                IF(
                    M$4:X$4=2,
                    M36:X36,
                    ""),
                ""))
        ),
        IF(
            Parameters!$D$16=1,
            IFERROR(
                AVERAGE(IF(
                    ISNUMBER(M36:X36),
                    IF(
                        M$4:X$4=1,
                        M36:X36,
                        ""),
                    "")),
                AVERAGE(IF(
                    ISNUMBER(M36:X36),
                    IF(
                        M$4:X$4=2,
                        M36:X36,
                        ""),
                    ""))
            ),
            IF(
                Parameters!$D$17=1,
                IFERROR(
                    IF(
                        OR(
                            IF(
                                ISNUMBER(M36:X36),
                                IF(
                                    M$4:X$4=1,
                                    M36:X36,
                                    ""),
                                "")
                            =0),
                        0,
                        GEOMEAN(IF(
                            ISNUMBER(M36:X36),
                            IF(
                                M$4:X$4=1,
                                M36:X36,
                                ""),
                            ""))
                    ),
                    IF(
                        OR(IF(
                            ISNUMBER(M36:X36),
                            IF(
                                M$4:X$4=2,
                                M36:X36,
                                ""),
                            "")
                            =0),
                        0,
                        GEOMEAN(IF(
                            ISNUMBER(M36:X36),
                            IF(
                                M$4:X$4=2,
                                M36:X36,
                                ""),
                            "")))
                )
            )
        )
    )
)</f>
        <v>0.38197327696836803</v>
      </c>
      <c r="I36" s="191" cm="1">
        <f t="array" ref="I36">IF(
    SUM(IF(
            ISNUMBER(
                IF(
                    $M$5:$X$5,
                    (M36:X36),
                    "")),
            1,
            0))
        =0,
    NA(),
    IF(
        Parameters!$D$15=1,
        IF(
            SUM(--(ISNUMBER(IF($M$5:$X$5=1,(M36:X36),""))))&gt;0,
            MAX(IF(
                ISNUMBER(M36:X36),
                IF(
                    M$5:X$5=1,
                    M36:X36,
                    ""),
                "")),
            MAX(IF(
                ISNUMBER(M36:X36),
                IF(
                    M$5:X$5=2,
                    M36:X36,
                    ""),
                ""))
        ),
        IF(
            Parameters!$D$16=1,
            IFERROR(
                AVERAGE(IF(
                    ISNUMBER(M36:X36),
                    IF(
                        M$5:X$5=1,
                        M36:X36,
                        ""),
                    "")),
                AVERAGE(IF(
                    ISNUMBER(M36:X36),
                    IF(
                        M$5:X$5=2,
                        M36:X36,
                        ""),
                    ""))
            ),
            IF(
                Parameters!$D$17=1,
                IFERROR(
                    IF(
                        OR(
                            IF(
                                ISNUMBER(M36:X36),
                                IF(
                                    M$5:X$5=1,
                                    M36:X36,
                                    ""),
                                "")
                            =0),
                        0,
                        GEOMEAN(IF(
                            ISNUMBER(M36:X36),
                            IF(
                                M$5:X$5=1,
                                M36:X36,
                                ""),
                            ""))
                    ),
                    IF(
                        OR(IF(
                            ISNUMBER(M36:X36),
                            IF(
                                M$5:X$5=2,
                                M36:X36,
                                ""),
                            "")
                            =0),
                        0,
                        GEOMEAN(IF(
                            ISNUMBER(M36:X36),
                            IF(
                                M$5:X$5=2,
                                M36:X36,
                                ""),
                            "")))
                )
            )
        )
    )
)</f>
        <v>0</v>
      </c>
      <c r="J36" s="242">
        <v>46281</v>
      </c>
      <c r="K36" s="242">
        <v>44699</v>
      </c>
      <c r="L36" s="91" t="s">
        <v>54</v>
      </c>
      <c r="M36" s="192">
        <v>0.38197327696836803</v>
      </c>
      <c r="N36" s="192">
        <v>0</v>
      </c>
      <c r="O36" s="192">
        <v>22.3333333333333</v>
      </c>
      <c r="P36" s="192">
        <v>-3</v>
      </c>
      <c r="Q36"/>
      <c r="R36"/>
      <c r="S36" s="192"/>
      <c r="T36" s="192"/>
      <c r="U36" s="192"/>
      <c r="V36" s="192"/>
      <c r="W36" s="192"/>
      <c r="X36" s="192"/>
      <c r="Y36" s="80"/>
      <c r="Z36" s="80"/>
    </row>
    <row r="37" spans="1:26" x14ac:dyDescent="0.2">
      <c r="A37" s="84">
        <v>30</v>
      </c>
      <c r="B37" s="84" t="str">
        <f ca="1"/>
        <v>Bhutan</v>
      </c>
      <c r="C37" s="84" t="str">
        <f ca="1"/>
        <v>BTN</v>
      </c>
      <c r="D37" s="219" t="str">
        <f ca="1"/>
        <v>SAS           South Asia</v>
      </c>
      <c r="E37" s="219" t="str">
        <f ca="1"/>
        <v>IDA</v>
      </c>
      <c r="F37" s="190" t="str">
        <f t="shared" ca="1" si="3"/>
        <v/>
      </c>
      <c r="G37" s="80">
        <f>IF(N37=7, 6.9, 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3.039705570401519</v>
      </c>
      <c r="H37" s="80" cm="1">
        <f t="array" ref="H37">IF(
    SUM(IF(
            ISNUMBER(
                IF(
                    $M$4:$X$4,
                    (M37:X37),
                    "")),
            1,
            0))
        =0,
    NA(),
    IF(
        Parameters!$D$15=1,
        IF(
            SUM(--(ISNUMBER(IF($M$4:$X$4=1,(M37:X37),""))))&gt;0,
            MAX(IF(
                ISNUMBER(M37:X37),
                IF(
                    M$4:X$4=1,
                    M37:X37,
                    ""),
                "")),
            MAX(IF(
                ISNUMBER(M37:X37),
                IF(
                    M$4:X$4=2,
                    M37:X37,
                    ""),
                ""))
        ),
        IF(
            Parameters!$D$16=1,
            IFERROR(
                AVERAGE(IF(
                    ISNUMBER(M37:X37),
                    IF(
                        M$4:X$4=1,
                        M37:X37,
                        ""),
                    "")),
                AVERAGE(IF(
                    ISNUMBER(M37:X37),
                    IF(
                        M$4:X$4=2,
                        M37:X37,
                        ""),
                    ""))
            ),
            IF(
                Parameters!$D$17=1,
                IFERROR(
                    IF(
                        OR(
                            IF(
                                ISNUMBER(M37:X37),
                                IF(
                                    M$4:X$4=1,
                                    M37:X37,
                                    ""),
                                "")
                            =0),
                        0,
                        GEOMEAN(IF(
                            ISNUMBER(M37:X37),
                            IF(
                                M$4:X$4=1,
                                M37:X37,
                                ""),
                            ""))
                    ),
                    IF(
                        OR(IF(
                            ISNUMBER(M37:X37),
                            IF(
                                M$4:X$4=2,
                                M37:X37,
                                ""),
                            "")
                            =0),
                        0,
                        GEOMEAN(IF(
                            ISNUMBER(M37:X37),
                            IF(
                                M$4:X$4=2,
                                M37:X37,
                                ""),
                            "")))
                )
            )
        )
    )
)</f>
        <v>3.09956971389748</v>
      </c>
      <c r="I37" s="191" cm="1">
        <f t="array" ref="I37">IF(
    SUM(IF(
            ISNUMBER(
                IF(
                    $M$5:$X$5,
                    (M37:X37),
                    "")),
            1,
            0))
        =0,
    NA(),
    IF(
        Parameters!$D$15=1,
        IF(
            SUM(--(ISNUMBER(IF($M$5:$X$5=1,(M37:X37),""))))&gt;0,
            MAX(IF(
                ISNUMBER(M37:X37),
                IF(
                    M$5:X$5=1,
                    M37:X37,
                    ""),
                "")),
            MAX(IF(
                ISNUMBER(M37:X37),
                IF(
                    M$5:X$5=2,
                    M37:X37,
                    ""),
                ""))
        ),
        IF(
            Parameters!$D$16=1,
            IFERROR(
                AVERAGE(IF(
                    ISNUMBER(M37:X37),
                    IF(
                        M$5:X$5=1,
                        M37:X37,
                        ""),
                    "")),
                AVERAGE(IF(
                    ISNUMBER(M37:X37),
                    IF(
                        M$5:X$5=2,
                        M37:X37,
                        ""),
                    ""))
            ),
            IF(
                Parameters!$D$17=1,
                IFERROR(
                    IF(
                        OR(
                            IF(
                                ISNUMBER(M37:X37),
                                IF(
                                    M$5:X$5=1,
                                    M37:X37,
                                    ""),
                                "")
                            =0),
                        0,
                        GEOMEAN(IF(
                            ISNUMBER(M37:X37),
                            IF(
                                M$5:X$5=1,
                                M37:X37,
                                ""),
                            ""))
                    ),
                    IF(
                        OR(IF(
                            ISNUMBER(M37:X37),
                            IF(
                                M$5:X$5=2,
                                M37:X37,
                                ""),
                            "")
                            =0),
                        0,
                        GEOMEAN(IF(
                            ISNUMBER(M37:X37),
                            IF(
                                M$5:X$5=2,
                                M37:X37,
                                ""),
                            "")))
                )
            )
        )
    )
)</f>
        <v>2.98099762470309</v>
      </c>
      <c r="J37" s="242">
        <v>46281</v>
      </c>
      <c r="K37" s="242">
        <v>44622</v>
      </c>
      <c r="L37" s="91" t="s">
        <v>56</v>
      </c>
      <c r="M37" s="192">
        <v>3.09956971389748</v>
      </c>
      <c r="N37" s="192">
        <v>2.98099762470309</v>
      </c>
      <c r="O37" s="192">
        <v>37.3333333333333</v>
      </c>
      <c r="P37" s="192">
        <v>-0.66666666666666397</v>
      </c>
      <c r="Q37"/>
      <c r="R37"/>
      <c r="S37" s="192"/>
      <c r="T37" s="192"/>
      <c r="U37" s="192"/>
      <c r="V37" s="192"/>
      <c r="W37" s="192"/>
      <c r="X37" s="192"/>
      <c r="Y37" s="80"/>
      <c r="Z37" s="80"/>
    </row>
    <row r="38" spans="1:26" x14ac:dyDescent="0.2">
      <c r="A38" s="84">
        <v>31</v>
      </c>
      <c r="B38" s="84" t="str">
        <f ca="1"/>
        <v>Botswana</v>
      </c>
      <c r="C38" s="84" t="str">
        <f ca="1"/>
        <v>BWA</v>
      </c>
      <c r="D38" s="219" t="str">
        <f ca="1"/>
        <v>SSF           Sub-Saharan Africa</v>
      </c>
      <c r="E38" s="219" t="str">
        <f ca="1"/>
        <v>IBRD</v>
      </c>
      <c r="F38" s="190" t="str">
        <f t="shared" ca="1" si="3"/>
        <v/>
      </c>
      <c r="G38" s="80">
        <f>IF(N38=7, 6.9, 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3.063210176660573</v>
      </c>
      <c r="H38" s="80" cm="1">
        <f t="array" ref="H38">IF(
    SUM(IF(
            ISNUMBER(
                IF(
                    $M$4:$X$4,
                    (M38:X38),
                    "")),
            1,
            0))
        =0,
    NA(),
    IF(
        Parameters!$D$15=1,
        IF(
            SUM(--(ISNUMBER(IF($M$4:$X$4=1,(M38:X38),""))))&gt;0,
            MAX(IF(
                ISNUMBER(M38:X38),
                IF(
                    M$4:X$4=1,
                    M38:X38,
                    ""),
                "")),
            MAX(IF(
                ISNUMBER(M38:X38),
                IF(
                    M$4:X$4=2,
                    M38:X38,
                    ""),
                ""))
        ),
        IF(
            Parameters!$D$16=1,
            IFERROR(
                AVERAGE(IF(
                    ISNUMBER(M38:X38),
                    IF(
                        M$4:X$4=1,
                        M38:X38,
                        ""),
                    "")),
                AVERAGE(IF(
                    ISNUMBER(M38:X38),
                    IF(
                        M$4:X$4=2,
                        M38:X38,
                        ""),
                    ""))
            ),
            IF(
                Parameters!$D$17=1,
                IFERROR(
                    IF(
                        OR(
                            IF(
                                ISNUMBER(M38:X38),
                                IF(
                                    M$4:X$4=1,
                                    M38:X38,
                                    ""),
                                "")
                            =0),
                        0,
                        GEOMEAN(IF(
                            ISNUMBER(M38:X38),
                            IF(
                                M$4:X$4=1,
                                M38:X38,
                                ""),
                            ""))
                    ),
                    IF(
                        OR(IF(
                            ISNUMBER(M38:X38),
                            IF(
                                M$4:X$4=2,
                                M38:X38,
                                ""),
                            "")
                            =0),
                        0,
                        GEOMEAN(IF(
                            ISNUMBER(M38:X38),
                            IF(
                                M$4:X$4=2,
                                M38:X38,
                                ""),
                            "")))
                )
            )
        )
    )
)</f>
        <v>1.8766513172793799</v>
      </c>
      <c r="I38" s="191" cm="1">
        <f t="array" ref="I38">IF(
    SUM(IF(
            ISNUMBER(
                IF(
                    $M$5:$X$5,
                    (M38:X38),
                    "")),
            1,
            0))
        =0,
    NA(),
    IF(
        Parameters!$D$15=1,
        IF(
            SUM(--(ISNUMBER(IF($M$5:$X$5=1,(M38:X38),""))))&gt;0,
            MAX(IF(
                ISNUMBER(M38:X38),
                IF(
                    M$5:X$5=1,
                    M38:X38,
                    ""),
                "")),
            MAX(IF(
                ISNUMBER(M38:X38),
                IF(
                    M$5:X$5=2,
                    M38:X38,
                    ""),
                ""))
        ),
        IF(
            Parameters!$D$16=1,
            IFERROR(
                AVERAGE(IF(
                    ISNUMBER(M38:X38),
                    IF(
                        M$5:X$5=1,
                        M38:X38,
                        ""),
                    "")),
                AVERAGE(IF(
                    ISNUMBER(M38:X38),
                    IF(
                        M$5:X$5=2,
                        M38:X38,
                        ""),
                    ""))
            ),
            IF(
                Parameters!$D$17=1,
                IFERROR(
                    IF(
                        OR(
                            IF(
                                ISNUMBER(M38:X38),
                                IF(
                                    M$5:X$5=1,
                                    M38:X38,
                                    ""),
                                "")
                            =0),
                        0,
                        GEOMEAN(IF(
                            ISNUMBER(M38:X38),
                            IF(
                                M$5:X$5=1,
                                M38:X38,
                                ""),
                            ""))
                    ),
                    IF(
                        OR(IF(
                            ISNUMBER(M38:X38),
                            IF(
                                M$5:X$5=2,
                                M38:X38,
                                ""),
                            "")
                            =0),
                        0,
                        GEOMEAN(IF(
                            ISNUMBER(M38:X38),
                            IF(
                                M$5:X$5=2,
                                M38:X38,
                                ""),
                            "")))
                )
            )
        )
    )
)</f>
        <v>5</v>
      </c>
      <c r="J38" s="242">
        <v>46281</v>
      </c>
      <c r="K38" s="242">
        <v>44699</v>
      </c>
      <c r="L38" s="91" t="s">
        <v>58</v>
      </c>
      <c r="M38" s="192">
        <v>1.8766513172793799</v>
      </c>
      <c r="N38" s="192">
        <v>5</v>
      </c>
      <c r="O38" s="192">
        <v>30.5833333333333</v>
      </c>
      <c r="P38" s="192">
        <v>0.75</v>
      </c>
      <c r="Q38"/>
      <c r="R38"/>
      <c r="S38" s="192"/>
      <c r="T38" s="192"/>
      <c r="U38" s="192"/>
      <c r="V38" s="192"/>
      <c r="W38" s="192"/>
      <c r="X38" s="192"/>
      <c r="Y38" s="80"/>
      <c r="Z38" s="80"/>
    </row>
    <row r="39" spans="1:26" x14ac:dyDescent="0.2">
      <c r="A39" s="84">
        <v>32</v>
      </c>
      <c r="B39" s="84" t="str">
        <f ca="1"/>
        <v>Central African Republic</v>
      </c>
      <c r="C39" s="84" t="str">
        <f ca="1"/>
        <v>CAF</v>
      </c>
      <c r="D39" s="219" t="str">
        <f ca="1"/>
        <v>SSF           Sub-Saharan Africa</v>
      </c>
      <c r="E39" s="219" t="str">
        <f ca="1"/>
        <v>IDA</v>
      </c>
      <c r="F39" s="190" t="str">
        <f t="shared" ca="1" si="3"/>
        <v/>
      </c>
      <c r="G39" s="80">
        <f>IF(N39=7, 6.9, 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4.3427342854831963</v>
      </c>
      <c r="H39" s="80" cm="1">
        <f t="array" ref="H39">IF(
    SUM(IF(
            ISNUMBER(
                IF(
                    $M$4:$X$4,
                    (M39:X39),
                    "")),
            1,
            0))
        =0,
    NA(),
    IF(
        Parameters!$D$15=1,
        IF(
            SUM(--(ISNUMBER(IF($M$4:$X$4=1,(M39:X39),""))))&gt;0,
            MAX(IF(
                ISNUMBER(M39:X39),
                IF(
                    M$4:X$4=1,
                    M39:X39,
                    ""),
                "")),
            MAX(IF(
                ISNUMBER(M39:X39),
                IF(
                    M$4:X$4=2,
                    M39:X39,
                    ""),
                ""))
        ),
        IF(
            Parameters!$D$16=1,
            IFERROR(
                AVERAGE(IF(
                    ISNUMBER(M39:X39),
                    IF(
                        M$4:X$4=1,
                        M39:X39,
                        ""),
                    "")),
                AVERAGE(IF(
                    ISNUMBER(M39:X39),
                    IF(
                        M$4:X$4=2,
                        M39:X39,
                        ""),
                    ""))
            ),
            IF(
                Parameters!$D$17=1,
                IFERROR(
                    IF(
                        OR(
                            IF(
                                ISNUMBER(M39:X39),
                                IF(
                                    M$4:X$4=1,
                                    M39:X39,
                                    ""),
                                "")
                            =0),
                        0,
                        GEOMEAN(IF(
                            ISNUMBER(M39:X39),
                            IF(
                                M$4:X$4=1,
                                M39:X39,
                                ""),
                            ""))
                    ),
                    IF(
                        OR(IF(
                            ISNUMBER(M39:X39),
                            IF(
                                M$4:X$4=2,
                                M39:X39,
                                ""),
                            "")
                            =0),
                        0,
                        GEOMEAN(IF(
                            ISNUMBER(M39:X39),
                            IF(
                                M$4:X$4=2,
                                M39:X39,
                                ""),
                            "")))
                )
            )
        )
    )
)</f>
        <v>5.6510908130142603</v>
      </c>
      <c r="I39" s="191" cm="1">
        <f t="array" ref="I39">IF(
    SUM(IF(
            ISNUMBER(
                IF(
                    $M$5:$X$5,
                    (M39:X39),
                    "")),
            1,
            0))
        =0,
    NA(),
    IF(
        Parameters!$D$15=1,
        IF(
            SUM(--(ISNUMBER(IF($M$5:$X$5=1,(M39:X39),""))))&gt;0,
            MAX(IF(
                ISNUMBER(M39:X39),
                IF(
                    M$5:X$5=1,
                    M39:X39,
                    ""),
                "")),
            MAX(IF(
                ISNUMBER(M39:X39),
                IF(
                    M$5:X$5=2,
                    M39:X39,
                    ""),
                ""))
        ),
        IF(
            Parameters!$D$16=1,
            IFERROR(
                AVERAGE(IF(
                    ISNUMBER(M39:X39),
                    IF(
                        M$5:X$5=1,
                        M39:X39,
                        ""),
                    "")),
                AVERAGE(IF(
                    ISNUMBER(M39:X39),
                    IF(
                        M$5:X$5=2,
                        M39:X39,
                        ""),
                    ""))
            ),
            IF(
                Parameters!$D$17=1,
                IFERROR(
                    IF(
                        OR(
                            IF(
                                ISNUMBER(M39:X39),
                                IF(
                                    M$5:X$5=1,
                                    M39:X39,
                                    ""),
                                "")
                            =0),
                        0,
                        GEOMEAN(IF(
                            ISNUMBER(M39:X39),
                            IF(
                                M$5:X$5=1,
                                M39:X39,
                                ""),
                            ""))
                    ),
                    IF(
                        OR(IF(
                            ISNUMBER(M39:X39),
                            IF(
                                M$5:X$5=2,
                                M39:X39,
                                ""),
                            "")
                            =0),
                        0,
                        GEOMEAN(IF(
                            ISNUMBER(M39:X39),
                            IF(
                                M$5:X$5=2,
                                M39:X39,
                                ""),
                            "")))
                )
            )
        )
    )
)</f>
        <v>3.3372921615201898</v>
      </c>
      <c r="J39" s="242">
        <v>46281</v>
      </c>
      <c r="K39" s="242">
        <v>44622</v>
      </c>
      <c r="L39" s="91" t="s">
        <v>60</v>
      </c>
      <c r="M39" s="192">
        <v>5.6510908130142603</v>
      </c>
      <c r="N39" s="192">
        <v>3.3372921615201898</v>
      </c>
      <c r="O39" s="192">
        <v>51.4166666666666</v>
      </c>
      <c r="P39" s="192">
        <v>-0.41666666666666402</v>
      </c>
      <c r="Q39"/>
      <c r="R39"/>
      <c r="S39" s="192"/>
      <c r="T39" s="192"/>
      <c r="U39" s="192"/>
      <c r="V39" s="192"/>
      <c r="W39" s="192"/>
      <c r="X39" s="192"/>
      <c r="Y39" s="80"/>
      <c r="Z39" s="80"/>
    </row>
    <row r="40" spans="1:26" x14ac:dyDescent="0.2">
      <c r="A40" s="84">
        <v>33</v>
      </c>
      <c r="B40" s="84" t="str">
        <f ca="1"/>
        <v>Canada</v>
      </c>
      <c r="C40" s="84" t="str">
        <f ca="1"/>
        <v>CAN</v>
      </c>
      <c r="D40" s="219" t="str">
        <f ca="1"/>
        <v>NAC           North America</v>
      </c>
      <c r="E40" s="219" t="str">
        <f ca="1"/>
        <v>NA</v>
      </c>
      <c r="F40" s="190" t="str">
        <f t="shared" ca="1" si="3"/>
        <v/>
      </c>
      <c r="G40" s="80">
        <f>IF(N40=7, 6.9, 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v>
      </c>
      <c r="H40" s="80" cm="1">
        <f t="array" ref="H40">IF(
    SUM(IF(
            ISNUMBER(
                IF(
                    $M$4:$X$4,
                    (M40:X40),
                    "")),
            1,
            0))
        =0,
    NA(),
    IF(
        Parameters!$D$15=1,
        IF(
            SUM(--(ISNUMBER(IF($M$4:$X$4=1,(M40:X40),""))))&gt;0,
            MAX(IF(
                ISNUMBER(M40:X40),
                IF(
                    M$4:X$4=1,
                    M40:X40,
                    ""),
                "")),
            MAX(IF(
                ISNUMBER(M40:X40),
                IF(
                    M$4:X$4=2,
                    M40:X40,
                    ""),
                ""))
        ),
        IF(
            Parameters!$D$16=1,
            IFERROR(
                AVERAGE(IF(
                    ISNUMBER(M40:X40),
                    IF(
                        M$4:X$4=1,
                        M40:X40,
                        ""),
                    "")),
                AVERAGE(IF(
                    ISNUMBER(M40:X40),
                    IF(
                        M$4:X$4=2,
                        M40:X40,
                        ""),
                    ""))
            ),
            IF(
                Parameters!$D$17=1,
                IFERROR(
                    IF(
                        OR(
                            IF(
                                ISNUMBER(M40:X40),
                                IF(
                                    M$4:X$4=1,
                                    M40:X40,
                                    ""),
                                "")
                            =0),
                        0,
                        GEOMEAN(IF(
                            ISNUMBER(M40:X40),
                            IF(
                                M$4:X$4=1,
                                M40:X40,
                                ""),
                            ""))
                    ),
                    IF(
                        OR(IF(
                            ISNUMBER(M40:X40),
                            IF(
                                M$4:X$4=2,
                                M40:X40,
                                ""),
                            "")
                            =0),
                        0,
                        GEOMEAN(IF(
                            ISNUMBER(M40:X40),
                            IF(
                                M$4:X$4=2,
                                M40:X40,
                                ""),
                            "")))
                )
            )
        )
    )
)</f>
        <v>1.48410960972295</v>
      </c>
      <c r="I40" s="191" cm="1">
        <f t="array" ref="I40">IF(
    SUM(IF(
            ISNUMBER(
                IF(
                    $M$5:$X$5,
                    (M40:X40),
                    "")),
            1,
            0))
        =0,
    NA(),
    IF(
        Parameters!$D$15=1,
        IF(
            SUM(--(ISNUMBER(IF($M$5:$X$5=1,(M40:X40),""))))&gt;0,
            MAX(IF(
                ISNUMBER(M40:X40),
                IF(
                    M$5:X$5=1,
                    M40:X40,
                    ""),
                "")),
            MAX(IF(
                ISNUMBER(M40:X40),
                IF(
                    M$5:X$5=2,
                    M40:X40,
                    ""),
                ""))
        ),
        IF(
            Parameters!$D$16=1,
            IFERROR(
                AVERAGE(IF(
                    ISNUMBER(M40:X40),
                    IF(
                        M$5:X$5=1,
                        M40:X40,
                        ""),
                    "")),
                AVERAGE(IF(
                    ISNUMBER(M40:X40),
                    IF(
                        M$5:X$5=2,
                        M40:X40,
                        ""),
                    ""))
            ),
            IF(
                Parameters!$D$17=1,
                IFERROR(
                    IF(
                        OR(
                            IF(
                                ISNUMBER(M40:X40),
                                IF(
                                    M$5:X$5=1,
                                    M40:X40,
                                    ""),
                                "")
                            =0),
                        0,
                        GEOMEAN(IF(
                            ISNUMBER(M40:X40),
                            IF(
                                M$5:X$5=1,
                                M40:X40,
                                ""),
                            ""))
                    ),
                    IF(
                        OR(IF(
                            ISNUMBER(M40:X40),
                            IF(
                                M$5:X$5=2,
                                M40:X40,
                                ""),
                            "")
                            =0),
                        0,
                        GEOMEAN(IF(
                            ISNUMBER(M40:X40),
                            IF(
                                M$5:X$5=2,
                                M40:X40,
                                ""),
                            "")))
                )
            )
        )
    )
)</f>
        <v>0</v>
      </c>
      <c r="J40" s="242">
        <v>46281</v>
      </c>
      <c r="K40" s="242">
        <v>44699</v>
      </c>
      <c r="L40" s="91" t="s">
        <v>62</v>
      </c>
      <c r="M40" s="192">
        <v>1.48410960972295</v>
      </c>
      <c r="N40" s="192">
        <v>0</v>
      </c>
      <c r="O40" s="192">
        <v>28.4166666666666</v>
      </c>
      <c r="P40" s="192">
        <v>-3.4166666666666599</v>
      </c>
      <c r="Q40"/>
      <c r="R40"/>
      <c r="S40" s="192"/>
      <c r="T40" s="192"/>
      <c r="U40" s="192"/>
      <c r="V40" s="192"/>
      <c r="W40" s="192"/>
      <c r="X40" s="192"/>
      <c r="Y40" s="80"/>
      <c r="Z40" s="80"/>
    </row>
    <row r="41" spans="1:26" x14ac:dyDescent="0.2">
      <c r="A41" s="84">
        <v>34</v>
      </c>
      <c r="B41" s="84" t="str">
        <f ca="1"/>
        <v>Switzerland</v>
      </c>
      <c r="C41" s="84" t="str">
        <f ca="1"/>
        <v>CHE</v>
      </c>
      <c r="D41" s="219" t="str">
        <f ca="1"/>
        <v>ECS           Europe &amp; Central Asia</v>
      </c>
      <c r="E41" s="219" t="str">
        <f ca="1"/>
        <v>NA</v>
      </c>
      <c r="F41" s="190" t="str">
        <f t="shared" ca="1" si="3"/>
        <v/>
      </c>
      <c r="G41" s="80">
        <f>IF(N41=7, 6.9, 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v>
      </c>
      <c r="H41" s="80" cm="1">
        <f t="array" ref="H41">IF(
    SUM(IF(
            ISNUMBER(
                IF(
                    $M$4:$X$4,
                    (M41:X41),
                    "")),
            1,
            0))
        =0,
    NA(),
    IF(
        Parameters!$D$15=1,
        IF(
            SUM(--(ISNUMBER(IF($M$4:$X$4=1,(M41:X41),""))))&gt;0,
            MAX(IF(
                ISNUMBER(M41:X41),
                IF(
                    M$4:X$4=1,
                    M41:X41,
                    ""),
                "")),
            MAX(IF(
                ISNUMBER(M41:X41),
                IF(
                    M$4:X$4=2,
                    M41:X41,
                    ""),
                ""))
        ),
        IF(
            Parameters!$D$16=1,
            IFERROR(
                AVERAGE(IF(
                    ISNUMBER(M41:X41),
                    IF(
                        M$4:X$4=1,
                        M41:X41,
                        ""),
                    "")),
                AVERAGE(IF(
                    ISNUMBER(M41:X41),
                    IF(
                        M$4:X$4=2,
                        M41:X41,
                        ""),
                    ""))
            ),
            IF(
                Parameters!$D$17=1,
                IFERROR(
                    IF(
                        OR(
                            IF(
                                ISNUMBER(M41:X41),
                                IF(
                                    M$4:X$4=1,
                                    M41:X41,
                                    ""),
                                "")
                            =0),
                        0,
                        GEOMEAN(IF(
                            ISNUMBER(M41:X41),
                            IF(
                                M$4:X$4=1,
                                M41:X41,
                                ""),
                            ""))
                    ),
                    IF(
                        OR(IF(
                            ISNUMBER(M41:X41),
                            IF(
                                M$4:X$4=2,
                                M41:X41,
                                ""),
                            "")
                            =0),
                        0,
                        GEOMEAN(IF(
                            ISNUMBER(M41:X41),
                            IF(
                                M$4:X$4=2,
                                M41:X41,
                                ""),
                            "")))
                )
            )
        )
    )
)</f>
        <v>0</v>
      </c>
      <c r="I41" s="191" cm="1">
        <f t="array" ref="I41">IF(
    SUM(IF(
            ISNUMBER(
                IF(
                    $M$5:$X$5,
                    (M41:X41),
                    "")),
            1,
            0))
        =0,
    NA(),
    IF(
        Parameters!$D$15=1,
        IF(
            SUM(--(ISNUMBER(IF($M$5:$X$5=1,(M41:X41),""))))&gt;0,
            MAX(IF(
                ISNUMBER(M41:X41),
                IF(
                    M$5:X$5=1,
                    M41:X41,
                    ""),
                "")),
            MAX(IF(
                ISNUMBER(M41:X41),
                IF(
                    M$5:X$5=2,
                    M41:X41,
                    ""),
                ""))
        ),
        IF(
            Parameters!$D$16=1,
            IFERROR(
                AVERAGE(IF(
                    ISNUMBER(M41:X41),
                    IF(
                        M$5:X$5=1,
                        M41:X41,
                        ""),
                    "")),
                AVERAGE(IF(
                    ISNUMBER(M41:X41),
                    IF(
                        M$5:X$5=2,
                        M41:X41,
                        ""),
                    ""))
            ),
            IF(
                Parameters!$D$17=1,
                IFERROR(
                    IF(
                        OR(
                            IF(
                                ISNUMBER(M41:X41),
                                IF(
                                    M$5:X$5=1,
                                    M41:X41,
                                    ""),
                                "")
                            =0),
                        0,
                        GEOMEAN(IF(
                            ISNUMBER(M41:X41),
                            IF(
                                M$5:X$5=1,
                                M41:X41,
                                ""),
                            ""))
                    ),
                    IF(
                        OR(IF(
                            ISNUMBER(M41:X41),
                            IF(
                                M$5:X$5=2,
                                M41:X41,
                                ""),
                            "")
                            =0),
                        0,
                        GEOMEAN(IF(
                            ISNUMBER(M41:X41),
                            IF(
                                M$5:X$5=2,
                                M41:X41,
                                ""),
                            "")))
                )
            )
        )
    )
)</f>
        <v>3.09976247030878</v>
      </c>
      <c r="J41" s="242">
        <v>46281</v>
      </c>
      <c r="K41" s="242">
        <v>44620</v>
      </c>
      <c r="L41" s="91" t="s">
        <v>64</v>
      </c>
      <c r="M41" s="192">
        <v>0</v>
      </c>
      <c r="N41" s="192">
        <v>3.09976247030878</v>
      </c>
      <c r="O41" s="192">
        <v>16.25</v>
      </c>
      <c r="P41" s="192">
        <v>-0.58333333333333304</v>
      </c>
      <c r="Q41"/>
      <c r="R41"/>
      <c r="S41" s="192"/>
      <c r="T41" s="192"/>
      <c r="U41" s="192"/>
      <c r="V41" s="192"/>
      <c r="W41" s="192"/>
      <c r="X41" s="192"/>
      <c r="Y41" s="80"/>
      <c r="Z41" s="80"/>
    </row>
    <row r="42" spans="1:26" x14ac:dyDescent="0.2">
      <c r="A42" s="84">
        <v>35</v>
      </c>
      <c r="B42" s="84" t="str">
        <f ca="1"/>
        <v>Channel Islands</v>
      </c>
      <c r="C42" s="84" t="str">
        <f ca="1"/>
        <v>CHI</v>
      </c>
      <c r="D42" s="219" t="str">
        <f ca="1"/>
        <v>ECS           Europe &amp; Central Asia</v>
      </c>
      <c r="E42" s="219" t="str">
        <f ca="1"/>
        <v>NA</v>
      </c>
      <c r="F42" s="190" t="str">
        <f t="shared" ca="1" si="3"/>
        <v/>
      </c>
      <c r="G42" s="80" t="e">
        <f>IF(N42=7, 6.9, 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#N/A</v>
      </c>
      <c r="H42" s="80" t="e" cm="1">
        <f t="array" ref="H42">IF(
    SUM(IF(
            ISNUMBER(
                IF(
                    $M$4:$X$4,
                    (M42:X42),
                    "")),
            1,
            0))
        =0,
    NA(),
    IF(
        Parameters!$D$15=1,
        IF(
            SUM(--(ISNUMBER(IF($M$4:$X$4=1,(M42:X42),""))))&gt;0,
            MAX(IF(
                ISNUMBER(M42:X42),
                IF(
                    M$4:X$4=1,
                    M42:X42,
                    ""),
                "")),
            MAX(IF(
                ISNUMBER(M42:X42),
                IF(
                    M$4:X$4=2,
                    M42:X42,
                    ""),
                ""))
        ),
        IF(
            Parameters!$D$16=1,
            IFERROR(
                AVERAGE(IF(
                    ISNUMBER(M42:X42),
                    IF(
                        M$4:X$4=1,
                        M42:X42,
                        ""),
                    "")),
                AVERAGE(IF(
                    ISNUMBER(M42:X42),
                    IF(
                        M$4:X$4=2,
                        M42:X42,
                        ""),
                    ""))
            ),
            IF(
                Parameters!$D$17=1,
                IFERROR(
                    IF(
                        OR(
                            IF(
                                ISNUMBER(M42:X42),
                                IF(
                                    M$4:X$4=1,
                                    M42:X42,
                                    ""),
                                "")
                            =0),
                        0,
                        GEOMEAN(IF(
                            ISNUMBER(M42:X42),
                            IF(
                                M$4:X$4=1,
                                M42:X42,
                                ""),
                            ""))
                    ),
                    IF(
                        OR(IF(
                            ISNUMBER(M42:X42),
                            IF(
                                M$4:X$4=2,
                                M42:X42,
                                ""),
                            "")
                            =0),
                        0,
                        GEOMEAN(IF(
                            ISNUMBER(M42:X42),
                            IF(
                                M$4:X$4=2,
                                M42:X42,
                                ""),
                            "")))
                )
            )
        )
    )
)</f>
        <v>#N/A</v>
      </c>
      <c r="I42" s="191" t="e" cm="1">
        <f t="array" ref="I42">IF(
    SUM(IF(
            ISNUMBER(
                IF(
                    $M$5:$X$5,
                    (M42:X42),
                    "")),
            1,
            0))
        =0,
    NA(),
    IF(
        Parameters!$D$15=1,
        IF(
            SUM(--(ISNUMBER(IF($M$5:$X$5=1,(M42:X42),""))))&gt;0,
            MAX(IF(
                ISNUMBER(M42:X42),
                IF(
                    M$5:X$5=1,
                    M42:X42,
                    ""),
                "")),
            MAX(IF(
                ISNUMBER(M42:X42),
                IF(
                    M$5:X$5=2,
                    M42:X42,
                    ""),
                ""))
        ),
        IF(
            Parameters!$D$16=1,
            IFERROR(
                AVERAGE(IF(
                    ISNUMBER(M42:X42),
                    IF(
                        M$5:X$5=1,
                        M42:X42,
                        ""),
                    "")),
                AVERAGE(IF(
                    ISNUMBER(M42:X42),
                    IF(
                        M$5:X$5=2,
                        M42:X42,
                        ""),
                    ""))
            ),
            IF(
                Parameters!$D$17=1,
                IFERROR(
                    IF(
                        OR(
                            IF(
                                ISNUMBER(M42:X42),
                                IF(
                                    M$5:X$5=1,
                                    M42:X42,
                                    ""),
                                "")
                            =0),
                        0,
                        GEOMEAN(IF(
                            ISNUMBER(M42:X42),
                            IF(
                                M$5:X$5=1,
                                M42:X42,
                                ""),
                            ""))
                    ),
                    IF(
                        OR(IF(
                            ISNUMBER(M42:X42),
                            IF(
                                M$5:X$5=2,
                                M42:X42,
                                ""),
                            "")
                            =0),
                        0,
                        GEOMEAN(IF(
                            ISNUMBER(M42:X42),
                            IF(
                                M$5:X$5=2,
                                M42:X42,
                                ""),
                            "")))
                )
            )
        )
    )
)</f>
        <v>#N/A</v>
      </c>
      <c r="J42" s="242" t="s">
        <v>409</v>
      </c>
      <c r="K42" s="242" t="s">
        <v>409</v>
      </c>
      <c r="L42" s="91" t="s">
        <v>671</v>
      </c>
      <c r="M42" s="192" t="s">
        <v>409</v>
      </c>
      <c r="N42" s="192" t="s">
        <v>409</v>
      </c>
      <c r="O42" s="192" t="s">
        <v>409</v>
      </c>
      <c r="P42" s="192" t="s">
        <v>409</v>
      </c>
      <c r="Q42"/>
      <c r="R42"/>
      <c r="S42" s="192"/>
      <c r="T42" s="192"/>
      <c r="U42" s="192"/>
      <c r="V42" s="192"/>
      <c r="W42" s="192"/>
      <c r="X42" s="192"/>
      <c r="Y42" s="80"/>
      <c r="Z42" s="80"/>
    </row>
    <row r="43" spans="1:26" x14ac:dyDescent="0.2">
      <c r="A43" s="84">
        <v>36</v>
      </c>
      <c r="B43" s="84" t="str">
        <f ca="1"/>
        <v>Chile</v>
      </c>
      <c r="C43" s="84" t="str">
        <f ca="1"/>
        <v>CHL</v>
      </c>
      <c r="D43" s="219" t="str">
        <f ca="1"/>
        <v>LCN           Latin America &amp; Caribbean</v>
      </c>
      <c r="E43" s="219" t="str">
        <f ca="1"/>
        <v>IBRD</v>
      </c>
      <c r="F43" s="190" t="str">
        <f t="shared" ca="1" si="3"/>
        <v/>
      </c>
      <c r="G43" s="80">
        <f>IF(N43=7, 6.9, 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6.9</v>
      </c>
      <c r="H43" s="80" cm="1">
        <f t="array" ref="H43">IF(
    SUM(IF(
            ISNUMBER(
                IF(
                    $M$4:$X$4,
                    (M43:X43),
                    "")),
            1,
            0))
        =0,
    NA(),
    IF(
        Parameters!$D$15=1,
        IF(
            SUM(--(ISNUMBER(IF($M$4:$X$4=1,(M43:X43),""))))&gt;0,
            MAX(IF(
                ISNUMBER(M43:X43),
                IF(
                    M$4:X$4=1,
                    M43:X43,
                    ""),
                "")),
            MAX(IF(
                ISNUMBER(M43:X43),
                IF(
                    M$4:X$4=2,
                    M43:X43,
                    ""),
                ""))
        ),
        IF(
            Parameters!$D$16=1,
            IFERROR(
                AVERAGE(IF(
                    ISNUMBER(M43:X43),
                    IF(
                        M$4:X$4=1,
                        M43:X43,
                        ""),
                    "")),
                AVERAGE(IF(
                    ISNUMBER(M43:X43),
                    IF(
                        M$4:X$4=2,
                        M43:X43,
                        ""),
                    ""))
            ),
            IF(
                Parameters!$D$17=1,
                IFERROR(
                    IF(
                        OR(
                            IF(
                                ISNUMBER(M43:X43),
                                IF(
                                    M$4:X$4=1,
                                    M43:X43,
                                    ""),
                                "")
                            =0),
                        0,
                        GEOMEAN(IF(
                            ISNUMBER(M43:X43),
                            IF(
                                M$4:X$4=1,
                                M43:X43,
                                ""),
                            ""))
                    ),
                    IF(
                        OR(IF(
                            ISNUMBER(M43:X43),
                            IF(
                                M$4:X$4=2,
                                M43:X43,
                                ""),
                            "")
                            =0),
                        0,
                        GEOMEAN(IF(
                            ISNUMBER(M43:X43),
                            IF(
                                M$4:X$4=2,
                                M43:X43,
                                ""),
                            "")))
                )
            )
        )
    )
)</f>
        <v>0</v>
      </c>
      <c r="I43" s="191" cm="1">
        <f t="array" ref="I43">IF(
    SUM(IF(
            ISNUMBER(
                IF(
                    $M$5:$X$5,
                    (M43:X43),
                    "")),
            1,
            0))
        =0,
    NA(),
    IF(
        Parameters!$D$15=1,
        IF(
            SUM(--(ISNUMBER(IF($M$5:$X$5=1,(M43:X43),""))))&gt;0,
            MAX(IF(
                ISNUMBER(M43:X43),
                IF(
                    M$5:X$5=1,
                    M43:X43,
                    ""),
                "")),
            MAX(IF(
                ISNUMBER(M43:X43),
                IF(
                    M$5:X$5=2,
                    M43:X43,
                    ""),
                ""))
        ),
        IF(
            Parameters!$D$16=1,
            IFERROR(
                AVERAGE(IF(
                    ISNUMBER(M43:X43),
                    IF(
                        M$5:X$5=1,
                        M43:X43,
                        ""),
                    "")),
                AVERAGE(IF(
                    ISNUMBER(M43:X43),
                    IF(
                        M$5:X$5=2,
                        M43:X43,
                        ""),
                    ""))
            ),
            IF(
                Parameters!$D$17=1,
                IFERROR(
                    IF(
                        OR(
                            IF(
                                ISNUMBER(M43:X43),
                                IF(
                                    M$5:X$5=1,
                                    M43:X43,
                                    ""),
                                "")
                            =0),
                        0,
                        GEOMEAN(IF(
                            ISNUMBER(M43:X43),
                            IF(
                                M$5:X$5=1,
                                M43:X43,
                                ""),
                            ""))
                    ),
                    IF(
                        OR(IF(
                            ISNUMBER(M43:X43),
                            IF(
                                M$5:X$5=2,
                                M43:X43,
                                ""),
                            "")
                            =0),
                        0,
                        GEOMEAN(IF(
                            ISNUMBER(M43:X43),
                            IF(
                                M$5:X$5=2,
                                M43:X43,
                                ""),
                            "")))
                )
            )
        )
    )
)</f>
        <v>7</v>
      </c>
      <c r="J43" s="242">
        <v>46281</v>
      </c>
      <c r="K43" s="242">
        <v>44699</v>
      </c>
      <c r="L43" s="91" t="s">
        <v>66</v>
      </c>
      <c r="M43" s="192">
        <v>0</v>
      </c>
      <c r="N43" s="192">
        <v>7</v>
      </c>
      <c r="O43" s="192">
        <v>17.9166666666666</v>
      </c>
      <c r="P43" s="192">
        <v>2.4166666666666599</v>
      </c>
      <c r="Q43"/>
      <c r="R43"/>
      <c r="S43" s="192"/>
      <c r="T43" s="192"/>
      <c r="U43" s="192"/>
      <c r="V43" s="192"/>
      <c r="W43" s="192"/>
      <c r="X43" s="192"/>
      <c r="Y43" s="80"/>
      <c r="Z43" s="80"/>
    </row>
    <row r="44" spans="1:26" x14ac:dyDescent="0.2">
      <c r="A44" s="84">
        <v>37</v>
      </c>
      <c r="B44" s="84" t="str">
        <f ca="1"/>
        <v>China</v>
      </c>
      <c r="C44" s="84" t="str">
        <f ca="1"/>
        <v>CHN</v>
      </c>
      <c r="D44" s="219" t="str">
        <f ca="1"/>
        <v>EAS           East Asia &amp; Pacific</v>
      </c>
      <c r="E44" s="219" t="str">
        <f ca="1"/>
        <v>IBRD</v>
      </c>
      <c r="F44" s="190" t="str">
        <f t="shared" ca="1" si="3"/>
        <v/>
      </c>
      <c r="G44" s="80">
        <f>IF(N44=7, 6.9, 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2.5876212903200955</v>
      </c>
      <c r="H44" s="80" cm="1">
        <f t="array" ref="H44">IF(
    SUM(IF(
            ISNUMBER(
                IF(
                    $M$4:$X$4,
                    (M44:X44),
                    "")),
            1,
            0))
        =0,
    NA(),
    IF(
        Parameters!$D$15=1,
        IF(
            SUM(--(ISNUMBER(IF($M$4:$X$4=1,(M44:X44),""))))&gt;0,
            MAX(IF(
                ISNUMBER(M44:X44),
                IF(
                    M$4:X$4=1,
                    M44:X44,
                    ""),
                "")),
            MAX(IF(
                ISNUMBER(M44:X44),
                IF(
                    M$4:X$4=2,
                    M44:X44,
                    ""),
                ""))
        ),
        IF(
            Parameters!$D$16=1,
            IFERROR(
                AVERAGE(IF(
                    ISNUMBER(M44:X44),
                    IF(
                        M$4:X$4=1,
                        M44:X44,
                        ""),
                    "")),
                AVERAGE(IF(
                    ISNUMBER(M44:X44),
                    IF(
                        M$4:X$4=2,
                        M44:X44,
                        ""),
                    ""))
            ),
            IF(
                Parameters!$D$17=1,
                IFERROR(
                    IF(
                        OR(
                            IF(
                                ISNUMBER(M44:X44),
                                IF(
                                    M$4:X$4=1,
                                    M44:X44,
                                    ""),
                                "")
                            =0),
                        0,
                        GEOMEAN(IF(
                            ISNUMBER(M44:X44),
                            IF(
                                M$4:X$4=1,
                                M44:X44,
                                ""),
                            ""))
                    ),
                    IF(
                        OR(IF(
                            ISNUMBER(M44:X44),
                            IF(
                                M$4:X$4=2,
                                M44:X44,
                                ""),
                            "")
                            =0),
                        0,
                        GEOMEAN(IF(
                            ISNUMBER(M44:X44),
                            IF(
                                M$4:X$4=2,
                                M44:X44,
                                ""),
                            "")))
                )
            )
        )
    )
)</f>
        <v>3.7336755491809401</v>
      </c>
      <c r="I44" s="191" cm="1">
        <f t="array" ref="I44">IF(
    SUM(IF(
            ISNUMBER(
                IF(
                    $M$5:$X$5,
                    (M44:X44),
                    "")),
            1,
            0))
        =0,
    NA(),
    IF(
        Parameters!$D$15=1,
        IF(
            SUM(--(ISNUMBER(IF($M$5:$X$5=1,(M44:X44),""))))&gt;0,
            MAX(IF(
                ISNUMBER(M44:X44),
                IF(
                    M$5:X$5=1,
                    M44:X44,
                    ""),
                "")),
            MAX(IF(
                ISNUMBER(M44:X44),
                IF(
                    M$5:X$5=2,
                    M44:X44,
                    ""),
                ""))
        ),
        IF(
            Parameters!$D$16=1,
            IFERROR(
                AVERAGE(IF(
                    ISNUMBER(M44:X44),
                    IF(
                        M$5:X$5=1,
                        M44:X44,
                        ""),
                    "")),
                AVERAGE(IF(
                    ISNUMBER(M44:X44),
                    IF(
                        M$5:X$5=2,
                        M44:X44,
                        ""),
                    ""))
            ),
            IF(
                Parameters!$D$17=1,
                IFERROR(
                    IF(
                        OR(
                            IF(
                                ISNUMBER(M44:X44),
                                IF(
                                    M$5:X$5=1,
                                    M44:X44,
                                    ""),
                                "")
                            =0),
                        0,
                        GEOMEAN(IF(
                            ISNUMBER(M44:X44),
                            IF(
                                M$5:X$5=1,
                                M44:X44,
                                ""),
                            ""))
                    ),
                    IF(
                        OR(IF(
                            ISNUMBER(M44:X44),
                            IF(
                                M$5:X$5=2,
                                M44:X44,
                                ""),
                            "")
                            =0),
                        0,
                        GEOMEAN(IF(
                            ISNUMBER(M44:X44),
                            IF(
                                M$5:X$5=2,
                                M44:X44,
                                ""),
                            "")))
                )
            )
        )
    )
)</f>
        <v>1.7933491686460801</v>
      </c>
      <c r="J44" s="242">
        <v>44896</v>
      </c>
      <c r="K44" s="242">
        <v>44887</v>
      </c>
      <c r="L44" s="91" t="s">
        <v>68</v>
      </c>
      <c r="M44" s="192">
        <v>3.7336755491809401</v>
      </c>
      <c r="N44" s="192">
        <v>1.7933491686460801</v>
      </c>
      <c r="O44" s="192">
        <v>40.8333333333333</v>
      </c>
      <c r="P44" s="192">
        <v>-1.5</v>
      </c>
      <c r="Q44"/>
      <c r="R44"/>
      <c r="S44" s="192"/>
      <c r="T44" s="192"/>
      <c r="U44" s="192"/>
      <c r="V44" s="192"/>
      <c r="W44" s="192"/>
      <c r="X44" s="192"/>
      <c r="Y44" s="80"/>
      <c r="Z44" s="80"/>
    </row>
    <row r="45" spans="1:26" x14ac:dyDescent="0.2">
      <c r="A45" s="84">
        <v>38</v>
      </c>
      <c r="B45" s="84" t="str">
        <f ca="1"/>
        <v>Côte d’Ivoire</v>
      </c>
      <c r="C45" s="84" t="str">
        <f ca="1"/>
        <v>CIV</v>
      </c>
      <c r="D45" s="219" t="str">
        <f ca="1"/>
        <v>SSF           Sub-Saharan Africa</v>
      </c>
      <c r="E45" s="219" t="str">
        <f ca="1"/>
        <v>IDA</v>
      </c>
      <c r="F45" s="190" t="str">
        <f t="shared" ca="1" si="3"/>
        <v/>
      </c>
      <c r="G45" s="80">
        <f>IF(N45=7, 6.9, 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3.3518879159686064</v>
      </c>
      <c r="H45" s="80" cm="1">
        <f t="array" ref="H45">IF(
    SUM(IF(
            ISNUMBER(
                IF(
                    $M$4:$X$4,
                    (M45:X45),
                    "")),
            1,
            0))
        =0,
    NA(),
    IF(
        Parameters!$D$15=1,
        IF(
            SUM(--(ISNUMBER(IF($M$4:$X$4=1,(M45:X45),""))))&gt;0,
            MAX(IF(
                ISNUMBER(M45:X45),
                IF(
                    M$4:X$4=1,
                    M45:X45,
                    ""),
                "")),
            MAX(IF(
                ISNUMBER(M45:X45),
                IF(
                    M$4:X$4=2,
                    M45:X45,
                    ""),
                ""))
        ),
        IF(
            Parameters!$D$16=1,
            IFERROR(
                AVERAGE(IF(
                    ISNUMBER(M45:X45),
                    IF(
                        M$4:X$4=1,
                        M45:X45,
                        ""),
                    "")),
                AVERAGE(IF(
                    ISNUMBER(M45:X45),
                    IF(
                        M$4:X$4=2,
                        M45:X45,
                        ""),
                    ""))
            ),
            IF(
                Parameters!$D$17=1,
                IFERROR(
                    IF(
                        OR(
                            IF(
                                ISNUMBER(M45:X45),
                                IF(
                                    M$4:X$4=1,
                                    M45:X45,
                                    ""),
                                "")
                            =0),
                        0,
                        GEOMEAN(IF(
                            ISNUMBER(M45:X45),
                            IF(
                                M$4:X$4=1,
                                M45:X45,
                                ""),
                            ""))
                    ),
                    IF(
                        OR(IF(
                            ISNUMBER(M45:X45),
                            IF(
                                M$4:X$4=2,
                                M45:X45,
                                ""),
                            "")
                            =0),
                        0,
                        GEOMEAN(IF(
                            ISNUMBER(M45:X45),
                            IF(
                                M$4:X$4=2,
                                M45:X45,
                                ""),
                            "")))
                )
            )
        )
    )
)</f>
        <v>2.8580055861704499</v>
      </c>
      <c r="I45" s="191" cm="1">
        <f t="array" ref="I45">IF(
    SUM(IF(
            ISNUMBER(
                IF(
                    $M$5:$X$5,
                    (M45:X45),
                    "")),
            1,
            0))
        =0,
    NA(),
    IF(
        Parameters!$D$15=1,
        IF(
            SUM(--(ISNUMBER(IF($M$5:$X$5=1,(M45:X45),""))))&gt;0,
            MAX(IF(
                ISNUMBER(M45:X45),
                IF(
                    M$5:X$5=1,
                    M45:X45,
                    ""),
                "")),
            MAX(IF(
                ISNUMBER(M45:X45),
                IF(
                    M$5:X$5=2,
                    M45:X45,
                    ""),
                ""))
        ),
        IF(
            Parameters!$D$16=1,
            IFERROR(
                AVERAGE(IF(
                    ISNUMBER(M45:X45),
                    IF(
                        M$5:X$5=1,
                        M45:X45,
                        ""),
                    "")),
                AVERAGE(IF(
                    ISNUMBER(M45:X45),
                    IF(
                        M$5:X$5=2,
                        M45:X45,
                        ""),
                    ""))
            ),
            IF(
                Parameters!$D$17=1,
                IFERROR(
                    IF(
                        OR(
                            IF(
                                ISNUMBER(M45:X45),
                                IF(
                                    M$5:X$5=1,
                                    M45:X45,
                                    ""),
                                "")
                            =0),
                        0,
                        GEOMEAN(IF(
                            ISNUMBER(M45:X45),
                            IF(
                                M$5:X$5=1,
                                M45:X45,
                                ""),
                            ""))
                    ),
                    IF(
                        OR(IF(
                            ISNUMBER(M45:X45),
                            IF(
                                M$5:X$5=2,
                                M45:X45,
                                ""),
                            "")
                            =0),
                        0,
                        GEOMEAN(IF(
                            ISNUMBER(M45:X45),
                            IF(
                                M$5:X$5=2,
                                M45:X45,
                                ""),
                            "")))
                )
            )
        )
    )
)</f>
        <v>3.93111638954869</v>
      </c>
      <c r="J45" s="242">
        <v>45023</v>
      </c>
      <c r="K45" s="242">
        <v>44764</v>
      </c>
      <c r="L45" s="91" t="s">
        <v>69</v>
      </c>
      <c r="M45" s="192">
        <v>2.8580055861704499</v>
      </c>
      <c r="N45" s="192">
        <v>3.93111638954869</v>
      </c>
      <c r="O45" s="192">
        <v>36</v>
      </c>
      <c r="P45" s="192">
        <v>0</v>
      </c>
      <c r="Q45"/>
      <c r="R45"/>
      <c r="S45" s="192"/>
      <c r="T45" s="192"/>
      <c r="U45" s="192"/>
      <c r="V45" s="192"/>
      <c r="W45" s="192"/>
      <c r="X45" s="192"/>
      <c r="Y45" s="80"/>
      <c r="Z45" s="80"/>
    </row>
    <row r="46" spans="1:26" x14ac:dyDescent="0.2">
      <c r="A46" s="84">
        <v>39</v>
      </c>
      <c r="B46" s="84" t="str">
        <f ca="1"/>
        <v>Cameroon</v>
      </c>
      <c r="C46" s="84" t="str">
        <f ca="1"/>
        <v>CMR</v>
      </c>
      <c r="D46" s="219" t="str">
        <f ca="1"/>
        <v>SSF           Sub-Saharan Africa</v>
      </c>
      <c r="E46" s="219" t="str">
        <f ca="1"/>
        <v>Blend</v>
      </c>
      <c r="F46" s="190" t="str">
        <f t="shared" ca="1" si="3"/>
        <v/>
      </c>
      <c r="G46" s="80">
        <f>IF(N46=7, 6.9, 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4.4208934323867828</v>
      </c>
      <c r="H46" s="80" cm="1">
        <f t="array" ref="H46">IF(
    SUM(IF(
            ISNUMBER(
                IF(
                    $M$4:$X$4,
                    (M46:X46),
                    "")),
            1,
            0))
        =0,
    NA(),
    IF(
        Parameters!$D$15=1,
        IF(
            SUM(--(ISNUMBER(IF($M$4:$X$4=1,(M46:X46),""))))&gt;0,
            MAX(IF(
                ISNUMBER(M46:X46),
                IF(
                    M$4:X$4=1,
                    M46:X46,
                    ""),
                "")),
            MAX(IF(
                ISNUMBER(M46:X46),
                IF(
                    M$4:X$4=2,
                    M46:X46,
                    ""),
                ""))
        ),
        IF(
            Parameters!$D$16=1,
            IFERROR(
                AVERAGE(IF(
                    ISNUMBER(M46:X46),
                    IF(
                        M$4:X$4=1,
                        M46:X46,
                        ""),
                    "")),
                AVERAGE(IF(
                    ISNUMBER(M46:X46),
                    IF(
                        M$4:X$4=2,
                        M46:X46,
                        ""),
                    ""))
            ),
            IF(
                Parameters!$D$17=1,
                IFERROR(
                    IF(
                        OR(
                            IF(
                                ISNUMBER(M46:X46),
                                IF(
                                    M$4:X$4=1,
                                    M46:X46,
                                    ""),
                                "")
                            =0),
                        0,
                        GEOMEAN(IF(
                            ISNUMBER(M46:X46),
                            IF(
                                M$4:X$4=1,
                                M46:X46,
                                ""),
                            ""))
                    ),
                    IF(
                        OR(IF(
                            ISNUMBER(M46:X46),
                            IF(
                                M$4:X$4=2,
                                M46:X46,
                                ""),
                            "")
                            =0),
                        0,
                        GEOMEAN(IF(
                            ISNUMBER(M46:X46),
                            IF(
                                M$4:X$4=2,
                                M46:X46,
                                ""),
                            "")))
                )
            )
        )
    )
)</f>
        <v>4.9716917037819801</v>
      </c>
      <c r="I46" s="191" cm="1">
        <f t="array" ref="I46">IF(
    SUM(IF(
            ISNUMBER(
                IF(
                    $M$5:$X$5,
                    (M46:X46),
                    "")),
            1,
            0))
        =0,
    NA(),
    IF(
        Parameters!$D$15=1,
        IF(
            SUM(--(ISNUMBER(IF($M$5:$X$5=1,(M46:X46),""))))&gt;0,
            MAX(IF(
                ISNUMBER(M46:X46),
                IF(
                    M$5:X$5=1,
                    M46:X46,
                    ""),
                "")),
            MAX(IF(
                ISNUMBER(M46:X46),
                IF(
                    M$5:X$5=2,
                    M46:X46,
                    ""),
                ""))
        ),
        IF(
            Parameters!$D$16=1,
            IFERROR(
                AVERAGE(IF(
                    ISNUMBER(M46:X46),
                    IF(
                        M$5:X$5=1,
                        M46:X46,
                        ""),
                    "")),
                AVERAGE(IF(
                    ISNUMBER(M46:X46),
                    IF(
                        M$5:X$5=2,
                        M46:X46,
                        ""),
                    ""))
            ),
            IF(
                Parameters!$D$17=1,
                IFERROR(
                    IF(
                        OR(
                            IF(
                                ISNUMBER(M46:X46),
                                IF(
                                    M$5:X$5=1,
                                    M46:X46,
                                    ""),
                                "")
                            =0),
                        0,
                        GEOMEAN(IF(
                            ISNUMBER(M46:X46),
                            IF(
                                M$5:X$5=1,
                                M46:X46,
                                ""),
                            ""))
                    ),
                    IF(
                        OR(IF(
                            ISNUMBER(M46:X46),
                            IF(
                                M$5:X$5=2,
                                M46:X46,
                                ""),
                            "")
                            =0),
                        0,
                        GEOMEAN(IF(
                            ISNUMBER(M46:X46),
                            IF(
                                M$5:X$5=2,
                                M46:X46,
                                ""),
                            "")))
                )
            )
        )
    )
)</f>
        <v>3.93111638954869</v>
      </c>
      <c r="J46" s="242">
        <v>46281</v>
      </c>
      <c r="K46" s="242">
        <v>44887</v>
      </c>
      <c r="L46" s="91" t="s">
        <v>71</v>
      </c>
      <c r="M46" s="192">
        <v>4.9716917037819801</v>
      </c>
      <c r="N46" s="192">
        <v>3.93111638954869</v>
      </c>
      <c r="O46" s="192">
        <v>47.6666666666666</v>
      </c>
      <c r="P46" s="192">
        <v>0</v>
      </c>
      <c r="Q46"/>
      <c r="R46"/>
      <c r="S46" s="192"/>
      <c r="T46" s="192"/>
      <c r="U46" s="192"/>
      <c r="V46" s="192"/>
      <c r="W46" s="192"/>
      <c r="X46" s="192"/>
      <c r="Y46" s="80"/>
      <c r="Z46" s="80"/>
    </row>
    <row r="47" spans="1:26" x14ac:dyDescent="0.2">
      <c r="A47" s="84">
        <v>40</v>
      </c>
      <c r="B47" s="84" t="str">
        <f ca="1"/>
        <v>Congo, Dem. Rep.</v>
      </c>
      <c r="C47" s="84" t="str">
        <f ca="1"/>
        <v>COD</v>
      </c>
      <c r="D47" s="219" t="str">
        <f ca="1"/>
        <v>SSF           Sub-Saharan Africa</v>
      </c>
      <c r="E47" s="219" t="str">
        <f ca="1"/>
        <v>IDA</v>
      </c>
      <c r="F47" s="190" t="str">
        <f t="shared" ca="1" si="3"/>
        <v/>
      </c>
      <c r="G47" s="80">
        <f>IF(N47=7, 6.9, 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5.4979529494086963</v>
      </c>
      <c r="H47" s="80" cm="1">
        <f t="array" ref="H47">IF(
    SUM(IF(
            ISNUMBER(
                IF(
                    $M$4:$X$4,
                    (M47:X47),
                    "")),
            1,
            0))
        =0,
    NA(),
    IF(
        Parameters!$D$15=1,
        IF(
            SUM(--(ISNUMBER(IF($M$4:$X$4=1,(M47:X47),""))))&gt;0,
            MAX(IF(
                ISNUMBER(M47:X47),
                IF(
                    M$4:X$4=1,
                    M47:X47,
                    ""),
                "")),
            MAX(IF(
                ISNUMBER(M47:X47),
                IF(
                    M$4:X$4=2,
                    M47:X47,
                    ""),
                ""))
        ),
        IF(
            Parameters!$D$16=1,
            IFERROR(
                AVERAGE(IF(
                    ISNUMBER(M47:X47),
                    IF(
                        M$4:X$4=1,
                        M47:X47,
                        ""),
                    "")),
                AVERAGE(IF(
                    ISNUMBER(M47:X47),
                    IF(
                        M$4:X$4=2,
                        M47:X47,
                        ""),
                    ""))
            ),
            IF(
                Parameters!$D$17=1,
                IFERROR(
                    IF(
                        OR(
                            IF(
                                ISNUMBER(M47:X47),
                                IF(
                                    M$4:X$4=1,
                                    M47:X47,
                                    ""),
                                "")
                            =0),
                        0,
                        GEOMEAN(IF(
                            ISNUMBER(M47:X47),
                            IF(
                                M$4:X$4=1,
                                M47:X47,
                                ""),
                            ""))
                    ),
                    IF(
                        OR(IF(
                            ISNUMBER(M47:X47),
                            IF(
                                M$4:X$4=2,
                                M47:X47,
                                ""),
                            "")
                            =0),
                        0,
                        GEOMEAN(IF(
                            ISNUMBER(M47:X47),
                            IF(
                                M$4:X$4=2,
                                M47:X47,
                                ""),
                            "")))
                )
            )
        )
    )
)</f>
        <v>7.6892881407111</v>
      </c>
      <c r="I47" s="191" cm="1">
        <f t="array" ref="I47">IF(
    SUM(IF(
            ISNUMBER(
                IF(
                    $M$5:$X$5,
                    (M47:X47),
                    "")),
            1,
            0))
        =0,
    NA(),
    IF(
        Parameters!$D$15=1,
        IF(
            SUM(--(ISNUMBER(IF($M$5:$X$5=1,(M47:X47),""))))&gt;0,
            MAX(IF(
                ISNUMBER(M47:X47),
                IF(
                    M$5:X$5=1,
                    M47:X47,
                    ""),
                "")),
            MAX(IF(
                ISNUMBER(M47:X47),
                IF(
                    M$5:X$5=2,
                    M47:X47,
                    ""),
                ""))
        ),
        IF(
            Parameters!$D$16=1,
            IFERROR(
                AVERAGE(IF(
                    ISNUMBER(M47:X47),
                    IF(
                        M$5:X$5=1,
                        M47:X47,
                        ""),
                    "")),
                AVERAGE(IF(
                    ISNUMBER(M47:X47),
                    IF(
                        M$5:X$5=2,
                        M47:X47,
                        ""),
                    ""))
            ),
            IF(
                Parameters!$D$17=1,
                IFERROR(
                    IF(
                        OR(
                            IF(
                                ISNUMBER(M47:X47),
                                IF(
                                    M$5:X$5=1,
                                    M47:X47,
                                    ""),
                                "")
                            =0),
                        0,
                        GEOMEAN(IF(
                            ISNUMBER(M47:X47),
                            IF(
                                M$5:X$5=1,
                                M47:X47,
                                ""),
                            ""))
                    ),
                    IF(
                        OR(IF(
                            ISNUMBER(M47:X47),
                            IF(
                                M$5:X$5=2,
                                M47:X47,
                                ""),
                            "")
                            =0),
                        0,
                        GEOMEAN(IF(
                            ISNUMBER(M47:X47),
                            IF(
                                M$5:X$5=2,
                                M47:X47,
                                ""),
                            "")))
                )
            )
        )
    )
)</f>
        <v>3.93111638954869</v>
      </c>
      <c r="J47" s="242">
        <v>46281</v>
      </c>
      <c r="K47" s="242">
        <v>46281</v>
      </c>
      <c r="L47" s="91" t="s">
        <v>72</v>
      </c>
      <c r="M47" s="192">
        <v>7.6892881407111</v>
      </c>
      <c r="N47" s="192">
        <v>3.93111638954869</v>
      </c>
      <c r="O47" s="192">
        <v>62.6666666666666</v>
      </c>
      <c r="P47" s="192">
        <v>0</v>
      </c>
      <c r="Q47"/>
      <c r="R47"/>
      <c r="S47" s="192"/>
      <c r="T47" s="192"/>
      <c r="U47" s="192"/>
      <c r="V47" s="192"/>
      <c r="W47" s="192"/>
      <c r="X47" s="192"/>
      <c r="Y47" s="80"/>
      <c r="Z47" s="80"/>
    </row>
    <row r="48" spans="1:26" x14ac:dyDescent="0.2">
      <c r="A48" s="84">
        <v>41</v>
      </c>
      <c r="B48" s="84" t="str">
        <f ca="1"/>
        <v>Congo, Rep.</v>
      </c>
      <c r="C48" s="84" t="str">
        <f ca="1"/>
        <v>COG</v>
      </c>
      <c r="D48" s="219" t="str">
        <f ca="1"/>
        <v>SSF           Sub-Saharan Africa</v>
      </c>
      <c r="E48" s="219" t="str">
        <f ca="1"/>
        <v>Blend</v>
      </c>
      <c r="F48" s="190" t="str">
        <f t="shared" ca="1" si="3"/>
        <v/>
      </c>
      <c r="G48" s="80">
        <f>IF(N48=7, 6.9, 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4.8559416926553363</v>
      </c>
      <c r="H48" s="80" cm="1">
        <f t="array" ref="H48">IF(
    SUM(IF(
            ISNUMBER(
                IF(
                    $M$4:$X$4,
                    (M48:X48),
                    "")),
            1,
            0))
        =0,
    NA(),
    IF(
        Parameters!$D$15=1,
        IF(
            SUM(--(ISNUMBER(IF($M$4:$X$4=1,(M48:X48),""))))&gt;0,
            MAX(IF(
                ISNUMBER(M48:X48),
                IF(
                    M$4:X$4=1,
                    M48:X48,
                    ""),
                "")),
            MAX(IF(
                ISNUMBER(M48:X48),
                IF(
                    M$4:X$4=2,
                    M48:X48,
                    ""),
                ""))
        ),
        IF(
            Parameters!$D$16=1,
            IFERROR(
                AVERAGE(IF(
                    ISNUMBER(M48:X48),
                    IF(
                        M$4:X$4=1,
                        M48:X48,
                        ""),
                    "")),
                AVERAGE(IF(
                    ISNUMBER(M48:X48),
                    IF(
                        M$4:X$4=2,
                        M48:X48,
                        ""),
                    ""))
            ),
            IF(
                Parameters!$D$17=1,
                IFERROR(
                    IF(
                        OR(
                            IF(
                                ISNUMBER(M48:X48),
                                IF(
                                    M$4:X$4=1,
                                    M48:X48,
                                    ""),
                                "")
                            =0),
                        0,
                        GEOMEAN(IF(
                            ISNUMBER(M48:X48),
                            IF(
                                M$4:X$4=1,
                                M48:X48,
                                ""),
                            ""))
                    ),
                    IF(
                        OR(IF(
                            ISNUMBER(M48:X48),
                            IF(
                                M$4:X$4=2,
                                M48:X48,
                                ""),
                            "")
                            =0),
                        0,
                        GEOMEAN(IF(
                            ISNUMBER(M48:X48),
                            IF(
                                M$4:X$4=2,
                                M48:X48,
                                ""),
                            "")))
                )
            )
        )
    )
)</f>
        <v>5.9983392466218701</v>
      </c>
      <c r="I48" s="191" cm="1">
        <f t="array" ref="I48">IF(
    SUM(IF(
            ISNUMBER(
                IF(
                    $M$5:$X$5,
                    (M48:X48),
                    "")),
            1,
            0))
        =0,
    NA(),
    IF(
        Parameters!$D$15=1,
        IF(
            SUM(--(ISNUMBER(IF($M$5:$X$5=1,(M48:X48),""))))&gt;0,
            MAX(IF(
                ISNUMBER(M48:X48),
                IF(
                    M$5:X$5=1,
                    M48:X48,
                    ""),
                "")),
            MAX(IF(
                ISNUMBER(M48:X48),
                IF(
                    M$5:X$5=2,
                    M48:X48,
                    ""),
                ""))
        ),
        IF(
            Parameters!$D$16=1,
            IFERROR(
                AVERAGE(IF(
                    ISNUMBER(M48:X48),
                    IF(
                        M$5:X$5=1,
                        M48:X48,
                        ""),
                    "")),
                AVERAGE(IF(
                    ISNUMBER(M48:X48),
                    IF(
                        M$5:X$5=2,
                        M48:X48,
                        ""),
                    ""))
            ),
            IF(
                Parameters!$D$17=1,
                IFERROR(
                    IF(
                        OR(
                            IF(
                                ISNUMBER(M48:X48),
                                IF(
                                    M$5:X$5=1,
                                    M48:X48,
                                    ""),
                                "")
                            =0),
                        0,
                        GEOMEAN(IF(
                            ISNUMBER(M48:X48),
                            IF(
                                M$5:X$5=1,
                                M48:X48,
                                ""),
                            ""))
                    ),
                    IF(
                        OR(IF(
                            ISNUMBER(M48:X48),
                            IF(
                                M$5:X$5=2,
                                M48:X48,
                                ""),
                            "")
                            =0),
                        0,
                        GEOMEAN(IF(
                            ISNUMBER(M48:X48),
                            IF(
                                M$5:X$5=2,
                                M48:X48,
                                ""),
                            "")))
                )
            )
        )
    )
)</f>
        <v>3.93111638954869</v>
      </c>
      <c r="J48" s="242">
        <v>44896</v>
      </c>
      <c r="K48" s="242">
        <v>45176</v>
      </c>
      <c r="L48" s="91" t="s">
        <v>73</v>
      </c>
      <c r="M48" s="192">
        <v>5.9983392466218701</v>
      </c>
      <c r="N48" s="192">
        <v>3.93111638954869</v>
      </c>
      <c r="O48" s="192">
        <v>53.3333333333333</v>
      </c>
      <c r="P48" s="192">
        <v>0</v>
      </c>
      <c r="Q48"/>
      <c r="R48"/>
      <c r="S48" s="192"/>
      <c r="T48" s="192"/>
      <c r="U48" s="192"/>
      <c r="V48" s="192"/>
      <c r="W48" s="192"/>
      <c r="X48" s="192"/>
      <c r="Y48" s="80"/>
      <c r="Z48" s="80"/>
    </row>
    <row r="49" spans="1:26" x14ac:dyDescent="0.2">
      <c r="A49" s="84">
        <v>42</v>
      </c>
      <c r="B49" s="84" t="str">
        <f ca="1"/>
        <v>Colombia</v>
      </c>
      <c r="C49" s="84" t="str">
        <f ca="1"/>
        <v>COL</v>
      </c>
      <c r="D49" s="219" t="str">
        <f ca="1"/>
        <v>LCN           Latin America &amp; Caribbean</v>
      </c>
      <c r="E49" s="219" t="str">
        <f ca="1"/>
        <v>IBRD</v>
      </c>
      <c r="F49" s="190" t="str">
        <f t="shared" ca="1" si="3"/>
        <v/>
      </c>
      <c r="G49" s="80">
        <f>IF(N49=7, 6.9, 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6.9835090207698052</v>
      </c>
      <c r="H49" s="80" cm="1">
        <f t="array" ref="H49">IF(
    SUM(IF(
            ISNUMBER(
                IF(
                    $M$4:$X$4,
                    (M49:X49),
                    "")),
            1,
            0))
        =0,
    NA(),
    IF(
        Parameters!$D$15=1,
        IF(
            SUM(--(ISNUMBER(IF($M$4:$X$4=1,(M49:X49),""))))&gt;0,
            MAX(IF(
                ISNUMBER(M49:X49),
                IF(
                    M$4:X$4=1,
                    M49:X49,
                    ""),
                "")),
            MAX(IF(
                ISNUMBER(M49:X49),
                IF(
                    M$4:X$4=2,
                    M49:X49,
                    ""),
                ""))
        ),
        IF(
            Parameters!$D$16=1,
            IFERROR(
                AVERAGE(IF(
                    ISNUMBER(M49:X49),
                    IF(
                        M$4:X$4=1,
                        M49:X49,
                        ""),
                    "")),
                AVERAGE(IF(
                    ISNUMBER(M49:X49),
                    IF(
                        M$4:X$4=2,
                        M49:X49,
                        ""),
                    ""))
            ),
            IF(
                Parameters!$D$17=1,
                IFERROR(
                    IF(
                        OR(
                            IF(
                                ISNUMBER(M49:X49),
                                IF(
                                    M$4:X$4=1,
                                    M49:X49,
                                    ""),
                                "")
                            =0),
                        0,
                        GEOMEAN(IF(
                            ISNUMBER(M49:X49),
                            IF(
                                M$4:X$4=1,
                                M49:X49,
                                ""),
                            ""))
                    ),
                    IF(
                        OR(IF(
                            ISNUMBER(M49:X49),
                            IF(
                                M$4:X$4=2,
                                M49:X49,
                                ""),
                            "")
                            =0),
                        0,
                        GEOMEAN(IF(
                            ISNUMBER(M49:X49),
                            IF(
                                M$4:X$4=2,
                                M49:X49,
                                ""),
                            "")))
                )
            )
        )
    )
)</f>
        <v>4.9414961878161101</v>
      </c>
      <c r="I49" s="191" cm="1">
        <f t="array" ref="I49">IF(
    SUM(IF(
            ISNUMBER(
                IF(
                    $M$5:$X$5,
                    (M49:X49),
                    "")),
            1,
            0))
        =0,
    NA(),
    IF(
        Parameters!$D$15=1,
        IF(
            SUM(--(ISNUMBER(IF($M$5:$X$5=1,(M49:X49),""))))&gt;0,
            MAX(IF(
                ISNUMBER(M49:X49),
                IF(
                    M$5:X$5=1,
                    M49:X49,
                    ""),
                "")),
            MAX(IF(
                ISNUMBER(M49:X49),
                IF(
                    M$5:X$5=2,
                    M49:X49,
                    ""),
                ""))
        ),
        IF(
            Parameters!$D$16=1,
            IFERROR(
                AVERAGE(IF(
                    ISNUMBER(M49:X49),
                    IF(
                        M$5:X$5=1,
                        M49:X49,
                        ""),
                    "")),
                AVERAGE(IF(
                    ISNUMBER(M49:X49),
                    IF(
                        M$5:X$5=2,
                        M49:X49,
                        ""),
                    ""))
            ),
            IF(
                Parameters!$D$17=1,
                IFERROR(
                    IF(
                        OR(
                            IF(
                                ISNUMBER(M49:X49),
                                IF(
                                    M$5:X$5=1,
                                    M49:X49,
                                    ""),
                                "")
                            =0),
                        0,
                        GEOMEAN(IF(
                            ISNUMBER(M49:X49),
                            IF(
                                M$5:X$5=1,
                                M49:X49,
                                ""),
                            ""))
                    ),
                    IF(
                        OR(IF(
                            ISNUMBER(M49:X49),
                            IF(
                                M$5:X$5=2,
                                M49:X49,
                                ""),
                            "")
                            =0),
                        0,
                        GEOMEAN(IF(
                            ISNUMBER(M49:X49),
                            IF(
                                M$5:X$5=2,
                                M49:X49,
                                ""),
                            "")))
                )
            )
        )
    )
)</f>
        <v>9.8693586698337299</v>
      </c>
      <c r="J49" s="242">
        <v>44896</v>
      </c>
      <c r="K49" s="242">
        <v>46281</v>
      </c>
      <c r="L49" s="91" t="s">
        <v>75</v>
      </c>
      <c r="M49" s="192">
        <v>4.9414961878161101</v>
      </c>
      <c r="N49" s="192">
        <v>9.8693586698337299</v>
      </c>
      <c r="O49" s="192">
        <v>47.5</v>
      </c>
      <c r="P49" s="192">
        <v>4.1666666666666599</v>
      </c>
      <c r="Q49"/>
      <c r="R49"/>
      <c r="S49" s="192"/>
      <c r="T49" s="192"/>
      <c r="U49" s="192"/>
      <c r="V49" s="192"/>
      <c r="W49" s="192"/>
      <c r="X49" s="192"/>
      <c r="Y49" s="80"/>
      <c r="Z49" s="80"/>
    </row>
    <row r="50" spans="1:26" x14ac:dyDescent="0.2">
      <c r="A50" s="84">
        <v>43</v>
      </c>
      <c r="B50" s="84" t="str">
        <f ca="1"/>
        <v>Comoros</v>
      </c>
      <c r="C50" s="84" t="str">
        <f ca="1"/>
        <v>COM</v>
      </c>
      <c r="D50" s="219" t="str">
        <f ca="1"/>
        <v>SSF           Sub-Saharan Africa</v>
      </c>
      <c r="E50" s="219" t="str">
        <f ca="1"/>
        <v>IDA</v>
      </c>
      <c r="F50" s="190" t="str">
        <f t="shared" ca="1" si="3"/>
        <v/>
      </c>
      <c r="G50" s="80" t="e">
        <f>IF(N50=7, 6.9, 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#N/A</v>
      </c>
      <c r="H50" s="80" t="e" cm="1">
        <f t="array" ref="H50">IF(
    SUM(IF(
            ISNUMBER(
                IF(
                    $M$4:$X$4,
                    (M50:X50),
                    "")),
            1,
            0))
        =0,
    NA(),
    IF(
        Parameters!$D$15=1,
        IF(
            SUM(--(ISNUMBER(IF($M$4:$X$4=1,(M50:X50),""))))&gt;0,
            MAX(IF(
                ISNUMBER(M50:X50),
                IF(
                    M$4:X$4=1,
                    M50:X50,
                    ""),
                "")),
            MAX(IF(
                ISNUMBER(M50:X50),
                IF(
                    M$4:X$4=2,
                    M50:X50,
                    ""),
                ""))
        ),
        IF(
            Parameters!$D$16=1,
            IFERROR(
                AVERAGE(IF(
                    ISNUMBER(M50:X50),
                    IF(
                        M$4:X$4=1,
                        M50:X50,
                        ""),
                    "")),
                AVERAGE(IF(
                    ISNUMBER(M50:X50),
                    IF(
                        M$4:X$4=2,
                        M50:X50,
                        ""),
                    ""))
            ),
            IF(
                Parameters!$D$17=1,
                IFERROR(
                    IF(
                        OR(
                            IF(
                                ISNUMBER(M50:X50),
                                IF(
                                    M$4:X$4=1,
                                    M50:X50,
                                    ""),
                                "")
                            =0),
                        0,
                        GEOMEAN(IF(
                            ISNUMBER(M50:X50),
                            IF(
                                M$4:X$4=1,
                                M50:X50,
                                ""),
                            ""))
                    ),
                    IF(
                        OR(IF(
                            ISNUMBER(M50:X50),
                            IF(
                                M$4:X$4=2,
                                M50:X50,
                                ""),
                            "")
                            =0),
                        0,
                        GEOMEAN(IF(
                            ISNUMBER(M50:X50),
                            IF(
                                M$4:X$4=2,
                                M50:X50,
                                ""),
                            "")))
                )
            )
        )
    )
)</f>
        <v>#N/A</v>
      </c>
      <c r="I50" s="191" t="e" cm="1">
        <f t="array" ref="I50">IF(
    SUM(IF(
            ISNUMBER(
                IF(
                    $M$5:$X$5,
                    (M50:X50),
                    "")),
            1,
            0))
        =0,
    NA(),
    IF(
        Parameters!$D$15=1,
        IF(
            SUM(--(ISNUMBER(IF($M$5:$X$5=1,(M50:X50),""))))&gt;0,
            MAX(IF(
                ISNUMBER(M50:X50),
                IF(
                    M$5:X$5=1,
                    M50:X50,
                    ""),
                "")),
            MAX(IF(
                ISNUMBER(M50:X50),
                IF(
                    M$5:X$5=2,
                    M50:X50,
                    ""),
                ""))
        ),
        IF(
            Parameters!$D$16=1,
            IFERROR(
                AVERAGE(IF(
                    ISNUMBER(M50:X50),
                    IF(
                        M$5:X$5=1,
                        M50:X50,
                        ""),
                    "")),
                AVERAGE(IF(
                    ISNUMBER(M50:X50),
                    IF(
                        M$5:X$5=2,
                        M50:X50,
                        ""),
                    ""))
            ),
            IF(
                Parameters!$D$17=1,
                IFERROR(
                    IF(
                        OR(
                            IF(
                                ISNUMBER(M50:X50),
                                IF(
                                    M$5:X$5=1,
                                    M50:X50,
                                    ""),
                                "")
                            =0),
                        0,
                        GEOMEAN(IF(
                            ISNUMBER(M50:X50),
                            IF(
                                M$5:X$5=1,
                                M50:X50,
                                ""),
                            ""))
                    ),
                    IF(
                        OR(IF(
                            ISNUMBER(M50:X50),
                            IF(
                                M$5:X$5=2,
                                M50:X50,
                                ""),
                            "")
                            =0),
                        0,
                        GEOMEAN(IF(
                            ISNUMBER(M50:X50),
                            IF(
                                M$5:X$5=2,
                                M50:X50,
                                ""),
                            "")))
                )
            )
        )
    )
)</f>
        <v>#N/A</v>
      </c>
      <c r="J50" s="242">
        <v>44620</v>
      </c>
      <c r="K50" s="242">
        <v>44620</v>
      </c>
      <c r="L50" s="91" t="s">
        <v>77</v>
      </c>
      <c r="M50" s="192" t="s">
        <v>409</v>
      </c>
      <c r="N50" s="192" t="s">
        <v>409</v>
      </c>
      <c r="O50" s="192" t="s">
        <v>409</v>
      </c>
      <c r="P50" s="192" t="s">
        <v>409</v>
      </c>
      <c r="Q50"/>
      <c r="R50"/>
      <c r="S50" s="192"/>
      <c r="T50" s="192"/>
      <c r="U50" s="192"/>
      <c r="V50" s="192"/>
      <c r="W50" s="192"/>
      <c r="X50" s="192"/>
      <c r="Y50" s="80"/>
      <c r="Z50" s="80"/>
    </row>
    <row r="51" spans="1:26" x14ac:dyDescent="0.2">
      <c r="A51" s="84">
        <v>44</v>
      </c>
      <c r="B51" s="84" t="str">
        <f ca="1"/>
        <v>Cabo Verde</v>
      </c>
      <c r="C51" s="84" t="str">
        <f ca="1"/>
        <v>CPV</v>
      </c>
      <c r="D51" s="219" t="str">
        <f ca="1"/>
        <v>SSF           Sub-Saharan Africa</v>
      </c>
      <c r="E51" s="219" t="str">
        <f ca="1"/>
        <v>Blend</v>
      </c>
      <c r="F51" s="190" t="str">
        <f t="shared" ca="1" si="3"/>
        <v/>
      </c>
      <c r="G51" s="80">
        <f>IF(N51=7, 6.9, 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5.025069450404402</v>
      </c>
      <c r="H51" s="80" cm="1">
        <f t="array" ref="H51">IF(
    SUM(IF(
            ISNUMBER(
                IF(
                    $M$4:$X$4,
                    (M51:X51),
                    "")),
            1,
            0))
        =0,
    NA(),
    IF(
        Parameters!$D$15=1,
        IF(
            SUM(--(ISNUMBER(IF($M$4:$X$4=1,(M51:X51),""))))&gt;0,
            MAX(IF(
                ISNUMBER(M51:X51),
                IF(
                    M$4:X$4=1,
                    M51:X51,
                    ""),
                "")),
            MAX(IF(
                ISNUMBER(M51:X51),
                IF(
                    M$4:X$4=2,
                    M51:X51,
                    ""),
                ""))
        ),
        IF(
            Parameters!$D$16=1,
            IFERROR(
                AVERAGE(IF(
                    ISNUMBER(M51:X51),
                    IF(
                        M$4:X$4=1,
                        M51:X51,
                        ""),
                    "")),
                AVERAGE(IF(
                    ISNUMBER(M51:X51),
                    IF(
                        M$4:X$4=2,
                        M51:X51,
                        ""),
                    ""))
            ),
            IF(
                Parameters!$D$17=1,
                IFERROR(
                    IF(
                        OR(
                            IF(
                                ISNUMBER(M51:X51),
                                IF(
                                    M$4:X$4=1,
                                    M51:X51,
                                    ""),
                                "")
                            =0),
                        0,
                        GEOMEAN(IF(
                            ISNUMBER(M51:X51),
                            IF(
                                M$4:X$4=1,
                                M51:X51,
                                ""),
                            ""))
                    ),
                    IF(
                        OR(IF(
                            ISNUMBER(M51:X51),
                            IF(
                                M$4:X$4=2,
                                M51:X51,
                                ""),
                            "")
                            =0),
                        0,
                        GEOMEAN(IF(
                            ISNUMBER(M51:X51),
                            IF(
                                M$4:X$4=2,
                                M51:X51,
                                ""),
                            "")))
                )
            )
        )
    )
)</f>
        <v>4.0809239827885504</v>
      </c>
      <c r="I51" s="191" cm="1">
        <f t="array" ref="I51">IF(
    SUM(IF(
            ISNUMBER(
                IF(
                    $M$5:$X$5,
                    (M51:X51),
                    "")),
            1,
            0))
        =0,
    NA(),
    IF(
        Parameters!$D$15=1,
        IF(
            SUM(--(ISNUMBER(IF($M$5:$X$5=1,(M51:X51),""))))&gt;0,
            MAX(IF(
                ISNUMBER(M51:X51),
                IF(
                    M$5:X$5=1,
                    M51:X51,
                    ""),
                "")),
            MAX(IF(
                ISNUMBER(M51:X51),
                IF(
                    M$5:X$5=2,
                    M51:X51,
                    ""),
                ""))
        ),
        IF(
            Parameters!$D$16=1,
            IFERROR(
                AVERAGE(IF(
                    ISNUMBER(M51:X51),
                    IF(
                        M$5:X$5=1,
                        M51:X51,
                        ""),
                    "")),
                AVERAGE(IF(
                    ISNUMBER(M51:X51),
                    IF(
                        M$5:X$5=2,
                        M51:X51,
                        ""),
                    ""))
            ),
            IF(
                Parameters!$D$17=1,
                IFERROR(
                    IF(
                        OR(
                            IF(
                                ISNUMBER(M51:X51),
                                IF(
                                    M$5:X$5=1,
                                    M51:X51,
                                    ""),
                                "")
                            =0),
                        0,
                        GEOMEAN(IF(
                            ISNUMBER(M51:X51),
                            IF(
                                M$5:X$5=1,
                                M51:X51,
                                ""),
                            ""))
                    ),
                    IF(
                        OR(IF(
                            ISNUMBER(M51:X51),
                            IF(
                                M$5:X$5=2,
                                M51:X51,
                                ""),
                            "")
                            =0),
                        0,
                        GEOMEAN(IF(
                            ISNUMBER(M51:X51),
                            IF(
                                M$5:X$5=2,
                                M51:X51,
                                ""),
                            "")))
                )
            )
        )
    )
)</f>
        <v>6.1876484560570102</v>
      </c>
      <c r="J51" s="242">
        <v>46281</v>
      </c>
      <c r="K51" s="242">
        <v>46281</v>
      </c>
      <c r="L51" s="91" t="s">
        <v>79</v>
      </c>
      <c r="M51" s="192">
        <v>4.0809239827885504</v>
      </c>
      <c r="N51" s="192">
        <v>6.1876484560570102</v>
      </c>
      <c r="O51" s="192">
        <v>42.75</v>
      </c>
      <c r="P51" s="192">
        <v>1.5833333333333299</v>
      </c>
      <c r="Q51"/>
      <c r="R51"/>
      <c r="S51" s="192"/>
      <c r="T51" s="192"/>
      <c r="U51" s="192"/>
      <c r="V51" s="192"/>
      <c r="W51" s="192"/>
      <c r="X51" s="192"/>
      <c r="Y51" s="80"/>
      <c r="Z51" s="80"/>
    </row>
    <row r="52" spans="1:26" x14ac:dyDescent="0.2">
      <c r="A52" s="84">
        <v>45</v>
      </c>
      <c r="B52" s="84" t="str">
        <f ca="1"/>
        <v>Costa Rica</v>
      </c>
      <c r="C52" s="84" t="str">
        <f ca="1"/>
        <v>CRI</v>
      </c>
      <c r="D52" s="219" t="str">
        <f ca="1"/>
        <v>LCN           Latin America &amp; Caribbean</v>
      </c>
      <c r="E52" s="219" t="str">
        <f ca="1"/>
        <v>IBRD</v>
      </c>
      <c r="F52" s="190" t="str">
        <f t="shared" ca="1" si="3"/>
        <v/>
      </c>
      <c r="G52" s="80">
        <f>IF(N52=7, 6.9, 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6.9</v>
      </c>
      <c r="H52" s="80" cm="1">
        <f t="array" ref="H52">IF(
    SUM(IF(
            ISNUMBER(
                IF(
                    $M$4:$X$4,
                    (M52:X52),
                    "")),
            1,
            0))
        =0,
    NA(),
    IF(
        Parameters!$D$15=1,
        IF(
            SUM(--(ISNUMBER(IF($M$4:$X$4=1,(M52:X52),""))))&gt;0,
            MAX(IF(
                ISNUMBER(M52:X52),
                IF(
                    M$4:X$4=1,
                    M52:X52,
                    ""),
                "")),
            MAX(IF(
                ISNUMBER(M52:X52),
                IF(
                    M$4:X$4=2,
                    M52:X52,
                    ""),
                ""))
        ),
        IF(
            Parameters!$D$16=1,
            IFERROR(
                AVERAGE(IF(
                    ISNUMBER(M52:X52),
                    IF(
                        M$4:X$4=1,
                        M52:X52,
                        ""),
                    "")),
                AVERAGE(IF(
                    ISNUMBER(M52:X52),
                    IF(
                        M$4:X$4=2,
                        M52:X52,
                        ""),
                    ""))
            ),
            IF(
                Parameters!$D$17=1,
                IFERROR(
                    IF(
                        OR(
                            IF(
                                ISNUMBER(M52:X52),
                                IF(
                                    M$4:X$4=1,
                                    M52:X52,
                                    ""),
                                "")
                            =0),
                        0,
                        GEOMEAN(IF(
                            ISNUMBER(M52:X52),
                            IF(
                                M$4:X$4=1,
                                M52:X52,
                                ""),
                            ""))
                    ),
                    IF(
                        OR(IF(
                            ISNUMBER(M52:X52),
                            IF(
                                M$4:X$4=2,
                                M52:X52,
                                ""),
                            "")
                            =0),
                        0,
                        GEOMEAN(IF(
                            ISNUMBER(M52:X52),
                            IF(
                                M$4:X$4=2,
                                M52:X52,
                                ""),
                            "")))
                )
            )
        )
    )
)</f>
        <v>3.0693741979315998</v>
      </c>
      <c r="I52" s="191" cm="1">
        <f t="array" ref="I52">IF(
    SUM(IF(
            ISNUMBER(
                IF(
                    $M$5:$X$5,
                    (M52:X52),
                    "")),
            1,
            0))
        =0,
    NA(),
    IF(
        Parameters!$D$15=1,
        IF(
            SUM(--(ISNUMBER(IF($M$5:$X$5=1,(M52:X52),""))))&gt;0,
            MAX(IF(
                ISNUMBER(M52:X52),
                IF(
                    M$5:X$5=1,
                    M52:X52,
                    ""),
                "")),
            MAX(IF(
                ISNUMBER(M52:X52),
                IF(
                    M$5:X$5=2,
                    M52:X52,
                    ""),
                ""))
        ),
        IF(
            Parameters!$D$16=1,
            IFERROR(
                AVERAGE(IF(
                    ISNUMBER(M52:X52),
                    IF(
                        M$5:X$5=1,
                        M52:X52,
                        ""),
                    "")),
                AVERAGE(IF(
                    ISNUMBER(M52:X52),
                    IF(
                        M$5:X$5=2,
                        M52:X52,
                        ""),
                    ""))
            ),
            IF(
                Parameters!$D$17=1,
                IFERROR(
                    IF(
                        OR(
                            IF(
                                ISNUMBER(M52:X52),
                                IF(
                                    M$5:X$5=1,
                                    M52:X52,
                                    ""),
                                "")
                            =0),
                        0,
                        GEOMEAN(IF(
                            ISNUMBER(M52:X52),
                            IF(
                                M$5:X$5=1,
                                M52:X52,
                                ""),
                            ""))
                    ),
                    IF(
                        OR(IF(
                            ISNUMBER(M52:X52),
                            IF(
                                M$5:X$5=2,
                                M52:X52,
                                ""),
                            "")
                            =0),
                        0,
                        GEOMEAN(IF(
                            ISNUMBER(M52:X52),
                            IF(
                                M$5:X$5=2,
                                M52:X52,
                                ""),
                            "")))
                )
            )
        )
    )
)</f>
        <v>7</v>
      </c>
      <c r="J52" s="242">
        <v>46281</v>
      </c>
      <c r="K52" s="242">
        <v>46281</v>
      </c>
      <c r="L52" s="91" t="s">
        <v>81</v>
      </c>
      <c r="M52" s="192">
        <v>3.0693741979315998</v>
      </c>
      <c r="N52" s="192">
        <v>7</v>
      </c>
      <c r="O52" s="192">
        <v>37.1666666666666</v>
      </c>
      <c r="P52" s="192">
        <v>2.4999999999999898</v>
      </c>
      <c r="Q52"/>
      <c r="R52"/>
      <c r="S52" s="192"/>
      <c r="T52" s="192"/>
      <c r="U52" s="192"/>
      <c r="V52" s="192"/>
      <c r="W52" s="192"/>
      <c r="X52" s="192"/>
      <c r="Y52" s="80"/>
      <c r="Z52" s="80"/>
    </row>
    <row r="53" spans="1:26" x14ac:dyDescent="0.2">
      <c r="A53" s="84">
        <v>46</v>
      </c>
      <c r="B53" s="84" t="str">
        <f ca="1"/>
        <v>Cuba</v>
      </c>
      <c r="C53" s="84" t="str">
        <f ca="1"/>
        <v>CUB</v>
      </c>
      <c r="D53" s="219" t="str">
        <f ca="1"/>
        <v>LCN           Latin America &amp; Caribbean</v>
      </c>
      <c r="E53" s="219" t="str">
        <f ca="1"/>
        <v>NA</v>
      </c>
      <c r="F53" s="190" t="str">
        <f t="shared" ca="1" si="3"/>
        <v/>
      </c>
      <c r="G53" s="80">
        <f>IF(N53=7, 6.9, 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5.7769301203322341</v>
      </c>
      <c r="H53" s="80" cm="1">
        <f t="array" ref="H53">IF(
    SUM(IF(
            ISNUMBER(
                IF(
                    $M$4:$X$4,
                    (M53:X53),
                    "")),
            1,
            0))
        =0,
    NA(),
    IF(
        Parameters!$D$15=1,
        IF(
            SUM(--(ISNUMBER(IF($M$4:$X$4=1,(M53:X53),""))))&gt;0,
            MAX(IF(
                ISNUMBER(M53:X53),
                IF(
                    M$4:X$4=1,
                    M53:X53,
                    ""),
                "")),
            MAX(IF(
                ISNUMBER(M53:X53),
                IF(
                    M$4:X$4=2,
                    M53:X53,
                    ""),
                ""))
        ),
        IF(
            Parameters!$D$16=1,
            IFERROR(
                AVERAGE(IF(
                    ISNUMBER(M53:X53),
                    IF(
                        M$4:X$4=1,
                        M53:X53,
                        ""),
                    "")),
                AVERAGE(IF(
                    ISNUMBER(M53:X53),
                    IF(
                        M$4:X$4=2,
                        M53:X53,
                        ""),
                    ""))
            ),
            IF(
                Parameters!$D$17=1,
                IFERROR(
                    IF(
                        OR(
                            IF(
                                ISNUMBER(M53:X53),
                                IF(
                                    M$4:X$4=1,
                                    M53:X53,
                                    ""),
                                "")
                            =0),
                        0,
                        GEOMEAN(IF(
                            ISNUMBER(M53:X53),
                            IF(
                                M$4:X$4=1,
                                M53:X53,
                                ""),
                            ""))
                    ),
                    IF(
                        OR(IF(
                            ISNUMBER(M53:X53),
                            IF(
                                M$4:X$4=2,
                                M53:X53,
                                ""),
                            "")
                            =0),
                        0,
                        GEOMEAN(IF(
                            ISNUMBER(M53:X53),
                            IF(
                                M$4:X$4=2,
                                M53:X53,
                                ""),
                            "")))
                )
            )
        )
    )
)</f>
        <v>10</v>
      </c>
      <c r="I53" s="191" cm="1">
        <f t="array" ref="I53">IF(
    SUM(IF(
            ISNUMBER(
                IF(
                    $M$5:$X$5,
                    (M53:X53),
                    "")),
            1,
            0))
        =0,
    NA(),
    IF(
        Parameters!$D$15=1,
        IF(
            SUM(--(ISNUMBER(IF($M$5:$X$5=1,(M53:X53),""))))&gt;0,
            MAX(IF(
                ISNUMBER(M53:X53),
                IF(
                    M$5:X$5=1,
                    M53:X53,
                    ""),
                "")),
            MAX(IF(
                ISNUMBER(M53:X53),
                IF(
                    M$5:X$5=2,
                    M53:X53,
                    ""),
                ""))
        ),
        IF(
            Parameters!$D$16=1,
            IFERROR(
                AVERAGE(IF(
                    ISNUMBER(M53:X53),
                    IF(
                        M$5:X$5=1,
                        M53:X53,
                        ""),
                    "")),
                AVERAGE(IF(
                    ISNUMBER(M53:X53),
                    IF(
                        M$5:X$5=2,
                        M53:X53,
                        ""),
                    ""))
            ),
            IF(
                Parameters!$D$17=1,
                IFERROR(
                    IF(
                        OR(
                            IF(
                                ISNUMBER(M53:X53),
                                IF(
                                    M$5:X$5=1,
                                    M53:X53,
                                    ""),
                                "")
                            =0),
                        0,
                        GEOMEAN(IF(
                            ISNUMBER(M53:X53),
                            IF(
                                M$5:X$5=1,
                                M53:X53,
                                ""),
                            ""))
                    ),
                    IF(
                        OR(IF(
                            ISNUMBER(M53:X53),
                            IF(
                                M$5:X$5=2,
                                M53:X53,
                                ""),
                            "")
                            =0),
                        0,
                        GEOMEAN(IF(
                            ISNUMBER(M53:X53),
                            IF(
                                M$5:X$5=2,
                                M53:X53,
                                ""),
                            "")))
                )
            )
        )
    )
)</f>
        <v>3.33729216152018</v>
      </c>
      <c r="J53" s="242">
        <v>46281</v>
      </c>
      <c r="K53" s="242">
        <v>44699</v>
      </c>
      <c r="L53" s="91" t="s">
        <v>83</v>
      </c>
      <c r="M53" s="192">
        <v>10</v>
      </c>
      <c r="N53" s="192">
        <v>3.33729216152018</v>
      </c>
      <c r="O53" s="192">
        <v>91.0833333333333</v>
      </c>
      <c r="P53" s="192">
        <v>-0.41666666666667102</v>
      </c>
      <c r="Q53"/>
      <c r="R53"/>
      <c r="S53" s="192"/>
      <c r="T53" s="192"/>
      <c r="U53" s="192"/>
      <c r="V53" s="192"/>
      <c r="W53" s="192"/>
      <c r="X53" s="192"/>
      <c r="Y53" s="80"/>
      <c r="Z53" s="80"/>
    </row>
    <row r="54" spans="1:26" x14ac:dyDescent="0.2">
      <c r="A54" s="84">
        <v>47</v>
      </c>
      <c r="B54" s="84" t="str">
        <f ca="1"/>
        <v>Curaçao</v>
      </c>
      <c r="C54" s="84" t="str">
        <f ca="1"/>
        <v>CUW</v>
      </c>
      <c r="D54" s="219" t="str">
        <f ca="1"/>
        <v>LCN           Latin America &amp; Caribbean</v>
      </c>
      <c r="E54" s="219" t="str">
        <f ca="1"/>
        <v>NA</v>
      </c>
      <c r="F54" s="190" t="str">
        <f t="shared" ca="1" si="3"/>
        <v/>
      </c>
      <c r="G54" s="80" t="e">
        <f>IF(N54=7, 6.9, 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#N/A</v>
      </c>
      <c r="H54" s="80" t="e" cm="1">
        <f t="array" ref="H54">IF(
    SUM(IF(
            ISNUMBER(
                IF(
                    $M$4:$X$4,
                    (M54:X54),
                    "")),
            1,
            0))
        =0,
    NA(),
    IF(
        Parameters!$D$15=1,
        IF(
            SUM(--(ISNUMBER(IF($M$4:$X$4=1,(M54:X54),""))))&gt;0,
            MAX(IF(
                ISNUMBER(M54:X54),
                IF(
                    M$4:X$4=1,
                    M54:X54,
                    ""),
                "")),
            MAX(IF(
                ISNUMBER(M54:X54),
                IF(
                    M$4:X$4=2,
                    M54:X54,
                    ""),
                ""))
        ),
        IF(
            Parameters!$D$16=1,
            IFERROR(
                AVERAGE(IF(
                    ISNUMBER(M54:X54),
                    IF(
                        M$4:X$4=1,
                        M54:X54,
                        ""),
                    "")),
                AVERAGE(IF(
                    ISNUMBER(M54:X54),
                    IF(
                        M$4:X$4=2,
                        M54:X54,
                        ""),
                    ""))
            ),
            IF(
                Parameters!$D$17=1,
                IFERROR(
                    IF(
                        OR(
                            IF(
                                ISNUMBER(M54:X54),
                                IF(
                                    M$4:X$4=1,
                                    M54:X54,
                                    ""),
                                "")
                            =0),
                        0,
                        GEOMEAN(IF(
                            ISNUMBER(M54:X54),
                            IF(
                                M$4:X$4=1,
                                M54:X54,
                                ""),
                            ""))
                    ),
                    IF(
                        OR(IF(
                            ISNUMBER(M54:X54),
                            IF(
                                M$4:X$4=2,
                                M54:X54,
                                ""),
                            "")
                            =0),
                        0,
                        GEOMEAN(IF(
                            ISNUMBER(M54:X54),
                            IF(
                                M$4:X$4=2,
                                M54:X54,
                                ""),
                            "")))
                )
            )
        )
    )
)</f>
        <v>#N/A</v>
      </c>
      <c r="I54" s="191" t="e" cm="1">
        <f t="array" ref="I54">IF(
    SUM(IF(
            ISNUMBER(
                IF(
                    $M$5:$X$5,
                    (M54:X54),
                    "")),
            1,
            0))
        =0,
    NA(),
    IF(
        Parameters!$D$15=1,
        IF(
            SUM(--(ISNUMBER(IF($M$5:$X$5=1,(M54:X54),""))))&gt;0,
            MAX(IF(
                ISNUMBER(M54:X54),
                IF(
                    M$5:X$5=1,
                    M54:X54,
                    ""),
                "")),
            MAX(IF(
                ISNUMBER(M54:X54),
                IF(
                    M$5:X$5=2,
                    M54:X54,
                    ""),
                ""))
        ),
        IF(
            Parameters!$D$16=1,
            IFERROR(
                AVERAGE(IF(
                    ISNUMBER(M54:X54),
                    IF(
                        M$5:X$5=1,
                        M54:X54,
                        ""),
                    "")),
                AVERAGE(IF(
                    ISNUMBER(M54:X54),
                    IF(
                        M$5:X$5=2,
                        M54:X54,
                        ""),
                    ""))
            ),
            IF(
                Parameters!$D$17=1,
                IFERROR(
                    IF(
                        OR(
                            IF(
                                ISNUMBER(M54:X54),
                                IF(
                                    M$5:X$5=1,
                                    M54:X54,
                                    ""),
                                "")
                            =0),
                        0,
                        GEOMEAN(IF(
                            ISNUMBER(M54:X54),
                            IF(
                                M$5:X$5=1,
                                M54:X54,
                                ""),
                            ""))
                    ),
                    IF(
                        OR(IF(
                            ISNUMBER(M54:X54),
                            IF(
                                M$5:X$5=2,
                                M54:X54,
                                ""),
                            "")
                            =0),
                        0,
                        GEOMEAN(IF(
                            ISNUMBER(M54:X54),
                            IF(
                                M$5:X$5=2,
                                M54:X54,
                                ""),
                            "")))
                )
            )
        )
    )
)</f>
        <v>#N/A</v>
      </c>
      <c r="J54" s="242" t="s">
        <v>409</v>
      </c>
      <c r="K54" s="242" t="s">
        <v>409</v>
      </c>
      <c r="L54" s="91" t="s">
        <v>672</v>
      </c>
      <c r="M54" s="192" t="s">
        <v>409</v>
      </c>
      <c r="N54" s="192" t="s">
        <v>409</v>
      </c>
      <c r="O54" s="192" t="s">
        <v>409</v>
      </c>
      <c r="P54" s="192" t="s">
        <v>409</v>
      </c>
      <c r="Q54"/>
      <c r="R54"/>
      <c r="S54" s="192"/>
      <c r="T54" s="192"/>
      <c r="U54" s="192"/>
      <c r="V54" s="192"/>
      <c r="W54" s="192"/>
      <c r="X54" s="192"/>
      <c r="Y54" s="80"/>
      <c r="Z54" s="80"/>
    </row>
    <row r="55" spans="1:26" x14ac:dyDescent="0.2">
      <c r="A55" s="84">
        <v>48</v>
      </c>
      <c r="B55" s="84" t="str">
        <f ca="1"/>
        <v>Cayman Islands</v>
      </c>
      <c r="C55" s="84" t="str">
        <f ca="1"/>
        <v>CYM</v>
      </c>
      <c r="D55" s="219" t="str">
        <f ca="1"/>
        <v>LCN           Latin America &amp; Caribbean</v>
      </c>
      <c r="E55" s="219" t="str">
        <f ca="1"/>
        <v>NA</v>
      </c>
      <c r="F55" s="190" t="str">
        <f t="shared" ca="1" si="3"/>
        <v/>
      </c>
      <c r="G55" s="80">
        <f>IF(N55=7, 6.9, 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1.7266248622975056</v>
      </c>
      <c r="H55" s="80" cm="1">
        <f t="array" ref="H55">IF(
    SUM(IF(
            ISNUMBER(
                IF(
                    $M$4:$X$4,
                    (M55:X55),
                    "")),
            1,
            0))
        =0,
    NA(),
    IF(
        Parameters!$D$15=1,
        IF(
            SUM(--(ISNUMBER(IF($M$4:$X$4=1,(M55:X55),""))))&gt;0,
            MAX(IF(
                ISNUMBER(M55:X55),
                IF(
                    M$4:X$4=1,
                    M55:X55,
                    ""),
                "")),
            MAX(IF(
                ISNUMBER(M55:X55),
                IF(
                    M$4:X$4=2,
                    M55:X55,
                    ""),
                ""))
        ),
        IF(
            Parameters!$D$16=1,
            IFERROR(
                AVERAGE(IF(
                    ISNUMBER(M55:X55),
                    IF(
                        M$4:X$4=1,
                        M55:X55,
                        ""),
                    "")),
                AVERAGE(IF(
                    ISNUMBER(M55:X55),
                    IF(
                        M$4:X$4=2,
                        M55:X55,
                        ""),
                    ""))
            ),
            IF(
                Parameters!$D$17=1,
                IFERROR(
                    IF(
                        OR(
                            IF(
                                ISNUMBER(M55:X55),
                                IF(
                                    M$4:X$4=1,
                                    M55:X55,
                                    ""),
                                "")
                            =0),
                        0,
                        GEOMEAN(IF(
                            ISNUMBER(M55:X55),
                            IF(
                                M$4:X$4=1,
                                M55:X55,
                                ""),
                            ""))
                    ),
                    IF(
                        OR(IF(
                            ISNUMBER(M55:X55),
                            IF(
                                M$4:X$4=2,
                                M55:X55,
                                ""),
                            "")
                            =0),
                        0,
                        GEOMEAN(IF(
                            ISNUMBER(M55:X55),
                            IF(
                                M$4:X$4=2,
                                M55:X55,
                                ""),
                            "")))
                )
            )
        )
    )
)</f>
        <v>0.53295085679776399</v>
      </c>
      <c r="I55" s="191" cm="1">
        <f t="array" ref="I55">IF(
    SUM(IF(
            ISNUMBER(
                IF(
                    $M$5:$X$5,
                    (M55:X55),
                    "")),
            1,
            0))
        =0,
    NA(),
    IF(
        Parameters!$D$15=1,
        IF(
            SUM(--(ISNUMBER(IF($M$5:$X$5=1,(M55:X55),""))))&gt;0,
            MAX(IF(
                ISNUMBER(M55:X55),
                IF(
                    M$5:X$5=1,
                    M55:X55,
                    ""),
                "")),
            MAX(IF(
                ISNUMBER(M55:X55),
                IF(
                    M$5:X$5=2,
                    M55:X55,
                    ""),
                ""))
        ),
        IF(
            Parameters!$D$16=1,
            IFERROR(
                AVERAGE(IF(
                    ISNUMBER(M55:X55),
                    IF(
                        M$5:X$5=1,
                        M55:X55,
                        ""),
                    "")),
                AVERAGE(IF(
                    ISNUMBER(M55:X55),
                    IF(
                        M$5:X$5=2,
                        M55:X55,
                        ""),
                    ""))
            ),
            IF(
                Parameters!$D$17=1,
                IFERROR(
                    IF(
                        OR(
                            IF(
                                ISNUMBER(M55:X55),
                                IF(
                                    M$5:X$5=1,
                                    M55:X55,
                                    ""),
                                "")
                            =0),
                        0,
                        GEOMEAN(IF(
                            ISNUMBER(M55:X55),
                            IF(
                                M$5:X$5=1,
                                M55:X55,
                                ""),
                            ""))
                    ),
                    IF(
                        OR(IF(
                            ISNUMBER(M55:X55),
                            IF(
                                M$5:X$5=2,
                                M55:X55,
                                ""),
                            "")
                            =0),
                        0,
                        GEOMEAN(IF(
                            ISNUMBER(M55:X55),
                            IF(
                                M$5:X$5=2,
                                M55:X55,
                                ""),
                            "")))
                )
            )
        )
    )
)</f>
        <v>5.5938242280284998</v>
      </c>
      <c r="J55" s="242">
        <v>46281</v>
      </c>
      <c r="K55" s="242">
        <v>46281</v>
      </c>
      <c r="L55" s="91" t="s">
        <v>673</v>
      </c>
      <c r="M55" s="192">
        <v>0.53295085679776399</v>
      </c>
      <c r="N55" s="192">
        <v>5.5938242280284998</v>
      </c>
      <c r="O55" s="192">
        <v>23.1666666666666</v>
      </c>
      <c r="P55" s="192">
        <v>1.1666666666666601</v>
      </c>
      <c r="Q55"/>
      <c r="R55"/>
      <c r="S55" s="192"/>
      <c r="T55" s="192"/>
      <c r="U55" s="192"/>
      <c r="V55" s="192"/>
      <c r="W55" s="192"/>
      <c r="X55" s="192"/>
      <c r="Y55" s="80"/>
      <c r="Z55" s="80"/>
    </row>
    <row r="56" spans="1:26" x14ac:dyDescent="0.2">
      <c r="A56" s="84">
        <v>49</v>
      </c>
      <c r="B56" s="84" t="str">
        <f ca="1"/>
        <v>Cyprus</v>
      </c>
      <c r="C56" s="84" t="str">
        <f ca="1"/>
        <v>CYP</v>
      </c>
      <c r="D56" s="219" t="str">
        <f ca="1"/>
        <v>ECS           Europe &amp; Central Asia</v>
      </c>
      <c r="E56" s="219" t="str">
        <f ca="1"/>
        <v>NA</v>
      </c>
      <c r="F56" s="190" t="str">
        <f t="shared" ca="1" si="3"/>
        <v/>
      </c>
      <c r="G56" s="80">
        <f>IF(N56=7, 6.9, 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3.0554736454348297</v>
      </c>
      <c r="H56" s="80" cm="1">
        <f t="array" ref="H56">IF(
    SUM(IF(
            ISNUMBER(
                IF(
                    $M$4:$X$4,
                    (M56:X56),
                    "")),
            1,
            0))
        =0,
    NA(),
    IF(
        Parameters!$D$15=1,
        IF(
            SUM(--(ISNUMBER(IF($M$4:$X$4=1,(M56:X56),""))))&gt;0,
            MAX(IF(
                ISNUMBER(M56:X56),
                IF(
                    M$4:X$4=1,
                    M56:X56,
                    ""),
                "")),
            MAX(IF(
                ISNUMBER(M56:X56),
                IF(
                    M$4:X$4=2,
                    M56:X56,
                    ""),
                ""))
        ),
        IF(
            Parameters!$D$16=1,
            IFERROR(
                AVERAGE(IF(
                    ISNUMBER(M56:X56),
                    IF(
                        M$4:X$4=1,
                        M56:X56,
                        ""),
                    "")),
                AVERAGE(IF(
                    ISNUMBER(M56:X56),
                    IF(
                        M$4:X$4=2,
                        M56:X56,
                        ""),
                    ""))
            ),
            IF(
                Parameters!$D$17=1,
                IFERROR(
                    IF(
                        OR(
                            IF(
                                ISNUMBER(M56:X56),
                                IF(
                                    M$4:X$4=1,
                                    M56:X56,
                                    ""),
                                "")
                            =0),
                        0,
                        GEOMEAN(IF(
                            ISNUMBER(M56:X56),
                            IF(
                                M$4:X$4=1,
                                M56:X56,
                                ""),
                            ""))
                    ),
                    IF(
                        OR(IF(
                            ISNUMBER(M56:X56),
                            IF(
                                M$4:X$4=2,
                                M56:X56,
                                ""),
                            "")
                            =0),
                        0,
                        GEOMEAN(IF(
                            ISNUMBER(M56:X56),
                            IF(
                                M$4:X$4=2,
                                M56:X56,
                                ""),
                            "")))
                )
            )
        )
    )
)</f>
        <v>2.3748773307163802</v>
      </c>
      <c r="I56" s="191" cm="1">
        <f t="array" ref="I56">IF(
    SUM(IF(
            ISNUMBER(
                IF(
                    $M$5:$X$5,
                    (M56:X56),
                    "")),
            1,
            0))
        =0,
    NA(),
    IF(
        Parameters!$D$15=1,
        IF(
            SUM(--(ISNUMBER(IF($M$5:$X$5=1,(M56:X56),""))))&gt;0,
            MAX(IF(
                ISNUMBER(M56:X56),
                IF(
                    M$5:X$5=1,
                    M56:X56,
                    ""),
                "")),
            MAX(IF(
                ISNUMBER(M56:X56),
                IF(
                    M$5:X$5=2,
                    M56:X56,
                    ""),
                ""))
        ),
        IF(
            Parameters!$D$16=1,
            IFERROR(
                AVERAGE(IF(
                    ISNUMBER(M56:X56),
                    IF(
                        M$5:X$5=1,
                        M56:X56,
                        ""),
                    "")),
                AVERAGE(IF(
                    ISNUMBER(M56:X56),
                    IF(
                        M$5:X$5=2,
                        M56:X56,
                        ""),
                    ""))
            ),
            IF(
                Parameters!$D$17=1,
                IFERROR(
                    IF(
                        OR(
                            IF(
                                ISNUMBER(M56:X56),
                                IF(
                                    M$5:X$5=1,
                                    M56:X56,
                                    ""),
                                "")
                            =0),
                        0,
                        GEOMEAN(IF(
                            ISNUMBER(M56:X56),
                            IF(
                                M$5:X$5=1,
                                M56:X56,
                                ""),
                            ""))
                    ),
                    IF(
                        OR(IF(
                            ISNUMBER(M56:X56),
                            IF(
                                M$5:X$5=2,
                                M56:X56,
                                ""),
                            "")
                            =0),
                        0,
                        GEOMEAN(IF(
                            ISNUMBER(M56:X56),
                            IF(
                                M$5:X$5=2,
                                M56:X56,
                                ""),
                            "")))
                )
            )
        )
    )
)</f>
        <v>3.93111638954869</v>
      </c>
      <c r="J56" s="242">
        <v>45931</v>
      </c>
      <c r="K56" s="242">
        <v>44699</v>
      </c>
      <c r="L56" s="91" t="s">
        <v>85</v>
      </c>
      <c r="M56" s="192">
        <v>2.3748773307163802</v>
      </c>
      <c r="N56" s="192">
        <v>3.93111638954869</v>
      </c>
      <c r="O56" s="192">
        <v>33.3333333333333</v>
      </c>
      <c r="P56" s="192">
        <v>0</v>
      </c>
      <c r="Q56"/>
      <c r="R56"/>
      <c r="S56" s="192"/>
      <c r="T56" s="192"/>
      <c r="U56" s="192"/>
      <c r="V56" s="192"/>
      <c r="W56" s="192"/>
      <c r="X56" s="192"/>
      <c r="Y56" s="80"/>
      <c r="Z56" s="80"/>
    </row>
    <row r="57" spans="1:26" x14ac:dyDescent="0.2">
      <c r="A57" s="84">
        <v>50</v>
      </c>
      <c r="B57" s="84" t="str">
        <f ca="1"/>
        <v>Czech Republic</v>
      </c>
      <c r="C57" s="84" t="str">
        <f ca="1"/>
        <v>CZE</v>
      </c>
      <c r="D57" s="219" t="str">
        <f ca="1"/>
        <v>ECS           Europe &amp; Central Asia</v>
      </c>
      <c r="E57" s="219" t="str">
        <f ca="1"/>
        <v>NA</v>
      </c>
      <c r="F57" s="190" t="str">
        <f t="shared" ca="1" si="3"/>
        <v/>
      </c>
      <c r="G57" s="80">
        <f>IF(N57=7, 6.9, 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1.2750148022089107</v>
      </c>
      <c r="H57" s="80" cm="1">
        <f t="array" ref="H57">IF(
    SUM(IF(
            ISNUMBER(
                IF(
                    $M$4:$X$4,
                    (M57:X57),
                    "")),
            1,
            0))
        =0,
    NA(),
    IF(
        Parameters!$D$15=1,
        IF(
            SUM(--(ISNUMBER(IF($M$4:$X$4=1,(M57:X57),""))))&gt;0,
            MAX(IF(
                ISNUMBER(M57:X57),
                IF(
                    M$4:X$4=1,
                    M57:X57,
                    ""),
                "")),
            MAX(IF(
                ISNUMBER(M57:X57),
                IF(
                    M$4:X$4=2,
                    M57:X57,
                    ""),
                ""))
        ),
        IF(
            Parameters!$D$16=1,
            IFERROR(
                AVERAGE(IF(
                    ISNUMBER(M57:X57),
                    IF(
                        M$4:X$4=1,
                        M57:X57,
                        ""),
                    "")),
                AVERAGE(IF(
                    ISNUMBER(M57:X57),
                    IF(
                        M$4:X$4=2,
                        M57:X57,
                        ""),
                    ""))
            ),
            IF(
                Parameters!$D$17=1,
                IFERROR(
                    IF(
                        OR(
                            IF(
                                ISNUMBER(M57:X57),
                                IF(
                                    M$4:X$4=1,
                                    M57:X57,
                                    ""),
                                "")
                            =0),
                        0,
                        GEOMEAN(IF(
                            ISNUMBER(M57:X57),
                            IF(
                                M$4:X$4=1,
                                M57:X57,
                                ""),
                            ""))
                    ),
                    IF(
                        OR(IF(
                            ISNUMBER(M57:X57),
                            IF(
                                M$4:X$4=2,
                                M57:X57,
                                ""),
                            "")
                            =0),
                        0,
                        GEOMEAN(IF(
                            ISNUMBER(M57:X57),
                            IF(
                                M$4:X$4=2,
                                M57:X57,
                                ""),
                            "")))
                )
            )
        )
    )
)</f>
        <v>0.97078583830301202</v>
      </c>
      <c r="I57" s="191" cm="1">
        <f t="array" ref="I57">IF(
    SUM(IF(
            ISNUMBER(
                IF(
                    $M$5:$X$5,
                    (M57:X57),
                    "")),
            1,
            0))
        =0,
    NA(),
    IF(
        Parameters!$D$15=1,
        IF(
            SUM(--(ISNUMBER(IF($M$5:$X$5=1,(M57:X57),""))))&gt;0,
            MAX(IF(
                ISNUMBER(M57:X57),
                IF(
                    M$5:X$5=1,
                    M57:X57,
                    ""),
                "")),
            MAX(IF(
                ISNUMBER(M57:X57),
                IF(
                    M$5:X$5=2,
                    M57:X57,
                    ""),
                ""))
        ),
        IF(
            Parameters!$D$16=1,
            IFERROR(
                AVERAGE(IF(
                    ISNUMBER(M57:X57),
                    IF(
                        M$5:X$5=1,
                        M57:X57,
                        ""),
                    "")),
                AVERAGE(IF(
                    ISNUMBER(M57:X57),
                    IF(
                        M$5:X$5=2,
                        M57:X57,
                        ""),
                    ""))
            ),
            IF(
                Parameters!$D$17=1,
                IFERROR(
                    IF(
                        OR(
                            IF(
                                ISNUMBER(M57:X57),
                                IF(
                                    M$5:X$5=1,
                                    M57:X57,
                                    ""),
                                "")
                            =0),
                        0,
                        GEOMEAN(IF(
                            ISNUMBER(M57:X57),
                            IF(
                                M$5:X$5=1,
                                M57:X57,
                                ""),
                            ""))
                    ),
                    IF(
                        OR(IF(
                            ISNUMBER(M57:X57),
                            IF(
                                M$5:X$5=2,
                                M57:X57,
                                ""),
                            "")
                            =0),
                        0,
                        GEOMEAN(IF(
                            ISNUMBER(M57:X57),
                            IF(
                                M$5:X$5=2,
                                M57:X57,
                                ""),
                            "")))
                )
            )
        )
    )
)</f>
        <v>1.6745843230403701</v>
      </c>
      <c r="J57" s="242">
        <v>46281</v>
      </c>
      <c r="K57" s="242">
        <v>44699</v>
      </c>
      <c r="L57" s="91" t="s">
        <v>87</v>
      </c>
      <c r="M57" s="192">
        <v>0.97078583830301202</v>
      </c>
      <c r="N57" s="192">
        <v>1.6745843230403701</v>
      </c>
      <c r="O57" s="192">
        <v>25.5833333333333</v>
      </c>
      <c r="P57" s="192">
        <v>-1.5833333333333299</v>
      </c>
      <c r="Q57"/>
      <c r="R57"/>
      <c r="S57" s="192"/>
      <c r="T57" s="192"/>
      <c r="U57" s="192"/>
      <c r="V57" s="192"/>
      <c r="W57" s="192"/>
      <c r="X57" s="192"/>
      <c r="Y57" s="80"/>
      <c r="Z57" s="80"/>
    </row>
    <row r="58" spans="1:26" x14ac:dyDescent="0.2">
      <c r="A58" s="84">
        <v>51</v>
      </c>
      <c r="B58" s="84" t="str">
        <f ca="1"/>
        <v>Germany</v>
      </c>
      <c r="C58" s="84" t="str">
        <f ca="1"/>
        <v>DEU</v>
      </c>
      <c r="D58" s="219" t="str">
        <f ca="1"/>
        <v>ECS           Europe &amp; Central Asia</v>
      </c>
      <c r="E58" s="219" t="str">
        <f ca="1"/>
        <v>NA</v>
      </c>
      <c r="F58" s="190" t="str">
        <f t="shared" ca="1" si="3"/>
        <v/>
      </c>
      <c r="G58" s="80">
        <f>IF(N58=7, 6.9, 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v>
      </c>
      <c r="H58" s="80" cm="1">
        <f t="array" ref="H58">IF(
    SUM(IF(
            ISNUMBER(
                IF(
                    $M$4:$X$4,
                    (M58:X58),
                    "")),
            1,
            0))
        =0,
    NA(),
    IF(
        Parameters!$D$15=1,
        IF(
            SUM(--(ISNUMBER(IF($M$4:$X$4=1,(M58:X58),""))))&gt;0,
            MAX(IF(
                ISNUMBER(M58:X58),
                IF(
                    M$4:X$4=1,
                    M58:X58,
                    ""),
                "")),
            MAX(IF(
                ISNUMBER(M58:X58),
                IF(
                    M$4:X$4=2,
                    M58:X58,
                    ""),
                ""))
        ),
        IF(
            Parameters!$D$16=1,
            IFERROR(
                AVERAGE(IF(
                    ISNUMBER(M58:X58),
                    IF(
                        M$4:X$4=1,
                        M58:X58,
                        ""),
                    "")),
                AVERAGE(IF(
                    ISNUMBER(M58:X58),
                    IF(
                        M$4:X$4=2,
                        M58:X58,
                        ""),
                    ""))
            ),
            IF(
                Parameters!$D$17=1,
                IFERROR(
                    IF(
                        OR(
                            IF(
                                ISNUMBER(M58:X58),
                                IF(
                                    M$4:X$4=1,
                                    M58:X58,
                                    ""),
                                "")
                            =0),
                        0,
                        GEOMEAN(IF(
                            ISNUMBER(M58:X58),
                            IF(
                                M$4:X$4=1,
                                M58:X58,
                                ""),
                            ""))
                    ),
                    IF(
                        OR(IF(
                            ISNUMBER(M58:X58),
                            IF(
                                M$4:X$4=2,
                                M58:X58,
                                ""),
                            "")
                            =0),
                        0,
                        GEOMEAN(IF(
                            ISNUMBER(M58:X58),
                            IF(
                                M$4:X$4=2,
                                M58:X58,
                                ""),
                            "")))
                )
            )
        )
    )
)</f>
        <v>0</v>
      </c>
      <c r="I58" s="191" cm="1">
        <f t="array" ref="I58">IF(
    SUM(IF(
            ISNUMBER(
                IF(
                    $M$5:$X$5,
                    (M58:X58),
                    "")),
            1,
            0))
        =0,
    NA(),
    IF(
        Parameters!$D$15=1,
        IF(
            SUM(--(ISNUMBER(IF($M$5:$X$5=1,(M58:X58),""))))&gt;0,
            MAX(IF(
                ISNUMBER(M58:X58),
                IF(
                    M$5:X$5=1,
                    M58:X58,
                    ""),
                "")),
            MAX(IF(
                ISNUMBER(M58:X58),
                IF(
                    M$5:X$5=2,
                    M58:X58,
                    ""),
                ""))
        ),
        IF(
            Parameters!$D$16=1,
            IFERROR(
                AVERAGE(IF(
                    ISNUMBER(M58:X58),
                    IF(
                        M$5:X$5=1,
                        M58:X58,
                        ""),
                    "")),
                AVERAGE(IF(
                    ISNUMBER(M58:X58),
                    IF(
                        M$5:X$5=2,
                        M58:X58,
                        ""),
                    ""))
            ),
            IF(
                Parameters!$D$17=1,
                IFERROR(
                    IF(
                        OR(
                            IF(
                                ISNUMBER(M58:X58),
                                IF(
                                    M$5:X$5=1,
                                    M58:X58,
                                    ""),
                                "")
                            =0),
                        0,
                        GEOMEAN(IF(
                            ISNUMBER(M58:X58),
                            IF(
                                M$5:X$5=1,
                                M58:X58,
                                ""),
                            ""))
                    ),
                    IF(
                        OR(IF(
                            ISNUMBER(M58:X58),
                            IF(
                                M$5:X$5=2,
                                M58:X58,
                                ""),
                            "")
                            =0),
                        0,
                        GEOMEAN(IF(
                            ISNUMBER(M58:X58),
                            IF(
                                M$5:X$5=2,
                                M58:X58,
                                ""),
                            "")))
                )
            )
        )
    )
)</f>
        <v>0</v>
      </c>
      <c r="J58" s="242">
        <v>46281</v>
      </c>
      <c r="K58" s="242">
        <v>44622</v>
      </c>
      <c r="L58" s="91" t="s">
        <v>89</v>
      </c>
      <c r="M58" s="192">
        <v>0</v>
      </c>
      <c r="N58" s="192">
        <v>0</v>
      </c>
      <c r="O58" s="192">
        <v>19.5833333333333</v>
      </c>
      <c r="P58" s="192">
        <v>-3.25</v>
      </c>
      <c r="Q58"/>
      <c r="R58"/>
      <c r="S58" s="192"/>
      <c r="T58" s="192"/>
      <c r="U58" s="192"/>
      <c r="V58" s="192"/>
      <c r="W58" s="192"/>
      <c r="X58" s="192"/>
      <c r="Y58" s="80"/>
      <c r="Z58" s="80"/>
    </row>
    <row r="59" spans="1:26" x14ac:dyDescent="0.2">
      <c r="A59" s="84">
        <v>52</v>
      </c>
      <c r="B59" s="84" t="str">
        <f ca="1"/>
        <v>Djibouti</v>
      </c>
      <c r="C59" s="84" t="str">
        <f ca="1"/>
        <v>DJI</v>
      </c>
      <c r="D59" s="219" t="str">
        <f ca="1"/>
        <v>MEA           Middle East &amp; North Africa</v>
      </c>
      <c r="E59" s="219" t="str">
        <f ca="1"/>
        <v>IDA</v>
      </c>
      <c r="F59" s="190" t="str">
        <f t="shared" ca="1" si="3"/>
        <v/>
      </c>
      <c r="G59" s="80">
        <f>IF(N59=7, 6.9, 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5.5309891591238598</v>
      </c>
      <c r="H59" s="80" cm="1">
        <f t="array" ref="H59">IF(
    SUM(IF(
            ISNUMBER(
                IF(
                    $M$4:$X$4,
                    (M59:X59),
                    "")),
            1,
            0))
        =0,
    NA(),
    IF(
        Parameters!$D$15=1,
        IF(
            SUM(--(ISNUMBER(IF($M$4:$X$4=1,(M59:X59),""))))&gt;0,
            MAX(IF(
                ISNUMBER(M59:X59),
                IF(
                    M$4:X$4=1,
                    M59:X59,
                    ""),
                "")),
            MAX(IF(
                ISNUMBER(M59:X59),
                IF(
                    M$4:X$4=2,
                    M59:X59,
                    ""),
                ""))
        ),
        IF(
            Parameters!$D$16=1,
            IFERROR(
                AVERAGE(IF(
                    ISNUMBER(M59:X59),
                    IF(
                        M$4:X$4=1,
                        M59:X59,
                        ""),
                    "")),
                AVERAGE(IF(
                    ISNUMBER(M59:X59),
                    IF(
                        M$4:X$4=2,
                        M59:X59,
                        ""),
                    ""))
            ),
            IF(
                Parameters!$D$17=1,
                IFERROR(
                    IF(
                        OR(
                            IF(
                                ISNUMBER(M59:X59),
                                IF(
                                    M$4:X$4=1,
                                    M59:X59,
                                    ""),
                                "")
                            =0),
                        0,
                        GEOMEAN(IF(
                            ISNUMBER(M59:X59),
                            IF(
                                M$4:X$4=1,
                                M59:X59,
                                ""),
                            ""))
                    ),
                    IF(
                        OR(IF(
                            ISNUMBER(M59:X59),
                            IF(
                                M$4:X$4=2,
                                M59:X59,
                                ""),
                            "")
                            =0),
                        0,
                        GEOMEAN(IF(
                            ISNUMBER(M59:X59),
                            IF(
                                M$4:X$4=2,
                                M59:X59,
                                ""),
                            "")))
                )
            )
        )
    )
)</f>
        <v>4.8509096399184699</v>
      </c>
      <c r="I59" s="191" cm="1">
        <f t="array" ref="I59">IF(
    SUM(IF(
            ISNUMBER(
                IF(
                    $M$5:$X$5,
                    (M59:X59),
                    "")),
            1,
            0))
        =0,
    NA(),
    IF(
        Parameters!$D$15=1,
        IF(
            SUM(--(ISNUMBER(IF($M$5:$X$5=1,(M59:X59),""))))&gt;0,
            MAX(IF(
                ISNUMBER(M59:X59),
                IF(
                    M$5:X$5=1,
                    M59:X59,
                    ""),
                "")),
            MAX(IF(
                ISNUMBER(M59:X59),
                IF(
                    M$5:X$5=2,
                    M59:X59,
                    ""),
                ""))
        ),
        IF(
            Parameters!$D$16=1,
            IFERROR(
                AVERAGE(IF(
                    ISNUMBER(M59:X59),
                    IF(
                        M$5:X$5=1,
                        M59:X59,
                        ""),
                    "")),
                AVERAGE(IF(
                    ISNUMBER(M59:X59),
                    IF(
                        M$5:X$5=2,
                        M59:X59,
                        ""),
                    ""))
            ),
            IF(
                Parameters!$D$17=1,
                IFERROR(
                    IF(
                        OR(
                            IF(
                                ISNUMBER(M59:X59),
                                IF(
                                    M$5:X$5=1,
                                    M59:X59,
                                    ""),
                                "")
                            =0),
                        0,
                        GEOMEAN(IF(
                            ISNUMBER(M59:X59),
                            IF(
                                M$5:X$5=1,
                                M59:X59,
                                ""),
                            ""))
                    ),
                    IF(
                        OR(IF(
                            ISNUMBER(M59:X59),
                            IF(
                                M$5:X$5=2,
                                M59:X59,
                                ""),
                            "")
                            =0),
                        0,
                        GEOMEAN(IF(
                            ISNUMBER(M59:X59),
                            IF(
                                M$5:X$5=2,
                                M59:X59,
                                ""),
                            "")))
                )
            )
        )
    )
)</f>
        <v>6.3064133016627002</v>
      </c>
      <c r="J59" s="242">
        <v>45962</v>
      </c>
      <c r="K59" s="242">
        <v>46281</v>
      </c>
      <c r="L59" s="91" t="s">
        <v>91</v>
      </c>
      <c r="M59" s="192">
        <v>4.8509096399184699</v>
      </c>
      <c r="N59" s="192">
        <v>6.3064133016627002</v>
      </c>
      <c r="O59" s="192">
        <v>47</v>
      </c>
      <c r="P59" s="192">
        <v>1.6666666666666601</v>
      </c>
      <c r="Q59"/>
      <c r="R59"/>
      <c r="S59" s="192"/>
      <c r="T59" s="192"/>
      <c r="U59" s="192"/>
      <c r="V59" s="192"/>
      <c r="W59" s="192"/>
      <c r="X59" s="192"/>
      <c r="Y59" s="80"/>
      <c r="Z59" s="80"/>
    </row>
    <row r="60" spans="1:26" x14ac:dyDescent="0.2">
      <c r="A60" s="84">
        <v>53</v>
      </c>
      <c r="B60" s="84" t="str">
        <f ca="1"/>
        <v>Dominica</v>
      </c>
      <c r="C60" s="84" t="str">
        <f ca="1"/>
        <v>DMA</v>
      </c>
      <c r="D60" s="219" t="str">
        <f ca="1"/>
        <v>LCN           Latin America &amp; Caribbean</v>
      </c>
      <c r="E60" s="219" t="str">
        <f ca="1"/>
        <v>Blend</v>
      </c>
      <c r="F60" s="190" t="str">
        <f t="shared" ca="1" si="3"/>
        <v/>
      </c>
      <c r="G60" s="80" t="e">
        <f>IF(N60=7, 6.9, 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#N/A</v>
      </c>
      <c r="H60" s="80" t="e" cm="1">
        <f t="array" ref="H60">IF(
    SUM(IF(
            ISNUMBER(
                IF(
                    $M$4:$X$4,
                    (M60:X60),
                    "")),
            1,
            0))
        =0,
    NA(),
    IF(
        Parameters!$D$15=1,
        IF(
            SUM(--(ISNUMBER(IF($M$4:$X$4=1,(M60:X60),""))))&gt;0,
            MAX(IF(
                ISNUMBER(M60:X60),
                IF(
                    M$4:X$4=1,
                    M60:X60,
                    ""),
                "")),
            MAX(IF(
                ISNUMBER(M60:X60),
                IF(
                    M$4:X$4=2,
                    M60:X60,
                    ""),
                ""))
        ),
        IF(
            Parameters!$D$16=1,
            IFERROR(
                AVERAGE(IF(
                    ISNUMBER(M60:X60),
                    IF(
                        M$4:X$4=1,
                        M60:X60,
                        ""),
                    "")),
                AVERAGE(IF(
                    ISNUMBER(M60:X60),
                    IF(
                        M$4:X$4=2,
                        M60:X60,
                        ""),
                    ""))
            ),
            IF(
                Parameters!$D$17=1,
                IFERROR(
                    IF(
                        OR(
                            IF(
                                ISNUMBER(M60:X60),
                                IF(
                                    M$4:X$4=1,
                                    M60:X60,
                                    ""),
                                "")
                            =0),
                        0,
                        GEOMEAN(IF(
                            ISNUMBER(M60:X60),
                            IF(
                                M$4:X$4=1,
                                M60:X60,
                                ""),
                            ""))
                    ),
                    IF(
                        OR(IF(
                            ISNUMBER(M60:X60),
                            IF(
                                M$4:X$4=2,
                                M60:X60,
                                ""),
                            "")
                            =0),
                        0,
                        GEOMEAN(IF(
                            ISNUMBER(M60:X60),
                            IF(
                                M$4:X$4=2,
                                M60:X60,
                                ""),
                            "")))
                )
            )
        )
    )
)</f>
        <v>#N/A</v>
      </c>
      <c r="I60" s="191" t="e" cm="1">
        <f t="array" ref="I60">IF(
    SUM(IF(
            ISNUMBER(
                IF(
                    $M$5:$X$5,
                    (M60:X60),
                    "")),
            1,
            0))
        =0,
    NA(),
    IF(
        Parameters!$D$15=1,
        IF(
            SUM(--(ISNUMBER(IF($M$5:$X$5=1,(M60:X60),""))))&gt;0,
            MAX(IF(
                ISNUMBER(M60:X60),
                IF(
                    M$5:X$5=1,
                    M60:X60,
                    ""),
                "")),
            MAX(IF(
                ISNUMBER(M60:X60),
                IF(
                    M$5:X$5=2,
                    M60:X60,
                    ""),
                ""))
        ),
        IF(
            Parameters!$D$16=1,
            IFERROR(
                AVERAGE(IF(
                    ISNUMBER(M60:X60),
                    IF(
                        M$5:X$5=1,
                        M60:X60,
                        ""),
                    "")),
                AVERAGE(IF(
                    ISNUMBER(M60:X60),
                    IF(
                        M$5:X$5=2,
                        M60:X60,
                        ""),
                    ""))
            ),
            IF(
                Parameters!$D$17=1,
                IFERROR(
                    IF(
                        OR(
                            IF(
                                ISNUMBER(M60:X60),
                                IF(
                                    M$5:X$5=1,
                                    M60:X60,
                                    ""),
                                "")
                            =0),
                        0,
                        GEOMEAN(IF(
                            ISNUMBER(M60:X60),
                            IF(
                                M$5:X$5=1,
                                M60:X60,
                                ""),
                            ""))
                    ),
                    IF(
                        OR(IF(
                            ISNUMBER(M60:X60),
                            IF(
                                M$5:X$5=2,
                                M60:X60,
                                ""),
                            "")
                            =0),
                        0,
                        GEOMEAN(IF(
                            ISNUMBER(M60:X60),
                            IF(
                                M$5:X$5=2,
                                M60:X60,
                                ""),
                            "")))
                )
            )
        )
    )
)</f>
        <v>#N/A</v>
      </c>
      <c r="J60" s="242">
        <v>44620</v>
      </c>
      <c r="K60" s="242">
        <v>44620</v>
      </c>
      <c r="L60" s="91" t="s">
        <v>93</v>
      </c>
      <c r="M60" s="192" t="s">
        <v>409</v>
      </c>
      <c r="N60" s="192" t="s">
        <v>409</v>
      </c>
      <c r="O60" s="192" t="s">
        <v>409</v>
      </c>
      <c r="P60" s="192" t="s">
        <v>409</v>
      </c>
      <c r="Q60"/>
      <c r="R60"/>
      <c r="S60" s="192"/>
      <c r="T60" s="192"/>
      <c r="U60" s="192"/>
      <c r="V60" s="192"/>
      <c r="W60" s="192"/>
      <c r="X60" s="192"/>
      <c r="Y60" s="80"/>
      <c r="Z60" s="80"/>
    </row>
    <row r="61" spans="1:26" x14ac:dyDescent="0.2">
      <c r="A61" s="84">
        <v>54</v>
      </c>
      <c r="B61" s="84" t="str">
        <f ca="1"/>
        <v>Denmark</v>
      </c>
      <c r="C61" s="84" t="str">
        <f ca="1"/>
        <v>DNK</v>
      </c>
      <c r="D61" s="219" t="str">
        <f ca="1"/>
        <v>ECS           Europe &amp; Central Asia</v>
      </c>
      <c r="E61" s="219" t="str">
        <f ca="1"/>
        <v>NA</v>
      </c>
      <c r="F61" s="190" t="str">
        <f t="shared" ca="1" si="3"/>
        <v/>
      </c>
      <c r="G61" s="80">
        <f>IF(N61=7, 6.9, 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0</v>
      </c>
      <c r="H61" s="80" cm="1">
        <f t="array" ref="H61">IF(
    SUM(IF(
            ISNUMBER(
                IF(
                    $M$4:$X$4,
                    (M61:X61),
                    "")),
            1,
            0))
        =0,
    NA(),
    IF(
        Parameters!$D$15=1,
        IF(
            SUM(--(ISNUMBER(IF($M$4:$X$4=1,(M61:X61),""))))&gt;0,
            MAX(IF(
                ISNUMBER(M61:X61),
                IF(
                    M$4:X$4=1,
                    M61:X61,
                    ""),
                "")),
            MAX(IF(
                ISNUMBER(M61:X61),
                IF(
                    M$4:X$4=2,
                    M61:X61,
                    ""),
                ""))
        ),
        IF(
            Parameters!$D$16=1,
            IFERROR(
                AVERAGE(IF(
                    ISNUMBER(M61:X61),
                    IF(
                        M$4:X$4=1,
                        M61:X61,
                        ""),
                    "")),
                AVERAGE(IF(
                    ISNUMBER(M61:X61),
                    IF(
                        M$4:X$4=2,
                        M61:X61,
                        ""),
                    ""))
            ),
            IF(
                Parameters!$D$17=1,
                IFERROR(
                    IF(
                        OR(
                            IF(
                                ISNUMBER(M61:X61),
                                IF(
                                    M$4:X$4=1,
                                    M61:X61,
                                    ""),
                                "")
                            =0),
                        0,
                        GEOMEAN(IF(
                            ISNUMBER(M61:X61),
                            IF(
                                M$4:X$4=1,
                                M61:X61,
                                ""),
                            ""))
                    ),
                    IF(
                        OR(IF(
                            ISNUMBER(M61:X61),
                            IF(
                                M$4:X$4=2,
                                M61:X61,
                                ""),
                            "")
                            =0),
                        0,
                        GEOMEAN(IF(
                            ISNUMBER(M61:X61),
                            IF(
                                M$4:X$4=2,
                                M61:X61,
                                ""),
                            "")))
                )
            )
        )
    )
)</f>
        <v>0</v>
      </c>
      <c r="I61" s="191" cm="1">
        <f t="array" ref="I61">IF(
    SUM(IF(
            ISNUMBER(
                IF(
                    $M$5:$X$5,
                    (M61:X61),
                    "")),
            1,
            0))
        =0,
    NA(),
    IF(
        Parameters!$D$15=1,
        IF(
            SUM(--(ISNUMBER(IF($M$5:$X$5=1,(M61:X61),""))))&gt;0,
            MAX(IF(
                ISNUMBER(M61:X61),
                IF(
                    M$5:X$5=1,
                    M61:X61,
                    ""),
                "")),
            MAX(IF(
                ISNUMBER(M61:X61),
                IF(
                    M$5:X$5=2,
                    M61:X61,
                    ""),
                ""))
        ),
        IF(
            Parameters!$D$16=1,
            IFERROR(
                AVERAGE(IF(
                    ISNUMBER(M61:X61),
                    IF(
                        M$5:X$5=1,
                        M61:X61,
                        ""),
                    "")),
                AVERAGE(IF(
                    ISNUMBER(M61:X61),
                    IF(
                        M$5:X$5=2,
                        M61:X61,
                        ""),
                    ""))
            ),
            IF(
                Parameters!$D$17=1,
                IFERROR(
                    IF(
                        OR(
                            IF(
                                ISNUMBER(M61:X61),
                                IF(
                                    M$5:X$5=1,
                                    M61:X61,
                                    ""),
                                "")
                            =0),
                        0,
                        GEOMEAN(IF(
                            ISNUMBER(M61:X61),
                            IF(
                                M$5:X$5=1,
                                M61:X61,
                                ""),
                            ""))
                    ),
                    IF(
                        OR(IF(
                            ISNUMBER(M61:X61),
                            IF(
                                M$5:X$5=2,
                                M61:X61,
                                ""),
                            "")
                            =0),
                        0,
                        GEOMEAN(IF(
                            ISNUMBER(M61:X61),
                            IF(
                                M$5:X$5=2,
                                M61:X61,
                                ""),
                            "")))
                )
            )
        )
    )
)</f>
        <v>0.72446555819477398</v>
      </c>
      <c r="J61" s="242">
        <v>46281</v>
      </c>
      <c r="K61" s="242">
        <v>44699</v>
      </c>
      <c r="L61" s="91" t="s">
        <v>95</v>
      </c>
      <c r="M61" s="192">
        <v>0</v>
      </c>
      <c r="N61" s="192">
        <v>0.72446555819477398</v>
      </c>
      <c r="O61" s="192">
        <v>18.9166666666666</v>
      </c>
      <c r="P61" s="192">
        <v>-2.25</v>
      </c>
      <c r="Q61"/>
      <c r="R61"/>
      <c r="S61" s="192"/>
      <c r="T61" s="192"/>
      <c r="U61" s="192"/>
      <c r="V61" s="192"/>
      <c r="W61" s="192"/>
      <c r="X61" s="192"/>
      <c r="Y61" s="80"/>
      <c r="Z61" s="80"/>
    </row>
    <row r="62" spans="1:26" x14ac:dyDescent="0.2">
      <c r="A62" s="84">
        <v>55</v>
      </c>
      <c r="B62" s="84" t="str">
        <f ca="1"/>
        <v>Dominican Republic</v>
      </c>
      <c r="C62" s="84" t="str">
        <f ca="1"/>
        <v>DOM</v>
      </c>
      <c r="D62" s="219" t="str">
        <f ca="1"/>
        <v>LCN           Latin America &amp; Caribbean</v>
      </c>
      <c r="E62" s="219" t="str">
        <f ca="1"/>
        <v>IBRD</v>
      </c>
      <c r="F62" s="190" t="str">
        <f t="shared" ca="1" si="3"/>
        <v/>
      </c>
      <c r="G62" s="80">
        <f>IF(N62=7, 6.9, 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3.5580300242786778</v>
      </c>
      <c r="H62" s="80" cm="1">
        <f t="array" ref="H62">IF(
    SUM(IF(
            ISNUMBER(
                IF(
                    $M$4:$X$4,
                    (M62:X62),
                    "")),
            1,
            0))
        =0,
    NA(),
    IF(
        Parameters!$D$15=1,
        IF(
            SUM(--(ISNUMBER(IF($M$4:$X$4=1,(M62:X62),""))))&gt;0,
            MAX(IF(
                ISNUMBER(M62:X62),
                IF(
                    M$4:X$4=1,
                    M62:X62,
                    ""),
                "")),
            MAX(IF(
                ISNUMBER(M62:X62),
                IF(
                    M$4:X$4=2,
                    M62:X62,
                    ""),
                ""))
        ),
        IF(
            Parameters!$D$16=1,
            IFERROR(
                AVERAGE(IF(
                    ISNUMBER(M62:X62),
                    IF(
                        M$4:X$4=1,
                        M62:X62,
                        ""),
                    "")),
                AVERAGE(IF(
                    ISNUMBER(M62:X62),
                    IF(
                        M$4:X$4=2,
                        M62:X62,
                        ""),
                    ""))
            ),
            IF(
                Parameters!$D$17=1,
                IFERROR(
                    IF(
                        OR(
                            IF(
                                ISNUMBER(M62:X62),
                                IF(
                                    M$4:X$4=1,
                                    M62:X62,
                                    ""),
                                "")
                            =0),
                        0,
                        GEOMEAN(IF(
                            ISNUMBER(M62:X62),
                            IF(
                                M$4:X$4=1,
                                M62:X62,
                                ""),
                            ""))
                    ),
                    IF(
                        OR(IF(
                            ISNUMBER(M62:X62),
                            IF(
                                M$4:X$4=2,
                                M62:X62,
                                ""),
                            "")
                            =0),
                        0,
                        GEOMEAN(IF(
                            ISNUMBER(M62:X62),
                            IF(
                                M$4:X$4=2,
                                M62:X62,
                                ""),
                            "")))
                )
            )
        )
    )
)</f>
        <v>3.220351777761</v>
      </c>
      <c r="I62" s="191" cm="1">
        <f t="array" ref="I62">IF(
    SUM(IF(
            ISNUMBER(
                IF(
                    $M$5:$X$5,
                    (M62:X62),
                    "")),
            1,
            0))
        =0,
    NA(),
    IF(
        Parameters!$D$15=1,
        IF(
            SUM(--(ISNUMBER(IF($M$5:$X$5=1,(M62:X62),""))))&gt;0,
            MAX(IF(
                ISNUMBER(M62:X62),
                IF(
                    M$5:X$5=1,
                    M62:X62,
                    ""),
                "")),
            MAX(IF(
                ISNUMBER(M62:X62),
                IF(
                    M$5:X$5=2,
                    M62:X62,
                    ""),
                ""))
        ),
        IF(
            Parameters!$D$16=1,
            IFERROR(
                AVERAGE(IF(
                    ISNUMBER(M62:X62),
                    IF(
                        M$5:X$5=1,
                        M62:X62,
                        ""),
                    "")),
                AVERAGE(IF(
                    ISNUMBER(M62:X62),
                    IF(
                        M$5:X$5=2,
                        M62:X62,
                        ""),
                    ""))
            ),
            IF(
                Parameters!$D$17=1,
                IFERROR(
                    IF(
                        OR(
                            IF(
                                ISNUMBER(M62:X62),
                                IF(
                                    M$5:X$5=1,
                                    M62:X62,
                                    ""),
                                "")
                            =0),
                        0,
                        GEOMEAN(IF(
                            ISNUMBER(M62:X62),
                            IF(
                                M$5:X$5=1,
                                M62:X62,
                                ""),
                            ""))
                    ),
                    IF(
                        OR(IF(
                            ISNUMBER(M62:X62),
                            IF(
                                M$5:X$5=2,
                                M62:X62,
                                ""),
                            "")
                            =0),
                        0,
                        GEOMEAN(IF(
                            ISNUMBER(M62:X62),
                            IF(
                                M$5:X$5=2,
                                M62:X62,
                                ""),
                            "")))
                )
            )
        )
    )
)</f>
        <v>3.93111638954869</v>
      </c>
      <c r="J62" s="242">
        <v>46281</v>
      </c>
      <c r="K62" s="242">
        <v>45962</v>
      </c>
      <c r="L62" s="91" t="s">
        <v>97</v>
      </c>
      <c r="M62" s="192">
        <v>3.220351777761</v>
      </c>
      <c r="N62" s="192">
        <v>3.93111638954869</v>
      </c>
      <c r="O62" s="192">
        <v>38</v>
      </c>
      <c r="P62" s="192">
        <v>0</v>
      </c>
      <c r="Q62"/>
      <c r="R62"/>
      <c r="S62" s="192"/>
      <c r="T62" s="192"/>
      <c r="U62" s="192"/>
      <c r="V62" s="192"/>
      <c r="W62" s="192"/>
      <c r="X62" s="192"/>
      <c r="Y62" s="80"/>
      <c r="Z62" s="80"/>
    </row>
    <row r="63" spans="1:26" x14ac:dyDescent="0.2">
      <c r="A63" s="84">
        <v>56</v>
      </c>
      <c r="B63" s="84" t="str">
        <f ca="1"/>
        <v>Algeria</v>
      </c>
      <c r="C63" s="84" t="str">
        <f ca="1"/>
        <v>DZA</v>
      </c>
      <c r="D63" s="219" t="str">
        <f ca="1"/>
        <v>MEA           Middle East &amp; North Africa</v>
      </c>
      <c r="E63" s="219" t="str">
        <f ca="1"/>
        <v>IBRD</v>
      </c>
      <c r="F63" s="190" t="str">
        <f t="shared" ca="1" si="3"/>
        <v/>
      </c>
      <c r="G63" s="80">
        <f>IF(N63=7, 6.9, 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4.8860534262559181</v>
      </c>
      <c r="H63" s="80" cm="1">
        <f t="array" ref="H63">IF(
    SUM(IF(
            ISNUMBER(
                IF(
                    $M$4:$X$4,
                    (M63:X63),
                    "")),
            1,
            0))
        =0,
    NA(),
    IF(
        Parameters!$D$15=1,
        IF(
            SUM(--(ISNUMBER(IF($M$4:$X$4=1,(M63:X63),""))))&gt;0,
            MAX(IF(
                ISNUMBER(M63:X63),
                IF(
                    M$4:X$4=1,
                    M63:X63,
                    ""),
                "")),
            MAX(IF(
                ISNUMBER(M63:X63),
                IF(
                    M$4:X$4=2,
                    M63:X63,
                    ""),
                ""))
        ),
        IF(
            Parameters!$D$16=1,
            IFERROR(
                AVERAGE(IF(
                    ISNUMBER(M63:X63),
                    IF(
                        M$4:X$4=1,
                        M63:X63,
                        ""),
                    "")),
                AVERAGE(IF(
                    ISNUMBER(M63:X63),
                    IF(
                        M$4:X$4=2,
                        M63:X63,
                        ""),
                    ""))
            ),
            IF(
                Parameters!$D$17=1,
                IFERROR(
                    IF(
                        OR(
                            IF(
                                ISNUMBER(M63:X63),
                                IF(
                                    M$4:X$4=1,
                                    M63:X63,
                                    ""),
                                "")
                            =0),
                        0,
                        GEOMEAN(IF(
                            ISNUMBER(M63:X63),
                            IF(
                                M$4:X$4=1,
                                M63:X63,
                                ""),
                            ""))
                    ),
                    IF(
                        OR(IF(
                            ISNUMBER(M63:X63),
                            IF(
                                M$4:X$4=2,
                                M63:X63,
                                ""),
                            "")
                            =0),
                        0,
                        GEOMEAN(IF(
                            ISNUMBER(M63:X63),
                            IF(
                                M$4:X$4=2,
                                M63:X63,
                                ""),
                            "")))
                )
            )
        )
    )
)</f>
        <v>7.4175284970181901</v>
      </c>
      <c r="I63" s="191" cm="1">
        <f t="array" ref="I63">IF(
    SUM(IF(
            ISNUMBER(
                IF(
                    $M$5:$X$5,
                    (M63:X63),
                    "")),
            1,
            0))
        =0,
    NA(),
    IF(
        Parameters!$D$15=1,
        IF(
            SUM(--(ISNUMBER(IF($M$5:$X$5=1,(M63:X63),""))))&gt;0,
            MAX(IF(
                ISNUMBER(M63:X63),
                IF(
                    M$5:X$5=1,
                    M63:X63,
                    ""),
                "")),
            MAX(IF(
                ISNUMBER(M63:X63),
                IF(
                    M$5:X$5=2,
                    M63:X63,
                    ""),
                ""))
        ),
        IF(
            Parameters!$D$16=1,
            IFERROR(
                AVERAGE(IF(
                    ISNUMBER(M63:X63),
                    IF(
                        M$5:X$5=1,
                        M63:X63,
                        ""),
                    "")),
                AVERAGE(IF(
                    ISNUMBER(M63:X63),
                    IF(
                        M$5:X$5=2,
                        M63:X63,
                        ""),
                    ""))
            ),
            IF(
                Parameters!$D$17=1,
                IFERROR(
                    IF(
                        OR(
                            IF(
                                ISNUMBER(M63:X63),
                                IF(
                                    M$5:X$5=1,
                                    M63:X63,
                                    ""),
                                "")
                            =0),
                        0,
                        GEOMEAN(IF(
                            ISNUMBER(M63:X63),
                            IF(
                                M$5:X$5=1,
                                M63:X63,
                                ""),
                            ""))
                    ),
                    IF(
                        OR(IF(
                            ISNUMBER(M63:X63),
                            IF(
                                M$5:X$5=2,
                                M63:X63,
                                ""),
                            "")
                            =0),
                        0,
                        GEOMEAN(IF(
                            ISNUMBER(M63:X63),
                            IF(
                                M$5:X$5=2,
                                M63:X63,
                                ""),
                            "")))
                )
            )
        )
    )
)</f>
        <v>3.21852731591449</v>
      </c>
      <c r="J63" s="242">
        <v>46281</v>
      </c>
      <c r="K63" s="242">
        <v>44699</v>
      </c>
      <c r="L63" s="91" t="s">
        <v>99</v>
      </c>
      <c r="M63" s="192">
        <v>7.4175284970181901</v>
      </c>
      <c r="N63" s="192">
        <v>3.21852731591449</v>
      </c>
      <c r="O63" s="192">
        <v>61.1666666666666</v>
      </c>
      <c r="P63" s="192">
        <v>-0.5</v>
      </c>
      <c r="Q63"/>
      <c r="R63"/>
      <c r="S63" s="192"/>
      <c r="T63" s="192"/>
      <c r="U63" s="192"/>
      <c r="V63" s="192"/>
      <c r="W63" s="192"/>
      <c r="X63" s="192"/>
      <c r="Y63" s="80"/>
      <c r="Z63" s="80"/>
    </row>
    <row r="64" spans="1:26" x14ac:dyDescent="0.2">
      <c r="A64" s="84">
        <v>57</v>
      </c>
      <c r="B64" s="84" t="str">
        <f ca="1"/>
        <v>Ecuador</v>
      </c>
      <c r="C64" s="84" t="str">
        <f ca="1"/>
        <v>ECU</v>
      </c>
      <c r="D64" s="219" t="str">
        <f ca="1"/>
        <v>LCN           Latin America &amp; Caribbean</v>
      </c>
      <c r="E64" s="219" t="str">
        <f ca="1"/>
        <v>IBRD</v>
      </c>
      <c r="F64" s="190" t="str">
        <f t="shared" ca="1" si="3"/>
        <v/>
      </c>
      <c r="G64" s="80">
        <f>IF(N64=7, 6.9, 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3.5580300242786778</v>
      </c>
      <c r="H64" s="80" cm="1">
        <f t="array" ref="H64">IF(
    SUM(IF(
            ISNUMBER(
                IF(
                    $M$4:$X$4,
                    (M64:X64),
                    "")),
            1,
            0))
        =0,
    NA(),
    IF(
        Parameters!$D$15=1,
        IF(
            SUM(--(ISNUMBER(IF($M$4:$X$4=1,(M64:X64),""))))&gt;0,
            MAX(IF(
                ISNUMBER(M64:X64),
                IF(
                    M$4:X$4=1,
                    M64:X64,
                    ""),
                "")),
            MAX(IF(
                ISNUMBER(M64:X64),
                IF(
                    M$4:X$4=2,
                    M64:X64,
                    ""),
                ""))
        ),
        IF(
            Parameters!$D$16=1,
            IFERROR(
                AVERAGE(IF(
                    ISNUMBER(M64:X64),
                    IF(
                        M$4:X$4=1,
                        M64:X64,
                        ""),
                    "")),
                AVERAGE(IF(
                    ISNUMBER(M64:X64),
                    IF(
                        M$4:X$4=2,
                        M64:X64,
                        ""),
                    ""))
            ),
            IF(
                Parameters!$D$17=1,
                IFERROR(
                    IF(
                        OR(
                            IF(
                                ISNUMBER(M64:X64),
                                IF(
                                    M$4:X$4=1,
                                    M64:X64,
                                    ""),
                                "")
                            =0),
                        0,
                        GEOMEAN(IF(
                            ISNUMBER(M64:X64),
                            IF(
                                M$4:X$4=1,
                                M64:X64,
                                ""),
                            ""))
                    ),
                    IF(
                        OR(IF(
                            ISNUMBER(M64:X64),
                            IF(
                                M$4:X$4=2,
                                M64:X64,
                                ""),
                            "")
                            =0),
                        0,
                        GEOMEAN(IF(
                            ISNUMBER(M64:X64),
                            IF(
                                M$4:X$4=2,
                                M64:X64,
                                ""),
                            "")))
                )
            )
        )
    )
)</f>
        <v>3.220351777761</v>
      </c>
      <c r="I64" s="191" cm="1">
        <f t="array" ref="I64">IF(
    SUM(IF(
            ISNUMBER(
                IF(
                    $M$5:$X$5,
                    (M64:X64),
                    "")),
            1,
            0))
        =0,
    NA(),
    IF(
        Parameters!$D$15=1,
        IF(
            SUM(--(ISNUMBER(IF($M$5:$X$5=1,(M64:X64),""))))&gt;0,
            MAX(IF(
                ISNUMBER(M64:X64),
                IF(
                    M$5:X$5=1,
                    M64:X64,
                    ""),
                "")),
            MAX(IF(
                ISNUMBER(M64:X64),
                IF(
                    M$5:X$5=2,
                    M64:X64,
                    ""),
                ""))
        ),
        IF(
            Parameters!$D$16=1,
            IFERROR(
                AVERAGE(IF(
                    ISNUMBER(M64:X64),
                    IF(
                        M$5:X$5=1,
                        M64:X64,
                        ""),
                    "")),
                AVERAGE(IF(
                    ISNUMBER(M64:X64),
                    IF(
                        M$5:X$5=2,
                        M64:X64,
                        ""),
                    ""))
            ),
            IF(
                Parameters!$D$17=1,
                IFERROR(
                    IF(
                        OR(
                            IF(
                                ISNUMBER(M64:X64),
                                IF(
                                    M$5:X$5=1,
                                    M64:X64,
                                    ""),
                                "")
                            =0),
                        0,
                        GEOMEAN(IF(
                            ISNUMBER(M64:X64),
                            IF(
                                M$5:X$5=1,
                                M64:X64,
                                ""),
                            ""))
                    ),
                    IF(
                        OR(IF(
                            ISNUMBER(M64:X64),
                            IF(
                                M$5:X$5=2,
                                M64:X64,
                                ""),
                            "")
                            =0),
                        0,
                        GEOMEAN(IF(
                            ISNUMBER(M64:X64),
                            IF(
                                M$5:X$5=2,
                                M64:X64,
                                ""),
                            "")))
                )
            )
        )
    )
)</f>
        <v>3.93111638954869</v>
      </c>
      <c r="J64" s="242">
        <v>46281</v>
      </c>
      <c r="K64" s="242">
        <v>46281</v>
      </c>
      <c r="L64" s="91" t="s">
        <v>101</v>
      </c>
      <c r="M64" s="192">
        <v>3.220351777761</v>
      </c>
      <c r="N64" s="192">
        <v>3.93111638954869</v>
      </c>
      <c r="O64" s="192">
        <v>38</v>
      </c>
      <c r="P64" s="192">
        <v>0</v>
      </c>
      <c r="Q64"/>
      <c r="R64"/>
      <c r="S64" s="192"/>
      <c r="T64" s="192"/>
      <c r="U64" s="192"/>
      <c r="V64" s="192"/>
      <c r="W64" s="192"/>
      <c r="X64" s="192"/>
      <c r="Y64" s="80"/>
      <c r="Z64" s="80"/>
    </row>
    <row r="65" spans="1:26" x14ac:dyDescent="0.2">
      <c r="A65" s="84">
        <v>58</v>
      </c>
      <c r="B65" s="84" t="str">
        <f ca="1"/>
        <v>Egypt, Arab Rep.</v>
      </c>
      <c r="C65" s="84" t="str">
        <f ca="1"/>
        <v>EGY</v>
      </c>
      <c r="D65" s="219" t="str">
        <f ca="1"/>
        <v>MEA           Middle East &amp; North Africa</v>
      </c>
      <c r="E65" s="219" t="str">
        <f ca="1"/>
        <v>IBRD</v>
      </c>
      <c r="F65" s="190" t="str">
        <f t="shared" ca="1" si="3"/>
        <v/>
      </c>
      <c r="G65" s="80">
        <f>IF(N65=7, 6.9, 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3.0366366085874152</v>
      </c>
      <c r="H65" s="80" cm="1">
        <f t="array" ref="H65">IF(
    SUM(IF(
            ISNUMBER(
                IF(
                    $M$4:$X$4,
                    (M65:X65),
                    "")),
            1,
            0))
        =0,
    NA(),
    IF(
        Parameters!$D$15=1,
        IF(
            SUM(--(ISNUMBER(IF($M$4:$X$4=1,(M65:X65),""))))&gt;0,
            MAX(IF(
                ISNUMBER(M65:X65),
                IF(
                    M$4:X$4=1,
                    M65:X65,
                    ""),
                "")),
            MAX(IF(
                ISNUMBER(M65:X65),
                IF(
                    M$4:X$4=2,
                    M65:X65,
                    ""),
                ""))
        ),
        IF(
            Parameters!$D$16=1,
            IFERROR(
                AVERAGE(IF(
                    ISNUMBER(M65:X65),
                    IF(
                        M$4:X$4=1,
                        M65:X65,
                        ""),
                    "")),
                AVERAGE(IF(
                    ISNUMBER(M65:X65),
                    IF(
                        M$4:X$4=2,
                        M65:X65,
                        ""),
                    ""))
            ),
            IF(
                Parameters!$D$17=1,
                IFERROR(
                    IF(
                        OR(
                            IF(
                                ISNUMBER(M65:X65),
                                IF(
                                    M$4:X$4=1,
                                    M65:X65,
                                    ""),
                                "")
                            =0),
                        0,
                        GEOMEAN(IF(
                            ISNUMBER(M65:X65),
                            IF(
                                M$4:X$4=1,
                                M65:X65,
                                ""),
                            ""))
                    ),
                    IF(
                        OR(IF(
                            ISNUMBER(M65:X65),
                            IF(
                                M$4:X$4=2,
                                M65:X65,
                                ""),
                            "")
                            =0),
                        0,
                        GEOMEAN(IF(
                            ISNUMBER(M65:X65),
                            IF(
                                M$4:X$4=2,
                                M65:X65,
                                ""),
                            "")))
                )
            )
        )
    )
)</f>
        <v>6.9947912734958804</v>
      </c>
      <c r="I65" s="191" cm="1">
        <f t="array" ref="I65">IF(
    SUM(IF(
            ISNUMBER(
                IF(
                    $M$5:$X$5,
                    (M65:X65),
                    "")),
            1,
            0))
        =0,
    NA(),
    IF(
        Parameters!$D$15=1,
        IF(
            SUM(--(ISNUMBER(IF($M$5:$X$5=1,(M65:X65),""))))&gt;0,
            MAX(IF(
                ISNUMBER(M65:X65),
                IF(
                    M$5:X$5=1,
                    M65:X65,
                    ""),
                "")),
            MAX(IF(
                ISNUMBER(M65:X65),
                IF(
                    M$5:X$5=2,
                    M65:X65,
                    ""),
                ""))
        ),
        IF(
            Parameters!$D$16=1,
            IFERROR(
                AVERAGE(IF(
                    ISNUMBER(M65:X65),
                    IF(
                        M$5:X$5=1,
                        M65:X65,
                        ""),
                    "")),
                AVERAGE(IF(
                    ISNUMBER(M65:X65),
                    IF(
                        M$5:X$5=2,
                        M65:X65,
                        ""),
                    ""))
            ),
            IF(
                Parameters!$D$17=1,
                IFERROR(
                    IF(
                        OR(
                            IF(
                                ISNUMBER(M65:X65),
                                IF(
                                    M$5:X$5=1,
                                    M65:X65,
                                    ""),
                                "")
                            =0),
                        0,
                        GEOMEAN(IF(
                            ISNUMBER(M65:X65),
                            IF(
                                M$5:X$5=1,
                                M65:X65,
                                ""),
                            ""))
                    ),
                    IF(
                        OR(IF(
                            ISNUMBER(M65:X65),
                            IF(
                                M$5:X$5=2,
                                M65:X65,
                                ""),
                            "")
                            =0),
                        0,
                        GEOMEAN(IF(
                            ISNUMBER(M65:X65),
                            IF(
                                M$5:X$5=2,
                                M65:X65,
                                ""),
                            "")))
                )
            )
        )
    )
)</f>
        <v>1.3182897862232701</v>
      </c>
      <c r="J65" s="242">
        <v>44896</v>
      </c>
      <c r="K65" s="242">
        <v>44887</v>
      </c>
      <c r="L65" s="91" t="s">
        <v>102</v>
      </c>
      <c r="M65" s="192">
        <v>6.9947912734958804</v>
      </c>
      <c r="N65" s="192">
        <v>1.3182897862232701</v>
      </c>
      <c r="O65" s="192">
        <v>58.8333333333333</v>
      </c>
      <c r="P65" s="192">
        <v>-1.8333333333333299</v>
      </c>
      <c r="Q65"/>
      <c r="R65"/>
      <c r="S65" s="192"/>
      <c r="T65" s="192"/>
      <c r="U65" s="192"/>
      <c r="V65" s="192"/>
      <c r="W65" s="192"/>
      <c r="X65" s="192"/>
      <c r="Y65" s="80"/>
      <c r="Z65" s="80"/>
    </row>
    <row r="66" spans="1:26" x14ac:dyDescent="0.2">
      <c r="A66" s="84">
        <v>59</v>
      </c>
      <c r="B66" s="84" t="str">
        <f ca="1"/>
        <v>Eritrea</v>
      </c>
      <c r="C66" s="84" t="str">
        <f ca="1"/>
        <v>ERI</v>
      </c>
      <c r="D66" s="219" t="str">
        <f ca="1"/>
        <v>SSF           Sub-Saharan Africa</v>
      </c>
      <c r="E66" s="219" t="str">
        <f ca="1"/>
        <v>IDA</v>
      </c>
      <c r="F66" s="190" t="str">
        <f t="shared" ca="1" si="3"/>
        <v/>
      </c>
      <c r="G66" s="80">
        <f>IF(N66=7, 6.9, 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3.9173480610779108</v>
      </c>
      <c r="H66" s="80" cm="1">
        <f t="array" ref="H66">IF(
    SUM(IF(
            ISNUMBER(
                IF(
                    $M$4:$X$4,
                    (M66:X66),
                    "")),
            1,
            0))
        =0,
    NA(),
    IF(
        Parameters!$D$15=1,
        IF(
            SUM(--(ISNUMBER(IF($M$4:$X$4=1,(M66:X66),""))))&gt;0,
            MAX(IF(
                ISNUMBER(M66:X66),
                IF(
                    M$4:X$4=1,
                    M66:X66,
                    ""),
                "")),
            MAX(IF(
                ISNUMBER(M66:X66),
                IF(
                    M$4:X$4=2,
                    M66:X66,
                    ""),
                ""))
        ),
        IF(
            Parameters!$D$16=1,
            IFERROR(
                AVERAGE(IF(
                    ISNUMBER(M66:X66),
                    IF(
                        M$4:X$4=1,
                        M66:X66,
                        ""),
                    "")),
                AVERAGE(IF(
                    ISNUMBER(M66:X66),
                    IF(
                        M$4:X$4=2,
                        M66:X66,
                        ""),
                    ""))
            ),
            IF(
                Parameters!$D$17=1,
                IFERROR(
                    IF(
                        OR(
                            IF(
                                ISNUMBER(M66:X66),
                                IF(
                                    M$4:X$4=1,
                                    M66:X66,
                                    ""),
                                "")
                            =0),
                        0,
                        GEOMEAN(IF(
                            ISNUMBER(M66:X66),
                            IF(
                                M$4:X$4=1,
                                M66:X66,
                                ""),
                            ""))
                    ),
                    IF(
                        OR(IF(
                            ISNUMBER(M66:X66),
                            IF(
                                M$4:X$4=2,
                                M66:X66,
                                ""),
                            "")
                            =0),
                        0,
                        GEOMEAN(IF(
                            ISNUMBER(M66:X66),
                            IF(
                                M$4:X$4=2,
                                M66:X66,
                                ""),
                            "")))
                )
            )
        )
    )
)</f>
        <v>9.8633652902544</v>
      </c>
      <c r="I66" s="191" cm="1">
        <f t="array" ref="I66">IF(
    SUM(IF(
            ISNUMBER(
                IF(
                    $M$5:$X$5,
                    (M66:X66),
                    "")),
            1,
            0))
        =0,
    NA(),
    IF(
        Parameters!$D$15=1,
        IF(
            SUM(--(ISNUMBER(IF($M$5:$X$5=1,(M66:X66),""))))&gt;0,
            MAX(IF(
                ISNUMBER(M66:X66),
                IF(
                    M$5:X$5=1,
                    M66:X66,
                    ""),
                "")),
            MAX(IF(
                ISNUMBER(M66:X66),
                IF(
                    M$5:X$5=2,
                    M66:X66,
                    ""),
                ""))
        ),
        IF(
            Parameters!$D$16=1,
            IFERROR(
                AVERAGE(IF(
                    ISNUMBER(M66:X66),
                    IF(
                        M$5:X$5=1,
                        M66:X66,
                        ""),
                    "")),
                AVERAGE(IF(
                    ISNUMBER(M66:X66),
                    IF(
                        M$5:X$5=2,
                        M66:X66,
                        ""),
                    ""))
            ),
            IF(
                Parameters!$D$17=1,
                IFERROR(
                    IF(
                        OR(
                            IF(
                                ISNUMBER(M66:X66),
                                IF(
                                    M$5:X$5=1,
                                    M66:X66,
                                    ""),
                                "")
                            =0),
                        0,
                        GEOMEAN(IF(
                            ISNUMBER(M66:X66),
                            IF(
                                M$5:X$5=1,
                                M66:X66,
                                ""),
                            ""))
                    ),
                    IF(
                        OR(IF(
                            ISNUMBER(M66:X66),
                            IF(
                                M$5:X$5=2,
                                M66:X66,
                                ""),
                            "")
                            =0),
                        0,
                        GEOMEAN(IF(
                            ISNUMBER(M66:X66),
                            IF(
                                M$5:X$5=2,
                                M66:X66,
                                ""),
                            "")))
                )
            )
        )
    )
)</f>
        <v>1.5558194774346701</v>
      </c>
      <c r="J66" s="242">
        <v>45870</v>
      </c>
      <c r="K66" s="242">
        <v>44699</v>
      </c>
      <c r="L66" s="91" t="s">
        <v>104</v>
      </c>
      <c r="M66" s="192">
        <v>9.8633652902544</v>
      </c>
      <c r="N66" s="192">
        <v>1.5558194774346701</v>
      </c>
      <c r="O66" s="192">
        <v>74.6666666666666</v>
      </c>
      <c r="P66" s="192">
        <v>-1.6666666666666701</v>
      </c>
      <c r="Q66"/>
      <c r="R66"/>
      <c r="S66" s="192"/>
      <c r="T66" s="192"/>
      <c r="U66" s="192"/>
      <c r="V66" s="192"/>
      <c r="W66" s="192"/>
      <c r="X66" s="192"/>
      <c r="Y66" s="80"/>
      <c r="Z66" s="80"/>
    </row>
    <row r="67" spans="1:26" x14ac:dyDescent="0.2">
      <c r="A67" s="84">
        <v>60</v>
      </c>
      <c r="B67" s="84" t="str">
        <f ca="1"/>
        <v>Spain</v>
      </c>
      <c r="C67" s="84" t="str">
        <f ca="1"/>
        <v>ESP</v>
      </c>
      <c r="D67" s="219" t="str">
        <f ca="1"/>
        <v>ECS           Europe &amp; Central Asia</v>
      </c>
      <c r="E67" s="219" t="str">
        <f ca="1"/>
        <v>NA</v>
      </c>
      <c r="F67" s="190" t="str">
        <f t="shared" ca="1" si="3"/>
        <v/>
      </c>
      <c r="G67" s="80">
        <f>IF(N67=7, 6.9, 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6.9</v>
      </c>
      <c r="H67" s="80" cm="1">
        <f t="array" ref="H67">IF(
    SUM(IF(
            ISNUMBER(
                IF(
                    $M$4:$X$4,
                    (M67:X67),
                    "")),
            1,
            0))
        =0,
    NA(),
    IF(
        Parameters!$D$15=1,
        IF(
            SUM(--(ISNUMBER(IF($M$4:$X$4=1,(M67:X67),""))))&gt;0,
            MAX(IF(
                ISNUMBER(M67:X67),
                IF(
                    M$4:X$4=1,
                    M67:X67,
                    ""),
                "")),
            MAX(IF(
                ISNUMBER(M67:X67),
                IF(
                    M$4:X$4=2,
                    M67:X67,
                    ""),
                ""))
        ),
        IF(
            Parameters!$D$16=1,
            IFERROR(
                AVERAGE(IF(
                    ISNUMBER(M67:X67),
                    IF(
                        M$4:X$4=1,
                        M67:X67,
                        ""),
                    "")),
                AVERAGE(IF(
                    ISNUMBER(M67:X67),
                    IF(
                        M$4:X$4=2,
                        M67:X67,
                        ""),
                    ""))
            ),
            IF(
                Parameters!$D$17=1,
                IFERROR(
                    IF(
                        OR(
                            IF(
                                ISNUMBER(M67:X67),
                                IF(
                                    M$4:X$4=1,
                                    M67:X67,
                                    ""),
                                "")
                            =0),
                        0,
                        GEOMEAN(IF(
                            ISNUMBER(M67:X67),
                            IF(
                                M$4:X$4=1,
                                M67:X67,
                                ""),
                            ""))
                    ),
                    IF(
                        OR(IF(
                            ISNUMBER(M67:X67),
                            IF(
                                M$4:X$4=2,
                                M67:X67,
                                ""),
                            "")
                            =0),
                        0,
                        GEOMEAN(IF(
                            ISNUMBER(M67:X67),
                            IF(
                                M$4:X$4=2,
                                M67:X67,
                                ""),
                            "")))
                )
            )
        )
    )
)</f>
        <v>0.65373292066127997</v>
      </c>
      <c r="I67" s="191" cm="1">
        <f t="array" ref="I67">IF(
    SUM(IF(
            ISNUMBER(
                IF(
                    $M$5:$X$5,
                    (M67:X67),
                    "")),
            1,
            0))
        =0,
    NA(),
    IF(
        Parameters!$D$15=1,
        IF(
            SUM(--(ISNUMBER(IF($M$5:$X$5=1,(M67:X67),""))))&gt;0,
            MAX(IF(
                ISNUMBER(M67:X67),
                IF(
                    M$5:X$5=1,
                    M67:X67,
                    ""),
                "")),
            MAX(IF(
                ISNUMBER(M67:X67),
                IF(
                    M$5:X$5=2,
                    M67:X67,
                    ""),
                ""))
        ),
        IF(
            Parameters!$D$16=1,
            IFERROR(
                AVERAGE(IF(
                    ISNUMBER(M67:X67),
                    IF(
                        M$5:X$5=1,
                        M67:X67,
                        ""),
                    "")),
                AVERAGE(IF(
                    ISNUMBER(M67:X67),
                    IF(
                        M$5:X$5=2,
                        M67:X67,
                        ""),
                    ""))
            ),
            IF(
                Parameters!$D$17=1,
                IFERROR(
                    IF(
                        OR(
                            IF(
                                ISNUMBER(M67:X67),
                                IF(
                                    M$5:X$5=1,
                                    M67:X67,
                                    ""),
                                "")
                            =0),
                        0,
                        GEOMEAN(IF(
                            ISNUMBER(M67:X67),
                            IF(
                                M$5:X$5=1,
                                M67:X67,
                                ""),
                            ""))
                    ),
                    IF(
                        OR(IF(
                            ISNUMBER(M67:X67),
                            IF(
                                M$5:X$5=2,
                                M67:X67,
                                ""),
                            "")
                            =0),
                        0,
                        GEOMEAN(IF(
                            ISNUMBER(M67:X67),
                            IF(
                                M$5:X$5=2,
                                M67:X67,
                                ""),
                            "")))
                )
            )
        )
    )
)</f>
        <v>7</v>
      </c>
      <c r="J67" s="242">
        <v>46281</v>
      </c>
      <c r="K67" s="242">
        <v>46281</v>
      </c>
      <c r="L67" s="91" t="s">
        <v>106</v>
      </c>
      <c r="M67" s="192">
        <v>0.65373292066127997</v>
      </c>
      <c r="N67" s="192">
        <v>7</v>
      </c>
      <c r="O67" s="192">
        <v>23.8333333333333</v>
      </c>
      <c r="P67" s="192">
        <v>2.5</v>
      </c>
      <c r="Q67"/>
      <c r="R67"/>
      <c r="S67" s="192"/>
      <c r="T67" s="192"/>
      <c r="U67" s="192"/>
      <c r="V67" s="192"/>
      <c r="W67" s="192"/>
      <c r="X67" s="192"/>
      <c r="Y67" s="80"/>
      <c r="Z67" s="80"/>
    </row>
    <row r="68" spans="1:26" x14ac:dyDescent="0.2">
      <c r="A68" s="84">
        <v>61</v>
      </c>
      <c r="B68" s="84" t="str">
        <f ca="1"/>
        <v>Estonia</v>
      </c>
      <c r="C68" s="84" t="str">
        <f ca="1"/>
        <v>EST</v>
      </c>
      <c r="D68" s="219" t="str">
        <f ca="1"/>
        <v>ECS           Europe &amp; Central Asia</v>
      </c>
      <c r="E68" s="219" t="str">
        <f ca="1"/>
        <v>NA</v>
      </c>
      <c r="F68" s="190" t="str">
        <f t="shared" ca="1" si="3"/>
        <v/>
      </c>
      <c r="G68" s="80">
        <f>IF(N68=7, 6.9, 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1.1601473243090323</v>
      </c>
      <c r="H68" s="80" cm="1">
        <f t="array" ref="H68">IF(
    SUM(IF(
            ISNUMBER(
                IF(
                    $M$4:$X$4,
                    (M68:X68),
                    "")),
            1,
            0))
        =0,
    NA(),
    IF(
        Parameters!$D$15=1,
        IF(
            SUM(--(ISNUMBER(IF($M$4:$X$4=1,(M68:X68),""))))&gt;0,
            MAX(IF(
                ISNUMBER(M68:X68),
                IF(
                    M$4:X$4=1,
                    M68:X68,
                    ""),
                "")),
            MAX(IF(
                ISNUMBER(M68:X68),
                IF(
                    M$4:X$4=2,
                    M68:X68,
                    ""),
                ""))
        ),
        IF(
            Parameters!$D$16=1,
            IFERROR(
                AVERAGE(IF(
                    ISNUMBER(M68:X68),
                    IF(
                        M$4:X$4=1,
                        M68:X68,
                        ""),
                    "")),
                AVERAGE(IF(
                    ISNUMBER(M68:X68),
                    IF(
                        M$4:X$4=2,
                        M68:X68,
                        ""),
                    ""))
            ),
            IF(
                Parameters!$D$17=1,
                IFERROR(
                    IF(
                        OR(
                            IF(
                                ISNUMBER(M68:X68),
                                IF(
                                    M$4:X$4=1,
                                    M68:X68,
                                    ""),
                                "")
                            =0),
                        0,
                        GEOMEAN(IF(
                            ISNUMBER(M68:X68),
                            IF(
                                M$4:X$4=1,
                                M68:X68,
                                ""),
                            ""))
                    ),
                    IF(
                        OR(IF(
                            ISNUMBER(M68:X68),
                            IF(
                                M$4:X$4=2,
                                M68:X68,
                                ""),
                            "")
                            =0),
                        0,
                        GEOMEAN(IF(
                            ISNUMBER(M68:X68),
                            IF(
                                M$4:X$4=2,
                                M68:X68,
                                ""),
                            "")))
                )
            )
        )
    )
)</f>
        <v>0.86510153242243604</v>
      </c>
      <c r="I68" s="191" cm="1">
        <f t="array" ref="I68">IF(
    SUM(IF(
            ISNUMBER(
                IF(
                    $M$5:$X$5,
                    (M68:X68),
                    "")),
            1,
            0))
        =0,
    NA(),
    IF(
        Parameters!$D$15=1,
        IF(
            SUM(--(ISNUMBER(IF($M$5:$X$5=1,(M68:X68),""))))&gt;0,
            MAX(IF(
                ISNUMBER(M68:X68),
                IF(
                    M$5:X$5=1,
                    M68:X68,
                    ""),
                "")),
            MAX(IF(
                ISNUMBER(M68:X68),
                IF(
                    M$5:X$5=2,
                    M68:X68,
                    ""),
                ""))
        ),
        IF(
            Parameters!$D$16=1,
            IFERROR(
                AVERAGE(IF(
                    ISNUMBER(M68:X68),
                    IF(
                        M$5:X$5=1,
                        M68:X68,
                        ""),
                    "")),
                AVERAGE(IF(
                    ISNUMBER(M68:X68),
                    IF(
                        M$5:X$5=2,
                        M68:X68,
                        ""),
                    ""))
            ),
            IF(
                Parameters!$D$17=1,
                IFERROR(
                    IF(
                        OR(
                            IF(
                                ISNUMBER(M68:X68),
                                IF(
                                    M$5:X$5=1,
                                    M68:X68,
                                    ""),
                                "")
                            =0),
                        0,
                        GEOMEAN(IF(
                            ISNUMBER(M68:X68),
                            IF(
                                M$5:X$5=1,
                                M68:X68,
                                ""),
                            ""))
                    ),
                    IF(
                        OR(IF(
                            ISNUMBER(M68:X68),
                            IF(
                                M$5:X$5=2,
                                M68:X68,
                                ""),
                            "")
                            =0),
                        0,
                        GEOMEAN(IF(
                            ISNUMBER(M68:X68),
                            IF(
                                M$5:X$5=2,
                                M68:X68,
                                ""),
                            "")))
                )
            )
        )
    )
)</f>
        <v>1.5558194774346701</v>
      </c>
      <c r="J68" s="242">
        <v>46281</v>
      </c>
      <c r="K68" s="242">
        <v>44699</v>
      </c>
      <c r="L68" s="91" t="s">
        <v>108</v>
      </c>
      <c r="M68" s="192">
        <v>0.86510153242243604</v>
      </c>
      <c r="N68" s="192">
        <v>1.5558194774346701</v>
      </c>
      <c r="O68" s="192">
        <v>25</v>
      </c>
      <c r="P68" s="192">
        <v>-1.6666666666666601</v>
      </c>
      <c r="Q68"/>
      <c r="R68"/>
      <c r="S68" s="192"/>
      <c r="T68" s="192"/>
      <c r="U68" s="192"/>
      <c r="V68" s="192"/>
      <c r="W68" s="192"/>
      <c r="X68" s="192"/>
      <c r="Y68" s="80"/>
      <c r="Z68" s="80"/>
    </row>
    <row r="69" spans="1:26" x14ac:dyDescent="0.2">
      <c r="A69" s="84">
        <v>62</v>
      </c>
      <c r="B69" s="84" t="str">
        <f ca="1"/>
        <v>Ethiopia</v>
      </c>
      <c r="C69" s="84" t="str">
        <f ca="1"/>
        <v>ETH</v>
      </c>
      <c r="D69" s="219" t="str">
        <f ca="1"/>
        <v>SSF           Sub-Saharan Africa</v>
      </c>
      <c r="E69" s="219" t="str">
        <f ca="1"/>
        <v>IDA</v>
      </c>
      <c r="F69" s="190" t="str">
        <f t="shared" ca="1" si="3"/>
        <v/>
      </c>
      <c r="G69" s="80">
        <f>IF(N69=7, 6.9, 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0</v>
      </c>
      <c r="H69" s="80" cm="1">
        <f t="array" ref="H69">IF(
    SUM(IF(
            ISNUMBER(
                IF(
                    $M$4:$X$4,
                    (M69:X69),
                    "")),
            1,
            0))
        =0,
    NA(),
    IF(
        Parameters!$D$15=1,
        IF(
            SUM(--(ISNUMBER(IF($M$4:$X$4=1,(M69:X69),""))))&gt;0,
            MAX(IF(
                ISNUMBER(M69:X69),
                IF(
                    M$4:X$4=1,
                    M69:X69,
                    ""),
                "")),
            MAX(IF(
                ISNUMBER(M69:X69),
                IF(
                    M$4:X$4=2,
                    M69:X69,
                    ""),
                ""))
        ),
        IF(
            Parameters!$D$16=1,
            IFERROR(
                AVERAGE(IF(
                    ISNUMBER(M69:X69),
                    IF(
                        M$4:X$4=1,
                        M69:X69,
                        ""),
                    "")),
                AVERAGE(IF(
                    ISNUMBER(M69:X69),
                    IF(
                        M$4:X$4=2,
                        M69:X69,
                        ""),
                    ""))
            ),
            IF(
                Parameters!$D$17=1,
                IFERROR(
                    IF(
                        OR(
                            IF(
                                ISNUMBER(M69:X69),
                                IF(
                                    M$4:X$4=1,
                                    M69:X69,
                                    ""),
                                "")
                            =0),
                        0,
                        GEOMEAN(IF(
                            ISNUMBER(M69:X69),
                            IF(
                                M$4:X$4=1,
                                M69:X69,
                                ""),
                            ""))
                    ),
                    IF(
                        OR(IF(
                            ISNUMBER(M69:X69),
                            IF(
                                M$4:X$4=2,
                                M69:X69,
                                ""),
                            "")
                            =0),
                        0,
                        GEOMEAN(IF(
                            ISNUMBER(M69:X69),
                            IF(
                                M$4:X$4=2,
                                M69:X69,
                                ""),
                            "")))
                )
            )
        )
    )
)</f>
        <v>6.6324450819053302</v>
      </c>
      <c r="I69" s="191" cm="1">
        <f t="array" ref="I69">IF(
    SUM(IF(
            ISNUMBER(
                IF(
                    $M$5:$X$5,
                    (M69:X69),
                    "")),
            1,
            0))
        =0,
    NA(),
    IF(
        Parameters!$D$15=1,
        IF(
            SUM(--(ISNUMBER(IF($M$5:$X$5=1,(M69:X69),""))))&gt;0,
            MAX(IF(
                ISNUMBER(M69:X69),
                IF(
                    M$5:X$5=1,
                    M69:X69,
                    ""),
                "")),
            MAX(IF(
                ISNUMBER(M69:X69),
                IF(
                    M$5:X$5=2,
                    M69:X69,
                    ""),
                ""))
        ),
        IF(
            Parameters!$D$16=1,
            IFERROR(
                AVERAGE(IF(
                    ISNUMBER(M69:X69),
                    IF(
                        M$5:X$5=1,
                        M69:X69,
                        ""),
                    "")),
                AVERAGE(IF(
                    ISNUMBER(M69:X69),
                    IF(
                        M$5:X$5=2,
                        M69:X69,
                        ""),
                    ""))
            ),
            IF(
                Parameters!$D$17=1,
                IFERROR(
                    IF(
                        OR(
                            IF(
                                ISNUMBER(M69:X69),
                                IF(
                                    M$5:X$5=1,
                                    M69:X69,
                                    ""),
                                "")
                            =0),
                        0,
                        GEOMEAN(IF(
                            ISNUMBER(M69:X69),
                            IF(
                                M$5:X$5=1,
                                M69:X69,
                                ""),
                            ""))
                    ),
                    IF(
                        OR(IF(
                            ISNUMBER(M69:X69),
                            IF(
                                M$5:X$5=2,
                                M69:X69,
                                ""),
                            "")
                            =0),
                        0,
                        GEOMEAN(IF(
                            ISNUMBER(M69:X69),
                            IF(
                                M$5:X$5=2,
                                M69:X69,
                                ""),
                            "")))
                )
            )
        )
    )
)</f>
        <v>0</v>
      </c>
      <c r="J69" s="242">
        <v>46281</v>
      </c>
      <c r="K69" s="242">
        <v>44764</v>
      </c>
      <c r="L69" s="91" t="s">
        <v>110</v>
      </c>
      <c r="M69" s="192">
        <v>6.6324450819053302</v>
      </c>
      <c r="N69" s="192">
        <v>0</v>
      </c>
      <c r="O69" s="192">
        <v>56.8333333333333</v>
      </c>
      <c r="P69" s="192">
        <v>-8.1666666666666607</v>
      </c>
      <c r="Q69"/>
      <c r="R69"/>
      <c r="S69" s="192"/>
      <c r="T69" s="192"/>
      <c r="U69" s="192"/>
      <c r="V69" s="192"/>
      <c r="W69" s="192"/>
      <c r="X69" s="192"/>
      <c r="Y69" s="80"/>
      <c r="Z69" s="80"/>
    </row>
    <row r="70" spans="1:26" x14ac:dyDescent="0.2">
      <c r="A70" s="84">
        <v>63</v>
      </c>
      <c r="B70" s="84" t="str">
        <f ca="1"/>
        <v>Finland</v>
      </c>
      <c r="C70" s="84" t="str">
        <f ca="1"/>
        <v>FIN</v>
      </c>
      <c r="D70" s="219" t="str">
        <f ca="1"/>
        <v>ECS           Europe &amp; Central Asia</v>
      </c>
      <c r="E70" s="219" t="str">
        <f ca="1"/>
        <v>NA</v>
      </c>
      <c r="F70" s="190" t="str">
        <f t="shared" ca="1" si="3"/>
        <v/>
      </c>
      <c r="G70" s="80">
        <f>IF(N70=7, 6.9, 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1.7139084550948118</v>
      </c>
      <c r="H70" s="80" cm="1">
        <f t="array" ref="H70">IF(
    SUM(IF(
            ISNUMBER(
                IF(
                    $M$4:$X$4,
                    (M70:X70),
                    "")),
            1,
            0))
        =0,
    NA(),
    IF(
        Parameters!$D$15=1,
        IF(
            SUM(--(ISNUMBER(IF($M$4:$X$4=1,(M70:X70),""))))&gt;0,
            MAX(IF(
                ISNUMBER(M70:X70),
                IF(
                    M$4:X$4=1,
                    M70:X70,
                    ""),
                "")),
            MAX(IF(
                ISNUMBER(M70:X70),
                IF(
                    M$4:X$4=2,
                    M70:X70,
                    ""),
                ""))
        ),
        IF(
            Parameters!$D$16=1,
            IFERROR(
                AVERAGE(IF(
                    ISNUMBER(M70:X70),
                    IF(
                        M$4:X$4=1,
                        M70:X70,
                        ""),
                    "")),
                AVERAGE(IF(
                    ISNUMBER(M70:X70),
                    IF(
                        M$4:X$4=2,
                        M70:X70,
                        ""),
                    ""))
            ),
            IF(
                Parameters!$D$17=1,
                IFERROR(
                    IF(
                        OR(
                            IF(
                                ISNUMBER(M70:X70),
                                IF(
                                    M$4:X$4=1,
                                    M70:X70,
                                    ""),
                                "")
                            =0),
                        0,
                        GEOMEAN(IF(
                            ISNUMBER(M70:X70),
                            IF(
                                M$4:X$4=1,
                                M70:X70,
                                ""),
                            ""))
                    ),
                    IF(
                        OR(IF(
                            ISNUMBER(M70:X70),
                            IF(
                                M$4:X$4=2,
                                M70:X70,
                                ""),
                            "")
                            =0),
                        0,
                        GEOMEAN(IF(
                            ISNUMBER(M70:X70),
                            IF(
                                M$4:X$4=2,
                                M70:X70,
                                ""),
                            "")))
                )
            )
        )
    )
)</f>
        <v>0.88019929040537304</v>
      </c>
      <c r="I70" s="191" cm="1">
        <f t="array" ref="I70">IF(
    SUM(IF(
            ISNUMBER(
                IF(
                    $M$5:$X$5,
                    (M70:X70),
                    "")),
            1,
            0))
        =0,
    NA(),
    IF(
        Parameters!$D$15=1,
        IF(
            SUM(--(ISNUMBER(IF($M$5:$X$5=1,(M70:X70),""))))&gt;0,
            MAX(IF(
                ISNUMBER(M70:X70),
                IF(
                    M$5:X$5=1,
                    M70:X70,
                    ""),
                "")),
            MAX(IF(
                ISNUMBER(M70:X70),
                IF(
                    M$5:X$5=2,
                    M70:X70,
                    ""),
                ""))
        ),
        IF(
            Parameters!$D$16=1,
            IFERROR(
                AVERAGE(IF(
                    ISNUMBER(M70:X70),
                    IF(
                        M$5:X$5=1,
                        M70:X70,
                        ""),
                    "")),
                AVERAGE(IF(
                    ISNUMBER(M70:X70),
                    IF(
                        M$5:X$5=2,
                        M70:X70,
                        ""),
                    ""))
            ),
            IF(
                Parameters!$D$17=1,
                IFERROR(
                    IF(
                        OR(
                            IF(
                                ISNUMBER(M70:X70),
                                IF(
                                    M$5:X$5=1,
                                    M70:X70,
                                    ""),
                                "")
                            =0),
                        0,
                        GEOMEAN(IF(
                            ISNUMBER(M70:X70),
                            IF(
                                M$5:X$5=1,
                                M70:X70,
                                ""),
                            ""))
                    ),
                    IF(
                        OR(IF(
                            ISNUMBER(M70:X70),
                            IF(
                                M$5:X$5=2,
                                M70:X70,
                                ""),
                            "")
                            =0),
                        0,
                        GEOMEAN(IF(
                            ISNUMBER(M70:X70),
                            IF(
                                M$5:X$5=2,
                                M70:X70,
                                ""),
                            "")))
                )
            )
        )
    )
)</f>
        <v>3.3372921615201898</v>
      </c>
      <c r="J70" s="242">
        <v>46281</v>
      </c>
      <c r="K70" s="242">
        <v>46281</v>
      </c>
      <c r="L70" s="91" t="s">
        <v>112</v>
      </c>
      <c r="M70" s="192">
        <v>0.88019929040537304</v>
      </c>
      <c r="N70" s="192">
        <v>3.3372921615201898</v>
      </c>
      <c r="O70" s="192">
        <v>25.0833333333333</v>
      </c>
      <c r="P70" s="192">
        <v>-0.41666666666666402</v>
      </c>
      <c r="Q70"/>
      <c r="R70"/>
      <c r="S70" s="192"/>
      <c r="T70" s="192"/>
      <c r="U70" s="192"/>
      <c r="V70" s="192"/>
      <c r="W70" s="192"/>
      <c r="X70" s="192"/>
      <c r="Y70" s="80"/>
      <c r="Z70" s="80"/>
    </row>
    <row r="71" spans="1:26" x14ac:dyDescent="0.2">
      <c r="A71" s="84">
        <v>64</v>
      </c>
      <c r="B71" s="84" t="str">
        <f ca="1"/>
        <v>Fiji</v>
      </c>
      <c r="C71" s="84" t="str">
        <f ca="1"/>
        <v>FJI</v>
      </c>
      <c r="D71" s="219" t="str">
        <f ca="1"/>
        <v>EAS           East Asia &amp; Pacific</v>
      </c>
      <c r="E71" s="219" t="str">
        <f ca="1"/>
        <v>Blend</v>
      </c>
      <c r="F71" s="190" t="str">
        <f t="shared" ca="1" si="3"/>
        <v/>
      </c>
      <c r="G71" s="80" t="e">
        <f>IF(N71=7, 6.9, 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#N/A</v>
      </c>
      <c r="H71" s="80" t="e" cm="1">
        <f t="array" ref="H71">IF(
    SUM(IF(
            ISNUMBER(
                IF(
                    $M$4:$X$4,
                    (M71:X71),
                    "")),
            1,
            0))
        =0,
    NA(),
    IF(
        Parameters!$D$15=1,
        IF(
            SUM(--(ISNUMBER(IF($M$4:$X$4=1,(M71:X71),""))))&gt;0,
            MAX(IF(
                ISNUMBER(M71:X71),
                IF(
                    M$4:X$4=1,
                    M71:X71,
                    ""),
                "")),
            MAX(IF(
                ISNUMBER(M71:X71),
                IF(
                    M$4:X$4=2,
                    M71:X71,
                    ""),
                ""))
        ),
        IF(
            Parameters!$D$16=1,
            IFERROR(
                AVERAGE(IF(
                    ISNUMBER(M71:X71),
                    IF(
                        M$4:X$4=1,
                        M71:X71,
                        ""),
                    "")),
                AVERAGE(IF(
                    ISNUMBER(M71:X71),
                    IF(
                        M$4:X$4=2,
                        M71:X71,
                        ""),
                    ""))
            ),
            IF(
                Parameters!$D$17=1,
                IFERROR(
                    IF(
                        OR(
                            IF(
                                ISNUMBER(M71:X71),
                                IF(
                                    M$4:X$4=1,
                                    M71:X71,
                                    ""),
                                "")
                            =0),
                        0,
                        GEOMEAN(IF(
                            ISNUMBER(M71:X71),
                            IF(
                                M$4:X$4=1,
                                M71:X71,
                                ""),
                            ""))
                    ),
                    IF(
                        OR(IF(
                            ISNUMBER(M71:X71),
                            IF(
                                M$4:X$4=2,
                                M71:X71,
                                ""),
                            "")
                            =0),
                        0,
                        GEOMEAN(IF(
                            ISNUMBER(M71:X71),
                            IF(
                                M$4:X$4=2,
                                M71:X71,
                                ""),
                            "")))
                )
            )
        )
    )
)</f>
        <v>#N/A</v>
      </c>
      <c r="I71" s="191" t="e" cm="1">
        <f t="array" ref="I71">IF(
    SUM(IF(
            ISNUMBER(
                IF(
                    $M$5:$X$5,
                    (M71:X71),
                    "")),
            1,
            0))
        =0,
    NA(),
    IF(
        Parameters!$D$15=1,
        IF(
            SUM(--(ISNUMBER(IF($M$5:$X$5=1,(M71:X71),""))))&gt;0,
            MAX(IF(
                ISNUMBER(M71:X71),
                IF(
                    M$5:X$5=1,
                    M71:X71,
                    ""),
                "")),
            MAX(IF(
                ISNUMBER(M71:X71),
                IF(
                    M$5:X$5=2,
                    M71:X71,
                    ""),
                ""))
        ),
        IF(
            Parameters!$D$16=1,
            IFERROR(
                AVERAGE(IF(
                    ISNUMBER(M71:X71),
                    IF(
                        M$5:X$5=1,
                        M71:X71,
                        ""),
                    "")),
                AVERAGE(IF(
                    ISNUMBER(M71:X71),
                    IF(
                        M$5:X$5=2,
                        M71:X71,
                        ""),
                    ""))
            ),
            IF(
                Parameters!$D$17=1,
                IFERROR(
                    IF(
                        OR(
                            IF(
                                ISNUMBER(M71:X71),
                                IF(
                                    M$5:X$5=1,
                                    M71:X71,
                                    ""),
                                "")
                            =0),
                        0,
                        GEOMEAN(IF(
                            ISNUMBER(M71:X71),
                            IF(
                                M$5:X$5=1,
                                M71:X71,
                                ""),
                            ""))
                    ),
                    IF(
                        OR(IF(
                            ISNUMBER(M71:X71),
                            IF(
                                M$5:X$5=2,
                                M71:X71,
                                ""),
                            "")
                            =0),
                        0,
                        GEOMEAN(IF(
                            ISNUMBER(M71:X71),
                            IF(
                                M$5:X$5=2,
                                M71:X71,
                                ""),
                            "")))
                )
            )
        )
    )
)</f>
        <v>#N/A</v>
      </c>
      <c r="J71" s="242">
        <v>44896</v>
      </c>
      <c r="K71" s="242">
        <v>44887</v>
      </c>
      <c r="L71" s="91" t="s">
        <v>114</v>
      </c>
      <c r="M71" s="192" t="s">
        <v>409</v>
      </c>
      <c r="N71" s="192" t="s">
        <v>409</v>
      </c>
      <c r="O71" s="192" t="s">
        <v>409</v>
      </c>
      <c r="P71" s="192" t="s">
        <v>409</v>
      </c>
      <c r="Q71"/>
      <c r="R71"/>
      <c r="S71" s="192"/>
      <c r="T71" s="192"/>
      <c r="U71" s="192"/>
      <c r="V71" s="192"/>
      <c r="W71" s="192"/>
      <c r="X71" s="192"/>
      <c r="Y71" s="80"/>
      <c r="Z71" s="80"/>
    </row>
    <row r="72" spans="1:26" x14ac:dyDescent="0.2">
      <c r="A72" s="84">
        <v>65</v>
      </c>
      <c r="B72" s="84" t="str">
        <f ca="1"/>
        <v>France</v>
      </c>
      <c r="C72" s="84" t="str">
        <f ca="1"/>
        <v>FRA</v>
      </c>
      <c r="D72" s="219" t="str">
        <f ca="1"/>
        <v>ECS           Europe &amp; Central Asia</v>
      </c>
      <c r="E72" s="219" t="str">
        <f ca="1"/>
        <v>NA</v>
      </c>
      <c r="F72" s="190" t="str">
        <f t="shared" ca="1" si="3"/>
        <v/>
      </c>
      <c r="G72" s="80">
        <f>IF(N72=7, 6.9, 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0.99002671850352775</v>
      </c>
      <c r="H72" s="80" cm="1">
        <f t="array" ref="H72">IF(
    SUM(IF(
            ISNUMBER(
                IF(
                    $M$4:$X$4,
                    (M72:X72),
                    "")),
            1,
            0))
        =0,
    NA(),
    IF(
        Parameters!$D$15=1,
        IF(
            SUM(--(ISNUMBER(IF($M$4:$X$4=1,(M72:X72),""))))&gt;0,
            MAX(IF(
                ISNUMBER(M72:X72),
                IF(
                    M$4:X$4=1,
                    M72:X72,
                    ""),
                "")),
            MAX(IF(
                ISNUMBER(M72:X72),
                IF(
                    M$4:X$4=2,
                    M72:X72,
                    ""),
                ""))
        ),
        IF(
            Parameters!$D$16=1,
            IFERROR(
                AVERAGE(IF(
                    ISNUMBER(M72:X72),
                    IF(
                        M$4:X$4=1,
                        M72:X72,
                        ""),
                    "")),
                AVERAGE(IF(
                    ISNUMBER(M72:X72),
                    IF(
                        M$4:X$4=2,
                        M72:X72,
                        ""),
                    ""))
            ),
            IF(
                Parameters!$D$17=1,
                IFERROR(
                    IF(
                        OR(
                            IF(
                                ISNUMBER(M72:X72),
                                IF(
                                    M$4:X$4=1,
                                    M72:X72,
                                    ""),
                                "")
                            =0),
                        0,
                        GEOMEAN(IF(
                            ISNUMBER(M72:X72),
                            IF(
                                M$4:X$4=1,
                                M72:X72,
                                ""),
                            ""))
                    ),
                    IF(
                        OR(IF(
                            ISNUMBER(M72:X72),
                            IF(
                                M$4:X$4=2,
                                M72:X72,
                                ""),
                            "")
                            =0),
                        0,
                        GEOMEAN(IF(
                            ISNUMBER(M72:X72),
                            IF(
                                M$4:X$4=2,
                                M72:X72,
                                ""),
                            "")))
                )
            )
        )
    )
)</f>
        <v>0.200800181173097</v>
      </c>
      <c r="I72" s="191" cm="1">
        <f t="array" ref="I72">IF(
    SUM(IF(
            ISNUMBER(
                IF(
                    $M$5:$X$5,
                    (M72:X72),
                    "")),
            1,
            0))
        =0,
    NA(),
    IF(
        Parameters!$D$15=1,
        IF(
            SUM(--(ISNUMBER(IF($M$5:$X$5=1,(M72:X72),""))))&gt;0,
            MAX(IF(
                ISNUMBER(M72:X72),
                IF(
                    M$5:X$5=1,
                    M72:X72,
                    ""),
                "")),
            MAX(IF(
                ISNUMBER(M72:X72),
                IF(
                    M$5:X$5=2,
                    M72:X72,
                    ""),
                ""))
        ),
        IF(
            Parameters!$D$16=1,
            IFERROR(
                AVERAGE(IF(
                    ISNUMBER(M72:X72),
                    IF(
                        M$5:X$5=1,
                        M72:X72,
                        ""),
                    "")),
                AVERAGE(IF(
                    ISNUMBER(M72:X72),
                    IF(
                        M$5:X$5=2,
                        M72:X72,
                        ""),
                    ""))
            ),
            IF(
                Parameters!$D$17=1,
                IFERROR(
                    IF(
                        OR(
                            IF(
                                ISNUMBER(M72:X72),
                                IF(
                                    M$5:X$5=1,
                                    M72:X72,
                                    ""),
                                "")
                            =0),
                        0,
                        GEOMEAN(IF(
                            ISNUMBER(M72:X72),
                            IF(
                                M$5:X$5=1,
                                M72:X72,
                                ""),
                            ""))
                    ),
                    IF(
                        OR(IF(
                            ISNUMBER(M72:X72),
                            IF(
                                M$5:X$5=2,
                                M72:X72,
                                ""),
                            "")
                            =0),
                        0,
                        GEOMEAN(IF(
                            ISNUMBER(M72:X72),
                            IF(
                                M$5:X$5=2,
                                M72:X72,
                                ""),
                            "")))
                )
            )
        )
    )
)</f>
        <v>4.8812351543942896</v>
      </c>
      <c r="J72" s="242">
        <v>46281</v>
      </c>
      <c r="K72" s="242">
        <v>44699</v>
      </c>
      <c r="L72" s="91" t="s">
        <v>116</v>
      </c>
      <c r="M72" s="192">
        <v>0.200800181173097</v>
      </c>
      <c r="N72" s="192">
        <v>4.8812351543942896</v>
      </c>
      <c r="O72" s="192">
        <v>21.3333333333333</v>
      </c>
      <c r="P72" s="192">
        <v>0.66666666666666397</v>
      </c>
      <c r="Q72"/>
      <c r="R72"/>
      <c r="S72" s="192"/>
      <c r="T72" s="192"/>
      <c r="U72" s="192"/>
      <c r="V72" s="192"/>
      <c r="W72" s="192"/>
      <c r="X72" s="192"/>
      <c r="Y72" s="80"/>
      <c r="Z72" s="80"/>
    </row>
    <row r="73" spans="1:26" x14ac:dyDescent="0.2">
      <c r="A73" s="84">
        <v>66</v>
      </c>
      <c r="B73" s="84" t="str">
        <f ca="1"/>
        <v>Faroe Islands</v>
      </c>
      <c r="C73" s="84" t="str">
        <f ca="1"/>
        <v>FRO</v>
      </c>
      <c r="D73" s="219" t="str">
        <f ca="1"/>
        <v>ECS           Europe &amp; Central Asia</v>
      </c>
      <c r="E73" s="219" t="str">
        <f ca="1"/>
        <v>NA</v>
      </c>
      <c r="F73" s="190" t="str">
        <f t="shared" ref="F73:F136" ca="1" si="4">IF(L73 &lt;&gt; C73, "Countries don't match", "")</f>
        <v/>
      </c>
      <c r="G73" s="80" t="e">
        <f>IF(N73=7, 6.9, 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#N/A</v>
      </c>
      <c r="H73" s="80" t="e" cm="1">
        <f t="array" ref="H73">IF(
    SUM(IF(
            ISNUMBER(
                IF(
                    $M$4:$X$4,
                    (M73:X73),
                    "")),
            1,
            0))
        =0,
    NA(),
    IF(
        Parameters!$D$15=1,
        IF(
            SUM(--(ISNUMBER(IF($M$4:$X$4=1,(M73:X73),""))))&gt;0,
            MAX(IF(
                ISNUMBER(M73:X73),
                IF(
                    M$4:X$4=1,
                    M73:X73,
                    ""),
                "")),
            MAX(IF(
                ISNUMBER(M73:X73),
                IF(
                    M$4:X$4=2,
                    M73:X73,
                    ""),
                ""))
        ),
        IF(
            Parameters!$D$16=1,
            IFERROR(
                AVERAGE(IF(
                    ISNUMBER(M73:X73),
                    IF(
                        M$4:X$4=1,
                        M73:X73,
                        ""),
                    "")),
                AVERAGE(IF(
                    ISNUMBER(M73:X73),
                    IF(
                        M$4:X$4=2,
                        M73:X73,
                        ""),
                    ""))
            ),
            IF(
                Parameters!$D$17=1,
                IFERROR(
                    IF(
                        OR(
                            IF(
                                ISNUMBER(M73:X73),
                                IF(
                                    M$4:X$4=1,
                                    M73:X73,
                                    ""),
                                "")
                            =0),
                        0,
                        GEOMEAN(IF(
                            ISNUMBER(M73:X73),
                            IF(
                                M$4:X$4=1,
                                M73:X73,
                                ""),
                            ""))
                    ),
                    IF(
                        OR(IF(
                            ISNUMBER(M73:X73),
                            IF(
                                M$4:X$4=2,
                                M73:X73,
                                ""),
                            "")
                            =0),
                        0,
                        GEOMEAN(IF(
                            ISNUMBER(M73:X73),
                            IF(
                                M$4:X$4=2,
                                M73:X73,
                                ""),
                            "")))
                )
            )
        )
    )
)</f>
        <v>#N/A</v>
      </c>
      <c r="I73" s="191" t="e" cm="1">
        <f t="array" ref="I73">IF(
    SUM(IF(
            ISNUMBER(
                IF(
                    $M$5:$X$5,
                    (M73:X73),
                    "")),
            1,
            0))
        =0,
    NA(),
    IF(
        Parameters!$D$15=1,
        IF(
            SUM(--(ISNUMBER(IF($M$5:$X$5=1,(M73:X73),""))))&gt;0,
            MAX(IF(
                ISNUMBER(M73:X73),
                IF(
                    M$5:X$5=1,
                    M73:X73,
                    ""),
                "")),
            MAX(IF(
                ISNUMBER(M73:X73),
                IF(
                    M$5:X$5=2,
                    M73:X73,
                    ""),
                ""))
        ),
        IF(
            Parameters!$D$16=1,
            IFERROR(
                AVERAGE(IF(
                    ISNUMBER(M73:X73),
                    IF(
                        M$5:X$5=1,
                        M73:X73,
                        ""),
                    "")),
                AVERAGE(IF(
                    ISNUMBER(M73:X73),
                    IF(
                        M$5:X$5=2,
                        M73:X73,
                        ""),
                    ""))
            ),
            IF(
                Parameters!$D$17=1,
                IFERROR(
                    IF(
                        OR(
                            IF(
                                ISNUMBER(M73:X73),
                                IF(
                                    M$5:X$5=1,
                                    M73:X73,
                                    ""),
                                "")
                            =0),
                        0,
                        GEOMEAN(IF(
                            ISNUMBER(M73:X73),
                            IF(
                                M$5:X$5=1,
                                M73:X73,
                                ""),
                            ""))
                    ),
                    IF(
                        OR(IF(
                            ISNUMBER(M73:X73),
                            IF(
                                M$5:X$5=2,
                                M73:X73,
                                ""),
                            "")
                            =0),
                        0,
                        GEOMEAN(IF(
                            ISNUMBER(M73:X73),
                            IF(
                                M$5:X$5=2,
                                M73:X73,
                                ""),
                            "")))
                )
            )
        )
    )
)</f>
        <v>#N/A</v>
      </c>
      <c r="J73" s="242" t="s">
        <v>409</v>
      </c>
      <c r="K73" s="242" t="s">
        <v>409</v>
      </c>
      <c r="L73" s="91" t="s">
        <v>674</v>
      </c>
      <c r="M73" s="192" t="s">
        <v>409</v>
      </c>
      <c r="N73" s="192" t="s">
        <v>409</v>
      </c>
      <c r="O73" s="192" t="s">
        <v>409</v>
      </c>
      <c r="P73" s="192" t="s">
        <v>409</v>
      </c>
      <c r="Q73"/>
      <c r="R73"/>
      <c r="S73" s="192"/>
      <c r="T73" s="192"/>
      <c r="U73" s="192"/>
      <c r="V73" s="192"/>
      <c r="W73" s="192"/>
      <c r="X73" s="192"/>
      <c r="Y73" s="80"/>
      <c r="Z73" s="80"/>
    </row>
    <row r="74" spans="1:26" x14ac:dyDescent="0.2">
      <c r="A74" s="84">
        <v>67</v>
      </c>
      <c r="B74" s="84" t="str">
        <f ca="1"/>
        <v>Micronesia, Fed. Sts.</v>
      </c>
      <c r="C74" s="84" t="str">
        <f ca="1"/>
        <v>FSM</v>
      </c>
      <c r="D74" s="219" t="str">
        <f ca="1"/>
        <v>EAS           East Asia &amp; Pacific</v>
      </c>
      <c r="E74" s="219" t="str">
        <f ca="1"/>
        <v>IDA</v>
      </c>
      <c r="F74" s="190" t="str">
        <f t="shared" ca="1" si="4"/>
        <v/>
      </c>
      <c r="G74" s="80" t="e">
        <f>IF(N74=7, 6.9, 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#N/A</v>
      </c>
      <c r="H74" s="80" t="e" cm="1">
        <f t="array" ref="H74">IF(
    SUM(IF(
            ISNUMBER(
                IF(
                    $M$4:$X$4,
                    (M74:X74),
                    "")),
            1,
            0))
        =0,
    NA(),
    IF(
        Parameters!$D$15=1,
        IF(
            SUM(--(ISNUMBER(IF($M$4:$X$4=1,(M74:X74),""))))&gt;0,
            MAX(IF(
                ISNUMBER(M74:X74),
                IF(
                    M$4:X$4=1,
                    M74:X74,
                    ""),
                "")),
            MAX(IF(
                ISNUMBER(M74:X74),
                IF(
                    M$4:X$4=2,
                    M74:X74,
                    ""),
                ""))
        ),
        IF(
            Parameters!$D$16=1,
            IFERROR(
                AVERAGE(IF(
                    ISNUMBER(M74:X74),
                    IF(
                        M$4:X$4=1,
                        M74:X74,
                        ""),
                    "")),
                AVERAGE(IF(
                    ISNUMBER(M74:X74),
                    IF(
                        M$4:X$4=2,
                        M74:X74,
                        ""),
                    ""))
            ),
            IF(
                Parameters!$D$17=1,
                IFERROR(
                    IF(
                        OR(
                            IF(
                                ISNUMBER(M74:X74),
                                IF(
                                    M$4:X$4=1,
                                    M74:X74,
                                    ""),
                                "")
                            =0),
                        0,
                        GEOMEAN(IF(
                            ISNUMBER(M74:X74),
                            IF(
                                M$4:X$4=1,
                                M74:X74,
                                ""),
                            ""))
                    ),
                    IF(
                        OR(IF(
                            ISNUMBER(M74:X74),
                            IF(
                                M$4:X$4=2,
                                M74:X74,
                                ""),
                            "")
                            =0),
                        0,
                        GEOMEAN(IF(
                            ISNUMBER(M74:X74),
                            IF(
                                M$4:X$4=2,
                                M74:X74,
                                ""),
                            "")))
                )
            )
        )
    )
)</f>
        <v>#N/A</v>
      </c>
      <c r="I74" s="191" t="e" cm="1">
        <f t="array" ref="I74">IF(
    SUM(IF(
            ISNUMBER(
                IF(
                    $M$5:$X$5,
                    (M74:X74),
                    "")),
            1,
            0))
        =0,
    NA(),
    IF(
        Parameters!$D$15=1,
        IF(
            SUM(--(ISNUMBER(IF($M$5:$X$5=1,(M74:X74),""))))&gt;0,
            MAX(IF(
                ISNUMBER(M74:X74),
                IF(
                    M$5:X$5=1,
                    M74:X74,
                    ""),
                "")),
            MAX(IF(
                ISNUMBER(M74:X74),
                IF(
                    M$5:X$5=2,
                    M74:X74,
                    ""),
                ""))
        ),
        IF(
            Parameters!$D$16=1,
            IFERROR(
                AVERAGE(IF(
                    ISNUMBER(M74:X74),
                    IF(
                        M$5:X$5=1,
                        M74:X74,
                        ""),
                    "")),
                AVERAGE(IF(
                    ISNUMBER(M74:X74),
                    IF(
                        M$5:X$5=2,
                        M74:X74,
                        ""),
                    ""))
            ),
            IF(
                Parameters!$D$17=1,
                IFERROR(
                    IF(
                        OR(
                            IF(
                                ISNUMBER(M74:X74),
                                IF(
                                    M$5:X$5=1,
                                    M74:X74,
                                    ""),
                                "")
                            =0),
                        0,
                        GEOMEAN(IF(
                            ISNUMBER(M74:X74),
                            IF(
                                M$5:X$5=1,
                                M74:X74,
                                ""),
                            ""))
                    ),
                    IF(
                        OR(IF(
                            ISNUMBER(M74:X74),
                            IF(
                                M$5:X$5=2,
                                M74:X74,
                                ""),
                            "")
                            =0),
                        0,
                        GEOMEAN(IF(
                            ISNUMBER(M74:X74),
                            IF(
                                M$5:X$5=2,
                                M74:X74,
                                ""),
                            "")))
                )
            )
        )
    )
)</f>
        <v>#N/A</v>
      </c>
      <c r="J74" s="242">
        <v>44620</v>
      </c>
      <c r="K74" s="242">
        <v>44620</v>
      </c>
      <c r="L74" s="91" t="s">
        <v>117</v>
      </c>
      <c r="M74" s="192" t="s">
        <v>409</v>
      </c>
      <c r="N74" s="192" t="s">
        <v>409</v>
      </c>
      <c r="O74" s="192" t="s">
        <v>409</v>
      </c>
      <c r="P74" s="192" t="s">
        <v>409</v>
      </c>
      <c r="Q74"/>
      <c r="R74"/>
      <c r="S74" s="192"/>
      <c r="T74" s="192"/>
      <c r="U74" s="192"/>
      <c r="V74" s="192"/>
      <c r="W74" s="192"/>
      <c r="X74" s="192"/>
      <c r="Y74" s="80"/>
      <c r="Z74" s="80"/>
    </row>
    <row r="75" spans="1:26" x14ac:dyDescent="0.2">
      <c r="A75" s="84">
        <v>68</v>
      </c>
      <c r="B75" s="84" t="str">
        <f ca="1"/>
        <v>Gabon</v>
      </c>
      <c r="C75" s="84" t="str">
        <f ca="1"/>
        <v>GAB</v>
      </c>
      <c r="D75" s="219" t="str">
        <f ca="1"/>
        <v>SSF           Sub-Saharan Africa</v>
      </c>
      <c r="E75" s="219" t="str">
        <f ca="1"/>
        <v>IBRD</v>
      </c>
      <c r="F75" s="190" t="str">
        <f t="shared" ca="1" si="4"/>
        <v/>
      </c>
      <c r="G75" s="80">
        <f>IF(N75=7, 6.9, 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3.7310150825238493</v>
      </c>
      <c r="H75" s="80" cm="1">
        <f t="array" ref="H75">IF(
    SUM(IF(
            ISNUMBER(
                IF(
                    $M$4:$X$4,
                    (M75:X75),
                    "")),
            1,
            0))
        =0,
    NA(),
    IF(
        Parameters!$D$15=1,
        IF(
            SUM(--(ISNUMBER(IF($M$4:$X$4=1,(M75:X75),""))))&gt;0,
            MAX(IF(
                ISNUMBER(M75:X75),
                IF(
                    M$4:X$4=1,
                    M75:X75,
                    ""),
                "")),
            MAX(IF(
                ISNUMBER(M75:X75),
                IF(
                    M$4:X$4=2,
                    M75:X75,
                    ""),
                ""))
        ),
        IF(
            Parameters!$D$16=1,
            IFERROR(
                AVERAGE(IF(
                    ISNUMBER(M75:X75),
                    IF(
                        M$4:X$4=1,
                        M75:X75,
                        ""),
                    "")),
                AVERAGE(IF(
                    ISNUMBER(M75:X75),
                    IF(
                        M$4:X$4=2,
                        M75:X75,
                        ""),
                    ""))
            ),
            IF(
                Parameters!$D$17=1,
                IFERROR(
                    IF(
                        OR(
                            IF(
                                ISNUMBER(M75:X75),
                                IF(
                                    M$4:X$4=1,
                                    M75:X75,
                                    ""),
                                "")
                            =0),
                        0,
                        GEOMEAN(IF(
                            ISNUMBER(M75:X75),
                            IF(
                                M$4:X$4=1,
                                M75:X75,
                                ""),
                            ""))
                    ),
                    IF(
                        OR(IF(
                            ISNUMBER(M75:X75),
                            IF(
                                M$4:X$4=2,
                                M75:X75,
                                ""),
                            "")
                            =0),
                        0,
                        GEOMEAN(IF(
                            ISNUMBER(M75:X75),
                            IF(
                                M$4:X$4=2,
                                M75:X75,
                                ""),
                            "")))
                )
            )
        )
    )
)</f>
        <v>4.6697365441231904</v>
      </c>
      <c r="I75" s="191" cm="1">
        <f t="array" ref="I75">IF(
    SUM(IF(
            ISNUMBER(
                IF(
                    $M$5:$X$5,
                    (M75:X75),
                    "")),
            1,
            0))
        =0,
    NA(),
    IF(
        Parameters!$D$15=1,
        IF(
            SUM(--(ISNUMBER(IF($M$5:$X$5=1,(M75:X75),""))))&gt;0,
            MAX(IF(
                ISNUMBER(M75:X75),
                IF(
                    M$5:X$5=1,
                    M75:X75,
                    ""),
                "")),
            MAX(IF(
                ISNUMBER(M75:X75),
                IF(
                    M$5:X$5=2,
                    M75:X75,
                    ""),
                ""))
        ),
        IF(
            Parameters!$D$16=1,
            IFERROR(
                AVERAGE(IF(
                    ISNUMBER(M75:X75),
                    IF(
                        M$5:X$5=1,
                        M75:X75,
                        ""),
                    "")),
                AVERAGE(IF(
                    ISNUMBER(M75:X75),
                    IF(
                        M$5:X$5=2,
                        M75:X75,
                        ""),
                    ""))
            ),
            IF(
                Parameters!$D$17=1,
                IFERROR(
                    IF(
                        OR(
                            IF(
                                ISNUMBER(M75:X75),
                                IF(
                                    M$5:X$5=1,
                                    M75:X75,
                                    ""),
                                "")
                            =0),
                        0,
                        GEOMEAN(IF(
                            ISNUMBER(M75:X75),
                            IF(
                                M$5:X$5=1,
                                M75:X75,
                                ""),
                            ""))
                    ),
                    IF(
                        OR(IF(
                            ISNUMBER(M75:X75),
                            IF(
                                M$5:X$5=2,
                                M75:X75,
                                ""),
                            "")
                            =0),
                        0,
                        GEOMEAN(IF(
                            ISNUMBER(M75:X75),
                            IF(
                                M$5:X$5=2,
                                M75:X75,
                                ""),
                            "")))
                )
            )
        )
    )
)</f>
        <v>2.98099762470309</v>
      </c>
      <c r="J75" s="242">
        <v>46281</v>
      </c>
      <c r="K75" s="242">
        <v>44699</v>
      </c>
      <c r="L75" s="91" t="s">
        <v>119</v>
      </c>
      <c r="M75" s="192">
        <v>4.6697365441231904</v>
      </c>
      <c r="N75" s="192">
        <v>2.98099762470309</v>
      </c>
      <c r="O75" s="192">
        <v>46</v>
      </c>
      <c r="P75" s="192">
        <v>-0.66666666666666397</v>
      </c>
      <c r="Q75"/>
      <c r="R75"/>
      <c r="S75" s="192"/>
      <c r="T75" s="192"/>
      <c r="U75" s="192"/>
      <c r="V75" s="192"/>
      <c r="W75" s="192"/>
      <c r="X75" s="192"/>
      <c r="Y75" s="80"/>
      <c r="Z75" s="80"/>
    </row>
    <row r="76" spans="1:26" x14ac:dyDescent="0.2">
      <c r="A76" s="84">
        <v>69</v>
      </c>
      <c r="B76" s="84" t="str">
        <f ca="1"/>
        <v>United Kingdom</v>
      </c>
      <c r="C76" s="84" t="str">
        <f ca="1"/>
        <v>GBR</v>
      </c>
      <c r="D76" s="219" t="str">
        <f ca="1"/>
        <v>ECS           Europe &amp; Central Asia</v>
      </c>
      <c r="E76" s="219" t="str">
        <f ca="1"/>
        <v>NA</v>
      </c>
      <c r="F76" s="190" t="str">
        <f t="shared" ca="1" si="4"/>
        <v/>
      </c>
      <c r="G76" s="80">
        <f>IF(N76=7, 6.9, 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1.8398466466654653</v>
      </c>
      <c r="H76" s="80" cm="1">
        <f t="array" ref="H76">IF(
    SUM(IF(
            ISNUMBER(
                IF(
                    $M$4:$X$4,
                    (M76:X76),
                    "")),
            1,
            0))
        =0,
    NA(),
    IF(
        Parameters!$D$15=1,
        IF(
            SUM(--(ISNUMBER(IF($M$4:$X$4=1,(M76:X76),""))))&gt;0,
            MAX(IF(
                ISNUMBER(M76:X76),
                IF(
                    M$4:X$4=1,
                    M76:X76,
                    ""),
                "")),
            MAX(IF(
                ISNUMBER(M76:X76),
                IF(
                    M$4:X$4=2,
                    M76:X76,
                    ""),
                ""))
        ),
        IF(
            Parameters!$D$16=1,
            IFERROR(
                AVERAGE(IF(
                    ISNUMBER(M76:X76),
                    IF(
                        M$4:X$4=1,
                        M76:X76,
                        ""),
                    "")),
                AVERAGE(IF(
                    ISNUMBER(M76:X76),
                    IF(
                        M$4:X$4=2,
                        M76:X76,
                        ""),
                    ""))
            ),
            IF(
                Parameters!$D$17=1,
                IFERROR(
                    IF(
                        OR(
                            IF(
                                ISNUMBER(M76:X76),
                                IF(
                                    M$4:X$4=1,
                                    M76:X76,
                                    ""),
                                "")
                            =0),
                        0,
                        GEOMEAN(IF(
                            ISNUMBER(M76:X76),
                            IF(
                                M$4:X$4=1,
                                M76:X76,
                                ""),
                            ""))
                    ),
                    IF(
                        OR(IF(
                            ISNUMBER(M76:X76),
                            IF(
                                M$4:X$4=2,
                                M76:X76,
                                ""),
                            "")
                            =0),
                        0,
                        GEOMEAN(IF(
                            ISNUMBER(M76:X76),
                            IF(
                                M$4:X$4=2,
                                M76:X76,
                                ""),
                            "")))
                )
            )
        )
    )
)</f>
        <v>1.57469615762059</v>
      </c>
      <c r="I76" s="191" cm="1">
        <f t="array" ref="I76">IF(
    SUM(IF(
            ISNUMBER(
                IF(
                    $M$5:$X$5,
                    (M76:X76),
                    "")),
            1,
            0))
        =0,
    NA(),
    IF(
        Parameters!$D$15=1,
        IF(
            SUM(--(ISNUMBER(IF($M$5:$X$5=1,(M76:X76),""))))&gt;0,
            MAX(IF(
                ISNUMBER(M76:X76),
                IF(
                    M$5:X$5=1,
                    M76:X76,
                    ""),
                "")),
            MAX(IF(
                ISNUMBER(M76:X76),
                IF(
                    M$5:X$5=2,
                    M76:X76,
                    ""),
                ""))
        ),
        IF(
            Parameters!$D$16=1,
            IFERROR(
                AVERAGE(IF(
                    ISNUMBER(M76:X76),
                    IF(
                        M$5:X$5=1,
                        M76:X76,
                        ""),
                    "")),
                AVERAGE(IF(
                    ISNUMBER(M76:X76),
                    IF(
                        M$5:X$5=2,
                        M76:X76,
                        ""),
                    ""))
            ),
            IF(
                Parameters!$D$17=1,
                IFERROR(
                    IF(
                        OR(
                            IF(
                                ISNUMBER(M76:X76),
                                IF(
                                    M$5:X$5=1,
                                    M76:X76,
                                    ""),
                                "")
                            =0),
                        0,
                        GEOMEAN(IF(
                            ISNUMBER(M76:X76),
                            IF(
                                M$5:X$5=1,
                                M76:X76,
                                ""),
                            ""))
                    ),
                    IF(
                        OR(IF(
                            ISNUMBER(M76:X76),
                            IF(
                                M$5:X$5=2,
                                M76:X76,
                                ""),
                            "")
                            =0),
                        0,
                        GEOMEAN(IF(
                            ISNUMBER(M76:X76),
                            IF(
                                M$5:X$5=2,
                                M76:X76,
                                ""),
                            "")))
                )
            )
        )
    )
)</f>
        <v>2.1496437054631801</v>
      </c>
      <c r="J76" s="242">
        <v>46281</v>
      </c>
      <c r="K76" s="242">
        <v>44699</v>
      </c>
      <c r="L76" s="91" t="s">
        <v>121</v>
      </c>
      <c r="M76" s="192">
        <v>1.57469615762059</v>
      </c>
      <c r="N76" s="192">
        <v>2.1496437054631801</v>
      </c>
      <c r="O76" s="192">
        <v>28.9166666666666</v>
      </c>
      <c r="P76" s="192">
        <v>-1.24999999999999</v>
      </c>
      <c r="Q76"/>
      <c r="R76"/>
      <c r="S76" s="192"/>
      <c r="T76" s="192"/>
      <c r="U76" s="192"/>
      <c r="V76" s="192"/>
      <c r="W76" s="192"/>
      <c r="X76" s="192"/>
      <c r="Y76" s="80"/>
      <c r="Z76" s="80"/>
    </row>
    <row r="77" spans="1:26" x14ac:dyDescent="0.2">
      <c r="A77" s="84">
        <v>70</v>
      </c>
      <c r="B77" s="84" t="str">
        <f ca="1"/>
        <v>Georgia</v>
      </c>
      <c r="C77" s="84" t="str">
        <f ca="1"/>
        <v>GEO</v>
      </c>
      <c r="D77" s="219" t="str">
        <f ca="1"/>
        <v>ECS           Europe &amp; Central Asia</v>
      </c>
      <c r="E77" s="219" t="str">
        <f ca="1"/>
        <v>IBRD</v>
      </c>
      <c r="F77" s="190" t="str">
        <f t="shared" ca="1" si="4"/>
        <v/>
      </c>
      <c r="G77" s="80">
        <f>IF(N77=7, 6.9, 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0.79607115754518409</v>
      </c>
      <c r="H77" s="80" cm="1">
        <f t="array" ref="H77">IF(
    SUM(IF(
            ISNUMBER(
                IF(
                    $M$4:$X$4,
                    (M77:X77),
                    "")),
            1,
            0))
        =0,
    NA(),
    IF(
        Parameters!$D$15=1,
        IF(
            SUM(--(ISNUMBER(IF($M$4:$X$4=1,(M77:X77),""))))&gt;0,
            MAX(IF(
                ISNUMBER(M77:X77),
                IF(
                    M$4:X$4=1,
                    M77:X77,
                    ""),
                "")),
            MAX(IF(
                ISNUMBER(M77:X77),
                IF(
                    M$4:X$4=2,
                    M77:X77,
                    ""),
                ""))
        ),
        IF(
            Parameters!$D$16=1,
            IFERROR(
                AVERAGE(IF(
                    ISNUMBER(M77:X77),
                    IF(
                        M$4:X$4=1,
                        M77:X77,
                        ""),
                    "")),
                AVERAGE(IF(
                    ISNUMBER(M77:X77),
                    IF(
                        M$4:X$4=2,
                        M77:X77,
                        ""),
                    ""))
            ),
            IF(
                Parameters!$D$17=1,
                IFERROR(
                    IF(
                        OR(
                            IF(
                                ISNUMBER(M77:X77),
                                IF(
                                    M$4:X$4=1,
                                    M77:X77,
                                    ""),
                                "")
                            =0),
                        0,
                        GEOMEAN(IF(
                            ISNUMBER(M77:X77),
                            IF(
                                M$4:X$4=1,
                                M77:X77,
                                ""),
                            ""))
                    ),
                    IF(
                        OR(IF(
                            ISNUMBER(M77:X77),
                            IF(
                                M$4:X$4=2,
                                M77:X77,
                                ""),
                            "")
                            =0),
                        0,
                        GEOMEAN(IF(
                            ISNUMBER(M77:X77),
                            IF(
                                M$4:X$4=2,
                                M77:X77,
                                ""),
                            "")))
                )
            )
        )
    )
)</f>
        <v>1.0462746282177</v>
      </c>
      <c r="I77" s="191" cm="1">
        <f t="array" ref="I77">IF(
    SUM(IF(
            ISNUMBER(
                IF(
                    $M$5:$X$5,
                    (M77:X77),
                    "")),
            1,
            0))
        =0,
    NA(),
    IF(
        Parameters!$D$15=1,
        IF(
            SUM(--(ISNUMBER(IF($M$5:$X$5=1,(M77:X77),""))))&gt;0,
            MAX(IF(
                ISNUMBER(M77:X77),
                IF(
                    M$5:X$5=1,
                    M77:X77,
                    ""),
                "")),
            MAX(IF(
                ISNUMBER(M77:X77),
                IF(
                    M$5:X$5=2,
                    M77:X77,
                    ""),
                ""))
        ),
        IF(
            Parameters!$D$16=1,
            IFERROR(
                AVERAGE(IF(
                    ISNUMBER(M77:X77),
                    IF(
                        M$5:X$5=1,
                        M77:X77,
                        ""),
                    "")),
                AVERAGE(IF(
                    ISNUMBER(M77:X77),
                    IF(
                        M$5:X$5=2,
                        M77:X77,
                        ""),
                    ""))
            ),
            IF(
                Parameters!$D$17=1,
                IFERROR(
                    IF(
                        OR(
                            IF(
                                ISNUMBER(M77:X77),
                                IF(
                                    M$5:X$5=1,
                                    M77:X77,
                                    ""),
                                "")
                            =0),
                        0,
                        GEOMEAN(IF(
                            ISNUMBER(M77:X77),
                            IF(
                                M$5:X$5=1,
                                M77:X77,
                                ""),
                            ""))
                    ),
                    IF(
                        OR(IF(
                            ISNUMBER(M77:X77),
                            IF(
                                M$5:X$5=2,
                                M77:X77,
                                ""),
                            "")
                            =0),
                        0,
                        GEOMEAN(IF(
                            ISNUMBER(M77:X77),
                            IF(
                                M$5:X$5=2,
                                M77:X77,
                                ""),
                            "")))
                )
            )
        )
    )
)</f>
        <v>0.60570071258907399</v>
      </c>
      <c r="J77" s="242">
        <v>45870</v>
      </c>
      <c r="K77" s="242">
        <v>44699</v>
      </c>
      <c r="L77" s="91" t="s">
        <v>123</v>
      </c>
      <c r="M77" s="192">
        <v>1.0462746282177</v>
      </c>
      <c r="N77" s="192">
        <v>0.60570071258907399</v>
      </c>
      <c r="O77" s="192">
        <v>26</v>
      </c>
      <c r="P77" s="192">
        <v>-2.3333333333333299</v>
      </c>
      <c r="Q77"/>
      <c r="R77"/>
      <c r="S77" s="192"/>
      <c r="T77" s="192"/>
      <c r="U77" s="192"/>
      <c r="V77" s="192"/>
      <c r="W77" s="192"/>
      <c r="X77" s="192"/>
      <c r="Y77" s="80"/>
      <c r="Z77" s="80"/>
    </row>
    <row r="78" spans="1:26" x14ac:dyDescent="0.2">
      <c r="A78" s="84">
        <v>71</v>
      </c>
      <c r="B78" s="84" t="str">
        <f ca="1"/>
        <v>Ghana</v>
      </c>
      <c r="C78" s="84" t="str">
        <f ca="1"/>
        <v>GHA</v>
      </c>
      <c r="D78" s="219" t="str">
        <f ca="1"/>
        <v>SSF           Sub-Saharan Africa</v>
      </c>
      <c r="E78" s="219" t="str">
        <f ca="1"/>
        <v>IDA</v>
      </c>
      <c r="F78" s="190" t="str">
        <f t="shared" ca="1" si="4"/>
        <v/>
      </c>
      <c r="G78" s="80">
        <f>IF(N78=7, 6.9, 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2.5212165036397973</v>
      </c>
      <c r="H78" s="80" cm="1">
        <f t="array" ref="H78">IF(
    SUM(IF(
            ISNUMBER(
                IF(
                    $M$4:$X$4,
                    (M78:X78),
                    "")),
            1,
            0))
        =0,
    NA(),
    IF(
        Parameters!$D$15=1,
        IF(
            SUM(--(ISNUMBER(IF($M$4:$X$4=1,(M78:X78),""))))&gt;0,
            MAX(IF(
                ISNUMBER(M78:X78),
                IF(
                    M$4:X$4=1,
                    M78:X78,
                    ""),
                "")),
            MAX(IF(
                ISNUMBER(M78:X78),
                IF(
                    M$4:X$4=2,
                    M78:X78,
                    ""),
                ""))
        ),
        IF(
            Parameters!$D$16=1,
            IFERROR(
                AVERAGE(IF(
                    ISNUMBER(M78:X78),
                    IF(
                        M$4:X$4=1,
                        M78:X78,
                        ""),
                    "")),
                AVERAGE(IF(
                    ISNUMBER(M78:X78),
                    IF(
                        M$4:X$4=2,
                        M78:X78,
                        ""),
                    ""))
            ),
            IF(
                Parameters!$D$17=1,
                IFERROR(
                    IF(
                        OR(
                            IF(
                                ISNUMBER(M78:X78),
                                IF(
                                    M$4:X$4=1,
                                    M78:X78,
                                    ""),
                                "")
                            =0),
                        0,
                        GEOMEAN(IF(
                            ISNUMBER(M78:X78),
                            IF(
                                M$4:X$4=1,
                                M78:X78,
                                ""),
                            ""))
                    ),
                    IF(
                        OR(IF(
                            ISNUMBER(M78:X78),
                            IF(
                                M$4:X$4=2,
                                M78:X78,
                                ""),
                            "")
                            =0),
                        0,
                        GEOMEAN(IF(
                            ISNUMBER(M78:X78),
                            IF(
                                M$4:X$4=2,
                                M78:X78,
                                ""),
                            "")))
                )
            )
        )
    )
)</f>
        <v>7.53831056088171</v>
      </c>
      <c r="I78" s="191" cm="1">
        <f t="array" ref="I78">IF(
    SUM(IF(
            ISNUMBER(
                IF(
                    $M$5:$X$5,
                    (M78:X78),
                    "")),
            1,
            0))
        =0,
    NA(),
    IF(
        Parameters!$D$15=1,
        IF(
            SUM(--(ISNUMBER(IF($M$5:$X$5=1,(M78:X78),""))))&gt;0,
            MAX(IF(
                ISNUMBER(M78:X78),
                IF(
                    M$5:X$5=1,
                    M78:X78,
                    ""),
                "")),
            MAX(IF(
                ISNUMBER(M78:X78),
                IF(
                    M$5:X$5=2,
                    M78:X78,
                    ""),
                ""))
        ),
        IF(
            Parameters!$D$16=1,
            IFERROR(
                AVERAGE(IF(
                    ISNUMBER(M78:X78),
                    IF(
                        M$5:X$5=1,
                        M78:X78,
                        ""),
                    "")),
                AVERAGE(IF(
                    ISNUMBER(M78:X78),
                    IF(
                        M$5:X$5=2,
                        M78:X78,
                        ""),
                    ""))
            ),
            IF(
                Parameters!$D$17=1,
                IFERROR(
                    IF(
                        OR(
                            IF(
                                ISNUMBER(M78:X78),
                                IF(
                                    M$5:X$5=1,
                                    M78:X78,
                                    ""),
                                "")
                            =0),
                        0,
                        GEOMEAN(IF(
                            ISNUMBER(M78:X78),
                            IF(
                                M$5:X$5=1,
                                M78:X78,
                                ""),
                            ""))
                    ),
                    IF(
                        OR(IF(
                            ISNUMBER(M78:X78),
                            IF(
                                M$5:X$5=2,
                                M78:X78,
                                ""),
                            "")
                            =0),
                        0,
                        GEOMEAN(IF(
                            ISNUMBER(M78:X78),
                            IF(
                                M$5:X$5=2,
                                M78:X78,
                                ""),
                            "")))
                )
            )
        )
    )
)</f>
        <v>0.84323040380047698</v>
      </c>
      <c r="J78" s="242">
        <v>44896</v>
      </c>
      <c r="K78" s="242">
        <v>44887</v>
      </c>
      <c r="L78" s="91" t="s">
        <v>125</v>
      </c>
      <c r="M78" s="192">
        <v>7.53831056088171</v>
      </c>
      <c r="N78" s="192">
        <v>0.84323040380047698</v>
      </c>
      <c r="O78" s="192">
        <v>61.8333333333333</v>
      </c>
      <c r="P78" s="192">
        <v>-2.1666666666666599</v>
      </c>
      <c r="Q78"/>
      <c r="R78"/>
      <c r="S78" s="192"/>
      <c r="T78" s="192"/>
      <c r="U78" s="192"/>
      <c r="V78" s="192"/>
      <c r="W78" s="192"/>
      <c r="X78" s="192"/>
      <c r="Y78" s="80"/>
      <c r="Z78" s="80"/>
    </row>
    <row r="79" spans="1:26" x14ac:dyDescent="0.2">
      <c r="A79" s="84">
        <v>72</v>
      </c>
      <c r="B79" s="84" t="str">
        <f ca="1"/>
        <v>Gibraltar</v>
      </c>
      <c r="C79" s="84" t="str">
        <f ca="1"/>
        <v>GIB</v>
      </c>
      <c r="D79" s="219" t="str">
        <f ca="1"/>
        <v>ECS           Europe &amp; Central Asia</v>
      </c>
      <c r="E79" s="219" t="str">
        <f ca="1"/>
        <v>NA</v>
      </c>
      <c r="F79" s="190" t="str">
        <f t="shared" ca="1" si="4"/>
        <v/>
      </c>
      <c r="G79" s="80" t="e">
        <f>IF(N79=7, 6.9, 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#N/A</v>
      </c>
      <c r="H79" s="80" t="e" cm="1">
        <f t="array" ref="H79">IF(
    SUM(IF(
            ISNUMBER(
                IF(
                    $M$4:$X$4,
                    (M79:X79),
                    "")),
            1,
            0))
        =0,
    NA(),
    IF(
        Parameters!$D$15=1,
        IF(
            SUM(--(ISNUMBER(IF($M$4:$X$4=1,(M79:X79),""))))&gt;0,
            MAX(IF(
                ISNUMBER(M79:X79),
                IF(
                    M$4:X$4=1,
                    M79:X79,
                    ""),
                "")),
            MAX(IF(
                ISNUMBER(M79:X79),
                IF(
                    M$4:X$4=2,
                    M79:X79,
                    ""),
                ""))
        ),
        IF(
            Parameters!$D$16=1,
            IFERROR(
                AVERAGE(IF(
                    ISNUMBER(M79:X79),
                    IF(
                        M$4:X$4=1,
                        M79:X79,
                        ""),
                    "")),
                AVERAGE(IF(
                    ISNUMBER(M79:X79),
                    IF(
                        M$4:X$4=2,
                        M79:X79,
                        ""),
                    ""))
            ),
            IF(
                Parameters!$D$17=1,
                IFERROR(
                    IF(
                        OR(
                            IF(
                                ISNUMBER(M79:X79),
                                IF(
                                    M$4:X$4=1,
                                    M79:X79,
                                    ""),
                                "")
                            =0),
                        0,
                        GEOMEAN(IF(
                            ISNUMBER(M79:X79),
                            IF(
                                M$4:X$4=1,
                                M79:X79,
                                ""),
                            ""))
                    ),
                    IF(
                        OR(IF(
                            ISNUMBER(M79:X79),
                            IF(
                                M$4:X$4=2,
                                M79:X79,
                                ""),
                            "")
                            =0),
                        0,
                        GEOMEAN(IF(
                            ISNUMBER(M79:X79),
                            IF(
                                M$4:X$4=2,
                                M79:X79,
                                ""),
                            "")))
                )
            )
        )
    )
)</f>
        <v>#N/A</v>
      </c>
      <c r="I79" s="191" t="e" cm="1">
        <f t="array" ref="I79">IF(
    SUM(IF(
            ISNUMBER(
                IF(
                    $M$5:$X$5,
                    (M79:X79),
                    "")),
            1,
            0))
        =0,
    NA(),
    IF(
        Parameters!$D$15=1,
        IF(
            SUM(--(ISNUMBER(IF($M$5:$X$5=1,(M79:X79),""))))&gt;0,
            MAX(IF(
                ISNUMBER(M79:X79),
                IF(
                    M$5:X$5=1,
                    M79:X79,
                    ""),
                "")),
            MAX(IF(
                ISNUMBER(M79:X79),
                IF(
                    M$5:X$5=2,
                    M79:X79,
                    ""),
                ""))
        ),
        IF(
            Parameters!$D$16=1,
            IFERROR(
                AVERAGE(IF(
                    ISNUMBER(M79:X79),
                    IF(
                        M$5:X$5=1,
                        M79:X79,
                        ""),
                    "")),
                AVERAGE(IF(
                    ISNUMBER(M79:X79),
                    IF(
                        M$5:X$5=2,
                        M79:X79,
                        ""),
                    ""))
            ),
            IF(
                Parameters!$D$17=1,
                IFERROR(
                    IF(
                        OR(
                            IF(
                                ISNUMBER(M79:X79),
                                IF(
                                    M$5:X$5=1,
                                    M79:X79,
                                    ""),
                                "")
                            =0),
                        0,
                        GEOMEAN(IF(
                            ISNUMBER(M79:X79),
                            IF(
                                M$5:X$5=1,
                                M79:X79,
                                ""),
                            ""))
                    ),
                    IF(
                        OR(IF(
                            ISNUMBER(M79:X79),
                            IF(
                                M$5:X$5=2,
                                M79:X79,
                                ""),
                            "")
                            =0),
                        0,
                        GEOMEAN(IF(
                            ISNUMBER(M79:X79),
                            IF(
                                M$5:X$5=2,
                                M79:X79,
                                ""),
                            "")))
                )
            )
        )
    )
)</f>
        <v>#N/A</v>
      </c>
      <c r="J79" s="242" t="s">
        <v>409</v>
      </c>
      <c r="K79" s="242" t="s">
        <v>409</v>
      </c>
      <c r="L79" s="91" t="s">
        <v>675</v>
      </c>
      <c r="M79" s="192" t="s">
        <v>409</v>
      </c>
      <c r="N79" s="192" t="s">
        <v>409</v>
      </c>
      <c r="O79" s="192" t="s">
        <v>409</v>
      </c>
      <c r="P79" s="192" t="s">
        <v>409</v>
      </c>
      <c r="Q79"/>
      <c r="R79"/>
      <c r="S79" s="192"/>
      <c r="T79" s="192"/>
      <c r="U79" s="192"/>
      <c r="V79" s="192"/>
      <c r="W79" s="192"/>
      <c r="X79" s="192"/>
      <c r="Y79" s="80"/>
      <c r="Z79" s="80"/>
    </row>
    <row r="80" spans="1:26" x14ac:dyDescent="0.2">
      <c r="A80" s="84">
        <v>73</v>
      </c>
      <c r="B80" s="84" t="str">
        <f ca="1"/>
        <v>Guinea</v>
      </c>
      <c r="C80" s="84" t="str">
        <f ca="1"/>
        <v>GIN</v>
      </c>
      <c r="D80" s="219" t="str">
        <f ca="1"/>
        <v>SSF           Sub-Saharan Africa</v>
      </c>
      <c r="E80" s="219" t="str">
        <f ca="1"/>
        <v>IDA</v>
      </c>
      <c r="F80" s="190" t="str">
        <f t="shared" ca="1" si="4"/>
        <v/>
      </c>
      <c r="G80" s="80">
        <f>IF(N80=7, 6.9, 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3.3901853250547798</v>
      </c>
      <c r="H80" s="80" cm="1">
        <f t="array" ref="H80">IF(
    SUM(IF(
            ISNUMBER(
                IF(
                    $M$4:$X$4,
                    (M80:X80),
                    "")),
            1,
            0))
        =0,
    NA(),
    IF(
        Parameters!$D$15=1,
        IF(
            SUM(--(ISNUMBER(IF($M$4:$X$4=1,(M80:X80),""))))&gt;0,
            MAX(IF(
                ISNUMBER(M80:X80),
                IF(
                    M$4:X$4=1,
                    M80:X80,
                    ""),
                "")),
            MAX(IF(
                ISNUMBER(M80:X80),
                IF(
                    M$4:X$4=2,
                    M80:X80,
                    ""),
                ""))
        ),
        IF(
            Parameters!$D$16=1,
            IFERROR(
                AVERAGE(IF(
                    ISNUMBER(M80:X80),
                    IF(
                        M$4:X$4=1,
                        M80:X80,
                        ""),
                    "")),
                AVERAGE(IF(
                    ISNUMBER(M80:X80),
                    IF(
                        M$4:X$4=2,
                        M80:X80,
                        ""),
                    ""))
            ),
            IF(
                Parameters!$D$17=1,
                IFERROR(
                    IF(
                        OR(
                            IF(
                                ISNUMBER(M80:X80),
                                IF(
                                    M$4:X$4=1,
                                    M80:X80,
                                    ""),
                                "")
                            =0),
                        0,
                        GEOMEAN(IF(
                            ISNUMBER(M80:X80),
                            IF(
                                M$4:X$4=1,
                                M80:X80,
                                ""),
                            ""))
                    ),
                    IF(
                        OR(IF(
                            ISNUMBER(M80:X80),
                            IF(
                                M$4:X$4=2,
                                M80:X80,
                                ""),
                            "")
                            =0),
                        0,
                        GEOMEAN(IF(
                            ISNUMBER(M80:X80),
                            IF(
                                M$4:X$4=2,
                                M80:X80,
                                ""),
                            "")))
                )
            )
        )
    )
)</f>
        <v>7.3873329810523103</v>
      </c>
      <c r="I80" s="191" cm="1">
        <f t="array" ref="I80">IF(
    SUM(IF(
            ISNUMBER(
                IF(
                    $M$5:$X$5,
                    (M80:X80),
                    "")),
            1,
            0))
        =0,
    NA(),
    IF(
        Parameters!$D$15=1,
        IF(
            SUM(--(ISNUMBER(IF($M$5:$X$5=1,(M80:X80),""))))&gt;0,
            MAX(IF(
                ISNUMBER(M80:X80),
                IF(
                    M$5:X$5=1,
                    M80:X80,
                    ""),
                "")),
            MAX(IF(
                ISNUMBER(M80:X80),
                IF(
                    M$5:X$5=2,
                    M80:X80,
                    ""),
                ""))
        ),
        IF(
            Parameters!$D$16=1,
            IFERROR(
                AVERAGE(IF(
                    ISNUMBER(M80:X80),
                    IF(
                        M$5:X$5=1,
                        M80:X80,
                        ""),
                    "")),
                AVERAGE(IF(
                    ISNUMBER(M80:X80),
                    IF(
                        M$5:X$5=2,
                        M80:X80,
                        ""),
                    ""))
            ),
            IF(
                Parameters!$D$17=1,
                IFERROR(
                    IF(
                        OR(
                            IF(
                                ISNUMBER(M80:X80),
                                IF(
                                    M$5:X$5=1,
                                    M80:X80,
                                    ""),
                                "")
                            =0),
                        0,
                        GEOMEAN(IF(
                            ISNUMBER(M80:X80),
                            IF(
                                M$5:X$5=1,
                                M80:X80,
                                ""),
                            ""))
                    ),
                    IF(
                        OR(IF(
                            ISNUMBER(M80:X80),
                            IF(
                                M$5:X$5=2,
                                M80:X80,
                                ""),
                            "")
                            =0),
                        0,
                        GEOMEAN(IF(
                            ISNUMBER(M80:X80),
                            IF(
                                M$5:X$5=2,
                                M80:X80,
                                ""),
                            "")))
                )
            )
        )
    )
)</f>
        <v>1.5558194774346801</v>
      </c>
      <c r="J80" s="242">
        <v>46281</v>
      </c>
      <c r="K80" s="242">
        <v>44699</v>
      </c>
      <c r="L80" s="91" t="s">
        <v>127</v>
      </c>
      <c r="M80" s="192">
        <v>7.3873329810523103</v>
      </c>
      <c r="N80" s="192">
        <v>1.5558194774346801</v>
      </c>
      <c r="O80" s="192">
        <v>61</v>
      </c>
      <c r="P80" s="192">
        <v>-1.6666666666666601</v>
      </c>
      <c r="Q80"/>
      <c r="R80"/>
      <c r="S80" s="192"/>
      <c r="T80" s="192"/>
      <c r="U80" s="192"/>
      <c r="V80" s="192"/>
      <c r="W80" s="192"/>
      <c r="X80" s="192"/>
      <c r="Y80" s="80"/>
      <c r="Z80" s="80"/>
    </row>
    <row r="81" spans="1:26" x14ac:dyDescent="0.2">
      <c r="A81" s="84">
        <v>74</v>
      </c>
      <c r="B81" s="84" t="str">
        <f ca="1"/>
        <v>Gambia, The</v>
      </c>
      <c r="C81" s="84" t="str">
        <f ca="1"/>
        <v>GMB</v>
      </c>
      <c r="D81" s="219" t="str">
        <f ca="1"/>
        <v>SSF           Sub-Saharan Africa</v>
      </c>
      <c r="E81" s="219" t="str">
        <f ca="1"/>
        <v>IDA</v>
      </c>
      <c r="F81" s="190" t="str">
        <f t="shared" ca="1" si="4"/>
        <v/>
      </c>
      <c r="G81" s="80">
        <f>IF(N81=7, 6.9, 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6.7302715614243906</v>
      </c>
      <c r="H81" s="80" cm="1">
        <f t="array" ref="H81">IF(
    SUM(IF(
            ISNUMBER(
                IF(
                    $M$4:$X$4,
                    (M81:X81),
                    "")),
            1,
            0))
        =0,
    NA(),
    IF(
        Parameters!$D$15=1,
        IF(
            SUM(--(ISNUMBER(IF($M$4:$X$4=1,(M81:X81),""))))&gt;0,
            MAX(IF(
                ISNUMBER(M81:X81),
                IF(
                    M$4:X$4=1,
                    M81:X81,
                    ""),
                "")),
            MAX(IF(
                ISNUMBER(M81:X81),
                IF(
                    M$4:X$4=2,
                    M81:X81,
                    ""),
                ""))
        ),
        IF(
            Parameters!$D$16=1,
            IFERROR(
                AVERAGE(IF(
                    ISNUMBER(M81:X81),
                    IF(
                        M$4:X$4=1,
                        M81:X81,
                        ""),
                    "")),
                AVERAGE(IF(
                    ISNUMBER(M81:X81),
                    IF(
                        M$4:X$4=2,
                        M81:X81,
                        ""),
                    ""))
            ),
            IF(
                Parameters!$D$17=1,
                IFERROR(
                    IF(
                        OR(
                            IF(
                                ISNUMBER(M81:X81),
                                IF(
                                    M$4:X$4=1,
                                    M81:X81,
                                    ""),
                                "")
                            =0),
                        0,
                        GEOMEAN(IF(
                            ISNUMBER(M81:X81),
                            IF(
                                M$4:X$4=1,
                                M81:X81,
                                ""),
                            ""))
                    ),
                    IF(
                        OR(IF(
                            ISNUMBER(M81:X81),
                            IF(
                                M$4:X$4=2,
                                M81:X81,
                                ""),
                            "")
                            =0),
                        0,
                        GEOMEAN(IF(
                            ISNUMBER(M81:X81),
                            IF(
                                M$4:X$4=2,
                                M81:X81,
                                ""),
                            "")))
                )
            )
        )
    )
)</f>
        <v>6.7985204197176703</v>
      </c>
      <c r="I81" s="191" cm="1">
        <f t="array" ref="I81">IF(
    SUM(IF(
            ISNUMBER(
                IF(
                    $M$5:$X$5,
                    (M81:X81),
                    "")),
            1,
            0))
        =0,
    NA(),
    IF(
        Parameters!$D$15=1,
        IF(
            SUM(--(ISNUMBER(IF($M$5:$X$5=1,(M81:X81),""))))&gt;0,
            MAX(IF(
                ISNUMBER(M81:X81),
                IF(
                    M$5:X$5=1,
                    M81:X81,
                    ""),
                "")),
            MAX(IF(
                ISNUMBER(M81:X81),
                IF(
                    M$5:X$5=2,
                    M81:X81,
                    ""),
                ""))
        ),
        IF(
            Parameters!$D$16=1,
            IFERROR(
                AVERAGE(IF(
                    ISNUMBER(M81:X81),
                    IF(
                        M$5:X$5=1,
                        M81:X81,
                        ""),
                    "")),
                AVERAGE(IF(
                    ISNUMBER(M81:X81),
                    IF(
                        M$5:X$5=2,
                        M81:X81,
                        ""),
                    ""))
            ),
            IF(
                Parameters!$D$17=1,
                IFERROR(
                    IF(
                        OR(
                            IF(
                                ISNUMBER(M81:X81),
                                IF(
                                    M$5:X$5=1,
                                    M81:X81,
                                    ""),
                                "")
                            =0),
                        0,
                        GEOMEAN(IF(
                            ISNUMBER(M81:X81),
                            IF(
                                M$5:X$5=1,
                                M81:X81,
                                ""),
                            ""))
                    ),
                    IF(
                        OR(IF(
                            ISNUMBER(M81:X81),
                            IF(
                                M$5:X$5=2,
                                M81:X81,
                                ""),
                            "")
                            =0),
                        0,
                        GEOMEAN(IF(
                            ISNUMBER(M81:X81),
                            IF(
                                M$5:X$5=2,
                                M81:X81,
                                ""),
                            "")))
                )
            )
        )
    )
)</f>
        <v>6.6627078384798004</v>
      </c>
      <c r="J81" s="242">
        <v>44896</v>
      </c>
      <c r="K81" s="242">
        <v>46281</v>
      </c>
      <c r="L81" s="91" t="s">
        <v>128</v>
      </c>
      <c r="M81" s="192">
        <v>6.7985204197176703</v>
      </c>
      <c r="N81" s="192">
        <v>6.6627078384798004</v>
      </c>
      <c r="O81" s="192">
        <v>57.75</v>
      </c>
      <c r="P81" s="192">
        <v>1.9166666666666601</v>
      </c>
      <c r="Q81"/>
      <c r="R81"/>
      <c r="S81" s="192"/>
      <c r="T81" s="192"/>
      <c r="U81" s="192"/>
      <c r="V81" s="192"/>
      <c r="W81" s="192"/>
      <c r="X81" s="192"/>
      <c r="Y81" s="80"/>
      <c r="Z81" s="80"/>
    </row>
    <row r="82" spans="1:26" x14ac:dyDescent="0.2">
      <c r="A82" s="84">
        <v>75</v>
      </c>
      <c r="B82" s="84" t="str">
        <f ca="1"/>
        <v>Guinea-Bissau</v>
      </c>
      <c r="C82" s="84" t="str">
        <f ca="1"/>
        <v>GNB</v>
      </c>
      <c r="D82" s="219" t="str">
        <f ca="1"/>
        <v>SSF           Sub-Saharan Africa</v>
      </c>
      <c r="E82" s="219" t="str">
        <f ca="1"/>
        <v>IDA</v>
      </c>
      <c r="F82" s="190" t="str">
        <f t="shared" ca="1" si="4"/>
        <v/>
      </c>
      <c r="G82" s="80" t="e">
        <f>IF(N82=7, 6.9, 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#N/A</v>
      </c>
      <c r="H82" s="80" t="e" cm="1">
        <f t="array" ref="H82">IF(
    SUM(IF(
            ISNUMBER(
                IF(
                    $M$4:$X$4,
                    (M82:X82),
                    "")),
            1,
            0))
        =0,
    NA(),
    IF(
        Parameters!$D$15=1,
        IF(
            SUM(--(ISNUMBER(IF($M$4:$X$4=1,(M82:X82),""))))&gt;0,
            MAX(IF(
                ISNUMBER(M82:X82),
                IF(
                    M$4:X$4=1,
                    M82:X82,
                    ""),
                "")),
            MAX(IF(
                ISNUMBER(M82:X82),
                IF(
                    M$4:X$4=2,
                    M82:X82,
                    ""),
                ""))
        ),
        IF(
            Parameters!$D$16=1,
            IFERROR(
                AVERAGE(IF(
                    ISNUMBER(M82:X82),
                    IF(
                        M$4:X$4=1,
                        M82:X82,
                        ""),
                    "")),
                AVERAGE(IF(
                    ISNUMBER(M82:X82),
                    IF(
                        M$4:X$4=2,
                        M82:X82,
                        ""),
                    ""))
            ),
            IF(
                Parameters!$D$17=1,
                IFERROR(
                    IF(
                        OR(
                            IF(
                                ISNUMBER(M82:X82),
                                IF(
                                    M$4:X$4=1,
                                    M82:X82,
                                    ""),
                                "")
                            =0),
                        0,
                        GEOMEAN(IF(
                            ISNUMBER(M82:X82),
                            IF(
                                M$4:X$4=1,
                                M82:X82,
                                ""),
                            ""))
                    ),
                    IF(
                        OR(IF(
                            ISNUMBER(M82:X82),
                            IF(
                                M$4:X$4=2,
                                M82:X82,
                                ""),
                            "")
                            =0),
                        0,
                        GEOMEAN(IF(
                            ISNUMBER(M82:X82),
                            IF(
                                M$4:X$4=2,
                                M82:X82,
                                ""),
                            "")))
                )
            )
        )
    )
)</f>
        <v>#N/A</v>
      </c>
      <c r="I82" s="191" t="e" cm="1">
        <f t="array" ref="I82">IF(
    SUM(IF(
            ISNUMBER(
                IF(
                    $M$5:$X$5,
                    (M82:X82),
                    "")),
            1,
            0))
        =0,
    NA(),
    IF(
        Parameters!$D$15=1,
        IF(
            SUM(--(ISNUMBER(IF($M$5:$X$5=1,(M82:X82),""))))&gt;0,
            MAX(IF(
                ISNUMBER(M82:X82),
                IF(
                    M$5:X$5=1,
                    M82:X82,
                    ""),
                "")),
            MAX(IF(
                ISNUMBER(M82:X82),
                IF(
                    M$5:X$5=2,
                    M82:X82,
                    ""),
                ""))
        ),
        IF(
            Parameters!$D$16=1,
            IFERROR(
                AVERAGE(IF(
                    ISNUMBER(M82:X82),
                    IF(
                        M$5:X$5=1,
                        M82:X82,
                        ""),
                    "")),
                AVERAGE(IF(
                    ISNUMBER(M82:X82),
                    IF(
                        M$5:X$5=2,
                        M82:X82,
                        ""),
                    ""))
            ),
            IF(
                Parameters!$D$17=1,
                IFERROR(
                    IF(
                        OR(
                            IF(
                                ISNUMBER(M82:X82),
                                IF(
                                    M$5:X$5=1,
                                    M82:X82,
                                    ""),
                                "")
                            =0),
                        0,
                        GEOMEAN(IF(
                            ISNUMBER(M82:X82),
                            IF(
                                M$5:X$5=1,
                                M82:X82,
                                ""),
                            ""))
                    ),
                    IF(
                        OR(IF(
                            ISNUMBER(M82:X82),
                            IF(
                                M$5:X$5=2,
                                M82:X82,
                                ""),
                            "")
                            =0),
                        0,
                        GEOMEAN(IF(
                            ISNUMBER(M82:X82),
                            IF(
                                M$5:X$5=2,
                                M82:X82,
                                ""),
                            "")))
                )
            )
        )
    )
)</f>
        <v>#N/A</v>
      </c>
      <c r="J82" s="242">
        <v>44620</v>
      </c>
      <c r="K82" s="242">
        <v>44620</v>
      </c>
      <c r="L82" s="91" t="s">
        <v>130</v>
      </c>
      <c r="M82" s="192" t="s">
        <v>409</v>
      </c>
      <c r="N82" s="192" t="s">
        <v>409</v>
      </c>
      <c r="O82" s="192" t="s">
        <v>409</v>
      </c>
      <c r="P82" s="192" t="s">
        <v>409</v>
      </c>
      <c r="Q82"/>
      <c r="R82"/>
      <c r="S82" s="192"/>
      <c r="T82" s="192"/>
      <c r="U82" s="192"/>
      <c r="V82" s="192"/>
      <c r="W82" s="192"/>
      <c r="X82" s="192"/>
      <c r="Y82" s="80"/>
      <c r="Z82" s="80"/>
    </row>
    <row r="83" spans="1:26" x14ac:dyDescent="0.2">
      <c r="A83" s="84">
        <v>76</v>
      </c>
      <c r="B83" s="84" t="str">
        <f ca="1"/>
        <v>Equatorial Guinea</v>
      </c>
      <c r="C83" s="84" t="str">
        <f ca="1"/>
        <v>GNQ</v>
      </c>
      <c r="D83" s="219" t="str">
        <f ca="1"/>
        <v>SSF           Sub-Saharan Africa</v>
      </c>
      <c r="E83" s="219" t="str">
        <f ca="1"/>
        <v>IBRD</v>
      </c>
      <c r="F83" s="190" t="str">
        <f t="shared" ca="1" si="4"/>
        <v/>
      </c>
      <c r="G83" s="80">
        <f>IF(N83=7, 6.9, 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4.3235336221171723</v>
      </c>
      <c r="H83" s="80" cm="1">
        <f t="array" ref="H83">IF(
    SUM(IF(
            ISNUMBER(
                IF(
                    $M$4:$X$4,
                    (M83:X83),
                    "")),
            1,
            0))
        =0,
    NA(),
    IF(
        Parameters!$D$15=1,
        IF(
            SUM(--(ISNUMBER(IF($M$4:$X$4=1,(M83:X83),""))))&gt;0,
            MAX(IF(
                ISNUMBER(M83:X83),
                IF(
                    M$4:X$4=1,
                    M83:X83,
                    ""),
                "")),
            MAX(IF(
                ISNUMBER(M83:X83),
                IF(
                    M$4:X$4=2,
                    M83:X83,
                    ""),
                ""))
        ),
        IF(
            Parameters!$D$16=1,
            IFERROR(
                AVERAGE(IF(
                    ISNUMBER(M83:X83),
                    IF(
                        M$4:X$4=1,
                        M83:X83,
                        ""),
                    "")),
                AVERAGE(IF(
                    ISNUMBER(M83:X83),
                    IF(
                        M$4:X$4=2,
                        M83:X83,
                        ""),
                    ""))
            ),
            IF(
                Parameters!$D$17=1,
                IFERROR(
                    IF(
                        OR(
                            IF(
                                ISNUMBER(M83:X83),
                                IF(
                                    M$4:X$4=1,
                                    M83:X83,
                                    ""),
                                "")
                            =0),
                        0,
                        GEOMEAN(IF(
                            ISNUMBER(M83:X83),
                            IF(
                                M$4:X$4=1,
                                M83:X83,
                                ""),
                            ""))
                    ),
                    IF(
                        OR(IF(
                            ISNUMBER(M83:X83),
                            IF(
                                M$4:X$4=2,
                                M83:X83,
                                ""),
                            "")
                            =0),
                        0,
                        GEOMEAN(IF(
                            ISNUMBER(M83:X83),
                            IF(
                                M$4:X$4=2,
                                M83:X83,
                                ""),
                            "")))
                )
            )
        )
    )
)</f>
        <v>6.8136181777006097</v>
      </c>
      <c r="I83" s="191" cm="1">
        <f t="array" ref="I83">IF(
    SUM(IF(
            ISNUMBER(
                IF(
                    $M$5:$X$5,
                    (M83:X83),
                    "")),
            1,
            0))
        =0,
    NA(),
    IF(
        Parameters!$D$15=1,
        IF(
            SUM(--(ISNUMBER(IF($M$5:$X$5=1,(M83:X83),""))))&gt;0,
            MAX(IF(
                ISNUMBER(M83:X83),
                IF(
                    M$5:X$5=1,
                    M83:X83,
                    ""),
                "")),
            MAX(IF(
                ISNUMBER(M83:X83),
                IF(
                    M$5:X$5=2,
                    M83:X83,
                    ""),
                ""))
        ),
        IF(
            Parameters!$D$16=1,
            IFERROR(
                AVERAGE(IF(
                    ISNUMBER(M83:X83),
                    IF(
                        M$5:X$5=1,
                        M83:X83,
                        ""),
                    "")),
                AVERAGE(IF(
                    ISNUMBER(M83:X83),
                    IF(
                        M$5:X$5=2,
                        M83:X83,
                        ""),
                    ""))
            ),
            IF(
                Parameters!$D$17=1,
                IFERROR(
                    IF(
                        OR(
                            IF(
                                ISNUMBER(M83:X83),
                                IF(
                                    M$5:X$5=1,
                                    M83:X83,
                                    ""),
                                "")
                            =0),
                        0,
                        GEOMEAN(IF(
                            ISNUMBER(M83:X83),
                            IF(
                                M$5:X$5=1,
                                M83:X83,
                                ""),
                            ""))
                    ),
                    IF(
                        OR(IF(
                            ISNUMBER(M83:X83),
                            IF(
                                M$5:X$5=2,
                                M83:X83,
                                ""),
                            "")
                            =0),
                        0,
                        GEOMEAN(IF(
                            ISNUMBER(M83:X83),
                            IF(
                                M$5:X$5=2,
                                M83:X83,
                                ""),
                            "")))
                )
            )
        )
    )
)</f>
        <v>2.7434679334916798</v>
      </c>
      <c r="J83" s="242">
        <v>46281</v>
      </c>
      <c r="K83" s="242">
        <v>44699</v>
      </c>
      <c r="L83" s="91" t="s">
        <v>132</v>
      </c>
      <c r="M83" s="192">
        <v>6.8136181777006097</v>
      </c>
      <c r="N83" s="192">
        <v>2.7434679334916798</v>
      </c>
      <c r="O83" s="192">
        <v>57.8333333333333</v>
      </c>
      <c r="P83" s="192">
        <v>-0.83333333333333504</v>
      </c>
      <c r="Q83"/>
      <c r="R83"/>
      <c r="S83" s="192"/>
      <c r="T83" s="192"/>
      <c r="U83" s="192"/>
      <c r="V83" s="192"/>
      <c r="W83" s="192"/>
      <c r="X83" s="192"/>
      <c r="Y83" s="80"/>
      <c r="Z83" s="80"/>
    </row>
    <row r="84" spans="1:26" x14ac:dyDescent="0.2">
      <c r="A84" s="84">
        <v>77</v>
      </c>
      <c r="B84" s="84" t="str">
        <f ca="1"/>
        <v>Greece</v>
      </c>
      <c r="C84" s="84" t="str">
        <f ca="1"/>
        <v>GRC</v>
      </c>
      <c r="D84" s="219" t="str">
        <f ca="1"/>
        <v>ECS           Europe &amp; Central Asia</v>
      </c>
      <c r="E84" s="219" t="str">
        <f ca="1"/>
        <v>NA</v>
      </c>
      <c r="F84" s="190" t="str">
        <f t="shared" ca="1" si="4"/>
        <v/>
      </c>
      <c r="G84" s="80">
        <f>IF(N84=7, 6.9, 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2.9767618055748843</v>
      </c>
      <c r="H84" s="80" cm="1">
        <f t="array" ref="H84">IF(
    SUM(IF(
            ISNUMBER(
                IF(
                    $M$4:$X$4,
                    (M84:X84),
                    "")),
            1,
            0))
        =0,
    NA(),
    IF(
        Parameters!$D$15=1,
        IF(
            SUM(--(ISNUMBER(IF($M$4:$X$4=1,(M84:X84),""))))&gt;0,
            MAX(IF(
                ISNUMBER(M84:X84),
                IF(
                    M$4:X$4=1,
                    M84:X84,
                    ""),
                "")),
            MAX(IF(
                ISNUMBER(M84:X84),
                IF(
                    M$4:X$4=2,
                    M84:X84,
                    ""),
                ""))
        ),
        IF(
            Parameters!$D$16=1,
            IFERROR(
                AVERAGE(IF(
                    ISNUMBER(M84:X84),
                    IF(
                        M$4:X$4=1,
                        M84:X84,
                        ""),
                    "")),
                AVERAGE(IF(
                    ISNUMBER(M84:X84),
                    IF(
                        M$4:X$4=2,
                        M84:X84,
                        ""),
                    ""))
            ),
            IF(
                Parameters!$D$17=1,
                IFERROR(
                    IF(
                        OR(
                            IF(
                                ISNUMBER(M84:X84),
                                IF(
                                    M$4:X$4=1,
                                    M84:X84,
                                    ""),
                                "")
                            =0),
                        0,
                        GEOMEAN(IF(
                            ISNUMBER(M84:X84),
                            IF(
                                M$4:X$4=1,
                                M84:X84,
                                ""),
                            ""))
                    ),
                    IF(
                        OR(IF(
                            ISNUMBER(M84:X84),
                            IF(
                                M$4:X$4=2,
                                M84:X84,
                                ""),
                            "")
                            =0),
                        0,
                        GEOMEAN(IF(
                            ISNUMBER(M84:X84),
                            IF(
                                M$4:X$4=2,
                                M84:X84,
                                ""),
                            "")))
                )
            )
        )
    )
)</f>
        <v>2.25409526685287</v>
      </c>
      <c r="I84" s="191" cm="1">
        <f t="array" ref="I84">IF(
    SUM(IF(
            ISNUMBER(
                IF(
                    $M$5:$X$5,
                    (M84:X84),
                    "")),
            1,
            0))
        =0,
    NA(),
    IF(
        Parameters!$D$15=1,
        IF(
            SUM(--(ISNUMBER(IF($M$5:$X$5=1,(M84:X84),""))))&gt;0,
            MAX(IF(
                ISNUMBER(M84:X84),
                IF(
                    M$5:X$5=1,
                    M84:X84,
                    ""),
                "")),
            MAX(IF(
                ISNUMBER(M84:X84),
                IF(
                    M$5:X$5=2,
                    M84:X84,
                    ""),
                ""))
        ),
        IF(
            Parameters!$D$16=1,
            IFERROR(
                AVERAGE(IF(
                    ISNUMBER(M84:X84),
                    IF(
                        M$5:X$5=1,
                        M84:X84,
                        ""),
                    "")),
                AVERAGE(IF(
                    ISNUMBER(M84:X84),
                    IF(
                        M$5:X$5=2,
                        M84:X84,
                        ""),
                    ""))
            ),
            IF(
                Parameters!$D$17=1,
                IFERROR(
                    IF(
                        OR(
                            IF(
                                ISNUMBER(M84:X84),
                                IF(
                                    M$5:X$5=1,
                                    M84:X84,
                                    ""),
                                "")
                            =0),
                        0,
                        GEOMEAN(IF(
                            ISNUMBER(M84:X84),
                            IF(
                                M$5:X$5=1,
                                M84:X84,
                                ""),
                            ""))
                    ),
                    IF(
                        OR(IF(
                            ISNUMBER(M84:X84),
                            IF(
                                M$5:X$5=2,
                                M84:X84,
                                ""),
                            "")
                            =0),
                        0,
                        GEOMEAN(IF(
                            ISNUMBER(M84:X84),
                            IF(
                                M$5:X$5=2,
                                M84:X84,
                                ""),
                            "")))
                )
            )
        )
    )
)</f>
        <v>3.93111638954869</v>
      </c>
      <c r="J84" s="242">
        <v>46281</v>
      </c>
      <c r="K84" s="242">
        <v>46281</v>
      </c>
      <c r="L84" s="91" t="s">
        <v>134</v>
      </c>
      <c r="M84" s="192">
        <v>2.25409526685287</v>
      </c>
      <c r="N84" s="192">
        <v>3.93111638954869</v>
      </c>
      <c r="O84" s="192">
        <v>32.6666666666666</v>
      </c>
      <c r="P84" s="192">
        <v>0</v>
      </c>
      <c r="Q84"/>
      <c r="R84"/>
      <c r="S84" s="192"/>
      <c r="T84" s="192"/>
      <c r="U84" s="192"/>
      <c r="V84" s="192"/>
      <c r="W84" s="192"/>
      <c r="X84" s="192"/>
      <c r="Y84" s="80"/>
      <c r="Z84" s="80"/>
    </row>
    <row r="85" spans="1:26" x14ac:dyDescent="0.2">
      <c r="A85" s="84">
        <v>78</v>
      </c>
      <c r="B85" s="84" t="str">
        <f ca="1"/>
        <v>Grenada</v>
      </c>
      <c r="C85" s="84" t="str">
        <f ca="1"/>
        <v>GRD</v>
      </c>
      <c r="D85" s="219" t="str">
        <f ca="1"/>
        <v>LCN           Latin America &amp; Caribbean</v>
      </c>
      <c r="E85" s="219" t="str">
        <f ca="1"/>
        <v>Blend</v>
      </c>
      <c r="F85" s="190" t="str">
        <f t="shared" ca="1" si="4"/>
        <v/>
      </c>
      <c r="G85" s="80" t="e">
        <f>IF(N85=7, 6.9, 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#N/A</v>
      </c>
      <c r="H85" s="80" t="e" cm="1">
        <f t="array" ref="H85">IF(
    SUM(IF(
            ISNUMBER(
                IF(
                    $M$4:$X$4,
                    (M85:X85),
                    "")),
            1,
            0))
        =0,
    NA(),
    IF(
        Parameters!$D$15=1,
        IF(
            SUM(--(ISNUMBER(IF($M$4:$X$4=1,(M85:X85),""))))&gt;0,
            MAX(IF(
                ISNUMBER(M85:X85),
                IF(
                    M$4:X$4=1,
                    M85:X85,
                    ""),
                "")),
            MAX(IF(
                ISNUMBER(M85:X85),
                IF(
                    M$4:X$4=2,
                    M85:X85,
                    ""),
                ""))
        ),
        IF(
            Parameters!$D$16=1,
            IFERROR(
                AVERAGE(IF(
                    ISNUMBER(M85:X85),
                    IF(
                        M$4:X$4=1,
                        M85:X85,
                        ""),
                    "")),
                AVERAGE(IF(
                    ISNUMBER(M85:X85),
                    IF(
                        M$4:X$4=2,
                        M85:X85,
                        ""),
                    ""))
            ),
            IF(
                Parameters!$D$17=1,
                IFERROR(
                    IF(
                        OR(
                            IF(
                                ISNUMBER(M85:X85),
                                IF(
                                    M$4:X$4=1,
                                    M85:X85,
                                    ""),
                                "")
                            =0),
                        0,
                        GEOMEAN(IF(
                            ISNUMBER(M85:X85),
                            IF(
                                M$4:X$4=1,
                                M85:X85,
                                ""),
                            ""))
                    ),
                    IF(
                        OR(IF(
                            ISNUMBER(M85:X85),
                            IF(
                                M$4:X$4=2,
                                M85:X85,
                                ""),
                            "")
                            =0),
                        0,
                        GEOMEAN(IF(
                            ISNUMBER(M85:X85),
                            IF(
                                M$4:X$4=2,
                                M85:X85,
                                ""),
                            "")))
                )
            )
        )
    )
)</f>
        <v>#N/A</v>
      </c>
      <c r="I85" s="191" t="e" cm="1">
        <f t="array" ref="I85">IF(
    SUM(IF(
            ISNUMBER(
                IF(
                    $M$5:$X$5,
                    (M85:X85),
                    "")),
            1,
            0))
        =0,
    NA(),
    IF(
        Parameters!$D$15=1,
        IF(
            SUM(--(ISNUMBER(IF($M$5:$X$5=1,(M85:X85),""))))&gt;0,
            MAX(IF(
                ISNUMBER(M85:X85),
                IF(
                    M$5:X$5=1,
                    M85:X85,
                    ""),
                "")),
            MAX(IF(
                ISNUMBER(M85:X85),
                IF(
                    M$5:X$5=2,
                    M85:X85,
                    ""),
                ""))
        ),
        IF(
            Parameters!$D$16=1,
            IFERROR(
                AVERAGE(IF(
                    ISNUMBER(M85:X85),
                    IF(
                        M$5:X$5=1,
                        M85:X85,
                        ""),
                    "")),
                AVERAGE(IF(
                    ISNUMBER(M85:X85),
                    IF(
                        M$5:X$5=2,
                        M85:X85,
                        ""),
                    ""))
            ),
            IF(
                Parameters!$D$17=1,
                IFERROR(
                    IF(
                        OR(
                            IF(
                                ISNUMBER(M85:X85),
                                IF(
                                    M$5:X$5=1,
                                    M85:X85,
                                    ""),
                                "")
                            =0),
                        0,
                        GEOMEAN(IF(
                            ISNUMBER(M85:X85),
                            IF(
                                M$5:X$5=1,
                                M85:X85,
                                ""),
                            ""))
                    ),
                    IF(
                        OR(IF(
                            ISNUMBER(M85:X85),
                            IF(
                                M$5:X$5=2,
                                M85:X85,
                                ""),
                            "")
                            =0),
                        0,
                        GEOMEAN(IF(
                            ISNUMBER(M85:X85),
                            IF(
                                M$5:X$5=2,
                                M85:X85,
                                ""),
                            "")))
                )
            )
        )
    )
)</f>
        <v>#N/A</v>
      </c>
      <c r="J85" s="242">
        <v>44620</v>
      </c>
      <c r="K85" s="242">
        <v>44620</v>
      </c>
      <c r="L85" s="91" t="s">
        <v>136</v>
      </c>
      <c r="M85" s="192" t="s">
        <v>409</v>
      </c>
      <c r="N85" s="192" t="s">
        <v>409</v>
      </c>
      <c r="O85" s="192" t="s">
        <v>409</v>
      </c>
      <c r="P85" s="192" t="s">
        <v>409</v>
      </c>
      <c r="Q85"/>
      <c r="R85"/>
      <c r="S85" s="192"/>
      <c r="T85" s="192"/>
      <c r="U85" s="192"/>
      <c r="V85" s="192"/>
      <c r="W85" s="192"/>
      <c r="X85" s="192"/>
      <c r="Y85" s="80"/>
      <c r="Z85" s="80"/>
    </row>
    <row r="86" spans="1:26" x14ac:dyDescent="0.2">
      <c r="A86" s="84">
        <v>79</v>
      </c>
      <c r="B86" s="84" t="str">
        <f ca="1"/>
        <v>Greenland</v>
      </c>
      <c r="C86" s="84" t="str">
        <f ca="1"/>
        <v>GRL</v>
      </c>
      <c r="D86" s="219" t="str">
        <f ca="1"/>
        <v>ECS           Europe &amp; Central Asia</v>
      </c>
      <c r="E86" s="219" t="str">
        <f ca="1"/>
        <v>NA</v>
      </c>
      <c r="F86" s="190" t="str">
        <f t="shared" ca="1" si="4"/>
        <v/>
      </c>
      <c r="G86" s="80">
        <f>IF(N86=7, 6.9, 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0</v>
      </c>
      <c r="H86" s="80" cm="1">
        <f t="array" ref="H86">IF(
    SUM(IF(
            ISNUMBER(
                IF(
                    $M$4:$X$4,
                    (M86:X86),
                    "")),
            1,
            0))
        =0,
    NA(),
    IF(
        Parameters!$D$15=1,
        IF(
            SUM(--(ISNUMBER(IF($M$4:$X$4=1,(M86:X86),""))))&gt;0,
            MAX(IF(
                ISNUMBER(M86:X86),
                IF(
                    M$4:X$4=1,
                    M86:X86,
                    ""),
                "")),
            MAX(IF(
                ISNUMBER(M86:X86),
                IF(
                    M$4:X$4=2,
                    M86:X86,
                    ""),
                ""))
        ),
        IF(
            Parameters!$D$16=1,
            IFERROR(
                AVERAGE(IF(
                    ISNUMBER(M86:X86),
                    IF(
                        M$4:X$4=1,
                        M86:X86,
                        ""),
                    "")),
                AVERAGE(IF(
                    ISNUMBER(M86:X86),
                    IF(
                        M$4:X$4=2,
                        M86:X86,
                        ""),
                    ""))
            ),
            IF(
                Parameters!$D$17=1,
                IFERROR(
                    IF(
                        OR(
                            IF(
                                ISNUMBER(M86:X86),
                                IF(
                                    M$4:X$4=1,
                                    M86:X86,
                                    ""),
                                "")
                            =0),
                        0,
                        GEOMEAN(IF(
                            ISNUMBER(M86:X86),
                            IF(
                                M$4:X$4=1,
                                M86:X86,
                                ""),
                            ""))
                    ),
                    IF(
                        OR(IF(
                            ISNUMBER(M86:X86),
                            IF(
                                M$4:X$4=2,
                                M86:X86,
                                ""),
                            "")
                            =0),
                        0,
                        GEOMEAN(IF(
                            ISNUMBER(M86:X86),
                            IF(
                                M$4:X$4=2,
                                M86:X86,
                                ""),
                            "")))
                )
            )
        )
    )
)</f>
        <v>0</v>
      </c>
      <c r="I86" s="191" cm="1">
        <f t="array" ref="I86">IF(
    SUM(IF(
            ISNUMBER(
                IF(
                    $M$5:$X$5,
                    (M86:X86),
                    "")),
            1,
            0))
        =0,
    NA(),
    IF(
        Parameters!$D$15=1,
        IF(
            SUM(--(ISNUMBER(IF($M$5:$X$5=1,(M86:X86),""))))&gt;0,
            MAX(IF(
                ISNUMBER(M86:X86),
                IF(
                    M$5:X$5=1,
                    M86:X86,
                    ""),
                "")),
            MAX(IF(
                ISNUMBER(M86:X86),
                IF(
                    M$5:X$5=2,
                    M86:X86,
                    ""),
                ""))
        ),
        IF(
            Parameters!$D$16=1,
            IFERROR(
                AVERAGE(IF(
                    ISNUMBER(M86:X86),
                    IF(
                        M$5:X$5=1,
                        M86:X86,
                        ""),
                    "")),
                AVERAGE(IF(
                    ISNUMBER(M86:X86),
                    IF(
                        M$5:X$5=2,
                        M86:X86,
                        ""),
                    ""))
            ),
            IF(
                Parameters!$D$17=1,
                IFERROR(
                    IF(
                        OR(
                            IF(
                                ISNUMBER(M86:X86),
                                IF(
                                    M$5:X$5=1,
                                    M86:X86,
                                    ""),
                                "")
                            =0),
                        0,
                        GEOMEAN(IF(
                            ISNUMBER(M86:X86),
                            IF(
                                M$5:X$5=1,
                                M86:X86,
                                ""),
                            ""))
                    ),
                    IF(
                        OR(IF(
                            ISNUMBER(M86:X86),
                            IF(
                                M$5:X$5=2,
                                M86:X86,
                                ""),
                            "")
                            =0),
                        0,
                        GEOMEAN(IF(
                            ISNUMBER(M86:X86),
                            IF(
                                M$5:X$5=2,
                                M86:X86,
                                ""),
                            "")))
                )
            )
        )
    )
)</f>
        <v>1.3974663499604101</v>
      </c>
      <c r="J86" s="242">
        <v>46281</v>
      </c>
      <c r="K86" s="242">
        <v>46281</v>
      </c>
      <c r="L86" s="91" t="s">
        <v>676</v>
      </c>
      <c r="M86" s="192">
        <v>0</v>
      </c>
      <c r="N86" s="192">
        <v>1.3974663499604101</v>
      </c>
      <c r="O86" s="192">
        <v>11.7777777777777</v>
      </c>
      <c r="P86" s="192">
        <v>-1.7777777777777699</v>
      </c>
      <c r="Q86"/>
      <c r="R86"/>
      <c r="S86" s="192"/>
      <c r="T86" s="192"/>
      <c r="U86" s="192"/>
      <c r="V86" s="192"/>
      <c r="W86" s="192"/>
      <c r="X86" s="192"/>
      <c r="Y86" s="80"/>
      <c r="Z86" s="80"/>
    </row>
    <row r="87" spans="1:26" x14ac:dyDescent="0.2">
      <c r="A87" s="84">
        <v>80</v>
      </c>
      <c r="B87" s="84" t="str">
        <f ca="1"/>
        <v>Guatemala</v>
      </c>
      <c r="C87" s="84" t="str">
        <f ca="1"/>
        <v>GTM</v>
      </c>
      <c r="D87" s="219" t="str">
        <f ca="1"/>
        <v>LCN           Latin America &amp; Caribbean</v>
      </c>
      <c r="E87" s="219" t="str">
        <f ca="1"/>
        <v>IBRD</v>
      </c>
      <c r="F87" s="190" t="str">
        <f t="shared" ca="1" si="4"/>
        <v/>
      </c>
      <c r="G87" s="80">
        <f>IF(N87=7, 6.9, 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0</v>
      </c>
      <c r="H87" s="80" cm="1">
        <f t="array" ref="H87">IF(
    SUM(IF(
            ISNUMBER(
                IF(
                    $M$4:$X$4,
                    (M87:X87),
                    "")),
            1,
            0))
        =0,
    NA(),
    IF(
        Parameters!$D$15=1,
        IF(
            SUM(--(ISNUMBER(IF($M$4:$X$4=1,(M87:X87),""))))&gt;0,
            MAX(IF(
                ISNUMBER(M87:X87),
                IF(
                    M$4:X$4=1,
                    M87:X87,
                    ""),
                "")),
            MAX(IF(
                ISNUMBER(M87:X87),
                IF(
                    M$4:X$4=2,
                    M87:X87,
                    ""),
                ""))
        ),
        IF(
            Parameters!$D$16=1,
            IFERROR(
                AVERAGE(IF(
                    ISNUMBER(M87:X87),
                    IF(
                        M$4:X$4=1,
                        M87:X87,
                        ""),
                    "")),
                AVERAGE(IF(
                    ISNUMBER(M87:X87),
                    IF(
                        M$4:X$4=2,
                        M87:X87,
                        ""),
                    ""))
            ),
            IF(
                Parameters!$D$17=1,
                IFERROR(
                    IF(
                        OR(
                            IF(
                                ISNUMBER(M87:X87),
                                IF(
                                    M$4:X$4=1,
                                    M87:X87,
                                    ""),
                                "")
                            =0),
                        0,
                        GEOMEAN(IF(
                            ISNUMBER(M87:X87),
                            IF(
                                M$4:X$4=1,
                                M87:X87,
                                ""),
                            ""))
                    ),
                    IF(
                        OR(IF(
                            ISNUMBER(M87:X87),
                            IF(
                                M$4:X$4=2,
                                M87:X87,
                                ""),
                            "")
                            =0),
                        0,
                        GEOMEAN(IF(
                            ISNUMBER(M87:X87),
                            IF(
                                M$4:X$4=2,
                                M87:X87,
                                ""),
                            "")))
                )
            )
        )
    )
)</f>
        <v>3.3864271155733299</v>
      </c>
      <c r="I87" s="191" cm="1">
        <f t="array" ref="I87">IF(
    SUM(IF(
            ISNUMBER(
                IF(
                    $M$5:$X$5,
                    (M87:X87),
                    "")),
            1,
            0))
        =0,
    NA(),
    IF(
        Parameters!$D$15=1,
        IF(
            SUM(--(ISNUMBER(IF($M$5:$X$5=1,(M87:X87),""))))&gt;0,
            MAX(IF(
                ISNUMBER(M87:X87),
                IF(
                    M$5:X$5=1,
                    M87:X87,
                    ""),
                "")),
            MAX(IF(
                ISNUMBER(M87:X87),
                IF(
                    M$5:X$5=2,
                    M87:X87,
                    ""),
                ""))
        ),
        IF(
            Parameters!$D$16=1,
            IFERROR(
                AVERAGE(IF(
                    ISNUMBER(M87:X87),
                    IF(
                        M$5:X$5=1,
                        M87:X87,
                        ""),
                    "")),
                AVERAGE(IF(
                    ISNUMBER(M87:X87),
                    IF(
                        M$5:X$5=2,
                        M87:X87,
                        ""),
                    ""))
            ),
            IF(
                Parameters!$D$17=1,
                IFERROR(
                    IF(
                        OR(
                            IF(
                                ISNUMBER(M87:X87),
                                IF(
                                    M$5:X$5=1,
                                    M87:X87,
                                    ""),
                                "")
                            =0),
                        0,
                        GEOMEAN(IF(
                            ISNUMBER(M87:X87),
                            IF(
                                M$5:X$5=1,
                                M87:X87,
                                ""),
                            ""))
                    ),
                    IF(
                        OR(IF(
                            ISNUMBER(M87:X87),
                            IF(
                                M$5:X$5=2,
                                M87:X87,
                                ""),
                            "")
                            =0),
                        0,
                        GEOMEAN(IF(
                            ISNUMBER(M87:X87),
                            IF(
                                M$5:X$5=2,
                                M87:X87,
                                ""),
                            "")))
                )
            )
        )
    )
)</f>
        <v>0</v>
      </c>
      <c r="J87" s="242">
        <v>46281</v>
      </c>
      <c r="K87" s="242">
        <v>44699</v>
      </c>
      <c r="L87" s="91" t="s">
        <v>138</v>
      </c>
      <c r="M87" s="192">
        <v>3.3864271155733299</v>
      </c>
      <c r="N87" s="192">
        <v>0</v>
      </c>
      <c r="O87" s="192">
        <v>38.9166666666666</v>
      </c>
      <c r="P87" s="192">
        <v>-3.5833333333333202</v>
      </c>
      <c r="Q87"/>
      <c r="R87"/>
      <c r="S87" s="192"/>
      <c r="T87" s="192"/>
      <c r="U87" s="192"/>
      <c r="V87" s="192"/>
      <c r="W87" s="192"/>
      <c r="X87" s="192"/>
      <c r="Y87" s="80"/>
      <c r="Z87" s="80"/>
    </row>
    <row r="88" spans="1:26" x14ac:dyDescent="0.2">
      <c r="A88" s="84">
        <v>81</v>
      </c>
      <c r="B88" s="84" t="str">
        <f ca="1"/>
        <v>Guam</v>
      </c>
      <c r="C88" s="84" t="str">
        <f ca="1"/>
        <v>GUM</v>
      </c>
      <c r="D88" s="219" t="str">
        <f ca="1"/>
        <v>EAS           East Asia &amp; Pacific</v>
      </c>
      <c r="E88" s="219" t="str">
        <f ca="1"/>
        <v>NA</v>
      </c>
      <c r="F88" s="190" t="str">
        <f t="shared" ca="1" si="4"/>
        <v/>
      </c>
      <c r="G88" s="80" t="e">
        <f>IF(N88=7, 6.9, 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#N/A</v>
      </c>
      <c r="H88" s="80" t="e" cm="1">
        <f t="array" ref="H88">IF(
    SUM(IF(
            ISNUMBER(
                IF(
                    $M$4:$X$4,
                    (M88:X88),
                    "")),
            1,
            0))
        =0,
    NA(),
    IF(
        Parameters!$D$15=1,
        IF(
            SUM(--(ISNUMBER(IF($M$4:$X$4=1,(M88:X88),""))))&gt;0,
            MAX(IF(
                ISNUMBER(M88:X88),
                IF(
                    M$4:X$4=1,
                    M88:X88,
                    ""),
                "")),
            MAX(IF(
                ISNUMBER(M88:X88),
                IF(
                    M$4:X$4=2,
                    M88:X88,
                    ""),
                ""))
        ),
        IF(
            Parameters!$D$16=1,
            IFERROR(
                AVERAGE(IF(
                    ISNUMBER(M88:X88),
                    IF(
                        M$4:X$4=1,
                        M88:X88,
                        ""),
                    "")),
                AVERAGE(IF(
                    ISNUMBER(M88:X88),
                    IF(
                        M$4:X$4=2,
                        M88:X88,
                        ""),
                    ""))
            ),
            IF(
                Parameters!$D$17=1,
                IFERROR(
                    IF(
                        OR(
                            IF(
                                ISNUMBER(M88:X88),
                                IF(
                                    M$4:X$4=1,
                                    M88:X88,
                                    ""),
                                "")
                            =0),
                        0,
                        GEOMEAN(IF(
                            ISNUMBER(M88:X88),
                            IF(
                                M$4:X$4=1,
                                M88:X88,
                                ""),
                            ""))
                    ),
                    IF(
                        OR(IF(
                            ISNUMBER(M88:X88),
                            IF(
                                M$4:X$4=2,
                                M88:X88,
                                ""),
                            "")
                            =0),
                        0,
                        GEOMEAN(IF(
                            ISNUMBER(M88:X88),
                            IF(
                                M$4:X$4=2,
                                M88:X88,
                                ""),
                            "")))
                )
            )
        )
    )
)</f>
        <v>#N/A</v>
      </c>
      <c r="I88" s="191" t="e" cm="1">
        <f t="array" ref="I88">IF(
    SUM(IF(
            ISNUMBER(
                IF(
                    $M$5:$X$5,
                    (M88:X88),
                    "")),
            1,
            0))
        =0,
    NA(),
    IF(
        Parameters!$D$15=1,
        IF(
            SUM(--(ISNUMBER(IF($M$5:$X$5=1,(M88:X88),""))))&gt;0,
            MAX(IF(
                ISNUMBER(M88:X88),
                IF(
                    M$5:X$5=1,
                    M88:X88,
                    ""),
                "")),
            MAX(IF(
                ISNUMBER(M88:X88),
                IF(
                    M$5:X$5=2,
                    M88:X88,
                    ""),
                ""))
        ),
        IF(
            Parameters!$D$16=1,
            IFERROR(
                AVERAGE(IF(
                    ISNUMBER(M88:X88),
                    IF(
                        M$5:X$5=1,
                        M88:X88,
                        ""),
                    "")),
                AVERAGE(IF(
                    ISNUMBER(M88:X88),
                    IF(
                        M$5:X$5=2,
                        M88:X88,
                        ""),
                    ""))
            ),
            IF(
                Parameters!$D$17=1,
                IFERROR(
                    IF(
                        OR(
                            IF(
                                ISNUMBER(M88:X88),
                                IF(
                                    M$5:X$5=1,
                                    M88:X88,
                                    ""),
                                "")
                            =0),
                        0,
                        GEOMEAN(IF(
                            ISNUMBER(M88:X88),
                            IF(
                                M$5:X$5=1,
                                M88:X88,
                                ""),
                            ""))
                    ),
                    IF(
                        OR(IF(
                            ISNUMBER(M88:X88),
                            IF(
                                M$5:X$5=2,
                                M88:X88,
                                ""),
                            "")
                            =0),
                        0,
                        GEOMEAN(IF(
                            ISNUMBER(M88:X88),
                            IF(
                                M$5:X$5=2,
                                M88:X88,
                                ""),
                            "")))
                )
            )
        )
    )
)</f>
        <v>#N/A</v>
      </c>
      <c r="J88" s="242" t="s">
        <v>409</v>
      </c>
      <c r="K88" s="242" t="s">
        <v>409</v>
      </c>
      <c r="L88" s="91" t="s">
        <v>677</v>
      </c>
      <c r="M88" s="192" t="s">
        <v>409</v>
      </c>
      <c r="N88" s="192" t="s">
        <v>409</v>
      </c>
      <c r="O88" s="192" t="s">
        <v>409</v>
      </c>
      <c r="P88" s="192" t="s">
        <v>409</v>
      </c>
      <c r="Q88"/>
      <c r="R88"/>
      <c r="S88" s="192"/>
      <c r="T88" s="192"/>
      <c r="U88" s="192"/>
      <c r="V88" s="192"/>
      <c r="W88" s="192"/>
      <c r="X88" s="192"/>
      <c r="Y88" s="80"/>
      <c r="Z88" s="80"/>
    </row>
    <row r="89" spans="1:26" x14ac:dyDescent="0.2">
      <c r="A89" s="84">
        <v>82</v>
      </c>
      <c r="B89" s="84" t="str">
        <f ca="1"/>
        <v>Guyana</v>
      </c>
      <c r="C89" s="84" t="str">
        <f ca="1"/>
        <v>GUY</v>
      </c>
      <c r="D89" s="219" t="str">
        <f ca="1"/>
        <v>LCN           Latin America &amp; Caribbean</v>
      </c>
      <c r="E89" s="219" t="str">
        <f ca="1"/>
        <v>IDA</v>
      </c>
      <c r="F89" s="190" t="str">
        <f t="shared" ca="1" si="4"/>
        <v/>
      </c>
      <c r="G89" s="80">
        <f>IF(N89=7, 6.9, 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4.1866641055191609</v>
      </c>
      <c r="H89" s="80" cm="1">
        <f t="array" ref="H89">IF(
    SUM(IF(
            ISNUMBER(
                IF(
                    $M$4:$X$4,
                    (M89:X89),
                    "")),
            1,
            0))
        =0,
    NA(),
    IF(
        Parameters!$D$15=1,
        IF(
            SUM(--(ISNUMBER(IF($M$4:$X$4=1,(M89:X89),""))))&gt;0,
            MAX(IF(
                ISNUMBER(M89:X89),
                IF(
                    M$4:X$4=1,
                    M89:X89,
                    ""),
                "")),
            MAX(IF(
                ISNUMBER(M89:X89),
                IF(
                    M$4:X$4=2,
                    M89:X89,
                    ""),
                ""))
        ),
        IF(
            Parameters!$D$16=1,
            IFERROR(
                AVERAGE(IF(
                    ISNUMBER(M89:X89),
                    IF(
                        M$4:X$4=1,
                        M89:X89,
                        ""),
                    "")),
                AVERAGE(IF(
                    ISNUMBER(M89:X89),
                    IF(
                        M$4:X$4=2,
                        M89:X89,
                        ""),
                    ""))
            ),
            IF(
                Parameters!$D$17=1,
                IFERROR(
                    IF(
                        OR(
                            IF(
                                ISNUMBER(M89:X89),
                                IF(
                                    M$4:X$4=1,
                                    M89:X89,
                                    ""),
                                "")
                            =0),
                        0,
                        GEOMEAN(IF(
                            ISNUMBER(M89:X89),
                            IF(
                                M$4:X$4=1,
                                M89:X89,
                                ""),
                            ""))
                    ),
                    IF(
                        OR(IF(
                            ISNUMBER(M89:X89),
                            IF(
                                M$4:X$4=2,
                                M89:X89,
                                ""),
                            "")
                            =0),
                        0,
                        GEOMEAN(IF(
                            ISNUMBER(M89:X89),
                            IF(
                                M$4:X$4=2,
                                M89:X89,
                                ""),
                            "")))
                )
            )
        )
    )
)</f>
        <v>2.8882011021363301</v>
      </c>
      <c r="I89" s="191" cm="1">
        <f t="array" ref="I89">IF(
    SUM(IF(
            ISNUMBER(
                IF(
                    $M$5:$X$5,
                    (M89:X89),
                    "")),
            1,
            0))
        =0,
    NA(),
    IF(
        Parameters!$D$15=1,
        IF(
            SUM(--(ISNUMBER(IF($M$5:$X$5=1,(M89:X89),""))))&gt;0,
            MAX(IF(
                ISNUMBER(M89:X89),
                IF(
                    M$5:X$5=1,
                    M89:X89,
                    ""),
                "")),
            MAX(IF(
                ISNUMBER(M89:X89),
                IF(
                    M$5:X$5=2,
                    M89:X89,
                    ""),
                ""))
        ),
        IF(
            Parameters!$D$16=1,
            IFERROR(
                AVERAGE(IF(
                    ISNUMBER(M89:X89),
                    IF(
                        M$5:X$5=1,
                        M89:X89,
                        ""),
                    "")),
                AVERAGE(IF(
                    ISNUMBER(M89:X89),
                    IF(
                        M$5:X$5=2,
                        M89:X89,
                        ""),
                    ""))
            ),
            IF(
                Parameters!$D$17=1,
                IFERROR(
                    IF(
                        OR(
                            IF(
                                ISNUMBER(M89:X89),
                                IF(
                                    M$5:X$5=1,
                                    M89:X89,
                                    ""),
                                "")
                            =0),
                        0,
                        GEOMEAN(IF(
                            ISNUMBER(M89:X89),
                            IF(
                                M$5:X$5=1,
                                M89:X89,
                                ""),
                            ""))
                    ),
                    IF(
                        OR(IF(
                            ISNUMBER(M89:X89),
                            IF(
                                M$5:X$5=2,
                                M89:X89,
                                ""),
                            "")
                            =0),
                        0,
                        GEOMEAN(IF(
                            ISNUMBER(M89:X89),
                            IF(
                                M$5:X$5=2,
                                M89:X89,
                                ""),
                            "")))
                )
            )
        )
    )
)</f>
        <v>6.0688836104512998</v>
      </c>
      <c r="J89" s="242">
        <v>46281</v>
      </c>
      <c r="K89" s="242">
        <v>46281</v>
      </c>
      <c r="L89" s="91" t="s">
        <v>140</v>
      </c>
      <c r="M89" s="192">
        <v>2.8882011021363301</v>
      </c>
      <c r="N89" s="192">
        <v>6.0688836104512998</v>
      </c>
      <c r="O89" s="192">
        <v>36.1666666666666</v>
      </c>
      <c r="P89" s="192">
        <v>1.5</v>
      </c>
      <c r="Q89"/>
      <c r="R89"/>
      <c r="S89" s="192"/>
      <c r="T89" s="192"/>
      <c r="U89" s="192"/>
      <c r="V89" s="192"/>
      <c r="W89" s="192"/>
      <c r="X89" s="192"/>
      <c r="Y89" s="80"/>
      <c r="Z89" s="80"/>
    </row>
    <row r="90" spans="1:26" x14ac:dyDescent="0.2">
      <c r="A90" s="84">
        <v>83</v>
      </c>
      <c r="B90" s="84" t="str">
        <f ca="1"/>
        <v>Hong Kong SAR, China</v>
      </c>
      <c r="C90" s="84" t="str">
        <f ca="1"/>
        <v>HKG</v>
      </c>
      <c r="D90" s="219" t="str">
        <f ca="1"/>
        <v>EAS           East Asia &amp; Pacific</v>
      </c>
      <c r="E90" s="219" t="str">
        <f ca="1"/>
        <v>NA</v>
      </c>
      <c r="F90" s="190" t="str">
        <f t="shared" ca="1" si="4"/>
        <v/>
      </c>
      <c r="G90" s="80">
        <f>IF(N90=7, 6.9, 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cm="1">
        <f t="array" ref="H90">IF(
    SUM(IF(
            ISNUMBER(
                IF(
                    $M$4:$X$4,
                    (M90:X90),
                    "")),
            1,
            0))
        =0,
    NA(),
    IF(
        Parameters!$D$15=1,
        IF(
            SUM(--(ISNUMBER(IF($M$4:$X$4=1,(M90:X90),""))))&gt;0,
            MAX(IF(
                ISNUMBER(M90:X90),
                IF(
                    M$4:X$4=1,
                    M90:X90,
                    ""),
                "")),
            MAX(IF(
                ISNUMBER(M90:X90),
                IF(
                    M$4:X$4=2,
                    M90:X90,
                    ""),
                ""))
        ),
        IF(
            Parameters!$D$16=1,
            IFERROR(
                AVERAGE(IF(
                    ISNUMBER(M90:X90),
                    IF(
                        M$4:X$4=1,
                        M90:X90,
                        ""),
                    "")),
                AVERAGE(IF(
                    ISNUMBER(M90:X90),
                    IF(
                        M$4:X$4=2,
                        M90:X90,
                        ""),
                    ""))
            ),
            IF(
                Parameters!$D$17=1,
                IFERROR(
                    IF(
                        OR(
                            IF(
                                ISNUMBER(M90:X90),
                                IF(
                                    M$4:X$4=1,
                                    M90:X90,
                                    ""),
                                "")
                            =0),
                        0,
                        GEOMEAN(IF(
                            ISNUMBER(M90:X90),
                            IF(
                                M$4:X$4=1,
                                M90:X90,
                                ""),
                            ""))
                    ),
                    IF(
                        OR(IF(
                            ISNUMBER(M90:X90),
                            IF(
                                M$4:X$4=2,
                                M90:X90,
                                ""),
                            "")
                            =0),
                        0,
                        GEOMEAN(IF(
                            ISNUMBER(M90:X90),
                            IF(
                                M$4:X$4=2,
                                M90:X90,
                                ""),
                            "")))
                )
            )
        )
    )
)</f>
        <v>0</v>
      </c>
      <c r="I90" s="191" cm="1">
        <f t="array" ref="I90">IF(
    SUM(IF(
            ISNUMBER(
                IF(
                    $M$5:$X$5,
                    (M90:X90),
                    "")),
            1,
            0))
        =0,
    NA(),
    IF(
        Parameters!$D$15=1,
        IF(
            SUM(--(ISNUMBER(IF($M$5:$X$5=1,(M90:X90),""))))&gt;0,
            MAX(IF(
                ISNUMBER(M90:X90),
                IF(
                    M$5:X$5=1,
                    M90:X90,
                    ""),
                "")),
            MAX(IF(
                ISNUMBER(M90:X90),
                IF(
                    M$5:X$5=2,
                    M90:X90,
                    ""),
                ""))
        ),
        IF(
            Parameters!$D$16=1,
            IFERROR(
                AVERAGE(IF(
                    ISNUMBER(M90:X90),
                    IF(
                        M$5:X$5=1,
                        M90:X90,
                        ""),
                    "")),
                AVERAGE(IF(
                    ISNUMBER(M90:X90),
                    IF(
                        M$5:X$5=2,
                        M90:X90,
                        ""),
                    ""))
            ),
            IF(
                Parameters!$D$17=1,
                IFERROR(
                    IF(
                        OR(
                            IF(
                                ISNUMBER(M90:X90),
                                IF(
                                    M$5:X$5=1,
                                    M90:X90,
                                    ""),
                                "")
                            =0),
                        0,
                        GEOMEAN(IF(
                            ISNUMBER(M90:X90),
                            IF(
                                M$5:X$5=1,
                                M90:X90,
                                ""),
                            ""))
                    ),
                    IF(
                        OR(IF(
                            ISNUMBER(M90:X90),
                            IF(
                                M$5:X$5=2,
                                M90:X90,
                                ""),
                            "")
                            =0),
                        0,
                        GEOMEAN(IF(
                            ISNUMBER(M90:X90),
                            IF(
                                M$5:X$5=2,
                                M90:X90,
                                ""),
                            "")))
                )
            )
        )
    )
)</f>
        <v>1.6745843230403701</v>
      </c>
      <c r="J90" s="242">
        <v>46281</v>
      </c>
      <c r="K90" s="242">
        <v>46281</v>
      </c>
      <c r="L90" s="91" t="s">
        <v>678</v>
      </c>
      <c r="M90" s="192">
        <v>0</v>
      </c>
      <c r="N90" s="192">
        <v>1.6745843230403701</v>
      </c>
      <c r="O90" s="192">
        <v>6.9166666666666599</v>
      </c>
      <c r="P90" s="192">
        <v>-1.5833333333333299</v>
      </c>
      <c r="Q90"/>
      <c r="R90"/>
      <c r="S90" s="192"/>
      <c r="T90" s="192"/>
      <c r="U90" s="192"/>
      <c r="V90" s="192"/>
      <c r="W90" s="192"/>
      <c r="X90" s="192"/>
      <c r="Y90" s="80"/>
      <c r="Z90" s="80"/>
    </row>
    <row r="91" spans="1:26" x14ac:dyDescent="0.2">
      <c r="A91" s="84">
        <v>84</v>
      </c>
      <c r="B91" s="84" t="str">
        <f ca="1"/>
        <v>Honduras</v>
      </c>
      <c r="C91" s="84" t="str">
        <f ca="1"/>
        <v>HND</v>
      </c>
      <c r="D91" s="219" t="str">
        <f ca="1"/>
        <v>LCN           Latin America &amp; Caribbean</v>
      </c>
      <c r="E91" s="219" t="str">
        <f ca="1"/>
        <v>IDA</v>
      </c>
      <c r="F91" s="190" t="str">
        <f t="shared" ca="1" si="4"/>
        <v/>
      </c>
      <c r="G91" s="80">
        <f>IF(N91=7, 6.9, 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0</v>
      </c>
      <c r="H91" s="80" cm="1">
        <f t="array" ref="H91">IF(
    SUM(IF(
            ISNUMBER(
                IF(
                    $M$4:$X$4,
                    (M91:X91),
                    "")),
            1,
            0))
        =0,
    NA(),
    IF(
        Parameters!$D$15=1,
        IF(
            SUM(--(ISNUMBER(IF($M$4:$X$4=1,(M91:X91),""))))&gt;0,
            MAX(IF(
                ISNUMBER(M91:X91),
                IF(
                    M$4:X$4=1,
                    M91:X91,
                    ""),
                "")),
            MAX(IF(
                ISNUMBER(M91:X91),
                IF(
                    M$4:X$4=2,
                    M91:X91,
                    ""),
                ""))
        ),
        IF(
            Parameters!$D$16=1,
            IFERROR(
                AVERAGE(IF(
                    ISNUMBER(M91:X91),
                    IF(
                        M$4:X$4=1,
                        M91:X91,
                        ""),
                    "")),
                AVERAGE(IF(
                    ISNUMBER(M91:X91),
                    IF(
                        M$4:X$4=2,
                        M91:X91,
                        ""),
                    ""))
            ),
            IF(
                Parameters!$D$17=1,
                IFERROR(
                    IF(
                        OR(
                            IF(
                                ISNUMBER(M91:X91),
                                IF(
                                    M$4:X$4=1,
                                    M91:X91,
                                    ""),
                                "")
                            =0),
                        0,
                        GEOMEAN(IF(
                            ISNUMBER(M91:X91),
                            IF(
                                M$4:X$4=1,
                                M91:X91,
                                ""),
                            ""))
                    ),
                    IF(
                        OR(IF(
                            ISNUMBER(M91:X91),
                            IF(
                                M$4:X$4=2,
                                M91:X91,
                                ""),
                            "")
                            =0),
                        0,
                        GEOMEAN(IF(
                            ISNUMBER(M91:X91),
                            IF(
                                M$4:X$4=2,
                                M91:X91,
                                ""),
                            "")))
                )
            )
        )
    )
)</f>
        <v>4.1564127727032503</v>
      </c>
      <c r="I91" s="191" cm="1">
        <f t="array" ref="I91">IF(
    SUM(IF(
            ISNUMBER(
                IF(
                    $M$5:$X$5,
                    (M91:X91),
                    "")),
            1,
            0))
        =0,
    NA(),
    IF(
        Parameters!$D$15=1,
        IF(
            SUM(--(ISNUMBER(IF($M$5:$X$5=1,(M91:X91),""))))&gt;0,
            MAX(IF(
                ISNUMBER(M91:X91),
                IF(
                    M$5:X$5=1,
                    M91:X91,
                    ""),
                "")),
            MAX(IF(
                ISNUMBER(M91:X91),
                IF(
                    M$5:X$5=2,
                    M91:X91,
                    ""),
                ""))
        ),
        IF(
            Parameters!$D$16=1,
            IFERROR(
                AVERAGE(IF(
                    ISNUMBER(M91:X91),
                    IF(
                        M$5:X$5=1,
                        M91:X91,
                        ""),
                    "")),
                AVERAGE(IF(
                    ISNUMBER(M91:X91),
                    IF(
                        M$5:X$5=2,
                        M91:X91,
                        ""),
                    ""))
            ),
            IF(
                Parameters!$D$17=1,
                IFERROR(
                    IF(
                        OR(
                            IF(
                                ISNUMBER(M91:X91),
                                IF(
                                    M$5:X$5=1,
                                    M91:X91,
                                    ""),
                                "")
                            =0),
                        0,
                        GEOMEAN(IF(
                            ISNUMBER(M91:X91),
                            IF(
                                M$5:X$5=1,
                                M91:X91,
                                ""),
                            ""))
                    ),
                    IF(
                        OR(IF(
                            ISNUMBER(M91:X91),
                            IF(
                                M$5:X$5=2,
                                M91:X91,
                                ""),
                            "")
                            =0),
                        0,
                        GEOMEAN(IF(
                            ISNUMBER(M91:X91),
                            IF(
                                M$5:X$5=2,
                                M91:X91,
                                ""),
                            "")))
                )
            )
        )
    )
)</f>
        <v>0</v>
      </c>
      <c r="J91" s="242">
        <v>46281</v>
      </c>
      <c r="K91" s="242">
        <v>44620</v>
      </c>
      <c r="L91" s="91" t="s">
        <v>142</v>
      </c>
      <c r="M91" s="192">
        <v>4.1564127727032503</v>
      </c>
      <c r="N91" s="192">
        <v>0</v>
      </c>
      <c r="O91" s="192">
        <v>43.1666666666666</v>
      </c>
      <c r="P91" s="192">
        <v>-4.8333333333333197</v>
      </c>
      <c r="Q91"/>
      <c r="R91"/>
      <c r="S91" s="192"/>
      <c r="T91" s="192"/>
      <c r="U91" s="192"/>
      <c r="V91" s="192"/>
      <c r="W91" s="192"/>
      <c r="X91" s="192"/>
      <c r="Y91" s="80"/>
      <c r="Z91" s="80"/>
    </row>
    <row r="92" spans="1:26" x14ac:dyDescent="0.2">
      <c r="A92" s="84">
        <v>85</v>
      </c>
      <c r="B92" s="84" t="str">
        <f ca="1"/>
        <v>Croatia</v>
      </c>
      <c r="C92" s="84" t="str">
        <f ca="1"/>
        <v>HRV</v>
      </c>
      <c r="D92" s="219" t="str">
        <f ca="1"/>
        <v>ECS           Europe &amp; Central Asia</v>
      </c>
      <c r="E92" s="219" t="str">
        <f ca="1"/>
        <v>IBRD</v>
      </c>
      <c r="F92" s="190" t="str">
        <f t="shared" ca="1" si="4"/>
        <v/>
      </c>
      <c r="G92" s="80">
        <f>IF(N92=7, 6.9, 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2.0491694214865928</v>
      </c>
      <c r="H92" s="80" cm="1">
        <f t="array" ref="H92">IF(
    SUM(IF(
            ISNUMBER(
                IF(
                    $M$4:$X$4,
                    (M92:X92),
                    "")),
            1,
            0))
        =0,
    NA(),
    IF(
        Parameters!$D$15=1,
        IF(
            SUM(--(ISNUMBER(IF($M$4:$X$4=1,(M92:X92),""))))&gt;0,
            MAX(IF(
                ISNUMBER(M92:X92),
                IF(
                    M$4:X$4=1,
                    M92:X92,
                    ""),
                "")),
            MAX(IF(
                ISNUMBER(M92:X92),
                IF(
                    M$4:X$4=2,
                    M92:X92,
                    ""),
                ""))
        ),
        IF(
            Parameters!$D$16=1,
            IFERROR(
                AVERAGE(IF(
                    ISNUMBER(M92:X92),
                    IF(
                        M$4:X$4=1,
                        M92:X92,
                        ""),
                    "")),
                AVERAGE(IF(
                    ISNUMBER(M92:X92),
                    IF(
                        M$4:X$4=2,
                        M92:X92,
                        ""),
                    ""))
            ),
            IF(
                Parameters!$D$17=1,
                IFERROR(
                    IF(
                        OR(
                            IF(
                                ISNUMBER(M92:X92),
                                IF(
                                    M$4:X$4=1,
                                    M92:X92,
                                    ""),
                                "")
                            =0),
                        0,
                        GEOMEAN(IF(
                            ISNUMBER(M92:X92),
                            IF(
                                M$4:X$4=1,
                                M92:X92,
                                ""),
                            ""))
                    ),
                    IF(
                        OR(IF(
                            ISNUMBER(M92:X92),
                            IF(
                                M$4:X$4=2,
                                M92:X92,
                                ""),
                            "")
                            =0),
                        0,
                        GEOMEAN(IF(
                            ISNUMBER(M92:X92),
                            IF(
                                M$4:X$4=2,
                                M92:X92,
                                ""),
                            "")))
                )
            )
        )
    )
)</f>
        <v>1.4086208198082499</v>
      </c>
      <c r="I92" s="191" cm="1">
        <f t="array" ref="I92">IF(
    SUM(IF(
            ISNUMBER(
                IF(
                    $M$5:$X$5,
                    (M92:X92),
                    "")),
            1,
            0))
        =0,
    NA(),
    IF(
        Parameters!$D$15=1,
        IF(
            SUM(--(ISNUMBER(IF($M$5:$X$5=1,(M92:X92),""))))&gt;0,
            MAX(IF(
                ISNUMBER(M92:X92),
                IF(
                    M$5:X$5=1,
                    M92:X92,
                    ""),
                "")),
            MAX(IF(
                ISNUMBER(M92:X92),
                IF(
                    M$5:X$5=2,
                    M92:X92,
                    ""),
                ""))
        ),
        IF(
            Parameters!$D$16=1,
            IFERROR(
                AVERAGE(IF(
                    ISNUMBER(M92:X92),
                    IF(
                        M$5:X$5=1,
                        M92:X92,
                        ""),
                    "")),
                AVERAGE(IF(
                    ISNUMBER(M92:X92),
                    IF(
                        M$5:X$5=2,
                        M92:X92,
                        ""),
                    ""))
            ),
            IF(
                Parameters!$D$17=1,
                IFERROR(
                    IF(
                        OR(
                            IF(
                                ISNUMBER(M92:X92),
                                IF(
                                    M$5:X$5=1,
                                    M92:X92,
                                    ""),
                                "")
                            =0),
                        0,
                        GEOMEAN(IF(
                            ISNUMBER(M92:X92),
                            IF(
                                M$5:X$5=1,
                                M92:X92,
                                ""),
                            ""))
                    ),
                    IF(
                        OR(IF(
                            ISNUMBER(M92:X92),
                            IF(
                                M$5:X$5=2,
                                M92:X92,
                                ""),
                            "")
                            =0),
                        0,
                        GEOMEAN(IF(
                            ISNUMBER(M92:X92),
                            IF(
                                M$5:X$5=2,
                                M92:X92,
                                ""),
                            "")))
                )
            )
        )
    )
)</f>
        <v>2.9809976247030798</v>
      </c>
      <c r="J92" s="242">
        <v>46281</v>
      </c>
      <c r="K92" s="242">
        <v>46281</v>
      </c>
      <c r="L92" s="91" t="s">
        <v>144</v>
      </c>
      <c r="M92" s="192">
        <v>1.4086208198082499</v>
      </c>
      <c r="N92" s="192">
        <v>2.9809976247030798</v>
      </c>
      <c r="O92" s="192">
        <v>28</v>
      </c>
      <c r="P92" s="192">
        <v>-0.66666666666666696</v>
      </c>
      <c r="Q92"/>
      <c r="R92"/>
      <c r="S92" s="192"/>
      <c r="T92" s="192"/>
      <c r="U92" s="192"/>
      <c r="V92" s="192"/>
      <c r="W92" s="192"/>
      <c r="X92" s="192"/>
      <c r="Y92" s="80"/>
      <c r="Z92" s="80"/>
    </row>
    <row r="93" spans="1:26" x14ac:dyDescent="0.2">
      <c r="A93" s="84">
        <v>86</v>
      </c>
      <c r="B93" s="84" t="str">
        <f ca="1"/>
        <v>Haiti</v>
      </c>
      <c r="C93" s="84" t="str">
        <f ca="1"/>
        <v>HTI</v>
      </c>
      <c r="D93" s="219" t="str">
        <f ca="1"/>
        <v>LCN           Latin America &amp; Caribbean</v>
      </c>
      <c r="E93" s="219" t="str">
        <f ca="1"/>
        <v>IDA</v>
      </c>
      <c r="F93" s="190" t="str">
        <f t="shared" ca="1" si="4"/>
        <v/>
      </c>
      <c r="G93" s="80">
        <f>IF(N93=7, 6.9, 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5.3000800989450676</v>
      </c>
      <c r="H93" s="80" cm="1">
        <f t="array" ref="H93">IF(
    SUM(IF(
            ISNUMBER(
                IF(
                    $M$4:$X$4,
                    (M93:X93),
                    "")),
            1,
            0))
        =0,
    NA(),
    IF(
        Parameters!$D$15=1,
        IF(
            SUM(--(ISNUMBER(IF($M$4:$X$4=1,(M93:X93),""))))&gt;0,
            MAX(IF(
                ISNUMBER(M93:X93),
                IF(
                    M$4:X$4=1,
                    M93:X93,
                    ""),
                "")),
            MAX(IF(
                ISNUMBER(M93:X93),
                IF(
                    M$4:X$4=2,
                    M93:X93,
                    ""),
                ""))
        ),
        IF(
            Parameters!$D$16=1,
            IFERROR(
                AVERAGE(IF(
                    ISNUMBER(M93:X93),
                    IF(
                        M$4:X$4=1,
                        M93:X93,
                        ""),
                    "")),
                AVERAGE(IF(
                    ISNUMBER(M93:X93),
                    IF(
                        M$4:X$4=2,
                        M93:X93,
                        ""),
                    ""))
            ),
            IF(
                Parameters!$D$17=1,
                IFERROR(
                    IF(
                        OR(
                            IF(
                                ISNUMBER(M93:X93),
                                IF(
                                    M$4:X$4=1,
                                    M93:X93,
                                    ""),
                                "")
                            =0),
                        0,
                        GEOMEAN(IF(
                            ISNUMBER(M93:X93),
                            IF(
                                M$4:X$4=1,
                                M93:X93,
                                ""),
                            ""))
                    ),
                    IF(
                        OR(IF(
                            ISNUMBER(M93:X93),
                            IF(
                                M$4:X$4=2,
                                M93:X93,
                                ""),
                            "")
                            =0),
                        0,
                        GEOMEAN(IF(
                            ISNUMBER(M93:X93),
                            IF(
                                M$4:X$4=2,
                                M93:X93,
                                ""),
                            "")))
                )
            )
        )
    )
)</f>
        <v>7.1457688533252801</v>
      </c>
      <c r="I93" s="191" cm="1">
        <f t="array" ref="I93">IF(
    SUM(IF(
            ISNUMBER(
                IF(
                    $M$5:$X$5,
                    (M93:X93),
                    "")),
            1,
            0))
        =0,
    NA(),
    IF(
        Parameters!$D$15=1,
        IF(
            SUM(--(ISNUMBER(IF($M$5:$X$5=1,(M93:X93),""))))&gt;0,
            MAX(IF(
                ISNUMBER(M93:X93),
                IF(
                    M$5:X$5=1,
                    M93:X93,
                    ""),
                "")),
            MAX(IF(
                ISNUMBER(M93:X93),
                IF(
                    M$5:X$5=2,
                    M93:X93,
                    ""),
                ""))
        ),
        IF(
            Parameters!$D$16=1,
            IFERROR(
                AVERAGE(IF(
                    ISNUMBER(M93:X93),
                    IF(
                        M$5:X$5=1,
                        M93:X93,
                        ""),
                    "")),
                AVERAGE(IF(
                    ISNUMBER(M93:X93),
                    IF(
                        M$5:X$5=2,
                        M93:X93,
                        ""),
                    ""))
            ),
            IF(
                Parameters!$D$17=1,
                IFERROR(
                    IF(
                        OR(
                            IF(
                                ISNUMBER(M93:X93),
                                IF(
                                    M$5:X$5=1,
                                    M93:X93,
                                    ""),
                                "")
                            =0),
                        0,
                        GEOMEAN(IF(
                            ISNUMBER(M93:X93),
                            IF(
                                M$5:X$5=1,
                                M93:X93,
                                ""),
                            ""))
                    ),
                    IF(
                        OR(IF(
                            ISNUMBER(M93:X93),
                            IF(
                                M$5:X$5=2,
                                M93:X93,
                                ""),
                            "")
                            =0),
                        0,
                        GEOMEAN(IF(
                            ISNUMBER(M93:X93),
                            IF(
                                M$5:X$5=2,
                                M93:X93,
                                ""),
                            "")))
                )
            )
        )
    )
)</f>
        <v>3.93111638954869</v>
      </c>
      <c r="J93" s="242">
        <v>46281</v>
      </c>
      <c r="K93" s="242">
        <v>44699</v>
      </c>
      <c r="L93" s="91" t="s">
        <v>146</v>
      </c>
      <c r="M93" s="192">
        <v>7.1457688533252801</v>
      </c>
      <c r="N93" s="192">
        <v>3.93111638954869</v>
      </c>
      <c r="O93" s="192">
        <v>59.6666666666666</v>
      </c>
      <c r="P93" s="192">
        <v>0</v>
      </c>
      <c r="Q93"/>
      <c r="R93"/>
      <c r="S93" s="192"/>
      <c r="T93" s="192"/>
      <c r="U93" s="192"/>
      <c r="V93" s="192"/>
      <c r="W93" s="192"/>
      <c r="X93" s="192"/>
      <c r="Y93" s="80"/>
      <c r="Z93" s="80"/>
    </row>
    <row r="94" spans="1:26" x14ac:dyDescent="0.2">
      <c r="A94" s="84">
        <v>87</v>
      </c>
      <c r="B94" s="84" t="str">
        <f ca="1"/>
        <v>Hungary</v>
      </c>
      <c r="C94" s="84" t="str">
        <f ca="1"/>
        <v>HUN</v>
      </c>
      <c r="D94" s="219" t="str">
        <f ca="1"/>
        <v>ECS           Europe &amp; Central Asia</v>
      </c>
      <c r="E94" s="219" t="str">
        <f ca="1"/>
        <v>NA</v>
      </c>
      <c r="F94" s="190" t="str">
        <f t="shared" ca="1" si="4"/>
        <v/>
      </c>
      <c r="G94" s="80">
        <f>IF(N94=7, 6.9, 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$M$4:$X$4,
                    (M94:X94),
                    "")),
            1,
            0))
        =0,
    NA(),
    IF(
        Parameters!$D$15=1,
        IF(
            SUM(--(ISNUMBER(IF($M$4:$X$4=1,(M94:X94),""))))&gt;0,
            MAX(IF(
                ISNUMBER(M94:X94),
                IF(
                    M$4:X$4=1,
                    M94:X94,
                    ""),
                "")),
            MAX(IF(
                ISNUMBER(M94:X94),
                IF(
                    M$4:X$4=2,
                    M94:X94,
                    ""),
                ""))
        ),
        IF(
            Parameters!$D$16=1,
            IFERROR(
                AVERAGE(IF(
                    ISNUMBER(M94:X94),
                    IF(
                        M$4:X$4=1,
                        M94:X94,
                        ""),
                    "")),
                AVERAGE(IF(
                    ISNUMBER(M94:X94),
                    IF(
                        M$4:X$4=2,
                        M94:X94,
                        ""),
                    ""))
            ),
            IF(
                Parameters!$D$17=1,
                IFERROR(
                    IF(
                        OR(
                            IF(
                                ISNUMBER(M94:X94),
                                IF(
                                    M$4:X$4=1,
                                    M94:X94,
                                    ""),
                                "")
                            =0),
                        0,
                        GEOMEAN(IF(
                            ISNUMBER(M94:X94),
                            IF(
                                M$4:X$4=1,
                                M94:X94,
                                ""),
                            ""))
                    ),
                    IF(
                        OR(IF(
                            ISNUMBER(M94:X94),
                            IF(
                                M$4:X$4=2,
                                M94:X94,
                                ""),
                            "")
                            =0),
                        0,
                        GEOMEAN(IF(
                            ISNUMBER(M94:X94),
                            IF(
                                M$4:X$4=2,
                                M94:X94,
                                ""),
                            "")))
                )
            )
        )
    )
)</f>
        <v>3.2656450517098201</v>
      </c>
      <c r="I94" s="191" cm="1">
        <f t="array" ref="I94">IF(
    SUM(IF(
            ISNUMBER(
                IF(
                    $M$5:$X$5,
                    (M94:X94),
                    "")),
            1,
            0))
        =0,
    NA(),
    IF(
        Parameters!$D$15=1,
        IF(
            SUM(--(ISNUMBER(IF($M$5:$X$5=1,(M94:X94),""))))&gt;0,
            MAX(IF(
                ISNUMBER(M94:X94),
                IF(
                    M$5:X$5=1,
                    M94:X94,
                    ""),
                "")),
            MAX(IF(
                ISNUMBER(M94:X94),
                IF(
                    M$5:X$5=2,
                    M94:X94,
                    ""),
                ""))
        ),
        IF(
            Parameters!$D$16=1,
            IFERROR(
                AVERAGE(IF(
                    ISNUMBER(M94:X94),
                    IF(
                        M$5:X$5=1,
                        M94:X94,
                        ""),
                    "")),
                AVERAGE(IF(
                    ISNUMBER(M94:X94),
                    IF(
                        M$5:X$5=2,
                        M94:X94,
                        ""),
                    ""))
            ),
            IF(
                Parameters!$D$17=1,
                IFERROR(
                    IF(
                        OR(
                            IF(
                                ISNUMBER(M94:X94),
                                IF(
                                    M$5:X$5=1,
                                    M94:X94,
                                    ""),
                                "")
                            =0),
                        0,
                        GEOMEAN(IF(
                            ISNUMBER(M94:X94),
                            IF(
                                M$5:X$5=1,
                                M94:X94,
                                ""),
                            ""))
                    ),
                    IF(
                        OR(IF(
                            ISNUMBER(M94:X94),
                            IF(
                                M$5:X$5=2,
                                M94:X94,
                                ""),
                            "")
                            =0),
                        0,
                        GEOMEAN(IF(
                            ISNUMBER(M94:X94),
                            IF(
                                M$5:X$5=2,
                                M94:X94,
                                ""),
                            "")))
                )
            )
        )
    )
)</f>
        <v>0</v>
      </c>
      <c r="J94" s="242">
        <v>46281</v>
      </c>
      <c r="K94" s="242">
        <v>44699</v>
      </c>
      <c r="L94" s="91" t="s">
        <v>148</v>
      </c>
      <c r="M94" s="192">
        <v>3.2656450517098201</v>
      </c>
      <c r="N94" s="192">
        <v>0</v>
      </c>
      <c r="O94" s="192">
        <v>38.25</v>
      </c>
      <c r="P94" s="192">
        <v>-3.9166666666666599</v>
      </c>
      <c r="Q94"/>
      <c r="R94"/>
      <c r="S94" s="192"/>
      <c r="T94" s="192"/>
      <c r="U94" s="192"/>
      <c r="V94" s="192"/>
      <c r="W94" s="192"/>
      <c r="X94" s="192"/>
      <c r="Y94" s="80"/>
      <c r="Z94" s="80"/>
    </row>
    <row r="95" spans="1:26" x14ac:dyDescent="0.2">
      <c r="A95" s="84">
        <v>88</v>
      </c>
      <c r="B95" s="84" t="str">
        <f ca="1"/>
        <v>Indonesia</v>
      </c>
      <c r="C95" s="84" t="str">
        <f ca="1"/>
        <v>IDN</v>
      </c>
      <c r="D95" s="219" t="str">
        <f ca="1"/>
        <v>EAS           East Asia &amp; Pacific</v>
      </c>
      <c r="E95" s="219" t="str">
        <f ca="1"/>
        <v>IBRD</v>
      </c>
      <c r="F95" s="190" t="str">
        <f t="shared" ca="1" si="4"/>
        <v/>
      </c>
      <c r="G95" s="80">
        <f>IF(N95=7, 6.9, 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6.9</v>
      </c>
      <c r="H95" s="80" cm="1">
        <f t="array" ref="H95">IF(
    SUM(IF(
            ISNUMBER(
                IF(
                    $M$4:$X$4,
                    (M95:X95),
                    "")),
            1,
            0))
        =0,
    NA(),
    IF(
        Parameters!$D$15=1,
        IF(
            SUM(--(ISNUMBER(IF($M$4:$X$4=1,(M95:X95),""))))&gt;0,
            MAX(IF(
                ISNUMBER(M95:X95),
                IF(
                    M$4:X$4=1,
                    M95:X95,
                    ""),
                "")),
            MAX(IF(
                ISNUMBER(M95:X95),
                IF(
                    M$4:X$4=2,
                    M95:X95,
                    ""),
                ""))
        ),
        IF(
            Parameters!$D$16=1,
            IFERROR(
                AVERAGE(IF(
                    ISNUMBER(M95:X95),
                    IF(
                        M$4:X$4=1,
                        M95:X95,
                        ""),
                    "")),
                AVERAGE(IF(
                    ISNUMBER(M95:X95),
                    IF(
                        M$4:X$4=2,
                        M95:X95,
                        ""),
                    ""))
            ),
            IF(
                Parameters!$D$17=1,
                IFERROR(
                    IF(
                        OR(
                            IF(
                                ISNUMBER(M95:X95),
                                IF(
                                    M$4:X$4=1,
                                    M95:X95,
                                    ""),
                                "")
                            =0),
                        0,
                        GEOMEAN(IF(
                            ISNUMBER(M95:X95),
                            IF(
                                M$4:X$4=1,
                                M95:X95,
                                ""),
                            ""))
                    ),
                    IF(
                        OR(IF(
                            ISNUMBER(M95:X95),
                            IF(
                                M$4:X$4=2,
                                M95:X95,
                                ""),
                            "")
                            =0),
                        0,
                        GEOMEAN(IF(
                            ISNUMBER(M95:X95),
                            IF(
                                M$4:X$4=2,
                                M95:X95,
                                ""),
                            "")))
                )
            )
        )
    )
)</f>
        <v>3.3562315996074501</v>
      </c>
      <c r="I95" s="191" cm="1">
        <f t="array" ref="I95">IF(
    SUM(IF(
            ISNUMBER(
                IF(
                    $M$5:$X$5,
                    (M95:X95),
                    "")),
            1,
            0))
        =0,
    NA(),
    IF(
        Parameters!$D$15=1,
        IF(
            SUM(--(ISNUMBER(IF($M$5:$X$5=1,(M95:X95),""))))&gt;0,
            MAX(IF(
                ISNUMBER(M95:X95),
                IF(
                    M$5:X$5=1,
                    M95:X95,
                    ""),
                "")),
            MAX(IF(
                ISNUMBER(M95:X95),
                IF(
                    M$5:X$5=2,
                    M95:X95,
                    ""),
                ""))
        ),
        IF(
            Parameters!$D$16=1,
            IFERROR(
                AVERAGE(IF(
                    ISNUMBER(M95:X95),
                    IF(
                        M$5:X$5=1,
                        M95:X95,
                        ""),
                    "")),
                AVERAGE(IF(
                    ISNUMBER(M95:X95),
                    IF(
                        M$5:X$5=2,
                        M95:X95,
                        ""),
                    ""))
            ),
            IF(
                Parameters!$D$17=1,
                IFERROR(
                    IF(
                        OR(
                            IF(
                                ISNUMBER(M95:X95),
                                IF(
                                    M$5:X$5=1,
                                    M95:X95,
                                    ""),
                                "")
                            =0),
                        0,
                        GEOMEAN(IF(
                            ISNUMBER(M95:X95),
                            IF(
                                M$5:X$5=1,
                                M95:X95,
                                ""),
                            ""))
                    ),
                    IF(
                        OR(IF(
                            ISNUMBER(M95:X95),
                            IF(
                                M$5:X$5=2,
                                M95:X95,
                                ""),
                            "")
                            =0),
                        0,
                        GEOMEAN(IF(
                            ISNUMBER(M95:X95),
                            IF(
                                M$5:X$5=2,
                                M95:X95,
                                ""),
                            "")))
                )
            )
        )
    )
)</f>
        <v>7</v>
      </c>
      <c r="J95" s="242">
        <v>44896</v>
      </c>
      <c r="K95" s="242">
        <v>46281</v>
      </c>
      <c r="L95" s="91" t="s">
        <v>150</v>
      </c>
      <c r="M95" s="192">
        <v>3.3562315996074501</v>
      </c>
      <c r="N95" s="192">
        <v>7</v>
      </c>
      <c r="O95" s="192">
        <v>38.75</v>
      </c>
      <c r="P95" s="192">
        <v>3.9166666666666599</v>
      </c>
      <c r="Q95"/>
      <c r="R95"/>
      <c r="S95" s="192"/>
      <c r="T95" s="192"/>
      <c r="U95" s="192"/>
      <c r="V95" s="192"/>
      <c r="W95" s="192"/>
      <c r="X95" s="192"/>
      <c r="Y95" s="80"/>
      <c r="Z95" s="80"/>
    </row>
    <row r="96" spans="1:26" x14ac:dyDescent="0.2">
      <c r="A96" s="84">
        <v>89</v>
      </c>
      <c r="B96" s="84" t="str">
        <f ca="1"/>
        <v>Isle of Man</v>
      </c>
      <c r="C96" s="84" t="str">
        <f ca="1"/>
        <v>IMN</v>
      </c>
      <c r="D96" s="219" t="str">
        <f ca="1"/>
        <v>ECS           Europe &amp; Central Asia</v>
      </c>
      <c r="E96" s="219" t="str">
        <f ca="1"/>
        <v>NA</v>
      </c>
      <c r="F96" s="190" t="str">
        <f t="shared" ca="1" si="4"/>
        <v/>
      </c>
      <c r="G96" s="80" t="e">
        <f>IF(N96=7, 6.9, 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#N/A</v>
      </c>
      <c r="H96" s="80" t="e" cm="1">
        <f t="array" ref="H96">IF(
    SUM(IF(
            ISNUMBER(
                IF(
                    $M$4:$X$4,
                    (M96:X96),
                    "")),
            1,
            0))
        =0,
    NA(),
    IF(
        Parameters!$D$15=1,
        IF(
            SUM(--(ISNUMBER(IF($M$4:$X$4=1,(M96:X96),""))))&gt;0,
            MAX(IF(
                ISNUMBER(M96:X96),
                IF(
                    M$4:X$4=1,
                    M96:X96,
                    ""),
                "")),
            MAX(IF(
                ISNUMBER(M96:X96),
                IF(
                    M$4:X$4=2,
                    M96:X96,
                    ""),
                ""))
        ),
        IF(
            Parameters!$D$16=1,
            IFERROR(
                AVERAGE(IF(
                    ISNUMBER(M96:X96),
                    IF(
                        M$4:X$4=1,
                        M96:X96,
                        ""),
                    "")),
                AVERAGE(IF(
                    ISNUMBER(M96:X96),
                    IF(
                        M$4:X$4=2,
                        M96:X96,
                        ""),
                    ""))
            ),
            IF(
                Parameters!$D$17=1,
                IFERROR(
                    IF(
                        OR(
                            IF(
                                ISNUMBER(M96:X96),
                                IF(
                                    M$4:X$4=1,
                                    M96:X96,
                                    ""),
                                "")
                            =0),
                        0,
                        GEOMEAN(IF(
                            ISNUMBER(M96:X96),
                            IF(
                                M$4:X$4=1,
                                M96:X96,
                                ""),
                            ""))
                    ),
                    IF(
                        OR(IF(
                            ISNUMBER(M96:X96),
                            IF(
                                M$4:X$4=2,
                                M96:X96,
                                ""),
                            "")
                            =0),
                        0,
                        GEOMEAN(IF(
                            ISNUMBER(M96:X96),
                            IF(
                                M$4:X$4=2,
                                M96:X96,
                                ""),
                            "")))
                )
            )
        )
    )
)</f>
        <v>#N/A</v>
      </c>
      <c r="I96" s="191" t="e" cm="1">
        <f t="array" ref="I96">IF(
    SUM(IF(
            ISNUMBER(
                IF(
                    $M$5:$X$5,
                    (M96:X96),
                    "")),
            1,
            0))
        =0,
    NA(),
    IF(
        Parameters!$D$15=1,
        IF(
            SUM(--(ISNUMBER(IF($M$5:$X$5=1,(M96:X96),""))))&gt;0,
            MAX(IF(
                ISNUMBER(M96:X96),
                IF(
                    M$5:X$5=1,
                    M96:X96,
                    ""),
                "")),
            MAX(IF(
                ISNUMBER(M96:X96),
                IF(
                    M$5:X$5=2,
                    M96:X96,
                    ""),
                ""))
        ),
        IF(
            Parameters!$D$16=1,
            IFERROR(
                AVERAGE(IF(
                    ISNUMBER(M96:X96),
                    IF(
                        M$5:X$5=1,
                        M96:X96,
                        ""),
                    "")),
                AVERAGE(IF(
                    ISNUMBER(M96:X96),
                    IF(
                        M$5:X$5=2,
                        M96:X96,
                        ""),
                    ""))
            ),
            IF(
                Parameters!$D$17=1,
                IFERROR(
                    IF(
                        OR(
                            IF(
                                ISNUMBER(M96:X96),
                                IF(
                                    M$5:X$5=1,
                                    M96:X96,
                                    ""),
                                "")
                            =0),
                        0,
                        GEOMEAN(IF(
                            ISNUMBER(M96:X96),
                            IF(
                                M$5:X$5=1,
                                M96:X96,
                                ""),
                            ""))
                    ),
                    IF(
                        OR(IF(
                            ISNUMBER(M96:X96),
                            IF(
                                M$5:X$5=2,
                                M96:X96,
                                ""),
                            "")
                            =0),
                        0,
                        GEOMEAN(IF(
                            ISNUMBER(M96:X96),
                            IF(
                                M$5:X$5=2,
                                M96:X96,
                                ""),
                            "")))
                )
            )
        )
    )
)</f>
        <v>#N/A</v>
      </c>
      <c r="J96" s="242" t="s">
        <v>409</v>
      </c>
      <c r="K96" s="242" t="s">
        <v>409</v>
      </c>
      <c r="L96" s="91" t="s">
        <v>679</v>
      </c>
      <c r="M96" s="192" t="s">
        <v>409</v>
      </c>
      <c r="N96" s="192" t="s">
        <v>409</v>
      </c>
      <c r="O96" s="192" t="s">
        <v>409</v>
      </c>
      <c r="P96" s="192" t="s">
        <v>409</v>
      </c>
      <c r="Q96"/>
      <c r="R96"/>
      <c r="S96" s="192"/>
      <c r="T96" s="192"/>
      <c r="U96" s="192"/>
      <c r="V96" s="192"/>
      <c r="W96" s="192"/>
      <c r="X96" s="192"/>
      <c r="Y96" s="80"/>
      <c r="Z96" s="80"/>
    </row>
    <row r="97" spans="1:26" x14ac:dyDescent="0.2">
      <c r="A97" s="84">
        <v>90</v>
      </c>
      <c r="B97" s="84" t="str">
        <f ca="1"/>
        <v>India</v>
      </c>
      <c r="C97" s="84" t="str">
        <f ca="1"/>
        <v>IND</v>
      </c>
      <c r="D97" s="219" t="str">
        <f ca="1"/>
        <v>SAS           South Asia</v>
      </c>
      <c r="E97" s="219" t="str">
        <f ca="1"/>
        <v>IBRD</v>
      </c>
      <c r="F97" s="190" t="str">
        <f t="shared" ca="1" si="4"/>
        <v/>
      </c>
      <c r="G97" s="80">
        <f>IF(N97=7, 6.9, 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2.1938657437249809</v>
      </c>
      <c r="H97" s="80" cm="1">
        <f t="array" ref="H97">IF(
    SUM(IF(
            ISNUMBER(
                IF(
                    $M$4:$X$4,
                    (M97:X97),
                    "")),
            1,
            0))
        =0,
    NA(),
    IF(
        Parameters!$D$15=1,
        IF(
            SUM(--(ISNUMBER(IF($M$4:$X$4=1,(M97:X97),""))))&gt;0,
            MAX(IF(
                ISNUMBER(M97:X97),
                IF(
                    M$4:X$4=1,
                    M97:X97,
                    ""),
                "")),
            MAX(IF(
                ISNUMBER(M97:X97),
                IF(
                    M$4:X$4=2,
                    M97:X97,
                    ""),
                ""))
        ),
        IF(
            Parameters!$D$16=1,
            IFERROR(
                AVERAGE(IF(
                    ISNUMBER(M97:X97),
                    IF(
                        M$4:X$4=1,
                        M97:X97,
                        ""),
                    "")),
                AVERAGE(IF(
                    ISNUMBER(M97:X97),
                    IF(
                        M$4:X$4=2,
                        M97:X97,
                        ""),
                    ""))
            ),
            IF(
                Parameters!$D$17=1,
                IFERROR(
                    IF(
                        OR(
                            IF(
                                ISNUMBER(M97:X97),
                                IF(
                                    M$4:X$4=1,
                                    M97:X97,
                                    ""),
                                "")
                            =0),
                        0,
                        GEOMEAN(IF(
                            ISNUMBER(M97:X97),
                            IF(
                                M$4:X$4=1,
                                M97:X97,
                                ""),
                            ""))
                    ),
                    IF(
                        OR(IF(
                            ISNUMBER(M97:X97),
                            IF(
                                M$4:X$4=2,
                                M97:X97,
                                ""),
                            "")
                            =0),
                        0,
                        GEOMEAN(IF(
                            ISNUMBER(M97:X97),
                            IF(
                                M$4:X$4=2,
                                M97:X97,
                                ""),
                            "")))
                )
            )
        )
    )
)</f>
        <v>2.2389975088699301</v>
      </c>
      <c r="I97" s="191" cm="1">
        <f t="array" ref="I97">IF(
    SUM(IF(
            ISNUMBER(
                IF(
                    $M$5:$X$5,
                    (M97:X97),
                    "")),
            1,
            0))
        =0,
    NA(),
    IF(
        Parameters!$D$15=1,
        IF(
            SUM(--(ISNUMBER(IF($M$5:$X$5=1,(M97:X97),""))))&gt;0,
            MAX(IF(
                ISNUMBER(M97:X97),
                IF(
                    M$5:X$5=1,
                    M97:X97,
                    ""),
                "")),
            MAX(IF(
                ISNUMBER(M97:X97),
                IF(
                    M$5:X$5=2,
                    M97:X97,
                    ""),
                ""))
        ),
        IF(
            Parameters!$D$16=1,
            IFERROR(
                AVERAGE(IF(
                    ISNUMBER(M97:X97),
                    IF(
                        M$5:X$5=1,
                        M97:X97,
                        ""),
                    "")),
                AVERAGE(IF(
                    ISNUMBER(M97:X97),
                    IF(
                        M$5:X$5=2,
                        M97:X97,
                        ""),
                    ""))
            ),
            IF(
                Parameters!$D$17=1,
                IFERROR(
                    IF(
                        OR(
                            IF(
                                ISNUMBER(M97:X97),
                                IF(
                                    M$5:X$5=1,
                                    M97:X97,
                                    ""),
                                "")
                            =0),
                        0,
                        GEOMEAN(IF(
                            ISNUMBER(M97:X97),
                            IF(
                                M$5:X$5=1,
                                M97:X97,
                                ""),
                            ""))
                    ),
                    IF(
                        OR(IF(
                            ISNUMBER(M97:X97),
                            IF(
                                M$5:X$5=2,
                                M97:X97,
                                ""),
                            "")
                            =0),
                        0,
                        GEOMEAN(IF(
                            ISNUMBER(M97:X97),
                            IF(
                                M$5:X$5=2,
                                M97:X97,
                                ""),
                            "")))
                )
            )
        )
    )
)</f>
        <v>2.1496437054631699</v>
      </c>
      <c r="J97" s="242">
        <v>44896</v>
      </c>
      <c r="K97" s="242">
        <v>44887</v>
      </c>
      <c r="L97" s="91" t="s">
        <v>152</v>
      </c>
      <c r="M97" s="192">
        <v>2.2389975088699301</v>
      </c>
      <c r="N97" s="192">
        <v>2.1496437054631699</v>
      </c>
      <c r="O97" s="192">
        <v>32.5833333333333</v>
      </c>
      <c r="P97" s="192">
        <v>-1.25</v>
      </c>
      <c r="Q97"/>
      <c r="R97"/>
      <c r="S97" s="192"/>
      <c r="T97" s="192"/>
      <c r="U97" s="192"/>
      <c r="V97" s="192"/>
      <c r="W97" s="192"/>
      <c r="X97" s="192"/>
      <c r="Y97" s="80"/>
      <c r="Z97" s="80"/>
    </row>
    <row r="98" spans="1:26" x14ac:dyDescent="0.2">
      <c r="A98" s="84">
        <v>91</v>
      </c>
      <c r="B98" s="84" t="str">
        <f ca="1"/>
        <v>Ireland</v>
      </c>
      <c r="C98" s="84" t="str">
        <f ca="1"/>
        <v>IRL</v>
      </c>
      <c r="D98" s="219" t="str">
        <f ca="1"/>
        <v>ECS           Europe &amp; Central Asia</v>
      </c>
      <c r="E98" s="219" t="str">
        <f ca="1"/>
        <v>NA</v>
      </c>
      <c r="F98" s="190" t="str">
        <f t="shared" ca="1" si="4"/>
        <v/>
      </c>
      <c r="G98" s="80">
        <f>IF(N98=7, 6.9, 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6.9</v>
      </c>
      <c r="H98" s="80" cm="1">
        <f t="array" ref="H98">IF(
    SUM(IF(
            ISNUMBER(
                IF(
                    $M$4:$X$4,
                    (M98:X98),
                    "")),
            1,
            0))
        =0,
    NA(),
    IF(
        Parameters!$D$15=1,
        IF(
            SUM(--(ISNUMBER(IF($M$4:$X$4=1,(M98:X98),""))))&gt;0,
            MAX(IF(
                ISNUMBER(M98:X98),
                IF(
                    M$4:X$4=1,
                    M98:X98,
                    ""),
                "")),
            MAX(IF(
                ISNUMBER(M98:X98),
                IF(
                    M$4:X$4=2,
                    M98:X98,
                    ""),
                ""))
        ),
        IF(
            Parameters!$D$16=1,
            IFERROR(
                AVERAGE(IF(
                    ISNUMBER(M98:X98),
                    IF(
                        M$4:X$4=1,
                        M98:X98,
                        ""),
                    "")),
                AVERAGE(IF(
                    ISNUMBER(M98:X98),
                    IF(
                        M$4:X$4=2,
                        M98:X98,
                        ""),
                    ""))
            ),
            IF(
                Parameters!$D$17=1,
                IFERROR(
                    IF(
                        OR(
                            IF(
                                ISNUMBER(M98:X98),
                                IF(
                                    M$4:X$4=1,
                                    M98:X98,
                                    ""),
                                "")
                            =0),
                        0,
                        GEOMEAN(IF(
                            ISNUMBER(M98:X98),
                            IF(
                                M$4:X$4=1,
                                M98:X98,
                                ""),
                            ""))
                    ),
                    IF(
                        OR(IF(
                            ISNUMBER(M98:X98),
                            IF(
                                M$4:X$4=2,
                                M98:X98,
                                ""),
                            "")
                            =0),
                        0,
                        GEOMEAN(IF(
                            ISNUMBER(M98:X98),
                            IF(
                                M$4:X$4=2,
                                M98:X98,
                                ""),
                            "")))
                )
            )
        )
    )
)</f>
        <v>1.2727409979618001</v>
      </c>
      <c r="I98" s="191" cm="1">
        <f t="array" ref="I98">IF(
    SUM(IF(
            ISNUMBER(
                IF(
                    $M$5:$X$5,
                    (M98:X98),
                    "")),
            1,
            0))
        =0,
    NA(),
    IF(
        Parameters!$D$15=1,
        IF(
            SUM(--(ISNUMBER(IF($M$5:$X$5=1,(M98:X98),""))))&gt;0,
            MAX(IF(
                ISNUMBER(M98:X98),
                IF(
                    M$5:X$5=1,
                    M98:X98,
                    ""),
                "")),
            MAX(IF(
                ISNUMBER(M98:X98),
                IF(
                    M$5:X$5=2,
                    M98:X98,
                    ""),
                ""))
        ),
        IF(
            Parameters!$D$16=1,
            IFERROR(
                AVERAGE(IF(
                    ISNUMBER(M98:X98),
                    IF(
                        M$5:X$5=1,
                        M98:X98,
                        ""),
                    "")),
                AVERAGE(IF(
                    ISNUMBER(M98:X98),
                    IF(
                        M$5:X$5=2,
                        M98:X98,
                        ""),
                    ""))
            ),
            IF(
                Parameters!$D$17=1,
                IFERROR(
                    IF(
                        OR(
                            IF(
                                ISNUMBER(M98:X98),
                                IF(
                                    M$5:X$5=1,
                                    M98:X98,
                                    ""),
                                "")
                            =0),
                        0,
                        GEOMEAN(IF(
                            ISNUMBER(M98:X98),
                            IF(
                                M$5:X$5=1,
                                M98:X98,
                                ""),
                            ""))
                    ),
                    IF(
                        OR(IF(
                            ISNUMBER(M98:X98),
                            IF(
                                M$5:X$5=2,
                                M98:X98,
                                ""),
                            "")
                            =0),
                        0,
                        GEOMEAN(IF(
                            ISNUMBER(M98:X98),
                            IF(
                                M$5:X$5=2,
                                M98:X98,
                                ""),
                            "")))
                )
            )
        )
    )
)</f>
        <v>7</v>
      </c>
      <c r="J98" s="242">
        <v>46281</v>
      </c>
      <c r="K98" s="242">
        <v>46281</v>
      </c>
      <c r="L98" s="91" t="s">
        <v>154</v>
      </c>
      <c r="M98" s="192">
        <v>1.2727409979618001</v>
      </c>
      <c r="N98" s="192">
        <v>7</v>
      </c>
      <c r="O98" s="192">
        <v>27.25</v>
      </c>
      <c r="P98" s="192">
        <v>2.4166666666666599</v>
      </c>
      <c r="Q98"/>
      <c r="R98"/>
      <c r="S98" s="192"/>
      <c r="T98" s="192"/>
      <c r="U98" s="192"/>
      <c r="V98" s="192"/>
      <c r="W98" s="192"/>
      <c r="X98" s="192"/>
      <c r="Y98" s="80"/>
      <c r="Z98" s="80"/>
    </row>
    <row r="99" spans="1:26" x14ac:dyDescent="0.2">
      <c r="A99" s="84">
        <v>92</v>
      </c>
      <c r="B99" s="84" t="str">
        <f ca="1"/>
        <v>Iran, Islamic Rep.</v>
      </c>
      <c r="C99" s="84" t="str">
        <f ca="1"/>
        <v>IRN</v>
      </c>
      <c r="D99" s="219" t="str">
        <f ca="1"/>
        <v>MEA           Middle East &amp; North Africa</v>
      </c>
      <c r="E99" s="219" t="str">
        <f ca="1"/>
        <v>IBRD</v>
      </c>
      <c r="F99" s="190" t="str">
        <f t="shared" ca="1" si="4"/>
        <v/>
      </c>
      <c r="G99" s="80">
        <f>IF(N99=7, 6.9, 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9.9996225489269595</v>
      </c>
      <c r="H99" s="80" cm="1">
        <f t="array" ref="H99">IF(
    SUM(IF(
            ISNUMBER(
                IF(
                    $M$4:$X$4,
                    (M99:X99),
                    "")),
            1,
            0))
        =0,
    NA(),
    IF(
        Parameters!$D$15=1,
        IF(
            SUM(--(ISNUMBER(IF($M$4:$X$4=1,(M99:X99),""))))&gt;0,
            MAX(IF(
                ISNUMBER(M99:X99),
                IF(
                    M$4:X$4=1,
                    M99:X99,
                    ""),
                "")),
            MAX(IF(
                ISNUMBER(M99:X99),
                IF(
                    M$4:X$4=2,
                    M99:X99,
                    ""),
                ""))
        ),
        IF(
            Parameters!$D$16=1,
            IFERROR(
                AVERAGE(IF(
                    ISNUMBER(M99:X99),
                    IF(
                        M$4:X$4=1,
                        M99:X99,
                        ""),
                    "")),
                AVERAGE(IF(
                    ISNUMBER(M99:X99),
                    IF(
                        M$4:X$4=2,
                        M99:X99,
                        ""),
                    ""))
            ),
            IF(
                Parameters!$D$17=1,
                IFERROR(
                    IF(
                        OR(
                            IF(
                                ISNUMBER(M99:X99),
                                IF(
                                    M$4:X$4=1,
                                    M99:X99,
                                    ""),
                                "")
                            =0),
                        0,
                        GEOMEAN(IF(
                            ISNUMBER(M99:X99),
                            IF(
                                M$4:X$4=1,
                                M99:X99,
                                ""),
                            ""))
                    ),
                    IF(
                        OR(IF(
                            ISNUMBER(M99:X99),
                            IF(
                                M$4:X$4=2,
                                M99:X99,
                                ""),
                            "")
                            =0),
                        0,
                        GEOMEAN(IF(
                            ISNUMBER(M99:X99),
                            IF(
                                M$4:X$4=2,
                                M99:X99,
                                ""),
                            "")))
                )
            )
        )
    )
)</f>
        <v>9.9992451121008497</v>
      </c>
      <c r="I99" s="191" cm="1">
        <f t="array" ref="I99">IF(
    SUM(IF(
            ISNUMBER(
                IF(
                    $M$5:$X$5,
                    (M99:X99),
                    "")),
            1,
            0))
        =0,
    NA(),
    IF(
        Parameters!$D$15=1,
        IF(
            SUM(--(ISNUMBER(IF($M$5:$X$5=1,(M99:X99),""))))&gt;0,
            MAX(IF(
                ISNUMBER(M99:X99),
                IF(
                    M$5:X$5=1,
                    M99:X99,
                    ""),
                "")),
            MAX(IF(
                ISNUMBER(M99:X99),
                IF(
                    M$5:X$5=2,
                    M99:X99,
                    ""),
                ""))
        ),
        IF(
            Parameters!$D$16=1,
            IFERROR(
                AVERAGE(IF(
                    ISNUMBER(M99:X99),
                    IF(
                        M$5:X$5=1,
                        M99:X99,
                        ""),
                    "")),
                AVERAGE(IF(
                    ISNUMBER(M99:X99),
                    IF(
                        M$5:X$5=2,
                        M99:X99,
                        ""),
                    ""))
            ),
            IF(
                Parameters!$D$17=1,
                IFERROR(
                    IF(
                        OR(
                            IF(
                                ISNUMBER(M99:X99),
                                IF(
                                    M$5:X$5=1,
                                    M99:X99,
                                    ""),
                                "")
                            =0),
                        0,
                        GEOMEAN(IF(
                            ISNUMBER(M99:X99),
                            IF(
                                M$5:X$5=1,
                                M99:X99,
                                ""),
                            ""))
                    ),
                    IF(
                        OR(IF(
                            ISNUMBER(M99:X99),
                            IF(
                                M$5:X$5=2,
                                M99:X99,
                                ""),
                            "")
                            =0),
                        0,
                        GEOMEAN(IF(
                            ISNUMBER(M99:X99),
                            IF(
                                M$5:X$5=2,
                                M99:X99,
                                ""),
                            "")))
                )
            )
        )
    )
)</f>
        <v>10</v>
      </c>
      <c r="J99" s="242">
        <v>46281</v>
      </c>
      <c r="K99" s="242">
        <v>46281</v>
      </c>
      <c r="L99" s="91" t="s">
        <v>155</v>
      </c>
      <c r="M99" s="192">
        <v>9.9992451121008497</v>
      </c>
      <c r="N99" s="192">
        <v>10</v>
      </c>
      <c r="O99" s="192">
        <v>75.4166666666666</v>
      </c>
      <c r="P99" s="192">
        <v>9.2500000000000107</v>
      </c>
      <c r="Q99"/>
      <c r="R99"/>
      <c r="S99" s="192"/>
      <c r="T99" s="192"/>
      <c r="U99" s="192"/>
      <c r="V99" s="192"/>
      <c r="W99" s="192"/>
      <c r="X99" s="192"/>
      <c r="Y99" s="80"/>
      <c r="Z99" s="80"/>
    </row>
    <row r="100" spans="1:26" x14ac:dyDescent="0.2">
      <c r="A100" s="84">
        <v>93</v>
      </c>
      <c r="B100" s="84" t="str">
        <f ca="1"/>
        <v>Iraq</v>
      </c>
      <c r="C100" s="84" t="str">
        <f ca="1"/>
        <v>IRQ</v>
      </c>
      <c r="D100" s="219" t="str">
        <f ca="1"/>
        <v>MEA           Middle East &amp; North Africa</v>
      </c>
      <c r="E100" s="219" t="str">
        <f ca="1"/>
        <v>IBRD</v>
      </c>
      <c r="F100" s="190" t="str">
        <f t="shared" ca="1" si="4"/>
        <v/>
      </c>
      <c r="G100" s="80">
        <f>IF(N100=7, 6.9, 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7.7643639550112216</v>
      </c>
      <c r="H100" s="80" cm="1">
        <f t="array" ref="H100">IF(
    SUM(IF(
            ISNUMBER(
                IF(
                    $M$4:$X$4,
                    (M100:X100),
                    "")),
            1,
            0))
        =0,
    NA(),
    IF(
        Parameters!$D$15=1,
        IF(
            SUM(--(ISNUMBER(IF($M$4:$X$4=1,(M100:X100),""))))&gt;0,
            MAX(IF(
                ISNUMBER(M100:X100),
                IF(
                    M$4:X$4=1,
                    M100:X100,
                    ""),
                "")),
            MAX(IF(
                ISNUMBER(M100:X100),
                IF(
                    M$4:X$4=2,
                    M100:X100,
                    ""),
                ""))
        ),
        IF(
            Parameters!$D$16=1,
            IFERROR(
                AVERAGE(IF(
                    ISNUMBER(M100:X100),
                    IF(
                        M$4:X$4=1,
                        M100:X100,
                        ""),
                    "")),
                AVERAGE(IF(
                    ISNUMBER(M100:X100),
                    IF(
                        M$4:X$4=2,
                        M100:X100,
                        ""),
                    ""))
            ),
            IF(
                Parameters!$D$17=1,
                IFERROR(
                    IF(
                        OR(
                            IF(
                                ISNUMBER(M100:X100),
                                IF(
                                    M$4:X$4=1,
                                    M100:X100,
                                    ""),
                                "")
                            =0),
                        0,
                        GEOMEAN(IF(
                            ISNUMBER(M100:X100),
                            IF(
                                M$4:X$4=1,
                                M100:X100,
                                ""),
                            ""))
                    ),
                    IF(
                        OR(IF(
                            ISNUMBER(M100:X100),
                            IF(
                                M$4:X$4=2,
                                M100:X100,
                                ""),
                            "")
                            =0),
                        0,
                        GEOMEAN(IF(
                            ISNUMBER(M100:X100),
                            IF(
                                M$4:X$4=2,
                                M100:X100,
                                ""),
                            "")))
                )
            )
        )
    )
)</f>
        <v>6.0285347625877499</v>
      </c>
      <c r="I100" s="191" cm="1">
        <f t="array" ref="I100">IF(
    SUM(IF(
            ISNUMBER(
                IF(
                    $M$5:$X$5,
                    (M100:X100),
                    "")),
            1,
            0))
        =0,
    NA(),
    IF(
        Parameters!$D$15=1,
        IF(
            SUM(--(ISNUMBER(IF($M$5:$X$5=1,(M100:X100),""))))&gt;0,
            MAX(IF(
                ISNUMBER(M100:X100),
                IF(
                    M$5:X$5=1,
                    M100:X100,
                    ""),
                "")),
            MAX(IF(
                ISNUMBER(M100:X100),
                IF(
                    M$5:X$5=2,
                    M100:X100,
                    ""),
                ""))
        ),
        IF(
            Parameters!$D$16=1,
            IFERROR(
                AVERAGE(IF(
                    ISNUMBER(M100:X100),
                    IF(
                        M$5:X$5=1,
                        M100:X100,
                        ""),
                    "")),
                AVERAGE(IF(
                    ISNUMBER(M100:X100),
                    IF(
                        M$5:X$5=2,
                        M100:X100,
                        ""),
                    ""))
            ),
            IF(
                Parameters!$D$17=1,
                IFERROR(
                    IF(
                        OR(
                            IF(
                                ISNUMBER(M100:X100),
                                IF(
                                    M$5:X$5=1,
                                    M100:X100,
                                    ""),
                                "")
                            =0),
                        0,
                        GEOMEAN(IF(
                            ISNUMBER(M100:X100),
                            IF(
                                M$5:X$5=1,
                                M100:X100,
                                ""),
                            ""))
                    ),
                    IF(
                        OR(IF(
                            ISNUMBER(M100:X100),
                            IF(
                                M$5:X$5=2,
                                M100:X100,
                                ""),
                            "")
                            =0),
                        0,
                        GEOMEAN(IF(
                            ISNUMBER(M100:X100),
                            IF(
                                M$5:X$5=2,
                                M100:X100,
                                ""),
                            "")))
                )
            )
        )
    )
)</f>
        <v>10</v>
      </c>
      <c r="J100" s="242">
        <v>46281</v>
      </c>
      <c r="K100" s="242">
        <v>46281</v>
      </c>
      <c r="L100" s="91" t="s">
        <v>157</v>
      </c>
      <c r="M100" s="192">
        <v>6.0285347625877499</v>
      </c>
      <c r="N100" s="192">
        <v>10</v>
      </c>
      <c r="O100" s="192">
        <v>53.5</v>
      </c>
      <c r="P100" s="192">
        <v>10.5</v>
      </c>
      <c r="Q100"/>
      <c r="R100"/>
      <c r="S100" s="192"/>
      <c r="T100" s="192"/>
      <c r="U100" s="192"/>
      <c r="V100" s="192"/>
      <c r="W100" s="192"/>
      <c r="X100" s="192"/>
      <c r="Y100" s="80"/>
      <c r="Z100" s="80"/>
    </row>
    <row r="101" spans="1:26" x14ac:dyDescent="0.2">
      <c r="A101" s="84">
        <v>94</v>
      </c>
      <c r="B101" s="84" t="str">
        <f ca="1"/>
        <v>Iceland</v>
      </c>
      <c r="C101" s="84" t="str">
        <f ca="1"/>
        <v>ISL</v>
      </c>
      <c r="D101" s="219" t="str">
        <f ca="1"/>
        <v>ECS           Europe &amp; Central Asia</v>
      </c>
      <c r="E101" s="219" t="str">
        <f ca="1"/>
        <v>NA</v>
      </c>
      <c r="F101" s="190" t="str">
        <f t="shared" ca="1" si="4"/>
        <v/>
      </c>
      <c r="G101" s="80">
        <f>IF(N101=7, 6.9, 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6.9</v>
      </c>
      <c r="H101" s="80" cm="1">
        <f t="array" ref="H101">IF(
    SUM(IF(
            ISNUMBER(
                IF(
                    $M$4:$X$4,
                    (M101:X101),
                    "")),
            1,
            0))
        =0,
    NA(),
    IF(
        Parameters!$D$15=1,
        IF(
            SUM(--(ISNUMBER(IF($M$4:$X$4=1,(M101:X101),""))))&gt;0,
            MAX(IF(
                ISNUMBER(M101:X101),
                IF(
                    M$4:X$4=1,
                    M101:X101,
                    ""),
                "")),
            MAX(IF(
                ISNUMBER(M101:X101),
                IF(
                    M$4:X$4=2,
                    M101:X101,
                    ""),
                ""))
        ),
        IF(
            Parameters!$D$16=1,
            IFERROR(
                AVERAGE(IF(
                    ISNUMBER(M101:X101),
                    IF(
                        M$4:X$4=1,
                        M101:X101,
                        ""),
                    "")),
                AVERAGE(IF(
                    ISNUMBER(M101:X101),
                    IF(
                        M$4:X$4=2,
                        M101:X101,
                        ""),
                    ""))
            ),
            IF(
                Parameters!$D$17=1,
                IFERROR(
                    IF(
                        OR(
                            IF(
                                ISNUMBER(M101:X101),
                                IF(
                                    M$4:X$4=1,
                                    M101:X101,
                                    ""),
                                "")
                            =0),
                        0,
                        GEOMEAN(IF(
                            ISNUMBER(M101:X101),
                            IF(
                                M$4:X$4=1,
                                M101:X101,
                                ""),
                            ""))
                    ),
                    IF(
                        OR(IF(
                            ISNUMBER(M101:X101),
                            IF(
                                M$4:X$4=2,
                                M101:X101,
                                ""),
                            "")
                            =0),
                        0,
                        GEOMEAN(IF(
                            ISNUMBER(M101:X101),
                            IF(
                                M$4:X$4=2,
                                M101:X101,
                                ""),
                            "")))
                )
            )
        )
    )
)</f>
        <v>2.4503661206310801</v>
      </c>
      <c r="I101" s="191" cm="1">
        <f t="array" ref="I101">IF(
    SUM(IF(
            ISNUMBER(
                IF(
                    $M$5:$X$5,
                    (M101:X101),
                    "")),
            1,
            0))
        =0,
    NA(),
    IF(
        Parameters!$D$15=1,
        IF(
            SUM(--(ISNUMBER(IF($M$5:$X$5=1,(M101:X101),""))))&gt;0,
            MAX(IF(
                ISNUMBER(M101:X101),
                IF(
                    M$5:X$5=1,
                    M101:X101,
                    ""),
                "")),
            MAX(IF(
                ISNUMBER(M101:X101),
                IF(
                    M$5:X$5=2,
                    M101:X101,
                    ""),
                ""))
        ),
        IF(
            Parameters!$D$16=1,
            IFERROR(
                AVERAGE(IF(
                    ISNUMBER(M101:X101),
                    IF(
                        M$5:X$5=1,
                        M101:X101,
                        ""),
                    "")),
                AVERAGE(IF(
                    ISNUMBER(M101:X101),
                    IF(
                        M$5:X$5=2,
                        M101:X101,
                        ""),
                    ""))
            ),
            IF(
                Parameters!$D$17=1,
                IFERROR(
                    IF(
                        OR(
                            IF(
                                ISNUMBER(M101:X101),
                                IF(
                                    M$5:X$5=1,
                                    M101:X101,
                                    ""),
                                "")
                            =0),
                        0,
                        GEOMEAN(IF(
                            ISNUMBER(M101:X101),
                            IF(
                                M$5:X$5=1,
                                M101:X101,
                                ""),
                            ""))
                    ),
                    IF(
                        OR(IF(
                            ISNUMBER(M101:X101),
                            IF(
                                M$5:X$5=2,
                                M101:X101,
                                ""),
                            "")
                            =0),
                        0,
                        GEOMEAN(IF(
                            ISNUMBER(M101:X101),
                            IF(
                                M$5:X$5=2,
                                M101:X101,
                                ""),
                            "")))
                )
            )
        )
    )
)</f>
        <v>7</v>
      </c>
      <c r="J101" s="242">
        <v>46281</v>
      </c>
      <c r="K101" s="242">
        <v>46281</v>
      </c>
      <c r="L101" s="91" t="s">
        <v>159</v>
      </c>
      <c r="M101" s="192">
        <v>2.4503661206310801</v>
      </c>
      <c r="N101" s="192">
        <v>7</v>
      </c>
      <c r="O101" s="192">
        <v>33.75</v>
      </c>
      <c r="P101" s="192">
        <v>2.9166666666666599</v>
      </c>
      <c r="Q101"/>
      <c r="R101"/>
      <c r="S101" s="192"/>
      <c r="T101" s="192"/>
      <c r="U101" s="192"/>
      <c r="V101" s="192"/>
      <c r="W101" s="192"/>
      <c r="X101" s="192"/>
      <c r="Y101" s="80"/>
      <c r="Z101" s="80"/>
    </row>
    <row r="102" spans="1:26" x14ac:dyDescent="0.2">
      <c r="A102" s="84">
        <v>95</v>
      </c>
      <c r="B102" s="84" t="str">
        <f ca="1"/>
        <v>Israel</v>
      </c>
      <c r="C102" s="84" t="str">
        <f ca="1"/>
        <v>ISR</v>
      </c>
      <c r="D102" s="219" t="str">
        <f ca="1"/>
        <v>MEA           Middle East &amp; North Africa</v>
      </c>
      <c r="E102" s="219" t="str">
        <f ca="1"/>
        <v>NA</v>
      </c>
      <c r="F102" s="190" t="str">
        <f t="shared" ca="1" si="4"/>
        <v/>
      </c>
      <c r="G102" s="80">
        <f>IF(N102=7, 6.9, 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2.0081576694129732</v>
      </c>
      <c r="H102" s="80" cm="1">
        <f t="array" ref="H102">IF(
    SUM(IF(
            ISNUMBER(
                IF(
                    $M$4:$X$4,
                    (M102:X102),
                    "")),
            1,
            0))
        =0,
    NA(),
    IF(
        Parameters!$D$15=1,
        IF(
            SUM(--(ISNUMBER(IF($M$4:$X$4=1,(M102:X102),""))))&gt;0,
            MAX(IF(
                ISNUMBER(M102:X102),
                IF(
                    M$4:X$4=1,
                    M102:X102,
                    ""),
                "")),
            MAX(IF(
                ISNUMBER(M102:X102),
                IF(
                    M$4:X$4=2,
                    M102:X102,
                    ""),
                ""))
        ),
        IF(
            Parameters!$D$16=1,
            IFERROR(
                AVERAGE(IF(
                    ISNUMBER(M102:X102),
                    IF(
                        M$4:X$4=1,
                        M102:X102,
                        ""),
                    "")),
                AVERAGE(IF(
                    ISNUMBER(M102:X102),
                    IF(
                        M$4:X$4=2,
                        M102:X102,
                        ""),
                    ""))
            ),
            IF(
                Parameters!$D$17=1,
                IFERROR(
                    IF(
                        OR(
                            IF(
                                ISNUMBER(M102:X102),
                                IF(
                                    M$4:X$4=1,
                                    M102:X102,
                                    ""),
                                "")
                            =0),
                        0,
                        GEOMEAN(IF(
                            ISNUMBER(M102:X102),
                            IF(
                                M$4:X$4=1,
                                M102:X102,
                                ""),
                            ""))
                    ),
                    IF(
                        OR(IF(
                            ISNUMBER(M102:X102),
                            IF(
                                M$4:X$4=2,
                                M102:X102,
                                ""),
                            "")
                            =0),
                        0,
                        GEOMEAN(IF(
                            ISNUMBER(M102:X102),
                            IF(
                                M$4:X$4=2,
                                M102:X102,
                                ""),
                            "")))
                )
            )
        )
    )
)</f>
        <v>0.94059032233713302</v>
      </c>
      <c r="I102" s="191" cm="1">
        <f t="array" ref="I102">IF(
    SUM(IF(
            ISNUMBER(
                IF(
                    $M$5:$X$5,
                    (M102:X102),
                    "")),
            1,
            0))
        =0,
    NA(),
    IF(
        Parameters!$D$15=1,
        IF(
            SUM(--(ISNUMBER(IF($M$5:$X$5=1,(M102:X102),""))))&gt;0,
            MAX(IF(
                ISNUMBER(M102:X102),
                IF(
                    M$5:X$5=1,
                    M102:X102,
                    ""),
                "")),
            MAX(IF(
                ISNUMBER(M102:X102),
                IF(
                    M$5:X$5=2,
                    M102:X102,
                    ""),
                ""))
        ),
        IF(
            Parameters!$D$16=1,
            IFERROR(
                AVERAGE(IF(
                    ISNUMBER(M102:X102),
                    IF(
                        M$5:X$5=1,
                        M102:X102,
                        ""),
                    "")),
                AVERAGE(IF(
                    ISNUMBER(M102:X102),
                    IF(
                        M$5:X$5=2,
                        M102:X102,
                        ""),
                    ""))
            ),
            IF(
                Parameters!$D$17=1,
                IFERROR(
                    IF(
                        OR(
                            IF(
                                ISNUMBER(M102:X102),
                                IF(
                                    M$5:X$5=1,
                                    M102:X102,
                                    ""),
                                "")
                            =0),
                        0,
                        GEOMEAN(IF(
                            ISNUMBER(M102:X102),
                            IF(
                                M$5:X$5=1,
                                M102:X102,
                                ""),
                            ""))
                    ),
                    IF(
                        OR(IF(
                            ISNUMBER(M102:X102),
                            IF(
                                M$5:X$5=2,
                                M102:X102,
                                ""),
                            "")
                            =0),
                        0,
                        GEOMEAN(IF(
                            ISNUMBER(M102:X102),
                            IF(
                                M$5:X$5=2,
                                M102:X102,
                                ""),
                            "")))
                )
            )
        )
    )
)</f>
        <v>4.2874109263657898</v>
      </c>
      <c r="J102" s="242">
        <v>46281</v>
      </c>
      <c r="K102" s="242">
        <v>46281</v>
      </c>
      <c r="L102" s="91" t="s">
        <v>161</v>
      </c>
      <c r="M102" s="192">
        <v>0.94059032233713302</v>
      </c>
      <c r="N102" s="192">
        <v>4.2874109263657898</v>
      </c>
      <c r="O102" s="192">
        <v>25.4166666666666</v>
      </c>
      <c r="P102" s="192">
        <v>0.25</v>
      </c>
      <c r="Q102"/>
      <c r="R102"/>
      <c r="S102" s="192"/>
      <c r="T102" s="192"/>
      <c r="U102" s="192"/>
      <c r="V102" s="192"/>
      <c r="W102" s="192"/>
      <c r="X102" s="192"/>
      <c r="Y102" s="80"/>
      <c r="Z102" s="80"/>
    </row>
    <row r="103" spans="1:26" x14ac:dyDescent="0.2">
      <c r="A103" s="84">
        <v>96</v>
      </c>
      <c r="B103" s="84" t="str">
        <f ca="1"/>
        <v>Italy</v>
      </c>
      <c r="C103" s="84" t="str">
        <f ca="1"/>
        <v>ITA</v>
      </c>
      <c r="D103" s="219" t="str">
        <f ca="1"/>
        <v>ECS           Europe &amp; Central Asia</v>
      </c>
      <c r="E103" s="219" t="str">
        <f ca="1"/>
        <v>NA</v>
      </c>
      <c r="F103" s="190" t="str">
        <f t="shared" ca="1" si="4"/>
        <v/>
      </c>
      <c r="G103" s="80">
        <f>IF(N103=7, 6.9, 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$M$4:$X$4,
                    (M103:X103),
                    "")),
            1,
            0))
        =0,
    NA(),
    IF(
        Parameters!$D$15=1,
        IF(
            SUM(--(ISNUMBER(IF($M$4:$X$4=1,(M103:X103),""))))&gt;0,
            MAX(IF(
                ISNUMBER(M103:X103),
                IF(
                    M$4:X$4=1,
                    M103:X103,
                    ""),
                "")),
            MAX(IF(
                ISNUMBER(M103:X103),
                IF(
                    M$4:X$4=2,
                    M103:X103,
                    ""),
                ""))
        ),
        IF(
            Parameters!$D$16=1,
            IFERROR(
                AVERAGE(IF(
                    ISNUMBER(M103:X103),
                    IF(
                        M$4:X$4=1,
                        M103:X103,
                        ""),
                    "")),
                AVERAGE(IF(
                    ISNUMBER(M103:X103),
                    IF(
                        M$4:X$4=2,
                        M103:X103,
                        ""),
                    ""))
            ),
            IF(
                Parameters!$D$17=1,
                IFERROR(
                    IF(
                        OR(
                            IF(
                                ISNUMBER(M103:X103),
                                IF(
                                    M$4:X$4=1,
                                    M103:X103,
                                    ""),
                                "")
                            =0),
                        0,
                        GEOMEAN(IF(
                            ISNUMBER(M103:X103),
                            IF(
                                M$4:X$4=1,
                                M103:X103,
                                ""),
                            ""))
                    ),
                    IF(
                        OR(IF(
                            ISNUMBER(M103:X103),
                            IF(
                                M$4:X$4=2,
                                M103:X103,
                                ""),
                            "")
                            =0),
                        0,
                        GEOMEAN(IF(
                            ISNUMBER(M103:X103),
                            IF(
                                M$4:X$4=2,
                                M103:X103,
                                ""),
                            "")))
                )
            )
        )
    )
)</f>
        <v>2.01253113912583</v>
      </c>
      <c r="I103" s="191" cm="1">
        <f t="array" ref="I103">IF(
    SUM(IF(
            ISNUMBER(
                IF(
                    $M$5:$X$5,
                    (M103:X103),
                    "")),
            1,
            0))
        =0,
    NA(),
    IF(
        Parameters!$D$15=1,
        IF(
            SUM(--(ISNUMBER(IF($M$5:$X$5=1,(M103:X103),""))))&gt;0,
            MAX(IF(
                ISNUMBER(M103:X103),
                IF(
                    M$5:X$5=1,
                    M103:X103,
                    ""),
                "")),
            MAX(IF(
                ISNUMBER(M103:X103),
                IF(
                    M$5:X$5=2,
                    M103:X103,
                    ""),
                ""))
        ),
        IF(
            Parameters!$D$16=1,
            IFERROR(
                AVERAGE(IF(
                    ISNUMBER(M103:X103),
                    IF(
                        M$5:X$5=1,
                        M103:X103,
                        ""),
                    "")),
                AVERAGE(IF(
                    ISNUMBER(M103:X103),
                    IF(
                        M$5:X$5=2,
                        M103:X103,
                        ""),
                    ""))
            ),
            IF(
                Parameters!$D$17=1,
                IFERROR(
                    IF(
                        OR(
                            IF(
                                ISNUMBER(M103:X103),
                                IF(
                                    M$5:X$5=1,
                                    M103:X103,
                                    ""),
                                "")
                            =0),
                        0,
                        GEOMEAN(IF(
                            ISNUMBER(M103:X103),
                            IF(
                                M$5:X$5=1,
                                M103:X103,
                                ""),
                            ""))
                    ),
                    IF(
                        OR(IF(
                            ISNUMBER(M103:X103),
                            IF(
                                M$5:X$5=2,
                                M103:X103,
                                ""),
                            "")
                            =0),
                        0,
                        GEOMEAN(IF(
                            ISNUMBER(M103:X103),
                            IF(
                                M$5:X$5=2,
                                M103:X103,
                                ""),
                            "")))
                )
            )
        )
    )
)</f>
        <v>0</v>
      </c>
      <c r="J103" s="242">
        <v>46281</v>
      </c>
      <c r="K103" s="242">
        <v>44699</v>
      </c>
      <c r="L103" s="91" t="s">
        <v>163</v>
      </c>
      <c r="M103" s="192">
        <v>2.01253113912583</v>
      </c>
      <c r="N103" s="192">
        <v>0</v>
      </c>
      <c r="O103" s="192">
        <v>31.3333333333333</v>
      </c>
      <c r="P103" s="192">
        <v>-4</v>
      </c>
      <c r="Q103"/>
      <c r="R103"/>
      <c r="S103" s="192"/>
      <c r="T103" s="192"/>
      <c r="U103" s="192"/>
      <c r="V103" s="192"/>
      <c r="W103" s="192"/>
      <c r="X103" s="192"/>
      <c r="Y103" s="80"/>
      <c r="Z103" s="80"/>
    </row>
    <row r="104" spans="1:26" x14ac:dyDescent="0.2">
      <c r="A104" s="84">
        <v>97</v>
      </c>
      <c r="B104" s="84" t="str">
        <f ca="1"/>
        <v>Jamaica</v>
      </c>
      <c r="C104" s="84" t="str">
        <f ca="1"/>
        <v>JAM</v>
      </c>
      <c r="D104" s="219" t="str">
        <f ca="1"/>
        <v>LCN           Latin America &amp; Caribbean</v>
      </c>
      <c r="E104" s="219" t="str">
        <f ca="1"/>
        <v>IBRD</v>
      </c>
      <c r="F104" s="190" t="str">
        <f t="shared" ca="1" si="4"/>
        <v/>
      </c>
      <c r="G104" s="80">
        <f>IF(N104=7, 6.9, 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6.9</v>
      </c>
      <c r="H104" s="80" cm="1">
        <f t="array" ref="H104">IF(
    SUM(IF(
            ISNUMBER(
                IF(
                    $M$4:$X$4,
                    (M104:X104),
                    "")),
            1,
            0))
        =0,
    NA(),
    IF(
        Parameters!$D$15=1,
        IF(
            SUM(--(ISNUMBER(IF($M$4:$X$4=1,(M104:X104),""))))&gt;0,
            MAX(IF(
                ISNUMBER(M104:X104),
                IF(
                    M$4:X$4=1,
                    M104:X104,
                    ""),
                "")),
            MAX(IF(
                ISNUMBER(M104:X104),
                IF(
                    M$4:X$4=2,
                    M104:X104,
                    ""),
                ""))
        ),
        IF(
            Parameters!$D$16=1,
            IFERROR(
                AVERAGE(IF(
                    ISNUMBER(M104:X104),
                    IF(
                        M$4:X$4=1,
                        M104:X104,
                        ""),
                    "")),
                AVERAGE(IF(
                    ISNUMBER(M104:X104),
                    IF(
                        M$4:X$4=2,
                        M104:X104,
                        ""),
                    ""))
            ),
            IF(
                Parameters!$D$17=1,
                IFERROR(
                    IF(
                        OR(
                            IF(
                                ISNUMBER(M104:X104),
                                IF(
                                    M$4:X$4=1,
                                    M104:X104,
                                    ""),
                                "")
                            =0),
                        0,
                        GEOMEAN(IF(
                            ISNUMBER(M104:X104),
                            IF(
                                M$4:X$4=1,
                                M104:X104,
                                ""),
                            ""))
                    ),
                    IF(
                        OR(IF(
                            ISNUMBER(M104:X104),
                            IF(
                                M$4:X$4=2,
                                M104:X104,
                                ""),
                            "")
                            =0),
                        0,
                        GEOMEAN(IF(
                            ISNUMBER(M104:X104),
                            IF(
                                M$4:X$4=2,
                                M104:X104,
                                ""),
                            "")))
                )
            )
        )
    )
)</f>
        <v>4.1111194987544302</v>
      </c>
      <c r="I104" s="191" cm="1">
        <f t="array" ref="I104">IF(
    SUM(IF(
            ISNUMBER(
                IF(
                    $M$5:$X$5,
                    (M104:X104),
                    "")),
            1,
            0))
        =0,
    NA(),
    IF(
        Parameters!$D$15=1,
        IF(
            SUM(--(ISNUMBER(IF($M$5:$X$5=1,(M104:X104),""))))&gt;0,
            MAX(IF(
                ISNUMBER(M104:X104),
                IF(
                    M$5:X$5=1,
                    M104:X104,
                    ""),
                "")),
            MAX(IF(
                ISNUMBER(M104:X104),
                IF(
                    M$5:X$5=2,
                    M104:X104,
                    ""),
                ""))
        ),
        IF(
            Parameters!$D$16=1,
            IFERROR(
                AVERAGE(IF(
                    ISNUMBER(M104:X104),
                    IF(
                        M$5:X$5=1,
                        M104:X104,
                        ""),
                    "")),
                AVERAGE(IF(
                    ISNUMBER(M104:X104),
                    IF(
                        M$5:X$5=2,
                        M104:X104,
                        ""),
                    ""))
            ),
            IF(
                Parameters!$D$17=1,
                IFERROR(
                    IF(
                        OR(
                            IF(
                                ISNUMBER(M104:X104),
                                IF(
                                    M$5:X$5=1,
                                    M104:X104,
                                    ""),
                                "")
                            =0),
                        0,
                        GEOMEAN(IF(
                            ISNUMBER(M104:X104),
                            IF(
                                M$5:X$5=1,
                                M104:X104,
                                ""),
                            ""))
                    ),
                    IF(
                        OR(IF(
                            ISNUMBER(M104:X104),
                            IF(
                                M$5:X$5=2,
                                M104:X104,
                                ""),
                            "")
                            =0),
                        0,
                        GEOMEAN(IF(
                            ISNUMBER(M104:X104),
                            IF(
                                M$5:X$5=2,
                                M104:X104,
                                ""),
                            "")))
                )
            )
        )
    )
)</f>
        <v>7</v>
      </c>
      <c r="J104" s="242">
        <v>46281</v>
      </c>
      <c r="K104" s="242">
        <v>46281</v>
      </c>
      <c r="L104" s="91" t="s">
        <v>165</v>
      </c>
      <c r="M104" s="192">
        <v>4.1111194987544302</v>
      </c>
      <c r="N104" s="192">
        <v>7</v>
      </c>
      <c r="O104" s="192">
        <v>42.9166666666666</v>
      </c>
      <c r="P104" s="192">
        <v>3.4166666666666599</v>
      </c>
      <c r="Q104"/>
      <c r="R104"/>
      <c r="S104" s="192"/>
      <c r="T104" s="192"/>
      <c r="U104" s="192"/>
      <c r="V104" s="192"/>
      <c r="W104" s="192"/>
      <c r="X104" s="192"/>
      <c r="Y104" s="80"/>
      <c r="Z104" s="80"/>
    </row>
    <row r="105" spans="1:26" x14ac:dyDescent="0.2">
      <c r="A105" s="84">
        <v>98</v>
      </c>
      <c r="B105" s="84" t="str">
        <f ca="1"/>
        <v>Jordan</v>
      </c>
      <c r="C105" s="84" t="str">
        <f ca="1"/>
        <v>JOR</v>
      </c>
      <c r="D105" s="219" t="str">
        <f ca="1"/>
        <v>MEA           Middle East &amp; North Africa</v>
      </c>
      <c r="E105" s="219" t="str">
        <f ca="1"/>
        <v>IBRD</v>
      </c>
      <c r="F105" s="190" t="str">
        <f t="shared" ca="1" si="4"/>
        <v/>
      </c>
      <c r="G105" s="80">
        <f>IF(N105=7, 6.9, 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6.9</v>
      </c>
      <c r="H105" s="80" cm="1">
        <f t="array" ref="H105">IF(
    SUM(IF(
            ISNUMBER(
                IF(
                    $M$4:$X$4,
                    (M105:X105),
                    "")),
            1,
            0))
        =0,
    NA(),
    IF(
        Parameters!$D$15=1,
        IF(
            SUM(--(ISNUMBER(IF($M$4:$X$4=1,(M105:X105),""))))&gt;0,
            MAX(IF(
                ISNUMBER(M105:X105),
                IF(
                    M$4:X$4=1,
                    M105:X105,
                    ""),
                "")),
            MAX(IF(
                ISNUMBER(M105:X105),
                IF(
                    M$4:X$4=2,
                    M105:X105,
                    ""),
                ""))
        ),
        IF(
            Parameters!$D$16=1,
            IFERROR(
                AVERAGE(IF(
                    ISNUMBER(M105:X105),
                    IF(
                        M$4:X$4=1,
                        M105:X105,
                        ""),
                    "")),
                AVERAGE(IF(
                    ISNUMBER(M105:X105),
                    IF(
                        M$4:X$4=2,
                        M105:X105,
                        ""),
                    ""))
            ),
            IF(
                Parameters!$D$17=1,
                IFERROR(
                    IF(
                        OR(
                            IF(
                                ISNUMBER(M105:X105),
                                IF(
                                    M$4:X$4=1,
                                    M105:X105,
                                    ""),
                                "")
                            =0),
                        0,
                        GEOMEAN(IF(
                            ISNUMBER(M105:X105),
                            IF(
                                M$4:X$4=1,
                                M105:X105,
                                ""),
                            ""))
                    ),
                    IF(
                        OR(IF(
                            ISNUMBER(M105:X105),
                            IF(
                                M$4:X$4=2,
                                M105:X105,
                                ""),
                            "")
                            =0),
                        0,
                        GEOMEAN(IF(
                            ISNUMBER(M105:X105),
                            IF(
                                M$4:X$4=2,
                                M105:X105,
                                ""),
                            "")))
                )
            )
        )
    )
)</f>
        <v>1.13686117611534</v>
      </c>
      <c r="I105" s="191" cm="1">
        <f t="array" ref="I105">IF(
    SUM(IF(
            ISNUMBER(
                IF(
                    $M$5:$X$5,
                    (M105:X105),
                    "")),
            1,
            0))
        =0,
    NA(),
    IF(
        Parameters!$D$15=1,
        IF(
            SUM(--(ISNUMBER(IF($M$5:$X$5=1,(M105:X105),""))))&gt;0,
            MAX(IF(
                ISNUMBER(M105:X105),
                IF(
                    M$5:X$5=1,
                    M105:X105,
                    ""),
                "")),
            MAX(IF(
                ISNUMBER(M105:X105),
                IF(
                    M$5:X$5=2,
                    M105:X105,
                    ""),
                ""))
        ),
        IF(
            Parameters!$D$16=1,
            IFERROR(
                AVERAGE(IF(
                    ISNUMBER(M105:X105),
                    IF(
                        M$5:X$5=1,
                        M105:X105,
                        ""),
                    "")),
                AVERAGE(IF(
                    ISNUMBER(M105:X105),
                    IF(
                        M$5:X$5=2,
                        M105:X105,
                        ""),
                    ""))
            ),
            IF(
                Parameters!$D$17=1,
                IFERROR(
                    IF(
                        OR(
                            IF(
                                ISNUMBER(M105:X105),
                                IF(
                                    M$5:X$5=1,
                                    M105:X105,
                                    ""),
                                "")
                            =0),
                        0,
                        GEOMEAN(IF(
                            ISNUMBER(M105:X105),
                            IF(
                                M$5:X$5=1,
                                M105:X105,
                                ""),
                            ""))
                    ),
                    IF(
                        OR(IF(
                            ISNUMBER(M105:X105),
                            IF(
                                M$5:X$5=2,
                                M105:X105,
                                ""),
                            "")
                            =0),
                        0,
                        GEOMEAN(IF(
                            ISNUMBER(M105:X105),
                            IF(
                                M$5:X$5=2,
                                M105:X105,
                                ""),
                            "")))
                )
            )
        )
    )
)</f>
        <v>7</v>
      </c>
      <c r="J105" s="242">
        <v>46281</v>
      </c>
      <c r="K105" s="242">
        <v>46281</v>
      </c>
      <c r="L105" s="91" t="s">
        <v>167</v>
      </c>
      <c r="M105" s="192">
        <v>1.13686117611534</v>
      </c>
      <c r="N105" s="192">
        <v>7</v>
      </c>
      <c r="O105" s="192">
        <v>26.5</v>
      </c>
      <c r="P105" s="192">
        <v>2.1666666666666599</v>
      </c>
      <c r="Q105"/>
      <c r="R105"/>
      <c r="S105" s="192"/>
      <c r="T105" s="192"/>
      <c r="U105" s="192"/>
      <c r="V105" s="192"/>
      <c r="W105" s="192"/>
      <c r="X105" s="192"/>
      <c r="Y105" s="80"/>
      <c r="Z105" s="80"/>
    </row>
    <row r="106" spans="1:26" x14ac:dyDescent="0.2">
      <c r="A106" s="84">
        <v>99</v>
      </c>
      <c r="B106" s="84" t="str">
        <f ca="1"/>
        <v>Japan</v>
      </c>
      <c r="C106" s="84" t="str">
        <f ca="1"/>
        <v>JPN</v>
      </c>
      <c r="D106" s="219" t="str">
        <f ca="1"/>
        <v>EAS           East Asia &amp; Pacific</v>
      </c>
      <c r="E106" s="219" t="str">
        <f ca="1"/>
        <v>NA</v>
      </c>
      <c r="F106" s="190" t="str">
        <f t="shared" ca="1" si="4"/>
        <v/>
      </c>
      <c r="G106" s="80">
        <f>IF(N106=7, 6.9, 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1.9869735057465374</v>
      </c>
      <c r="H106" s="80" cm="1">
        <f t="array" ref="H106">IF(
    SUM(IF(
            ISNUMBER(
                IF(
                    $M$4:$X$4,
                    (M106:X106),
                    "")),
            1,
            0))
        =0,
    NA(),
    IF(
        Parameters!$D$15=1,
        IF(
            SUM(--(ISNUMBER(IF($M$4:$X$4=1,(M106:X106),""))))&gt;0,
            MAX(IF(
                ISNUMBER(M106:X106),
                IF(
                    M$4:X$4=1,
                    M106:X106,
                    ""),
                "")),
            MAX(IF(
                ISNUMBER(M106:X106),
                IF(
                    M$4:X$4=2,
                    M106:X106,
                    ""),
                ""))
        ),
        IF(
            Parameters!$D$16=1,
            IFERROR(
                AVERAGE(IF(
                    ISNUMBER(M106:X106),
                    IF(
                        M$4:X$4=1,
                        M106:X106,
                        ""),
                    "")),
                AVERAGE(IF(
                    ISNUMBER(M106:X106),
                    IF(
                        M$4:X$4=2,
                        M106:X106,
                        ""),
                    ""))
            ),
            IF(
                Parameters!$D$17=1,
                IFERROR(
                    IF(
                        OR(
                            IF(
                                ISNUMBER(M106:X106),
                                IF(
                                    M$4:X$4=1,
                                    M106:X106,
                                    ""),
                                "")
                            =0),
                        0,
                        GEOMEAN(IF(
                            ISNUMBER(M106:X106),
                            IF(
                                M$4:X$4=1,
                                M106:X106,
                                ""),
                            ""))
                    ),
                    IF(
                        OR(IF(
                            ISNUMBER(M106:X106),
                            IF(
                                M$4:X$4=2,
                                M106:X106,
                                ""),
                            "")
                            =0),
                        0,
                        GEOMEAN(IF(
                            ISNUMBER(M106:X106),
                            IF(
                                M$4:X$4=2,
                                M106:X106,
                                ""),
                            "")))
                )
            )
        )
    )
)</f>
        <v>0.78961274250773705</v>
      </c>
      <c r="I106" s="191" cm="1">
        <f t="array" ref="I106">IF(
    SUM(IF(
            ISNUMBER(
                IF(
                    $M$5:$X$5,
                    (M106:X106),
                    "")),
            1,
            0))
        =0,
    NA(),
    IF(
        Parameters!$D$15=1,
        IF(
            SUM(--(ISNUMBER(IF($M$5:$X$5=1,(M106:X106),""))))&gt;0,
            MAX(IF(
                ISNUMBER(M106:X106),
                IF(
                    M$5:X$5=1,
                    M106:X106,
                    ""),
                "")),
            MAX(IF(
                ISNUMBER(M106:X106),
                IF(
                    M$5:X$5=2,
                    M106:X106,
                    ""),
                ""))
        ),
        IF(
            Parameters!$D$16=1,
            IFERROR(
                AVERAGE(IF(
                    ISNUMBER(M106:X106),
                    IF(
                        M$5:X$5=1,
                        M106:X106,
                        ""),
                    "")),
                AVERAGE(IF(
                    ISNUMBER(M106:X106),
                    IF(
                        M$5:X$5=2,
                        M106:X106,
                        ""),
                    ""))
            ),
            IF(
                Parameters!$D$17=1,
                IFERROR(
                    IF(
                        OR(
                            IF(
                                ISNUMBER(M106:X106),
                                IF(
                                    M$5:X$5=1,
                                    M106:X106,
                                    ""),
                                "")
                            =0),
                        0,
                        GEOMEAN(IF(
                            ISNUMBER(M106:X106),
                            IF(
                                M$5:X$5=1,
                                M106:X106,
                                ""),
                            ""))
                    ),
                    IF(
                        OR(IF(
                            ISNUMBER(M106:X106),
                            IF(
                                M$5:X$5=2,
                                M106:X106,
                                ""),
                            "")
                            =0),
                        0,
                        GEOMEAN(IF(
                            ISNUMBER(M106:X106),
                            IF(
                                M$5:X$5=2,
                                M106:X106,
                                ""),
                            "")))
                )
            )
        )
    )
)</f>
        <v>5</v>
      </c>
      <c r="J106" s="242">
        <v>46281</v>
      </c>
      <c r="K106" s="242">
        <v>44620</v>
      </c>
      <c r="L106" s="91" t="s">
        <v>169</v>
      </c>
      <c r="M106" s="192">
        <v>0.78961274250773705</v>
      </c>
      <c r="N106" s="192">
        <v>5</v>
      </c>
      <c r="O106" s="192">
        <v>24.5833333333333</v>
      </c>
      <c r="P106" s="192">
        <v>0.75</v>
      </c>
      <c r="Q106"/>
      <c r="R106"/>
      <c r="S106" s="192"/>
      <c r="T106" s="192"/>
      <c r="U106" s="192"/>
      <c r="V106" s="192"/>
      <c r="W106" s="192"/>
      <c r="X106" s="192"/>
      <c r="Y106" s="80"/>
      <c r="Z106" s="80"/>
    </row>
    <row r="107" spans="1:26" x14ac:dyDescent="0.2">
      <c r="A107" s="84">
        <v>100</v>
      </c>
      <c r="B107" s="84" t="str">
        <f ca="1"/>
        <v>Kazakhstan</v>
      </c>
      <c r="C107" s="84" t="str">
        <f ca="1"/>
        <v>KAZ</v>
      </c>
      <c r="D107" s="219" t="str">
        <f ca="1"/>
        <v>ECS           Europe &amp; Central Asia</v>
      </c>
      <c r="E107" s="219" t="str">
        <f ca="1"/>
        <v>IBRD</v>
      </c>
      <c r="F107" s="190" t="str">
        <f t="shared" ca="1" si="4"/>
        <v/>
      </c>
      <c r="G107" s="80">
        <f>IF(N107=7, 6.9, 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5.4089142105904235</v>
      </c>
      <c r="H107" s="80" cm="1">
        <f t="array" ref="H107">IF(
    SUM(IF(
            ISNUMBER(
                IF(
                    $M$4:$X$4,
                    (M107:X107),
                    "")),
            1,
            0))
        =0,
    NA(),
    IF(
        Parameters!$D$15=1,
        IF(
            SUM(--(ISNUMBER(IF($M$4:$X$4=1,(M107:X107),""))))&gt;0,
            MAX(IF(
                ISNUMBER(M107:X107),
                IF(
                    M$4:X$4=1,
                    M107:X107,
                    ""),
                "")),
            MAX(IF(
                ISNUMBER(M107:X107),
                IF(
                    M$4:X$4=2,
                    M107:X107,
                    ""),
                ""))
        ),
        IF(
            Parameters!$D$16=1,
            IFERROR(
                AVERAGE(IF(
                    ISNUMBER(M107:X107),
                    IF(
                        M$4:X$4=1,
                        M107:X107,
                        ""),
                    "")),
                AVERAGE(IF(
                    ISNUMBER(M107:X107),
                    IF(
                        M$4:X$4=2,
                        M107:X107,
                        ""),
                    ""))
            ),
            IF(
                Parameters!$D$17=1,
                IFERROR(
                    IF(
                        OR(
                            IF(
                                ISNUMBER(M107:X107),
                                IF(
                                    M$4:X$4=1,
                                    M107:X107,
                                    ""),
                                "")
                            =0),
                        0,
                        GEOMEAN(IF(
                            ISNUMBER(M107:X107),
                            IF(
                                M$4:X$4=1,
                                M107:X107,
                                ""),
                            ""))
                    ),
                    IF(
                        OR(IF(
                            ISNUMBER(M107:X107),
                            IF(
                                M$4:X$4=2,
                                M107:X107,
                                ""),
                            "")
                            =0),
                        0,
                        GEOMEAN(IF(
                            ISNUMBER(M107:X107),
                            IF(
                                M$4:X$4=2,
                                M107:X107,
                                ""),
                            "")))
                )
            )
        )
    )
)</f>
        <v>4.8207141239525901</v>
      </c>
      <c r="I107" s="191" cm="1">
        <f t="array" ref="I107">IF(
    SUM(IF(
            ISNUMBER(
                IF(
                    $M$5:$X$5,
                    (M107:X107),
                    "")),
            1,
            0))
        =0,
    NA(),
    IF(
        Parameters!$D$15=1,
        IF(
            SUM(--(ISNUMBER(IF($M$5:$X$5=1,(M107:X107),""))))&gt;0,
            MAX(IF(
                ISNUMBER(M107:X107),
                IF(
                    M$5:X$5=1,
                    M107:X107,
                    ""),
                "")),
            MAX(IF(
                ISNUMBER(M107:X107),
                IF(
                    M$5:X$5=2,
                    M107:X107,
                    ""),
                ""))
        ),
        IF(
            Parameters!$D$16=1,
            IFERROR(
                AVERAGE(IF(
                    ISNUMBER(M107:X107),
                    IF(
                        M$5:X$5=1,
                        M107:X107,
                        ""),
                    "")),
                AVERAGE(IF(
                    ISNUMBER(M107:X107),
                    IF(
                        M$5:X$5=2,
                        M107:X107,
                        ""),
                    ""))
            ),
            IF(
                Parameters!$D$17=1,
                IFERROR(
                    IF(
                        OR(
                            IF(
                                ISNUMBER(M107:X107),
                                IF(
                                    M$5:X$5=1,
                                    M107:X107,
                                    ""),
                                "")
                            =0),
                        0,
                        GEOMEAN(IF(
                            ISNUMBER(M107:X107),
                            IF(
                                M$5:X$5=1,
                                M107:X107,
                                ""),
                            ""))
                    ),
                    IF(
                        OR(IF(
                            ISNUMBER(M107:X107),
                            IF(
                                M$5:X$5=2,
                                M107:X107,
                                ""),
                            "")
                            =0),
                        0,
                        GEOMEAN(IF(
                            ISNUMBER(M107:X107),
                            IF(
                                M$5:X$5=2,
                                M107:X107,
                                ""),
                            "")))
                )
            )
        )
    )
)</f>
        <v>6.0688836104513104</v>
      </c>
      <c r="J107" s="242">
        <v>46281</v>
      </c>
      <c r="K107" s="242">
        <v>46281</v>
      </c>
      <c r="L107" s="91" t="s">
        <v>171</v>
      </c>
      <c r="M107" s="192">
        <v>4.8207141239525901</v>
      </c>
      <c r="N107" s="192">
        <v>6.0688836104513104</v>
      </c>
      <c r="O107" s="192">
        <v>46.8333333333333</v>
      </c>
      <c r="P107" s="192">
        <v>1.5</v>
      </c>
      <c r="Q107"/>
      <c r="R107"/>
      <c r="S107" s="192"/>
      <c r="T107" s="192"/>
      <c r="U107" s="192"/>
      <c r="V107" s="192"/>
      <c r="W107" s="192"/>
      <c r="X107" s="192"/>
      <c r="Y107" s="80"/>
      <c r="Z107" s="80"/>
    </row>
    <row r="108" spans="1:26" x14ac:dyDescent="0.2">
      <c r="A108" s="84">
        <v>101</v>
      </c>
      <c r="B108" s="84" t="str">
        <f ca="1"/>
        <v>Kenya</v>
      </c>
      <c r="C108" s="84" t="str">
        <f ca="1"/>
        <v>KEN</v>
      </c>
      <c r="D108" s="219" t="str">
        <f ca="1"/>
        <v>SSF           Sub-Saharan Africa</v>
      </c>
      <c r="E108" s="219" t="str">
        <f ca="1"/>
        <v>Blend</v>
      </c>
      <c r="F108" s="190" t="str">
        <f t="shared" ca="1" si="4"/>
        <v/>
      </c>
      <c r="G108" s="80">
        <f>IF(N108=7, 6.9, 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5.0795824677810382</v>
      </c>
      <c r="H108" s="80" cm="1">
        <f t="array" ref="H108">IF(
    SUM(IF(
            ISNUMBER(
                IF(
                    $M$4:$X$4,
                    (M108:X108),
                    "")),
            1,
            0))
        =0,
    NA(),
    IF(
        Parameters!$D$15=1,
        IF(
            SUM(--(ISNUMBER(IF($M$4:$X$4=1,(M108:X108),""))))&gt;0,
            MAX(IF(
                ISNUMBER(M108:X108),
                IF(
                    M$4:X$4=1,
                    M108:X108,
                    ""),
                "")),
            MAX(IF(
                ISNUMBER(M108:X108),
                IF(
                    M$4:X$4=2,
                    M108:X108,
                    ""),
                ""))
        ),
        IF(
            Parameters!$D$16=1,
            IFERROR(
                AVERAGE(IF(
                    ISNUMBER(M108:X108),
                    IF(
                        M$4:X$4=1,
                        M108:X108,
                        ""),
                    "")),
                AVERAGE(IF(
                    ISNUMBER(M108:X108),
                    IF(
                        M$4:X$4=2,
                        M108:X108,
                        ""),
                    ""))
            ),
            IF(
                Parameters!$D$17=1,
                IFERROR(
                    IF(
                        OR(
                            IF(
                                ISNUMBER(M108:X108),
                                IF(
                                    M$4:X$4=1,
                                    M108:X108,
                                    ""),
                                "")
                            =0),
                        0,
                        GEOMEAN(IF(
                            ISNUMBER(M108:X108),
                            IF(
                                M$4:X$4=1,
                                M108:X108,
                                ""),
                            ""))
                    ),
                    IF(
                        OR(IF(
                            ISNUMBER(M108:X108),
                            IF(
                                M$4:X$4=2,
                                M108:X108,
                                ""),
                            "")
                            =0),
                        0,
                        GEOMEAN(IF(
                            ISNUMBER(M108:X108),
                            IF(
                                M$4:X$4=2,
                                M108:X108,
                                ""),
                            "")))
                )
            )
        )
    )
)</f>
        <v>4.9263984298331698</v>
      </c>
      <c r="I108" s="191" cm="1">
        <f t="array" ref="I108">IF(
    SUM(IF(
            ISNUMBER(
                IF(
                    $M$5:$X$5,
                    (M108:X108),
                    "")),
            1,
            0))
        =0,
    NA(),
    IF(
        Parameters!$D$15=1,
        IF(
            SUM(--(ISNUMBER(IF($M$5:$X$5=1,(M108:X108),""))))&gt;0,
            MAX(IF(
                ISNUMBER(M108:X108),
                IF(
                    M$5:X$5=1,
                    M108:X108,
                    ""),
                "")),
            MAX(IF(
                ISNUMBER(M108:X108),
                IF(
                    M$5:X$5=2,
                    M108:X108,
                    ""),
                ""))
        ),
        IF(
            Parameters!$D$16=1,
            IFERROR(
                AVERAGE(IF(
                    ISNUMBER(M108:X108),
                    IF(
                        M$5:X$5=1,
                        M108:X108,
                        ""),
                    "")),
                AVERAGE(IF(
                    ISNUMBER(M108:X108),
                    IF(
                        M$5:X$5=2,
                        M108:X108,
                        ""),
                    ""))
            ),
            IF(
                Parameters!$D$17=1,
                IFERROR(
                    IF(
                        OR(
                            IF(
                                ISNUMBER(M108:X108),
                                IF(
                                    M$5:X$5=1,
                                    M108:X108,
                                    ""),
                                "")
                            =0),
                        0,
                        GEOMEAN(IF(
                            ISNUMBER(M108:X108),
                            IF(
                                M$5:X$5=1,
                                M108:X108,
                                ""),
                            ""))
                    ),
                    IF(
                        OR(IF(
                            ISNUMBER(M108:X108),
                            IF(
                                M$5:X$5=2,
                                M108:X108,
                                ""),
                            "")
                            =0),
                        0,
                        GEOMEAN(IF(
                            ISNUMBER(M108:X108),
                            IF(
                                M$5:X$5=2,
                                M108:X108,
                                ""),
                            "")))
                )
            )
        )
    )
)</f>
        <v>5.2375296912114102</v>
      </c>
      <c r="J108" s="242">
        <v>46281</v>
      </c>
      <c r="K108" s="242">
        <v>44887</v>
      </c>
      <c r="L108" s="91" t="s">
        <v>173</v>
      </c>
      <c r="M108" s="192">
        <v>4.9263984298331698</v>
      </c>
      <c r="N108" s="192">
        <v>5.2375296912114102</v>
      </c>
      <c r="O108" s="192">
        <v>47.4166666666666</v>
      </c>
      <c r="P108" s="192">
        <v>0.91666666666667096</v>
      </c>
      <c r="Q108"/>
      <c r="R108"/>
      <c r="S108" s="192"/>
      <c r="T108" s="192"/>
      <c r="U108" s="192"/>
      <c r="V108" s="192"/>
      <c r="W108" s="192"/>
      <c r="X108" s="192"/>
      <c r="Y108" s="80"/>
      <c r="Z108" s="80"/>
    </row>
    <row r="109" spans="1:26" x14ac:dyDescent="0.2">
      <c r="A109" s="84">
        <v>102</v>
      </c>
      <c r="B109" s="84" t="str">
        <f ca="1"/>
        <v>Kyrgyz Republic</v>
      </c>
      <c r="C109" s="84" t="str">
        <f ca="1"/>
        <v>KGZ</v>
      </c>
      <c r="D109" s="219" t="str">
        <f ca="1"/>
        <v>ECS           Europe &amp; Central Asia</v>
      </c>
      <c r="E109" s="219" t="str">
        <f ca="1"/>
        <v>IDA</v>
      </c>
      <c r="F109" s="190" t="str">
        <f t="shared" ca="1" si="4"/>
        <v/>
      </c>
      <c r="G109" s="80">
        <f>IF(N109=7, 6.9, 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6.5774766656096775</v>
      </c>
      <c r="H109" s="80" cm="1">
        <f t="array" ref="H109">IF(
    SUM(IF(
            ISNUMBER(
                IF(
                    $M$4:$X$4,
                    (M109:X109),
                    "")),
            1,
            0))
        =0,
    NA(),
    IF(
        Parameters!$D$15=1,
        IF(
            SUM(--(ISNUMBER(IF($M$4:$X$4=1,(M109:X109),""))))&gt;0,
            MAX(IF(
                ISNUMBER(M109:X109),
                IF(
                    M$4:X$4=1,
                    M109:X109,
                    ""),
                "")),
            MAX(IF(
                ISNUMBER(M109:X109),
                IF(
                    M$4:X$4=2,
                    M109:X109,
                    ""),
                ""))
        ),
        IF(
            Parameters!$D$16=1,
            IFERROR(
                AVERAGE(IF(
                    ISNUMBER(M109:X109),
                    IF(
                        M$4:X$4=1,
                        M109:X109,
                        ""),
                    "")),
                AVERAGE(IF(
                    ISNUMBER(M109:X109),
                    IF(
                        M$4:X$4=2,
                        M109:X109,
                        ""),
                    ""))
            ),
            IF(
                Parameters!$D$17=1,
                IFERROR(
                    IF(
                        OR(
                            IF(
                                ISNUMBER(M109:X109),
                                IF(
                                    M$4:X$4=1,
                                    M109:X109,
                                    ""),
                                "")
                            =0),
                        0,
                        GEOMEAN(IF(
                            ISNUMBER(M109:X109),
                            IF(
                                M$4:X$4=1,
                                M109:X109,
                                ""),
                            ""))
                    ),
                    IF(
                        OR(IF(
                            ISNUMBER(M109:X109),
                            IF(
                                M$4:X$4=2,
                                M109:X109,
                                ""),
                            "")
                            =0),
                        0,
                        GEOMEAN(IF(
                            ISNUMBER(M109:X109),
                            IF(
                                M$4:X$4=2,
                                M109:X109,
                                ""),
                            "")))
                )
            )
        )
    )
)</f>
        <v>5.3491356533554697</v>
      </c>
      <c r="I109" s="191" cm="1">
        <f t="array" ref="I109">IF(
    SUM(IF(
            ISNUMBER(
                IF(
                    $M$5:$X$5,
                    (M109:X109),
                    "")),
            1,
            0))
        =0,
    NA(),
    IF(
        Parameters!$D$15=1,
        IF(
            SUM(--(ISNUMBER(IF($M$5:$X$5=1,(M109:X109),""))))&gt;0,
            MAX(IF(
                ISNUMBER(M109:X109),
                IF(
                    M$5:X$5=1,
                    M109:X109,
                    ""),
                "")),
            MAX(IF(
                ISNUMBER(M109:X109),
                IF(
                    M$5:X$5=2,
                    M109:X109,
                    ""),
                ""))
        ),
        IF(
            Parameters!$D$16=1,
            IFERROR(
                AVERAGE(IF(
                    ISNUMBER(M109:X109),
                    IF(
                        M$5:X$5=1,
                        M109:X109,
                        ""),
                    "")),
                AVERAGE(IF(
                    ISNUMBER(M109:X109),
                    IF(
                        M$5:X$5=2,
                        M109:X109,
                        ""),
                    ""))
            ),
            IF(
                Parameters!$D$17=1,
                IFERROR(
                    IF(
                        OR(
                            IF(
                                ISNUMBER(M109:X109),
                                IF(
                                    M$5:X$5=1,
                                    M109:X109,
                                    ""),
                                "")
                            =0),
                        0,
                        GEOMEAN(IF(
                            ISNUMBER(M109:X109),
                            IF(
                                M$5:X$5=1,
                                M109:X109,
                                ""),
                            ""))
                    ),
                    IF(
                        OR(IF(
                            ISNUMBER(M109:X109),
                            IF(
                                M$5:X$5=2,
                                M109:X109,
                                ""),
                            "")
                            =0),
                        0,
                        GEOMEAN(IF(
                            ISNUMBER(M109:X109),
                            IF(
                                M$5:X$5=2,
                                M109:X109,
                                ""),
                            "")))
                )
            )
        )
    )
)</f>
        <v>8.0878859857482102</v>
      </c>
      <c r="J109" s="242">
        <v>46281</v>
      </c>
      <c r="K109" s="242">
        <v>46281</v>
      </c>
      <c r="L109" s="91" t="s">
        <v>174</v>
      </c>
      <c r="M109" s="192">
        <v>5.3491356533554697</v>
      </c>
      <c r="N109" s="192">
        <v>8.0878859857482102</v>
      </c>
      <c r="O109" s="192">
        <v>49.75</v>
      </c>
      <c r="P109" s="192">
        <v>2.9166666666666599</v>
      </c>
      <c r="Q109"/>
      <c r="R109"/>
      <c r="S109" s="192"/>
      <c r="T109" s="192"/>
      <c r="U109" s="192"/>
      <c r="V109" s="192"/>
      <c r="W109" s="192"/>
      <c r="X109" s="192"/>
      <c r="Y109" s="80"/>
      <c r="Z109" s="80"/>
    </row>
    <row r="110" spans="1:26" x14ac:dyDescent="0.2">
      <c r="A110" s="84">
        <v>103</v>
      </c>
      <c r="B110" s="84" t="str">
        <f ca="1"/>
        <v>Cambodia</v>
      </c>
      <c r="C110" s="84" t="str">
        <f ca="1"/>
        <v>KHM</v>
      </c>
      <c r="D110" s="219" t="str">
        <f ca="1"/>
        <v>EAS           East Asia &amp; Pacific</v>
      </c>
      <c r="E110" s="219" t="str">
        <f ca="1"/>
        <v>IDA</v>
      </c>
      <c r="F110" s="190" t="str">
        <f t="shared" ca="1" si="4"/>
        <v/>
      </c>
      <c r="G110" s="80">
        <f>IF(N110=7, 6.9, 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6.9</v>
      </c>
      <c r="H110" s="80" cm="1">
        <f t="array" ref="H110">IF(
    SUM(IF(
            ISNUMBER(
                IF(
                    $M$4:$X$4,
                    (M110:X110),
                    "")),
            1,
            0))
        =0,
    NA(),
    IF(
        Parameters!$D$15=1,
        IF(
            SUM(--(ISNUMBER(IF($M$4:$X$4=1,(M110:X110),""))))&gt;0,
            MAX(IF(
                ISNUMBER(M110:X110),
                IF(
                    M$4:X$4=1,
                    M110:X110,
                    ""),
                "")),
            MAX(IF(
                ISNUMBER(M110:X110),
                IF(
                    M$4:X$4=2,
                    M110:X110,
                    ""),
                ""))
        ),
        IF(
            Parameters!$D$16=1,
            IFERROR(
                AVERAGE(IF(
                    ISNUMBER(M110:X110),
                    IF(
                        M$4:X$4=1,
                        M110:X110,
                        ""),
                    "")),
                AVERAGE(IF(
                    ISNUMBER(M110:X110),
                    IF(
                        M$4:X$4=2,
                        M110:X110,
                        ""),
                    ""))
            ),
            IF(
                Parameters!$D$17=1,
                IFERROR(
                    IF(
                        OR(
                            IF(
                                ISNUMBER(M110:X110),
                                IF(
                                    M$4:X$4=1,
                                    M110:X110,
                                    ""),
                                "")
                            =0),
                        0,
                        GEOMEAN(IF(
                            ISNUMBER(M110:X110),
                            IF(
                                M$4:X$4=1,
                                M110:X110,
                                ""),
                            ""))
                    ),
                    IF(
                        OR(IF(
                            ISNUMBER(M110:X110),
                            IF(
                                M$4:X$4=2,
                                M110:X110,
                                ""),
                            "")
                            =0),
                        0,
                        GEOMEAN(IF(
                            ISNUMBER(M110:X110),
                            IF(
                                M$4:X$4=2,
                                M110:X110,
                                ""),
                            "")))
                )
            )
        )
    )
)</f>
        <v>4.0205329508567997</v>
      </c>
      <c r="I110" s="191" cm="1">
        <f t="array" ref="I110">IF(
    SUM(IF(
            ISNUMBER(
                IF(
                    $M$5:$X$5,
                    (M110:X110),
                    "")),
            1,
            0))
        =0,
    NA(),
    IF(
        Parameters!$D$15=1,
        IF(
            SUM(--(ISNUMBER(IF($M$5:$X$5=1,(M110:X110),""))))&gt;0,
            MAX(IF(
                ISNUMBER(M110:X110),
                IF(
                    M$5:X$5=1,
                    M110:X110,
                    ""),
                "")),
            MAX(IF(
                ISNUMBER(M110:X110),
                IF(
                    M$5:X$5=2,
                    M110:X110,
                    ""),
                ""))
        ),
        IF(
            Parameters!$D$16=1,
            IFERROR(
                AVERAGE(IF(
                    ISNUMBER(M110:X110),
                    IF(
                        M$5:X$5=1,
                        M110:X110,
                        ""),
                    "")),
                AVERAGE(IF(
                    ISNUMBER(M110:X110),
                    IF(
                        M$5:X$5=2,
                        M110:X110,
                        ""),
                    ""))
            ),
            IF(
                Parameters!$D$17=1,
                IFERROR(
                    IF(
                        OR(
                            IF(
                                ISNUMBER(M110:X110),
                                IF(
                                    M$5:X$5=1,
                                    M110:X110,
                                    ""),
                                "")
                            =0),
                        0,
                        GEOMEAN(IF(
                            ISNUMBER(M110:X110),
                            IF(
                                M$5:X$5=1,
                                M110:X110,
                                ""),
                            ""))
                    ),
                    IF(
                        OR(IF(
                            ISNUMBER(M110:X110),
                            IF(
                                M$5:X$5=2,
                                M110:X110,
                                ""),
                            "")
                            =0),
                        0,
                        GEOMEAN(IF(
                            ISNUMBER(M110:X110),
                            IF(
                                M$5:X$5=2,
                                M110:X110,
                                ""),
                            "")))
                )
            )
        )
    )
)</f>
        <v>7</v>
      </c>
      <c r="J110" s="242">
        <v>46281</v>
      </c>
      <c r="K110" s="242">
        <v>46281</v>
      </c>
      <c r="L110" s="91" t="s">
        <v>176</v>
      </c>
      <c r="M110" s="192">
        <v>4.0205329508567997</v>
      </c>
      <c r="N110" s="192">
        <v>7</v>
      </c>
      <c r="O110" s="192">
        <v>42.4166666666666</v>
      </c>
      <c r="P110" s="192">
        <v>2.2499999999999898</v>
      </c>
      <c r="Q110"/>
      <c r="R110"/>
      <c r="S110" s="192"/>
      <c r="T110" s="192"/>
      <c r="U110" s="192"/>
      <c r="V110" s="192"/>
      <c r="W110" s="192"/>
      <c r="X110" s="192"/>
      <c r="Y110" s="80"/>
      <c r="Z110" s="80"/>
    </row>
    <row r="111" spans="1:26" x14ac:dyDescent="0.2">
      <c r="A111" s="84">
        <v>104</v>
      </c>
      <c r="B111" s="84" t="str">
        <f ca="1"/>
        <v>Kiribati</v>
      </c>
      <c r="C111" s="84" t="str">
        <f ca="1"/>
        <v>KIR</v>
      </c>
      <c r="D111" s="219" t="str">
        <f ca="1"/>
        <v>EAS           East Asia &amp; Pacific</v>
      </c>
      <c r="E111" s="219" t="str">
        <f ca="1"/>
        <v>IDA</v>
      </c>
      <c r="F111" s="190" t="str">
        <f t="shared" ca="1" si="4"/>
        <v/>
      </c>
      <c r="G111" s="80" t="e">
        <f>IF(N111=7, 6.9, 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#N/A</v>
      </c>
      <c r="H111" s="80" t="e" cm="1">
        <f t="array" ref="H111">IF(
    SUM(IF(
            ISNUMBER(
                IF(
                    $M$4:$X$4,
                    (M111:X111),
                    "")),
            1,
            0))
        =0,
    NA(),
    IF(
        Parameters!$D$15=1,
        IF(
            SUM(--(ISNUMBER(IF($M$4:$X$4=1,(M111:X111),""))))&gt;0,
            MAX(IF(
                ISNUMBER(M111:X111),
                IF(
                    M$4:X$4=1,
                    M111:X111,
                    ""),
                "")),
            MAX(IF(
                ISNUMBER(M111:X111),
                IF(
                    M$4:X$4=2,
                    M111:X111,
                    ""),
                ""))
        ),
        IF(
            Parameters!$D$16=1,
            IFERROR(
                AVERAGE(IF(
                    ISNUMBER(M111:X111),
                    IF(
                        M$4:X$4=1,
                        M111:X111,
                        ""),
                    "")),
                AVERAGE(IF(
                    ISNUMBER(M111:X111),
                    IF(
                        M$4:X$4=2,
                        M111:X111,
                        ""),
                    ""))
            ),
            IF(
                Parameters!$D$17=1,
                IFERROR(
                    IF(
                        OR(
                            IF(
                                ISNUMBER(M111:X111),
                                IF(
                                    M$4:X$4=1,
                                    M111:X111,
                                    ""),
                                "")
                            =0),
                        0,
                        GEOMEAN(IF(
                            ISNUMBER(M111:X111),
                            IF(
                                M$4:X$4=1,
                                M111:X111,
                                ""),
                            ""))
                    ),
                    IF(
                        OR(IF(
                            ISNUMBER(M111:X111),
                            IF(
                                M$4:X$4=2,
                                M111:X111,
                                ""),
                            "")
                            =0),
                        0,
                        GEOMEAN(IF(
                            ISNUMBER(M111:X111),
                            IF(
                                M$4:X$4=2,
                                M111:X111,
                                ""),
                            "")))
                )
            )
        )
    )
)</f>
        <v>#N/A</v>
      </c>
      <c r="I111" s="191" t="e" cm="1">
        <f t="array" ref="I111">IF(
    SUM(IF(
            ISNUMBER(
                IF(
                    $M$5:$X$5,
                    (M111:X111),
                    "")),
            1,
            0))
        =0,
    NA(),
    IF(
        Parameters!$D$15=1,
        IF(
            SUM(--(ISNUMBER(IF($M$5:$X$5=1,(M111:X111),""))))&gt;0,
            MAX(IF(
                ISNUMBER(M111:X111),
                IF(
                    M$5:X$5=1,
                    M111:X111,
                    ""),
                "")),
            MAX(IF(
                ISNUMBER(M111:X111),
                IF(
                    M$5:X$5=2,
                    M111:X111,
                    ""),
                ""))
        ),
        IF(
            Parameters!$D$16=1,
            IFERROR(
                AVERAGE(IF(
                    ISNUMBER(M111:X111),
                    IF(
                        M$5:X$5=1,
                        M111:X111,
                        ""),
                    "")),
                AVERAGE(IF(
                    ISNUMBER(M111:X111),
                    IF(
                        M$5:X$5=2,
                        M111:X111,
                        ""),
                    ""))
            ),
            IF(
                Parameters!$D$17=1,
                IFERROR(
                    IF(
                        OR(
                            IF(
                                ISNUMBER(M111:X111),
                                IF(
                                    M$5:X$5=1,
                                    M111:X111,
                                    ""),
                                "")
                            =0),
                        0,
                        GEOMEAN(IF(
                            ISNUMBER(M111:X111),
                            IF(
                                M$5:X$5=1,
                                M111:X111,
                                ""),
                            ""))
                    ),
                    IF(
                        OR(IF(
                            ISNUMBER(M111:X111),
                            IF(
                                M$5:X$5=2,
                                M111:X111,
                                ""),
                            "")
                            =0),
                        0,
                        GEOMEAN(IF(
                            ISNUMBER(M111:X111),
                            IF(
                                M$5:X$5=2,
                                M111:X111,
                                ""),
                            "")))
                )
            )
        )
    )
)</f>
        <v>#N/A</v>
      </c>
      <c r="J111" s="242">
        <v>44620</v>
      </c>
      <c r="K111" s="242">
        <v>44620</v>
      </c>
      <c r="L111" s="91" t="s">
        <v>178</v>
      </c>
      <c r="M111" s="192" t="s">
        <v>409</v>
      </c>
      <c r="N111" s="192" t="s">
        <v>409</v>
      </c>
      <c r="O111" s="192" t="s">
        <v>409</v>
      </c>
      <c r="P111" s="192" t="s">
        <v>409</v>
      </c>
      <c r="Q111"/>
      <c r="R111"/>
      <c r="S111" s="192"/>
      <c r="T111" s="192"/>
      <c r="U111" s="192"/>
      <c r="V111" s="192"/>
      <c r="W111" s="192"/>
      <c r="X111" s="192"/>
      <c r="Y111" s="80"/>
      <c r="Z111" s="80"/>
    </row>
    <row r="112" spans="1:26" x14ac:dyDescent="0.2">
      <c r="A112" s="84">
        <v>105</v>
      </c>
      <c r="B112" s="84" t="str">
        <f ca="1"/>
        <v>St. Kitts and Nevis</v>
      </c>
      <c r="C112" s="84" t="str">
        <f ca="1"/>
        <v>KNA</v>
      </c>
      <c r="D112" s="219" t="str">
        <f ca="1"/>
        <v>LCN           Latin America &amp; Caribbean</v>
      </c>
      <c r="E112" s="219" t="str">
        <f ca="1"/>
        <v>IBRD</v>
      </c>
      <c r="F112" s="190" t="str">
        <f t="shared" ca="1" si="4"/>
        <v/>
      </c>
      <c r="G112" s="80" t="e">
        <f>IF(N112=7, 6.9, 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#N/A</v>
      </c>
      <c r="H112" s="80" t="e" cm="1">
        <f t="array" ref="H112">IF(
    SUM(IF(
            ISNUMBER(
                IF(
                    $M$4:$X$4,
                    (M112:X112),
                    "")),
            1,
            0))
        =0,
    NA(),
    IF(
        Parameters!$D$15=1,
        IF(
            SUM(--(ISNUMBER(IF($M$4:$X$4=1,(M112:X112),""))))&gt;0,
            MAX(IF(
                ISNUMBER(M112:X112),
                IF(
                    M$4:X$4=1,
                    M112:X112,
                    ""),
                "")),
            MAX(IF(
                ISNUMBER(M112:X112),
                IF(
                    M$4:X$4=2,
                    M112:X112,
                    ""),
                ""))
        ),
        IF(
            Parameters!$D$16=1,
            IFERROR(
                AVERAGE(IF(
                    ISNUMBER(M112:X112),
                    IF(
                        M$4:X$4=1,
                        M112:X112,
                        ""),
                    "")),
                AVERAGE(IF(
                    ISNUMBER(M112:X112),
                    IF(
                        M$4:X$4=2,
                        M112:X112,
                        ""),
                    ""))
            ),
            IF(
                Parameters!$D$17=1,
                IFERROR(
                    IF(
                        OR(
                            IF(
                                ISNUMBER(M112:X112),
                                IF(
                                    M$4:X$4=1,
                                    M112:X112,
                                    ""),
                                "")
                            =0),
                        0,
                        GEOMEAN(IF(
                            ISNUMBER(M112:X112),
                            IF(
                                M$4:X$4=1,
                                M112:X112,
                                ""),
                            ""))
                    ),
                    IF(
                        OR(IF(
                            ISNUMBER(M112:X112),
                            IF(
                                M$4:X$4=2,
                                M112:X112,
                                ""),
                            "")
                            =0),
                        0,
                        GEOMEAN(IF(
                            ISNUMBER(M112:X112),
                            IF(
                                M$4:X$4=2,
                                M112:X112,
                                ""),
                            "")))
                )
            )
        )
    )
)</f>
        <v>#N/A</v>
      </c>
      <c r="I112" s="191" t="e" cm="1">
        <f t="array" ref="I112">IF(
    SUM(IF(
            ISNUMBER(
                IF(
                    $M$5:$X$5,
                    (M112:X112),
                    "")),
            1,
            0))
        =0,
    NA(),
    IF(
        Parameters!$D$15=1,
        IF(
            SUM(--(ISNUMBER(IF($M$5:$X$5=1,(M112:X112),""))))&gt;0,
            MAX(IF(
                ISNUMBER(M112:X112),
                IF(
                    M$5:X$5=1,
                    M112:X112,
                    ""),
                "")),
            MAX(IF(
                ISNUMBER(M112:X112),
                IF(
                    M$5:X$5=2,
                    M112:X112,
                    ""),
                ""))
        ),
        IF(
            Parameters!$D$16=1,
            IFERROR(
                AVERAGE(IF(
                    ISNUMBER(M112:X112),
                    IF(
                        M$5:X$5=1,
                        M112:X112,
                        ""),
                    "")),
                AVERAGE(IF(
                    ISNUMBER(M112:X112),
                    IF(
                        M$5:X$5=2,
                        M112:X112,
                        ""),
                    ""))
            ),
            IF(
                Parameters!$D$17=1,
                IFERROR(
                    IF(
                        OR(
                            IF(
                                ISNUMBER(M112:X112),
                                IF(
                                    M$5:X$5=1,
                                    M112:X112,
                                    ""),
                                "")
                            =0),
                        0,
                        GEOMEAN(IF(
                            ISNUMBER(M112:X112),
                            IF(
                                M$5:X$5=1,
                                M112:X112,
                                ""),
                            ""))
                    ),
                    IF(
                        OR(IF(
                            ISNUMBER(M112:X112),
                            IF(
                                M$5:X$5=2,
                                M112:X112,
                                ""),
                            "")
                            =0),
                        0,
                        GEOMEAN(IF(
                            ISNUMBER(M112:X112),
                            IF(
                                M$5:X$5=2,
                                M112:X112,
                                ""),
                            "")))
                )
            )
        )
    )
)</f>
        <v>#N/A</v>
      </c>
      <c r="J112" s="242">
        <v>44620</v>
      </c>
      <c r="K112" s="242">
        <v>44620</v>
      </c>
      <c r="L112" s="91" t="s">
        <v>179</v>
      </c>
      <c r="M112" s="192" t="s">
        <v>409</v>
      </c>
      <c r="N112" s="192" t="s">
        <v>409</v>
      </c>
      <c r="O112" s="192" t="s">
        <v>409</v>
      </c>
      <c r="P112" s="192" t="s">
        <v>409</v>
      </c>
      <c r="Q112"/>
      <c r="R112"/>
      <c r="S112" s="192"/>
      <c r="T112" s="192"/>
      <c r="U112" s="192"/>
      <c r="V112" s="192"/>
      <c r="W112" s="192"/>
      <c r="X112" s="192"/>
      <c r="Y112" s="80"/>
      <c r="Z112" s="80"/>
    </row>
    <row r="113" spans="1:26" x14ac:dyDescent="0.2">
      <c r="A113" s="84">
        <v>106</v>
      </c>
      <c r="B113" s="84" t="str">
        <f ca="1"/>
        <v>Korea, Rep.</v>
      </c>
      <c r="C113" s="84" t="str">
        <f ca="1"/>
        <v>KOR</v>
      </c>
      <c r="D113" s="219" t="str">
        <f ca="1"/>
        <v>EAS           East Asia &amp; Pacific</v>
      </c>
      <c r="E113" s="219" t="str">
        <f ca="1"/>
        <v>NA</v>
      </c>
      <c r="F113" s="190" t="str">
        <f t="shared" ca="1" si="4"/>
        <v/>
      </c>
      <c r="G113" s="80">
        <f>IF(N113=7, 6.9, 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v>
      </c>
      <c r="H113" s="80" cm="1">
        <f t="array" ref="H113">IF(
    SUM(IF(
            ISNUMBER(
                IF(
                    $M$4:$X$4,
                    (M113:X113),
                    "")),
            1,
            0))
        =0,
    NA(),
    IF(
        Parameters!$D$15=1,
        IF(
            SUM(--(ISNUMBER(IF($M$4:$X$4=1,(M113:X113),""))))&gt;0,
            MAX(IF(
                ISNUMBER(M113:X113),
                IF(
                    M$4:X$4=1,
                    M113:X113,
                    ""),
                "")),
            MAX(IF(
                ISNUMBER(M113:X113),
                IF(
                    M$4:X$4=2,
                    M113:X113,
                    ""),
                ""))
        ),
        IF(
            Parameters!$D$16=1,
            IFERROR(
                AVERAGE(IF(
                    ISNUMBER(M113:X113),
                    IF(
                        M$4:X$4=1,
                        M113:X113,
                        ""),
                    "")),
                AVERAGE(IF(
                    ISNUMBER(M113:X113),
                    IF(
                        M$4:X$4=2,
                        M113:X113,
                        ""),
                    ""))
            ),
            IF(
                Parameters!$D$17=1,
                IFERROR(
                    IF(
                        OR(
                            IF(
                                ISNUMBER(M113:X113),
                                IF(
                                    M$4:X$4=1,
                                    M113:X113,
                                    ""),
                                "")
                            =0),
                        0,
                        GEOMEAN(IF(
                            ISNUMBER(M113:X113),
                            IF(
                                M$4:X$4=1,
                                M113:X113,
                                ""),
                            ""))
                    ),
                    IF(
                        OR(IF(
                            ISNUMBER(M113:X113),
                            IF(
                                M$4:X$4=2,
                                M113:X113,
                                ""),
                            "")
                            =0),
                        0,
                        GEOMEAN(IF(
                            ISNUMBER(M113:X113),
                            IF(
                                M$4:X$4=2,
                                M113:X113,
                                ""),
                            "")))
                )
            )
        )
    )
)</f>
        <v>0.502755340831885</v>
      </c>
      <c r="I113" s="191" cm="1">
        <f t="array" ref="I113">IF(
    SUM(IF(
            ISNUMBER(
                IF(
                    $M$5:$X$5,
                    (M113:X113),
                    "")),
            1,
            0))
        =0,
    NA(),
    IF(
        Parameters!$D$15=1,
        IF(
            SUM(--(ISNUMBER(IF($M$5:$X$5=1,(M113:X113),""))))&gt;0,
            MAX(IF(
                ISNUMBER(M113:X113),
                IF(
                    M$5:X$5=1,
                    M113:X113,
                    ""),
                "")),
            MAX(IF(
                ISNUMBER(M113:X113),
                IF(
                    M$5:X$5=2,
                    M113:X113,
                    ""),
                ""))
        ),
        IF(
            Parameters!$D$16=1,
            IFERROR(
                AVERAGE(IF(
                    ISNUMBER(M113:X113),
                    IF(
                        M$5:X$5=1,
                        M113:X113,
                        ""),
                    "")),
                AVERAGE(IF(
                    ISNUMBER(M113:X113),
                    IF(
                        M$5:X$5=2,
                        M113:X113,
                        ""),
                    ""))
            ),
            IF(
                Parameters!$D$17=1,
                IFERROR(
                    IF(
                        OR(
                            IF(
                                ISNUMBER(M113:X113),
                                IF(
                                    M$5:X$5=1,
                                    M113:X113,
                                    ""),
                                "")
                            =0),
                        0,
                        GEOMEAN(IF(
                            ISNUMBER(M113:X113),
                            IF(
                                M$5:X$5=1,
                                M113:X113,
                                ""),
                            ""))
                    ),
                    IF(
                        OR(IF(
                            ISNUMBER(M113:X113),
                            IF(
                                M$5:X$5=2,
                                M113:X113,
                                ""),
                            "")
                            =0),
                        0,
                        GEOMEAN(IF(
                            ISNUMBER(M113:X113),
                            IF(
                                M$5:X$5=2,
                                M113:X113,
                                ""),
                            "")))
                )
            )
        )
    )
)</f>
        <v>0</v>
      </c>
      <c r="J113" s="242">
        <v>46281</v>
      </c>
      <c r="K113" s="242">
        <v>44699</v>
      </c>
      <c r="L113" s="91" t="s">
        <v>180</v>
      </c>
      <c r="M113" s="192">
        <v>0.502755340831885</v>
      </c>
      <c r="N113" s="192">
        <v>0</v>
      </c>
      <c r="O113" s="192">
        <v>23</v>
      </c>
      <c r="P113" s="192">
        <v>-3.6666666666666599</v>
      </c>
      <c r="Q113"/>
      <c r="R113"/>
      <c r="S113" s="192"/>
      <c r="T113" s="192"/>
      <c r="U113" s="192"/>
      <c r="V113" s="192"/>
      <c r="W113" s="192"/>
      <c r="X113" s="192"/>
      <c r="Y113" s="80"/>
      <c r="Z113" s="80"/>
    </row>
    <row r="114" spans="1:26" x14ac:dyDescent="0.2">
      <c r="A114" s="84">
        <v>107</v>
      </c>
      <c r="B114" s="84" t="str">
        <f ca="1"/>
        <v>Kuwait</v>
      </c>
      <c r="C114" s="84" t="str">
        <f ca="1"/>
        <v>KWT</v>
      </c>
      <c r="D114" s="219" t="str">
        <f ca="1"/>
        <v>MEA           Middle East &amp; North Africa</v>
      </c>
      <c r="E114" s="219" t="str">
        <f ca="1"/>
        <v>NA</v>
      </c>
      <c r="F114" s="190" t="str">
        <f t="shared" ca="1" si="4"/>
        <v/>
      </c>
      <c r="G114" s="80">
        <f>IF(N114=7, 6.9, 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1.0238603681130676</v>
      </c>
      <c r="H114" s="80" cm="1">
        <f t="array" ref="H114">IF(
    SUM(IF(
            ISNUMBER(
                IF(
                    $M$4:$X$4,
                    (M114:X114),
                    "")),
            1,
            0))
        =0,
    NA(),
    IF(
        Parameters!$D$15=1,
        IF(
            SUM(--(ISNUMBER(IF($M$4:$X$4=1,(M114:X114),""))))&gt;0,
            MAX(IF(
                ISNUMBER(M114:X114),
                IF(
                    M$4:X$4=1,
                    M114:X114,
                    ""),
                "")),
            MAX(IF(
                ISNUMBER(M114:X114),
                IF(
                    M$4:X$4=2,
                    M114:X114,
                    ""),
                ""))
        ),
        IF(
            Parameters!$D$16=1,
            IFERROR(
                AVERAGE(IF(
                    ISNUMBER(M114:X114),
                    IF(
                        M$4:X$4=1,
                        M114:X114,
                        ""),
                    "")),
                AVERAGE(IF(
                    ISNUMBER(M114:X114),
                    IF(
                        M$4:X$4=2,
                        M114:X114,
                        ""),
                    ""))
            ),
            IF(
                Parameters!$D$17=1,
                IFERROR(
                    IF(
                        OR(
                            IF(
                                ISNUMBER(M114:X114),
                                IF(
                                    M$4:X$4=1,
                                    M114:X114,
                                    ""),
                                "")
                            =0),
                        0,
                        GEOMEAN(IF(
                            ISNUMBER(M114:X114),
                            IF(
                                M$4:X$4=1,
                                M114:X114,
                                ""),
                            ""))
                    ),
                    IF(
                        OR(IF(
                            ISNUMBER(M114:X114),
                            IF(
                                M$4:X$4=2,
                                M114:X114,
                                ""),
                            "")
                            =0),
                        0,
                        GEOMEAN(IF(
                            ISNUMBER(M114:X114),
                            IF(
                                M$4:X$4=2,
                                M114:X114,
                                ""),
                            "")))
                )
            )
        )
    )
)</f>
        <v>0.487657582848946</v>
      </c>
      <c r="I114" s="191" cm="1">
        <f t="array" ref="I114">IF(
    SUM(IF(
            ISNUMBER(
                IF(
                    $M$5:$X$5,
                    (M114:X114),
                    "")),
            1,
            0))
        =0,
    NA(),
    IF(
        Parameters!$D$15=1,
        IF(
            SUM(--(ISNUMBER(IF($M$5:$X$5=1,(M114:X114),""))))&gt;0,
            MAX(IF(
                ISNUMBER(M114:X114),
                IF(
                    M$5:X$5=1,
                    M114:X114,
                    ""),
                "")),
            MAX(IF(
                ISNUMBER(M114:X114),
                IF(
                    M$5:X$5=2,
                    M114:X114,
                    ""),
                ""))
        ),
        IF(
            Parameters!$D$16=1,
            IFERROR(
                AVERAGE(IF(
                    ISNUMBER(M114:X114),
                    IF(
                        M$5:X$5=1,
                        M114:X114,
                        ""),
                    "")),
                AVERAGE(IF(
                    ISNUMBER(M114:X114),
                    IF(
                        M$5:X$5=2,
                        M114:X114,
                        ""),
                    ""))
            ),
            IF(
                Parameters!$D$17=1,
                IFERROR(
                    IF(
                        OR(
                            IF(
                                ISNUMBER(M114:X114),
                                IF(
                                    M$5:X$5=1,
                                    M114:X114,
                                    ""),
                                "")
                            =0),
                        0,
                        GEOMEAN(IF(
                            ISNUMBER(M114:X114),
                            IF(
                                M$5:X$5=1,
                                M114:X114,
                                ""),
                            ""))
                    ),
                    IF(
                        OR(IF(
                            ISNUMBER(M114:X114),
                            IF(
                                M$5:X$5=2,
                                M114:X114,
                                ""),
                            "")
                            =0),
                        0,
                        GEOMEAN(IF(
                            ISNUMBER(M114:X114),
                            IF(
                                M$5:X$5=2,
                                M114:X114,
                                ""),
                            "")))
                )
            )
        )
    )
)</f>
        <v>2.1496437054631801</v>
      </c>
      <c r="J114" s="242">
        <v>46281</v>
      </c>
      <c r="K114" s="242" t="s">
        <v>409</v>
      </c>
      <c r="L114" s="91" t="s">
        <v>182</v>
      </c>
      <c r="M114" s="192">
        <v>0.487657582848946</v>
      </c>
      <c r="N114" s="192">
        <v>2.1496437054631801</v>
      </c>
      <c r="O114" s="192">
        <v>22.9166666666666</v>
      </c>
      <c r="P114" s="192">
        <v>-1.24999999999999</v>
      </c>
      <c r="Q114"/>
      <c r="R114"/>
      <c r="S114" s="192"/>
      <c r="T114" s="192"/>
      <c r="U114" s="192"/>
      <c r="V114" s="192"/>
      <c r="W114" s="192"/>
      <c r="X114" s="192"/>
      <c r="Y114" s="80"/>
      <c r="Z114" s="80"/>
    </row>
    <row r="115" spans="1:26" x14ac:dyDescent="0.2">
      <c r="A115" s="84">
        <v>108</v>
      </c>
      <c r="B115" s="84" t="str">
        <f ca="1"/>
        <v>Lao PDR</v>
      </c>
      <c r="C115" s="84" t="str">
        <f ca="1"/>
        <v>LAO</v>
      </c>
      <c r="D115" s="219" t="str">
        <f ca="1"/>
        <v>EAS           East Asia &amp; Pacific</v>
      </c>
      <c r="E115" s="219" t="str">
        <f ca="1"/>
        <v>IDA</v>
      </c>
      <c r="F115" s="190" t="str">
        <f t="shared" ca="1" si="4"/>
        <v/>
      </c>
      <c r="G115" s="80">
        <f>IF(N115=7, 6.9, 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5.4939726438391947</v>
      </c>
      <c r="H115" s="80" cm="1">
        <f t="array" ref="H115">IF(
    SUM(IF(
            ISNUMBER(
                IF(
                    $M$4:$X$4,
                    (M115:X115),
                    "")),
            1,
            0))
        =0,
    NA(),
    IF(
        Parameters!$D$15=1,
        IF(
            SUM(--(ISNUMBER(IF($M$4:$X$4=1,(M115:X115),""))))&gt;0,
            MAX(IF(
                ISNUMBER(M115:X115),
                IF(
                    M$4:X$4=1,
                    M115:X115,
                    ""),
                "")),
            MAX(IF(
                ISNUMBER(M115:X115),
                IF(
                    M$4:X$4=2,
                    M115:X115,
                    ""),
                ""))
        ),
        IF(
            Parameters!$D$16=1,
            IFERROR(
                AVERAGE(IF(
                    ISNUMBER(M115:X115),
                    IF(
                        M$4:X$4=1,
                        M115:X115,
                        ""),
                    "")),
                AVERAGE(IF(
                    ISNUMBER(M115:X115),
                    IF(
                        M$4:X$4=2,
                        M115:X115,
                        ""),
                    ""))
            ),
            IF(
                Parameters!$D$17=1,
                IFERROR(
                    IF(
                        OR(
                            IF(
                                ISNUMBER(M115:X115),
                                IF(
                                    M$4:X$4=1,
                                    M115:X115,
                                    ""),
                                "")
                            =0),
                        0,
                        GEOMEAN(IF(
                            ISNUMBER(M115:X115),
                            IF(
                                M$4:X$4=1,
                                M115:X115,
                                ""),
                            ""))
                    ),
                    IF(
                        OR(IF(
                            ISNUMBER(M115:X115),
                            IF(
                                M$4:X$4=2,
                                M115:X115,
                                ""),
                            "")
                            =0),
                        0,
                        GEOMEAN(IF(
                            ISNUMBER(M115:X115),
                            IF(
                                M$4:X$4=2,
                                M115:X115,
                                ""),
                            "")))
                )
            )
        )
    )
)</f>
        <v>7.0400845474446996</v>
      </c>
      <c r="I115" s="191" cm="1">
        <f t="array" ref="I115">IF(
    SUM(IF(
            ISNUMBER(
                IF(
                    $M$5:$X$5,
                    (M115:X115),
                    "")),
            1,
            0))
        =0,
    NA(),
    IF(
        Parameters!$D$15=1,
        IF(
            SUM(--(ISNUMBER(IF($M$5:$X$5=1,(M115:X115),""))))&gt;0,
            MAX(IF(
                ISNUMBER(M115:X115),
                IF(
                    M$5:X$5=1,
                    M115:X115,
                    ""),
                "")),
            MAX(IF(
                ISNUMBER(M115:X115),
                IF(
                    M$5:X$5=2,
                    M115:X115,
                    ""),
                ""))
        ),
        IF(
            Parameters!$D$16=1,
            IFERROR(
                AVERAGE(IF(
                    ISNUMBER(M115:X115),
                    IF(
                        M$5:X$5=1,
                        M115:X115,
                        ""),
                    "")),
                AVERAGE(IF(
                    ISNUMBER(M115:X115),
                    IF(
                        M$5:X$5=2,
                        M115:X115,
                        ""),
                    ""))
            ),
            IF(
                Parameters!$D$17=1,
                IFERROR(
                    IF(
                        OR(
                            IF(
                                ISNUMBER(M115:X115),
                                IF(
                                    M$5:X$5=1,
                                    M115:X115,
                                    ""),
                                "")
                            =0),
                        0,
                        GEOMEAN(IF(
                            ISNUMBER(M115:X115),
                            IF(
                                M$5:X$5=1,
                                M115:X115,
                                ""),
                            ""))
                    ),
                    IF(
                        OR(IF(
                            ISNUMBER(M115:X115),
                            IF(
                                M$5:X$5=2,
                                M115:X115,
                                ""),
                            "")
                            =0),
                        0,
                        GEOMEAN(IF(
                            ISNUMBER(M115:X115),
                            IF(
                                M$5:X$5=2,
                                M115:X115,
                                ""),
                            "")))
                )
            )
        )
    )
)</f>
        <v>4.2874109263657996</v>
      </c>
      <c r="J115" s="242">
        <v>46281</v>
      </c>
      <c r="K115" s="242">
        <v>46281</v>
      </c>
      <c r="L115" s="91" t="s">
        <v>184</v>
      </c>
      <c r="M115" s="192">
        <v>7.0400845474446996</v>
      </c>
      <c r="N115" s="192">
        <v>4.2874109263657996</v>
      </c>
      <c r="O115" s="192">
        <v>59.0833333333333</v>
      </c>
      <c r="P115" s="192">
        <v>0.25000000000000699</v>
      </c>
      <c r="Q115"/>
      <c r="R115"/>
      <c r="S115" s="192"/>
      <c r="T115" s="192"/>
      <c r="U115" s="192"/>
      <c r="V115" s="192"/>
      <c r="W115" s="192"/>
      <c r="X115" s="192"/>
      <c r="Y115" s="80"/>
      <c r="Z115" s="80"/>
    </row>
    <row r="116" spans="1:26" x14ac:dyDescent="0.2">
      <c r="A116" s="84">
        <v>109</v>
      </c>
      <c r="B116" s="84" t="str">
        <f ca="1"/>
        <v>Lebanon</v>
      </c>
      <c r="C116" s="84" t="str">
        <f ca="1"/>
        <v>LBN</v>
      </c>
      <c r="D116" s="219" t="str">
        <f ca="1"/>
        <v>MEA           Middle East &amp; North Africa</v>
      </c>
      <c r="E116" s="219" t="str">
        <f ca="1"/>
        <v>IBRD</v>
      </c>
      <c r="F116" s="190" t="str">
        <f t="shared" ca="1" si="4"/>
        <v/>
      </c>
      <c r="G116" s="80">
        <f>IF(N116=7, 6.9, 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7.6363302176110217</v>
      </c>
      <c r="H116" s="80" cm="1">
        <f t="array" ref="H116">IF(
    SUM(IF(
            ISNUMBER(
                IF(
                    $M$4:$X$4,
                    (M116:X116),
                    "")),
            1,
            0))
        =0,
    NA(),
    IF(
        Parameters!$D$15=1,
        IF(
            SUM(--(ISNUMBER(IF($M$4:$X$4=1,(M116:X116),""))))&gt;0,
            MAX(IF(
                ISNUMBER(M116:X116),
                IF(
                    M$4:X$4=1,
                    M116:X116,
                    ""),
                "")),
            MAX(IF(
                ISNUMBER(M116:X116),
                IF(
                    M$4:X$4=2,
                    M116:X116,
                    ""),
                ""))
        ),
        IF(
            Parameters!$D$16=1,
            IFERROR(
                AVERAGE(IF(
                    ISNUMBER(M116:X116),
                    IF(
                        M$4:X$4=1,
                        M116:X116,
                        ""),
                    "")),
                AVERAGE(IF(
                    ISNUMBER(M116:X116),
                    IF(
                        M$4:X$4=2,
                        M116:X116,
                        ""),
                    ""))
            ),
            IF(
                Parameters!$D$17=1,
                IFERROR(
                    IF(
                        OR(
                            IF(
                                ISNUMBER(M116:X116),
                                IF(
                                    M$4:X$4=1,
                                    M116:X116,
                                    ""),
                                "")
                            =0),
                        0,
                        GEOMEAN(IF(
                            ISNUMBER(M116:X116),
                            IF(
                                M$4:X$4=1,
                                M116:X116,
                                ""),
                            ""))
                    ),
                    IF(
                        OR(IF(
                            ISNUMBER(M116:X116),
                            IF(
                                M$4:X$4=2,
                                M116:X116,
                                ""),
                            "")
                            =0),
                        0,
                        GEOMEAN(IF(
                            ISNUMBER(M116:X116),
                            IF(
                                M$4:X$4=2,
                                M116:X116,
                                ""),
                            "")))
                )
            )
        )
    )
)</f>
        <v>10</v>
      </c>
      <c r="I116" s="191" cm="1">
        <f t="array" ref="I116">IF(
    SUM(IF(
            ISNUMBER(
                IF(
                    $M$5:$X$5,
                    (M116:X116),
                    "")),
            1,
            0))
        =0,
    NA(),
    IF(
        Parameters!$D$15=1,
        IF(
            SUM(--(ISNUMBER(IF($M$5:$X$5=1,(M116:X116),""))))&gt;0,
            MAX(IF(
                ISNUMBER(M116:X116),
                IF(
                    M$5:X$5=1,
                    M116:X116,
                    ""),
                "")),
            MAX(IF(
                ISNUMBER(M116:X116),
                IF(
                    M$5:X$5=2,
                    M116:X116,
                    ""),
                ""))
        ),
        IF(
            Parameters!$D$16=1,
            IFERROR(
                AVERAGE(IF(
                    ISNUMBER(M116:X116),
                    IF(
                        M$5:X$5=1,
                        M116:X116,
                        ""),
                    "")),
                AVERAGE(IF(
                    ISNUMBER(M116:X116),
                    IF(
                        M$5:X$5=2,
                        M116:X116,
                        ""),
                    ""))
            ),
            IF(
                Parameters!$D$17=1,
                IFERROR(
                    IF(
                        OR(
                            IF(
                                ISNUMBER(M116:X116),
                                IF(
                                    M$5:X$5=1,
                                    M116:X116,
                                    ""),
                                "")
                            =0),
                        0,
                        GEOMEAN(IF(
                            ISNUMBER(M116:X116),
                            IF(
                                M$5:X$5=1,
                                M116:X116,
                                ""),
                            ""))
                    ),
                    IF(
                        OR(IF(
                            ISNUMBER(M116:X116),
                            IF(
                                M$5:X$5=2,
                                M116:X116,
                                ""),
                            "")
                            =0),
                        0,
                        GEOMEAN(IF(
                            ISNUMBER(M116:X116),
                            IF(
                                M$5:X$5=2,
                                M116:X116,
                                ""),
                            "")))
                )
            )
        )
    )
)</f>
        <v>5.8313539192399197</v>
      </c>
      <c r="J116" s="242">
        <v>46281</v>
      </c>
      <c r="K116" s="242">
        <v>44887</v>
      </c>
      <c r="L116" s="91" t="s">
        <v>186</v>
      </c>
      <c r="M116" s="192">
        <v>10</v>
      </c>
      <c r="N116" s="192">
        <v>5.8313539192399197</v>
      </c>
      <c r="O116" s="192">
        <v>84.3333333333333</v>
      </c>
      <c r="P116" s="192">
        <v>1.3333333333333399</v>
      </c>
      <c r="Q116"/>
      <c r="R116"/>
      <c r="S116" s="192"/>
      <c r="T116" s="192"/>
      <c r="U116" s="192"/>
      <c r="V116" s="192"/>
      <c r="W116" s="192"/>
      <c r="X116" s="192"/>
      <c r="Y116" s="80"/>
      <c r="Z116" s="80"/>
    </row>
    <row r="117" spans="1:26" x14ac:dyDescent="0.2">
      <c r="A117" s="84">
        <v>110</v>
      </c>
      <c r="B117" s="84" t="str">
        <f ca="1"/>
        <v>Liberia</v>
      </c>
      <c r="C117" s="84" t="str">
        <f ca="1"/>
        <v>LBR</v>
      </c>
      <c r="D117" s="219" t="str">
        <f ca="1"/>
        <v>SSF           Sub-Saharan Africa</v>
      </c>
      <c r="E117" s="219" t="str">
        <f ca="1"/>
        <v>IDA</v>
      </c>
      <c r="F117" s="190" t="str">
        <f t="shared" ca="1" si="4"/>
        <v/>
      </c>
      <c r="G117" s="80">
        <f>IF(N117=7, 6.9, 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1.7282856477939392</v>
      </c>
      <c r="H117" s="80" cm="1">
        <f t="array" ref="H117">IF(
    SUM(IF(
            ISNUMBER(
                IF(
                    $M$4:$X$4,
                    (M117:X117),
                    "")),
            1,
            0))
        =0,
    NA(),
    IF(
        Parameters!$D$15=1,
        IF(
            SUM(--(ISNUMBER(IF($M$4:$X$4=1,(M117:X117),""))))&gt;0,
            MAX(IF(
                ISNUMBER(M117:X117),
                IF(
                    M$4:X$4=1,
                    M117:X117,
                    ""),
                "")),
            MAX(IF(
                ISNUMBER(M117:X117),
                IF(
                    M$4:X$4=2,
                    M117:X117,
                    ""),
                ""))
        ),
        IF(
            Parameters!$D$16=1,
            IFERROR(
                AVERAGE(IF(
                    ISNUMBER(M117:X117),
                    IF(
                        M$4:X$4=1,
                        M117:X117,
                        ""),
                    "")),
                AVERAGE(IF(
                    ISNUMBER(M117:X117),
                    IF(
                        M$4:X$4=2,
                        M117:X117,
                        ""),
                    ""))
            ),
            IF(
                Parameters!$D$17=1,
                IFERROR(
                    IF(
                        OR(
                            IF(
                                ISNUMBER(M117:X117),
                                IF(
                                    M$4:X$4=1,
                                    M117:X117,
                                    ""),
                                "")
                            =0),
                        0,
                        GEOMEAN(IF(
                            ISNUMBER(M117:X117),
                            IF(
                                M$4:X$4=1,
                                M117:X117,
                                ""),
                            ""))
                    ),
                    IF(
                        OR(IF(
                            ISNUMBER(M117:X117),
                            IF(
                                M$4:X$4=2,
                                M117:X117,
                                ""),
                            "")
                            =0),
                        0,
                        GEOMEAN(IF(
                            ISNUMBER(M117:X117),
                            IF(
                                M$4:X$4=2,
                                M117:X117,
                                ""),
                            "")))
                )
            )
        )
    )
)</f>
        <v>6.1342190684683304</v>
      </c>
      <c r="I117" s="191" cm="1">
        <f t="array" ref="I117">IF(
    SUM(IF(
            ISNUMBER(
                IF(
                    $M$5:$X$5,
                    (M117:X117),
                    "")),
            1,
            0))
        =0,
    NA(),
    IF(
        Parameters!$D$15=1,
        IF(
            SUM(--(ISNUMBER(IF($M$5:$X$5=1,(M117:X117),""))))&gt;0,
            MAX(IF(
                ISNUMBER(M117:X117),
                IF(
                    M$5:X$5=1,
                    M117:X117,
                    ""),
                "")),
            MAX(IF(
                ISNUMBER(M117:X117),
                IF(
                    M$5:X$5=2,
                    M117:X117,
                    ""),
                ""))
        ),
        IF(
            Parameters!$D$16=1,
            IFERROR(
                AVERAGE(IF(
                    ISNUMBER(M117:X117),
                    IF(
                        M$5:X$5=1,
                        M117:X117,
                        ""),
                    "")),
                AVERAGE(IF(
                    ISNUMBER(M117:X117),
                    IF(
                        M$5:X$5=2,
                        M117:X117,
                        ""),
                    ""))
            ),
            IF(
                Parameters!$D$17=1,
                IFERROR(
                    IF(
                        OR(
                            IF(
                                ISNUMBER(M117:X117),
                                IF(
                                    M$5:X$5=1,
                                    M117:X117,
                                    ""),
                                "")
                            =0),
                        0,
                        GEOMEAN(IF(
                            ISNUMBER(M117:X117),
                            IF(
                                M$5:X$5=1,
                                M117:X117,
                                ""),
                            ""))
                    ),
                    IF(
                        OR(IF(
                            ISNUMBER(M117:X117),
                            IF(
                                M$5:X$5=2,
                                M117:X117,
                                ""),
                            "")
                            =0),
                        0,
                        GEOMEAN(IF(
                            ISNUMBER(M117:X117),
                            IF(
                                M$5:X$5=2,
                                M117:X117,
                                ""),
                            "")))
                )
            )
        )
    )
)</f>
        <v>0.486935866983365</v>
      </c>
      <c r="J117" s="242">
        <v>46281</v>
      </c>
      <c r="K117" s="242">
        <v>44699</v>
      </c>
      <c r="L117" s="91" t="s">
        <v>188</v>
      </c>
      <c r="M117" s="192">
        <v>6.1342190684683304</v>
      </c>
      <c r="N117" s="192">
        <v>0.486935866983365</v>
      </c>
      <c r="O117" s="192">
        <v>54.0833333333333</v>
      </c>
      <c r="P117" s="192">
        <v>-2.4166666666666701</v>
      </c>
      <c r="Q117"/>
      <c r="R117"/>
      <c r="S117" s="192"/>
      <c r="T117" s="192"/>
      <c r="U117" s="192"/>
      <c r="V117" s="192"/>
      <c r="W117" s="192"/>
      <c r="X117" s="192"/>
      <c r="Y117" s="80"/>
      <c r="Z117" s="80"/>
    </row>
    <row r="118" spans="1:26" x14ac:dyDescent="0.2">
      <c r="A118" s="84">
        <v>111</v>
      </c>
      <c r="B118" s="84" t="str">
        <f ca="1"/>
        <v>Libya</v>
      </c>
      <c r="C118" s="84" t="str">
        <f ca="1"/>
        <v>LBY</v>
      </c>
      <c r="D118" s="219" t="str">
        <f ca="1"/>
        <v>MEA           Middle East &amp; North Africa</v>
      </c>
      <c r="E118" s="219" t="str">
        <f ca="1"/>
        <v>IBRD</v>
      </c>
      <c r="F118" s="190" t="str">
        <f t="shared" ca="1" si="4"/>
        <v/>
      </c>
      <c r="G118" s="80">
        <f>IF(N118=7, 6.9, 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8.1670646155575444</v>
      </c>
      <c r="H118" s="80" cm="1">
        <f t="array" ref="H118">IF(
    SUM(IF(
            ISNUMBER(
                IF(
                    $M$4:$X$4,
                    (M118:X118),
                    "")),
            1,
            0))
        =0,
    NA(),
    IF(
        Parameters!$D$15=1,
        IF(
            SUM(--(ISNUMBER(IF($M$4:$X$4=1,(M118:X118),""))))&gt;0,
            MAX(IF(
                ISNUMBER(M118:X118),
                IF(
                    M$4:X$4=1,
                    M118:X118,
                    ""),
                "")),
            MAX(IF(
                ISNUMBER(M118:X118),
                IF(
                    M$4:X$4=2,
                    M118:X118,
                    ""),
                ""))
        ),
        IF(
            Parameters!$D$16=1,
            IFERROR(
                AVERAGE(IF(
                    ISNUMBER(M118:X118),
                    IF(
                        M$4:X$4=1,
                        M118:X118,
                        ""),
                    "")),
                AVERAGE(IF(
                    ISNUMBER(M118:X118),
                    IF(
                        M$4:X$4=2,
                        M118:X118,
                        ""),
                    ""))
            ),
            IF(
                Parameters!$D$17=1,
                IFERROR(
                    IF(
                        OR(
                            IF(
                                ISNUMBER(M118:X118),
                                IF(
                                    M$4:X$4=1,
                                    M118:X118,
                                    ""),
                                "")
                            =0),
                        0,
                        GEOMEAN(IF(
                            ISNUMBER(M118:X118),
                            IF(
                                M$4:X$4=1,
                                M118:X118,
                                ""),
                            ""))
                    ),
                    IF(
                        OR(IF(
                            ISNUMBER(M118:X118),
                            IF(
                                M$4:X$4=2,
                                M118:X118,
                                ""),
                            "")
                            =0),
                        0,
                        GEOMEAN(IF(
                            ISNUMBER(M118:X118),
                            IF(
                                M$4:X$4=2,
                                M118:X118,
                                ""),
                            "")))
                )
            )
        )
    )
)</f>
        <v>7.1910621272741002</v>
      </c>
      <c r="I118" s="191" cm="1">
        <f t="array" ref="I118">IF(
    SUM(IF(
            ISNUMBER(
                IF(
                    $M$5:$X$5,
                    (M118:X118),
                    "")),
            1,
            0))
        =0,
    NA(),
    IF(
        Parameters!$D$15=1,
        IF(
            SUM(--(ISNUMBER(IF($M$5:$X$5=1,(M118:X118),""))))&gt;0,
            MAX(IF(
                ISNUMBER(M118:X118),
                IF(
                    M$5:X$5=1,
                    M118:X118,
                    ""),
                "")),
            MAX(IF(
                ISNUMBER(M118:X118),
                IF(
                    M$5:X$5=2,
                    M118:X118,
                    ""),
                ""))
        ),
        IF(
            Parameters!$D$16=1,
            IFERROR(
                AVERAGE(IF(
                    ISNUMBER(M118:X118),
                    IF(
                        M$5:X$5=1,
                        M118:X118,
                        ""),
                    "")),
                AVERAGE(IF(
                    ISNUMBER(M118:X118),
                    IF(
                        M$5:X$5=2,
                        M118:X118,
                        ""),
                    ""))
            ),
            IF(
                Parameters!$D$17=1,
                IFERROR(
                    IF(
                        OR(
                            IF(
                                ISNUMBER(M118:X118),
                                IF(
                                    M$5:X$5=1,
                                    M118:X118,
                                    ""),
                                "")
                            =0),
                        0,
                        GEOMEAN(IF(
                            ISNUMBER(M118:X118),
                            IF(
                                M$5:X$5=1,
                                M118:X118,
                                ""),
                            ""))
                    ),
                    IF(
                        OR(IF(
                            ISNUMBER(M118:X118),
                            IF(
                                M$5:X$5=2,
                                M118:X118,
                                ""),
                            "")
                            =0),
                        0,
                        GEOMEAN(IF(
                            ISNUMBER(M118:X118),
                            IF(
                                M$5:X$5=2,
                                M118:X118,
                                ""),
                            "")))
                )
            )
        )
    )
)</f>
        <v>9.2755344418052292</v>
      </c>
      <c r="J118" s="242">
        <v>46281</v>
      </c>
      <c r="K118" s="242">
        <v>46281</v>
      </c>
      <c r="L118" s="91" t="s">
        <v>190</v>
      </c>
      <c r="M118" s="192">
        <v>7.1910621272741002</v>
      </c>
      <c r="N118" s="192">
        <v>9.2755344418052292</v>
      </c>
      <c r="O118" s="192">
        <v>59.9166666666666</v>
      </c>
      <c r="P118" s="192">
        <v>3.75</v>
      </c>
      <c r="Q118"/>
      <c r="R118"/>
      <c r="S118" s="192"/>
      <c r="T118" s="192"/>
      <c r="U118" s="192"/>
      <c r="V118" s="192"/>
      <c r="W118" s="192"/>
      <c r="X118" s="192"/>
      <c r="Y118" s="80"/>
      <c r="Z118" s="80"/>
    </row>
    <row r="119" spans="1:26" x14ac:dyDescent="0.2">
      <c r="A119" s="84">
        <v>112</v>
      </c>
      <c r="B119" s="84" t="str">
        <f ca="1"/>
        <v>St. Lucia</v>
      </c>
      <c r="C119" s="84" t="str">
        <f ca="1"/>
        <v>LCA</v>
      </c>
      <c r="D119" s="219" t="str">
        <f ca="1"/>
        <v>LCN           Latin America &amp; Caribbean</v>
      </c>
      <c r="E119" s="219" t="str">
        <f ca="1"/>
        <v>Blend</v>
      </c>
      <c r="F119" s="190" t="str">
        <f t="shared" ca="1" si="4"/>
        <v/>
      </c>
      <c r="G119" s="80" t="e">
        <f>IF(N119=7, 6.9, 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#N/A</v>
      </c>
      <c r="H119" s="80" t="e" cm="1">
        <f t="array" ref="H119">IF(
    SUM(IF(
            ISNUMBER(
                IF(
                    $M$4:$X$4,
                    (M119:X119),
                    "")),
            1,
            0))
        =0,
    NA(),
    IF(
        Parameters!$D$15=1,
        IF(
            SUM(--(ISNUMBER(IF($M$4:$X$4=1,(M119:X119),""))))&gt;0,
            MAX(IF(
                ISNUMBER(M119:X119),
                IF(
                    M$4:X$4=1,
                    M119:X119,
                    ""),
                "")),
            MAX(IF(
                ISNUMBER(M119:X119),
                IF(
                    M$4:X$4=2,
                    M119:X119,
                    ""),
                ""))
        ),
        IF(
            Parameters!$D$16=1,
            IFERROR(
                AVERAGE(IF(
                    ISNUMBER(M119:X119),
                    IF(
                        M$4:X$4=1,
                        M119:X119,
                        ""),
                    "")),
                AVERAGE(IF(
                    ISNUMBER(M119:X119),
                    IF(
                        M$4:X$4=2,
                        M119:X119,
                        ""),
                    ""))
            ),
            IF(
                Parameters!$D$17=1,
                IFERROR(
                    IF(
                        OR(
                            IF(
                                ISNUMBER(M119:X119),
                                IF(
                                    M$4:X$4=1,
                                    M119:X119,
                                    ""),
                                "")
                            =0),
                        0,
                        GEOMEAN(IF(
                            ISNUMBER(M119:X119),
                            IF(
                                M$4:X$4=1,
                                M119:X119,
                                ""),
                            ""))
                    ),
                    IF(
                        OR(IF(
                            ISNUMBER(M119:X119),
                            IF(
                                M$4:X$4=2,
                                M119:X119,
                                ""),
                            "")
                            =0),
                        0,
                        GEOMEAN(IF(
                            ISNUMBER(M119:X119),
                            IF(
                                M$4:X$4=2,
                                M119:X119,
                                ""),
                            "")))
                )
            )
        )
    )
)</f>
        <v>#N/A</v>
      </c>
      <c r="I119" s="191" t="e" cm="1">
        <f t="array" ref="I119">IF(
    SUM(IF(
            ISNUMBER(
                IF(
                    $M$5:$X$5,
                    (M119:X119),
                    "")),
            1,
            0))
        =0,
    NA(),
    IF(
        Parameters!$D$15=1,
        IF(
            SUM(--(ISNUMBER(IF($M$5:$X$5=1,(M119:X119),""))))&gt;0,
            MAX(IF(
                ISNUMBER(M119:X119),
                IF(
                    M$5:X$5=1,
                    M119:X119,
                    ""),
                "")),
            MAX(IF(
                ISNUMBER(M119:X119),
                IF(
                    M$5:X$5=2,
                    M119:X119,
                    ""),
                ""))
        ),
        IF(
            Parameters!$D$16=1,
            IFERROR(
                AVERAGE(IF(
                    ISNUMBER(M119:X119),
                    IF(
                        M$5:X$5=1,
                        M119:X119,
                        ""),
                    "")),
                AVERAGE(IF(
                    ISNUMBER(M119:X119),
                    IF(
                        M$5:X$5=2,
                        M119:X119,
                        ""),
                    ""))
            ),
            IF(
                Parameters!$D$17=1,
                IFERROR(
                    IF(
                        OR(
                            IF(
                                ISNUMBER(M119:X119),
                                IF(
                                    M$5:X$5=1,
                                    M119:X119,
                                    ""),
                                "")
                            =0),
                        0,
                        GEOMEAN(IF(
                            ISNUMBER(M119:X119),
                            IF(
                                M$5:X$5=1,
                                M119:X119,
                                ""),
                            ""))
                    ),
                    IF(
                        OR(IF(
                            ISNUMBER(M119:X119),
                            IF(
                                M$5:X$5=2,
                                M119:X119,
                                ""),
                            "")
                            =0),
                        0,
                        GEOMEAN(IF(
                            ISNUMBER(M119:X119),
                            IF(
                                M$5:X$5=2,
                                M119:X119,
                                ""),
                            "")))
                )
            )
        )
    )
)</f>
        <v>#N/A</v>
      </c>
      <c r="J119" s="242">
        <v>44620</v>
      </c>
      <c r="K119" s="242">
        <v>44620</v>
      </c>
      <c r="L119" s="91" t="s">
        <v>191</v>
      </c>
      <c r="M119" s="192" t="s">
        <v>409</v>
      </c>
      <c r="N119" s="192" t="s">
        <v>409</v>
      </c>
      <c r="O119" s="192" t="s">
        <v>409</v>
      </c>
      <c r="P119" s="192" t="s">
        <v>409</v>
      </c>
      <c r="Q119"/>
      <c r="R119"/>
      <c r="S119" s="192"/>
      <c r="T119" s="192"/>
      <c r="U119" s="192"/>
      <c r="V119" s="192"/>
      <c r="W119" s="192"/>
      <c r="X119" s="192"/>
      <c r="Y119" s="80"/>
      <c r="Z119" s="80"/>
    </row>
    <row r="120" spans="1:26" x14ac:dyDescent="0.2">
      <c r="A120" s="84">
        <v>113</v>
      </c>
      <c r="B120" s="84" t="str">
        <f ca="1"/>
        <v>Liechtenstein</v>
      </c>
      <c r="C120" s="84" t="str">
        <f ca="1"/>
        <v>LIE</v>
      </c>
      <c r="D120" s="219" t="str">
        <f ca="1"/>
        <v>ECS           Europe &amp; Central Asia</v>
      </c>
      <c r="E120" s="219" t="str">
        <f ca="1"/>
        <v>NA</v>
      </c>
      <c r="F120" s="190" t="str">
        <f t="shared" ca="1" si="4"/>
        <v/>
      </c>
      <c r="G120" s="80">
        <f>IF(N120=7, 6.9, 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0</v>
      </c>
      <c r="H120" s="80" cm="1">
        <f t="array" ref="H120">IF(
    SUM(IF(
            ISNUMBER(
                IF(
                    $M$4:$X$4,
                    (M120:X120),
                    "")),
            1,
            0))
        =0,
    NA(),
    IF(
        Parameters!$D$15=1,
        IF(
            SUM(--(ISNUMBER(IF($M$4:$X$4=1,(M120:X120),""))))&gt;0,
            MAX(IF(
                ISNUMBER(M120:X120),
                IF(
                    M$4:X$4=1,
                    M120:X120,
                    ""),
                "")),
            MAX(IF(
                ISNUMBER(M120:X120),
                IF(
                    M$4:X$4=2,
                    M120:X120,
                    ""),
                ""))
        ),
        IF(
            Parameters!$D$16=1,
            IFERROR(
                AVERAGE(IF(
                    ISNUMBER(M120:X120),
                    IF(
                        M$4:X$4=1,
                        M120:X120,
                        ""),
                    "")),
                AVERAGE(IF(
                    ISNUMBER(M120:X120),
                    IF(
                        M$4:X$4=2,
                        M120:X120,
                        ""),
                    ""))
            ),
            IF(
                Parameters!$D$17=1,
                IFERROR(
                    IF(
                        OR(
                            IF(
                                ISNUMBER(M120:X120),
                                IF(
                                    M$4:X$4=1,
                                    M120:X120,
                                    ""),
                                "")
                            =0),
                        0,
                        GEOMEAN(IF(
                            ISNUMBER(M120:X120),
                            IF(
                                M$4:X$4=1,
                                M120:X120,
                                ""),
                            ""))
                    ),
                    IF(
                        OR(IF(
                            ISNUMBER(M120:X120),
                            IF(
                                M$4:X$4=2,
                                M120:X120,
                                ""),
                            "")
                            =0),
                        0,
                        GEOMEAN(IF(
                            ISNUMBER(M120:X120),
                            IF(
                                M$4:X$4=2,
                                M120:X120,
                                ""),
                            "")))
                )
            )
        )
    )
)</f>
        <v>0</v>
      </c>
      <c r="I120" s="191" cm="1">
        <f t="array" ref="I120">IF(
    SUM(IF(
            ISNUMBER(
                IF(
                    $M$5:$X$5,
                    (M120:X120),
                    "")),
            1,
            0))
        =0,
    NA(),
    IF(
        Parameters!$D$15=1,
        IF(
            SUM(--(ISNUMBER(IF($M$5:$X$5=1,(M120:X120),""))))&gt;0,
            MAX(IF(
                ISNUMBER(M120:X120),
                IF(
                    M$5:X$5=1,
                    M120:X120,
                    ""),
                "")),
            MAX(IF(
                ISNUMBER(M120:X120),
                IF(
                    M$5:X$5=2,
                    M120:X120,
                    ""),
                ""))
        ),
        IF(
            Parameters!$D$16=1,
            IFERROR(
                AVERAGE(IF(
                    ISNUMBER(M120:X120),
                    IF(
                        M$5:X$5=1,
                        M120:X120,
                        ""),
                    "")),
                AVERAGE(IF(
                    ISNUMBER(M120:X120),
                    IF(
                        M$5:X$5=2,
                        M120:X120,
                        ""),
                    ""))
            ),
            IF(
                Parameters!$D$17=1,
                IFERROR(
                    IF(
                        OR(
                            IF(
                                ISNUMBER(M120:X120),
                                IF(
                                    M$5:X$5=1,
                                    M120:X120,
                                    ""),
                                "")
                            =0),
                        0,
                        GEOMEAN(IF(
                            ISNUMBER(M120:X120),
                            IF(
                                M$5:X$5=1,
                                M120:X120,
                                ""),
                            ""))
                    ),
                    IF(
                        OR(IF(
                            ISNUMBER(M120:X120),
                            IF(
                                M$5:X$5=2,
                                M120:X120,
                                ""),
                            "")
                            =0),
                        0,
                        GEOMEAN(IF(
                            ISNUMBER(M120:X120),
                            IF(
                                M$5:X$5=2,
                                M120:X120,
                                ""),
                            "")))
                )
            )
        )
    )
)</f>
        <v>5.3562945368171002</v>
      </c>
      <c r="J120" s="242">
        <v>46281</v>
      </c>
      <c r="K120" s="242">
        <v>46281</v>
      </c>
      <c r="L120" s="91" t="s">
        <v>193</v>
      </c>
      <c r="M120" s="192">
        <v>0</v>
      </c>
      <c r="N120" s="192">
        <v>5.3562945368171002</v>
      </c>
      <c r="O120" s="192">
        <v>13</v>
      </c>
      <c r="P120" s="192">
        <v>1</v>
      </c>
      <c r="Q120"/>
      <c r="R120"/>
      <c r="S120" s="192"/>
      <c r="T120" s="192"/>
      <c r="U120" s="192"/>
      <c r="V120" s="192"/>
      <c r="W120" s="192"/>
      <c r="X120" s="192"/>
      <c r="Y120" s="80"/>
      <c r="Z120" s="80"/>
    </row>
    <row r="121" spans="1:26" x14ac:dyDescent="0.2">
      <c r="A121" s="84">
        <v>114</v>
      </c>
      <c r="B121" s="84" t="str">
        <f ca="1"/>
        <v>Sri Lanka</v>
      </c>
      <c r="C121" s="84" t="str">
        <f ca="1"/>
        <v>LKA</v>
      </c>
      <c r="D121" s="219" t="str">
        <f ca="1"/>
        <v>SAS           South Asia</v>
      </c>
      <c r="E121" s="219" t="str">
        <f ca="1"/>
        <v>IBRD</v>
      </c>
      <c r="F121" s="190" t="str">
        <f t="shared" ca="1" si="4"/>
        <v/>
      </c>
      <c r="G121" s="80">
        <f>IF(N121=7, 6.9, 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6.2484397558910727</v>
      </c>
      <c r="H121" s="80" cm="1">
        <f t="array" ref="H121">IF(
    SUM(IF(
            ISNUMBER(
                IF(
                    $M$4:$X$4,
                    (M121:X121),
                    "")),
            1,
            0))
        =0,
    NA(),
    IF(
        Parameters!$D$15=1,
        IF(
            SUM(--(ISNUMBER(IF($M$4:$X$4=1,(M121:X121),""))))&gt;0,
            MAX(IF(
                ISNUMBER(M121:X121),
                IF(
                    M$4:X$4=1,
                    M121:X121,
                    ""),
                "")),
            MAX(IF(
                ISNUMBER(M121:X121),
                IF(
                    M$4:X$4=2,
                    M121:X121,
                    ""),
                ""))
        ),
        IF(
            Parameters!$D$16=1,
            IFERROR(
                AVERAGE(IF(
                    ISNUMBER(M121:X121),
                    IF(
                        M$4:X$4=1,
                        M121:X121,
                        ""),
                    "")),
                AVERAGE(IF(
                    ISNUMBER(M121:X121),
                    IF(
                        M$4:X$4=2,
                        M121:X121,
                        ""),
                    ""))
            ),
            IF(
                Parameters!$D$17=1,
                IFERROR(
                    IF(
                        OR(
                            IF(
                                ISNUMBER(M121:X121),
                                IF(
                                    M$4:X$4=1,
                                    M121:X121,
                                    ""),
                                "")
                            =0),
                        0,
                        GEOMEAN(IF(
                            ISNUMBER(M121:X121),
                            IF(
                                M$4:X$4=1,
                                M121:X121,
                                ""),
                            ""))
                    ),
                    IF(
                        OR(IF(
                            ISNUMBER(M121:X121),
                            IF(
                                M$4:X$4=2,
                                M121:X121,
                                ""),
                            "")
                            =0),
                        0,
                        GEOMEAN(IF(
                            ISNUMBER(M121:X121),
                            IF(
                                M$4:X$4=2,
                                M121:X121,
                                ""),
                            "")))
                )
            )
        )
    )
)</f>
        <v>5.4699177172189897</v>
      </c>
      <c r="I121" s="191" cm="1">
        <f t="array" ref="I121">IF(
    SUM(IF(
            ISNUMBER(
                IF(
                    $M$5:$X$5,
                    (M121:X121),
                    "")),
            1,
            0))
        =0,
    NA(),
    IF(
        Parameters!$D$15=1,
        IF(
            SUM(--(ISNUMBER(IF($M$5:$X$5=1,(M121:X121),""))))&gt;0,
            MAX(IF(
                ISNUMBER(M121:X121),
                IF(
                    M$5:X$5=1,
                    M121:X121,
                    ""),
                "")),
            MAX(IF(
                ISNUMBER(M121:X121),
                IF(
                    M$5:X$5=2,
                    M121:X121,
                    ""),
                ""))
        ),
        IF(
            Parameters!$D$16=1,
            IFERROR(
                AVERAGE(IF(
                    ISNUMBER(M121:X121),
                    IF(
                        M$5:X$5=1,
                        M121:X121,
                        ""),
                    "")),
                AVERAGE(IF(
                    ISNUMBER(M121:X121),
                    IF(
                        M$5:X$5=2,
                        M121:X121,
                        ""),
                    ""))
            ),
            IF(
                Parameters!$D$17=1,
                IFERROR(
                    IF(
                        OR(
                            IF(
                                ISNUMBER(M121:X121),
                                IF(
                                    M$5:X$5=1,
                                    M121:X121,
                                    ""),
                                "")
                            =0),
                        0,
                        GEOMEAN(IF(
                            ISNUMBER(M121:X121),
                            IF(
                                M$5:X$5=1,
                                M121:X121,
                                ""),
                            ""))
                    ),
                    IF(
                        OR(IF(
                            ISNUMBER(M121:X121),
                            IF(
                                M$5:X$5=2,
                                M121:X121,
                                ""),
                            "")
                            =0),
                        0,
                        GEOMEAN(IF(
                            ISNUMBER(M121:X121),
                            IF(
                                M$5:X$5=2,
                                M121:X121,
                                ""),
                            "")))
                )
            )
        )
    )
)</f>
        <v>7.1377672209026004</v>
      </c>
      <c r="J121" s="242">
        <v>44896</v>
      </c>
      <c r="K121" s="242">
        <v>44887</v>
      </c>
      <c r="L121" s="91" t="s">
        <v>195</v>
      </c>
      <c r="M121" s="192">
        <v>5.4699177172189897</v>
      </c>
      <c r="N121" s="192">
        <v>7.1377672209026004</v>
      </c>
      <c r="O121" s="192">
        <v>50.4166666666666</v>
      </c>
      <c r="P121" s="192">
        <v>2.2499999999999898</v>
      </c>
      <c r="Q121"/>
      <c r="R121"/>
      <c r="S121" s="192"/>
      <c r="T121" s="192"/>
      <c r="U121" s="192"/>
      <c r="V121" s="192"/>
      <c r="W121" s="192"/>
      <c r="X121" s="192"/>
      <c r="Y121" s="80"/>
      <c r="Z121" s="80"/>
    </row>
    <row r="122" spans="1:26" x14ac:dyDescent="0.2">
      <c r="A122" s="84">
        <v>115</v>
      </c>
      <c r="B122" s="84" t="str">
        <f ca="1"/>
        <v>Lesotho</v>
      </c>
      <c r="C122" s="84" t="str">
        <f ca="1"/>
        <v>LSO</v>
      </c>
      <c r="D122" s="219" t="str">
        <f ca="1"/>
        <v>SSF           Sub-Saharan Africa</v>
      </c>
      <c r="E122" s="219" t="str">
        <f ca="1"/>
        <v>IDA</v>
      </c>
      <c r="F122" s="190" t="str">
        <f t="shared" ca="1" si="4"/>
        <v/>
      </c>
      <c r="G122" s="80">
        <f>IF(N122=7, 6.9, 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5.7531357507644891</v>
      </c>
      <c r="H122" s="80" cm="1">
        <f t="array" ref="H122">IF(
    SUM(IF(
            ISNUMBER(
                IF(
                    $M$4:$X$4,
                    (M122:X122),
                    "")),
            1,
            0))
        =0,
    NA(),
    IF(
        Parameters!$D$15=1,
        IF(
            SUM(--(ISNUMBER(IF($M$4:$X$4=1,(M122:X122),""))))&gt;0,
            MAX(IF(
                ISNUMBER(M122:X122),
                IF(
                    M$4:X$4=1,
                    M122:X122,
                    ""),
                "")),
            MAX(IF(
                ISNUMBER(M122:X122),
                IF(
                    M$4:X$4=2,
                    M122:X122,
                    ""),
                ""))
        ),
        IF(
            Parameters!$D$16=1,
            IFERROR(
                AVERAGE(IF(
                    ISNUMBER(M122:X122),
                    IF(
                        M$4:X$4=1,
                        M122:X122,
                        ""),
                    "")),
                AVERAGE(IF(
                    ISNUMBER(M122:X122),
                    IF(
                        M$4:X$4=2,
                        M122:X122,
                        ""),
                    ""))
            ),
            IF(
                Parameters!$D$17=1,
                IFERROR(
                    IF(
                        OR(
                            IF(
                                ISNUMBER(M122:X122),
                                IF(
                                    M$4:X$4=1,
                                    M122:X122,
                                    ""),
                                "")
                            =0),
                        0,
                        GEOMEAN(IF(
                            ISNUMBER(M122:X122),
                            IF(
                                M$4:X$4=1,
                                M122:X122,
                                ""),
                            ""))
                    ),
                    IF(
                        OR(IF(
                            ISNUMBER(M122:X122),
                            IF(
                                M$4:X$4=2,
                                M122:X122,
                                ""),
                            "")
                            =0),
                        0,
                        GEOMEAN(IF(
                            ISNUMBER(M122:X122),
                            IF(
                                M$4:X$4=2,
                                M122:X122,
                                ""),
                            "")))
                )
            )
        )
    )
)</f>
        <v>5.3491356533554697</v>
      </c>
      <c r="I122" s="191" cm="1">
        <f t="array" ref="I122">IF(
    SUM(IF(
            ISNUMBER(
                IF(
                    $M$5:$X$5,
                    (M122:X122),
                    "")),
            1,
            0))
        =0,
    NA(),
    IF(
        Parameters!$D$15=1,
        IF(
            SUM(--(ISNUMBER(IF($M$5:$X$5=1,(M122:X122),""))))&gt;0,
            MAX(IF(
                ISNUMBER(M122:X122),
                IF(
                    M$5:X$5=1,
                    M122:X122,
                    ""),
                "")),
            MAX(IF(
                ISNUMBER(M122:X122),
                IF(
                    M$5:X$5=2,
                    M122:X122,
                    ""),
                ""))
        ),
        IF(
            Parameters!$D$16=1,
            IFERROR(
                AVERAGE(IF(
                    ISNUMBER(M122:X122),
                    IF(
                        M$5:X$5=1,
                        M122:X122,
                        ""),
                    "")),
                AVERAGE(IF(
                    ISNUMBER(M122:X122),
                    IF(
                        M$5:X$5=2,
                        M122:X122,
                        ""),
                    ""))
            ),
            IF(
                Parameters!$D$17=1,
                IFERROR(
                    IF(
                        OR(
                            IF(
                                ISNUMBER(M122:X122),
                                IF(
                                    M$5:X$5=1,
                                    M122:X122,
                                    ""),
                                "")
                            =0),
                        0,
                        GEOMEAN(IF(
                            ISNUMBER(M122:X122),
                            IF(
                                M$5:X$5=1,
                                M122:X122,
                                ""),
                            ""))
                    ),
                    IF(
                        OR(IF(
                            ISNUMBER(M122:X122),
                            IF(
                                M$5:X$5=2,
                                M122:X122,
                                ""),
                            "")
                            =0),
                        0,
                        GEOMEAN(IF(
                            ISNUMBER(M122:X122),
                            IF(
                                M$5:X$5=2,
                                M122:X122,
                                ""),
                            "")))
                )
            )
        )
    )
)</f>
        <v>6.1876484560570102</v>
      </c>
      <c r="J122" s="242">
        <v>46281</v>
      </c>
      <c r="K122" s="242">
        <v>46281</v>
      </c>
      <c r="L122" s="91" t="s">
        <v>197</v>
      </c>
      <c r="M122" s="192">
        <v>5.3491356533554697</v>
      </c>
      <c r="N122" s="192">
        <v>6.1876484560570102</v>
      </c>
      <c r="O122" s="192">
        <v>49.75</v>
      </c>
      <c r="P122" s="192">
        <v>1.5833333333333299</v>
      </c>
      <c r="Q122"/>
      <c r="R122"/>
      <c r="S122" s="192"/>
      <c r="T122" s="192"/>
      <c r="U122" s="192"/>
      <c r="V122" s="192"/>
      <c r="W122" s="192"/>
      <c r="X122" s="192"/>
      <c r="Y122" s="80"/>
      <c r="Z122" s="80"/>
    </row>
    <row r="123" spans="1:26" x14ac:dyDescent="0.2">
      <c r="A123" s="84">
        <v>116</v>
      </c>
      <c r="B123" s="84" t="str">
        <f ca="1"/>
        <v>Lithuania</v>
      </c>
      <c r="C123" s="84" t="str">
        <f ca="1"/>
        <v>LTU</v>
      </c>
      <c r="D123" s="219" t="str">
        <f ca="1"/>
        <v>ECS           Europe &amp; Central Asia</v>
      </c>
      <c r="E123" s="219" t="str">
        <f ca="1"/>
        <v>NA</v>
      </c>
      <c r="F123" s="190" t="str">
        <f t="shared" ca="1" si="4"/>
        <v/>
      </c>
      <c r="G123" s="80">
        <f>IF(N123=7, 6.9, 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2.2598921426490879</v>
      </c>
      <c r="H123" s="80" cm="1">
        <f t="array" ref="H123">IF(
    SUM(IF(
            ISNUMBER(
                IF(
                    $M$4:$X$4,
                    (M123:X123),
                    "")),
            1,
            0))
        =0,
    NA(),
    IF(
        Parameters!$D$15=1,
        IF(
            SUM(--(ISNUMBER(IF($M$4:$X$4=1,(M123:X123),""))))&gt;0,
            MAX(IF(
                ISNUMBER(M123:X123),
                IF(
                    M$4:X$4=1,
                    M123:X123,
                    ""),
                "")),
            MAX(IF(
                ISNUMBER(M123:X123),
                IF(
                    M$4:X$4=2,
                    M123:X123,
                    ""),
                ""))
        ),
        IF(
            Parameters!$D$16=1,
            IFERROR(
                AVERAGE(IF(
                    ISNUMBER(M123:X123),
                    IF(
                        M$4:X$4=1,
                        M123:X123,
                        ""),
                    "")),
                AVERAGE(IF(
                    ISNUMBER(M123:X123),
                    IF(
                        M$4:X$4=2,
                        M123:X123,
                        ""),
                    ""))
            ),
            IF(
                Parameters!$D$17=1,
                IFERROR(
                    IF(
                        OR(
                            IF(
                                ISNUMBER(M123:X123),
                                IF(
                                    M$4:X$4=1,
                                    M123:X123,
                                    ""),
                                "")
                            =0),
                        0,
                        GEOMEAN(IF(
                            ISNUMBER(M123:X123),
                            IF(
                                M$4:X$4=1,
                                M123:X123,
                                ""),
                            ""))
                    ),
                    IF(
                        OR(IF(
                            ISNUMBER(M123:X123),
                            IF(
                                M$4:X$4=2,
                                M123:X123,
                                ""),
                            "")
                            =0),
                        0,
                        GEOMEAN(IF(
                            ISNUMBER(M123:X123),
                            IF(
                                M$4:X$4=2,
                                M123:X123,
                                ""),
                            "")))
                )
            )
        )
    )
)</f>
        <v>1.8615535592964401</v>
      </c>
      <c r="I123" s="191" cm="1">
        <f t="array" ref="I123">IF(
    SUM(IF(
            ISNUMBER(
                IF(
                    $M$5:$X$5,
                    (M123:X123),
                    "")),
            1,
            0))
        =0,
    NA(),
    IF(
        Parameters!$D$15=1,
        IF(
            SUM(--(ISNUMBER(IF($M$5:$X$5=1,(M123:X123),""))))&gt;0,
            MAX(IF(
                ISNUMBER(M123:X123),
                IF(
                    M$5:X$5=1,
                    M123:X123,
                    ""),
                "")),
            MAX(IF(
                ISNUMBER(M123:X123),
                IF(
                    M$5:X$5=2,
                    M123:X123,
                    ""),
                ""))
        ),
        IF(
            Parameters!$D$16=1,
            IFERROR(
                AVERAGE(IF(
                    ISNUMBER(M123:X123),
                    IF(
                        M$5:X$5=1,
                        M123:X123,
                        ""),
                    "")),
                AVERAGE(IF(
                    ISNUMBER(M123:X123),
                    IF(
                        M$5:X$5=2,
                        M123:X123,
                        ""),
                    ""))
            ),
            IF(
                Parameters!$D$17=1,
                IFERROR(
                    IF(
                        OR(
                            IF(
                                ISNUMBER(M123:X123),
                                IF(
                                    M$5:X$5=1,
                                    M123:X123,
                                    ""),
                                "")
                            =0),
                        0,
                        GEOMEAN(IF(
                            ISNUMBER(M123:X123),
                            IF(
                                M$5:X$5=1,
                                M123:X123,
                                ""),
                            ""))
                    ),
                    IF(
                        OR(IF(
                            ISNUMBER(M123:X123),
                            IF(
                                M$5:X$5=2,
                                M123:X123,
                                ""),
                            "")
                            =0),
                        0,
                        GEOMEAN(IF(
                            ISNUMBER(M123:X123),
                            IF(
                                M$5:X$5=2,
                                M123:X123,
                                ""),
                            "")))
                )
            )
        )
    )
)</f>
        <v>2.7434679334916798</v>
      </c>
      <c r="J123" s="242">
        <v>46281</v>
      </c>
      <c r="K123" s="242">
        <v>44699</v>
      </c>
      <c r="L123" s="91" t="s">
        <v>199</v>
      </c>
      <c r="M123" s="192">
        <v>1.8615535592964401</v>
      </c>
      <c r="N123" s="192">
        <v>2.7434679334916798</v>
      </c>
      <c r="O123" s="192">
        <v>30.5</v>
      </c>
      <c r="P123" s="192">
        <v>-0.83333333333333204</v>
      </c>
      <c r="Q123"/>
      <c r="R123"/>
      <c r="S123" s="192"/>
      <c r="T123" s="192"/>
      <c r="U123" s="192"/>
      <c r="V123" s="192"/>
      <c r="W123" s="192"/>
      <c r="X123" s="192"/>
      <c r="Y123" s="80"/>
      <c r="Z123" s="80"/>
    </row>
    <row r="124" spans="1:26" x14ac:dyDescent="0.2">
      <c r="A124" s="84">
        <v>117</v>
      </c>
      <c r="B124" s="84" t="str">
        <f ca="1"/>
        <v>Luxembourg</v>
      </c>
      <c r="C124" s="84" t="str">
        <f ca="1"/>
        <v>LUX</v>
      </c>
      <c r="D124" s="219" t="str">
        <f ca="1"/>
        <v>ECS           Europe &amp; Central Asia</v>
      </c>
      <c r="E124" s="219" t="str">
        <f ca="1"/>
        <v>NA</v>
      </c>
      <c r="F124" s="190" t="str">
        <f t="shared" ca="1" si="4"/>
        <v/>
      </c>
      <c r="G124" s="80">
        <f>IF(N124=7, 6.9, 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v>
      </c>
      <c r="H124" s="80" cm="1">
        <f t="array" ref="H124">IF(
    SUM(IF(
            ISNUMBER(
                IF(
                    $M$4:$X$4,
                    (M124:X124),
                    "")),
            1,
            0))
        =0,
    NA(),
    IF(
        Parameters!$D$15=1,
        IF(
            SUM(--(ISNUMBER(IF($M$4:$X$4=1,(M124:X124),""))))&gt;0,
            MAX(IF(
                ISNUMBER(M124:X124),
                IF(
                    M$4:X$4=1,
                    M124:X124,
                    ""),
                "")),
            MAX(IF(
                ISNUMBER(M124:X124),
                IF(
                    M$4:X$4=2,
                    M124:X124,
                    ""),
                ""))
        ),
        IF(
            Parameters!$D$16=1,
            IFERROR(
                AVERAGE(IF(
                    ISNUMBER(M124:X124),
                    IF(
                        M$4:X$4=1,
                        M124:X124,
                        ""),
                    "")),
                AVERAGE(IF(
                    ISNUMBER(M124:X124),
                    IF(
                        M$4:X$4=2,
                        M124:X124,
                        ""),
                    ""))
            ),
            IF(
                Parameters!$D$17=1,
                IFERROR(
                    IF(
                        OR(
                            IF(
                                ISNUMBER(M124:X124),
                                IF(
                                    M$4:X$4=1,
                                    M124:X124,
                                    ""),
                                "")
                            =0),
                        0,
                        GEOMEAN(IF(
                            ISNUMBER(M124:X124),
                            IF(
                                M$4:X$4=1,
                                M124:X124,
                                ""),
                            ""))
                    ),
                    IF(
                        OR(IF(
                            ISNUMBER(M124:X124),
                            IF(
                                M$4:X$4=2,
                                M124:X124,
                                ""),
                            "")
                            =0),
                        0,
                        GEOMEAN(IF(
                            ISNUMBER(M124:X124),
                            IF(
                                M$4:X$4=2,
                                M124:X124,
                                ""),
                            "")))
                )
            )
        )
    )
)</f>
        <v>0</v>
      </c>
      <c r="I124" s="191" cm="1">
        <f t="array" ref="I124">IF(
    SUM(IF(
            ISNUMBER(
                IF(
                    $M$5:$X$5,
                    (M124:X124),
                    "")),
            1,
            0))
        =0,
    NA(),
    IF(
        Parameters!$D$15=1,
        IF(
            SUM(--(ISNUMBER(IF($M$5:$X$5=1,(M124:X124),""))))&gt;0,
            MAX(IF(
                ISNUMBER(M124:X124),
                IF(
                    M$5:X$5=1,
                    M124:X124,
                    ""),
                "")),
            MAX(IF(
                ISNUMBER(M124:X124),
                IF(
                    M$5:X$5=2,
                    M124:X124,
                    ""),
                ""))
        ),
        IF(
            Parameters!$D$16=1,
            IFERROR(
                AVERAGE(IF(
                    ISNUMBER(M124:X124),
                    IF(
                        M$5:X$5=1,
                        M124:X124,
                        ""),
                    "")),
                AVERAGE(IF(
                    ISNUMBER(M124:X124),
                    IF(
                        M$5:X$5=2,
                        M124:X124,
                        ""),
                    ""))
            ),
            IF(
                Parameters!$D$17=1,
                IFERROR(
                    IF(
                        OR(
                            IF(
                                ISNUMBER(M124:X124),
                                IF(
                                    M$5:X$5=1,
                                    M124:X124,
                                    ""),
                                "")
                            =0),
                        0,
                        GEOMEAN(IF(
                            ISNUMBER(M124:X124),
                            IF(
                                M$5:X$5=1,
                                M124:X124,
                                ""),
                            ""))
                    ),
                    IF(
                        OR(IF(
                            ISNUMBER(M124:X124),
                            IF(
                                M$5:X$5=2,
                                M124:X124,
                                ""),
                            "")
                            =0),
                        0,
                        GEOMEAN(IF(
                            ISNUMBER(M124:X124),
                            IF(
                                M$5:X$5=2,
                                M124:X124,
                                ""),
                            "")))
                )
            )
        )
    )
)</f>
        <v>3.93111638954869</v>
      </c>
      <c r="J124" s="242">
        <v>46281</v>
      </c>
      <c r="K124" s="242">
        <v>45992</v>
      </c>
      <c r="L124" s="91" t="s">
        <v>201</v>
      </c>
      <c r="M124" s="192">
        <v>0</v>
      </c>
      <c r="N124" s="192">
        <v>3.93111638954869</v>
      </c>
      <c r="O124" s="192">
        <v>13.6666666666666</v>
      </c>
      <c r="P124" s="192">
        <v>0</v>
      </c>
      <c r="Q124"/>
      <c r="R124"/>
      <c r="S124" s="192"/>
      <c r="T124" s="192"/>
      <c r="U124" s="192"/>
      <c r="V124" s="192"/>
      <c r="W124" s="192"/>
      <c r="X124" s="192"/>
      <c r="Y124" s="80"/>
      <c r="Z124" s="80"/>
    </row>
    <row r="125" spans="1:26" x14ac:dyDescent="0.2">
      <c r="A125" s="84">
        <v>118</v>
      </c>
      <c r="B125" s="84" t="str">
        <f ca="1"/>
        <v>Latvia</v>
      </c>
      <c r="C125" s="84" t="str">
        <f ca="1"/>
        <v>LVA</v>
      </c>
      <c r="D125" s="219" t="str">
        <f ca="1"/>
        <v>ECS           Europe &amp; Central Asia</v>
      </c>
      <c r="E125" s="219" t="str">
        <f ca="1"/>
        <v>NA</v>
      </c>
      <c r="F125" s="190" t="str">
        <f t="shared" ca="1" si="4"/>
        <v/>
      </c>
      <c r="G125" s="80">
        <f>IF(N125=7, 6.9, 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$M$4:$X$4,
                    (M125:X125),
                    "")),
            1,
            0))
        =0,
    NA(),
    IF(
        Parameters!$D$15=1,
        IF(
            SUM(--(ISNUMBER(IF($M$4:$X$4=1,(M125:X125),""))))&gt;0,
            MAX(IF(
                ISNUMBER(M125:X125),
                IF(
                    M$4:X$4=1,
                    M125:X125,
                    ""),
                "")),
            MAX(IF(
                ISNUMBER(M125:X125),
                IF(
                    M$4:X$4=2,
                    M125:X125,
                    ""),
                ""))
        ),
        IF(
            Parameters!$D$16=1,
            IFERROR(
                AVERAGE(IF(
                    ISNUMBER(M125:X125),
                    IF(
                        M$4:X$4=1,
                        M125:X125,
                        ""),
                    "")),
                AVERAGE(IF(
                    ISNUMBER(M125:X125),
                    IF(
                        M$4:X$4=2,
                        M125:X125,
                        ""),
                    ""))
            ),
            IF(
                Parameters!$D$17=1,
                IFERROR(
                    IF(
                        OR(
                            IF(
                                ISNUMBER(M125:X125),
                                IF(
                                    M$4:X$4=1,
                                    M125:X125,
                                    ""),
                                "")
                            =0),
                        0,
                        GEOMEAN(IF(
                            ISNUMBER(M125:X125),
                            IF(
                                M$4:X$4=1,
                                M125:X125,
                                ""),
                            ""))
                    ),
                    IF(
                        OR(IF(
                            ISNUMBER(M125:X125),
                            IF(
                                M$4:X$4=2,
                                M125:X125,
                                ""),
                            "")
                            =0),
                        0,
                        GEOMEAN(IF(
                            ISNUMBER(M125:X125),
                            IF(
                                M$4:X$4=2,
                                M125:X125,
                                ""),
                            "")))
                )
            )
        )
    )
)</f>
        <v>2.78251679625575</v>
      </c>
      <c r="I125" s="191" cm="1">
        <f t="array" ref="I125">IF(
    SUM(IF(
            ISNUMBER(
                IF(
                    $M$5:$X$5,
                    (M125:X125),
                    "")),
            1,
            0))
        =0,
    NA(),
    IF(
        Parameters!$D$15=1,
        IF(
            SUM(--(ISNUMBER(IF($M$5:$X$5=1,(M125:X125),""))))&gt;0,
            MAX(IF(
                ISNUMBER(M125:X125),
                IF(
                    M$5:X$5=1,
                    M125:X125,
                    ""),
                "")),
            MAX(IF(
                ISNUMBER(M125:X125),
                IF(
                    M$5:X$5=2,
                    M125:X125,
                    ""),
                ""))
        ),
        IF(
            Parameters!$D$16=1,
            IFERROR(
                AVERAGE(IF(
                    ISNUMBER(M125:X125),
                    IF(
                        M$5:X$5=1,
                        M125:X125,
                        ""),
                    "")),
                AVERAGE(IF(
                    ISNUMBER(M125:X125),
                    IF(
                        M$5:X$5=2,
                        M125:X125,
                        ""),
                    ""))
            ),
            IF(
                Parameters!$D$17=1,
                IFERROR(
                    IF(
                        OR(
                            IF(
                                ISNUMBER(M125:X125),
                                IF(
                                    M$5:X$5=1,
                                    M125:X125,
                                    ""),
                                "")
                            =0),
                        0,
                        GEOMEAN(IF(
                            ISNUMBER(M125:X125),
                            IF(
                                M$5:X$5=1,
                                M125:X125,
                                ""),
                            ""))
                    ),
                    IF(
                        OR(IF(
                            ISNUMBER(M125:X125),
                            IF(
                                M$5:X$5=2,
                                M125:X125,
                                ""),
                            "")
                            =0),
                        0,
                        GEOMEAN(IF(
                            ISNUMBER(M125:X125),
                            IF(
                                M$5:X$5=2,
                                M125:X125,
                                ""),
                            "")))
                )
            )
        )
    )
)</f>
        <v>0</v>
      </c>
      <c r="J125" s="242">
        <v>46281</v>
      </c>
      <c r="K125" s="242">
        <v>44699</v>
      </c>
      <c r="L125" s="91" t="s">
        <v>203</v>
      </c>
      <c r="M125" s="192">
        <v>2.78251679625575</v>
      </c>
      <c r="N125" s="192">
        <v>0</v>
      </c>
      <c r="O125" s="192">
        <v>35.5833333333333</v>
      </c>
      <c r="P125" s="192">
        <v>-2.9166666666666701</v>
      </c>
      <c r="Q125"/>
      <c r="R125"/>
      <c r="S125" s="192"/>
      <c r="T125" s="192"/>
      <c r="U125" s="192"/>
      <c r="V125" s="192"/>
      <c r="W125" s="192"/>
      <c r="X125" s="192"/>
      <c r="Y125" s="80"/>
      <c r="Z125" s="80"/>
    </row>
    <row r="126" spans="1:26" x14ac:dyDescent="0.2">
      <c r="A126" s="84">
        <v>119</v>
      </c>
      <c r="B126" s="84" t="str">
        <f ca="1"/>
        <v>Macao SAR, China</v>
      </c>
      <c r="C126" s="84" t="str">
        <f ca="1"/>
        <v>MAC</v>
      </c>
      <c r="D126" s="219" t="str">
        <f ca="1"/>
        <v>EAS           East Asia &amp; Pacific</v>
      </c>
      <c r="E126" s="219" t="str">
        <f ca="1"/>
        <v>NA</v>
      </c>
      <c r="F126" s="190" t="str">
        <f t="shared" ca="1" si="4"/>
        <v/>
      </c>
      <c r="G126" s="80">
        <f>IF(N126=7, 6.9, 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cm="1">
        <f t="array" ref="H126">IF(
    SUM(IF(
            ISNUMBER(
                IF(
                    $M$4:$X$4,
                    (M126:X126),
                    "")),
            1,
            0))
        =0,
    NA(),
    IF(
        Parameters!$D$15=1,
        IF(
            SUM(--(ISNUMBER(IF($M$4:$X$4=1,(M126:X126),""))))&gt;0,
            MAX(IF(
                ISNUMBER(M126:X126),
                IF(
                    M$4:X$4=1,
                    M126:X126,
                    ""),
                "")),
            MAX(IF(
                ISNUMBER(M126:X126),
                IF(
                    M$4:X$4=2,
                    M126:X126,
                    ""),
                ""))
        ),
        IF(
            Parameters!$D$16=1,
            IFERROR(
                AVERAGE(IF(
                    ISNUMBER(M126:X126),
                    IF(
                        M$4:X$4=1,
                        M126:X126,
                        ""),
                    "")),
                AVERAGE(IF(
                    ISNUMBER(M126:X126),
                    IF(
                        M$4:X$4=2,
                        M126:X126,
                        ""),
                    ""))
            ),
            IF(
                Parameters!$D$17=1,
                IFERROR(
                    IF(
                        OR(
                            IF(
                                ISNUMBER(M126:X126),
                                IF(
                                    M$4:X$4=1,
                                    M126:X126,
                                    ""),
                                "")
                            =0),
                        0,
                        GEOMEAN(IF(
                            ISNUMBER(M126:X126),
                            IF(
                                M$4:X$4=1,
                                M126:X126,
                                ""),
                            ""))
                    ),
                    IF(
                        OR(IF(
                            ISNUMBER(M126:X126),
                            IF(
                                M$4:X$4=2,
                                M126:X126,
                                ""),
                            "")
                            =0),
                        0,
                        GEOMEAN(IF(
                            ISNUMBER(M126:X126),
                            IF(
                                M$4:X$4=2,
                                M126:X126,
                                ""),
                            "")))
                )
            )
        )
    )
)</f>
        <v>0</v>
      </c>
      <c r="I126" s="191" cm="1">
        <f t="array" ref="I126">IF(
    SUM(IF(
            ISNUMBER(
                IF(
                    $M$5:$X$5,
                    (M126:X126),
                    "")),
            1,
            0))
        =0,
    NA(),
    IF(
        Parameters!$D$15=1,
        IF(
            SUM(--(ISNUMBER(IF($M$5:$X$5=1,(M126:X126),""))))&gt;0,
            MAX(IF(
                ISNUMBER(M126:X126),
                IF(
                    M$5:X$5=1,
                    M126:X126,
                    ""),
                "")),
            MAX(IF(
                ISNUMBER(M126:X126),
                IF(
                    M$5:X$5=2,
                    M126:X126,
                    ""),
                ""))
        ),
        IF(
            Parameters!$D$16=1,
            IFERROR(
                AVERAGE(IF(
                    ISNUMBER(M126:X126),
                    IF(
                        M$5:X$5=1,
                        M126:X126,
                        ""),
                    "")),
                AVERAGE(IF(
                    ISNUMBER(M126:X126),
                    IF(
                        M$5:X$5=2,
                        M126:X126,
                        ""),
                    ""))
            ),
            IF(
                Parameters!$D$17=1,
                IFERROR(
                    IF(
                        OR(
                            IF(
                                ISNUMBER(M126:X126),
                                IF(
                                    M$5:X$5=1,
                                    M126:X126,
                                    ""),
                                "")
                            =0),
                        0,
                        GEOMEAN(IF(
                            ISNUMBER(M126:X126),
                            IF(
                                M$5:X$5=1,
                                M126:X126,
                                ""),
                            ""))
                    ),
                    IF(
                        OR(IF(
                            ISNUMBER(M126:X126),
                            IF(
                                M$5:X$5=2,
                                M126:X126,
                                ""),
                            "")
                            =0),
                        0,
                        GEOMEAN(IF(
                            ISNUMBER(M126:X126),
                            IF(
                                M$5:X$5=2,
                                M126:X126,
                                ""),
                            "")))
                )
            )
        )
    )
)</f>
        <v>3.93111638954869</v>
      </c>
      <c r="J126" s="242">
        <v>46281</v>
      </c>
      <c r="K126" s="242">
        <v>46281</v>
      </c>
      <c r="L126" s="91" t="s">
        <v>680</v>
      </c>
      <c r="M126" s="192">
        <v>0</v>
      </c>
      <c r="N126" s="192">
        <v>3.93111638954869</v>
      </c>
      <c r="O126" s="192">
        <v>10.3333333333333</v>
      </c>
      <c r="P126" s="192">
        <v>0</v>
      </c>
      <c r="Q126"/>
      <c r="R126"/>
      <c r="S126" s="192"/>
      <c r="T126" s="192"/>
      <c r="U126" s="192"/>
      <c r="V126" s="192"/>
      <c r="W126" s="192"/>
      <c r="X126" s="192"/>
      <c r="Y126" s="80"/>
      <c r="Z126" s="80"/>
    </row>
    <row r="127" spans="1:26" x14ac:dyDescent="0.2">
      <c r="A127" s="84">
        <v>120</v>
      </c>
      <c r="B127" s="84" t="str">
        <f ca="1"/>
        <v>St. Martin (French part)</v>
      </c>
      <c r="C127" s="84" t="str">
        <f ca="1"/>
        <v>MAF</v>
      </c>
      <c r="D127" s="219" t="str">
        <f ca="1"/>
        <v>LCN           Latin America &amp; Caribbean</v>
      </c>
      <c r="E127" s="219" t="str">
        <f ca="1"/>
        <v>NA</v>
      </c>
      <c r="F127" s="190" t="str">
        <f t="shared" ca="1" si="4"/>
        <v/>
      </c>
      <c r="G127" s="80" t="e">
        <f>IF(N127=7, 6.9, 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#N/A</v>
      </c>
      <c r="H127" s="80" t="e" cm="1">
        <f t="array" ref="H127">IF(
    SUM(IF(
            ISNUMBER(
                IF(
                    $M$4:$X$4,
                    (M127:X127),
                    "")),
            1,
            0))
        =0,
    NA(),
    IF(
        Parameters!$D$15=1,
        IF(
            SUM(--(ISNUMBER(IF($M$4:$X$4=1,(M127:X127),""))))&gt;0,
            MAX(IF(
                ISNUMBER(M127:X127),
                IF(
                    M$4:X$4=1,
                    M127:X127,
                    ""),
                "")),
            MAX(IF(
                ISNUMBER(M127:X127),
                IF(
                    M$4:X$4=2,
                    M127:X127,
                    ""),
                ""))
        ),
        IF(
            Parameters!$D$16=1,
            IFERROR(
                AVERAGE(IF(
                    ISNUMBER(M127:X127),
                    IF(
                        M$4:X$4=1,
                        M127:X127,
                        ""),
                    "")),
                AVERAGE(IF(
                    ISNUMBER(M127:X127),
                    IF(
                        M$4:X$4=2,
                        M127:X127,
                        ""),
                    ""))
            ),
            IF(
                Parameters!$D$17=1,
                IFERROR(
                    IF(
                        OR(
                            IF(
                                ISNUMBER(M127:X127),
                                IF(
                                    M$4:X$4=1,
                                    M127:X127,
                                    ""),
                                "")
                            =0),
                        0,
                        GEOMEAN(IF(
                            ISNUMBER(M127:X127),
                            IF(
                                M$4:X$4=1,
                                M127:X127,
                                ""),
                            ""))
                    ),
                    IF(
                        OR(IF(
                            ISNUMBER(M127:X127),
                            IF(
                                M$4:X$4=2,
                                M127:X127,
                                ""),
                            "")
                            =0),
                        0,
                        GEOMEAN(IF(
                            ISNUMBER(M127:X127),
                            IF(
                                M$4:X$4=2,
                                M127:X127,
                                ""),
                            "")))
                )
            )
        )
    )
)</f>
        <v>#N/A</v>
      </c>
      <c r="I127" s="191" t="e" cm="1">
        <f t="array" ref="I127">IF(
    SUM(IF(
            ISNUMBER(
                IF(
                    $M$5:$X$5,
                    (M127:X127),
                    "")),
            1,
            0))
        =0,
    NA(),
    IF(
        Parameters!$D$15=1,
        IF(
            SUM(--(ISNUMBER(IF($M$5:$X$5=1,(M127:X127),""))))&gt;0,
            MAX(IF(
                ISNUMBER(M127:X127),
                IF(
                    M$5:X$5=1,
                    M127:X127,
                    ""),
                "")),
            MAX(IF(
                ISNUMBER(M127:X127),
                IF(
                    M$5:X$5=2,
                    M127:X127,
                    ""),
                ""))
        ),
        IF(
            Parameters!$D$16=1,
            IFERROR(
                AVERAGE(IF(
                    ISNUMBER(M127:X127),
                    IF(
                        M$5:X$5=1,
                        M127:X127,
                        ""),
                    "")),
                AVERAGE(IF(
                    ISNUMBER(M127:X127),
                    IF(
                        M$5:X$5=2,
                        M127:X127,
                        ""),
                    ""))
            ),
            IF(
                Parameters!$D$17=1,
                IFERROR(
                    IF(
                        OR(
                            IF(
                                ISNUMBER(M127:X127),
                                IF(
                                    M$5:X$5=1,
                                    M127:X127,
                                    ""),
                                "")
                            =0),
                        0,
                        GEOMEAN(IF(
                            ISNUMBER(M127:X127),
                            IF(
                                M$5:X$5=1,
                                M127:X127,
                                ""),
                            ""))
                    ),
                    IF(
                        OR(IF(
                            ISNUMBER(M127:X127),
                            IF(
                                M$5:X$5=2,
                                M127:X127,
                                ""),
                            "")
                            =0),
                        0,
                        GEOMEAN(IF(
                            ISNUMBER(M127:X127),
                            IF(
                                M$5:X$5=2,
                                M127:X127,
                                ""),
                            "")))
                )
            )
        )
    )
)</f>
        <v>#N/A</v>
      </c>
      <c r="J127" s="242" t="s">
        <v>409</v>
      </c>
      <c r="K127" s="242" t="s">
        <v>409</v>
      </c>
      <c r="L127" s="91" t="s">
        <v>681</v>
      </c>
      <c r="M127" s="192" t="s">
        <v>409</v>
      </c>
      <c r="N127" s="192" t="s">
        <v>409</v>
      </c>
      <c r="O127" s="192" t="s">
        <v>409</v>
      </c>
      <c r="P127" s="192" t="s">
        <v>409</v>
      </c>
      <c r="Q127"/>
      <c r="R127"/>
      <c r="S127" s="192"/>
      <c r="T127" s="192"/>
      <c r="U127" s="192"/>
      <c r="V127" s="192"/>
      <c r="W127" s="192"/>
      <c r="X127" s="192"/>
      <c r="Y127" s="80"/>
      <c r="Z127" s="80"/>
    </row>
    <row r="128" spans="1:26" x14ac:dyDescent="0.2">
      <c r="A128" s="84">
        <v>121</v>
      </c>
      <c r="B128" s="84" t="str">
        <f ca="1"/>
        <v>Morocco</v>
      </c>
      <c r="C128" s="84" t="str">
        <f ca="1"/>
        <v>MAR</v>
      </c>
      <c r="D128" s="219" t="str">
        <f ca="1"/>
        <v>MEA           Middle East &amp; North Africa</v>
      </c>
      <c r="E128" s="219" t="str">
        <f ca="1"/>
        <v>IBRD</v>
      </c>
      <c r="F128" s="190" t="str">
        <f t="shared" ca="1" si="4"/>
        <v/>
      </c>
      <c r="G128" s="80">
        <f>IF(N128=7, 6.9, 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0</v>
      </c>
      <c r="H128" s="80" cm="1">
        <f t="array" ref="H128">IF(
    SUM(IF(
            ISNUMBER(
                IF(
                    $M$4:$X$4,
                    (M128:X128),
                    "")),
            1,
            0))
        =0,
    NA(),
    IF(
        Parameters!$D$15=1,
        IF(
            SUM(--(ISNUMBER(IF($M$4:$X$4=1,(M128:X128),""))))&gt;0,
            MAX(IF(
                ISNUMBER(M128:X128),
                IF(
                    M$4:X$4=1,
                    M128:X128,
                    ""),
                "")),
            MAX(IF(
                ISNUMBER(M128:X128),
                IF(
                    M$4:X$4=2,
                    M128:X128,
                    ""),
                ""))
        ),
        IF(
            Parameters!$D$16=1,
            IFERROR(
                AVERAGE(IF(
                    ISNUMBER(M128:X128),
                    IF(
                        M$4:X$4=1,
                        M128:X128,
                        ""),
                    "")),
                AVERAGE(IF(
                    ISNUMBER(M128:X128),
                    IF(
                        M$4:X$4=2,
                        M128:X128,
                        ""),
                    ""))
            ),
            IF(
                Parameters!$D$17=1,
                IFERROR(
                    IF(
                        OR(
                            IF(
                                ISNUMBER(M128:X128),
                                IF(
                                    M$4:X$4=1,
                                    M128:X128,
                                    ""),
                                "")
                            =0),
                        0,
                        GEOMEAN(IF(
                            ISNUMBER(M128:X128),
                            IF(
                                M$4:X$4=1,
                                M128:X128,
                                ""),
                            ""))
                    ),
                    IF(
                        OR(IF(
                            ISNUMBER(M128:X128),
                            IF(
                                M$4:X$4=2,
                                M128:X128,
                                ""),
                            "")
                            =0),
                        0,
                        GEOMEAN(IF(
                            ISNUMBER(M128:X128),
                            IF(
                                M$4:X$4=2,
                                M128:X128,
                                ""),
                            "")))
                )
            )
        )
    )
)</f>
        <v>2.7070280063410501</v>
      </c>
      <c r="I128" s="191" cm="1">
        <f t="array" ref="I128">IF(
    SUM(IF(
            ISNUMBER(
                IF(
                    $M$5:$X$5,
                    (M128:X128),
                    "")),
            1,
            0))
        =0,
    NA(),
    IF(
        Parameters!$D$15=1,
        IF(
            SUM(--(ISNUMBER(IF($M$5:$X$5=1,(M128:X128),""))))&gt;0,
            MAX(IF(
                ISNUMBER(M128:X128),
                IF(
                    M$5:X$5=1,
                    M128:X128,
                    ""),
                "")),
            MAX(IF(
                ISNUMBER(M128:X128),
                IF(
                    M$5:X$5=2,
                    M128:X128,
                    ""),
                ""))
        ),
        IF(
            Parameters!$D$16=1,
            IFERROR(
                AVERAGE(IF(
                    ISNUMBER(M128:X128),
                    IF(
                        M$5:X$5=1,
                        M128:X128,
                        ""),
                    "")),
                AVERAGE(IF(
                    ISNUMBER(M128:X128),
                    IF(
                        M$5:X$5=2,
                        M128:X128,
                        ""),
                    ""))
            ),
            IF(
                Parameters!$D$17=1,
                IFERROR(
                    IF(
                        OR(
                            IF(
                                ISNUMBER(M128:X128),
                                IF(
                                    M$5:X$5=1,
                                    M128:X128,
                                    ""),
                                "")
                            =0),
                        0,
                        GEOMEAN(IF(
                            ISNUMBER(M128:X128),
                            IF(
                                M$5:X$5=1,
                                M128:X128,
                                ""),
                            ""))
                    ),
                    IF(
                        OR(IF(
                            ISNUMBER(M128:X128),
                            IF(
                                M$5:X$5=2,
                                M128:X128,
                                ""),
                            "")
                            =0),
                        0,
                        GEOMEAN(IF(
                            ISNUMBER(M128:X128),
                            IF(
                                M$5:X$5=2,
                                M128:X128,
                                ""),
                            "")))
                )
            )
        )
    )
)</f>
        <v>0</v>
      </c>
      <c r="J128" s="242">
        <v>44896</v>
      </c>
      <c r="K128" s="242">
        <v>44887</v>
      </c>
      <c r="L128" s="91" t="s">
        <v>205</v>
      </c>
      <c r="M128" s="192">
        <v>2.7070280063410501</v>
      </c>
      <c r="N128" s="192">
        <v>0</v>
      </c>
      <c r="O128" s="192">
        <v>35.1666666666666</v>
      </c>
      <c r="P128" s="192">
        <v>-2.8333333333333202</v>
      </c>
      <c r="Q128"/>
      <c r="R128"/>
      <c r="S128" s="192"/>
      <c r="T128" s="192"/>
      <c r="U128" s="192"/>
      <c r="V128" s="192"/>
      <c r="W128" s="192"/>
      <c r="X128" s="192"/>
      <c r="Y128" s="80"/>
      <c r="Z128" s="80"/>
    </row>
    <row r="129" spans="1:26" x14ac:dyDescent="0.2">
      <c r="A129" s="84">
        <v>122</v>
      </c>
      <c r="B129" s="84" t="str">
        <f ca="1"/>
        <v>Monaco</v>
      </c>
      <c r="C129" s="84" t="str">
        <f ca="1"/>
        <v>MCO</v>
      </c>
      <c r="D129" s="219" t="str">
        <f ca="1"/>
        <v>ECS           Europe &amp; Central Asia</v>
      </c>
      <c r="E129" s="219" t="str">
        <f ca="1"/>
        <v>NA</v>
      </c>
      <c r="F129" s="190" t="str">
        <f t="shared" ca="1" si="4"/>
        <v/>
      </c>
      <c r="G129" s="80" t="e">
        <f>IF(N129=7, 6.9, 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#N/A</v>
      </c>
      <c r="H129" s="80" t="e" cm="1">
        <f t="array" ref="H129">IF(
    SUM(IF(
            ISNUMBER(
                IF(
                    $M$4:$X$4,
                    (M129:X129),
                    "")),
            1,
            0))
        =0,
    NA(),
    IF(
        Parameters!$D$15=1,
        IF(
            SUM(--(ISNUMBER(IF($M$4:$X$4=1,(M129:X129),""))))&gt;0,
            MAX(IF(
                ISNUMBER(M129:X129),
                IF(
                    M$4:X$4=1,
                    M129:X129,
                    ""),
                "")),
            MAX(IF(
                ISNUMBER(M129:X129),
                IF(
                    M$4:X$4=2,
                    M129:X129,
                    ""),
                ""))
        ),
        IF(
            Parameters!$D$16=1,
            IFERROR(
                AVERAGE(IF(
                    ISNUMBER(M129:X129),
                    IF(
                        M$4:X$4=1,
                        M129:X129,
                        ""),
                    "")),
                AVERAGE(IF(
                    ISNUMBER(M129:X129),
                    IF(
                        M$4:X$4=2,
                        M129:X129,
                        ""),
                    ""))
            ),
            IF(
                Parameters!$D$17=1,
                IFERROR(
                    IF(
                        OR(
                            IF(
                                ISNUMBER(M129:X129),
                                IF(
                                    M$4:X$4=1,
                                    M129:X129,
                                    ""),
                                "")
                            =0),
                        0,
                        GEOMEAN(IF(
                            ISNUMBER(M129:X129),
                            IF(
                                M$4:X$4=1,
                                M129:X129,
                                ""),
                            ""))
                    ),
                    IF(
                        OR(IF(
                            ISNUMBER(M129:X129),
                            IF(
                                M$4:X$4=2,
                                M129:X129,
                                ""),
                            "")
                            =0),
                        0,
                        GEOMEAN(IF(
                            ISNUMBER(M129:X129),
                            IF(
                                M$4:X$4=2,
                                M129:X129,
                                ""),
                            "")))
                )
            )
        )
    )
)</f>
        <v>#N/A</v>
      </c>
      <c r="I129" s="191" t="e" cm="1">
        <f t="array" ref="I129">IF(
    SUM(IF(
            ISNUMBER(
                IF(
                    $M$5:$X$5,
                    (M129:X129),
                    "")),
            1,
            0))
        =0,
    NA(),
    IF(
        Parameters!$D$15=1,
        IF(
            SUM(--(ISNUMBER(IF($M$5:$X$5=1,(M129:X129),""))))&gt;0,
            MAX(IF(
                ISNUMBER(M129:X129),
                IF(
                    M$5:X$5=1,
                    M129:X129,
                    ""),
                "")),
            MAX(IF(
                ISNUMBER(M129:X129),
                IF(
                    M$5:X$5=2,
                    M129:X129,
                    ""),
                ""))
        ),
        IF(
            Parameters!$D$16=1,
            IFERROR(
                AVERAGE(IF(
                    ISNUMBER(M129:X129),
                    IF(
                        M$5:X$5=1,
                        M129:X129,
                        ""),
                    "")),
                AVERAGE(IF(
                    ISNUMBER(M129:X129),
                    IF(
                        M$5:X$5=2,
                        M129:X129,
                        ""),
                    ""))
            ),
            IF(
                Parameters!$D$17=1,
                IFERROR(
                    IF(
                        OR(
                            IF(
                                ISNUMBER(M129:X129),
                                IF(
                                    M$5:X$5=1,
                                    M129:X129,
                                    ""),
                                "")
                            =0),
                        0,
                        GEOMEAN(IF(
                            ISNUMBER(M129:X129),
                            IF(
                                M$5:X$5=1,
                                M129:X129,
                                ""),
                            ""))
                    ),
                    IF(
                        OR(IF(
                            ISNUMBER(M129:X129),
                            IF(
                                M$5:X$5=2,
                                M129:X129,
                                ""),
                            "")
                            =0),
                        0,
                        GEOMEAN(IF(
                            ISNUMBER(M129:X129),
                            IF(
                                M$5:X$5=2,
                                M129:X129,
                                ""),
                            "")))
                )
            )
        )
    )
)</f>
        <v>#N/A</v>
      </c>
      <c r="J129" s="242">
        <v>44887</v>
      </c>
      <c r="K129" s="242" t="s">
        <v>409</v>
      </c>
      <c r="L129" s="91" t="s">
        <v>682</v>
      </c>
      <c r="M129" s="192" t="s">
        <v>409</v>
      </c>
      <c r="N129" s="192" t="s">
        <v>409</v>
      </c>
      <c r="O129" s="192" t="s">
        <v>409</v>
      </c>
      <c r="P129" s="192" t="s">
        <v>409</v>
      </c>
      <c r="Q129"/>
      <c r="R129"/>
      <c r="S129" s="192"/>
      <c r="T129" s="192"/>
      <c r="U129" s="192"/>
      <c r="V129" s="192"/>
      <c r="W129" s="192"/>
      <c r="X129" s="192"/>
      <c r="Y129" s="80"/>
      <c r="Z129" s="80"/>
    </row>
    <row r="130" spans="1:26" x14ac:dyDescent="0.2">
      <c r="A130" s="84">
        <v>123</v>
      </c>
      <c r="B130" s="84" t="str">
        <f ca="1"/>
        <v>Moldova</v>
      </c>
      <c r="C130" s="84" t="str">
        <f ca="1"/>
        <v>MDA</v>
      </c>
      <c r="D130" s="219" t="str">
        <f ca="1"/>
        <v>ECS           Europe &amp; Central Asia</v>
      </c>
      <c r="E130" s="219" t="str">
        <f ca="1"/>
        <v>IBRD</v>
      </c>
      <c r="F130" s="190" t="str">
        <f t="shared" ca="1" si="4"/>
        <v/>
      </c>
      <c r="G130" s="80">
        <f>IF(N130=7, 6.9, 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1.3238629139291658</v>
      </c>
      <c r="H130" s="80" cm="1">
        <f t="array" ref="H130">IF(
    SUM(IF(
            ISNUMBER(
                IF(
                    $M$4:$X$4,
                    (M130:X130),
                    "")),
            1,
            0))
        =0,
    NA(),
    IF(
        Parameters!$D$15=1,
        IF(
            SUM(--(ISNUMBER(IF($M$4:$X$4=1,(M130:X130),""))))&gt;0,
            MAX(IF(
                ISNUMBER(M130:X130),
                IF(
                    M$4:X$4=1,
                    M130:X130,
                    ""),
                "")),
            MAX(IF(
                ISNUMBER(M130:X130),
                IF(
                    M$4:X$4=2,
                    M130:X130,
                    ""),
                ""))
        ),
        IF(
            Parameters!$D$16=1,
            IFERROR(
                AVERAGE(IF(
                    ISNUMBER(M130:X130),
                    IF(
                        M$4:X$4=1,
                        M130:X130,
                        ""),
                    "")),
                AVERAGE(IF(
                    ISNUMBER(M130:X130),
                    IF(
                        M$4:X$4=2,
                        M130:X130,
                        ""),
                    ""))
            ),
            IF(
                Parameters!$D$17=1,
                IFERROR(
                    IF(
                        OR(
                            IF(
                                ISNUMBER(M130:X130),
                                IF(
                                    M$4:X$4=1,
                                    M130:X130,
                                    ""),
                                "")
                            =0),
                        0,
                        GEOMEAN(IF(
                            ISNUMBER(M130:X130),
                            IF(
                                M$4:X$4=1,
                                M130:X130,
                                ""),
                            ""))
                    ),
                    IF(
                        OR(IF(
                            ISNUMBER(M130:X130),
                            IF(
                                M$4:X$4=2,
                                M130:X130,
                                ""),
                            "")
                            =0),
                        0,
                        GEOMEAN(IF(
                            ISNUMBER(M130:X130),
                            IF(
                                M$4:X$4=2,
                                M130:X130,
                                ""),
                            "")))
                )
            )
        )
    )
)</f>
        <v>4.7603230920208297</v>
      </c>
      <c r="I130" s="191" cm="1">
        <f t="array" ref="I130">IF(
    SUM(IF(
            ISNUMBER(
                IF(
                    $M$5:$X$5,
                    (M130:X130),
                    "")),
            1,
            0))
        =0,
    NA(),
    IF(
        Parameters!$D$15=1,
        IF(
            SUM(--(ISNUMBER(IF($M$5:$X$5=1,(M130:X130),""))))&gt;0,
            MAX(IF(
                ISNUMBER(M130:X130),
                IF(
                    M$5:X$5=1,
                    M130:X130,
                    ""),
                "")),
            MAX(IF(
                ISNUMBER(M130:X130),
                IF(
                    M$5:X$5=2,
                    M130:X130,
                    ""),
                ""))
        ),
        IF(
            Parameters!$D$16=1,
            IFERROR(
                AVERAGE(IF(
                    ISNUMBER(M130:X130),
                    IF(
                        M$5:X$5=1,
                        M130:X130,
                        ""),
                    "")),
                AVERAGE(IF(
                    ISNUMBER(M130:X130),
                    IF(
                        M$5:X$5=2,
                        M130:X130,
                        ""),
                    ""))
            ),
            IF(
                Parameters!$D$17=1,
                IFERROR(
                    IF(
                        OR(
                            IF(
                                ISNUMBER(M130:X130),
                                IF(
                                    M$5:X$5=1,
                                    M130:X130,
                                    ""),
                                "")
                            =0),
                        0,
                        GEOMEAN(IF(
                            ISNUMBER(M130:X130),
                            IF(
                                M$5:X$5=1,
                                M130:X130,
                                ""),
                            ""))
                    ),
                    IF(
                        OR(IF(
                            ISNUMBER(M130:X130),
                            IF(
                                M$5:X$5=2,
                                M130:X130,
                                ""),
                            "")
                            =0),
                        0,
                        GEOMEAN(IF(
                            ISNUMBER(M130:X130),
                            IF(
                                M$5:X$5=2,
                                M130:X130,
                                ""),
                            "")))
                )
            )
        )
    )
)</f>
        <v>0.36817102137767099</v>
      </c>
      <c r="J130" s="242">
        <v>46281</v>
      </c>
      <c r="K130" s="242">
        <v>46281</v>
      </c>
      <c r="L130" s="91" t="s">
        <v>206</v>
      </c>
      <c r="M130" s="192">
        <v>4.7603230920208297</v>
      </c>
      <c r="N130" s="192">
        <v>0.36817102137767099</v>
      </c>
      <c r="O130" s="192">
        <v>46.5</v>
      </c>
      <c r="P130" s="192">
        <v>-2.5</v>
      </c>
      <c r="Q130"/>
      <c r="R130"/>
      <c r="S130" s="192"/>
      <c r="T130" s="192"/>
      <c r="U130" s="192"/>
      <c r="V130" s="192"/>
      <c r="W130" s="192"/>
      <c r="X130" s="192"/>
      <c r="Y130" s="80"/>
      <c r="Z130" s="80"/>
    </row>
    <row r="131" spans="1:26" x14ac:dyDescent="0.2">
      <c r="A131" s="84">
        <v>124</v>
      </c>
      <c r="B131" s="84" t="str">
        <f ca="1"/>
        <v>Madagascar</v>
      </c>
      <c r="C131" s="84" t="str">
        <f ca="1"/>
        <v>MDG</v>
      </c>
      <c r="D131" s="219" t="str">
        <f ca="1"/>
        <v>SSF           Sub-Saharan Africa</v>
      </c>
      <c r="E131" s="219" t="str">
        <f ca="1"/>
        <v>IDA</v>
      </c>
      <c r="F131" s="190" t="str">
        <f t="shared" ca="1" si="4"/>
        <v/>
      </c>
      <c r="G131" s="80">
        <f>IF(N131=7, 6.9, 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4.4117987971786725</v>
      </c>
      <c r="H131" s="80" cm="1">
        <f t="array" ref="H131">IF(
    SUM(IF(
            ISNUMBER(
                IF(
                    $M$4:$X$4,
                    (M131:X131),
                    "")),
            1,
            0))
        =0,
    NA(),
    IF(
        Parameters!$D$15=1,
        IF(
            SUM(--(ISNUMBER(IF($M$4:$X$4=1,(M131:X131),""))))&gt;0,
            MAX(IF(
                ISNUMBER(M131:X131),
                IF(
                    M$4:X$4=1,
                    M131:X131,
                    ""),
                "")),
            MAX(IF(
                ISNUMBER(M131:X131),
                IF(
                    M$4:X$4=2,
                    M131:X131,
                    ""),
                ""))
        ),
        IF(
            Parameters!$D$16=1,
            IFERROR(
                AVERAGE(IF(
                    ISNUMBER(M131:X131),
                    IF(
                        M$4:X$4=1,
                        M131:X131,
                        ""),
                    "")),
                AVERAGE(IF(
                    ISNUMBER(M131:X131),
                    IF(
                        M$4:X$4=2,
                        M131:X131,
                        ""),
                    ""))
            ),
            IF(
                Parameters!$D$17=1,
                IFERROR(
                    IF(
                        OR(
                            IF(
                                ISNUMBER(M131:X131),
                                IF(
                                    M$4:X$4=1,
                                    M131:X131,
                                    ""),
                                "")
                            =0),
                        0,
                        GEOMEAN(IF(
                            ISNUMBER(M131:X131),
                            IF(
                                M$4:X$4=1,
                                M131:X131,
                                ""),
                            ""))
                    ),
                    IF(
                        OR(IF(
                            ISNUMBER(M131:X131),
                            IF(
                                M$4:X$4=2,
                                M131:X131,
                                ""),
                            "")
                            =0),
                        0,
                        GEOMEAN(IF(
                            ISNUMBER(M131:X131),
                            IF(
                                M$4:X$4=2,
                                M131:X131,
                                ""),
                            "")))
                )
            )
        )
    )
)</f>
        <v>5.8322639088095398</v>
      </c>
      <c r="I131" s="191" cm="1">
        <f t="array" ref="I131">IF(
    SUM(IF(
            ISNUMBER(
                IF(
                    $M$5:$X$5,
                    (M131:X131),
                    "")),
            1,
            0))
        =0,
    NA(),
    IF(
        Parameters!$D$15=1,
        IF(
            SUM(--(ISNUMBER(IF($M$5:$X$5=1,(M131:X131),""))))&gt;0,
            MAX(IF(
                ISNUMBER(M131:X131),
                IF(
                    M$5:X$5=1,
                    M131:X131,
                    ""),
                "")),
            MAX(IF(
                ISNUMBER(M131:X131),
                IF(
                    M$5:X$5=2,
                    M131:X131,
                    ""),
                ""))
        ),
        IF(
            Parameters!$D$16=1,
            IFERROR(
                AVERAGE(IF(
                    ISNUMBER(M131:X131),
                    IF(
                        M$5:X$5=1,
                        M131:X131,
                        ""),
                    "")),
                AVERAGE(IF(
                    ISNUMBER(M131:X131),
                    IF(
                        M$5:X$5=2,
                        M131:X131,
                        ""),
                    ""))
            ),
            IF(
                Parameters!$D$17=1,
                IFERROR(
                    IF(
                        OR(
                            IF(
                                ISNUMBER(M131:X131),
                                IF(
                                    M$5:X$5=1,
                                    M131:X131,
                                    ""),
                                "")
                            =0),
                        0,
                        GEOMEAN(IF(
                            ISNUMBER(M131:X131),
                            IF(
                                M$5:X$5=1,
                                M131:X131,
                                ""),
                            ""))
                    ),
                    IF(
                        OR(IF(
                            ISNUMBER(M131:X131),
                            IF(
                                M$5:X$5=2,
                                M131:X131,
                                ""),
                            "")
                            =0),
                        0,
                        GEOMEAN(IF(
                            ISNUMBER(M131:X131),
                            IF(
                                M$5:X$5=2,
                                M131:X131,
                                ""),
                            "")))
                )
            )
        )
    )
)</f>
        <v>3.3372921615201898</v>
      </c>
      <c r="J131" s="242">
        <v>46281</v>
      </c>
      <c r="K131" s="242">
        <v>44699</v>
      </c>
      <c r="L131" s="91" t="s">
        <v>208</v>
      </c>
      <c r="M131" s="192">
        <v>5.8322639088095398</v>
      </c>
      <c r="N131" s="192">
        <v>3.3372921615201898</v>
      </c>
      <c r="O131" s="192">
        <v>52.4166666666666</v>
      </c>
      <c r="P131" s="192">
        <v>-0.41666666666666402</v>
      </c>
      <c r="Q131"/>
      <c r="R131"/>
      <c r="S131" s="192"/>
      <c r="T131" s="192"/>
      <c r="U131" s="192"/>
      <c r="V131" s="192"/>
      <c r="W131" s="192"/>
      <c r="X131" s="192"/>
      <c r="Y131" s="80"/>
      <c r="Z131" s="80"/>
    </row>
    <row r="132" spans="1:26" x14ac:dyDescent="0.2">
      <c r="A132" s="84">
        <v>125</v>
      </c>
      <c r="B132" s="84" t="str">
        <f ca="1"/>
        <v>Maldives</v>
      </c>
      <c r="C132" s="84" t="str">
        <f ca="1"/>
        <v>MDV</v>
      </c>
      <c r="D132" s="219" t="str">
        <f ca="1"/>
        <v>SAS           South Asia</v>
      </c>
      <c r="E132" s="219" t="str">
        <f ca="1"/>
        <v>IDA</v>
      </c>
      <c r="F132" s="190" t="str">
        <f t="shared" ca="1" si="4"/>
        <v/>
      </c>
      <c r="G132" s="80" t="e">
        <f>IF(N132=7, 6.9, 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#N/A</v>
      </c>
      <c r="H132" s="80" t="e" cm="1">
        <f t="array" ref="H132">IF(
    SUM(IF(
            ISNUMBER(
                IF(
                    $M$4:$X$4,
                    (M132:X132),
                    "")),
            1,
            0))
        =0,
    NA(),
    IF(
        Parameters!$D$15=1,
        IF(
            SUM(--(ISNUMBER(IF($M$4:$X$4=1,(M132:X132),""))))&gt;0,
            MAX(IF(
                ISNUMBER(M132:X132),
                IF(
                    M$4:X$4=1,
                    M132:X132,
                    ""),
                "")),
            MAX(IF(
                ISNUMBER(M132:X132),
                IF(
                    M$4:X$4=2,
                    M132:X132,
                    ""),
                ""))
        ),
        IF(
            Parameters!$D$16=1,
            IFERROR(
                AVERAGE(IF(
                    ISNUMBER(M132:X132),
                    IF(
                        M$4:X$4=1,
                        M132:X132,
                        ""),
                    "")),
                AVERAGE(IF(
                    ISNUMBER(M132:X132),
                    IF(
                        M$4:X$4=2,
                        M132:X132,
                        ""),
                    ""))
            ),
            IF(
                Parameters!$D$17=1,
                IFERROR(
                    IF(
                        OR(
                            IF(
                                ISNUMBER(M132:X132),
                                IF(
                                    M$4:X$4=1,
                                    M132:X132,
                                    ""),
                                "")
                            =0),
                        0,
                        GEOMEAN(IF(
                            ISNUMBER(M132:X132),
                            IF(
                                M$4:X$4=1,
                                M132:X132,
                                ""),
                            ""))
                    ),
                    IF(
                        OR(IF(
                            ISNUMBER(M132:X132),
                            IF(
                                M$4:X$4=2,
                                M132:X132,
                                ""),
                            "")
                            =0),
                        0,
                        GEOMEAN(IF(
                            ISNUMBER(M132:X132),
                            IF(
                                M$4:X$4=2,
                                M132:X132,
                                ""),
                            "")))
                )
            )
        )
    )
)</f>
        <v>#N/A</v>
      </c>
      <c r="I132" s="191" t="e" cm="1">
        <f t="array" ref="I132">IF(
    SUM(IF(
            ISNUMBER(
                IF(
                    $M$5:$X$5,
                    (M132:X132),
                    "")),
            1,
            0))
        =0,
    NA(),
    IF(
        Parameters!$D$15=1,
        IF(
            SUM(--(ISNUMBER(IF($M$5:$X$5=1,(M132:X132),""))))&gt;0,
            MAX(IF(
                ISNUMBER(M132:X132),
                IF(
                    M$5:X$5=1,
                    M132:X132,
                    ""),
                "")),
            MAX(IF(
                ISNUMBER(M132:X132),
                IF(
                    M$5:X$5=2,
                    M132:X132,
                    ""),
                ""))
        ),
        IF(
            Parameters!$D$16=1,
            IFERROR(
                AVERAGE(IF(
                    ISNUMBER(M132:X132),
                    IF(
                        M$5:X$5=1,
                        M132:X132,
                        ""),
                    "")),
                AVERAGE(IF(
                    ISNUMBER(M132:X132),
                    IF(
                        M$5:X$5=2,
                        M132:X132,
                        ""),
                    ""))
            ),
            IF(
                Parameters!$D$17=1,
                IFERROR(
                    IF(
                        OR(
                            IF(
                                ISNUMBER(M132:X132),
                                IF(
                                    M$5:X$5=1,
                                    M132:X132,
                                    ""),
                                "")
                            =0),
                        0,
                        GEOMEAN(IF(
                            ISNUMBER(M132:X132),
                            IF(
                                M$5:X$5=1,
                                M132:X132,
                                ""),
                            ""))
                    ),
                    IF(
                        OR(IF(
                            ISNUMBER(M132:X132),
                            IF(
                                M$5:X$5=2,
                                M132:X132,
                                ""),
                            "")
                            =0),
                        0,
                        GEOMEAN(IF(
                            ISNUMBER(M132:X132),
                            IF(
                                M$5:X$5=2,
                                M132:X132,
                                ""),
                            "")))
                )
            )
        )
    )
)</f>
        <v>#N/A</v>
      </c>
      <c r="J132" s="242">
        <v>44620</v>
      </c>
      <c r="K132" s="242">
        <v>44620</v>
      </c>
      <c r="L132" s="91" t="s">
        <v>210</v>
      </c>
      <c r="M132" s="192" t="s">
        <v>409</v>
      </c>
      <c r="N132" s="192" t="s">
        <v>409</v>
      </c>
      <c r="O132" s="192" t="s">
        <v>409</v>
      </c>
      <c r="P132" s="192" t="s">
        <v>409</v>
      </c>
      <c r="Q132"/>
      <c r="R132"/>
      <c r="S132" s="192"/>
      <c r="T132" s="192"/>
      <c r="U132" s="192"/>
      <c r="V132" s="192"/>
      <c r="W132" s="192"/>
      <c r="X132" s="192"/>
      <c r="Y132" s="80"/>
      <c r="Z132" s="80"/>
    </row>
    <row r="133" spans="1:26" x14ac:dyDescent="0.2">
      <c r="A133" s="84">
        <v>126</v>
      </c>
      <c r="B133" s="84" t="str">
        <f ca="1"/>
        <v>Mexico</v>
      </c>
      <c r="C133" s="84" t="str">
        <f ca="1"/>
        <v>MEX</v>
      </c>
      <c r="D133" s="219" t="str">
        <f ca="1"/>
        <v>LCN           Latin America &amp; Caribbean</v>
      </c>
      <c r="E133" s="219" t="str">
        <f ca="1"/>
        <v>IBRD</v>
      </c>
      <c r="F133" s="190" t="str">
        <f t="shared" ca="1" si="4"/>
        <v/>
      </c>
      <c r="G133" s="80">
        <f>IF(N133=7, 6.9, 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3.9274964942321779</v>
      </c>
      <c r="H133" s="80" cm="1">
        <f t="array" ref="H133">IF(
    SUM(IF(
            ISNUMBER(
                IF(
                    $M$4:$X$4,
                    (M133:X133),
                    "")),
            1,
            0))
        =0,
    NA(),
    IF(
        Parameters!$D$15=1,
        IF(
            SUM(--(ISNUMBER(IF($M$4:$X$4=1,(M133:X133),""))))&gt;0,
            MAX(IF(
                ISNUMBER(M133:X133),
                IF(
                    M$4:X$4=1,
                    M133:X133,
                    ""),
                "")),
            MAX(IF(
                ISNUMBER(M133:X133),
                IF(
                    M$4:X$4=2,
                    M133:X133,
                    ""),
                ""))
        ),
        IF(
            Parameters!$D$16=1,
            IFERROR(
                AVERAGE(IF(
                    ISNUMBER(M133:X133),
                    IF(
                        M$4:X$4=1,
                        M133:X133,
                        ""),
                    "")),
                AVERAGE(IF(
                    ISNUMBER(M133:X133),
                    IF(
                        M$4:X$4=2,
                        M133:X133,
                        ""),
                    ""))
            ),
            IF(
                Parameters!$D$17=1,
                IFERROR(
                    IF(
                        OR(
                            IF(
                                ISNUMBER(M133:X133),
                                IF(
                                    M$4:X$4=1,
                                    M133:X133,
                                    ""),
                                "")
                            =0),
                        0,
                        GEOMEAN(IF(
                            ISNUMBER(M133:X133),
                            IF(
                                M$4:X$4=1,
                                M133:X133,
                                ""),
                            ""))
                    ),
                    IF(
                        OR(IF(
                            ISNUMBER(M133:X133),
                            IF(
                                M$4:X$4=2,
                                M133:X133,
                                ""),
                            "")
                            =0),
                        0,
                        GEOMEAN(IF(
                            ISNUMBER(M133:X133),
                            IF(
                                M$4:X$4=2,
                                M133:X133,
                                ""),
                            "")))
                )
            )
        )
    )
)</f>
        <v>3.59779572733449</v>
      </c>
      <c r="I133" s="191" cm="1">
        <f t="array" ref="I133">IF(
    SUM(IF(
            ISNUMBER(
                IF(
                    $M$5:$X$5,
                    (M133:X133),
                    "")),
            1,
            0))
        =0,
    NA(),
    IF(
        Parameters!$D$15=1,
        IF(
            SUM(--(ISNUMBER(IF($M$5:$X$5=1,(M133:X133),""))))&gt;0,
            MAX(IF(
                ISNUMBER(M133:X133),
                IF(
                    M$5:X$5=1,
                    M133:X133,
                    ""),
                "")),
            MAX(IF(
                ISNUMBER(M133:X133),
                IF(
                    M$5:X$5=2,
                    M133:X133,
                    ""),
                ""))
        ),
        IF(
            Parameters!$D$16=1,
            IFERROR(
                AVERAGE(IF(
                    ISNUMBER(M133:X133),
                    IF(
                        M$5:X$5=1,
                        M133:X133,
                        ""),
                    "")),
                AVERAGE(IF(
                    ISNUMBER(M133:X133),
                    IF(
                        M$5:X$5=2,
                        M133:X133,
                        ""),
                    ""))
            ),
            IF(
                Parameters!$D$17=1,
                IFERROR(
                    IF(
                        OR(
                            IF(
                                ISNUMBER(M133:X133),
                                IF(
                                    M$5:X$5=1,
                                    M133:X133,
                                    ""),
                                "")
                            =0),
                        0,
                        GEOMEAN(IF(
                            ISNUMBER(M133:X133),
                            IF(
                                M$5:X$5=1,
                                M133:X133,
                                ""),
                            ""))
                    ),
                    IF(
                        OR(IF(
                            ISNUMBER(M133:X133),
                            IF(
                                M$5:X$5=2,
                                M133:X133,
                                ""),
                            "")
                            =0),
                        0,
                        GEOMEAN(IF(
                            ISNUMBER(M133:X133),
                            IF(
                                M$5:X$5=2,
                                M133:X133,
                                ""),
                            "")))
                )
            )
        )
    )
)</f>
        <v>4.2874109263657898</v>
      </c>
      <c r="J133" s="242">
        <v>44896</v>
      </c>
      <c r="K133" s="242">
        <v>44887</v>
      </c>
      <c r="L133" s="91" t="s">
        <v>212</v>
      </c>
      <c r="M133" s="192">
        <v>3.59779572733449</v>
      </c>
      <c r="N133" s="192">
        <v>4.2874109263657898</v>
      </c>
      <c r="O133" s="192">
        <v>40.0833333333333</v>
      </c>
      <c r="P133" s="192">
        <v>0.25</v>
      </c>
      <c r="Q133"/>
      <c r="R133"/>
      <c r="S133" s="192"/>
      <c r="T133" s="192"/>
      <c r="U133" s="192"/>
      <c r="V133" s="192"/>
      <c r="W133" s="192"/>
      <c r="X133" s="192"/>
      <c r="Y133" s="80"/>
      <c r="Z133" s="80"/>
    </row>
    <row r="134" spans="1:26" x14ac:dyDescent="0.2">
      <c r="A134" s="84">
        <v>127</v>
      </c>
      <c r="B134" s="84" t="str">
        <f ca="1"/>
        <v>Marshall Islands</v>
      </c>
      <c r="C134" s="84" t="str">
        <f ca="1"/>
        <v>MHL</v>
      </c>
      <c r="D134" s="219" t="str">
        <f ca="1"/>
        <v>EAS           East Asia &amp; Pacific</v>
      </c>
      <c r="E134" s="219" t="str">
        <f ca="1"/>
        <v>IDA</v>
      </c>
      <c r="F134" s="190" t="str">
        <f t="shared" ca="1" si="4"/>
        <v/>
      </c>
      <c r="G134" s="80" t="e">
        <f>IF(N134=7, 6.9, 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#N/A</v>
      </c>
      <c r="H134" s="80" t="e" cm="1">
        <f t="array" ref="H134">IF(
    SUM(IF(
            ISNUMBER(
                IF(
                    $M$4:$X$4,
                    (M134:X134),
                    "")),
            1,
            0))
        =0,
    NA(),
    IF(
        Parameters!$D$15=1,
        IF(
            SUM(--(ISNUMBER(IF($M$4:$X$4=1,(M134:X134),""))))&gt;0,
            MAX(IF(
                ISNUMBER(M134:X134),
                IF(
                    M$4:X$4=1,
                    M134:X134,
                    ""),
                "")),
            MAX(IF(
                ISNUMBER(M134:X134),
                IF(
                    M$4:X$4=2,
                    M134:X134,
                    ""),
                ""))
        ),
        IF(
            Parameters!$D$16=1,
            IFERROR(
                AVERAGE(IF(
                    ISNUMBER(M134:X134),
                    IF(
                        M$4:X$4=1,
                        M134:X134,
                        ""),
                    "")),
                AVERAGE(IF(
                    ISNUMBER(M134:X134),
                    IF(
                        M$4:X$4=2,
                        M134:X134,
                        ""),
                    ""))
            ),
            IF(
                Parameters!$D$17=1,
                IFERROR(
                    IF(
                        OR(
                            IF(
                                ISNUMBER(M134:X134),
                                IF(
                                    M$4:X$4=1,
                                    M134:X134,
                                    ""),
                                "")
                            =0),
                        0,
                        GEOMEAN(IF(
                            ISNUMBER(M134:X134),
                            IF(
                                M$4:X$4=1,
                                M134:X134,
                                ""),
                            ""))
                    ),
                    IF(
                        OR(IF(
                            ISNUMBER(M134:X134),
                            IF(
                                M$4:X$4=2,
                                M134:X134,
                                ""),
                            "")
                            =0),
                        0,
                        GEOMEAN(IF(
                            ISNUMBER(M134:X134),
                            IF(
                                M$4:X$4=2,
                                M134:X134,
                                ""),
                            "")))
                )
            )
        )
    )
)</f>
        <v>#N/A</v>
      </c>
      <c r="I134" s="191" t="e" cm="1">
        <f t="array" ref="I134">IF(
    SUM(IF(
            ISNUMBER(
                IF(
                    $M$5:$X$5,
                    (M134:X134),
                    "")),
            1,
            0))
        =0,
    NA(),
    IF(
        Parameters!$D$15=1,
        IF(
            SUM(--(ISNUMBER(IF($M$5:$X$5=1,(M134:X134),""))))&gt;0,
            MAX(IF(
                ISNUMBER(M134:X134),
                IF(
                    M$5:X$5=1,
                    M134:X134,
                    ""),
                "")),
            MAX(IF(
                ISNUMBER(M134:X134),
                IF(
                    M$5:X$5=2,
                    M134:X134,
                    ""),
                ""))
        ),
        IF(
            Parameters!$D$16=1,
            IFERROR(
                AVERAGE(IF(
                    ISNUMBER(M134:X134),
                    IF(
                        M$5:X$5=1,
                        M134:X134,
                        ""),
                    "")),
                AVERAGE(IF(
                    ISNUMBER(M134:X134),
                    IF(
                        M$5:X$5=2,
                        M134:X134,
                        ""),
                    ""))
            ),
            IF(
                Parameters!$D$17=1,
                IFERROR(
                    IF(
                        OR(
                            IF(
                                ISNUMBER(M134:X134),
                                IF(
                                    M$5:X$5=1,
                                    M134:X134,
                                    ""),
                                "")
                            =0),
                        0,
                        GEOMEAN(IF(
                            ISNUMBER(M134:X134),
                            IF(
                                M$5:X$5=1,
                                M134:X134,
                                ""),
                            ""))
                    ),
                    IF(
                        OR(IF(
                            ISNUMBER(M134:X134),
                            IF(
                                M$5:X$5=2,
                                M134:X134,
                                ""),
                            "")
                            =0),
                        0,
                        GEOMEAN(IF(
                            ISNUMBER(M134:X134),
                            IF(
                                M$5:X$5=2,
                                M134:X134,
                                ""),
                            "")))
                )
            )
        )
    )
)</f>
        <v>#N/A</v>
      </c>
      <c r="J134" s="242">
        <v>44620</v>
      </c>
      <c r="K134" s="242">
        <v>44620</v>
      </c>
      <c r="L134" s="91" t="s">
        <v>214</v>
      </c>
      <c r="M134" s="192" t="s">
        <v>409</v>
      </c>
      <c r="N134" s="192" t="s">
        <v>409</v>
      </c>
      <c r="O134" s="192" t="s">
        <v>409</v>
      </c>
      <c r="P134" s="192" t="s">
        <v>409</v>
      </c>
      <c r="Q134"/>
      <c r="R134"/>
      <c r="S134" s="192"/>
      <c r="T134" s="192"/>
      <c r="U134" s="192"/>
      <c r="V134" s="192"/>
      <c r="W134" s="192"/>
      <c r="X134" s="192"/>
      <c r="Y134" s="80"/>
      <c r="Z134" s="80"/>
    </row>
    <row r="135" spans="1:26" x14ac:dyDescent="0.2">
      <c r="A135" s="84">
        <v>128</v>
      </c>
      <c r="B135" s="84" t="str">
        <f ca="1"/>
        <v>North Macedonia</v>
      </c>
      <c r="C135" s="84" t="str">
        <f ca="1"/>
        <v>MKD</v>
      </c>
      <c r="D135" s="219" t="str">
        <f ca="1"/>
        <v>ECS           Europe &amp; Central Asia</v>
      </c>
      <c r="E135" s="219" t="str">
        <f ca="1"/>
        <v>IBRD</v>
      </c>
      <c r="F135" s="190" t="str">
        <f t="shared" ca="1" si="4"/>
        <v/>
      </c>
      <c r="G135" s="80">
        <f>IF(N135=7, 6.9, 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2.357442453134563</v>
      </c>
      <c r="H135" s="80" cm="1">
        <f t="array" ref="H135">IF(
    SUM(IF(
            ISNUMBER(
                IF(
                    $M$4:$X$4,
                    (M135:X135),
                    "")),
            1,
            0))
        =0,
    NA(),
    IF(
        Parameters!$D$15=1,
        IF(
            SUM(--(ISNUMBER(IF($M$4:$X$4=1,(M135:X135),""))))&gt;0,
            MAX(IF(
                ISNUMBER(M135:X135),
                IF(
                    M$4:X$4=1,
                    M135:X135,
                    ""),
                "")),
            MAX(IF(
                ISNUMBER(M135:X135),
                IF(
                    M$4:X$4=2,
                    M135:X135,
                    ""),
                ""))
        ),
        IF(
            Parameters!$D$16=1,
            IFERROR(
                AVERAGE(IF(
                    ISNUMBER(M135:X135),
                    IF(
                        M$4:X$4=1,
                        M135:X135,
                        ""),
                    "")),
                AVERAGE(IF(
                    ISNUMBER(M135:X135),
                    IF(
                        M$4:X$4=2,
                        M135:X135,
                        ""),
                    ""))
            ),
            IF(
                Parameters!$D$17=1,
                IFERROR(
                    IF(
                        OR(
                            IF(
                                ISNUMBER(M135:X135),
                                IF(
                                    M$4:X$4=1,
                                    M135:X135,
                                    ""),
                                "")
                            =0),
                        0,
                        GEOMEAN(IF(
                            ISNUMBER(M135:X135),
                            IF(
                                M$4:X$4=1,
                                M135:X135,
                                ""),
                            ""))
                    ),
                    IF(
                        OR(IF(
                            ISNUMBER(M135:X135),
                            IF(
                                M$4:X$4=2,
                                M135:X135,
                                ""),
                            "")
                            =0),
                        0,
                        GEOMEAN(IF(
                            ISNUMBER(M135:X135),
                            IF(
                                M$4:X$4=2,
                                M135:X135,
                                ""),
                            "")))
                )
            )
        )
    )
)</f>
        <v>1.66528270551823</v>
      </c>
      <c r="I135" s="191" cm="1">
        <f t="array" ref="I135">IF(
    SUM(IF(
            ISNUMBER(
                IF(
                    $M$5:$X$5,
                    (M135:X135),
                    "")),
            1,
            0))
        =0,
    NA(),
    IF(
        Parameters!$D$15=1,
        IF(
            SUM(--(ISNUMBER(IF($M$5:$X$5=1,(M135:X135),""))))&gt;0,
            MAX(IF(
                ISNUMBER(M135:X135),
                IF(
                    M$5:X$5=1,
                    M135:X135,
                    ""),
                "")),
            MAX(IF(
                ISNUMBER(M135:X135),
                IF(
                    M$5:X$5=2,
                    M135:X135,
                    ""),
                ""))
        ),
        IF(
            Parameters!$D$16=1,
            IFERROR(
                AVERAGE(IF(
                    ISNUMBER(M135:X135),
                    IF(
                        M$5:X$5=1,
                        M135:X135,
                        ""),
                    "")),
                AVERAGE(IF(
                    ISNUMBER(M135:X135),
                    IF(
                        M$5:X$5=2,
                        M135:X135,
                        ""),
                    ""))
            ),
            IF(
                Parameters!$D$17=1,
                IFERROR(
                    IF(
                        OR(
                            IF(
                                ISNUMBER(M135:X135),
                                IF(
                                    M$5:X$5=1,
                                    M135:X135,
                                    ""),
                                "")
                            =0),
                        0,
                        GEOMEAN(IF(
                            ISNUMBER(M135:X135),
                            IF(
                                M$5:X$5=1,
                                M135:X135,
                                ""),
                            ""))
                    ),
                    IF(
                        OR(IF(
                            ISNUMBER(M135:X135),
                            IF(
                                M$5:X$5=2,
                                M135:X135,
                                ""),
                            "")
                            =0),
                        0,
                        GEOMEAN(IF(
                            ISNUMBER(M135:X135),
                            IF(
                                M$5:X$5=2,
                                M135:X135,
                                ""),
                            "")))
                )
            )
        )
    )
)</f>
        <v>3.33729216152018</v>
      </c>
      <c r="J135" s="242">
        <v>46281</v>
      </c>
      <c r="K135" s="242">
        <v>44699</v>
      </c>
      <c r="L135" s="91" t="s">
        <v>216</v>
      </c>
      <c r="M135" s="192">
        <v>1.66528270551823</v>
      </c>
      <c r="N135" s="192">
        <v>3.33729216152018</v>
      </c>
      <c r="O135" s="192">
        <v>29.4166666666666</v>
      </c>
      <c r="P135" s="192">
        <v>-0.41666666666666702</v>
      </c>
      <c r="Q135"/>
      <c r="R135"/>
      <c r="S135" s="192"/>
      <c r="T135" s="192"/>
      <c r="U135" s="192"/>
      <c r="V135" s="192"/>
      <c r="W135" s="192"/>
      <c r="X135" s="192"/>
      <c r="Y135" s="80"/>
      <c r="Z135" s="80"/>
    </row>
    <row r="136" spans="1:26" x14ac:dyDescent="0.2">
      <c r="A136" s="84">
        <v>129</v>
      </c>
      <c r="B136" s="84" t="str">
        <f ca="1"/>
        <v>Mali</v>
      </c>
      <c r="C136" s="84" t="str">
        <f ca="1"/>
        <v>MLI</v>
      </c>
      <c r="D136" s="219" t="str">
        <f ca="1"/>
        <v>SSF           Sub-Saharan Africa</v>
      </c>
      <c r="E136" s="219" t="str">
        <f ca="1"/>
        <v>IDA</v>
      </c>
      <c r="F136" s="190" t="str">
        <f t="shared" ca="1" si="4"/>
        <v/>
      </c>
      <c r="G136" s="80">
        <f>IF(N136=7, 6.9, 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0</v>
      </c>
      <c r="H136" s="80" cm="1">
        <f t="array" ref="H136">IF(
    SUM(IF(
            ISNUMBER(
                IF(
                    $M$4:$X$4,
                    (M136:X136),
                    "")),
            1,
            0))
        =0,
    NA(),
    IF(
        Parameters!$D$15=1,
        IF(
            SUM(--(ISNUMBER(IF($M$4:$X$4=1,(M136:X136),""))))&gt;0,
            MAX(IF(
                ISNUMBER(M136:X136),
                IF(
                    M$4:X$4=1,
                    M136:X136,
                    ""),
                "")),
            MAX(IF(
                ISNUMBER(M136:X136),
                IF(
                    M$4:X$4=2,
                    M136:X136,
                    ""),
                ""))
        ),
        IF(
            Parameters!$D$16=1,
            IFERROR(
                AVERAGE(IF(
                    ISNUMBER(M136:X136),
                    IF(
                        M$4:X$4=1,
                        M136:X136,
                        ""),
                    "")),
                AVERAGE(IF(
                    ISNUMBER(M136:X136),
                    IF(
                        M$4:X$4=2,
                        M136:X136,
                        ""),
                    ""))
            ),
            IF(
                Parameters!$D$17=1,
                IFERROR(
                    IF(
                        OR(
                            IF(
                                ISNUMBER(M136:X136),
                                IF(
                                    M$4:X$4=1,
                                    M136:X136,
                                    ""),
                                "")
                            =0),
                        0,
                        GEOMEAN(IF(
                            ISNUMBER(M136:X136),
                            IF(
                                M$4:X$4=1,
                                M136:X136,
                                ""),
                            ""))
                    ),
                    IF(
                        OR(IF(
                            ISNUMBER(M136:X136),
                            IF(
                                M$4:X$4=2,
                                M136:X136,
                                ""),
                            "")
                            =0),
                        0,
                        GEOMEAN(IF(
                            ISNUMBER(M136:X136),
                            IF(
                                M$4:X$4=2,
                                M136:X136,
                                ""),
                            "")))
                )
            )
        )
    )
)</f>
        <v>6.2097078583830303</v>
      </c>
      <c r="I136" s="191" cm="1">
        <f t="array" ref="I136">IF(
    SUM(IF(
            ISNUMBER(
                IF(
                    $M$5:$X$5,
                    (M136:X136),
                    "")),
            1,
            0))
        =0,
    NA(),
    IF(
        Parameters!$D$15=1,
        IF(
            SUM(--(ISNUMBER(IF($M$5:$X$5=1,(M136:X136),""))))&gt;0,
            MAX(IF(
                ISNUMBER(M136:X136),
                IF(
                    M$5:X$5=1,
                    M136:X136,
                    ""),
                "")),
            MAX(IF(
                ISNUMBER(M136:X136),
                IF(
                    M$5:X$5=2,
                    M136:X136,
                    ""),
                ""))
        ),
        IF(
            Parameters!$D$16=1,
            IFERROR(
                AVERAGE(IF(
                    ISNUMBER(M136:X136),
                    IF(
                        M$5:X$5=1,
                        M136:X136,
                        ""),
                    "")),
                AVERAGE(IF(
                    ISNUMBER(M136:X136),
                    IF(
                        M$5:X$5=2,
                        M136:X136,
                        ""),
                    ""))
            ),
            IF(
                Parameters!$D$17=1,
                IFERROR(
                    IF(
                        OR(
                            IF(
                                ISNUMBER(M136:X136),
                                IF(
                                    M$5:X$5=1,
                                    M136:X136,
                                    ""),
                                "")
                            =0),
                        0,
                        GEOMEAN(IF(
                            ISNUMBER(M136:X136),
                            IF(
                                M$5:X$5=1,
                                M136:X136,
                                ""),
                            ""))
                    ),
                    IF(
                        OR(IF(
                            ISNUMBER(M136:X136),
                            IF(
                                M$5:X$5=2,
                                M136:X136,
                                ""),
                            "")
                            =0),
                        0,
                        GEOMEAN(IF(
                            ISNUMBER(M136:X136),
                            IF(
                                M$5:X$5=2,
                                M136:X136,
                                ""),
                            "")))
                )
            )
        )
    )
)</f>
        <v>0</v>
      </c>
      <c r="J136" s="242">
        <v>46281</v>
      </c>
      <c r="K136" s="242">
        <v>44699</v>
      </c>
      <c r="L136" s="91" t="s">
        <v>218</v>
      </c>
      <c r="M136" s="192">
        <v>6.2097078583830303</v>
      </c>
      <c r="N136" s="192">
        <v>0</v>
      </c>
      <c r="O136" s="192">
        <v>54.5</v>
      </c>
      <c r="P136" s="192">
        <v>-4.1666666666666599</v>
      </c>
      <c r="Q136"/>
      <c r="R136"/>
      <c r="S136" s="192"/>
      <c r="T136" s="192"/>
      <c r="U136" s="192"/>
      <c r="V136" s="192"/>
      <c r="W136" s="192"/>
      <c r="X136" s="192"/>
      <c r="Y136" s="80"/>
      <c r="Z136" s="80"/>
    </row>
    <row r="137" spans="1:26" x14ac:dyDescent="0.2">
      <c r="A137" s="84">
        <v>130</v>
      </c>
      <c r="B137" s="84" t="str">
        <f ca="1"/>
        <v>Malta</v>
      </c>
      <c r="C137" s="84" t="str">
        <f ca="1"/>
        <v>MLT</v>
      </c>
      <c r="D137" s="219" t="str">
        <f ca="1"/>
        <v>MEA           Middle East &amp; North Africa</v>
      </c>
      <c r="E137" s="219" t="str">
        <f ca="1"/>
        <v>NA</v>
      </c>
      <c r="F137" s="190" t="str">
        <f t="shared" ref="F137:F195" ca="1" si="5">IF(L137 &lt;&gt; C137, "Countries don't match", "")</f>
        <v/>
      </c>
      <c r="G137" s="80">
        <f>IF(N137=7, 6.9, 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2.3113556568258282</v>
      </c>
      <c r="H137" s="80" cm="1">
        <f t="array" ref="H137">IF(
    SUM(IF(
            ISNUMBER(
                IF(
                    $M$4:$X$4,
                    (M137:X137),
                    "")),
            1,
            0))
        =0,
    NA(),
    IF(
        Parameters!$D$15=1,
        IF(
            SUM(--(ISNUMBER(IF($M$4:$X$4=1,(M137:X137),""))))&gt;0,
            MAX(IF(
                ISNUMBER(M137:X137),
                IF(
                    M$4:X$4=1,
                    M137:X137,
                    ""),
                "")),
            MAX(IF(
                ISNUMBER(M137:X137),
                IF(
                    M$4:X$4=2,
                    M137:X137,
                    ""),
                ""))
        ),
        IF(
            Parameters!$D$16=1,
            IFERROR(
                AVERAGE(IF(
                    ISNUMBER(M137:X137),
                    IF(
                        M$4:X$4=1,
                        M137:X137,
                        ""),
                    "")),
                AVERAGE(IF(
                    ISNUMBER(M137:X137),
                    IF(
                        M$4:X$4=2,
                        M137:X137,
                        ""),
                    ""))
            ),
            IF(
                Parameters!$D$17=1,
                IFERROR(
                    IF(
                        OR(
                            IF(
                                ISNUMBER(M137:X137),
                                IF(
                                    M$4:X$4=1,
                                    M137:X137,
                                    ""),
                                "")
                            =0),
                        0,
                        GEOMEAN(IF(
                            ISNUMBER(M137:X137),
                            IF(
                                M$4:X$4=1,
                                M137:X137,
                                ""),
                            ""))
                    ),
                    IF(
                        OR(IF(
                            ISNUMBER(M137:X137),
                            IF(
                                M$4:X$4=2,
                                M137:X137,
                                ""),
                            "")
                            =0),
                        0,
                        GEOMEAN(IF(
                            ISNUMBER(M137:X137),
                            IF(
                                M$4:X$4=2,
                                M137:X137,
                                ""),
                            "")))
                )
            )
        )
    )
)</f>
        <v>1.1217634181324001</v>
      </c>
      <c r="I137" s="191" cm="1">
        <f t="array" ref="I137">IF(
    SUM(IF(
            ISNUMBER(
                IF(
                    $M$5:$X$5,
                    (M137:X137),
                    "")),
            1,
            0))
        =0,
    NA(),
    IF(
        Parameters!$D$15=1,
        IF(
            SUM(--(ISNUMBER(IF($M$5:$X$5=1,(M137:X137),""))))&gt;0,
            MAX(IF(
                ISNUMBER(M137:X137),
                IF(
                    M$5:X$5=1,
                    M137:X137,
                    ""),
                "")),
            MAX(IF(
                ISNUMBER(M137:X137),
                IF(
                    M$5:X$5=2,
                    M137:X137,
                    ""),
                ""))
        ),
        IF(
            Parameters!$D$16=1,
            IFERROR(
                AVERAGE(IF(
                    ISNUMBER(M137:X137),
                    IF(
                        M$5:X$5=1,
                        M137:X137,
                        ""),
                    "")),
                AVERAGE(IF(
                    ISNUMBER(M137:X137),
                    IF(
                        M$5:X$5=2,
                        M137:X137,
                        ""),
                    ""))
            ),
            IF(
                Parameters!$D$17=1,
                IFERROR(
                    IF(
                        OR(
                            IF(
                                ISNUMBER(M137:X137),
                                IF(
                                    M$5:X$5=1,
                                    M137:X137,
                                    ""),
                                "")
                            =0),
                        0,
                        GEOMEAN(IF(
                            ISNUMBER(M137:X137),
                            IF(
                                M$5:X$5=1,
                                M137:X137,
                                ""),
                            ""))
                    ),
                    IF(
                        OR(IF(
                            ISNUMBER(M137:X137),
                            IF(
                                M$5:X$5=2,
                                M137:X137,
                                ""),
                            "")
                            =0),
                        0,
                        GEOMEAN(IF(
                            ISNUMBER(M137:X137),
                            IF(
                                M$5:X$5=2,
                                M137:X137,
                                ""),
                            "")))
                )
            )
        )
    )
)</f>
        <v>4.7624703087885898</v>
      </c>
      <c r="J137" s="242">
        <v>46281</v>
      </c>
      <c r="K137" s="242">
        <v>46281</v>
      </c>
      <c r="L137" s="91" t="s">
        <v>220</v>
      </c>
      <c r="M137" s="192">
        <v>1.1217634181324001</v>
      </c>
      <c r="N137" s="192">
        <v>4.7624703087885898</v>
      </c>
      <c r="O137" s="192">
        <v>26.4166666666666</v>
      </c>
      <c r="P137" s="192">
        <v>0.58333333333333204</v>
      </c>
      <c r="Q137"/>
      <c r="R137"/>
      <c r="S137" s="192"/>
      <c r="T137" s="192"/>
      <c r="U137" s="192"/>
      <c r="V137" s="192"/>
      <c r="W137" s="192"/>
      <c r="X137" s="192"/>
      <c r="Y137" s="80"/>
      <c r="Z137" s="80"/>
    </row>
    <row r="138" spans="1:26" x14ac:dyDescent="0.2">
      <c r="A138" s="84">
        <v>131</v>
      </c>
      <c r="B138" s="84" t="str">
        <f ca="1"/>
        <v>Myanmar</v>
      </c>
      <c r="C138" s="84" t="str">
        <f ca="1"/>
        <v>MMR</v>
      </c>
      <c r="D138" s="219" t="str">
        <f ca="1"/>
        <v>EAS           East Asia &amp; Pacific</v>
      </c>
      <c r="E138" s="219" t="str">
        <f ca="1"/>
        <v>IDA</v>
      </c>
      <c r="F138" s="190" t="str">
        <f t="shared" ca="1" si="5"/>
        <v/>
      </c>
      <c r="G138" s="80">
        <f>IF(N138=7, 6.9, 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6.0774885424304008</v>
      </c>
      <c r="H138" s="80" cm="1">
        <f t="array" ref="H138">IF(
    SUM(IF(
            ISNUMBER(
                IF(
                    $M$4:$X$4,
                    (M138:X138),
                    "")),
            1,
            0))
        =0,
    NA(),
    IF(
        Parameters!$D$15=1,
        IF(
            SUM(--(ISNUMBER(IF($M$4:$X$4=1,(M138:X138),""))))&gt;0,
            MAX(IF(
                ISNUMBER(M138:X138),
                IF(
                    M$4:X$4=1,
                    M138:X138,
                    ""),
                "")),
            MAX(IF(
                ISNUMBER(M138:X138),
                IF(
                    M$4:X$4=2,
                    M138:X138,
                    ""),
                ""))
        ),
        IF(
            Parameters!$D$16=1,
            IFERROR(
                AVERAGE(IF(
                    ISNUMBER(M138:X138),
                    IF(
                        M$4:X$4=1,
                        M138:X138,
                        ""),
                    "")),
                AVERAGE(IF(
                    ISNUMBER(M138:X138),
                    IF(
                        M$4:X$4=2,
                        M138:X138,
                        ""),
                    ""))
            ),
            IF(
                Parameters!$D$17=1,
                IFERROR(
                    IF(
                        OR(
                            IF(
                                ISNUMBER(M138:X138),
                                IF(
                                    M$4:X$4=1,
                                    M138:X138,
                                    ""),
                                "")
                            =0),
                        0,
                        GEOMEAN(IF(
                            ISNUMBER(M138:X138),
                            IF(
                                M$4:X$4=1,
                                M138:X138,
                                ""),
                            ""))
                    ),
                    IF(
                        OR(IF(
                            ISNUMBER(M138:X138),
                            IF(
                                M$4:X$4=2,
                                M138:X138,
                                ""),
                            "")
                            =0),
                        0,
                        GEOMEAN(IF(
                            ISNUMBER(M138:X138),
                            IF(
                                M$4:X$4=2,
                                M138:X138,
                                ""),
                            "")))
                )
            )
        )
    )
)</f>
        <v>10</v>
      </c>
      <c r="I138" s="191" cm="1">
        <f t="array" ref="I138">IF(
    SUM(IF(
            ISNUMBER(
                IF(
                    $M$5:$X$5,
                    (M138:X138),
                    "")),
            1,
            0))
        =0,
    NA(),
    IF(
        Parameters!$D$15=1,
        IF(
            SUM(--(ISNUMBER(IF($M$5:$X$5=1,(M138:X138),""))))&gt;0,
            MAX(IF(
                ISNUMBER(M138:X138),
                IF(
                    M$5:X$5=1,
                    M138:X138,
                    ""),
                "")),
            MAX(IF(
                ISNUMBER(M138:X138),
                IF(
                    M$5:X$5=2,
                    M138:X138,
                    ""),
                ""))
        ),
        IF(
            Parameters!$D$16=1,
            IFERROR(
                AVERAGE(IF(
                    ISNUMBER(M138:X138),
                    IF(
                        M$5:X$5=1,
                        M138:X138,
                        ""),
                    "")),
                AVERAGE(IF(
                    ISNUMBER(M138:X138),
                    IF(
                        M$5:X$5=2,
                        M138:X138,
                        ""),
                    ""))
            ),
            IF(
                Parameters!$D$17=1,
                IFERROR(
                    IF(
                        OR(
                            IF(
                                ISNUMBER(M138:X138),
                                IF(
                                    M$5:X$5=1,
                                    M138:X138,
                                    ""),
                                "")
                            =0),
                        0,
                        GEOMEAN(IF(
                            ISNUMBER(M138:X138),
                            IF(
                                M$5:X$5=1,
                                M138:X138,
                                ""),
                            ""))
                    ),
                    IF(
                        OR(IF(
                            ISNUMBER(M138:X138),
                            IF(
                                M$5:X$5=2,
                                M138:X138,
                                ""),
                            "")
                            =0),
                        0,
                        GEOMEAN(IF(
                            ISNUMBER(M138:X138),
                            IF(
                                M$5:X$5=2,
                                M138:X138,
                                ""),
                            "")))
                )
            )
        )
    )
)</f>
        <v>3.6935866983372798</v>
      </c>
      <c r="J138" s="242">
        <v>46281</v>
      </c>
      <c r="K138" s="242">
        <v>44699</v>
      </c>
      <c r="L138" s="91" t="s">
        <v>222</v>
      </c>
      <c r="M138" s="192">
        <v>10</v>
      </c>
      <c r="N138" s="192">
        <v>3.6935866983372798</v>
      </c>
      <c r="O138" s="192">
        <v>93.5</v>
      </c>
      <c r="P138" s="192">
        <v>-0.16666666666667099</v>
      </c>
      <c r="Q138"/>
      <c r="R138"/>
      <c r="S138" s="192"/>
      <c r="T138" s="192"/>
      <c r="U138" s="192"/>
      <c r="V138" s="192"/>
      <c r="W138" s="192"/>
      <c r="X138" s="192"/>
      <c r="Y138" s="80"/>
      <c r="Z138" s="80"/>
    </row>
    <row r="139" spans="1:26" x14ac:dyDescent="0.2">
      <c r="A139" s="84">
        <v>132</v>
      </c>
      <c r="B139" s="84" t="str">
        <f ca="1"/>
        <v>Montenegro</v>
      </c>
      <c r="C139" s="84" t="str">
        <f ca="1"/>
        <v>MNE</v>
      </c>
      <c r="D139" s="219" t="str">
        <f ca="1"/>
        <v>ECS           Europe &amp; Central Asia</v>
      </c>
      <c r="E139" s="219" t="str">
        <f ca="1"/>
        <v>IBRD</v>
      </c>
      <c r="F139" s="190" t="str">
        <f t="shared" ca="1" si="5"/>
        <v/>
      </c>
      <c r="G139" s="80">
        <f>IF(N139=7, 6.9, 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2.9287887854175039</v>
      </c>
      <c r="H139" s="80" cm="1">
        <f t="array" ref="H139">IF(
    SUM(IF(
            ISNUMBER(
                IF(
                    $M$4:$X$4,
                    (M139:X139),
                    "")),
            1,
            0))
        =0,
    NA(),
    IF(
        Parameters!$D$15=1,
        IF(
            SUM(--(ISNUMBER(IF($M$4:$X$4=1,(M139:X139),""))))&gt;0,
            MAX(IF(
                ISNUMBER(M139:X139),
                IF(
                    M$4:X$4=1,
                    M139:X139,
                    ""),
                "")),
            MAX(IF(
                ISNUMBER(M139:X139),
                IF(
                    M$4:X$4=2,
                    M139:X139,
                    ""),
                ""))
        ),
        IF(
            Parameters!$D$16=1,
            IFERROR(
                AVERAGE(IF(
                    ISNUMBER(M139:X139),
                    IF(
                        M$4:X$4=1,
                        M139:X139,
                        ""),
                    "")),
                AVERAGE(IF(
                    ISNUMBER(M139:X139),
                    IF(
                        M$4:X$4=2,
                        M139:X139,
                        ""),
                    ""))
            ),
            IF(
                Parameters!$D$17=1,
                IFERROR(
                    IF(
                        OR(
                            IF(
                                ISNUMBER(M139:X139),
                                IF(
                                    M$4:X$4=1,
                                    M139:X139,
                                    ""),
                                "")
                            =0),
                        0,
                        GEOMEAN(IF(
                            ISNUMBER(M139:X139),
                            IF(
                                M$4:X$4=1,
                                M139:X139,
                                ""),
                            ""))
                    ),
                    IF(
                        OR(IF(
                            ISNUMBER(M139:X139),
                            IF(
                                M$4:X$4=2,
                                M139:X139,
                                ""),
                            "")
                            =0),
                        0,
                        GEOMEAN(IF(
                            ISNUMBER(M139:X139),
                            IF(
                                M$4:X$4=2,
                                M139:X139,
                                ""),
                            "")))
                )
            )
        )
    )
)</f>
        <v>3.9903374348909102</v>
      </c>
      <c r="I139" s="191" cm="1">
        <f t="array" ref="I139">IF(
    SUM(IF(
            ISNUMBER(
                IF(
                    $M$5:$X$5,
                    (M139:X139),
                    "")),
            1,
            0))
        =0,
    NA(),
    IF(
        Parameters!$D$15=1,
        IF(
            SUM(--(ISNUMBER(IF($M$5:$X$5=1,(M139:X139),""))))&gt;0,
            MAX(IF(
                ISNUMBER(M139:X139),
                IF(
                    M$5:X$5=1,
                    M139:X139,
                    ""),
                "")),
            MAX(IF(
                ISNUMBER(M139:X139),
                IF(
                    M$5:X$5=2,
                    M139:X139,
                    ""),
                ""))
        ),
        IF(
            Parameters!$D$16=1,
            IFERROR(
                AVERAGE(IF(
                    ISNUMBER(M139:X139),
                    IF(
                        M$5:X$5=1,
                        M139:X139,
                        ""),
                    "")),
                AVERAGE(IF(
                    ISNUMBER(M139:X139),
                    IF(
                        M$5:X$5=2,
                        M139:X139,
                        ""),
                    ""))
            ),
            IF(
                Parameters!$D$17=1,
                IFERROR(
                    IF(
                        OR(
                            IF(
                                ISNUMBER(M139:X139),
                                IF(
                                    M$5:X$5=1,
                                    M139:X139,
                                    ""),
                                "")
                            =0),
                        0,
                        GEOMEAN(IF(
                            ISNUMBER(M139:X139),
                            IF(
                                M$5:X$5=1,
                                M139:X139,
                                ""),
                            ""))
                    ),
                    IF(
                        OR(IF(
                            ISNUMBER(M139:X139),
                            IF(
                                M$5:X$5=2,
                                M139:X139,
                                ""),
                            "")
                            =0),
                        0,
                        GEOMEAN(IF(
                            ISNUMBER(M139:X139),
                            IF(
                                M$5:X$5=2,
                                M139:X139,
                                ""),
                            "")))
                )
            )
        )
    )
)</f>
        <v>2.1496437054631801</v>
      </c>
      <c r="J139" s="242">
        <v>46281</v>
      </c>
      <c r="K139" s="242">
        <v>46281</v>
      </c>
      <c r="L139" s="91" t="s">
        <v>224</v>
      </c>
      <c r="M139" s="192">
        <v>3.9903374348909102</v>
      </c>
      <c r="N139" s="192">
        <v>2.1496437054631801</v>
      </c>
      <c r="O139" s="192">
        <v>42.25</v>
      </c>
      <c r="P139" s="192">
        <v>-1.25</v>
      </c>
      <c r="Q139"/>
      <c r="R139"/>
      <c r="S139" s="192"/>
      <c r="T139" s="192"/>
      <c r="U139" s="192"/>
      <c r="V139" s="192"/>
      <c r="W139" s="192"/>
      <c r="X139" s="192"/>
      <c r="Y139" s="80"/>
      <c r="Z139" s="80"/>
    </row>
    <row r="140" spans="1:26" x14ac:dyDescent="0.2">
      <c r="A140" s="84">
        <v>133</v>
      </c>
      <c r="B140" s="84" t="str">
        <f ca="1"/>
        <v>Mongolia</v>
      </c>
      <c r="C140" s="84" t="str">
        <f ca="1"/>
        <v>MNG</v>
      </c>
      <c r="D140" s="219" t="str">
        <f ca="1"/>
        <v>EAS           East Asia &amp; Pacific</v>
      </c>
      <c r="E140" s="219" t="str">
        <f ca="1"/>
        <v>IBRD</v>
      </c>
      <c r="F140" s="190" t="str">
        <f t="shared" ca="1" si="5"/>
        <v/>
      </c>
      <c r="G140" s="80">
        <f>IF(N140=7, 6.9, 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3.9451707117592392</v>
      </c>
      <c r="H140" s="80" cm="1">
        <f t="array" ref="H140">IF(
    SUM(IF(
            ISNUMBER(
                IF(
                    $M$4:$X$4,
                    (M140:X140),
                    "")),
            1,
            0))
        =0,
    NA(),
    IF(
        Parameters!$D$15=1,
        IF(
            SUM(--(ISNUMBER(IF($M$4:$X$4=1,(M140:X140),""))))&gt;0,
            MAX(IF(
                ISNUMBER(M140:X140),
                IF(
                    M$4:X$4=1,
                    M140:X140,
                    ""),
                "")),
            MAX(IF(
                ISNUMBER(M140:X140),
                IF(
                    M$4:X$4=2,
                    M140:X140,
                    ""),
                ""))
        ),
        IF(
            Parameters!$D$16=1,
            IFERROR(
                AVERAGE(IF(
                    ISNUMBER(M140:X140),
                    IF(
                        M$4:X$4=1,
                        M140:X140,
                        ""),
                    "")),
                AVERAGE(IF(
                    ISNUMBER(M140:X140),
                    IF(
                        M$4:X$4=2,
                        M140:X140,
                        ""),
                    ""))
            ),
            IF(
                Parameters!$D$17=1,
                IFERROR(
                    IF(
                        OR(
                            IF(
                                ISNUMBER(M140:X140),
                                IF(
                                    M$4:X$4=1,
                                    M140:X140,
                                    ""),
                                "")
                            =0),
                        0,
                        GEOMEAN(IF(
                            ISNUMBER(M140:X140),
                            IF(
                                M$4:X$4=1,
                                M140:X140,
                                ""),
                            ""))
                    ),
                    IF(
                        OR(IF(
                            ISNUMBER(M140:X140),
                            IF(
                                M$4:X$4=2,
                                M140:X140,
                                ""),
                            "")
                            =0),
                        0,
                        GEOMEAN(IF(
                            ISNUMBER(M140:X140),
                            IF(
                                M$4:X$4=2,
                                M140:X140,
                                ""),
                            "")))
                )
            )
        )
    )
)</f>
        <v>3.7336755491809401</v>
      </c>
      <c r="I140" s="191" cm="1">
        <f t="array" ref="I140">IF(
    SUM(IF(
            ISNUMBER(
                IF(
                    $M$5:$X$5,
                    (M140:X140),
                    "")),
            1,
            0))
        =0,
    NA(),
    IF(
        Parameters!$D$15=1,
        IF(
            SUM(--(ISNUMBER(IF($M$5:$X$5=1,(M140:X140),""))))&gt;0,
            MAX(IF(
                ISNUMBER(M140:X140),
                IF(
                    M$5:X$5=1,
                    M140:X140,
                    ""),
                "")),
            MAX(IF(
                ISNUMBER(M140:X140),
                IF(
                    M$5:X$5=2,
                    M140:X140,
                    ""),
                ""))
        ),
        IF(
            Parameters!$D$16=1,
            IFERROR(
                AVERAGE(IF(
                    ISNUMBER(M140:X140),
                    IF(
                        M$5:X$5=1,
                        M140:X140,
                        ""),
                    "")),
                AVERAGE(IF(
                    ISNUMBER(M140:X140),
                    IF(
                        M$5:X$5=2,
                        M140:X140,
                        ""),
                    ""))
            ),
            IF(
                Parameters!$D$17=1,
                IFERROR(
                    IF(
                        OR(
                            IF(
                                ISNUMBER(M140:X140),
                                IF(
                                    M$5:X$5=1,
                                    M140:X140,
                                    ""),
                                "")
                            =0),
                        0,
                        GEOMEAN(IF(
                            ISNUMBER(M140:X140),
                            IF(
                                M$5:X$5=1,
                                M140:X140,
                                ""),
                            ""))
                    ),
                    IF(
                        OR(IF(
                            ISNUMBER(M140:X140),
                            IF(
                                M$5:X$5=2,
                                M140:X140,
                                ""),
                            "")
                            =0),
                        0,
                        GEOMEAN(IF(
                            ISNUMBER(M140:X140),
                            IF(
                                M$5:X$5=2,
                                M140:X140,
                                ""),
                            "")))
                )
            )
        )
    )
)</f>
        <v>4.16864608076009</v>
      </c>
      <c r="J140" s="242">
        <v>46281</v>
      </c>
      <c r="K140" s="242">
        <v>44699</v>
      </c>
      <c r="L140" s="91" t="s">
        <v>226</v>
      </c>
      <c r="M140" s="192">
        <v>3.7336755491809401</v>
      </c>
      <c r="N140" s="192">
        <v>4.16864608076009</v>
      </c>
      <c r="O140" s="192">
        <v>40.8333333333333</v>
      </c>
      <c r="P140" s="192">
        <v>0.16666666666666399</v>
      </c>
      <c r="Q140"/>
      <c r="R140"/>
      <c r="S140" s="192"/>
      <c r="T140" s="192"/>
      <c r="U140" s="192"/>
      <c r="V140" s="192"/>
      <c r="W140" s="192"/>
      <c r="X140" s="192"/>
      <c r="Y140" s="80"/>
      <c r="Z140" s="80"/>
    </row>
    <row r="141" spans="1:26" x14ac:dyDescent="0.2">
      <c r="A141" s="84">
        <v>134</v>
      </c>
      <c r="B141" s="84" t="str">
        <f ca="1"/>
        <v>Northern Mariana Islands</v>
      </c>
      <c r="C141" s="84" t="str">
        <f ca="1"/>
        <v>MNP</v>
      </c>
      <c r="D141" s="219" t="str">
        <f ca="1"/>
        <v>EAS           East Asia &amp; Pacific</v>
      </c>
      <c r="E141" s="219" t="str">
        <f ca="1"/>
        <v>NA</v>
      </c>
      <c r="F141" s="190" t="str">
        <f t="shared" ca="1" si="5"/>
        <v/>
      </c>
      <c r="G141" s="80" t="e">
        <f>IF(N141=7, 6.9, 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#N/A</v>
      </c>
      <c r="H141" s="80" t="e" cm="1">
        <f t="array" ref="H141">IF(
    SUM(IF(
            ISNUMBER(
                IF(
                    $M$4:$X$4,
                    (M141:X141),
                    "")),
            1,
            0))
        =0,
    NA(),
    IF(
        Parameters!$D$15=1,
        IF(
            SUM(--(ISNUMBER(IF($M$4:$X$4=1,(M141:X141),""))))&gt;0,
            MAX(IF(
                ISNUMBER(M141:X141),
                IF(
                    M$4:X$4=1,
                    M141:X141,
                    ""),
                "")),
            MAX(IF(
                ISNUMBER(M141:X141),
                IF(
                    M$4:X$4=2,
                    M141:X141,
                    ""),
                ""))
        ),
        IF(
            Parameters!$D$16=1,
            IFERROR(
                AVERAGE(IF(
                    ISNUMBER(M141:X141),
                    IF(
                        M$4:X$4=1,
                        M141:X141,
                        ""),
                    "")),
                AVERAGE(IF(
                    ISNUMBER(M141:X141),
                    IF(
                        M$4:X$4=2,
                        M141:X141,
                        ""),
                    ""))
            ),
            IF(
                Parameters!$D$17=1,
                IFERROR(
                    IF(
                        OR(
                            IF(
                                ISNUMBER(M141:X141),
                                IF(
                                    M$4:X$4=1,
                                    M141:X141,
                                    ""),
                                "")
                            =0),
                        0,
                        GEOMEAN(IF(
                            ISNUMBER(M141:X141),
                            IF(
                                M$4:X$4=1,
                                M141:X141,
                                ""),
                            ""))
                    ),
                    IF(
                        OR(IF(
                            ISNUMBER(M141:X141),
                            IF(
                                M$4:X$4=2,
                                M141:X141,
                                ""),
                            "")
                            =0),
                        0,
                        GEOMEAN(IF(
                            ISNUMBER(M141:X141),
                            IF(
                                M$4:X$4=2,
                                M141:X141,
                                ""),
                            "")))
                )
            )
        )
    )
)</f>
        <v>#N/A</v>
      </c>
      <c r="I141" s="191" t="e" cm="1">
        <f t="array" ref="I141">IF(
    SUM(IF(
            ISNUMBER(
                IF(
                    $M$5:$X$5,
                    (M141:X141),
                    "")),
            1,
            0))
        =0,
    NA(),
    IF(
        Parameters!$D$15=1,
        IF(
            SUM(--(ISNUMBER(IF($M$5:$X$5=1,(M141:X141),""))))&gt;0,
            MAX(IF(
                ISNUMBER(M141:X141),
                IF(
                    M$5:X$5=1,
                    M141:X141,
                    ""),
                "")),
            MAX(IF(
                ISNUMBER(M141:X141),
                IF(
                    M$5:X$5=2,
                    M141:X141,
                    ""),
                ""))
        ),
        IF(
            Parameters!$D$16=1,
            IFERROR(
                AVERAGE(IF(
                    ISNUMBER(M141:X141),
                    IF(
                        M$5:X$5=1,
                        M141:X141,
                        ""),
                    "")),
                AVERAGE(IF(
                    ISNUMBER(M141:X141),
                    IF(
                        M$5:X$5=2,
                        M141:X141,
                        ""),
                    ""))
            ),
            IF(
                Parameters!$D$17=1,
                IFERROR(
                    IF(
                        OR(
                            IF(
                                ISNUMBER(M141:X141),
                                IF(
                                    M$5:X$5=1,
                                    M141:X141,
                                    ""),
                                "")
                            =0),
                        0,
                        GEOMEAN(IF(
                            ISNUMBER(M141:X141),
                            IF(
                                M$5:X$5=1,
                                M141:X141,
                                ""),
                            ""))
                    ),
                    IF(
                        OR(IF(
                            ISNUMBER(M141:X141),
                            IF(
                                M$5:X$5=2,
                                M141:X141,
                                ""),
                            "")
                            =0),
                        0,
                        GEOMEAN(IF(
                            ISNUMBER(M141:X141),
                            IF(
                                M$5:X$5=2,
                                M141:X141,
                                ""),
                            "")))
                )
            )
        )
    )
)</f>
        <v>#N/A</v>
      </c>
      <c r="J141" s="242" t="s">
        <v>409</v>
      </c>
      <c r="K141" s="242" t="s">
        <v>409</v>
      </c>
      <c r="L141" s="91" t="s">
        <v>683</v>
      </c>
      <c r="M141" s="192" t="s">
        <v>409</v>
      </c>
      <c r="N141" s="192" t="s">
        <v>409</v>
      </c>
      <c r="O141" s="192" t="s">
        <v>409</v>
      </c>
      <c r="P141" s="192" t="s">
        <v>409</v>
      </c>
      <c r="Q141"/>
      <c r="R141"/>
      <c r="S141" s="192"/>
      <c r="T141" s="192"/>
      <c r="U141" s="192"/>
      <c r="V141" s="192"/>
      <c r="W141" s="192"/>
      <c r="X141" s="192"/>
      <c r="Y141" s="80"/>
      <c r="Z141" s="80"/>
    </row>
    <row r="142" spans="1:26" x14ac:dyDescent="0.2">
      <c r="A142" s="84">
        <v>135</v>
      </c>
      <c r="B142" s="84" t="str">
        <f ca="1"/>
        <v>Mozambique</v>
      </c>
      <c r="C142" s="84" t="str">
        <f ca="1"/>
        <v>MOZ</v>
      </c>
      <c r="D142" s="219" t="str">
        <f ca="1"/>
        <v>SSF           Sub-Saharan Africa</v>
      </c>
      <c r="E142" s="219" t="str">
        <f ca="1"/>
        <v>IDA</v>
      </c>
      <c r="F142" s="190" t="str">
        <f t="shared" ca="1" si="5"/>
        <v/>
      </c>
      <c r="G142" s="80">
        <f>IF(N142=7, 6.9, 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4.2275794786666125</v>
      </c>
      <c r="H142" s="80" cm="1">
        <f t="array" ref="H142">IF(
    SUM(IF(
            ISNUMBER(
                IF(
                    $M$4:$X$4,
                    (M142:X142),
                    "")),
            1,
            0))
        =0,
    NA(),
    IF(
        Parameters!$D$15=1,
        IF(
            SUM(--(ISNUMBER(IF($M$4:$X$4=1,(M142:X142),""))))&gt;0,
            MAX(IF(
                ISNUMBER(M142:X142),
                IF(
                    M$4:X$4=1,
                    M142:X142,
                    ""),
                "")),
            MAX(IF(
                ISNUMBER(M142:X142),
                IF(
                    M$4:X$4=2,
                    M142:X142,
                    ""),
                ""))
        ),
        IF(
            Parameters!$D$16=1,
            IFERROR(
                AVERAGE(IF(
                    ISNUMBER(M142:X142),
                    IF(
                        M$4:X$4=1,
                        M142:X142,
                        ""),
                    "")),
                AVERAGE(IF(
                    ISNUMBER(M142:X142),
                    IF(
                        M$4:X$4=2,
                        M142:X142,
                        ""),
                    ""))
            ),
            IF(
                Parameters!$D$17=1,
                IFERROR(
                    IF(
                        OR(
                            IF(
                                ISNUMBER(M142:X142),
                                IF(
                                    M$4:X$4=1,
                                    M142:X142,
                                    ""),
                                "")
                            =0),
                        0,
                        GEOMEAN(IF(
                            ISNUMBER(M142:X142),
                            IF(
                                M$4:X$4=1,
                                M142:X142,
                                ""),
                            ""))
                    ),
                    IF(
                        OR(IF(
                            ISNUMBER(M142:X142),
                            IF(
                                M$4:X$4=2,
                                M142:X142,
                                ""),
                            "")
                            =0),
                        0,
                        GEOMEAN(IF(
                            ISNUMBER(M142:X142),
                            IF(
                                M$4:X$4=2,
                                M142:X142,
                                ""),
                            "")))
                )
            )
        )
    )
)</f>
        <v>4.4130746584132199</v>
      </c>
      <c r="I142" s="191" cm="1">
        <f t="array" ref="I142">IF(
    SUM(IF(
            ISNUMBER(
                IF(
                    $M$5:$X$5,
                    (M142:X142),
                    "")),
            1,
            0))
        =0,
    NA(),
    IF(
        Parameters!$D$15=1,
        IF(
            SUM(--(ISNUMBER(IF($M$5:$X$5=1,(M142:X142),""))))&gt;0,
            MAX(IF(
                ISNUMBER(M142:X142),
                IF(
                    M$5:X$5=1,
                    M142:X142,
                    ""),
                "")),
            MAX(IF(
                ISNUMBER(M142:X142),
                IF(
                    M$5:X$5=2,
                    M142:X142,
                    ""),
                ""))
        ),
        IF(
            Parameters!$D$16=1,
            IFERROR(
                AVERAGE(IF(
                    ISNUMBER(M142:X142),
                    IF(
                        M$5:X$5=1,
                        M142:X142,
                        ""),
                    "")),
                AVERAGE(IF(
                    ISNUMBER(M142:X142),
                    IF(
                        M$5:X$5=2,
                        M142:X142,
                        ""),
                    ""))
            ),
            IF(
                Parameters!$D$17=1,
                IFERROR(
                    IF(
                        OR(
                            IF(
                                ISNUMBER(M142:X142),
                                IF(
                                    M$5:X$5=1,
                                    M142:X142,
                                    ""),
                                "")
                            =0),
                        0,
                        GEOMEAN(IF(
                            ISNUMBER(M142:X142),
                            IF(
                                M$5:X$5=1,
                                M142:X142,
                                ""),
                            ""))
                    ),
                    IF(
                        OR(IF(
                            ISNUMBER(M142:X142),
                            IF(
                                M$5:X$5=2,
                                M142:X142,
                                ""),
                            "")
                            =0),
                        0,
                        GEOMEAN(IF(
                            ISNUMBER(M142:X142),
                            IF(
                                M$5:X$5=2,
                                M142:X142,
                                ""),
                            "")))
                )
            )
        )
    )
)</f>
        <v>4.0498812351543902</v>
      </c>
      <c r="J142" s="242">
        <v>44896</v>
      </c>
      <c r="K142" s="242">
        <v>46281</v>
      </c>
      <c r="L142" s="91" t="s">
        <v>228</v>
      </c>
      <c r="M142" s="192">
        <v>4.4130746584132199</v>
      </c>
      <c r="N142" s="192">
        <v>4.0498812351543902</v>
      </c>
      <c r="O142" s="192">
        <v>44.5833333333333</v>
      </c>
      <c r="P142" s="192">
        <v>8.3333333333335702E-2</v>
      </c>
      <c r="Q142"/>
      <c r="R142"/>
      <c r="S142" s="192"/>
      <c r="T142" s="192"/>
      <c r="U142" s="192"/>
      <c r="V142" s="192"/>
      <c r="W142" s="192"/>
      <c r="X142" s="192"/>
      <c r="Y142" s="80"/>
      <c r="Z142" s="80"/>
    </row>
    <row r="143" spans="1:26" x14ac:dyDescent="0.2">
      <c r="A143" s="84">
        <v>136</v>
      </c>
      <c r="B143" s="84" t="str">
        <f ca="1"/>
        <v>Mauritania</v>
      </c>
      <c r="C143" s="84" t="str">
        <f ca="1"/>
        <v>MRT</v>
      </c>
      <c r="D143" s="219" t="str">
        <f ca="1"/>
        <v>SSF           Sub-Saharan Africa</v>
      </c>
      <c r="E143" s="219" t="str">
        <f ca="1"/>
        <v>IDA</v>
      </c>
      <c r="F143" s="190" t="str">
        <f t="shared" ca="1" si="5"/>
        <v/>
      </c>
      <c r="G143" s="80">
        <f>IF(N143=7, 6.9, 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6.9</v>
      </c>
      <c r="H143" s="80" cm="1">
        <f t="array" ref="H143">IF(
    SUM(IF(
            ISNUMBER(
                IF(
                    $M$4:$X$4,
                    (M143:X143),
                    "")),
            1,
            0))
        =0,
    NA(),
    IF(
        Parameters!$D$15=1,
        IF(
            SUM(--(ISNUMBER(IF($M$4:$X$4=1,(M143:X143),""))))&gt;0,
            MAX(IF(
                ISNUMBER(M143:X143),
                IF(
                    M$4:X$4=1,
                    M143:X143,
                    ""),
                "")),
            MAX(IF(
                ISNUMBER(M143:X143),
                IF(
                    M$4:X$4=2,
                    M143:X143,
                    ""),
                ""))
        ),
        IF(
            Parameters!$D$16=1,
            IFERROR(
                AVERAGE(IF(
                    ISNUMBER(M143:X143),
                    IF(
                        M$4:X$4=1,
                        M143:X143,
                        ""),
                    "")),
                AVERAGE(IF(
                    ISNUMBER(M143:X143),
                    IF(
                        M$4:X$4=2,
                        M143:X143,
                        ""),
                    ""))
            ),
            IF(
                Parameters!$D$17=1,
                IFERROR(
                    IF(
                        OR(
                            IF(
                                ISNUMBER(M143:X143),
                                IF(
                                    M$4:X$4=1,
                                    M143:X143,
                                    ""),
                                "")
                            =0),
                        0,
                        GEOMEAN(IF(
                            ISNUMBER(M143:X143),
                            IF(
                                M$4:X$4=1,
                                M143:X143,
                                ""),
                            ""))
                    ),
                    IF(
                        OR(IF(
                            ISNUMBER(M143:X143),
                            IF(
                                M$4:X$4=2,
                                M143:X143,
                                ""),
                            "")
                            =0),
                        0,
                        GEOMEAN(IF(
                            ISNUMBER(M143:X143),
                            IF(
                                M$4:X$4=2,
                                M143:X143,
                                ""),
                            "")))
                )
            )
        )
    )
)</f>
        <v>3.92994640295916</v>
      </c>
      <c r="I143" s="191" cm="1">
        <f t="array" ref="I143">IF(
    SUM(IF(
            ISNUMBER(
                IF(
                    $M$5:$X$5,
                    (M143:X143),
                    "")),
            1,
            0))
        =0,
    NA(),
    IF(
        Parameters!$D$15=1,
        IF(
            SUM(--(ISNUMBER(IF($M$5:$X$5=1,(M143:X143),""))))&gt;0,
            MAX(IF(
                ISNUMBER(M143:X143),
                IF(
                    M$5:X$5=1,
                    M143:X143,
                    ""),
                "")),
            MAX(IF(
                ISNUMBER(M143:X143),
                IF(
                    M$5:X$5=2,
                    M143:X143,
                    ""),
                ""))
        ),
        IF(
            Parameters!$D$16=1,
            IFERROR(
                AVERAGE(IF(
                    ISNUMBER(M143:X143),
                    IF(
                        M$5:X$5=1,
                        M143:X143,
                        ""),
                    "")),
                AVERAGE(IF(
                    ISNUMBER(M143:X143),
                    IF(
                        M$5:X$5=2,
                        M143:X143,
                        ""),
                    ""))
            ),
            IF(
                Parameters!$D$17=1,
                IFERROR(
                    IF(
                        OR(
                            IF(
                                ISNUMBER(M143:X143),
                                IF(
                                    M$5:X$5=1,
                                    M143:X143,
                                    ""),
                                "")
                            =0),
                        0,
                        GEOMEAN(IF(
                            ISNUMBER(M143:X143),
                            IF(
                                M$5:X$5=1,
                                M143:X143,
                                ""),
                            ""))
                    ),
                    IF(
                        OR(IF(
                            ISNUMBER(M143:X143),
                            IF(
                                M$5:X$5=2,
                                M143:X143,
                                ""),
                            "")
                            =0),
                        0,
                        GEOMEAN(IF(
                            ISNUMBER(M143:X143),
                            IF(
                                M$5:X$5=2,
                                M143:X143,
                                ""),
                            "")))
                )
            )
        )
    )
)</f>
        <v>7</v>
      </c>
      <c r="J143" s="242">
        <v>46281</v>
      </c>
      <c r="K143" s="242">
        <v>46281</v>
      </c>
      <c r="L143" s="91" t="s">
        <v>230</v>
      </c>
      <c r="M143" s="192">
        <v>3.92994640295916</v>
      </c>
      <c r="N143" s="192">
        <v>7</v>
      </c>
      <c r="O143" s="192">
        <v>41.9166666666666</v>
      </c>
      <c r="P143" s="192">
        <v>2.4166666666666701</v>
      </c>
      <c r="Q143"/>
      <c r="R143"/>
      <c r="S143" s="192"/>
      <c r="T143" s="192"/>
      <c r="U143" s="192"/>
      <c r="V143" s="192"/>
      <c r="W143" s="192"/>
      <c r="X143" s="192"/>
      <c r="Y143" s="80"/>
      <c r="Z143" s="80"/>
    </row>
    <row r="144" spans="1:26" x14ac:dyDescent="0.2">
      <c r="A144" s="84">
        <v>137</v>
      </c>
      <c r="B144" s="84" t="str">
        <f ca="1"/>
        <v>Mauritius</v>
      </c>
      <c r="C144" s="84" t="str">
        <f ca="1"/>
        <v>MUS</v>
      </c>
      <c r="D144" s="219" t="str">
        <f ca="1"/>
        <v>SSF           Sub-Saharan Africa</v>
      </c>
      <c r="E144" s="219" t="str">
        <f ca="1"/>
        <v>IBRD</v>
      </c>
      <c r="F144" s="190" t="str">
        <f t="shared" ca="1" si="5"/>
        <v/>
      </c>
      <c r="G144" s="80">
        <f>IF(N144=7, 6.9, 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3.0515980245965881</v>
      </c>
      <c r="H144" s="80" cm="1">
        <f t="array" ref="H144">IF(
    SUM(IF(
            ISNUMBER(
                IF(
                    $M$4:$X$4,
                    (M144:X144),
                    "")),
            1,
            0))
        =0,
    NA(),
    IF(
        Parameters!$D$15=1,
        IF(
            SUM(--(ISNUMBER(IF($M$4:$X$4=1,(M144:X144),""))))&gt;0,
            MAX(IF(
                ISNUMBER(M144:X144),
                IF(
                    M$4:X$4=1,
                    M144:X144,
                    ""),
                "")),
            MAX(IF(
                ISNUMBER(M144:X144),
                IF(
                    M$4:X$4=2,
                    M144:X144,
                    ""),
                ""))
        ),
        IF(
            Parameters!$D$16=1,
            IFERROR(
                AVERAGE(IF(
                    ISNUMBER(M144:X144),
                    IF(
                        M$4:X$4=1,
                        M144:X144,
                        ""),
                    "")),
                AVERAGE(IF(
                    ISNUMBER(M144:X144),
                    IF(
                        M$4:X$4=2,
                        M144:X144,
                        ""),
                    ""))
            ),
            IF(
                Parameters!$D$17=1,
                IFERROR(
                    IF(
                        OR(
                            IF(
                                ISNUMBER(M144:X144),
                                IF(
                                    M$4:X$4=1,
                                    M144:X144,
                                    ""),
                                "")
                            =0),
                        0,
                        GEOMEAN(IF(
                            ISNUMBER(M144:X144),
                            IF(
                                M$4:X$4=1,
                                M144:X144,
                                ""),
                            ""))
                    ),
                    IF(
                        OR(IF(
                            ISNUMBER(M144:X144),
                            IF(
                                M$4:X$4=2,
                                M144:X144,
                                ""),
                            "")
                            =0),
                        0,
                        GEOMEAN(IF(
                            ISNUMBER(M144:X144),
                            IF(
                                M$4:X$4=2,
                                M144:X144,
                                ""),
                            "")))
                )
            )
        )
    )
)</f>
        <v>2.2993885408016901</v>
      </c>
      <c r="I144" s="191" cm="1">
        <f t="array" ref="I144">IF(
    SUM(IF(
            ISNUMBER(
                IF(
                    $M$5:$X$5,
                    (M144:X144),
                    "")),
            1,
            0))
        =0,
    NA(),
    IF(
        Parameters!$D$15=1,
        IF(
            SUM(--(ISNUMBER(IF($M$5:$X$5=1,(M144:X144),""))))&gt;0,
            MAX(IF(
                ISNUMBER(M144:X144),
                IF(
                    M$5:X$5=1,
                    M144:X144,
                    ""),
                "")),
            MAX(IF(
                ISNUMBER(M144:X144),
                IF(
                    M$5:X$5=2,
                    M144:X144,
                    ""),
                ""))
        ),
        IF(
            Parameters!$D$16=1,
            IFERROR(
                AVERAGE(IF(
                    ISNUMBER(M144:X144),
                    IF(
                        M$5:X$5=1,
                        M144:X144,
                        ""),
                    "")),
                AVERAGE(IF(
                    ISNUMBER(M144:X144),
                    IF(
                        M$5:X$5=2,
                        M144:X144,
                        ""),
                    ""))
            ),
            IF(
                Parameters!$D$17=1,
                IFERROR(
                    IF(
                        OR(
                            IF(
                                ISNUMBER(M144:X144),
                                IF(
                                    M$5:X$5=1,
                                    M144:X144,
                                    ""),
                                "")
                            =0),
                        0,
                        GEOMEAN(IF(
                            ISNUMBER(M144:X144),
                            IF(
                                M$5:X$5=1,
                                M144:X144,
                                ""),
                            ""))
                    ),
                    IF(
                        OR(IF(
                            ISNUMBER(M144:X144),
                            IF(
                                M$5:X$5=2,
                                M144:X144,
                                ""),
                            "")
                            =0),
                        0,
                        GEOMEAN(IF(
                            ISNUMBER(M144:X144),
                            IF(
                                M$5:X$5=2,
                                M144:X144,
                                ""),
                            "")))
                )
            )
        )
    )
)</f>
        <v>4.0498812351543902</v>
      </c>
      <c r="J144" s="242">
        <v>46281</v>
      </c>
      <c r="K144" s="242">
        <v>44699</v>
      </c>
      <c r="L144" s="91" t="s">
        <v>232</v>
      </c>
      <c r="M144" s="192">
        <v>2.2993885408016901</v>
      </c>
      <c r="N144" s="192">
        <v>4.0498812351543902</v>
      </c>
      <c r="O144" s="192">
        <v>32.9166666666666</v>
      </c>
      <c r="P144" s="192">
        <v>8.3333333333335702E-2</v>
      </c>
      <c r="Q144"/>
      <c r="R144"/>
      <c r="S144" s="192"/>
      <c r="T144" s="192"/>
      <c r="U144" s="192"/>
      <c r="V144" s="192"/>
      <c r="W144" s="192"/>
      <c r="X144" s="192"/>
      <c r="Y144" s="80"/>
      <c r="Z144" s="80"/>
    </row>
    <row r="145" spans="1:26" x14ac:dyDescent="0.2">
      <c r="A145" s="84">
        <v>138</v>
      </c>
      <c r="B145" s="84" t="str">
        <f ca="1"/>
        <v>Malawi</v>
      </c>
      <c r="C145" s="84" t="str">
        <f ca="1"/>
        <v>MWI</v>
      </c>
      <c r="D145" s="219" t="str">
        <f ca="1"/>
        <v>SSF           Sub-Saharan Africa</v>
      </c>
      <c r="E145" s="219" t="str">
        <f ca="1"/>
        <v>IDA</v>
      </c>
      <c r="F145" s="190" t="str">
        <f t="shared" ca="1" si="5"/>
        <v/>
      </c>
      <c r="G145" s="80">
        <f>IF(N145=7, 6.9, 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6.0135339875258973</v>
      </c>
      <c r="H145" s="80" cm="1">
        <f t="array" ref="H145">IF(
    SUM(IF(
            ISNUMBER(
                IF(
                    $M$4:$X$4,
                    (M145:X145),
                    "")),
            1,
            0))
        =0,
    NA(),
    IF(
        Parameters!$D$15=1,
        IF(
            SUM(--(ISNUMBER(IF($M$4:$X$4=1,(M145:X145),""))))&gt;0,
            MAX(IF(
                ISNUMBER(M145:X145),
                IF(
                    M$4:X$4=1,
                    M145:X145,
                    ""),
                "")),
            MAX(IF(
                ISNUMBER(M145:X145),
                IF(
                    M$4:X$4=2,
                    M145:X145,
                    ""),
                ""))
        ),
        IF(
            Parameters!$D$16=1,
            IFERROR(
                AVERAGE(IF(
                    ISNUMBER(M145:X145),
                    IF(
                        M$4:X$4=1,
                        M145:X145,
                        ""),
                    "")),
                AVERAGE(IF(
                    ISNUMBER(M145:X145),
                    IF(
                        M$4:X$4=2,
                        M145:X145,
                        ""),
                    ""))
            ),
            IF(
                Parameters!$D$17=1,
                IFERROR(
                    IF(
                        OR(
                            IF(
                                ISNUMBER(M145:X145),
                                IF(
                                    M$4:X$4=1,
                                    M145:X145,
                                    ""),
                                "")
                            =0),
                        0,
                        GEOMEAN(IF(
                            ISNUMBER(M145:X145),
                            IF(
                                M$4:X$4=1,
                                M145:X145,
                                ""),
                            ""))
                    ),
                    IF(
                        OR(IF(
                            ISNUMBER(M145:X145),
                            IF(
                                M$4:X$4=2,
                                M145:X145,
                                ""),
                            "")
                            =0),
                        0,
                        GEOMEAN(IF(
                            ISNUMBER(M145:X145),
                            IF(
                                M$4:X$4=2,
                                M145:X145,
                                ""),
                            "")))
                )
            )
        )
    )
)</f>
        <v>9.1990639390050593</v>
      </c>
      <c r="I145" s="191" cm="1">
        <f t="array" ref="I145">IF(
    SUM(IF(
            ISNUMBER(
                IF(
                    $M$5:$X$5,
                    (M145:X145),
                    "")),
            1,
            0))
        =0,
    NA(),
    IF(
        Parameters!$D$15=1,
        IF(
            SUM(--(ISNUMBER(IF($M$5:$X$5=1,(M145:X145),""))))&gt;0,
            MAX(IF(
                ISNUMBER(M145:X145),
                IF(
                    M$5:X$5=1,
                    M145:X145,
                    ""),
                "")),
            MAX(IF(
                ISNUMBER(M145:X145),
                IF(
                    M$5:X$5=2,
                    M145:X145,
                    ""),
                ""))
        ),
        IF(
            Parameters!$D$16=1,
            IFERROR(
                AVERAGE(IF(
                    ISNUMBER(M145:X145),
                    IF(
                        M$5:X$5=1,
                        M145:X145,
                        ""),
                    "")),
                AVERAGE(IF(
                    ISNUMBER(M145:X145),
                    IF(
                        M$5:X$5=2,
                        M145:X145,
                        ""),
                    ""))
            ),
            IF(
                Parameters!$D$17=1,
                IFERROR(
                    IF(
                        OR(
                            IF(
                                ISNUMBER(M145:X145),
                                IF(
                                    M$5:X$5=1,
                                    M145:X145,
                                    ""),
                                "")
                            =0),
                        0,
                        GEOMEAN(IF(
                            ISNUMBER(M145:X145),
                            IF(
                                M$5:X$5=1,
                                M145:X145,
                                ""),
                            ""))
                    ),
                    IF(
                        OR(IF(
                            ISNUMBER(M145:X145),
                            IF(
                                M$5:X$5=2,
                                M145:X145,
                                ""),
                            "")
                            =0),
                        0,
                        GEOMEAN(IF(
                            ISNUMBER(M145:X145),
                            IF(
                                M$5:X$5=2,
                                M145:X145,
                                ""),
                            "")))
                )
            )
        )
    )
)</f>
        <v>3.93111638954869</v>
      </c>
      <c r="J145" s="242">
        <v>45809</v>
      </c>
      <c r="K145" s="242">
        <v>44699</v>
      </c>
      <c r="L145" s="91" t="s">
        <v>234</v>
      </c>
      <c r="M145" s="192">
        <v>9.1990639390050593</v>
      </c>
      <c r="N145" s="192">
        <v>3.93111638954869</v>
      </c>
      <c r="O145" s="192">
        <v>71</v>
      </c>
      <c r="P145" s="192">
        <v>0</v>
      </c>
      <c r="Q145"/>
      <c r="R145"/>
      <c r="S145" s="192"/>
      <c r="T145" s="192"/>
      <c r="U145" s="192"/>
      <c r="V145" s="192"/>
      <c r="W145" s="192"/>
      <c r="X145" s="192"/>
      <c r="Y145" s="80"/>
      <c r="Z145" s="80"/>
    </row>
    <row r="146" spans="1:26" x14ac:dyDescent="0.2">
      <c r="A146" s="84">
        <v>139</v>
      </c>
      <c r="B146" s="84" t="str">
        <f ca="1"/>
        <v>Malaysia</v>
      </c>
      <c r="C146" s="84" t="str">
        <f ca="1"/>
        <v>MYS</v>
      </c>
      <c r="D146" s="219" t="str">
        <f ca="1"/>
        <v>EAS           East Asia &amp; Pacific</v>
      </c>
      <c r="E146" s="219" t="str">
        <f ca="1"/>
        <v>IBRD</v>
      </c>
      <c r="F146" s="190" t="str">
        <f t="shared" ca="1" si="5"/>
        <v/>
      </c>
      <c r="G146" s="80">
        <f>IF(N146=7, 6.9, 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1.9829988862970451</v>
      </c>
      <c r="H146" s="80" cm="1">
        <f t="array" ref="H146">IF(
    SUM(IF(
            ISNUMBER(
                IF(
                    $M$4:$X$4,
                    (M146:X146),
                    "")),
            1,
            0))
        =0,
    NA(),
    IF(
        Parameters!$D$15=1,
        IF(
            SUM(--(ISNUMBER(IF($M$4:$X$4=1,(M146:X146),""))))&gt;0,
            MAX(IF(
                ISNUMBER(M146:X146),
                IF(
                    M$4:X$4=1,
                    M146:X146,
                    ""),
                "")),
            MAX(IF(
                ISNUMBER(M146:X146),
                IF(
                    M$4:X$4=2,
                    M146:X146,
                    ""),
                ""))
        ),
        IF(
            Parameters!$D$16=1,
            IFERROR(
                AVERAGE(IF(
                    ISNUMBER(M146:X146),
                    IF(
                        M$4:X$4=1,
                        M146:X146,
                        ""),
                    "")),
                AVERAGE(IF(
                    ISNUMBER(M146:X146),
                    IF(
                        M$4:X$4=2,
                        M146:X146,
                        ""),
                    ""))
            ),
            IF(
                Parameters!$D$17=1,
                IFERROR(
                    IF(
                        OR(
                            IF(
                                ISNUMBER(M146:X146),
                                IF(
                                    M$4:X$4=1,
                                    M146:X146,
                                    ""),
                                "")
                            =0),
                        0,
                        GEOMEAN(IF(
                            ISNUMBER(M146:X146),
                            IF(
                                M$4:X$4=1,
                                M146:X146,
                                ""),
                            ""))
                    ),
                    IF(
                        OR(IF(
                            ISNUMBER(M146:X146),
                            IF(
                                M$4:X$4=2,
                                M146:X146,
                                ""),
                            "")
                            =0),
                        0,
                        GEOMEAN(IF(
                            ISNUMBER(M146:X146),
                            IF(
                                M$4:X$4=2,
                                M146:X146,
                                ""),
                            "")))
                )
            )
        )
    )
)</f>
        <v>0.62353740469540098</v>
      </c>
      <c r="I146" s="191" cm="1">
        <f t="array" ref="I146">IF(
    SUM(IF(
            ISNUMBER(
                IF(
                    $M$5:$X$5,
                    (M146:X146),
                    "")),
            1,
            0))
        =0,
    NA(),
    IF(
        Parameters!$D$15=1,
        IF(
            SUM(--(ISNUMBER(IF($M$5:$X$5=1,(M146:X146),""))))&gt;0,
            MAX(IF(
                ISNUMBER(M146:X146),
                IF(
                    M$5:X$5=1,
                    M146:X146,
                    ""),
                "")),
            MAX(IF(
                ISNUMBER(M146:X146),
                IF(
                    M$5:X$5=2,
                    M146:X146,
                    ""),
                ""))
        ),
        IF(
            Parameters!$D$16=1,
            IFERROR(
                AVERAGE(IF(
                    ISNUMBER(M146:X146),
                    IF(
                        M$5:X$5=1,
                        M146:X146,
                        ""),
                    "")),
                AVERAGE(IF(
                    ISNUMBER(M146:X146),
                    IF(
                        M$5:X$5=2,
                        M146:X146,
                        ""),
                    ""))
            ),
            IF(
                Parameters!$D$17=1,
                IFERROR(
                    IF(
                        OR(
                            IF(
                                ISNUMBER(M146:X146),
                                IF(
                                    M$5:X$5=1,
                                    M146:X146,
                                    ""),
                                "")
                            =0),
                        0,
                        GEOMEAN(IF(
                            ISNUMBER(M146:X146),
                            IF(
                                M$5:X$5=1,
                                M146:X146,
                                ""),
                            ""))
                    ),
                    IF(
                        OR(IF(
                            ISNUMBER(M146:X146),
                            IF(
                                M$5:X$5=2,
                                M146:X146,
                                ""),
                            "")
                            =0),
                        0,
                        GEOMEAN(IF(
                            ISNUMBER(M146:X146),
                            IF(
                                M$5:X$5=2,
                                M146:X146,
                                ""),
                            "")))
                )
            )
        )
    )
)</f>
        <v>6.30641330166271</v>
      </c>
      <c r="J146" s="242">
        <v>46281</v>
      </c>
      <c r="K146" s="242">
        <v>44887</v>
      </c>
      <c r="L146" s="91" t="s">
        <v>236</v>
      </c>
      <c r="M146" s="192">
        <v>0.62353740469540098</v>
      </c>
      <c r="N146" s="192">
        <v>6.30641330166271</v>
      </c>
      <c r="O146" s="192">
        <v>23.6666666666666</v>
      </c>
      <c r="P146" s="192">
        <v>1.6666666666666601</v>
      </c>
      <c r="Q146"/>
      <c r="R146"/>
      <c r="S146" s="192"/>
      <c r="T146" s="192"/>
      <c r="U146" s="192"/>
      <c r="V146" s="192"/>
      <c r="W146" s="192"/>
      <c r="X146" s="192"/>
      <c r="Y146" s="80"/>
      <c r="Z146" s="80"/>
    </row>
    <row r="147" spans="1:26" x14ac:dyDescent="0.2">
      <c r="A147" s="84">
        <v>140</v>
      </c>
      <c r="B147" s="84" t="str">
        <f ca="1"/>
        <v>Namibia</v>
      </c>
      <c r="C147" s="84" t="str">
        <f ca="1"/>
        <v>NAM</v>
      </c>
      <c r="D147" s="219" t="str">
        <f ca="1"/>
        <v>SSF           Sub-Saharan Africa</v>
      </c>
      <c r="E147" s="219" t="str">
        <f ca="1"/>
        <v>IBRD</v>
      </c>
      <c r="F147" s="190" t="str">
        <f t="shared" ca="1" si="5"/>
        <v/>
      </c>
      <c r="G147" s="80">
        <f>IF(N147=7, 6.9, 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3.3160690522802776</v>
      </c>
      <c r="H147" s="80" cm="1">
        <f t="array" ref="H147">IF(
    SUM(IF(
            ISNUMBER(
                IF(
                    $M$4:$X$4,
                    (M147:X147),
                    "")),
            1,
            0))
        =0,
    NA(),
    IF(
        Parameters!$D$15=1,
        IF(
            SUM(--(ISNUMBER(IF($M$4:$X$4=1,(M147:X147),""))))&gt;0,
            MAX(IF(
                ISNUMBER(M147:X147),
                IF(
                    M$4:X$4=1,
                    M147:X147,
                    ""),
                "")),
            MAX(IF(
                ISNUMBER(M147:X147),
                IF(
                    M$4:X$4=2,
                    M147:X147,
                    ""),
                ""))
        ),
        IF(
            Parameters!$D$16=1,
            IFERROR(
                AVERAGE(IF(
                    ISNUMBER(M147:X147),
                    IF(
                        M$4:X$4=1,
                        M147:X147,
                        ""),
                    "")),
                AVERAGE(IF(
                    ISNUMBER(M147:X147),
                    IF(
                        M$4:X$4=2,
                        M147:X147,
                        ""),
                    ""))
            ),
            IF(
                Parameters!$D$17=1,
                IFERROR(
                    IF(
                        OR(
                            IF(
                                ISNUMBER(M147:X147),
                                IF(
                                    M$4:X$4=1,
                                    M147:X147,
                                    ""),
                                "")
                            =0),
                        0,
                        GEOMEAN(IF(
                            ISNUMBER(M147:X147),
                            IF(
                                M$4:X$4=1,
                                M147:X147,
                                ""),
                            ""))
                    ),
                    IF(
                        OR(IF(
                            ISNUMBER(M147:X147),
                            IF(
                                M$4:X$4=2,
                                M147:X147,
                                ""),
                            "")
                            =0),
                        0,
                        GEOMEAN(IF(
                            ISNUMBER(M147:X147),
                            IF(
                                M$4:X$4=2,
                                M147:X147,
                                ""),
                            "")))
                )
            )
        )
    )
)</f>
        <v>2.4956593945799002</v>
      </c>
      <c r="I147" s="191" cm="1">
        <f t="array" ref="I147">IF(
    SUM(IF(
            ISNUMBER(
                IF(
                    $M$5:$X$5,
                    (M147:X147),
                    "")),
            1,
            0))
        =0,
    NA(),
    IF(
        Parameters!$D$15=1,
        IF(
            SUM(--(ISNUMBER(IF($M$5:$X$5=1,(M147:X147),""))))&gt;0,
            MAX(IF(
                ISNUMBER(M147:X147),
                IF(
                    M$5:X$5=1,
                    M147:X147,
                    ""),
                "")),
            MAX(IF(
                ISNUMBER(M147:X147),
                IF(
                    M$5:X$5=2,
                    M147:X147,
                    ""),
                ""))
        ),
        IF(
            Parameters!$D$16=1,
            IFERROR(
                AVERAGE(IF(
                    ISNUMBER(M147:X147),
                    IF(
                        M$5:X$5=1,
                        M147:X147,
                        ""),
                    "")),
                AVERAGE(IF(
                    ISNUMBER(M147:X147),
                    IF(
                        M$5:X$5=2,
                        M147:X147,
                        ""),
                    ""))
            ),
            IF(
                Parameters!$D$17=1,
                IFERROR(
                    IF(
                        OR(
                            IF(
                                ISNUMBER(M147:X147),
                                IF(
                                    M$5:X$5=1,
                                    M147:X147,
                                    ""),
                                "")
                            =0),
                        0,
                        GEOMEAN(IF(
                            ISNUMBER(M147:X147),
                            IF(
                                M$5:X$5=1,
                                M147:X147,
                                ""),
                            ""))
                    ),
                    IF(
                        OR(IF(
                            ISNUMBER(M147:X147),
                            IF(
                                M$5:X$5=2,
                                M147:X147,
                                ""),
                            "")
                            =0),
                        0,
                        GEOMEAN(IF(
                            ISNUMBER(M147:X147),
                            IF(
                                M$5:X$5=2,
                                M147:X147,
                                ""),
                            "")))
                )
            )
        )
    )
)</f>
        <v>4.4061757719715002</v>
      </c>
      <c r="J147" s="242">
        <v>46281</v>
      </c>
      <c r="K147" s="242">
        <v>44620</v>
      </c>
      <c r="L147" s="91" t="s">
        <v>238</v>
      </c>
      <c r="M147" s="192">
        <v>2.4956593945799002</v>
      </c>
      <c r="N147" s="192">
        <v>4.4061757719715002</v>
      </c>
      <c r="O147" s="192">
        <v>34</v>
      </c>
      <c r="P147" s="192">
        <v>0.33333333333333498</v>
      </c>
      <c r="Q147"/>
      <c r="R147"/>
      <c r="S147" s="192"/>
      <c r="T147" s="192"/>
      <c r="U147" s="192"/>
      <c r="V147" s="192"/>
      <c r="W147" s="192"/>
      <c r="X147" s="192"/>
      <c r="Y147" s="80"/>
      <c r="Z147" s="80"/>
    </row>
    <row r="148" spans="1:26" x14ac:dyDescent="0.2">
      <c r="A148" s="84">
        <v>141</v>
      </c>
      <c r="B148" s="84" t="str">
        <f ca="1"/>
        <v>New Caledonia</v>
      </c>
      <c r="C148" s="84" t="str">
        <f ca="1"/>
        <v>NCL</v>
      </c>
      <c r="D148" s="219" t="str">
        <f ca="1"/>
        <v>EAS           East Asia &amp; Pacific</v>
      </c>
      <c r="E148" s="219" t="str">
        <f ca="1"/>
        <v>NA</v>
      </c>
      <c r="F148" s="190" t="str">
        <f t="shared" ca="1" si="5"/>
        <v/>
      </c>
      <c r="G148" s="80" t="e">
        <f>IF(N148=7, 6.9, 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#N/A</v>
      </c>
      <c r="H148" s="80" t="e" cm="1">
        <f t="array" ref="H148">IF(
    SUM(IF(
            ISNUMBER(
                IF(
                    $M$4:$X$4,
                    (M148:X148),
                    "")),
            1,
            0))
        =0,
    NA(),
    IF(
        Parameters!$D$15=1,
        IF(
            SUM(--(ISNUMBER(IF($M$4:$X$4=1,(M148:X148),""))))&gt;0,
            MAX(IF(
                ISNUMBER(M148:X148),
                IF(
                    M$4:X$4=1,
                    M148:X148,
                    ""),
                "")),
            MAX(IF(
                ISNUMBER(M148:X148),
                IF(
                    M$4:X$4=2,
                    M148:X148,
                    ""),
                ""))
        ),
        IF(
            Parameters!$D$16=1,
            IFERROR(
                AVERAGE(IF(
                    ISNUMBER(M148:X148),
                    IF(
                        M$4:X$4=1,
                        M148:X148,
                        ""),
                    "")),
                AVERAGE(IF(
                    ISNUMBER(M148:X148),
                    IF(
                        M$4:X$4=2,
                        M148:X148,
                        ""),
                    ""))
            ),
            IF(
                Parameters!$D$17=1,
                IFERROR(
                    IF(
                        OR(
                            IF(
                                ISNUMBER(M148:X148),
                                IF(
                                    M$4:X$4=1,
                                    M148:X148,
                                    ""),
                                "")
                            =0),
                        0,
                        GEOMEAN(IF(
                            ISNUMBER(M148:X148),
                            IF(
                                M$4:X$4=1,
                                M148:X148,
                                ""),
                            ""))
                    ),
                    IF(
                        OR(IF(
                            ISNUMBER(M148:X148),
                            IF(
                                M$4:X$4=2,
                                M148:X148,
                                ""),
                            "")
                            =0),
                        0,
                        GEOMEAN(IF(
                            ISNUMBER(M148:X148),
                            IF(
                                M$4:X$4=2,
                                M148:X148,
                                ""),
                            "")))
                )
            )
        )
    )
)</f>
        <v>#N/A</v>
      </c>
      <c r="I148" s="191" t="e" cm="1">
        <f t="array" ref="I148">IF(
    SUM(IF(
            ISNUMBER(
                IF(
                    $M$5:$X$5,
                    (M148:X148),
                    "")),
            1,
            0))
        =0,
    NA(),
    IF(
        Parameters!$D$15=1,
        IF(
            SUM(--(ISNUMBER(IF($M$5:$X$5=1,(M148:X148),""))))&gt;0,
            MAX(IF(
                ISNUMBER(M148:X148),
                IF(
                    M$5:X$5=1,
                    M148:X148,
                    ""),
                "")),
            MAX(IF(
                ISNUMBER(M148:X148),
                IF(
                    M$5:X$5=2,
                    M148:X148,
                    ""),
                ""))
        ),
        IF(
            Parameters!$D$16=1,
            IFERROR(
                AVERAGE(IF(
                    ISNUMBER(M148:X148),
                    IF(
                        M$5:X$5=1,
                        M148:X148,
                        ""),
                    "")),
                AVERAGE(IF(
                    ISNUMBER(M148:X148),
                    IF(
                        M$5:X$5=2,
                        M148:X148,
                        ""),
                    ""))
            ),
            IF(
                Parameters!$D$17=1,
                IFERROR(
                    IF(
                        OR(
                            IF(
                                ISNUMBER(M148:X148),
                                IF(
                                    M$5:X$5=1,
                                    M148:X148,
                                    ""),
                                "")
                            =0),
                        0,
                        GEOMEAN(IF(
                            ISNUMBER(M148:X148),
                            IF(
                                M$5:X$5=1,
                                M148:X148,
                                ""),
                            ""))
                    ),
                    IF(
                        OR(IF(
                            ISNUMBER(M148:X148),
                            IF(
                                M$5:X$5=2,
                                M148:X148,
                                ""),
                            "")
                            =0),
                        0,
                        GEOMEAN(IF(
                            ISNUMBER(M148:X148),
                            IF(
                                M$5:X$5=2,
                                M148:X148,
                                ""),
                            "")))
                )
            )
        )
    )
)</f>
        <v>#N/A</v>
      </c>
      <c r="J148" s="242" t="s">
        <v>409</v>
      </c>
      <c r="K148" s="242" t="s">
        <v>409</v>
      </c>
      <c r="L148" s="91" t="s">
        <v>684</v>
      </c>
      <c r="M148" s="192" t="s">
        <v>409</v>
      </c>
      <c r="N148" s="192" t="s">
        <v>409</v>
      </c>
      <c r="O148" s="192" t="s">
        <v>409</v>
      </c>
      <c r="P148" s="192" t="s">
        <v>409</v>
      </c>
      <c r="Q148"/>
      <c r="R148"/>
      <c r="S148" s="192"/>
      <c r="T148" s="192"/>
      <c r="U148" s="192"/>
      <c r="V148" s="192"/>
      <c r="W148" s="192"/>
      <c r="X148" s="192"/>
      <c r="Y148" s="80"/>
      <c r="Z148" s="80"/>
    </row>
    <row r="149" spans="1:26" x14ac:dyDescent="0.2">
      <c r="A149" s="84">
        <v>142</v>
      </c>
      <c r="B149" s="84" t="str">
        <f ca="1"/>
        <v>Niger</v>
      </c>
      <c r="C149" s="84" t="str">
        <f ca="1"/>
        <v>NER</v>
      </c>
      <c r="D149" s="219" t="str">
        <f ca="1"/>
        <v>SSF           Sub-Saharan Africa</v>
      </c>
      <c r="E149" s="219" t="str">
        <f ca="1"/>
        <v>IDA</v>
      </c>
      <c r="F149" s="190" t="str">
        <f t="shared" ca="1" si="5"/>
        <v/>
      </c>
      <c r="G149" s="80">
        <f>IF(N149=7, 6.9, 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4.6832344760618412</v>
      </c>
      <c r="H149" s="80" cm="1">
        <f t="array" ref="H149">IF(
    SUM(IF(
            ISNUMBER(
                IF(
                    $M$4:$X$4,
                    (M149:X149),
                    "")),
            1,
            0))
        =0,
    NA(),
    IF(
        Parameters!$D$15=1,
        IF(
            SUM(--(ISNUMBER(IF($M$4:$X$4=1,(M149:X149),""))))&gt;0,
            MAX(IF(
                ISNUMBER(M149:X149),
                IF(
                    M$4:X$4=1,
                    M149:X149,
                    ""),
                "")),
            MAX(IF(
                ISNUMBER(M149:X149),
                IF(
                    M$4:X$4=2,
                    M149:X149,
                    ""),
                ""))
        ),
        IF(
            Parameters!$D$16=1,
            IFERROR(
                AVERAGE(IF(
                    ISNUMBER(M149:X149),
                    IF(
                        M$4:X$4=1,
                        M149:X149,
                        ""),
                    "")),
                AVERAGE(IF(
                    ISNUMBER(M149:X149),
                    IF(
                        M$4:X$4=2,
                        M149:X149,
                        ""),
                    ""))
            ),
            IF(
                Parameters!$D$17=1,
                IFERROR(
                    IF(
                        OR(
                            IF(
                                ISNUMBER(M149:X149),
                                IF(
                                    M$4:X$4=1,
                                    M149:X149,
                                    ""),
                                "")
                            =0),
                        0,
                        GEOMEAN(IF(
                            ISNUMBER(M149:X149),
                            IF(
                                M$4:X$4=1,
                                M149:X149,
                                ""),
                            ""))
                    ),
                    IF(
                        OR(IF(
                            ISNUMBER(M149:X149),
                            IF(
                                M$4:X$4=2,
                                M149:X149,
                                ""),
                            "")
                            =0),
                        0,
                        GEOMEAN(IF(
                            ISNUMBER(M149:X149),
                            IF(
                                M$4:X$4=2,
                                M149:X149,
                                ""),
                            "")))
                )
            )
        )
    )
)</f>
        <v>3.8393598550615202</v>
      </c>
      <c r="I149" s="191" cm="1">
        <f t="array" ref="I149">IF(
    SUM(IF(
            ISNUMBER(
                IF(
                    $M$5:$X$5,
                    (M149:X149),
                    "")),
            1,
            0))
        =0,
    NA(),
    IF(
        Parameters!$D$15=1,
        IF(
            SUM(--(ISNUMBER(IF($M$5:$X$5=1,(M149:X149),""))))&gt;0,
            MAX(IF(
                ISNUMBER(M149:X149),
                IF(
                    M$5:X$5=1,
                    M149:X149,
                    ""),
                "")),
            MAX(IF(
                ISNUMBER(M149:X149),
                IF(
                    M$5:X$5=2,
                    M149:X149,
                    ""),
                ""))
        ),
        IF(
            Parameters!$D$16=1,
            IFERROR(
                AVERAGE(IF(
                    ISNUMBER(M149:X149),
                    IF(
                        M$5:X$5=1,
                        M149:X149,
                        ""),
                    "")),
                AVERAGE(IF(
                    ISNUMBER(M149:X149),
                    IF(
                        M$5:X$5=2,
                        M149:X149,
                        ""),
                    ""))
            ),
            IF(
                Parameters!$D$17=1,
                IFERROR(
                    IF(
                        OR(
                            IF(
                                ISNUMBER(M149:X149),
                                IF(
                                    M$5:X$5=1,
                                    M149:X149,
                                    ""),
                                "")
                            =0),
                        0,
                        GEOMEAN(IF(
                            ISNUMBER(M149:X149),
                            IF(
                                M$5:X$5=1,
                                M149:X149,
                                ""),
                            ""))
                    ),
                    IF(
                        OR(IF(
                            ISNUMBER(M149:X149),
                            IF(
                                M$5:X$5=2,
                                M149:X149,
                                ""),
                            "")
                            =0),
                        0,
                        GEOMEAN(IF(
                            ISNUMBER(M149:X149),
                            IF(
                                M$5:X$5=2,
                                M149:X149,
                                ""),
                            "")))
                )
            )
        )
    )
)</f>
        <v>5.7125890736342004</v>
      </c>
      <c r="J149" s="242">
        <v>46281</v>
      </c>
      <c r="K149" s="242">
        <v>46281</v>
      </c>
      <c r="L149" s="91" t="s">
        <v>240</v>
      </c>
      <c r="M149" s="192">
        <v>3.8393598550615202</v>
      </c>
      <c r="N149" s="192">
        <v>5.7125890736342004</v>
      </c>
      <c r="O149" s="192">
        <v>41.4166666666666</v>
      </c>
      <c r="P149" s="192">
        <v>1.25</v>
      </c>
      <c r="Q149"/>
      <c r="R149"/>
      <c r="S149" s="192"/>
      <c r="T149" s="192"/>
      <c r="U149" s="192"/>
      <c r="V149" s="192"/>
      <c r="W149" s="192"/>
      <c r="X149" s="192"/>
      <c r="Y149" s="80"/>
      <c r="Z149" s="80"/>
    </row>
    <row r="150" spans="1:26" x14ac:dyDescent="0.2">
      <c r="A150" s="84">
        <v>143</v>
      </c>
      <c r="B150" s="84" t="str">
        <f ca="1"/>
        <v>Nigeria</v>
      </c>
      <c r="C150" s="84" t="str">
        <f ca="1"/>
        <v>NGA</v>
      </c>
      <c r="D150" s="219" t="str">
        <f ca="1"/>
        <v>SSF           Sub-Saharan Africa</v>
      </c>
      <c r="E150" s="219" t="str">
        <f ca="1"/>
        <v>Blend</v>
      </c>
      <c r="F150" s="190" t="str">
        <f t="shared" ca="1" si="5"/>
        <v/>
      </c>
      <c r="G150" s="80">
        <f>IF(N150=7, 6.9, 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0</v>
      </c>
      <c r="H150" s="80" cm="1">
        <f t="array" ref="H150">IF(
    SUM(IF(
            ISNUMBER(
                IF(
                    $M$4:$X$4,
                    (M150:X150),
                    "")),
            1,
            0))
        =0,
    NA(),
    IF(
        Parameters!$D$15=1,
        IF(
            SUM(--(ISNUMBER(IF($M$4:$X$4=1,(M150:X150),""))))&gt;0,
            MAX(IF(
                ISNUMBER(M150:X150),
                IF(
                    M$4:X$4=1,
                    M150:X150,
                    ""),
                "")),
            MAX(IF(
                ISNUMBER(M150:X150),
                IF(
                    M$4:X$4=2,
                    M150:X150,
                    ""),
                ""))
        ),
        IF(
            Parameters!$D$16=1,
            IFERROR(
                AVERAGE(IF(
                    ISNUMBER(M150:X150),
                    IF(
                        M$4:X$4=1,
                        M150:X150,
                        ""),
                    "")),
                AVERAGE(IF(
                    ISNUMBER(M150:X150),
                    IF(
                        M$4:X$4=2,
                        M150:X150,
                        ""),
                    ""))
            ),
            IF(
                Parameters!$D$17=1,
                IFERROR(
                    IF(
                        OR(
                            IF(
                                ISNUMBER(M150:X150),
                                IF(
                                    M$4:X$4=1,
                                    M150:X150,
                                    ""),
                                "")
                            =0),
                        0,
                        GEOMEAN(IF(
                            ISNUMBER(M150:X150),
                            IF(
                                M$4:X$4=1,
                                M150:X150,
                                ""),
                            ""))
                    ),
                    IF(
                        OR(IF(
                            ISNUMBER(M150:X150),
                            IF(
                                M$4:X$4=2,
                                M150:X150,
                                ""),
                            "")
                            =0),
                        0,
                        GEOMEAN(IF(
                            ISNUMBER(M150:X150),
                            IF(
                                M$4:X$4=2,
                                M150:X150,
                                ""),
                            "")))
                )
            )
        )
    )
)</f>
        <v>7.4326262550011304</v>
      </c>
      <c r="I150" s="191" cm="1">
        <f t="array" ref="I150">IF(
    SUM(IF(
            ISNUMBER(
                IF(
                    $M$5:$X$5,
                    (M150:X150),
                    "")),
            1,
            0))
        =0,
    NA(),
    IF(
        Parameters!$D$15=1,
        IF(
            SUM(--(ISNUMBER(IF($M$5:$X$5=1,(M150:X150),""))))&gt;0,
            MAX(IF(
                ISNUMBER(M150:X150),
                IF(
                    M$5:X$5=1,
                    M150:X150,
                    ""),
                "")),
            MAX(IF(
                ISNUMBER(M150:X150),
                IF(
                    M$5:X$5=2,
                    M150:X150,
                    ""),
                ""))
        ),
        IF(
            Parameters!$D$16=1,
            IFERROR(
                AVERAGE(IF(
                    ISNUMBER(M150:X150),
                    IF(
                        M$5:X$5=1,
                        M150:X150,
                        ""),
                    "")),
                AVERAGE(IF(
                    ISNUMBER(M150:X150),
                    IF(
                        M$5:X$5=2,
                        M150:X150,
                        ""),
                    ""))
            ),
            IF(
                Parameters!$D$17=1,
                IFERROR(
                    IF(
                        OR(
                            IF(
                                ISNUMBER(M150:X150),
                                IF(
                                    M$5:X$5=1,
                                    M150:X150,
                                    ""),
                                "")
                            =0),
                        0,
                        GEOMEAN(IF(
                            ISNUMBER(M150:X150),
                            IF(
                                M$5:X$5=1,
                                M150:X150,
                                ""),
                            ""))
                    ),
                    IF(
                        OR(IF(
                            ISNUMBER(M150:X150),
                            IF(
                                M$5:X$5=2,
                                M150:X150,
                                ""),
                            "")
                            =0),
                        0,
                        GEOMEAN(IF(
                            ISNUMBER(M150:X150),
                            IF(
                                M$5:X$5=2,
                                M150:X150,
                                ""),
                            "")))
                )
            )
        )
    )
)</f>
        <v>0</v>
      </c>
      <c r="J150" s="242">
        <v>44896</v>
      </c>
      <c r="K150" s="242">
        <v>44887</v>
      </c>
      <c r="L150" s="91" t="s">
        <v>242</v>
      </c>
      <c r="M150" s="192">
        <v>7.4326262550011304</v>
      </c>
      <c r="N150" s="192">
        <v>0</v>
      </c>
      <c r="O150" s="192">
        <v>61.25</v>
      </c>
      <c r="P150" s="192">
        <v>-5.25</v>
      </c>
      <c r="Q150"/>
      <c r="R150"/>
      <c r="S150" s="192"/>
      <c r="T150" s="192"/>
      <c r="U150" s="192"/>
      <c r="V150" s="192"/>
      <c r="W150" s="192"/>
      <c r="X150" s="192"/>
      <c r="Y150" s="80"/>
      <c r="Z150" s="80"/>
    </row>
    <row r="151" spans="1:26" x14ac:dyDescent="0.2">
      <c r="A151" s="84">
        <v>144</v>
      </c>
      <c r="B151" s="84" t="str">
        <f ca="1"/>
        <v>Nicaragua</v>
      </c>
      <c r="C151" s="84" t="str">
        <f ca="1"/>
        <v>NIC</v>
      </c>
      <c r="D151" s="219" t="str">
        <f ca="1"/>
        <v>LCN           Latin America &amp; Caribbean</v>
      </c>
      <c r="E151" s="219" t="str">
        <f ca="1"/>
        <v>IDA</v>
      </c>
      <c r="F151" s="190" t="str">
        <f t="shared" ca="1" si="5"/>
        <v/>
      </c>
      <c r="G151" s="80">
        <f>IF(N151=7, 6.9, 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3.3621432129545705</v>
      </c>
      <c r="H151" s="80" cm="1">
        <f t="array" ref="H151">IF(
    SUM(IF(
            ISNUMBER(
                IF(
                    $M$4:$X$4,
                    (M151:X151),
                    "")),
            1,
            0))
        =0,
    NA(),
    IF(
        Parameters!$D$15=1,
        IF(
            SUM(--(ISNUMBER(IF($M$4:$X$4=1,(M151:X151),""))))&gt;0,
            MAX(IF(
                ISNUMBER(M151:X151),
                IF(
                    M$4:X$4=1,
                    M151:X151,
                    ""),
                "")),
            MAX(IF(
                ISNUMBER(M151:X151),
                IF(
                    M$4:X$4=2,
                    M151:X151,
                    ""),
                ""))
        ),
        IF(
            Parameters!$D$16=1,
            IFERROR(
                AVERAGE(IF(
                    ISNUMBER(M151:X151),
                    IF(
                        M$4:X$4=1,
                        M151:X151,
                        ""),
                    "")),
                AVERAGE(IF(
                    ISNUMBER(M151:X151),
                    IF(
                        M$4:X$4=2,
                        M151:X151,
                        ""),
                    ""))
            ),
            IF(
                Parameters!$D$17=1,
                IFERROR(
                    IF(
                        OR(
                            IF(
                                ISNUMBER(M151:X151),
                                IF(
                                    M$4:X$4=1,
                                    M151:X151,
                                    ""),
                                "")
                            =0),
                        0,
                        GEOMEAN(IF(
                            ISNUMBER(M151:X151),
                            IF(
                                M$4:X$4=1,
                                M151:X151,
                                ""),
                            ""))
                    ),
                    IF(
                        OR(IF(
                            ISNUMBER(M151:X151),
                            IF(
                                M$4:X$4=2,
                                M151:X151,
                                ""),
                            "")
                            =0),
                        0,
                        GEOMEAN(IF(
                            ISNUMBER(M151:X151),
                            IF(
                                M$4:X$4=2,
                                M151:X151,
                                ""),
                            "")))
                )
            )
        )
    )
)</f>
        <v>5.2585491054578402</v>
      </c>
      <c r="I151" s="191" cm="1">
        <f t="array" ref="I151">IF(
    SUM(IF(
            ISNUMBER(
                IF(
                    $M$5:$X$5,
                    (M151:X151),
                    "")),
            1,
            0))
        =0,
    NA(),
    IF(
        Parameters!$D$15=1,
        IF(
            SUM(--(ISNUMBER(IF($M$5:$X$5=1,(M151:X151),""))))&gt;0,
            MAX(IF(
                ISNUMBER(M151:X151),
                IF(
                    M$5:X$5=1,
                    M151:X151,
                    ""),
                "")),
            MAX(IF(
                ISNUMBER(M151:X151),
                IF(
                    M$5:X$5=2,
                    M151:X151,
                    ""),
                ""))
        ),
        IF(
            Parameters!$D$16=1,
            IFERROR(
                AVERAGE(IF(
                    ISNUMBER(M151:X151),
                    IF(
                        M$5:X$5=1,
                        M151:X151,
                        ""),
                    "")),
                AVERAGE(IF(
                    ISNUMBER(M151:X151),
                    IF(
                        M$5:X$5=2,
                        M151:X151,
                        ""),
                    ""))
            ),
            IF(
                Parameters!$D$17=1,
                IFERROR(
                    IF(
                        OR(
                            IF(
                                ISNUMBER(M151:X151),
                                IF(
                                    M$5:X$5=1,
                                    M151:X151,
                                    ""),
                                "")
                            =0),
                        0,
                        GEOMEAN(IF(
                            ISNUMBER(M151:X151),
                            IF(
                                M$5:X$5=1,
                                M151:X151,
                                ""),
                            ""))
                    ),
                    IF(
                        OR(IF(
                            ISNUMBER(M151:X151),
                            IF(
                                M$5:X$5=2,
                                M151:X151,
                                ""),
                            "")
                            =0),
                        0,
                        GEOMEAN(IF(
                            ISNUMBER(M151:X151),
                            IF(
                                M$5:X$5=2,
                                M151:X151,
                                ""),
                            "")))
                )
            )
        )
    )
)</f>
        <v>2.1496437054631801</v>
      </c>
      <c r="J151" s="242">
        <v>46281</v>
      </c>
      <c r="K151" s="242">
        <v>44622</v>
      </c>
      <c r="L151" s="91" t="s">
        <v>244</v>
      </c>
      <c r="M151" s="192">
        <v>5.2585491054578402</v>
      </c>
      <c r="N151" s="192">
        <v>2.1496437054631801</v>
      </c>
      <c r="O151" s="192">
        <v>49.25</v>
      </c>
      <c r="P151" s="192">
        <v>-1.25</v>
      </c>
      <c r="Q151"/>
      <c r="R151"/>
      <c r="S151" s="192"/>
      <c r="T151" s="192"/>
      <c r="U151" s="192"/>
      <c r="V151" s="192"/>
      <c r="W151" s="192"/>
      <c r="X151" s="192"/>
      <c r="Y151" s="80"/>
      <c r="Z151" s="80"/>
    </row>
    <row r="152" spans="1:26" x14ac:dyDescent="0.2">
      <c r="A152" s="84">
        <v>145</v>
      </c>
      <c r="B152" s="84" t="str">
        <f ca="1"/>
        <v>Netherlands</v>
      </c>
      <c r="C152" s="84" t="str">
        <f ca="1"/>
        <v>NLD</v>
      </c>
      <c r="D152" s="219" t="str">
        <f ca="1"/>
        <v>ECS           Europe &amp; Central Asia</v>
      </c>
      <c r="E152" s="219" t="str">
        <f ca="1"/>
        <v>NA</v>
      </c>
      <c r="F152" s="190" t="str">
        <f t="shared" ca="1" si="5"/>
        <v/>
      </c>
      <c r="G152" s="80">
        <f>IF(N152=7, 6.9, 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v>
      </c>
      <c r="H152" s="80" cm="1">
        <f t="array" ref="H152">IF(
    SUM(IF(
            ISNUMBER(
                IF(
                    $M$4:$X$4,
                    (M152:X152),
                    "")),
            1,
            0))
        =0,
    NA(),
    IF(
        Parameters!$D$15=1,
        IF(
            SUM(--(ISNUMBER(IF($M$4:$X$4=1,(M152:X152),""))))&gt;0,
            MAX(IF(
                ISNUMBER(M152:X152),
                IF(
                    M$4:X$4=1,
                    M152:X152,
                    ""),
                "")),
            MAX(IF(
                ISNUMBER(M152:X152),
                IF(
                    M$4:X$4=2,
                    M152:X152,
                    ""),
                ""))
        ),
        IF(
            Parameters!$D$16=1,
            IFERROR(
                AVERAGE(IF(
                    ISNUMBER(M152:X152),
                    IF(
                        M$4:X$4=1,
                        M152:X152,
                        ""),
                    "")),
                AVERAGE(IF(
                    ISNUMBER(M152:X152),
                    IF(
                        M$4:X$4=2,
                        M152:X152,
                        ""),
                    ""))
            ),
            IF(
                Parameters!$D$17=1,
                IFERROR(
                    IF(
                        OR(
                            IF(
                                ISNUMBER(M152:X152),
                                IF(
                                    M$4:X$4=1,
                                    M152:X152,
                                    ""),
                                "")
                            =0),
                        0,
                        GEOMEAN(IF(
                            ISNUMBER(M152:X152),
                            IF(
                                M$4:X$4=1,
                                M152:X152,
                                ""),
                            ""))
                    ),
                    IF(
                        OR(IF(
                            ISNUMBER(M152:X152),
                            IF(
                                M$4:X$4=2,
                                M152:X152,
                                ""),
                            "")
                            =0),
                        0,
                        GEOMEAN(IF(
                            ISNUMBER(M152:X152),
                            IF(
                                M$4:X$4=2,
                                M152:X152,
                                ""),
                            "")))
                )
            )
        )
    )
)</f>
        <v>0</v>
      </c>
      <c r="I152" s="191" cm="1">
        <f t="array" ref="I152">IF(
    SUM(IF(
            ISNUMBER(
                IF(
                    $M$5:$X$5,
                    (M152:X152),
                    "")),
            1,
            0))
        =0,
    NA(),
    IF(
        Parameters!$D$15=1,
        IF(
            SUM(--(ISNUMBER(IF($M$5:$X$5=1,(M152:X152),""))))&gt;0,
            MAX(IF(
                ISNUMBER(M152:X152),
                IF(
                    M$5:X$5=1,
                    M152:X152,
                    ""),
                "")),
            MAX(IF(
                ISNUMBER(M152:X152),
                IF(
                    M$5:X$5=2,
                    M152:X152,
                    ""),
                ""))
        ),
        IF(
            Parameters!$D$16=1,
            IFERROR(
                AVERAGE(IF(
                    ISNUMBER(M152:X152),
                    IF(
                        M$5:X$5=1,
                        M152:X152,
                        ""),
                    "")),
                AVERAGE(IF(
                    ISNUMBER(M152:X152),
                    IF(
                        M$5:X$5=2,
                        M152:X152,
                        ""),
                    ""))
            ),
            IF(
                Parameters!$D$17=1,
                IFERROR(
                    IF(
                        OR(
                            IF(
                                ISNUMBER(M152:X152),
                                IF(
                                    M$5:X$5=1,
                                    M152:X152,
                                    ""),
                                "")
                            =0),
                        0,
                        GEOMEAN(IF(
                            ISNUMBER(M152:X152),
                            IF(
                                M$5:X$5=1,
                                M152:X152,
                                ""),
                            ""))
                    ),
                    IF(
                        OR(IF(
                            ISNUMBER(M152:X152),
                            IF(
                                M$5:X$5=2,
                                M152:X152,
                                ""),
                            "")
                            =0),
                        0,
                        GEOMEAN(IF(
                            ISNUMBER(M152:X152),
                            IF(
                                M$5:X$5=2,
                                M152:X152,
                                ""),
                            "")))
                )
            )
        )
    )
)</f>
        <v>0.84323040380047398</v>
      </c>
      <c r="J152" s="242">
        <v>46281</v>
      </c>
      <c r="K152" s="242">
        <v>44699</v>
      </c>
      <c r="L152" s="91" t="s">
        <v>246</v>
      </c>
      <c r="M152" s="192">
        <v>0</v>
      </c>
      <c r="N152" s="192">
        <v>0.84323040380047398</v>
      </c>
      <c r="O152" s="192">
        <v>19.5</v>
      </c>
      <c r="P152" s="192">
        <v>-2.1666666666666599</v>
      </c>
      <c r="Q152"/>
      <c r="R152"/>
      <c r="S152" s="192"/>
      <c r="T152" s="192"/>
      <c r="U152" s="192"/>
      <c r="V152" s="192"/>
      <c r="W152" s="192"/>
      <c r="X152" s="192"/>
      <c r="Y152" s="80"/>
      <c r="Z152" s="80"/>
    </row>
    <row r="153" spans="1:26" x14ac:dyDescent="0.2">
      <c r="A153" s="84">
        <v>146</v>
      </c>
      <c r="B153" s="84" t="str">
        <f ca="1"/>
        <v>Norway</v>
      </c>
      <c r="C153" s="84" t="str">
        <f ca="1"/>
        <v>NOR</v>
      </c>
      <c r="D153" s="219" t="str">
        <f ca="1"/>
        <v>ECS           Europe &amp; Central Asia</v>
      </c>
      <c r="E153" s="219" t="str">
        <f ca="1"/>
        <v>NA</v>
      </c>
      <c r="F153" s="190" t="str">
        <f t="shared" ca="1" si="5"/>
        <v/>
      </c>
      <c r="G153" s="80">
        <f>IF(N153=7, 6.9, 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v>
      </c>
      <c r="H153" s="80" cm="1">
        <f t="array" ref="H153">IF(
    SUM(IF(
            ISNUMBER(
                IF(
                    $M$4:$X$4,
                    (M153:X153),
                    "")),
            1,
            0))
        =0,
    NA(),
    IF(
        Parameters!$D$15=1,
        IF(
            SUM(--(ISNUMBER(IF($M$4:$X$4=1,(M153:X153),""))))&gt;0,
            MAX(IF(
                ISNUMBER(M153:X153),
                IF(
                    M$4:X$4=1,
                    M153:X153,
                    ""),
                "")),
            MAX(IF(
                ISNUMBER(M153:X153),
                IF(
                    M$4:X$4=2,
                    M153:X153,
                    ""),
                ""))
        ),
        IF(
            Parameters!$D$16=1,
            IFERROR(
                AVERAGE(IF(
                    ISNUMBER(M153:X153),
                    IF(
                        M$4:X$4=1,
                        M153:X153,
                        ""),
                    "")),
                AVERAGE(IF(
                    ISNUMBER(M153:X153),
                    IF(
                        M$4:X$4=2,
                        M153:X153,
                        ""),
                    ""))
            ),
            IF(
                Parameters!$D$17=1,
                IFERROR(
                    IF(
                        OR(
                            IF(
                                ISNUMBER(M153:X153),
                                IF(
                                    M$4:X$4=1,
                                    M153:X153,
                                    ""),
                                "")
                            =0),
                        0,
                        GEOMEAN(IF(
                            ISNUMBER(M153:X153),
                            IF(
                                M$4:X$4=1,
                                M153:X153,
                                ""),
                            ""))
                    ),
                    IF(
                        OR(IF(
                            ISNUMBER(M153:X153),
                            IF(
                                M$4:X$4=2,
                                M153:X153,
                                ""),
                            "")
                            =0),
                        0,
                        GEOMEAN(IF(
                            ISNUMBER(M153:X153),
                            IF(
                                M$4:X$4=2,
                                M153:X153,
                                ""),
                            "")))
                )
            )
        )
    )
)</f>
        <v>0</v>
      </c>
      <c r="I153" s="191" cm="1">
        <f t="array" ref="I153">IF(
    SUM(IF(
            ISNUMBER(
                IF(
                    $M$5:$X$5,
                    (M153:X153),
                    "")),
            1,
            0))
        =0,
    NA(),
    IF(
        Parameters!$D$15=1,
        IF(
            SUM(--(ISNUMBER(IF($M$5:$X$5=1,(M153:X153),""))))&gt;0,
            MAX(IF(
                ISNUMBER(M153:X153),
                IF(
                    M$5:X$5=1,
                    M153:X153,
                    ""),
                "")),
            MAX(IF(
                ISNUMBER(M153:X153),
                IF(
                    M$5:X$5=2,
                    M153:X153,
                    ""),
                ""))
        ),
        IF(
            Parameters!$D$16=1,
            IFERROR(
                AVERAGE(IF(
                    ISNUMBER(M153:X153),
                    IF(
                        M$5:X$5=1,
                        M153:X153,
                        ""),
                    "")),
                AVERAGE(IF(
                    ISNUMBER(M153:X153),
                    IF(
                        M$5:X$5=2,
                        M153:X153,
                        ""),
                    ""))
            ),
            IF(
                Parameters!$D$17=1,
                IFERROR(
                    IF(
                        OR(
                            IF(
                                ISNUMBER(M153:X153),
                                IF(
                                    M$5:X$5=1,
                                    M153:X153,
                                    ""),
                                "")
                            =0),
                        0,
                        GEOMEAN(IF(
                            ISNUMBER(M153:X153),
                            IF(
                                M$5:X$5=1,
                                M153:X153,
                                ""),
                            ""))
                    ),
                    IF(
                        OR(IF(
                            ISNUMBER(M153:X153),
                            IF(
                                M$5:X$5=2,
                                M153:X153,
                                ""),
                            "")
                            =0),
                        0,
                        GEOMEAN(IF(
                            ISNUMBER(M153:X153),
                            IF(
                                M$5:X$5=2,
                                M153:X153,
                                ""),
                            "")))
                )
            )
        )
    )
)</f>
        <v>4.5249406175771902</v>
      </c>
      <c r="J153" s="242">
        <v>46281</v>
      </c>
      <c r="K153" s="242">
        <v>46281</v>
      </c>
      <c r="L153" s="91" t="s">
        <v>248</v>
      </c>
      <c r="M153" s="192">
        <v>0</v>
      </c>
      <c r="N153" s="192">
        <v>4.5249406175771902</v>
      </c>
      <c r="O153" s="192">
        <v>15.9166666666666</v>
      </c>
      <c r="P153" s="192">
        <v>0.41666666666666602</v>
      </c>
      <c r="Q153"/>
      <c r="R153"/>
      <c r="S153" s="192"/>
      <c r="T153" s="192"/>
      <c r="U153" s="192"/>
      <c r="V153" s="192"/>
      <c r="W153" s="192"/>
      <c r="X153" s="192"/>
      <c r="Y153" s="80"/>
      <c r="Z153" s="80"/>
    </row>
    <row r="154" spans="1:26" x14ac:dyDescent="0.2">
      <c r="A154" s="84">
        <v>147</v>
      </c>
      <c r="B154" s="84" t="str">
        <f ca="1"/>
        <v>Nepal</v>
      </c>
      <c r="C154" s="84" t="str">
        <f ca="1"/>
        <v>NPL</v>
      </c>
      <c r="D154" s="219" t="str">
        <f ca="1"/>
        <v>SAS           South Asia</v>
      </c>
      <c r="E154" s="219" t="str">
        <f ca="1"/>
        <v>IDA</v>
      </c>
      <c r="F154" s="190" t="str">
        <f t="shared" ca="1" si="5"/>
        <v/>
      </c>
      <c r="G154" s="80">
        <f>IF(N154=7, 6.9, 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6.9</v>
      </c>
      <c r="H154" s="80" cm="1">
        <f t="array" ref="H154">IF(
    SUM(IF(
            ISNUMBER(
                IF(
                    $M$4:$X$4,
                    (M154:X154),
                    "")),
            1,
            0))
        =0,
    NA(),
    IF(
        Parameters!$D$15=1,
        IF(
            SUM(--(ISNUMBER(IF($M$4:$X$4=1,(M154:X154),""))))&gt;0,
            MAX(IF(
                ISNUMBER(M154:X154),
                IF(
                    M$4:X$4=1,
                    M154:X154,
                    ""),
                "")),
            MAX(IF(
                ISNUMBER(M154:X154),
                IF(
                    M$4:X$4=2,
                    M154:X154,
                    ""),
                ""))
        ),
        IF(
            Parameters!$D$16=1,
            IFERROR(
                AVERAGE(IF(
                    ISNUMBER(M154:X154),
                    IF(
                        M$4:X$4=1,
                        M154:X154,
                        ""),
                    "")),
                AVERAGE(IF(
                    ISNUMBER(M154:X154),
                    IF(
                        M$4:X$4=2,
                        M154:X154,
                        ""),
                    ""))
            ),
            IF(
                Parameters!$D$17=1,
                IFERROR(
                    IF(
                        OR(
                            IF(
                                ISNUMBER(M154:X154),
                                IF(
                                    M$4:X$4=1,
                                    M154:X154,
                                    ""),
                                "")
                            =0),
                        0,
                        GEOMEAN(IF(
                            ISNUMBER(M154:X154),
                            IF(
                                M$4:X$4=1,
                                M154:X154,
                                ""),
                            ""))
                    ),
                    IF(
                        OR(IF(
                            ISNUMBER(M154:X154),
                            IF(
                                M$4:X$4=2,
                                M154:X154,
                                ""),
                            "")
                            =0),
                        0,
                        GEOMEAN(IF(
                            ISNUMBER(M154:X154),
                            IF(
                                M$4:X$4=2,
                                M154:X154,
                                ""),
                            "")))
                )
            )
        )
    )
)</f>
        <v>4.9314310158274797</v>
      </c>
      <c r="I154" s="191" cm="1">
        <f t="array" ref="I154">IF(
    SUM(IF(
            ISNUMBER(
                IF(
                    $M$5:$X$5,
                    (M154:X154),
                    "")),
            1,
            0))
        =0,
    NA(),
    IF(
        Parameters!$D$15=1,
        IF(
            SUM(--(ISNUMBER(IF($M$5:$X$5=1,(M154:X154),""))))&gt;0,
            MAX(IF(
                ISNUMBER(M154:X154),
                IF(
                    M$5:X$5=1,
                    M154:X154,
                    ""),
                "")),
            MAX(IF(
                ISNUMBER(M154:X154),
                IF(
                    M$5:X$5=2,
                    M154:X154,
                    ""),
                ""))
        ),
        IF(
            Parameters!$D$16=1,
            IFERROR(
                AVERAGE(IF(
                    ISNUMBER(M154:X154),
                    IF(
                        M$5:X$5=1,
                        M154:X154,
                        ""),
                    "")),
                AVERAGE(IF(
                    ISNUMBER(M154:X154),
                    IF(
                        M$5:X$5=2,
                        M154:X154,
                        ""),
                    ""))
            ),
            IF(
                Parameters!$D$17=1,
                IFERROR(
                    IF(
                        OR(
                            IF(
                                ISNUMBER(M154:X154),
                                IF(
                                    M$5:X$5=1,
                                    M154:X154,
                                    ""),
                                "")
                            =0),
                        0,
                        GEOMEAN(IF(
                            ISNUMBER(M154:X154),
                            IF(
                                M$5:X$5=1,
                                M154:X154,
                                ""),
                            ""))
                    ),
                    IF(
                        OR(IF(
                            ISNUMBER(M154:X154),
                            IF(
                                M$5:X$5=2,
                                M154:X154,
                                ""),
                            "")
                            =0),
                        0,
                        GEOMEAN(IF(
                            ISNUMBER(M154:X154),
                            IF(
                                M$5:X$5=2,
                                M154:X154,
                                ""),
                            "")))
                )
            )
        )
    )
)</f>
        <v>7</v>
      </c>
      <c r="J154" s="242">
        <v>46281</v>
      </c>
      <c r="K154" s="242">
        <v>46281</v>
      </c>
      <c r="L154" s="91" t="s">
        <v>250</v>
      </c>
      <c r="M154" s="192">
        <v>4.9314310158274797</v>
      </c>
      <c r="N154" s="192">
        <v>7</v>
      </c>
      <c r="O154" s="192">
        <v>47.4444444444444</v>
      </c>
      <c r="P154" s="192">
        <v>2.2222222222222201</v>
      </c>
      <c r="Q154"/>
      <c r="R154"/>
      <c r="S154" s="192"/>
      <c r="T154" s="192"/>
      <c r="U154" s="192"/>
      <c r="V154" s="192"/>
      <c r="W154" s="192"/>
      <c r="X154" s="192"/>
      <c r="Y154" s="80"/>
      <c r="Z154" s="80"/>
    </row>
    <row r="155" spans="1:26" x14ac:dyDescent="0.2">
      <c r="A155" s="84">
        <v>148</v>
      </c>
      <c r="B155" s="84" t="str">
        <f ca="1"/>
        <v>Nauru</v>
      </c>
      <c r="C155" s="84" t="str">
        <f ca="1"/>
        <v>NRU</v>
      </c>
      <c r="D155" s="219" t="str">
        <f ca="1"/>
        <v>EAS           East Asia &amp; Pacific</v>
      </c>
      <c r="E155" s="219" t="str">
        <f ca="1"/>
        <v>IBRD</v>
      </c>
      <c r="F155" s="190" t="str">
        <f t="shared" ca="1" si="5"/>
        <v/>
      </c>
      <c r="G155" s="80" t="e">
        <f>IF(N155=7, 6.9, 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#N/A</v>
      </c>
      <c r="H155" s="80" t="e" cm="1">
        <f t="array" ref="H155">IF(
    SUM(IF(
            ISNUMBER(
                IF(
                    $M$4:$X$4,
                    (M155:X155),
                    "")),
            1,
            0))
        =0,
    NA(),
    IF(
        Parameters!$D$15=1,
        IF(
            SUM(--(ISNUMBER(IF($M$4:$X$4=1,(M155:X155),""))))&gt;0,
            MAX(IF(
                ISNUMBER(M155:X155),
                IF(
                    M$4:X$4=1,
                    M155:X155,
                    ""),
                "")),
            MAX(IF(
                ISNUMBER(M155:X155),
                IF(
                    M$4:X$4=2,
                    M155:X155,
                    ""),
                ""))
        ),
        IF(
            Parameters!$D$16=1,
            IFERROR(
                AVERAGE(IF(
                    ISNUMBER(M155:X155),
                    IF(
                        M$4:X$4=1,
                        M155:X155,
                        ""),
                    "")),
                AVERAGE(IF(
                    ISNUMBER(M155:X155),
                    IF(
                        M$4:X$4=2,
                        M155:X155,
                        ""),
                    ""))
            ),
            IF(
                Parameters!$D$17=1,
                IFERROR(
                    IF(
                        OR(
                            IF(
                                ISNUMBER(M155:X155),
                                IF(
                                    M$4:X$4=1,
                                    M155:X155,
                                    ""),
                                "")
                            =0),
                        0,
                        GEOMEAN(IF(
                            ISNUMBER(M155:X155),
                            IF(
                                M$4:X$4=1,
                                M155:X155,
                                ""),
                            ""))
                    ),
                    IF(
                        OR(IF(
                            ISNUMBER(M155:X155),
                            IF(
                                M$4:X$4=2,
                                M155:X155,
                                ""),
                            "")
                            =0),
                        0,
                        GEOMEAN(IF(
                            ISNUMBER(M155:X155),
                            IF(
                                M$4:X$4=2,
                                M155:X155,
                                ""),
                            "")))
                )
            )
        )
    )
)</f>
        <v>#N/A</v>
      </c>
      <c r="I155" s="191" t="e" cm="1">
        <f t="array" ref="I155">IF(
    SUM(IF(
            ISNUMBER(
                IF(
                    $M$5:$X$5,
                    (M155:X155),
                    "")),
            1,
            0))
        =0,
    NA(),
    IF(
        Parameters!$D$15=1,
        IF(
            SUM(--(ISNUMBER(IF($M$5:$X$5=1,(M155:X155),""))))&gt;0,
            MAX(IF(
                ISNUMBER(M155:X155),
                IF(
                    M$5:X$5=1,
                    M155:X155,
                    ""),
                "")),
            MAX(IF(
                ISNUMBER(M155:X155),
                IF(
                    M$5:X$5=2,
                    M155:X155,
                    ""),
                ""))
        ),
        IF(
            Parameters!$D$16=1,
            IFERROR(
                AVERAGE(IF(
                    ISNUMBER(M155:X155),
                    IF(
                        M$5:X$5=1,
                        M155:X155,
                        ""),
                    "")),
                AVERAGE(IF(
                    ISNUMBER(M155:X155),
                    IF(
                        M$5:X$5=2,
                        M155:X155,
                        ""),
                    ""))
            ),
            IF(
                Parameters!$D$17=1,
                IFERROR(
                    IF(
                        OR(
                            IF(
                                ISNUMBER(M155:X155),
                                IF(
                                    M$5:X$5=1,
                                    M155:X155,
                                    ""),
                                "")
                            =0),
                        0,
                        GEOMEAN(IF(
                            ISNUMBER(M155:X155),
                            IF(
                                M$5:X$5=1,
                                M155:X155,
                                ""),
                            ""))
                    ),
                    IF(
                        OR(IF(
                            ISNUMBER(M155:X155),
                            IF(
                                M$5:X$5=2,
                                M155:X155,
                                ""),
                            "")
                            =0),
                        0,
                        GEOMEAN(IF(
                            ISNUMBER(M155:X155),
                            IF(
                                M$5:X$5=2,
                                M155:X155,
                                ""),
                            "")))
                )
            )
        )
    )
)</f>
        <v>#N/A</v>
      </c>
      <c r="J155" s="242">
        <v>44620</v>
      </c>
      <c r="K155" s="242">
        <v>44620</v>
      </c>
      <c r="L155" s="91" t="s">
        <v>252</v>
      </c>
      <c r="M155" s="192" t="s">
        <v>409</v>
      </c>
      <c r="N155" s="192" t="s">
        <v>409</v>
      </c>
      <c r="O155" s="192" t="s">
        <v>409</v>
      </c>
      <c r="P155" s="192" t="s">
        <v>409</v>
      </c>
      <c r="Q155"/>
      <c r="R155"/>
      <c r="S155" s="192"/>
      <c r="T155" s="192"/>
      <c r="U155" s="192"/>
      <c r="V155" s="192"/>
      <c r="W155" s="192"/>
      <c r="X155" s="192"/>
      <c r="Y155" s="80"/>
      <c r="Z155" s="80"/>
    </row>
    <row r="156" spans="1:26" x14ac:dyDescent="0.2">
      <c r="A156" s="84">
        <v>149</v>
      </c>
      <c r="B156" s="84" t="str">
        <f ca="1"/>
        <v>New Zealand</v>
      </c>
      <c r="C156" s="84" t="str">
        <f ca="1"/>
        <v>NZL</v>
      </c>
      <c r="D156" s="219" t="str">
        <f ca="1"/>
        <v>EAS           East Asia &amp; Pacific</v>
      </c>
      <c r="E156" s="219" t="str">
        <f ca="1"/>
        <v>NA</v>
      </c>
      <c r="F156" s="190" t="str">
        <f t="shared" ca="1" si="5"/>
        <v/>
      </c>
      <c r="G156" s="80">
        <f>IF(N156=7, 6.9, 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6.9</v>
      </c>
      <c r="H156" s="80" cm="1">
        <f t="array" ref="H156">IF(
    SUM(IF(
            ISNUMBER(
                IF(
                    $M$4:$X$4,
                    (M156:X156),
                    "")),
            1,
            0))
        =0,
    NA(),
    IF(
        Parameters!$D$15=1,
        IF(
            SUM(--(ISNUMBER(IF($M$4:$X$4=1,(M156:X156),""))))&gt;0,
            MAX(IF(
                ISNUMBER(M156:X156),
                IF(
                    M$4:X$4=1,
                    M156:X156,
                    ""),
                "")),
            MAX(IF(
                ISNUMBER(M156:X156),
                IF(
                    M$4:X$4=2,
                    M156:X156,
                    ""),
                ""))
        ),
        IF(
            Parameters!$D$16=1,
            IFERROR(
                AVERAGE(IF(
                    ISNUMBER(M156:X156),
                    IF(
                        M$4:X$4=1,
                        M156:X156,
                        ""),
                    "")),
                AVERAGE(IF(
                    ISNUMBER(M156:X156),
                    IF(
                        M$4:X$4=2,
                        M156:X156,
                        ""),
                    ""))
            ),
            IF(
                Parameters!$D$17=1,
                IFERROR(
                    IF(
                        OR(
                            IF(
                                ISNUMBER(M156:X156),
                                IF(
                                    M$4:X$4=1,
                                    M156:X156,
                                    ""),
                                "")
                            =0),
                        0,
                        GEOMEAN(IF(
                            ISNUMBER(M156:X156),
                            IF(
                                M$4:X$4=1,
                                M156:X156,
                                ""),
                            ""))
                    ),
                    IF(
                        OR(IF(
                            ISNUMBER(M156:X156),
                            IF(
                                M$4:X$4=2,
                                M156:X156,
                                ""),
                            "")
                            =0),
                        0,
                        GEOMEAN(IF(
                            ISNUMBER(M156:X156),
                            IF(
                                M$4:X$4=2,
                                M156:X156,
                                ""),
                            "")))
                )
            )
        )
    )
)</f>
        <v>0</v>
      </c>
      <c r="I156" s="191" cm="1">
        <f t="array" ref="I156">IF(
    SUM(IF(
            ISNUMBER(
                IF(
                    $M$5:$X$5,
                    (M156:X156),
                    "")),
            1,
            0))
        =0,
    NA(),
    IF(
        Parameters!$D$15=1,
        IF(
            SUM(--(ISNUMBER(IF($M$5:$X$5=1,(M156:X156),""))))&gt;0,
            MAX(IF(
                ISNUMBER(M156:X156),
                IF(
                    M$5:X$5=1,
                    M156:X156,
                    ""),
                "")),
            MAX(IF(
                ISNUMBER(M156:X156),
                IF(
                    M$5:X$5=2,
                    M156:X156,
                    ""),
                ""))
        ),
        IF(
            Parameters!$D$16=1,
            IFERROR(
                AVERAGE(IF(
                    ISNUMBER(M156:X156),
                    IF(
                        M$5:X$5=1,
                        M156:X156,
                        ""),
                    "")),
                AVERAGE(IF(
                    ISNUMBER(M156:X156),
                    IF(
                        M$5:X$5=2,
                        M156:X156,
                        ""),
                    ""))
            ),
            IF(
                Parameters!$D$17=1,
                IFERROR(
                    IF(
                        OR(
                            IF(
                                ISNUMBER(M156:X156),
                                IF(
                                    M$5:X$5=1,
                                    M156:X156,
                                    ""),
                                "")
                            =0),
                        0,
                        GEOMEAN(IF(
                            ISNUMBER(M156:X156),
                            IF(
                                M$5:X$5=1,
                                M156:X156,
                                ""),
                            ""))
                    ),
                    IF(
                        OR(IF(
                            ISNUMBER(M156:X156),
                            IF(
                                M$5:X$5=2,
                                M156:X156,
                                ""),
                            "")
                            =0),
                        0,
                        GEOMEAN(IF(
                            ISNUMBER(M156:X156),
                            IF(
                                M$5:X$5=2,
                                M156:X156,
                                ""),
                            "")))
                )
            )
        )
    )
)</f>
        <v>7</v>
      </c>
      <c r="J156" s="242">
        <v>46281</v>
      </c>
      <c r="K156" s="242">
        <v>46281</v>
      </c>
      <c r="L156" s="91" t="s">
        <v>254</v>
      </c>
      <c r="M156" s="192">
        <v>0</v>
      </c>
      <c r="N156" s="192">
        <v>7</v>
      </c>
      <c r="O156" s="192">
        <v>14.5</v>
      </c>
      <c r="P156" s="192">
        <v>2.5</v>
      </c>
      <c r="Q156"/>
      <c r="R156"/>
      <c r="S156" s="192"/>
      <c r="T156" s="192"/>
      <c r="U156" s="192"/>
      <c r="V156" s="192"/>
      <c r="W156" s="192"/>
      <c r="X156" s="192"/>
      <c r="Y156" s="80"/>
      <c r="Z156" s="80"/>
    </row>
    <row r="157" spans="1:26" x14ac:dyDescent="0.2">
      <c r="A157" s="84">
        <v>150</v>
      </c>
      <c r="B157" s="84" t="str">
        <f ca="1"/>
        <v>Oman</v>
      </c>
      <c r="C157" s="84" t="str">
        <f ca="1"/>
        <v>OMN</v>
      </c>
      <c r="D157" s="219" t="str">
        <f ca="1"/>
        <v>MEA           Middle East &amp; North Africa</v>
      </c>
      <c r="E157" s="219" t="str">
        <f ca="1"/>
        <v>NA</v>
      </c>
      <c r="F157" s="190" t="str">
        <f t="shared" ca="1" si="5"/>
        <v/>
      </c>
      <c r="G157" s="80">
        <f>IF(N157=7, 6.9, 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6.9</v>
      </c>
      <c r="H157" s="80" cm="1">
        <f t="array" ref="H157">IF(
    SUM(IF(
            ISNUMBER(
                IF(
                    $M$4:$X$4,
                    (M157:X157),
                    "")),
            1,
            0))
        =0,
    NA(),
    IF(
        Parameters!$D$15=1,
        IF(
            SUM(--(ISNUMBER(IF($M$4:$X$4=1,(M157:X157),""))))&gt;0,
            MAX(IF(
                ISNUMBER(M157:X157),
                IF(
                    M$4:X$4=1,
                    M157:X157,
                    ""),
                "")),
            MAX(IF(
                ISNUMBER(M157:X157),
                IF(
                    M$4:X$4=2,
                    M157:X157,
                    ""),
                ""))
        ),
        IF(
            Parameters!$D$16=1,
            IFERROR(
                AVERAGE(IF(
                    ISNUMBER(M157:X157),
                    IF(
                        M$4:X$4=1,
                        M157:X157,
                        ""),
                    "")),
                AVERAGE(IF(
                    ISNUMBER(M157:X157),
                    IF(
                        M$4:X$4=2,
                        M157:X157,
                        ""),
                    ""))
            ),
            IF(
                Parameters!$D$17=1,
                IFERROR(
                    IF(
                        OR(
                            IF(
                                ISNUMBER(M157:X157),
                                IF(
                                    M$4:X$4=1,
                                    M157:X157,
                                    ""),
                                "")
                            =0),
                        0,
                        GEOMEAN(IF(
                            ISNUMBER(M157:X157),
                            IF(
                                M$4:X$4=1,
                                M157:X157,
                                ""),
                            ""))
                    ),
                    IF(
                        OR(IF(
                            ISNUMBER(M157:X157),
                            IF(
                                M$4:X$4=2,
                                M157:X157,
                                ""),
                            "")
                            =0),
                        0,
                        GEOMEAN(IF(
                            ISNUMBER(M157:X157),
                            IF(
                                M$4:X$4=2,
                                M157:X157,
                                ""),
                            "")))
                )
            )
        )
    )
)</f>
        <v>0.77451498452479695</v>
      </c>
      <c r="I157" s="191" cm="1">
        <f t="array" ref="I157">IF(
    SUM(IF(
            ISNUMBER(
                IF(
                    $M$5:$X$5,
                    (M157:X157),
                    "")),
            1,
            0))
        =0,
    NA(),
    IF(
        Parameters!$D$15=1,
        IF(
            SUM(--(ISNUMBER(IF($M$5:$X$5=1,(M157:X157),""))))&gt;0,
            MAX(IF(
                ISNUMBER(M157:X157),
                IF(
                    M$5:X$5=1,
                    M157:X157,
                    ""),
                "")),
            MAX(IF(
                ISNUMBER(M157:X157),
                IF(
                    M$5:X$5=2,
                    M157:X157,
                    ""),
                ""))
        ),
        IF(
            Parameters!$D$16=1,
            IFERROR(
                AVERAGE(IF(
                    ISNUMBER(M157:X157),
                    IF(
                        M$5:X$5=1,
                        M157:X157,
                        ""),
                    "")),
                AVERAGE(IF(
                    ISNUMBER(M157:X157),
                    IF(
                        M$5:X$5=2,
                        M157:X157,
                        ""),
                    ""))
            ),
            IF(
                Parameters!$D$17=1,
                IFERROR(
                    IF(
                        OR(
                            IF(
                                ISNUMBER(M157:X157),
                                IF(
                                    M$5:X$5=1,
                                    M157:X157,
                                    ""),
                                "")
                            =0),
                        0,
                        GEOMEAN(IF(
                            ISNUMBER(M157:X157),
                            IF(
                                M$5:X$5=1,
                                M157:X157,
                                ""),
                            ""))
                    ),
                    IF(
                        OR(IF(
                            ISNUMBER(M157:X157),
                            IF(
                                M$5:X$5=2,
                                M157:X157,
                                ""),
                            "")
                            =0),
                        0,
                        GEOMEAN(IF(
                            ISNUMBER(M157:X157),
                            IF(
                                M$5:X$5=2,
                                M157:X157,
                                ""),
                            "")))
                )
            )
        )
    )
)</f>
        <v>7</v>
      </c>
      <c r="J157" s="242">
        <v>46281</v>
      </c>
      <c r="K157" s="242">
        <v>44699</v>
      </c>
      <c r="L157" s="91" t="s">
        <v>256</v>
      </c>
      <c r="M157" s="192">
        <v>0.77451498452479695</v>
      </c>
      <c r="N157" s="192">
        <v>7</v>
      </c>
      <c r="O157" s="192">
        <v>24.5</v>
      </c>
      <c r="P157" s="192">
        <v>2.5</v>
      </c>
      <c r="Q157"/>
      <c r="R157"/>
      <c r="S157" s="192"/>
      <c r="T157" s="192"/>
      <c r="U157" s="192"/>
      <c r="V157" s="192"/>
      <c r="W157" s="192"/>
      <c r="X157" s="192"/>
      <c r="Y157" s="80"/>
      <c r="Z157" s="80"/>
    </row>
    <row r="158" spans="1:26" x14ac:dyDescent="0.2">
      <c r="A158" s="84">
        <v>151</v>
      </c>
      <c r="B158" s="84" t="str">
        <f ca="1"/>
        <v>Pakistan</v>
      </c>
      <c r="C158" s="84" t="str">
        <f ca="1"/>
        <v>PAK</v>
      </c>
      <c r="D158" s="219" t="str">
        <f ca="1"/>
        <v>SAS           South Asia</v>
      </c>
      <c r="E158" s="219" t="str">
        <f ca="1"/>
        <v>Blend</v>
      </c>
      <c r="F158" s="190" t="str">
        <f t="shared" ca="1" si="5"/>
        <v/>
      </c>
      <c r="G158" s="80">
        <f>IF(N158=7, 6.9, 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1.7452175793734166</v>
      </c>
      <c r="H158" s="80" cm="1">
        <f t="array" ref="H158">IF(
    SUM(IF(
            ISNUMBER(
                IF(
                    $M$4:$X$4,
                    (M158:X158),
                    "")),
            1,
            0))
        =0,
    NA(),
    IF(
        Parameters!$D$15=1,
        IF(
            SUM(--(ISNUMBER(IF($M$4:$X$4=1,(M158:X158),""))))&gt;0,
            MAX(IF(
                ISNUMBER(M158:X158),
                IF(
                    M$4:X$4=1,
                    M158:X158,
                    ""),
                "")),
            MAX(IF(
                ISNUMBER(M158:X158),
                IF(
                    M$4:X$4=2,
                    M158:X158,
                    ""),
                ""))
        ),
        IF(
            Parameters!$D$16=1,
            IFERROR(
                AVERAGE(IF(
                    ISNUMBER(M158:X158),
                    IF(
                        M$4:X$4=1,
                        M158:X158,
                        ""),
                    "")),
                AVERAGE(IF(
                    ISNUMBER(M158:X158),
                    IF(
                        M$4:X$4=2,
                        M158:X158,
                        ""),
                    ""))
            ),
            IF(
                Parameters!$D$17=1,
                IFERROR(
                    IF(
                        OR(
                            IF(
                                ISNUMBER(M158:X158),
                                IF(
                                    M$4:X$4=1,
                                    M158:X158,
                                    ""),
                                "")
                            =0),
                        0,
                        GEOMEAN(IF(
                            ISNUMBER(M158:X158),
                            IF(
                                M$4:X$4=1,
                                M158:X158,
                                ""),
                            ""))
                    ),
                    IF(
                        OR(IF(
                            ISNUMBER(M158:X158),
                            IF(
                                M$4:X$4=2,
                                M158:X158,
                                ""),
                            "")
                            =0),
                        0,
                        GEOMEAN(IF(
                            ISNUMBER(M158:X158),
                            IF(
                                M$4:X$4=2,
                                M158:X158,
                                ""),
                            "")))
                )
            )
        )
    )
)</f>
        <v>6.2550011323318504</v>
      </c>
      <c r="I158" s="191" cm="1">
        <f t="array" ref="I158">IF(
    SUM(IF(
            ISNUMBER(
                IF(
                    $M$5:$X$5,
                    (M158:X158),
                    "")),
            1,
            0))
        =0,
    NA(),
    IF(
        Parameters!$D$15=1,
        IF(
            SUM(--(ISNUMBER(IF($M$5:$X$5=1,(M158:X158),""))))&gt;0,
            MAX(IF(
                ISNUMBER(M158:X158),
                IF(
                    M$5:X$5=1,
                    M158:X158,
                    ""),
                "")),
            MAX(IF(
                ISNUMBER(M158:X158),
                IF(
                    M$5:X$5=2,
                    M158:X158,
                    ""),
                ""))
        ),
        IF(
            Parameters!$D$16=1,
            IFERROR(
                AVERAGE(IF(
                    ISNUMBER(M158:X158),
                    IF(
                        M$5:X$5=1,
                        M158:X158,
                        ""),
                    "")),
                AVERAGE(IF(
                    ISNUMBER(M158:X158),
                    IF(
                        M$5:X$5=2,
                        M158:X158,
                        ""),
                    ""))
            ),
            IF(
                Parameters!$D$17=1,
                IFERROR(
                    IF(
                        OR(
                            IF(
                                ISNUMBER(M158:X158),
                                IF(
                                    M$5:X$5=1,
                                    M158:X158,
                                    ""),
                                "")
                            =0),
                        0,
                        GEOMEAN(IF(
                            ISNUMBER(M158:X158),
                            IF(
                                M$5:X$5=1,
                                M158:X158,
                                ""),
                            ""))
                    ),
                    IF(
                        OR(IF(
                            ISNUMBER(M158:X158),
                            IF(
                                M$5:X$5=2,
                                M158:X158,
                                ""),
                            "")
                            =0),
                        0,
                        GEOMEAN(IF(
                            ISNUMBER(M158:X158),
                            IF(
                                M$5:X$5=2,
                                M158:X158,
                                ""),
                            "")))
                )
            )
        )
    )
)</f>
        <v>0.48693586698337599</v>
      </c>
      <c r="J158" s="242">
        <v>44896</v>
      </c>
      <c r="K158" s="242">
        <v>44887</v>
      </c>
      <c r="L158" s="91" t="s">
        <v>258</v>
      </c>
      <c r="M158" s="192">
        <v>6.2550011323318504</v>
      </c>
      <c r="N158" s="192">
        <v>0.48693586698337599</v>
      </c>
      <c r="O158" s="192">
        <v>54.75</v>
      </c>
      <c r="P158" s="192">
        <v>-2.4166666666666599</v>
      </c>
      <c r="Q158"/>
      <c r="R158"/>
      <c r="S158" s="192"/>
      <c r="T158" s="192"/>
      <c r="U158" s="192"/>
      <c r="V158" s="192"/>
      <c r="W158" s="192"/>
      <c r="X158" s="192"/>
      <c r="Y158" s="80"/>
      <c r="Z158" s="80"/>
    </row>
    <row r="159" spans="1:26" x14ac:dyDescent="0.2">
      <c r="A159" s="84">
        <v>152</v>
      </c>
      <c r="B159" s="84" t="str">
        <f ca="1"/>
        <v>Panama</v>
      </c>
      <c r="C159" s="84" t="str">
        <f ca="1"/>
        <v>PAN</v>
      </c>
      <c r="D159" s="219" t="str">
        <f ca="1"/>
        <v>LCN           Latin America &amp; Caribbean</v>
      </c>
      <c r="E159" s="219" t="str">
        <f ca="1"/>
        <v>IBRD</v>
      </c>
      <c r="F159" s="190" t="str">
        <f t="shared" ca="1" si="5"/>
        <v/>
      </c>
      <c r="G159" s="80">
        <f>IF(N159=7, 6.9, 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0</v>
      </c>
      <c r="H159" s="80" cm="1">
        <f t="array" ref="H159">IF(
    SUM(IF(
            ISNUMBER(
                IF(
                    $M$4:$X$4,
                    (M159:X159),
                    "")),
            1,
            0))
        =0,
    NA(),
    IF(
        Parameters!$D$15=1,
        IF(
            SUM(--(ISNUMBER(IF($M$4:$X$4=1,(M159:X159),""))))&gt;0,
            MAX(IF(
                ISNUMBER(M159:X159),
                IF(
                    M$4:X$4=1,
                    M159:X159,
                    ""),
                "")),
            MAX(IF(
                ISNUMBER(M159:X159),
                IF(
                    M$4:X$4=2,
                    M159:X159,
                    ""),
                ""))
        ),
        IF(
            Parameters!$D$16=1,
            IFERROR(
                AVERAGE(IF(
                    ISNUMBER(M159:X159),
                    IF(
                        M$4:X$4=1,
                        M159:X159,
                        ""),
                    "")),
                AVERAGE(IF(
                    ISNUMBER(M159:X159),
                    IF(
                        M$4:X$4=2,
                        M159:X159,
                        ""),
                    ""))
            ),
            IF(
                Parameters!$D$17=1,
                IFERROR(
                    IF(
                        OR(
                            IF(
                                ISNUMBER(M159:X159),
                                IF(
                                    M$4:X$4=1,
                                    M159:X159,
                                    ""),
                                "")
                            =0),
                        0,
                        GEOMEAN(IF(
                            ISNUMBER(M159:X159),
                            IF(
                                M$4:X$4=1,
                                M159:X159,
                                ""),
                            ""))
                    ),
                    IF(
                        OR(IF(
                            ISNUMBER(M159:X159),
                            IF(
                                M$4:X$4=2,
                                M159:X159,
                                ""),
                            "")
                            =0),
                        0,
                        GEOMEAN(IF(
                            ISNUMBER(M159:X159),
                            IF(
                                M$4:X$4=2,
                                M159:X159,
                                ""),
                            "")))
                )
            )
        )
    )
)</f>
        <v>0.54804861478070399</v>
      </c>
      <c r="I159" s="191" cm="1">
        <f t="array" ref="I159">IF(
    SUM(IF(
            ISNUMBER(
                IF(
                    $M$5:$X$5,
                    (M159:X159),
                    "")),
            1,
            0))
        =0,
    NA(),
    IF(
        Parameters!$D$15=1,
        IF(
            SUM(--(ISNUMBER(IF($M$5:$X$5=1,(M159:X159),""))))&gt;0,
            MAX(IF(
                ISNUMBER(M159:X159),
                IF(
                    M$5:X$5=1,
                    M159:X159,
                    ""),
                "")),
            MAX(IF(
                ISNUMBER(M159:X159),
                IF(
                    M$5:X$5=2,
                    M159:X159,
                    ""),
                ""))
        ),
        IF(
            Parameters!$D$16=1,
            IFERROR(
                AVERAGE(IF(
                    ISNUMBER(M159:X159),
                    IF(
                        M$5:X$5=1,
                        M159:X159,
                        ""),
                    "")),
                AVERAGE(IF(
                    ISNUMBER(M159:X159),
                    IF(
                        M$5:X$5=2,
                        M159:X159,
                        ""),
                    ""))
            ),
            IF(
                Parameters!$D$17=1,
                IFERROR(
                    IF(
                        OR(
                            IF(
                                ISNUMBER(M159:X159),
                                IF(
                                    M$5:X$5=1,
                                    M159:X159,
                                    ""),
                                "")
                            =0),
                        0,
                        GEOMEAN(IF(
                            ISNUMBER(M159:X159),
                            IF(
                                M$5:X$5=1,
                                M159:X159,
                                ""),
                            ""))
                    ),
                    IF(
                        OR(IF(
                            ISNUMBER(M159:X159),
                            IF(
                                M$5:X$5=2,
                                M159:X159,
                                ""),
                            "")
                            =0),
                        0,
                        GEOMEAN(IF(
                            ISNUMBER(M159:X159),
                            IF(
                                M$5:X$5=2,
                                M159:X159,
                                ""),
                            "")))
                )
            )
        )
    )
)</f>
        <v>0</v>
      </c>
      <c r="J159" s="242">
        <v>46281</v>
      </c>
      <c r="K159" s="242">
        <v>44699</v>
      </c>
      <c r="L159" s="91" t="s">
        <v>260</v>
      </c>
      <c r="M159" s="192">
        <v>0.54804861478070399</v>
      </c>
      <c r="N159" s="192">
        <v>0</v>
      </c>
      <c r="O159" s="192">
        <v>23.25</v>
      </c>
      <c r="P159" s="192">
        <v>-3.25</v>
      </c>
      <c r="Q159"/>
      <c r="R159"/>
      <c r="S159" s="192"/>
      <c r="T159" s="192"/>
      <c r="U159" s="192"/>
      <c r="V159" s="192"/>
      <c r="W159" s="192"/>
      <c r="X159" s="192"/>
      <c r="Y159" s="80"/>
      <c r="Z159" s="80"/>
    </row>
    <row r="160" spans="1:26" x14ac:dyDescent="0.2">
      <c r="A160" s="84">
        <v>153</v>
      </c>
      <c r="B160" s="84" t="str">
        <f ca="1"/>
        <v>Peru</v>
      </c>
      <c r="C160" s="84" t="str">
        <f ca="1"/>
        <v>PER</v>
      </c>
      <c r="D160" s="219" t="str">
        <f ca="1"/>
        <v>LCN           Latin America &amp; Caribbean</v>
      </c>
      <c r="E160" s="219" t="str">
        <f ca="1"/>
        <v>IBRD</v>
      </c>
      <c r="F160" s="190" t="str">
        <f t="shared" ca="1" si="5"/>
        <v/>
      </c>
      <c r="G160" s="80">
        <f>IF(N160=7, 6.9, 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2.7129212754400882</v>
      </c>
      <c r="H160" s="80" cm="1">
        <f t="array" ref="H160">IF(
    SUM(IF(
            ISNUMBER(
                IF(
                    $M$4:$X$4,
                    (M160:X160),
                    "")),
            1,
            0))
        =0,
    NA(),
    IF(
        Parameters!$D$15=1,
        IF(
            SUM(--(ISNUMBER(IF($M$4:$X$4=1,(M160:X160),""))))&gt;0,
            MAX(IF(
                ISNUMBER(M160:X160),
                IF(
                    M$4:X$4=1,
                    M160:X160,
                    ""),
                "")),
            MAX(IF(
                ISNUMBER(M160:X160),
                IF(
                    M$4:X$4=2,
                    M160:X160,
                    ""),
                ""))
        ),
        IF(
            Parameters!$D$16=1,
            IFERROR(
                AVERAGE(IF(
                    ISNUMBER(M160:X160),
                    IF(
                        M$4:X$4=1,
                        M160:X160,
                        ""),
                    "")),
                AVERAGE(IF(
                    ISNUMBER(M160:X160),
                    IF(
                        M$4:X$4=2,
                        M160:X160,
                        ""),
                    ""))
            ),
            IF(
                Parameters!$D$17=1,
                IFERROR(
                    IF(
                        OR(
                            IF(
                                ISNUMBER(M160:X160),
                                IF(
                                    M$4:X$4=1,
                                    M160:X160,
                                    ""),
                                "")
                            =0),
                        0,
                        GEOMEAN(IF(
                            ISNUMBER(M160:X160),
                            IF(
                                M$4:X$4=1,
                                M160:X160,
                                ""),
                            ""))
                    ),
                    IF(
                        OR(IF(
                            ISNUMBER(M160:X160),
                            IF(
                                M$4:X$4=2,
                                M160:X160,
                                ""),
                            "")
                            =0),
                        0,
                        GEOMEAN(IF(
                            ISNUMBER(M160:X160),
                            IF(
                                M$4:X$4=2,
                                M160:X160,
                                ""),
                            "")))
                )
            )
        )
    )
)</f>
        <v>1.16705669208122</v>
      </c>
      <c r="I160" s="191" cm="1">
        <f t="array" ref="I160">IF(
    SUM(IF(
            ISNUMBER(
                IF(
                    $M$5:$X$5,
                    (M160:X160),
                    "")),
            1,
            0))
        =0,
    NA(),
    IF(
        Parameters!$D$15=1,
        IF(
            SUM(--(ISNUMBER(IF($M$5:$X$5=1,(M160:X160),""))))&gt;0,
            MAX(IF(
                ISNUMBER(M160:X160),
                IF(
                    M$5:X$5=1,
                    M160:X160,
                    ""),
                "")),
            MAX(IF(
                ISNUMBER(M160:X160),
                IF(
                    M$5:X$5=2,
                    M160:X160,
                    ""),
                ""))
        ),
        IF(
            Parameters!$D$16=1,
            IFERROR(
                AVERAGE(IF(
                    ISNUMBER(M160:X160),
                    IF(
                        M$5:X$5=1,
                        M160:X160,
                        ""),
                    "")),
                AVERAGE(IF(
                    ISNUMBER(M160:X160),
                    IF(
                        M$5:X$5=2,
                        M160:X160,
                        ""),
                    ""))
            ),
            IF(
                Parameters!$D$17=1,
                IFERROR(
                    IF(
                        OR(
                            IF(
                                ISNUMBER(M160:X160),
                                IF(
                                    M$5:X$5=1,
                                    M160:X160,
                                    ""),
                                "")
                            =0),
                        0,
                        GEOMEAN(IF(
                            ISNUMBER(M160:X160),
                            IF(
                                M$5:X$5=1,
                                M160:X160,
                                ""),
                            ""))
                    ),
                    IF(
                        OR(IF(
                            ISNUMBER(M160:X160),
                            IF(
                                M$5:X$5=2,
                                M160:X160,
                                ""),
                            "")
                            =0),
                        0,
                        GEOMEAN(IF(
                            ISNUMBER(M160:X160),
                            IF(
                                M$5:X$5=2,
                                M160:X160,
                                ""),
                            "")))
                )
            )
        )
    )
)</f>
        <v>6.3064133016627002</v>
      </c>
      <c r="J160" s="242">
        <v>46281</v>
      </c>
      <c r="K160" s="242">
        <v>44887</v>
      </c>
      <c r="L160" s="91" t="s">
        <v>262</v>
      </c>
      <c r="M160" s="192">
        <v>1.16705669208122</v>
      </c>
      <c r="N160" s="192">
        <v>6.3064133016627002</v>
      </c>
      <c r="O160" s="192">
        <v>26.6666666666666</v>
      </c>
      <c r="P160" s="192">
        <v>1.6666666666666601</v>
      </c>
      <c r="Q160"/>
      <c r="R160"/>
      <c r="S160" s="192"/>
      <c r="T160" s="192"/>
      <c r="U160" s="192"/>
      <c r="V160" s="192"/>
      <c r="W160" s="192"/>
      <c r="X160" s="192"/>
      <c r="Y160" s="80"/>
      <c r="Z160" s="80"/>
    </row>
    <row r="161" spans="1:26" x14ac:dyDescent="0.2">
      <c r="A161" s="84">
        <v>154</v>
      </c>
      <c r="B161" s="84" t="str">
        <f ca="1"/>
        <v>Philippines</v>
      </c>
      <c r="C161" s="84" t="str">
        <f ca="1"/>
        <v>PHL</v>
      </c>
      <c r="D161" s="219" t="str">
        <f ca="1"/>
        <v>EAS           East Asia &amp; Pacific</v>
      </c>
      <c r="E161" s="219" t="str">
        <f ca="1"/>
        <v>IBRD</v>
      </c>
      <c r="F161" s="190" t="str">
        <f t="shared" ca="1" si="5"/>
        <v/>
      </c>
      <c r="G161" s="80">
        <f>IF(N161=7, 6.9, 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4.3779352286298536</v>
      </c>
      <c r="H161" s="80" cm="1">
        <f t="array" ref="H161">IF(
    SUM(IF(
            ISNUMBER(
                IF(
                    $M$4:$X$4,
                    (M161:X161),
                    "")),
            1,
            0))
        =0,
    NA(),
    IF(
        Parameters!$D$15=1,
        IF(
            SUM(--(ISNUMBER(IF($M$4:$X$4=1,(M161:X161),""))))&gt;0,
            MAX(IF(
                ISNUMBER(M161:X161),
                IF(
                    M$4:X$4=1,
                    M161:X161,
                    ""),
                "")),
            MAX(IF(
                ISNUMBER(M161:X161),
                IF(
                    M$4:X$4=2,
                    M161:X161,
                    ""),
                ""))
        ),
        IF(
            Parameters!$D$16=1,
            IFERROR(
                AVERAGE(IF(
                    ISNUMBER(M161:X161),
                    IF(
                        M$4:X$4=1,
                        M161:X161,
                        ""),
                    "")),
                AVERAGE(IF(
                    ISNUMBER(M161:X161),
                    IF(
                        M$4:X$4=2,
                        M161:X161,
                        ""),
                    ""))
            ),
            IF(
                Parameters!$D$17=1,
                IFERROR(
                    IF(
                        OR(
                            IF(
                                ISNUMBER(M161:X161),
                                IF(
                                    M$4:X$4=1,
                                    M161:X161,
                                    ""),
                                "")
                            =0),
                        0,
                        GEOMEAN(IF(
                            ISNUMBER(M161:X161),
                            IF(
                                M$4:X$4=1,
                                M161:X161,
                                ""),
                            ""))
                    ),
                    IF(
                        OR(IF(
                            ISNUMBER(M161:X161),
                            IF(
                                M$4:X$4=2,
                                M161:X161,
                                ""),
                            "")
                            =0),
                        0,
                        GEOMEAN(IF(
                            ISNUMBER(M161:X161),
                            IF(
                                M$4:X$4=2,
                                M161:X161,
                                ""),
                            "")))
                )
            )
        )
    )
)</f>
        <v>3.0391786819657201</v>
      </c>
      <c r="I161" s="191" cm="1">
        <f t="array" ref="I161">IF(
    SUM(IF(
            ISNUMBER(
                IF(
                    $M$5:$X$5,
                    (M161:X161),
                    "")),
            1,
            0))
        =0,
    NA(),
    IF(
        Parameters!$D$15=1,
        IF(
            SUM(--(ISNUMBER(IF($M$5:$X$5=1,(M161:X161),""))))&gt;0,
            MAX(IF(
                ISNUMBER(M161:X161),
                IF(
                    M$5:X$5=1,
                    M161:X161,
                    ""),
                "")),
            MAX(IF(
                ISNUMBER(M161:X161),
                IF(
                    M$5:X$5=2,
                    M161:X161,
                    ""),
                ""))
        ),
        IF(
            Parameters!$D$16=1,
            IFERROR(
                AVERAGE(IF(
                    ISNUMBER(M161:X161),
                    IF(
                        M$5:X$5=1,
                        M161:X161,
                        ""),
                    "")),
                AVERAGE(IF(
                    ISNUMBER(M161:X161),
                    IF(
                        M$5:X$5=2,
                        M161:X161,
                        ""),
                    ""))
            ),
            IF(
                Parameters!$D$17=1,
                IFERROR(
                    IF(
                        OR(
                            IF(
                                ISNUMBER(M161:X161),
                                IF(
                                    M$5:X$5=1,
                                    M161:X161,
                                    ""),
                                "")
                            =0),
                        0,
                        GEOMEAN(IF(
                            ISNUMBER(M161:X161),
                            IF(
                                M$5:X$5=1,
                                M161:X161,
                                ""),
                            ""))
                    ),
                    IF(
                        OR(IF(
                            ISNUMBER(M161:X161),
                            IF(
                                M$5:X$5=2,
                                M161:X161,
                                ""),
                            "")
                            =0),
                        0,
                        GEOMEAN(IF(
                            ISNUMBER(M161:X161),
                            IF(
                                M$5:X$5=2,
                                M161:X161,
                                ""),
                            "")))
                )
            )
        )
    )
)</f>
        <v>6.3064133016627002</v>
      </c>
      <c r="J161" s="242">
        <v>46281</v>
      </c>
      <c r="K161" s="242">
        <v>46281</v>
      </c>
      <c r="L161" s="91" t="s">
        <v>264</v>
      </c>
      <c r="M161" s="192">
        <v>3.0391786819657201</v>
      </c>
      <c r="N161" s="192">
        <v>6.3064133016627002</v>
      </c>
      <c r="O161" s="192">
        <v>37</v>
      </c>
      <c r="P161" s="192">
        <v>1.6666666666666601</v>
      </c>
      <c r="Q161"/>
      <c r="R161"/>
      <c r="S161" s="192"/>
      <c r="T161" s="192"/>
      <c r="U161" s="192"/>
      <c r="V161" s="192"/>
      <c r="W161" s="192"/>
      <c r="X161" s="192"/>
      <c r="Y161" s="80"/>
      <c r="Z161" s="80"/>
    </row>
    <row r="162" spans="1:26" x14ac:dyDescent="0.2">
      <c r="A162" s="84">
        <v>155</v>
      </c>
      <c r="B162" s="84" t="str">
        <f ca="1"/>
        <v>Palau</v>
      </c>
      <c r="C162" s="84" t="str">
        <f ca="1"/>
        <v>PLW</v>
      </c>
      <c r="D162" s="219" t="str">
        <f ca="1"/>
        <v>EAS           East Asia &amp; Pacific</v>
      </c>
      <c r="E162" s="219" t="str">
        <f ca="1"/>
        <v>IBRD</v>
      </c>
      <c r="F162" s="190" t="str">
        <f t="shared" ca="1" si="5"/>
        <v/>
      </c>
      <c r="G162" s="80" t="e">
        <f>IF(N162=7, 6.9, 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#N/A</v>
      </c>
      <c r="H162" s="80" t="e" cm="1">
        <f t="array" ref="H162">IF(
    SUM(IF(
            ISNUMBER(
                IF(
                    $M$4:$X$4,
                    (M162:X162),
                    "")),
            1,
            0))
        =0,
    NA(),
    IF(
        Parameters!$D$15=1,
        IF(
            SUM(--(ISNUMBER(IF($M$4:$X$4=1,(M162:X162),""))))&gt;0,
            MAX(IF(
                ISNUMBER(M162:X162),
                IF(
                    M$4:X$4=1,
                    M162:X162,
                    ""),
                "")),
            MAX(IF(
                ISNUMBER(M162:X162),
                IF(
                    M$4:X$4=2,
                    M162:X162,
                    ""),
                ""))
        ),
        IF(
            Parameters!$D$16=1,
            IFERROR(
                AVERAGE(IF(
                    ISNUMBER(M162:X162),
                    IF(
                        M$4:X$4=1,
                        M162:X162,
                        ""),
                    "")),
                AVERAGE(IF(
                    ISNUMBER(M162:X162),
                    IF(
                        M$4:X$4=2,
                        M162:X162,
                        ""),
                    ""))
            ),
            IF(
                Parameters!$D$17=1,
                IFERROR(
                    IF(
                        OR(
                            IF(
                                ISNUMBER(M162:X162),
                                IF(
                                    M$4:X$4=1,
                                    M162:X162,
                                    ""),
                                "")
                            =0),
                        0,
                        GEOMEAN(IF(
                            ISNUMBER(M162:X162),
                            IF(
                                M$4:X$4=1,
                                M162:X162,
                                ""),
                            ""))
                    ),
                    IF(
                        OR(IF(
                            ISNUMBER(M162:X162),
                            IF(
                                M$4:X$4=2,
                                M162:X162,
                                ""),
                            "")
                            =0),
                        0,
                        GEOMEAN(IF(
                            ISNUMBER(M162:X162),
                            IF(
                                M$4:X$4=2,
                                M162:X162,
                                ""),
                            "")))
                )
            )
        )
    )
)</f>
        <v>#N/A</v>
      </c>
      <c r="I162" s="191" t="e" cm="1">
        <f t="array" ref="I162">IF(
    SUM(IF(
            ISNUMBER(
                IF(
                    $M$5:$X$5,
                    (M162:X162),
                    "")),
            1,
            0))
        =0,
    NA(),
    IF(
        Parameters!$D$15=1,
        IF(
            SUM(--(ISNUMBER(IF($M$5:$X$5=1,(M162:X162),""))))&gt;0,
            MAX(IF(
                ISNUMBER(M162:X162),
                IF(
                    M$5:X$5=1,
                    M162:X162,
                    ""),
                "")),
            MAX(IF(
                ISNUMBER(M162:X162),
                IF(
                    M$5:X$5=2,
                    M162:X162,
                    ""),
                ""))
        ),
        IF(
            Parameters!$D$16=1,
            IFERROR(
                AVERAGE(IF(
                    ISNUMBER(M162:X162),
                    IF(
                        M$5:X$5=1,
                        M162:X162,
                        ""),
                    "")),
                AVERAGE(IF(
                    ISNUMBER(M162:X162),
                    IF(
                        M$5:X$5=2,
                        M162:X162,
                        ""),
                    ""))
            ),
            IF(
                Parameters!$D$17=1,
                IFERROR(
                    IF(
                        OR(
                            IF(
                                ISNUMBER(M162:X162),
                                IF(
                                    M$5:X$5=1,
                                    M162:X162,
                                    ""),
                                "")
                            =0),
                        0,
                        GEOMEAN(IF(
                            ISNUMBER(M162:X162),
                            IF(
                                M$5:X$5=1,
                                M162:X162,
                                ""),
                            ""))
                    ),
                    IF(
                        OR(IF(
                            ISNUMBER(M162:X162),
                            IF(
                                M$5:X$5=2,
                                M162:X162,
                                ""),
                            "")
                            =0),
                        0,
                        GEOMEAN(IF(
                            ISNUMBER(M162:X162),
                            IF(
                                M$5:X$5=2,
                                M162:X162,
                                ""),
                            "")))
                )
            )
        )
    )
)</f>
        <v>#N/A</v>
      </c>
      <c r="J162" s="242">
        <v>44620</v>
      </c>
      <c r="K162" s="242">
        <v>44620</v>
      </c>
      <c r="L162" s="91" t="s">
        <v>266</v>
      </c>
      <c r="M162" s="192" t="s">
        <v>409</v>
      </c>
      <c r="N162" s="192" t="s">
        <v>409</v>
      </c>
      <c r="O162" s="192" t="s">
        <v>409</v>
      </c>
      <c r="P162" s="192" t="s">
        <v>409</v>
      </c>
      <c r="Q162"/>
      <c r="R162"/>
      <c r="S162" s="192"/>
      <c r="T162" s="192"/>
      <c r="U162" s="192"/>
      <c r="V162" s="192"/>
      <c r="W162" s="192"/>
      <c r="X162" s="192"/>
      <c r="Y162" s="80"/>
      <c r="Z162" s="80"/>
    </row>
    <row r="163" spans="1:26" x14ac:dyDescent="0.2">
      <c r="A163" s="84">
        <v>156</v>
      </c>
      <c r="B163" s="84" t="str">
        <f ca="1"/>
        <v>Papua New Guinea</v>
      </c>
      <c r="C163" s="84" t="str">
        <f ca="1"/>
        <v>PNG</v>
      </c>
      <c r="D163" s="219" t="str">
        <f ca="1"/>
        <v>EAS           East Asia &amp; Pacific</v>
      </c>
      <c r="E163" s="219" t="str">
        <f ca="1"/>
        <v>Blend</v>
      </c>
      <c r="F163" s="190" t="str">
        <f t="shared" ca="1" si="5"/>
        <v/>
      </c>
      <c r="G163" s="80">
        <f>IF(N163=7, 6.9, 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6.7295788322494285</v>
      </c>
      <c r="H163" s="80" cm="1">
        <f t="array" ref="H163">IF(
    SUM(IF(
            ISNUMBER(
                IF(
                    $M$4:$X$4,
                    (M163:X163),
                    "")),
            1,
            0))
        =0,
    NA(),
    IF(
        Parameters!$D$15=1,
        IF(
            SUM(--(ISNUMBER(IF($M$4:$X$4=1,(M163:X163),""))))&gt;0,
            MAX(IF(
                ISNUMBER(M163:X163),
                IF(
                    M$4:X$4=1,
                    M163:X163,
                    ""),
                "")),
            MAX(IF(
                ISNUMBER(M163:X163),
                IF(
                    M$4:X$4=2,
                    M163:X163,
                    ""),
                ""))
        ),
        IF(
            Parameters!$D$16=1,
            IFERROR(
                AVERAGE(IF(
                    ISNUMBER(M163:X163),
                    IF(
                        M$4:X$4=1,
                        M163:X163,
                        ""),
                    "")),
                AVERAGE(IF(
                    ISNUMBER(M163:X163),
                    IF(
                        M$4:X$4=2,
                        M163:X163,
                        ""),
                    ""))
            ),
            IF(
                Parameters!$D$17=1,
                IFERROR(
                    IF(
                        OR(
                            IF(
                                ISNUMBER(M163:X163),
                                IF(
                                    M$4:X$4=1,
                                    M163:X163,
                                    ""),
                                "")
                            =0),
                        0,
                        GEOMEAN(IF(
                            ISNUMBER(M163:X163),
                            IF(
                                M$4:X$4=1,
                                M163:X163,
                                ""),
                            ""))
                    ),
                    IF(
                        OR(IF(
                            ISNUMBER(M163:X163),
                            IF(
                                M$4:X$4=2,
                                M163:X163,
                                ""),
                            "")
                            =0),
                        0,
                        GEOMEAN(IF(
                            ISNUMBER(M163:X163),
                            IF(
                                M$4:X$4=2,
                                M163:X163,
                                ""),
                            "")))
                )
            )
        )
    )
)</f>
        <v>5.2887446214237199</v>
      </c>
      <c r="I163" s="191" cm="1">
        <f t="array" ref="I163">IF(
    SUM(IF(
            ISNUMBER(
                IF(
                    $M$5:$X$5,
                    (M163:X163),
                    "")),
            1,
            0))
        =0,
    NA(),
    IF(
        Parameters!$D$15=1,
        IF(
            SUM(--(ISNUMBER(IF($M$5:$X$5=1,(M163:X163),""))))&gt;0,
            MAX(IF(
                ISNUMBER(M163:X163),
                IF(
                    M$5:X$5=1,
                    M163:X163,
                    ""),
                "")),
            MAX(IF(
                ISNUMBER(M163:X163),
                IF(
                    M$5:X$5=2,
                    M163:X163,
                    ""),
                ""))
        ),
        IF(
            Parameters!$D$16=1,
            IFERROR(
                AVERAGE(IF(
                    ISNUMBER(M163:X163),
                    IF(
                        M$5:X$5=1,
                        M163:X163,
                        ""),
                    "")),
                AVERAGE(IF(
                    ISNUMBER(M163:X163),
                    IF(
                        M$5:X$5=2,
                        M163:X163,
                        ""),
                    ""))
            ),
            IF(
                Parameters!$D$17=1,
                IFERROR(
                    IF(
                        OR(
                            IF(
                                ISNUMBER(M163:X163),
                                IF(
                                    M$5:X$5=1,
                                    M163:X163,
                                    ""),
                                "")
                            =0),
                        0,
                        GEOMEAN(IF(
                            ISNUMBER(M163:X163),
                            IF(
                                M$5:X$5=1,
                                M163:X163,
                                ""),
                            ""))
                    ),
                    IF(
                        OR(IF(
                            ISNUMBER(M163:X163),
                            IF(
                                M$5:X$5=2,
                                M163:X163,
                                ""),
                            "")
                            =0),
                        0,
                        GEOMEAN(IF(
                            ISNUMBER(M163:X163),
                            IF(
                                M$5:X$5=2,
                                M163:X163,
                                ""),
                            "")))
                )
            )
        )
    )
)</f>
        <v>8.5629453681710093</v>
      </c>
      <c r="J163" s="242">
        <v>44896</v>
      </c>
      <c r="K163" s="242">
        <v>46281</v>
      </c>
      <c r="L163" s="91" t="s">
        <v>268</v>
      </c>
      <c r="M163" s="192">
        <v>5.2887446214237199</v>
      </c>
      <c r="N163" s="192">
        <v>8.5629453681710093</v>
      </c>
      <c r="O163" s="192">
        <v>49.4166666666666</v>
      </c>
      <c r="P163" s="192">
        <v>3.2499999999999898</v>
      </c>
      <c r="Q163"/>
      <c r="R163"/>
      <c r="S163" s="192"/>
      <c r="T163" s="192"/>
      <c r="U163" s="192"/>
      <c r="V163" s="192"/>
      <c r="W163" s="192"/>
      <c r="X163" s="192"/>
      <c r="Y163" s="80"/>
      <c r="Z163" s="80"/>
    </row>
    <row r="164" spans="1:26" x14ac:dyDescent="0.2">
      <c r="A164" s="84">
        <v>157</v>
      </c>
      <c r="B164" s="84" t="str">
        <f ca="1"/>
        <v>Poland</v>
      </c>
      <c r="C164" s="84" t="str">
        <f ca="1"/>
        <v>POL</v>
      </c>
      <c r="D164" s="219" t="str">
        <f ca="1"/>
        <v>ECS           Europe &amp; Central Asia</v>
      </c>
      <c r="E164" s="219" t="str">
        <f ca="1"/>
        <v>IBRD</v>
      </c>
      <c r="F164" s="190" t="str">
        <f t="shared" ca="1" si="5"/>
        <v/>
      </c>
      <c r="G164" s="80">
        <f>IF(N164=7, 6.9, 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2.0119043519877287</v>
      </c>
      <c r="H164" s="80" cm="1">
        <f t="array" ref="H164">IF(
    SUM(IF(
            ISNUMBER(
                IF(
                    $M$4:$X$4,
                    (M164:X164),
                    "")),
            1,
            0))
        =0,
    NA(),
    IF(
        Parameters!$D$15=1,
        IF(
            SUM(--(ISNUMBER(IF($M$4:$X$4=1,(M164:X164),""))))&gt;0,
            MAX(IF(
                ISNUMBER(M164:X164),
                IF(
                    M$4:X$4=1,
                    M164:X164,
                    ""),
                "")),
            MAX(IF(
                ISNUMBER(M164:X164),
                IF(
                    M$4:X$4=2,
                    M164:X164,
                    ""),
                ""))
        ),
        IF(
            Parameters!$D$16=1,
            IFERROR(
                AVERAGE(IF(
                    ISNUMBER(M164:X164),
                    IF(
                        M$4:X$4=1,
                        M164:X164,
                        ""),
                    "")),
                AVERAGE(IF(
                    ISNUMBER(M164:X164),
                    IF(
                        M$4:X$4=2,
                        M164:X164,
                        ""),
                    ""))
            ),
            IF(
                Parameters!$D$17=1,
                IFERROR(
                    IF(
                        OR(
                            IF(
                                ISNUMBER(M164:X164),
                                IF(
                                    M$4:X$4=1,
                                    M164:X164,
                                    ""),
                                "")
                            =0),
                        0,
                        GEOMEAN(IF(
                            ISNUMBER(M164:X164),
                            IF(
                                M$4:X$4=1,
                                M164:X164,
                                ""),
                            ""))
                    ),
                    IF(
                        OR(IF(
                            ISNUMBER(M164:X164),
                            IF(
                                M$4:X$4=2,
                                M164:X164,
                                ""),
                            "")
                            =0),
                        0,
                        GEOMEAN(IF(
                            ISNUMBER(M164:X164),
                            IF(
                                M$4:X$4=2,
                                M164:X164,
                                ""),
                            "")))
                )
            )
        )
    )
)</f>
        <v>1.25764323997886</v>
      </c>
      <c r="I164" s="191" cm="1">
        <f t="array" ref="I164">IF(
    SUM(IF(
            ISNUMBER(
                IF(
                    $M$5:$X$5,
                    (M164:X164),
                    "")),
            1,
            0))
        =0,
    NA(),
    IF(
        Parameters!$D$15=1,
        IF(
            SUM(--(ISNUMBER(IF($M$5:$X$5=1,(M164:X164),""))))&gt;0,
            MAX(IF(
                ISNUMBER(M164:X164),
                IF(
                    M$5:X$5=1,
                    M164:X164,
                    ""),
                "")),
            MAX(IF(
                ISNUMBER(M164:X164),
                IF(
                    M$5:X$5=2,
                    M164:X164,
                    ""),
                ""))
        ),
        IF(
            Parameters!$D$16=1,
            IFERROR(
                AVERAGE(IF(
                    ISNUMBER(M164:X164),
                    IF(
                        M$5:X$5=1,
                        M164:X164,
                        ""),
                    "")),
                AVERAGE(IF(
                    ISNUMBER(M164:X164),
                    IF(
                        M$5:X$5=2,
                        M164:X164,
                        ""),
                    ""))
            ),
            IF(
                Parameters!$D$17=1,
                IFERROR(
                    IF(
                        OR(
                            IF(
                                ISNUMBER(M164:X164),
                                IF(
                                    M$5:X$5=1,
                                    M164:X164,
                                    ""),
                                "")
                            =0),
                        0,
                        GEOMEAN(IF(
                            ISNUMBER(M164:X164),
                            IF(
                                M$5:X$5=1,
                                M164:X164,
                                ""),
                            ""))
                    ),
                    IF(
                        OR(IF(
                            ISNUMBER(M164:X164),
                            IF(
                                M$5:X$5=2,
                                M164:X164,
                                ""),
                            "")
                            =0),
                        0,
                        GEOMEAN(IF(
                            ISNUMBER(M164:X164),
                            IF(
                                M$5:X$5=2,
                                M164:X164,
                                ""),
                            "")))
                )
            )
        )
    )
)</f>
        <v>3.21852731591449</v>
      </c>
      <c r="J164" s="242">
        <v>46281</v>
      </c>
      <c r="K164" s="242">
        <v>44699</v>
      </c>
      <c r="L164" s="91" t="s">
        <v>270</v>
      </c>
      <c r="M164" s="192">
        <v>1.25764323997886</v>
      </c>
      <c r="N164" s="192">
        <v>3.21852731591449</v>
      </c>
      <c r="O164" s="192">
        <v>27.1666666666666</v>
      </c>
      <c r="P164" s="192">
        <v>-0.5</v>
      </c>
      <c r="Q164"/>
      <c r="R164"/>
      <c r="S164" s="192"/>
      <c r="T164" s="192"/>
      <c r="U164" s="192"/>
      <c r="V164" s="192"/>
      <c r="W164" s="192"/>
      <c r="X164" s="192"/>
      <c r="Y164" s="80"/>
      <c r="Z164" s="80"/>
    </row>
    <row r="165" spans="1:26" x14ac:dyDescent="0.2">
      <c r="A165" s="84">
        <v>158</v>
      </c>
      <c r="B165" s="84" t="str">
        <f ca="1"/>
        <v>Puerto Rico</v>
      </c>
      <c r="C165" s="84" t="str">
        <f ca="1"/>
        <v>PRI</v>
      </c>
      <c r="D165" s="219" t="str">
        <f ca="1"/>
        <v>LCN           Latin America &amp; Caribbean</v>
      </c>
      <c r="E165" s="219" t="str">
        <f ca="1"/>
        <v>NA</v>
      </c>
      <c r="F165" s="190" t="str">
        <f t="shared" ca="1" si="5"/>
        <v/>
      </c>
      <c r="G165" s="80">
        <f>IF(N165=7, 6.9, 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5.5932716999352659</v>
      </c>
      <c r="H165" s="80" cm="1">
        <f t="array" ref="H165">IF(
    SUM(IF(
            ISNUMBER(
                IF(
                    $M$4:$X$4,
                    (M165:X165),
                    "")),
            1,
            0))
        =0,
    NA(),
    IF(
        Parameters!$D$15=1,
        IF(
            SUM(--(ISNUMBER(IF($M$4:$X$4=1,(M165:X165),""))))&gt;0,
            MAX(IF(
                ISNUMBER(M165:X165),
                IF(
                    M$4:X$4=1,
                    M165:X165,
                    ""),
                "")),
            MAX(IF(
                ISNUMBER(M165:X165),
                IF(
                    M$4:X$4=2,
                    M165:X165,
                    ""),
                ""))
        ),
        IF(
            Parameters!$D$16=1,
            IFERROR(
                AVERAGE(IF(
                    ISNUMBER(M165:X165),
                    IF(
                        M$4:X$4=1,
                        M165:X165,
                        ""),
                    "")),
                AVERAGE(IF(
                    ISNUMBER(M165:X165),
                    IF(
                        M$4:X$4=2,
                        M165:X165,
                        ""),
                    ""))
            ),
            IF(
                Parameters!$D$17=1,
                IFERROR(
                    IF(
                        OR(
                            IF(
                                ISNUMBER(M165:X165),
                                IF(
                                    M$4:X$4=1,
                                    M165:X165,
                                    ""),
                                "")
                            =0),
                        0,
                        GEOMEAN(IF(
                            ISNUMBER(M165:X165),
                            IF(
                                M$4:X$4=1,
                                M165:X165,
                                ""),
                            ""))
                    ),
                    IF(
                        OR(IF(
                            ISNUMBER(M165:X165),
                            IF(
                                M$4:X$4=2,
                                M165:X165,
                                ""),
                            "")
                            =0),
                        0,
                        GEOMEAN(IF(
                            ISNUMBER(M165:X165),
                            IF(
                                M$4:X$4=2,
                                M165:X165,
                                ""),
                            "")))
                )
            )
        )
    )
)</f>
        <v>4.5338567222767399</v>
      </c>
      <c r="I165" s="191" cm="1">
        <f t="array" ref="I165">IF(
    SUM(IF(
            ISNUMBER(
                IF(
                    $M$5:$X$5,
                    (M165:X165),
                    "")),
            1,
            0))
        =0,
    NA(),
    IF(
        Parameters!$D$15=1,
        IF(
            SUM(--(ISNUMBER(IF($M$5:$X$5=1,(M165:X165),""))))&gt;0,
            MAX(IF(
                ISNUMBER(M165:X165),
                IF(
                    M$5:X$5=1,
                    M165:X165,
                    ""),
                "")),
            MAX(IF(
                ISNUMBER(M165:X165),
                IF(
                    M$5:X$5=2,
                    M165:X165,
                    ""),
                ""))
        ),
        IF(
            Parameters!$D$16=1,
            IFERROR(
                AVERAGE(IF(
                    ISNUMBER(M165:X165),
                    IF(
                        M$5:X$5=1,
                        M165:X165,
                        ""),
                    "")),
                AVERAGE(IF(
                    ISNUMBER(M165:X165),
                    IF(
                        M$5:X$5=2,
                        M165:X165,
                        ""),
                    ""))
            ),
            IF(
                Parameters!$D$17=1,
                IFERROR(
                    IF(
                        OR(
                            IF(
                                ISNUMBER(M165:X165),
                                IF(
                                    M$5:X$5=1,
                                    M165:X165,
                                    ""),
                                "")
                            =0),
                        0,
                        GEOMEAN(IF(
                            ISNUMBER(M165:X165),
                            IF(
                                M$5:X$5=1,
                                M165:X165,
                                ""),
                            ""))
                    ),
                    IF(
                        OR(IF(
                            ISNUMBER(M165:X165),
                            IF(
                                M$5:X$5=2,
                                M165:X165,
                                ""),
                            "")
                            =0),
                        0,
                        GEOMEAN(IF(
                            ISNUMBER(M165:X165),
                            IF(
                                M$5:X$5=2,
                                M165:X165,
                                ""),
                            "")))
                )
            )
        )
    )
)</f>
        <v>6.9002375296912097</v>
      </c>
      <c r="J165" s="242">
        <v>46281</v>
      </c>
      <c r="K165" s="242">
        <v>46281</v>
      </c>
      <c r="L165" s="91" t="s">
        <v>685</v>
      </c>
      <c r="M165" s="192">
        <v>4.5338567222767399</v>
      </c>
      <c r="N165" s="192">
        <v>6.9002375296912097</v>
      </c>
      <c r="O165" s="192">
        <v>45.25</v>
      </c>
      <c r="P165" s="192">
        <v>2.0833333333333299</v>
      </c>
      <c r="Q165"/>
      <c r="R165"/>
      <c r="S165" s="192"/>
      <c r="T165" s="192"/>
      <c r="U165" s="192"/>
      <c r="V165" s="192"/>
      <c r="W165" s="192"/>
      <c r="X165" s="192"/>
      <c r="Y165" s="80"/>
      <c r="Z165" s="80"/>
    </row>
    <row r="166" spans="1:26" x14ac:dyDescent="0.2">
      <c r="A166" s="84">
        <v>159</v>
      </c>
      <c r="B166" s="84" t="str">
        <f ca="1"/>
        <v>Korea, Dem. People's Rep.</v>
      </c>
      <c r="C166" s="84" t="str">
        <f ca="1"/>
        <v>PRK</v>
      </c>
      <c r="D166" s="219" t="str">
        <f ca="1"/>
        <v>EAS           East Asia &amp; Pacific</v>
      </c>
      <c r="E166" s="219" t="str">
        <f ca="1"/>
        <v>NA</v>
      </c>
      <c r="F166" s="190" t="str">
        <f t="shared" ca="1" si="5"/>
        <v/>
      </c>
      <c r="G166" s="80">
        <f>IF(N166=7, 6.9, 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5.2378124570202873</v>
      </c>
      <c r="H166" s="80" cm="1">
        <f t="array" ref="H166">IF(
    SUM(IF(
            ISNUMBER(
                IF(
                    $M$4:$X$4,
                    (M166:X166),
                    "")),
            1,
            0))
        =0,
    NA(),
    IF(
        Parameters!$D$15=1,
        IF(
            SUM(--(ISNUMBER(IF($M$4:$X$4=1,(M166:X166),""))))&gt;0,
            MAX(IF(
                ISNUMBER(M166:X166),
                IF(
                    M$4:X$4=1,
                    M166:X166,
                    ""),
                "")),
            MAX(IF(
                ISNUMBER(M166:X166),
                IF(
                    M$4:X$4=2,
                    M166:X166,
                    ""),
                ""))
        ),
        IF(
            Parameters!$D$16=1,
            IFERROR(
                AVERAGE(IF(
                    ISNUMBER(M166:X166),
                    IF(
                        M$4:X$4=1,
                        M166:X166,
                        ""),
                    "")),
                AVERAGE(IF(
                    ISNUMBER(M166:X166),
                    IF(
                        M$4:X$4=2,
                        M166:X166,
                        ""),
                    ""))
            ),
            IF(
                Parameters!$D$17=1,
                IFERROR(
                    IF(
                        OR(
                            IF(
                                ISNUMBER(M166:X166),
                                IF(
                                    M$4:X$4=1,
                                    M166:X166,
                                    ""),
                                "")
                            =0),
                        0,
                        GEOMEAN(IF(
                            ISNUMBER(M166:X166),
                            IF(
                                M$4:X$4=1,
                                M166:X166,
                                ""),
                            ""))
                    ),
                    IF(
                        OR(IF(
                            ISNUMBER(M166:X166),
                            IF(
                                M$4:X$4=2,
                                M166:X166,
                                ""),
                            "")
                            =0),
                        0,
                        GEOMEAN(IF(
                            ISNUMBER(M166:X166),
                            IF(
                                M$4:X$4=2,
                                M166:X166,
                                ""),
                            "")))
                )
            )
        )
    )
)</f>
        <v>10</v>
      </c>
      <c r="I166" s="191" cm="1">
        <f t="array" ref="I166">IF(
    SUM(IF(
            ISNUMBER(
                IF(
                    $M$5:$X$5,
                    (M166:X166),
                    "")),
            1,
            0))
        =0,
    NA(),
    IF(
        Parameters!$D$15=1,
        IF(
            SUM(--(ISNUMBER(IF($M$5:$X$5=1,(M166:X166),""))))&gt;0,
            MAX(IF(
                ISNUMBER(M166:X166),
                IF(
                    M$5:X$5=1,
                    M166:X166,
                    ""),
                "")),
            MAX(IF(
                ISNUMBER(M166:X166),
                IF(
                    M$5:X$5=2,
                    M166:X166,
                    ""),
                ""))
        ),
        IF(
            Parameters!$D$16=1,
            IFERROR(
                AVERAGE(IF(
                    ISNUMBER(M166:X166),
                    IF(
                        M$5:X$5=1,
                        M166:X166,
                        ""),
                    "")),
                AVERAGE(IF(
                    ISNUMBER(M166:X166),
                    IF(
                        M$5:X$5=2,
                        M166:X166,
                        ""),
                    ""))
            ),
            IF(
                Parameters!$D$17=1,
                IFERROR(
                    IF(
                        OR(
                            IF(
                                ISNUMBER(M166:X166),
                                IF(
                                    M$5:X$5=1,
                                    M166:X166,
                                    ""),
                                "")
                            =0),
                        0,
                        GEOMEAN(IF(
                            ISNUMBER(M166:X166),
                            IF(
                                M$5:X$5=1,
                                M166:X166,
                                ""),
                            ""))
                    ),
                    IF(
                        OR(IF(
                            ISNUMBER(M166:X166),
                            IF(
                                M$5:X$5=2,
                                M166:X166,
                                ""),
                            "")
                            =0),
                        0,
                        GEOMEAN(IF(
                            ISNUMBER(M166:X166),
                            IF(
                                M$5:X$5=2,
                                M166:X166,
                                ""),
                            "")))
                )
            )
        )
    )
)</f>
        <v>2.74346793349169</v>
      </c>
      <c r="J166" s="242">
        <v>46281</v>
      </c>
      <c r="K166" s="242">
        <v>46281</v>
      </c>
      <c r="L166" s="91" t="s">
        <v>271</v>
      </c>
      <c r="M166" s="192">
        <v>10</v>
      </c>
      <c r="N166" s="192">
        <v>2.74346793349169</v>
      </c>
      <c r="O166" s="192">
        <v>86.5</v>
      </c>
      <c r="P166" s="192">
        <v>-0.83333333333332804</v>
      </c>
      <c r="Q166"/>
      <c r="R166"/>
      <c r="S166" s="192"/>
      <c r="T166" s="192"/>
      <c r="U166" s="192"/>
      <c r="V166" s="192"/>
      <c r="W166" s="192"/>
      <c r="X166" s="192"/>
      <c r="Y166" s="80"/>
      <c r="Z166" s="80"/>
    </row>
    <row r="167" spans="1:26" x14ac:dyDescent="0.2">
      <c r="A167" s="84">
        <v>160</v>
      </c>
      <c r="B167" s="84" t="str">
        <f ca="1"/>
        <v>Portugal</v>
      </c>
      <c r="C167" s="84" t="str">
        <f ca="1"/>
        <v>PRT</v>
      </c>
      <c r="D167" s="219" t="str">
        <f ca="1"/>
        <v>ECS           Europe &amp; Central Asia</v>
      </c>
      <c r="E167" s="219" t="str">
        <f ca="1"/>
        <v>NA</v>
      </c>
      <c r="F167" s="190" t="str">
        <f t="shared" ca="1" si="5"/>
        <v/>
      </c>
      <c r="G167" s="80">
        <f>IF(N167=7, 6.9, 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2.4123277187465955</v>
      </c>
      <c r="H167" s="80" cm="1">
        <f t="array" ref="H167">IF(
    SUM(IF(
            ISNUMBER(
                IF(
                    $M$4:$X$4,
                    (M167:X167),
                    "")),
            1,
            0))
        =0,
    NA(),
    IF(
        Parameters!$D$15=1,
        IF(
            SUM(--(ISNUMBER(IF($M$4:$X$4=1,(M167:X167),""))))&gt;0,
            MAX(IF(
                ISNUMBER(M167:X167),
                IF(
                    M$4:X$4=1,
                    M167:X167,
                    ""),
                "")),
            MAX(IF(
                ISNUMBER(M167:X167),
                IF(
                    M$4:X$4=2,
                    M167:X167,
                    ""),
                ""))
        ),
        IF(
            Parameters!$D$16=1,
            IFERROR(
                AVERAGE(IF(
                    ISNUMBER(M167:X167),
                    IF(
                        M$4:X$4=1,
                        M167:X167,
                        ""),
                    "")),
                AVERAGE(IF(
                    ISNUMBER(M167:X167),
                    IF(
                        M$4:X$4=2,
                        M167:X167,
                        ""),
                    ""))
            ),
            IF(
                Parameters!$D$17=1,
                IFERROR(
                    IF(
                        OR(
                            IF(
                                ISNUMBER(M167:X167),
                                IF(
                                    M$4:X$4=1,
                                    M167:X167,
                                    ""),
                                "")
                            =0),
                        0,
                        GEOMEAN(IF(
                            ISNUMBER(M167:X167),
                            IF(
                                M$4:X$4=1,
                                M167:X167,
                                ""),
                            ""))
                    ),
                    IF(
                        OR(IF(
                            ISNUMBER(M167:X167),
                            IF(
                                M$4:X$4=2,
                                M167:X167,
                                ""),
                            "")
                            =0),
                        0,
                        GEOMEAN(IF(
                            ISNUMBER(M167:X167),
                            IF(
                                M$4:X$4=2,
                                M167:X167,
                                ""),
                            "")))
                )
            )
        )
    )
)</f>
        <v>1.13686117611534</v>
      </c>
      <c r="I167" s="191" cm="1">
        <f t="array" ref="I167">IF(
    SUM(IF(
            ISNUMBER(
                IF(
                    $M$5:$X$5,
                    (M167:X167),
                    "")),
            1,
            0))
        =0,
    NA(),
    IF(
        Parameters!$D$15=1,
        IF(
            SUM(--(ISNUMBER(IF($M$5:$X$5=1,(M167:X167),""))))&gt;0,
            MAX(IF(
                ISNUMBER(M167:X167),
                IF(
                    M$5:X$5=1,
                    M167:X167,
                    ""),
                "")),
            MAX(IF(
                ISNUMBER(M167:X167),
                IF(
                    M$5:X$5=2,
                    M167:X167,
                    ""),
                ""))
        ),
        IF(
            Parameters!$D$16=1,
            IFERROR(
                AVERAGE(IF(
                    ISNUMBER(M167:X167),
                    IF(
                        M$5:X$5=1,
                        M167:X167,
                        ""),
                    "")),
                AVERAGE(IF(
                    ISNUMBER(M167:X167),
                    IF(
                        M$5:X$5=2,
                        M167:X167,
                        ""),
                    ""))
            ),
            IF(
                Parameters!$D$17=1,
                IFERROR(
                    IF(
                        OR(
                            IF(
                                ISNUMBER(M167:X167),
                                IF(
                                    M$5:X$5=1,
                                    M167:X167,
                                    ""),
                                "")
                            =0),
                        0,
                        GEOMEAN(IF(
                            ISNUMBER(M167:X167),
                            IF(
                                M$5:X$5=1,
                                M167:X167,
                                ""),
                            ""))
                    ),
                    IF(
                        OR(IF(
                            ISNUMBER(M167:X167),
                            IF(
                                M$5:X$5=2,
                                M167:X167,
                                ""),
                            "")
                            =0),
                        0,
                        GEOMEAN(IF(
                            ISNUMBER(M167:X167),
                            IF(
                                M$5:X$5=2,
                                M167:X167,
                                ""),
                            "")))
                )
            )
        )
    )
)</f>
        <v>5.1187648456056998</v>
      </c>
      <c r="J167" s="242">
        <v>46281</v>
      </c>
      <c r="K167" s="242">
        <v>46281</v>
      </c>
      <c r="L167" s="91" t="s">
        <v>273</v>
      </c>
      <c r="M167" s="192">
        <v>1.13686117611534</v>
      </c>
      <c r="N167" s="192">
        <v>5.1187648456056998</v>
      </c>
      <c r="O167" s="192">
        <v>26.5</v>
      </c>
      <c r="P167" s="192">
        <v>0.83333333333333204</v>
      </c>
      <c r="Q167"/>
      <c r="R167"/>
      <c r="S167" s="192"/>
      <c r="T167" s="192"/>
      <c r="U167" s="192"/>
      <c r="V167" s="192"/>
      <c r="W167" s="192"/>
      <c r="X167" s="192"/>
      <c r="Y167" s="80"/>
      <c r="Z167" s="80"/>
    </row>
    <row r="168" spans="1:26" x14ac:dyDescent="0.2">
      <c r="A168" s="84">
        <v>161</v>
      </c>
      <c r="B168" s="84" t="str">
        <f ca="1"/>
        <v>Paraguay</v>
      </c>
      <c r="C168" s="84" t="str">
        <f ca="1"/>
        <v>PRY</v>
      </c>
      <c r="D168" s="219" t="str">
        <f ca="1"/>
        <v>LCN           Latin America &amp; Caribbean</v>
      </c>
      <c r="E168" s="219" t="str">
        <f ca="1"/>
        <v>IBRD</v>
      </c>
      <c r="F168" s="190" t="str">
        <f t="shared" ca="1" si="5"/>
        <v/>
      </c>
      <c r="G168" s="80">
        <f>IF(N168=7, 6.9, 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2.6324137121157158</v>
      </c>
      <c r="H168" s="80" cm="1">
        <f t="array" ref="H168">IF(
    SUM(IF(
            ISNUMBER(
                IF(
                    $M$4:$X$4,
                    (M168:X168),
                    "")),
            1,
            0))
        =0,
    NA(),
    IF(
        Parameters!$D$15=1,
        IF(
            SUM(--(ISNUMBER(IF($M$4:$X$4=1,(M168:X168),""))))&gt;0,
            MAX(IF(
                ISNUMBER(M168:X168),
                IF(
                    M$4:X$4=1,
                    M168:X168,
                    ""),
                "")),
            MAX(IF(
                ISNUMBER(M168:X168),
                IF(
                    M$4:X$4=2,
                    M168:X168,
                    ""),
                ""))
        ),
        IF(
            Parameters!$D$16=1,
            IFERROR(
                AVERAGE(IF(
                    ISNUMBER(M168:X168),
                    IF(
                        M$4:X$4=1,
                        M168:X168,
                        ""),
                    "")),
                AVERAGE(IF(
                    ISNUMBER(M168:X168),
                    IF(
                        M$4:X$4=2,
                        M168:X168,
                        ""),
                    ""))
            ),
            IF(
                Parameters!$D$17=1,
                IFERROR(
                    IF(
                        OR(
                            IF(
                                ISNUMBER(M168:X168),
                                IF(
                                    M$4:X$4=1,
                                    M168:X168,
                                    ""),
                                "")
                            =0),
                        0,
                        GEOMEAN(IF(
                            ISNUMBER(M168:X168),
                            IF(
                                M$4:X$4=1,
                                M168:X168,
                                ""),
                            ""))
                    ),
                    IF(
                        OR(IF(
                            ISNUMBER(M168:X168),
                            IF(
                                M$4:X$4=2,
                                M168:X168,
                                ""),
                            "")
                            =0),
                        0,
                        GEOMEAN(IF(
                            ISNUMBER(M168:X168),
                            IF(
                                M$4:X$4=2,
                                M168:X168,
                                ""),
                            "")))
                )
            )
        )
    )
)</f>
        <v>2.5258549105457799</v>
      </c>
      <c r="I168" s="191" cm="1">
        <f t="array" ref="I168">IF(
    SUM(IF(
            ISNUMBER(
                IF(
                    $M$5:$X$5,
                    (M168:X168),
                    "")),
            1,
            0))
        =0,
    NA(),
    IF(
        Parameters!$D$15=1,
        IF(
            SUM(--(ISNUMBER(IF($M$5:$X$5=1,(M168:X168),""))))&gt;0,
            MAX(IF(
                ISNUMBER(M168:X168),
                IF(
                    M$5:X$5=1,
                    M168:X168,
                    ""),
                "")),
            MAX(IF(
                ISNUMBER(M168:X168),
                IF(
                    M$5:X$5=2,
                    M168:X168,
                    ""),
                ""))
        ),
        IF(
            Parameters!$D$16=1,
            IFERROR(
                AVERAGE(IF(
                    ISNUMBER(M168:X168),
                    IF(
                        M$5:X$5=1,
                        M168:X168,
                        ""),
                    "")),
                AVERAGE(IF(
                    ISNUMBER(M168:X168),
                    IF(
                        M$5:X$5=2,
                        M168:X168,
                        ""),
                    ""))
            ),
            IF(
                Parameters!$D$17=1,
                IFERROR(
                    IF(
                        OR(
                            IF(
                                ISNUMBER(M168:X168),
                                IF(
                                    M$5:X$5=1,
                                    M168:X168,
                                    ""),
                                "")
                            =0),
                        0,
                        GEOMEAN(IF(
                            ISNUMBER(M168:X168),
                            IF(
                                M$5:X$5=1,
                                M168:X168,
                                ""),
                            ""))
                    ),
                    IF(
                        OR(IF(
                            ISNUMBER(M168:X168),
                            IF(
                                M$5:X$5=2,
                                M168:X168,
                                ""),
                            "")
                            =0),
                        0,
                        GEOMEAN(IF(
                            ISNUMBER(M168:X168),
                            IF(
                                M$5:X$5=2,
                                M168:X168,
                                ""),
                            "")))
                )
            )
        )
    )
)</f>
        <v>2.7434679334916798</v>
      </c>
      <c r="J168" s="242">
        <v>46281</v>
      </c>
      <c r="K168" s="242">
        <v>46281</v>
      </c>
      <c r="L168" s="91" t="s">
        <v>275</v>
      </c>
      <c r="M168" s="192">
        <v>2.5258549105457799</v>
      </c>
      <c r="N168" s="192">
        <v>2.7434679334916798</v>
      </c>
      <c r="O168" s="192">
        <v>34.1666666666666</v>
      </c>
      <c r="P168" s="192">
        <v>-0.83333333333333504</v>
      </c>
      <c r="Q168"/>
      <c r="R168"/>
      <c r="S168" s="192"/>
      <c r="T168" s="192"/>
      <c r="U168" s="192"/>
      <c r="V168" s="192"/>
      <c r="W168" s="192"/>
      <c r="X168" s="192"/>
      <c r="Y168" s="80"/>
      <c r="Z168" s="80"/>
    </row>
    <row r="169" spans="1:26" x14ac:dyDescent="0.2">
      <c r="A169" s="84">
        <v>162</v>
      </c>
      <c r="B169" s="84" t="str">
        <f ca="1"/>
        <v>West Bank and Gaza</v>
      </c>
      <c r="C169" s="84" t="str">
        <f ca="1"/>
        <v>PSE</v>
      </c>
      <c r="D169" s="219" t="str">
        <f ca="1"/>
        <v>MEA           Middle East &amp; North Africa</v>
      </c>
      <c r="E169" s="219" t="str">
        <f ca="1"/>
        <v>NA</v>
      </c>
      <c r="F169" s="190" t="str">
        <f t="shared" ca="1" si="5"/>
        <v/>
      </c>
      <c r="G169" s="80">
        <f>IF(N169=7, 6.9, 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5.9578153866898296</v>
      </c>
      <c r="H169" s="80" cm="1">
        <f t="array" ref="H169">IF(
    SUM(IF(
            ISNUMBER(
                IF(
                    $M$4:$X$4,
                    (M169:X169),
                    "")),
            1,
            0))
        =0,
    NA(),
    IF(
        Parameters!$D$15=1,
        IF(
            SUM(--(ISNUMBER(IF($M$4:$X$4=1,(M169:X169),""))))&gt;0,
            MAX(IF(
                ISNUMBER(M169:X169),
                IF(
                    M$4:X$4=1,
                    M169:X169,
                    ""),
                "")),
            MAX(IF(
                ISNUMBER(M169:X169),
                IF(
                    M$4:X$4=2,
                    M169:X169,
                    ""),
                ""))
        ),
        IF(
            Parameters!$D$16=1,
            IFERROR(
                AVERAGE(IF(
                    ISNUMBER(M169:X169),
                    IF(
                        M$4:X$4=1,
                        M169:X169,
                        ""),
                    "")),
                AVERAGE(IF(
                    ISNUMBER(M169:X169),
                    IF(
                        M$4:X$4=2,
                        M169:X169,
                        ""),
                    ""))
            ),
            IF(
                Parameters!$D$17=1,
                IFERROR(
                    IF(
                        OR(
                            IF(
                                ISNUMBER(M169:X169),
                                IF(
                                    M$4:X$4=1,
                                    M169:X169,
                                    ""),
                                "")
                            =0),
                        0,
                        GEOMEAN(IF(
                            ISNUMBER(M169:X169),
                            IF(
                                M$4:X$4=1,
                                M169:X169,
                                ""),
                            ""))
                    ),
                    IF(
                        OR(IF(
                            ISNUMBER(M169:X169),
                            IF(
                                M$4:X$4=2,
                                M169:X169,
                                ""),
                            "")
                            =0),
                        0,
                        GEOMEAN(IF(
                            ISNUMBER(M169:X169),
                            IF(
                                M$4:X$4=2,
                                M169:X169,
                                ""),
                            "")))
                )
            )
        )
    )
)</f>
        <v>6.9344002415641199</v>
      </c>
      <c r="I169" s="191" cm="1">
        <f t="array" ref="I169">IF(
    SUM(IF(
            ISNUMBER(
                IF(
                    $M$5:$X$5,
                    (M169:X169),
                    "")),
            1,
            0))
        =0,
    NA(),
    IF(
        Parameters!$D$15=1,
        IF(
            SUM(--(ISNUMBER(IF($M$5:$X$5=1,(M169:X169),""))))&gt;0,
            MAX(IF(
                ISNUMBER(M169:X169),
                IF(
                    M$5:X$5=1,
                    M169:X169,
                    ""),
                "")),
            MAX(IF(
                ISNUMBER(M169:X169),
                IF(
                    M$5:X$5=2,
                    M169:X169,
                    ""),
                ""))
        ),
        IF(
            Parameters!$D$16=1,
            IFERROR(
                AVERAGE(IF(
                    ISNUMBER(M169:X169),
                    IF(
                        M$5:X$5=1,
                        M169:X169,
                        ""),
                    "")),
                AVERAGE(IF(
                    ISNUMBER(M169:X169),
                    IF(
                        M$5:X$5=2,
                        M169:X169,
                        ""),
                    ""))
            ),
            IF(
                Parameters!$D$17=1,
                IFERROR(
                    IF(
                        OR(
                            IF(
                                ISNUMBER(M169:X169),
                                IF(
                                    M$5:X$5=1,
                                    M169:X169,
                                    ""),
                                "")
                            =0),
                        0,
                        GEOMEAN(IF(
                            ISNUMBER(M169:X169),
                            IF(
                                M$5:X$5=1,
                                M169:X169,
                                ""),
                            ""))
                    ),
                    IF(
                        OR(IF(
                            ISNUMBER(M169:X169),
                            IF(
                                M$5:X$5=2,
                                M169:X169,
                                ""),
                            "")
                            =0),
                        0,
                        GEOMEAN(IF(
                            ISNUMBER(M169:X169),
                            IF(
                                M$5:X$5=2,
                                M169:X169,
                                ""),
                            "")))
                )
            )
        )
    )
)</f>
        <v>5.1187648456056998</v>
      </c>
      <c r="J169" s="242">
        <v>46281</v>
      </c>
      <c r="K169" s="242">
        <v>46281</v>
      </c>
      <c r="L169" s="91" t="s">
        <v>686</v>
      </c>
      <c r="M169" s="192">
        <v>6.9344002415641199</v>
      </c>
      <c r="N169" s="192">
        <v>5.1187648456056998</v>
      </c>
      <c r="O169" s="192">
        <v>58.5</v>
      </c>
      <c r="P169" s="192">
        <v>0.83333333333333504</v>
      </c>
      <c r="Q169"/>
      <c r="R169"/>
      <c r="S169" s="192"/>
      <c r="T169" s="192"/>
      <c r="U169" s="192"/>
      <c r="V169" s="192"/>
      <c r="W169" s="192"/>
      <c r="X169" s="192"/>
      <c r="Y169" s="80"/>
      <c r="Z169" s="80"/>
    </row>
    <row r="170" spans="1:26" x14ac:dyDescent="0.2">
      <c r="A170" s="84">
        <v>163</v>
      </c>
      <c r="B170" s="84" t="str">
        <f ca="1"/>
        <v>French Polynesia</v>
      </c>
      <c r="C170" s="84" t="str">
        <f ca="1"/>
        <v>PYF</v>
      </c>
      <c r="D170" s="219" t="str">
        <f ca="1"/>
        <v>EAS           East Asia &amp; Pacific</v>
      </c>
      <c r="E170" s="219" t="str">
        <f ca="1"/>
        <v>NA</v>
      </c>
      <c r="F170" s="190" t="str">
        <f t="shared" ca="1" si="5"/>
        <v/>
      </c>
      <c r="G170" s="80" t="e">
        <f>IF(N170=7, 6.9, 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#N/A</v>
      </c>
      <c r="H170" s="80" t="e" cm="1">
        <f t="array" ref="H170">IF(
    SUM(IF(
            ISNUMBER(
                IF(
                    $M$4:$X$4,
                    (M170:X170),
                    "")),
            1,
            0))
        =0,
    NA(),
    IF(
        Parameters!$D$15=1,
        IF(
            SUM(--(ISNUMBER(IF($M$4:$X$4=1,(M170:X170),""))))&gt;0,
            MAX(IF(
                ISNUMBER(M170:X170),
                IF(
                    M$4:X$4=1,
                    M170:X170,
                    ""),
                "")),
            MAX(IF(
                ISNUMBER(M170:X170),
                IF(
                    M$4:X$4=2,
                    M170:X170,
                    ""),
                ""))
        ),
        IF(
            Parameters!$D$16=1,
            IFERROR(
                AVERAGE(IF(
                    ISNUMBER(M170:X170),
                    IF(
                        M$4:X$4=1,
                        M170:X170,
                        ""),
                    "")),
                AVERAGE(IF(
                    ISNUMBER(M170:X170),
                    IF(
                        M$4:X$4=2,
                        M170:X170,
                        ""),
                    ""))
            ),
            IF(
                Parameters!$D$17=1,
                IFERROR(
                    IF(
                        OR(
                            IF(
                                ISNUMBER(M170:X170),
                                IF(
                                    M$4:X$4=1,
                                    M170:X170,
                                    ""),
                                "")
                            =0),
                        0,
                        GEOMEAN(IF(
                            ISNUMBER(M170:X170),
                            IF(
                                M$4:X$4=1,
                                M170:X170,
                                ""),
                            ""))
                    ),
                    IF(
                        OR(IF(
                            ISNUMBER(M170:X170),
                            IF(
                                M$4:X$4=2,
                                M170:X170,
                                ""),
                            "")
                            =0),
                        0,
                        GEOMEAN(IF(
                            ISNUMBER(M170:X170),
                            IF(
                                M$4:X$4=2,
                                M170:X170,
                                ""),
                            "")))
                )
            )
        )
    )
)</f>
        <v>#N/A</v>
      </c>
      <c r="I170" s="191" t="e" cm="1">
        <f t="array" ref="I170">IF(
    SUM(IF(
            ISNUMBER(
                IF(
                    $M$5:$X$5,
                    (M170:X170),
                    "")),
            1,
            0))
        =0,
    NA(),
    IF(
        Parameters!$D$15=1,
        IF(
            SUM(--(ISNUMBER(IF($M$5:$X$5=1,(M170:X170),""))))&gt;0,
            MAX(IF(
                ISNUMBER(M170:X170),
                IF(
                    M$5:X$5=1,
                    M170:X170,
                    ""),
                "")),
            MAX(IF(
                ISNUMBER(M170:X170),
                IF(
                    M$5:X$5=2,
                    M170:X170,
                    ""),
                ""))
        ),
        IF(
            Parameters!$D$16=1,
            IFERROR(
                AVERAGE(IF(
                    ISNUMBER(M170:X170),
                    IF(
                        M$5:X$5=1,
                        M170:X170,
                        ""),
                    "")),
                AVERAGE(IF(
                    ISNUMBER(M170:X170),
                    IF(
                        M$5:X$5=2,
                        M170:X170,
                        ""),
                    ""))
            ),
            IF(
                Parameters!$D$17=1,
                IFERROR(
                    IF(
                        OR(
                            IF(
                                ISNUMBER(M170:X170),
                                IF(
                                    M$5:X$5=1,
                                    M170:X170,
                                    ""),
                                "")
                            =0),
                        0,
                        GEOMEAN(IF(
                            ISNUMBER(M170:X170),
                            IF(
                                M$5:X$5=1,
                                M170:X170,
                                ""),
                            ""))
                    ),
                    IF(
                        OR(IF(
                            ISNUMBER(M170:X170),
                            IF(
                                M$5:X$5=2,
                                M170:X170,
                                ""),
                            "")
                            =0),
                        0,
                        GEOMEAN(IF(
                            ISNUMBER(M170:X170),
                            IF(
                                M$5:X$5=2,
                                M170:X170,
                                ""),
                            "")))
                )
            )
        )
    )
)</f>
        <v>#N/A</v>
      </c>
      <c r="J170" s="242" t="s">
        <v>409</v>
      </c>
      <c r="K170" s="242" t="s">
        <v>409</v>
      </c>
      <c r="L170" s="91" t="s">
        <v>687</v>
      </c>
      <c r="M170" s="192" t="s">
        <v>409</v>
      </c>
      <c r="N170" s="192" t="s">
        <v>409</v>
      </c>
      <c r="O170" s="192" t="s">
        <v>409</v>
      </c>
      <c r="P170" s="192" t="s">
        <v>409</v>
      </c>
      <c r="Q170"/>
      <c r="R170"/>
      <c r="S170" s="192"/>
      <c r="T170" s="192"/>
      <c r="U170" s="192"/>
      <c r="V170" s="192"/>
      <c r="W170" s="192"/>
      <c r="X170" s="192"/>
      <c r="Y170" s="80"/>
      <c r="Z170" s="80"/>
    </row>
    <row r="171" spans="1:26" x14ac:dyDescent="0.2">
      <c r="A171" s="84">
        <v>164</v>
      </c>
      <c r="B171" s="84" t="str">
        <f ca="1"/>
        <v>Qatar</v>
      </c>
      <c r="C171" s="84" t="str">
        <f ca="1"/>
        <v>QAT</v>
      </c>
      <c r="D171" s="219" t="str">
        <f ca="1"/>
        <v>MEA           Middle East &amp; North Africa</v>
      </c>
      <c r="E171" s="219" t="str">
        <f ca="1"/>
        <v>NA</v>
      </c>
      <c r="F171" s="190" t="str">
        <f t="shared" ca="1" si="5"/>
        <v/>
      </c>
      <c r="G171" s="80">
        <f>IF(N171=7, 6.9, 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6.9</v>
      </c>
      <c r="H171" s="80" cm="1">
        <f t="array" ref="H171">IF(
    SUM(IF(
            ISNUMBER(
                IF(
                    $M$4:$X$4,
                    (M171:X171),
                    "")),
            1,
            0))
        =0,
    NA(),
    IF(
        Parameters!$D$15=1,
        IF(
            SUM(--(ISNUMBER(IF($M$4:$X$4=1,(M171:X171),""))))&gt;0,
            MAX(IF(
                ISNUMBER(M171:X171),
                IF(
                    M$4:X$4=1,
                    M171:X171,
                    ""),
                "")),
            MAX(IF(
                ISNUMBER(M171:X171),
                IF(
                    M$4:X$4=2,
                    M171:X171,
                    ""),
                ""))
        ),
        IF(
            Parameters!$D$16=1,
            IFERROR(
                AVERAGE(IF(
                    ISNUMBER(M171:X171),
                    IF(
                        M$4:X$4=1,
                        M171:X171,
                        ""),
                    "")),
                AVERAGE(IF(
                    ISNUMBER(M171:X171),
                    IF(
                        M$4:X$4=2,
                        M171:X171,
                        ""),
                    ""))
            ),
            IF(
                Parameters!$D$17=1,
                IFERROR(
                    IF(
                        OR(
                            IF(
                                ISNUMBER(M171:X171),
                                IF(
                                    M$4:X$4=1,
                                    M171:X171,
                                    ""),
                                "")
                            =0),
                        0,
                        GEOMEAN(IF(
                            ISNUMBER(M171:X171),
                            IF(
                                M$4:X$4=1,
                                M171:X171,
                                ""),
                            ""))
                    ),
                    IF(
                        OR(IF(
                            ISNUMBER(M171:X171),
                            IF(
                                M$4:X$4=2,
                                M171:X171,
                                ""),
                            "")
                            =0),
                        0,
                        GEOMEAN(IF(
                            ISNUMBER(M171:X171),
                            IF(
                                M$4:X$4=2,
                                M171:X171,
                                ""),
                            "")))
                )
            )
        )
    )
)</f>
        <v>4.5293273948825404E-3</v>
      </c>
      <c r="I171" s="191" cm="1">
        <f t="array" ref="I171">IF(
    SUM(IF(
            ISNUMBER(
                IF(
                    $M$5:$X$5,
                    (M171:X171),
                    "")),
            1,
            0))
        =0,
    NA(),
    IF(
        Parameters!$D$15=1,
        IF(
            SUM(--(ISNUMBER(IF($M$5:$X$5=1,(M171:X171),""))))&gt;0,
            MAX(IF(
                ISNUMBER(M171:X171),
                IF(
                    M$5:X$5=1,
                    M171:X171,
                    ""),
                "")),
            MAX(IF(
                ISNUMBER(M171:X171),
                IF(
                    M$5:X$5=2,
                    M171:X171,
                    ""),
                ""))
        ),
        IF(
            Parameters!$D$16=1,
            IFERROR(
                AVERAGE(IF(
                    ISNUMBER(M171:X171),
                    IF(
                        M$5:X$5=1,
                        M171:X171,
                        ""),
                    "")),
                AVERAGE(IF(
                    ISNUMBER(M171:X171),
                    IF(
                        M$5:X$5=2,
                        M171:X171,
                        ""),
                    ""))
            ),
            IF(
                Parameters!$D$17=1,
                IFERROR(
                    IF(
                        OR(
                            IF(
                                ISNUMBER(M171:X171),
                                IF(
                                    M$5:X$5=1,
                                    M171:X171,
                                    ""),
                                "")
                            =0),
                        0,
                        GEOMEAN(IF(
                            ISNUMBER(M171:X171),
                            IF(
                                M$5:X$5=1,
                                M171:X171,
                                ""),
                            ""))
                    ),
                    IF(
                        OR(IF(
                            ISNUMBER(M171:X171),
                            IF(
                                M$5:X$5=2,
                                M171:X171,
                                ""),
                            "")
                            =0),
                        0,
                        GEOMEAN(IF(
                            ISNUMBER(M171:X171),
                            IF(
                                M$5:X$5=2,
                                M171:X171,
                                ""),
                            "")))
                )
            )
        )
    )
)</f>
        <v>7</v>
      </c>
      <c r="J171" s="242">
        <v>46281</v>
      </c>
      <c r="K171" s="242">
        <v>46281</v>
      </c>
      <c r="L171" s="91" t="s">
        <v>277</v>
      </c>
      <c r="M171" s="192">
        <v>4.5293273948825404E-3</v>
      </c>
      <c r="N171" s="192">
        <v>7</v>
      </c>
      <c r="O171" s="192">
        <v>20.25</v>
      </c>
      <c r="P171" s="192">
        <v>13.0833333333333</v>
      </c>
      <c r="Q171"/>
      <c r="R171"/>
      <c r="S171" s="192"/>
      <c r="T171" s="192"/>
      <c r="U171" s="192"/>
      <c r="V171" s="192"/>
      <c r="W171" s="192"/>
      <c r="X171" s="192"/>
      <c r="Y171" s="80"/>
      <c r="Z171" s="80"/>
    </row>
    <row r="172" spans="1:26" x14ac:dyDescent="0.2">
      <c r="A172" s="84">
        <v>165</v>
      </c>
      <c r="B172" s="84" t="str">
        <f ca="1"/>
        <v>Romania</v>
      </c>
      <c r="C172" s="84" t="str">
        <f ca="1"/>
        <v>ROU</v>
      </c>
      <c r="D172" s="219" t="str">
        <f ca="1"/>
        <v>ECS           Europe &amp; Central Asia</v>
      </c>
      <c r="E172" s="219" t="str">
        <f ca="1"/>
        <v>IBRD</v>
      </c>
      <c r="F172" s="190" t="str">
        <f t="shared" ca="1" si="5"/>
        <v/>
      </c>
      <c r="G172" s="80">
        <f>IF(N172=7, 6.9, 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6.9</v>
      </c>
      <c r="H172" s="80" cm="1">
        <f t="array" ref="H172">IF(
    SUM(IF(
            ISNUMBER(
                IF(
                    $M$4:$X$4,
                    (M172:X172),
                    "")),
            1,
            0))
        =0,
    NA(),
    IF(
        Parameters!$D$15=1,
        IF(
            SUM(--(ISNUMBER(IF($M$4:$X$4=1,(M172:X172),""))))&gt;0,
            MAX(IF(
                ISNUMBER(M172:X172),
                IF(
                    M$4:X$4=1,
                    M172:X172,
                    ""),
                "")),
            MAX(IF(
                ISNUMBER(M172:X172),
                IF(
                    M$4:X$4=2,
                    M172:X172,
                    ""),
                ""))
        ),
        IF(
            Parameters!$D$16=1,
            IFERROR(
                AVERAGE(IF(
                    ISNUMBER(M172:X172),
                    IF(
                        M$4:X$4=1,
                        M172:X172,
                        ""),
                    "")),
                AVERAGE(IF(
                    ISNUMBER(M172:X172),
                    IF(
                        M$4:X$4=2,
                        M172:X172,
                        ""),
                    ""))
            ),
            IF(
                Parameters!$D$17=1,
                IFERROR(
                    IF(
                        OR(
                            IF(
                                ISNUMBER(M172:X172),
                                IF(
                                    M$4:X$4=1,
                                    M172:X172,
                                    ""),
                                "")
                            =0),
                        0,
                        GEOMEAN(IF(
                            ISNUMBER(M172:X172),
                            IF(
                                M$4:X$4=1,
                                M172:X172,
                                ""),
                            ""))
                    ),
                    IF(
                        OR(IF(
                            ISNUMBER(M172:X172),
                            IF(
                                M$4:X$4=2,
                                M172:X172,
                                ""),
                            "")
                            =0),
                        0,
                        GEOMEAN(IF(
                            ISNUMBER(M172:X172),
                            IF(
                                M$4:X$4=2,
                                M172:X172,
                                ""),
                            "")))
                )
            )
        )
    )
)</f>
        <v>3.5826979693515502</v>
      </c>
      <c r="I172" s="191" cm="1">
        <f t="array" ref="I172">IF(
    SUM(IF(
            ISNUMBER(
                IF(
                    $M$5:$X$5,
                    (M172:X172),
                    "")),
            1,
            0))
        =0,
    NA(),
    IF(
        Parameters!$D$15=1,
        IF(
            SUM(--(ISNUMBER(IF($M$5:$X$5=1,(M172:X172),""))))&gt;0,
            MAX(IF(
                ISNUMBER(M172:X172),
                IF(
                    M$5:X$5=1,
                    M172:X172,
                    ""),
                "")),
            MAX(IF(
                ISNUMBER(M172:X172),
                IF(
                    M$5:X$5=2,
                    M172:X172,
                    ""),
                ""))
        ),
        IF(
            Parameters!$D$16=1,
            IFERROR(
                AVERAGE(IF(
                    ISNUMBER(M172:X172),
                    IF(
                        M$5:X$5=1,
                        M172:X172,
                        ""),
                    "")),
                AVERAGE(IF(
                    ISNUMBER(M172:X172),
                    IF(
                        M$5:X$5=2,
                        M172:X172,
                        ""),
                    ""))
            ),
            IF(
                Parameters!$D$17=1,
                IFERROR(
                    IF(
                        OR(
                            IF(
                                ISNUMBER(M172:X172),
                                IF(
                                    M$5:X$5=1,
                                    M172:X172,
                                    ""),
                                "")
                            =0),
                        0,
                        GEOMEAN(IF(
                            ISNUMBER(M172:X172),
                            IF(
                                M$5:X$5=1,
                                M172:X172,
                                ""),
                            ""))
                    ),
                    IF(
                        OR(IF(
                            ISNUMBER(M172:X172),
                            IF(
                                M$5:X$5=2,
                                M172:X172,
                                ""),
                            "")
                            =0),
                        0,
                        GEOMEAN(IF(
                            ISNUMBER(M172:X172),
                            IF(
                                M$5:X$5=2,
                                M172:X172,
                                ""),
                            "")))
                )
            )
        )
    )
)</f>
        <v>7</v>
      </c>
      <c r="J172" s="242">
        <v>46281</v>
      </c>
      <c r="K172" s="242">
        <v>46281</v>
      </c>
      <c r="L172" s="91" t="s">
        <v>279</v>
      </c>
      <c r="M172" s="192">
        <v>3.5826979693515502</v>
      </c>
      <c r="N172" s="192">
        <v>7</v>
      </c>
      <c r="O172" s="192">
        <v>40</v>
      </c>
      <c r="P172" s="192">
        <v>5</v>
      </c>
      <c r="Q172"/>
      <c r="R172"/>
      <c r="S172" s="192"/>
      <c r="T172" s="192"/>
      <c r="U172" s="192"/>
      <c r="V172" s="192"/>
      <c r="W172" s="192"/>
      <c r="X172" s="192"/>
      <c r="Y172" s="80"/>
      <c r="Z172" s="80"/>
    </row>
    <row r="173" spans="1:26" x14ac:dyDescent="0.2">
      <c r="A173" s="84">
        <v>166</v>
      </c>
      <c r="B173" s="84" t="str">
        <f ca="1"/>
        <v>Russian Federation</v>
      </c>
      <c r="C173" s="84" t="str">
        <f ca="1"/>
        <v>RUS</v>
      </c>
      <c r="D173" s="219" t="str">
        <f ca="1"/>
        <v>ECS           Europe &amp; Central Asia</v>
      </c>
      <c r="E173" s="219" t="str">
        <f ca="1"/>
        <v>IBRD</v>
      </c>
      <c r="F173" s="190" t="str">
        <f t="shared" ca="1" si="5"/>
        <v/>
      </c>
      <c r="G173" s="80">
        <f>IF(N173=7, 6.9, 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2.7436789910238604</v>
      </c>
      <c r="H173" s="80" cm="1">
        <f t="array" ref="H173">IF(
    SUM(IF(
            ISNUMBER(
                IF(
                    $M$4:$X$4,
                    (M173:X173),
                    "")),
            1,
            0))
        =0,
    NA(),
    IF(
        Parameters!$D$15=1,
        IF(
            SUM(--(ISNUMBER(IF($M$4:$X$4=1,(M173:X173),""))))&gt;0,
            MAX(IF(
                ISNUMBER(M173:X173),
                IF(
                    M$4:X$4=1,
                    M173:X173,
                    ""),
                "")),
            MAX(IF(
                ISNUMBER(M173:X173),
                IF(
                    M$4:X$4=2,
                    M173:X173,
                    ""),
                ""))
        ),
        IF(
            Parameters!$D$16=1,
            IFERROR(
                AVERAGE(IF(
                    ISNUMBER(M173:X173),
                    IF(
                        M$4:X$4=1,
                        M173:X173,
                        ""),
                    "")),
                AVERAGE(IF(
                    ISNUMBER(M173:X173),
                    IF(
                        M$4:X$4=2,
                        M173:X173,
                        ""),
                    ""))
            ),
            IF(
                Parameters!$D$17=1,
                IFERROR(
                    IF(
                        OR(
                            IF(
                                ISNUMBER(M173:X173),
                                IF(
                                    M$4:X$4=1,
                                    M173:X173,
                                    ""),
                                "")
                            =0),
                        0,
                        GEOMEAN(IF(
                            ISNUMBER(M173:X173),
                            IF(
                                M$4:X$4=1,
                                M173:X173,
                                ""),
                            ""))
                    ),
                    IF(
                        OR(IF(
                            ISNUMBER(M173:X173),
                            IF(
                                M$4:X$4=2,
                                M173:X173,
                                ""),
                            "")
                            =0),
                        0,
                        GEOMEAN(IF(
                            ISNUMBER(M173:X173),
                            IF(
                                M$4:X$4=2,
                                M173:X173,
                                ""),
                            "")))
                )
            )
        )
    )
)</f>
        <v>8.9273042953121404</v>
      </c>
      <c r="I173" s="191" cm="1">
        <f t="array" ref="I173">IF(
    SUM(IF(
            ISNUMBER(
                IF(
                    $M$5:$X$5,
                    (M173:X173),
                    "")),
            1,
            0))
        =0,
    NA(),
    IF(
        Parameters!$D$15=1,
        IF(
            SUM(--(ISNUMBER(IF($M$5:$X$5=1,(M173:X173),""))))&gt;0,
            MAX(IF(
                ISNUMBER(M173:X173),
                IF(
                    M$5:X$5=1,
                    M173:X173,
                    ""),
                "")),
            MAX(IF(
                ISNUMBER(M173:X173),
                IF(
                    M$5:X$5=2,
                    M173:X173,
                    ""),
                ""))
        ),
        IF(
            Parameters!$D$16=1,
            IFERROR(
                AVERAGE(IF(
                    ISNUMBER(M173:X173),
                    IF(
                        M$5:X$5=1,
                        M173:X173,
                        ""),
                    "")),
                AVERAGE(IF(
                    ISNUMBER(M173:X173),
                    IF(
                        M$5:X$5=2,
                        M173:X173,
                        ""),
                    ""))
            ),
            IF(
                Parameters!$D$17=1,
                IFERROR(
                    IF(
                        OR(
                            IF(
                                ISNUMBER(M173:X173),
                                IF(
                                    M$5:X$5=1,
                                    M173:X173,
                                    ""),
                                "")
                            =0),
                        0,
                        GEOMEAN(IF(
                            ISNUMBER(M173:X173),
                            IF(
                                M$5:X$5=1,
                                M173:X173,
                                ""),
                            ""))
                    ),
                    IF(
                        OR(IF(
                            ISNUMBER(M173:X173),
                            IF(
                                M$5:X$5=2,
                                M173:X173,
                                ""),
                            "")
                            =0),
                        0,
                        GEOMEAN(IF(
                            ISNUMBER(M173:X173),
                            IF(
                                M$5:X$5=2,
                                M173:X173,
                                ""),
                            "")))
                )
            )
        )
    )
)</f>
        <v>0.84323040380046799</v>
      </c>
      <c r="J173" s="242">
        <v>44896</v>
      </c>
      <c r="K173" s="242">
        <v>44887</v>
      </c>
      <c r="L173" s="91" t="s">
        <v>281</v>
      </c>
      <c r="M173" s="192">
        <v>8.9273042953121404</v>
      </c>
      <c r="N173" s="192">
        <v>0.84323040380046799</v>
      </c>
      <c r="O173" s="192">
        <v>69.5</v>
      </c>
      <c r="P173" s="192">
        <v>-2.1666666666666701</v>
      </c>
      <c r="Q173"/>
      <c r="R173"/>
      <c r="S173" s="192"/>
      <c r="T173" s="192"/>
      <c r="U173" s="192"/>
      <c r="V173" s="192"/>
      <c r="W173" s="192"/>
      <c r="X173" s="192"/>
      <c r="Y173" s="80"/>
      <c r="Z173" s="80"/>
    </row>
    <row r="174" spans="1:26" x14ac:dyDescent="0.2">
      <c r="A174" s="84">
        <v>167</v>
      </c>
      <c r="B174" s="84" t="str">
        <f ca="1"/>
        <v>Rwanda</v>
      </c>
      <c r="C174" s="84" t="str">
        <f ca="1"/>
        <v>RWA</v>
      </c>
      <c r="D174" s="219" t="str">
        <f ca="1"/>
        <v>SSF           Sub-Saharan Africa</v>
      </c>
      <c r="E174" s="219" t="str">
        <f ca="1"/>
        <v>IDA</v>
      </c>
      <c r="F174" s="190" t="str">
        <f t="shared" ca="1" si="5"/>
        <v/>
      </c>
      <c r="G174" s="80">
        <f>IF(N174=7, 6.9, 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7.6960057540955491</v>
      </c>
      <c r="H174" s="80" cm="1">
        <f t="array" ref="H174">IF(
    SUM(IF(
            ISNUMBER(
                IF(
                    $M$4:$X$4,
                    (M174:X174),
                    "")),
            1,
            0))
        =0,
    NA(),
    IF(
        Parameters!$D$15=1,
        IF(
            SUM(--(ISNUMBER(IF($M$4:$X$4=1,(M174:X174),""))))&gt;0,
            MAX(IF(
                ISNUMBER(M174:X174),
                IF(
                    M$4:X$4=1,
                    M174:X174,
                    ""),
                "")),
            MAX(IF(
                ISNUMBER(M174:X174),
                IF(
                    M$4:X$4=2,
                    M174:X174,
                    ""),
                ""))
        ),
        IF(
            Parameters!$D$16=1,
            IFERROR(
                AVERAGE(IF(
                    ISNUMBER(M174:X174),
                    IF(
                        M$4:X$4=1,
                        M174:X174,
                        ""),
                    "")),
                AVERAGE(IF(
                    ISNUMBER(M174:X174),
                    IF(
                        M$4:X$4=2,
                        M174:X174,
                        ""),
                    ""))
            ),
            IF(
                Parameters!$D$17=1,
                IFERROR(
                    IF(
                        OR(
                            IF(
                                ISNUMBER(M174:X174),
                                IF(
                                    M$4:X$4=1,
                                    M174:X174,
                                    ""),
                                "")
                            =0),
                        0,
                        GEOMEAN(IF(
                            ISNUMBER(M174:X174),
                            IF(
                                M$4:X$4=1,
                                M174:X174,
                                ""),
                            ""))
                    ),
                    IF(
                        OR(IF(
                            ISNUMBER(M174:X174),
                            IF(
                                M$4:X$4=2,
                                M174:X174,
                                ""),
                            "")
                            =0),
                        0,
                        GEOMEAN(IF(
                            ISNUMBER(M174:X174),
                            IF(
                                M$4:X$4=2,
                                M174:X174,
                                ""),
                            "")))
                )
            )
        )
    )
)</f>
        <v>5.92285045670718</v>
      </c>
      <c r="I174" s="191" cm="1">
        <f t="array" ref="I174">IF(
    SUM(IF(
            ISNUMBER(
                IF(
                    $M$5:$X$5,
                    (M174:X174),
                    "")),
            1,
            0))
        =0,
    NA(),
    IF(
        Parameters!$D$15=1,
        IF(
            SUM(--(ISNUMBER(IF($M$5:$X$5=1,(M174:X174),""))))&gt;0,
            MAX(IF(
                ISNUMBER(M174:X174),
                IF(
                    M$5:X$5=1,
                    M174:X174,
                    ""),
                "")),
            MAX(IF(
                ISNUMBER(M174:X174),
                IF(
                    M$5:X$5=2,
                    M174:X174,
                    ""),
                ""))
        ),
        IF(
            Parameters!$D$16=1,
            IFERROR(
                AVERAGE(IF(
                    ISNUMBER(M174:X174),
                    IF(
                        M$5:X$5=1,
                        M174:X174,
                        ""),
                    "")),
                AVERAGE(IF(
                    ISNUMBER(M174:X174),
                    IF(
                        M$5:X$5=2,
                        M174:X174,
                        ""),
                    ""))
            ),
            IF(
                Parameters!$D$17=1,
                IFERROR(
                    IF(
                        OR(
                            IF(
                                ISNUMBER(M174:X174),
                                IF(
                                    M$5:X$5=1,
                                    M174:X174,
                                    ""),
                                "")
                            =0),
                        0,
                        GEOMEAN(IF(
                            ISNUMBER(M174:X174),
                            IF(
                                M$5:X$5=1,
                                M174:X174,
                                ""),
                            ""))
                    ),
                    IF(
                        OR(IF(
                            ISNUMBER(M174:X174),
                            IF(
                                M$5:X$5=2,
                                M174:X174,
                                ""),
                            "")
                            =0),
                        0,
                        GEOMEAN(IF(
                            ISNUMBER(M174:X174),
                            IF(
                                M$5:X$5=2,
                                M174:X174,
                                ""),
                            "")))
                )
            )
        )
    )
)</f>
        <v>10</v>
      </c>
      <c r="J174" s="242">
        <v>46281</v>
      </c>
      <c r="K174" s="242">
        <v>46281</v>
      </c>
      <c r="L174" s="91" t="s">
        <v>283</v>
      </c>
      <c r="M174" s="192">
        <v>5.92285045670718</v>
      </c>
      <c r="N174" s="192">
        <v>10</v>
      </c>
      <c r="O174" s="192">
        <v>52.9166666666666</v>
      </c>
      <c r="P174" s="192">
        <v>4.4166666666666599</v>
      </c>
      <c r="Q174"/>
      <c r="R174"/>
      <c r="S174" s="192"/>
      <c r="T174" s="192"/>
      <c r="U174" s="192"/>
      <c r="V174" s="192"/>
      <c r="W174" s="192"/>
      <c r="X174" s="192"/>
      <c r="Y174" s="80"/>
      <c r="Z174" s="80"/>
    </row>
    <row r="175" spans="1:26" x14ac:dyDescent="0.2">
      <c r="A175" s="84">
        <v>168</v>
      </c>
      <c r="B175" s="84" t="str">
        <f ca="1"/>
        <v>Saudi Arabia</v>
      </c>
      <c r="C175" s="84" t="str">
        <f ca="1"/>
        <v>SAU</v>
      </c>
      <c r="D175" s="219" t="str">
        <f ca="1"/>
        <v>MEA           Middle East &amp; North Africa</v>
      </c>
      <c r="E175" s="219" t="str">
        <f ca="1"/>
        <v>NA</v>
      </c>
      <c r="F175" s="190" t="str">
        <f t="shared" ca="1" si="5"/>
        <v/>
      </c>
      <c r="G175" s="80">
        <f>IF(N175=7, 6.9, 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6.9</v>
      </c>
      <c r="H175" s="80" cm="1">
        <f t="array" ref="H175">IF(
    SUM(IF(
            ISNUMBER(
                IF(
                    $M$4:$X$4,
                    (M175:X175),
                    "")),
            1,
            0))
        =0,
    NA(),
    IF(
        Parameters!$D$15=1,
        IF(
            SUM(--(ISNUMBER(IF($M$4:$X$4=1,(M175:X175),""))))&gt;0,
            MAX(IF(
                ISNUMBER(M175:X175),
                IF(
                    M$4:X$4=1,
                    M175:X175,
                    ""),
                "")),
            MAX(IF(
                ISNUMBER(M175:X175),
                IF(
                    M$4:X$4=2,
                    M175:X175,
                    ""),
                ""))
        ),
        IF(
            Parameters!$D$16=1,
            IFERROR(
                AVERAGE(IF(
                    ISNUMBER(M175:X175),
                    IF(
                        M$4:X$4=1,
                        M175:X175,
                        ""),
                    "")),
                AVERAGE(IF(
                    ISNUMBER(M175:X175),
                    IF(
                        M$4:X$4=2,
                        M175:X175,
                        ""),
                    ""))
            ),
            IF(
                Parameters!$D$17=1,
                IFERROR(
                    IF(
                        OR(
                            IF(
                                ISNUMBER(M175:X175),
                                IF(
                                    M$4:X$4=1,
                                    M175:X175,
                                    ""),
                                "")
                            =0),
                        0,
                        GEOMEAN(IF(
                            ISNUMBER(M175:X175),
                            IF(
                                M$4:X$4=1,
                                M175:X175,
                                ""),
                            ""))
                    ),
                    IF(
                        OR(IF(
                            ISNUMBER(M175:X175),
                            IF(
                                M$4:X$4=2,
                                M175:X175,
                                ""),
                            "")
                            =0),
                        0,
                        GEOMEAN(IF(
                            ISNUMBER(M175:X175),
                            IF(
                                M$4:X$4=2,
                                M175:X175,
                                ""),
                            "")))
                )
            )
        )
    )
)</f>
        <v>1.0462746282177</v>
      </c>
      <c r="I175" s="191" cm="1">
        <f t="array" ref="I175">IF(
    SUM(IF(
            ISNUMBER(
                IF(
                    $M$5:$X$5,
                    (M175:X175),
                    "")),
            1,
            0))
        =0,
    NA(),
    IF(
        Parameters!$D$15=1,
        IF(
            SUM(--(ISNUMBER(IF($M$5:$X$5=1,(M175:X175),""))))&gt;0,
            MAX(IF(
                ISNUMBER(M175:X175),
                IF(
                    M$5:X$5=1,
                    M175:X175,
                    ""),
                "")),
            MAX(IF(
                ISNUMBER(M175:X175),
                IF(
                    M$5:X$5=2,
                    M175:X175,
                    ""),
                ""))
        ),
        IF(
            Parameters!$D$16=1,
            IFERROR(
                AVERAGE(IF(
                    ISNUMBER(M175:X175),
                    IF(
                        M$5:X$5=1,
                        M175:X175,
                        ""),
                    "")),
                AVERAGE(IF(
                    ISNUMBER(M175:X175),
                    IF(
                        M$5:X$5=2,
                        M175:X175,
                        ""),
                    ""))
            ),
            IF(
                Parameters!$D$17=1,
                IFERROR(
                    IF(
                        OR(
                            IF(
                                ISNUMBER(M175:X175),
                                IF(
                                    M$5:X$5=1,
                                    M175:X175,
                                    ""),
                                "")
                            =0),
                        0,
                        GEOMEAN(IF(
                            ISNUMBER(M175:X175),
                            IF(
                                M$5:X$5=1,
                                M175:X175,
                                ""),
                            ""))
                    ),
                    IF(
                        OR(IF(
                            ISNUMBER(M175:X175),
                            IF(
                                M$5:X$5=2,
                                M175:X175,
                                ""),
                            "")
                            =0),
                        0,
                        GEOMEAN(IF(
                            ISNUMBER(M175:X175),
                            IF(
                                M$5:X$5=2,
                                M175:X175,
                                ""),
                            "")))
                )
            )
        )
    )
)</f>
        <v>7</v>
      </c>
      <c r="J175" s="242">
        <v>44896</v>
      </c>
      <c r="K175" s="242">
        <v>46281</v>
      </c>
      <c r="L175" s="91" t="s">
        <v>285</v>
      </c>
      <c r="M175" s="192">
        <v>1.0462746282177</v>
      </c>
      <c r="N175" s="192">
        <v>7</v>
      </c>
      <c r="O175" s="192">
        <v>26</v>
      </c>
      <c r="P175" s="192">
        <v>10.6666666666666</v>
      </c>
      <c r="Q175"/>
      <c r="R175"/>
      <c r="S175" s="192"/>
      <c r="T175" s="192"/>
      <c r="U175" s="192"/>
      <c r="V175" s="192"/>
      <c r="W175" s="192"/>
      <c r="X175" s="192"/>
      <c r="Y175" s="80"/>
      <c r="Z175" s="80"/>
    </row>
    <row r="176" spans="1:26" x14ac:dyDescent="0.2">
      <c r="A176" s="84">
        <v>169</v>
      </c>
      <c r="B176" s="84" t="str">
        <f ca="1"/>
        <v>Sudan</v>
      </c>
      <c r="C176" s="84" t="str">
        <f ca="1"/>
        <v>SDN</v>
      </c>
      <c r="D176" s="219" t="str">
        <f ca="1"/>
        <v>SSF           Sub-Saharan Africa</v>
      </c>
      <c r="E176" s="219" t="str">
        <f ca="1"/>
        <v>IDA</v>
      </c>
      <c r="F176" s="190" t="str">
        <f t="shared" ca="1" si="5"/>
        <v/>
      </c>
      <c r="G176" s="80">
        <f>IF(N176=7, 6.9, 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6.2698615531355157</v>
      </c>
      <c r="H176" s="80" cm="1">
        <f t="array" ref="H176">IF(
    SUM(IF(
            ISNUMBER(
                IF(
                    $M$4:$X$4,
                    (M176:X176),
                    "")),
            1,
            0))
        =0,
    NA(),
    IF(
        Parameters!$D$15=1,
        IF(
            SUM(--(ISNUMBER(IF($M$4:$X$4=1,(M176:X176),""))))&gt;0,
            MAX(IF(
                ISNUMBER(M176:X176),
                IF(
                    M$4:X$4=1,
                    M176:X176,
                    ""),
                "")),
            MAX(IF(
                ISNUMBER(M176:X176),
                IF(
                    M$4:X$4=2,
                    M176:X176,
                    ""),
                ""))
        ),
        IF(
            Parameters!$D$16=1,
            IFERROR(
                AVERAGE(IF(
                    ISNUMBER(M176:X176),
                    IF(
                        M$4:X$4=1,
                        M176:X176,
                        ""),
                    "")),
                AVERAGE(IF(
                    ISNUMBER(M176:X176),
                    IF(
                        M$4:X$4=2,
                        M176:X176,
                        ""),
                    ""))
            ),
            IF(
                Parameters!$D$17=1,
                IFERROR(
                    IF(
                        OR(
                            IF(
                                ISNUMBER(M176:X176),
                                IF(
                                    M$4:X$4=1,
                                    M176:X176,
                                    ""),
                                "")
                            =0),
                        0,
                        GEOMEAN(IF(
                            ISNUMBER(M176:X176),
                            IF(
                                M$4:X$4=1,
                                M176:X176,
                                ""),
                            ""))
                    ),
                    IF(
                        OR(IF(
                            ISNUMBER(M176:X176),
                            IF(
                                M$4:X$4=2,
                                M176:X176,
                                ""),
                            "")
                            =0),
                        0,
                        GEOMEAN(IF(
                            ISNUMBER(M176:X176),
                            IF(
                                M$4:X$4=2,
                                M176:X176,
                                ""),
                            "")))
                )
            )
        )
    )
)</f>
        <v>10</v>
      </c>
      <c r="I176" s="191" cm="1">
        <f t="array" ref="I176">IF(
    SUM(IF(
            ISNUMBER(
                IF(
                    $M$5:$X$5,
                    (M176:X176),
                    "")),
            1,
            0))
        =0,
    NA(),
    IF(
        Parameters!$D$15=1,
        IF(
            SUM(--(ISNUMBER(IF($M$5:$X$5=1,(M176:X176),""))))&gt;0,
            MAX(IF(
                ISNUMBER(M176:X176),
                IF(
                    M$5:X$5=1,
                    M176:X176,
                    ""),
                "")),
            MAX(IF(
                ISNUMBER(M176:X176),
                IF(
                    M$5:X$5=2,
                    M176:X176,
                    ""),
                ""))
        ),
        IF(
            Parameters!$D$16=1,
            IFERROR(
                AVERAGE(IF(
                    ISNUMBER(M176:X176),
                    IF(
                        M$5:X$5=1,
                        M176:X176,
                        ""),
                    "")),
                AVERAGE(IF(
                    ISNUMBER(M176:X176),
                    IF(
                        M$5:X$5=2,
                        M176:X176,
                        ""),
                    ""))
            ),
            IF(
                Parameters!$D$17=1,
                IFERROR(
                    IF(
                        OR(
                            IF(
                                ISNUMBER(M176:X176),
                                IF(
                                    M$5:X$5=1,
                                    M176:X176,
                                    ""),
                                "")
                            =0),
                        0,
                        GEOMEAN(IF(
                            ISNUMBER(M176:X176),
                            IF(
                                M$5:X$5=1,
                                M176:X176,
                                ""),
                            ""))
                    ),
                    IF(
                        OR(IF(
                            ISNUMBER(M176:X176),
                            IF(
                                M$5:X$5=2,
                                M176:X176,
                                ""),
                            "")
                            =0),
                        0,
                        GEOMEAN(IF(
                            ISNUMBER(M176:X176),
                            IF(
                                M$5:X$5=2,
                                M176:X176,
                                ""),
                            "")))
                )
            )
        )
    )
)</f>
        <v>3.93111638954869</v>
      </c>
      <c r="J176" s="242">
        <v>45901</v>
      </c>
      <c r="K176" s="242">
        <v>44699</v>
      </c>
      <c r="L176" s="91" t="s">
        <v>287</v>
      </c>
      <c r="M176" s="192">
        <v>10</v>
      </c>
      <c r="N176" s="192">
        <v>3.93111638954869</v>
      </c>
      <c r="O176" s="192">
        <v>98.6666666666666</v>
      </c>
      <c r="P176" s="192">
        <v>0</v>
      </c>
      <c r="Q176"/>
      <c r="R176"/>
      <c r="S176" s="192"/>
      <c r="T176" s="192"/>
      <c r="U176" s="192"/>
      <c r="V176" s="192"/>
      <c r="W176" s="192"/>
      <c r="X176" s="192"/>
      <c r="Y176" s="80"/>
      <c r="Z176" s="80"/>
    </row>
    <row r="177" spans="1:26" x14ac:dyDescent="0.2">
      <c r="A177" s="84">
        <v>170</v>
      </c>
      <c r="B177" s="84" t="str">
        <f ca="1"/>
        <v>Senegal</v>
      </c>
      <c r="C177" s="84" t="str">
        <f ca="1"/>
        <v>SEN</v>
      </c>
      <c r="D177" s="219" t="str">
        <f ca="1"/>
        <v>SSF           Sub-Saharan Africa</v>
      </c>
      <c r="E177" s="219" t="str">
        <f ca="1"/>
        <v>IDA</v>
      </c>
      <c r="F177" s="190" t="str">
        <f t="shared" ca="1" si="5"/>
        <v/>
      </c>
      <c r="G177" s="80">
        <f>IF(N177=7, 6.9, 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3.5087037975181063</v>
      </c>
      <c r="H177" s="80" cm="1">
        <f t="array" ref="H177">IF(
    SUM(IF(
            ISNUMBER(
                IF(
                    $M$4:$X$4,
                    (M177:X177),
                    "")),
            1,
            0))
        =0,
    NA(),
    IF(
        Parameters!$D$15=1,
        IF(
            SUM(--(ISNUMBER(IF($M$4:$X$4=1,(M177:X177),""))))&gt;0,
            MAX(IF(
                ISNUMBER(M177:X177),
                IF(
                    M$4:X$4=1,
                    M177:X177,
                    ""),
                "")),
            MAX(IF(
                ISNUMBER(M177:X177),
                IF(
                    M$4:X$4=2,
                    M177:X177,
                    ""),
                ""))
        ),
        IF(
            Parameters!$D$16=1,
            IFERROR(
                AVERAGE(IF(
                    ISNUMBER(M177:X177),
                    IF(
                        M$4:X$4=1,
                        M177:X177,
                        ""),
                    "")),
                AVERAGE(IF(
                    ISNUMBER(M177:X177),
                    IF(
                        M$4:X$4=2,
                        M177:X177,
                        ""),
                    ""))
            ),
            IF(
                Parameters!$D$17=1,
                IFERROR(
                    IF(
                        OR(
                            IF(
                                ISNUMBER(M177:X177),
                                IF(
                                    M$4:X$4=1,
                                    M177:X177,
                                    ""),
                                "")
                            =0),
                        0,
                        GEOMEAN(IF(
                            ISNUMBER(M177:X177),
                            IF(
                                M$4:X$4=1,
                                M177:X177,
                                ""),
                            ""))
                    ),
                    IF(
                        OR(IF(
                            ISNUMBER(M177:X177),
                            IF(
                                M$4:X$4=2,
                                M177:X177,
                                ""),
                            "")
                            =0),
                        0,
                        GEOMEAN(IF(
                            ISNUMBER(M177:X177),
                            IF(
                                M$4:X$4=2,
                                M177:X177,
                                ""),
                            "")))
                )
            )
        )
    )
)</f>
        <v>2.40507284668226</v>
      </c>
      <c r="I177" s="191" cm="1">
        <f t="array" ref="I177">IF(
    SUM(IF(
            ISNUMBER(
                IF(
                    $M$5:$X$5,
                    (M177:X177),
                    "")),
            1,
            0))
        =0,
    NA(),
    IF(
        Parameters!$D$15=1,
        IF(
            SUM(--(ISNUMBER(IF($M$5:$X$5=1,(M177:X177),""))))&gt;0,
            MAX(IF(
                ISNUMBER(M177:X177),
                IF(
                    M$5:X$5=1,
                    M177:X177,
                    ""),
                "")),
            MAX(IF(
                ISNUMBER(M177:X177),
                IF(
                    M$5:X$5=2,
                    M177:X177,
                    ""),
                ""))
        ),
        IF(
            Parameters!$D$16=1,
            IFERROR(
                AVERAGE(IF(
                    ISNUMBER(M177:X177),
                    IF(
                        M$5:X$5=1,
                        M177:X177,
                        ""),
                    "")),
                AVERAGE(IF(
                    ISNUMBER(M177:X177),
                    IF(
                        M$5:X$5=2,
                        M177:X177,
                        ""),
                    ""))
            ),
            IF(
                Parameters!$D$17=1,
                IFERROR(
                    IF(
                        OR(
                            IF(
                                ISNUMBER(M177:X177),
                                IF(
                                    M$5:X$5=1,
                                    M177:X177,
                                    ""),
                                "")
                            =0),
                        0,
                        GEOMEAN(IF(
                            ISNUMBER(M177:X177),
                            IF(
                                M$5:X$5=1,
                                M177:X177,
                                ""),
                            ""))
                    ),
                    IF(
                        OR(IF(
                            ISNUMBER(M177:X177),
                            IF(
                                M$5:X$5=2,
                                M177:X177,
                                ""),
                            "")
                            =0),
                        0,
                        GEOMEAN(IF(
                            ISNUMBER(M177:X177),
                            IF(
                                M$5:X$5=2,
                                M177:X177,
                                ""),
                            "")))
                )
            )
        )
    )
)</f>
        <v>5.1187648456056998</v>
      </c>
      <c r="J177" s="242">
        <v>46281</v>
      </c>
      <c r="K177" s="242">
        <v>44620</v>
      </c>
      <c r="L177" s="91" t="s">
        <v>289</v>
      </c>
      <c r="M177" s="192">
        <v>2.40507284668226</v>
      </c>
      <c r="N177" s="192">
        <v>5.1187648456056998</v>
      </c>
      <c r="O177" s="192">
        <v>33.5</v>
      </c>
      <c r="P177" s="192">
        <v>0.83333333333333504</v>
      </c>
      <c r="Q177"/>
      <c r="R177"/>
      <c r="S177" s="192"/>
      <c r="T177" s="192"/>
      <c r="U177" s="192"/>
      <c r="V177" s="192"/>
      <c r="W177" s="192"/>
      <c r="X177" s="192"/>
      <c r="Y177" s="80"/>
      <c r="Z177" s="80"/>
    </row>
    <row r="178" spans="1:26" x14ac:dyDescent="0.2">
      <c r="A178" s="84">
        <v>171</v>
      </c>
      <c r="B178" s="84" t="str">
        <f ca="1"/>
        <v>Singapore</v>
      </c>
      <c r="C178" s="84" t="str">
        <f ca="1"/>
        <v>SGP</v>
      </c>
      <c r="D178" s="219" t="str">
        <f ca="1"/>
        <v>EAS           East Asia &amp; Pacific</v>
      </c>
      <c r="E178" s="219" t="str">
        <f ca="1"/>
        <v>NA</v>
      </c>
      <c r="F178" s="190" t="str">
        <f t="shared" ca="1" si="5"/>
        <v/>
      </c>
      <c r="G178" s="80">
        <f>IF(N178=7, 6.9, 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6.9</v>
      </c>
      <c r="H178" s="80" cm="1">
        <f t="array" ref="H178">IF(
    SUM(IF(
            ISNUMBER(
                IF(
                    $M$4:$X$4,
                    (M178:X178),
                    "")),
            1,
            0))
        =0,
    NA(),
    IF(
        Parameters!$D$15=1,
        IF(
            SUM(--(ISNUMBER(IF($M$4:$X$4=1,(M178:X178),""))))&gt;0,
            MAX(IF(
                ISNUMBER(M178:X178),
                IF(
                    M$4:X$4=1,
                    M178:X178,
                    ""),
                "")),
            MAX(IF(
                ISNUMBER(M178:X178),
                IF(
                    M$4:X$4=2,
                    M178:X178,
                    ""),
                ""))
        ),
        IF(
            Parameters!$D$16=1,
            IFERROR(
                AVERAGE(IF(
                    ISNUMBER(M178:X178),
                    IF(
                        M$4:X$4=1,
                        M178:X178,
                        ""),
                    "")),
                AVERAGE(IF(
                    ISNUMBER(M178:X178),
                    IF(
                        M$4:X$4=2,
                        M178:X178,
                        ""),
                    ""))
            ),
            IF(
                Parameters!$D$17=1,
                IFERROR(
                    IF(
                        OR(
                            IF(
                                ISNUMBER(M178:X178),
                                IF(
                                    M$4:X$4=1,
                                    M178:X178,
                                    ""),
                                "")
                            =0),
                        0,
                        GEOMEAN(IF(
                            ISNUMBER(M178:X178),
                            IF(
                                M$4:X$4=1,
                                M178:X178,
                                ""),
                            ""))
                    ),
                    IF(
                        OR(IF(
                            ISNUMBER(M178:X178),
                            IF(
                                M$4:X$4=2,
                                M178:X178,
                                ""),
                            "")
                            =0),
                        0,
                        GEOMEAN(IF(
                            ISNUMBER(M178:X178),
                            IF(
                                M$4:X$4=2,
                                M178:X178,
                                ""),
                            "")))
                )
            )
        )
    )
)</f>
        <v>0</v>
      </c>
      <c r="I178" s="191" cm="1">
        <f t="array" ref="I178">IF(
    SUM(IF(
            ISNUMBER(
                IF(
                    $M$5:$X$5,
                    (M178:X178),
                    "")),
            1,
            0))
        =0,
    NA(),
    IF(
        Parameters!$D$15=1,
        IF(
            SUM(--(ISNUMBER(IF($M$5:$X$5=1,(M178:X178),""))))&gt;0,
            MAX(IF(
                ISNUMBER(M178:X178),
                IF(
                    M$5:X$5=1,
                    M178:X178,
                    ""),
                "")),
            MAX(IF(
                ISNUMBER(M178:X178),
                IF(
                    M$5:X$5=2,
                    M178:X178,
                    ""),
                ""))
        ),
        IF(
            Parameters!$D$16=1,
            IFERROR(
                AVERAGE(IF(
                    ISNUMBER(M178:X178),
                    IF(
                        M$5:X$5=1,
                        M178:X178,
                        ""),
                    "")),
                AVERAGE(IF(
                    ISNUMBER(M178:X178),
                    IF(
                        M$5:X$5=2,
                        M178:X178,
                        ""),
                    ""))
            ),
            IF(
                Parameters!$D$17=1,
                IFERROR(
                    IF(
                        OR(
                            IF(
                                ISNUMBER(M178:X178),
                                IF(
                                    M$5:X$5=1,
                                    M178:X178,
                                    ""),
                                "")
                            =0),
                        0,
                        GEOMEAN(IF(
                            ISNUMBER(M178:X178),
                            IF(
                                M$5:X$5=1,
                                M178:X178,
                                ""),
                            ""))
                    ),
                    IF(
                        OR(IF(
                            ISNUMBER(M178:X178),
                            IF(
                                M$5:X$5=2,
                                M178:X178,
                                ""),
                            "")
                            =0),
                        0,
                        GEOMEAN(IF(
                            ISNUMBER(M178:X178),
                            IF(
                                M$5:X$5=2,
                                M178:X178,
                                ""),
                            "")))
                )
            )
        )
    )
)</f>
        <v>7</v>
      </c>
      <c r="J178" s="242">
        <v>46281</v>
      </c>
      <c r="K178" s="242">
        <v>44699</v>
      </c>
      <c r="L178" s="91" t="s">
        <v>291</v>
      </c>
      <c r="M178" s="192">
        <v>0</v>
      </c>
      <c r="N178" s="192">
        <v>7</v>
      </c>
      <c r="O178" s="192">
        <v>6.9166666666666599</v>
      </c>
      <c r="P178" s="192">
        <v>2.4166666666666599</v>
      </c>
      <c r="Q178"/>
      <c r="R178"/>
      <c r="S178" s="192"/>
      <c r="T178" s="192"/>
      <c r="U178" s="192"/>
      <c r="V178" s="192"/>
      <c r="W178" s="192"/>
      <c r="X178" s="192"/>
      <c r="Y178" s="80"/>
      <c r="Z178" s="80"/>
    </row>
    <row r="179" spans="1:26" x14ac:dyDescent="0.2">
      <c r="A179" s="84">
        <v>172</v>
      </c>
      <c r="B179" s="84" t="str">
        <f ca="1"/>
        <v>Solomon Islands</v>
      </c>
      <c r="C179" s="84" t="str">
        <f ca="1"/>
        <v>SLB</v>
      </c>
      <c r="D179" s="219" t="str">
        <f ca="1"/>
        <v>EAS           East Asia &amp; Pacific</v>
      </c>
      <c r="E179" s="219" t="str">
        <f ca="1"/>
        <v>IDA</v>
      </c>
      <c r="F179" s="190" t="str">
        <f t="shared" ca="1" si="5"/>
        <v/>
      </c>
      <c r="G179" s="80" t="e">
        <f>IF(N179=7, 6.9, 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#N/A</v>
      </c>
      <c r="H179" s="80" t="e" cm="1">
        <f t="array" ref="H179">IF(
    SUM(IF(
            ISNUMBER(
                IF(
                    $M$4:$X$4,
                    (M179:X179),
                    "")),
            1,
            0))
        =0,
    NA(),
    IF(
        Parameters!$D$15=1,
        IF(
            SUM(--(ISNUMBER(IF($M$4:$X$4=1,(M179:X179),""))))&gt;0,
            MAX(IF(
                ISNUMBER(M179:X179),
                IF(
                    M$4:X$4=1,
                    M179:X179,
                    ""),
                "")),
            MAX(IF(
                ISNUMBER(M179:X179),
                IF(
                    M$4:X$4=2,
                    M179:X179,
                    ""),
                ""))
        ),
        IF(
            Parameters!$D$16=1,
            IFERROR(
                AVERAGE(IF(
                    ISNUMBER(M179:X179),
                    IF(
                        M$4:X$4=1,
                        M179:X179,
                        ""),
                    "")),
                AVERAGE(IF(
                    ISNUMBER(M179:X179),
                    IF(
                        M$4:X$4=2,
                        M179:X179,
                        ""),
                    ""))
            ),
            IF(
                Parameters!$D$17=1,
                IFERROR(
                    IF(
                        OR(
                            IF(
                                ISNUMBER(M179:X179),
                                IF(
                                    M$4:X$4=1,
                                    M179:X179,
                                    ""),
                                "")
                            =0),
                        0,
                        GEOMEAN(IF(
                            ISNUMBER(M179:X179),
                            IF(
                                M$4:X$4=1,
                                M179:X179,
                                ""),
                            ""))
                    ),
                    IF(
                        OR(IF(
                            ISNUMBER(M179:X179),
                            IF(
                                M$4:X$4=2,
                                M179:X179,
                                ""),
                            "")
                            =0),
                        0,
                        GEOMEAN(IF(
                            ISNUMBER(M179:X179),
                            IF(
                                M$4:X$4=2,
                                M179:X179,
                                ""),
                            "")))
                )
            )
        )
    )
)</f>
        <v>#N/A</v>
      </c>
      <c r="I179" s="191" t="e" cm="1">
        <f t="array" ref="I179">IF(
    SUM(IF(
            ISNUMBER(
                IF(
                    $M$5:$X$5,
                    (M179:X179),
                    "")),
            1,
            0))
        =0,
    NA(),
    IF(
        Parameters!$D$15=1,
        IF(
            SUM(--(ISNUMBER(IF($M$5:$X$5=1,(M179:X179),""))))&gt;0,
            MAX(IF(
                ISNUMBER(M179:X179),
                IF(
                    M$5:X$5=1,
                    M179:X179,
                    ""),
                "")),
            MAX(IF(
                ISNUMBER(M179:X179),
                IF(
                    M$5:X$5=2,
                    M179:X179,
                    ""),
                ""))
        ),
        IF(
            Parameters!$D$16=1,
            IFERROR(
                AVERAGE(IF(
                    ISNUMBER(M179:X179),
                    IF(
                        M$5:X$5=1,
                        M179:X179,
                        ""),
                    "")),
                AVERAGE(IF(
                    ISNUMBER(M179:X179),
                    IF(
                        M$5:X$5=2,
                        M179:X179,
                        ""),
                    ""))
            ),
            IF(
                Parameters!$D$17=1,
                IFERROR(
                    IF(
                        OR(
                            IF(
                                ISNUMBER(M179:X179),
                                IF(
                                    M$5:X$5=1,
                                    M179:X179,
                                    ""),
                                "")
                            =0),
                        0,
                        GEOMEAN(IF(
                            ISNUMBER(M179:X179),
                            IF(
                                M$5:X$5=1,
                                M179:X179,
                                ""),
                            ""))
                    ),
                    IF(
                        OR(IF(
                            ISNUMBER(M179:X179),
                            IF(
                                M$5:X$5=2,
                                M179:X179,
                                ""),
                            "")
                            =0),
                        0,
                        GEOMEAN(IF(
                            ISNUMBER(M179:X179),
                            IF(
                                M$5:X$5=2,
                                M179:X179,
                                ""),
                            "")))
                )
            )
        )
    )
)</f>
        <v>#N/A</v>
      </c>
      <c r="J179" s="242">
        <v>44620</v>
      </c>
      <c r="K179" s="242">
        <v>44620</v>
      </c>
      <c r="L179" s="91" t="s">
        <v>293</v>
      </c>
      <c r="M179" s="192" t="s">
        <v>409</v>
      </c>
      <c r="N179" s="192" t="s">
        <v>409</v>
      </c>
      <c r="O179" s="192" t="s">
        <v>409</v>
      </c>
      <c r="P179" s="192" t="s">
        <v>409</v>
      </c>
      <c r="Q179"/>
      <c r="R179"/>
      <c r="S179" s="192"/>
      <c r="T179" s="192"/>
      <c r="U179" s="192"/>
      <c r="V179" s="192"/>
      <c r="W179" s="192"/>
      <c r="X179" s="192"/>
      <c r="Y179" s="80"/>
      <c r="Z179" s="80"/>
    </row>
    <row r="180" spans="1:26" x14ac:dyDescent="0.2">
      <c r="A180" s="84">
        <v>173</v>
      </c>
      <c r="B180" s="84" t="str">
        <f ca="1"/>
        <v>Sierra Leone</v>
      </c>
      <c r="C180" s="84" t="str">
        <f ca="1"/>
        <v>SLE</v>
      </c>
      <c r="D180" s="219" t="str">
        <f ca="1"/>
        <v>SSF           Sub-Saharan Africa</v>
      </c>
      <c r="E180" s="219" t="str">
        <f ca="1"/>
        <v>IDA</v>
      </c>
      <c r="F180" s="190" t="str">
        <f t="shared" ca="1" si="5"/>
        <v/>
      </c>
      <c r="G180" s="80">
        <f>IF(N180=7, 6.9, 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0.26589708268953627</v>
      </c>
      <c r="H180" s="80" cm="1">
        <f t="array" ref="H180">IF(
    SUM(IF(
            ISNUMBER(
                IF(
                    $M$4:$X$4,
                    (M180:X180),
                    "")),
            1,
            0))
        =0,
    NA(),
    IF(
        Parameters!$D$15=1,
        IF(
            SUM(--(ISNUMBER(IF($M$4:$X$4=1,(M180:X180),""))))&gt;0,
            MAX(IF(
                ISNUMBER(M180:X180),
                IF(
                    M$4:X$4=1,
                    M180:X180,
                    ""),
                "")),
            MAX(IF(
                ISNUMBER(M180:X180),
                IF(
                    M$4:X$4=2,
                    M180:X180,
                    ""),
                ""))
        ),
        IF(
            Parameters!$D$16=1,
            IFERROR(
                AVERAGE(IF(
                    ISNUMBER(M180:X180),
                    IF(
                        M$4:X$4=1,
                        M180:X180,
                        ""),
                    "")),
                AVERAGE(IF(
                    ISNUMBER(M180:X180),
                    IF(
                        M$4:X$4=2,
                        M180:X180,
                        ""),
                    ""))
            ),
            IF(
                Parameters!$D$17=1,
                IFERROR(
                    IF(
                        OR(
                            IF(
                                ISNUMBER(M180:X180),
                                IF(
                                    M$4:X$4=1,
                                    M180:X180,
                                    ""),
                                "")
                            =0),
                        0,
                        GEOMEAN(IF(
                            ISNUMBER(M180:X180),
                            IF(
                                M$4:X$4=1,
                                M180:X180,
                                ""),
                            ""))
                    ),
                    IF(
                        OR(IF(
                            ISNUMBER(M180:X180),
                            IF(
                                M$4:X$4=2,
                                M180:X180,
                                ""),
                            "")
                            =0),
                        0,
                        GEOMEAN(IF(
                            ISNUMBER(M180:X180),
                            IF(
                                M$4:X$4=2,
                                M180:X180,
                                ""),
                            "")))
                )
            )
        )
    )
)</f>
        <v>5.9530459726730598</v>
      </c>
      <c r="I180" s="191" cm="1">
        <f t="array" ref="I180">IF(
    SUM(IF(
            ISNUMBER(
                IF(
                    $M$5:$X$5,
                    (M180:X180),
                    "")),
            1,
            0))
        =0,
    NA(),
    IF(
        Parameters!$D$15=1,
        IF(
            SUM(--(ISNUMBER(IF($M$5:$X$5=1,(M180:X180),""))))&gt;0,
            MAX(IF(
                ISNUMBER(M180:X180),
                IF(
                    M$5:X$5=1,
                    M180:X180,
                    ""),
                "")),
            MAX(IF(
                ISNUMBER(M180:X180),
                IF(
                    M$5:X$5=2,
                    M180:X180,
                    ""),
                ""))
        ),
        IF(
            Parameters!$D$16=1,
            IFERROR(
                AVERAGE(IF(
                    ISNUMBER(M180:X180),
                    IF(
                        M$5:X$5=1,
                        M180:X180,
                        ""),
                    "")),
                AVERAGE(IF(
                    ISNUMBER(M180:X180),
                    IF(
                        M$5:X$5=2,
                        M180:X180,
                        ""),
                    ""))
            ),
            IF(
                Parameters!$D$17=1,
                IFERROR(
                    IF(
                        OR(
                            IF(
                                ISNUMBER(M180:X180),
                                IF(
                                    M$5:X$5=1,
                                    M180:X180,
                                    ""),
                                "")
                            =0),
                        0,
                        GEOMEAN(IF(
                            ISNUMBER(M180:X180),
                            IF(
                                M$5:X$5=1,
                                M180:X180,
                                ""),
                            ""))
                    ),
                    IF(
                        OR(IF(
                            ISNUMBER(M180:X180),
                            IF(
                                M$5:X$5=2,
                                M180:X180,
                                ""),
                            "")
                            =0),
                        0,
                        GEOMEAN(IF(
                            ISNUMBER(M180:X180),
                            IF(
                                M$5:X$5=2,
                                M180:X180,
                                ""),
                            "")))
                )
            )
        )
    )
)</f>
        <v>1.1876484560568499E-2</v>
      </c>
      <c r="J180" s="242">
        <v>46281</v>
      </c>
      <c r="K180" s="242">
        <v>44764</v>
      </c>
      <c r="L180" s="91" t="s">
        <v>295</v>
      </c>
      <c r="M180" s="192">
        <v>5.9530459726730598</v>
      </c>
      <c r="N180" s="192">
        <v>1.1876484560568499E-2</v>
      </c>
      <c r="O180" s="192">
        <v>53.0833333333333</v>
      </c>
      <c r="P180" s="192">
        <v>-2.75</v>
      </c>
      <c r="Q180"/>
      <c r="R180"/>
      <c r="S180" s="192"/>
      <c r="T180" s="192"/>
      <c r="U180" s="192"/>
      <c r="V180" s="192"/>
      <c r="W180" s="192"/>
      <c r="X180" s="192"/>
      <c r="Y180" s="80"/>
      <c r="Z180" s="80"/>
    </row>
    <row r="181" spans="1:26" x14ac:dyDescent="0.2">
      <c r="A181" s="84">
        <v>174</v>
      </c>
      <c r="B181" s="84" t="str">
        <f ca="1"/>
        <v>El Salvador</v>
      </c>
      <c r="C181" s="84" t="str">
        <f ca="1"/>
        <v>SLV</v>
      </c>
      <c r="D181" s="219" t="str">
        <f ca="1"/>
        <v>LCN           Latin America &amp; Caribbean</v>
      </c>
      <c r="E181" s="219" t="str">
        <f ca="1"/>
        <v>IBRD</v>
      </c>
      <c r="F181" s="190" t="str">
        <f t="shared" ca="1" si="5"/>
        <v/>
      </c>
      <c r="G181" s="80">
        <f>IF(N181=7, 6.9, 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3.1619496205805557</v>
      </c>
      <c r="H181" s="80" cm="1">
        <f t="array" ref="H181">IF(
    SUM(IF(
            ISNUMBER(
                IF(
                    $M$4:$X$4,
                    (M181:X181),
                    "")),
            1,
            0))
        =0,
    NA(),
    IF(
        Parameters!$D$15=1,
        IF(
            SUM(--(ISNUMBER(IF($M$4:$X$4=1,(M181:X181),""))))&gt;0,
            MAX(IF(
                ISNUMBER(M181:X181),
                IF(
                    M$4:X$4=1,
                    M181:X181,
                    ""),
                "")),
            MAX(IF(
                ISNUMBER(M181:X181),
                IF(
                    M$4:X$4=2,
                    M181:X181,
                    ""),
                ""))
        ),
        IF(
            Parameters!$D$16=1,
            IFERROR(
                AVERAGE(IF(
                    ISNUMBER(M181:X181),
                    IF(
                        M$4:X$4=1,
                        M181:X181,
                        ""),
                    "")),
                AVERAGE(IF(
                    ISNUMBER(M181:X181),
                    IF(
                        M$4:X$4=2,
                        M181:X181,
                        ""),
                    ""))
            ),
            IF(
                Parameters!$D$17=1,
                IFERROR(
                    IF(
                        OR(
                            IF(
                                ISNUMBER(M181:X181),
                                IF(
                                    M$4:X$4=1,
                                    M181:X181,
                                    ""),
                                "")
                            =0),
                        0,
                        GEOMEAN(IF(
                            ISNUMBER(M181:X181),
                            IF(
                                M$4:X$4=1,
                                M181:X181,
                                ""),
                            ""))
                    ),
                    IF(
                        OR(IF(
                            ISNUMBER(M181:X181),
                            IF(
                                M$4:X$4=2,
                                M181:X181,
                                ""),
                            "")
                            =0),
                        0,
                        GEOMEAN(IF(
                            ISNUMBER(M181:X181),
                            IF(
                                M$4:X$4=2,
                                M181:X181,
                                ""),
                            "")))
                )
            )
        )
    )
)</f>
        <v>3.80916433909564</v>
      </c>
      <c r="I181" s="191" cm="1">
        <f t="array" ref="I181">IF(
    SUM(IF(
            ISNUMBER(
                IF(
                    $M$5:$X$5,
                    (M181:X181),
                    "")),
            1,
            0))
        =0,
    NA(),
    IF(
        Parameters!$D$15=1,
        IF(
            SUM(--(ISNUMBER(IF($M$5:$X$5=1,(M181:X181),""))))&gt;0,
            MAX(IF(
                ISNUMBER(M181:X181),
                IF(
                    M$5:X$5=1,
                    M181:X181,
                    ""),
                "")),
            MAX(IF(
                ISNUMBER(M181:X181),
                IF(
                    M$5:X$5=2,
                    M181:X181,
                    ""),
                ""))
        ),
        IF(
            Parameters!$D$16=1,
            IFERROR(
                AVERAGE(IF(
                    ISNUMBER(M181:X181),
                    IF(
                        M$5:X$5=1,
                        M181:X181,
                        ""),
                    "")),
                AVERAGE(IF(
                    ISNUMBER(M181:X181),
                    IF(
                        M$5:X$5=2,
                        M181:X181,
                        ""),
                    ""))
            ),
            IF(
                Parameters!$D$17=1,
                IFERROR(
                    IF(
                        OR(
                            IF(
                                ISNUMBER(M181:X181),
                                IF(
                                    M$5:X$5=1,
                                    M181:X181,
                                    ""),
                                "")
                            =0),
                        0,
                        GEOMEAN(IF(
                            ISNUMBER(M181:X181),
                            IF(
                                M$5:X$5=1,
                                M181:X181,
                                ""),
                            ""))
                    ),
                    IF(
                        OR(IF(
                            ISNUMBER(M181:X181),
                            IF(
                                M$5:X$5=2,
                                M181:X181,
                                ""),
                            "")
                            =0),
                        0,
                        GEOMEAN(IF(
                            ISNUMBER(M181:X181),
                            IF(
                                M$5:X$5=2,
                                M181:X181,
                                ""),
                            "")))
                )
            )
        )
    )
)</f>
        <v>2.6247030878859898</v>
      </c>
      <c r="J181" s="242">
        <v>46281</v>
      </c>
      <c r="K181" s="242">
        <v>44622</v>
      </c>
      <c r="L181" s="91" t="s">
        <v>297</v>
      </c>
      <c r="M181" s="192">
        <v>3.80916433909564</v>
      </c>
      <c r="N181" s="192">
        <v>2.6247030878859898</v>
      </c>
      <c r="O181" s="192">
        <v>41.25</v>
      </c>
      <c r="P181" s="192">
        <v>-0.91666666666666397</v>
      </c>
      <c r="Q181"/>
      <c r="R181"/>
      <c r="S181" s="192"/>
      <c r="T181" s="192"/>
      <c r="U181" s="192"/>
      <c r="V181" s="192"/>
      <c r="W181" s="192"/>
      <c r="X181" s="192"/>
      <c r="Y181" s="80"/>
      <c r="Z181" s="80"/>
    </row>
    <row r="182" spans="1:26" x14ac:dyDescent="0.2">
      <c r="A182" s="84">
        <v>175</v>
      </c>
      <c r="B182" s="84" t="str">
        <f ca="1"/>
        <v>San Marino</v>
      </c>
      <c r="C182" s="84" t="str">
        <f ca="1"/>
        <v>SMR</v>
      </c>
      <c r="D182" s="219" t="str">
        <f ca="1"/>
        <v>ECS           Europe &amp; Central Asia</v>
      </c>
      <c r="E182" s="219" t="str">
        <f ca="1"/>
        <v>NA</v>
      </c>
      <c r="F182" s="190" t="str">
        <f t="shared" ca="1" si="5"/>
        <v/>
      </c>
      <c r="G182" s="80" t="e">
        <f>IF(N182=7, 6.9, 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#N/A</v>
      </c>
      <c r="H182" s="80" t="e" cm="1">
        <f t="array" ref="H182">IF(
    SUM(IF(
            ISNUMBER(
                IF(
                    $M$4:$X$4,
                    (M182:X182),
                    "")),
            1,
            0))
        =0,
    NA(),
    IF(
        Parameters!$D$15=1,
        IF(
            SUM(--(ISNUMBER(IF($M$4:$X$4=1,(M182:X182),""))))&gt;0,
            MAX(IF(
                ISNUMBER(M182:X182),
                IF(
                    M$4:X$4=1,
                    M182:X182,
                    ""),
                "")),
            MAX(IF(
                ISNUMBER(M182:X182),
                IF(
                    M$4:X$4=2,
                    M182:X182,
                    ""),
                ""))
        ),
        IF(
            Parameters!$D$16=1,
            IFERROR(
                AVERAGE(IF(
                    ISNUMBER(M182:X182),
                    IF(
                        M$4:X$4=1,
                        M182:X182,
                        ""),
                    "")),
                AVERAGE(IF(
                    ISNUMBER(M182:X182),
                    IF(
                        M$4:X$4=2,
                        M182:X182,
                        ""),
                    ""))
            ),
            IF(
                Parameters!$D$17=1,
                IFERROR(
                    IF(
                        OR(
                            IF(
                                ISNUMBER(M182:X182),
                                IF(
                                    M$4:X$4=1,
                                    M182:X182,
                                    ""),
                                "")
                            =0),
                        0,
                        GEOMEAN(IF(
                            ISNUMBER(M182:X182),
                            IF(
                                M$4:X$4=1,
                                M182:X182,
                                ""),
                            ""))
                    ),
                    IF(
                        OR(IF(
                            ISNUMBER(M182:X182),
                            IF(
                                M$4:X$4=2,
                                M182:X182,
                                ""),
                            "")
                            =0),
                        0,
                        GEOMEAN(IF(
                            ISNUMBER(M182:X182),
                            IF(
                                M$4:X$4=2,
                                M182:X182,
                                ""),
                            "")))
                )
            )
        )
    )
)</f>
        <v>#N/A</v>
      </c>
      <c r="I182" s="191" t="e" cm="1">
        <f t="array" ref="I182">IF(
    SUM(IF(
            ISNUMBER(
                IF(
                    $M$5:$X$5,
                    (M182:X182),
                    "")),
            1,
            0))
        =0,
    NA(),
    IF(
        Parameters!$D$15=1,
        IF(
            SUM(--(ISNUMBER(IF($M$5:$X$5=1,(M182:X182),""))))&gt;0,
            MAX(IF(
                ISNUMBER(M182:X182),
                IF(
                    M$5:X$5=1,
                    M182:X182,
                    ""),
                "")),
            MAX(IF(
                ISNUMBER(M182:X182),
                IF(
                    M$5:X$5=2,
                    M182:X182,
                    ""),
                ""))
        ),
        IF(
            Parameters!$D$16=1,
            IFERROR(
                AVERAGE(IF(
                    ISNUMBER(M182:X182),
                    IF(
                        M$5:X$5=1,
                        M182:X182,
                        ""),
                    "")),
                AVERAGE(IF(
                    ISNUMBER(M182:X182),
                    IF(
                        M$5:X$5=2,
                        M182:X182,
                        ""),
                    ""))
            ),
            IF(
                Parameters!$D$17=1,
                IFERROR(
                    IF(
                        OR(
                            IF(
                                ISNUMBER(M182:X182),
                                IF(
                                    M$5:X$5=1,
                                    M182:X182,
                                    ""),
                                "")
                            =0),
                        0,
                        GEOMEAN(IF(
                            ISNUMBER(M182:X182),
                            IF(
                                M$5:X$5=1,
                                M182:X182,
                                ""),
                            ""))
                    ),
                    IF(
                        OR(IF(
                            ISNUMBER(M182:X182),
                            IF(
                                M$5:X$5=2,
                                M182:X182,
                                ""),
                            "")
                            =0),
                        0,
                        GEOMEAN(IF(
                            ISNUMBER(M182:X182),
                            IF(
                                M$5:X$5=2,
                                M182:X182,
                                ""),
                            "")))
                )
            )
        )
    )
)</f>
        <v>#N/A</v>
      </c>
      <c r="J182" s="242">
        <v>44887</v>
      </c>
      <c r="K182" s="242" t="s">
        <v>409</v>
      </c>
      <c r="L182" s="91" t="s">
        <v>688</v>
      </c>
      <c r="M182" s="192" t="s">
        <v>409</v>
      </c>
      <c r="N182" s="192" t="s">
        <v>409</v>
      </c>
      <c r="O182" s="192" t="s">
        <v>409</v>
      </c>
      <c r="P182" s="192" t="s">
        <v>409</v>
      </c>
      <c r="Q182"/>
      <c r="R182"/>
      <c r="S182" s="192"/>
      <c r="T182" s="192"/>
      <c r="U182" s="192"/>
      <c r="V182" s="192"/>
      <c r="W182" s="192"/>
      <c r="X182" s="192"/>
      <c r="Y182" s="80"/>
      <c r="Z182" s="80"/>
    </row>
    <row r="183" spans="1:26" x14ac:dyDescent="0.2">
      <c r="A183" s="84">
        <v>176</v>
      </c>
      <c r="B183" s="84" t="str">
        <f ca="1"/>
        <v>Somalia</v>
      </c>
      <c r="C183" s="84" t="str">
        <f ca="1"/>
        <v>SOM</v>
      </c>
      <c r="D183" s="219" t="str">
        <f ca="1"/>
        <v>SSF           Sub-Saharan Africa</v>
      </c>
      <c r="E183" s="219" t="str">
        <f ca="1"/>
        <v>IDA</v>
      </c>
      <c r="F183" s="190" t="str">
        <f t="shared" ca="1" si="5"/>
        <v/>
      </c>
      <c r="G183" s="80">
        <f>IF(N183=7, 6.9, 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6.0528835582676193</v>
      </c>
      <c r="H183" s="80" cm="1">
        <f t="array" ref="H183">IF(
    SUM(IF(
            ISNUMBER(
                IF(
                    $M$4:$X$4,
                    (M183:X183),
                    "")),
            1,
            0))
        =0,
    NA(),
    IF(
        Parameters!$D$15=1,
        IF(
            SUM(--(ISNUMBER(IF($M$4:$X$4=1,(M183:X183),""))))&gt;0,
            MAX(IF(
                ISNUMBER(M183:X183),
                IF(
                    M$4:X$4=1,
                    M183:X183,
                    ""),
                "")),
            MAX(IF(
                ISNUMBER(M183:X183),
                IF(
                    M$4:X$4=2,
                    M183:X183,
                    ""),
                ""))
        ),
        IF(
            Parameters!$D$16=1,
            IFERROR(
                AVERAGE(IF(
                    ISNUMBER(M183:X183),
                    IF(
                        M$4:X$4=1,
                        M183:X183,
                        ""),
                    "")),
                AVERAGE(IF(
                    ISNUMBER(M183:X183),
                    IF(
                        M$4:X$4=2,
                        M183:X183,
                        ""),
                    ""))
            ),
            IF(
                Parameters!$D$17=1,
                IFERROR(
                    IF(
                        OR(
                            IF(
                                ISNUMBER(M183:X183),
                                IF(
                                    M$4:X$4=1,
                                    M183:X183,
                                    ""),
                                "")
                            =0),
                        0,
                        GEOMEAN(IF(
                            ISNUMBER(M183:X183),
                            IF(
                                M$4:X$4=1,
                                M183:X183,
                                ""),
                            ""))
                    ),
                    IF(
                        OR(IF(
                            ISNUMBER(M183:X183),
                            IF(
                                M$4:X$4=2,
                                M183:X183,
                                ""),
                            "")
                            =0),
                        0,
                        GEOMEAN(IF(
                            ISNUMBER(M183:X183),
                            IF(
                                M$4:X$4=2,
                                M183:X183,
                                ""),
                            "")))
                )
            )
        )
    )
)</f>
        <v>9.3198460028685695</v>
      </c>
      <c r="I183" s="191" cm="1">
        <f t="array" ref="I183">IF(
    SUM(IF(
            ISNUMBER(
                IF(
                    $M$5:$X$5,
                    (M183:X183),
                    "")),
            1,
            0))
        =0,
    NA(),
    IF(
        Parameters!$D$15=1,
        IF(
            SUM(--(ISNUMBER(IF($M$5:$X$5=1,(M183:X183),""))))&gt;0,
            MAX(IF(
                ISNUMBER(M183:X183),
                IF(
                    M$5:X$5=1,
                    M183:X183,
                    ""),
                "")),
            MAX(IF(
                ISNUMBER(M183:X183),
                IF(
                    M$5:X$5=2,
                    M183:X183,
                    ""),
                ""))
        ),
        IF(
            Parameters!$D$16=1,
            IFERROR(
                AVERAGE(IF(
                    ISNUMBER(M183:X183),
                    IF(
                        M$5:X$5=1,
                        M183:X183,
                        ""),
                    "")),
                AVERAGE(IF(
                    ISNUMBER(M183:X183),
                    IF(
                        M$5:X$5=2,
                        M183:X183,
                        ""),
                    ""))
            ),
            IF(
                Parameters!$D$17=1,
                IFERROR(
                    IF(
                        OR(
                            IF(
                                ISNUMBER(M183:X183),
                                IF(
                                    M$5:X$5=1,
                                    M183:X183,
                                    ""),
                                "")
                            =0),
                        0,
                        GEOMEAN(IF(
                            ISNUMBER(M183:X183),
                            IF(
                                M$5:X$5=1,
                                M183:X183,
                                ""),
                            ""))
                    ),
                    IF(
                        OR(IF(
                            ISNUMBER(M183:X183),
                            IF(
                                M$5:X$5=2,
                                M183:X183,
                                ""),
                            "")
                            =0),
                        0,
                        GEOMEAN(IF(
                            ISNUMBER(M183:X183),
                            IF(
                                M$5:X$5=2,
                                M183:X183,
                                ""),
                            "")))
                )
            )
        )
    )
)</f>
        <v>3.93111638954869</v>
      </c>
      <c r="J183" s="242">
        <v>46023</v>
      </c>
      <c r="K183" s="242">
        <v>46023</v>
      </c>
      <c r="L183" s="91" t="s">
        <v>299</v>
      </c>
      <c r="M183" s="192">
        <v>9.3198460028685695</v>
      </c>
      <c r="N183" s="192">
        <v>3.93111638954869</v>
      </c>
      <c r="O183" s="192">
        <v>71.6666666666666</v>
      </c>
      <c r="P183" s="192">
        <v>0</v>
      </c>
      <c r="Q183"/>
      <c r="R183"/>
      <c r="S183" s="192"/>
      <c r="T183" s="192"/>
      <c r="U183" s="192"/>
      <c r="V183" s="192"/>
      <c r="W183" s="192"/>
      <c r="X183" s="192"/>
      <c r="Y183" s="80"/>
      <c r="Z183" s="80"/>
    </row>
    <row r="184" spans="1:26" x14ac:dyDescent="0.2">
      <c r="A184" s="84">
        <v>177</v>
      </c>
      <c r="B184" s="84" t="str">
        <f ca="1"/>
        <v>Serbia</v>
      </c>
      <c r="C184" s="84" t="str">
        <f ca="1"/>
        <v>SRB</v>
      </c>
      <c r="D184" s="219" t="str">
        <f ca="1"/>
        <v>ECS           Europe &amp; Central Asia</v>
      </c>
      <c r="E184" s="219" t="str">
        <f ca="1"/>
        <v>IBRD</v>
      </c>
      <c r="F184" s="190" t="str">
        <f t="shared" ca="1" si="5"/>
        <v/>
      </c>
      <c r="G184" s="80">
        <f>IF(N184=7, 6.9, 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1.9422516800730947</v>
      </c>
      <c r="H184" s="80" cm="1">
        <f t="array" ref="H184">IF(
    SUM(IF(
            ISNUMBER(
                IF(
                    $M$4:$X$4,
                    (M184:X184),
                    "")),
            1,
            0))
        =0,
    NA(),
    IF(
        Parameters!$D$15=1,
        IF(
            SUM(--(ISNUMBER(IF($M$4:$X$4=1,(M184:X184),""))))&gt;0,
            MAX(IF(
                ISNUMBER(M184:X184),
                IF(
                    M$4:X$4=1,
                    M184:X184,
                    ""),
                "")),
            MAX(IF(
                ISNUMBER(M184:X184),
                IF(
                    M$4:X$4=2,
                    M184:X184,
                    ""),
                ""))
        ),
        IF(
            Parameters!$D$16=1,
            IFERROR(
                AVERAGE(IF(
                    ISNUMBER(M184:X184),
                    IF(
                        M$4:X$4=1,
                        M184:X184,
                        ""),
                    "")),
                AVERAGE(IF(
                    ISNUMBER(M184:X184),
                    IF(
                        M$4:X$4=2,
                        M184:X184,
                        ""),
                    ""))
            ),
            IF(
                Parameters!$D$17=1,
                IFERROR(
                    IF(
                        OR(
                            IF(
                                ISNUMBER(M184:X184),
                                IF(
                                    M$4:X$4=1,
                                    M184:X184,
                                    ""),
                                "")
                            =0),
                        0,
                        GEOMEAN(IF(
                            ISNUMBER(M184:X184),
                            IF(
                                M$4:X$4=1,
                                M184:X184,
                                ""),
                            ""))
                    ),
                    IF(
                        OR(IF(
                            ISNUMBER(M184:X184),
                            IF(
                                M$4:X$4=2,
                                M184:X184,
                                ""),
                            "")
                            =0),
                        0,
                        GEOMEAN(IF(
                            ISNUMBER(M184:X184),
                            IF(
                                M$4:X$4=2,
                                M184:X184,
                                ""),
                            "")))
                )
            )
        )
    )
)</f>
        <v>3.1448629878463001</v>
      </c>
      <c r="I184" s="191" cm="1">
        <f t="array" ref="I184">IF(
    SUM(IF(
            ISNUMBER(
                IF(
                    $M$5:$X$5,
                    (M184:X184),
                    "")),
            1,
            0))
        =0,
    NA(),
    IF(
        Parameters!$D$15=1,
        IF(
            SUM(--(ISNUMBER(IF($M$5:$X$5=1,(M184:X184),""))))&gt;0,
            MAX(IF(
                ISNUMBER(M184:X184),
                IF(
                    M$5:X$5=1,
                    M184:X184,
                    ""),
                "")),
            MAX(IF(
                ISNUMBER(M184:X184),
                IF(
                    M$5:X$5=2,
                    M184:X184,
                    ""),
                ""))
        ),
        IF(
            Parameters!$D$16=1,
            IFERROR(
                AVERAGE(IF(
                    ISNUMBER(M184:X184),
                    IF(
                        M$5:X$5=1,
                        M184:X184,
                        ""),
                    "")),
                AVERAGE(IF(
                    ISNUMBER(M184:X184),
                    IF(
                        M$5:X$5=2,
                        M184:X184,
                        ""),
                    ""))
            ),
            IF(
                Parameters!$D$17=1,
                IFERROR(
                    IF(
                        OR(
                            IF(
                                ISNUMBER(M184:X184),
                                IF(
                                    M$5:X$5=1,
                                    M184:X184,
                                    ""),
                                "")
                            =0),
                        0,
                        GEOMEAN(IF(
                            ISNUMBER(M184:X184),
                            IF(
                                M$5:X$5=1,
                                M184:X184,
                                ""),
                            ""))
                    ),
                    IF(
                        OR(IF(
                            ISNUMBER(M184:X184),
                            IF(
                                M$5:X$5=2,
                                M184:X184,
                                ""),
                            "")
                            =0),
                        0,
                        GEOMEAN(IF(
                            ISNUMBER(M184:X184),
                            IF(
                                M$5:X$5=2,
                                M184:X184,
                                ""),
                            "")))
                )
            )
        )
    )
)</f>
        <v>1.1995249406175801</v>
      </c>
      <c r="J184" s="242">
        <v>46281</v>
      </c>
      <c r="K184" s="242">
        <v>44699</v>
      </c>
      <c r="L184" s="91" t="s">
        <v>301</v>
      </c>
      <c r="M184" s="192">
        <v>3.1448629878463001</v>
      </c>
      <c r="N184" s="192">
        <v>1.1995249406175801</v>
      </c>
      <c r="O184" s="192">
        <v>37.5833333333333</v>
      </c>
      <c r="P184" s="192">
        <v>-1.9166666666666601</v>
      </c>
      <c r="Q184"/>
      <c r="R184"/>
      <c r="S184" s="192"/>
      <c r="T184" s="192"/>
      <c r="U184" s="192"/>
      <c r="V184" s="192"/>
      <c r="W184" s="192"/>
      <c r="X184" s="192"/>
      <c r="Y184" s="80"/>
      <c r="Z184" s="80"/>
    </row>
    <row r="185" spans="1:26" x14ac:dyDescent="0.2">
      <c r="A185" s="84">
        <v>178</v>
      </c>
      <c r="B185" s="84" t="str">
        <f ca="1"/>
        <v>South Sudan</v>
      </c>
      <c r="C185" s="84" t="str">
        <f ca="1"/>
        <v>SSD</v>
      </c>
      <c r="D185" s="219" t="str">
        <f ca="1"/>
        <v>SSF           Sub-Saharan Africa</v>
      </c>
      <c r="E185" s="219" t="str">
        <f ca="1"/>
        <v>IDA</v>
      </c>
      <c r="F185" s="190" t="str">
        <f t="shared" ca="1" si="5"/>
        <v/>
      </c>
      <c r="G185" s="80" t="e">
        <f>IF(N185=7, 6.9, 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#N/A</v>
      </c>
      <c r="H185" s="80" t="e" cm="1">
        <f t="array" ref="H185">IF(
    SUM(IF(
            ISNUMBER(
                IF(
                    $M$4:$X$4,
                    (M185:X185),
                    "")),
            1,
            0))
        =0,
    NA(),
    IF(
        Parameters!$D$15=1,
        IF(
            SUM(--(ISNUMBER(IF($M$4:$X$4=1,(M185:X185),""))))&gt;0,
            MAX(IF(
                ISNUMBER(M185:X185),
                IF(
                    M$4:X$4=1,
                    M185:X185,
                    ""),
                "")),
            MAX(IF(
                ISNUMBER(M185:X185),
                IF(
                    M$4:X$4=2,
                    M185:X185,
                    ""),
                ""))
        ),
        IF(
            Parameters!$D$16=1,
            IFERROR(
                AVERAGE(IF(
                    ISNUMBER(M185:X185),
                    IF(
                        M$4:X$4=1,
                        M185:X185,
                        ""),
                    "")),
                AVERAGE(IF(
                    ISNUMBER(M185:X185),
                    IF(
                        M$4:X$4=2,
                        M185:X185,
                        ""),
                    ""))
            ),
            IF(
                Parameters!$D$17=1,
                IFERROR(
                    IF(
                        OR(
                            IF(
                                ISNUMBER(M185:X185),
                                IF(
                                    M$4:X$4=1,
                                    M185:X185,
                                    ""),
                                "")
                            =0),
                        0,
                        GEOMEAN(IF(
                            ISNUMBER(M185:X185),
                            IF(
                                M$4:X$4=1,
                                M185:X185,
                                ""),
                            ""))
                    ),
                    IF(
                        OR(IF(
                            ISNUMBER(M185:X185),
                            IF(
                                M$4:X$4=2,
                                M185:X185,
                                ""),
                            "")
                            =0),
                        0,
                        GEOMEAN(IF(
                            ISNUMBER(M185:X185),
                            IF(
                                M$4:X$4=2,
                                M185:X185,
                                ""),
                            "")))
                )
            )
        )
    )
)</f>
        <v>#N/A</v>
      </c>
      <c r="I185" s="191" t="e" cm="1">
        <f t="array" ref="I185">IF(
    SUM(IF(
            ISNUMBER(
                IF(
                    $M$5:$X$5,
                    (M185:X185),
                    "")),
            1,
            0))
        =0,
    NA(),
    IF(
        Parameters!$D$15=1,
        IF(
            SUM(--(ISNUMBER(IF($M$5:$X$5=1,(M185:X185),""))))&gt;0,
            MAX(IF(
                ISNUMBER(M185:X185),
                IF(
                    M$5:X$5=1,
                    M185:X185,
                    ""),
                "")),
            MAX(IF(
                ISNUMBER(M185:X185),
                IF(
                    M$5:X$5=2,
                    M185:X185,
                    ""),
                ""))
        ),
        IF(
            Parameters!$D$16=1,
            IFERROR(
                AVERAGE(IF(
                    ISNUMBER(M185:X185),
                    IF(
                        M$5:X$5=1,
                        M185:X185,
                        ""),
                    "")),
                AVERAGE(IF(
                    ISNUMBER(M185:X185),
                    IF(
                        M$5:X$5=2,
                        M185:X185,
                        ""),
                    ""))
            ),
            IF(
                Parameters!$D$17=1,
                IFERROR(
                    IF(
                        OR(
                            IF(
                                ISNUMBER(M185:X185),
                                IF(
                                    M$5:X$5=1,
                                    M185:X185,
                                    ""),
                                "")
                            =0),
                        0,
                        GEOMEAN(IF(
                            ISNUMBER(M185:X185),
                            IF(
                                M$5:X$5=1,
                                M185:X185,
                                ""),
                            ""))
                    ),
                    IF(
                        OR(IF(
                            ISNUMBER(M185:X185),
                            IF(
                                M$5:X$5=2,
                                M185:X185,
                                ""),
                            "")
                            =0),
                        0,
                        GEOMEAN(IF(
                            ISNUMBER(M185:X185),
                            IF(
                                M$5:X$5=2,
                                M185:X185,
                                ""),
                            "")))
                )
            )
        )
    )
)</f>
        <v>#N/A</v>
      </c>
      <c r="J185" s="242">
        <v>44620</v>
      </c>
      <c r="K185" s="242">
        <v>44620</v>
      </c>
      <c r="L185" s="91" t="s">
        <v>303</v>
      </c>
      <c r="M185" s="192" t="s">
        <v>409</v>
      </c>
      <c r="N185" s="192" t="s">
        <v>409</v>
      </c>
      <c r="O185" s="192" t="s">
        <v>409</v>
      </c>
      <c r="P185" s="192" t="s">
        <v>409</v>
      </c>
      <c r="Q185"/>
      <c r="R185"/>
      <c r="S185" s="192"/>
      <c r="T185" s="192"/>
      <c r="U185" s="192"/>
      <c r="V185" s="192"/>
      <c r="W185" s="192"/>
      <c r="X185" s="192"/>
      <c r="Y185" s="80"/>
      <c r="Z185" s="80"/>
    </row>
    <row r="186" spans="1:26" x14ac:dyDescent="0.2">
      <c r="A186" s="84">
        <v>179</v>
      </c>
      <c r="B186" s="84" t="str">
        <f ca="1"/>
        <v>São Tomé and Príncipe</v>
      </c>
      <c r="C186" s="84" t="str">
        <f ca="1"/>
        <v>STP</v>
      </c>
      <c r="D186" s="219" t="str">
        <f ca="1"/>
        <v>SSF           Sub-Saharan Africa</v>
      </c>
      <c r="E186" s="219" t="str">
        <f ca="1"/>
        <v>IDA</v>
      </c>
      <c r="F186" s="190" t="str">
        <f t="shared" ca="1" si="5"/>
        <v/>
      </c>
      <c r="G186" s="80">
        <f>IF(N186=7, 6.9, 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4.8803251836201529</v>
      </c>
      <c r="H186" s="80" cm="1">
        <f t="array" ref="H186">IF(
    SUM(IF(
            ISNUMBER(
                IF(
                    $M$4:$X$4,
                    (M186:X186),
                    "")),
            1,
            0))
        =0,
    NA(),
    IF(
        Parameters!$D$15=1,
        IF(
            SUM(--(ISNUMBER(IF($M$4:$X$4=1,(M186:X186),""))))&gt;0,
            MAX(IF(
                ISNUMBER(M186:X186),
                IF(
                    M$4:X$4=1,
                    M186:X186,
                    ""),
                "")),
            MAX(IF(
                ISNUMBER(M186:X186),
                IF(
                    M$4:X$4=2,
                    M186:X186,
                    ""),
                ""))
        ),
        IF(
            Parameters!$D$16=1,
            IFERROR(
                AVERAGE(IF(
                    ISNUMBER(M186:X186),
                    IF(
                        M$4:X$4=1,
                        M186:X186,
                        ""),
                    "")),
                AVERAGE(IF(
                    ISNUMBER(M186:X186),
                    IF(
                        M$4:X$4=2,
                        M186:X186,
                        ""),
                    ""))
            ),
            IF(
                Parameters!$D$17=1,
                IFERROR(
                    IF(
                        OR(
                            IF(
                                ISNUMBER(M186:X186),
                                IF(
                                    M$4:X$4=1,
                                    M186:X186,
                                    ""),
                                "")
                            =0),
                        0,
                        GEOMEAN(IF(
                            ISNUMBER(M186:X186),
                            IF(
                                M$4:X$4=1,
                                M186:X186,
                                ""),
                            ""))
                    ),
                    IF(
                        OR(IF(
                            ISNUMBER(M186:X186),
                            IF(
                                M$4:X$4=2,
                                M186:X186,
                                ""),
                            "")
                            =0),
                        0,
                        GEOMEAN(IF(
                            ISNUMBER(M186:X186),
                            IF(
                                M$4:X$4=2,
                                M186:X186,
                                ""),
                            "")))
                )
            )
        )
    )
)</f>
        <v>6.0587302785536297</v>
      </c>
      <c r="I186" s="191" cm="1">
        <f t="array" ref="I186">IF(
    SUM(IF(
            ISNUMBER(
                IF(
                    $M$5:$X$5,
                    (M186:X186),
                    "")),
            1,
            0))
        =0,
    NA(),
    IF(
        Parameters!$D$15=1,
        IF(
            SUM(--(ISNUMBER(IF($M$5:$X$5=1,(M186:X186),""))))&gt;0,
            MAX(IF(
                ISNUMBER(M186:X186),
                IF(
                    M$5:X$5=1,
                    M186:X186,
                    ""),
                "")),
            MAX(IF(
                ISNUMBER(M186:X186),
                IF(
                    M$5:X$5=2,
                    M186:X186,
                    ""),
                ""))
        ),
        IF(
            Parameters!$D$16=1,
            IFERROR(
                AVERAGE(IF(
                    ISNUMBER(M186:X186),
                    IF(
                        M$5:X$5=1,
                        M186:X186,
                        ""),
                    "")),
                AVERAGE(IF(
                    ISNUMBER(M186:X186),
                    IF(
                        M$5:X$5=2,
                        M186:X186,
                        ""),
                    ""))
            ),
            IF(
                Parameters!$D$17=1,
                IFERROR(
                    IF(
                        OR(
                            IF(
                                ISNUMBER(M186:X186),
                                IF(
                                    M$5:X$5=1,
                                    M186:X186,
                                    ""),
                                "")
                            =0),
                        0,
                        GEOMEAN(IF(
                            ISNUMBER(M186:X186),
                            IF(
                                M$5:X$5=1,
                                M186:X186,
                                ""),
                            ""))
                    ),
                    IF(
                        OR(IF(
                            ISNUMBER(M186:X186),
                            IF(
                                M$5:X$5=2,
                                M186:X186,
                                ""),
                            "")
                            =0),
                        0,
                        GEOMEAN(IF(
                            ISNUMBER(M186:X186),
                            IF(
                                M$5:X$5=2,
                                M186:X186,
                                ""),
                            "")))
                )
            )
        )
    )
)</f>
        <v>3.93111638954869</v>
      </c>
      <c r="J186" s="242">
        <v>45765</v>
      </c>
      <c r="K186" s="242">
        <v>44699</v>
      </c>
      <c r="L186" s="91" t="s">
        <v>304</v>
      </c>
      <c r="M186" s="192">
        <v>6.0587302785536297</v>
      </c>
      <c r="N186" s="192">
        <v>3.93111638954869</v>
      </c>
      <c r="O186" s="192">
        <v>53.6666666666666</v>
      </c>
      <c r="P186" s="192">
        <v>0</v>
      </c>
      <c r="Q186"/>
      <c r="R186"/>
      <c r="S186" s="192"/>
      <c r="T186" s="192"/>
      <c r="U186" s="192"/>
      <c r="V186" s="192"/>
      <c r="W186" s="192"/>
      <c r="X186" s="192"/>
      <c r="Y186" s="80"/>
      <c r="Z186" s="80"/>
    </row>
    <row r="187" spans="1:26" x14ac:dyDescent="0.2">
      <c r="A187" s="84">
        <v>180</v>
      </c>
      <c r="B187" s="84" t="str">
        <f ca="1"/>
        <v>Suriname</v>
      </c>
      <c r="C187" s="84" t="str">
        <f ca="1"/>
        <v>SUR</v>
      </c>
      <c r="D187" s="219" t="str">
        <f ca="1"/>
        <v>LCN           Latin America &amp; Caribbean</v>
      </c>
      <c r="E187" s="219" t="str">
        <f ca="1"/>
        <v>IBRD</v>
      </c>
      <c r="F187" s="190" t="str">
        <f t="shared" ca="1" si="5"/>
        <v/>
      </c>
      <c r="G187" s="80">
        <f>IF(N187=7, 6.9, 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6.7214739320622776</v>
      </c>
      <c r="H187" s="80" cm="1">
        <f t="array" ref="H187">IF(
    SUM(IF(
            ISNUMBER(
                IF(
                    $M$4:$X$4,
                    (M187:X187),
                    "")),
            1,
            0))
        =0,
    NA(),
    IF(
        Parameters!$D$15=1,
        IF(
            SUM(--(ISNUMBER(IF($M$4:$X$4=1,(M187:X187),""))))&gt;0,
            MAX(IF(
                ISNUMBER(M187:X187),
                IF(
                    M$4:X$4=1,
                    M187:X187,
                    ""),
                "")),
            MAX(IF(
                ISNUMBER(M187:X187),
                IF(
                    M$4:X$4=2,
                    M187:X187,
                    ""),
                ""))
        ),
        IF(
            Parameters!$D$16=1,
            IFERROR(
                AVERAGE(IF(
                    ISNUMBER(M187:X187),
                    IF(
                        M$4:X$4=1,
                        M187:X187,
                        ""),
                    "")),
                AVERAGE(IF(
                    ISNUMBER(M187:X187),
                    IF(
                        M$4:X$4=2,
                        M187:X187,
                        ""),
                    ""))
            ),
            IF(
                Parameters!$D$17=1,
                IFERROR(
                    IF(
                        OR(
                            IF(
                                ISNUMBER(M187:X187),
                                IF(
                                    M$4:X$4=1,
                                    M187:X187,
                                    ""),
                                "")
                            =0),
                        0,
                        GEOMEAN(IF(
                            ISNUMBER(M187:X187),
                            IF(
                                M$4:X$4=1,
                                M187:X187,
                                ""),
                            ""))
                    ),
                    IF(
                        OR(IF(
                            ISNUMBER(M187:X187),
                            IF(
                                M$4:X$4=2,
                                M187:X187,
                                ""),
                            "")
                            =0),
                        0,
                        GEOMEAN(IF(
                            ISNUMBER(M187:X187),
                            IF(
                                M$4:X$4=2,
                                M187:X187,
                                ""),
                            "")))
                )
            )
        )
    )
)</f>
        <v>6.0285347625877499</v>
      </c>
      <c r="I187" s="191" cm="1">
        <f t="array" ref="I187">IF(
    SUM(IF(
            ISNUMBER(
                IF(
                    $M$5:$X$5,
                    (M187:X187),
                    "")),
            1,
            0))
        =0,
    NA(),
    IF(
        Parameters!$D$15=1,
        IF(
            SUM(--(ISNUMBER(IF($M$5:$X$5=1,(M187:X187),""))))&gt;0,
            MAX(IF(
                ISNUMBER(M187:X187),
                IF(
                    M$5:X$5=1,
                    M187:X187,
                    ""),
                "")),
            MAX(IF(
                ISNUMBER(M187:X187),
                IF(
                    M$5:X$5=2,
                    M187:X187,
                    ""),
                ""))
        ),
        IF(
            Parameters!$D$16=1,
            IFERROR(
                AVERAGE(IF(
                    ISNUMBER(M187:X187),
                    IF(
                        M$5:X$5=1,
                        M187:X187,
                        ""),
                    "")),
                AVERAGE(IF(
                    ISNUMBER(M187:X187),
                    IF(
                        M$5:X$5=2,
                        M187:X187,
                        ""),
                    ""))
            ),
            IF(
                Parameters!$D$17=1,
                IFERROR(
                    IF(
                        OR(
                            IF(
                                ISNUMBER(M187:X187),
                                IF(
                                    M$5:X$5=1,
                                    M187:X187,
                                    ""),
                                "")
                            =0),
                        0,
                        GEOMEAN(IF(
                            ISNUMBER(M187:X187),
                            IF(
                                M$5:X$5=1,
                                M187:X187,
                                ""),
                            ""))
                    ),
                    IF(
                        OR(IF(
                            ISNUMBER(M187:X187),
                            IF(
                                M$5:X$5=2,
                                M187:X187,
                                ""),
                            "")
                            =0),
                        0,
                        GEOMEAN(IF(
                            ISNUMBER(M187:X187),
                            IF(
                                M$5:X$5=2,
                                M187:X187,
                                ""),
                            "")))
                )
            )
        )
    )
)</f>
        <v>7.4940617577197104</v>
      </c>
      <c r="J187" s="242">
        <v>46281</v>
      </c>
      <c r="K187" s="242">
        <v>46281</v>
      </c>
      <c r="L187" s="91" t="s">
        <v>306</v>
      </c>
      <c r="M187" s="192">
        <v>6.0285347625877499</v>
      </c>
      <c r="N187" s="192">
        <v>7.4940617577197104</v>
      </c>
      <c r="O187" s="192">
        <v>53.5</v>
      </c>
      <c r="P187" s="192">
        <v>2.5</v>
      </c>
      <c r="Q187"/>
      <c r="R187"/>
      <c r="S187" s="192"/>
      <c r="T187" s="192"/>
      <c r="U187" s="192"/>
      <c r="V187" s="192"/>
      <c r="W187" s="192"/>
      <c r="X187" s="192"/>
      <c r="Y187" s="80"/>
      <c r="Z187" s="80"/>
    </row>
    <row r="188" spans="1:26" x14ac:dyDescent="0.2">
      <c r="A188" s="84">
        <v>181</v>
      </c>
      <c r="B188" s="84" t="str">
        <f ca="1"/>
        <v>Slovak Republic</v>
      </c>
      <c r="C188" s="84" t="str">
        <f ca="1"/>
        <v>SVK</v>
      </c>
      <c r="D188" s="219" t="str">
        <f ca="1"/>
        <v>ECS           Europe &amp; Central Asia</v>
      </c>
      <c r="E188" s="219" t="str">
        <f ca="1"/>
        <v>NA</v>
      </c>
      <c r="F188" s="190" t="str">
        <f t="shared" ca="1" si="5"/>
        <v/>
      </c>
      <c r="G188" s="80">
        <f>IF(N188=7, 6.9, 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3.016374483140007</v>
      </c>
      <c r="H188" s="80" cm="1">
        <f t="array" ref="H188">IF(
    SUM(IF(
            ISNUMBER(
                IF(
                    $M$4:$X$4,
                    (M188:X188),
                    "")),
            1,
            0))
        =0,
    NA(),
    IF(
        Parameters!$D$15=1,
        IF(
            SUM(--(ISNUMBER(IF($M$4:$X$4=1,(M188:X188),""))))&gt;0,
            MAX(IF(
                ISNUMBER(M188:X188),
                IF(
                    M$4:X$4=1,
                    M188:X188,
                    ""),
                "")),
            MAX(IF(
                ISNUMBER(M188:X188),
                IF(
                    M$4:X$4=2,
                    M188:X188,
                    ""),
                ""))
        ),
        IF(
            Parameters!$D$16=1,
            IFERROR(
                AVERAGE(IF(
                    ISNUMBER(M188:X188),
                    IF(
                        M$4:X$4=1,
                        M188:X188,
                        ""),
                    "")),
                AVERAGE(IF(
                    ISNUMBER(M188:X188),
                    IF(
                        M$4:X$4=2,
                        M188:X188,
                        ""),
                    ""))
            ),
            IF(
                Parameters!$D$17=1,
                IFERROR(
                    IF(
                        OR(
                            IF(
                                ISNUMBER(M188:X188),
                                IF(
                                    M$4:X$4=1,
                                    M188:X188,
                                    ""),
                                "")
                            =0),
                        0,
                        GEOMEAN(IF(
                            ISNUMBER(M188:X188),
                            IF(
                                M$4:X$4=1,
                                M188:X188,
                                ""),
                            ""))
                    ),
                    IF(
                        OR(IF(
                            ISNUMBER(M188:X188),
                            IF(
                                M$4:X$4=2,
                                M188:X188,
                                ""),
                            "")
                            =0),
                        0,
                        GEOMEAN(IF(
                            ISNUMBER(M188:X188),
                            IF(
                                M$4:X$4=2,
                                M188:X188,
                                ""),
                            "")))
                )
            )
        )
    )
)</f>
        <v>2.31448629878463</v>
      </c>
      <c r="I188" s="191" cm="1">
        <f t="array" ref="I188">IF(
    SUM(IF(
            ISNUMBER(
                IF(
                    $M$5:$X$5,
                    (M188:X188),
                    "")),
            1,
            0))
        =0,
    NA(),
    IF(
        Parameters!$D$15=1,
        IF(
            SUM(--(ISNUMBER(IF($M$5:$X$5=1,(M188:X188),""))))&gt;0,
            MAX(IF(
                ISNUMBER(M188:X188),
                IF(
                    M$5:X$5=1,
                    M188:X188,
                    ""),
                "")),
            MAX(IF(
                ISNUMBER(M188:X188),
                IF(
                    M$5:X$5=2,
                    M188:X188,
                    ""),
                ""))
        ),
        IF(
            Parameters!$D$16=1,
            IFERROR(
                AVERAGE(IF(
                    ISNUMBER(M188:X188),
                    IF(
                        M$5:X$5=1,
                        M188:X188,
                        ""),
                    "")),
                AVERAGE(IF(
                    ISNUMBER(M188:X188),
                    IF(
                        M$5:X$5=2,
                        M188:X188,
                        ""),
                    ""))
            ),
            IF(
                Parameters!$D$17=1,
                IFERROR(
                    IF(
                        OR(
                            IF(
                                ISNUMBER(M188:X188),
                                IF(
                                    M$5:X$5=1,
                                    M188:X188,
                                    ""),
                                "")
                            =0),
                        0,
                        GEOMEAN(IF(
                            ISNUMBER(M188:X188),
                            IF(
                                M$5:X$5=1,
                                M188:X188,
                                ""),
                            ""))
                    ),
                    IF(
                        OR(IF(
                            ISNUMBER(M188:X188),
                            IF(
                                M$5:X$5=2,
                                M188:X188,
                                ""),
                            "")
                            =0),
                        0,
                        GEOMEAN(IF(
                            ISNUMBER(M188:X188),
                            IF(
                                M$5:X$5=2,
                                M188:X188,
                                ""),
                            "")))
                )
            )
        )
    )
)</f>
        <v>3.93111638954869</v>
      </c>
      <c r="J188" s="242">
        <v>46281</v>
      </c>
      <c r="K188" s="242">
        <v>44699</v>
      </c>
      <c r="L188" s="91" t="s">
        <v>307</v>
      </c>
      <c r="M188" s="192">
        <v>2.31448629878463</v>
      </c>
      <c r="N188" s="192">
        <v>3.93111638954869</v>
      </c>
      <c r="O188" s="192">
        <v>33</v>
      </c>
      <c r="P188" s="192">
        <v>0</v>
      </c>
      <c r="Q188"/>
      <c r="R188"/>
      <c r="S188" s="192"/>
      <c r="T188" s="192"/>
      <c r="U188" s="192"/>
      <c r="V188" s="192"/>
      <c r="W188" s="192"/>
      <c r="X188" s="192"/>
      <c r="Y188" s="80"/>
      <c r="Z188" s="80"/>
    </row>
    <row r="189" spans="1:26" x14ac:dyDescent="0.2">
      <c r="A189" s="84">
        <v>182</v>
      </c>
      <c r="B189" s="84" t="str">
        <f ca="1"/>
        <v>Slovenia</v>
      </c>
      <c r="C189" s="84" t="str">
        <f ca="1"/>
        <v>SVN</v>
      </c>
      <c r="D189" s="219" t="str">
        <f ca="1"/>
        <v>ECS           Europe &amp; Central Asia</v>
      </c>
      <c r="E189" s="219" t="str">
        <f ca="1"/>
        <v>NA</v>
      </c>
      <c r="F189" s="190" t="str">
        <f t="shared" ca="1" si="5"/>
        <v/>
      </c>
      <c r="G189" s="80">
        <f>IF(N189=7, 6.9, 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1.6143483122594628</v>
      </c>
      <c r="H189" s="80" cm="1">
        <f t="array" ref="H189">IF(
    SUM(IF(
            ISNUMBER(
                IF(
                    $M$4:$X$4,
                    (M189:X189),
                    "")),
            1,
            0))
        =0,
    NA(),
    IF(
        Parameters!$D$15=1,
        IF(
            SUM(--(ISNUMBER(IF($M$4:$X$4=1,(M189:X189),""))))&gt;0,
            MAX(IF(
                ISNUMBER(M189:X189),
                IF(
                    M$4:X$4=1,
                    M189:X189,
                    ""),
                "")),
            MAX(IF(
                ISNUMBER(M189:X189),
                IF(
                    M$4:X$4=2,
                    M189:X189,
                    ""),
                ""))
        ),
        IF(
            Parameters!$D$16=1,
            IFERROR(
                AVERAGE(IF(
                    ISNUMBER(M189:X189),
                    IF(
                        M$4:X$4=1,
                        M189:X189,
                        ""),
                    "")),
                AVERAGE(IF(
                    ISNUMBER(M189:X189),
                    IF(
                        M$4:X$4=2,
                        M189:X189,
                        ""),
                    ""))
            ),
            IF(
                Parameters!$D$17=1,
                IFERROR(
                    IF(
                        OR(
                            IF(
                                ISNUMBER(M189:X189),
                                IF(
                                    M$4:X$4=1,
                                    M189:X189,
                                    ""),
                                "")
                            =0),
                        0,
                        GEOMEAN(IF(
                            ISNUMBER(M189:X189),
                            IF(
                                M$4:X$4=1,
                                M189:X189,
                                ""),
                            ""))
                    ),
                    IF(
                        OR(IF(
                            ISNUMBER(M189:X189),
                            IF(
                                M$4:X$4=2,
                                M189:X189,
                                ""),
                            "")
                            =0),
                        0,
                        GEOMEAN(IF(
                            ISNUMBER(M189:X189),
                            IF(
                                M$4:X$4=2,
                                M189:X189,
                                ""),
                            "")))
                )
            )
        )
    )
)</f>
        <v>1.2123499660300401</v>
      </c>
      <c r="I189" s="191" cm="1">
        <f t="array" ref="I189">IF(
    SUM(IF(
            ISNUMBER(
                IF(
                    $M$5:$X$5,
                    (M189:X189),
                    "")),
            1,
            0))
        =0,
    NA(),
    IF(
        Parameters!$D$15=1,
        IF(
            SUM(--(ISNUMBER(IF($M$5:$X$5=1,(M189:X189),""))))&gt;0,
            MAX(IF(
                ISNUMBER(M189:X189),
                IF(
                    M$5:X$5=1,
                    M189:X189,
                    ""),
                "")),
            MAX(IF(
                ISNUMBER(M189:X189),
                IF(
                    M$5:X$5=2,
                    M189:X189,
                    ""),
                ""))
        ),
        IF(
            Parameters!$D$16=1,
            IFERROR(
                AVERAGE(IF(
                    ISNUMBER(M189:X189),
                    IF(
                        M$5:X$5=1,
                        M189:X189,
                        ""),
                    "")),
                AVERAGE(IF(
                    ISNUMBER(M189:X189),
                    IF(
                        M$5:X$5=2,
                        M189:X189,
                        ""),
                    ""))
            ),
            IF(
                Parameters!$D$17=1,
                IFERROR(
                    IF(
                        OR(
                            IF(
                                ISNUMBER(M189:X189),
                                IF(
                                    M$5:X$5=1,
                                    M189:X189,
                                    ""),
                                "")
                            =0),
                        0,
                        GEOMEAN(IF(
                            ISNUMBER(M189:X189),
                            IF(
                                M$5:X$5=1,
                                M189:X189,
                                ""),
                            ""))
                    ),
                    IF(
                        OR(IF(
                            ISNUMBER(M189:X189),
                            IF(
                                M$5:X$5=2,
                                M189:X189,
                                ""),
                            "")
                            =0),
                        0,
                        GEOMEAN(IF(
                            ISNUMBER(M189:X189),
                            IF(
                                M$5:X$5=2,
                                M189:X189,
                                ""),
                            "")))
                )
            )
        )
    )
)</f>
        <v>2.1496437054631801</v>
      </c>
      <c r="J189" s="242">
        <v>46281</v>
      </c>
      <c r="K189" s="242">
        <v>44622</v>
      </c>
      <c r="L189" s="91" t="s">
        <v>309</v>
      </c>
      <c r="M189" s="192">
        <v>1.2123499660300401</v>
      </c>
      <c r="N189" s="192">
        <v>2.1496437054631801</v>
      </c>
      <c r="O189" s="192">
        <v>26.9166666666666</v>
      </c>
      <c r="P189" s="192">
        <v>-1.24999999999999</v>
      </c>
      <c r="Q189"/>
      <c r="R189"/>
      <c r="S189" s="192"/>
      <c r="T189" s="192"/>
      <c r="U189" s="192"/>
      <c r="V189" s="192"/>
      <c r="W189" s="192"/>
      <c r="X189" s="192"/>
      <c r="Y189" s="80"/>
      <c r="Z189" s="80"/>
    </row>
    <row r="190" spans="1:26" x14ac:dyDescent="0.2">
      <c r="A190" s="84">
        <v>183</v>
      </c>
      <c r="B190" s="84" t="str">
        <f ca="1"/>
        <v>Sweden</v>
      </c>
      <c r="C190" s="84" t="str">
        <f ca="1"/>
        <v>SWE</v>
      </c>
      <c r="D190" s="219" t="str">
        <f ca="1"/>
        <v>ECS           Europe &amp; Central Asia</v>
      </c>
      <c r="E190" s="219" t="str">
        <f ca="1"/>
        <v>NA</v>
      </c>
      <c r="F190" s="190" t="str">
        <f t="shared" ca="1" si="5"/>
        <v/>
      </c>
      <c r="G190" s="80">
        <f>IF(N190=7, 6.9, 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v>
      </c>
      <c r="H190" s="80" cm="1">
        <f t="array" ref="H190">IF(
    SUM(IF(
            ISNUMBER(
                IF(
                    $M$4:$X$4,
                    (M190:X190),
                    "")),
            1,
            0))
        =0,
    NA(),
    IF(
        Parameters!$D$15=1,
        IF(
            SUM(--(ISNUMBER(IF($M$4:$X$4=1,(M190:X190),""))))&gt;0,
            MAX(IF(
                ISNUMBER(M190:X190),
                IF(
                    M$4:X$4=1,
                    M190:X190,
                    ""),
                "")),
            MAX(IF(
                ISNUMBER(M190:X190),
                IF(
                    M$4:X$4=2,
                    M190:X190,
                    ""),
                ""))
        ),
        IF(
            Parameters!$D$16=1,
            IFERROR(
                AVERAGE(IF(
                    ISNUMBER(M190:X190),
                    IF(
                        M$4:X$4=1,
                        M190:X190,
                        ""),
                    "")),
                AVERAGE(IF(
                    ISNUMBER(M190:X190),
                    IF(
                        M$4:X$4=2,
                        M190:X190,
                        ""),
                    ""))
            ),
            IF(
                Parameters!$D$17=1,
                IFERROR(
                    IF(
                        OR(
                            IF(
                                ISNUMBER(M190:X190),
                                IF(
                                    M$4:X$4=1,
                                    M190:X190,
                                    ""),
                                "")
                            =0),
                        0,
                        GEOMEAN(IF(
                            ISNUMBER(M190:X190),
                            IF(
                                M$4:X$4=1,
                                M190:X190,
                                ""),
                            ""))
                    ),
                    IF(
                        OR(IF(
                            ISNUMBER(M190:X190),
                            IF(
                                M$4:X$4=2,
                                M190:X190,
                                ""),
                            "")
                            =0),
                        0,
                        GEOMEAN(IF(
                            ISNUMBER(M190:X190),
                            IF(
                                M$4:X$4=2,
                                M190:X190,
                                ""),
                            "")))
                )
            )
        )
    )
)</f>
        <v>0</v>
      </c>
      <c r="I190" s="191" cm="1">
        <f t="array" ref="I190">IF(
    SUM(IF(
            ISNUMBER(
                IF(
                    $M$5:$X$5,
                    (M190:X190),
                    "")),
            1,
            0))
        =0,
    NA(),
    IF(
        Parameters!$D$15=1,
        IF(
            SUM(--(ISNUMBER(IF($M$5:$X$5=1,(M190:X190),""))))&gt;0,
            MAX(IF(
                ISNUMBER(M190:X190),
                IF(
                    M$5:X$5=1,
                    M190:X190,
                    ""),
                "")),
            MAX(IF(
                ISNUMBER(M190:X190),
                IF(
                    M$5:X$5=2,
                    M190:X190,
                    ""),
                ""))
        ),
        IF(
            Parameters!$D$16=1,
            IFERROR(
                AVERAGE(IF(
                    ISNUMBER(M190:X190),
                    IF(
                        M$5:X$5=1,
                        M190:X190,
                        ""),
                    "")),
                AVERAGE(IF(
                    ISNUMBER(M190:X190),
                    IF(
                        M$5:X$5=2,
                        M190:X190,
                        ""),
                    ""))
            ),
            IF(
                Parameters!$D$17=1,
                IFERROR(
                    IF(
                        OR(
                            IF(
                                ISNUMBER(M190:X190),
                                IF(
                                    M$5:X$5=1,
                                    M190:X190,
                                    ""),
                                "")
                            =0),
                        0,
                        GEOMEAN(IF(
                            ISNUMBER(M190:X190),
                            IF(
                                M$5:X$5=1,
                                M190:X190,
                                ""),
                            ""))
                    ),
                    IF(
                        OR(IF(
                            ISNUMBER(M190:X190),
                            IF(
                                M$5:X$5=2,
                                M190:X190,
                                ""),
                            "")
                            =0),
                        0,
                        GEOMEAN(IF(
                            ISNUMBER(M190:X190),
                            IF(
                                M$5:X$5=2,
                                M190:X190,
                                ""),
                            "")))
                )
            )
        )
    )
)</f>
        <v>0.130641330166268</v>
      </c>
      <c r="J190" s="242">
        <v>46281</v>
      </c>
      <c r="K190" s="242">
        <v>44622</v>
      </c>
      <c r="L190" s="91" t="s">
        <v>311</v>
      </c>
      <c r="M190" s="192">
        <v>0</v>
      </c>
      <c r="N190" s="192">
        <v>0.130641330166268</v>
      </c>
      <c r="O190" s="192">
        <v>20</v>
      </c>
      <c r="P190" s="192">
        <v>-2.6666666666666599</v>
      </c>
      <c r="Q190"/>
      <c r="R190"/>
      <c r="S190" s="192"/>
      <c r="T190" s="192"/>
      <c r="U190" s="192"/>
      <c r="V190" s="192"/>
      <c r="W190" s="192"/>
      <c r="X190" s="192"/>
      <c r="Y190" s="80"/>
      <c r="Z190" s="80"/>
    </row>
    <row r="191" spans="1:26" x14ac:dyDescent="0.2">
      <c r="A191" s="84">
        <v>184</v>
      </c>
      <c r="B191" s="84" t="str">
        <f ca="1"/>
        <v>Eswatini</v>
      </c>
      <c r="C191" s="84" t="str">
        <f ca="1"/>
        <v>SWZ</v>
      </c>
      <c r="D191" s="219" t="str">
        <f ca="1"/>
        <v>SSF           Sub-Saharan Africa</v>
      </c>
      <c r="E191" s="219" t="str">
        <f ca="1"/>
        <v>IBRD</v>
      </c>
      <c r="F191" s="190" t="str">
        <f t="shared" ca="1" si="5"/>
        <v/>
      </c>
      <c r="G191" s="80">
        <f>IF(N191=7, 6.9, 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3.2214994920078368</v>
      </c>
      <c r="H191" s="80" cm="1">
        <f t="array" ref="H191">IF(
    SUM(IF(
            ISNUMBER(
                IF(
                    $M$4:$X$4,
                    (M191:X191),
                    "")),
            1,
            0))
        =0,
    NA(),
    IF(
        Parameters!$D$15=1,
        IF(
            SUM(--(ISNUMBER(IF($M$4:$X$4=1,(M191:X191),""))))&gt;0,
            MAX(IF(
                ISNUMBER(M191:X191),
                IF(
                    M$4:X$4=1,
                    M191:X191,
                    ""),
                "")),
            MAX(IF(
                ISNUMBER(M191:X191),
                IF(
                    M$4:X$4=2,
                    M191:X191,
                    ""),
                ""))
        ),
        IF(
            Parameters!$D$16=1,
            IFERROR(
                AVERAGE(IF(
                    ISNUMBER(M191:X191),
                    IF(
                        M$4:X$4=1,
                        M191:X191,
                        ""),
                    "")),
                AVERAGE(IF(
                    ISNUMBER(M191:X191),
                    IF(
                        M$4:X$4=2,
                        M191:X191,
                        ""),
                    ""))
            ),
            IF(
                Parameters!$D$17=1,
                IFERROR(
                    IF(
                        OR(
                            IF(
                                ISNUMBER(M191:X191),
                                IF(
                                    M$4:X$4=1,
                                    M191:X191,
                                    ""),
                                "")
                            =0),
                        0,
                        GEOMEAN(IF(
                            ISNUMBER(M191:X191),
                            IF(
                                M$4:X$4=1,
                                M191:X191,
                                ""),
                            ""))
                    ),
                    IF(
                        OR(IF(
                            ISNUMBER(M191:X191),
                            IF(
                                M$4:X$4=2,
                                M191:X191,
                                ""),
                            "")
                            =0),
                        0,
                        GEOMEAN(IF(
                            ISNUMBER(M191:X191),
                            IF(
                                M$4:X$4=2,
                                M191:X191,
                                ""),
                            "")))
                )
            )
        )
    )
)</f>
        <v>5.7869706348607197</v>
      </c>
      <c r="I191" s="191" cm="1">
        <f t="array" ref="I191">IF(
    SUM(IF(
            ISNUMBER(
                IF(
                    $M$5:$X$5,
                    (M191:X191),
                    "")),
            1,
            0))
        =0,
    NA(),
    IF(
        Parameters!$D$15=1,
        IF(
            SUM(--(ISNUMBER(IF($M$5:$X$5=1,(M191:X191),""))))&gt;0,
            MAX(IF(
                ISNUMBER(M191:X191),
                IF(
                    M$5:X$5=1,
                    M191:X191,
                    ""),
                "")),
            MAX(IF(
                ISNUMBER(M191:X191),
                IF(
                    M$5:X$5=2,
                    M191:X191,
                    ""),
                ""))
        ),
        IF(
            Parameters!$D$16=1,
            IFERROR(
                AVERAGE(IF(
                    ISNUMBER(M191:X191),
                    IF(
                        M$5:X$5=1,
                        M191:X191,
                        ""),
                    "")),
                AVERAGE(IF(
                    ISNUMBER(M191:X191),
                    IF(
                        M$5:X$5=2,
                        M191:X191,
                        ""),
                    ""))
            ),
            IF(
                Parameters!$D$17=1,
                IFERROR(
                    IF(
                        OR(
                            IF(
                                ISNUMBER(M191:X191),
                                IF(
                                    M$5:X$5=1,
                                    M191:X191,
                                    ""),
                                "")
                            =0),
                        0,
                        GEOMEAN(IF(
                            ISNUMBER(M191:X191),
                            IF(
                                M$5:X$5=1,
                                M191:X191,
                                ""),
                            ""))
                    ),
                    IF(
                        OR(IF(
                            ISNUMBER(M191:X191),
                            IF(
                                M$5:X$5=2,
                                M191:X191,
                                ""),
                            "")
                            =0),
                        0,
                        GEOMEAN(IF(
                            ISNUMBER(M191:X191),
                            IF(
                                M$5:X$5=2,
                                M191:X191,
                                ""),
                            "")))
                )
            )
        )
    )
)</f>
        <v>1.7933491686460801</v>
      </c>
      <c r="J191" s="242">
        <v>46281</v>
      </c>
      <c r="K191" s="242">
        <v>44622</v>
      </c>
      <c r="L191" s="91" t="s">
        <v>313</v>
      </c>
      <c r="M191" s="192">
        <v>5.7869706348607197</v>
      </c>
      <c r="N191" s="192">
        <v>1.7933491686460801</v>
      </c>
      <c r="O191" s="192">
        <v>52.1666666666666</v>
      </c>
      <c r="P191" s="192">
        <v>-1.5</v>
      </c>
      <c r="Q191"/>
      <c r="R191"/>
      <c r="S191" s="192"/>
      <c r="T191" s="192"/>
      <c r="U191" s="192"/>
      <c r="V191" s="192"/>
      <c r="W191" s="192"/>
      <c r="X191" s="192"/>
      <c r="Y191" s="80"/>
      <c r="Z191" s="80"/>
    </row>
    <row r="192" spans="1:26" x14ac:dyDescent="0.2">
      <c r="A192" s="84">
        <v>185</v>
      </c>
      <c r="B192" s="84" t="str">
        <f ca="1"/>
        <v>Sint Maarten (Dutch part)</v>
      </c>
      <c r="C192" s="84" t="str">
        <f ca="1"/>
        <v>SXM</v>
      </c>
      <c r="D192" s="219" t="str">
        <f ca="1"/>
        <v>LCN           Latin America &amp; Caribbean</v>
      </c>
      <c r="E192" s="219" t="str">
        <f ca="1"/>
        <v>NA</v>
      </c>
      <c r="F192" s="190" t="str">
        <f t="shared" ca="1" si="5"/>
        <v/>
      </c>
      <c r="G192" s="80" t="e">
        <f>IF(N192=7, 6.9, 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#N/A</v>
      </c>
      <c r="H192" s="80" t="e" cm="1">
        <f t="array" ref="H192">IF(
    SUM(IF(
            ISNUMBER(
                IF(
                    $M$4:$X$4,
                    (M192:X192),
                    "")),
            1,
            0))
        =0,
    NA(),
    IF(
        Parameters!$D$15=1,
        IF(
            SUM(--(ISNUMBER(IF($M$4:$X$4=1,(M192:X192),""))))&gt;0,
            MAX(IF(
                ISNUMBER(M192:X192),
                IF(
                    M$4:X$4=1,
                    M192:X192,
                    ""),
                "")),
            MAX(IF(
                ISNUMBER(M192:X192),
                IF(
                    M$4:X$4=2,
                    M192:X192,
                    ""),
                ""))
        ),
        IF(
            Parameters!$D$16=1,
            IFERROR(
                AVERAGE(IF(
                    ISNUMBER(M192:X192),
                    IF(
                        M$4:X$4=1,
                        M192:X192,
                        ""),
                    "")),
                AVERAGE(IF(
                    ISNUMBER(M192:X192),
                    IF(
                        M$4:X$4=2,
                        M192:X192,
                        ""),
                    ""))
            ),
            IF(
                Parameters!$D$17=1,
                IFERROR(
                    IF(
                        OR(
                            IF(
                                ISNUMBER(M192:X192),
                                IF(
                                    M$4:X$4=1,
                                    M192:X192,
                                    ""),
                                "")
                            =0),
                        0,
                        GEOMEAN(IF(
                            ISNUMBER(M192:X192),
                            IF(
                                M$4:X$4=1,
                                M192:X192,
                                ""),
                            ""))
                    ),
                    IF(
                        OR(IF(
                            ISNUMBER(M192:X192),
                            IF(
                                M$4:X$4=2,
                                M192:X192,
                                ""),
                            "")
                            =0),
                        0,
                        GEOMEAN(IF(
                            ISNUMBER(M192:X192),
                            IF(
                                M$4:X$4=2,
                                M192:X192,
                                ""),
                            "")))
                )
            )
        )
    )
)</f>
        <v>#N/A</v>
      </c>
      <c r="I192" s="191" t="e" cm="1">
        <f t="array" ref="I192">IF(
    SUM(IF(
            ISNUMBER(
                IF(
                    $M$5:$X$5,
                    (M192:X192),
                    "")),
            1,
            0))
        =0,
    NA(),
    IF(
        Parameters!$D$15=1,
        IF(
            SUM(--(ISNUMBER(IF($M$5:$X$5=1,(M192:X192),""))))&gt;0,
            MAX(IF(
                ISNUMBER(M192:X192),
                IF(
                    M$5:X$5=1,
                    M192:X192,
                    ""),
                "")),
            MAX(IF(
                ISNUMBER(M192:X192),
                IF(
                    M$5:X$5=2,
                    M192:X192,
                    ""),
                ""))
        ),
        IF(
            Parameters!$D$16=1,
            IFERROR(
                AVERAGE(IF(
                    ISNUMBER(M192:X192),
                    IF(
                        M$5:X$5=1,
                        M192:X192,
                        ""),
                    "")),
                AVERAGE(IF(
                    ISNUMBER(M192:X192),
                    IF(
                        M$5:X$5=2,
                        M192:X192,
                        ""),
                    ""))
            ),
            IF(
                Parameters!$D$17=1,
                IFERROR(
                    IF(
                        OR(
                            IF(
                                ISNUMBER(M192:X192),
                                IF(
                                    M$5:X$5=1,
                                    M192:X192,
                                    ""),
                                "")
                            =0),
                        0,
                        GEOMEAN(IF(
                            ISNUMBER(M192:X192),
                            IF(
                                M$5:X$5=1,
                                M192:X192,
                                ""),
                            ""))
                    ),
                    IF(
                        OR(IF(
                            ISNUMBER(M192:X192),
                            IF(
                                M$5:X$5=2,
                                M192:X192,
                                ""),
                            "")
                            =0),
                        0,
                        GEOMEAN(IF(
                            ISNUMBER(M192:X192),
                            IF(
                                M$5:X$5=2,
                                M192:X192,
                                ""),
                            "")))
                )
            )
        )
    )
)</f>
        <v>#N/A</v>
      </c>
      <c r="J192" s="242" t="s">
        <v>409</v>
      </c>
      <c r="K192" s="242" t="s">
        <v>409</v>
      </c>
      <c r="L192" s="91" t="s">
        <v>689</v>
      </c>
      <c r="M192" s="192" t="s">
        <v>409</v>
      </c>
      <c r="N192" s="192" t="s">
        <v>409</v>
      </c>
      <c r="O192" s="192" t="s">
        <v>409</v>
      </c>
      <c r="P192" s="192" t="s">
        <v>409</v>
      </c>
      <c r="Q192"/>
      <c r="R192"/>
      <c r="S192" s="192"/>
      <c r="T192" s="192"/>
      <c r="U192" s="192"/>
      <c r="V192" s="192"/>
      <c r="W192" s="192"/>
      <c r="X192" s="192"/>
      <c r="Y192" s="80"/>
      <c r="Z192" s="80"/>
    </row>
    <row r="193" spans="1:37" x14ac:dyDescent="0.2">
      <c r="A193" s="84">
        <v>186</v>
      </c>
      <c r="B193" s="84" t="str">
        <f ca="1"/>
        <v>Seychelles</v>
      </c>
      <c r="C193" s="84" t="str">
        <f ca="1"/>
        <v>SYC</v>
      </c>
      <c r="D193" s="219" t="str">
        <f ca="1"/>
        <v>SSF           Sub-Saharan Africa</v>
      </c>
      <c r="E193" s="219" t="str">
        <f ca="1"/>
        <v>IBRD</v>
      </c>
      <c r="F193" s="190" t="str">
        <f t="shared" ca="1" si="5"/>
        <v/>
      </c>
      <c r="G193" s="80">
        <f>IF(N193=7, 6.9, 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2.5749787814095466</v>
      </c>
      <c r="H193" s="80" cm="1">
        <f t="array" ref="H193">IF(
    SUM(IF(
            ISNUMBER(
                IF(
                    $M$4:$X$4,
                    (M193:X193),
                    "")),
            1,
            0))
        =0,
    NA(),
    IF(
        Parameters!$D$15=1,
        IF(
            SUM(--(ISNUMBER(IF($M$4:$X$4=1,(M193:X193),""))))&gt;0,
            MAX(IF(
                ISNUMBER(M193:X193),
                IF(
                    M$4:X$4=1,
                    M193:X193,
                    ""),
                "")),
            MAX(IF(
                ISNUMBER(M193:X193),
                IF(
                    M$4:X$4=2,
                    M193:X193,
                    ""),
                ""))
        ),
        IF(
            Parameters!$D$16=1,
            IFERROR(
                AVERAGE(IF(
                    ISNUMBER(M193:X193),
                    IF(
                        M$4:X$4=1,
                        M193:X193,
                        ""),
                    "")),
                AVERAGE(IF(
                    ISNUMBER(M193:X193),
                    IF(
                        M$4:X$4=2,
                        M193:X193,
                        ""),
                    ""))
            ),
            IF(
                Parameters!$D$17=1,
                IFERROR(
                    IF(
                        OR(
                            IF(
                                ISNUMBER(M193:X193),
                                IF(
                                    M$4:X$4=1,
                                    M193:X193,
                                    ""),
                                "")
                            =0),
                        0,
                        GEOMEAN(IF(
                            ISNUMBER(M193:X193),
                            IF(
                                M$4:X$4=1,
                                M193:X193,
                                ""),
                            ""))
                    ),
                    IF(
                        OR(IF(
                            ISNUMBER(M193:X193),
                            IF(
                                M$4:X$4=2,
                                M193:X193,
                                ""),
                            "")
                            =0),
                        0,
                        GEOMEAN(IF(
                            ISNUMBER(M193:X193),
                            IF(
                                M$4:X$4=2,
                                M193:X193,
                                ""),
                            "")))
                )
            )
        )
    )
)</f>
        <v>3.0844719559145402</v>
      </c>
      <c r="I193" s="191" cm="1">
        <f t="array" ref="I193">IF(
    SUM(IF(
            ISNUMBER(
                IF(
                    $M$5:$X$5,
                    (M193:X193),
                    "")),
            1,
            0))
        =0,
    NA(),
    IF(
        Parameters!$D$15=1,
        IF(
            SUM(--(ISNUMBER(IF($M$5:$X$5=1,(M193:X193),""))))&gt;0,
            MAX(IF(
                ISNUMBER(M193:X193),
                IF(
                    M$5:X$5=1,
                    M193:X193,
                    ""),
                "")),
            MAX(IF(
                ISNUMBER(M193:X193),
                IF(
                    M$5:X$5=2,
                    M193:X193,
                    ""),
                ""))
        ),
        IF(
            Parameters!$D$16=1,
            IFERROR(
                AVERAGE(IF(
                    ISNUMBER(M193:X193),
                    IF(
                        M$5:X$5=1,
                        M193:X193,
                        ""),
                    "")),
                AVERAGE(IF(
                    ISNUMBER(M193:X193),
                    IF(
                        M$5:X$5=2,
                        M193:X193,
                        ""),
                    ""))
            ),
            IF(
                Parameters!$D$17=1,
                IFERROR(
                    IF(
                        OR(
                            IF(
                                ISNUMBER(M193:X193),
                                IF(
                                    M$5:X$5=1,
                                    M193:X193,
                                    ""),
                                "")
                            =0),
                        0,
                        GEOMEAN(IF(
                            ISNUMBER(M193:X193),
                            IF(
                                M$5:X$5=1,
                                M193:X193,
                                ""),
                            ""))
                    ),
                    IF(
                        OR(IF(
                            ISNUMBER(M193:X193),
                            IF(
                                M$5:X$5=2,
                                M193:X193,
                                ""),
                            "")
                            =0),
                        0,
                        GEOMEAN(IF(
                            ISNUMBER(M193:X193),
                            IF(
                                M$5:X$5=2,
                                M193:X193,
                                ""),
                            "")))
                )
            )
        )
    )
)</f>
        <v>2.1496437054631801</v>
      </c>
      <c r="J193" s="242">
        <v>46281</v>
      </c>
      <c r="K193" s="242">
        <v>44699</v>
      </c>
      <c r="L193" s="91" t="s">
        <v>315</v>
      </c>
      <c r="M193" s="192">
        <v>3.0844719559145402</v>
      </c>
      <c r="N193" s="192">
        <v>2.1496437054631801</v>
      </c>
      <c r="O193" s="192">
        <v>37.25</v>
      </c>
      <c r="P193" s="192">
        <v>-1.25</v>
      </c>
      <c r="Q193"/>
      <c r="R193"/>
      <c r="S193" s="192"/>
      <c r="T193" s="192"/>
      <c r="U193" s="192"/>
      <c r="V193" s="192"/>
      <c r="W193" s="192"/>
      <c r="X193" s="192"/>
      <c r="Y193" s="80"/>
      <c r="Z193" s="80"/>
    </row>
    <row r="194" spans="1:37" x14ac:dyDescent="0.2">
      <c r="A194" s="84">
        <v>187</v>
      </c>
      <c r="B194" s="84" t="str">
        <f ca="1"/>
        <v>Syrian Arab Republic</v>
      </c>
      <c r="C194" s="84" t="str">
        <f ca="1"/>
        <v>SYR</v>
      </c>
      <c r="D194" s="219" t="str">
        <f ca="1"/>
        <v>MEA           Middle East &amp; North Africa</v>
      </c>
      <c r="E194" s="219" t="str">
        <f ca="1"/>
        <v>IDA</v>
      </c>
      <c r="F194" s="190" t="str">
        <f t="shared" ca="1" si="5"/>
        <v/>
      </c>
      <c r="G194" s="80">
        <f>IF(N194=7, 6.9, 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3.2874915893609069</v>
      </c>
      <c r="H194" s="80" cm="1">
        <f t="array" ref="H194">IF(
    SUM(IF(
            ISNUMBER(
                IF(
                    $M$4:$X$4,
                    (M194:X194),
                    "")),
            1,
            0))
        =0,
    NA(),
    IF(
        Parameters!$D$15=1,
        IF(
            SUM(--(ISNUMBER(IF($M$4:$X$4=1,(M194:X194),""))))&gt;0,
            MAX(IF(
                ISNUMBER(M194:X194),
                IF(
                    M$4:X$4=1,
                    M194:X194,
                    ""),
                "")),
            MAX(IF(
                ISNUMBER(M194:X194),
                IF(
                    M$4:X$4=2,
                    M194:X194,
                    ""),
                ""))
        ),
        IF(
            Parameters!$D$16=1,
            IFERROR(
                AVERAGE(IF(
                    ISNUMBER(M194:X194),
                    IF(
                        M$4:X$4=1,
                        M194:X194,
                        ""),
                    "")),
                AVERAGE(IF(
                    ISNUMBER(M194:X194),
                    IF(
                        M$4:X$4=2,
                        M194:X194,
                        ""),
                    ""))
            ),
            IF(
                Parameters!$D$17=1,
                IFERROR(
                    IF(
                        OR(
                            IF(
                                ISNUMBER(M194:X194),
                                IF(
                                    M$4:X$4=1,
                                    M194:X194,
                                    ""),
                                "")
                            =0),
                        0,
                        GEOMEAN(IF(
                            ISNUMBER(M194:X194),
                            IF(
                                M$4:X$4=1,
                                M194:X194,
                                ""),
                            ""))
                    ),
                    IF(
                        OR(IF(
                            ISNUMBER(M194:X194),
                            IF(
                                M$4:X$4=2,
                                M194:X194,
                                ""),
                            "")
                            =0),
                        0,
                        GEOMEAN(IF(
                            ISNUMBER(M194:X194),
                            IF(
                                M$4:X$4=2,
                                M194:X194,
                                ""),
                            "")))
                )
            )
        )
    )
)</f>
        <v>10</v>
      </c>
      <c r="I194" s="191" cm="1">
        <f t="array" ref="I194">IF(
    SUM(IF(
            ISNUMBER(
                IF(
                    $M$5:$X$5,
                    (M194:X194),
                    "")),
            1,
            0))
        =0,
    NA(),
    IF(
        Parameters!$D$15=1,
        IF(
            SUM(--(ISNUMBER(IF($M$5:$X$5=1,(M194:X194),""))))&gt;0,
            MAX(IF(
                ISNUMBER(M194:X194),
                IF(
                    M$5:X$5=1,
                    M194:X194,
                    ""),
                "")),
            MAX(IF(
                ISNUMBER(M194:X194),
                IF(
                    M$5:X$5=2,
                    M194:X194,
                    ""),
                ""))
        ),
        IF(
            Parameters!$D$16=1,
            IFERROR(
                AVERAGE(IF(
                    ISNUMBER(M194:X194),
                    IF(
                        M$5:X$5=1,
                        M194:X194,
                        ""),
                    "")),
                AVERAGE(IF(
                    ISNUMBER(M194:X194),
                    IF(
                        M$5:X$5=2,
                        M194:X194,
                        ""),
                    ""))
            ),
            IF(
                Parameters!$D$17=1,
                IFERROR(
                    IF(
                        OR(
                            IF(
                                ISNUMBER(M194:X194),
                                IF(
                                    M$5:X$5=1,
                                    M194:X194,
                                    ""),
                                "")
                            =0),
                        0,
                        GEOMEAN(IF(
                            ISNUMBER(M194:X194),
                            IF(
                                M$5:X$5=1,
                                M194:X194,
                                ""),
                            ""))
                    ),
                    IF(
                        OR(IF(
                            ISNUMBER(M194:X194),
                            IF(
                                M$5:X$5=2,
                                M194:X194,
                                ""),
                            "")
                            =0),
                        0,
                        GEOMEAN(IF(
                            ISNUMBER(M194:X194),
                            IF(
                                M$5:X$5=2,
                                M194:X194,
                                ""),
                            "")))
                )
            )
        )
    )
)</f>
        <v>1.0807600950118701</v>
      </c>
      <c r="J194" s="242">
        <v>46281</v>
      </c>
      <c r="K194" s="242">
        <v>46281</v>
      </c>
      <c r="L194" s="91" t="s">
        <v>316</v>
      </c>
      <c r="M194" s="192">
        <v>10</v>
      </c>
      <c r="N194" s="192">
        <v>1.0807600950118701</v>
      </c>
      <c r="O194" s="192">
        <v>83</v>
      </c>
      <c r="P194" s="192">
        <v>-2</v>
      </c>
      <c r="Q194"/>
      <c r="R194"/>
      <c r="S194" s="192"/>
      <c r="T194" s="192"/>
      <c r="U194" s="192"/>
      <c r="V194" s="192"/>
      <c r="W194" s="192"/>
      <c r="X194" s="192"/>
      <c r="Y194" s="80"/>
      <c r="Z194" s="80"/>
    </row>
    <row r="195" spans="1:37" x14ac:dyDescent="0.2">
      <c r="A195" s="84">
        <v>188</v>
      </c>
      <c r="B195" s="84" t="str">
        <f ca="1"/>
        <v>Turks and Caicos Islands</v>
      </c>
      <c r="C195" s="84" t="str">
        <f ca="1"/>
        <v>TCA</v>
      </c>
      <c r="D195" s="219" t="str">
        <f ca="1"/>
        <v>LCN           Latin America &amp; Caribbean</v>
      </c>
      <c r="E195" s="219" t="str">
        <f ca="1"/>
        <v>NA</v>
      </c>
      <c r="F195" s="190" t="str">
        <f t="shared" ca="1" si="5"/>
        <v/>
      </c>
      <c r="G195" s="80" t="e">
        <f>IF(N195=7, 6.9, 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#N/A</v>
      </c>
      <c r="H195" s="80" t="e" cm="1">
        <f t="array" ref="H195">IF(
    SUM(IF(
            ISNUMBER(
                IF(
                    $M$4:$X$4,
                    (M195:X195),
                    "")),
            1,
            0))
        =0,
    NA(),
    IF(
        Parameters!$D$15=1,
        IF(
            SUM(--(ISNUMBER(IF($M$4:$X$4=1,(M195:X195),""))))&gt;0,
            MAX(IF(
                ISNUMBER(M195:X195),
                IF(
                    M$4:X$4=1,
                    M195:X195,
                    ""),
                "")),
            MAX(IF(
                ISNUMBER(M195:X195),
                IF(
                    M$4:X$4=2,
                    M195:X195,
                    ""),
                ""))
        ),
        IF(
            Parameters!$D$16=1,
            IFERROR(
                AVERAGE(IF(
                    ISNUMBER(M195:X195),
                    IF(
                        M$4:X$4=1,
                        M195:X195,
                        ""),
                    "")),
                AVERAGE(IF(
                    ISNUMBER(M195:X195),
                    IF(
                        M$4:X$4=2,
                        M195:X195,
                        ""),
                    ""))
            ),
            IF(
                Parameters!$D$17=1,
                IFERROR(
                    IF(
                        OR(
                            IF(
                                ISNUMBER(M195:X195),
                                IF(
                                    M$4:X$4=1,
                                    M195:X195,
                                    ""),
                                "")
                            =0),
                        0,
                        GEOMEAN(IF(
                            ISNUMBER(M195:X195),
                            IF(
                                M$4:X$4=1,
                                M195:X195,
                                ""),
                            ""))
                    ),
                    IF(
                        OR(IF(
                            ISNUMBER(M195:X195),
                            IF(
                                M$4:X$4=2,
                                M195:X195,
                                ""),
                            "")
                            =0),
                        0,
                        GEOMEAN(IF(
                            ISNUMBER(M195:X195),
                            IF(
                                M$4:X$4=2,
                                M195:X195,
                                ""),
                            "")))
                )
            )
        )
    )
)</f>
        <v>#N/A</v>
      </c>
      <c r="I195" s="191" t="e" cm="1">
        <f t="array" ref="I195">IF(
    SUM(IF(
            ISNUMBER(
                IF(
                    $M$5:$X$5,
                    (M195:X195),
                    "")),
            1,
            0))
        =0,
    NA(),
    IF(
        Parameters!$D$15=1,
        IF(
            SUM(--(ISNUMBER(IF($M$5:$X$5=1,(M195:X195),""))))&gt;0,
            MAX(IF(
                ISNUMBER(M195:X195),
                IF(
                    M$5:X$5=1,
                    M195:X195,
                    ""),
                "")),
            MAX(IF(
                ISNUMBER(M195:X195),
                IF(
                    M$5:X$5=2,
                    M195:X195,
                    ""),
                ""))
        ),
        IF(
            Parameters!$D$16=1,
            IFERROR(
                AVERAGE(IF(
                    ISNUMBER(M195:X195),
                    IF(
                        M$5:X$5=1,
                        M195:X195,
                        ""),
                    "")),
                AVERAGE(IF(
                    ISNUMBER(M195:X195),
                    IF(
                        M$5:X$5=2,
                        M195:X195,
                        ""),
                    ""))
            ),
            IF(
                Parameters!$D$17=1,
                IFERROR(
                    IF(
                        OR(
                            IF(
                                ISNUMBER(M195:X195),
                                IF(
                                    M$5:X$5=1,
                                    M195:X195,
                                    ""),
                                "")
                            =0),
                        0,
                        GEOMEAN(IF(
                            ISNUMBER(M195:X195),
                            IF(
                                M$5:X$5=1,
                                M195:X195,
                                ""),
                            ""))
                    ),
                    IF(
                        OR(IF(
                            ISNUMBER(M195:X195),
                            IF(
                                M$5:X$5=2,
                                M195:X195,
                                ""),
                            "")
                            =0),
                        0,
                        GEOMEAN(IF(
                            ISNUMBER(M195:X195),
                            IF(
                                M$5:X$5=2,
                                M195:X195,
                                ""),
                            "")))
                )
            )
        )
    )
)</f>
        <v>#N/A</v>
      </c>
      <c r="J195" s="242" t="s">
        <v>409</v>
      </c>
      <c r="K195" s="242" t="s">
        <v>409</v>
      </c>
      <c r="L195" s="91" t="s">
        <v>690</v>
      </c>
      <c r="M195" s="192" t="s">
        <v>409</v>
      </c>
      <c r="N195" s="192" t="s">
        <v>409</v>
      </c>
      <c r="O195" s="192" t="s">
        <v>409</v>
      </c>
      <c r="P195" s="192" t="s">
        <v>409</v>
      </c>
      <c r="Q195"/>
      <c r="R195"/>
      <c r="S195" s="192"/>
      <c r="T195" s="192"/>
      <c r="U195" s="192"/>
      <c r="V195" s="192"/>
      <c r="W195" s="192"/>
      <c r="X195" s="192"/>
      <c r="Y195" s="80"/>
      <c r="Z195" s="80"/>
    </row>
    <row r="196" spans="1:37" x14ac:dyDescent="0.2">
      <c r="A196" s="84">
        <v>189</v>
      </c>
      <c r="B196" s="84" t="str">
        <f ca="1"/>
        <v>Chad</v>
      </c>
      <c r="C196" s="84" t="str">
        <f ca="1"/>
        <v>TCD</v>
      </c>
      <c r="D196" s="219" t="str">
        <f ca="1"/>
        <v>SSF           Sub-Saharan Africa</v>
      </c>
      <c r="E196" s="219" t="str">
        <f ca="1"/>
        <v>IDA</v>
      </c>
      <c r="G196" s="80">
        <f>IF(N196=7, 6.9, 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5.7120354324617715</v>
      </c>
      <c r="H196" s="80" cm="1">
        <f t="array" ref="H196">IF(
    SUM(IF(
            ISNUMBER(
                IF(
                    $M$4:$X$4,
                    (M196:X196),
                    "")),
            1,
            0))
        =0,
    NA(),
    IF(
        Parameters!$D$15=1,
        IF(
            SUM(--(ISNUMBER(IF($M$4:$X$4=1,(M196:X196),""))))&gt;0,
            MAX(IF(
                ISNUMBER(M196:X196),
                IF(
                    M$4:X$4=1,
                    M196:X196,
                    ""),
                "")),
            MAX(IF(
                ISNUMBER(M196:X196),
                IF(
                    M$4:X$4=2,
                    M196:X196,
                    ""),
                ""))
        ),
        IF(
            Parameters!$D$16=1,
            IFERROR(
                AVERAGE(IF(
                    ISNUMBER(M196:X196),
                    IF(
                        M$4:X$4=1,
                        M196:X196,
                        ""),
                    "")),
                AVERAGE(IF(
                    ISNUMBER(M196:X196),
                    IF(
                        M$4:X$4=2,
                        M196:X196,
                        ""),
                    ""))
            ),
            IF(
                Parameters!$D$17=1,
                IFERROR(
                    IF(
                        OR(
                            IF(
                                ISNUMBER(M196:X196),
                                IF(
                                    M$4:X$4=1,
                                    M196:X196,
                                    ""),
                                "")
                            =0),
                        0,
                        GEOMEAN(IF(
                            ISNUMBER(M196:X196),
                            IF(
                                M$4:X$4=1,
                                M196:X196,
                                ""),
                            ""))
                    ),
                    IF(
                        OR(IF(
                            ISNUMBER(M196:X196),
                            IF(
                                M$4:X$4=2,
                                M196:X196,
                                ""),
                            "")
                            =0),
                        0,
                        GEOMEAN(IF(
                            ISNUMBER(M196:X196),
                            IF(
                                M$4:X$4=2,
                                M196:X196,
                                ""),
                            "")))
                )
            )
        )
    )
)</f>
        <v>5.7114818449460198</v>
      </c>
      <c r="I196" s="191" cm="1">
        <f t="array" ref="I196">IF(
    SUM(IF(
            ISNUMBER(
                IF(
                    $M$5:$X$5,
                    (M196:X196),
                    "")),
            1,
            0))
        =0,
    NA(),
    IF(
        Parameters!$D$15=1,
        IF(
            SUM(--(ISNUMBER(IF($M$5:$X$5=1,(M196:X196),""))))&gt;0,
            MAX(IF(
                ISNUMBER(M196:X196),
                IF(
                    M$5:X$5=1,
                    M196:X196,
                    ""),
                "")),
            MAX(IF(
                ISNUMBER(M196:X196),
                IF(
                    M$5:X$5=2,
                    M196:X196,
                    ""),
                ""))
        ),
        IF(
            Parameters!$D$16=1,
            IFERROR(
                AVERAGE(IF(
                    ISNUMBER(M196:X196),
                    IF(
                        M$5:X$5=1,
                        M196:X196,
                        ""),
                    "")),
                AVERAGE(IF(
                    ISNUMBER(M196:X196),
                    IF(
                        M$5:X$5=2,
                        M196:X196,
                        ""),
                    ""))
            ),
            IF(
                Parameters!$D$17=1,
                IFERROR(
                    IF(
                        OR(
                            IF(
                                ISNUMBER(M196:X196),
                                IF(
                                    M$5:X$5=1,
                                    M196:X196,
                                    ""),
                                "")
                            =0),
                        0,
                        GEOMEAN(IF(
                            ISNUMBER(M196:X196),
                            IF(
                                M$5:X$5=1,
                                M196:X196,
                                ""),
                            ""))
                    ),
                    IF(
                        OR(IF(
                            ISNUMBER(M196:X196),
                            IF(
                                M$5:X$5=2,
                                M196:X196,
                                ""),
                            "")
                            =0),
                        0,
                        GEOMEAN(IF(
                            ISNUMBER(M196:X196),
                            IF(
                                M$5:X$5=2,
                                M196:X196,
                                ""),
                            "")))
                )
            )
        )
    )
)</f>
        <v>5.7125890736342004</v>
      </c>
      <c r="J196" s="242">
        <v>46281</v>
      </c>
      <c r="K196" s="242">
        <v>46281</v>
      </c>
      <c r="L196" s="91" t="s">
        <v>318</v>
      </c>
      <c r="M196" s="192">
        <v>5.7114818449460198</v>
      </c>
      <c r="N196" s="192">
        <v>5.7125890736342004</v>
      </c>
      <c r="O196" s="192">
        <v>51.75</v>
      </c>
      <c r="P196" s="192">
        <v>1.25</v>
      </c>
      <c r="Q196"/>
      <c r="R196"/>
      <c r="S196" s="192"/>
      <c r="T196" s="192"/>
      <c r="U196" s="192"/>
      <c r="V196" s="192"/>
      <c r="W196" s="192"/>
      <c r="X196" s="192"/>
      <c r="Y196" s="80"/>
      <c r="Z196" s="80"/>
    </row>
    <row r="197" spans="1:37" x14ac:dyDescent="0.2">
      <c r="A197" s="84">
        <v>190</v>
      </c>
      <c r="B197" s="84" t="str">
        <f ca="1"/>
        <v>Togo</v>
      </c>
      <c r="C197" s="84" t="str">
        <f ca="1"/>
        <v>TGO</v>
      </c>
      <c r="D197" s="219" t="str">
        <f ca="1"/>
        <v>SSF           Sub-Saharan Africa</v>
      </c>
      <c r="E197" s="219" t="str">
        <f ca="1"/>
        <v>IDA</v>
      </c>
      <c r="G197" s="80">
        <f>IF(N197=7, 6.9, 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3.7843634711176186</v>
      </c>
      <c r="H197" s="80" cm="1">
        <f t="array" ref="H197">IF(
    SUM(IF(
            ISNUMBER(
                IF(
                    $M$4:$X$4,
                    (M197:X197),
                    "")),
            1,
            0))
        =0,
    NA(),
    IF(
        Parameters!$D$15=1,
        IF(
            SUM(--(ISNUMBER(IF($M$4:$X$4=1,(M197:X197),""))))&gt;0,
            MAX(IF(
                ISNUMBER(M197:X197),
                IF(
                    M$4:X$4=1,
                    M197:X197,
                    ""),
                "")),
            MAX(IF(
                ISNUMBER(M197:X197),
                IF(
                    M$4:X$4=2,
                    M197:X197,
                    ""),
                ""))
        ),
        IF(
            Parameters!$D$16=1,
            IFERROR(
                AVERAGE(IF(
                    ISNUMBER(M197:X197),
                    IF(
                        M$4:X$4=1,
                        M197:X197,
                        ""),
                    "")),
                AVERAGE(IF(
                    ISNUMBER(M197:X197),
                    IF(
                        M$4:X$4=2,
                        M197:X197,
                        ""),
                    ""))
            ),
            IF(
                Parameters!$D$17=1,
                IFERROR(
                    IF(
                        OR(
                            IF(
                                ISNUMBER(M197:X197),
                                IF(
                                    M$4:X$4=1,
                                    M197:X197,
                                    ""),
                                "")
                            =0),
                        0,
                        GEOMEAN(IF(
                            ISNUMBER(M197:X197),
                            IF(
                                M$4:X$4=1,
                                M197:X197,
                                ""),
                            ""))
                    ),
                    IF(
                        OR(IF(
                            ISNUMBER(M197:X197),
                            IF(
                                M$4:X$4=2,
                                M197:X197,
                                ""),
                            "")
                            =0),
                        0,
                        GEOMEAN(IF(
                            ISNUMBER(M197:X197),
                            IF(
                                M$4:X$4=2,
                                M197:X197,
                                ""),
                            "")))
                )
            )
        )
    )
)</f>
        <v>3.6430890012833101</v>
      </c>
      <c r="I197" s="191" cm="1">
        <f t="array" ref="I197">IF(
    SUM(IF(
            ISNUMBER(
                IF(
                    $M$5:$X$5,
                    (M197:X197),
                    "")),
            1,
            0))
        =0,
    NA(),
    IF(
        Parameters!$D$15=1,
        IF(
            SUM(--(ISNUMBER(IF($M$5:$X$5=1,(M197:X197),""))))&gt;0,
            MAX(IF(
                ISNUMBER(M197:X197),
                IF(
                    M$5:X$5=1,
                    M197:X197,
                    ""),
                "")),
            MAX(IF(
                ISNUMBER(M197:X197),
                IF(
                    M$5:X$5=2,
                    M197:X197,
                    ""),
                ""))
        ),
        IF(
            Parameters!$D$16=1,
            IFERROR(
                AVERAGE(IF(
                    ISNUMBER(M197:X197),
                    IF(
                        M$5:X$5=1,
                        M197:X197,
                        ""),
                    "")),
                AVERAGE(IF(
                    ISNUMBER(M197:X197),
                    IF(
                        M$5:X$5=2,
                        M197:X197,
                        ""),
                    ""))
            ),
            IF(
                Parameters!$D$17=1,
                IFERROR(
                    IF(
                        OR(
                            IF(
                                ISNUMBER(M197:X197),
                                IF(
                                    M$5:X$5=1,
                                    M197:X197,
                                    ""),
                                "")
                            =0),
                        0,
                        GEOMEAN(IF(
                            ISNUMBER(M197:X197),
                            IF(
                                M$5:X$5=1,
                                M197:X197,
                                ""),
                            ""))
                    ),
                    IF(
                        OR(IF(
                            ISNUMBER(M197:X197),
                            IF(
                                M$5:X$5=2,
                                M197:X197,
                                ""),
                            "")
                            =0),
                        0,
                        GEOMEAN(IF(
                            ISNUMBER(M197:X197),
                            IF(
                                M$5:X$5=2,
                                M197:X197,
                                ""),
                            "")))
                )
            )
        )
    )
)</f>
        <v>3.93111638954869</v>
      </c>
      <c r="J197" s="242">
        <v>46281</v>
      </c>
      <c r="K197" s="242">
        <v>44699</v>
      </c>
      <c r="L197" s="91" t="s">
        <v>320</v>
      </c>
      <c r="M197" s="192">
        <v>3.6430890012833101</v>
      </c>
      <c r="N197" s="192">
        <v>3.93111638954869</v>
      </c>
      <c r="O197" s="192">
        <v>40.3333333333333</v>
      </c>
      <c r="P197" s="192">
        <v>0</v>
      </c>
      <c r="Q197"/>
      <c r="R197"/>
      <c r="S197" s="192"/>
      <c r="T197" s="192"/>
      <c r="U197" s="192"/>
      <c r="V197" s="192"/>
      <c r="W197" s="192"/>
      <c r="X197" s="192"/>
      <c r="Y197" s="80"/>
      <c r="Z197" s="80"/>
    </row>
    <row r="198" spans="1:37" x14ac:dyDescent="0.2">
      <c r="A198" s="84">
        <v>191</v>
      </c>
      <c r="B198" s="84" t="str">
        <f ca="1"/>
        <v>Thailand</v>
      </c>
      <c r="C198" s="84" t="str">
        <f ca="1"/>
        <v>THA</v>
      </c>
      <c r="D198" s="84" t="str">
        <f ca="1"/>
        <v>EAS           East Asia &amp; Pacific</v>
      </c>
      <c r="E198" s="84" t="str">
        <f ca="1"/>
        <v>IBRD</v>
      </c>
      <c r="F198" s="81"/>
      <c r="G198" s="80">
        <f>IF(N198=7, 6.9, 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$M$4:$X$4,
                    (M198:X198),
                    "")),
            1,
            0))
        =0,
    NA(),
    IF(
        Parameters!$D$15=1,
        IF(
            SUM(--(ISNUMBER(IF($M$4:$X$4=1,(M198:X198),""))))&gt;0,
            MAX(IF(
                ISNUMBER(M198:X198),
                IF(
                    M$4:X$4=1,
                    M198:X198,
                    ""),
                "")),
            MAX(IF(
                ISNUMBER(M198:X198),
                IF(
                    M$4:X$4=2,
                    M198:X198,
                    ""),
                ""))
        ),
        IF(
            Parameters!$D$16=1,
            IFERROR(
                AVERAGE(IF(
                    ISNUMBER(M198:X198),
                    IF(
                        M$4:X$4=1,
                        M198:X198,
                        ""),
                    "")),
                AVERAGE(IF(
                    ISNUMBER(M198:X198),
                    IF(
                        M$4:X$4=2,
                        M198:X198,
                        ""),
                    ""))
            ),
            IF(
                Parameters!$D$17=1,
                IFERROR(
                    IF(
                        OR(
                            IF(
                                ISNUMBER(M198:X198),
                                IF(
                                    M$4:X$4=1,
                                    M198:X198,
                                    ""),
                                "")
                            =0),
                        0,
                        GEOMEAN(IF(
                            ISNUMBER(M198:X198),
                            IF(
                                M$4:X$4=1,
                                M198:X198,
                                ""),
                            ""))
                    ),
                    IF(
                        OR(IF(
                            ISNUMBER(M198:X198),
                            IF(
                                M$4:X$4=2,
                                M198:X198,
                                ""),
                            "")
                            =0),
                        0,
                        GEOMEAN(IF(
                            ISNUMBER(M198:X198),
                            IF(
                                M$4:X$4=2,
                                M198:X198,
                                ""),
                            "")))
                )
            )
        )
    )
)</f>
        <v>1.10666566014946</v>
      </c>
      <c r="I198" s="191" cm="1">
        <f t="array" ref="I198">IF(
    SUM(IF(
            ISNUMBER(
                IF(
                    $M$5:$X$5,
                    (M198:X198),
                    "")),
            1,
            0))
        =0,
    NA(),
    IF(
        Parameters!$D$15=1,
        IF(
            SUM(--(ISNUMBER(IF($M$5:$X$5=1,(M198:X198),""))))&gt;0,
            MAX(IF(
                ISNUMBER(M198:X198),
                IF(
                    M$5:X$5=1,
                    M198:X198,
                    ""),
                "")),
            MAX(IF(
                ISNUMBER(M198:X198),
                IF(
                    M$5:X$5=2,
                    M198:X198,
                    ""),
                ""))
        ),
        IF(
            Parameters!$D$16=1,
            IFERROR(
                AVERAGE(IF(
                    ISNUMBER(M198:X198),
                    IF(
                        M$5:X$5=1,
                        M198:X198,
                        ""),
                    "")),
                AVERAGE(IF(
                    ISNUMBER(M198:X198),
                    IF(
                        M$5:X$5=2,
                        M198:X198,
                        ""),
                    ""))
            ),
            IF(
                Parameters!$D$17=1,
                IFERROR(
                    IF(
                        OR(
                            IF(
                                ISNUMBER(M198:X198),
                                IF(
                                    M$5:X$5=1,
                                    M198:X198,
                                    ""),
                                "")
                            =0),
                        0,
                        GEOMEAN(IF(
                            ISNUMBER(M198:X198),
                            IF(
                                M$5:X$5=1,
                                M198:X198,
                                ""),
                            ""))
                    ),
                    IF(
                        OR(IF(
                            ISNUMBER(M198:X198),
                            IF(
                                M$5:X$5=2,
                                M198:X198,
                                ""),
                            "")
                            =0),
                        0,
                        GEOMEAN(IF(
                            ISNUMBER(M198:X198),
                            IF(
                                M$5:X$5=2,
                                M198:X198,
                                ""),
                            "")))
                )
            )
        )
    )
)</f>
        <v>0</v>
      </c>
      <c r="J198" s="242">
        <v>44896</v>
      </c>
      <c r="K198" s="242">
        <v>44887</v>
      </c>
      <c r="L198" s="91" t="s">
        <v>322</v>
      </c>
      <c r="M198" s="192">
        <v>1.10666566014946</v>
      </c>
      <c r="N198" s="192">
        <v>0</v>
      </c>
      <c r="O198" s="192">
        <v>26.3333333333333</v>
      </c>
      <c r="P198" s="192">
        <v>-5</v>
      </c>
      <c r="Q198"/>
      <c r="R198"/>
      <c r="S198" s="80"/>
      <c r="T198" s="80"/>
      <c r="U198" s="80"/>
      <c r="V198" s="80"/>
      <c r="W198" s="80"/>
      <c r="X198" s="80"/>
      <c r="Y198" s="80"/>
      <c r="Z198" s="80"/>
      <c r="AA198" s="80"/>
      <c r="AB198" s="80"/>
    </row>
    <row r="199" spans="1:37" x14ac:dyDescent="0.2">
      <c r="A199" s="84">
        <v>192</v>
      </c>
      <c r="B199" s="84" t="str">
        <f ca="1"/>
        <v>Tajikistan</v>
      </c>
      <c r="C199" s="84" t="str">
        <f ca="1"/>
        <v>TJK</v>
      </c>
      <c r="D199" s="84" t="str">
        <f ca="1"/>
        <v>ECS           Europe &amp; Central Asia</v>
      </c>
      <c r="E199" s="84" t="str">
        <f ca="1"/>
        <v>IDA</v>
      </c>
      <c r="F199" s="81"/>
      <c r="G199" s="80">
        <f>IF(N199=7, 6.9, 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7.4905837657961829</v>
      </c>
      <c r="H199" s="80" cm="1">
        <f t="array" ref="H199">IF(
    SUM(IF(
            ISNUMBER(
                IF(
                    $M$4:$X$4,
                    (M199:X199),
                    "")),
            1,
            0))
        =0,
    NA(),
    IF(
        Parameters!$D$15=1,
        IF(
            SUM(--(ISNUMBER(IF($M$4:$X$4=1,(M199:X199),""))))&gt;0,
            MAX(IF(
                ISNUMBER(M199:X199),
                IF(
                    M$4:X$4=1,
                    M199:X199,
                    ""),
                "")),
            MAX(IF(
                ISNUMBER(M199:X199),
                IF(
                    M$4:X$4=2,
                    M199:X199,
                    ""),
                ""))
        ),
        IF(
            Parameters!$D$16=1,
            IFERROR(
                AVERAGE(IF(
                    ISNUMBER(M199:X199),
                    IF(
                        M$4:X$4=1,
                        M199:X199,
                        ""),
                    "")),
                AVERAGE(IF(
                    ISNUMBER(M199:X199),
                    IF(
                        M$4:X$4=2,
                        M199:X199,
                        ""),
                    ""))
            ),
            IF(
                Parameters!$D$17=1,
                IFERROR(
                    IF(
                        OR(
                            IF(
                                ISNUMBER(M199:X199),
                                IF(
                                    M$4:X$4=1,
                                    M199:X199,
                                    ""),
                                "")
                            =0),
                        0,
                        GEOMEAN(IF(
                            ISNUMBER(M199:X199),
                            IF(
                                M$4:X$4=1,
                                M199:X199,
                                ""),
                            ""))
                    ),
                    IF(
                        OR(IF(
                            ISNUMBER(M199:X199),
                            IF(
                                M$4:X$4=2,
                                M199:X199,
                                ""),
                            "")
                            =0),
                        0,
                        GEOMEAN(IF(
                            ISNUMBER(M199:X199),
                            IF(
                                M$4:X$4=2,
                                M199:X199,
                                ""),
                            "")))
                )
            )
        )
    )
)</f>
        <v>8.8971087793462598</v>
      </c>
      <c r="I199" s="191" cm="1">
        <f t="array" ref="I199">IF(
    SUM(IF(
            ISNUMBER(
                IF(
                    $M$5:$X$5,
                    (M199:X199),
                    "")),
            1,
            0))
        =0,
    NA(),
    IF(
        Parameters!$D$15=1,
        IF(
            SUM(--(ISNUMBER(IF($M$5:$X$5=1,(M199:X199),""))))&gt;0,
            MAX(IF(
                ISNUMBER(M199:X199),
                IF(
                    M$5:X$5=1,
                    M199:X199,
                    ""),
                "")),
            MAX(IF(
                ISNUMBER(M199:X199),
                IF(
                    M$5:X$5=2,
                    M199:X199,
                    ""),
                ""))
        ),
        IF(
            Parameters!$D$16=1,
            IFERROR(
                AVERAGE(IF(
                    ISNUMBER(M199:X199),
                    IF(
                        M$5:X$5=1,
                        M199:X199,
                        ""),
                    "")),
                AVERAGE(IF(
                    ISNUMBER(M199:X199),
                    IF(
                        M$5:X$5=2,
                        M199:X199,
                        ""),
                    ""))
            ),
            IF(
                Parameters!$D$17=1,
                IFERROR(
                    IF(
                        OR(
                            IF(
                                ISNUMBER(M199:X199),
                                IF(
                                    M$5:X$5=1,
                                    M199:X199,
                                    ""),
                                "")
                            =0),
                        0,
                        GEOMEAN(IF(
                            ISNUMBER(M199:X199),
                            IF(
                                M$5:X$5=1,
                                M199:X199,
                                ""),
                            ""))
                    ),
                    IF(
                        OR(IF(
                            ISNUMBER(M199:X199),
                            IF(
                                M$5:X$5=2,
                                M199:X199,
                                ""),
                            "")
                            =0),
                        0,
                        GEOMEAN(IF(
                            ISNUMBER(M199:X199),
                            IF(
                                M$5:X$5=2,
                                M199:X199,
                                ""),
                            "")))
                )
            )
        )
    )
)</f>
        <v>6.30641330166271</v>
      </c>
      <c r="J199" s="242">
        <v>44896</v>
      </c>
      <c r="K199" s="242">
        <v>46281</v>
      </c>
      <c r="L199" s="91" t="s">
        <v>324</v>
      </c>
      <c r="M199" s="192">
        <v>8.8971087793462598</v>
      </c>
      <c r="N199" s="192">
        <v>6.30641330166271</v>
      </c>
      <c r="O199" s="192">
        <v>69.3333333333333</v>
      </c>
      <c r="P199" s="192">
        <v>1.6666666666666701</v>
      </c>
      <c r="Q199"/>
      <c r="R199"/>
      <c r="S199" s="80"/>
      <c r="T199" s="80"/>
      <c r="U199" s="80"/>
      <c r="V199" s="80"/>
      <c r="W199" s="80"/>
      <c r="X199" s="80"/>
      <c r="Y199" s="80"/>
      <c r="Z199" s="80"/>
      <c r="AA199" s="80"/>
      <c r="AB199" s="80"/>
      <c r="AC199" s="81"/>
      <c r="AD199" s="81"/>
      <c r="AE199" s="81"/>
      <c r="AF199" s="81"/>
      <c r="AG199" s="81"/>
      <c r="AH199" s="81"/>
      <c r="AI199" s="81"/>
      <c r="AJ199" s="81"/>
      <c r="AK199" s="81"/>
    </row>
    <row r="200" spans="1:37" x14ac:dyDescent="0.2">
      <c r="A200" s="84">
        <v>193</v>
      </c>
      <c r="B200" s="84" t="str">
        <f ca="1"/>
        <v>Turkmenistan</v>
      </c>
      <c r="C200" s="84" t="str">
        <f ca="1"/>
        <v>TKM</v>
      </c>
      <c r="D200" s="84" t="str">
        <f ca="1"/>
        <v>ECS           Europe &amp; Central Asia</v>
      </c>
      <c r="E200" s="84" t="str">
        <f ca="1"/>
        <v>IBRD</v>
      </c>
      <c r="F200" s="81"/>
      <c r="G200" s="80">
        <f>IF(N200=7, 6.9, 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2.8617792736213201</v>
      </c>
      <c r="H200" s="80" cm="1">
        <f t="array" ref="H200">IF(
    SUM(IF(
            ISNUMBER(
                IF(
                    $M$4:$X$4,
                    (M200:X200),
                    "")),
            1,
            0))
        =0,
    NA(),
    IF(
        Parameters!$D$15=1,
        IF(
            SUM(--(ISNUMBER(IF($M$4:$X$4=1,(M200:X200),""))))&gt;0,
            MAX(IF(
                ISNUMBER(M200:X200),
                IF(
                    M$4:X$4=1,
                    M200:X200,
                    ""),
                "")),
            MAX(IF(
                ISNUMBER(M200:X200),
                IF(
                    M$4:X$4=2,
                    M200:X200,
                    ""),
                ""))
        ),
        IF(
            Parameters!$D$16=1,
            IFERROR(
                AVERAGE(IF(
                    ISNUMBER(M200:X200),
                    IF(
                        M$4:X$4=1,
                        M200:X200,
                        ""),
                    "")),
                AVERAGE(IF(
                    ISNUMBER(M200:X200),
                    IF(
                        M$4:X$4=2,
                        M200:X200,
                        ""),
                    ""))
            ),
            IF(
                Parameters!$D$17=1,
                IFERROR(
                    IF(
                        OR(
                            IF(
                                ISNUMBER(M200:X200),
                                IF(
                                    M$4:X$4=1,
                                    M200:X200,
                                    ""),
                                "")
                            =0),
                        0,
                        GEOMEAN(IF(
                            ISNUMBER(M200:X200),
                            IF(
                                M$4:X$4=1,
                                M200:X200,
                                ""),
                            ""))
                    ),
                    IF(
                        OR(IF(
                            ISNUMBER(M200:X200),
                            IF(
                                M$4:X$4=2,
                                M200:X200,
                                ""),
                            "")
                            =0),
                        0,
                        GEOMEAN(IF(
                            ISNUMBER(M200:X200),
                            IF(
                                M$4:X$4=2,
                                M200:X200,
                                ""),
                            "")))
                )
            )
        )
    )
)</f>
        <v>9.7123877104250003</v>
      </c>
      <c r="I200" s="191" cm="1">
        <f t="array" ref="I200">IF(
    SUM(IF(
            ISNUMBER(
                IF(
                    $M$5:$X$5,
                    (M200:X200),
                    "")),
            1,
            0))
        =0,
    NA(),
    IF(
        Parameters!$D$15=1,
        IF(
            SUM(--(ISNUMBER(IF($M$5:$X$5=1,(M200:X200),""))))&gt;0,
            MAX(IF(
                ISNUMBER(M200:X200),
                IF(
                    M$5:X$5=1,
                    M200:X200,
                    ""),
                "")),
            MAX(IF(
                ISNUMBER(M200:X200),
                IF(
                    M$5:X$5=2,
                    M200:X200,
                    ""),
                ""))
        ),
        IF(
            Parameters!$D$16=1,
            IFERROR(
                AVERAGE(IF(
                    ISNUMBER(M200:X200),
                    IF(
                        M$5:X$5=1,
                        M200:X200,
                        ""),
                    "")),
                AVERAGE(IF(
                    ISNUMBER(M200:X200),
                    IF(
                        M$5:X$5=2,
                        M200:X200,
                        ""),
                    ""))
            ),
            IF(
                Parameters!$D$17=1,
                IFERROR(
                    IF(
                        OR(
                            IF(
                                ISNUMBER(M200:X200),
                                IF(
                                    M$5:X$5=1,
                                    M200:X200,
                                    ""),
                                "")
                            =0),
                        0,
                        GEOMEAN(IF(
                            ISNUMBER(M200:X200),
                            IF(
                                M$5:X$5=1,
                                M200:X200,
                                ""),
                            ""))
                    ),
                    IF(
                        OR(IF(
                            ISNUMBER(M200:X200),
                            IF(
                                M$5:X$5=2,
                                M200:X200,
                                ""),
                            "")
                            =0),
                        0,
                        GEOMEAN(IF(
                            ISNUMBER(M200:X200),
                            IF(
                                M$5:X$5=2,
                                M200:X200,
                                ""),
                            "")))
                )
            )
        )
    )
)</f>
        <v>0.84323040380048797</v>
      </c>
      <c r="J200" s="242">
        <v>46281</v>
      </c>
      <c r="K200" s="242">
        <v>44622</v>
      </c>
      <c r="L200" s="91" t="s">
        <v>326</v>
      </c>
      <c r="M200" s="192">
        <v>9.7123877104250003</v>
      </c>
      <c r="N200" s="192">
        <v>0.84323040380048797</v>
      </c>
      <c r="O200" s="192">
        <v>73.8333333333333</v>
      </c>
      <c r="P200" s="192">
        <v>-2.1666666666666501</v>
      </c>
      <c r="Q200"/>
      <c r="R200"/>
      <c r="S200" s="80"/>
      <c r="T200" s="80"/>
      <c r="U200" s="80"/>
      <c r="V200" s="80"/>
      <c r="W200" s="80"/>
      <c r="X200" s="80"/>
      <c r="Y200" s="80"/>
      <c r="Z200" s="80"/>
      <c r="AA200" s="80"/>
      <c r="AB200" s="80"/>
      <c r="AC200" s="81"/>
      <c r="AD200" s="81"/>
      <c r="AE200" s="81"/>
      <c r="AF200" s="81"/>
      <c r="AG200" s="81"/>
      <c r="AH200" s="81"/>
      <c r="AI200" s="81"/>
      <c r="AJ200" s="81"/>
      <c r="AK200" s="81"/>
    </row>
    <row r="201" spans="1:37" x14ac:dyDescent="0.2">
      <c r="A201" s="84">
        <v>194</v>
      </c>
      <c r="B201" s="84" t="str">
        <f ca="1"/>
        <v>Timor-Leste</v>
      </c>
      <c r="C201" s="84" t="str">
        <f ca="1"/>
        <v>TLS</v>
      </c>
      <c r="D201" s="84" t="str">
        <f ca="1"/>
        <v>EAS           East Asia &amp; Pacific</v>
      </c>
      <c r="E201" s="84" t="str">
        <f ca="1"/>
        <v>Blend</v>
      </c>
      <c r="F201" s="81"/>
      <c r="G201" s="80">
        <f>IF(N201=7, 6.9, 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3.5087037975181063</v>
      </c>
      <c r="H201" s="80" cm="1">
        <f t="array" ref="H201">IF(
    SUM(IF(
            ISNUMBER(
                IF(
                    $M$4:$X$4,
                    (M201:X201),
                    "")),
            1,
            0))
        =0,
    NA(),
    IF(
        Parameters!$D$15=1,
        IF(
            SUM(--(ISNUMBER(IF($M$4:$X$4=1,(M201:X201),""))))&gt;0,
            MAX(IF(
                ISNUMBER(M201:X201),
                IF(
                    M$4:X$4=1,
                    M201:X201,
                    ""),
                "")),
            MAX(IF(
                ISNUMBER(M201:X201),
                IF(
                    M$4:X$4=2,
                    M201:X201,
                    ""),
                ""))
        ),
        IF(
            Parameters!$D$16=1,
            IFERROR(
                AVERAGE(IF(
                    ISNUMBER(M201:X201),
                    IF(
                        M$4:X$4=1,
                        M201:X201,
                        ""),
                    "")),
                AVERAGE(IF(
                    ISNUMBER(M201:X201),
                    IF(
                        M$4:X$4=2,
                        M201:X201,
                        ""),
                    ""))
            ),
            IF(
                Parameters!$D$17=1,
                IFERROR(
                    IF(
                        OR(
                            IF(
                                ISNUMBER(M201:X201),
                                IF(
                                    M$4:X$4=1,
                                    M201:X201,
                                    ""),
                                "")
                            =0),
                        0,
                        GEOMEAN(IF(
                            ISNUMBER(M201:X201),
                            IF(
                                M$4:X$4=1,
                                M201:X201,
                                ""),
                            ""))
                    ),
                    IF(
                        OR(IF(
                            ISNUMBER(M201:X201),
                            IF(
                                M$4:X$4=2,
                                M201:X201,
                                ""),
                            "")
                            =0),
                        0,
                        GEOMEAN(IF(
                            ISNUMBER(M201:X201),
                            IF(
                                M$4:X$4=2,
                                M201:X201,
                                ""),
                            "")))
                )
            )
        )
    )
)</f>
        <v>2.40507284668226</v>
      </c>
      <c r="I201" s="191" cm="1">
        <f t="array" ref="I201">IF(
    SUM(IF(
            ISNUMBER(
                IF(
                    $M$5:$X$5,
                    (M201:X201),
                    "")),
            1,
            0))
        =0,
    NA(),
    IF(
        Parameters!$D$15=1,
        IF(
            SUM(--(ISNUMBER(IF($M$5:$X$5=1,(M201:X201),""))))&gt;0,
            MAX(IF(
                ISNUMBER(M201:X201),
                IF(
                    M$5:X$5=1,
                    M201:X201,
                    ""),
                "")),
            MAX(IF(
                ISNUMBER(M201:X201),
                IF(
                    M$5:X$5=2,
                    M201:X201,
                    ""),
                ""))
        ),
        IF(
            Parameters!$D$16=1,
            IFERROR(
                AVERAGE(IF(
                    ISNUMBER(M201:X201),
                    IF(
                        M$5:X$5=1,
                        M201:X201,
                        ""),
                    "")),
                AVERAGE(IF(
                    ISNUMBER(M201:X201),
                    IF(
                        M$5:X$5=2,
                        M201:X201,
                        ""),
                    ""))
            ),
            IF(
                Parameters!$D$17=1,
                IFERROR(
                    IF(
                        OR(
                            IF(
                                ISNUMBER(M201:X201),
                                IF(
                                    M$5:X$5=1,
                                    M201:X201,
                                    ""),
                                "")
                            =0),
                        0,
                        GEOMEAN(IF(
                            ISNUMBER(M201:X201),
                            IF(
                                M$5:X$5=1,
                                M201:X201,
                                ""),
                            ""))
                    ),
                    IF(
                        OR(IF(
                            ISNUMBER(M201:X201),
                            IF(
                                M$5:X$5=2,
                                M201:X201,
                                ""),
                            "")
                            =0),
                        0,
                        GEOMEAN(IF(
                            ISNUMBER(M201:X201),
                            IF(
                                M$5:X$5=2,
                                M201:X201,
                                ""),
                            "")))
                )
            )
        )
    )
)</f>
        <v>5.1187648456056998</v>
      </c>
      <c r="J201" s="242">
        <v>46281</v>
      </c>
      <c r="K201" s="242">
        <v>44620</v>
      </c>
      <c r="L201" s="91" t="s">
        <v>328</v>
      </c>
      <c r="M201" s="192">
        <v>2.40507284668226</v>
      </c>
      <c r="N201" s="192">
        <v>5.1187648456056998</v>
      </c>
      <c r="O201" s="192">
        <v>33.5</v>
      </c>
      <c r="P201" s="192">
        <v>0.83333333333333504</v>
      </c>
      <c r="Q201"/>
      <c r="R201"/>
      <c r="S201" s="181"/>
      <c r="T201" s="181"/>
      <c r="U201" s="181" t="str">
        <f>IFERROR(INDEX('Data Dictionary'!$I$8:$I$37,MATCH(U7,'Data Dictionary'!$K$8:$K$37,0)),"")</f>
        <v/>
      </c>
      <c r="V201" s="181" t="str">
        <f>IFERROR(INDEX('Data Dictionary'!$I$8:$I$37,MATCH(V7,'Data Dictionary'!$K$8:$K$37,0)),"")</f>
        <v/>
      </c>
      <c r="W201" s="181" t="str">
        <f>IFERROR(INDEX('Data Dictionary'!$I$8:$I$37,MATCH(W7,'Data Dictionary'!$K$8:$K$37,0)),"")</f>
        <v/>
      </c>
      <c r="X201" s="181" t="str">
        <f>IFERROR(INDEX('Data Dictionary'!$I$8:$I$37,MATCH(X7,'Data Dictionary'!$K$8:$K$37,0)),"")</f>
        <v/>
      </c>
      <c r="Y201" s="181" t="str">
        <f>IFERROR(INDEX('Data Dictionary'!$I$8:$I$37,MATCH(Y7,'Data Dictionary'!$K$8:$K$37,0)),"")</f>
        <v/>
      </c>
      <c r="Z201" s="80" t="str">
        <f>IFERROR(INDEX('Data Dictionary'!$I$8:$I$33,MATCH(Z7,'Data Dictionary'!$M$8:$M$33,0)),"")</f>
        <v/>
      </c>
      <c r="AA201" s="80" t="str">
        <f>IFERROR(INDEX('Data Dictionary'!$I$8:$I$33,MATCH(AA7,'Data Dictionary'!$M$8:$M$33,0)),"")</f>
        <v/>
      </c>
      <c r="AB201" s="80" t="str">
        <f>IFERROR(INDEX('Data Dictionary'!$I$8:$I$33,MATCH(AB7,'Data Dictionary'!$M$8:$M$33,0)),"")</f>
        <v/>
      </c>
      <c r="AC201" s="81"/>
      <c r="AD201" s="81"/>
      <c r="AE201" s="81"/>
      <c r="AF201" s="81"/>
      <c r="AG201" s="81"/>
      <c r="AH201" s="81"/>
      <c r="AI201" s="81"/>
      <c r="AJ201" s="81"/>
      <c r="AK201" s="81"/>
    </row>
    <row r="202" spans="1:37" x14ac:dyDescent="0.2">
      <c r="A202" s="84">
        <v>195</v>
      </c>
      <c r="B202" s="84" t="str">
        <f ca="1"/>
        <v>Tonga</v>
      </c>
      <c r="C202" s="84" t="str">
        <f ca="1"/>
        <v>TON</v>
      </c>
      <c r="D202" s="84" t="str">
        <f ca="1"/>
        <v>EAS           East Asia &amp; Pacific</v>
      </c>
      <c r="E202" s="84" t="str">
        <f ca="1"/>
        <v>IDA</v>
      </c>
      <c r="F202" s="81"/>
      <c r="G202" s="80" t="e">
        <f>IF(N202=7, 6.9, 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#N/A</v>
      </c>
      <c r="H202" s="80" t="e" cm="1">
        <f t="array" ref="H202">IF(
    SUM(IF(
            ISNUMBER(
                IF(
                    $M$4:$X$4,
                    (M202:X202),
                    "")),
            1,
            0))
        =0,
    NA(),
    IF(
        Parameters!$D$15=1,
        IF(
            SUM(--(ISNUMBER(IF($M$4:$X$4=1,(M202:X202),""))))&gt;0,
            MAX(IF(
                ISNUMBER(M202:X202),
                IF(
                    M$4:X$4=1,
                    M202:X202,
                    ""),
                "")),
            MAX(IF(
                ISNUMBER(M202:X202),
                IF(
                    M$4:X$4=2,
                    M202:X202,
                    ""),
                ""))
        ),
        IF(
            Parameters!$D$16=1,
            IFERROR(
                AVERAGE(IF(
                    ISNUMBER(M202:X202),
                    IF(
                        M$4:X$4=1,
                        M202:X202,
                        ""),
                    "")),
                AVERAGE(IF(
                    ISNUMBER(M202:X202),
                    IF(
                        M$4:X$4=2,
                        M202:X202,
                        ""),
                    ""))
            ),
            IF(
                Parameters!$D$17=1,
                IFERROR(
                    IF(
                        OR(
                            IF(
                                ISNUMBER(M202:X202),
                                IF(
                                    M$4:X$4=1,
                                    M202:X202,
                                    ""),
                                "")
                            =0),
                        0,
                        GEOMEAN(IF(
                            ISNUMBER(M202:X202),
                            IF(
                                M$4:X$4=1,
                                M202:X202,
                                ""),
                            ""))
                    ),
                    IF(
                        OR(IF(
                            ISNUMBER(M202:X202),
                            IF(
                                M$4:X$4=2,
                                M202:X202,
                                ""),
                            "")
                            =0),
                        0,
                        GEOMEAN(IF(
                            ISNUMBER(M202:X202),
                            IF(
                                M$4:X$4=2,
                                M202:X202,
                                ""),
                            "")))
                )
            )
        )
    )
)</f>
        <v>#N/A</v>
      </c>
      <c r="I202" s="191" t="e" cm="1">
        <f t="array" ref="I202">IF(
    SUM(IF(
            ISNUMBER(
                IF(
                    $M$5:$X$5,
                    (M202:X202),
                    "")),
            1,
            0))
        =0,
    NA(),
    IF(
        Parameters!$D$15=1,
        IF(
            SUM(--(ISNUMBER(IF($M$5:$X$5=1,(M202:X202),""))))&gt;0,
            MAX(IF(
                ISNUMBER(M202:X202),
                IF(
                    M$5:X$5=1,
                    M202:X202,
                    ""),
                "")),
            MAX(IF(
                ISNUMBER(M202:X202),
                IF(
                    M$5:X$5=2,
                    M202:X202,
                    ""),
                ""))
        ),
        IF(
            Parameters!$D$16=1,
            IFERROR(
                AVERAGE(IF(
                    ISNUMBER(M202:X202),
                    IF(
                        M$5:X$5=1,
                        M202:X202,
                        ""),
                    "")),
                AVERAGE(IF(
                    ISNUMBER(M202:X202),
                    IF(
                        M$5:X$5=2,
                        M202:X202,
                        ""),
                    ""))
            ),
            IF(
                Parameters!$D$17=1,
                IFERROR(
                    IF(
                        OR(
                            IF(
                                ISNUMBER(M202:X202),
                                IF(
                                    M$5:X$5=1,
                                    M202:X202,
                                    ""),
                                "")
                            =0),
                        0,
                        GEOMEAN(IF(
                            ISNUMBER(M202:X202),
                            IF(
                                M$5:X$5=1,
                                M202:X202,
                                ""),
                            ""))
                    ),
                    IF(
                        OR(IF(
                            ISNUMBER(M202:X202),
                            IF(
                                M$5:X$5=2,
                                M202:X202,
                                ""),
                            "")
                            =0),
                        0,
                        GEOMEAN(IF(
                            ISNUMBER(M202:X202),
                            IF(
                                M$5:X$5=2,
                                M202:X202,
                                ""),
                            "")))
                )
            )
        )
    )
)</f>
        <v>#N/A</v>
      </c>
      <c r="J202" s="242">
        <v>44620</v>
      </c>
      <c r="K202" s="242">
        <v>44620</v>
      </c>
      <c r="L202" s="91" t="s">
        <v>330</v>
      </c>
      <c r="M202" s="192" t="s">
        <v>409</v>
      </c>
      <c r="N202" s="192" t="s">
        <v>409</v>
      </c>
      <c r="O202" s="192" t="s">
        <v>409</v>
      </c>
      <c r="P202" s="192" t="s">
        <v>409</v>
      </c>
      <c r="Q202"/>
      <c r="R202"/>
      <c r="S202" s="181"/>
      <c r="T202" s="181"/>
      <c r="U202" s="181" t="str">
        <f>IFERROR(INDEX('Data Dictionary'!$J$8:$J$37,MATCH(U7,'Data Dictionary'!$K$8:$K$37,0)),"")</f>
        <v/>
      </c>
      <c r="V202" s="181" t="str">
        <f>IFERROR(INDEX('Data Dictionary'!$J$8:$J$37,MATCH(V7,'Data Dictionary'!$K$8:$K$37,0)),"")</f>
        <v/>
      </c>
      <c r="W202" s="181" t="str">
        <f>IFERROR(INDEX('Data Dictionary'!$J$8:$J$37,MATCH(W7,'Data Dictionary'!$K$8:$K$37,0)),"")</f>
        <v/>
      </c>
      <c r="X202" s="181" t="str">
        <f>IFERROR(INDEX('Data Dictionary'!$J$8:$J$37,MATCH(X7,'Data Dictionary'!$K$8:$K$37,0)),"")</f>
        <v/>
      </c>
      <c r="Y202" s="181" t="str">
        <f>IFERROR(INDEX('Data Dictionary'!$J$8:$J$37,MATCH(Y7,'Data Dictionary'!$K$8:$K$37,0)),"")</f>
        <v/>
      </c>
      <c r="Z202" s="80" t="str">
        <f>IFERROR(INDEX('Data Dictionary'!$J$8:$J$33,MATCH(Z7,'Data Dictionary'!$M$8:$M$33,0)),"")</f>
        <v/>
      </c>
      <c r="AA202" s="80" t="str">
        <f>IFERROR(INDEX('Data Dictionary'!$J$8:$J$33,MATCH(AA7,'Data Dictionary'!$M$8:$M$33,0)),"")</f>
        <v/>
      </c>
      <c r="AB202" s="80" t="str">
        <f>IFERROR(INDEX('Data Dictionary'!$J$8:$J$33,MATCH(AB7,'Data Dictionary'!$M$8:$M$33,0)),"")</f>
        <v/>
      </c>
      <c r="AC202" s="81"/>
      <c r="AD202" s="81"/>
      <c r="AE202" s="81"/>
      <c r="AF202" s="81"/>
      <c r="AG202" s="81"/>
      <c r="AH202" s="81"/>
      <c r="AI202" s="81"/>
      <c r="AJ202" s="81"/>
      <c r="AK202" s="81"/>
    </row>
    <row r="203" spans="1:37" x14ac:dyDescent="0.2">
      <c r="A203" s="84">
        <v>196</v>
      </c>
      <c r="B203" s="84" t="str">
        <f ca="1"/>
        <v>Trinidad and Tobago</v>
      </c>
      <c r="C203" s="84" t="str">
        <f ca="1"/>
        <v>TTO</v>
      </c>
      <c r="D203" s="84" t="str">
        <f ca="1"/>
        <v>LCN           Latin America &amp; Caribbean</v>
      </c>
      <c r="E203" s="84" t="str">
        <f ca="1"/>
        <v>IBRD</v>
      </c>
      <c r="F203" s="81"/>
      <c r="G203" s="80">
        <f>IF(N203=7, 6.9, 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2.7597090579010088</v>
      </c>
      <c r="H203" s="80" cm="1">
        <f t="array" ref="H203">IF(
    SUM(IF(
            ISNUMBER(
                IF(
                    $M$4:$X$4,
                    (M203:X203),
                    "")),
            1,
            0))
        =0,
    NA(),
    IF(
        Parameters!$D$15=1,
        IF(
            SUM(--(ISNUMBER(IF($M$4:$X$4=1,(M203:X203),""))))&gt;0,
            MAX(IF(
                ISNUMBER(M203:X203),
                IF(
                    M$4:X$4=1,
                    M203:X203,
                    ""),
                "")),
            MAX(IF(
                ISNUMBER(M203:X203),
                IF(
                    M$4:X$4=2,
                    M203:X203,
                    ""),
                ""))
        ),
        IF(
            Parameters!$D$16=1,
            IFERROR(
                AVERAGE(IF(
                    ISNUMBER(M203:X203),
                    IF(
                        M$4:X$4=1,
                        M203:X203,
                        ""),
                    "")),
                AVERAGE(IF(
                    ISNUMBER(M203:X203),
                    IF(
                        M$4:X$4=2,
                        M203:X203,
                        ""),
                    ""))
            ),
            IF(
                Parameters!$D$17=1,
                IFERROR(
                    IF(
                        OR(
                            IF(
                                ISNUMBER(M203:X203),
                                IF(
                                    M$4:X$4=1,
                                    M203:X203,
                                    ""),
                                "")
                            =0),
                        0,
                        GEOMEAN(IF(
                            ISNUMBER(M203:X203),
                            IF(
                                M$4:X$4=1,
                                M203:X203,
                                ""),
                            ""))
                    ),
                    IF(
                        OR(IF(
                            ISNUMBER(M203:X203),
                            IF(
                                M$4:X$4=2,
                                M203:X203,
                                ""),
                            "")
                            =0),
                        0,
                        GEOMEAN(IF(
                            ISNUMBER(M203:X203),
                            IF(
                                M$4:X$4=2,
                                M203:X203,
                                ""),
                            "")))
                )
            )
        )
    )
)</f>
        <v>3.0391786819657201</v>
      </c>
      <c r="I203" s="191" cm="1">
        <f t="array" ref="I203">IF(
    SUM(IF(
            ISNUMBER(
                IF(
                    $M$5:$X$5,
                    (M203:X203),
                    "")),
            1,
            0))
        =0,
    NA(),
    IF(
        Parameters!$D$15=1,
        IF(
            SUM(--(ISNUMBER(IF($M$5:$X$5=1,(M203:X203),""))))&gt;0,
            MAX(IF(
                ISNUMBER(M203:X203),
                IF(
                    M$5:X$5=1,
                    M203:X203,
                    ""),
                "")),
            MAX(IF(
                ISNUMBER(M203:X203),
                IF(
                    M$5:X$5=2,
                    M203:X203,
                    ""),
                ""))
        ),
        IF(
            Parameters!$D$16=1,
            IFERROR(
                AVERAGE(IF(
                    ISNUMBER(M203:X203),
                    IF(
                        M$5:X$5=1,
                        M203:X203,
                        ""),
                    "")),
                AVERAGE(IF(
                    ISNUMBER(M203:X203),
                    IF(
                        M$5:X$5=2,
                        M203:X203,
                        ""),
                    ""))
            ),
            IF(
                Parameters!$D$17=1,
                IFERROR(
                    IF(
                        OR(
                            IF(
                                ISNUMBER(M203:X203),
                                IF(
                                    M$5:X$5=1,
                                    M203:X203,
                                    ""),
                                "")
                            =0),
                        0,
                        GEOMEAN(IF(
                            ISNUMBER(M203:X203),
                            IF(
                                M$5:X$5=1,
                                M203:X203,
                                ""),
                            ""))
                    ),
                    IF(
                        OR(IF(
                            ISNUMBER(M203:X203),
                            IF(
                                M$5:X$5=2,
                                M203:X203,
                                ""),
                            "")
                            =0),
                        0,
                        GEOMEAN(IF(
                            ISNUMBER(M203:X203),
                            IF(
                                M$5:X$5=2,
                                M203:X203,
                                ""),
                            "")))
                )
            )
        )
    )
)</f>
        <v>2.5059382422802798</v>
      </c>
      <c r="J203" s="242">
        <v>46281</v>
      </c>
      <c r="K203" s="242">
        <v>44699</v>
      </c>
      <c r="L203" s="91" t="s">
        <v>332</v>
      </c>
      <c r="M203" s="192">
        <v>3.0391786819657201</v>
      </c>
      <c r="N203" s="192">
        <v>2.5059382422802798</v>
      </c>
      <c r="O203" s="192">
        <v>37</v>
      </c>
      <c r="P203" s="192">
        <v>-1</v>
      </c>
      <c r="Q203"/>
      <c r="R203"/>
      <c r="S203" s="80"/>
      <c r="T203" s="80"/>
      <c r="U203" s="80"/>
      <c r="V203" s="80"/>
      <c r="W203" s="80"/>
      <c r="X203" s="80"/>
      <c r="Y203" s="80"/>
      <c r="Z203" s="80"/>
      <c r="AA203" s="80"/>
      <c r="AB203" s="80"/>
      <c r="AC203" s="81"/>
      <c r="AD203" s="81"/>
      <c r="AE203" s="81"/>
      <c r="AF203" s="81"/>
      <c r="AG203" s="81"/>
      <c r="AH203" s="81"/>
      <c r="AI203" s="81"/>
      <c r="AJ203" s="81"/>
      <c r="AK203" s="81"/>
    </row>
    <row r="204" spans="1:37" x14ac:dyDescent="0.2">
      <c r="A204" s="84">
        <v>197</v>
      </c>
      <c r="B204" s="84" t="str">
        <f ca="1"/>
        <v>Tunisia</v>
      </c>
      <c r="C204" s="84" t="str">
        <f ca="1"/>
        <v>TUN</v>
      </c>
      <c r="D204" s="84" t="str">
        <f ca="1"/>
        <v>MEA           Middle East &amp; North Africa</v>
      </c>
      <c r="E204" s="84" t="str">
        <f ca="1"/>
        <v>IBRD</v>
      </c>
      <c r="F204" s="81"/>
      <c r="G204" s="80">
        <f>IF(N204=7, 6.9, 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5.4546015696010661</v>
      </c>
      <c r="H204" s="80" cm="1">
        <f t="array" ref="H204">IF(
    SUM(IF(
            ISNUMBER(
                IF(
                    $M$4:$X$4,
                    (M204:X204),
                    "")),
            1,
            0))
        =0,
    NA(),
    IF(
        Parameters!$D$15=1,
        IF(
            SUM(--(ISNUMBER(IF($M$4:$X$4=1,(M204:X204),""))))&gt;0,
            MAX(IF(
                ISNUMBER(M204:X204),
                IF(
                    M$4:X$4=1,
                    M204:X204,
                    ""),
                "")),
            MAX(IF(
                ISNUMBER(M204:X204),
                IF(
                    M$4:X$4=2,
                    M204:X204,
                    ""),
                ""))
        ),
        IF(
            Parameters!$D$16=1,
            IFERROR(
                AVERAGE(IF(
                    ISNUMBER(M204:X204),
                    IF(
                        M$4:X$4=1,
                        M204:X204,
                        ""),
                    "")),
                AVERAGE(IF(
                    ISNUMBER(M204:X204),
                    IF(
                        M$4:X$4=2,
                        M204:X204,
                        ""),
                    ""))
            ),
            IF(
                Parameters!$D$17=1,
                IFERROR(
                    IF(
                        OR(
                            IF(
                                ISNUMBER(M204:X204),
                                IF(
                                    M$4:X$4=1,
                                    M204:X204,
                                    ""),
                                "")
                            =0),
                        0,
                        GEOMEAN(IF(
                            ISNUMBER(M204:X204),
                            IF(
                                M$4:X$4=1,
                                M204:X204,
                                ""),
                            ""))
                    ),
                    IF(
                        OR(IF(
                            ISNUMBER(M204:X204),
                            IF(
                                M$4:X$4=2,
                                M204:X204,
                                ""),
                            "")
                            =0),
                        0,
                        GEOMEAN(IF(
                            ISNUMBER(M204:X204),
                            IF(
                                M$4:X$4=2,
                                M204:X204,
                                ""),
                            "")))
                )
            )
        )
    )
)</f>
        <v>7.5685060768475898</v>
      </c>
      <c r="I204" s="191" cm="1">
        <f t="array" ref="I204">IF(
    SUM(IF(
            ISNUMBER(
                IF(
                    $M$5:$X$5,
                    (M204:X204),
                    "")),
            1,
            0))
        =0,
    NA(),
    IF(
        Parameters!$D$15=1,
        IF(
            SUM(--(ISNUMBER(IF($M$5:$X$5=1,(M204:X204),""))))&gt;0,
            MAX(IF(
                ISNUMBER(M204:X204),
                IF(
                    M$5:X$5=1,
                    M204:X204,
                    ""),
                "")),
            MAX(IF(
                ISNUMBER(M204:X204),
                IF(
                    M$5:X$5=2,
                    M204:X204,
                    ""),
                ""))
        ),
        IF(
            Parameters!$D$16=1,
            IFERROR(
                AVERAGE(IF(
                    ISNUMBER(M204:X204),
                    IF(
                        M$5:X$5=1,
                        M204:X204,
                        ""),
                    "")),
                AVERAGE(IF(
                    ISNUMBER(M204:X204),
                    IF(
                        M$5:X$5=2,
                        M204:X204,
                        ""),
                    ""))
            ),
            IF(
                Parameters!$D$17=1,
                IFERROR(
                    IF(
                        OR(
                            IF(
                                ISNUMBER(M204:X204),
                                IF(
                                    M$5:X$5=1,
                                    M204:X204,
                                    ""),
                                "")
                            =0),
                        0,
                        GEOMEAN(IF(
                            ISNUMBER(M204:X204),
                            IF(
                                M$5:X$5=1,
                                M204:X204,
                                ""),
                            ""))
                    ),
                    IF(
                        OR(IF(
                            ISNUMBER(M204:X204),
                            IF(
                                M$5:X$5=2,
                                M204:X204,
                                ""),
                            "")
                            =0),
                        0,
                        GEOMEAN(IF(
                            ISNUMBER(M204:X204),
                            IF(
                                M$5:X$5=2,
                                M204:X204,
                                ""),
                            "")))
                )
            )
        )
    )
)</f>
        <v>3.93111638954869</v>
      </c>
      <c r="J204" s="242">
        <v>44896</v>
      </c>
      <c r="K204" s="242">
        <v>44887</v>
      </c>
      <c r="L204" s="91" t="s">
        <v>334</v>
      </c>
      <c r="M204" s="192">
        <v>7.5685060768475898</v>
      </c>
      <c r="N204" s="192">
        <v>3.93111638954869</v>
      </c>
      <c r="O204" s="192">
        <v>62</v>
      </c>
      <c r="P204" s="192">
        <v>0</v>
      </c>
      <c r="Q204"/>
      <c r="R204"/>
      <c r="S204" s="80"/>
      <c r="T204" s="80"/>
      <c r="U204" s="80"/>
      <c r="V204" s="80"/>
      <c r="W204" s="80"/>
      <c r="X204" s="80"/>
      <c r="Y204" s="80"/>
      <c r="Z204" s="80"/>
      <c r="AA204" s="80"/>
      <c r="AB204" s="80"/>
      <c r="AC204" s="81"/>
      <c r="AD204" s="81"/>
      <c r="AE204" s="81"/>
      <c r="AF204" s="81"/>
      <c r="AG204" s="81"/>
      <c r="AH204" s="81"/>
      <c r="AI204" s="81"/>
      <c r="AJ204" s="81"/>
      <c r="AK204" s="81"/>
    </row>
    <row r="205" spans="1:37" x14ac:dyDescent="0.2">
      <c r="A205" s="84">
        <v>198</v>
      </c>
      <c r="B205" s="84" t="str">
        <f ca="1"/>
        <v>Türkiye</v>
      </c>
      <c r="C205" s="84" t="str">
        <f ca="1"/>
        <v>TUR</v>
      </c>
      <c r="D205" s="84" t="str">
        <f ca="1"/>
        <v>ECS           Europe &amp; Central Asia</v>
      </c>
      <c r="E205" s="84" t="str">
        <f ca="1"/>
        <v>IBRD</v>
      </c>
      <c r="F205" s="81"/>
      <c r="G205" s="80">
        <f>IF(N205=7, 6.9, 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4.056851545251269</v>
      </c>
      <c r="H205" s="80" cm="1">
        <f t="array" ref="H205">IF(
    SUM(IF(
            ISNUMBER(
                IF(
                    $M$4:$X$4,
                    (M205:X205),
                    "")),
            1,
            0))
        =0,
    NA(),
    IF(
        Parameters!$D$15=1,
        IF(
            SUM(--(ISNUMBER(IF($M$4:$X$4=1,(M205:X205),""))))&gt;0,
            MAX(IF(
                ISNUMBER(M205:X205),
                IF(
                    M$4:X$4=1,
                    M205:X205,
                    ""),
                "")),
            MAX(IF(
                ISNUMBER(M205:X205),
                IF(
                    M$4:X$4=2,
                    M205:X205,
                    ""),
                ""))
        ),
        IF(
            Parameters!$D$16=1,
            IFERROR(
                AVERAGE(IF(
                    ISNUMBER(M205:X205),
                    IF(
                        M$4:X$4=1,
                        M205:X205,
                        ""),
                    "")),
                AVERAGE(IF(
                    ISNUMBER(M205:X205),
                    IF(
                        M$4:X$4=2,
                        M205:X205,
                        ""),
                    ""))
            ),
            IF(
                Parameters!$D$17=1,
                IFERROR(
                    IF(
                        OR(
                            IF(
                                ISNUMBER(M205:X205),
                                IF(
                                    M$4:X$4=1,
                                    M205:X205,
                                    ""),
                                "")
                            =0),
                        0,
                        GEOMEAN(IF(
                            ISNUMBER(M205:X205),
                            IF(
                                M$4:X$4=1,
                                M205:X205,
                                ""),
                            ""))
                    ),
                    IF(
                        OR(IF(
                            ISNUMBER(M205:X205),
                            IF(
                                M$4:X$4=2,
                                M205:X205,
                                ""),
                            "")
                            =0),
                        0,
                        GEOMEAN(IF(
                            ISNUMBER(M205:X205),
                            IF(
                                M$4:X$4=2,
                                M205:X205,
                                ""),
                            "")))
                )
            )
        )
    )
)</f>
        <v>4.18660828866913</v>
      </c>
      <c r="I205" s="191" cm="1">
        <f t="array" ref="I205">IF(
    SUM(IF(
            ISNUMBER(
                IF(
                    $M$5:$X$5,
                    (M205:X205),
                    "")),
            1,
            0))
        =0,
    NA(),
    IF(
        Parameters!$D$15=1,
        IF(
            SUM(--(ISNUMBER(IF($M$5:$X$5=1,(M205:X205),""))))&gt;0,
            MAX(IF(
                ISNUMBER(M205:X205),
                IF(
                    M$5:X$5=1,
                    M205:X205,
                    ""),
                "")),
            MAX(IF(
                ISNUMBER(M205:X205),
                IF(
                    M$5:X$5=2,
                    M205:X205,
                    ""),
                ""))
        ),
        IF(
            Parameters!$D$16=1,
            IFERROR(
                AVERAGE(IF(
                    ISNUMBER(M205:X205),
                    IF(
                        M$5:X$5=1,
                        M205:X205,
                        ""),
                    "")),
                AVERAGE(IF(
                    ISNUMBER(M205:X205),
                    IF(
                        M$5:X$5=2,
                        M205:X205,
                        ""),
                    ""))
            ),
            IF(
                Parameters!$D$17=1,
                IFERROR(
                    IF(
                        OR(
                            IF(
                                ISNUMBER(M205:X205),
                                IF(
                                    M$5:X$5=1,
                                    M205:X205,
                                    ""),
                                "")
                            =0),
                        0,
                        GEOMEAN(IF(
                            ISNUMBER(M205:X205),
                            IF(
                                M$5:X$5=1,
                                M205:X205,
                                ""),
                            ""))
                    ),
                    IF(
                        OR(IF(
                            ISNUMBER(M205:X205),
                            IF(
                                M$5:X$5=2,
                                M205:X205,
                                ""),
                            "")
                            =0),
                        0,
                        GEOMEAN(IF(
                            ISNUMBER(M205:X205),
                            IF(
                                M$5:X$5=2,
                                M205:X205,
                                ""),
                            "")))
                )
            )
        )
    )
)</f>
        <v>3.93111638954869</v>
      </c>
      <c r="J205" s="242">
        <v>44896</v>
      </c>
      <c r="K205" s="242">
        <v>44887</v>
      </c>
      <c r="L205" s="91" t="s">
        <v>335</v>
      </c>
      <c r="M205" s="192">
        <v>4.18660828866913</v>
      </c>
      <c r="N205" s="192">
        <v>3.93111638954869</v>
      </c>
      <c r="O205" s="192">
        <v>43.3333333333333</v>
      </c>
      <c r="P205" s="192">
        <v>0</v>
      </c>
      <c r="Q205"/>
      <c r="R205"/>
      <c r="S205" s="80"/>
      <c r="T205" s="80"/>
      <c r="U205" s="80"/>
      <c r="V205" s="80"/>
      <c r="W205" s="80"/>
      <c r="X205" s="80"/>
      <c r="Y205" s="80"/>
      <c r="Z205" s="80"/>
      <c r="AA205" s="80"/>
      <c r="AB205" s="80"/>
      <c r="AC205" s="81"/>
      <c r="AD205" s="81"/>
      <c r="AE205" s="81"/>
      <c r="AF205" s="81"/>
      <c r="AG205" s="81"/>
      <c r="AH205" s="81"/>
      <c r="AI205" s="81"/>
      <c r="AJ205" s="81"/>
      <c r="AK205" s="81"/>
    </row>
    <row r="206" spans="1:37" x14ac:dyDescent="0.2">
      <c r="A206" s="84">
        <v>199</v>
      </c>
      <c r="B206" s="35" t="str">
        <f ca="1"/>
        <v>Tuvalu</v>
      </c>
      <c r="C206" s="35" t="str">
        <f ca="1"/>
        <v>TUV</v>
      </c>
      <c r="D206" s="35" t="str">
        <f ca="1"/>
        <v>EAS           East Asia &amp; Pacific</v>
      </c>
      <c r="E206" s="35" t="str">
        <f ca="1"/>
        <v>IDA</v>
      </c>
      <c r="G206" s="80" t="e">
        <f>IF(N206=7, 6.9, 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#N/A</v>
      </c>
      <c r="H206" s="80" t="e" cm="1">
        <f t="array" ref="H206">IF(
    SUM(IF(
            ISNUMBER(
                IF(
                    $M$4:$X$4,
                    (M206:X206),
                    "")),
            1,
            0))
        =0,
    NA(),
    IF(
        Parameters!$D$15=1,
        IF(
            SUM(--(ISNUMBER(IF($M$4:$X$4=1,(M206:X206),""))))&gt;0,
            MAX(IF(
                ISNUMBER(M206:X206),
                IF(
                    M$4:X$4=1,
                    M206:X206,
                    ""),
                "")),
            MAX(IF(
                ISNUMBER(M206:X206),
                IF(
                    M$4:X$4=2,
                    M206:X206,
                    ""),
                ""))
        ),
        IF(
            Parameters!$D$16=1,
            IFERROR(
                AVERAGE(IF(
                    ISNUMBER(M206:X206),
                    IF(
                        M$4:X$4=1,
                        M206:X206,
                        ""),
                    "")),
                AVERAGE(IF(
                    ISNUMBER(M206:X206),
                    IF(
                        M$4:X$4=2,
                        M206:X206,
                        ""),
                    ""))
            ),
            IF(
                Parameters!$D$17=1,
                IFERROR(
                    IF(
                        OR(
                            IF(
                                ISNUMBER(M206:X206),
                                IF(
                                    M$4:X$4=1,
                                    M206:X206,
                                    ""),
                                "")
                            =0),
                        0,
                        GEOMEAN(IF(
                            ISNUMBER(M206:X206),
                            IF(
                                M$4:X$4=1,
                                M206:X206,
                                ""),
                            ""))
                    ),
                    IF(
                        OR(IF(
                            ISNUMBER(M206:X206),
                            IF(
                                M$4:X$4=2,
                                M206:X206,
                                ""),
                            "")
                            =0),
                        0,
                        GEOMEAN(IF(
                            ISNUMBER(M206:X206),
                            IF(
                                M$4:X$4=2,
                                M206:X206,
                                ""),
                            "")))
                )
            )
        )
    )
)</f>
        <v>#N/A</v>
      </c>
      <c r="I206" s="191" t="e" cm="1">
        <f t="array" ref="I206">IF(
    SUM(IF(
            ISNUMBER(
                IF(
                    $M$5:$X$5,
                    (M206:X206),
                    "")),
            1,
            0))
        =0,
    NA(),
    IF(
        Parameters!$D$15=1,
        IF(
            SUM(--(ISNUMBER(IF($M$5:$X$5=1,(M206:X206),""))))&gt;0,
            MAX(IF(
                ISNUMBER(M206:X206),
                IF(
                    M$5:X$5=1,
                    M206:X206,
                    ""),
                "")),
            MAX(IF(
                ISNUMBER(M206:X206),
                IF(
                    M$5:X$5=2,
                    M206:X206,
                    ""),
                ""))
        ),
        IF(
            Parameters!$D$16=1,
            IFERROR(
                AVERAGE(IF(
                    ISNUMBER(M206:X206),
                    IF(
                        M$5:X$5=1,
                        M206:X206,
                        ""),
                    "")),
                AVERAGE(IF(
                    ISNUMBER(M206:X206),
                    IF(
                        M$5:X$5=2,
                        M206:X206,
                        ""),
                    ""))
            ),
            IF(
                Parameters!$D$17=1,
                IFERROR(
                    IF(
                        OR(
                            IF(
                                ISNUMBER(M206:X206),
                                IF(
                                    M$5:X$5=1,
                                    M206:X206,
                                    ""),
                                "")
                            =0),
                        0,
                        GEOMEAN(IF(
                            ISNUMBER(M206:X206),
                            IF(
                                M$5:X$5=1,
                                M206:X206,
                                ""),
                            ""))
                    ),
                    IF(
                        OR(IF(
                            ISNUMBER(M206:X206),
                            IF(
                                M$5:X$5=2,
                                M206:X206,
                                ""),
                            "")
                            =0),
                        0,
                        GEOMEAN(IF(
                            ISNUMBER(M206:X206),
                            IF(
                                M$5:X$5=2,
                                M206:X206,
                                ""),
                            "")))
                )
            )
        )
    )
)</f>
        <v>#N/A</v>
      </c>
      <c r="J206" s="242">
        <v>44620</v>
      </c>
      <c r="K206" s="242" t="s">
        <v>409</v>
      </c>
      <c r="L206" s="91" t="s">
        <v>337</v>
      </c>
      <c r="M206" s="192" t="s">
        <v>409</v>
      </c>
      <c r="N206" s="192" t="s">
        <v>409</v>
      </c>
      <c r="O206" s="192" t="s">
        <v>409</v>
      </c>
      <c r="P206" s="192" t="s">
        <v>409</v>
      </c>
      <c r="Q206"/>
      <c r="R206"/>
    </row>
    <row r="207" spans="1:37" x14ac:dyDescent="0.2">
      <c r="A207" s="84">
        <v>200</v>
      </c>
      <c r="B207" s="35" t="str">
        <f ca="1"/>
        <v>Taiwan, China</v>
      </c>
      <c r="C207" s="35" t="str">
        <f ca="1"/>
        <v>TWN</v>
      </c>
      <c r="D207" s="35" t="str">
        <f ca="1"/>
        <v>EAS           East Asia &amp; Pacific</v>
      </c>
      <c r="E207" s="35" t="str">
        <f ca="1"/>
        <v>NA</v>
      </c>
      <c r="G207" s="80">
        <f>IF(N207=7, 6.9, 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0</v>
      </c>
      <c r="H207" s="80" cm="1">
        <f t="array" ref="H207">IF(
    SUM(IF(
            ISNUMBER(
                IF(
                    $M$4:$X$4,
                    (M207:X207),
                    "")),
            1,
            0))
        =0,
    NA(),
    IF(
        Parameters!$D$15=1,
        IF(
            SUM(--(ISNUMBER(IF($M$4:$X$4=1,(M207:X207),""))))&gt;0,
            MAX(IF(
                ISNUMBER(M207:X207),
                IF(
                    M$4:X$4=1,
                    M207:X207,
                    ""),
                "")),
            MAX(IF(
                ISNUMBER(M207:X207),
                IF(
                    M$4:X$4=2,
                    M207:X207,
                    ""),
                ""))
        ),
        IF(
            Parameters!$D$16=1,
            IFERROR(
                AVERAGE(IF(
                    ISNUMBER(M207:X207),
                    IF(
                        M$4:X$4=1,
                        M207:X207,
                        ""),
                    "")),
                AVERAGE(IF(
                    ISNUMBER(M207:X207),
                    IF(
                        M$4:X$4=2,
                        M207:X207,
                        ""),
                    ""))
            ),
            IF(
                Parameters!$D$17=1,
                IFERROR(
                    IF(
                        OR(
                            IF(
                                ISNUMBER(M207:X207),
                                IF(
                                    M$4:X$4=1,
                                    M207:X207,
                                    ""),
                                "")
                            =0),
                        0,
                        GEOMEAN(IF(
                            ISNUMBER(M207:X207),
                            IF(
                                M$4:X$4=1,
                                M207:X207,
                                ""),
                            ""))
                    ),
                    IF(
                        OR(IF(
                            ISNUMBER(M207:X207),
                            IF(
                                M$4:X$4=2,
                                M207:X207,
                                ""),
                            "")
                            =0),
                        0,
                        GEOMEAN(IF(
                            ISNUMBER(M207:X207),
                            IF(
                                M$4:X$4=2,
                                M207:X207,
                                ""),
                            "")))
                )
            )
        )
    )
)</f>
        <v>0</v>
      </c>
      <c r="I207" s="191" cm="1">
        <f t="array" ref="I207">IF(
    SUM(IF(
            ISNUMBER(
                IF(
                    $M$5:$X$5,
                    (M207:X207),
                    "")),
            1,
            0))
        =0,
    NA(),
    IF(
        Parameters!$D$15=1,
        IF(
            SUM(--(ISNUMBER(IF($M$5:$X$5=1,(M207:X207),""))))&gt;0,
            MAX(IF(
                ISNUMBER(M207:X207),
                IF(
                    M$5:X$5=1,
                    M207:X207,
                    ""),
                "")),
            MAX(IF(
                ISNUMBER(M207:X207),
                IF(
                    M$5:X$5=2,
                    M207:X207,
                    ""),
                ""))
        ),
        IF(
            Parameters!$D$16=1,
            IFERROR(
                AVERAGE(IF(
                    ISNUMBER(M207:X207),
                    IF(
                        M$5:X$5=1,
                        M207:X207,
                        ""),
                    "")),
                AVERAGE(IF(
                    ISNUMBER(M207:X207),
                    IF(
                        M$5:X$5=2,
                        M207:X207,
                        ""),
                    ""))
            ),
            IF(
                Parameters!$D$17=1,
                IFERROR(
                    IF(
                        OR(
                            IF(
                                ISNUMBER(M207:X207),
                                IF(
                                    M$5:X$5=1,
                                    M207:X207,
                                    ""),
                                "")
                            =0),
                        0,
                        GEOMEAN(IF(
                            ISNUMBER(M207:X207),
                            IF(
                                M$5:X$5=1,
                                M207:X207,
                                ""),
                            ""))
                    ),
                    IF(
                        OR(IF(
                            ISNUMBER(M207:X207),
                            IF(
                                M$5:X$5=2,
                                M207:X207,
                                ""),
                            "")
                            =0),
                        0,
                        GEOMEAN(IF(
                            ISNUMBER(M207:X207),
                            IF(
                                M$5:X$5=2,
                                M207:X207,
                                ""),
                            "")))
                )
            )
        )
    )
)</f>
        <v>3.21852731591449</v>
      </c>
      <c r="J207" s="242">
        <v>44896</v>
      </c>
      <c r="K207" s="242">
        <v>44887</v>
      </c>
      <c r="L207" s="91" t="s">
        <v>691</v>
      </c>
      <c r="M207" s="192">
        <v>0</v>
      </c>
      <c r="N207" s="192">
        <v>3.21852731591449</v>
      </c>
      <c r="O207" s="192">
        <v>19.1666666666666</v>
      </c>
      <c r="P207" s="192">
        <v>-0.5</v>
      </c>
      <c r="Q207"/>
      <c r="R207"/>
    </row>
    <row r="208" spans="1:37" x14ac:dyDescent="0.2">
      <c r="A208" s="84">
        <v>201</v>
      </c>
      <c r="B208" s="35" t="str">
        <f ca="1"/>
        <v>Tanzania</v>
      </c>
      <c r="C208" s="35" t="str">
        <f ca="1"/>
        <v>TZA</v>
      </c>
      <c r="D208" s="35" t="str">
        <f ca="1"/>
        <v>SSF           Sub-Saharan Africa</v>
      </c>
      <c r="E208" s="35" t="str">
        <f ca="1"/>
        <v>IDA</v>
      </c>
      <c r="G208" s="80">
        <f>IF(N208=7, 6.9, 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5.3373662973223475</v>
      </c>
      <c r="H208" s="80" cm="1">
        <f t="array" ref="H208">IF(
    SUM(IF(
            ISNUMBER(
                IF(
                    $M$4:$X$4,
                    (M208:X208),
                    "")),
            1,
            0))
        =0,
    NA(),
    IF(
        Parameters!$D$15=1,
        IF(
            SUM(--(ISNUMBER(IF($M$4:$X$4=1,(M208:X208),""))))&gt;0,
            MAX(IF(
                ISNUMBER(M208:X208),
                IF(
                    M$4:X$4=1,
                    M208:X208,
                    ""),
                "")),
            MAX(IF(
                ISNUMBER(M208:X208),
                IF(
                    M$4:X$4=2,
                    M208:X208,
                    ""),
                ""))
        ),
        IF(
            Parameters!$D$16=1,
            IFERROR(
                AVERAGE(IF(
                    ISNUMBER(M208:X208),
                    IF(
                        M$4:X$4=1,
                        M208:X208,
                        ""),
                    "")),
                AVERAGE(IF(
                    ISNUMBER(M208:X208),
                    IF(
                        M$4:X$4=2,
                        M208:X208,
                        ""),
                    ""))
            ),
            IF(
                Parameters!$D$17=1,
                IFERROR(
                    IF(
                        OR(
                            IF(
                                ISNUMBER(M208:X208),
                                IF(
                                    M$4:X$4=1,
                                    M208:X208,
                                    ""),
                                "")
                            =0),
                        0,
                        GEOMEAN(IF(
                            ISNUMBER(M208:X208),
                            IF(
                                M$4:X$4=1,
                                M208:X208,
                                ""),
                            ""))
                    ),
                    IF(
                        OR(IF(
                            ISNUMBER(M208:X208),
                            IF(
                                M$4:X$4=2,
                                M208:X208,
                                ""),
                            "")
                            =0),
                        0,
                        GEOMEAN(IF(
                            ISNUMBER(M208:X208),
                            IF(
                                M$4:X$4=2,
                                M208:X208,
                                ""),
                            "")))
                )
            )
        )
    )
)</f>
        <v>4.9867894617649204</v>
      </c>
      <c r="I208" s="191" cm="1">
        <f t="array" ref="I208">IF(
    SUM(IF(
            ISNUMBER(
                IF(
                    $M$5:$X$5,
                    (M208:X208),
                    "")),
            1,
            0))
        =0,
    NA(),
    IF(
        Parameters!$D$15=1,
        IF(
            SUM(--(ISNUMBER(IF($M$5:$X$5=1,(M208:X208),""))))&gt;0,
            MAX(IF(
                ISNUMBER(M208:X208),
                IF(
                    M$5:X$5=1,
                    M208:X208,
                    ""),
                "")),
            MAX(IF(
                ISNUMBER(M208:X208),
                IF(
                    M$5:X$5=2,
                    M208:X208,
                    ""),
                ""))
        ),
        IF(
            Parameters!$D$16=1,
            IFERROR(
                AVERAGE(IF(
                    ISNUMBER(M208:X208),
                    IF(
                        M$5:X$5=1,
                        M208:X208,
                        ""),
                    "")),
                AVERAGE(IF(
                    ISNUMBER(M208:X208),
                    IF(
                        M$5:X$5=2,
                        M208:X208,
                        ""),
                    ""))
            ),
            IF(
                Parameters!$D$17=1,
                IFERROR(
                    IF(
                        OR(
                            IF(
                                ISNUMBER(M208:X208),
                                IF(
                                    M$5:X$5=1,
                                    M208:X208,
                                    ""),
                                "")
                            =0),
                        0,
                        GEOMEAN(IF(
                            ISNUMBER(M208:X208),
                            IF(
                                M$5:X$5=1,
                                M208:X208,
                                ""),
                            ""))
                    ),
                    IF(
                        OR(IF(
                            ISNUMBER(M208:X208),
                            IF(
                                M$5:X$5=2,
                                M208:X208,
                                ""),
                            "")
                            =0),
                        0,
                        GEOMEAN(IF(
                            ISNUMBER(M208:X208),
                            IF(
                                M$5:X$5=2,
                                M208:X208,
                                ""),
                            "")))
                )
            )
        )
    )
)</f>
        <v>5.7125890736342004</v>
      </c>
      <c r="J208" s="242">
        <v>46281</v>
      </c>
      <c r="K208" s="242">
        <v>46281</v>
      </c>
      <c r="L208" s="91" t="s">
        <v>339</v>
      </c>
      <c r="M208" s="192">
        <v>4.9867894617649204</v>
      </c>
      <c r="N208" s="192">
        <v>5.7125890736342004</v>
      </c>
      <c r="O208" s="192">
        <v>47.75</v>
      </c>
      <c r="P208" s="192">
        <v>1.25</v>
      </c>
      <c r="Q208"/>
      <c r="R208"/>
    </row>
    <row r="209" spans="1:18" x14ac:dyDescent="0.2">
      <c r="A209" s="84">
        <v>202</v>
      </c>
      <c r="B209" s="35" t="str">
        <f ca="1"/>
        <v>Uganda</v>
      </c>
      <c r="C209" s="35" t="str">
        <f ca="1"/>
        <v>UGA</v>
      </c>
      <c r="D209" s="35" t="str">
        <f ca="1"/>
        <v>SSF           Sub-Saharan Africa</v>
      </c>
      <c r="E209" s="35" t="str">
        <f ca="1"/>
        <v>IDA</v>
      </c>
      <c r="G209" s="80">
        <f>IF(N209=7, 6.9, 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4.6562792355268874</v>
      </c>
      <c r="H209" s="80" cm="1">
        <f t="array" ref="H209">IF(
    SUM(IF(
            ISNUMBER(
                IF(
                    $M$4:$X$4,
                    (M209:X209),
                    "")),
            1,
            0))
        =0,
    NA(),
    IF(
        Parameters!$D$15=1,
        IF(
            SUM(--(ISNUMBER(IF($M$4:$X$4=1,(M209:X209),""))))&gt;0,
            MAX(IF(
                ISNUMBER(M209:X209),
                IF(
                    M$4:X$4=1,
                    M209:X209,
                    ""),
                "")),
            MAX(IF(
                ISNUMBER(M209:X209),
                IF(
                    M$4:X$4=2,
                    M209:X209,
                    ""),
                ""))
        ),
        IF(
            Parameters!$D$16=1,
            IFERROR(
                AVERAGE(IF(
                    ISNUMBER(M209:X209),
                    IF(
                        M$4:X$4=1,
                        M209:X209,
                        ""),
                    "")),
                AVERAGE(IF(
                    ISNUMBER(M209:X209),
                    IF(
                        M$4:X$4=2,
                        M209:X209,
                        ""),
                    ""))
            ),
            IF(
                Parameters!$D$17=1,
                IFERROR(
                    IF(
                        OR(
                            IF(
                                ISNUMBER(M209:X209),
                                IF(
                                    M$4:X$4=1,
                                    M209:X209,
                                    ""),
                                "")
                            =0),
                        0,
                        GEOMEAN(IF(
                            ISNUMBER(M209:X209),
                            IF(
                                M$4:X$4=1,
                                M209:X209,
                                ""),
                            ""))
                    ),
                    IF(
                        OR(IF(
                            ISNUMBER(M209:X209),
                            IF(
                                M$4:X$4=2,
                                M209:X209,
                                ""),
                            "")
                            =0),
                        0,
                        GEOMEAN(IF(
                            ISNUMBER(M209:X209),
                            IF(
                                M$4:X$4=2,
                                M209:X209,
                                ""),
                            "")))
                )
            )
        )
    )
)</f>
        <v>5.5152109911678098</v>
      </c>
      <c r="I209" s="191" cm="1">
        <f t="array" ref="I209">IF(
    SUM(IF(
            ISNUMBER(
                IF(
                    $M$5:$X$5,
                    (M209:X209),
                    "")),
            1,
            0))
        =0,
    NA(),
    IF(
        Parameters!$D$15=1,
        IF(
            SUM(--(ISNUMBER(IF($M$5:$X$5=1,(M209:X209),""))))&gt;0,
            MAX(IF(
                ISNUMBER(M209:X209),
                IF(
                    M$5:X$5=1,
                    M209:X209,
                    ""),
                "")),
            MAX(IF(
                ISNUMBER(M209:X209),
                IF(
                    M$5:X$5=2,
                    M209:X209,
                    ""),
                ""))
        ),
        IF(
            Parameters!$D$16=1,
            IFERROR(
                AVERAGE(IF(
                    ISNUMBER(M209:X209),
                    IF(
                        M$5:X$5=1,
                        M209:X209,
                        ""),
                    "")),
                AVERAGE(IF(
                    ISNUMBER(M209:X209),
                    IF(
                        M$5:X$5=2,
                        M209:X209,
                        ""),
                    ""))
            ),
            IF(
                Parameters!$D$17=1,
                IFERROR(
                    IF(
                        OR(
                            IF(
                                ISNUMBER(M209:X209),
                                IF(
                                    M$5:X$5=1,
                                    M209:X209,
                                    ""),
                                "")
                            =0),
                        0,
                        GEOMEAN(IF(
                            ISNUMBER(M209:X209),
                            IF(
                                M$5:X$5=1,
                                M209:X209,
                                ""),
                            ""))
                    ),
                    IF(
                        OR(IF(
                            ISNUMBER(M209:X209),
                            IF(
                                M$5:X$5=2,
                                M209:X209,
                                ""),
                            "")
                            =0),
                        0,
                        GEOMEAN(IF(
                            ISNUMBER(M209:X209),
                            IF(
                                M$5:X$5=2,
                                M209:X209,
                                ""),
                            "")))
                )
            )
        )
    )
)</f>
        <v>3.93111638954869</v>
      </c>
      <c r="J209" s="242">
        <v>44896</v>
      </c>
      <c r="K209" s="242">
        <v>44887</v>
      </c>
      <c r="L209" s="91" t="s">
        <v>341</v>
      </c>
      <c r="M209" s="192">
        <v>5.5152109911678098</v>
      </c>
      <c r="N209" s="192">
        <v>3.93111638954869</v>
      </c>
      <c r="O209" s="192">
        <v>50.6666666666666</v>
      </c>
      <c r="P209" s="192">
        <v>0</v>
      </c>
      <c r="Q209"/>
      <c r="R209"/>
    </row>
    <row r="210" spans="1:18" x14ac:dyDescent="0.2">
      <c r="A210" s="84">
        <v>203</v>
      </c>
      <c r="B210" s="35" t="str">
        <f ca="1"/>
        <v>Ukraine</v>
      </c>
      <c r="C210" s="35" t="str">
        <f ca="1"/>
        <v>UKR</v>
      </c>
      <c r="D210" s="35" t="str">
        <f ca="1"/>
        <v>ECS           Europe &amp; Central Asia</v>
      </c>
      <c r="E210" s="35" t="str">
        <f ca="1"/>
        <v>IBRD</v>
      </c>
      <c r="G210" s="80">
        <f>IF(N210=7, 6.9, 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0</v>
      </c>
      <c r="H210" s="80" cm="1">
        <f t="array" ref="H210">IF(
    SUM(IF(
            ISNUMBER(
                IF(
                    $M$4:$X$4,
                    (M210:X210),
                    "")),
            1,
            0))
        =0,
    NA(),
    IF(
        Parameters!$D$15=1,
        IF(
            SUM(--(ISNUMBER(IF($M$4:$X$4=1,(M210:X210),""))))&gt;0,
            MAX(IF(
                ISNUMBER(M210:X210),
                IF(
                    M$4:X$4=1,
                    M210:X210,
                    ""),
                "")),
            MAX(IF(
                ISNUMBER(M210:X210),
                IF(
                    M$4:X$4=2,
                    M210:X210,
                    ""),
                ""))
        ),
        IF(
            Parameters!$D$16=1,
            IFERROR(
                AVERAGE(IF(
                    ISNUMBER(M210:X210),
                    IF(
                        M$4:X$4=1,
                        M210:X210,
                        ""),
                    "")),
                AVERAGE(IF(
                    ISNUMBER(M210:X210),
                    IF(
                        M$4:X$4=2,
                        M210:X210,
                        ""),
                    ""))
            ),
            IF(
                Parameters!$D$17=1,
                IFERROR(
                    IF(
                        OR(
                            IF(
                                ISNUMBER(M210:X210),
                                IF(
                                    M$4:X$4=1,
                                    M210:X210,
                                    ""),
                                "")
                            =0),
                        0,
                        GEOMEAN(IF(
                            ISNUMBER(M210:X210),
                            IF(
                                M$4:X$4=1,
                                M210:X210,
                                ""),
                            ""))
                    ),
                    IF(
                        OR(IF(
                            ISNUMBER(M210:X210),
                            IF(
                                M$4:X$4=2,
                                M210:X210,
                                ""),
                            "")
                            =0),
                        0,
                        GEOMEAN(IF(
                            ISNUMBER(M210:X210),
                            IF(
                                M$4:X$4=2,
                                M210:X210,
                                ""),
                            "")))
                )
            )
        )
    )
)</f>
        <v>8.4290782818751406</v>
      </c>
      <c r="I210" s="191" cm="1">
        <f t="array" ref="I210">IF(
    SUM(IF(
            ISNUMBER(
                IF(
                    $M$5:$X$5,
                    (M210:X210),
                    "")),
            1,
            0))
        =0,
    NA(),
    IF(
        Parameters!$D$15=1,
        IF(
            SUM(--(ISNUMBER(IF($M$5:$X$5=1,(M210:X210),""))))&gt;0,
            MAX(IF(
                ISNUMBER(M210:X210),
                IF(
                    M$5:X$5=1,
                    M210:X210,
                    ""),
                "")),
            MAX(IF(
                ISNUMBER(M210:X210),
                IF(
                    M$5:X$5=2,
                    M210:X210,
                    ""),
                ""))
        ),
        IF(
            Parameters!$D$16=1,
            IFERROR(
                AVERAGE(IF(
                    ISNUMBER(M210:X210),
                    IF(
                        M$5:X$5=1,
                        M210:X210,
                        ""),
                    "")),
                AVERAGE(IF(
                    ISNUMBER(M210:X210),
                    IF(
                        M$5:X$5=2,
                        M210:X210,
                        ""),
                    ""))
            ),
            IF(
                Parameters!$D$17=1,
                IFERROR(
                    IF(
                        OR(
                            IF(
                                ISNUMBER(M210:X210),
                                IF(
                                    M$5:X$5=1,
                                    M210:X210,
                                    ""),
                                "")
                            =0),
                        0,
                        GEOMEAN(IF(
                            ISNUMBER(M210:X210),
                            IF(
                                M$5:X$5=1,
                                M210:X210,
                                ""),
                            ""))
                    ),
                    IF(
                        OR(IF(
                            ISNUMBER(M210:X210),
                            IF(
                                M$5:X$5=2,
                                M210:X210,
                                ""),
                            "")
                            =0),
                        0,
                        GEOMEAN(IF(
                            ISNUMBER(M210:X210),
                            IF(
                                M$5:X$5=2,
                                M210:X210,
                                ""),
                            "")))
                )
            )
        )
    )
)</f>
        <v>0</v>
      </c>
      <c r="J210" s="242">
        <v>44896</v>
      </c>
      <c r="K210" s="242">
        <v>44887</v>
      </c>
      <c r="L210" s="91" t="s">
        <v>343</v>
      </c>
      <c r="M210" s="192">
        <v>8.4290782818751406</v>
      </c>
      <c r="N210" s="192">
        <v>0</v>
      </c>
      <c r="O210" s="192">
        <v>66.75</v>
      </c>
      <c r="P210" s="192">
        <v>-5.4166666666666599</v>
      </c>
      <c r="Q210"/>
      <c r="R210"/>
    </row>
    <row r="211" spans="1:18" x14ac:dyDescent="0.2">
      <c r="A211" s="84">
        <v>204</v>
      </c>
      <c r="B211" s="35" t="str">
        <f ca="1"/>
        <v>Uruguay</v>
      </c>
      <c r="C211" s="35" t="str">
        <f ca="1"/>
        <v>URY</v>
      </c>
      <c r="D211" s="35" t="str">
        <f ca="1"/>
        <v>LCN           Latin America &amp; Caribbean</v>
      </c>
      <c r="E211" s="35" t="str">
        <f ca="1"/>
        <v>IBRD</v>
      </c>
      <c r="G211" s="80">
        <f>IF(N211=7, 6.9, 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3.4458971756702677</v>
      </c>
      <c r="H211" s="80" cm="1">
        <f t="array" ref="H211">IF(
    SUM(IF(
            ISNUMBER(
                IF(
                    $M$4:$X$4,
                    (M211:X211),
                    "")),
            1,
            0))
        =0,
    NA(),
    IF(
        Parameters!$D$15=1,
        IF(
            SUM(--(ISNUMBER(IF($M$4:$X$4=1,(M211:X211),""))))&gt;0,
            MAX(IF(
                ISNUMBER(M211:X211),
                IF(
                    M$4:X$4=1,
                    M211:X211,
                    ""),
                "")),
            MAX(IF(
                ISNUMBER(M211:X211),
                IF(
                    M$4:X$4=2,
                    M211:X211,
                    ""),
                ""))
        ),
        IF(
            Parameters!$D$16=1,
            IFERROR(
                AVERAGE(IF(
                    ISNUMBER(M211:X211),
                    IF(
                        M$4:X$4=1,
                        M211:X211,
                        ""),
                    "")),
                AVERAGE(IF(
                    ISNUMBER(M211:X211),
                    IF(
                        M$4:X$4=2,
                        M211:X211,
                        ""),
                    ""))
            ),
            IF(
                Parameters!$D$17=1,
                IFERROR(
                    IF(
                        OR(
                            IF(
                                ISNUMBER(M211:X211),
                                IF(
                                    M$4:X$4=1,
                                    M211:X211,
                                    ""),
                                "")
                            =0),
                        0,
                        GEOMEAN(IF(
                            ISNUMBER(M211:X211),
                            IF(
                                M$4:X$4=1,
                                M211:X211,
                                ""),
                            ""))
                    ),
                    IF(
                        OR(IF(
                            ISNUMBER(M211:X211),
                            IF(
                                M$4:X$4=2,
                                M211:X211,
                                ""),
                            "")
                            =0),
                        0,
                        GEOMEAN(IF(
                            ISNUMBER(M211:X211),
                            IF(
                                M$4:X$4=2,
                                M211:X211,
                                ""),
                            "")))
                )
            )
        )
    )
)</f>
        <v>3.1146674718804199</v>
      </c>
      <c r="I211" s="191" cm="1">
        <f t="array" ref="I211">IF(
    SUM(IF(
            ISNUMBER(
                IF(
                    $M$5:$X$5,
                    (M211:X211),
                    "")),
            1,
            0))
        =0,
    NA(),
    IF(
        Parameters!$D$15=1,
        IF(
            SUM(--(ISNUMBER(IF($M$5:$X$5=1,(M211:X211),""))))&gt;0,
            MAX(IF(
                ISNUMBER(M211:X211),
                IF(
                    M$5:X$5=1,
                    M211:X211,
                    ""),
                "")),
            MAX(IF(
                ISNUMBER(M211:X211),
                IF(
                    M$5:X$5=2,
                    M211:X211,
                    ""),
                ""))
        ),
        IF(
            Parameters!$D$16=1,
            IFERROR(
                AVERAGE(IF(
                    ISNUMBER(M211:X211),
                    IF(
                        M$5:X$5=1,
                        M211:X211,
                        ""),
                    "")),
                AVERAGE(IF(
                    ISNUMBER(M211:X211),
                    IF(
                        M$5:X$5=2,
                        M211:X211,
                        ""),
                    ""))
            ),
            IF(
                Parameters!$D$17=1,
                IFERROR(
                    IF(
                        OR(
                            IF(
                                ISNUMBER(M211:X211),
                                IF(
                                    M$5:X$5=1,
                                    M211:X211,
                                    ""),
                                "")
                            =0),
                        0,
                        GEOMEAN(IF(
                            ISNUMBER(M211:X211),
                            IF(
                                M$5:X$5=1,
                                M211:X211,
                                ""),
                            ""))
                    ),
                    IF(
                        OR(IF(
                            ISNUMBER(M211:X211),
                            IF(
                                M$5:X$5=2,
                                M211:X211,
                                ""),
                            "")
                            =0),
                        0,
                        GEOMEAN(IF(
                            ISNUMBER(M211:X211),
                            IF(
                                M$5:X$5=2,
                                M211:X211,
                                ""),
                            "")))
                )
            )
        )
    )
)</f>
        <v>3.8123515439429898</v>
      </c>
      <c r="J211" s="242">
        <v>46281</v>
      </c>
      <c r="K211" s="242">
        <v>44622</v>
      </c>
      <c r="L211" s="91" t="s">
        <v>345</v>
      </c>
      <c r="M211" s="192">
        <v>3.1146674718804199</v>
      </c>
      <c r="N211" s="192">
        <v>3.8123515439429898</v>
      </c>
      <c r="O211" s="192">
        <v>37.4166666666666</v>
      </c>
      <c r="P211" s="192">
        <v>-8.3333333333335702E-2</v>
      </c>
      <c r="Q211"/>
      <c r="R211"/>
    </row>
    <row r="212" spans="1:18" x14ac:dyDescent="0.2">
      <c r="A212" s="84">
        <v>205</v>
      </c>
      <c r="B212" s="35" t="str">
        <f ca="1"/>
        <v>United States</v>
      </c>
      <c r="C212" s="35" t="str">
        <f ca="1"/>
        <v>USA</v>
      </c>
      <c r="D212" s="35" t="str">
        <f ca="1"/>
        <v>NAC           North America</v>
      </c>
      <c r="E212" s="35" t="str">
        <f ca="1"/>
        <v>NA</v>
      </c>
      <c r="G212" s="80">
        <f>IF(N212=7, 6.9, 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1.7759748326658418</v>
      </c>
      <c r="H212" s="80" cm="1">
        <f t="array" ref="H212">IF(
    SUM(IF(
            ISNUMBER(
                IF(
                    $M$4:$X$4,
                    (M212:X212),
                    "")),
            1,
            0))
        =0,
    NA(),
    IF(
        Parameters!$D$15=1,
        IF(
            SUM(--(ISNUMBER(IF($M$4:$X$4=1,(M212:X212),""))))&gt;0,
            MAX(IF(
                ISNUMBER(M212:X212),
                IF(
                    M$4:X$4=1,
                    M212:X212,
                    ""),
                "")),
            MAX(IF(
                ISNUMBER(M212:X212),
                IF(
                    M$4:X$4=2,
                    M212:X212,
                    ""),
                ""))
        ),
        IF(
            Parameters!$D$16=1,
            IFERROR(
                AVERAGE(IF(
                    ISNUMBER(M212:X212),
                    IF(
                        M$4:X$4=1,
                        M212:X212,
                        ""),
                    "")),
                AVERAGE(IF(
                    ISNUMBER(M212:X212),
                    IF(
                        M$4:X$4=2,
                        M212:X212,
                        ""),
                    ""))
            ),
            IF(
                Parameters!$D$17=1,
                IFERROR(
                    IF(
                        OR(
                            IF(
                                ISNUMBER(M212:X212),
                                IF(
                                    M$4:X$4=1,
                                    M212:X212,
                                    ""),
                                "")
                            =0),
                        0,
                        GEOMEAN(IF(
                            ISNUMBER(M212:X212),
                            IF(
                                M$4:X$4=1,
                                M212:X212,
                                ""),
                            ""))
                    ),
                    IF(
                        OR(IF(
                            ISNUMBER(M212:X212),
                            IF(
                                M$4:X$4=2,
                                M212:X212,
                                ""),
                            "")
                            =0),
                        0,
                        GEOMEAN(IF(
                            ISNUMBER(M212:X212),
                            IF(
                                M$4:X$4=2,
                                M212:X212,
                                ""),
                            "")))
                )
            )
        )
    )
)</f>
        <v>2.9183966181022098</v>
      </c>
      <c r="I212" s="191" cm="1">
        <f t="array" ref="I212">IF(
    SUM(IF(
            ISNUMBER(
                IF(
                    $M$5:$X$5,
                    (M212:X212),
                    "")),
            1,
            0))
        =0,
    NA(),
    IF(
        Parameters!$D$15=1,
        IF(
            SUM(--(ISNUMBER(IF($M$5:$X$5=1,(M212:X212),""))))&gt;0,
            MAX(IF(
                ISNUMBER(M212:X212),
                IF(
                    M$5:X$5=1,
                    M212:X212,
                    ""),
                "")),
            MAX(IF(
                ISNUMBER(M212:X212),
                IF(
                    M$5:X$5=2,
                    M212:X212,
                    ""),
                ""))
        ),
        IF(
            Parameters!$D$16=1,
            IFERROR(
                AVERAGE(IF(
                    ISNUMBER(M212:X212),
                    IF(
                        M$5:X$5=1,
                        M212:X212,
                        ""),
                    "")),
                AVERAGE(IF(
                    ISNUMBER(M212:X212),
                    IF(
                        M$5:X$5=2,
                        M212:X212,
                        ""),
                    ""))
            ),
            IF(
                Parameters!$D$17=1,
                IFERROR(
                    IF(
                        OR(
                            IF(
                                ISNUMBER(M212:X212),
                                IF(
                                    M$5:X$5=1,
                                    M212:X212,
                                    ""),
                                "")
                            =0),
                        0,
                        GEOMEAN(IF(
                            ISNUMBER(M212:X212),
                            IF(
                                M$5:X$5=1,
                                M212:X212,
                                ""),
                            ""))
                    ),
                    IF(
                        OR(IF(
                            ISNUMBER(M212:X212),
                            IF(
                                M$5:X$5=2,
                                M212:X212,
                                ""),
                            "")
                            =0),
                        0,
                        GEOMEAN(IF(
                            ISNUMBER(M212:X212),
                            IF(
                                M$5:X$5=2,
                                M212:X212,
                                ""),
                            "")))
                )
            )
        )
    )
)</f>
        <v>1.0807600950118701</v>
      </c>
      <c r="J212" s="242">
        <v>46281</v>
      </c>
      <c r="K212" s="242">
        <v>44699</v>
      </c>
      <c r="L212" s="91" t="s">
        <v>346</v>
      </c>
      <c r="M212" s="192">
        <v>2.9183966181022098</v>
      </c>
      <c r="N212" s="192">
        <v>1.0807600950118701</v>
      </c>
      <c r="O212" s="192">
        <v>36.3333333333333</v>
      </c>
      <c r="P212" s="192">
        <v>-2</v>
      </c>
      <c r="Q212"/>
      <c r="R212"/>
    </row>
    <row r="213" spans="1:18" x14ac:dyDescent="0.2">
      <c r="A213" s="84">
        <v>206</v>
      </c>
      <c r="B213" s="35" t="str">
        <f ca="1"/>
        <v>Uzbekistan</v>
      </c>
      <c r="C213" s="35" t="str">
        <f ca="1"/>
        <v>UZB</v>
      </c>
      <c r="D213" s="35" t="str">
        <f ca="1"/>
        <v>ECS           Europe &amp; Central Asia</v>
      </c>
      <c r="E213" s="35" t="str">
        <f ca="1"/>
        <v>Blend</v>
      </c>
      <c r="F213" s="190" t="str">
        <f ca="1">IF(L196 &lt;&gt; C196, "Countries don't match", "")</f>
        <v/>
      </c>
      <c r="G213" s="80">
        <f>IF(N213=7, 6.9, 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$M$4:$X$4,
                    (M213:X213),
                    "")),
            1,
            0))
        =0,
    NA(),
    IF(
        Parameters!$D$15=1,
        IF(
            SUM(--(ISNUMBER(IF($M$4:$X$4=1,(M213:X213),""))))&gt;0,
            MAX(IF(
                ISNUMBER(M213:X213),
                IF(
                    M$4:X$4=1,
                    M213:X213,
                    ""),
                "")),
            MAX(IF(
                ISNUMBER(M213:X213),
                IF(
                    M$4:X$4=2,
                    M213:X213,
                    ""),
                ""))
        ),
        IF(
            Parameters!$D$16=1,
            IFERROR(
                AVERAGE(IF(
                    ISNUMBER(M213:X213),
                    IF(
                        M$4:X$4=1,
                        M213:X213,
                        ""),
                    "")),
                AVERAGE(IF(
                    ISNUMBER(M213:X213),
                    IF(
                        M$4:X$4=2,
                        M213:X213,
                        ""),
                    ""))
            ),
            IF(
                Parameters!$D$17=1,
                IFERROR(
                    IF(
                        OR(
                            IF(
                                ISNUMBER(M213:X213),
                                IF(
                                    M$4:X$4=1,
                                    M213:X213,
                                    ""),
                                "")
                            =0),
                        0,
                        GEOMEAN(IF(
                            ISNUMBER(M213:X213),
                            IF(
                                M$4:X$4=1,
                                M213:X213,
                                ""),
                            ""))
                    ),
                    IF(
                        OR(IF(
                            ISNUMBER(M213:X213),
                            IF(
                                M$4:X$4=2,
                                M213:X213,
                                ""),
                            "")
                            =0),
                        0,
                        GEOMEAN(IF(
                            ISNUMBER(M213:X213),
                            IF(
                                M$4:X$4=2,
                                M213:X213,
                                ""),
                            "")))
                )
            )
        )
    )
)</f>
        <v>7.9006567524722602</v>
      </c>
      <c r="I213" s="191" cm="1">
        <f t="array" ref="I213">IF(
    SUM(IF(
            ISNUMBER(
                IF(
                    $M$5:$X$5,
                    (M213:X213),
                    "")),
            1,
            0))
        =0,
    NA(),
    IF(
        Parameters!$D$15=1,
        IF(
            SUM(--(ISNUMBER(IF($M$5:$X$5=1,(M213:X213),""))))&gt;0,
            MAX(IF(
                ISNUMBER(M213:X213),
                IF(
                    M$5:X$5=1,
                    M213:X213,
                    ""),
                "")),
            MAX(IF(
                ISNUMBER(M213:X213),
                IF(
                    M$5:X$5=2,
                    M213:X213,
                    ""),
                ""))
        ),
        IF(
            Parameters!$D$16=1,
            IFERROR(
                AVERAGE(IF(
                    ISNUMBER(M213:X213),
                    IF(
                        M$5:X$5=1,
                        M213:X213,
                        ""),
                    "")),
                AVERAGE(IF(
                    ISNUMBER(M213:X213),
                    IF(
                        M$5:X$5=2,
                        M213:X213,
                        ""),
                    ""))
            ),
            IF(
                Parameters!$D$17=1,
                IFERROR(
                    IF(
                        OR(
                            IF(
                                ISNUMBER(M213:X213),
                                IF(
                                    M$5:X$5=1,
                                    M213:X213,
                                    ""),
                                "")
                            =0),
                        0,
                        GEOMEAN(IF(
                            ISNUMBER(M213:X213),
                            IF(
                                M$5:X$5=1,
                                M213:X213,
                                ""),
                            ""))
                    ),
                    IF(
                        OR(IF(
                            ISNUMBER(M213:X213),
                            IF(
                                M$5:X$5=2,
                                M213:X213,
                                ""),
                            "")
                            =0),
                        0,
                        GEOMEAN(IF(
                            ISNUMBER(M213:X213),
                            IF(
                                M$5:X$5=2,
                                M213:X213,
                                ""),
                            "")))
                )
            )
        )
    )
)</f>
        <v>0</v>
      </c>
      <c r="J213" s="242">
        <v>46281</v>
      </c>
      <c r="K213" s="242">
        <v>44699</v>
      </c>
      <c r="L213" s="91" t="s">
        <v>348</v>
      </c>
      <c r="M213" s="192">
        <v>7.9006567524722602</v>
      </c>
      <c r="N213" s="192">
        <v>0</v>
      </c>
      <c r="O213" s="192">
        <v>63.8333333333333</v>
      </c>
      <c r="P213" s="192">
        <v>-2.8333333333333299</v>
      </c>
      <c r="Q213"/>
      <c r="R213"/>
    </row>
    <row r="214" spans="1:18" x14ac:dyDescent="0.2">
      <c r="A214" s="84">
        <v>207</v>
      </c>
      <c r="B214" s="35" t="str">
        <f ca="1"/>
        <v>St. Vincent and the Grenadines</v>
      </c>
      <c r="C214" s="35" t="str">
        <f ca="1"/>
        <v>VCT</v>
      </c>
      <c r="D214" s="35" t="str">
        <f ca="1"/>
        <v>LCN           Latin America &amp; Caribbean</v>
      </c>
      <c r="E214" s="35" t="str">
        <f ca="1"/>
        <v>Blend</v>
      </c>
      <c r="F214" s="190" t="str">
        <f ca="1">IF(L197 &lt;&gt; C197, "Countries don't match", "")</f>
        <v/>
      </c>
      <c r="G214" s="80" t="e">
        <f>IF(N214=7, 6.9, 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#N/A</v>
      </c>
      <c r="H214" s="80" t="e" cm="1">
        <f t="array" ref="H214">IF(
    SUM(IF(
            ISNUMBER(
                IF(
                    $M$4:$X$4,
                    (M214:X214),
                    "")),
            1,
            0))
        =0,
    NA(),
    IF(
        Parameters!$D$15=1,
        IF(
            SUM(--(ISNUMBER(IF($M$4:$X$4=1,(M214:X214),""))))&gt;0,
            MAX(IF(
                ISNUMBER(M214:X214),
                IF(
                    M$4:X$4=1,
                    M214:X214,
                    ""),
                "")),
            MAX(IF(
                ISNUMBER(M214:X214),
                IF(
                    M$4:X$4=2,
                    M214:X214,
                    ""),
                ""))
        ),
        IF(
            Parameters!$D$16=1,
            IFERROR(
                AVERAGE(IF(
                    ISNUMBER(M214:X214),
                    IF(
                        M$4:X$4=1,
                        M214:X214,
                        ""),
                    "")),
                AVERAGE(IF(
                    ISNUMBER(M214:X214),
                    IF(
                        M$4:X$4=2,
                        M214:X214,
                        ""),
                    ""))
            ),
            IF(
                Parameters!$D$17=1,
                IFERROR(
                    IF(
                        OR(
                            IF(
                                ISNUMBER(M214:X214),
                                IF(
                                    M$4:X$4=1,
                                    M214:X214,
                                    ""),
                                "")
                            =0),
                        0,
                        GEOMEAN(IF(
                            ISNUMBER(M214:X214),
                            IF(
                                M$4:X$4=1,
                                M214:X214,
                                ""),
                            ""))
                    ),
                    IF(
                        OR(IF(
                            ISNUMBER(M214:X214),
                            IF(
                                M$4:X$4=2,
                                M214:X214,
                                ""),
                            "")
                            =0),
                        0,
                        GEOMEAN(IF(
                            ISNUMBER(M214:X214),
                            IF(
                                M$4:X$4=2,
                                M214:X214,
                                ""),
                            "")))
                )
            )
        )
    )
)</f>
        <v>#N/A</v>
      </c>
      <c r="I214" s="191" t="e" cm="1">
        <f t="array" ref="I214">IF(
    SUM(IF(
            ISNUMBER(
                IF(
                    $M$5:$X$5,
                    (M214:X214),
                    "")),
            1,
            0))
        =0,
    NA(),
    IF(
        Parameters!$D$15=1,
        IF(
            SUM(--(ISNUMBER(IF($M$5:$X$5=1,(M214:X214),""))))&gt;0,
            MAX(IF(
                ISNUMBER(M214:X214),
                IF(
                    M$5:X$5=1,
                    M214:X214,
                    ""),
                "")),
            MAX(IF(
                ISNUMBER(M214:X214),
                IF(
                    M$5:X$5=2,
                    M214:X214,
                    ""),
                ""))
        ),
        IF(
            Parameters!$D$16=1,
            IFERROR(
                AVERAGE(IF(
                    ISNUMBER(M214:X214),
                    IF(
                        M$5:X$5=1,
                        M214:X214,
                        ""),
                    "")),
                AVERAGE(IF(
                    ISNUMBER(M214:X214),
                    IF(
                        M$5:X$5=2,
                        M214:X214,
                        ""),
                    ""))
            ),
            IF(
                Parameters!$D$17=1,
                IFERROR(
                    IF(
                        OR(
                            IF(
                                ISNUMBER(M214:X214),
                                IF(
                                    M$5:X$5=1,
                                    M214:X214,
                                    ""),
                                "")
                            =0),
                        0,
                        GEOMEAN(IF(
                            ISNUMBER(M214:X214),
                            IF(
                                M$5:X$5=1,
                                M214:X214,
                                ""),
                            ""))
                    ),
                    IF(
                        OR(IF(
                            ISNUMBER(M214:X214),
                            IF(
                                M$5:X$5=2,
                                M214:X214,
                                ""),
                            "")
                            =0),
                        0,
                        GEOMEAN(IF(
                            ISNUMBER(M214:X214),
                            IF(
                                M$5:X$5=2,
                                M214:X214,
                                ""),
                            "")))
                )
            )
        )
    )
)</f>
        <v>#N/A</v>
      </c>
      <c r="J214" s="242">
        <v>44620</v>
      </c>
      <c r="K214" s="242">
        <v>44620</v>
      </c>
      <c r="L214" s="91" t="s">
        <v>349</v>
      </c>
      <c r="M214" s="192" t="s">
        <v>409</v>
      </c>
      <c r="N214" s="192" t="s">
        <v>409</v>
      </c>
      <c r="O214" s="192" t="s">
        <v>409</v>
      </c>
      <c r="P214" s="192" t="s">
        <v>409</v>
      </c>
      <c r="Q214"/>
      <c r="R214"/>
    </row>
    <row r="215" spans="1:18" x14ac:dyDescent="0.2">
      <c r="A215" s="84">
        <v>208</v>
      </c>
      <c r="B215" s="35" t="str">
        <f ca="1"/>
        <v>Venezuela, RB</v>
      </c>
      <c r="C215" s="35" t="str">
        <f ca="1"/>
        <v>VEN</v>
      </c>
      <c r="D215" s="35" t="str">
        <f ca="1"/>
        <v>LCN           Latin America &amp; Caribbean</v>
      </c>
      <c r="E215" s="35" t="str">
        <f ca="1"/>
        <v>IBRD</v>
      </c>
      <c r="G215" s="80">
        <f>IF(N215=7, 6.9, 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7.8661607255744528</v>
      </c>
      <c r="H215" s="80" cm="1">
        <f t="array" ref="H215">IF(
    SUM(IF(
            ISNUMBER(
                IF(
                    $M$4:$X$4,
                    (M215:X215),
                    "")),
            1,
            0))
        =0,
    NA(),
    IF(
        Parameters!$D$15=1,
        IF(
            SUM(--(ISNUMBER(IF($M$4:$X$4=1,(M215:X215),""))))&gt;0,
            MAX(IF(
                ISNUMBER(M215:X215),
                IF(
                    M$4:X$4=1,
                    M215:X215,
                    ""),
                "")),
            MAX(IF(
                ISNUMBER(M215:X215),
                IF(
                    M$4:X$4=2,
                    M215:X215,
                    ""),
                ""))
        ),
        IF(
            Parameters!$D$16=1,
            IFERROR(
                AVERAGE(IF(
                    ISNUMBER(M215:X215),
                    IF(
                        M$4:X$4=1,
                        M215:X215,
                        ""),
                    "")),
                AVERAGE(IF(
                    ISNUMBER(M215:X215),
                    IF(
                        M$4:X$4=2,
                        M215:X215,
                        ""),
                    ""))
            ),
            IF(
                Parameters!$D$17=1,
                IFERROR(
                    IF(
                        OR(
                            IF(
                                ISNUMBER(M215:X215),
                                IF(
                                    M$4:X$4=1,
                                    M215:X215,
                                    ""),
                                "")
                            =0),
                        0,
                        GEOMEAN(IF(
                            ISNUMBER(M215:X215),
                            IF(
                                M$4:X$4=1,
                                M215:X215,
                                ""),
                            ""))
                    ),
                    IF(
                        OR(IF(
                            ISNUMBER(M215:X215),
                            IF(
                                M$4:X$4=2,
                                M215:X215,
                                ""),
                            "")
                            =0),
                        0,
                        GEOMEAN(IF(
                            ISNUMBER(M215:X215),
                            IF(
                                M$4:X$4=2,
                                M215:X215,
                                ""),
                            "")))
                )
            )
        )
    )
)</f>
        <v>10</v>
      </c>
      <c r="I215" s="191" cm="1">
        <f t="array" ref="I215">IF(
    SUM(IF(
            ISNUMBER(
                IF(
                    $M$5:$X$5,
                    (M215:X215),
                    "")),
            1,
            0))
        =0,
    NA(),
    IF(
        Parameters!$D$15=1,
        IF(
            SUM(--(ISNUMBER(IF($M$5:$X$5=1,(M215:X215),""))))&gt;0,
            MAX(IF(
                ISNUMBER(M215:X215),
                IF(
                    M$5:X$5=1,
                    M215:X215,
                    ""),
                "")),
            MAX(IF(
                ISNUMBER(M215:X215),
                IF(
                    M$5:X$5=2,
                    M215:X215,
                    ""),
                ""))
        ),
        IF(
            Parameters!$D$16=1,
            IFERROR(
                AVERAGE(IF(
                    ISNUMBER(M215:X215),
                    IF(
                        M$5:X$5=1,
                        M215:X215,
                        ""),
                    "")),
                AVERAGE(IF(
                    ISNUMBER(M215:X215),
                    IF(
                        M$5:X$5=2,
                        M215:X215,
                        ""),
                    ""))
            ),
            IF(
                Parameters!$D$17=1,
                IFERROR(
                    IF(
                        OR(
                            IF(
                                ISNUMBER(M215:X215),
                                IF(
                                    M$5:X$5=1,
                                    M215:X215,
                                    ""),
                                "")
                            =0),
                        0,
                        GEOMEAN(IF(
                            ISNUMBER(M215:X215),
                            IF(
                                M$5:X$5=1,
                                M215:X215,
                                ""),
                            ""))
                    ),
                    IF(
                        OR(IF(
                            ISNUMBER(M215:X215),
                            IF(
                                M$5:X$5=2,
                                M215:X215,
                                ""),
                            "")
                            =0),
                        0,
                        GEOMEAN(IF(
                            ISNUMBER(M215:X215),
                            IF(
                                M$5:X$5=2,
                                M215:X215,
                                ""),
                            "")))
                )
            )
        )
    )
)</f>
        <v>6.1876484560570004</v>
      </c>
      <c r="J215" s="242">
        <v>46281</v>
      </c>
      <c r="K215" s="242">
        <v>46281</v>
      </c>
      <c r="L215" s="91" t="s">
        <v>350</v>
      </c>
      <c r="M215" s="192">
        <v>10</v>
      </c>
      <c r="N215" s="192">
        <v>6.1876484560570004</v>
      </c>
      <c r="O215" s="192">
        <v>93.4166666666666</v>
      </c>
      <c r="P215" s="192">
        <v>1.5833333333333199</v>
      </c>
      <c r="Q215"/>
      <c r="R215"/>
    </row>
    <row r="216" spans="1:18" x14ac:dyDescent="0.2">
      <c r="A216" s="84">
        <v>209</v>
      </c>
      <c r="B216" s="35" t="str">
        <f ca="1"/>
        <v>British Virgin Islands</v>
      </c>
      <c r="C216" s="35" t="str">
        <f ca="1"/>
        <v>VGB</v>
      </c>
      <c r="D216" s="35" t="str">
        <f ca="1"/>
        <v>LCN           Latin America &amp; Caribbean</v>
      </c>
      <c r="E216" s="35" t="str">
        <f ca="1"/>
        <v>NA</v>
      </c>
      <c r="G216" s="80" t="e">
        <f>IF(N216=7, 6.9, 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#N/A</v>
      </c>
      <c r="H216" s="80" t="e" cm="1">
        <f t="array" ref="H216">IF(
    SUM(IF(
            ISNUMBER(
                IF(
                    $M$4:$X$4,
                    (M216:X216),
                    "")),
            1,
            0))
        =0,
    NA(),
    IF(
        Parameters!$D$15=1,
        IF(
            SUM(--(ISNUMBER(IF($M$4:$X$4=1,(M216:X216),""))))&gt;0,
            MAX(IF(
                ISNUMBER(M216:X216),
                IF(
                    M$4:X$4=1,
                    M216:X216,
                    ""),
                "")),
            MAX(IF(
                ISNUMBER(M216:X216),
                IF(
                    M$4:X$4=2,
                    M216:X216,
                    ""),
                ""))
        ),
        IF(
            Parameters!$D$16=1,
            IFERROR(
                AVERAGE(IF(
                    ISNUMBER(M216:X216),
                    IF(
                        M$4:X$4=1,
                        M216:X216,
                        ""),
                    "")),
                AVERAGE(IF(
                    ISNUMBER(M216:X216),
                    IF(
                        M$4:X$4=2,
                        M216:X216,
                        ""),
                    ""))
            ),
            IF(
                Parameters!$D$17=1,
                IFERROR(
                    IF(
                        OR(
                            IF(
                                ISNUMBER(M216:X216),
                                IF(
                                    M$4:X$4=1,
                                    M216:X216,
                                    ""),
                                "")
                            =0),
                        0,
                        GEOMEAN(IF(
                            ISNUMBER(M216:X216),
                            IF(
                                M$4:X$4=1,
                                M216:X216,
                                ""),
                            ""))
                    ),
                    IF(
                        OR(IF(
                            ISNUMBER(M216:X216),
                            IF(
                                M$4:X$4=2,
                                M216:X216,
                                ""),
                            "")
                            =0),
                        0,
                        GEOMEAN(IF(
                            ISNUMBER(M216:X216),
                            IF(
                                M$4:X$4=2,
                                M216:X216,
                                ""),
                            "")))
                )
            )
        )
    )
)</f>
        <v>#N/A</v>
      </c>
      <c r="I216" s="191" t="e" cm="1">
        <f t="array" ref="I216">IF(
    SUM(IF(
            ISNUMBER(
                IF(
                    $M$5:$X$5,
                    (M216:X216),
                    "")),
            1,
            0))
        =0,
    NA(),
    IF(
        Parameters!$D$15=1,
        IF(
            SUM(--(ISNUMBER(IF($M$5:$X$5=1,(M216:X216),""))))&gt;0,
            MAX(IF(
                ISNUMBER(M216:X216),
                IF(
                    M$5:X$5=1,
                    M216:X216,
                    ""),
                "")),
            MAX(IF(
                ISNUMBER(M216:X216),
                IF(
                    M$5:X$5=2,
                    M216:X216,
                    ""),
                ""))
        ),
        IF(
            Parameters!$D$16=1,
            IFERROR(
                AVERAGE(IF(
                    ISNUMBER(M216:X216),
                    IF(
                        M$5:X$5=1,
                        M216:X216,
                        ""),
                    "")),
                AVERAGE(IF(
                    ISNUMBER(M216:X216),
                    IF(
                        M$5:X$5=2,
                        M216:X216,
                        ""),
                    ""))
            ),
            IF(
                Parameters!$D$17=1,
                IFERROR(
                    IF(
                        OR(
                            IF(
                                ISNUMBER(M216:X216),
                                IF(
                                    M$5:X$5=1,
                                    M216:X216,
                                    ""),
                                "")
                            =0),
                        0,
                        GEOMEAN(IF(
                            ISNUMBER(M216:X216),
                            IF(
                                M$5:X$5=1,
                                M216:X216,
                                ""),
                            ""))
                    ),
                    IF(
                        OR(IF(
                            ISNUMBER(M216:X216),
                            IF(
                                M$5:X$5=2,
                                M216:X216,
                                ""),
                            "")
                            =0),
                        0,
                        GEOMEAN(IF(
                            ISNUMBER(M216:X216),
                            IF(
                                M$5:X$5=2,
                                M216:X216,
                                ""),
                            "")))
                )
            )
        )
    )
)</f>
        <v>#N/A</v>
      </c>
      <c r="J216" s="242" t="s">
        <v>409</v>
      </c>
      <c r="K216" s="242" t="s">
        <v>409</v>
      </c>
      <c r="L216" s="91" t="s">
        <v>692</v>
      </c>
      <c r="M216" s="192" t="s">
        <v>409</v>
      </c>
      <c r="N216" s="192" t="s">
        <v>409</v>
      </c>
      <c r="O216" s="192" t="s">
        <v>409</v>
      </c>
      <c r="P216" s="192" t="s">
        <v>409</v>
      </c>
      <c r="Q216"/>
      <c r="R216"/>
    </row>
    <row r="217" spans="1:18" x14ac:dyDescent="0.2">
      <c r="A217" s="84">
        <v>210</v>
      </c>
      <c r="B217" s="35" t="str">
        <f ca="1"/>
        <v>Virgin Islands (U.S.)</v>
      </c>
      <c r="C217" s="35" t="str">
        <f ca="1"/>
        <v>VIR</v>
      </c>
      <c r="D217" s="35" t="str">
        <f ca="1"/>
        <v>LCN           Latin America &amp; Caribbean</v>
      </c>
      <c r="E217" s="35" t="str">
        <f ca="1"/>
        <v>NA</v>
      </c>
      <c r="G217" s="80" t="e">
        <f>IF(N217=7, 6.9, 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#N/A</v>
      </c>
      <c r="H217" s="80" t="e" cm="1">
        <f t="array" ref="H217">IF(
    SUM(IF(
            ISNUMBER(
                IF(
                    $M$4:$X$4,
                    (M217:X217),
                    "")),
            1,
            0))
        =0,
    NA(),
    IF(
        Parameters!$D$15=1,
        IF(
            SUM(--(ISNUMBER(IF($M$4:$X$4=1,(M217:X217),""))))&gt;0,
            MAX(IF(
                ISNUMBER(M217:X217),
                IF(
                    M$4:X$4=1,
                    M217:X217,
                    ""),
                "")),
            MAX(IF(
                ISNUMBER(M217:X217),
                IF(
                    M$4:X$4=2,
                    M217:X217,
                    ""),
                ""))
        ),
        IF(
            Parameters!$D$16=1,
            IFERROR(
                AVERAGE(IF(
                    ISNUMBER(M217:X217),
                    IF(
                        M$4:X$4=1,
                        M217:X217,
                        ""),
                    "")),
                AVERAGE(IF(
                    ISNUMBER(M217:X217),
                    IF(
                        M$4:X$4=2,
                        M217:X217,
                        ""),
                    ""))
            ),
            IF(
                Parameters!$D$17=1,
                IFERROR(
                    IF(
                        OR(
                            IF(
                                ISNUMBER(M217:X217),
                                IF(
                                    M$4:X$4=1,
                                    M217:X217,
                                    ""),
                                "")
                            =0),
                        0,
                        GEOMEAN(IF(
                            ISNUMBER(M217:X217),
                            IF(
                                M$4:X$4=1,
                                M217:X217,
                                ""),
                            ""))
                    ),
                    IF(
                        OR(IF(
                            ISNUMBER(M217:X217),
                            IF(
                                M$4:X$4=2,
                                M217:X217,
                                ""),
                            "")
                            =0),
                        0,
                        GEOMEAN(IF(
                            ISNUMBER(M217:X217),
                            IF(
                                M$4:X$4=2,
                                M217:X217,
                                ""),
                            "")))
                )
            )
        )
    )
)</f>
        <v>#N/A</v>
      </c>
      <c r="I217" s="191" t="e" cm="1">
        <f t="array" ref="I217">IF(
    SUM(IF(
            ISNUMBER(
                IF(
                    $M$5:$X$5,
                    (M217:X217),
                    "")),
            1,
            0))
        =0,
    NA(),
    IF(
        Parameters!$D$15=1,
        IF(
            SUM(--(ISNUMBER(IF($M$5:$X$5=1,(M217:X217),""))))&gt;0,
            MAX(IF(
                ISNUMBER(M217:X217),
                IF(
                    M$5:X$5=1,
                    M217:X217,
                    ""),
                "")),
            MAX(IF(
                ISNUMBER(M217:X217),
                IF(
                    M$5:X$5=2,
                    M217:X217,
                    ""),
                ""))
        ),
        IF(
            Parameters!$D$16=1,
            IFERROR(
                AVERAGE(IF(
                    ISNUMBER(M217:X217),
                    IF(
                        M$5:X$5=1,
                        M217:X217,
                        ""),
                    "")),
                AVERAGE(IF(
                    ISNUMBER(M217:X217),
                    IF(
                        M$5:X$5=2,
                        M217:X217,
                        ""),
                    ""))
            ),
            IF(
                Parameters!$D$17=1,
                IFERROR(
                    IF(
                        OR(
                            IF(
                                ISNUMBER(M217:X217),
                                IF(
                                    M$5:X$5=1,
                                    M217:X217,
                                    ""),
                                "")
                            =0),
                        0,
                        GEOMEAN(IF(
                            ISNUMBER(M217:X217),
                            IF(
                                M$5:X$5=1,
                                M217:X217,
                                ""),
                            ""))
                    ),
                    IF(
                        OR(IF(
                            ISNUMBER(M217:X217),
                            IF(
                                M$5:X$5=2,
                                M217:X217,
                                ""),
                            "")
                            =0),
                        0,
                        GEOMEAN(IF(
                            ISNUMBER(M217:X217),
                            IF(
                                M$5:X$5=2,
                                M217:X217,
                                ""),
                            "")))
                )
            )
        )
    )
)</f>
        <v>#N/A</v>
      </c>
      <c r="J217" s="242" t="s">
        <v>409</v>
      </c>
      <c r="K217" s="242" t="s">
        <v>409</v>
      </c>
      <c r="L217" s="91" t="s">
        <v>693</v>
      </c>
      <c r="M217" s="192" t="s">
        <v>409</v>
      </c>
      <c r="N217" s="192" t="s">
        <v>409</v>
      </c>
      <c r="O217" s="192" t="s">
        <v>409</v>
      </c>
      <c r="P217" s="192" t="s">
        <v>409</v>
      </c>
      <c r="Q217"/>
      <c r="R217"/>
    </row>
    <row r="218" spans="1:18" x14ac:dyDescent="0.2">
      <c r="A218" s="84">
        <v>211</v>
      </c>
      <c r="B218" s="35" t="str">
        <f ca="1"/>
        <v>Vietnam</v>
      </c>
      <c r="C218" s="35" t="str">
        <f ca="1"/>
        <v>VNM</v>
      </c>
      <c r="D218" s="35" t="str">
        <f ca="1"/>
        <v>EAS           East Asia &amp; Pacific</v>
      </c>
      <c r="E218" s="35" t="str">
        <f ca="1"/>
        <v>IBRD</v>
      </c>
      <c r="G218" s="80">
        <f>IF(N218=7, 6.9, 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2.3229630774542871</v>
      </c>
      <c r="H218" s="80" cm="1">
        <f t="array" ref="H218">IF(
    SUM(IF(
            ISNUMBER(
                IF(
                    $M$4:$X$4,
                    (M218:X218),
                    "")),
            1,
            0))
        =0,
    NA(),
    IF(
        Parameters!$D$15=1,
        IF(
            SUM(--(ISNUMBER(IF($M$4:$X$4=1,(M218:X218),""))))&gt;0,
            MAX(IF(
                ISNUMBER(M218:X218),
                IF(
                    M$4:X$4=1,
                    M218:X218,
                    ""),
                "")),
            MAX(IF(
                ISNUMBER(M218:X218),
                IF(
                    M$4:X$4=2,
                    M218:X218,
                    ""),
                ""))
        ),
        IF(
            Parameters!$D$16=1,
            IFERROR(
                AVERAGE(IF(
                    ISNUMBER(M218:X218),
                    IF(
                        M$4:X$4=1,
                        M218:X218,
                        ""),
                    "")),
                AVERAGE(IF(
                    ISNUMBER(M218:X218),
                    IF(
                        M$4:X$4=2,
                        M218:X218,
                        ""),
                    ""))
            ),
            IF(
                Parameters!$D$17=1,
                IFERROR(
                    IF(
                        OR(
                            IF(
                                ISNUMBER(M218:X218),
                                IF(
                                    M$4:X$4=1,
                                    M218:X218,
                                    ""),
                                "")
                            =0),
                        0,
                        GEOMEAN(IF(
                            ISNUMBER(M218:X218),
                            IF(
                                M$4:X$4=1,
                                M218:X218,
                                ""),
                            ""))
                    ),
                    IF(
                        OR(IF(
                            ISNUMBER(M218:X218),
                            IF(
                                M$4:X$4=2,
                                M218:X218,
                                ""),
                            "")
                            =0),
                        0,
                        GEOMEAN(IF(
                            ISNUMBER(M218:X218),
                            IF(
                                M$4:X$4=2,
                                M218:X218,
                                ""),
                            "")))
                )
            )
        )
    )
)</f>
        <v>3.0089831659998398</v>
      </c>
      <c r="I218" s="191" cm="1">
        <f t="array" ref="I218">IF(
    SUM(IF(
            ISNUMBER(
                IF(
                    $M$5:$X$5,
                    (M218:X218),
                    "")),
            1,
            0))
        =0,
    NA(),
    IF(
        Parameters!$D$15=1,
        IF(
            SUM(--(ISNUMBER(IF($M$5:$X$5=1,(M218:X218),""))))&gt;0,
            MAX(IF(
                ISNUMBER(M218:X218),
                IF(
                    M$5:X$5=1,
                    M218:X218,
                    ""),
                "")),
            MAX(IF(
                ISNUMBER(M218:X218),
                IF(
                    M$5:X$5=2,
                    M218:X218,
                    ""),
                ""))
        ),
        IF(
            Parameters!$D$16=1,
            IFERROR(
                AVERAGE(IF(
                    ISNUMBER(M218:X218),
                    IF(
                        M$5:X$5=1,
                        M218:X218,
                        ""),
                    "")),
                AVERAGE(IF(
                    ISNUMBER(M218:X218),
                    IF(
                        M$5:X$5=2,
                        M218:X218,
                        ""),
                    ""))
            ),
            IF(
                Parameters!$D$17=1,
                IFERROR(
                    IF(
                        OR(
                            IF(
                                ISNUMBER(M218:X218),
                                IF(
                                    M$5:X$5=1,
                                    M218:X218,
                                    ""),
                                "")
                            =0),
                        0,
                        GEOMEAN(IF(
                            ISNUMBER(M218:X218),
                            IF(
                                M$5:X$5=1,
                                M218:X218,
                                ""),
                            ""))
                    ),
                    IF(
                        OR(IF(
                            ISNUMBER(M218:X218),
                            IF(
                                M$5:X$5=2,
                                M218:X218,
                                ""),
                            "")
                            =0),
                        0,
                        GEOMEAN(IF(
                            ISNUMBER(M218:X218),
                            IF(
                                M$5:X$5=2,
                                M218:X218,
                                ""),
                            "")))
                )
            )
        )
    )
)</f>
        <v>1.7933491686460901</v>
      </c>
      <c r="J218" s="242">
        <v>44896</v>
      </c>
      <c r="K218" s="242">
        <v>44887</v>
      </c>
      <c r="L218" s="91" t="s">
        <v>351</v>
      </c>
      <c r="M218" s="192">
        <v>3.0089831659998398</v>
      </c>
      <c r="N218" s="192">
        <v>1.7933491686460901</v>
      </c>
      <c r="O218" s="192">
        <v>36.8333333333333</v>
      </c>
      <c r="P218" s="192">
        <v>-1.49999999999999</v>
      </c>
      <c r="Q218"/>
      <c r="R218"/>
    </row>
    <row r="219" spans="1:18" x14ac:dyDescent="0.2">
      <c r="A219" s="84">
        <v>212</v>
      </c>
      <c r="B219" s="35" t="str">
        <f ca="1"/>
        <v>Vanuatu</v>
      </c>
      <c r="C219" s="35" t="str">
        <f ca="1"/>
        <v>VUT</v>
      </c>
      <c r="D219" s="35" t="str">
        <f ca="1"/>
        <v>EAS           East Asia &amp; Pacific</v>
      </c>
      <c r="E219" s="35" t="str">
        <f ca="1"/>
        <v>IDA</v>
      </c>
      <c r="G219" s="80" t="e">
        <f>IF(N219=7, 6.9, 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#N/A</v>
      </c>
      <c r="H219" s="80" t="e" cm="1">
        <f t="array" ref="H219">IF(
    SUM(IF(
            ISNUMBER(
                IF(
                    $M$4:$X$4,
                    (M219:X219),
                    "")),
            1,
            0))
        =0,
    NA(),
    IF(
        Parameters!$D$15=1,
        IF(
            SUM(--(ISNUMBER(IF($M$4:$X$4=1,(M219:X219),""))))&gt;0,
            MAX(IF(
                ISNUMBER(M219:X219),
                IF(
                    M$4:X$4=1,
                    M219:X219,
                    ""),
                "")),
            MAX(IF(
                ISNUMBER(M219:X219),
                IF(
                    M$4:X$4=2,
                    M219:X219,
                    ""),
                ""))
        ),
        IF(
            Parameters!$D$16=1,
            IFERROR(
                AVERAGE(IF(
                    ISNUMBER(M219:X219),
                    IF(
                        M$4:X$4=1,
                        M219:X219,
                        ""),
                    "")),
                AVERAGE(IF(
                    ISNUMBER(M219:X219),
                    IF(
                        M$4:X$4=2,
                        M219:X219,
                        ""),
                    ""))
            ),
            IF(
                Parameters!$D$17=1,
                IFERROR(
                    IF(
                        OR(
                            IF(
                                ISNUMBER(M219:X219),
                                IF(
                                    M$4:X$4=1,
                                    M219:X219,
                                    ""),
                                "")
                            =0),
                        0,
                        GEOMEAN(IF(
                            ISNUMBER(M219:X219),
                            IF(
                                M$4:X$4=1,
                                M219:X219,
                                ""),
                            ""))
                    ),
                    IF(
                        OR(IF(
                            ISNUMBER(M219:X219),
                            IF(
                                M$4:X$4=2,
                                M219:X219,
                                ""),
                            "")
                            =0),
                        0,
                        GEOMEAN(IF(
                            ISNUMBER(M219:X219),
                            IF(
                                M$4:X$4=2,
                                M219:X219,
                                ""),
                            "")))
                )
            )
        )
    )
)</f>
        <v>#N/A</v>
      </c>
      <c r="I219" s="191" t="e" cm="1">
        <f t="array" ref="I219">IF(
    SUM(IF(
            ISNUMBER(
                IF(
                    $M$5:$X$5,
                    (M219:X219),
                    "")),
            1,
            0))
        =0,
    NA(),
    IF(
        Parameters!$D$15=1,
        IF(
            SUM(--(ISNUMBER(IF($M$5:$X$5=1,(M219:X219),""))))&gt;0,
            MAX(IF(
                ISNUMBER(M219:X219),
                IF(
                    M$5:X$5=1,
                    M219:X219,
                    ""),
                "")),
            MAX(IF(
                ISNUMBER(M219:X219),
                IF(
                    M$5:X$5=2,
                    M219:X219,
                    ""),
                ""))
        ),
        IF(
            Parameters!$D$16=1,
            IFERROR(
                AVERAGE(IF(
                    ISNUMBER(M219:X219),
                    IF(
                        M$5:X$5=1,
                        M219:X219,
                        ""),
                    "")),
                AVERAGE(IF(
                    ISNUMBER(M219:X219),
                    IF(
                        M$5:X$5=2,
                        M219:X219,
                        ""),
                    ""))
            ),
            IF(
                Parameters!$D$17=1,
                IFERROR(
                    IF(
                        OR(
                            IF(
                                ISNUMBER(M219:X219),
                                IF(
                                    M$5:X$5=1,
                                    M219:X219,
                                    ""),
                                "")
                            =0),
                        0,
                        GEOMEAN(IF(
                            ISNUMBER(M219:X219),
                            IF(
                                M$5:X$5=1,
                                M219:X219,
                                ""),
                            ""))
                    ),
                    IF(
                        OR(IF(
                            ISNUMBER(M219:X219),
                            IF(
                                M$5:X$5=2,
                                M219:X219,
                                ""),
                            "")
                            =0),
                        0,
                        GEOMEAN(IF(
                            ISNUMBER(M219:X219),
                            IF(
                                M$5:X$5=2,
                                M219:X219,
                                ""),
                            "")))
                )
            )
        )
    )
)</f>
        <v>#N/A</v>
      </c>
      <c r="J219" s="242">
        <v>44620</v>
      </c>
      <c r="K219" s="242">
        <v>44620</v>
      </c>
      <c r="L219" s="91" t="s">
        <v>353</v>
      </c>
      <c r="M219" s="192" t="s">
        <v>409</v>
      </c>
      <c r="N219" s="192" t="s">
        <v>409</v>
      </c>
      <c r="O219" s="192" t="s">
        <v>409</v>
      </c>
      <c r="P219" s="192" t="s">
        <v>409</v>
      </c>
      <c r="Q219"/>
      <c r="R219"/>
    </row>
    <row r="220" spans="1:18" x14ac:dyDescent="0.2">
      <c r="A220" s="84">
        <v>213</v>
      </c>
      <c r="B220" s="35" t="str">
        <f ca="1"/>
        <v>Samoa</v>
      </c>
      <c r="C220" s="35" t="str">
        <f ca="1"/>
        <v>WSM</v>
      </c>
      <c r="D220" s="35" t="str">
        <f ca="1"/>
        <v>EAS           East Asia &amp; Pacific</v>
      </c>
      <c r="E220" s="35" t="str">
        <f ca="1"/>
        <v>IDA</v>
      </c>
      <c r="G220" s="80" t="e">
        <f>IF(N220=7, 6.9, 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#N/A</v>
      </c>
      <c r="H220" s="80" t="e" cm="1">
        <f t="array" ref="H220">IF(
    SUM(IF(
            ISNUMBER(
                IF(
                    $M$4:$X$4,
                    (M220:X220),
                    "")),
            1,
            0))
        =0,
    NA(),
    IF(
        Parameters!$D$15=1,
        IF(
            SUM(--(ISNUMBER(IF($M$4:$X$4=1,(M220:X220),""))))&gt;0,
            MAX(IF(
                ISNUMBER(M220:X220),
                IF(
                    M$4:X$4=1,
                    M220:X220,
                    ""),
                "")),
            MAX(IF(
                ISNUMBER(M220:X220),
                IF(
                    M$4:X$4=2,
                    M220:X220,
                    ""),
                ""))
        ),
        IF(
            Parameters!$D$16=1,
            IFERROR(
                AVERAGE(IF(
                    ISNUMBER(M220:X220),
                    IF(
                        M$4:X$4=1,
                        M220:X220,
                        ""),
                    "")),
                AVERAGE(IF(
                    ISNUMBER(M220:X220),
                    IF(
                        M$4:X$4=2,
                        M220:X220,
                        ""),
                    ""))
            ),
            IF(
                Parameters!$D$17=1,
                IFERROR(
                    IF(
                        OR(
                            IF(
                                ISNUMBER(M220:X220),
                                IF(
                                    M$4:X$4=1,
                                    M220:X220,
                                    ""),
                                "")
                            =0),
                        0,
                        GEOMEAN(IF(
                            ISNUMBER(M220:X220),
                            IF(
                                M$4:X$4=1,
                                M220:X220,
                                ""),
                            ""))
                    ),
                    IF(
                        OR(IF(
                            ISNUMBER(M220:X220),
                            IF(
                                M$4:X$4=2,
                                M220:X220,
                                ""),
                            "")
                            =0),
                        0,
                        GEOMEAN(IF(
                            ISNUMBER(M220:X220),
                            IF(
                                M$4:X$4=2,
                                M220:X220,
                                ""),
                            "")))
                )
            )
        )
    )
)</f>
        <v>#N/A</v>
      </c>
      <c r="I220" s="191" t="e" cm="1">
        <f t="array" ref="I220">IF(
    SUM(IF(
            ISNUMBER(
                IF(
                    $M$5:$X$5,
                    (M220:X220),
                    "")),
            1,
            0))
        =0,
    NA(),
    IF(
        Parameters!$D$15=1,
        IF(
            SUM(--(ISNUMBER(IF($M$5:$X$5=1,(M220:X220),""))))&gt;0,
            MAX(IF(
                ISNUMBER(M220:X220),
                IF(
                    M$5:X$5=1,
                    M220:X220,
                    ""),
                "")),
            MAX(IF(
                ISNUMBER(M220:X220),
                IF(
                    M$5:X$5=2,
                    M220:X220,
                    ""),
                ""))
        ),
        IF(
            Parameters!$D$16=1,
            IFERROR(
                AVERAGE(IF(
                    ISNUMBER(M220:X220),
                    IF(
                        M$5:X$5=1,
                        M220:X220,
                        ""),
                    "")),
                AVERAGE(IF(
                    ISNUMBER(M220:X220),
                    IF(
                        M$5:X$5=2,
                        M220:X220,
                        ""),
                    ""))
            ),
            IF(
                Parameters!$D$17=1,
                IFERROR(
                    IF(
                        OR(
                            IF(
                                ISNUMBER(M220:X220),
                                IF(
                                    M$5:X$5=1,
                                    M220:X220,
                                    ""),
                                "")
                            =0),
                        0,
                        GEOMEAN(IF(
                            ISNUMBER(M220:X220),
                            IF(
                                M$5:X$5=1,
                                M220:X220,
                                ""),
                            ""))
                    ),
                    IF(
                        OR(IF(
                            ISNUMBER(M220:X220),
                            IF(
                                M$5:X$5=2,
                                M220:X220,
                                ""),
                            "")
                            =0),
                        0,
                        GEOMEAN(IF(
                            ISNUMBER(M220:X220),
                            IF(
                                M$5:X$5=2,
                                M220:X220,
                                ""),
                            "")))
                )
            )
        )
    )
)</f>
        <v>#N/A</v>
      </c>
      <c r="J220" s="242">
        <v>44620</v>
      </c>
      <c r="K220" s="242">
        <v>44620</v>
      </c>
      <c r="L220" s="91" t="s">
        <v>355</v>
      </c>
      <c r="M220" s="192" t="s">
        <v>409</v>
      </c>
      <c r="N220" s="192" t="s">
        <v>409</v>
      </c>
      <c r="O220" s="192" t="s">
        <v>409</v>
      </c>
      <c r="P220" s="192" t="s">
        <v>409</v>
      </c>
      <c r="Q220"/>
      <c r="R220"/>
    </row>
    <row r="221" spans="1:18" x14ac:dyDescent="0.2">
      <c r="A221" s="84">
        <v>214</v>
      </c>
      <c r="B221" s="35" t="str">
        <f ca="1"/>
        <v>Kosovo</v>
      </c>
      <c r="C221" s="35" t="str">
        <f ca="1"/>
        <v>XKX</v>
      </c>
      <c r="D221" s="35" t="str">
        <f ca="1"/>
        <v>ECS           Europe &amp; Central Asia</v>
      </c>
      <c r="E221" s="35" t="str">
        <f ca="1"/>
        <v>IDA</v>
      </c>
      <c r="G221" s="80">
        <f>IF(N221=7, 6.9, 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5.3373662973223475</v>
      </c>
      <c r="H221" s="80" cm="1">
        <f t="array" ref="H221">IF(
    SUM(IF(
            ISNUMBER(
                IF(
                    $M$4:$X$4,
                    (M221:X221),
                    "")),
            1,
            0))
        =0,
    NA(),
    IF(
        Parameters!$D$15=1,
        IF(
            SUM(--(ISNUMBER(IF($M$4:$X$4=1,(M221:X221),""))))&gt;0,
            MAX(IF(
                ISNUMBER(M221:X221),
                IF(
                    M$4:X$4=1,
                    M221:X221,
                    ""),
                "")),
            MAX(IF(
                ISNUMBER(M221:X221),
                IF(
                    M$4:X$4=2,
                    M221:X221,
                    ""),
                ""))
        ),
        IF(
            Parameters!$D$16=1,
            IFERROR(
                AVERAGE(IF(
                    ISNUMBER(M221:X221),
                    IF(
                        M$4:X$4=1,
                        M221:X221,
                        ""),
                    "")),
                AVERAGE(IF(
                    ISNUMBER(M221:X221),
                    IF(
                        M$4:X$4=2,
                        M221:X221,
                        ""),
                    ""))
            ),
            IF(
                Parameters!$D$17=1,
                IFERROR(
                    IF(
                        OR(
                            IF(
                                ISNUMBER(M221:X221),
                                IF(
                                    M$4:X$4=1,
                                    M221:X221,
                                    ""),
                                "")
                            =0),
                        0,
                        GEOMEAN(IF(
                            ISNUMBER(M221:X221),
                            IF(
                                M$4:X$4=1,
                                M221:X221,
                                ""),
                            ""))
                    ),
                    IF(
                        OR(IF(
                            ISNUMBER(M221:X221),
                            IF(
                                M$4:X$4=2,
                                M221:X221,
                                ""),
                            "")
                            =0),
                        0,
                        GEOMEAN(IF(
                            ISNUMBER(M221:X221),
                            IF(
                                M$4:X$4=2,
                                M221:X221,
                                ""),
                            "")))
                )
            )
        )
    )
)</f>
        <v>4.9867894617649204</v>
      </c>
      <c r="I221" s="191" cm="1">
        <f t="array" ref="I221">IF(
    SUM(IF(
            ISNUMBER(
                IF(
                    $M$5:$X$5,
                    (M221:X221),
                    "")),
            1,
            0))
        =0,
    NA(),
    IF(
        Parameters!$D$15=1,
        IF(
            SUM(--(ISNUMBER(IF($M$5:$X$5=1,(M221:X221),""))))&gt;0,
            MAX(IF(
                ISNUMBER(M221:X221),
                IF(
                    M$5:X$5=1,
                    M221:X221,
                    ""),
                "")),
            MAX(IF(
                ISNUMBER(M221:X221),
                IF(
                    M$5:X$5=2,
                    M221:X221,
                    ""),
                ""))
        ),
        IF(
            Parameters!$D$16=1,
            IFERROR(
                AVERAGE(IF(
                    ISNUMBER(M221:X221),
                    IF(
                        M$5:X$5=1,
                        M221:X221,
                        ""),
                    "")),
                AVERAGE(IF(
                    ISNUMBER(M221:X221),
                    IF(
                        M$5:X$5=2,
                        M221:X221,
                        ""),
                    ""))
            ),
            IF(
                Parameters!$D$17=1,
                IFERROR(
                    IF(
                        OR(
                            IF(
                                ISNUMBER(M221:X221),
                                IF(
                                    M$5:X$5=1,
                                    M221:X221,
                                    ""),
                                "")
                            =0),
                        0,
                        GEOMEAN(IF(
                            ISNUMBER(M221:X221),
                            IF(
                                M$5:X$5=1,
                                M221:X221,
                                ""),
                            ""))
                    ),
                    IF(
                        OR(IF(
                            ISNUMBER(M221:X221),
                            IF(
                                M$5:X$5=2,
                                M221:X221,
                                ""),
                            "")
                            =0),
                        0,
                        GEOMEAN(IF(
                            ISNUMBER(M221:X221),
                            IF(
                                M$5:X$5=2,
                                M221:X221,
                                ""),
                            "")))
                )
            )
        )
    )
)</f>
        <v>5.7125890736342004</v>
      </c>
      <c r="J221" s="242">
        <v>46281</v>
      </c>
      <c r="K221" s="242">
        <v>46281</v>
      </c>
      <c r="L221" s="91" t="s">
        <v>694</v>
      </c>
      <c r="M221" s="192">
        <v>4.9867894617649204</v>
      </c>
      <c r="N221" s="192">
        <v>5.7125890736342004</v>
      </c>
      <c r="O221" s="192">
        <v>47.75</v>
      </c>
      <c r="P221" s="192">
        <v>1.25</v>
      </c>
      <c r="Q221"/>
      <c r="R221"/>
    </row>
    <row r="222" spans="1:18" x14ac:dyDescent="0.2">
      <c r="A222" s="84">
        <v>215</v>
      </c>
      <c r="B222" s="35" t="str">
        <f ca="1"/>
        <v>Yemen, Rep.</v>
      </c>
      <c r="C222" s="35" t="str">
        <f ca="1"/>
        <v>YEM</v>
      </c>
      <c r="D222" s="35" t="str">
        <f ca="1"/>
        <v>MEA           Middle East &amp; North Africa</v>
      </c>
      <c r="E222" s="35" t="str">
        <f ca="1"/>
        <v>IDA</v>
      </c>
      <c r="G222" s="80">
        <f>IF(N222=7, 6.9, 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7.1545543855684608</v>
      </c>
      <c r="H222" s="80" cm="1">
        <f t="array" ref="H222">IF(
    SUM(IF(
            ISNUMBER(
                IF(
                    $M$4:$X$4,
                    (M222:X222),
                    "")),
            1,
            0))
        =0,
    NA(),
    IF(
        Parameters!$D$15=1,
        IF(
            SUM(--(ISNUMBER(IF($M$4:$X$4=1,(M222:X222),""))))&gt;0,
            MAX(IF(
                ISNUMBER(M222:X222),
                IF(
                    M$4:X$4=1,
                    M222:X222,
                    ""),
                "")),
            MAX(IF(
                ISNUMBER(M222:X222),
                IF(
                    M$4:X$4=2,
                    M222:X222,
                    ""),
                ""))
        ),
        IF(
            Parameters!$D$16=1,
            IFERROR(
                AVERAGE(IF(
                    ISNUMBER(M222:X222),
                    IF(
                        M$4:X$4=1,
                        M222:X222,
                        ""),
                    "")),
                AVERAGE(IF(
                    ISNUMBER(M222:X222),
                    IF(
                        M$4:X$4=2,
                        M222:X222,
                        ""),
                    ""))
            ),
            IF(
                Parameters!$D$17=1,
                IFERROR(
                    IF(
                        OR(
                            IF(
                                ISNUMBER(M222:X222),
                                IF(
                                    M$4:X$4=1,
                                    M222:X222,
                                    ""),
                                "")
                            =0),
                        0,
                        GEOMEAN(IF(
                            ISNUMBER(M222:X222),
                            IF(
                                M$4:X$4=1,
                                M222:X222,
                                ""),
                            ""))
                    ),
                    IF(
                        OR(IF(
                            ISNUMBER(M222:X222),
                            IF(
                                M$4:X$4=2,
                                M222:X222,
                                ""),
                            "")
                            =0),
                        0,
                        GEOMEAN(IF(
                            ISNUMBER(M222:X222),
                            IF(
                                M$4:X$4=2,
                                M222:X222,
                                ""),
                            "")))
                )
            )
        )
    )
)</f>
        <v>10</v>
      </c>
      <c r="I222" s="191" cm="1">
        <f t="array" ref="I222">IF(
    SUM(IF(
            ISNUMBER(
                IF(
                    $M$5:$X$5,
                    (M222:X222),
                    "")),
            1,
            0))
        =0,
    NA(),
    IF(
        Parameters!$D$15=1,
        IF(
            SUM(--(ISNUMBER(IF($M$5:$X$5=1,(M222:X222),""))))&gt;0,
            MAX(IF(
                ISNUMBER(M222:X222),
                IF(
                    M$5:X$5=1,
                    M222:X222,
                    ""),
                "")),
            MAX(IF(
                ISNUMBER(M222:X222),
                IF(
                    M$5:X$5=2,
                    M222:X222,
                    ""),
                ""))
        ),
        IF(
            Parameters!$D$16=1,
            IFERROR(
                AVERAGE(IF(
                    ISNUMBER(M222:X222),
                    IF(
                        M$5:X$5=1,
                        M222:X222,
                        ""),
                    "")),
                AVERAGE(IF(
                    ISNUMBER(M222:X222),
                    IF(
                        M$5:X$5=2,
                        M222:X222,
                        ""),
                    ""))
            ),
            IF(
                Parameters!$D$17=1,
                IFERROR(
                    IF(
                        OR(
                            IF(
                                ISNUMBER(M222:X222),
                                IF(
                                    M$5:X$5=1,
                                    M222:X222,
                                    ""),
                                "")
                            =0),
                        0,
                        GEOMEAN(IF(
                            ISNUMBER(M222:X222),
                            IF(
                                M$5:X$5=1,
                                M222:X222,
                                ""),
                            ""))
                    ),
                    IF(
                        OR(IF(
                            ISNUMBER(M222:X222),
                            IF(
                                M$5:X$5=2,
                                M222:X222,
                                ""),
                            "")
                            =0),
                        0,
                        GEOMEAN(IF(
                            ISNUMBER(M222:X222),
                            IF(
                                M$5:X$5=2,
                                M222:X222,
                                ""),
                            "")))
                )
            )
        )
    )
)</f>
        <v>5.11876484560569</v>
      </c>
      <c r="J222" s="242">
        <v>46281</v>
      </c>
      <c r="K222" s="242">
        <v>44620</v>
      </c>
      <c r="L222" s="91" t="s">
        <v>356</v>
      </c>
      <c r="M222" s="192">
        <v>10</v>
      </c>
      <c r="N222" s="192">
        <v>5.11876484560569</v>
      </c>
      <c r="O222" s="192">
        <v>95.1666666666666</v>
      </c>
      <c r="P222" s="192">
        <v>0.83333333333332804</v>
      </c>
      <c r="Q222"/>
      <c r="R222"/>
    </row>
    <row r="223" spans="1:18" x14ac:dyDescent="0.2">
      <c r="A223" s="84">
        <v>216</v>
      </c>
      <c r="B223" s="35" t="str">
        <f ca="1"/>
        <v>South Africa</v>
      </c>
      <c r="C223" s="35" t="str">
        <f ca="1"/>
        <v>ZAF</v>
      </c>
      <c r="D223" s="35" t="str">
        <f ca="1"/>
        <v>SSF           Sub-Saharan Africa</v>
      </c>
      <c r="E223" s="35" t="str">
        <f ca="1"/>
        <v>IBRD</v>
      </c>
      <c r="G223" s="80">
        <f>IF(N223=7, 6.9, 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2.7457694980313092</v>
      </c>
      <c r="H223" s="80" cm="1">
        <f t="array" ref="H223">IF(
    SUM(IF(
            ISNUMBER(
                IF(
                    $M$4:$X$4,
                    (M223:X223),
                    "")),
            1,
            0))
        =0,
    NA(),
    IF(
        Parameters!$D$15=1,
        IF(
            SUM(--(ISNUMBER(IF($M$4:$X$4=1,(M223:X223),""))))&gt;0,
            MAX(IF(
                ISNUMBER(M223:X223),
                IF(
                    M$4:X$4=1,
                    M223:X223,
                    ""),
                "")),
            MAX(IF(
                ISNUMBER(M223:X223),
                IF(
                    M$4:X$4=2,
                    M223:X223,
                    ""),
                ""))
        ),
        IF(
            Parameters!$D$16=1,
            IFERROR(
                AVERAGE(IF(
                    ISNUMBER(M223:X223),
                    IF(
                        M$4:X$4=1,
                        M223:X223,
                        ""),
                    "")),
                AVERAGE(IF(
                    ISNUMBER(M223:X223),
                    IF(
                        M$4:X$4=2,
                        M223:X223,
                        ""),
                    ""))
            ),
            IF(
                Parameters!$D$17=1,
                IFERROR(
                    IF(
                        OR(
                            IF(
                                ISNUMBER(M223:X223),
                                IF(
                                    M$4:X$4=1,
                                    M223:X223,
                                    ""),
                                "")
                            =0),
                        0,
                        GEOMEAN(IF(
                            ISNUMBER(M223:X223),
                            IF(
                                M$4:X$4=1,
                                M223:X223,
                                ""),
                            ""))
                    ),
                    IF(
                        OR(IF(
                            ISNUMBER(M223:X223),
                            IF(
                                M$4:X$4=2,
                                M223:X223,
                                ""),
                            "")
                            =0),
                        0,
                        GEOMEAN(IF(
                            ISNUMBER(M223:X223),
                            IF(
                                M$4:X$4=2,
                                M223:X223,
                                ""),
                            "")))
                )
            )
        )
    )
)</f>
        <v>3.5072091794368498</v>
      </c>
      <c r="I223" s="191" cm="1">
        <f t="array" ref="I223">IF(
    SUM(IF(
            ISNUMBER(
                IF(
                    $M$5:$X$5,
                    (M223:X223),
                    "")),
            1,
            0))
        =0,
    NA(),
    IF(
        Parameters!$D$15=1,
        IF(
            SUM(--(ISNUMBER(IF($M$5:$X$5=1,(M223:X223),""))))&gt;0,
            MAX(IF(
                ISNUMBER(M223:X223),
                IF(
                    M$5:X$5=1,
                    M223:X223,
                    ""),
                "")),
            MAX(IF(
                ISNUMBER(M223:X223),
                IF(
                    M$5:X$5=2,
                    M223:X223,
                    ""),
                ""))
        ),
        IF(
            Parameters!$D$16=1,
            IFERROR(
                AVERAGE(IF(
                    ISNUMBER(M223:X223),
                    IF(
                        M$5:X$5=1,
                        M223:X223,
                        ""),
                    "")),
                AVERAGE(IF(
                    ISNUMBER(M223:X223),
                    IF(
                        M$5:X$5=2,
                        M223:X223,
                        ""),
                    ""))
            ),
            IF(
                Parameters!$D$17=1,
                IFERROR(
                    IF(
                        OR(
                            IF(
                                ISNUMBER(M223:X223),
                                IF(
                                    M$5:X$5=1,
                                    M223:X223,
                                    ""),
                                "")
                            =0),
                        0,
                        GEOMEAN(IF(
                            ISNUMBER(M223:X223),
                            IF(
                                M$5:X$5=1,
                                M223:X223,
                                ""),
                            ""))
                    ),
                    IF(
                        OR(IF(
                            ISNUMBER(M223:X223),
                            IF(
                                M$5:X$5=2,
                                M223:X223,
                                ""),
                            "")
                            =0),
                        0,
                        GEOMEAN(IF(
                            ISNUMBER(M223:X223),
                            IF(
                                M$5:X$5=2,
                                M223:X223,
                                ""),
                            "")))
                )
            )
        )
    )
)</f>
        <v>2.1496437054631801</v>
      </c>
      <c r="J223" s="242">
        <v>44896</v>
      </c>
      <c r="K223" s="242">
        <v>44887</v>
      </c>
      <c r="L223" s="91" t="s">
        <v>358</v>
      </c>
      <c r="M223" s="192">
        <v>3.5072091794368498</v>
      </c>
      <c r="N223" s="192">
        <v>2.1496437054631801</v>
      </c>
      <c r="O223" s="192">
        <v>39.5833333333333</v>
      </c>
      <c r="P223" s="192">
        <v>-1.25</v>
      </c>
      <c r="Q223"/>
      <c r="R223"/>
    </row>
    <row r="224" spans="1:18" x14ac:dyDescent="0.2">
      <c r="A224" s="84">
        <v>217</v>
      </c>
      <c r="B224" s="35" t="str">
        <f ca="1"/>
        <v>Zambia</v>
      </c>
      <c r="C224" s="35" t="str">
        <f ca="1"/>
        <v>ZMB</v>
      </c>
      <c r="D224" s="35" t="str">
        <f ca="1"/>
        <v>SSF           Sub-Saharan Africa</v>
      </c>
      <c r="E224" s="35" t="str">
        <f ca="1"/>
        <v>IDA</v>
      </c>
      <c r="G224" s="80">
        <f>IF(N224=7, 6.9, 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4.8314351436255123</v>
      </c>
      <c r="H224" s="80" cm="1">
        <f t="array" ref="H224">IF(
    SUM(IF(
            ISNUMBER(
                IF(
                    $M$4:$X$4,
                    (M224:X224),
                    "")),
            1,
            0))
        =0,
    NA(),
    IF(
        Parameters!$D$15=1,
        IF(
            SUM(--(ISNUMBER(IF($M$4:$X$4=1,(M224:X224),""))))&gt;0,
            MAX(IF(
                ISNUMBER(M224:X224),
                IF(
                    M$4:X$4=1,
                    M224:X224,
                    ""),
                "")),
            MAX(IF(
                ISNUMBER(M224:X224),
                IF(
                    M$4:X$4=2,
                    M224:X224,
                    ""),
                ""))
        ),
        IF(
            Parameters!$D$16=1,
            IFERROR(
                AVERAGE(IF(
                    ISNUMBER(M224:X224),
                    IF(
                        M$4:X$4=1,
                        M224:X224,
                        ""),
                    "")),
                AVERAGE(IF(
                    ISNUMBER(M224:X224),
                    IF(
                        M$4:X$4=2,
                        M224:X224,
                        ""),
                    ""))
            ),
            IF(
                Parameters!$D$17=1,
                IFERROR(
                    IF(
                        OR(
                            IF(
                                ISNUMBER(M224:X224),
                                IF(
                                    M$4:X$4=1,
                                    M224:X224,
                                    ""),
                                "")
                            =0),
                        0,
                        GEOMEAN(IF(
                            ISNUMBER(M224:X224),
                            IF(
                                M$4:X$4=1,
                                M224:X224,
                                ""),
                            ""))
                    ),
                    IF(
                        OR(IF(
                            ISNUMBER(M224:X224),
                            IF(
                                M$4:X$4=2,
                                M224:X224,
                                ""),
                            "")
                            =0),
                        0,
                        GEOMEAN(IF(
                            ISNUMBER(M224:X224),
                            IF(
                                M$4:X$4=2,
                                M224:X224,
                                ""),
                            "")))
                )
            )
        )
    )
)</f>
        <v>5.9379482146901097</v>
      </c>
      <c r="I224" s="191" cm="1">
        <f t="array" ref="I224">IF(
    SUM(IF(
            ISNUMBER(
                IF(
                    $M$5:$X$5,
                    (M224:X224),
                    "")),
            1,
            0))
        =0,
    NA(),
    IF(
        Parameters!$D$15=1,
        IF(
            SUM(--(ISNUMBER(IF($M$5:$X$5=1,(M224:X224),""))))&gt;0,
            MAX(IF(
                ISNUMBER(M224:X224),
                IF(
                    M$5:X$5=1,
                    M224:X224,
                    ""),
                "")),
            MAX(IF(
                ISNUMBER(M224:X224),
                IF(
                    M$5:X$5=2,
                    M224:X224,
                    ""),
                ""))
        ),
        IF(
            Parameters!$D$16=1,
            IFERROR(
                AVERAGE(IF(
                    ISNUMBER(M224:X224),
                    IF(
                        M$5:X$5=1,
                        M224:X224,
                        ""),
                    "")),
                AVERAGE(IF(
                    ISNUMBER(M224:X224),
                    IF(
                        M$5:X$5=2,
                        M224:X224,
                        ""),
                    ""))
            ),
            IF(
                Parameters!$D$17=1,
                IFERROR(
                    IF(
                        OR(
                            IF(
                                ISNUMBER(M224:X224),
                                IF(
                                    M$5:X$5=1,
                                    M224:X224,
                                    ""),
                                "")
                            =0),
                        0,
                        GEOMEAN(IF(
                            ISNUMBER(M224:X224),
                            IF(
                                M$5:X$5=1,
                                M224:X224,
                                ""),
                            ""))
                    ),
                    IF(
                        OR(IF(
                            ISNUMBER(M224:X224),
                            IF(
                                M$5:X$5=2,
                                M224:X224,
                                ""),
                            "")
                            =0),
                        0,
                        GEOMEAN(IF(
                            ISNUMBER(M224:X224),
                            IF(
                                M$5:X$5=2,
                                M224:X224,
                                ""),
                            "")))
                )
            )
        )
    )
)</f>
        <v>3.93111638954869</v>
      </c>
      <c r="J224" s="242">
        <v>44896</v>
      </c>
      <c r="K224" s="242">
        <v>46281</v>
      </c>
      <c r="L224" s="91" t="s">
        <v>360</v>
      </c>
      <c r="M224" s="192">
        <v>5.9379482146901097</v>
      </c>
      <c r="N224" s="192">
        <v>3.93111638954869</v>
      </c>
      <c r="O224" s="192">
        <v>53</v>
      </c>
      <c r="P224" s="192">
        <v>0</v>
      </c>
      <c r="Q224"/>
      <c r="R224"/>
    </row>
    <row r="225" spans="1:18" x14ac:dyDescent="0.2">
      <c r="A225" s="84">
        <v>218</v>
      </c>
      <c r="B225" s="35" t="str">
        <f ca="1"/>
        <v>Zimbabwe</v>
      </c>
      <c r="C225" s="35" t="str">
        <f ca="1"/>
        <v>ZWE</v>
      </c>
      <c r="D225" s="35" t="str">
        <f ca="1"/>
        <v>SSF           Sub-Saharan Africa</v>
      </c>
      <c r="E225" s="35" t="str">
        <f ca="1"/>
        <v>Blend</v>
      </c>
      <c r="G225" s="80">
        <f>IF(N225=7, 6.9, 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8.9269934133181206</v>
      </c>
      <c r="H225" s="80" cm="1">
        <f t="array" ref="H225">IF(
    SUM(IF(
            ISNUMBER(
                IF(
                    $M$4:$X$4,
                    (M225:X225),
                    "")),
            1,
            0))
        =0,
    NA(),
    IF(
        Parameters!$D$15=1,
        IF(
            SUM(--(ISNUMBER(IF($M$4:$X$4=1,(M225:X225),""))))&gt;0,
            MAX(IF(
                ISNUMBER(M225:X225),
                IF(
                    M$4:X$4=1,
                    M225:X225,
                    ""),
                "")),
            MAX(IF(
                ISNUMBER(M225:X225),
                IF(
                    M$4:X$4=2,
                    M225:X225,
                    ""),
                ""))
        ),
        IF(
            Parameters!$D$16=1,
            IFERROR(
                AVERAGE(IF(
                    ISNUMBER(M225:X225),
                    IF(
                        M$4:X$4=1,
                        M225:X225,
                        ""),
                    "")),
                AVERAGE(IF(
                    ISNUMBER(M225:X225),
                    IF(
                        M$4:X$4=2,
                        M225:X225,
                        ""),
                    ""))
            ),
            IF(
                Parameters!$D$17=1,
                IFERROR(
                    IF(
                        OR(
                            IF(
                                ISNUMBER(M225:X225),
                                IF(
                                    M$4:X$4=1,
                                    M225:X225,
                                    ""),
                                "")
                            =0),
                        0,
                        GEOMEAN(IF(
                            ISNUMBER(M225:X225),
                            IF(
                                M$4:X$4=1,
                                M225:X225,
                                ""),
                            ""))
                    ),
                    IF(
                        OR(IF(
                            ISNUMBER(M225:X225),
                            IF(
                                M$4:X$4=2,
                                M225:X225,
                                ""),
                            "")
                            =0),
                        0,
                        GEOMEAN(IF(
                            ISNUMBER(M225:X225),
                            IF(
                                M$4:X$4=2,
                                M225:X225,
                                ""),
                            "")))
                )
            )
        )
    )
)</f>
        <v>10</v>
      </c>
      <c r="I225" s="191" cm="1">
        <f t="array" ref="I225">IF(
    SUM(IF(
            ISNUMBER(
                IF(
                    $M$5:$X$5,
                    (M225:X225),
                    "")),
            1,
            0))
        =0,
    NA(),
    IF(
        Parameters!$D$15=1,
        IF(
            SUM(--(ISNUMBER(IF($M$5:$X$5=1,(M225:X225),""))))&gt;0,
            MAX(IF(
                ISNUMBER(M225:X225),
                IF(
                    M$5:X$5=1,
                    M225:X225,
                    ""),
                "")),
            MAX(IF(
                ISNUMBER(M225:X225),
                IF(
                    M$5:X$5=2,
                    M225:X225,
                    ""),
                ""))
        ),
        IF(
            Parameters!$D$16=1,
            IFERROR(
                AVERAGE(IF(
                    ISNUMBER(M225:X225),
                    IF(
                        M$5:X$5=1,
                        M225:X225,
                        ""),
                    "")),
                AVERAGE(IF(
                    ISNUMBER(M225:X225),
                    IF(
                        M$5:X$5=2,
                        M225:X225,
                        ""),
                    ""))
            ),
            IF(
                Parameters!$D$17=1,
                IFERROR(
                    IF(
                        OR(
                            IF(
                                ISNUMBER(M225:X225),
                                IF(
                                    M$5:X$5=1,
                                    M225:X225,
                                    ""),
                                "")
                            =0),
                        0,
                        GEOMEAN(IF(
                            ISNUMBER(M225:X225),
                            IF(
                                M$5:X$5=1,
                                M225:X225,
                                ""),
                            ""))
                    ),
                    IF(
                        OR(IF(
                            ISNUMBER(M225:X225),
                            IF(
                                M$5:X$5=2,
                                M225:X225,
                                ""),
                            "")
                            =0),
                        0,
                        GEOMEAN(IF(
                            ISNUMBER(M225:X225),
                            IF(
                                M$5:X$5=2,
                                M225:X225,
                                ""),
                            "")))
                )
            )
        )
    )
)</f>
        <v>7.9691211401425104</v>
      </c>
      <c r="J225" s="242">
        <v>46281</v>
      </c>
      <c r="K225" s="242">
        <v>46281</v>
      </c>
      <c r="L225" s="91" t="s">
        <v>362</v>
      </c>
      <c r="M225" s="192">
        <v>10</v>
      </c>
      <c r="N225" s="192">
        <v>7.9691211401425104</v>
      </c>
      <c r="O225" s="192">
        <v>75.5</v>
      </c>
      <c r="P225" s="192">
        <v>2.8333333333333202</v>
      </c>
      <c r="Q225"/>
      <c r="R225"/>
    </row>
    <row r="226" spans="1:18" x14ac:dyDescent="0.2">
      <c r="L226" s="79"/>
      <c r="M226" s="80"/>
      <c r="N226" s="80"/>
      <c r="O226" s="80"/>
      <c r="P226" s="80"/>
      <c r="Q226" s="80"/>
      <c r="R226" s="80"/>
    </row>
    <row r="227" spans="1:18" x14ac:dyDescent="0.2">
      <c r="L227" s="79"/>
      <c r="M227" s="80"/>
      <c r="N227" s="80"/>
      <c r="O227" s="80"/>
      <c r="P227" s="80"/>
      <c r="Q227" s="80"/>
      <c r="R227" s="80"/>
    </row>
    <row r="228" spans="1:18" x14ac:dyDescent="0.2">
      <c r="L228" s="79"/>
      <c r="M228" s="80"/>
      <c r="N228" s="80"/>
      <c r="O228" s="80"/>
      <c r="P228" s="80"/>
      <c r="Q228" s="80"/>
      <c r="R228" s="80"/>
    </row>
    <row r="229" spans="1:18" x14ac:dyDescent="0.2">
      <c r="L229" s="91"/>
      <c r="M229" s="181"/>
      <c r="N229" s="181"/>
      <c r="O229" s="181"/>
      <c r="P229" s="181"/>
      <c r="Q229" s="181"/>
      <c r="R229" s="181"/>
    </row>
    <row r="230" spans="1:18" x14ac:dyDescent="0.2">
      <c r="L230" s="91"/>
      <c r="M230" s="181"/>
      <c r="N230" s="181"/>
      <c r="O230" s="181"/>
      <c r="P230" s="181"/>
      <c r="Q230" s="181"/>
      <c r="R230" s="181"/>
    </row>
    <row r="231" spans="1:18" x14ac:dyDescent="0.2">
      <c r="L231" s="79"/>
      <c r="M231" s="80"/>
      <c r="N231" s="80"/>
      <c r="O231" s="80"/>
      <c r="P231" s="80"/>
      <c r="Q231" s="80"/>
      <c r="R231" s="80"/>
    </row>
    <row r="232" spans="1:18" x14ac:dyDescent="0.2">
      <c r="L232" s="79"/>
      <c r="M232" s="80"/>
      <c r="N232" s="80"/>
      <c r="O232" s="80"/>
      <c r="P232" s="80"/>
      <c r="Q232" s="80"/>
      <c r="R232" s="80"/>
    </row>
    <row r="233" spans="1:18" x14ac:dyDescent="0.2">
      <c r="L233" s="79"/>
      <c r="M233" s="80"/>
      <c r="N233" s="80"/>
      <c r="O233" s="80"/>
      <c r="P233" s="80"/>
      <c r="Q233" s="80"/>
      <c r="R233" s="80"/>
    </row>
  </sheetData>
  <autoFilter ref="A7:R225" xr:uid="{5ADA8196-EEF8-F848-943B-DA8EC7BC36FA}"/>
  <conditionalFormatting sqref="G1:G5">
    <cfRule type="cellIs" dxfId="206" priority="21" stopIfTrue="1" operator="greaterThanOrEqual">
      <formula>0</formula>
    </cfRule>
  </conditionalFormatting>
  <conditionalFormatting sqref="G8:G225">
    <cfRule type="cellIs" dxfId="203" priority="79" stopIfTrue="1" operator="greaterThanOrEqual">
      <formula>0</formula>
    </cfRule>
  </conditionalFormatting>
  <conditionalFormatting sqref="G1:H5">
    <cfRule type="expression" dxfId="200" priority="7" stopIfTrue="1">
      <formula>G1=""</formula>
    </cfRule>
  </conditionalFormatting>
  <conditionalFormatting sqref="G8:H225">
    <cfRule type="expression" dxfId="199" priority="75" stopIfTrue="1">
      <formula>G8=""</formula>
    </cfRule>
  </conditionalFormatting>
  <conditionalFormatting sqref="H1:H5">
    <cfRule type="cellIs" dxfId="198" priority="13" operator="between">
      <formula>7</formula>
      <formula>9.99</formula>
    </cfRule>
    <cfRule type="cellIs" dxfId="197" priority="12" operator="between">
      <formula>0</formula>
      <formula>6.999</formula>
    </cfRule>
    <cfRule type="expression" dxfId="196" priority="14">
      <formula>H1=10</formula>
    </cfRule>
  </conditionalFormatting>
  <conditionalFormatting sqref="H8:H225">
    <cfRule type="expression" dxfId="189" priority="86">
      <formula>H8=10</formula>
    </cfRule>
    <cfRule type="cellIs" dxfId="188" priority="85" operator="between">
      <formula>7</formula>
      <formula>9.99</formula>
    </cfRule>
    <cfRule type="cellIs" dxfId="187" priority="84" operator="between">
      <formula>0</formula>
      <formula>6.999</formula>
    </cfRule>
  </conditionalFormatting>
  <conditionalFormatting sqref="I2:I3">
    <cfRule type="expression" dxfId="186" priority="25">
      <formula>I2=10</formula>
    </cfRule>
    <cfRule type="expression" dxfId="185" priority="22">
      <formula>I2=""</formula>
    </cfRule>
    <cfRule type="cellIs" dxfId="184" priority="23" operator="between">
      <formula>0</formula>
      <formula>6.999</formula>
    </cfRule>
    <cfRule type="cellIs" dxfId="183" priority="24" operator="between">
      <formula>7</formula>
      <formula>9.99</formula>
    </cfRule>
  </conditionalFormatting>
  <conditionalFormatting sqref="I2:I5">
    <cfRule type="expression" dxfId="182" priority="11">
      <formula>I2=10</formula>
    </cfRule>
    <cfRule type="cellIs" dxfId="181" priority="10" operator="between">
      <formula>7</formula>
      <formula>9.99</formula>
    </cfRule>
    <cfRule type="cellIs" dxfId="180" priority="9" operator="between">
      <formula>0</formula>
      <formula>6.999</formula>
    </cfRule>
    <cfRule type="expression" dxfId="179" priority="8">
      <formula>I2=""</formula>
    </cfRule>
  </conditionalFormatting>
  <conditionalFormatting sqref="I4:I5">
    <cfRule type="expression" dxfId="178" priority="6">
      <formula>I4=10</formula>
    </cfRule>
    <cfRule type="cellIs" dxfId="177" priority="5" operator="between">
      <formula>7</formula>
      <formula>9.99</formula>
    </cfRule>
    <cfRule type="cellIs" dxfId="176" priority="4" operator="between">
      <formula>0</formula>
      <formula>6.999</formula>
    </cfRule>
    <cfRule type="expression" dxfId="175" priority="3">
      <formula>I4=""</formula>
    </cfRule>
  </conditionalFormatting>
  <conditionalFormatting sqref="I8:I225">
    <cfRule type="expression" dxfId="174" priority="60">
      <formula>I8=""</formula>
    </cfRule>
    <cfRule type="cellIs" dxfId="172" priority="63" stopIfTrue="1" operator="greaterThanOrEqual">
      <formula>0</formula>
    </cfRule>
  </conditionalFormatting>
  <conditionalFormatting sqref="J8:K225">
    <cfRule type="colorScale" priority="870">
      <colorScale>
        <cfvo type="min"/>
        <cfvo type="max"/>
        <color rgb="FFFCDCDF"/>
        <color rgb="FFF2676B"/>
      </colorScale>
    </cfRule>
  </conditionalFormatting>
  <conditionalFormatting sqref="L8:L15 L17:L225">
    <cfRule type="expression" dxfId="170" priority="35">
      <formula>$L8&lt;&gt;$C8</formula>
    </cfRule>
  </conditionalFormatting>
  <conditionalFormatting sqref="M8:P225 S8:X197">
    <cfRule type="colorScale" priority="34">
      <colorScale>
        <cfvo type="num" val="0"/>
        <cfvo type="num" val="10"/>
        <color rgb="FFFCFCFF"/>
        <color rgb="FFFFFF00"/>
      </colorScale>
    </cfRule>
  </conditionalFormatting>
  <conditionalFormatting sqref="M2:V3 W3:Z3">
    <cfRule type="expression" dxfId="169" priority="26">
      <formula>M2=L2</formula>
    </cfRule>
    <cfRule type="expression" dxfId="168" priority="27">
      <formula>M2&lt;&gt;L2</formula>
    </cfRule>
    <cfRule type="expression" dxfId="167" priority="28">
      <formula>M2=L2</formula>
    </cfRule>
  </conditionalFormatting>
  <conditionalFormatting sqref="M6:Z6">
    <cfRule type="expression" dxfId="166" priority="18">
      <formula>ISNUMBER(SEARCH("_raw",M$7))</formula>
    </cfRule>
  </conditionalFormatting>
  <conditionalFormatting sqref="S8:X197 M8:P225">
    <cfRule type="expression" dxfId="165" priority="33" stopIfTrue="1">
      <formula>ISNUMBER(SEARCH("_raw",M$7))</formula>
    </cfRule>
  </conditionalFormatting>
  <conditionalFormatting sqref="W2:AD3">
    <cfRule type="expression" dxfId="164" priority="29">
      <formula>W2=R2</formula>
    </cfRule>
    <cfRule type="expression" dxfId="163" priority="30">
      <formula>W2&lt;&gt;R2</formula>
    </cfRule>
    <cfRule type="expression" dxfId="162" priority="31">
      <formula>W2=R2</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19" stopIfTrue="1" operator="greaterThanOrEqual" id="{85B56FCF-3545-344F-A470-74FD45D6B075}">
            <xm:f>Parameters!$D$37</xm:f>
            <x14:dxf>
              <font>
                <sz val="12"/>
                <color rgb="FF000000"/>
                <name val="Arial"/>
              </font>
              <fill>
                <patternFill patternType="solid">
                  <bgColor rgb="FFE35A3A"/>
                </patternFill>
              </fill>
            </x14:dxf>
          </x14:cfRule>
          <x14:cfRule type="cellIs" priority="20" stopIfTrue="1" operator="greaterThanOrEqual" id="{DE9EDD50-5F88-CA47-AA93-4F47666E228E}">
            <xm:f>Parameters!$D$38</xm:f>
            <x14:dxf>
              <font>
                <sz val="12"/>
                <color rgb="FF000000"/>
                <name val="Arial"/>
              </font>
              <fill>
                <patternFill patternType="solid">
                  <bgColor rgb="FFEE9F8F"/>
                </patternFill>
              </fill>
            </x14:dxf>
          </x14:cfRule>
          <xm:sqref>G1:G5</xm:sqref>
        </x14:conditionalFormatting>
        <x14:conditionalFormatting xmlns:xm="http://schemas.microsoft.com/office/excel/2006/main">
          <x14:cfRule type="cellIs" priority="78" stopIfTrue="1" operator="greaterThanOrEqual" id="{50961785-5516-F74F-BC65-B42B402D0DD3}">
            <xm:f>Parameters!$D$38</xm:f>
            <x14:dxf>
              <font>
                <sz val="12"/>
                <color rgb="FF000000"/>
                <name val="Arial"/>
              </font>
              <fill>
                <patternFill patternType="solid">
                  <bgColor rgb="FFEE9F8F"/>
                </patternFill>
              </fill>
            </x14:dxf>
          </x14:cfRule>
          <x14:cfRule type="cellIs" priority="77" stopIfTrue="1" operator="greaterThanOrEqual" id="{08A62343-5B26-BF49-82E5-37598E9CE06B}">
            <xm:f>Parameters!$D$37</xm:f>
            <x14:dxf>
              <font>
                <sz val="12"/>
                <color rgb="FF000000"/>
                <name val="Arial"/>
              </font>
              <fill>
                <patternFill patternType="solid">
                  <bgColor rgb="FFE35A3A"/>
                </patternFill>
              </fill>
            </x14:dxf>
          </x14:cfRule>
          <xm:sqref>G8:G225</xm:sqref>
        </x14:conditionalFormatting>
        <x14:conditionalFormatting xmlns:xm="http://schemas.microsoft.com/office/excel/2006/main">
          <x14:cfRule type="cellIs" priority="15" stopIfTrue="1" operator="greaterThanOrEqual" id="{EE2D7353-7BFE-6548-852B-BB3DAB8059E2}">
            <xm:f>Parameters!$D$41</xm:f>
            <x14:dxf>
              <font>
                <sz val="12"/>
                <color rgb="FF000000"/>
                <name val="Arial"/>
              </font>
              <fill>
                <patternFill patternType="solid">
                  <bgColor rgb="FFF2676B"/>
                </patternFill>
              </fill>
            </x14:dxf>
          </x14:cfRule>
          <x14:cfRule type="cellIs" priority="16" stopIfTrue="1" operator="greaterThanOrEqual" id="{A2F74E00-019F-6840-8C1E-AA480461536D}">
            <xm:f>Parameters!$D$42</xm:f>
            <x14:dxf>
              <font>
                <sz val="12"/>
                <color rgb="FF000000"/>
                <name val="Arial"/>
              </font>
              <fill>
                <patternFill patternType="solid">
                  <bgColor rgb="FFF7A9AC"/>
                </patternFill>
              </fill>
            </x14:dxf>
          </x14:cfRule>
          <x14:cfRule type="cellIs" priority="17" stopIfTrue="1" operator="between" id="{F1B8F548-97EC-1242-A01F-E4FAF1C7E495}">
            <xm:f>0</xm:f>
            <xm:f>Parameters!$D$42</xm:f>
            <x14:dxf>
              <font>
                <sz val="12"/>
                <color rgb="FF000000"/>
                <name val="Arial"/>
              </font>
              <fill>
                <patternFill patternType="solid">
                  <bgColor rgb="FFFCDCDF"/>
                </patternFill>
              </fill>
            </x14:dxf>
          </x14:cfRule>
          <xm:sqref>H1:H5</xm:sqref>
        </x14:conditionalFormatting>
        <x14:conditionalFormatting xmlns:xm="http://schemas.microsoft.com/office/excel/2006/main">
          <x14:cfRule type="cellIs" priority="89" stopIfTrue="1" operator="between" id="{9945224E-8A5F-124B-A795-4E3A439CF5CC}">
            <xm:f>0</xm:f>
            <xm:f>Parameters!$D$42</xm:f>
            <x14:dxf>
              <font>
                <sz val="12"/>
                <color rgb="FF000000"/>
                <name val="Arial"/>
              </font>
              <fill>
                <patternFill patternType="solid">
                  <bgColor rgb="FFFCDCDF"/>
                </patternFill>
              </fill>
            </x14:dxf>
          </x14:cfRule>
          <x14:cfRule type="cellIs" priority="88" stopIfTrue="1" operator="greaterThanOrEqual" id="{51430706-2442-D54F-84FD-6D73F26456D0}">
            <xm:f>Parameters!$D$42</xm:f>
            <x14:dxf>
              <font>
                <sz val="12"/>
                <color rgb="FF000000"/>
                <name val="Arial"/>
              </font>
              <fill>
                <patternFill patternType="solid">
                  <bgColor rgb="FFF7A9AC"/>
                </patternFill>
              </fill>
            </x14:dxf>
          </x14:cfRule>
          <x14:cfRule type="cellIs" priority="87" stopIfTrue="1" operator="greaterThanOrEqual" id="{19AEAB46-E4D9-F843-9E41-FFBEAF2631C6}">
            <xm:f>Parameters!$D$41</xm:f>
            <x14:dxf>
              <font>
                <sz val="12"/>
                <color rgb="FF000000"/>
                <name val="Arial"/>
              </font>
              <fill>
                <patternFill patternType="solid">
                  <bgColor rgb="FFF2676B"/>
                </patternFill>
              </fill>
            </x14:dxf>
          </x14:cfRule>
          <xm:sqref>H8:H225</xm:sqref>
        </x14:conditionalFormatting>
        <x14:conditionalFormatting xmlns:xm="http://schemas.microsoft.com/office/excel/2006/main">
          <x14:cfRule type="cellIs" priority="61" stopIfTrue="1" operator="greaterThanOrEqual" id="{1A2EE9EC-3A56-3643-A63E-CE82C8805AA5}">
            <xm:f>Parameters!$D$37</xm:f>
            <x14:dxf>
              <font>
                <sz val="12"/>
                <color rgb="FF000000"/>
                <name val="Arial"/>
              </font>
              <fill>
                <patternFill patternType="solid">
                  <bgColor rgb="FFE06C25"/>
                </patternFill>
              </fill>
            </x14:dxf>
          </x14:cfRule>
          <x14:cfRule type="cellIs" priority="62" stopIfTrue="1" operator="greaterThanOrEqual" id="{1F0350BB-5BA5-9E4E-BB41-723CF4EF0144}">
            <xm:f>Parameters!$D$38</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1" id="{491353F1-32B7-7B4F-9572-B001004245E5}">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M3:Z3 M2:AD2</xm:sqref>
        </x14:conditionalFormatting>
        <x14:conditionalFormatting xmlns:xm="http://schemas.microsoft.com/office/excel/2006/main">
          <x14:cfRule type="iconSet" priority="2" id="{B26EF60A-1F29-2340-B58A-00696F75689F}">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M4:Z5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346E-EA18-134C-882C-340BA87F1895}">
  <dimension ref="A1:BA234"/>
  <sheetViews>
    <sheetView zoomScaleNormal="100" workbookViewId="0">
      <selection activeCell="J11" sqref="J11"/>
    </sheetView>
  </sheetViews>
  <sheetFormatPr defaultColWidth="8.6640625" defaultRowHeight="15" x14ac:dyDescent="0.2"/>
  <cols>
    <col min="1" max="1" width="5.33203125" style="35" customWidth="1"/>
    <col min="2" max="2" width="22.6640625" style="35" customWidth="1"/>
    <col min="3" max="3" width="8.6640625" style="35"/>
    <col min="4" max="4" width="7.88671875" style="35" customWidth="1"/>
    <col min="5" max="5" width="8.6640625" style="35"/>
    <col min="6" max="6" width="3.5546875" style="35" customWidth="1"/>
    <col min="7" max="9" width="9.6640625" style="86" customWidth="1"/>
    <col min="10" max="10" width="22.5546875" style="242" bestFit="1" customWidth="1"/>
    <col min="11" max="11" width="22.109375" style="242" bestFit="1" customWidth="1"/>
    <col min="12" max="12" width="5.77734375" style="44" bestFit="1" customWidth="1"/>
    <col min="13" max="13" width="14.6640625" style="86" bestFit="1" customWidth="1"/>
    <col min="14" max="14" width="16.44140625" style="86" bestFit="1" customWidth="1"/>
    <col min="15" max="15" width="11.77734375" style="86" bestFit="1" customWidth="1"/>
    <col min="16" max="16" width="13.21875" style="86" bestFit="1" customWidth="1"/>
    <col min="17" max="17" width="12.5546875" style="86" bestFit="1" customWidth="1"/>
    <col min="18" max="18" width="13" style="86" bestFit="1" customWidth="1"/>
    <col min="19" max="19" width="17" style="86" bestFit="1" customWidth="1"/>
    <col min="20" max="20" width="15.88671875" style="86" bestFit="1" customWidth="1"/>
    <col min="21" max="21" width="16.5546875" style="86" bestFit="1" customWidth="1"/>
    <col min="22" max="22" width="80.5546875" style="86" bestFit="1" customWidth="1"/>
    <col min="23" max="23" width="17.5546875" style="86" customWidth="1"/>
    <col min="24" max="24" width="80.5546875" style="86" bestFit="1" customWidth="1"/>
    <col min="25" max="25" width="17.44140625" style="86" bestFit="1" customWidth="1"/>
    <col min="26" max="27" width="17.5546875" style="86" customWidth="1"/>
    <col min="28" max="28" width="14" style="86" bestFit="1" customWidth="1"/>
    <col min="29" max="29" width="17" style="86" bestFit="1" customWidth="1"/>
    <col min="30" max="30" width="16.88671875" style="86" bestFit="1" customWidth="1"/>
    <col min="31" max="31" width="16.33203125" style="86" bestFit="1" customWidth="1"/>
    <col min="32" max="35" width="17.5546875" style="86" bestFit="1" customWidth="1"/>
    <col min="36" max="37" width="19.109375" style="86" bestFit="1" customWidth="1"/>
    <col min="38" max="43" width="9.6640625" style="86" customWidth="1"/>
    <col min="44" max="44" width="9.6640625" style="35" customWidth="1"/>
    <col min="45" max="16384" width="8.6640625" style="35"/>
  </cols>
  <sheetData>
    <row r="1" spans="1:43" x14ac:dyDescent="0.2">
      <c r="A1" s="81"/>
      <c r="B1" s="84"/>
      <c r="C1" s="84"/>
      <c r="D1" s="174"/>
      <c r="E1" s="174"/>
      <c r="F1" s="85"/>
      <c r="G1" s="80"/>
      <c r="H1" s="80"/>
      <c r="I1" s="87"/>
      <c r="L1" s="91"/>
      <c r="N1" s="87"/>
      <c r="O1" s="87"/>
      <c r="P1" s="87"/>
      <c r="Q1" s="87"/>
      <c r="R1" s="87"/>
      <c r="S1" s="87"/>
      <c r="T1" s="87"/>
      <c r="U1" s="87"/>
      <c r="V1" s="87"/>
      <c r="W1" s="87"/>
      <c r="X1" s="87"/>
      <c r="Y1" s="87"/>
      <c r="Z1" s="87"/>
      <c r="AA1" s="87"/>
      <c r="AB1" s="87"/>
      <c r="AC1" s="87"/>
      <c r="AD1" s="35"/>
      <c r="AE1" s="89"/>
      <c r="AF1" s="89"/>
      <c r="AG1" s="89"/>
      <c r="AH1" s="89"/>
      <c r="AI1" s="89"/>
      <c r="AJ1" s="89"/>
      <c r="AK1" s="89"/>
      <c r="AL1" s="196"/>
      <c r="AM1" s="35"/>
      <c r="AN1" s="35"/>
      <c r="AO1" s="35"/>
      <c r="AP1" s="35"/>
      <c r="AQ1" s="35"/>
    </row>
    <row r="2" spans="1:43" ht="15.75" x14ac:dyDescent="0.2">
      <c r="A2" s="93"/>
      <c r="B2" s="95" t="s">
        <v>425</v>
      </c>
      <c r="C2" s="88"/>
      <c r="D2" s="172"/>
      <c r="E2" s="172"/>
      <c r="F2" s="89"/>
      <c r="G2" s="90"/>
      <c r="H2" s="90"/>
      <c r="I2" s="90"/>
      <c r="L2" s="91"/>
      <c r="M2" s="177" t="str">
        <f>IF(SUM(M4:M5)&gt;0,"Norm. Values",IF(ISTEXT(M7),"Raw Values",""))</f>
        <v>Norm. Values</v>
      </c>
      <c r="N2" s="177" t="str">
        <f t="shared" ref="N2:AE2" si="0">IF(SUM(N4:N5)&gt;0,"Norm. Values",IF(ISTEXT(N7),"Raw Values",""))</f>
        <v>Norm. Values</v>
      </c>
      <c r="O2" s="177" t="str">
        <f t="shared" si="0"/>
        <v>Norm. Values</v>
      </c>
      <c r="P2" s="177" t="str">
        <f t="shared" si="0"/>
        <v>Norm. Values</v>
      </c>
      <c r="Q2" s="177" t="str">
        <f t="shared" si="0"/>
        <v>Raw Values</v>
      </c>
      <c r="R2" s="177" t="str">
        <f t="shared" si="0"/>
        <v>Raw Values</v>
      </c>
      <c r="S2" s="177" t="str">
        <f t="shared" si="0"/>
        <v>Raw Values</v>
      </c>
      <c r="T2" s="177" t="str">
        <f t="shared" si="0"/>
        <v>Raw Values</v>
      </c>
      <c r="U2" s="177" t="str">
        <f t="shared" si="0"/>
        <v/>
      </c>
      <c r="V2" s="177"/>
      <c r="W2" s="177"/>
      <c r="X2" s="177"/>
      <c r="Y2" s="177" t="str">
        <f t="shared" si="0"/>
        <v/>
      </c>
      <c r="Z2" s="177" t="str">
        <f t="shared" si="0"/>
        <v/>
      </c>
      <c r="AA2" s="177" t="str">
        <f t="shared" si="0"/>
        <v/>
      </c>
      <c r="AB2" s="177" t="str">
        <f t="shared" si="0"/>
        <v/>
      </c>
      <c r="AC2" s="177" t="str">
        <f t="shared" si="0"/>
        <v/>
      </c>
      <c r="AD2" s="177" t="str">
        <f t="shared" si="0"/>
        <v/>
      </c>
      <c r="AE2" s="89" t="str">
        <f t="shared" si="0"/>
        <v/>
      </c>
      <c r="AF2" s="89"/>
      <c r="AG2" s="89"/>
      <c r="AH2" s="89"/>
      <c r="AI2" s="89"/>
      <c r="AJ2" s="89"/>
      <c r="AK2" s="89"/>
      <c r="AL2" s="93"/>
      <c r="AM2" s="35"/>
      <c r="AN2" s="35"/>
      <c r="AO2" s="35"/>
      <c r="AP2" s="35"/>
      <c r="AQ2" s="35"/>
    </row>
    <row r="3" spans="1:43" ht="15.75" x14ac:dyDescent="0.2">
      <c r="A3" s="93"/>
      <c r="B3" s="95"/>
      <c r="C3" s="88"/>
      <c r="D3" s="172"/>
      <c r="E3" s="172"/>
      <c r="F3" s="89"/>
      <c r="G3" s="90"/>
      <c r="H3" s="90"/>
      <c r="I3" s="90"/>
      <c r="L3" s="91"/>
      <c r="M3" s="178" t="str">
        <f>IF(M4=1,"Underlying",IF(M5=1,"Emerging",""))</f>
        <v>Underlying</v>
      </c>
      <c r="N3" s="178" t="str">
        <f t="shared" ref="N3:U3" si="1">IF(N4=1,"Underlying",IF(N5=1,"Emerging",""))</f>
        <v>Emerging</v>
      </c>
      <c r="O3" s="178" t="str">
        <f t="shared" si="1"/>
        <v>Emerging</v>
      </c>
      <c r="P3" s="178" t="str">
        <f t="shared" si="1"/>
        <v>Emerging</v>
      </c>
      <c r="Q3" s="178" t="str">
        <f t="shared" si="1"/>
        <v/>
      </c>
      <c r="R3" s="178" t="str">
        <f t="shared" si="1"/>
        <v/>
      </c>
      <c r="S3" s="178" t="str">
        <f t="shared" si="1"/>
        <v/>
      </c>
      <c r="T3" s="178" t="str">
        <f t="shared" si="1"/>
        <v/>
      </c>
      <c r="U3" s="178" t="str">
        <f t="shared" si="1"/>
        <v/>
      </c>
      <c r="V3" s="178"/>
      <c r="W3" s="178"/>
      <c r="X3" s="178"/>
      <c r="Y3" s="178" t="str">
        <f>IF(Y4=1,"Underlying",IF(Y5=1,"Emerging",""))</f>
        <v/>
      </c>
      <c r="Z3" s="178" t="str">
        <f t="shared" ref="Z3:AA3" si="2">IF(Z4=1,"Underlying",IF(Z5=1,"Emerging",""))</f>
        <v/>
      </c>
      <c r="AA3" s="179" t="str">
        <f t="shared" si="2"/>
        <v/>
      </c>
      <c r="AB3" s="179"/>
      <c r="AC3" s="179"/>
      <c r="AD3" s="179"/>
      <c r="AE3" s="89"/>
      <c r="AF3" s="89"/>
      <c r="AG3" s="89"/>
      <c r="AH3" s="89"/>
      <c r="AI3" s="89"/>
      <c r="AJ3" s="89"/>
      <c r="AK3" s="89"/>
      <c r="AL3" s="93"/>
      <c r="AM3" s="35"/>
      <c r="AN3" s="35"/>
      <c r="AO3" s="35"/>
      <c r="AP3" s="35"/>
      <c r="AQ3" s="35"/>
    </row>
    <row r="4" spans="1:43" ht="15.75" hidden="1" x14ac:dyDescent="0.2">
      <c r="A4" s="93"/>
      <c r="B4" s="95"/>
      <c r="C4" s="88"/>
      <c r="D4" s="172"/>
      <c r="E4" s="172"/>
      <c r="F4" s="89"/>
      <c r="G4" s="90"/>
      <c r="H4" s="90"/>
      <c r="I4" s="80" t="s">
        <v>412</v>
      </c>
      <c r="L4" s="91"/>
      <c r="M4" s="180">
        <f>IFERROR(INDEX('Data Dictionary'!$I$8:$I$37,MATCH(M7,'Data Dictionary'!$K$8:$K$37,0)),"")</f>
        <v>1</v>
      </c>
      <c r="N4" s="180">
        <f>IFERROR(INDEX('Data Dictionary'!$I$8:$I$37,MATCH(N7,'Data Dictionary'!$K$8:$K$37,0)),"")</f>
        <v>0</v>
      </c>
      <c r="O4" s="180">
        <f>IFERROR(INDEX('Data Dictionary'!$I$8:$I$37,MATCH(O7,'Data Dictionary'!$K$8:$K$37,0)),"")</f>
        <v>0</v>
      </c>
      <c r="P4" s="180">
        <f>IFERROR(INDEX('Data Dictionary'!$I$8:$I$37,MATCH(P7,'Data Dictionary'!$K$8:$K$37,0)),"")</f>
        <v>0</v>
      </c>
      <c r="Q4" s="180" t="str">
        <f>IFERROR(INDEX('Data Dictionary'!$I$8:$I$37,MATCH(Q7,'Data Dictionary'!$K$8:$K$37,0)),"")</f>
        <v/>
      </c>
      <c r="R4" s="180" t="str">
        <f>IFERROR(INDEX('Data Dictionary'!$I$8:$I$37,MATCH(R7,'Data Dictionary'!$K$8:$K$37,0)),"")</f>
        <v/>
      </c>
      <c r="S4" s="180" t="str">
        <f>IFERROR(INDEX('Data Dictionary'!$I$8:$I$37,MATCH(S7,'Data Dictionary'!$K$8:$K$37,0)),"")</f>
        <v/>
      </c>
      <c r="T4" s="180"/>
      <c r="U4" s="180"/>
      <c r="V4" s="180"/>
      <c r="W4" s="180"/>
      <c r="X4" s="180"/>
      <c r="Y4" s="180"/>
      <c r="Z4" s="180"/>
      <c r="AA4" s="92"/>
      <c r="AB4" s="92"/>
      <c r="AC4" s="87"/>
      <c r="AD4" s="89"/>
      <c r="AE4" s="89"/>
      <c r="AF4" s="89"/>
      <c r="AG4" s="89"/>
      <c r="AH4" s="89"/>
      <c r="AI4" s="89"/>
      <c r="AJ4" s="89"/>
      <c r="AK4" s="89"/>
      <c r="AL4" s="93"/>
      <c r="AM4" s="35"/>
      <c r="AN4" s="35"/>
      <c r="AO4" s="35"/>
      <c r="AP4" s="35"/>
      <c r="AQ4" s="35"/>
    </row>
    <row r="5" spans="1:43" hidden="1" x14ac:dyDescent="0.2">
      <c r="A5" s="93"/>
      <c r="B5" s="8"/>
      <c r="C5" s="88"/>
      <c r="D5" s="172"/>
      <c r="E5" s="172"/>
      <c r="F5" s="89"/>
      <c r="G5" s="90"/>
      <c r="H5" s="90"/>
      <c r="I5" s="80" t="s">
        <v>454</v>
      </c>
      <c r="L5" s="91"/>
      <c r="M5" s="181">
        <f>IFERROR(INDEX('Data Dictionary'!$J$8:$J$37,MATCH(M7,'Data Dictionary'!$K$8:$K$37,0)),"")</f>
        <v>0</v>
      </c>
      <c r="N5" s="181">
        <f>IFERROR(INDEX('Data Dictionary'!$J$8:$J$37,MATCH(N7,'Data Dictionary'!$K$8:$K$37,0)),"")</f>
        <v>1</v>
      </c>
      <c r="O5" s="181">
        <f>IFERROR(INDEX('Data Dictionary'!$J$8:$J$37,MATCH(O7,'Data Dictionary'!$K$8:$K$37,0)),"")</f>
        <v>1</v>
      </c>
      <c r="P5" s="181">
        <f>IFERROR(INDEX('Data Dictionary'!$J$8:$J$37,MATCH(P7,'Data Dictionary'!$K$8:$K$37,0)),"")</f>
        <v>1</v>
      </c>
      <c r="Q5" s="181" t="str">
        <f>IFERROR(INDEX('Data Dictionary'!$J$8:$J$37,MATCH(Q7,'Data Dictionary'!$K$8:$K$37,0)),"")</f>
        <v/>
      </c>
      <c r="R5" s="181" t="str">
        <f>IFERROR(INDEX('Data Dictionary'!$J$8:$J$37,MATCH(R7,'Data Dictionary'!$K$8:$K$37,0)),"")</f>
        <v/>
      </c>
      <c r="S5" s="181" t="str">
        <f>IFERROR(INDEX('Data Dictionary'!$J$8:$J$37,MATCH(S7,'Data Dictionary'!$K$8:$K$37,0)),"")</f>
        <v/>
      </c>
      <c r="T5" s="181"/>
      <c r="U5" s="181"/>
      <c r="V5" s="181"/>
      <c r="W5" s="181"/>
      <c r="X5" s="181"/>
      <c r="Y5" s="181"/>
      <c r="Z5" s="181"/>
      <c r="AA5" s="92"/>
      <c r="AB5" s="92"/>
      <c r="AC5" s="87"/>
      <c r="AD5" s="89"/>
      <c r="AE5" s="89"/>
      <c r="AF5" s="89"/>
      <c r="AG5" s="89"/>
      <c r="AH5" s="89"/>
      <c r="AI5" s="89"/>
      <c r="AJ5" s="89"/>
      <c r="AK5" s="89"/>
      <c r="AL5" s="93"/>
      <c r="AM5" s="35"/>
      <c r="AN5" s="35"/>
      <c r="AO5" s="35"/>
      <c r="AP5" s="35"/>
      <c r="AQ5" s="35"/>
    </row>
    <row r="6" spans="1:43" ht="51" x14ac:dyDescent="0.2">
      <c r="A6" s="197" t="s">
        <v>0</v>
      </c>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INFORM Socio-economic Vulnerability Index</v>
      </c>
      <c r="N6" s="246" t="str">
        <f>IFERROR(INDEX('Data Dictionary'!$E$8:$E$37,MATCH(N7,'Data Dictionary'!$K$8:$K$37,0)),IFERROR(CONCATENATE(INDEX('Data Dictionary'!$E$8:$E$37,MATCH(LEFT(N7, SEARCH("_raw",N7,1)-1),'Data Dictionary'!$L$8:$L$37,0))," (Raw)"),""))</f>
        <v>Unemployment Rate, % Change</v>
      </c>
      <c r="O6" s="246" t="str">
        <f>IFERROR(INDEX('Data Dictionary'!$E$8:$E$37,MATCH(O7,'Data Dictionary'!$K$8:$K$37,0)),IFERROR(CONCATENATE(INDEX('Data Dictionary'!$E$8:$E$37,MATCH(LEFT(O7, SEARCH("_raw",O7,1)-1),'Data Dictionary'!$L$8:$L$37,0))," (Raw)"),""))</f>
        <v>People Below $2.05 Poverty Line, % Change</v>
      </c>
      <c r="P6" s="246" t="str">
        <f>IFERROR(INDEX('Data Dictionary'!$E$8:$E$37,MATCH(P7,'Data Dictionary'!$K$8:$K$37,0)),IFERROR(CONCATENATE(INDEX('Data Dictionary'!$E$8:$E$37,MATCH(LEFT(P7, SEARCH("_raw",P7,1)-1),'Data Dictionary'!$L$8:$L$37,0))," (Raw)"),""))</f>
        <v>ACAPS Risk List (Socioeconomic)</v>
      </c>
      <c r="Q6" s="246" t="str">
        <f>IFERROR(INDEX('Data Dictionary'!$E$8:$E$37,MATCH(Q7,'Data Dictionary'!$K$8:$K$37,0)),IFERROR(CONCATENATE(INDEX('Data Dictionary'!$E$8:$E$37,MATCH(LEFT(Q7, SEARCH("_raw",Q7,1)-1),'Data Dictionary'!$L$8:$L$37,0))," (Raw)"),""))</f>
        <v>INFORM Socio-economic Vulnerability Index (Raw)</v>
      </c>
      <c r="R6" s="246" t="str">
        <f>IFERROR(INDEX('Data Dictionary'!$E$8:$E$37,MATCH(R7,'Data Dictionary'!$K$8:$K$37,0)),IFERROR(CONCATENATE(INDEX('Data Dictionary'!$E$8:$E$37,MATCH(LEFT(R7, SEARCH("_raw",R7,1)-1),'Data Dictionary'!$L$8:$L$37,0))," (Raw)"),""))</f>
        <v/>
      </c>
      <c r="S6" s="246" t="str">
        <f>IFERROR(INDEX('Data Dictionary'!$E$8:$E$37,MATCH(S7,'Data Dictionary'!$K$8:$K$37,0)),IFERROR(CONCATENATE(INDEX('Data Dictionary'!$E$8:$E$37,MATCH(LEFT(S7, SEARCH("_raw",S7,1)-1),'Data Dictionary'!$L$8:$L$37,0))," (Raw)"),""))</f>
        <v/>
      </c>
      <c r="T6" s="246" t="str">
        <f>IFERROR(INDEX('Data Dictionary'!$E$8:$E$37,MATCH(T7,'Data Dictionary'!$K$8:$K$37,0)),IFERROR(CONCATENATE(INDEX('Data Dictionary'!$E$8:$E$37,MATCH(LEFT(T7, SEARCH("_raw",T7,1)-1),'Data Dictionary'!$L$8:$L$37,0))," (Raw)"),""))</f>
        <v>ACAPS Risk List (Socioeconomic) (Raw)</v>
      </c>
      <c r="U6" s="246" t="str">
        <f>IFERROR(INDEX('Data Dictionary'!$E$8:$E$37,MATCH(U7,'Data Dictionary'!$K$8:$K$37,0)),IFERROR(CONCATENATE(INDEX('Data Dictionary'!$E$8:$E$37,MATCH(LEFT(U7, SEARCH("_raw",U7,1)-1),'Data Dictionary'!$L$8:$L$37,0))," (Raw)"),""))</f>
        <v/>
      </c>
      <c r="V6" s="246"/>
      <c r="W6" s="246"/>
      <c r="X6" s="246"/>
      <c r="Y6" s="246"/>
      <c r="Z6" s="246"/>
      <c r="AA6" s="99"/>
      <c r="AB6" s="99"/>
      <c r="AC6" s="99"/>
      <c r="AD6" s="35"/>
      <c r="AE6" s="35"/>
      <c r="AF6" s="35" t="str">
        <f>IFERROR(INDEX('Data Dictionary'!$E$8:$E$37,MATCH(AF7,'Data Dictionary'!$K$8:$K$37,0)),IFERROR(CONCATENATE(INDEX('Data Dictionary'!$E$8:$E$37,MATCH(LEFT(AF7, SEARCH("_raw",AF7,1)-1),'Data Dictionary'!$L$8:$L$37,0))," (Raw)"),""))</f>
        <v/>
      </c>
      <c r="AG6" s="35" t="str">
        <f>IFERROR(INDEX('Data Dictionary'!$E$8:$E$37,MATCH(AG7,'Data Dictionary'!$K$8:$K$37,0)),IFERROR(CONCATENATE(INDEX('Data Dictionary'!$E$8:$E$37,MATCH(LEFT(AG7, SEARCH("_raw",AG7,1)-1),'Data Dictionary'!$L$8:$L$37,0))," (Raw)"),""))</f>
        <v/>
      </c>
      <c r="AH6" s="35" t="str">
        <f>IFERROR(INDEX('Data Dictionary'!$E$8:$E$37,MATCH(AH7,'Data Dictionary'!$K$8:$K$37,0)),IFERROR(CONCATENATE(INDEX('Data Dictionary'!$E$8:$E$37,MATCH(LEFT(AH7, SEARCH("_raw",AH7,1)-1),'Data Dictionary'!$L$8:$L$37,0))," (Raw)"),""))</f>
        <v/>
      </c>
      <c r="AI6" s="35" t="str">
        <f>IFERROR(INDEX('Data Dictionary'!$E$8:$E$37,MATCH(AI7,'Data Dictionary'!$K$8:$K$37,0)),IFERROR(CONCATENATE(INDEX('Data Dictionary'!$E$8:$E$37,MATCH(LEFT(AI7, SEARCH("_raw",AI7,1)-1),'Data Dictionary'!$L$8:$L$37,0))," (Raw)"),""))</f>
        <v/>
      </c>
      <c r="AJ6" s="35" t="str">
        <f>IFERROR(INDEX('Data Dictionary'!$E$8:$E$37,MATCH(AJ7,'Data Dictionary'!$K$8:$K$37,0)),IFERROR(CONCATENATE(INDEX('Data Dictionary'!$E$8:$E$37,MATCH(LEFT(AJ7, SEARCH("_raw",AJ7,1)-1),'Data Dictionary'!$L$8:$L$37,0))," (Raw)"),""))</f>
        <v/>
      </c>
      <c r="AK6" s="35" t="str">
        <f>IFERROR(INDEX('Data Dictionary'!$E$8:$E$37,MATCH(AK7,'Data Dictionary'!$K$8:$K$37,0)),IFERROR(CONCATENATE(INDEX('Data Dictionary'!$E$8:$E$37,MATCH(LEFT(AK7, SEARCH("_raw",AK7,1)-1),'Data Dictionary'!$L$8:$L$37,0))," (Raw)"),""))</f>
        <v/>
      </c>
      <c r="AL6" s="35"/>
      <c r="AM6" s="35"/>
      <c r="AN6" s="35"/>
      <c r="AO6" s="35"/>
      <c r="AP6" s="35"/>
      <c r="AQ6" s="35"/>
    </row>
    <row r="7" spans="1:43" s="94" customFormat="1" ht="25.5" x14ac:dyDescent="0.2">
      <c r="A7" s="198"/>
      <c r="B7" s="188"/>
      <c r="C7" s="188"/>
      <c r="D7" s="218"/>
      <c r="E7" s="218"/>
      <c r="F7" s="102"/>
      <c r="G7" s="189"/>
      <c r="H7" s="189"/>
      <c r="I7" s="189"/>
      <c r="J7" s="243" t="s">
        <v>601</v>
      </c>
      <c r="K7" s="243" t="s">
        <v>602</v>
      </c>
      <c r="L7" s="244" t="s">
        <v>2</v>
      </c>
      <c r="M7" s="247" t="s">
        <v>391</v>
      </c>
      <c r="N7" s="247" t="s">
        <v>477</v>
      </c>
      <c r="O7" s="247" t="s">
        <v>439</v>
      </c>
      <c r="P7" s="247" t="s">
        <v>615</v>
      </c>
      <c r="Q7" s="247" t="s">
        <v>478</v>
      </c>
      <c r="R7" s="247" t="s">
        <v>815</v>
      </c>
      <c r="S7" s="247" t="s">
        <v>816</v>
      </c>
      <c r="T7" s="247" t="s">
        <v>616</v>
      </c>
      <c r="U7"/>
      <c r="V7"/>
      <c r="W7"/>
      <c r="X7"/>
      <c r="Y7" s="247"/>
      <c r="Z7" s="247"/>
      <c r="AA7" s="100"/>
      <c r="AB7" s="99"/>
      <c r="AC7" s="100"/>
      <c r="AD7" s="35"/>
    </row>
    <row r="8" spans="1:43" x14ac:dyDescent="0.2">
      <c r="A8" s="84">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190" t="str">
        <f ca="1">IF(L8 &lt;&gt; C8, "Countries don't match", "")</f>
        <v/>
      </c>
      <c r="G8" s="80">
        <f>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1.1240000000000001</v>
      </c>
      <c r="H8" s="80" t="e" cm="1">
        <f t="array" ref="H8">IF(
    SUM(IF(
            ISNUMBER(
                IF(
                    $M$4:$Y$4,
                    (M8:Y8),
                    "")),
            1,
            0))
        =0,
    NA(),
    IF(
        Parameters!$D$15=1,
        IF(
            SUM(--(ISNUMBER(IF($M$4:$Y$4=1,(M8:Y8),""))))&gt;0,
            MAX(IF(
                ISNUMBER(M8:Y8),
                IF(
                    M$4:Y$4=1,
                    M8:Y8,
                    ""),
                "")),
            MAX(IF(
                ISNUMBER(M8:Y8),
                IF(
                    M$4:Y$4=2,
                    M8:Y8,
                    ""),
                ""))
        ),
        IF(
            Parameters!$D$16=1,
            IFERROR(
                AVERAGE(IF(
                    ISNUMBER(M8:Y8),
                    IF(
                        M$4:Y$4=1,
                        M8:Y8,
                        ""),
                    "")),
                AVERAGE(IF(
                    ISNUMBER(M8:Y8),
                    IF(
                        M$4:Y$4=2,
                        M8:Y8,
                        ""),
                    ""))
            ),
            IF(
                Parameters!$D$17=1,
                IFERROR(
                    IF(
                        OR(
                            IF(
                                ISNUMBER(M8:Y8),
                                IF(
                                    M$4:Y$4=1,
                                    M8:Y8,
                                    ""),
                                "")
                            =0),
                        0,
                        GEOMEAN(IF(
                            ISNUMBER(M8:Y8),
                            IF(
                                M$4:Y$4=1,
                                M8:Y8,
                                ""),
                            ""))
                    ),
                    IF(
                        OR(IF(
                            ISNUMBER(M8:Y8),
                            IF(
                                M$4:Y$4=2,
                                M8:Y8,
                                ""),
                            "")
                            =0),
                        0,
                        GEOMEAN(IF(
                            ISNUMBER(M8:Y8),
                            IF(
                                M$4:Y$4=2,
                                M8:Y8,
                                ""),
                            "")))
                )
            )
        )
    )
)</f>
        <v>#N/A</v>
      </c>
      <c r="I8" s="191" cm="1">
        <f t="array" ref="I8">IF(
    SUM(IF(
            ISNUMBER(
                IF(
                    $M$5:$Y$5,
                    (M8:Y8),
                    "")),
            1,
            0))
        =0,
    NA(),
    IF(
        Parameters!$D$15=1,
        IF(
            SUM(--(ISNUMBER(IF($M$5:$Y$5=1,(M8:Y8),""))))&gt;0,
            MAX(IF(
                ISNUMBER(M8:Y8),
                IF(
                    M$5:Y$5=1,
                    M8:Y8,
                    ""),
                "")),
            MAX(IF(
                ISNUMBER(M8:Y8),
                IF(
                    M$5:Y$5=2,
                    M8:Y8,
                    ""),
                ""))
        ),
        IF(
            Parameters!$D$16=1,
            IFERROR(
                AVERAGE(IF(
                    ISNUMBER(M8:Y8),
                    IF(
                        M$5:Y$5=1,
                        M8:Y8,
                        ""),
                    "")),
                AVERAGE(IF(
                    ISNUMBER(M8:Y8),
                    IF(
                        M$5:Y$5=2,
                        M8:Y8,
                        ""),
                    ""))
            ),
            IF(
                Parameters!$D$17=1,
                IFERROR(
                    IF(
                        OR(
                            IF(
                                ISNUMBER(M8:Y8),
                                IF(
                                    M$5:Y$5=1,
                                    M8:Y8,
                                    ""),
                                "")
                            =0),
                        0,
                        GEOMEAN(IF(
                            ISNUMBER(M8:Y8),
                            IF(
                                M$5:Y$5=1,
                                M8:Y8,
                                ""),
                            ""))
                    ),
                    IF(
                        OR(IF(
                            ISNUMBER(M8:Y8),
                            IF(
                                M$5:Y$5=2,
                                M8:Y8,
                                ""),
                            "")
                            =0),
                        0,
                        GEOMEAN(IF(
                            ISNUMBER(M8:Y8),
                            IF(
                                M$5:Y$5=2,
                                M8:Y8,
                                ""),
                            "")))
                )
            )
        )
    )
)</f>
        <v>1.1240000000000001</v>
      </c>
      <c r="J8" s="242" t="s">
        <v>409</v>
      </c>
      <c r="K8" s="242">
        <v>45219</v>
      </c>
      <c r="L8" s="91" t="s">
        <v>667</v>
      </c>
      <c r="M8" s="192" t="s">
        <v>409</v>
      </c>
      <c r="N8" s="192">
        <v>1.1240000000000001</v>
      </c>
      <c r="O8" s="192">
        <v>0</v>
      </c>
      <c r="P8" s="192" t="s">
        <v>409</v>
      </c>
      <c r="Q8" s="192" t="s">
        <v>409</v>
      </c>
      <c r="R8" s="192">
        <v>-0.11</v>
      </c>
      <c r="S8" s="192">
        <v>-0.04</v>
      </c>
      <c r="T8" s="192" t="s">
        <v>409</v>
      </c>
      <c r="U8"/>
      <c r="V8"/>
      <c r="W8"/>
      <c r="X8"/>
      <c r="Y8" s="192"/>
      <c r="Z8" s="192"/>
      <c r="AA8" s="34"/>
      <c r="AB8" s="34"/>
      <c r="AC8" s="34"/>
      <c r="AD8" s="34"/>
      <c r="AE8" s="34"/>
      <c r="AF8" s="34"/>
      <c r="AG8" s="34"/>
      <c r="AH8" s="34"/>
      <c r="AI8" s="34"/>
      <c r="AJ8" s="34"/>
      <c r="AK8" s="34"/>
      <c r="AL8" s="195"/>
      <c r="AM8" s="195"/>
      <c r="AN8" s="87"/>
      <c r="AO8" s="87"/>
      <c r="AP8" s="87"/>
      <c r="AQ8" s="35"/>
    </row>
    <row r="9" spans="1:43" x14ac:dyDescent="0.2">
      <c r="A9" s="84">
        <v>2</v>
      </c>
      <c r="B9" s="84" t="str">
        <f ca="1"/>
        <v>Afghanistan</v>
      </c>
      <c r="C9" s="84" t="str">
        <f ca="1"/>
        <v>AFG</v>
      </c>
      <c r="D9" s="219" t="str">
        <f ca="1"/>
        <v>SAS           South Asia</v>
      </c>
      <c r="E9" s="219" t="str">
        <f ca="1"/>
        <v>IDA</v>
      </c>
      <c r="F9" s="190" t="str">
        <f t="shared" ref="F9:F72" ca="1" si="3">IF(L9 &lt;&gt; C9, "Countries don't match", "")</f>
        <v/>
      </c>
      <c r="G9" s="80">
        <f>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0</v>
      </c>
      <c r="H9" s="80" cm="1">
        <f t="array" ref="H9">IF(
    SUM(IF(
            ISNUMBER(
                IF(
                    $M$4:$Y$4,
                    (M9:Y9),
                    "")),
            1,
            0))
        =0,
    NA(),
    IF(
        Parameters!$D$15=1,
        IF(
            SUM(--(ISNUMBER(IF($M$4:$Y$4=1,(M9:Y9),""))))&gt;0,
            MAX(IF(
                ISNUMBER(M9:Y9),
                IF(
                    M$4:Y$4=1,
                    M9:Y9,
                    ""),
                "")),
            MAX(IF(
                ISNUMBER(M9:Y9),
                IF(
                    M$4:Y$4=2,
                    M9:Y9,
                    ""),
                ""))
        ),
        IF(
            Parameters!$D$16=1,
            IFERROR(
                AVERAGE(IF(
                    ISNUMBER(M9:Y9),
                    IF(
                        M$4:Y$4=1,
                        M9:Y9,
                        ""),
                    "")),
                AVERAGE(IF(
                    ISNUMBER(M9:Y9),
                    IF(
                        M$4:Y$4=2,
                        M9:Y9,
                        ""),
                    ""))
            ),
            IF(
                Parameters!$D$17=1,
                IFERROR(
                    IF(
                        OR(
                            IF(
                                ISNUMBER(M9:Y9),
                                IF(
                                    M$4:Y$4=1,
                                    M9:Y9,
                                    ""),
                                "")
                            =0),
                        0,
                        GEOMEAN(IF(
                            ISNUMBER(M9:Y9),
                            IF(
                                M$4:Y$4=1,
                                M9:Y9,
                                ""),
                            ""))
                    ),
                    IF(
                        OR(IF(
                            ISNUMBER(M9:Y9),
                            IF(
                                M$4:Y$4=2,
                                M9:Y9,
                                ""),
                            "")
                            =0),
                        0,
                        GEOMEAN(IF(
                            ISNUMBER(M9:Y9),
                            IF(
                                M$4:Y$4=2,
                                M9:Y9,
                                ""),
                            "")))
                )
            )
        )
    )
)</f>
        <v>10</v>
      </c>
      <c r="I9" s="191" cm="1">
        <f t="array" ref="I9">IF(
    SUM(IF(
            ISNUMBER(
                IF(
                    $M$5:$Y$5,
                    (M9:Y9),
                    "")),
            1,
            0))
        =0,
    NA(),
    IF(
        Parameters!$D$15=1,
        IF(
            SUM(--(ISNUMBER(IF($M$5:$Y$5=1,(M9:Y9),""))))&gt;0,
            MAX(IF(
                ISNUMBER(M9:Y9),
                IF(
                    M$5:Y$5=1,
                    M9:Y9,
                    ""),
                "")),
            MAX(IF(
                ISNUMBER(M9:Y9),
                IF(
                    M$5:Y$5=2,
                    M9:Y9,
                    ""),
                ""))
        ),
        IF(
            Parameters!$D$16=1,
            IFERROR(
                AVERAGE(IF(
                    ISNUMBER(M9:Y9),
                    IF(
                        M$5:Y$5=1,
                        M9:Y9,
                        ""),
                    "")),
                AVERAGE(IF(
                    ISNUMBER(M9:Y9),
                    IF(
                        M$5:Y$5=2,
                        M9:Y9,
                        ""),
                    ""))
            ),
            IF(
                Parameters!$D$17=1,
                IFERROR(
                    IF(
                        OR(
                            IF(
                                ISNUMBER(M9:Y9),
                                IF(
                                    M$5:Y$5=1,
                                    M9:Y9,
                                    ""),
                                "")
                            =0),
                        0,
                        GEOMEAN(IF(
                            ISNUMBER(M9:Y9),
                            IF(
                                M$5:Y$5=1,
                                M9:Y9,
                                ""),
                            ""))
                    ),
                    IF(
                        OR(IF(
                            ISNUMBER(M9:Y9),
                            IF(
                                M$5:Y$5=2,
                                M9:Y9,
                                ""),
                            "")
                            =0),
                        0,
                        GEOMEAN(IF(
                            ISNUMBER(M9:Y9),
                            IF(
                                M$5:Y$5=2,
                                M9:Y9,
                                ""),
                            "")))
                )
            )
        )
    )
)</f>
        <v>0</v>
      </c>
      <c r="J9" s="242">
        <v>46281</v>
      </c>
      <c r="K9" s="242">
        <v>46281</v>
      </c>
      <c r="L9" s="91" t="s">
        <v>7</v>
      </c>
      <c r="M9" s="192">
        <v>10</v>
      </c>
      <c r="N9" s="192" t="s">
        <v>409</v>
      </c>
      <c r="O9" s="192">
        <v>0</v>
      </c>
      <c r="P9" s="192" t="s">
        <v>409</v>
      </c>
      <c r="Q9" s="192">
        <v>8</v>
      </c>
      <c r="R9" s="192">
        <v>-0.45999999999999902</v>
      </c>
      <c r="S9" s="192">
        <v>-0.68000000000000305</v>
      </c>
      <c r="T9" s="192" t="s">
        <v>409</v>
      </c>
      <c r="U9"/>
      <c r="V9"/>
      <c r="W9"/>
      <c r="X9"/>
      <c r="Y9" s="192"/>
      <c r="Z9" s="192"/>
      <c r="AA9" s="34"/>
      <c r="AB9" s="34"/>
      <c r="AC9" s="34"/>
      <c r="AD9" s="34"/>
      <c r="AE9" s="34"/>
      <c r="AF9" s="34"/>
      <c r="AG9" s="34"/>
      <c r="AH9" s="34"/>
      <c r="AI9" s="34"/>
      <c r="AJ9" s="34"/>
      <c r="AK9" s="34"/>
      <c r="AL9" s="195"/>
      <c r="AM9" s="195"/>
      <c r="AN9" s="87"/>
      <c r="AO9" s="87"/>
      <c r="AP9" s="87"/>
      <c r="AQ9" s="35"/>
    </row>
    <row r="10" spans="1:43" x14ac:dyDescent="0.2">
      <c r="A10" s="84">
        <v>3</v>
      </c>
      <c r="B10" s="84" t="str">
        <f ca="1"/>
        <v>Angola</v>
      </c>
      <c r="C10" s="84" t="str">
        <f ca="1"/>
        <v>AGO</v>
      </c>
      <c r="D10" s="219" t="str">
        <f ca="1"/>
        <v>SSF           Sub-Saharan Africa</v>
      </c>
      <c r="E10" s="219" t="str">
        <f ca="1"/>
        <v>IBRD</v>
      </c>
      <c r="F10" s="190" t="str">
        <f t="shared" ca="1" si="3"/>
        <v/>
      </c>
      <c r="G10" s="80">
        <f>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8.4380092438915515</v>
      </c>
      <c r="H10" s="80" cm="1">
        <f t="array" ref="H10">IF(
    SUM(IF(
            ISNUMBER(
                IF(
                    $M$4:$Y$4,
                    (M10:Y10),
                    "")),
            1,
            0))
        =0,
    NA(),
    IF(
        Parameters!$D$15=1,
        IF(
            SUM(--(ISNUMBER(IF($M$4:$Y$4=1,(M10:Y10),""))))&gt;0,
            MAX(IF(
                ISNUMBER(M10:Y10),
                IF(
                    M$4:Y$4=1,
                    M10:Y10,
                    ""),
                "")),
            MAX(IF(
                ISNUMBER(M10:Y10),
                IF(
                    M$4:Y$4=2,
                    M10:Y10,
                    ""),
                ""))
        ),
        IF(
            Parameters!$D$16=1,
            IFERROR(
                AVERAGE(IF(
                    ISNUMBER(M10:Y10),
                    IF(
                        M$4:Y$4=1,
                        M10:Y10,
                        ""),
                    "")),
                AVERAGE(IF(
                    ISNUMBER(M10:Y10),
                    IF(
                        M$4:Y$4=2,
                        M10:Y10,
                        ""),
                    ""))
            ),
            IF(
                Parameters!$D$17=1,
                IFERROR(
                    IF(
                        OR(
                            IF(
                                ISNUMBER(M10:Y10),
                                IF(
                                    M$4:Y$4=1,
                                    M10:Y10,
                                    ""),
                                "")
                            =0),
                        0,
                        GEOMEAN(IF(
                            ISNUMBER(M10:Y10),
                            IF(
                                M$4:Y$4=1,
                                M10:Y10,
                                ""),
                            ""))
                    ),
                    IF(
                        OR(IF(
                            ISNUMBER(M10:Y10),
                            IF(
                                M$4:Y$4=2,
                                M10:Y10,
                                ""),
                            "")
                            =0),
                        0,
                        GEOMEAN(IF(
                            ISNUMBER(M10:Y10),
                            IF(
                                M$4:Y$4=2,
                                M10:Y10,
                                ""),
                            "")))
                )
            )
        )
    )
)</f>
        <v>8</v>
      </c>
      <c r="I10" s="191" cm="1">
        <f t="array" ref="I10">IF(
    SUM(IF(
            ISNUMBER(
                IF(
                    $M$5:$Y$5,
                    (M10:Y10),
                    "")),
            1,
            0))
        =0,
    NA(),
    IF(
        Parameters!$D$15=1,
        IF(
            SUM(--(ISNUMBER(IF($M$5:$Y$5=1,(M10:Y10),""))))&gt;0,
            MAX(IF(
                ISNUMBER(M10:Y10),
                IF(
                    M$5:Y$5=1,
                    M10:Y10,
                    ""),
                "")),
            MAX(IF(
                ISNUMBER(M10:Y10),
                IF(
                    M$5:Y$5=2,
                    M10:Y10,
                    ""),
                ""))
        ),
        IF(
            Parameters!$D$16=1,
            IFERROR(
                AVERAGE(IF(
                    ISNUMBER(M10:Y10),
                    IF(
                        M$5:Y$5=1,
                        M10:Y10,
                        ""),
                    "")),
                AVERAGE(IF(
                    ISNUMBER(M10:Y10),
                    IF(
                        M$5:Y$5=2,
                        M10:Y10,
                        ""),
                    ""))
            ),
            IF(
                Parameters!$D$17=1,
                IFERROR(
                    IF(
                        OR(
                            IF(
                                ISNUMBER(M10:Y10),
                                IF(
                                    M$5:Y$5=1,
                                    M10:Y10,
                                    ""),
                                "")
                            =0),
                        0,
                        GEOMEAN(IF(
                            ISNUMBER(M10:Y10),
                            IF(
                                M$5:Y$5=1,
                                M10:Y10,
                                ""),
                            ""))
                    ),
                    IF(
                        OR(IF(
                            ISNUMBER(M10:Y10),
                            IF(
                                M$5:Y$5=2,
                                M10:Y10,
                                ""),
                            "")
                            =0),
                        0,
                        GEOMEAN(IF(
                            ISNUMBER(M10:Y10),
                            IF(
                                M$5:Y$5=2,
                                M10:Y10,
                                ""),
                            "")))
                )
            )
        )
    )
)</f>
        <v>8.8999999999999098</v>
      </c>
      <c r="J10" s="242">
        <v>46281</v>
      </c>
      <c r="K10" s="242">
        <v>46281</v>
      </c>
      <c r="L10" s="91" t="s">
        <v>9</v>
      </c>
      <c r="M10" s="192">
        <v>8</v>
      </c>
      <c r="N10" s="192" t="s">
        <v>409</v>
      </c>
      <c r="O10" s="192">
        <v>8.8999999999999098</v>
      </c>
      <c r="P10" s="192" t="s">
        <v>409</v>
      </c>
      <c r="Q10" s="192">
        <v>5.6</v>
      </c>
      <c r="R10" s="192">
        <v>0.44499999999999501</v>
      </c>
      <c r="S10" s="192">
        <v>0.13500000000000201</v>
      </c>
      <c r="T10" s="192" t="s">
        <v>409</v>
      </c>
      <c r="U10"/>
      <c r="V10"/>
      <c r="W10"/>
      <c r="X10"/>
      <c r="Y10" s="192"/>
      <c r="Z10" s="192"/>
      <c r="AA10" s="34"/>
      <c r="AB10" s="34"/>
      <c r="AC10" s="34"/>
      <c r="AD10" s="34"/>
      <c r="AE10" s="34"/>
      <c r="AF10" s="34"/>
      <c r="AG10" s="34"/>
      <c r="AH10" s="34"/>
      <c r="AI10" s="34"/>
      <c r="AJ10" s="34"/>
      <c r="AK10" s="34"/>
      <c r="AL10" s="195"/>
      <c r="AM10" s="195"/>
      <c r="AN10" s="87"/>
      <c r="AO10" s="87"/>
      <c r="AP10" s="87"/>
      <c r="AQ10" s="35"/>
    </row>
    <row r="11" spans="1:43" x14ac:dyDescent="0.2">
      <c r="A11" s="84">
        <v>4</v>
      </c>
      <c r="B11" s="84" t="str">
        <f ca="1"/>
        <v>Albania</v>
      </c>
      <c r="C11" s="84" t="str">
        <f ca="1"/>
        <v>ALB</v>
      </c>
      <c r="D11" s="219" t="str">
        <f ca="1"/>
        <v>ECS           Europe &amp; Central Asia</v>
      </c>
      <c r="E11" s="219" t="str">
        <f ca="1"/>
        <v>IBRD</v>
      </c>
      <c r="F11" s="190" t="str">
        <f t="shared" ca="1" si="3"/>
        <v/>
      </c>
      <c r="G11" s="80">
        <f>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0</v>
      </c>
      <c r="H11" s="80" cm="1">
        <f t="array" ref="H11">IF(
    SUM(IF(
            ISNUMBER(
                IF(
                    $M$4:$Y$4,
                    (M11:Y11),
                    "")),
            1,
            0))
        =0,
    NA(),
    IF(
        Parameters!$D$15=1,
        IF(
            SUM(--(ISNUMBER(IF($M$4:$Y$4=1,(M11:Y11),""))))&gt;0,
            MAX(IF(
                ISNUMBER(M11:Y11),
                IF(
                    M$4:Y$4=1,
                    M11:Y11,
                    ""),
                "")),
            MAX(IF(
                ISNUMBER(M11:Y11),
                IF(
                    M$4:Y$4=2,
                    M11:Y11,
                    ""),
                ""))
        ),
        IF(
            Parameters!$D$16=1,
            IFERROR(
                AVERAGE(IF(
                    ISNUMBER(M11:Y11),
                    IF(
                        M$4:Y$4=1,
                        M11:Y11,
                        ""),
                    "")),
                AVERAGE(IF(
                    ISNUMBER(M11:Y11),
                    IF(
                        M$4:Y$4=2,
                        M11:Y11,
                        ""),
                    ""))
            ),
            IF(
                Parameters!$D$17=1,
                IFERROR(
                    IF(
                        OR(
                            IF(
                                ISNUMBER(M11:Y11),
                                IF(
                                    M$4:Y$4=1,
                                    M11:Y11,
                                    ""),
                                "")
                            =0),
                        0,
                        GEOMEAN(IF(
                            ISNUMBER(M11:Y11),
                            IF(
                                M$4:Y$4=1,
                                M11:Y11,
                                ""),
                            ""))
                    ),
                    IF(
                        OR(IF(
                            ISNUMBER(M11:Y11),
                            IF(
                                M$4:Y$4=2,
                                M11:Y11,
                                ""),
                            "")
                            =0),
                        0,
                        GEOMEAN(IF(
                            ISNUMBER(M11:Y11),
                            IF(
                                M$4:Y$4=2,
                                M11:Y11,
                                ""),
                            "")))
                )
            )
        )
    )
)</f>
        <v>3.1428571428571401</v>
      </c>
      <c r="I11" s="191" cm="1">
        <f t="array" ref="I11">IF(
    SUM(IF(
            ISNUMBER(
                IF(
                    $M$5:$Y$5,
                    (M11:Y11),
                    "")),
            1,
            0))
        =0,
    NA(),
    IF(
        Parameters!$D$15=1,
        IF(
            SUM(--(ISNUMBER(IF($M$5:$Y$5=1,(M11:Y11),""))))&gt;0,
            MAX(IF(
                ISNUMBER(M11:Y11),
                IF(
                    M$5:Y$5=1,
                    M11:Y11,
                    ""),
                "")),
            MAX(IF(
                ISNUMBER(M11:Y11),
                IF(
                    M$5:Y$5=2,
                    M11:Y11,
                    ""),
                ""))
        ),
        IF(
            Parameters!$D$16=1,
            IFERROR(
                AVERAGE(IF(
                    ISNUMBER(M11:Y11),
                    IF(
                        M$5:Y$5=1,
                        M11:Y11,
                        ""),
                    "")),
                AVERAGE(IF(
                    ISNUMBER(M11:Y11),
                    IF(
                        M$5:Y$5=2,
                        M11:Y11,
                        ""),
                    ""))
            ),
            IF(
                Parameters!$D$17=1,
                IFERROR(
                    IF(
                        OR(
                            IF(
                                ISNUMBER(M11:Y11),
                                IF(
                                    M$5:Y$5=1,
                                    M11:Y11,
                                    ""),
                                "")
                            =0),
                        0,
                        GEOMEAN(IF(
                            ISNUMBER(M11:Y11),
                            IF(
                                M$5:Y$5=1,
                                M11:Y11,
                                ""),
                            ""))
                    ),
                    IF(
                        OR(IF(
                            ISNUMBER(M11:Y11),
                            IF(
                                M$5:Y$5=2,
                                M11:Y11,
                                ""),
                            "")
                            =0),
                        0,
                        GEOMEAN(IF(
                            ISNUMBER(M11:Y11),
                            IF(
                                M$5:Y$5=2,
                                M11:Y11,
                                ""),
                            "")))
                )
            )
        )
    )
)</f>
        <v>0</v>
      </c>
      <c r="J11" s="242">
        <v>45765</v>
      </c>
      <c r="K11" s="242">
        <v>46281</v>
      </c>
      <c r="L11" s="91" t="s">
        <v>11</v>
      </c>
      <c r="M11" s="192">
        <v>3.1428571428571401</v>
      </c>
      <c r="N11" s="192">
        <v>0</v>
      </c>
      <c r="O11" s="192">
        <v>0</v>
      </c>
      <c r="P11" s="192" t="s">
        <v>409</v>
      </c>
      <c r="Q11" s="192">
        <v>2.2000000000000002</v>
      </c>
      <c r="R11" s="192">
        <v>0</v>
      </c>
      <c r="S11" s="192">
        <v>-0.04</v>
      </c>
      <c r="T11" s="192" t="s">
        <v>409</v>
      </c>
      <c r="U11"/>
      <c r="V11"/>
      <c r="W11"/>
      <c r="X11"/>
      <c r="Y11" s="192"/>
      <c r="Z11" s="192"/>
      <c r="AA11" s="34"/>
      <c r="AB11" s="34"/>
      <c r="AC11" s="34"/>
      <c r="AD11" s="34"/>
      <c r="AE11" s="34"/>
      <c r="AF11" s="34"/>
      <c r="AG11" s="34"/>
      <c r="AH11" s="34"/>
      <c r="AI11" s="34"/>
      <c r="AJ11" s="34"/>
      <c r="AK11" s="34"/>
      <c r="AL11" s="195"/>
      <c r="AM11" s="195"/>
      <c r="AN11" s="87"/>
      <c r="AO11" s="87"/>
      <c r="AP11" s="87"/>
      <c r="AQ11" s="35"/>
    </row>
    <row r="12" spans="1:43" x14ac:dyDescent="0.2">
      <c r="A12" s="84">
        <v>5</v>
      </c>
      <c r="B12" s="84" t="str">
        <f ca="1"/>
        <v>Andorra</v>
      </c>
      <c r="C12" s="84" t="str">
        <f ca="1"/>
        <v>AND</v>
      </c>
      <c r="D12" s="219" t="str">
        <f ca="1"/>
        <v>ECS           Europe &amp; Central Asia</v>
      </c>
      <c r="E12" s="219" t="str">
        <f ca="1"/>
        <v>NA</v>
      </c>
      <c r="F12" s="190" t="str">
        <f t="shared" ca="1" si="3"/>
        <v/>
      </c>
      <c r="G12" s="80">
        <f>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0</v>
      </c>
      <c r="H12" s="80" t="e" cm="1">
        <f t="array" ref="H12">IF(
    SUM(IF(
            ISNUMBER(
                IF(
                    $M$4:$Y$4,
                    (M12:Y12),
                    "")),
            1,
            0))
        =0,
    NA(),
    IF(
        Parameters!$D$15=1,
        IF(
            SUM(--(ISNUMBER(IF($M$4:$Y$4=1,(M12:Y12),""))))&gt;0,
            MAX(IF(
                ISNUMBER(M12:Y12),
                IF(
                    M$4:Y$4=1,
                    M12:Y12,
                    ""),
                "")),
            MAX(IF(
                ISNUMBER(M12:Y12),
                IF(
                    M$4:Y$4=2,
                    M12:Y12,
                    ""),
                ""))
        ),
        IF(
            Parameters!$D$16=1,
            IFERROR(
                AVERAGE(IF(
                    ISNUMBER(M12:Y12),
                    IF(
                        M$4:Y$4=1,
                        M12:Y12,
                        ""),
                    "")),
                AVERAGE(IF(
                    ISNUMBER(M12:Y12),
                    IF(
                        M$4:Y$4=2,
                        M12:Y12,
                        ""),
                    ""))
            ),
            IF(
                Parameters!$D$17=1,
                IFERROR(
                    IF(
                        OR(
                            IF(
                                ISNUMBER(M12:Y12),
                                IF(
                                    M$4:Y$4=1,
                                    M12:Y12,
                                    ""),
                                "")
                            =0),
                        0,
                        GEOMEAN(IF(
                            ISNUMBER(M12:Y12),
                            IF(
                                M$4:Y$4=1,
                                M12:Y12,
                                ""),
                            ""))
                    ),
                    IF(
                        OR(IF(
                            ISNUMBER(M12:Y12),
                            IF(
                                M$4:Y$4=2,
                                M12:Y12,
                                ""),
                            "")
                            =0),
                        0,
                        GEOMEAN(IF(
                            ISNUMBER(M12:Y12),
                            IF(
                                M$4:Y$4=2,
                                M12:Y12,
                                ""),
                            "")))
                )
            )
        )
    )
)</f>
        <v>#N/A</v>
      </c>
      <c r="I12" s="191" cm="1">
        <f t="array" ref="I12">IF(
    SUM(IF(
            ISNUMBER(
                IF(
                    $M$5:$Y$5,
                    (M12:Y12),
                    "")),
            1,
            0))
        =0,
    NA(),
    IF(
        Parameters!$D$15=1,
        IF(
            SUM(--(ISNUMBER(IF($M$5:$Y$5=1,(M12:Y12),""))))&gt;0,
            MAX(IF(
                ISNUMBER(M12:Y12),
                IF(
                    M$5:Y$5=1,
                    M12:Y12,
                    ""),
                "")),
            MAX(IF(
                ISNUMBER(M12:Y12),
                IF(
                    M$5:Y$5=2,
                    M12:Y12,
                    ""),
                ""))
        ),
        IF(
            Parameters!$D$16=1,
            IFERROR(
                AVERAGE(IF(
                    ISNUMBER(M12:Y12),
                    IF(
                        M$5:Y$5=1,
                        M12:Y12,
                        ""),
                    "")),
                AVERAGE(IF(
                    ISNUMBER(M12:Y12),
                    IF(
                        M$5:Y$5=2,
                        M12:Y12,
                        ""),
                    ""))
            ),
            IF(
                Parameters!$D$17=1,
                IFERROR(
                    IF(
                        OR(
                            IF(
                                ISNUMBER(M12:Y12),
                                IF(
                                    M$5:Y$5=1,
                                    M12:Y12,
                                    ""),
                                "")
                            =0),
                        0,
                        GEOMEAN(IF(
                            ISNUMBER(M12:Y12),
                            IF(
                                M$5:Y$5=1,
                                M12:Y12,
                                ""),
                            ""))
                    ),
                    IF(
                        OR(IF(
                            ISNUMBER(M12:Y12),
                            IF(
                                M$5:Y$5=2,
                                M12:Y12,
                                ""),
                            "")
                            =0),
                        0,
                        GEOMEAN(IF(
                            ISNUMBER(M12:Y12),
                            IF(
                                M$5:Y$5=2,
                                M12:Y12,
                                ""),
                            "")))
                )
            )
        )
    )
)</f>
        <v>0</v>
      </c>
      <c r="J12" s="242" t="s">
        <v>409</v>
      </c>
      <c r="K12" s="242">
        <v>46281</v>
      </c>
      <c r="L12" s="91" t="s">
        <v>668</v>
      </c>
      <c r="M12" s="192" t="s">
        <v>409</v>
      </c>
      <c r="N12" s="192">
        <v>0</v>
      </c>
      <c r="O12" s="192">
        <v>0</v>
      </c>
      <c r="P12" s="192" t="s">
        <v>409</v>
      </c>
      <c r="Q12" s="192" t="s">
        <v>409</v>
      </c>
      <c r="R12" s="192">
        <v>0</v>
      </c>
      <c r="S12" s="192">
        <v>0</v>
      </c>
      <c r="T12" s="192" t="s">
        <v>409</v>
      </c>
      <c r="U12"/>
      <c r="V12"/>
      <c r="W12"/>
      <c r="X12"/>
      <c r="Y12" s="192"/>
      <c r="Z12" s="192"/>
      <c r="AA12" s="34"/>
      <c r="AB12" s="34"/>
      <c r="AC12" s="34"/>
      <c r="AD12" s="34"/>
      <c r="AE12" s="34"/>
      <c r="AF12" s="34"/>
      <c r="AG12" s="34"/>
      <c r="AH12" s="34"/>
      <c r="AI12" s="34"/>
      <c r="AJ12" s="34"/>
      <c r="AK12" s="34"/>
      <c r="AL12" s="195"/>
      <c r="AM12" s="195"/>
      <c r="AN12" s="87"/>
      <c r="AO12" s="87"/>
      <c r="AP12" s="87"/>
      <c r="AQ12" s="35"/>
    </row>
    <row r="13" spans="1:43" x14ac:dyDescent="0.2">
      <c r="A13" s="84">
        <v>6</v>
      </c>
      <c r="B13" s="84" t="str">
        <f ca="1"/>
        <v>United Arab Emirates</v>
      </c>
      <c r="C13" s="84" t="str">
        <f ca="1"/>
        <v>ARE</v>
      </c>
      <c r="D13" s="219" t="str">
        <f ca="1"/>
        <v>MEA           Middle East &amp; North Africa</v>
      </c>
      <c r="E13" s="219" t="str">
        <f ca="1"/>
        <v>NA</v>
      </c>
      <c r="F13" s="190" t="str">
        <f t="shared" ca="1" si="3"/>
        <v/>
      </c>
      <c r="G13" s="80">
        <f>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0</v>
      </c>
      <c r="H13" s="80" cm="1">
        <f t="array" ref="H13">IF(
    SUM(IF(
            ISNUMBER(
                IF(
                    $M$4:$Y$4,
                    (M13:Y13),
                    "")),
            1,
            0))
        =0,
    NA(),
    IF(
        Parameters!$D$15=1,
        IF(
            SUM(--(ISNUMBER(IF($M$4:$Y$4=1,(M13:Y13),""))))&gt;0,
            MAX(IF(
                ISNUMBER(M13:Y13),
                IF(
                    M$4:Y$4=1,
                    M13:Y13,
                    ""),
                "")),
            MAX(IF(
                ISNUMBER(M13:Y13),
                IF(
                    M$4:Y$4=2,
                    M13:Y13,
                    ""),
                ""))
        ),
        IF(
            Parameters!$D$16=1,
            IFERROR(
                AVERAGE(IF(
                    ISNUMBER(M13:Y13),
                    IF(
                        M$4:Y$4=1,
                        M13:Y13,
                        ""),
                    "")),
                AVERAGE(IF(
                    ISNUMBER(M13:Y13),
                    IF(
                        M$4:Y$4=2,
                        M13:Y13,
                        ""),
                    ""))
            ),
            IF(
                Parameters!$D$17=1,
                IFERROR(
                    IF(
                        OR(
                            IF(
                                ISNUMBER(M13:Y13),
                                IF(
                                    M$4:Y$4=1,
                                    M13:Y13,
                                    ""),
                                "")
                            =0),
                        0,
                        GEOMEAN(IF(
                            ISNUMBER(M13:Y13),
                            IF(
                                M$4:Y$4=1,
                                M13:Y13,
                                ""),
                            ""))
                    ),
                    IF(
                        OR(IF(
                            ISNUMBER(M13:Y13),
                            IF(
                                M$4:Y$4=2,
                                M13:Y13,
                                ""),
                            "")
                            =0),
                        0,
                        GEOMEAN(IF(
                            ISNUMBER(M13:Y13),
                            IF(
                                M$4:Y$4=2,
                                M13:Y13,
                                ""),
                            "")))
                )
            )
        )
    )
)</f>
        <v>0.14285714285714199</v>
      </c>
      <c r="I13" s="191" cm="1">
        <f t="array" ref="I13">IF(
    SUM(IF(
            ISNUMBER(
                IF(
                    $M$5:$Y$5,
                    (M13:Y13),
                    "")),
            1,
            0))
        =0,
    NA(),
    IF(
        Parameters!$D$15=1,
        IF(
            SUM(--(ISNUMBER(IF($M$5:$Y$5=1,(M13:Y13),""))))&gt;0,
            MAX(IF(
                ISNUMBER(M13:Y13),
                IF(
                    M$5:Y$5=1,
                    M13:Y13,
                    ""),
                "")),
            MAX(IF(
                ISNUMBER(M13:Y13),
                IF(
                    M$5:Y$5=2,
                    M13:Y13,
                    ""),
                ""))
        ),
        IF(
            Parameters!$D$16=1,
            IFERROR(
                AVERAGE(IF(
                    ISNUMBER(M13:Y13),
                    IF(
                        M$5:Y$5=1,
                        M13:Y13,
                        ""),
                    "")),
                AVERAGE(IF(
                    ISNUMBER(M13:Y13),
                    IF(
                        M$5:Y$5=2,
                        M13:Y13,
                        ""),
                    ""))
            ),
            IF(
                Parameters!$D$17=1,
                IFERROR(
                    IF(
                        OR(
                            IF(
                                ISNUMBER(M13:Y13),
                                IF(
                                    M$5:Y$5=1,
                                    M13:Y13,
                                    ""),
                                "")
                            =0),
                        0,
                        GEOMEAN(IF(
                            ISNUMBER(M13:Y13),
                            IF(
                                M$5:Y$5=1,
                                M13:Y13,
                                ""),
                            ""))
                    ),
                    IF(
                        OR(IF(
                            ISNUMBER(M13:Y13),
                            IF(
                                M$5:Y$5=2,
                                M13:Y13,
                                ""),
                            "")
                            =0),
                        0,
                        GEOMEAN(IF(
                            ISNUMBER(M13:Y13),
                            IF(
                                M$5:Y$5=2,
                                M13:Y13,
                                ""),
                            "")))
                )
            )
        )
    )
)</f>
        <v>0</v>
      </c>
      <c r="J13" s="242">
        <v>45023</v>
      </c>
      <c r="K13" s="242">
        <v>46281</v>
      </c>
      <c r="L13" s="91" t="s">
        <v>13</v>
      </c>
      <c r="M13" s="192">
        <v>0.14285714285714199</v>
      </c>
      <c r="N13" s="192" t="s">
        <v>409</v>
      </c>
      <c r="O13" s="192">
        <v>0</v>
      </c>
      <c r="P13" s="192" t="s">
        <v>409</v>
      </c>
      <c r="Q13" s="192">
        <v>0.1</v>
      </c>
      <c r="R13" s="192">
        <v>0</v>
      </c>
      <c r="S13" s="192">
        <v>0</v>
      </c>
      <c r="T13" s="192" t="s">
        <v>409</v>
      </c>
      <c r="U13"/>
      <c r="V13"/>
      <c r="W13"/>
      <c r="X13"/>
      <c r="Y13" s="192"/>
      <c r="Z13" s="192"/>
      <c r="AA13" s="34"/>
      <c r="AB13" s="34"/>
      <c r="AC13" s="34"/>
      <c r="AD13" s="34"/>
      <c r="AE13" s="34"/>
      <c r="AF13" s="34"/>
      <c r="AG13" s="34"/>
      <c r="AH13" s="34"/>
      <c r="AI13" s="34"/>
      <c r="AJ13" s="34"/>
      <c r="AK13" s="34"/>
      <c r="AL13" s="195"/>
      <c r="AM13" s="195"/>
      <c r="AN13" s="87"/>
      <c r="AO13" s="87"/>
      <c r="AP13" s="87"/>
      <c r="AQ13" s="35"/>
    </row>
    <row r="14" spans="1:43" x14ac:dyDescent="0.2">
      <c r="A14" s="84">
        <v>7</v>
      </c>
      <c r="B14" s="84" t="str">
        <f ca="1"/>
        <v>Argentina</v>
      </c>
      <c r="C14" s="84" t="str">
        <f ca="1"/>
        <v>ARG</v>
      </c>
      <c r="D14" s="219" t="str">
        <f ca="1"/>
        <v>LCN           Latin America &amp; Caribbean</v>
      </c>
      <c r="E14" s="219" t="str">
        <f ca="1"/>
        <v>IBRD</v>
      </c>
      <c r="F14" s="190" t="str">
        <f t="shared" ca="1" si="3"/>
        <v/>
      </c>
      <c r="G14" s="80">
        <f>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0.70710678118654757</v>
      </c>
      <c r="H14" s="80" cm="1">
        <f t="array" ref="H14">IF(
    SUM(IF(
            ISNUMBER(
                IF(
                    $M$4:$Y$4,
                    (M14:Y14),
                    "")),
            1,
            0))
        =0,
    NA(),
    IF(
        Parameters!$D$15=1,
        IF(
            SUM(--(ISNUMBER(IF($M$4:$Y$4=1,(M14:Y14),""))))&gt;0,
            MAX(IF(
                ISNUMBER(M14:Y14),
                IF(
                    M$4:Y$4=1,
                    M14:Y14,
                    ""),
                "")),
            MAX(IF(
                ISNUMBER(M14:Y14),
                IF(
                    M$4:Y$4=2,
                    M14:Y14,
                    ""),
                ""))
        ),
        IF(
            Parameters!$D$16=1,
            IFERROR(
                AVERAGE(IF(
                    ISNUMBER(M14:Y14),
                    IF(
                        M$4:Y$4=1,
                        M14:Y14,
                        ""),
                    "")),
                AVERAGE(IF(
                    ISNUMBER(M14:Y14),
                    IF(
                        M$4:Y$4=2,
                        M14:Y14,
                        ""),
                    ""))
            ),
            IF(
                Parameters!$D$17=1,
                IFERROR(
                    IF(
                        OR(
                            IF(
                                ISNUMBER(M14:Y14),
                                IF(
                                    M$4:Y$4=1,
                                    M14:Y14,
                                    ""),
                                "")
                            =0),
                        0,
                        GEOMEAN(IF(
                            ISNUMBER(M14:Y14),
                            IF(
                                M$4:Y$4=1,
                                M14:Y14,
                                ""),
                            ""))
                    ),
                    IF(
                        OR(IF(
                            ISNUMBER(M14:Y14),
                            IF(
                                M$4:Y$4=2,
                                M14:Y14,
                                ""),
                            "")
                            =0),
                        0,
                        GEOMEAN(IF(
                            ISNUMBER(M14:Y14),
                            IF(
                                M$4:Y$4=2,
                                M14:Y14,
                                ""),
                            "")))
                )
            )
        )
    )
)</f>
        <v>2</v>
      </c>
      <c r="I14" s="191" cm="1">
        <f t="array" ref="I14">IF(
    SUM(IF(
            ISNUMBER(
                IF(
                    $M$5:$Y$5,
                    (M14:Y14),
                    "")),
            1,
            0))
        =0,
    NA(),
    IF(
        Parameters!$D$15=1,
        IF(
            SUM(--(ISNUMBER(IF($M$5:$Y$5=1,(M14:Y14),""))))&gt;0,
            MAX(IF(
                ISNUMBER(M14:Y14),
                IF(
                    M$5:Y$5=1,
                    M14:Y14,
                    ""),
                "")),
            MAX(IF(
                ISNUMBER(M14:Y14),
                IF(
                    M$5:Y$5=2,
                    M14:Y14,
                    ""),
                ""))
        ),
        IF(
            Parameters!$D$16=1,
            IFERROR(
                AVERAGE(IF(
                    ISNUMBER(M14:Y14),
                    IF(
                        M$5:Y$5=1,
                        M14:Y14,
                        ""),
                    "")),
                AVERAGE(IF(
                    ISNUMBER(M14:Y14),
                    IF(
                        M$5:Y$5=2,
                        M14:Y14,
                        ""),
                    ""))
            ),
            IF(
                Parameters!$D$17=1,
                IFERROR(
                    IF(
                        OR(
                            IF(
                                ISNUMBER(M14:Y14),
                                IF(
                                    M$5:Y$5=1,
                                    M14:Y14,
                                    ""),
                                "")
                            =0),
                        0,
                        GEOMEAN(IF(
                            ISNUMBER(M14:Y14),
                            IF(
                                M$5:Y$5=1,
                                M14:Y14,
                                ""),
                            ""))
                    ),
                    IF(
                        OR(IF(
                            ISNUMBER(M14:Y14),
                            IF(
                                M$5:Y$5=2,
                                M14:Y14,
                                ""),
                            "")
                            =0),
                        0,
                        GEOMEAN(IF(
                            ISNUMBER(M14:Y14),
                            IF(
                                M$5:Y$5=2,
                                M14:Y14,
                                ""),
                            "")))
                )
            )
        )
    )
)</f>
        <v>0.25</v>
      </c>
      <c r="J14" s="242">
        <v>45765</v>
      </c>
      <c r="K14" s="242">
        <v>45219</v>
      </c>
      <c r="L14" s="91" t="s">
        <v>15</v>
      </c>
      <c r="M14" s="192">
        <v>2</v>
      </c>
      <c r="N14" s="192">
        <v>0.25</v>
      </c>
      <c r="O14" s="192" t="s">
        <v>409</v>
      </c>
      <c r="P14" s="192" t="s">
        <v>409</v>
      </c>
      <c r="Q14" s="192">
        <v>1.4</v>
      </c>
      <c r="R14" s="192" t="s">
        <v>409</v>
      </c>
      <c r="S14" s="192" t="s">
        <v>409</v>
      </c>
      <c r="T14" s="192" t="s">
        <v>409</v>
      </c>
      <c r="U14"/>
      <c r="V14"/>
      <c r="W14"/>
      <c r="X14"/>
      <c r="Y14" s="192"/>
      <c r="Z14" s="192"/>
      <c r="AA14" s="34"/>
      <c r="AB14" s="34"/>
      <c r="AC14" s="34"/>
      <c r="AD14" s="34"/>
      <c r="AE14" s="34"/>
      <c r="AF14" s="34"/>
      <c r="AG14" s="34"/>
      <c r="AH14" s="34"/>
      <c r="AI14" s="34"/>
      <c r="AJ14" s="34"/>
      <c r="AK14" s="34"/>
      <c r="AL14" s="195"/>
      <c r="AM14" s="195"/>
      <c r="AN14" s="103"/>
      <c r="AO14" s="103"/>
      <c r="AP14" s="103"/>
      <c r="AQ14" s="35"/>
    </row>
    <row r="15" spans="1:43" x14ac:dyDescent="0.2">
      <c r="A15" s="84">
        <v>8</v>
      </c>
      <c r="B15" s="84" t="str">
        <f ca="1"/>
        <v>Armenia</v>
      </c>
      <c r="C15" s="84" t="str">
        <f ca="1"/>
        <v>ARM</v>
      </c>
      <c r="D15" s="219" t="str">
        <f ca="1"/>
        <v>ECS           Europe &amp; Central Asia</v>
      </c>
      <c r="E15" s="219" t="str">
        <f ca="1"/>
        <v>IBRD</v>
      </c>
      <c r="F15" s="190" t="str">
        <f t="shared" ca="1" si="3"/>
        <v/>
      </c>
      <c r="G15" s="80">
        <f>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1.2247448713915869</v>
      </c>
      <c r="H15" s="80" cm="1">
        <f t="array" ref="H15">IF(
    SUM(IF(
            ISNUMBER(
                IF(
                    $M$4:$Y$4,
                    (M15:Y15),
                    "")),
            1,
            0))
        =0,
    NA(),
    IF(
        Parameters!$D$15=1,
        IF(
            SUM(--(ISNUMBER(IF($M$4:$Y$4=1,(M15:Y15),""))))&gt;0,
            MAX(IF(
                ISNUMBER(M15:Y15),
                IF(
                    M$4:Y$4=1,
                    M15:Y15,
                    ""),
                "")),
            MAX(IF(
                ISNUMBER(M15:Y15),
                IF(
                    M$4:Y$4=2,
                    M15:Y15,
                    ""),
                ""))
        ),
        IF(
            Parameters!$D$16=1,
            IFERROR(
                AVERAGE(IF(
                    ISNUMBER(M15:Y15),
                    IF(
                        M$4:Y$4=1,
                        M15:Y15,
                        ""),
                    "")),
                AVERAGE(IF(
                    ISNUMBER(M15:Y15),
                    IF(
                        M$4:Y$4=2,
                        M15:Y15,
                        ""),
                    ""))
            ),
            IF(
                Parameters!$D$17=1,
                IFERROR(
                    IF(
                        OR(
                            IF(
                                ISNUMBER(M15:Y15),
                                IF(
                                    M$4:Y$4=1,
                                    M15:Y15,
                                    ""),
                                "")
                            =0),
                        0,
                        GEOMEAN(IF(
                            ISNUMBER(M15:Y15),
                            IF(
                                M$4:Y$4=1,
                                M15:Y15,
                                ""),
                            ""))
                    ),
                    IF(
                        OR(IF(
                            ISNUMBER(M15:Y15),
                            IF(
                                M$4:Y$4=2,
                                M15:Y15,
                                ""),
                            "")
                            =0),
                        0,
                        GEOMEAN(IF(
                            ISNUMBER(M15:Y15),
                            IF(
                                M$4:Y$4=2,
                                M15:Y15,
                                ""),
                            "")))
                )
            )
        )
    )
)</f>
        <v>2.9999999999999898</v>
      </c>
      <c r="I15" s="191" cm="1">
        <f t="array" ref="I15">IF(
    SUM(IF(
            ISNUMBER(
                IF(
                    $M$5:$Y$5,
                    (M15:Y15),
                    "")),
            1,
            0))
        =0,
    NA(),
    IF(
        Parameters!$D$15=1,
        IF(
            SUM(--(ISNUMBER(IF($M$5:$Y$5=1,(M15:Y15),""))))&gt;0,
            MAX(IF(
                ISNUMBER(M15:Y15),
                IF(
                    M$5:Y$5=1,
                    M15:Y15,
                    ""),
                "")),
            MAX(IF(
                ISNUMBER(M15:Y15),
                IF(
                    M$5:Y$5=2,
                    M15:Y15,
                    ""),
                ""))
        ),
        IF(
            Parameters!$D$16=1,
            IFERROR(
                AVERAGE(IF(
                    ISNUMBER(M15:Y15),
                    IF(
                        M$5:Y$5=1,
                        M15:Y15,
                        ""),
                    "")),
                AVERAGE(IF(
                    ISNUMBER(M15:Y15),
                    IF(
                        M$5:Y$5=2,
                        M15:Y15,
                        ""),
                    ""))
            ),
            IF(
                Parameters!$D$17=1,
                IFERROR(
                    IF(
                        OR(
                            IF(
                                ISNUMBER(M15:Y15),
                                IF(
                                    M$5:Y$5=1,
                                    M15:Y15,
                                    ""),
                                "")
                            =0),
                        0,
                        GEOMEAN(IF(
                            ISNUMBER(M15:Y15),
                            IF(
                                M$5:Y$5=1,
                                M15:Y15,
                                ""),
                            ""))
                    ),
                    IF(
                        OR(IF(
                            ISNUMBER(M15:Y15),
                            IF(
                                M$5:Y$5=2,
                                M15:Y15,
                                ""),
                            "")
                            =0),
                        0,
                        GEOMEAN(IF(
                            ISNUMBER(M15:Y15),
                            IF(
                                M$5:Y$5=2,
                                M15:Y15,
                                ""),
                            "")))
                )
            )
        )
    )
)</f>
        <v>0.5</v>
      </c>
      <c r="J15" s="242">
        <v>46281</v>
      </c>
      <c r="K15" s="242">
        <v>45219</v>
      </c>
      <c r="L15" s="91" t="s">
        <v>17</v>
      </c>
      <c r="M15" s="192">
        <v>2.9999999999999898</v>
      </c>
      <c r="N15" s="192">
        <v>0.5</v>
      </c>
      <c r="O15" s="192">
        <v>0</v>
      </c>
      <c r="P15" s="192" t="s">
        <v>409</v>
      </c>
      <c r="Q15" s="192">
        <v>2.1</v>
      </c>
      <c r="R15" s="192">
        <v>-0.09</v>
      </c>
      <c r="S15" s="192">
        <v>-0.17499999999999999</v>
      </c>
      <c r="T15" s="192" t="s">
        <v>409</v>
      </c>
      <c r="U15"/>
      <c r="V15"/>
      <c r="W15"/>
      <c r="X15"/>
      <c r="Y15" s="192"/>
      <c r="Z15" s="192"/>
      <c r="AA15" s="34"/>
      <c r="AB15" s="34"/>
      <c r="AC15" s="34"/>
      <c r="AD15" s="34"/>
      <c r="AE15" s="34"/>
      <c r="AF15" s="34"/>
      <c r="AG15" s="34"/>
      <c r="AH15" s="34"/>
      <c r="AI15" s="34"/>
      <c r="AJ15" s="34"/>
      <c r="AK15" s="34"/>
      <c r="AL15" s="195"/>
      <c r="AM15" s="195"/>
      <c r="AN15" s="80"/>
      <c r="AO15" s="80"/>
      <c r="AP15" s="80"/>
      <c r="AQ15" s="35"/>
    </row>
    <row r="16" spans="1:43" x14ac:dyDescent="0.2">
      <c r="A16" s="84">
        <v>9</v>
      </c>
      <c r="B16" s="84" t="str">
        <f ca="1"/>
        <v>American Samoa</v>
      </c>
      <c r="C16" s="84" t="str">
        <f ca="1"/>
        <v>ASM</v>
      </c>
      <c r="D16" s="219" t="str">
        <f ca="1"/>
        <v>EAS           East Asia &amp; Pacific</v>
      </c>
      <c r="E16" s="219" t="str">
        <f ca="1"/>
        <v>NA</v>
      </c>
      <c r="F16" s="190" t="str">
        <f t="shared" ca="1" si="3"/>
        <v/>
      </c>
      <c r="G16" s="80">
        <f>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0</v>
      </c>
      <c r="H16" s="80" t="e" cm="1">
        <f t="array" ref="H16">IF(
    SUM(IF(
            ISNUMBER(
                IF(
                    $M$4:$Y$4,
                    (M16:Y16),
                    "")),
            1,
            0))
        =0,
    NA(),
    IF(
        Parameters!$D$15=1,
        IF(
            SUM(--(ISNUMBER(IF($M$4:$Y$4=1,(M16:Y16),""))))&gt;0,
            MAX(IF(
                ISNUMBER(M16:Y16),
                IF(
                    M$4:Y$4=1,
                    M16:Y16,
                    ""),
                "")),
            MAX(IF(
                ISNUMBER(M16:Y16),
                IF(
                    M$4:Y$4=2,
                    M16:Y16,
                    ""),
                ""))
        ),
        IF(
            Parameters!$D$16=1,
            IFERROR(
                AVERAGE(IF(
                    ISNUMBER(M16:Y16),
                    IF(
                        M$4:Y$4=1,
                        M16:Y16,
                        ""),
                    "")),
                AVERAGE(IF(
                    ISNUMBER(M16:Y16),
                    IF(
                        M$4:Y$4=2,
                        M16:Y16,
                        ""),
                    ""))
            ),
            IF(
                Parameters!$D$17=1,
                IFERROR(
                    IF(
                        OR(
                            IF(
                                ISNUMBER(M16:Y16),
                                IF(
                                    M$4:Y$4=1,
                                    M16:Y16,
                                    ""),
                                "")
                            =0),
                        0,
                        GEOMEAN(IF(
                            ISNUMBER(M16:Y16),
                            IF(
                                M$4:Y$4=1,
                                M16:Y16,
                                ""),
                            ""))
                    ),
                    IF(
                        OR(IF(
                            ISNUMBER(M16:Y16),
                            IF(
                                M$4:Y$4=2,
                                M16:Y16,
                                ""),
                            "")
                            =0),
                        0,
                        GEOMEAN(IF(
                            ISNUMBER(M16:Y16),
                            IF(
                                M$4:Y$4=2,
                                M16:Y16,
                                ""),
                            "")))
                )
            )
        )
    )
)</f>
        <v>#N/A</v>
      </c>
      <c r="I16" s="191" cm="1">
        <f t="array" ref="I16">IF(
    SUM(IF(
            ISNUMBER(
                IF(
                    $M$5:$Y$5,
                    (M16:Y16),
                    "")),
            1,
            0))
        =0,
    NA(),
    IF(
        Parameters!$D$15=1,
        IF(
            SUM(--(ISNUMBER(IF($M$5:$Y$5=1,(M16:Y16),""))))&gt;0,
            MAX(IF(
                ISNUMBER(M16:Y16),
                IF(
                    M$5:Y$5=1,
                    M16:Y16,
                    ""),
                "")),
            MAX(IF(
                ISNUMBER(M16:Y16),
                IF(
                    M$5:Y$5=2,
                    M16:Y16,
                    ""),
                ""))
        ),
        IF(
            Parameters!$D$16=1,
            IFERROR(
                AVERAGE(IF(
                    ISNUMBER(M16:Y16),
                    IF(
                        M$5:Y$5=1,
                        M16:Y16,
                        ""),
                    "")),
                AVERAGE(IF(
                    ISNUMBER(M16:Y16),
                    IF(
                        M$5:Y$5=2,
                        M16:Y16,
                        ""),
                    ""))
            ),
            IF(
                Parameters!$D$17=1,
                IFERROR(
                    IF(
                        OR(
                            IF(
                                ISNUMBER(M16:Y16),
                                IF(
                                    M$5:Y$5=1,
                                    M16:Y16,
                                    ""),
                                "")
                            =0),
                        0,
                        GEOMEAN(IF(
                            ISNUMBER(M16:Y16),
                            IF(
                                M$5:Y$5=1,
                                M16:Y16,
                                ""),
                            ""))
                    ),
                    IF(
                        OR(IF(
                            ISNUMBER(M16:Y16),
                            IF(
                                M$5:Y$5=2,
                                M16:Y16,
                                ""),
                            "")
                            =0),
                        0,
                        GEOMEAN(IF(
                            ISNUMBER(M16:Y16),
                            IF(
                                M$5:Y$5=2,
                                M16:Y16,
                                ""),
                            "")))
                )
            )
        )
    )
)</f>
        <v>0</v>
      </c>
      <c r="J16" s="242" t="s">
        <v>409</v>
      </c>
      <c r="K16" s="242">
        <v>46281</v>
      </c>
      <c r="L16" s="239" t="s">
        <v>669</v>
      </c>
      <c r="M16" s="192" t="s">
        <v>409</v>
      </c>
      <c r="N16" s="192" t="s">
        <v>409</v>
      </c>
      <c r="O16" s="192">
        <v>0</v>
      </c>
      <c r="P16" s="192" t="s">
        <v>409</v>
      </c>
      <c r="Q16" s="192" t="s">
        <v>409</v>
      </c>
      <c r="R16" s="192">
        <v>-9.9999999999999794E-3</v>
      </c>
      <c r="S16" s="192">
        <v>0</v>
      </c>
      <c r="T16" s="192" t="s">
        <v>409</v>
      </c>
      <c r="U16"/>
      <c r="V16"/>
      <c r="W16"/>
      <c r="X16"/>
      <c r="Y16" s="192"/>
      <c r="Z16" s="192"/>
      <c r="AA16" s="34"/>
      <c r="AB16" s="34"/>
      <c r="AC16" s="34"/>
      <c r="AD16" s="34"/>
      <c r="AE16" s="34"/>
      <c r="AF16" s="34"/>
      <c r="AG16" s="34"/>
      <c r="AH16" s="34"/>
      <c r="AI16" s="34"/>
      <c r="AJ16" s="34"/>
      <c r="AK16" s="34"/>
      <c r="AL16" s="195"/>
      <c r="AM16" s="195"/>
      <c r="AN16" s="80"/>
      <c r="AO16" s="80"/>
      <c r="AP16" s="80"/>
      <c r="AQ16" s="35"/>
    </row>
    <row r="17" spans="1:43" x14ac:dyDescent="0.2">
      <c r="A17" s="84">
        <v>10</v>
      </c>
      <c r="B17" s="84" t="str">
        <f ca="1"/>
        <v>Antigua and Barbuda</v>
      </c>
      <c r="C17" s="84" t="str">
        <f ca="1"/>
        <v>ATG</v>
      </c>
      <c r="D17" s="219" t="str">
        <f ca="1"/>
        <v>LCN           Latin America &amp; Caribbean</v>
      </c>
      <c r="E17" s="219" t="str">
        <f ca="1"/>
        <v>IBRD</v>
      </c>
      <c r="F17" s="190" t="str">
        <f t="shared" ca="1" si="3"/>
        <v/>
      </c>
      <c r="G17" s="80">
        <f>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0</v>
      </c>
      <c r="H17" s="80" cm="1">
        <f t="array" ref="H17">IF(
    SUM(IF(
            ISNUMBER(
                IF(
                    $M$4:$Y$4,
                    (M17:Y17),
                    "")),
            1,
            0))
        =0,
    NA(),
    IF(
        Parameters!$D$15=1,
        IF(
            SUM(--(ISNUMBER(IF($M$4:$Y$4=1,(M17:Y17),""))))&gt;0,
            MAX(IF(
                ISNUMBER(M17:Y17),
                IF(
                    M$4:Y$4=1,
                    M17:Y17,
                    ""),
                "")),
            MAX(IF(
                ISNUMBER(M17:Y17),
                IF(
                    M$4:Y$4=2,
                    M17:Y17,
                    ""),
                ""))
        ),
        IF(
            Parameters!$D$16=1,
            IFERROR(
                AVERAGE(IF(
                    ISNUMBER(M17:Y17),
                    IF(
                        M$4:Y$4=1,
                        M17:Y17,
                        ""),
                    "")),
                AVERAGE(IF(
                    ISNUMBER(M17:Y17),
                    IF(
                        M$4:Y$4=2,
                        M17:Y17,
                        ""),
                    ""))
            ),
            IF(
                Parameters!$D$17=1,
                IFERROR(
                    IF(
                        OR(
                            IF(
                                ISNUMBER(M17:Y17),
                                IF(
                                    M$4:Y$4=1,
                                    M17:Y17,
                                    ""),
                                "")
                            =0),
                        0,
                        GEOMEAN(IF(
                            ISNUMBER(M17:Y17),
                            IF(
                                M$4:Y$4=1,
                                M17:Y17,
                                ""),
                            ""))
                    ),
                    IF(
                        OR(IF(
                            ISNUMBER(M17:Y17),
                            IF(
                                M$4:Y$4=2,
                                M17:Y17,
                                ""),
                            "")
                            =0),
                        0,
                        GEOMEAN(IF(
                            ISNUMBER(M17:Y17),
                            IF(
                                M$4:Y$4=2,
                                M17:Y17,
                                ""),
                            "")))
                )
            )
        )
    )
)</f>
        <v>2</v>
      </c>
      <c r="I17" s="191" cm="1">
        <f t="array" ref="I17">IF(
    SUM(IF(
            ISNUMBER(
                IF(
                    $M$5:$Y$5,
                    (M17:Y17),
                    "")),
            1,
            0))
        =0,
    NA(),
    IF(
        Parameters!$D$15=1,
        IF(
            SUM(--(ISNUMBER(IF($M$5:$Y$5=1,(M17:Y17),""))))&gt;0,
            MAX(IF(
                ISNUMBER(M17:Y17),
                IF(
                    M$5:Y$5=1,
                    M17:Y17,
                    ""),
                "")),
            MAX(IF(
                ISNUMBER(M17:Y17),
                IF(
                    M$5:Y$5=2,
                    M17:Y17,
                    ""),
                ""))
        ),
        IF(
            Parameters!$D$16=1,
            IFERROR(
                AVERAGE(IF(
                    ISNUMBER(M17:Y17),
                    IF(
                        M$5:Y$5=1,
                        M17:Y17,
                        ""),
                    "")),
                AVERAGE(IF(
                    ISNUMBER(M17:Y17),
                    IF(
                        M$5:Y$5=2,
                        M17:Y17,
                        ""),
                    ""))
            ),
            IF(
                Parameters!$D$17=1,
                IFERROR(
                    IF(
                        OR(
                            IF(
                                ISNUMBER(M17:Y17),
                                IF(
                                    M$5:Y$5=1,
                                    M17:Y17,
                                    ""),
                                "")
                            =0),
                        0,
                        GEOMEAN(IF(
                            ISNUMBER(M17:Y17),
                            IF(
                                M$5:Y$5=1,
                                M17:Y17,
                                ""),
                            ""))
                    ),
                    IF(
                        OR(IF(
                            ISNUMBER(M17:Y17),
                            IF(
                                M$5:Y$5=2,
                                M17:Y17,
                                ""),
                            "")
                            =0),
                        0,
                        GEOMEAN(IF(
                            ISNUMBER(M17:Y17),
                            IF(
                                M$5:Y$5=2,
                                M17:Y17,
                                ""),
                            "")))
                )
            )
        )
    )
)</f>
        <v>0</v>
      </c>
      <c r="J17" s="242">
        <v>46281</v>
      </c>
      <c r="K17" s="242">
        <v>46281</v>
      </c>
      <c r="L17" s="91" t="s">
        <v>19</v>
      </c>
      <c r="M17" s="192">
        <v>2</v>
      </c>
      <c r="N17" s="192" t="s">
        <v>409</v>
      </c>
      <c r="O17" s="192">
        <v>0</v>
      </c>
      <c r="P17" s="192" t="s">
        <v>409</v>
      </c>
      <c r="Q17" s="192">
        <v>1.4</v>
      </c>
      <c r="R17" s="192">
        <v>-7.9999999999999905E-2</v>
      </c>
      <c r="S17" s="192">
        <v>-7.0000000000000298E-2</v>
      </c>
      <c r="T17" s="192" t="s">
        <v>409</v>
      </c>
      <c r="U17"/>
      <c r="V17"/>
      <c r="W17"/>
      <c r="X17"/>
      <c r="Y17" s="192"/>
      <c r="Z17" s="192"/>
      <c r="AA17" s="80"/>
      <c r="AB17" s="80"/>
      <c r="AC17" s="80"/>
      <c r="AD17" s="80"/>
      <c r="AE17" s="80"/>
      <c r="AF17" s="34"/>
      <c r="AG17" s="34"/>
      <c r="AH17" s="34"/>
      <c r="AI17" s="34"/>
      <c r="AJ17" s="34"/>
      <c r="AK17" s="34"/>
      <c r="AL17" s="195"/>
      <c r="AM17" s="195"/>
      <c r="AN17" s="80"/>
      <c r="AO17" s="80"/>
      <c r="AP17" s="80"/>
      <c r="AQ17" s="35"/>
    </row>
    <row r="18" spans="1:43" x14ac:dyDescent="0.2">
      <c r="A18" s="84">
        <v>11</v>
      </c>
      <c r="B18" s="84" t="str">
        <f ca="1"/>
        <v>Australia</v>
      </c>
      <c r="C18" s="84" t="str">
        <f ca="1"/>
        <v>AUS</v>
      </c>
      <c r="D18" s="219" t="str">
        <f ca="1"/>
        <v>EAS           East Asia &amp; Pacific</v>
      </c>
      <c r="E18" s="219" t="str">
        <f ca="1"/>
        <v>NA</v>
      </c>
      <c r="F18" s="190" t="str">
        <f t="shared" ca="1" si="3"/>
        <v/>
      </c>
      <c r="G18" s="80">
        <f>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0.33123146848432988</v>
      </c>
      <c r="H18" s="80" cm="1">
        <f t="array" ref="H18">IF(
    SUM(IF(
            ISNUMBER(
                IF(
                    $M$4:$Y$4,
                    (M18:Y18),
                    "")),
            1,
            0))
        =0,
    NA(),
    IF(
        Parameters!$D$15=1,
        IF(
            SUM(--(ISNUMBER(IF($M$4:$Y$4=1,(M18:Y18),""))))&gt;0,
            MAX(IF(
                ISNUMBER(M18:Y18),
                IF(
                    M$4:Y$4=1,
                    M18:Y18,
                    ""),
                "")),
            MAX(IF(
                ISNUMBER(M18:Y18),
                IF(
                    M$4:Y$4=2,
                    M18:Y18,
                    ""),
                ""))
        ),
        IF(
            Parameters!$D$16=1,
            IFERROR(
                AVERAGE(IF(
                    ISNUMBER(M18:Y18),
                    IF(
                        M$4:Y$4=1,
                        M18:Y18,
                        ""),
                    "")),
                AVERAGE(IF(
                    ISNUMBER(M18:Y18),
                    IF(
                        M$4:Y$4=2,
                        M18:Y18,
                        ""),
                    ""))
            ),
            IF(
                Parameters!$D$17=1,
                IFERROR(
                    IF(
                        OR(
                            IF(
                                ISNUMBER(M18:Y18),
                                IF(
                                    M$4:Y$4=1,
                                    M18:Y18,
                                    ""),
                                "")
                            =0),
                        0,
                        GEOMEAN(IF(
                            ISNUMBER(M18:Y18),
                            IF(
                                M$4:Y$4=1,
                                M18:Y18,
                                ""),
                            ""))
                    ),
                    IF(
                        OR(IF(
                            ISNUMBER(M18:Y18),
                            IF(
                                M$4:Y$4=2,
                                M18:Y18,
                                ""),
                            "")
                            =0),
                        0,
                        GEOMEAN(IF(
                            ISNUMBER(M18:Y18),
                            IF(
                                M$4:Y$4=2,
                                M18:Y18,
                                ""),
                            "")))
                )
            )
        )
    )
)</f>
        <v>0.57142857142857095</v>
      </c>
      <c r="I18" s="191" cm="1">
        <f t="array" ref="I18">IF(
    SUM(IF(
            ISNUMBER(
                IF(
                    $M$5:$Y$5,
                    (M18:Y18),
                    "")),
            1,
            0))
        =0,
    NA(),
    IF(
        Parameters!$D$15=1,
        IF(
            SUM(--(ISNUMBER(IF($M$5:$Y$5=1,(M18:Y18),""))))&gt;0,
            MAX(IF(
                ISNUMBER(M18:Y18),
                IF(
                    M$5:Y$5=1,
                    M18:Y18,
                    ""),
                "")),
            MAX(IF(
                ISNUMBER(M18:Y18),
                IF(
                    M$5:Y$5=2,
                    M18:Y18,
                    ""),
                ""))
        ),
        IF(
            Parameters!$D$16=1,
            IFERROR(
                AVERAGE(IF(
                    ISNUMBER(M18:Y18),
                    IF(
                        M$5:Y$5=1,
                        M18:Y18,
                        ""),
                    "")),
                AVERAGE(IF(
                    ISNUMBER(M18:Y18),
                    IF(
                        M$5:Y$5=2,
                        M18:Y18,
                        ""),
                    ""))
            ),
            IF(
                Parameters!$D$17=1,
                IFERROR(
                    IF(
                        OR(
                            IF(
                                ISNUMBER(M18:Y18),
                                IF(
                                    M$5:Y$5=1,
                                    M18:Y18,
                                    ""),
                                "")
                            =0),
                        0,
                        GEOMEAN(IF(
                            ISNUMBER(M18:Y18),
                            IF(
                                M$5:Y$5=1,
                                M18:Y18,
                                ""),
                            ""))
                    ),
                    IF(
                        OR(IF(
                            ISNUMBER(M18:Y18),
                            IF(
                                M$5:Y$5=2,
                                M18:Y18,
                                ""),
                            "")
                            =0),
                        0,
                        GEOMEAN(IF(
                            ISNUMBER(M18:Y18),
                            IF(
                                M$5:Y$5=2,
                                M18:Y18,
                                ""),
                            "")))
                )
            )
        )
    )
)</f>
        <v>0.192</v>
      </c>
      <c r="J18" s="242">
        <v>45023</v>
      </c>
      <c r="K18" s="242">
        <v>45219</v>
      </c>
      <c r="L18" s="91" t="s">
        <v>21</v>
      </c>
      <c r="M18" s="192">
        <v>0.57142857142857095</v>
      </c>
      <c r="N18" s="192">
        <v>0.192</v>
      </c>
      <c r="O18" s="192">
        <v>0</v>
      </c>
      <c r="P18" s="192" t="s">
        <v>409</v>
      </c>
      <c r="Q18" s="192">
        <v>0.4</v>
      </c>
      <c r="R18" s="192">
        <v>0</v>
      </c>
      <c r="S18" s="192">
        <v>-4.9999999999999697E-3</v>
      </c>
      <c r="T18" s="192" t="s">
        <v>409</v>
      </c>
      <c r="U18"/>
      <c r="V18"/>
      <c r="W18"/>
      <c r="X18"/>
      <c r="Y18" s="192"/>
      <c r="Z18" s="192"/>
      <c r="AA18" s="80"/>
      <c r="AB18" s="80"/>
      <c r="AC18" s="80"/>
      <c r="AD18" s="80"/>
      <c r="AE18" s="80"/>
      <c r="AF18" s="34"/>
      <c r="AG18" s="34"/>
      <c r="AH18" s="34"/>
      <c r="AI18" s="34"/>
      <c r="AJ18" s="34"/>
      <c r="AK18" s="34"/>
      <c r="AL18" s="195"/>
      <c r="AM18" s="195"/>
      <c r="AN18" s="80"/>
      <c r="AO18" s="80"/>
      <c r="AP18" s="80"/>
      <c r="AQ18" s="35"/>
    </row>
    <row r="19" spans="1:43" x14ac:dyDescent="0.2">
      <c r="A19" s="84">
        <v>12</v>
      </c>
      <c r="B19" s="84" t="str">
        <f ca="1"/>
        <v>Austria</v>
      </c>
      <c r="C19" s="84" t="str">
        <f ca="1"/>
        <v>AUT</v>
      </c>
      <c r="D19" s="219" t="str">
        <f ca="1"/>
        <v>ECS           Europe &amp; Central Asia</v>
      </c>
      <c r="E19" s="219" t="str">
        <f ca="1"/>
        <v>NA</v>
      </c>
      <c r="F19" s="190" t="str">
        <f t="shared" ca="1" si="3"/>
        <v/>
      </c>
      <c r="G19" s="80">
        <f>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0.47071374376730096</v>
      </c>
      <c r="H19" s="80" cm="1">
        <f t="array" ref="H19">IF(
    SUM(IF(
            ISNUMBER(
                IF(
                    $M$4:$Y$4,
                    (M19:Y19),
                    "")),
            1,
            0))
        =0,
    NA(),
    IF(
        Parameters!$D$15=1,
        IF(
            SUM(--(ISNUMBER(IF($M$4:$Y$4=1,(M19:Y19),""))))&gt;0,
            MAX(IF(
                ISNUMBER(M19:Y19),
                IF(
                    M$4:Y$4=1,
                    M19:Y19,
                    ""),
                "")),
            MAX(IF(
                ISNUMBER(M19:Y19),
                IF(
                    M$4:Y$4=2,
                    M19:Y19,
                    ""),
                ""))
        ),
        IF(
            Parameters!$D$16=1,
            IFERROR(
                AVERAGE(IF(
                    ISNUMBER(M19:Y19),
                    IF(
                        M$4:Y$4=1,
                        M19:Y19,
                        ""),
                    "")),
                AVERAGE(IF(
                    ISNUMBER(M19:Y19),
                    IF(
                        M$4:Y$4=2,
                        M19:Y19,
                        ""),
                    ""))
            ),
            IF(
                Parameters!$D$17=1,
                IFERROR(
                    IF(
                        OR(
                            IF(
                                ISNUMBER(M19:Y19),
                                IF(
                                    M$4:Y$4=1,
                                    M19:Y19,
                                    ""),
                                "")
                            =0),
                        0,
                        GEOMEAN(IF(
                            ISNUMBER(M19:Y19),
                            IF(
                                M$4:Y$4=1,
                                M19:Y19,
                                ""),
                            ""))
                    ),
                    IF(
                        OR(IF(
                            ISNUMBER(M19:Y19),
                            IF(
                                M$4:Y$4=2,
                                M19:Y19,
                                ""),
                            "")
                            =0),
                        0,
                        GEOMEAN(IF(
                            ISNUMBER(M19:Y19),
                            IF(
                                M$4:Y$4=2,
                                M19:Y19,
                                ""),
                            "")))
                )
            )
        )
    )
)</f>
        <v>0.42857142857142799</v>
      </c>
      <c r="I19" s="191" cm="1">
        <f t="array" ref="I19">IF(
    SUM(IF(
            ISNUMBER(
                IF(
                    $M$5:$Y$5,
                    (M19:Y19),
                    "")),
            1,
            0))
        =0,
    NA(),
    IF(
        Parameters!$D$15=1,
        IF(
            SUM(--(ISNUMBER(IF($M$5:$Y$5=1,(M19:Y19),""))))&gt;0,
            MAX(IF(
                ISNUMBER(M19:Y19),
                IF(
                    M$5:Y$5=1,
                    M19:Y19,
                    ""),
                "")),
            MAX(IF(
                ISNUMBER(M19:Y19),
                IF(
                    M$5:Y$5=2,
                    M19:Y19,
                    ""),
                ""))
        ),
        IF(
            Parameters!$D$16=1,
            IFERROR(
                AVERAGE(IF(
                    ISNUMBER(M19:Y19),
                    IF(
                        M$5:Y$5=1,
                        M19:Y19,
                        ""),
                    "")),
                AVERAGE(IF(
                    ISNUMBER(M19:Y19),
                    IF(
                        M$5:Y$5=2,
                        M19:Y19,
                        ""),
                    ""))
            ),
            IF(
                Parameters!$D$17=1,
                IFERROR(
                    IF(
                        OR(
                            IF(
                                ISNUMBER(M19:Y19),
                                IF(
                                    M$5:Y$5=1,
                                    M19:Y19,
                                    ""),
                                "")
                            =0),
                        0,
                        GEOMEAN(IF(
                            ISNUMBER(M19:Y19),
                            IF(
                                M$5:Y$5=1,
                                M19:Y19,
                                ""),
                            ""))
                    ),
                    IF(
                        OR(IF(
                            ISNUMBER(M19:Y19),
                            IF(
                                M$5:Y$5=2,
                                M19:Y19,
                                ""),
                            "")
                            =0),
                        0,
                        GEOMEAN(IF(
                            ISNUMBER(M19:Y19),
                            IF(
                                M$5:Y$5=2,
                                M19:Y19,
                                ""),
                            "")))
                )
            )
        )
    )
)</f>
        <v>0.51700000000000002</v>
      </c>
      <c r="J19" s="242">
        <v>44620</v>
      </c>
      <c r="K19" s="242">
        <v>45219</v>
      </c>
      <c r="L19" s="91" t="s">
        <v>23</v>
      </c>
      <c r="M19" s="192">
        <v>0.42857142857142799</v>
      </c>
      <c r="N19" s="192">
        <v>0.51700000000000002</v>
      </c>
      <c r="O19" s="192">
        <v>0</v>
      </c>
      <c r="P19" s="192" t="s">
        <v>409</v>
      </c>
      <c r="Q19" s="192">
        <v>0.3</v>
      </c>
      <c r="R19" s="192">
        <v>0</v>
      </c>
      <c r="S19" s="192">
        <v>0</v>
      </c>
      <c r="T19" s="192" t="s">
        <v>409</v>
      </c>
      <c r="U19"/>
      <c r="V19"/>
      <c r="W19"/>
      <c r="X19"/>
      <c r="Y19" s="192"/>
      <c r="Z19" s="192"/>
      <c r="AA19" s="80"/>
      <c r="AB19" s="80"/>
      <c r="AC19" s="80"/>
      <c r="AD19" s="80"/>
      <c r="AE19" s="80"/>
      <c r="AF19" s="34"/>
      <c r="AG19" s="34"/>
      <c r="AH19" s="34"/>
      <c r="AI19" s="34"/>
      <c r="AJ19" s="34"/>
      <c r="AK19" s="34"/>
      <c r="AL19" s="195"/>
      <c r="AM19" s="195"/>
      <c r="AN19" s="80"/>
      <c r="AO19" s="80"/>
      <c r="AP19" s="80"/>
      <c r="AQ19" s="35"/>
    </row>
    <row r="20" spans="1:43" x14ac:dyDescent="0.2">
      <c r="A20" s="84">
        <v>13</v>
      </c>
      <c r="B20" s="84" t="str">
        <f ca="1"/>
        <v>Azerbaijan</v>
      </c>
      <c r="C20" s="84" t="str">
        <f ca="1"/>
        <v>AZE</v>
      </c>
      <c r="D20" s="219" t="str">
        <f ca="1"/>
        <v>ECS           Europe &amp; Central Asia</v>
      </c>
      <c r="E20" s="219" t="str">
        <f ca="1"/>
        <v>IBRD</v>
      </c>
      <c r="F20" s="190" t="str">
        <f t="shared" ca="1" si="3"/>
        <v/>
      </c>
      <c r="G20" s="80">
        <f>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0</v>
      </c>
      <c r="H20" s="80" cm="1">
        <f t="array" ref="H20">IF(
    SUM(IF(
            ISNUMBER(
                IF(
                    $M$4:$Y$4,
                    (M20:Y20),
                    "")),
            1,
            0))
        =0,
    NA(),
    IF(
        Parameters!$D$15=1,
        IF(
            SUM(--(ISNUMBER(IF($M$4:$Y$4=1,(M20:Y20),""))))&gt;0,
            MAX(IF(
                ISNUMBER(M20:Y20),
                IF(
                    M$4:Y$4=1,
                    M20:Y20,
                    ""),
                "")),
            MAX(IF(
                ISNUMBER(M20:Y20),
                IF(
                    M$4:Y$4=2,
                    M20:Y20,
                    ""),
                ""))
        ),
        IF(
            Parameters!$D$16=1,
            IFERROR(
                AVERAGE(IF(
                    ISNUMBER(M20:Y20),
                    IF(
                        M$4:Y$4=1,
                        M20:Y20,
                        ""),
                    "")),
                AVERAGE(IF(
                    ISNUMBER(M20:Y20),
                    IF(
                        M$4:Y$4=2,
                        M20:Y20,
                        ""),
                    ""))
            ),
            IF(
                Parameters!$D$17=1,
                IFERROR(
                    IF(
                        OR(
                            IF(
                                ISNUMBER(M20:Y20),
                                IF(
                                    M$4:Y$4=1,
                                    M20:Y20,
                                    ""),
                                "")
                            =0),
                        0,
                        GEOMEAN(IF(
                            ISNUMBER(M20:Y20),
                            IF(
                                M$4:Y$4=1,
                                M20:Y20,
                                ""),
                            ""))
                    ),
                    IF(
                        OR(IF(
                            ISNUMBER(M20:Y20),
                            IF(
                                M$4:Y$4=2,
                                M20:Y20,
                                ""),
                            "")
                            =0),
                        0,
                        GEOMEAN(IF(
                            ISNUMBER(M20:Y20),
                            IF(
                                M$4:Y$4=2,
                                M20:Y20,
                                ""),
                            "")))
                )
            )
        )
    )
)</f>
        <v>2.5714285714285698</v>
      </c>
      <c r="I20" s="191" cm="1">
        <f t="array" ref="I20">IF(
    SUM(IF(
            ISNUMBER(
                IF(
                    $M$5:$Y$5,
                    (M20:Y20),
                    "")),
            1,
            0))
        =0,
    NA(),
    IF(
        Parameters!$D$15=1,
        IF(
            SUM(--(ISNUMBER(IF($M$5:$Y$5=1,(M20:Y20),""))))&gt;0,
            MAX(IF(
                ISNUMBER(M20:Y20),
                IF(
                    M$5:Y$5=1,
                    M20:Y20,
                    ""),
                "")),
            MAX(IF(
                ISNUMBER(M20:Y20),
                IF(
                    M$5:Y$5=2,
                    M20:Y20,
                    ""),
                ""))
        ),
        IF(
            Parameters!$D$16=1,
            IFERROR(
                AVERAGE(IF(
                    ISNUMBER(M20:Y20),
                    IF(
                        M$5:Y$5=1,
                        M20:Y20,
                        ""),
                    "")),
                AVERAGE(IF(
                    ISNUMBER(M20:Y20),
                    IF(
                        M$5:Y$5=2,
                        M20:Y20,
                        ""),
                    ""))
            ),
            IF(
                Parameters!$D$17=1,
                IFERROR(
                    IF(
                        OR(
                            IF(
                                ISNUMBER(M20:Y20),
                                IF(
                                    M$5:Y$5=1,
                                    M20:Y20,
                                    ""),
                                "")
                            =0),
                        0,
                        GEOMEAN(IF(
                            ISNUMBER(M20:Y20),
                            IF(
                                M$5:Y$5=1,
                                M20:Y20,
                                ""),
                            ""))
                    ),
                    IF(
                        OR(IF(
                            ISNUMBER(M20:Y20),
                            IF(
                                M$5:Y$5=2,
                                M20:Y20,
                                ""),
                            "")
                            =0),
                        0,
                        GEOMEAN(IF(
                            ISNUMBER(M20:Y20),
                            IF(
                                M$5:Y$5=2,
                                M20:Y20,
                                ""),
                            "")))
                )
            )
        )
    )
)</f>
        <v>0</v>
      </c>
      <c r="J20" s="242">
        <v>46281</v>
      </c>
      <c r="K20" s="242">
        <v>46281</v>
      </c>
      <c r="L20" s="91" t="s">
        <v>25</v>
      </c>
      <c r="M20" s="192">
        <v>2.5714285714285698</v>
      </c>
      <c r="N20" s="192">
        <v>-5.9999999999999602E-2</v>
      </c>
      <c r="O20" s="192">
        <v>0</v>
      </c>
      <c r="P20" s="192" t="s">
        <v>409</v>
      </c>
      <c r="Q20" s="192">
        <v>1.8</v>
      </c>
      <c r="R20" s="192">
        <v>0</v>
      </c>
      <c r="S20" s="192">
        <v>0</v>
      </c>
      <c r="T20" s="192" t="s">
        <v>409</v>
      </c>
      <c r="U20"/>
      <c r="V20"/>
      <c r="W20"/>
      <c r="X20"/>
      <c r="Y20" s="192"/>
      <c r="Z20" s="192"/>
      <c r="AA20" s="181"/>
      <c r="AB20" s="181"/>
      <c r="AC20" s="181"/>
      <c r="AD20" s="181"/>
      <c r="AE20" s="181"/>
      <c r="AF20" s="34"/>
      <c r="AG20" s="34"/>
      <c r="AH20" s="34"/>
      <c r="AI20" s="34"/>
      <c r="AJ20" s="34"/>
      <c r="AK20" s="34"/>
      <c r="AL20" s="195"/>
      <c r="AM20" s="195"/>
      <c r="AN20" s="80"/>
      <c r="AO20" s="80"/>
      <c r="AP20" s="80"/>
      <c r="AQ20" s="35"/>
    </row>
    <row r="21" spans="1:43" x14ac:dyDescent="0.2">
      <c r="A21" s="84">
        <v>14</v>
      </c>
      <c r="B21" s="84" t="str">
        <f ca="1"/>
        <v>Burundi</v>
      </c>
      <c r="C21" s="84" t="str">
        <f ca="1"/>
        <v>BDI</v>
      </c>
      <c r="D21" s="219" t="str">
        <f ca="1"/>
        <v>SSF           Sub-Saharan Africa</v>
      </c>
      <c r="E21" s="219" t="str">
        <f ca="1"/>
        <v>IDA</v>
      </c>
      <c r="F21" s="190" t="str">
        <f t="shared" ca="1" si="3"/>
        <v/>
      </c>
      <c r="G21" s="80">
        <f>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0</v>
      </c>
      <c r="H21" s="80" cm="1">
        <f t="array" ref="H21">IF(
    SUM(IF(
            ISNUMBER(
                IF(
                    $M$4:$Y$4,
                    (M21:Y21),
                    "")),
            1,
            0))
        =0,
    NA(),
    IF(
        Parameters!$D$15=1,
        IF(
            SUM(--(ISNUMBER(IF($M$4:$Y$4=1,(M21:Y21),""))))&gt;0,
            MAX(IF(
                ISNUMBER(M21:Y21),
                IF(
                    M$4:Y$4=1,
                    M21:Y21,
                    ""),
                "")),
            MAX(IF(
                ISNUMBER(M21:Y21),
                IF(
                    M$4:Y$4=2,
                    M21:Y21,
                    ""),
                ""))
        ),
        IF(
            Parameters!$D$16=1,
            IFERROR(
                AVERAGE(IF(
                    ISNUMBER(M21:Y21),
                    IF(
                        M$4:Y$4=1,
                        M21:Y21,
                        ""),
                    "")),
                AVERAGE(IF(
                    ISNUMBER(M21:Y21),
                    IF(
                        M$4:Y$4=2,
                        M21:Y21,
                        ""),
                    ""))
            ),
            IF(
                Parameters!$D$17=1,
                IFERROR(
                    IF(
                        OR(
                            IF(
                                ISNUMBER(M21:Y21),
                                IF(
                                    M$4:Y$4=1,
                                    M21:Y21,
                                    ""),
                                "")
                            =0),
                        0,
                        GEOMEAN(IF(
                            ISNUMBER(M21:Y21),
                            IF(
                                M$4:Y$4=1,
                                M21:Y21,
                                ""),
                            ""))
                    ),
                    IF(
                        OR(IF(
                            ISNUMBER(M21:Y21),
                            IF(
                                M$4:Y$4=2,
                                M21:Y21,
                                ""),
                            "")
                            =0),
                        0,
                        GEOMEAN(IF(
                            ISNUMBER(M21:Y21),
                            IF(
                                M$4:Y$4=2,
                                M21:Y21,
                                ""),
                            "")))
                )
            )
        )
    )
)</f>
        <v>10</v>
      </c>
      <c r="I21" s="191" cm="1">
        <f t="array" ref="I21">IF(
    SUM(IF(
            ISNUMBER(
                IF(
                    $M$5:$Y$5,
                    (M21:Y21),
                    "")),
            1,
            0))
        =0,
    NA(),
    IF(
        Parameters!$D$15=1,
        IF(
            SUM(--(ISNUMBER(IF($M$5:$Y$5=1,(M21:Y21),""))))&gt;0,
            MAX(IF(
                ISNUMBER(M21:Y21),
                IF(
                    M$5:Y$5=1,
                    M21:Y21,
                    ""),
                "")),
            MAX(IF(
                ISNUMBER(M21:Y21),
                IF(
                    M$5:Y$5=2,
                    M21:Y21,
                    ""),
                ""))
        ),
        IF(
            Parameters!$D$16=1,
            IFERROR(
                AVERAGE(IF(
                    ISNUMBER(M21:Y21),
                    IF(
                        M$5:Y$5=1,
                        M21:Y21,
                        ""),
                    "")),
                AVERAGE(IF(
                    ISNUMBER(M21:Y21),
                    IF(
                        M$5:Y$5=2,
                        M21:Y21,
                        ""),
                    ""))
            ),
            IF(
                Parameters!$D$17=1,
                IFERROR(
                    IF(
                        OR(
                            IF(
                                ISNUMBER(M21:Y21),
                                IF(
                                    M$5:Y$5=1,
                                    M21:Y21,
                                    ""),
                                "")
                            =0),
                        0,
                        GEOMEAN(IF(
                            ISNUMBER(M21:Y21),
                            IF(
                                M$5:Y$5=1,
                                M21:Y21,
                                ""),
                            ""))
                    ),
                    IF(
                        OR(IF(
                            ISNUMBER(M21:Y21),
                            IF(
                                M$5:Y$5=2,
                                M21:Y21,
                                ""),
                            "")
                            =0),
                        0,
                        GEOMEAN(IF(
                            ISNUMBER(M21:Y21),
                            IF(
                                M$5:Y$5=2,
                                M21:Y21,
                                ""),
                            "")))
                )
            )
        )
    )
)</f>
        <v>0</v>
      </c>
      <c r="J21" s="242">
        <v>46281</v>
      </c>
      <c r="K21" s="242">
        <v>46281</v>
      </c>
      <c r="L21" s="91" t="s">
        <v>27</v>
      </c>
      <c r="M21" s="192">
        <v>10</v>
      </c>
      <c r="N21" s="192" t="s">
        <v>409</v>
      </c>
      <c r="O21" s="192">
        <v>0</v>
      </c>
      <c r="P21" s="192" t="s">
        <v>409</v>
      </c>
      <c r="Q21" s="192">
        <v>7.4</v>
      </c>
      <c r="R21" s="192">
        <v>-0.48499999999999099</v>
      </c>
      <c r="S21" s="192">
        <v>-0.760000000000005</v>
      </c>
      <c r="T21" s="192" t="s">
        <v>409</v>
      </c>
      <c r="U21"/>
      <c r="V21"/>
      <c r="W21"/>
      <c r="X21"/>
      <c r="Y21" s="192"/>
      <c r="Z21" s="192"/>
      <c r="AA21" s="181"/>
      <c r="AB21" s="181"/>
      <c r="AC21" s="181"/>
      <c r="AD21" s="181"/>
      <c r="AE21" s="181"/>
      <c r="AF21" s="34"/>
      <c r="AG21" s="34"/>
      <c r="AH21" s="34"/>
      <c r="AI21" s="34"/>
      <c r="AJ21" s="34"/>
      <c r="AK21" s="34"/>
      <c r="AL21" s="195"/>
      <c r="AM21" s="195"/>
      <c r="AN21" s="80"/>
      <c r="AO21" s="80"/>
      <c r="AP21" s="80"/>
      <c r="AQ21" s="35"/>
    </row>
    <row r="22" spans="1:43" x14ac:dyDescent="0.2">
      <c r="A22" s="84">
        <v>15</v>
      </c>
      <c r="B22" s="84" t="str">
        <f ca="1"/>
        <v>Belgium</v>
      </c>
      <c r="C22" s="84" t="str">
        <f ca="1"/>
        <v>BEL</v>
      </c>
      <c r="D22" s="219" t="str">
        <f ca="1"/>
        <v>ECS           Europe &amp; Central Asia</v>
      </c>
      <c r="E22" s="219" t="str">
        <f ca="1"/>
        <v>NA</v>
      </c>
      <c r="F22" s="190" t="str">
        <f t="shared" ca="1" si="3"/>
        <v/>
      </c>
      <c r="G22" s="80">
        <f>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0.37148351242013439</v>
      </c>
      <c r="H22" s="80" cm="1">
        <f t="array" ref="H22">IF(
    SUM(IF(
            ISNUMBER(
                IF(
                    $M$4:$Y$4,
                    (M22:Y22),
                    "")),
            1,
            0))
        =0,
    NA(),
    IF(
        Parameters!$D$15=1,
        IF(
            SUM(--(ISNUMBER(IF($M$4:$Y$4=1,(M22:Y22),""))))&gt;0,
            MAX(IF(
                ISNUMBER(M22:Y22),
                IF(
                    M$4:Y$4=1,
                    M22:Y22,
                    ""),
                "")),
            MAX(IF(
                ISNUMBER(M22:Y22),
                IF(
                    M$4:Y$4=2,
                    M22:Y22,
                    ""),
                ""))
        ),
        IF(
            Parameters!$D$16=1,
            IFERROR(
                AVERAGE(IF(
                    ISNUMBER(M22:Y22),
                    IF(
                        M$4:Y$4=1,
                        M22:Y22,
                        ""),
                    "")),
                AVERAGE(IF(
                    ISNUMBER(M22:Y22),
                    IF(
                        M$4:Y$4=2,
                        M22:Y22,
                        ""),
                    ""))
            ),
            IF(
                Parameters!$D$17=1,
                IFERROR(
                    IF(
                        OR(
                            IF(
                                ISNUMBER(M22:Y22),
                                IF(
                                    M$4:Y$4=1,
                                    M22:Y22,
                                    ""),
                                "")
                            =0),
                        0,
                        GEOMEAN(IF(
                            ISNUMBER(M22:Y22),
                            IF(
                                M$4:Y$4=1,
                                M22:Y22,
                                ""),
                            ""))
                    ),
                    IF(
                        OR(IF(
                            ISNUMBER(M22:Y22),
                            IF(
                                M$4:Y$4=2,
                                M22:Y22,
                                ""),
                            "")
                            =0),
                        0,
                        GEOMEAN(IF(
                            ISNUMBER(M22:Y22),
                            IF(
                                M$4:Y$4=2,
                                M22:Y22,
                                ""),
                            "")))
                )
            )
        )
    )
)</f>
        <v>0.28571428571428598</v>
      </c>
      <c r="I22" s="191" cm="1">
        <f t="array" ref="I22">IF(
    SUM(IF(
            ISNUMBER(
                IF(
                    $M$5:$Y$5,
                    (M22:Y22),
                    "")),
            1,
            0))
        =0,
    NA(),
    IF(
        Parameters!$D$15=1,
        IF(
            SUM(--(ISNUMBER(IF($M$5:$Y$5=1,(M22:Y22),""))))&gt;0,
            MAX(IF(
                ISNUMBER(M22:Y22),
                IF(
                    M$5:Y$5=1,
                    M22:Y22,
                    ""),
                "")),
            MAX(IF(
                ISNUMBER(M22:Y22),
                IF(
                    M$5:Y$5=2,
                    M22:Y22,
                    ""),
                ""))
        ),
        IF(
            Parameters!$D$16=1,
            IFERROR(
                AVERAGE(IF(
                    ISNUMBER(M22:Y22),
                    IF(
                        M$5:Y$5=1,
                        M22:Y22,
                        ""),
                    "")),
                AVERAGE(IF(
                    ISNUMBER(M22:Y22),
                    IF(
                        M$5:Y$5=2,
                        M22:Y22,
                        ""),
                    ""))
            ),
            IF(
                Parameters!$D$17=1,
                IFERROR(
                    IF(
                        OR(
                            IF(
                                ISNUMBER(M22:Y22),
                                IF(
                                    M$5:Y$5=1,
                                    M22:Y22,
                                    ""),
                                "")
                            =0),
                        0,
                        GEOMEAN(IF(
                            ISNUMBER(M22:Y22),
                            IF(
                                M$5:Y$5=1,
                                M22:Y22,
                                ""),
                            ""))
                    ),
                    IF(
                        OR(IF(
                            ISNUMBER(M22:Y22),
                            IF(
                                M$5:Y$5=2,
                                M22:Y22,
                                ""),
                            "")
                            =0),
                        0,
                        GEOMEAN(IF(
                            ISNUMBER(M22:Y22),
                            IF(
                                M$5:Y$5=2,
                                M22:Y22,
                                ""),
                            "")))
                )
            )
        )
    )
)</f>
        <v>0.48299999999999998</v>
      </c>
      <c r="J22" s="242">
        <v>45190</v>
      </c>
      <c r="K22" s="242">
        <v>45219</v>
      </c>
      <c r="L22" s="91" t="s">
        <v>29</v>
      </c>
      <c r="M22" s="192">
        <v>0.28571428571428598</v>
      </c>
      <c r="N22" s="192">
        <v>0.48299999999999998</v>
      </c>
      <c r="O22" s="192">
        <v>0</v>
      </c>
      <c r="P22" s="192" t="s">
        <v>409</v>
      </c>
      <c r="Q22" s="192">
        <v>0.2</v>
      </c>
      <c r="R22" s="192">
        <v>0</v>
      </c>
      <c r="S22" s="192">
        <v>0</v>
      </c>
      <c r="T22" s="192" t="s">
        <v>409</v>
      </c>
      <c r="U22"/>
      <c r="V22"/>
      <c r="W22"/>
      <c r="X22"/>
      <c r="Y22" s="192"/>
      <c r="Z22" s="192"/>
      <c r="AA22" s="80"/>
      <c r="AB22" s="80"/>
      <c r="AC22" s="80"/>
      <c r="AD22" s="80"/>
      <c r="AE22" s="80"/>
      <c r="AF22" s="34"/>
      <c r="AG22" s="34"/>
      <c r="AH22" s="34"/>
      <c r="AI22" s="34"/>
      <c r="AJ22" s="34"/>
      <c r="AK22" s="34"/>
      <c r="AL22" s="195"/>
      <c r="AM22" s="195"/>
      <c r="AN22" s="80"/>
      <c r="AO22" s="80"/>
      <c r="AP22" s="80"/>
      <c r="AQ22" s="35"/>
    </row>
    <row r="23" spans="1:43" x14ac:dyDescent="0.2">
      <c r="A23" s="84">
        <v>16</v>
      </c>
      <c r="B23" s="84" t="str">
        <f ca="1"/>
        <v>Benin</v>
      </c>
      <c r="C23" s="84" t="str">
        <f ca="1"/>
        <v>BEN</v>
      </c>
      <c r="D23" s="219" t="str">
        <f ca="1"/>
        <v>SSF           Sub-Saharan Africa</v>
      </c>
      <c r="E23" s="219" t="str">
        <f ca="1"/>
        <v>IDA</v>
      </c>
      <c r="F23" s="190" t="str">
        <f t="shared" ca="1" si="3"/>
        <v/>
      </c>
      <c r="G23" s="80">
        <f>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0</v>
      </c>
      <c r="H23" s="80" cm="1">
        <f t="array" ref="H23">IF(
    SUM(IF(
            ISNUMBER(
                IF(
                    $M$4:$Y$4,
                    (M23:Y23),
                    "")),
            1,
            0))
        =0,
    NA(),
    IF(
        Parameters!$D$15=1,
        IF(
            SUM(--(ISNUMBER(IF($M$4:$Y$4=1,(M23:Y23),""))))&gt;0,
            MAX(IF(
                ISNUMBER(M23:Y23),
                IF(
                    M$4:Y$4=1,
                    M23:Y23,
                    ""),
                "")),
            MAX(IF(
                ISNUMBER(M23:Y23),
                IF(
                    M$4:Y$4=2,
                    M23:Y23,
                    ""),
                ""))
        ),
        IF(
            Parameters!$D$16=1,
            IFERROR(
                AVERAGE(IF(
                    ISNUMBER(M23:Y23),
                    IF(
                        M$4:Y$4=1,
                        M23:Y23,
                        ""),
                    "")),
                AVERAGE(IF(
                    ISNUMBER(M23:Y23),
                    IF(
                        M$4:Y$4=2,
                        M23:Y23,
                        ""),
                    ""))
            ),
            IF(
                Parameters!$D$17=1,
                IFERROR(
                    IF(
                        OR(
                            IF(
                                ISNUMBER(M23:Y23),
                                IF(
                                    M$4:Y$4=1,
                                    M23:Y23,
                                    ""),
                                "")
                            =0),
                        0,
                        GEOMEAN(IF(
                            ISNUMBER(M23:Y23),
                            IF(
                                M$4:Y$4=1,
                                M23:Y23,
                                ""),
                            ""))
                    ),
                    IF(
                        OR(IF(
                            ISNUMBER(M23:Y23),
                            IF(
                                M$4:Y$4=2,
                                M23:Y23,
                                ""),
                            "")
                            =0),
                        0,
                        GEOMEAN(IF(
                            ISNUMBER(M23:Y23),
                            IF(
                                M$4:Y$4=2,
                                M23:Y23,
                                ""),
                            "")))
                )
            )
        )
    )
)</f>
        <v>8.71428571428571</v>
      </c>
      <c r="I23" s="191" cm="1">
        <f t="array" ref="I23">IF(
    SUM(IF(
            ISNUMBER(
                IF(
                    $M$5:$Y$5,
                    (M23:Y23),
                    "")),
            1,
            0))
        =0,
    NA(),
    IF(
        Parameters!$D$15=1,
        IF(
            SUM(--(ISNUMBER(IF($M$5:$Y$5=1,(M23:Y23),""))))&gt;0,
            MAX(IF(
                ISNUMBER(M23:Y23),
                IF(
                    M$5:Y$5=1,
                    M23:Y23,
                    ""),
                "")),
            MAX(IF(
                ISNUMBER(M23:Y23),
                IF(
                    M$5:Y$5=2,
                    M23:Y23,
                    ""),
                ""))
        ),
        IF(
            Parameters!$D$16=1,
            IFERROR(
                AVERAGE(IF(
                    ISNUMBER(M23:Y23),
                    IF(
                        M$5:Y$5=1,
                        M23:Y23,
                        ""),
                    "")),
                AVERAGE(IF(
                    ISNUMBER(M23:Y23),
                    IF(
                        M$5:Y$5=2,
                        M23:Y23,
                        ""),
                    ""))
            ),
            IF(
                Parameters!$D$17=1,
                IFERROR(
                    IF(
                        OR(
                            IF(
                                ISNUMBER(M23:Y23),
                                IF(
                                    M$5:Y$5=1,
                                    M23:Y23,
                                    ""),
                                "")
                            =0),
                        0,
                        GEOMEAN(IF(
                            ISNUMBER(M23:Y23),
                            IF(
                                M$5:Y$5=1,
                                M23:Y23,
                                ""),
                            ""))
                    ),
                    IF(
                        OR(IF(
                            ISNUMBER(M23:Y23),
                            IF(
                                M$5:Y$5=2,
                                M23:Y23,
                                ""),
                            "")
                            =0),
                        0,
                        GEOMEAN(IF(
                            ISNUMBER(M23:Y23),
                            IF(
                                M$5:Y$5=2,
                                M23:Y23,
                                ""),
                            "")))
                )
            )
        )
    )
)</f>
        <v>0</v>
      </c>
      <c r="J23" s="242">
        <v>46281</v>
      </c>
      <c r="K23" s="242">
        <v>46281</v>
      </c>
      <c r="L23" s="91" t="s">
        <v>31</v>
      </c>
      <c r="M23" s="192">
        <v>8.71428571428571</v>
      </c>
      <c r="N23" s="192" t="s">
        <v>409</v>
      </c>
      <c r="O23" s="192">
        <v>0</v>
      </c>
      <c r="P23" s="192" t="s">
        <v>409</v>
      </c>
      <c r="Q23" s="192">
        <v>6.1</v>
      </c>
      <c r="R23" s="192">
        <v>-1.375</v>
      </c>
      <c r="S23" s="192">
        <v>-1.9350000000000001</v>
      </c>
      <c r="T23" s="192" t="s">
        <v>409</v>
      </c>
      <c r="U23"/>
      <c r="V23"/>
      <c r="W23"/>
      <c r="X23"/>
      <c r="Y23" s="192"/>
      <c r="Z23" s="192"/>
      <c r="AA23" s="80"/>
      <c r="AB23" s="80"/>
      <c r="AC23" s="80"/>
      <c r="AD23" s="80"/>
      <c r="AE23" s="80"/>
      <c r="AF23" s="34"/>
      <c r="AG23" s="34"/>
      <c r="AH23" s="34"/>
      <c r="AI23" s="34"/>
      <c r="AJ23" s="34"/>
      <c r="AK23" s="34"/>
      <c r="AL23" s="195"/>
      <c r="AM23" s="195"/>
      <c r="AN23" s="80"/>
      <c r="AO23" s="80"/>
      <c r="AP23" s="80"/>
      <c r="AQ23" s="35"/>
    </row>
    <row r="24" spans="1:43" x14ac:dyDescent="0.2">
      <c r="A24" s="84">
        <v>17</v>
      </c>
      <c r="B24" s="84" t="str">
        <f ca="1"/>
        <v>Burkina Faso</v>
      </c>
      <c r="C24" s="84" t="str">
        <f ca="1"/>
        <v>BFA</v>
      </c>
      <c r="D24" s="219" t="str">
        <f ca="1"/>
        <v>SSF           Sub-Saharan Africa</v>
      </c>
      <c r="E24" s="219" t="str">
        <f ca="1"/>
        <v>IDA</v>
      </c>
      <c r="F24" s="190" t="str">
        <f t="shared" ca="1" si="3"/>
        <v/>
      </c>
      <c r="G24" s="80">
        <f>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0</v>
      </c>
      <c r="H24" s="80" cm="1">
        <f t="array" ref="H24">IF(
    SUM(IF(
            ISNUMBER(
                IF(
                    $M$4:$Y$4,
                    (M24:Y24),
                    "")),
            1,
            0))
        =0,
    NA(),
    IF(
        Parameters!$D$15=1,
        IF(
            SUM(--(ISNUMBER(IF($M$4:$Y$4=1,(M24:Y24),""))))&gt;0,
            MAX(IF(
                ISNUMBER(M24:Y24),
                IF(
                    M$4:Y$4=1,
                    M24:Y24,
                    ""),
                "")),
            MAX(IF(
                ISNUMBER(M24:Y24),
                IF(
                    M$4:Y$4=2,
                    M24:Y24,
                    ""),
                ""))
        ),
        IF(
            Parameters!$D$16=1,
            IFERROR(
                AVERAGE(IF(
                    ISNUMBER(M24:Y24),
                    IF(
                        M$4:Y$4=1,
                        M24:Y24,
                        ""),
                    "")),
                AVERAGE(IF(
                    ISNUMBER(M24:Y24),
                    IF(
                        M$4:Y$4=2,
                        M24:Y24,
                        ""),
                    ""))
            ),
            IF(
                Parameters!$D$17=1,
                IFERROR(
                    IF(
                        OR(
                            IF(
                                ISNUMBER(M24:Y24),
                                IF(
                                    M$4:Y$4=1,
                                    M24:Y24,
                                    ""),
                                "")
                            =0),
                        0,
                        GEOMEAN(IF(
                            ISNUMBER(M24:Y24),
                            IF(
                                M$4:Y$4=1,
                                M24:Y24,
                                ""),
                            ""))
                    ),
                    IF(
                        OR(IF(
                            ISNUMBER(M24:Y24),
                            IF(
                                M$4:Y$4=2,
                                M24:Y24,
                                ""),
                            "")
                            =0),
                        0,
                        GEOMEAN(IF(
                            ISNUMBER(M24:Y24),
                            IF(
                                M$4:Y$4=2,
                                M24:Y24,
                                ""),
                            "")))
                )
            )
        )
    )
)</f>
        <v>10</v>
      </c>
      <c r="I24" s="191" cm="1">
        <f t="array" ref="I24">IF(
    SUM(IF(
            ISNUMBER(
                IF(
                    $M$5:$Y$5,
                    (M24:Y24),
                    "")),
            1,
            0))
        =0,
    NA(),
    IF(
        Parameters!$D$15=1,
        IF(
            SUM(--(ISNUMBER(IF($M$5:$Y$5=1,(M24:Y24),""))))&gt;0,
            MAX(IF(
                ISNUMBER(M24:Y24),
                IF(
                    M$5:Y$5=1,
                    M24:Y24,
                    ""),
                "")),
            MAX(IF(
                ISNUMBER(M24:Y24),
                IF(
                    M$5:Y$5=2,
                    M24:Y24,
                    ""),
                ""))
        ),
        IF(
            Parameters!$D$16=1,
            IFERROR(
                AVERAGE(IF(
                    ISNUMBER(M24:Y24),
                    IF(
                        M$5:Y$5=1,
                        M24:Y24,
                        ""),
                    "")),
                AVERAGE(IF(
                    ISNUMBER(M24:Y24),
                    IF(
                        M$5:Y$5=2,
                        M24:Y24,
                        ""),
                    ""))
            ),
            IF(
                Parameters!$D$17=1,
                IFERROR(
                    IF(
                        OR(
                            IF(
                                ISNUMBER(M24:Y24),
                                IF(
                                    M$5:Y$5=1,
                                    M24:Y24,
                                    ""),
                                "")
                            =0),
                        0,
                        GEOMEAN(IF(
                            ISNUMBER(M24:Y24),
                            IF(
                                M$5:Y$5=1,
                                M24:Y24,
                                ""),
                            ""))
                    ),
                    IF(
                        OR(IF(
                            ISNUMBER(M24:Y24),
                            IF(
                                M$5:Y$5=2,
                                M24:Y24,
                                ""),
                            "")
                            =0),
                        0,
                        GEOMEAN(IF(
                            ISNUMBER(M24:Y24),
                            IF(
                                M$5:Y$5=2,
                                M24:Y24,
                                ""),
                            "")))
                )
            )
        )
    )
)</f>
        <v>0</v>
      </c>
      <c r="J24" s="242">
        <v>46281</v>
      </c>
      <c r="K24" s="242">
        <v>46281</v>
      </c>
      <c r="L24" s="91" t="s">
        <v>33</v>
      </c>
      <c r="M24" s="192">
        <v>10</v>
      </c>
      <c r="N24" s="192" t="s">
        <v>409</v>
      </c>
      <c r="O24" s="192">
        <v>0</v>
      </c>
      <c r="P24" s="192" t="s">
        <v>409</v>
      </c>
      <c r="Q24" s="192">
        <v>7</v>
      </c>
      <c r="R24" s="192">
        <v>-0.505</v>
      </c>
      <c r="S24" s="192">
        <v>-0.97500000000000397</v>
      </c>
      <c r="T24" s="192" t="s">
        <v>409</v>
      </c>
      <c r="U24"/>
      <c r="V24"/>
      <c r="W24"/>
      <c r="X24"/>
      <c r="Y24" s="192"/>
      <c r="Z24" s="192"/>
      <c r="AA24" s="80"/>
      <c r="AB24" s="80"/>
      <c r="AC24" s="80"/>
      <c r="AD24" s="80"/>
      <c r="AE24" s="80"/>
      <c r="AF24" s="34"/>
      <c r="AG24" s="34"/>
      <c r="AH24" s="34"/>
      <c r="AI24" s="34"/>
      <c r="AJ24" s="34"/>
      <c r="AK24" s="34"/>
      <c r="AL24" s="195"/>
      <c r="AM24" s="195"/>
      <c r="AN24" s="80"/>
      <c r="AO24" s="80"/>
      <c r="AP24" s="80"/>
      <c r="AQ24" s="35"/>
    </row>
    <row r="25" spans="1:43" x14ac:dyDescent="0.2">
      <c r="A25" s="84">
        <v>18</v>
      </c>
      <c r="B25" s="84" t="str">
        <f ca="1"/>
        <v>Bangladesh</v>
      </c>
      <c r="C25" s="84" t="str">
        <f ca="1"/>
        <v>BGD</v>
      </c>
      <c r="D25" s="219" t="str">
        <f ca="1"/>
        <v>SAS           South Asia</v>
      </c>
      <c r="E25" s="219" t="str">
        <f ca="1"/>
        <v>IDA</v>
      </c>
      <c r="F25" s="190" t="str">
        <f t="shared" ca="1" si="3"/>
        <v/>
      </c>
      <c r="G25" s="80">
        <f>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0</v>
      </c>
      <c r="H25" s="80" cm="1">
        <f t="array" ref="H25">IF(
    SUM(IF(
            ISNUMBER(
                IF(
                    $M$4:$Y$4,
                    (M25:Y25),
                    "")),
            1,
            0))
        =0,
    NA(),
    IF(
        Parameters!$D$15=1,
        IF(
            SUM(--(ISNUMBER(IF($M$4:$Y$4=1,(M25:Y25),""))))&gt;0,
            MAX(IF(
                ISNUMBER(M25:Y25),
                IF(
                    M$4:Y$4=1,
                    M25:Y25,
                    ""),
                "")),
            MAX(IF(
                ISNUMBER(M25:Y25),
                IF(
                    M$4:Y$4=2,
                    M25:Y25,
                    ""),
                ""))
        ),
        IF(
            Parameters!$D$16=1,
            IFERROR(
                AVERAGE(IF(
                    ISNUMBER(M25:Y25),
                    IF(
                        M$4:Y$4=1,
                        M25:Y25,
                        ""),
                    "")),
                AVERAGE(IF(
                    ISNUMBER(M25:Y25),
                    IF(
                        M$4:Y$4=2,
                        M25:Y25,
                        ""),
                    ""))
            ),
            IF(
                Parameters!$D$17=1,
                IFERROR(
                    IF(
                        OR(
                            IF(
                                ISNUMBER(M25:Y25),
                                IF(
                                    M$4:Y$4=1,
                                    M25:Y25,
                                    ""),
                                "")
                            =0),
                        0,
                        GEOMEAN(IF(
                            ISNUMBER(M25:Y25),
                            IF(
                                M$4:Y$4=1,
                                M25:Y25,
                                ""),
                            ""))
                    ),
                    IF(
                        OR(IF(
                            ISNUMBER(M25:Y25),
                            IF(
                                M$4:Y$4=2,
                                M25:Y25,
                                ""),
                            "")
                            =0),
                        0,
                        GEOMEAN(IF(
                            ISNUMBER(M25:Y25),
                            IF(
                                M$4:Y$4=2,
                                M25:Y25,
                                ""),
                            "")))
                )
            )
        )
    )
)</f>
        <v>6.71428571428571</v>
      </c>
      <c r="I25" s="191" cm="1">
        <f t="array" ref="I25">IF(
    SUM(IF(
            ISNUMBER(
                IF(
                    $M$5:$Y$5,
                    (M25:Y25),
                    "")),
            1,
            0))
        =0,
    NA(),
    IF(
        Parameters!$D$15=1,
        IF(
            SUM(--(ISNUMBER(IF($M$5:$Y$5=1,(M25:Y25),""))))&gt;0,
            MAX(IF(
                ISNUMBER(M25:Y25),
                IF(
                    M$5:Y$5=1,
                    M25:Y25,
                    ""),
                "")),
            MAX(IF(
                ISNUMBER(M25:Y25),
                IF(
                    M$5:Y$5=2,
                    M25:Y25,
                    ""),
                ""))
        ),
        IF(
            Parameters!$D$16=1,
            IFERROR(
                AVERAGE(IF(
                    ISNUMBER(M25:Y25),
                    IF(
                        M$5:Y$5=1,
                        M25:Y25,
                        ""),
                    "")),
                AVERAGE(IF(
                    ISNUMBER(M25:Y25),
                    IF(
                        M$5:Y$5=2,
                        M25:Y25,
                        ""),
                    ""))
            ),
            IF(
                Parameters!$D$17=1,
                IFERROR(
                    IF(
                        OR(
                            IF(
                                ISNUMBER(M25:Y25),
                                IF(
                                    M$5:Y$5=1,
                                    M25:Y25,
                                    ""),
                                "")
                            =0),
                        0,
                        GEOMEAN(IF(
                            ISNUMBER(M25:Y25),
                            IF(
                                M$5:Y$5=1,
                                M25:Y25,
                                ""),
                            ""))
                    ),
                    IF(
                        OR(IF(
                            ISNUMBER(M25:Y25),
                            IF(
                                M$5:Y$5=2,
                                M25:Y25,
                                ""),
                            "")
                            =0),
                        0,
                        GEOMEAN(IF(
                            ISNUMBER(M25:Y25),
                            IF(
                                M$5:Y$5=2,
                                M25:Y25,
                                ""),
                            "")))
                )
            )
        )
    )
)</f>
        <v>0</v>
      </c>
      <c r="J25" s="242">
        <v>46281</v>
      </c>
      <c r="K25" s="242">
        <v>46281</v>
      </c>
      <c r="L25" s="91" t="s">
        <v>35</v>
      </c>
      <c r="M25" s="192">
        <v>6.71428571428571</v>
      </c>
      <c r="N25" s="192" t="s">
        <v>409</v>
      </c>
      <c r="O25" s="192">
        <v>0</v>
      </c>
      <c r="P25" s="192" t="s">
        <v>409</v>
      </c>
      <c r="Q25" s="192">
        <v>4.7</v>
      </c>
      <c r="R25" s="192">
        <v>-0.4</v>
      </c>
      <c r="S25" s="192">
        <v>-0.61</v>
      </c>
      <c r="T25" s="192" t="s">
        <v>409</v>
      </c>
      <c r="U25"/>
      <c r="V25"/>
      <c r="W25"/>
      <c r="X25"/>
      <c r="Y25" s="192"/>
      <c r="Z25" s="192"/>
      <c r="AF25" s="34"/>
      <c r="AG25" s="34"/>
      <c r="AH25" s="34"/>
      <c r="AI25" s="34"/>
      <c r="AJ25" s="34"/>
      <c r="AK25" s="34"/>
      <c r="AL25" s="195"/>
      <c r="AM25" s="195"/>
      <c r="AN25" s="80"/>
      <c r="AO25" s="80"/>
      <c r="AP25" s="80"/>
      <c r="AQ25" s="35"/>
    </row>
    <row r="26" spans="1:43" x14ac:dyDescent="0.2">
      <c r="A26" s="84">
        <v>19</v>
      </c>
      <c r="B26" s="84" t="str">
        <f ca="1"/>
        <v>Bulgaria</v>
      </c>
      <c r="C26" s="84" t="str">
        <f ca="1"/>
        <v>BGR</v>
      </c>
      <c r="D26" s="219" t="str">
        <f ca="1"/>
        <v>ECS           Europe &amp; Central Asia</v>
      </c>
      <c r="E26" s="219" t="str">
        <f ca="1"/>
        <v>IBRD</v>
      </c>
      <c r="F26" s="190" t="str">
        <f t="shared" ca="1" si="3"/>
        <v/>
      </c>
      <c r="G26" s="80">
        <f>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0</v>
      </c>
      <c r="H26" s="80" cm="1">
        <f t="array" ref="H26">IF(
    SUM(IF(
            ISNUMBER(
                IF(
                    $M$4:$Y$4,
                    (M26:Y26),
                    "")),
            1,
            0))
        =0,
    NA(),
    IF(
        Parameters!$D$15=1,
        IF(
            SUM(--(ISNUMBER(IF($M$4:$Y$4=1,(M26:Y26),""))))&gt;0,
            MAX(IF(
                ISNUMBER(M26:Y26),
                IF(
                    M$4:Y$4=1,
                    M26:Y26,
                    ""),
                "")),
            MAX(IF(
                ISNUMBER(M26:Y26),
                IF(
                    M$4:Y$4=2,
                    M26:Y26,
                    ""),
                ""))
        ),
        IF(
            Parameters!$D$16=1,
            IFERROR(
                AVERAGE(IF(
                    ISNUMBER(M26:Y26),
                    IF(
                        M$4:Y$4=1,
                        M26:Y26,
                        ""),
                    "")),
                AVERAGE(IF(
                    ISNUMBER(M26:Y26),
                    IF(
                        M$4:Y$4=2,
                        M26:Y26,
                        ""),
                    ""))
            ),
            IF(
                Parameters!$D$17=1,
                IFERROR(
                    IF(
                        OR(
                            IF(
                                ISNUMBER(M26:Y26),
                                IF(
                                    M$4:Y$4=1,
                                    M26:Y26,
                                    ""),
                                "")
                            =0),
                        0,
                        GEOMEAN(IF(
                            ISNUMBER(M26:Y26),
                            IF(
                                M$4:Y$4=1,
                                M26:Y26,
                                ""),
                            ""))
                    ),
                    IF(
                        OR(IF(
                            ISNUMBER(M26:Y26),
                            IF(
                                M$4:Y$4=2,
                                M26:Y26,
                                ""),
                            "")
                            =0),
                        0,
                        GEOMEAN(IF(
                            ISNUMBER(M26:Y26),
                            IF(
                                M$4:Y$4=2,
                                M26:Y26,
                                ""),
                            "")))
                )
            )
        )
    )
)</f>
        <v>2.2857142857142798</v>
      </c>
      <c r="I26" s="191" cm="1">
        <f t="array" ref="I26">IF(
    SUM(IF(
            ISNUMBER(
                IF(
                    $M$5:$Y$5,
                    (M26:Y26),
                    "")),
            1,
            0))
        =0,
    NA(),
    IF(
        Parameters!$D$15=1,
        IF(
            SUM(--(ISNUMBER(IF($M$5:$Y$5=1,(M26:Y26),""))))&gt;0,
            MAX(IF(
                ISNUMBER(M26:Y26),
                IF(
                    M$5:Y$5=1,
                    M26:Y26,
                    ""),
                "")),
            MAX(IF(
                ISNUMBER(M26:Y26),
                IF(
                    M$5:Y$5=2,
                    M26:Y26,
                    ""),
                ""))
        ),
        IF(
            Parameters!$D$16=1,
            IFERROR(
                AVERAGE(IF(
                    ISNUMBER(M26:Y26),
                    IF(
                        M$5:Y$5=1,
                        M26:Y26,
                        ""),
                    "")),
                AVERAGE(IF(
                    ISNUMBER(M26:Y26),
                    IF(
                        M$5:Y$5=2,
                        M26:Y26,
                        ""),
                    ""))
            ),
            IF(
                Parameters!$D$17=1,
                IFERROR(
                    IF(
                        OR(
                            IF(
                                ISNUMBER(M26:Y26),
                                IF(
                                    M$5:Y$5=1,
                                    M26:Y26,
                                    ""),
                                "")
                            =0),
                        0,
                        GEOMEAN(IF(
                            ISNUMBER(M26:Y26),
                            IF(
                                M$5:Y$5=1,
                                M26:Y26,
                                ""),
                            ""))
                    ),
                    IF(
                        OR(IF(
                            ISNUMBER(M26:Y26),
                            IF(
                                M$5:Y$5=2,
                                M26:Y26,
                                ""),
                            "")
                            =0),
                        0,
                        GEOMEAN(IF(
                            ISNUMBER(M26:Y26),
                            IF(
                                M$5:Y$5=2,
                                M26:Y26,
                                ""),
                            "")))
                )
            )
        )
    )
)</f>
        <v>0</v>
      </c>
      <c r="J26" s="242">
        <v>46281</v>
      </c>
      <c r="K26" s="242">
        <v>46281</v>
      </c>
      <c r="L26" s="91" t="s">
        <v>37</v>
      </c>
      <c r="M26" s="192">
        <v>2.2857142857142798</v>
      </c>
      <c r="N26" s="192">
        <v>-0.185999999999999</v>
      </c>
      <c r="O26" s="192">
        <v>0</v>
      </c>
      <c r="P26" s="192" t="s">
        <v>409</v>
      </c>
      <c r="Q26" s="192">
        <v>1.6</v>
      </c>
      <c r="R26" s="192">
        <v>-0.105</v>
      </c>
      <c r="S26" s="192">
        <v>-4.9999999999999697E-3</v>
      </c>
      <c r="T26" s="192" t="s">
        <v>409</v>
      </c>
      <c r="U26"/>
      <c r="V26"/>
      <c r="W26"/>
      <c r="X26"/>
      <c r="Y26" s="192"/>
      <c r="Z26" s="192"/>
      <c r="AF26" s="34"/>
      <c r="AG26" s="34"/>
      <c r="AH26" s="34"/>
      <c r="AI26" s="34"/>
      <c r="AJ26" s="34"/>
      <c r="AK26" s="34"/>
      <c r="AL26" s="195"/>
      <c r="AM26" s="195"/>
      <c r="AN26" s="80"/>
      <c r="AO26" s="80"/>
      <c r="AP26" s="80"/>
      <c r="AQ26" s="35"/>
    </row>
    <row r="27" spans="1:43" x14ac:dyDescent="0.2">
      <c r="A27" s="84">
        <v>20</v>
      </c>
      <c r="B27" s="84" t="str">
        <f ca="1"/>
        <v>Bahrain</v>
      </c>
      <c r="C27" s="84" t="str">
        <f ca="1"/>
        <v>BHR</v>
      </c>
      <c r="D27" s="219" t="str">
        <f ca="1"/>
        <v>MEA           Middle East &amp; North Africa</v>
      </c>
      <c r="E27" s="219" t="str">
        <f ca="1"/>
        <v>NA</v>
      </c>
      <c r="F27" s="190" t="str">
        <f t="shared" ca="1" si="3"/>
        <v/>
      </c>
      <c r="G27" s="80">
        <f>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0</v>
      </c>
      <c r="H27" s="80" cm="1">
        <f t="array" ref="H27">IF(
    SUM(IF(
            ISNUMBER(
                IF(
                    $M$4:$Y$4,
                    (M27:Y27),
                    "")),
            1,
            0))
        =0,
    NA(),
    IF(
        Parameters!$D$15=1,
        IF(
            SUM(--(ISNUMBER(IF($M$4:$Y$4=1,(M27:Y27),""))))&gt;0,
            MAX(IF(
                ISNUMBER(M27:Y27),
                IF(
                    M$4:Y$4=1,
                    M27:Y27,
                    ""),
                "")),
            MAX(IF(
                ISNUMBER(M27:Y27),
                IF(
                    M$4:Y$4=2,
                    M27:Y27,
                    ""),
                ""))
        ),
        IF(
            Parameters!$D$16=1,
            IFERROR(
                AVERAGE(IF(
                    ISNUMBER(M27:Y27),
                    IF(
                        M$4:Y$4=1,
                        M27:Y27,
                        ""),
                    "")),
                AVERAGE(IF(
                    ISNUMBER(M27:Y27),
                    IF(
                        M$4:Y$4=2,
                        M27:Y27,
                        ""),
                    ""))
            ),
            IF(
                Parameters!$D$17=1,
                IFERROR(
                    IF(
                        OR(
                            IF(
                                ISNUMBER(M27:Y27),
                                IF(
                                    M$4:Y$4=1,
                                    M27:Y27,
                                    ""),
                                "")
                            =0),
                        0,
                        GEOMEAN(IF(
                            ISNUMBER(M27:Y27),
                            IF(
                                M$4:Y$4=1,
                                M27:Y27,
                                ""),
                            ""))
                    ),
                    IF(
                        OR(IF(
                            ISNUMBER(M27:Y27),
                            IF(
                                M$4:Y$4=2,
                                M27:Y27,
                                ""),
                            "")
                            =0),
                        0,
                        GEOMEAN(IF(
                            ISNUMBER(M27:Y27),
                            IF(
                                M$4:Y$4=2,
                                M27:Y27,
                                ""),
                            "")))
                )
            )
        )
    )
)</f>
        <v>0.85714285714285499</v>
      </c>
      <c r="I27" s="191" cm="1">
        <f t="array" ref="I27">IF(
    SUM(IF(
            ISNUMBER(
                IF(
                    $M$5:$Y$5,
                    (M27:Y27),
                    "")),
            1,
            0))
        =0,
    NA(),
    IF(
        Parameters!$D$15=1,
        IF(
            SUM(--(ISNUMBER(IF($M$5:$Y$5=1,(M27:Y27),""))))&gt;0,
            MAX(IF(
                ISNUMBER(M27:Y27),
                IF(
                    M$5:Y$5=1,
                    M27:Y27,
                    ""),
                "")),
            MAX(IF(
                ISNUMBER(M27:Y27),
                IF(
                    M$5:Y$5=2,
                    M27:Y27,
                    ""),
                ""))
        ),
        IF(
            Parameters!$D$16=1,
            IFERROR(
                AVERAGE(IF(
                    ISNUMBER(M27:Y27),
                    IF(
                        M$5:Y$5=1,
                        M27:Y27,
                        ""),
                    "")),
                AVERAGE(IF(
                    ISNUMBER(M27:Y27),
                    IF(
                        M$5:Y$5=2,
                        M27:Y27,
                        ""),
                    ""))
            ),
            IF(
                Parameters!$D$17=1,
                IFERROR(
                    IF(
                        OR(
                            IF(
                                ISNUMBER(M27:Y27),
                                IF(
                                    M$5:Y$5=1,
                                    M27:Y27,
                                    ""),
                                "")
                            =0),
                        0,
                        GEOMEAN(IF(
                            ISNUMBER(M27:Y27),
                            IF(
                                M$5:Y$5=1,
                                M27:Y27,
                                ""),
                            ""))
                    ),
                    IF(
                        OR(IF(
                            ISNUMBER(M27:Y27),
                            IF(
                                M$5:Y$5=2,
                                M27:Y27,
                                ""),
                            "")
                            =0),
                        0,
                        GEOMEAN(IF(
                            ISNUMBER(M27:Y27),
                            IF(
                                M$5:Y$5=2,
                                M27:Y27,
                                ""),
                            "")))
                )
            )
        )
    )
)</f>
        <v>0</v>
      </c>
      <c r="J27" s="242">
        <v>46281</v>
      </c>
      <c r="K27" s="242">
        <v>46281</v>
      </c>
      <c r="L27" s="91" t="s">
        <v>39</v>
      </c>
      <c r="M27" s="192">
        <v>0.85714285714285499</v>
      </c>
      <c r="N27" s="192" t="s">
        <v>409</v>
      </c>
      <c r="O27" s="192">
        <v>0</v>
      </c>
      <c r="P27" s="192" t="s">
        <v>409</v>
      </c>
      <c r="Q27" s="192">
        <v>0.6</v>
      </c>
      <c r="R27" s="192">
        <v>-0.01</v>
      </c>
      <c r="S27" s="192">
        <v>0</v>
      </c>
      <c r="T27" s="192" t="s">
        <v>409</v>
      </c>
      <c r="U27"/>
      <c r="V27"/>
      <c r="W27"/>
      <c r="X27"/>
      <c r="Y27" s="192"/>
      <c r="Z27" s="192"/>
      <c r="AF27" s="34"/>
      <c r="AG27" s="34"/>
      <c r="AH27" s="34"/>
      <c r="AI27" s="34"/>
      <c r="AJ27" s="34"/>
      <c r="AK27" s="34"/>
      <c r="AL27" s="195"/>
      <c r="AM27" s="195"/>
      <c r="AN27" s="80"/>
      <c r="AO27" s="80"/>
      <c r="AP27" s="80"/>
      <c r="AQ27" s="35"/>
    </row>
    <row r="28" spans="1:43" x14ac:dyDescent="0.2">
      <c r="A28" s="84">
        <v>21</v>
      </c>
      <c r="B28" s="84" t="str">
        <f ca="1"/>
        <v>Bahamas, The</v>
      </c>
      <c r="C28" s="84" t="str">
        <f ca="1"/>
        <v>BHS</v>
      </c>
      <c r="D28" s="219" t="str">
        <f ca="1"/>
        <v>LCN           Latin America &amp; Caribbean</v>
      </c>
      <c r="E28" s="219" t="str">
        <f ca="1"/>
        <v>NA</v>
      </c>
      <c r="F28" s="190" t="str">
        <f t="shared" ca="1" si="3"/>
        <v/>
      </c>
      <c r="G28" s="80">
        <f>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1.7703914014380204</v>
      </c>
      <c r="H28" s="80" cm="1">
        <f t="array" ref="H28">IF(
    SUM(IF(
            ISNUMBER(
                IF(
                    $M$4:$Y$4,
                    (M28:Y28),
                    "")),
            1,
            0))
        =0,
    NA(),
    IF(
        Parameters!$D$15=1,
        IF(
            SUM(--(ISNUMBER(IF($M$4:$Y$4=1,(M28:Y28),""))))&gt;0,
            MAX(IF(
                ISNUMBER(M28:Y28),
                IF(
                    M$4:Y$4=1,
                    M28:Y28,
                    ""),
                "")),
            MAX(IF(
                ISNUMBER(M28:Y28),
                IF(
                    M$4:Y$4=2,
                    M28:Y28,
                    ""),
                ""))
        ),
        IF(
            Parameters!$D$16=1,
            IFERROR(
                AVERAGE(IF(
                    ISNUMBER(M28:Y28),
                    IF(
                        M$4:Y$4=1,
                        M28:Y28,
                        ""),
                    "")),
                AVERAGE(IF(
                    ISNUMBER(M28:Y28),
                    IF(
                        M$4:Y$4=2,
                        M28:Y28,
                        ""),
                    ""))
            ),
            IF(
                Parameters!$D$17=1,
                IFERROR(
                    IF(
                        OR(
                            IF(
                                ISNUMBER(M28:Y28),
                                IF(
                                    M$4:Y$4=1,
                                    M28:Y28,
                                    ""),
                                "")
                            =0),
                        0,
                        GEOMEAN(IF(
                            ISNUMBER(M28:Y28),
                            IF(
                                M$4:Y$4=1,
                                M28:Y28,
                                ""),
                            ""))
                    ),
                    IF(
                        OR(IF(
                            ISNUMBER(M28:Y28),
                            IF(
                                M$4:Y$4=2,
                                M28:Y28,
                                ""),
                            "")
                            =0),
                        0,
                        GEOMEAN(IF(
                            ISNUMBER(M28:Y28),
                            IF(
                                M$4:Y$4=2,
                                M28:Y28,
                                ""),
                            "")))
                )
            )
        )
    )
)</f>
        <v>2.8571428571428501</v>
      </c>
      <c r="I28" s="191" cm="1">
        <f t="array" ref="I28">IF(
    SUM(IF(
            ISNUMBER(
                IF(
                    $M$5:$Y$5,
                    (M28:Y28),
                    "")),
            1,
            0))
        =0,
    NA(),
    IF(
        Parameters!$D$15=1,
        IF(
            SUM(--(ISNUMBER(IF($M$5:$Y$5=1,(M28:Y28),""))))&gt;0,
            MAX(IF(
                ISNUMBER(M28:Y28),
                IF(
                    M$5:Y$5=1,
                    M28:Y28,
                    ""),
                "")),
            MAX(IF(
                ISNUMBER(M28:Y28),
                IF(
                    M$5:Y$5=2,
                    M28:Y28,
                    ""),
                ""))
        ),
        IF(
            Parameters!$D$16=1,
            IFERROR(
                AVERAGE(IF(
                    ISNUMBER(M28:Y28),
                    IF(
                        M$5:Y$5=1,
                        M28:Y28,
                        ""),
                    "")),
                AVERAGE(IF(
                    ISNUMBER(M28:Y28),
                    IF(
                        M$5:Y$5=2,
                        M28:Y28,
                        ""),
                    ""))
            ),
            IF(
                Parameters!$D$17=1,
                IFERROR(
                    IF(
                        OR(
                            IF(
                                ISNUMBER(M28:Y28),
                                IF(
                                    M$5:Y$5=1,
                                    M28:Y28,
                                    ""),
                                "")
                            =0),
                        0,
                        GEOMEAN(IF(
                            ISNUMBER(M28:Y28),
                            IF(
                                M$5:Y$5=1,
                                M28:Y28,
                                ""),
                            ""))
                    ),
                    IF(
                        OR(IF(
                            ISNUMBER(M28:Y28),
                            IF(
                                M$5:Y$5=2,
                                M28:Y28,
                                ""),
                            "")
                            =0),
                        0,
                        GEOMEAN(IF(
                            ISNUMBER(M28:Y28),
                            IF(
                                M$5:Y$5=2,
                                M28:Y28,
                                ""),
                            "")))
                )
            )
        )
    )
)</f>
        <v>1.09699999999999</v>
      </c>
      <c r="J28" s="242">
        <v>46281</v>
      </c>
      <c r="K28" s="242">
        <v>45219</v>
      </c>
      <c r="L28" s="91" t="s">
        <v>40</v>
      </c>
      <c r="M28" s="192">
        <v>2.8571428571428501</v>
      </c>
      <c r="N28" s="192">
        <v>1.09699999999999</v>
      </c>
      <c r="O28" s="192">
        <v>0</v>
      </c>
      <c r="P28" s="192" t="s">
        <v>409</v>
      </c>
      <c r="Q28" s="192">
        <v>2</v>
      </c>
      <c r="R28" s="192">
        <v>-6.9999999999999896E-2</v>
      </c>
      <c r="S28" s="192">
        <v>-3.9999999999999897E-2</v>
      </c>
      <c r="T28" s="192" t="s">
        <v>409</v>
      </c>
      <c r="U28"/>
      <c r="V28"/>
      <c r="W28"/>
      <c r="X28"/>
      <c r="Y28" s="192"/>
      <c r="Z28" s="192"/>
      <c r="AF28" s="34"/>
      <c r="AG28" s="34"/>
      <c r="AH28" s="34"/>
      <c r="AI28" s="34"/>
      <c r="AJ28" s="34"/>
      <c r="AK28" s="34"/>
      <c r="AL28" s="195"/>
      <c r="AM28" s="195"/>
      <c r="AN28" s="80"/>
      <c r="AO28" s="80"/>
      <c r="AP28" s="80"/>
      <c r="AQ28" s="35"/>
    </row>
    <row r="29" spans="1:43" x14ac:dyDescent="0.2">
      <c r="A29" s="84">
        <v>22</v>
      </c>
      <c r="B29" s="84" t="str">
        <f ca="1"/>
        <v>Bosnia and Herzegovina</v>
      </c>
      <c r="C29" s="84" t="str">
        <f ca="1"/>
        <v>BIH</v>
      </c>
      <c r="D29" s="219" t="str">
        <f ca="1"/>
        <v>ECS           Europe &amp; Central Asia</v>
      </c>
      <c r="E29" s="219" t="str">
        <f ca="1"/>
        <v>IBRD</v>
      </c>
      <c r="F29" s="190" t="str">
        <f t="shared" ca="1" si="3"/>
        <v/>
      </c>
      <c r="G29" s="80">
        <f>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0</v>
      </c>
      <c r="H29" s="80" cm="1">
        <f t="array" ref="H29">IF(
    SUM(IF(
            ISNUMBER(
                IF(
                    $M$4:$Y$4,
                    (M29:Y29),
                    "")),
            1,
            0))
        =0,
    NA(),
    IF(
        Parameters!$D$15=1,
        IF(
            SUM(--(ISNUMBER(IF($M$4:$Y$4=1,(M29:Y29),""))))&gt;0,
            MAX(IF(
                ISNUMBER(M29:Y29),
                IF(
                    M$4:Y$4=1,
                    M29:Y29,
                    ""),
                "")),
            MAX(IF(
                ISNUMBER(M29:Y29),
                IF(
                    M$4:Y$4=2,
                    M29:Y29,
                    ""),
                ""))
        ),
        IF(
            Parameters!$D$16=1,
            IFERROR(
                AVERAGE(IF(
                    ISNUMBER(M29:Y29),
                    IF(
                        M$4:Y$4=1,
                        M29:Y29,
                        ""),
                    "")),
                AVERAGE(IF(
                    ISNUMBER(M29:Y29),
                    IF(
                        M$4:Y$4=2,
                        M29:Y29,
                        ""),
                    ""))
            ),
            IF(
                Parameters!$D$17=1,
                IFERROR(
                    IF(
                        OR(
                            IF(
                                ISNUMBER(M29:Y29),
                                IF(
                                    M$4:Y$4=1,
                                    M29:Y29,
                                    ""),
                                "")
                            =0),
                        0,
                        GEOMEAN(IF(
                            ISNUMBER(M29:Y29),
                            IF(
                                M$4:Y$4=1,
                                M29:Y29,
                                ""),
                            ""))
                    ),
                    IF(
                        OR(IF(
                            ISNUMBER(M29:Y29),
                            IF(
                                M$4:Y$4=2,
                                M29:Y29,
                                ""),
                            "")
                            =0),
                        0,
                        GEOMEAN(IF(
                            ISNUMBER(M29:Y29),
                            IF(
                                M$4:Y$4=2,
                                M29:Y29,
                                ""),
                            "")))
                )
            )
        )
    )
)</f>
        <v>4</v>
      </c>
      <c r="I29" s="191" cm="1">
        <f t="array" ref="I29">IF(
    SUM(IF(
            ISNUMBER(
                IF(
                    $M$5:$Y$5,
                    (M29:Y29),
                    "")),
            1,
            0))
        =0,
    NA(),
    IF(
        Parameters!$D$15=1,
        IF(
            SUM(--(ISNUMBER(IF($M$5:$Y$5=1,(M29:Y29),""))))&gt;0,
            MAX(IF(
                ISNUMBER(M29:Y29),
                IF(
                    M$5:Y$5=1,
                    M29:Y29,
                    ""),
                "")),
            MAX(IF(
                ISNUMBER(M29:Y29),
                IF(
                    M$5:Y$5=2,
                    M29:Y29,
                    ""),
                ""))
        ),
        IF(
            Parameters!$D$16=1,
            IFERROR(
                AVERAGE(IF(
                    ISNUMBER(M29:Y29),
                    IF(
                        M$5:Y$5=1,
                        M29:Y29,
                        ""),
                    "")),
                AVERAGE(IF(
                    ISNUMBER(M29:Y29),
                    IF(
                        M$5:Y$5=2,
                        M29:Y29,
                        ""),
                    ""))
            ),
            IF(
                Parameters!$D$17=1,
                IFERROR(
                    IF(
                        OR(
                            IF(
                                ISNUMBER(M29:Y29),
                                IF(
                                    M$5:Y$5=1,
                                    M29:Y29,
                                    ""),
                                "")
                            =0),
                        0,
                        GEOMEAN(IF(
                            ISNUMBER(M29:Y29),
                            IF(
                                M$5:Y$5=1,
                                M29:Y29,
                                ""),
                            ""))
                    ),
                    IF(
                        OR(IF(
                            ISNUMBER(M29:Y29),
                            IF(
                                M$5:Y$5=2,
                                M29:Y29,
                                ""),
                            "")
                            =0),
                        0,
                        GEOMEAN(IF(
                            ISNUMBER(M29:Y29),
                            IF(
                                M$5:Y$5=2,
                                M29:Y29,
                                ""),
                            "")))
                )
            )
        )
    )
)</f>
        <v>0</v>
      </c>
      <c r="J29" s="242">
        <v>45765</v>
      </c>
      <c r="K29" s="242">
        <v>46281</v>
      </c>
      <c r="L29" s="91" t="s">
        <v>42</v>
      </c>
      <c r="M29" s="192">
        <v>4</v>
      </c>
      <c r="N29" s="192">
        <v>0</v>
      </c>
      <c r="O29" s="192">
        <v>0</v>
      </c>
      <c r="P29" s="192" t="s">
        <v>409</v>
      </c>
      <c r="Q29" s="192">
        <v>2.8</v>
      </c>
      <c r="R29" s="192">
        <v>-9.9999999999999794E-3</v>
      </c>
      <c r="S29" s="192">
        <v>-1.4999999999999999E-2</v>
      </c>
      <c r="T29" s="192" t="s">
        <v>409</v>
      </c>
      <c r="U29"/>
      <c r="V29"/>
      <c r="W29"/>
      <c r="X29"/>
      <c r="Y29" s="192"/>
      <c r="Z29" s="192"/>
      <c r="AF29" s="34"/>
      <c r="AG29" s="34"/>
      <c r="AH29" s="34"/>
      <c r="AI29" s="34"/>
      <c r="AJ29" s="34"/>
      <c r="AK29" s="34"/>
      <c r="AL29" s="195"/>
      <c r="AM29" s="195"/>
      <c r="AN29" s="80"/>
      <c r="AO29" s="80"/>
      <c r="AP29" s="80"/>
      <c r="AQ29" s="35"/>
    </row>
    <row r="30" spans="1:43" x14ac:dyDescent="0.2">
      <c r="A30" s="84">
        <v>23</v>
      </c>
      <c r="B30" s="84" t="str">
        <f ca="1"/>
        <v>Belarus</v>
      </c>
      <c r="C30" s="84" t="str">
        <f ca="1"/>
        <v>BLR</v>
      </c>
      <c r="D30" s="219" t="str">
        <f ca="1"/>
        <v>ECS           Europe &amp; Central Asia</v>
      </c>
      <c r="E30" s="219" t="str">
        <f ca="1"/>
        <v>IBRD</v>
      </c>
      <c r="F30" s="190" t="str">
        <f t="shared" ca="1" si="3"/>
        <v/>
      </c>
      <c r="G30" s="80">
        <f>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0</v>
      </c>
      <c r="H30" s="80" cm="1">
        <f t="array" ref="H30">IF(
    SUM(IF(
            ISNUMBER(
                IF(
                    $M$4:$Y$4,
                    (M30:Y30),
                    "")),
            1,
            0))
        =0,
    NA(),
    IF(
        Parameters!$D$15=1,
        IF(
            SUM(--(ISNUMBER(IF($M$4:$Y$4=1,(M30:Y30),""))))&gt;0,
            MAX(IF(
                ISNUMBER(M30:Y30),
                IF(
                    M$4:Y$4=1,
                    M30:Y30,
                    ""),
                "")),
            MAX(IF(
                ISNUMBER(M30:Y30),
                IF(
                    M$4:Y$4=2,
                    M30:Y30,
                    ""),
                ""))
        ),
        IF(
            Parameters!$D$16=1,
            IFERROR(
                AVERAGE(IF(
                    ISNUMBER(M30:Y30),
                    IF(
                        M$4:Y$4=1,
                        M30:Y30,
                        ""),
                    "")),
                AVERAGE(IF(
                    ISNUMBER(M30:Y30),
                    IF(
                        M$4:Y$4=2,
                        M30:Y30,
                        ""),
                    ""))
            ),
            IF(
                Parameters!$D$17=1,
                IFERROR(
                    IF(
                        OR(
                            IF(
                                ISNUMBER(M30:Y30),
                                IF(
                                    M$4:Y$4=1,
                                    M30:Y30,
                                    ""),
                                "")
                            =0),
                        0,
                        GEOMEAN(IF(
                            ISNUMBER(M30:Y30),
                            IF(
                                M$4:Y$4=1,
                                M30:Y30,
                                ""),
                            ""))
                    ),
                    IF(
                        OR(IF(
                            ISNUMBER(M30:Y30),
                            IF(
                                M$4:Y$4=2,
                                M30:Y30,
                                ""),
                            "")
                            =0),
                        0,
                        GEOMEAN(IF(
                            ISNUMBER(M30:Y30),
                            IF(
                                M$4:Y$4=2,
                                M30:Y30,
                                ""),
                            "")))
                )
            )
        )
    )
)</f>
        <v>1.5714285714285701</v>
      </c>
      <c r="I30" s="191" cm="1">
        <f t="array" ref="I30">IF(
    SUM(IF(
            ISNUMBER(
                IF(
                    $M$5:$Y$5,
                    (M30:Y30),
                    "")),
            1,
            0))
        =0,
    NA(),
    IF(
        Parameters!$D$15=1,
        IF(
            SUM(--(ISNUMBER(IF($M$5:$Y$5=1,(M30:Y30),""))))&gt;0,
            MAX(IF(
                ISNUMBER(M30:Y30),
                IF(
                    M$5:Y$5=1,
                    M30:Y30,
                    ""),
                "")),
            MAX(IF(
                ISNUMBER(M30:Y30),
                IF(
                    M$5:Y$5=2,
                    M30:Y30,
                    ""),
                ""))
        ),
        IF(
            Parameters!$D$16=1,
            IFERROR(
                AVERAGE(IF(
                    ISNUMBER(M30:Y30),
                    IF(
                        M$5:Y$5=1,
                        M30:Y30,
                        ""),
                    "")),
                AVERAGE(IF(
                    ISNUMBER(M30:Y30),
                    IF(
                        M$5:Y$5=2,
                        M30:Y30,
                        ""),
                    ""))
            ),
            IF(
                Parameters!$D$17=1,
                IFERROR(
                    IF(
                        OR(
                            IF(
                                ISNUMBER(M30:Y30),
                                IF(
                                    M$5:Y$5=1,
                                    M30:Y30,
                                    ""),
                                "")
                            =0),
                        0,
                        GEOMEAN(IF(
                            ISNUMBER(M30:Y30),
                            IF(
                                M$5:Y$5=1,
                                M30:Y30,
                                ""),
                            ""))
                    ),
                    IF(
                        OR(IF(
                            ISNUMBER(M30:Y30),
                            IF(
                                M$5:Y$5=2,
                                M30:Y30,
                                ""),
                            "")
                            =0),
                        0,
                        GEOMEAN(IF(
                            ISNUMBER(M30:Y30),
                            IF(
                                M$5:Y$5=2,
                                M30:Y30,
                                ""),
                            "")))
                )
            )
        )
    )
)</f>
        <v>0</v>
      </c>
      <c r="J30" s="242">
        <v>46281</v>
      </c>
      <c r="K30" s="242">
        <v>45204</v>
      </c>
      <c r="L30" s="91" t="s">
        <v>44</v>
      </c>
      <c r="M30" s="192">
        <v>1.5714285714285701</v>
      </c>
      <c r="N30" s="192">
        <v>-4.8999999999999898E-2</v>
      </c>
      <c r="O30" s="192">
        <v>0</v>
      </c>
      <c r="P30" s="192" t="s">
        <v>409</v>
      </c>
      <c r="Q30" s="192">
        <v>1.1000000000000001</v>
      </c>
      <c r="R30" s="192">
        <v>0</v>
      </c>
      <c r="S30" s="192">
        <v>0</v>
      </c>
      <c r="T30" s="192" t="s">
        <v>409</v>
      </c>
      <c r="U30"/>
      <c r="V30"/>
      <c r="W30"/>
      <c r="X30"/>
      <c r="Y30" s="192"/>
      <c r="Z30" s="192"/>
      <c r="AF30" s="34"/>
      <c r="AG30" s="34"/>
      <c r="AH30" s="34"/>
      <c r="AI30" s="34"/>
      <c r="AJ30" s="34"/>
      <c r="AK30" s="34"/>
      <c r="AL30" s="195"/>
      <c r="AM30" s="195"/>
      <c r="AN30" s="80"/>
      <c r="AO30" s="80"/>
      <c r="AP30" s="80"/>
      <c r="AQ30" s="35"/>
    </row>
    <row r="31" spans="1:43" x14ac:dyDescent="0.2">
      <c r="A31" s="84">
        <v>24</v>
      </c>
      <c r="B31" s="84" t="str">
        <f ca="1"/>
        <v>Belize</v>
      </c>
      <c r="C31" s="84" t="str">
        <f ca="1"/>
        <v>BLZ</v>
      </c>
      <c r="D31" s="219" t="str">
        <f ca="1"/>
        <v>LCN           Latin America &amp; Caribbean</v>
      </c>
      <c r="E31" s="219" t="str">
        <f ca="1"/>
        <v>IBRD</v>
      </c>
      <c r="F31" s="190" t="str">
        <f t="shared" ca="1" si="3"/>
        <v/>
      </c>
      <c r="G31" s="80">
        <f>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0</v>
      </c>
      <c r="H31" s="80" cm="1">
        <f t="array" ref="H31">IF(
    SUM(IF(
            ISNUMBER(
                IF(
                    $M$4:$Y$4,
                    (M31:Y31),
                    "")),
            1,
            0))
        =0,
    NA(),
    IF(
        Parameters!$D$15=1,
        IF(
            SUM(--(ISNUMBER(IF($M$4:$Y$4=1,(M31:Y31),""))))&gt;0,
            MAX(IF(
                ISNUMBER(M31:Y31),
                IF(
                    M$4:Y$4=1,
                    M31:Y31,
                    ""),
                "")),
            MAX(IF(
                ISNUMBER(M31:Y31),
                IF(
                    M$4:Y$4=2,
                    M31:Y31,
                    ""),
                ""))
        ),
        IF(
            Parameters!$D$16=1,
            IFERROR(
                AVERAGE(IF(
                    ISNUMBER(M31:Y31),
                    IF(
                        M$4:Y$4=1,
                        M31:Y31,
                        ""),
                    "")),
                AVERAGE(IF(
                    ISNUMBER(M31:Y31),
                    IF(
                        M$4:Y$4=2,
                        M31:Y31,
                        ""),
                    ""))
            ),
            IF(
                Parameters!$D$17=1,
                IFERROR(
                    IF(
                        OR(
                            IF(
                                ISNUMBER(M31:Y31),
                                IF(
                                    M$4:Y$4=1,
                                    M31:Y31,
                                    ""),
                                "")
                            =0),
                        0,
                        GEOMEAN(IF(
                            ISNUMBER(M31:Y31),
                            IF(
                                M$4:Y$4=1,
                                M31:Y31,
                                ""),
                            ""))
                    ),
                    IF(
                        OR(IF(
                            ISNUMBER(M31:Y31),
                            IF(
                                M$4:Y$4=2,
                                M31:Y31,
                                ""),
                            "")
                            =0),
                        0,
                        GEOMEAN(IF(
                            ISNUMBER(M31:Y31),
                            IF(
                                M$4:Y$4=2,
                                M31:Y31,
                                ""),
                            "")))
                )
            )
        )
    )
)</f>
        <v>6.2857142857142803</v>
      </c>
      <c r="I31" s="191" cm="1">
        <f t="array" ref="I31">IF(
    SUM(IF(
            ISNUMBER(
                IF(
                    $M$5:$Y$5,
                    (M31:Y31),
                    "")),
            1,
            0))
        =0,
    NA(),
    IF(
        Parameters!$D$15=1,
        IF(
            SUM(--(ISNUMBER(IF($M$5:$Y$5=1,(M31:Y31),""))))&gt;0,
            MAX(IF(
                ISNUMBER(M31:Y31),
                IF(
                    M$5:Y$5=1,
                    M31:Y31,
                    ""),
                "")),
            MAX(IF(
                ISNUMBER(M31:Y31),
                IF(
                    M$5:Y$5=2,
                    M31:Y31,
                    ""),
                ""))
        ),
        IF(
            Parameters!$D$16=1,
            IFERROR(
                AVERAGE(IF(
                    ISNUMBER(M31:Y31),
                    IF(
                        M$5:Y$5=1,
                        M31:Y31,
                        ""),
                    "")),
                AVERAGE(IF(
                    ISNUMBER(M31:Y31),
                    IF(
                        M$5:Y$5=2,
                        M31:Y31,
                        ""),
                    ""))
            ),
            IF(
                Parameters!$D$17=1,
                IFERROR(
                    IF(
                        OR(
                            IF(
                                ISNUMBER(M31:Y31),
                                IF(
                                    M$5:Y$5=1,
                                    M31:Y31,
                                    ""),
                                "")
                            =0),
                        0,
                        GEOMEAN(IF(
                            ISNUMBER(M31:Y31),
                            IF(
                                M$5:Y$5=1,
                                M31:Y31,
                                ""),
                            ""))
                    ),
                    IF(
                        OR(IF(
                            ISNUMBER(M31:Y31),
                            IF(
                                M$5:Y$5=2,
                                M31:Y31,
                                ""),
                            "")
                            =0),
                        0,
                        GEOMEAN(IF(
                            ISNUMBER(M31:Y31),
                            IF(
                                M$5:Y$5=2,
                                M31:Y31,
                                ""),
                            "")))
                )
            )
        )
    )
)</f>
        <v>0</v>
      </c>
      <c r="J31" s="242">
        <v>46281</v>
      </c>
      <c r="K31" s="242">
        <v>46281</v>
      </c>
      <c r="L31" s="91" t="s">
        <v>46</v>
      </c>
      <c r="M31" s="192">
        <v>6.2857142857142803</v>
      </c>
      <c r="N31" s="192">
        <v>0</v>
      </c>
      <c r="O31" s="192">
        <v>0</v>
      </c>
      <c r="P31" s="192" t="s">
        <v>409</v>
      </c>
      <c r="Q31" s="192">
        <v>4.4000000000000004</v>
      </c>
      <c r="R31" s="192">
        <v>0</v>
      </c>
      <c r="S31" s="192">
        <v>-4.9999999999999697E-3</v>
      </c>
      <c r="T31" s="192" t="s">
        <v>409</v>
      </c>
      <c r="U31"/>
      <c r="V31"/>
      <c r="W31"/>
      <c r="X31"/>
      <c r="Y31" s="192"/>
      <c r="Z31" s="192"/>
      <c r="AF31" s="34"/>
      <c r="AG31" s="34"/>
      <c r="AH31" s="34"/>
      <c r="AI31" s="34"/>
      <c r="AJ31" s="34"/>
      <c r="AK31" s="34"/>
      <c r="AL31" s="195"/>
      <c r="AM31" s="195"/>
      <c r="AN31" s="80"/>
      <c r="AO31" s="80"/>
      <c r="AP31" s="80"/>
      <c r="AQ31" s="35"/>
    </row>
    <row r="32" spans="1:43" x14ac:dyDescent="0.2">
      <c r="A32" s="84">
        <v>25</v>
      </c>
      <c r="B32" s="84" t="str">
        <f ca="1"/>
        <v>Bermuda</v>
      </c>
      <c r="C32" s="84" t="str">
        <f ca="1"/>
        <v>BMU</v>
      </c>
      <c r="D32" s="219" t="str">
        <f ca="1"/>
        <v>NAC           North America</v>
      </c>
      <c r="E32" s="219" t="str">
        <f ca="1"/>
        <v>NA</v>
      </c>
      <c r="F32" s="190" t="str">
        <f t="shared" ca="1" si="3"/>
        <v/>
      </c>
      <c r="G32" s="80">
        <f>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0.19999999999999901</v>
      </c>
      <c r="H32" s="80" t="e" cm="1">
        <f t="array" ref="H32">IF(
    SUM(IF(
            ISNUMBER(
                IF(
                    $M$4:$Y$4,
                    (M32:Y32),
                    "")),
            1,
            0))
        =0,
    NA(),
    IF(
        Parameters!$D$15=1,
        IF(
            SUM(--(ISNUMBER(IF($M$4:$Y$4=1,(M32:Y32),""))))&gt;0,
            MAX(IF(
                ISNUMBER(M32:Y32),
                IF(
                    M$4:Y$4=1,
                    M32:Y32,
                    ""),
                "")),
            MAX(IF(
                ISNUMBER(M32:Y32),
                IF(
                    M$4:Y$4=2,
                    M32:Y32,
                    ""),
                ""))
        ),
        IF(
            Parameters!$D$16=1,
            IFERROR(
                AVERAGE(IF(
                    ISNUMBER(M32:Y32),
                    IF(
                        M$4:Y$4=1,
                        M32:Y32,
                        ""),
                    "")),
                AVERAGE(IF(
                    ISNUMBER(M32:Y32),
                    IF(
                        M$4:Y$4=2,
                        M32:Y32,
                        ""),
                    ""))
            ),
            IF(
                Parameters!$D$17=1,
                IFERROR(
                    IF(
                        OR(
                            IF(
                                ISNUMBER(M32:Y32),
                                IF(
                                    M$4:Y$4=1,
                                    M32:Y32,
                                    ""),
                                "")
                            =0),
                        0,
                        GEOMEAN(IF(
                            ISNUMBER(M32:Y32),
                            IF(
                                M$4:Y$4=1,
                                M32:Y32,
                                ""),
                            ""))
                    ),
                    IF(
                        OR(IF(
                            ISNUMBER(M32:Y32),
                            IF(
                                M$4:Y$4=2,
                                M32:Y32,
                                ""),
                            "")
                            =0),
                        0,
                        GEOMEAN(IF(
                            ISNUMBER(M32:Y32),
                            IF(
                                M$4:Y$4=2,
                                M32:Y32,
                                ""),
                            "")))
                )
            )
        )
    )
)</f>
        <v>#N/A</v>
      </c>
      <c r="I32" s="191" cm="1">
        <f t="array" ref="I32">IF(
    SUM(IF(
            ISNUMBER(
                IF(
                    $M$5:$Y$5,
                    (M32:Y32),
                    "")),
            1,
            0))
        =0,
    NA(),
    IF(
        Parameters!$D$15=1,
        IF(
            SUM(--(ISNUMBER(IF($M$5:$Y$5=1,(M32:Y32),""))))&gt;0,
            MAX(IF(
                ISNUMBER(M32:Y32),
                IF(
                    M$5:Y$5=1,
                    M32:Y32,
                    ""),
                "")),
            MAX(IF(
                ISNUMBER(M32:Y32),
                IF(
                    M$5:Y$5=2,
                    M32:Y32,
                    ""),
                ""))
        ),
        IF(
            Parameters!$D$16=1,
            IFERROR(
                AVERAGE(IF(
                    ISNUMBER(M32:Y32),
                    IF(
                        M$5:Y$5=1,
                        M32:Y32,
                        ""),
                    "")),
                AVERAGE(IF(
                    ISNUMBER(M32:Y32),
                    IF(
                        M$5:Y$5=2,
                        M32:Y32,
                        ""),
                    ""))
            ),
            IF(
                Parameters!$D$17=1,
                IFERROR(
                    IF(
                        OR(
                            IF(
                                ISNUMBER(M32:Y32),
                                IF(
                                    M$5:Y$5=1,
                                    M32:Y32,
                                    ""),
                                "")
                            =0),
                        0,
                        GEOMEAN(IF(
                            ISNUMBER(M32:Y32),
                            IF(
                                M$5:Y$5=1,
                                M32:Y32,
                                ""),
                            ""))
                    ),
                    IF(
                        OR(IF(
                            ISNUMBER(M32:Y32),
                            IF(
                                M$5:Y$5=2,
                                M32:Y32,
                                ""),
                            "")
                            =0),
                        0,
                        GEOMEAN(IF(
                            ISNUMBER(M32:Y32),
                            IF(
                                M$5:Y$5=2,
                                M32:Y32,
                                ""),
                            "")))
                )
            )
        )
    )
)</f>
        <v>0.19999999999999901</v>
      </c>
      <c r="J32" s="242" t="s">
        <v>409</v>
      </c>
      <c r="K32" s="242">
        <v>46281</v>
      </c>
      <c r="L32" s="91" t="s">
        <v>670</v>
      </c>
      <c r="M32" s="192" t="s">
        <v>409</v>
      </c>
      <c r="N32" s="192" t="s">
        <v>409</v>
      </c>
      <c r="O32" s="192">
        <v>0.19999999999999901</v>
      </c>
      <c r="P32" s="192" t="s">
        <v>409</v>
      </c>
      <c r="Q32" s="192" t="s">
        <v>409</v>
      </c>
      <c r="R32" s="192">
        <v>0.01</v>
      </c>
      <c r="S32" s="192">
        <v>0</v>
      </c>
      <c r="T32" s="192" t="s">
        <v>409</v>
      </c>
      <c r="U32"/>
      <c r="V32"/>
      <c r="W32"/>
      <c r="X32"/>
      <c r="Y32" s="192"/>
      <c r="Z32" s="192"/>
      <c r="AF32" s="34"/>
      <c r="AG32" s="34"/>
      <c r="AH32" s="34"/>
      <c r="AI32" s="34"/>
      <c r="AJ32" s="34"/>
      <c r="AK32" s="34"/>
      <c r="AL32" s="195"/>
      <c r="AM32" s="195"/>
      <c r="AN32" s="80"/>
      <c r="AO32" s="80"/>
      <c r="AP32" s="80"/>
      <c r="AQ32" s="35"/>
    </row>
    <row r="33" spans="1:43" x14ac:dyDescent="0.2">
      <c r="A33" s="84">
        <v>26</v>
      </c>
      <c r="B33" s="84" t="str">
        <f ca="1"/>
        <v>Bolivia</v>
      </c>
      <c r="C33" s="84" t="str">
        <f ca="1"/>
        <v>BOL</v>
      </c>
      <c r="D33" s="219" t="str">
        <f ca="1"/>
        <v>LCN           Latin America &amp; Caribbean</v>
      </c>
      <c r="E33" s="219" t="str">
        <f ca="1"/>
        <v>IBRD</v>
      </c>
      <c r="F33" s="190" t="str">
        <f t="shared" ca="1" si="3"/>
        <v/>
      </c>
      <c r="G33" s="80">
        <f>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2.6213409872484283</v>
      </c>
      <c r="H33" s="80" cm="1">
        <f t="array" ref="H33">IF(
    SUM(IF(
            ISNUMBER(
                IF(
                    $M$4:$Y$4,
                    (M33:Y33),
                    "")),
            1,
            0))
        =0,
    NA(),
    IF(
        Parameters!$D$15=1,
        IF(
            SUM(--(ISNUMBER(IF($M$4:$Y$4=1,(M33:Y33),""))))&gt;0,
            MAX(IF(
                ISNUMBER(M33:Y33),
                IF(
                    M$4:Y$4=1,
                    M33:Y33,
                    ""),
                "")),
            MAX(IF(
                ISNUMBER(M33:Y33),
                IF(
                    M$4:Y$4=2,
                    M33:Y33,
                    ""),
                ""))
        ),
        IF(
            Parameters!$D$16=1,
            IFERROR(
                AVERAGE(IF(
                    ISNUMBER(M33:Y33),
                    IF(
                        M$4:Y$4=1,
                        M33:Y33,
                        ""),
                    "")),
                AVERAGE(IF(
                    ISNUMBER(M33:Y33),
                    IF(
                        M$4:Y$4=2,
                        M33:Y33,
                        ""),
                    ""))
            ),
            IF(
                Parameters!$D$17=1,
                IFERROR(
                    IF(
                        OR(
                            IF(
                                ISNUMBER(M33:Y33),
                                IF(
                                    M$4:Y$4=1,
                                    M33:Y33,
                                    ""),
                                "")
                            =0),
                        0,
                        GEOMEAN(IF(
                            ISNUMBER(M33:Y33),
                            IF(
                                M$4:Y$4=1,
                                M33:Y33,
                                ""),
                            ""))
                    ),
                    IF(
                        OR(IF(
                            ISNUMBER(M33:Y33),
                            IF(
                                M$4:Y$4=2,
                                M33:Y33,
                                ""),
                            "")
                            =0),
                        0,
                        GEOMEAN(IF(
                            ISNUMBER(M33:Y33),
                            IF(
                                M$4:Y$4=2,
                                M33:Y33,
                                ""),
                            "")))
                )
            )
        )
    )
)</f>
        <v>5.2857142857142803</v>
      </c>
      <c r="I33" s="191" cm="1">
        <f t="array" ref="I33">IF(
    SUM(IF(
            ISNUMBER(
                IF(
                    $M$5:$Y$5,
                    (M33:Y33),
                    "")),
            1,
            0))
        =0,
    NA(),
    IF(
        Parameters!$D$15=1,
        IF(
            SUM(--(ISNUMBER(IF($M$5:$Y$5=1,(M33:Y33),""))))&gt;0,
            MAX(IF(
                ISNUMBER(M33:Y33),
                IF(
                    M$5:Y$5=1,
                    M33:Y33,
                    ""),
                "")),
            MAX(IF(
                ISNUMBER(M33:Y33),
                IF(
                    M$5:Y$5=2,
                    M33:Y33,
                    ""),
                ""))
        ),
        IF(
            Parameters!$D$16=1,
            IFERROR(
                AVERAGE(IF(
                    ISNUMBER(M33:Y33),
                    IF(
                        M$5:Y$5=1,
                        M33:Y33,
                        ""),
                    "")),
                AVERAGE(IF(
                    ISNUMBER(M33:Y33),
                    IF(
                        M$5:Y$5=2,
                        M33:Y33,
                        ""),
                    ""))
            ),
            IF(
                Parameters!$D$17=1,
                IFERROR(
                    IF(
                        OR(
                            IF(
                                ISNUMBER(M33:Y33),
                                IF(
                                    M$5:Y$5=1,
                                    M33:Y33,
                                    ""),
                                "")
                            =0),
                        0,
                        GEOMEAN(IF(
                            ISNUMBER(M33:Y33),
                            IF(
                                M$5:Y$5=1,
                                M33:Y33,
                                ""),
                            ""))
                    ),
                    IF(
                        OR(IF(
                            ISNUMBER(M33:Y33),
                            IF(
                                M$5:Y$5=2,
                                M33:Y33,
                                ""),
                            "")
                            =0),
                        0,
                        GEOMEAN(IF(
                            ISNUMBER(M33:Y33),
                            IF(
                                M$5:Y$5=2,
                                M33:Y33,
                                ""),
                            "")))
                )
            )
        )
    )
)</f>
        <v>1.3</v>
      </c>
      <c r="J33" s="242">
        <v>46281</v>
      </c>
      <c r="K33" s="242">
        <v>46281</v>
      </c>
      <c r="L33" s="91" t="s">
        <v>48</v>
      </c>
      <c r="M33" s="192">
        <v>5.2857142857142803</v>
      </c>
      <c r="N33" s="192">
        <v>1.2</v>
      </c>
      <c r="O33" s="192">
        <v>1.3</v>
      </c>
      <c r="P33" s="192" t="s">
        <v>409</v>
      </c>
      <c r="Q33" s="192">
        <v>3.7</v>
      </c>
      <c r="R33" s="192">
        <v>4.4999999999999901E-2</v>
      </c>
      <c r="S33" s="192">
        <v>6.5000000000000099E-2</v>
      </c>
      <c r="T33" s="192" t="s">
        <v>409</v>
      </c>
      <c r="U33"/>
      <c r="V33"/>
      <c r="W33"/>
      <c r="X33"/>
      <c r="Y33" s="192"/>
      <c r="Z33" s="192"/>
      <c r="AF33" s="34"/>
      <c r="AG33" s="34"/>
      <c r="AH33" s="34"/>
      <c r="AI33" s="34"/>
      <c r="AJ33" s="34"/>
      <c r="AK33" s="34"/>
      <c r="AL33" s="195"/>
      <c r="AM33" s="195"/>
      <c r="AN33" s="80"/>
      <c r="AO33" s="80"/>
      <c r="AP33" s="80"/>
      <c r="AQ33" s="35"/>
    </row>
    <row r="34" spans="1:43" x14ac:dyDescent="0.2">
      <c r="A34" s="84">
        <v>27</v>
      </c>
      <c r="B34" s="84" t="str">
        <f ca="1"/>
        <v>Brazil</v>
      </c>
      <c r="C34" s="84" t="str">
        <f ca="1"/>
        <v>BRA</v>
      </c>
      <c r="D34" s="219" t="str">
        <f ca="1"/>
        <v>LCN           Latin America &amp; Caribbean</v>
      </c>
      <c r="E34" s="219" t="str">
        <f ca="1"/>
        <v>IBRD</v>
      </c>
      <c r="F34" s="190" t="str">
        <f t="shared" ca="1" si="3"/>
        <v/>
      </c>
      <c r="G34" s="80">
        <f>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1.9159481054707972</v>
      </c>
      <c r="H34" s="80" cm="1">
        <f t="array" ref="H34">IF(
    SUM(IF(
            ISNUMBER(
                IF(
                    $M$4:$Y$4,
                    (M34:Y34),
                    "")),
            1,
            0))
        =0,
    NA(),
    IF(
        Parameters!$D$15=1,
        IF(
            SUM(--(ISNUMBER(IF($M$4:$Y$4=1,(M34:Y34),""))))&gt;0,
            MAX(IF(
                ISNUMBER(M34:Y34),
                IF(
                    M$4:Y$4=1,
                    M34:Y34,
                    ""),
                "")),
            MAX(IF(
                ISNUMBER(M34:Y34),
                IF(
                    M$4:Y$4=2,
                    M34:Y34,
                    ""),
                ""))
        ),
        IF(
            Parameters!$D$16=1,
            IFERROR(
                AVERAGE(IF(
                    ISNUMBER(M34:Y34),
                    IF(
                        M$4:Y$4=1,
                        M34:Y34,
                        ""),
                    "")),
                AVERAGE(IF(
                    ISNUMBER(M34:Y34),
                    IF(
                        M$4:Y$4=2,
                        M34:Y34,
                        ""),
                    ""))
            ),
            IF(
                Parameters!$D$17=1,
                IFERROR(
                    IF(
                        OR(
                            IF(
                                ISNUMBER(M34:Y34),
                                IF(
                                    M$4:Y$4=1,
                                    M34:Y34,
                                    ""),
                                "")
                            =0),
                        0,
                        GEOMEAN(IF(
                            ISNUMBER(M34:Y34),
                            IF(
                                M$4:Y$4=1,
                                M34:Y34,
                                ""),
                            ""))
                    ),
                    IF(
                        OR(IF(
                            ISNUMBER(M34:Y34),
                            IF(
                                M$4:Y$4=2,
                                M34:Y34,
                                ""),
                            "")
                            =0),
                        0,
                        GEOMEAN(IF(
                            ISNUMBER(M34:Y34),
                            IF(
                                M$4:Y$4=2,
                                M34:Y34,
                                ""),
                            "")))
                )
            )
        )
    )
)</f>
        <v>4.5714285714285703</v>
      </c>
      <c r="I34" s="191" cm="1">
        <f t="array" ref="I34">IF(
    SUM(IF(
            ISNUMBER(
                IF(
                    $M$5:$Y$5,
                    (M34:Y34),
                    "")),
            1,
            0))
        =0,
    NA(),
    IF(
        Parameters!$D$15=1,
        IF(
            SUM(--(ISNUMBER(IF($M$5:$Y$5=1,(M34:Y34),""))))&gt;0,
            MAX(IF(
                ISNUMBER(M34:Y34),
                IF(
                    M$5:Y$5=1,
                    M34:Y34,
                    ""),
                "")),
            MAX(IF(
                ISNUMBER(M34:Y34),
                IF(
                    M$5:Y$5=2,
                    M34:Y34,
                    ""),
                ""))
        ),
        IF(
            Parameters!$D$16=1,
            IFERROR(
                AVERAGE(IF(
                    ISNUMBER(M34:Y34),
                    IF(
                        M$5:Y$5=1,
                        M34:Y34,
                        ""),
                    "")),
                AVERAGE(IF(
                    ISNUMBER(M34:Y34),
                    IF(
                        M$5:Y$5=2,
                        M34:Y34,
                        ""),
                    ""))
            ),
            IF(
                Parameters!$D$17=1,
                IFERROR(
                    IF(
                        OR(
                            IF(
                                ISNUMBER(M34:Y34),
                                IF(
                                    M$5:Y$5=1,
                                    M34:Y34,
                                    ""),
                                "")
                            =0),
                        0,
                        GEOMEAN(IF(
                            ISNUMBER(M34:Y34),
                            IF(
                                M$5:Y$5=1,
                                M34:Y34,
                                ""),
                            ""))
                    ),
                    IF(
                        OR(IF(
                            ISNUMBER(M34:Y34),
                            IF(
                                M$5:Y$5=2,
                                M34:Y34,
                                ""),
                            "")
                            =0),
                        0,
                        GEOMEAN(IF(
                            ISNUMBER(M34:Y34),
                            IF(
                                M$5:Y$5=2,
                                M34:Y34,
                                ""),
                            "")))
                )
            )
        )
    )
)</f>
        <v>0.80299999999999905</v>
      </c>
      <c r="J34" s="242">
        <v>46281</v>
      </c>
      <c r="K34" s="242">
        <v>44699</v>
      </c>
      <c r="L34" s="91" t="s">
        <v>50</v>
      </c>
      <c r="M34" s="192">
        <v>4.5714285714285703</v>
      </c>
      <c r="N34" s="192">
        <v>0.80299999999999905</v>
      </c>
      <c r="O34" s="192">
        <v>0</v>
      </c>
      <c r="P34" s="192" t="s">
        <v>409</v>
      </c>
      <c r="Q34" s="192">
        <v>3.2</v>
      </c>
      <c r="R34" s="192">
        <v>-0.13</v>
      </c>
      <c r="S34" s="192">
        <v>-8.5000000000000006E-2</v>
      </c>
      <c r="T34" s="192" t="s">
        <v>409</v>
      </c>
      <c r="U34"/>
      <c r="V34"/>
      <c r="W34"/>
      <c r="X34"/>
      <c r="Y34" s="192"/>
      <c r="Z34" s="192"/>
      <c r="AF34" s="34"/>
      <c r="AG34" s="34"/>
      <c r="AH34" s="34"/>
      <c r="AI34" s="34"/>
      <c r="AJ34" s="34"/>
      <c r="AK34" s="34"/>
      <c r="AL34" s="195"/>
      <c r="AM34" s="195"/>
      <c r="AN34" s="80"/>
      <c r="AO34" s="80"/>
      <c r="AP34" s="80"/>
      <c r="AQ34" s="35"/>
    </row>
    <row r="35" spans="1:43" x14ac:dyDescent="0.2">
      <c r="A35" s="84">
        <v>28</v>
      </c>
      <c r="B35" s="84" t="str">
        <f ca="1"/>
        <v>Barbados</v>
      </c>
      <c r="C35" s="84" t="str">
        <f ca="1"/>
        <v>BRB</v>
      </c>
      <c r="D35" s="219" t="str">
        <f ca="1"/>
        <v>LCN           Latin America &amp; Caribbean</v>
      </c>
      <c r="E35" s="219" t="str">
        <f ca="1"/>
        <v>NA</v>
      </c>
      <c r="F35" s="190" t="str">
        <f t="shared" ca="1" si="3"/>
        <v/>
      </c>
      <c r="G35" s="80">
        <f>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0</v>
      </c>
      <c r="H35" s="80" cm="1">
        <f t="array" ref="H35">IF(
    SUM(IF(
            ISNUMBER(
                IF(
                    $M$4:$Y$4,
                    (M35:Y35),
                    "")),
            1,
            0))
        =0,
    NA(),
    IF(
        Parameters!$D$15=1,
        IF(
            SUM(--(ISNUMBER(IF($M$4:$Y$4=1,(M35:Y35),""))))&gt;0,
            MAX(IF(
                ISNUMBER(M35:Y35),
                IF(
                    M$4:Y$4=1,
                    M35:Y35,
                    ""),
                "")),
            MAX(IF(
                ISNUMBER(M35:Y35),
                IF(
                    M$4:Y$4=2,
                    M35:Y35,
                    ""),
                ""))
        ),
        IF(
            Parameters!$D$16=1,
            IFERROR(
                AVERAGE(IF(
                    ISNUMBER(M35:Y35),
                    IF(
                        M$4:Y$4=1,
                        M35:Y35,
                        ""),
                    "")),
                AVERAGE(IF(
                    ISNUMBER(M35:Y35),
                    IF(
                        M$4:Y$4=2,
                        M35:Y35,
                        ""),
                    ""))
            ),
            IF(
                Parameters!$D$17=1,
                IFERROR(
                    IF(
                        OR(
                            IF(
                                ISNUMBER(M35:Y35),
                                IF(
                                    M$4:Y$4=1,
                                    M35:Y35,
                                    ""),
                                "")
                            =0),
                        0,
                        GEOMEAN(IF(
                            ISNUMBER(M35:Y35),
                            IF(
                                M$4:Y$4=1,
                                M35:Y35,
                                ""),
                            ""))
                    ),
                    IF(
                        OR(IF(
                            ISNUMBER(M35:Y35),
                            IF(
                                M$4:Y$4=2,
                                M35:Y35,
                                ""),
                            "")
                            =0),
                        0,
                        GEOMEAN(IF(
                            ISNUMBER(M35:Y35),
                            IF(
                                M$4:Y$4=2,
                                M35:Y35,
                                ""),
                            "")))
                )
            )
        )
    )
)</f>
        <v>2.8571428571428501</v>
      </c>
      <c r="I35" s="191" cm="1">
        <f t="array" ref="I35">IF(
    SUM(IF(
            ISNUMBER(
                IF(
                    $M$5:$Y$5,
                    (M35:Y35),
                    "")),
            1,
            0))
        =0,
    NA(),
    IF(
        Parameters!$D$15=1,
        IF(
            SUM(--(ISNUMBER(IF($M$5:$Y$5=1,(M35:Y35),""))))&gt;0,
            MAX(IF(
                ISNUMBER(M35:Y35),
                IF(
                    M$5:Y$5=1,
                    M35:Y35,
                    ""),
                "")),
            MAX(IF(
                ISNUMBER(M35:Y35),
                IF(
                    M$5:Y$5=2,
                    M35:Y35,
                    ""),
                ""))
        ),
        IF(
            Parameters!$D$16=1,
            IFERROR(
                AVERAGE(IF(
                    ISNUMBER(M35:Y35),
                    IF(
                        M$5:Y$5=1,
                        M35:Y35,
                        ""),
                    "")),
                AVERAGE(IF(
                    ISNUMBER(M35:Y35),
                    IF(
                        M$5:Y$5=2,
                        M35:Y35,
                        ""),
                    ""))
            ),
            IF(
                Parameters!$D$17=1,
                IFERROR(
                    IF(
                        OR(
                            IF(
                                ISNUMBER(M35:Y35),
                                IF(
                                    M$5:Y$5=1,
                                    M35:Y35,
                                    ""),
                                "")
                            =0),
                        0,
                        GEOMEAN(IF(
                            ISNUMBER(M35:Y35),
                            IF(
                                M$5:Y$5=1,
                                M35:Y35,
                                ""),
                            ""))
                    ),
                    IF(
                        OR(IF(
                            ISNUMBER(M35:Y35),
                            IF(
                                M$5:Y$5=2,
                                M35:Y35,
                                ""),
                            "")
                            =0),
                        0,
                        GEOMEAN(IF(
                            ISNUMBER(M35:Y35),
                            IF(
                                M$5:Y$5=2,
                                M35:Y35,
                                ""),
                            "")))
                )
            )
        )
    )
)</f>
        <v>0</v>
      </c>
      <c r="J35" s="242">
        <v>46281</v>
      </c>
      <c r="K35" s="242">
        <v>46281</v>
      </c>
      <c r="L35" s="91" t="s">
        <v>52</v>
      </c>
      <c r="M35" s="192">
        <v>2.8571428571428501</v>
      </c>
      <c r="N35" s="192">
        <v>-1.8999999999999202E-2</v>
      </c>
      <c r="O35" s="192">
        <v>0</v>
      </c>
      <c r="P35" s="192" t="s">
        <v>409</v>
      </c>
      <c r="Q35" s="192">
        <v>2</v>
      </c>
      <c r="R35" s="192">
        <v>-0.06</v>
      </c>
      <c r="S35" s="192">
        <v>-4.9999999999999697E-3</v>
      </c>
      <c r="T35" s="192" t="s">
        <v>409</v>
      </c>
      <c r="U35"/>
      <c r="V35"/>
      <c r="W35"/>
      <c r="X35"/>
      <c r="Y35" s="192"/>
      <c r="Z35" s="192"/>
      <c r="AF35" s="34"/>
      <c r="AG35" s="34"/>
      <c r="AH35" s="34"/>
      <c r="AI35" s="34"/>
      <c r="AJ35" s="34"/>
      <c r="AK35" s="34"/>
      <c r="AL35" s="195"/>
      <c r="AM35" s="195"/>
      <c r="AN35" s="80"/>
      <c r="AO35" s="80"/>
      <c r="AP35" s="80"/>
      <c r="AQ35" s="35"/>
    </row>
    <row r="36" spans="1:43" x14ac:dyDescent="0.2">
      <c r="A36" s="84">
        <v>29</v>
      </c>
      <c r="B36" s="84" t="str">
        <f ca="1"/>
        <v>Brunei Darussalam</v>
      </c>
      <c r="C36" s="84" t="str">
        <f ca="1"/>
        <v>BRN</v>
      </c>
      <c r="D36" s="219" t="str">
        <f ca="1"/>
        <v>EAS           East Asia &amp; Pacific</v>
      </c>
      <c r="E36" s="219" t="str">
        <f ca="1"/>
        <v>NA</v>
      </c>
      <c r="F36" s="190" t="str">
        <f t="shared" ca="1" si="3"/>
        <v/>
      </c>
      <c r="G36" s="80">
        <f>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$M$4:$Y$4,
                    (M36:Y36),
                    "")),
            1,
            0))
        =0,
    NA(),
    IF(
        Parameters!$D$15=1,
        IF(
            SUM(--(ISNUMBER(IF($M$4:$Y$4=1,(M36:Y36),""))))&gt;0,
            MAX(IF(
                ISNUMBER(M36:Y36),
                IF(
                    M$4:Y$4=1,
                    M36:Y36,
                    ""),
                "")),
            MAX(IF(
                ISNUMBER(M36:Y36),
                IF(
                    M$4:Y$4=2,
                    M36:Y36,
                    ""),
                ""))
        ),
        IF(
            Parameters!$D$16=1,
            IFERROR(
                AVERAGE(IF(
                    ISNUMBER(M36:Y36),
                    IF(
                        M$4:Y$4=1,
                        M36:Y36,
                        ""),
                    "")),
                AVERAGE(IF(
                    ISNUMBER(M36:Y36),
                    IF(
                        M$4:Y$4=2,
                        M36:Y36,
                        ""),
                    ""))
            ),
            IF(
                Parameters!$D$17=1,
                IFERROR(
                    IF(
                        OR(
                            IF(
                                ISNUMBER(M36:Y36),
                                IF(
                                    M$4:Y$4=1,
                                    M36:Y36,
                                    ""),
                                "")
                            =0),
                        0,
                        GEOMEAN(IF(
                            ISNUMBER(M36:Y36),
                            IF(
                                M$4:Y$4=1,
                                M36:Y36,
                                ""),
                            ""))
                    ),
                    IF(
                        OR(IF(
                            ISNUMBER(M36:Y36),
                            IF(
                                M$4:Y$4=2,
                                M36:Y36,
                                ""),
                            "")
                            =0),
                        0,
                        GEOMEAN(IF(
                            ISNUMBER(M36:Y36),
                            IF(
                                M$4:Y$4=2,
                                M36:Y36,
                                ""),
                            "")))
                )
            )
        )
    )
)</f>
        <v>2.1428571428571401</v>
      </c>
      <c r="I36" s="191" cm="1">
        <f t="array" ref="I36">IF(
    SUM(IF(
            ISNUMBER(
                IF(
                    $M$5:$Y$5,
                    (M36:Y36),
                    "")),
            1,
            0))
        =0,
    NA(),
    IF(
        Parameters!$D$15=1,
        IF(
            SUM(--(ISNUMBER(IF($M$5:$Y$5=1,(M36:Y36),""))))&gt;0,
            MAX(IF(
                ISNUMBER(M36:Y36),
                IF(
                    M$5:Y$5=1,
                    M36:Y36,
                    ""),
                "")),
            MAX(IF(
                ISNUMBER(M36:Y36),
                IF(
                    M$5:Y$5=2,
                    M36:Y36,
                    ""),
                ""))
        ),
        IF(
            Parameters!$D$16=1,
            IFERROR(
                AVERAGE(IF(
                    ISNUMBER(M36:Y36),
                    IF(
                        M$5:Y$5=1,
                        M36:Y36,
                        ""),
                    "")),
                AVERAGE(IF(
                    ISNUMBER(M36:Y36),
                    IF(
                        M$5:Y$5=2,
                        M36:Y36,
                        ""),
                    ""))
            ),
            IF(
                Parameters!$D$17=1,
                IFERROR(
                    IF(
                        OR(
                            IF(
                                ISNUMBER(M36:Y36),
                                IF(
                                    M$5:Y$5=1,
                                    M36:Y36,
                                    ""),
                                "")
                            =0),
                        0,
                        GEOMEAN(IF(
                            ISNUMBER(M36:Y36),
                            IF(
                                M$5:Y$5=1,
                                M36:Y36,
                                ""),
                            ""))
                    ),
                    IF(
                        OR(IF(
                            ISNUMBER(M36:Y36),
                            IF(
                                M$5:Y$5=2,
                                M36:Y36,
                                ""),
                            "")
                            =0),
                        0,
                        GEOMEAN(IF(
                            ISNUMBER(M36:Y36),
                            IF(
                                M$5:Y$5=2,
                                M36:Y36,
                                ""),
                            "")))
                )
            )
        )
    )
)</f>
        <v>0</v>
      </c>
      <c r="J36" s="242">
        <v>46281</v>
      </c>
      <c r="K36" s="242">
        <v>46281</v>
      </c>
      <c r="L36" s="91" t="s">
        <v>54</v>
      </c>
      <c r="M36" s="192">
        <v>2.1428571428571401</v>
      </c>
      <c r="N36" s="192">
        <v>0</v>
      </c>
      <c r="O36" s="192">
        <v>0</v>
      </c>
      <c r="P36" s="192" t="s">
        <v>409</v>
      </c>
      <c r="Q36" s="192">
        <v>1.5</v>
      </c>
      <c r="R36" s="192">
        <v>0</v>
      </c>
      <c r="S36" s="192">
        <v>0</v>
      </c>
      <c r="T36" s="192" t="s">
        <v>409</v>
      </c>
      <c r="U36"/>
      <c r="V36"/>
      <c r="W36"/>
      <c r="X36"/>
      <c r="Y36" s="192"/>
      <c r="Z36" s="192"/>
      <c r="AF36" s="34"/>
      <c r="AG36" s="34"/>
      <c r="AH36" s="34"/>
      <c r="AI36" s="34"/>
      <c r="AJ36" s="34"/>
      <c r="AK36" s="34"/>
      <c r="AL36" s="195"/>
      <c r="AM36" s="195"/>
      <c r="AN36" s="80"/>
      <c r="AO36" s="80"/>
      <c r="AP36" s="80"/>
      <c r="AQ36" s="35"/>
    </row>
    <row r="37" spans="1:43" x14ac:dyDescent="0.2">
      <c r="A37" s="84">
        <v>30</v>
      </c>
      <c r="B37" s="84" t="str">
        <f ca="1"/>
        <v>Bhutan</v>
      </c>
      <c r="C37" s="84" t="str">
        <f ca="1"/>
        <v>BTN</v>
      </c>
      <c r="D37" s="219" t="str">
        <f ca="1"/>
        <v>SAS           South Asia</v>
      </c>
      <c r="E37" s="219" t="str">
        <f ca="1"/>
        <v>IDA</v>
      </c>
      <c r="F37" s="190" t="str">
        <f t="shared" ca="1" si="3"/>
        <v/>
      </c>
      <c r="G37" s="80">
        <f>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0</v>
      </c>
      <c r="H37" s="80" cm="1">
        <f t="array" ref="H37">IF(
    SUM(IF(
            ISNUMBER(
                IF(
                    $M$4:$Y$4,
                    (M37:Y37),
                    "")),
            1,
            0))
        =0,
    NA(),
    IF(
        Parameters!$D$15=1,
        IF(
            SUM(--(ISNUMBER(IF($M$4:$Y$4=1,(M37:Y37),""))))&gt;0,
            MAX(IF(
                ISNUMBER(M37:Y37),
                IF(
                    M$4:Y$4=1,
                    M37:Y37,
                    ""),
                "")),
            MAX(IF(
                ISNUMBER(M37:Y37),
                IF(
                    M$4:Y$4=2,
                    M37:Y37,
                    ""),
                ""))
        ),
        IF(
            Parameters!$D$16=1,
            IFERROR(
                AVERAGE(IF(
                    ISNUMBER(M37:Y37),
                    IF(
                        M$4:Y$4=1,
                        M37:Y37,
                        ""),
                    "")),
                AVERAGE(IF(
                    ISNUMBER(M37:Y37),
                    IF(
                        M$4:Y$4=2,
                        M37:Y37,
                        ""),
                    ""))
            ),
            IF(
                Parameters!$D$17=1,
                IFERROR(
                    IF(
                        OR(
                            IF(
                                ISNUMBER(M37:Y37),
                                IF(
                                    M$4:Y$4=1,
                                    M37:Y37,
                                    ""),
                                "")
                            =0),
                        0,
                        GEOMEAN(IF(
                            ISNUMBER(M37:Y37),
                            IF(
                                M$4:Y$4=1,
                                M37:Y37,
                                ""),
                            ""))
                    ),
                    IF(
                        OR(IF(
                            ISNUMBER(M37:Y37),
                            IF(
                                M$4:Y$4=2,
                                M37:Y37,
                                ""),
                            "")
                            =0),
                        0,
                        GEOMEAN(IF(
                            ISNUMBER(M37:Y37),
                            IF(
                                M$4:Y$4=2,
                                M37:Y37,
                                ""),
                            "")))
                )
            )
        )
    )
)</f>
        <v>5.5714285714285703</v>
      </c>
      <c r="I37" s="191" cm="1">
        <f t="array" ref="I37">IF(
    SUM(IF(
            ISNUMBER(
                IF(
                    $M$5:$Y$5,
                    (M37:Y37),
                    "")),
            1,
            0))
        =0,
    NA(),
    IF(
        Parameters!$D$15=1,
        IF(
            SUM(--(ISNUMBER(IF($M$5:$Y$5=1,(M37:Y37),""))))&gt;0,
            MAX(IF(
                ISNUMBER(M37:Y37),
                IF(
                    M$5:Y$5=1,
                    M37:Y37,
                    ""),
                "")),
            MAX(IF(
                ISNUMBER(M37:Y37),
                IF(
                    M$5:Y$5=2,
                    M37:Y37,
                    ""),
                ""))
        ),
        IF(
            Parameters!$D$16=1,
            IFERROR(
                AVERAGE(IF(
                    ISNUMBER(M37:Y37),
                    IF(
                        M$5:Y$5=1,
                        M37:Y37,
                        ""),
                    "")),
                AVERAGE(IF(
                    ISNUMBER(M37:Y37),
                    IF(
                        M$5:Y$5=2,
                        M37:Y37,
                        ""),
                    ""))
            ),
            IF(
                Parameters!$D$17=1,
                IFERROR(
                    IF(
                        OR(
                            IF(
                                ISNUMBER(M37:Y37),
                                IF(
                                    M$5:Y$5=1,
                                    M37:Y37,
                                    ""),
                                "")
                            =0),
                        0,
                        GEOMEAN(IF(
                            ISNUMBER(M37:Y37),
                            IF(
                                M$5:Y$5=1,
                                M37:Y37,
                                ""),
                            ""))
                    ),
                    IF(
                        OR(IF(
                            ISNUMBER(M37:Y37),
                            IF(
                                M$5:Y$5=2,
                                M37:Y37,
                                ""),
                            "")
                            =0),
                        0,
                        GEOMEAN(IF(
                            ISNUMBER(M37:Y37),
                            IF(
                                M$5:Y$5=2,
                                M37:Y37,
                                ""),
                            "")))
                )
            )
        )
    )
)</f>
        <v>0</v>
      </c>
      <c r="J37" s="242">
        <v>46281</v>
      </c>
      <c r="K37" s="242">
        <v>46079</v>
      </c>
      <c r="L37" s="91" t="s">
        <v>56</v>
      </c>
      <c r="M37" s="192">
        <v>5.5714285714285703</v>
      </c>
      <c r="N37" s="192" t="s">
        <v>409</v>
      </c>
      <c r="O37" s="192">
        <v>0</v>
      </c>
      <c r="P37" s="192" t="s">
        <v>409</v>
      </c>
      <c r="Q37" s="192">
        <v>3.9</v>
      </c>
      <c r="R37" s="192">
        <v>0</v>
      </c>
      <c r="S37" s="192">
        <v>-5.0000000000000001E-3</v>
      </c>
      <c r="T37" s="192" t="s">
        <v>409</v>
      </c>
      <c r="U37"/>
      <c r="V37"/>
      <c r="W37"/>
      <c r="X37"/>
      <c r="Y37" s="192"/>
      <c r="Z37" s="192"/>
      <c r="AF37" s="34"/>
      <c r="AG37" s="34"/>
      <c r="AH37" s="34"/>
      <c r="AI37" s="34"/>
      <c r="AJ37" s="34"/>
      <c r="AK37" s="34"/>
      <c r="AL37" s="195"/>
      <c r="AM37" s="195"/>
      <c r="AN37" s="80"/>
      <c r="AO37" s="80"/>
      <c r="AP37" s="80"/>
      <c r="AQ37" s="35"/>
    </row>
    <row r="38" spans="1:43" x14ac:dyDescent="0.2">
      <c r="A38" s="84">
        <v>31</v>
      </c>
      <c r="B38" s="84" t="str">
        <f ca="1"/>
        <v>Botswana</v>
      </c>
      <c r="C38" s="84" t="str">
        <f ca="1"/>
        <v>BWA</v>
      </c>
      <c r="D38" s="219" t="str">
        <f ca="1"/>
        <v>SSF           Sub-Saharan Africa</v>
      </c>
      <c r="E38" s="219" t="str">
        <f ca="1"/>
        <v>IBRD</v>
      </c>
      <c r="F38" s="190" t="str">
        <f t="shared" ca="1" si="3"/>
        <v/>
      </c>
      <c r="G38" s="80">
        <f>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8.3666002653407556</v>
      </c>
      <c r="H38" s="80" cm="1">
        <f t="array" ref="H38">IF(
    SUM(IF(
            ISNUMBER(
                IF(
                    $M$4:$Y$4,
                    (M38:Y38),
                    "")),
            1,
            0))
        =0,
    NA(),
    IF(
        Parameters!$D$15=1,
        IF(
            SUM(--(ISNUMBER(IF($M$4:$Y$4=1,(M38:Y38),""))))&gt;0,
            MAX(IF(
                ISNUMBER(M38:Y38),
                IF(
                    M$4:Y$4=1,
                    M38:Y38,
                    ""),
                "")),
            MAX(IF(
                ISNUMBER(M38:Y38),
                IF(
                    M$4:Y$4=2,
                    M38:Y38,
                    ""),
                ""))
        ),
        IF(
            Parameters!$D$16=1,
            IFERROR(
                AVERAGE(IF(
                    ISNUMBER(M38:Y38),
                    IF(
                        M$4:Y$4=1,
                        M38:Y38,
                        ""),
                    "")),
                AVERAGE(IF(
                    ISNUMBER(M38:Y38),
                    IF(
                        M$4:Y$4=2,
                        M38:Y38,
                        ""),
                    ""))
            ),
            IF(
                Parameters!$D$17=1,
                IFERROR(
                    IF(
                        OR(
                            IF(
                                ISNUMBER(M38:Y38),
                                IF(
                                    M$4:Y$4=1,
                                    M38:Y38,
                                    ""),
                                "")
                            =0),
                        0,
                        GEOMEAN(IF(
                            ISNUMBER(M38:Y38),
                            IF(
                                M$4:Y$4=1,
                                M38:Y38,
                                ""),
                            ""))
                    ),
                    IF(
                        OR(IF(
                            ISNUMBER(M38:Y38),
                            IF(
                                M$4:Y$4=2,
                                M38:Y38,
                                ""),
                            "")
                            =0),
                        0,
                        GEOMEAN(IF(
                            ISNUMBER(M38:Y38),
                            IF(
                                M$4:Y$4=2,
                                M38:Y38,
                                ""),
                            "")))
                )
            )
        )
    )
)</f>
        <v>7</v>
      </c>
      <c r="I38" s="191" cm="1">
        <f t="array" ref="I38">IF(
    SUM(IF(
            ISNUMBER(
                IF(
                    $M$5:$Y$5,
                    (M38:Y38),
                    "")),
            1,
            0))
        =0,
    NA(),
    IF(
        Parameters!$D$15=1,
        IF(
            SUM(--(ISNUMBER(IF($M$5:$Y$5=1,(M38:Y38),""))))&gt;0,
            MAX(IF(
                ISNUMBER(M38:Y38),
                IF(
                    M$5:Y$5=1,
                    M38:Y38,
                    ""),
                "")),
            MAX(IF(
                ISNUMBER(M38:Y38),
                IF(
                    M$5:Y$5=2,
                    M38:Y38,
                    ""),
                ""))
        ),
        IF(
            Parameters!$D$16=1,
            IFERROR(
                AVERAGE(IF(
                    ISNUMBER(M38:Y38),
                    IF(
                        M$5:Y$5=1,
                        M38:Y38,
                        ""),
                    "")),
                AVERAGE(IF(
                    ISNUMBER(M38:Y38),
                    IF(
                        M$5:Y$5=2,
                        M38:Y38,
                        ""),
                    ""))
            ),
            IF(
                Parameters!$D$17=1,
                IFERROR(
                    IF(
                        OR(
                            IF(
                                ISNUMBER(M38:Y38),
                                IF(
                                    M$5:Y$5=1,
                                    M38:Y38,
                                    ""),
                                "")
                            =0),
                        0,
                        GEOMEAN(IF(
                            ISNUMBER(M38:Y38),
                            IF(
                                M$5:Y$5=1,
                                M38:Y38,
                                ""),
                            ""))
                    ),
                    IF(
                        OR(IF(
                            ISNUMBER(M38:Y38),
                            IF(
                                M$5:Y$5=2,
                                M38:Y38,
                                ""),
                            "")
                            =0),
                        0,
                        GEOMEAN(IF(
                            ISNUMBER(M38:Y38),
                            IF(
                                M$5:Y$5=2,
                                M38:Y38,
                                ""),
                            "")))
                )
            )
        )
    )
)</f>
        <v>10</v>
      </c>
      <c r="J38" s="242">
        <v>46281</v>
      </c>
      <c r="K38" s="242">
        <v>46281</v>
      </c>
      <c r="L38" s="91" t="s">
        <v>58</v>
      </c>
      <c r="M38" s="192">
        <v>7</v>
      </c>
      <c r="N38" s="192" t="s">
        <v>409</v>
      </c>
      <c r="O38" s="192">
        <v>10</v>
      </c>
      <c r="P38" s="192" t="s">
        <v>409</v>
      </c>
      <c r="Q38" s="192">
        <v>4.9000000000000004</v>
      </c>
      <c r="R38" s="192">
        <v>0.58999999999999897</v>
      </c>
      <c r="S38" s="192">
        <v>-0.214999999999999</v>
      </c>
      <c r="T38" s="192" t="s">
        <v>409</v>
      </c>
      <c r="U38"/>
      <c r="V38"/>
      <c r="W38"/>
      <c r="X38"/>
      <c r="Y38" s="192"/>
      <c r="Z38" s="192"/>
      <c r="AF38" s="34"/>
      <c r="AG38" s="34"/>
      <c r="AH38" s="34"/>
      <c r="AI38" s="34"/>
      <c r="AJ38" s="34"/>
      <c r="AK38" s="34"/>
      <c r="AL38" s="195"/>
      <c r="AM38" s="195"/>
      <c r="AN38" s="80"/>
      <c r="AO38" s="80"/>
      <c r="AP38" s="80"/>
      <c r="AQ38" s="35"/>
    </row>
    <row r="39" spans="1:43" x14ac:dyDescent="0.2">
      <c r="A39" s="84">
        <v>32</v>
      </c>
      <c r="B39" s="84" t="str">
        <f ca="1"/>
        <v>Central African Republic</v>
      </c>
      <c r="C39" s="84" t="str">
        <f ca="1"/>
        <v>CAF</v>
      </c>
      <c r="D39" s="219" t="str">
        <f ca="1"/>
        <v>SSF           Sub-Saharan Africa</v>
      </c>
      <c r="E39" s="219" t="str">
        <f ca="1"/>
        <v>IDA</v>
      </c>
      <c r="F39" s="190" t="str">
        <f t="shared" ca="1" si="3"/>
        <v/>
      </c>
      <c r="G39" s="80">
        <f>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5.9160797830994811</v>
      </c>
      <c r="H39" s="80" cm="1">
        <f t="array" ref="H39">IF(
    SUM(IF(
            ISNUMBER(
                IF(
                    $M$4:$Y$4,
                    (M39:Y39),
                    "")),
            1,
            0))
        =0,
    NA(),
    IF(
        Parameters!$D$15=1,
        IF(
            SUM(--(ISNUMBER(IF($M$4:$Y$4=1,(M39:Y39),""))))&gt;0,
            MAX(IF(
                ISNUMBER(M39:Y39),
                IF(
                    M$4:Y$4=1,
                    M39:Y39,
                    ""),
                "")),
            MAX(IF(
                ISNUMBER(M39:Y39),
                IF(
                    M$4:Y$4=2,
                    M39:Y39,
                    ""),
                ""))
        ),
        IF(
            Parameters!$D$16=1,
            IFERROR(
                AVERAGE(IF(
                    ISNUMBER(M39:Y39),
                    IF(
                        M$4:Y$4=1,
                        M39:Y39,
                        ""),
                    "")),
                AVERAGE(IF(
                    ISNUMBER(M39:Y39),
                    IF(
                        M$4:Y$4=2,
                        M39:Y39,
                        ""),
                    ""))
            ),
            IF(
                Parameters!$D$17=1,
                IFERROR(
                    IF(
                        OR(
                            IF(
                                ISNUMBER(M39:Y39),
                                IF(
                                    M$4:Y$4=1,
                                    M39:Y39,
                                    ""),
                                "")
                            =0),
                        0,
                        GEOMEAN(IF(
                            ISNUMBER(M39:Y39),
                            IF(
                                M$4:Y$4=1,
                                M39:Y39,
                                ""),
                            ""))
                    ),
                    IF(
                        OR(IF(
                            ISNUMBER(M39:Y39),
                            IF(
                                M$4:Y$4=2,
                                M39:Y39,
                                ""),
                            "")
                            =0),
                        0,
                        GEOMEAN(IF(
                            ISNUMBER(M39:Y39),
                            IF(
                                M$4:Y$4=2,
                                M39:Y39,
                                ""),
                            "")))
                )
            )
        )
    )
)</f>
        <v>10</v>
      </c>
      <c r="I39" s="191" cm="1">
        <f t="array" ref="I39">IF(
    SUM(IF(
            ISNUMBER(
                IF(
                    $M$5:$Y$5,
                    (M39:Y39),
                    "")),
            1,
            0))
        =0,
    NA(),
    IF(
        Parameters!$D$15=1,
        IF(
            SUM(--(ISNUMBER(IF($M$5:$Y$5=1,(M39:Y39),""))))&gt;0,
            MAX(IF(
                ISNUMBER(M39:Y39),
                IF(
                    M$5:Y$5=1,
                    M39:Y39,
                    ""),
                "")),
            MAX(IF(
                ISNUMBER(M39:Y39),
                IF(
                    M$5:Y$5=2,
                    M39:Y39,
                    ""),
                ""))
        ),
        IF(
            Parameters!$D$16=1,
            IFERROR(
                AVERAGE(IF(
                    ISNUMBER(M39:Y39),
                    IF(
                        M$5:Y$5=1,
                        M39:Y39,
                        ""),
                    "")),
                AVERAGE(IF(
                    ISNUMBER(M39:Y39),
                    IF(
                        M$5:Y$5=2,
                        M39:Y39,
                        ""),
                    ""))
            ),
            IF(
                Parameters!$D$17=1,
                IFERROR(
                    IF(
                        OR(
                            IF(
                                ISNUMBER(M39:Y39),
                                IF(
                                    M$5:Y$5=1,
                                    M39:Y39,
                                    ""),
                                "")
                            =0),
                        0,
                        GEOMEAN(IF(
                            ISNUMBER(M39:Y39),
                            IF(
                                M$5:Y$5=1,
                                M39:Y39,
                                ""),
                            ""))
                    ),
                    IF(
                        OR(IF(
                            ISNUMBER(M39:Y39),
                            IF(
                                M$5:Y$5=2,
                                M39:Y39,
                                ""),
                            "")
                            =0),
                        0,
                        GEOMEAN(IF(
                            ISNUMBER(M39:Y39),
                            IF(
                                M$5:Y$5=2,
                                M39:Y39,
                                ""),
                            "")))
                )
            )
        )
    )
)</f>
        <v>3.4999999999998401</v>
      </c>
      <c r="J39" s="242">
        <v>46281</v>
      </c>
      <c r="K39" s="242">
        <v>46281</v>
      </c>
      <c r="L39" s="91" t="s">
        <v>60</v>
      </c>
      <c r="M39" s="192">
        <v>10</v>
      </c>
      <c r="N39" s="192" t="s">
        <v>409</v>
      </c>
      <c r="O39" s="192">
        <v>3.4999999999998401</v>
      </c>
      <c r="P39" s="192" t="s">
        <v>409</v>
      </c>
      <c r="Q39" s="192">
        <v>7.9</v>
      </c>
      <c r="R39" s="192">
        <v>0.174999999999992</v>
      </c>
      <c r="S39" s="192">
        <v>0.135000000000007</v>
      </c>
      <c r="T39" s="192" t="s">
        <v>409</v>
      </c>
      <c r="U39"/>
      <c r="V39"/>
      <c r="W39"/>
      <c r="X39"/>
      <c r="Y39" s="192"/>
      <c r="Z39" s="192"/>
      <c r="AF39" s="34"/>
      <c r="AG39" s="34"/>
      <c r="AH39" s="34"/>
      <c r="AI39" s="34"/>
      <c r="AJ39" s="34"/>
      <c r="AK39" s="34"/>
      <c r="AL39" s="195"/>
      <c r="AM39" s="195"/>
      <c r="AN39" s="80"/>
      <c r="AO39" s="80"/>
      <c r="AP39" s="80"/>
      <c r="AQ39" s="35"/>
    </row>
    <row r="40" spans="1:43" x14ac:dyDescent="0.2">
      <c r="A40" s="84">
        <v>33</v>
      </c>
      <c r="B40" s="84" t="str">
        <f ca="1"/>
        <v>Canada</v>
      </c>
      <c r="C40" s="84" t="str">
        <f ca="1"/>
        <v>CAN</v>
      </c>
      <c r="D40" s="219" t="str">
        <f ca="1"/>
        <v>NAC           North America</v>
      </c>
      <c r="E40" s="219" t="str">
        <f ca="1"/>
        <v>NA</v>
      </c>
      <c r="F40" s="190" t="str">
        <f t="shared" ca="1" si="3"/>
        <v/>
      </c>
      <c r="G40" s="80">
        <f>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0.45872494092709926</v>
      </c>
      <c r="H40" s="80" cm="1">
        <f t="array" ref="H40">IF(
    SUM(IF(
            ISNUMBER(
                IF(
                    $M$4:$Y$4,
                    (M40:Y40),
                    "")),
            1,
            0))
        =0,
    NA(),
    IF(
        Parameters!$D$15=1,
        IF(
            SUM(--(ISNUMBER(IF($M$4:$Y$4=1,(M40:Y40),""))))&gt;0,
            MAX(IF(
                ISNUMBER(M40:Y40),
                IF(
                    M$4:Y$4=1,
                    M40:Y40,
                    ""),
                "")),
            MAX(IF(
                ISNUMBER(M40:Y40),
                IF(
                    M$4:Y$4=2,
                    M40:Y40,
                    ""),
                ""))
        ),
        IF(
            Parameters!$D$16=1,
            IFERROR(
                AVERAGE(IF(
                    ISNUMBER(M40:Y40),
                    IF(
                        M$4:Y$4=1,
                        M40:Y40,
                        ""),
                    "")),
                AVERAGE(IF(
                    ISNUMBER(M40:Y40),
                    IF(
                        M$4:Y$4=2,
                        M40:Y40,
                        ""),
                    ""))
            ),
            IF(
                Parameters!$D$17=1,
                IFERROR(
                    IF(
                        OR(
                            IF(
                                ISNUMBER(M40:Y40),
                                IF(
                                    M$4:Y$4=1,
                                    M40:Y40,
                                    ""),
                                "")
                            =0),
                        0,
                        GEOMEAN(IF(
                            ISNUMBER(M40:Y40),
                            IF(
                                M$4:Y$4=1,
                                M40:Y40,
                                ""),
                            ""))
                    ),
                    IF(
                        OR(IF(
                            ISNUMBER(M40:Y40),
                            IF(
                                M$4:Y$4=2,
                                M40:Y40,
                                ""),
                            "")
                            =0),
                        0,
                        GEOMEAN(IF(
                            ISNUMBER(M40:Y40),
                            IF(
                                M$4:Y$4=2,
                                M40:Y40,
                                ""),
                            "")))
                )
            )
        )
    )
)</f>
        <v>0.42857142857142799</v>
      </c>
      <c r="I40" s="191" cm="1">
        <f t="array" ref="I40">IF(
    SUM(IF(
            ISNUMBER(
                IF(
                    $M$5:$Y$5,
                    (M40:Y40),
                    "")),
            1,
            0))
        =0,
    NA(),
    IF(
        Parameters!$D$15=1,
        IF(
            SUM(--(ISNUMBER(IF($M$5:$Y$5=1,(M40:Y40),""))))&gt;0,
            MAX(IF(
                ISNUMBER(M40:Y40),
                IF(
                    M$5:Y$5=1,
                    M40:Y40,
                    ""),
                "")),
            MAX(IF(
                ISNUMBER(M40:Y40),
                IF(
                    M$5:Y$5=2,
                    M40:Y40,
                    ""),
                ""))
        ),
        IF(
            Parameters!$D$16=1,
            IFERROR(
                AVERAGE(IF(
                    ISNUMBER(M40:Y40),
                    IF(
                        M$5:Y$5=1,
                        M40:Y40,
                        ""),
                    "")),
                AVERAGE(IF(
                    ISNUMBER(M40:Y40),
                    IF(
                        M$5:Y$5=2,
                        M40:Y40,
                        ""),
                    ""))
            ),
            IF(
                Parameters!$D$17=1,
                IFERROR(
                    IF(
                        OR(
                            IF(
                                ISNUMBER(M40:Y40),
                                IF(
                                    M$5:Y$5=1,
                                    M40:Y40,
                                    ""),
                                "")
                            =0),
                        0,
                        GEOMEAN(IF(
                            ISNUMBER(M40:Y40),
                            IF(
                                M$5:Y$5=1,
                                M40:Y40,
                                ""),
                            ""))
                    ),
                    IF(
                        OR(IF(
                            ISNUMBER(M40:Y40),
                            IF(
                                M$5:Y$5=2,
                                M40:Y40,
                                ""),
                            "")
                            =0),
                        0,
                        GEOMEAN(IF(
                            ISNUMBER(M40:Y40),
                            IF(
                                M$5:Y$5=2,
                                M40:Y40,
                                ""),
                            "")))
                )
            )
        )
    )
)</f>
        <v>0.49099999999999899</v>
      </c>
      <c r="J40" s="242">
        <v>45765</v>
      </c>
      <c r="K40" s="242">
        <v>45219</v>
      </c>
      <c r="L40" s="91" t="s">
        <v>62</v>
      </c>
      <c r="M40" s="192">
        <v>0.42857142857142799</v>
      </c>
      <c r="N40" s="192">
        <v>0.49099999999999899</v>
      </c>
      <c r="O40" s="192">
        <v>0</v>
      </c>
      <c r="P40" s="192" t="s">
        <v>409</v>
      </c>
      <c r="Q40" s="192">
        <v>0.3</v>
      </c>
      <c r="R40" s="192">
        <v>0</v>
      </c>
      <c r="S40" s="192">
        <v>0</v>
      </c>
      <c r="T40" s="192" t="s">
        <v>409</v>
      </c>
      <c r="U40"/>
      <c r="V40"/>
      <c r="W40"/>
      <c r="X40"/>
      <c r="Y40" s="192"/>
      <c r="Z40" s="192"/>
      <c r="AF40" s="34"/>
      <c r="AG40" s="34"/>
      <c r="AH40" s="34"/>
      <c r="AI40" s="34"/>
      <c r="AJ40" s="34"/>
      <c r="AK40" s="34"/>
      <c r="AL40" s="195"/>
      <c r="AM40" s="195"/>
      <c r="AN40" s="80"/>
      <c r="AO40" s="80"/>
      <c r="AP40" s="80"/>
      <c r="AQ40" s="35"/>
    </row>
    <row r="41" spans="1:43" x14ac:dyDescent="0.2">
      <c r="A41" s="84">
        <v>34</v>
      </c>
      <c r="B41" s="84" t="str">
        <f ca="1"/>
        <v>Switzerland</v>
      </c>
      <c r="C41" s="84" t="str">
        <f ca="1"/>
        <v>CHE</v>
      </c>
      <c r="D41" s="219" t="str">
        <f ca="1"/>
        <v>ECS           Europe &amp; Central Asia</v>
      </c>
      <c r="E41" s="219" t="str">
        <f ca="1"/>
        <v>NA</v>
      </c>
      <c r="F41" s="190" t="str">
        <f t="shared" ca="1" si="3"/>
        <v/>
      </c>
      <c r="G41" s="80">
        <f>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0.62243760444607588</v>
      </c>
      <c r="H41" s="80" cm="1">
        <f t="array" ref="H41">IF(
    SUM(IF(
            ISNUMBER(
                IF(
                    $M$4:$Y$4,
                    (M41:Y41),
                    "")),
            1,
            0))
        =0,
    NA(),
    IF(
        Parameters!$D$15=1,
        IF(
            SUM(--(ISNUMBER(IF($M$4:$Y$4=1,(M41:Y41),""))))&gt;0,
            MAX(IF(
                ISNUMBER(M41:Y41),
                IF(
                    M$4:Y$4=1,
                    M41:Y41,
                    ""),
                "")),
            MAX(IF(
                ISNUMBER(M41:Y41),
                IF(
                    M$4:Y$4=2,
                    M41:Y41,
                    ""),
                ""))
        ),
        IF(
            Parameters!$D$16=1,
            IFERROR(
                AVERAGE(IF(
                    ISNUMBER(M41:Y41),
                    IF(
                        M$4:Y$4=1,
                        M41:Y41,
                        ""),
                    "")),
                AVERAGE(IF(
                    ISNUMBER(M41:Y41),
                    IF(
                        M$4:Y$4=2,
                        M41:Y41,
                        ""),
                    ""))
            ),
            IF(
                Parameters!$D$17=1,
                IFERROR(
                    IF(
                        OR(
                            IF(
                                ISNUMBER(M41:Y41),
                                IF(
                                    M$4:Y$4=1,
                                    M41:Y41,
                                    ""),
                                "")
                            =0),
                        0,
                        GEOMEAN(IF(
                            ISNUMBER(M41:Y41),
                            IF(
                                M$4:Y$4=1,
                                M41:Y41,
                                ""),
                            ""))
                    ),
                    IF(
                        OR(IF(
                            ISNUMBER(M41:Y41),
                            IF(
                                M$4:Y$4=2,
                                M41:Y41,
                                ""),
                            "")
                            =0),
                        0,
                        GEOMEAN(IF(
                            ISNUMBER(M41:Y41),
                            IF(
                                M$4:Y$4=2,
                                M41:Y41,
                                ""),
                            "")))
                )
            )
        )
    )
)</f>
        <v>0.85714285714285499</v>
      </c>
      <c r="I41" s="191" cm="1">
        <f t="array" ref="I41">IF(
    SUM(IF(
            ISNUMBER(
                IF(
                    $M$5:$Y$5,
                    (M41:Y41),
                    "")),
            1,
            0))
        =0,
    NA(),
    IF(
        Parameters!$D$15=1,
        IF(
            SUM(--(ISNUMBER(IF($M$5:$Y$5=1,(M41:Y41),""))))&gt;0,
            MAX(IF(
                ISNUMBER(M41:Y41),
                IF(
                    M$5:Y$5=1,
                    M41:Y41,
                    ""),
                "")),
            MAX(IF(
                ISNUMBER(M41:Y41),
                IF(
                    M$5:Y$5=2,
                    M41:Y41,
                    ""),
                ""))
        ),
        IF(
            Parameters!$D$16=1,
            IFERROR(
                AVERAGE(IF(
                    ISNUMBER(M41:Y41),
                    IF(
                        M$5:Y$5=1,
                        M41:Y41,
                        ""),
                    "")),
                AVERAGE(IF(
                    ISNUMBER(M41:Y41),
                    IF(
                        M$5:Y$5=2,
                        M41:Y41,
                        ""),
                    ""))
            ),
            IF(
                Parameters!$D$17=1,
                IFERROR(
                    IF(
                        OR(
                            IF(
                                ISNUMBER(M41:Y41),
                                IF(
                                    M$5:Y$5=1,
                                    M41:Y41,
                                    ""),
                                "")
                            =0),
                        0,
                        GEOMEAN(IF(
                            ISNUMBER(M41:Y41),
                            IF(
                                M$5:Y$5=1,
                                M41:Y41,
                                ""),
                            ""))
                    ),
                    IF(
                        OR(IF(
                            ISNUMBER(M41:Y41),
                            IF(
                                M$5:Y$5=2,
                                M41:Y41,
                                ""),
                            "")
                            =0),
                        0,
                        GEOMEAN(IF(
                            ISNUMBER(M41:Y41),
                            IF(
                                M$5:Y$5=2,
                                M41:Y41,
                                ""),
                            "")))
                )
            )
        )
    )
)</f>
        <v>0.45199999999999901</v>
      </c>
      <c r="J41" s="242">
        <v>46281</v>
      </c>
      <c r="K41" s="242">
        <v>45219</v>
      </c>
      <c r="L41" s="91" t="s">
        <v>64</v>
      </c>
      <c r="M41" s="192">
        <v>0.85714285714285499</v>
      </c>
      <c r="N41" s="192">
        <v>0.45199999999999901</v>
      </c>
      <c r="O41" s="192">
        <v>0</v>
      </c>
      <c r="P41" s="192" t="s">
        <v>409</v>
      </c>
      <c r="Q41" s="192">
        <v>0.6</v>
      </c>
      <c r="R41" s="192">
        <v>0</v>
      </c>
      <c r="S41" s="192">
        <v>0</v>
      </c>
      <c r="T41" s="192" t="s">
        <v>409</v>
      </c>
      <c r="U41"/>
      <c r="V41"/>
      <c r="W41"/>
      <c r="X41"/>
      <c r="Y41" s="192"/>
      <c r="Z41" s="192"/>
      <c r="AF41" s="34"/>
      <c r="AG41" s="34"/>
      <c r="AH41" s="34"/>
      <c r="AI41" s="34"/>
      <c r="AJ41" s="34"/>
      <c r="AK41" s="34"/>
      <c r="AL41" s="195"/>
      <c r="AM41" s="195"/>
      <c r="AN41" s="80"/>
      <c r="AO41" s="80"/>
      <c r="AP41" s="80"/>
      <c r="AQ41" s="35"/>
    </row>
    <row r="42" spans="1:43" x14ac:dyDescent="0.2">
      <c r="A42" s="84">
        <v>35</v>
      </c>
      <c r="B42" s="84" t="str">
        <f ca="1"/>
        <v>Channel Islands</v>
      </c>
      <c r="C42" s="84" t="str">
        <f ca="1"/>
        <v>CHI</v>
      </c>
      <c r="D42" s="219" t="str">
        <f ca="1"/>
        <v>ECS           Europe &amp; Central Asia</v>
      </c>
      <c r="E42" s="219" t="str">
        <f ca="1"/>
        <v>NA</v>
      </c>
      <c r="F42" s="190" t="str">
        <f t="shared" ca="1" si="3"/>
        <v/>
      </c>
      <c r="G42" s="80">
        <f>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0</v>
      </c>
      <c r="H42" s="80" t="e" cm="1">
        <f t="array" ref="H42">IF(
    SUM(IF(
            ISNUMBER(
                IF(
                    $M$4:$Y$4,
                    (M42:Y42),
                    "")),
            1,
            0))
        =0,
    NA(),
    IF(
        Parameters!$D$15=1,
        IF(
            SUM(--(ISNUMBER(IF($M$4:$Y$4=1,(M42:Y42),""))))&gt;0,
            MAX(IF(
                ISNUMBER(M42:Y42),
                IF(
                    M$4:Y$4=1,
                    M42:Y42,
                    ""),
                "")),
            MAX(IF(
                ISNUMBER(M42:Y42),
                IF(
                    M$4:Y$4=2,
                    M42:Y42,
                    ""),
                ""))
        ),
        IF(
            Parameters!$D$16=1,
            IFERROR(
                AVERAGE(IF(
                    ISNUMBER(M42:Y42),
                    IF(
                        M$4:Y$4=1,
                        M42:Y42,
                        ""),
                    "")),
                AVERAGE(IF(
                    ISNUMBER(M42:Y42),
                    IF(
                        M$4:Y$4=2,
                        M42:Y42,
                        ""),
                    ""))
            ),
            IF(
                Parameters!$D$17=1,
                IFERROR(
                    IF(
                        OR(
                            IF(
                                ISNUMBER(M42:Y42),
                                IF(
                                    M$4:Y$4=1,
                                    M42:Y42,
                                    ""),
                                "")
                            =0),
                        0,
                        GEOMEAN(IF(
                            ISNUMBER(M42:Y42),
                            IF(
                                M$4:Y$4=1,
                                M42:Y42,
                                ""),
                            ""))
                    ),
                    IF(
                        OR(IF(
                            ISNUMBER(M42:Y42),
                            IF(
                                M$4:Y$4=2,
                                M42:Y42,
                                ""),
                            "")
                            =0),
                        0,
                        GEOMEAN(IF(
                            ISNUMBER(M42:Y42),
                            IF(
                                M$4:Y$4=2,
                                M42:Y42,
                                ""),
                            "")))
                )
            )
        )
    )
)</f>
        <v>#N/A</v>
      </c>
      <c r="I42" s="191" cm="1">
        <f t="array" ref="I42">IF(
    SUM(IF(
            ISNUMBER(
                IF(
                    $M$5:$Y$5,
                    (M42:Y42),
                    "")),
            1,
            0))
        =0,
    NA(),
    IF(
        Parameters!$D$15=1,
        IF(
            SUM(--(ISNUMBER(IF($M$5:$Y$5=1,(M42:Y42),""))))&gt;0,
            MAX(IF(
                ISNUMBER(M42:Y42),
                IF(
                    M$5:Y$5=1,
                    M42:Y42,
                    ""),
                "")),
            MAX(IF(
                ISNUMBER(M42:Y42),
                IF(
                    M$5:Y$5=2,
                    M42:Y42,
                    ""),
                ""))
        ),
        IF(
            Parameters!$D$16=1,
            IFERROR(
                AVERAGE(IF(
                    ISNUMBER(M42:Y42),
                    IF(
                        M$5:Y$5=1,
                        M42:Y42,
                        ""),
                    "")),
                AVERAGE(IF(
                    ISNUMBER(M42:Y42),
                    IF(
                        M$5:Y$5=2,
                        M42:Y42,
                        ""),
                    ""))
            ),
            IF(
                Parameters!$D$17=1,
                IFERROR(
                    IF(
                        OR(
                            IF(
                                ISNUMBER(M42:Y42),
                                IF(
                                    M$5:Y$5=1,
                                    M42:Y42,
                                    ""),
                                "")
                            =0),
                        0,
                        GEOMEAN(IF(
                            ISNUMBER(M42:Y42),
                            IF(
                                M$5:Y$5=1,
                                M42:Y42,
                                ""),
                            ""))
                    ),
                    IF(
                        OR(IF(
                            ISNUMBER(M42:Y42),
                            IF(
                                M$5:Y$5=2,
                                M42:Y42,
                                ""),
                            "")
                            =0),
                        0,
                        GEOMEAN(IF(
                            ISNUMBER(M42:Y42),
                            IF(
                                M$5:Y$5=2,
                                M42:Y42,
                                ""),
                            "")))
                )
            )
        )
    )
)</f>
        <v>0</v>
      </c>
      <c r="J42" s="242" t="s">
        <v>409</v>
      </c>
      <c r="K42" s="242">
        <v>46281</v>
      </c>
      <c r="L42" s="91" t="s">
        <v>671</v>
      </c>
      <c r="M42" s="192" t="s">
        <v>409</v>
      </c>
      <c r="N42" s="192" t="s">
        <v>409</v>
      </c>
      <c r="O42" s="192">
        <v>0</v>
      </c>
      <c r="P42" s="192" t="s">
        <v>409</v>
      </c>
      <c r="Q42" s="192" t="s">
        <v>409</v>
      </c>
      <c r="R42" s="192">
        <v>0</v>
      </c>
      <c r="S42" s="192">
        <v>-9.9999999999999794E-3</v>
      </c>
      <c r="T42" s="192" t="s">
        <v>409</v>
      </c>
      <c r="U42"/>
      <c r="V42"/>
      <c r="W42"/>
      <c r="X42"/>
      <c r="Y42" s="192"/>
      <c r="Z42" s="192"/>
      <c r="AF42" s="34"/>
      <c r="AG42" s="34"/>
      <c r="AH42" s="34"/>
      <c r="AI42" s="34"/>
      <c r="AJ42" s="34"/>
      <c r="AK42" s="34"/>
      <c r="AL42" s="195"/>
      <c r="AM42" s="195"/>
      <c r="AN42" s="80"/>
      <c r="AO42" s="80"/>
      <c r="AP42" s="80"/>
      <c r="AQ42" s="35"/>
    </row>
    <row r="43" spans="1:43" x14ac:dyDescent="0.2">
      <c r="A43" s="84">
        <v>36</v>
      </c>
      <c r="B43" s="84" t="str">
        <f ca="1"/>
        <v>Chile</v>
      </c>
      <c r="C43" s="84" t="str">
        <f ca="1"/>
        <v>CHL</v>
      </c>
      <c r="D43" s="219" t="str">
        <f ca="1"/>
        <v>LCN           Latin America &amp; Caribbean</v>
      </c>
      <c r="E43" s="219" t="str">
        <f ca="1"/>
        <v>IBRD</v>
      </c>
      <c r="F43" s="190" t="str">
        <f t="shared" ca="1" si="3"/>
        <v/>
      </c>
      <c r="G43" s="80">
        <f>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0.34434202266268343</v>
      </c>
      <c r="H43" s="80" cm="1">
        <f t="array" ref="H43">IF(
    SUM(IF(
            ISNUMBER(
                IF(
                    $M$4:$Y$4,
                    (M43:Y43),
                    "")),
            1,
            0))
        =0,
    NA(),
    IF(
        Parameters!$D$15=1,
        IF(
            SUM(--(ISNUMBER(IF($M$4:$Y$4=1,(M43:Y43),""))))&gt;0,
            MAX(IF(
                ISNUMBER(M43:Y43),
                IF(
                    M$4:Y$4=1,
                    M43:Y43,
                    ""),
                "")),
            MAX(IF(
                ISNUMBER(M43:Y43),
                IF(
                    M$4:Y$4=2,
                    M43:Y43,
                    ""),
                ""))
        ),
        IF(
            Parameters!$D$16=1,
            IFERROR(
                AVERAGE(IF(
                    ISNUMBER(M43:Y43),
                    IF(
                        M$4:Y$4=1,
                        M43:Y43,
                        ""),
                    "")),
                AVERAGE(IF(
                    ISNUMBER(M43:Y43),
                    IF(
                        M$4:Y$4=2,
                        M43:Y43,
                        ""),
                    ""))
            ),
            IF(
                Parameters!$D$17=1,
                IFERROR(
                    IF(
                        OR(
                            IF(
                                ISNUMBER(M43:Y43),
                                IF(
                                    M$4:Y$4=1,
                                    M43:Y43,
                                    ""),
                                "")
                            =0),
                        0,
                        GEOMEAN(IF(
                            ISNUMBER(M43:Y43),
                            IF(
                                M$4:Y$4=1,
                                M43:Y43,
                                ""),
                            ""))
                    ),
                    IF(
                        OR(IF(
                            ISNUMBER(M43:Y43),
                            IF(
                                M$4:Y$4=2,
                                M43:Y43,
                                ""),
                            "")
                            =0),
                        0,
                        GEOMEAN(IF(
                            ISNUMBER(M43:Y43),
                            IF(
                                M$4:Y$4=2,
                                M43:Y43,
                                ""),
                            "")))
                )
            )
        )
    )
)</f>
        <v>1.4285714285714199</v>
      </c>
      <c r="I43" s="191" cm="1">
        <f t="array" ref="I43">IF(
    SUM(IF(
            ISNUMBER(
                IF(
                    $M$5:$Y$5,
                    (M43:Y43),
                    "")),
            1,
            0))
        =0,
    NA(),
    IF(
        Parameters!$D$15=1,
        IF(
            SUM(--(ISNUMBER(IF($M$5:$Y$5=1,(M43:Y43),""))))&gt;0,
            MAX(IF(
                ISNUMBER(M43:Y43),
                IF(
                    M$5:Y$5=1,
                    M43:Y43,
                    ""),
                "")),
            MAX(IF(
                ISNUMBER(M43:Y43),
                IF(
                    M$5:Y$5=2,
                    M43:Y43,
                    ""),
                ""))
        ),
        IF(
            Parameters!$D$16=1,
            IFERROR(
                AVERAGE(IF(
                    ISNUMBER(M43:Y43),
                    IF(
                        M$5:Y$5=1,
                        M43:Y43,
                        ""),
                    "")),
                AVERAGE(IF(
                    ISNUMBER(M43:Y43),
                    IF(
                        M$5:Y$5=2,
                        M43:Y43,
                        ""),
                    ""))
            ),
            IF(
                Parameters!$D$17=1,
                IFERROR(
                    IF(
                        OR(
                            IF(
                                ISNUMBER(M43:Y43),
                                IF(
                                    M$5:Y$5=1,
                                    M43:Y43,
                                    ""),
                                "")
                            =0),
                        0,
                        GEOMEAN(IF(
                            ISNUMBER(M43:Y43),
                            IF(
                                M$5:Y$5=1,
                                M43:Y43,
                                ""),
                            ""))
                    ),
                    IF(
                        OR(IF(
                            ISNUMBER(M43:Y43),
                            IF(
                                M$5:Y$5=2,
                                M43:Y43,
                                ""),
                            "")
                            =0),
                        0,
                        GEOMEAN(IF(
                            ISNUMBER(M43:Y43),
                            IF(
                                M$5:Y$5=2,
                                M43:Y43,
                                ""),
                            "")))
                )
            )
        )
    )
)</f>
        <v>8.3000000000000101E-2</v>
      </c>
      <c r="J43" s="242">
        <v>46281</v>
      </c>
      <c r="K43" s="242">
        <v>45219</v>
      </c>
      <c r="L43" s="91" t="s">
        <v>66</v>
      </c>
      <c r="M43" s="192">
        <v>1.4285714285714199</v>
      </c>
      <c r="N43" s="192">
        <v>8.3000000000000101E-2</v>
      </c>
      <c r="O43" s="192">
        <v>0</v>
      </c>
      <c r="P43" s="192" t="s">
        <v>409</v>
      </c>
      <c r="Q43" s="192">
        <v>1</v>
      </c>
      <c r="R43" s="192">
        <v>-0.01</v>
      </c>
      <c r="S43" s="192">
        <v>0</v>
      </c>
      <c r="T43" s="192" t="s">
        <v>409</v>
      </c>
      <c r="U43"/>
      <c r="V43"/>
      <c r="W43"/>
      <c r="X43"/>
      <c r="Y43" s="192"/>
      <c r="Z43" s="192"/>
      <c r="AF43" s="34"/>
      <c r="AG43" s="34"/>
      <c r="AH43" s="34"/>
      <c r="AI43" s="34"/>
      <c r="AJ43" s="34"/>
      <c r="AK43" s="34"/>
      <c r="AL43" s="195"/>
      <c r="AM43" s="195"/>
      <c r="AN43" s="80"/>
      <c r="AO43" s="80"/>
      <c r="AP43" s="80"/>
      <c r="AQ43" s="35"/>
    </row>
    <row r="44" spans="1:43" x14ac:dyDescent="0.2">
      <c r="A44" s="84">
        <v>37</v>
      </c>
      <c r="B44" s="84" t="str">
        <f ca="1"/>
        <v>China</v>
      </c>
      <c r="C44" s="84" t="str">
        <f ca="1"/>
        <v>CHN</v>
      </c>
      <c r="D44" s="219" t="str">
        <f ca="1"/>
        <v>EAS           East Asia &amp; Pacific</v>
      </c>
      <c r="E44" s="219" t="str">
        <f ca="1"/>
        <v>IBRD</v>
      </c>
      <c r="F44" s="190" t="str">
        <f t="shared" ca="1" si="3"/>
        <v/>
      </c>
      <c r="G44" s="80">
        <f>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0</v>
      </c>
      <c r="H44" s="80" cm="1">
        <f t="array" ref="H44">IF(
    SUM(IF(
            ISNUMBER(
                IF(
                    $M$4:$Y$4,
                    (M44:Y44),
                    "")),
            1,
            0))
        =0,
    NA(),
    IF(
        Parameters!$D$15=1,
        IF(
            SUM(--(ISNUMBER(IF($M$4:$Y$4=1,(M44:Y44),""))))&gt;0,
            MAX(IF(
                ISNUMBER(M44:Y44),
                IF(
                    M$4:Y$4=1,
                    M44:Y44,
                    ""),
                "")),
            MAX(IF(
                ISNUMBER(M44:Y44),
                IF(
                    M$4:Y$4=2,
                    M44:Y44,
                    ""),
                ""))
        ),
        IF(
            Parameters!$D$16=1,
            IFERROR(
                AVERAGE(IF(
                    ISNUMBER(M44:Y44),
                    IF(
                        M$4:Y$4=1,
                        M44:Y44,
                        ""),
                    "")),
                AVERAGE(IF(
                    ISNUMBER(M44:Y44),
                    IF(
                        M$4:Y$4=2,
                        M44:Y44,
                        ""),
                    ""))
            ),
            IF(
                Parameters!$D$17=1,
                IFERROR(
                    IF(
                        OR(
                            IF(
                                ISNUMBER(M44:Y44),
                                IF(
                                    M$4:Y$4=1,
                                    M44:Y44,
                                    ""),
                                "")
                            =0),
                        0,
                        GEOMEAN(IF(
                            ISNUMBER(M44:Y44),
                            IF(
                                M$4:Y$4=1,
                                M44:Y44,
                                ""),
                            ""))
                    ),
                    IF(
                        OR(IF(
                            ISNUMBER(M44:Y44),
                            IF(
                                M$4:Y$4=2,
                                M44:Y44,
                                ""),
                            "")
                            =0),
                        0,
                        GEOMEAN(IF(
                            ISNUMBER(M44:Y44),
                            IF(
                                M$4:Y$4=2,
                                M44:Y44,
                                ""),
                            "")))
                )
            )
        )
    )
)</f>
        <v>3.2857142857142798</v>
      </c>
      <c r="I44" s="191" cm="1">
        <f t="array" ref="I44">IF(
    SUM(IF(
            ISNUMBER(
                IF(
                    $M$5:$Y$5,
                    (M44:Y44),
                    "")),
            1,
            0))
        =0,
    NA(),
    IF(
        Parameters!$D$15=1,
        IF(
            SUM(--(ISNUMBER(IF($M$5:$Y$5=1,(M44:Y44),""))))&gt;0,
            MAX(IF(
                ISNUMBER(M44:Y44),
                IF(
                    M$5:Y$5=1,
                    M44:Y44,
                    ""),
                "")),
            MAX(IF(
                ISNUMBER(M44:Y44),
                IF(
                    M$5:Y$5=2,
                    M44:Y44,
                    ""),
                ""))
        ),
        IF(
            Parameters!$D$16=1,
            IFERROR(
                AVERAGE(IF(
                    ISNUMBER(M44:Y44),
                    IF(
                        M$5:Y$5=1,
                        M44:Y44,
                        ""),
                    "")),
                AVERAGE(IF(
                    ISNUMBER(M44:Y44),
                    IF(
                        M$5:Y$5=2,
                        M44:Y44,
                        ""),
                    ""))
            ),
            IF(
                Parameters!$D$17=1,
                IFERROR(
                    IF(
                        OR(
                            IF(
                                ISNUMBER(M44:Y44),
                                IF(
                                    M$5:Y$5=1,
                                    M44:Y44,
                                    ""),
                                "")
                            =0),
                        0,
                        GEOMEAN(IF(
                            ISNUMBER(M44:Y44),
                            IF(
                                M$5:Y$5=1,
                                M44:Y44,
                                ""),
                            ""))
                    ),
                    IF(
                        OR(IF(
                            ISNUMBER(M44:Y44),
                            IF(
                                M$5:Y$5=2,
                                M44:Y44,
                                ""),
                            "")
                            =0),
                        0,
                        GEOMEAN(IF(
                            ISNUMBER(M44:Y44),
                            IF(
                                M$5:Y$5=2,
                                M44:Y44,
                                ""),
                            "")))
                )
            )
        )
    )
)</f>
        <v>0</v>
      </c>
      <c r="J44" s="242">
        <v>46281</v>
      </c>
      <c r="K44" s="242">
        <v>45219</v>
      </c>
      <c r="L44" s="91" t="s">
        <v>68</v>
      </c>
      <c r="M44" s="192">
        <v>3.2857142857142798</v>
      </c>
      <c r="N44" s="192">
        <v>0</v>
      </c>
      <c r="O44" s="192">
        <v>0</v>
      </c>
      <c r="P44" s="192" t="s">
        <v>409</v>
      </c>
      <c r="Q44" s="192">
        <v>2.2999999999999998</v>
      </c>
      <c r="R44" s="192">
        <v>0</v>
      </c>
      <c r="S44" s="192">
        <v>0</v>
      </c>
      <c r="T44" s="192" t="s">
        <v>409</v>
      </c>
      <c r="U44"/>
      <c r="V44"/>
      <c r="W44"/>
      <c r="X44"/>
      <c r="Y44" s="192"/>
      <c r="Z44" s="192"/>
      <c r="AF44" s="34"/>
      <c r="AG44" s="34"/>
      <c r="AH44" s="34"/>
      <c r="AI44" s="34"/>
      <c r="AJ44" s="34"/>
      <c r="AK44" s="34"/>
      <c r="AL44" s="195"/>
      <c r="AM44" s="195"/>
      <c r="AN44" s="80"/>
      <c r="AO44" s="80"/>
      <c r="AP44" s="80"/>
      <c r="AQ44" s="35"/>
    </row>
    <row r="45" spans="1:43" x14ac:dyDescent="0.2">
      <c r="A45" s="84">
        <v>38</v>
      </c>
      <c r="B45" s="84" t="str">
        <f ca="1"/>
        <v>Côte d’Ivoire</v>
      </c>
      <c r="C45" s="84" t="str">
        <f ca="1"/>
        <v>CIV</v>
      </c>
      <c r="D45" s="219" t="str">
        <f ca="1"/>
        <v>SSF           Sub-Saharan Africa</v>
      </c>
      <c r="E45" s="219" t="str">
        <f ca="1"/>
        <v>IDA</v>
      </c>
      <c r="F45" s="190" t="str">
        <f t="shared" ca="1" si="3"/>
        <v/>
      </c>
      <c r="G45" s="80">
        <f>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0</v>
      </c>
      <c r="H45" s="80" cm="1">
        <f t="array" ref="H45">IF(
    SUM(IF(
            ISNUMBER(
                IF(
                    $M$4:$Y$4,
                    (M45:Y45),
                    "")),
            1,
            0))
        =0,
    NA(),
    IF(
        Parameters!$D$15=1,
        IF(
            SUM(--(ISNUMBER(IF($M$4:$Y$4=1,(M45:Y45),""))))&gt;0,
            MAX(IF(
                ISNUMBER(M45:Y45),
                IF(
                    M$4:Y$4=1,
                    M45:Y45,
                    ""),
                "")),
            MAX(IF(
                ISNUMBER(M45:Y45),
                IF(
                    M$4:Y$4=2,
                    M45:Y45,
                    ""),
                ""))
        ),
        IF(
            Parameters!$D$16=1,
            IFERROR(
                AVERAGE(IF(
                    ISNUMBER(M45:Y45),
                    IF(
                        M$4:Y$4=1,
                        M45:Y45,
                        ""),
                    "")),
                AVERAGE(IF(
                    ISNUMBER(M45:Y45),
                    IF(
                        M$4:Y$4=2,
                        M45:Y45,
                        ""),
                    ""))
            ),
            IF(
                Parameters!$D$17=1,
                IFERROR(
                    IF(
                        OR(
                            IF(
                                ISNUMBER(M45:Y45),
                                IF(
                                    M$4:Y$4=1,
                                    M45:Y45,
                                    ""),
                                "")
                            =0),
                        0,
                        GEOMEAN(IF(
                            ISNUMBER(M45:Y45),
                            IF(
                                M$4:Y$4=1,
                                M45:Y45,
                                ""),
                            ""))
                    ),
                    IF(
                        OR(IF(
                            ISNUMBER(M45:Y45),
                            IF(
                                M$4:Y$4=2,
                                M45:Y45,
                                ""),
                            "")
                            =0),
                        0,
                        GEOMEAN(IF(
                            ISNUMBER(M45:Y45),
                            IF(
                                M$4:Y$4=2,
                                M45:Y45,
                                ""),
                            "")))
                )
            )
        )
    )
)</f>
        <v>8.1428571428571406</v>
      </c>
      <c r="I45" s="191" cm="1">
        <f t="array" ref="I45">IF(
    SUM(IF(
            ISNUMBER(
                IF(
                    $M$5:$Y$5,
                    (M45:Y45),
                    "")),
            1,
            0))
        =0,
    NA(),
    IF(
        Parameters!$D$15=1,
        IF(
            SUM(--(ISNUMBER(IF($M$5:$Y$5=1,(M45:Y45),""))))&gt;0,
            MAX(IF(
                ISNUMBER(M45:Y45),
                IF(
                    M$5:Y$5=1,
                    M45:Y45,
                    ""),
                "")),
            MAX(IF(
                ISNUMBER(M45:Y45),
                IF(
                    M$5:Y$5=2,
                    M45:Y45,
                    ""),
                ""))
        ),
        IF(
            Parameters!$D$16=1,
            IFERROR(
                AVERAGE(IF(
                    ISNUMBER(M45:Y45),
                    IF(
                        M$5:Y$5=1,
                        M45:Y45,
                        ""),
                    "")),
                AVERAGE(IF(
                    ISNUMBER(M45:Y45),
                    IF(
                        M$5:Y$5=2,
                        M45:Y45,
                        ""),
                    ""))
            ),
            IF(
                Parameters!$D$17=1,
                IFERROR(
                    IF(
                        OR(
                            IF(
                                ISNUMBER(M45:Y45),
                                IF(
                                    M$5:Y$5=1,
                                    M45:Y45,
                                    ""),
                                "")
                            =0),
                        0,
                        GEOMEAN(IF(
                            ISNUMBER(M45:Y45),
                            IF(
                                M$5:Y$5=1,
                                M45:Y45,
                                ""),
                            ""))
                    ),
                    IF(
                        OR(IF(
                            ISNUMBER(M45:Y45),
                            IF(
                                M$5:Y$5=2,
                                M45:Y45,
                                ""),
                            "")
                            =0),
                        0,
                        GEOMEAN(IF(
                            ISNUMBER(M45:Y45),
                            IF(
                                M$5:Y$5=2,
                                M45:Y45,
                                ""),
                            "")))
                )
            )
        )
    )
)</f>
        <v>0</v>
      </c>
      <c r="J45" s="242">
        <v>46281</v>
      </c>
      <c r="K45" s="242">
        <v>46281</v>
      </c>
      <c r="L45" s="91" t="s">
        <v>69</v>
      </c>
      <c r="M45" s="192">
        <v>8.1428571428571406</v>
      </c>
      <c r="N45" s="192" t="s">
        <v>409</v>
      </c>
      <c r="O45" s="192">
        <v>0</v>
      </c>
      <c r="P45" s="192" t="s">
        <v>409</v>
      </c>
      <c r="Q45" s="192">
        <v>5.7</v>
      </c>
      <c r="R45" s="192">
        <v>-1.04</v>
      </c>
      <c r="S45" s="192">
        <v>-1.35</v>
      </c>
      <c r="T45" s="192" t="s">
        <v>409</v>
      </c>
      <c r="U45"/>
      <c r="V45"/>
      <c r="W45"/>
      <c r="X45"/>
      <c r="Y45" s="192"/>
      <c r="Z45" s="192"/>
      <c r="AF45" s="34"/>
      <c r="AG45" s="34"/>
      <c r="AH45" s="34"/>
      <c r="AI45" s="34"/>
      <c r="AJ45" s="34"/>
      <c r="AK45" s="34"/>
      <c r="AL45" s="195"/>
      <c r="AM45" s="195"/>
      <c r="AN45" s="80"/>
      <c r="AO45" s="80"/>
      <c r="AP45" s="80"/>
      <c r="AQ45" s="35"/>
    </row>
    <row r="46" spans="1:43" x14ac:dyDescent="0.2">
      <c r="A46" s="84">
        <v>39</v>
      </c>
      <c r="B46" s="84" t="str">
        <f ca="1"/>
        <v>Cameroon</v>
      </c>
      <c r="C46" s="84" t="str">
        <f ca="1"/>
        <v>CMR</v>
      </c>
      <c r="D46" s="219" t="str">
        <f ca="1"/>
        <v>SSF           Sub-Saharan Africa</v>
      </c>
      <c r="E46" s="219" t="str">
        <f ca="1"/>
        <v>Blend</v>
      </c>
      <c r="F46" s="190" t="str">
        <f t="shared" ca="1" si="3"/>
        <v/>
      </c>
      <c r="G46" s="80">
        <f>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0</v>
      </c>
      <c r="H46" s="80" cm="1">
        <f t="array" ref="H46">IF(
    SUM(IF(
            ISNUMBER(
                IF(
                    $M$4:$Y$4,
                    (M46:Y46),
                    "")),
            1,
            0))
        =0,
    NA(),
    IF(
        Parameters!$D$15=1,
        IF(
            SUM(--(ISNUMBER(IF($M$4:$Y$4=1,(M46:Y46),""))))&gt;0,
            MAX(IF(
                ISNUMBER(M46:Y46),
                IF(
                    M$4:Y$4=1,
                    M46:Y46,
                    ""),
                "")),
            MAX(IF(
                ISNUMBER(M46:Y46),
                IF(
                    M$4:Y$4=2,
                    M46:Y46,
                    ""),
                ""))
        ),
        IF(
            Parameters!$D$16=1,
            IFERROR(
                AVERAGE(IF(
                    ISNUMBER(M46:Y46),
                    IF(
                        M$4:Y$4=1,
                        M46:Y46,
                        ""),
                    "")),
                AVERAGE(IF(
                    ISNUMBER(M46:Y46),
                    IF(
                        M$4:Y$4=2,
                        M46:Y46,
                        ""),
                    ""))
            ),
            IF(
                Parameters!$D$17=1,
                IFERROR(
                    IF(
                        OR(
                            IF(
                                ISNUMBER(M46:Y46),
                                IF(
                                    M$4:Y$4=1,
                                    M46:Y46,
                                    ""),
                                "")
                            =0),
                        0,
                        GEOMEAN(IF(
                            ISNUMBER(M46:Y46),
                            IF(
                                M$4:Y$4=1,
                                M46:Y46,
                                ""),
                            ""))
                    ),
                    IF(
                        OR(IF(
                            ISNUMBER(M46:Y46),
                            IF(
                                M$4:Y$4=2,
                                M46:Y46,
                                ""),
                            "")
                            =0),
                        0,
                        GEOMEAN(IF(
                            ISNUMBER(M46:Y46),
                            IF(
                                M$4:Y$4=2,
                                M46:Y46,
                                ""),
                            "")))
                )
            )
        )
    )
)</f>
        <v>8.5714285714285694</v>
      </c>
      <c r="I46" s="191" cm="1">
        <f t="array" ref="I46">IF(
    SUM(IF(
            ISNUMBER(
                IF(
                    $M$5:$Y$5,
                    (M46:Y46),
                    "")),
            1,
            0))
        =0,
    NA(),
    IF(
        Parameters!$D$15=1,
        IF(
            SUM(--(ISNUMBER(IF($M$5:$Y$5=1,(M46:Y46),""))))&gt;0,
            MAX(IF(
                ISNUMBER(M46:Y46),
                IF(
                    M$5:Y$5=1,
                    M46:Y46,
                    ""),
                "")),
            MAX(IF(
                ISNUMBER(M46:Y46),
                IF(
                    M$5:Y$5=2,
                    M46:Y46,
                    ""),
                ""))
        ),
        IF(
            Parameters!$D$16=1,
            IFERROR(
                AVERAGE(IF(
                    ISNUMBER(M46:Y46),
                    IF(
                        M$5:Y$5=1,
                        M46:Y46,
                        ""),
                    "")),
                AVERAGE(IF(
                    ISNUMBER(M46:Y46),
                    IF(
                        M$5:Y$5=2,
                        M46:Y46,
                        ""),
                    ""))
            ),
            IF(
                Parameters!$D$17=1,
                IFERROR(
                    IF(
                        OR(
                            IF(
                                ISNUMBER(M46:Y46),
                                IF(
                                    M$5:Y$5=1,
                                    M46:Y46,
                                    ""),
                                "")
                            =0),
                        0,
                        GEOMEAN(IF(
                            ISNUMBER(M46:Y46),
                            IF(
                                M$5:Y$5=1,
                                M46:Y46,
                                ""),
                            ""))
                    ),
                    IF(
                        OR(IF(
                            ISNUMBER(M46:Y46),
                            IF(
                                M$5:Y$5=2,
                                M46:Y46,
                                ""),
                            "")
                            =0),
                        0,
                        GEOMEAN(IF(
                            ISNUMBER(M46:Y46),
                            IF(
                                M$5:Y$5=2,
                                M46:Y46,
                                ""),
                            "")))
                )
            )
        )
    )
)</f>
        <v>0</v>
      </c>
      <c r="J46" s="242">
        <v>46281</v>
      </c>
      <c r="K46" s="242">
        <v>46281</v>
      </c>
      <c r="L46" s="91" t="s">
        <v>71</v>
      </c>
      <c r="M46" s="192">
        <v>8.5714285714285694</v>
      </c>
      <c r="N46" s="192" t="s">
        <v>409</v>
      </c>
      <c r="O46" s="192">
        <v>0</v>
      </c>
      <c r="P46" s="192" t="s">
        <v>409</v>
      </c>
      <c r="Q46" s="192">
        <v>6</v>
      </c>
      <c r="R46" s="192">
        <v>-0.190000000000001</v>
      </c>
      <c r="S46" s="192">
        <v>-0.29000000000000098</v>
      </c>
      <c r="T46" s="192" t="s">
        <v>409</v>
      </c>
      <c r="U46"/>
      <c r="V46"/>
      <c r="W46"/>
      <c r="X46"/>
      <c r="Y46" s="192"/>
      <c r="Z46" s="192"/>
      <c r="AF46" s="34"/>
      <c r="AG46" s="34"/>
      <c r="AH46" s="34"/>
      <c r="AI46" s="34"/>
      <c r="AJ46" s="34"/>
      <c r="AK46" s="34"/>
      <c r="AL46" s="195"/>
      <c r="AM46" s="195"/>
      <c r="AN46" s="80"/>
      <c r="AO46" s="80"/>
      <c r="AP46" s="80"/>
      <c r="AQ46" s="35"/>
    </row>
    <row r="47" spans="1:43" x14ac:dyDescent="0.2">
      <c r="A47" s="84">
        <v>40</v>
      </c>
      <c r="B47" s="84" t="str">
        <f ca="1"/>
        <v>Congo, Dem. Rep.</v>
      </c>
      <c r="C47" s="84" t="str">
        <f ca="1"/>
        <v>COD</v>
      </c>
      <c r="D47" s="219" t="str">
        <f ca="1"/>
        <v>SSF           Sub-Saharan Africa</v>
      </c>
      <c r="E47" s="219" t="str">
        <f ca="1"/>
        <v>IDA</v>
      </c>
      <c r="F47" s="190" t="str">
        <f t="shared" ca="1" si="3"/>
        <v/>
      </c>
      <c r="G47" s="80">
        <f>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0</v>
      </c>
      <c r="H47" s="80" cm="1">
        <f t="array" ref="H47">IF(
    SUM(IF(
            ISNUMBER(
                IF(
                    $M$4:$Y$4,
                    (M47:Y47),
                    "")),
            1,
            0))
        =0,
    NA(),
    IF(
        Parameters!$D$15=1,
        IF(
            SUM(--(ISNUMBER(IF($M$4:$Y$4=1,(M47:Y47),""))))&gt;0,
            MAX(IF(
                ISNUMBER(M47:Y47),
                IF(
                    M$4:Y$4=1,
                    M47:Y47,
                    ""),
                "")),
            MAX(IF(
                ISNUMBER(M47:Y47),
                IF(
                    M$4:Y$4=2,
                    M47:Y47,
                    ""),
                ""))
        ),
        IF(
            Parameters!$D$16=1,
            IFERROR(
                AVERAGE(IF(
                    ISNUMBER(M47:Y47),
                    IF(
                        M$4:Y$4=1,
                        M47:Y47,
                        ""),
                    "")),
                AVERAGE(IF(
                    ISNUMBER(M47:Y47),
                    IF(
                        M$4:Y$4=2,
                        M47:Y47,
                        ""),
                    ""))
            ),
            IF(
                Parameters!$D$17=1,
                IFERROR(
                    IF(
                        OR(
                            IF(
                                ISNUMBER(M47:Y47),
                                IF(
                                    M$4:Y$4=1,
                                    M47:Y47,
                                    ""),
                                "")
                            =0),
                        0,
                        GEOMEAN(IF(
                            ISNUMBER(M47:Y47),
                            IF(
                                M$4:Y$4=1,
                                M47:Y47,
                                ""),
                            ""))
                    ),
                    IF(
                        OR(IF(
                            ISNUMBER(M47:Y47),
                            IF(
                                M$4:Y$4=2,
                                M47:Y47,
                                ""),
                            "")
                            =0),
                        0,
                        GEOMEAN(IF(
                            ISNUMBER(M47:Y47),
                            IF(
                                M$4:Y$4=2,
                                M47:Y47,
                                ""),
                            "")))
                )
            )
        )
    )
)</f>
        <v>10</v>
      </c>
      <c r="I47" s="191" cm="1">
        <f t="array" ref="I47">IF(
    SUM(IF(
            ISNUMBER(
                IF(
                    $M$5:$Y$5,
                    (M47:Y47),
                    "")),
            1,
            0))
        =0,
    NA(),
    IF(
        Parameters!$D$15=1,
        IF(
            SUM(--(ISNUMBER(IF($M$5:$Y$5=1,(M47:Y47),""))))&gt;0,
            MAX(IF(
                ISNUMBER(M47:Y47),
                IF(
                    M$5:Y$5=1,
                    M47:Y47,
                    ""),
                "")),
            MAX(IF(
                ISNUMBER(M47:Y47),
                IF(
                    M$5:Y$5=2,
                    M47:Y47,
                    ""),
                ""))
        ),
        IF(
            Parameters!$D$16=1,
            IFERROR(
                AVERAGE(IF(
                    ISNUMBER(M47:Y47),
                    IF(
                        M$5:Y$5=1,
                        M47:Y47,
                        ""),
                    "")),
                AVERAGE(IF(
                    ISNUMBER(M47:Y47),
                    IF(
                        M$5:Y$5=2,
                        M47:Y47,
                        ""),
                    ""))
            ),
            IF(
                Parameters!$D$17=1,
                IFERROR(
                    IF(
                        OR(
                            IF(
                                ISNUMBER(M47:Y47),
                                IF(
                                    M$5:Y$5=1,
                                    M47:Y47,
                                    ""),
                                "")
                            =0),
                        0,
                        GEOMEAN(IF(
                            ISNUMBER(M47:Y47),
                            IF(
                                M$5:Y$5=1,
                                M47:Y47,
                                ""),
                            ""))
                    ),
                    IF(
                        OR(IF(
                            ISNUMBER(M47:Y47),
                            IF(
                                M$5:Y$5=2,
                                M47:Y47,
                                ""),
                            "")
                            =0),
                        0,
                        GEOMEAN(IF(
                            ISNUMBER(M47:Y47),
                            IF(
                                M$5:Y$5=2,
                                M47:Y47,
                                ""),
                            "")))
                )
            )
        )
    )
)</f>
        <v>0</v>
      </c>
      <c r="J47" s="242">
        <v>46281</v>
      </c>
      <c r="K47" s="242">
        <v>46281</v>
      </c>
      <c r="L47" s="91" t="s">
        <v>72</v>
      </c>
      <c r="M47" s="192">
        <v>10</v>
      </c>
      <c r="N47" s="192" t="s">
        <v>409</v>
      </c>
      <c r="O47" s="192">
        <v>0</v>
      </c>
      <c r="P47" s="192" t="s">
        <v>409</v>
      </c>
      <c r="Q47" s="192">
        <v>7.2</v>
      </c>
      <c r="R47" s="192">
        <v>-0.51499999999999901</v>
      </c>
      <c r="S47" s="192">
        <v>-0.18000000000000199</v>
      </c>
      <c r="T47" s="192" t="s">
        <v>409</v>
      </c>
      <c r="U47"/>
      <c r="V47"/>
      <c r="W47"/>
      <c r="X47"/>
      <c r="Y47" s="192"/>
      <c r="Z47" s="192"/>
      <c r="AF47" s="34"/>
      <c r="AG47" s="34"/>
      <c r="AH47" s="34"/>
      <c r="AI47" s="34"/>
      <c r="AJ47" s="34"/>
      <c r="AK47" s="34"/>
      <c r="AL47" s="195"/>
      <c r="AM47" s="195"/>
      <c r="AN47" s="80"/>
      <c r="AO47" s="80"/>
      <c r="AP47" s="80"/>
      <c r="AQ47" s="35"/>
    </row>
    <row r="48" spans="1:43" x14ac:dyDescent="0.2">
      <c r="A48" s="84">
        <v>41</v>
      </c>
      <c r="B48" s="84" t="str">
        <f ca="1"/>
        <v>Congo, Rep.</v>
      </c>
      <c r="C48" s="84" t="str">
        <f ca="1"/>
        <v>COG</v>
      </c>
      <c r="D48" s="219" t="str">
        <f ca="1"/>
        <v>SSF           Sub-Saharan Africa</v>
      </c>
      <c r="E48" s="219" t="str">
        <f ca="1"/>
        <v>Blend</v>
      </c>
      <c r="F48" s="190" t="str">
        <f t="shared" ca="1" si="3"/>
        <v/>
      </c>
      <c r="G48" s="80">
        <f>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2.7542175450957833</v>
      </c>
      <c r="H48" s="80" cm="1">
        <f t="array" ref="H48">IF(
    SUM(IF(
            ISNUMBER(
                IF(
                    $M$4:$Y$4,
                    (M48:Y48),
                    "")),
            1,
            0))
        =0,
    NA(),
    IF(
        Parameters!$D$15=1,
        IF(
            SUM(--(ISNUMBER(IF($M$4:$Y$4=1,(M48:Y48),""))))&gt;0,
            MAX(IF(
                ISNUMBER(M48:Y48),
                IF(
                    M$4:Y$4=1,
                    M48:Y48,
                    ""),
                "")),
            MAX(IF(
                ISNUMBER(M48:Y48),
                IF(
                    M$4:Y$4=2,
                    M48:Y48,
                    ""),
                ""))
        ),
        IF(
            Parameters!$D$16=1,
            IFERROR(
                AVERAGE(IF(
                    ISNUMBER(M48:Y48),
                    IF(
                        M$4:Y$4=1,
                        M48:Y48,
                        ""),
                    "")),
                AVERAGE(IF(
                    ISNUMBER(M48:Y48),
                    IF(
                        M$4:Y$4=2,
                        M48:Y48,
                        ""),
                    ""))
            ),
            IF(
                Parameters!$D$17=1,
                IFERROR(
                    IF(
                        OR(
                            IF(
                                ISNUMBER(M48:Y48),
                                IF(
                                    M$4:Y$4=1,
                                    M48:Y48,
                                    ""),
                                "")
                            =0),
                        0,
                        GEOMEAN(IF(
                            ISNUMBER(M48:Y48),
                            IF(
                                M$4:Y$4=1,
                                M48:Y48,
                                ""),
                            ""))
                    ),
                    IF(
                        OR(IF(
                            ISNUMBER(M48:Y48),
                            IF(
                                M$4:Y$4=2,
                                M48:Y48,
                                ""),
                            "")
                            =0),
                        0,
                        GEOMEAN(IF(
                            ISNUMBER(M48:Y48),
                            IF(
                                M$4:Y$4=2,
                                M48:Y48,
                                ""),
                            "")))
                )
            )
        )
    )
)</f>
        <v>8.4285714285714199</v>
      </c>
      <c r="I48" s="191" cm="1">
        <f t="array" ref="I48">IF(
    SUM(IF(
            ISNUMBER(
                IF(
                    $M$5:$Y$5,
                    (M48:Y48),
                    "")),
            1,
            0))
        =0,
    NA(),
    IF(
        Parameters!$D$15=1,
        IF(
            SUM(--(ISNUMBER(IF($M$5:$Y$5=1,(M48:Y48),""))))&gt;0,
            MAX(IF(
                ISNUMBER(M48:Y48),
                IF(
                    M$5:Y$5=1,
                    M48:Y48,
                    ""),
                "")),
            MAX(IF(
                ISNUMBER(M48:Y48),
                IF(
                    M$5:Y$5=2,
                    M48:Y48,
                    ""),
                ""))
        ),
        IF(
            Parameters!$D$16=1,
            IFERROR(
                AVERAGE(IF(
                    ISNUMBER(M48:Y48),
                    IF(
                        M$5:Y$5=1,
                        M48:Y48,
                        ""),
                    "")),
                AVERAGE(IF(
                    ISNUMBER(M48:Y48),
                    IF(
                        M$5:Y$5=2,
                        M48:Y48,
                        ""),
                    ""))
            ),
            IF(
                Parameters!$D$17=1,
                IFERROR(
                    IF(
                        OR(
                            IF(
                                ISNUMBER(M48:Y48),
                                IF(
                                    M$5:Y$5=1,
                                    M48:Y48,
                                    ""),
                                "")
                            =0),
                        0,
                        GEOMEAN(IF(
                            ISNUMBER(M48:Y48),
                            IF(
                                M$5:Y$5=1,
                                M48:Y48,
                                ""),
                            ""))
                    ),
                    IF(
                        OR(IF(
                            ISNUMBER(M48:Y48),
                            IF(
                                M$5:Y$5=2,
                                M48:Y48,
                                ""),
                            "")
                            =0),
                        0,
                        GEOMEAN(IF(
                            ISNUMBER(M48:Y48),
                            IF(
                                M$5:Y$5=2,
                                M48:Y48,
                                ""),
                            "")))
                )
            )
        )
    )
)</f>
        <v>0.89999999999990099</v>
      </c>
      <c r="J48" s="242">
        <v>46281</v>
      </c>
      <c r="K48" s="242">
        <v>46281</v>
      </c>
      <c r="L48" s="91" t="s">
        <v>73</v>
      </c>
      <c r="M48" s="192">
        <v>8.4285714285714199</v>
      </c>
      <c r="N48" s="192" t="s">
        <v>409</v>
      </c>
      <c r="O48" s="192">
        <v>0.89999999999990099</v>
      </c>
      <c r="P48" s="192" t="s">
        <v>409</v>
      </c>
      <c r="Q48" s="192">
        <v>5.9</v>
      </c>
      <c r="R48" s="192">
        <v>4.4999999999995002E-2</v>
      </c>
      <c r="S48" s="192">
        <v>-0.219999999999998</v>
      </c>
      <c r="T48" s="192" t="s">
        <v>409</v>
      </c>
      <c r="U48"/>
      <c r="V48"/>
      <c r="W48"/>
      <c r="X48"/>
      <c r="Y48" s="192"/>
      <c r="Z48" s="192"/>
      <c r="AF48" s="34"/>
      <c r="AG48" s="34"/>
      <c r="AH48" s="34"/>
      <c r="AI48" s="34"/>
      <c r="AJ48" s="34"/>
      <c r="AK48" s="34"/>
      <c r="AL48" s="195"/>
      <c r="AM48" s="195"/>
      <c r="AN48" s="80"/>
      <c r="AO48" s="80"/>
      <c r="AP48" s="80"/>
      <c r="AQ48" s="35"/>
    </row>
    <row r="49" spans="1:43" x14ac:dyDescent="0.2">
      <c r="A49" s="84">
        <v>42</v>
      </c>
      <c r="B49" s="84" t="str">
        <f ca="1"/>
        <v>Colombia</v>
      </c>
      <c r="C49" s="84" t="str">
        <f ca="1"/>
        <v>COL</v>
      </c>
      <c r="D49" s="219" t="str">
        <f ca="1"/>
        <v>LCN           Latin America &amp; Caribbean</v>
      </c>
      <c r="E49" s="219" t="str">
        <f ca="1"/>
        <v>IBRD</v>
      </c>
      <c r="F49" s="190" t="str">
        <f t="shared" ca="1" si="3"/>
        <v/>
      </c>
      <c r="G49" s="80">
        <f>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2.4201534780139151</v>
      </c>
      <c r="H49" s="80" cm="1">
        <f t="array" ref="H49">IF(
    SUM(IF(
            ISNUMBER(
                IF(
                    $M$4:$Y$4,
                    (M49:Y49),
                    "")),
            1,
            0))
        =0,
    NA(),
    IF(
        Parameters!$D$15=1,
        IF(
            SUM(--(ISNUMBER(IF($M$4:$Y$4=1,(M49:Y49),""))))&gt;0,
            MAX(IF(
                ISNUMBER(M49:Y49),
                IF(
                    M$4:Y$4=1,
                    M49:Y49,
                    ""),
                "")),
            MAX(IF(
                ISNUMBER(M49:Y49),
                IF(
                    M$4:Y$4=2,
                    M49:Y49,
                    ""),
                ""))
        ),
        IF(
            Parameters!$D$16=1,
            IFERROR(
                AVERAGE(IF(
                    ISNUMBER(M49:Y49),
                    IF(
                        M$4:Y$4=1,
                        M49:Y49,
                        ""),
                    "")),
                AVERAGE(IF(
                    ISNUMBER(M49:Y49),
                    IF(
                        M$4:Y$4=2,
                        M49:Y49,
                        ""),
                    ""))
            ),
            IF(
                Parameters!$D$17=1,
                IFERROR(
                    IF(
                        OR(
                            IF(
                                ISNUMBER(M49:Y49),
                                IF(
                                    M$4:Y$4=1,
                                    M49:Y49,
                                    ""),
                                "")
                            =0),
                        0,
                        GEOMEAN(IF(
                            ISNUMBER(M49:Y49),
                            IF(
                                M$4:Y$4=1,
                                M49:Y49,
                                ""),
                            ""))
                    ),
                    IF(
                        OR(IF(
                            ISNUMBER(M49:Y49),
                            IF(
                                M$4:Y$4=2,
                                M49:Y49,
                                ""),
                            "")
                            =0),
                        0,
                        GEOMEAN(IF(
                            ISNUMBER(M49:Y49),
                            IF(
                                M$4:Y$4=2,
                                M49:Y49,
                                ""),
                            "")))
                )
            )
        )
    )
)</f>
        <v>5.8571428571428497</v>
      </c>
      <c r="I49" s="191" cm="1">
        <f t="array" ref="I49">IF(
    SUM(IF(
            ISNUMBER(
                IF(
                    $M$5:$Y$5,
                    (M49:Y49),
                    "")),
            1,
            0))
        =0,
    NA(),
    IF(
        Parameters!$D$15=1,
        IF(
            SUM(--(ISNUMBER(IF($M$5:$Y$5=1,(M49:Y49),""))))&gt;0,
            MAX(IF(
                ISNUMBER(M49:Y49),
                IF(
                    M$5:Y$5=1,
                    M49:Y49,
                    ""),
                "")),
            MAX(IF(
                ISNUMBER(M49:Y49),
                IF(
                    M$5:Y$5=2,
                    M49:Y49,
                    ""),
                ""))
        ),
        IF(
            Parameters!$D$16=1,
            IFERROR(
                AVERAGE(IF(
                    ISNUMBER(M49:Y49),
                    IF(
                        M$5:Y$5=1,
                        M49:Y49,
                        ""),
                    "")),
                AVERAGE(IF(
                    ISNUMBER(M49:Y49),
                    IF(
                        M$5:Y$5=2,
                        M49:Y49,
                        ""),
                    ""))
            ),
            IF(
                Parameters!$D$17=1,
                IFERROR(
                    IF(
                        OR(
                            IF(
                                ISNUMBER(M49:Y49),
                                IF(
                                    M$5:Y$5=1,
                                    M49:Y49,
                                    ""),
                                "")
                            =0),
                        0,
                        GEOMEAN(IF(
                            ISNUMBER(M49:Y49),
                            IF(
                                M$5:Y$5=1,
                                M49:Y49,
                                ""),
                            ""))
                    ),
                    IF(
                        OR(IF(
                            ISNUMBER(M49:Y49),
                            IF(
                                M$5:Y$5=2,
                                M49:Y49,
                                ""),
                            "")
                            =0),
                        0,
                        GEOMEAN(IF(
                            ISNUMBER(M49:Y49),
                            IF(
                                M$5:Y$5=2,
                                M49:Y49,
                                ""),
                            "")))
                )
            )
        )
    )
)</f>
        <v>1</v>
      </c>
      <c r="J49" s="242">
        <v>46281</v>
      </c>
      <c r="K49" s="242">
        <v>44699</v>
      </c>
      <c r="L49" s="91" t="s">
        <v>75</v>
      </c>
      <c r="M49" s="192">
        <v>5.8571428571428497</v>
      </c>
      <c r="N49" s="192">
        <v>1</v>
      </c>
      <c r="O49" s="192">
        <v>0</v>
      </c>
      <c r="P49" s="192" t="s">
        <v>409</v>
      </c>
      <c r="Q49" s="192">
        <v>4.0999999999999996</v>
      </c>
      <c r="R49" s="192">
        <v>-0.23000000000000101</v>
      </c>
      <c r="S49" s="192">
        <v>-0.23</v>
      </c>
      <c r="T49" s="192" t="s">
        <v>409</v>
      </c>
      <c r="U49"/>
      <c r="V49"/>
      <c r="W49"/>
      <c r="X49"/>
      <c r="Y49" s="192"/>
      <c r="Z49" s="192"/>
      <c r="AF49" s="34"/>
      <c r="AG49" s="34"/>
      <c r="AH49" s="34"/>
      <c r="AI49" s="34"/>
      <c r="AJ49" s="34"/>
      <c r="AK49" s="34"/>
      <c r="AL49" s="195"/>
      <c r="AM49" s="195"/>
      <c r="AN49" s="80"/>
      <c r="AO49" s="80"/>
      <c r="AP49" s="80"/>
      <c r="AQ49" s="35"/>
    </row>
    <row r="50" spans="1:43" x14ac:dyDescent="0.2">
      <c r="A50" s="84">
        <v>43</v>
      </c>
      <c r="B50" s="84" t="str">
        <f ca="1"/>
        <v>Comoros</v>
      </c>
      <c r="C50" s="84" t="str">
        <f ca="1"/>
        <v>COM</v>
      </c>
      <c r="D50" s="219" t="str">
        <f ca="1"/>
        <v>SSF           Sub-Saharan Africa</v>
      </c>
      <c r="E50" s="219" t="str">
        <f ca="1"/>
        <v>IDA</v>
      </c>
      <c r="F50" s="190" t="str">
        <f t="shared" ca="1" si="3"/>
        <v/>
      </c>
      <c r="G50" s="80">
        <f>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0</v>
      </c>
      <c r="H50" s="80" cm="1">
        <f t="array" ref="H50">IF(
    SUM(IF(
            ISNUMBER(
                IF(
                    $M$4:$Y$4,
                    (M50:Y50),
                    "")),
            1,
            0))
        =0,
    NA(),
    IF(
        Parameters!$D$15=1,
        IF(
            SUM(--(ISNUMBER(IF($M$4:$Y$4=1,(M50:Y50),""))))&gt;0,
            MAX(IF(
                ISNUMBER(M50:Y50),
                IF(
                    M$4:Y$4=1,
                    M50:Y50,
                    ""),
                "")),
            MAX(IF(
                ISNUMBER(M50:Y50),
                IF(
                    M$4:Y$4=2,
                    M50:Y50,
                    ""),
                ""))
        ),
        IF(
            Parameters!$D$16=1,
            IFERROR(
                AVERAGE(IF(
                    ISNUMBER(M50:Y50),
                    IF(
                        M$4:Y$4=1,
                        M50:Y50,
                        ""),
                    "")),
                AVERAGE(IF(
                    ISNUMBER(M50:Y50),
                    IF(
                        M$4:Y$4=2,
                        M50:Y50,
                        ""),
                    ""))
            ),
            IF(
                Parameters!$D$17=1,
                IFERROR(
                    IF(
                        OR(
                            IF(
                                ISNUMBER(M50:Y50),
                                IF(
                                    M$4:Y$4=1,
                                    M50:Y50,
                                    ""),
                                "")
                            =0),
                        0,
                        GEOMEAN(IF(
                            ISNUMBER(M50:Y50),
                            IF(
                                M$4:Y$4=1,
                                M50:Y50,
                                ""),
                            ""))
                    ),
                    IF(
                        OR(IF(
                            ISNUMBER(M50:Y50),
                            IF(
                                M$4:Y$4=2,
                                M50:Y50,
                                ""),
                            "")
                            =0),
                        0,
                        GEOMEAN(IF(
                            ISNUMBER(M50:Y50),
                            IF(
                                M$4:Y$4=2,
                                M50:Y50,
                                ""),
                            "")))
                )
            )
        )
    )
)</f>
        <v>9.1428571428571406</v>
      </c>
      <c r="I50" s="191" cm="1">
        <f t="array" ref="I50">IF(
    SUM(IF(
            ISNUMBER(
                IF(
                    $M$5:$Y$5,
                    (M50:Y50),
                    "")),
            1,
            0))
        =0,
    NA(),
    IF(
        Parameters!$D$15=1,
        IF(
            SUM(--(ISNUMBER(IF($M$5:$Y$5=1,(M50:Y50),""))))&gt;0,
            MAX(IF(
                ISNUMBER(M50:Y50),
                IF(
                    M$5:Y$5=1,
                    M50:Y50,
                    ""),
                "")),
            MAX(IF(
                ISNUMBER(M50:Y50),
                IF(
                    M$5:Y$5=2,
                    M50:Y50,
                    ""),
                ""))
        ),
        IF(
            Parameters!$D$16=1,
            IFERROR(
                AVERAGE(IF(
                    ISNUMBER(M50:Y50),
                    IF(
                        M$5:Y$5=1,
                        M50:Y50,
                        ""),
                    "")),
                AVERAGE(IF(
                    ISNUMBER(M50:Y50),
                    IF(
                        M$5:Y$5=2,
                        M50:Y50,
                        ""),
                    ""))
            ),
            IF(
                Parameters!$D$17=1,
                IFERROR(
                    IF(
                        OR(
                            IF(
                                ISNUMBER(M50:Y50),
                                IF(
                                    M$5:Y$5=1,
                                    M50:Y50,
                                    ""),
                                "")
                            =0),
                        0,
                        GEOMEAN(IF(
                            ISNUMBER(M50:Y50),
                            IF(
                                M$5:Y$5=1,
                                M50:Y50,
                                ""),
                            ""))
                    ),
                    IF(
                        OR(IF(
                            ISNUMBER(M50:Y50),
                            IF(
                                M$5:Y$5=2,
                                M50:Y50,
                                ""),
                            "")
                            =0),
                        0,
                        GEOMEAN(IF(
                            ISNUMBER(M50:Y50),
                            IF(
                                M$5:Y$5=2,
                                M50:Y50,
                                ""),
                            "")))
                )
            )
        )
    )
)</f>
        <v>0</v>
      </c>
      <c r="J50" s="242">
        <v>46281</v>
      </c>
      <c r="K50" s="242">
        <v>46281</v>
      </c>
      <c r="L50" s="91" t="s">
        <v>77</v>
      </c>
      <c r="M50" s="192">
        <v>9.1428571428571406</v>
      </c>
      <c r="N50" s="192" t="s">
        <v>409</v>
      </c>
      <c r="O50" s="192">
        <v>0</v>
      </c>
      <c r="P50" s="192" t="s">
        <v>409</v>
      </c>
      <c r="Q50" s="192">
        <v>6.4</v>
      </c>
      <c r="R50" s="192">
        <v>-0.33</v>
      </c>
      <c r="S50" s="192">
        <v>-0.22</v>
      </c>
      <c r="T50" s="192" t="s">
        <v>409</v>
      </c>
      <c r="U50"/>
      <c r="V50"/>
      <c r="W50"/>
      <c r="X50"/>
      <c r="Y50" s="192"/>
      <c r="Z50" s="192"/>
      <c r="AF50" s="34"/>
      <c r="AG50" s="34"/>
      <c r="AH50" s="34"/>
      <c r="AI50" s="34"/>
      <c r="AJ50" s="34"/>
      <c r="AK50" s="34"/>
      <c r="AL50" s="195"/>
      <c r="AM50" s="195"/>
      <c r="AN50" s="80"/>
      <c r="AO50" s="80"/>
      <c r="AP50" s="80"/>
      <c r="AQ50" s="35"/>
    </row>
    <row r="51" spans="1:43" x14ac:dyDescent="0.2">
      <c r="A51" s="84">
        <v>44</v>
      </c>
      <c r="B51" s="84" t="str">
        <f ca="1"/>
        <v>Cabo Verde</v>
      </c>
      <c r="C51" s="84" t="str">
        <f ca="1"/>
        <v>CPV</v>
      </c>
      <c r="D51" s="219" t="str">
        <f ca="1"/>
        <v>SSF           Sub-Saharan Africa</v>
      </c>
      <c r="E51" s="219" t="str">
        <f ca="1"/>
        <v>Blend</v>
      </c>
      <c r="F51" s="190" t="str">
        <f t="shared" ca="1" si="3"/>
        <v/>
      </c>
      <c r="G51" s="80">
        <f>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0</v>
      </c>
      <c r="H51" s="80" cm="1">
        <f t="array" ref="H51">IF(
    SUM(IF(
            ISNUMBER(
                IF(
                    $M$4:$Y$4,
                    (M51:Y51),
                    "")),
            1,
            0))
        =0,
    NA(),
    IF(
        Parameters!$D$15=1,
        IF(
            SUM(--(ISNUMBER(IF($M$4:$Y$4=1,(M51:Y51),""))))&gt;0,
            MAX(IF(
                ISNUMBER(M51:Y51),
                IF(
                    M$4:Y$4=1,
                    M51:Y51,
                    ""),
                "")),
            MAX(IF(
                ISNUMBER(M51:Y51),
                IF(
                    M$4:Y$4=2,
                    M51:Y51,
                    ""),
                ""))
        ),
        IF(
            Parameters!$D$16=1,
            IFERROR(
                AVERAGE(IF(
                    ISNUMBER(M51:Y51),
                    IF(
                        M$4:Y$4=1,
                        M51:Y51,
                        ""),
                    "")),
                AVERAGE(IF(
                    ISNUMBER(M51:Y51),
                    IF(
                        M$4:Y$4=2,
                        M51:Y51,
                        ""),
                    ""))
            ),
            IF(
                Parameters!$D$17=1,
                IFERROR(
                    IF(
                        OR(
                            IF(
                                ISNUMBER(M51:Y51),
                                IF(
                                    M$4:Y$4=1,
                                    M51:Y51,
                                    ""),
                                "")
                            =0),
                        0,
                        GEOMEAN(IF(
                            ISNUMBER(M51:Y51),
                            IF(
                                M$4:Y$4=1,
                                M51:Y51,
                                ""),
                            ""))
                    ),
                    IF(
                        OR(IF(
                            ISNUMBER(M51:Y51),
                            IF(
                                M$4:Y$4=2,
                                M51:Y51,
                                ""),
                            "")
                            =0),
                        0,
                        GEOMEAN(IF(
                            ISNUMBER(M51:Y51),
                            IF(
                                M$4:Y$4=2,
                                M51:Y51,
                                ""),
                            "")))
                )
            )
        )
    )
)</f>
        <v>6.5714285714285703</v>
      </c>
      <c r="I51" s="191" cm="1">
        <f t="array" ref="I51">IF(
    SUM(IF(
            ISNUMBER(
                IF(
                    $M$5:$Y$5,
                    (M51:Y51),
                    "")),
            1,
            0))
        =0,
    NA(),
    IF(
        Parameters!$D$15=1,
        IF(
            SUM(--(ISNUMBER(IF($M$5:$Y$5=1,(M51:Y51),""))))&gt;0,
            MAX(IF(
                ISNUMBER(M51:Y51),
                IF(
                    M$5:Y$5=1,
                    M51:Y51,
                    ""),
                "")),
            MAX(IF(
                ISNUMBER(M51:Y51),
                IF(
                    M$5:Y$5=2,
                    M51:Y51,
                    ""),
                ""))
        ),
        IF(
            Parameters!$D$16=1,
            IFERROR(
                AVERAGE(IF(
                    ISNUMBER(M51:Y51),
                    IF(
                        M$5:Y$5=1,
                        M51:Y51,
                        ""),
                    "")),
                AVERAGE(IF(
                    ISNUMBER(M51:Y51),
                    IF(
                        M$5:Y$5=2,
                        M51:Y51,
                        ""),
                    ""))
            ),
            IF(
                Parameters!$D$17=1,
                IFERROR(
                    IF(
                        OR(
                            IF(
                                ISNUMBER(M51:Y51),
                                IF(
                                    M$5:Y$5=1,
                                    M51:Y51,
                                    ""),
                                "")
                            =0),
                        0,
                        GEOMEAN(IF(
                            ISNUMBER(M51:Y51),
                            IF(
                                M$5:Y$5=1,
                                M51:Y51,
                                ""),
                            ""))
                    ),
                    IF(
                        OR(IF(
                            ISNUMBER(M51:Y51),
                            IF(
                                M$5:Y$5=2,
                                M51:Y51,
                                ""),
                            "")
                            =0),
                        0,
                        GEOMEAN(IF(
                            ISNUMBER(M51:Y51),
                            IF(
                                M$5:Y$5=2,
                                M51:Y51,
                                ""),
                            "")))
                )
            )
        )
    )
)</f>
        <v>0</v>
      </c>
      <c r="J51" s="242">
        <v>46281</v>
      </c>
      <c r="K51" s="242">
        <v>46281</v>
      </c>
      <c r="L51" s="91" t="s">
        <v>79</v>
      </c>
      <c r="M51" s="192">
        <v>6.5714285714285703</v>
      </c>
      <c r="N51" s="192">
        <v>0</v>
      </c>
      <c r="O51" s="192">
        <v>0</v>
      </c>
      <c r="P51" s="192" t="s">
        <v>409</v>
      </c>
      <c r="Q51" s="192">
        <v>4.5999999999999996</v>
      </c>
      <c r="R51" s="192">
        <v>-0.84499999999999997</v>
      </c>
      <c r="S51" s="192">
        <v>-0.97500000000000098</v>
      </c>
      <c r="T51" s="192" t="s">
        <v>409</v>
      </c>
      <c r="U51"/>
      <c r="V51"/>
      <c r="W51"/>
      <c r="X51"/>
      <c r="Y51" s="192"/>
      <c r="Z51" s="192"/>
      <c r="AF51" s="34"/>
      <c r="AG51" s="34"/>
      <c r="AH51" s="34"/>
      <c r="AI51" s="34"/>
      <c r="AJ51" s="34"/>
      <c r="AK51" s="34"/>
      <c r="AL51" s="195"/>
      <c r="AM51" s="195"/>
      <c r="AN51" s="80"/>
      <c r="AO51" s="80"/>
      <c r="AP51" s="80"/>
      <c r="AQ51" s="35"/>
    </row>
    <row r="52" spans="1:43" x14ac:dyDescent="0.2">
      <c r="A52" s="84">
        <v>45</v>
      </c>
      <c r="B52" s="84" t="str">
        <f ca="1"/>
        <v>Costa Rica</v>
      </c>
      <c r="C52" s="84" t="str">
        <f ca="1"/>
        <v>CRI</v>
      </c>
      <c r="D52" s="219" t="str">
        <f ca="1"/>
        <v>LCN           Latin America &amp; Caribbean</v>
      </c>
      <c r="E52" s="219" t="str">
        <f ca="1"/>
        <v>IBRD</v>
      </c>
      <c r="F52" s="190" t="str">
        <f t="shared" ca="1" si="3"/>
        <v/>
      </c>
      <c r="G52" s="80">
        <f>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1.4219704638282726</v>
      </c>
      <c r="H52" s="80" cm="1">
        <f t="array" ref="H52">IF(
    SUM(IF(
            ISNUMBER(
                IF(
                    $M$4:$Y$4,
                    (M52:Y52),
                    "")),
            1,
            0))
        =0,
    NA(),
    IF(
        Parameters!$D$15=1,
        IF(
            SUM(--(ISNUMBER(IF($M$4:$Y$4=1,(M52:Y52),""))))&gt;0,
            MAX(IF(
                ISNUMBER(M52:Y52),
                IF(
                    M$4:Y$4=1,
                    M52:Y52,
                    ""),
                "")),
            MAX(IF(
                ISNUMBER(M52:Y52),
                IF(
                    M$4:Y$4=2,
                    M52:Y52,
                    ""),
                ""))
        ),
        IF(
            Parameters!$D$16=1,
            IFERROR(
                AVERAGE(IF(
                    ISNUMBER(M52:Y52),
                    IF(
                        M$4:Y$4=1,
                        M52:Y52,
                        ""),
                    "")),
                AVERAGE(IF(
                    ISNUMBER(M52:Y52),
                    IF(
                        M$4:Y$4=2,
                        M52:Y52,
                        ""),
                    ""))
            ),
            IF(
                Parameters!$D$17=1,
                IFERROR(
                    IF(
                        OR(
                            IF(
                                ISNUMBER(M52:Y52),
                                IF(
                                    M$4:Y$4=1,
                                    M52:Y52,
                                    ""),
                                "")
                            =0),
                        0,
                        GEOMEAN(IF(
                            ISNUMBER(M52:Y52),
                            IF(
                                M$4:Y$4=1,
                                M52:Y52,
                                ""),
                            ""))
                    ),
                    IF(
                        OR(IF(
                            ISNUMBER(M52:Y52),
                            IF(
                                M$4:Y$4=2,
                                M52:Y52,
                                ""),
                            "")
                            =0),
                        0,
                        GEOMEAN(IF(
                            ISNUMBER(M52:Y52),
                            IF(
                                M$4:Y$4=2,
                                M52:Y52,
                                ""),
                            "")))
                )
            )
        )
    )
)</f>
        <v>2.9999999999999898</v>
      </c>
      <c r="I52" s="191" cm="1">
        <f t="array" ref="I52">IF(
    SUM(IF(
            ISNUMBER(
                IF(
                    $M$5:$Y$5,
                    (M52:Y52),
                    "")),
            1,
            0))
        =0,
    NA(),
    IF(
        Parameters!$D$15=1,
        IF(
            SUM(--(ISNUMBER(IF($M$5:$Y$5=1,(M52:Y52),""))))&gt;0,
            MAX(IF(
                ISNUMBER(M52:Y52),
                IF(
                    M$5:Y$5=1,
                    M52:Y52,
                    ""),
                "")),
            MAX(IF(
                ISNUMBER(M52:Y52),
                IF(
                    M$5:Y$5=2,
                    M52:Y52,
                    ""),
                ""))
        ),
        IF(
            Parameters!$D$16=1,
            IFERROR(
                AVERAGE(IF(
                    ISNUMBER(M52:Y52),
                    IF(
                        M$5:Y$5=1,
                        M52:Y52,
                        ""),
                    "")),
                AVERAGE(IF(
                    ISNUMBER(M52:Y52),
                    IF(
                        M$5:Y$5=2,
                        M52:Y52,
                        ""),
                    ""))
            ),
            IF(
                Parameters!$D$17=1,
                IFERROR(
                    IF(
                        OR(
                            IF(
                                ISNUMBER(M52:Y52),
                                IF(
                                    M$5:Y$5=1,
                                    M52:Y52,
                                    ""),
                                "")
                            =0),
                        0,
                        GEOMEAN(IF(
                            ISNUMBER(M52:Y52),
                            IF(
                                M$5:Y$5=1,
                                M52:Y52,
                                ""),
                            ""))
                    ),
                    IF(
                        OR(IF(
                            ISNUMBER(M52:Y52),
                            IF(
                                M$5:Y$5=2,
                                M52:Y52,
                                ""),
                            "")
                            =0),
                        0,
                        GEOMEAN(IF(
                            ISNUMBER(M52:Y52),
                            IF(
                                M$5:Y$5=2,
                                M52:Y52,
                                ""),
                            "")))
                )
            )
        )
    )
)</f>
        <v>0.67400000000000004</v>
      </c>
      <c r="J52" s="242">
        <v>46281</v>
      </c>
      <c r="K52" s="242">
        <v>44699</v>
      </c>
      <c r="L52" s="91" t="s">
        <v>81</v>
      </c>
      <c r="M52" s="192">
        <v>2.9999999999999898</v>
      </c>
      <c r="N52" s="192">
        <v>0.67400000000000004</v>
      </c>
      <c r="O52" s="192">
        <v>0</v>
      </c>
      <c r="P52" s="192" t="s">
        <v>409</v>
      </c>
      <c r="Q52" s="192">
        <v>2.1</v>
      </c>
      <c r="R52" s="192">
        <v>-0.52500000000000002</v>
      </c>
      <c r="S52" s="192">
        <v>0</v>
      </c>
      <c r="T52" s="192" t="s">
        <v>409</v>
      </c>
      <c r="U52"/>
      <c r="V52"/>
      <c r="W52"/>
      <c r="X52"/>
      <c r="Y52" s="192"/>
      <c r="Z52" s="192"/>
      <c r="AF52" s="34"/>
      <c r="AG52" s="34"/>
      <c r="AH52" s="34"/>
      <c r="AI52" s="34"/>
      <c r="AJ52" s="34"/>
      <c r="AK52" s="34"/>
      <c r="AL52" s="195"/>
      <c r="AM52" s="195"/>
      <c r="AN52" s="80"/>
      <c r="AO52" s="80"/>
      <c r="AP52" s="80"/>
      <c r="AQ52" s="35"/>
    </row>
    <row r="53" spans="1:43" x14ac:dyDescent="0.2">
      <c r="A53" s="84">
        <v>46</v>
      </c>
      <c r="B53" s="84" t="str">
        <f ca="1"/>
        <v>Cuba</v>
      </c>
      <c r="C53" s="84" t="str">
        <f ca="1"/>
        <v>CUB</v>
      </c>
      <c r="D53" s="219" t="str">
        <f ca="1"/>
        <v>LCN           Latin America &amp; Caribbean</v>
      </c>
      <c r="E53" s="219" t="str">
        <f ca="1"/>
        <v>NA</v>
      </c>
      <c r="F53" s="190" t="str">
        <f t="shared" ca="1" si="3"/>
        <v/>
      </c>
      <c r="G53" s="80">
        <f>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0</v>
      </c>
      <c r="H53" s="80" cm="1">
        <f t="array" ref="H53">IF(
    SUM(IF(
            ISNUMBER(
                IF(
                    $M$4:$Y$4,
                    (M53:Y53),
                    "")),
            1,
            0))
        =0,
    NA(),
    IF(
        Parameters!$D$15=1,
        IF(
            SUM(--(ISNUMBER(IF($M$4:$Y$4=1,(M53:Y53),""))))&gt;0,
            MAX(IF(
                ISNUMBER(M53:Y53),
                IF(
                    M$4:Y$4=1,
                    M53:Y53,
                    ""),
                "")),
            MAX(IF(
                ISNUMBER(M53:Y53),
                IF(
                    M$4:Y$4=2,
                    M53:Y53,
                    ""),
                ""))
        ),
        IF(
            Parameters!$D$16=1,
            IFERROR(
                AVERAGE(IF(
                    ISNUMBER(M53:Y53),
                    IF(
                        M$4:Y$4=1,
                        M53:Y53,
                        ""),
                    "")),
                AVERAGE(IF(
                    ISNUMBER(M53:Y53),
                    IF(
                        M$4:Y$4=2,
                        M53:Y53,
                        ""),
                    ""))
            ),
            IF(
                Parameters!$D$17=1,
                IFERROR(
                    IF(
                        OR(
                            IF(
                                ISNUMBER(M53:Y53),
                                IF(
                                    M$4:Y$4=1,
                                    M53:Y53,
                                    ""),
                                "")
                            =0),
                        0,
                        GEOMEAN(IF(
                            ISNUMBER(M53:Y53),
                            IF(
                                M$4:Y$4=1,
                                M53:Y53,
                                ""),
                            ""))
                    ),
                    IF(
                        OR(IF(
                            ISNUMBER(M53:Y53),
                            IF(
                                M$4:Y$4=2,
                                M53:Y53,
                                ""),
                            "")
                            =0),
                        0,
                        GEOMEAN(IF(
                            ISNUMBER(M53:Y53),
                            IF(
                                M$4:Y$4=2,
                                M53:Y53,
                                ""),
                            "")))
                )
            )
        )
    )
)</f>
        <v>3.8571428571428501</v>
      </c>
      <c r="I53" s="191" cm="1">
        <f t="array" ref="I53">IF(
    SUM(IF(
            ISNUMBER(
                IF(
                    $M$5:$Y$5,
                    (M53:Y53),
                    "")),
            1,
            0))
        =0,
    NA(),
    IF(
        Parameters!$D$15=1,
        IF(
            SUM(--(ISNUMBER(IF($M$5:$Y$5=1,(M53:Y53),""))))&gt;0,
            MAX(IF(
                ISNUMBER(M53:Y53),
                IF(
                    M$5:Y$5=1,
                    M53:Y53,
                    ""),
                "")),
            MAX(IF(
                ISNUMBER(M53:Y53),
                IF(
                    M$5:Y$5=2,
                    M53:Y53,
                    ""),
                ""))
        ),
        IF(
            Parameters!$D$16=1,
            IFERROR(
                AVERAGE(IF(
                    ISNUMBER(M53:Y53),
                    IF(
                        M$5:Y$5=1,
                        M53:Y53,
                        ""),
                    "")),
                AVERAGE(IF(
                    ISNUMBER(M53:Y53),
                    IF(
                        M$5:Y$5=2,
                        M53:Y53,
                        ""),
                    ""))
            ),
            IF(
                Parameters!$D$17=1,
                IFERROR(
                    IF(
                        OR(
                            IF(
                                ISNUMBER(M53:Y53),
                                IF(
                                    M$5:Y$5=1,
                                    M53:Y53,
                                    ""),
                                "")
                            =0),
                        0,
                        GEOMEAN(IF(
                            ISNUMBER(M53:Y53),
                            IF(
                                M$5:Y$5=1,
                                M53:Y53,
                                ""),
                            ""))
                    ),
                    IF(
                        OR(IF(
                            ISNUMBER(M53:Y53),
                            IF(
                                M$5:Y$5=2,
                                M53:Y53,
                                ""),
                            "")
                            =0),
                        0,
                        GEOMEAN(IF(
                            ISNUMBER(M53:Y53),
                            IF(
                                M$5:Y$5=2,
                                M53:Y53,
                                ""),
                            "")))
                )
            )
        )
    )
)</f>
        <v>0</v>
      </c>
      <c r="J53" s="242">
        <v>46281</v>
      </c>
      <c r="K53" s="242">
        <v>46281</v>
      </c>
      <c r="L53" s="91" t="s">
        <v>83</v>
      </c>
      <c r="M53" s="192">
        <v>3.8571428571428501</v>
      </c>
      <c r="N53" s="192" t="s">
        <v>409</v>
      </c>
      <c r="O53" s="192">
        <v>0</v>
      </c>
      <c r="P53" s="192" t="s">
        <v>409</v>
      </c>
      <c r="Q53" s="192">
        <v>2.7</v>
      </c>
      <c r="R53" s="192">
        <v>-4.9999999999999697E-2</v>
      </c>
      <c r="S53" s="192">
        <v>-4.0000000000000098E-2</v>
      </c>
      <c r="T53" s="192" t="s">
        <v>409</v>
      </c>
      <c r="U53"/>
      <c r="V53"/>
      <c r="W53"/>
      <c r="X53"/>
      <c r="Y53" s="192"/>
      <c r="Z53" s="192"/>
      <c r="AF53" s="34"/>
      <c r="AG53" s="34"/>
      <c r="AH53" s="34"/>
      <c r="AI53" s="34"/>
      <c r="AJ53" s="34"/>
      <c r="AK53" s="34"/>
      <c r="AL53" s="195"/>
      <c r="AM53" s="195"/>
      <c r="AN53" s="80"/>
      <c r="AO53" s="80"/>
      <c r="AP53" s="80"/>
      <c r="AQ53" s="35"/>
    </row>
    <row r="54" spans="1:43" x14ac:dyDescent="0.2">
      <c r="A54" s="84">
        <v>47</v>
      </c>
      <c r="B54" s="84" t="str">
        <f ca="1"/>
        <v>Curaçao</v>
      </c>
      <c r="C54" s="84" t="str">
        <f ca="1"/>
        <v>CUW</v>
      </c>
      <c r="D54" s="219" t="str">
        <f ca="1"/>
        <v>LCN           Latin America &amp; Caribbean</v>
      </c>
      <c r="E54" s="219" t="str">
        <f ca="1"/>
        <v>NA</v>
      </c>
      <c r="F54" s="190" t="str">
        <f t="shared" ca="1" si="3"/>
        <v/>
      </c>
      <c r="G54" s="80">
        <f>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0</v>
      </c>
      <c r="H54" s="80" t="e" cm="1">
        <f t="array" ref="H54">IF(
    SUM(IF(
            ISNUMBER(
                IF(
                    $M$4:$Y$4,
                    (M54:Y54),
                    "")),
            1,
            0))
        =0,
    NA(),
    IF(
        Parameters!$D$15=1,
        IF(
            SUM(--(ISNUMBER(IF($M$4:$Y$4=1,(M54:Y54),""))))&gt;0,
            MAX(IF(
                ISNUMBER(M54:Y54),
                IF(
                    M$4:Y$4=1,
                    M54:Y54,
                    ""),
                "")),
            MAX(IF(
                ISNUMBER(M54:Y54),
                IF(
                    M$4:Y$4=2,
                    M54:Y54,
                    ""),
                ""))
        ),
        IF(
            Parameters!$D$16=1,
            IFERROR(
                AVERAGE(IF(
                    ISNUMBER(M54:Y54),
                    IF(
                        M$4:Y$4=1,
                        M54:Y54,
                        ""),
                    "")),
                AVERAGE(IF(
                    ISNUMBER(M54:Y54),
                    IF(
                        M$4:Y$4=2,
                        M54:Y54,
                        ""),
                    ""))
            ),
            IF(
                Parameters!$D$17=1,
                IFERROR(
                    IF(
                        OR(
                            IF(
                                ISNUMBER(M54:Y54),
                                IF(
                                    M$4:Y$4=1,
                                    M54:Y54,
                                    ""),
                                "")
                            =0),
                        0,
                        GEOMEAN(IF(
                            ISNUMBER(M54:Y54),
                            IF(
                                M$4:Y$4=1,
                                M54:Y54,
                                ""),
                            ""))
                    ),
                    IF(
                        OR(IF(
                            ISNUMBER(M54:Y54),
                            IF(
                                M$4:Y$4=2,
                                M54:Y54,
                                ""),
                            "")
                            =0),
                        0,
                        GEOMEAN(IF(
                            ISNUMBER(M54:Y54),
                            IF(
                                M$4:Y$4=2,
                                M54:Y54,
                                ""),
                            "")))
                )
            )
        )
    )
)</f>
        <v>#N/A</v>
      </c>
      <c r="I54" s="191" cm="1">
        <f t="array" ref="I54">IF(
    SUM(IF(
            ISNUMBER(
                IF(
                    $M$5:$Y$5,
                    (M54:Y54),
                    "")),
            1,
            0))
        =0,
    NA(),
    IF(
        Parameters!$D$15=1,
        IF(
            SUM(--(ISNUMBER(IF($M$5:$Y$5=1,(M54:Y54),""))))&gt;0,
            MAX(IF(
                ISNUMBER(M54:Y54),
                IF(
                    M$5:Y$5=1,
                    M54:Y54,
                    ""),
                "")),
            MAX(IF(
                ISNUMBER(M54:Y54),
                IF(
                    M$5:Y$5=2,
                    M54:Y54,
                    ""),
                ""))
        ),
        IF(
            Parameters!$D$16=1,
            IFERROR(
                AVERAGE(IF(
                    ISNUMBER(M54:Y54),
                    IF(
                        M$5:Y$5=1,
                        M54:Y54,
                        ""),
                    "")),
                AVERAGE(IF(
                    ISNUMBER(M54:Y54),
                    IF(
                        M$5:Y$5=2,
                        M54:Y54,
                        ""),
                    ""))
            ),
            IF(
                Parameters!$D$17=1,
                IFERROR(
                    IF(
                        OR(
                            IF(
                                ISNUMBER(M54:Y54),
                                IF(
                                    M$5:Y$5=1,
                                    M54:Y54,
                                    ""),
                                "")
                            =0),
                        0,
                        GEOMEAN(IF(
                            ISNUMBER(M54:Y54),
                            IF(
                                M$5:Y$5=1,
                                M54:Y54,
                                ""),
                            ""))
                    ),
                    IF(
                        OR(IF(
                            ISNUMBER(M54:Y54),
                            IF(
                                M$5:Y$5=2,
                                M54:Y54,
                                ""),
                            "")
                            =0),
                        0,
                        GEOMEAN(IF(
                            ISNUMBER(M54:Y54),
                            IF(
                                M$5:Y$5=2,
                                M54:Y54,
                                ""),
                            "")))
                )
            )
        )
    )
)</f>
        <v>0</v>
      </c>
      <c r="J54" s="242" t="s">
        <v>409</v>
      </c>
      <c r="K54" s="242">
        <v>46281</v>
      </c>
      <c r="L54" s="91" t="s">
        <v>672</v>
      </c>
      <c r="M54" s="192" t="s">
        <v>409</v>
      </c>
      <c r="N54" s="192" t="s">
        <v>409</v>
      </c>
      <c r="O54" s="192">
        <v>0</v>
      </c>
      <c r="P54" s="192" t="s">
        <v>409</v>
      </c>
      <c r="Q54" s="192" t="s">
        <v>409</v>
      </c>
      <c r="R54" s="192">
        <v>-0.8</v>
      </c>
      <c r="S54" s="192">
        <v>-0.01</v>
      </c>
      <c r="T54" s="192" t="s">
        <v>409</v>
      </c>
      <c r="U54"/>
      <c r="V54"/>
      <c r="W54"/>
      <c r="X54"/>
      <c r="Y54" s="192"/>
      <c r="Z54" s="192"/>
      <c r="AF54" s="34"/>
      <c r="AG54" s="34"/>
      <c r="AH54" s="34"/>
      <c r="AI54" s="34"/>
      <c r="AJ54" s="34"/>
      <c r="AK54" s="34"/>
      <c r="AL54" s="195"/>
      <c r="AM54" s="195"/>
      <c r="AN54" s="80"/>
      <c r="AO54" s="80"/>
      <c r="AP54" s="80"/>
      <c r="AQ54" s="35"/>
    </row>
    <row r="55" spans="1:43" x14ac:dyDescent="0.2">
      <c r="A55" s="84">
        <v>48</v>
      </c>
      <c r="B55" s="84" t="str">
        <f ca="1"/>
        <v>Cayman Islands</v>
      </c>
      <c r="C55" s="84" t="str">
        <f ca="1"/>
        <v>CYM</v>
      </c>
      <c r="D55" s="219" t="str">
        <f ca="1"/>
        <v>LCN           Latin America &amp; Caribbean</v>
      </c>
      <c r="E55" s="219" t="str">
        <f ca="1"/>
        <v>NA</v>
      </c>
      <c r="F55" s="190" t="str">
        <f t="shared" ca="1" si="3"/>
        <v/>
      </c>
      <c r="G55" s="80">
        <f>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0</v>
      </c>
      <c r="H55" s="80" t="e" cm="1">
        <f t="array" ref="H55">IF(
    SUM(IF(
            ISNUMBER(
                IF(
                    $M$4:$Y$4,
                    (M55:Y55),
                    "")),
            1,
            0))
        =0,
    NA(),
    IF(
        Parameters!$D$15=1,
        IF(
            SUM(--(ISNUMBER(IF($M$4:$Y$4=1,(M55:Y55),""))))&gt;0,
            MAX(IF(
                ISNUMBER(M55:Y55),
                IF(
                    M$4:Y$4=1,
                    M55:Y55,
                    ""),
                "")),
            MAX(IF(
                ISNUMBER(M55:Y55),
                IF(
                    M$4:Y$4=2,
                    M55:Y55,
                    ""),
                ""))
        ),
        IF(
            Parameters!$D$16=1,
            IFERROR(
                AVERAGE(IF(
                    ISNUMBER(M55:Y55),
                    IF(
                        M$4:Y$4=1,
                        M55:Y55,
                        ""),
                    "")),
                AVERAGE(IF(
                    ISNUMBER(M55:Y55),
                    IF(
                        M$4:Y$4=2,
                        M55:Y55,
                        ""),
                    ""))
            ),
            IF(
                Parameters!$D$17=1,
                IFERROR(
                    IF(
                        OR(
                            IF(
                                ISNUMBER(M55:Y55),
                                IF(
                                    M$4:Y$4=1,
                                    M55:Y55,
                                    ""),
                                "")
                            =0),
                        0,
                        GEOMEAN(IF(
                            ISNUMBER(M55:Y55),
                            IF(
                                M$4:Y$4=1,
                                M55:Y55,
                                ""),
                            ""))
                    ),
                    IF(
                        OR(IF(
                            ISNUMBER(M55:Y55),
                            IF(
                                M$4:Y$4=2,
                                M55:Y55,
                                ""),
                            "")
                            =0),
                        0,
                        GEOMEAN(IF(
                            ISNUMBER(M55:Y55),
                            IF(
                                M$4:Y$4=2,
                                M55:Y55,
                                ""),
                            "")))
                )
            )
        )
    )
)</f>
        <v>#N/A</v>
      </c>
      <c r="I55" s="191" cm="1">
        <f t="array" ref="I55">IF(
    SUM(IF(
            ISNUMBER(
                IF(
                    $M$5:$Y$5,
                    (M55:Y55),
                    "")),
            1,
            0))
        =0,
    NA(),
    IF(
        Parameters!$D$15=1,
        IF(
            SUM(--(ISNUMBER(IF($M$5:$Y$5=1,(M55:Y55),""))))&gt;0,
            MAX(IF(
                ISNUMBER(M55:Y55),
                IF(
                    M$5:Y$5=1,
                    M55:Y55,
                    ""),
                "")),
            MAX(IF(
                ISNUMBER(M55:Y55),
                IF(
                    M$5:Y$5=2,
                    M55:Y55,
                    ""),
                ""))
        ),
        IF(
            Parameters!$D$16=1,
            IFERROR(
                AVERAGE(IF(
                    ISNUMBER(M55:Y55),
                    IF(
                        M$5:Y$5=1,
                        M55:Y55,
                        ""),
                    "")),
                AVERAGE(IF(
                    ISNUMBER(M55:Y55),
                    IF(
                        M$5:Y$5=2,
                        M55:Y55,
                        ""),
                    ""))
            ),
            IF(
                Parameters!$D$17=1,
                IFERROR(
                    IF(
                        OR(
                            IF(
                                ISNUMBER(M55:Y55),
                                IF(
                                    M$5:Y$5=1,
                                    M55:Y55,
                                    ""),
                                "")
                            =0),
                        0,
                        GEOMEAN(IF(
                            ISNUMBER(M55:Y55),
                            IF(
                                M$5:Y$5=1,
                                M55:Y55,
                                ""),
                            ""))
                    ),
                    IF(
                        OR(IF(
                            ISNUMBER(M55:Y55),
                            IF(
                                M$5:Y$5=2,
                                M55:Y55,
                                ""),
                            "")
                            =0),
                        0,
                        GEOMEAN(IF(
                            ISNUMBER(M55:Y55),
                            IF(
                                M$5:Y$5=2,
                                M55:Y55,
                                ""),
                            "")))
                )
            )
        )
    )
)</f>
        <v>0</v>
      </c>
      <c r="J55" s="242" t="s">
        <v>409</v>
      </c>
      <c r="K55" s="242">
        <v>46281</v>
      </c>
      <c r="L55" s="91" t="s">
        <v>673</v>
      </c>
      <c r="M55" s="192" t="s">
        <v>409</v>
      </c>
      <c r="N55" s="192" t="s">
        <v>409</v>
      </c>
      <c r="O55" s="192">
        <v>0</v>
      </c>
      <c r="P55" s="192" t="s">
        <v>409</v>
      </c>
      <c r="Q55" s="192" t="s">
        <v>409</v>
      </c>
      <c r="R55" s="192">
        <v>0</v>
      </c>
      <c r="S55" s="192">
        <v>0</v>
      </c>
      <c r="T55" s="192" t="s">
        <v>409</v>
      </c>
      <c r="U55"/>
      <c r="V55"/>
      <c r="W55"/>
      <c r="X55"/>
      <c r="Y55" s="192"/>
      <c r="Z55" s="192"/>
      <c r="AF55" s="34"/>
      <c r="AG55" s="34"/>
      <c r="AH55" s="34"/>
      <c r="AI55" s="34"/>
      <c r="AJ55" s="34"/>
      <c r="AK55" s="34"/>
      <c r="AL55" s="195"/>
      <c r="AM55" s="195"/>
      <c r="AN55" s="80"/>
      <c r="AO55" s="80"/>
      <c r="AP55" s="80"/>
      <c r="AQ55" s="35"/>
    </row>
    <row r="56" spans="1:43" x14ac:dyDescent="0.2">
      <c r="A56" s="84">
        <v>49</v>
      </c>
      <c r="B56" s="84" t="str">
        <f ca="1"/>
        <v>Cyprus</v>
      </c>
      <c r="C56" s="84" t="str">
        <f ca="1"/>
        <v>CYP</v>
      </c>
      <c r="D56" s="219" t="str">
        <f ca="1"/>
        <v>ECS           Europe &amp; Central Asia</v>
      </c>
      <c r="E56" s="219" t="str">
        <f ca="1"/>
        <v>NA</v>
      </c>
      <c r="F56" s="190" t="str">
        <f t="shared" ca="1" si="3"/>
        <v/>
      </c>
      <c r="G56" s="80">
        <f>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0.56971170654237624</v>
      </c>
      <c r="H56" s="80" cm="1">
        <f t="array" ref="H56">IF(
    SUM(IF(
            ISNUMBER(
                IF(
                    $M$4:$Y$4,
                    (M56:Y56),
                    "")),
            1,
            0))
        =0,
    NA(),
    IF(
        Parameters!$D$15=1,
        IF(
            SUM(--(ISNUMBER(IF($M$4:$Y$4=1,(M56:Y56),""))))&gt;0,
            MAX(IF(
                ISNUMBER(M56:Y56),
                IF(
                    M$4:Y$4=1,
                    M56:Y56,
                    ""),
                "")),
            MAX(IF(
                ISNUMBER(M56:Y56),
                IF(
                    M$4:Y$4=2,
                    M56:Y56,
                    ""),
                ""))
        ),
        IF(
            Parameters!$D$16=1,
            IFERROR(
                AVERAGE(IF(
                    ISNUMBER(M56:Y56),
                    IF(
                        M$4:Y$4=1,
                        M56:Y56,
                        ""),
                    "")),
                AVERAGE(IF(
                    ISNUMBER(M56:Y56),
                    IF(
                        M$4:Y$4=2,
                        M56:Y56,
                        ""),
                    ""))
            ),
            IF(
                Parameters!$D$17=1,
                IFERROR(
                    IF(
                        OR(
                            IF(
                                ISNUMBER(M56:Y56),
                                IF(
                                    M$4:Y$4=1,
                                    M56:Y56,
                                    ""),
                                "")
                            =0),
                        0,
                        GEOMEAN(IF(
                            ISNUMBER(M56:Y56),
                            IF(
                                M$4:Y$4=1,
                                M56:Y56,
                                ""),
                            ""))
                    ),
                    IF(
                        OR(IF(
                            ISNUMBER(M56:Y56),
                            IF(
                                M$4:Y$4=2,
                                M56:Y56,
                                ""),
                            "")
                            =0),
                        0,
                        GEOMEAN(IF(
                            ISNUMBER(M56:Y56),
                            IF(
                                M$4:Y$4=2,
                                M56:Y56,
                                ""),
                            "")))
                )
            )
        )
    )
)</f>
        <v>1.1428571428571399</v>
      </c>
      <c r="I56" s="191" cm="1">
        <f t="array" ref="I56">IF(
    SUM(IF(
            ISNUMBER(
                IF(
                    $M$5:$Y$5,
                    (M56:Y56),
                    "")),
            1,
            0))
        =0,
    NA(),
    IF(
        Parameters!$D$15=1,
        IF(
            SUM(--(ISNUMBER(IF($M$5:$Y$5=1,(M56:Y56),""))))&gt;0,
            MAX(IF(
                ISNUMBER(M56:Y56),
                IF(
                    M$5:Y$5=1,
                    M56:Y56,
                    ""),
                "")),
            MAX(IF(
                ISNUMBER(M56:Y56),
                IF(
                    M$5:Y$5=2,
                    M56:Y56,
                    ""),
                ""))
        ),
        IF(
            Parameters!$D$16=1,
            IFERROR(
                AVERAGE(IF(
                    ISNUMBER(M56:Y56),
                    IF(
                        M$5:Y$5=1,
                        M56:Y56,
                        ""),
                    "")),
                AVERAGE(IF(
                    ISNUMBER(M56:Y56),
                    IF(
                        M$5:Y$5=2,
                        M56:Y56,
                        ""),
                    ""))
            ),
            IF(
                Parameters!$D$17=1,
                IFERROR(
                    IF(
                        OR(
                            IF(
                                ISNUMBER(M56:Y56),
                                IF(
                                    M$5:Y$5=1,
                                    M56:Y56,
                                    ""),
                                "")
                            =0),
                        0,
                        GEOMEAN(IF(
                            ISNUMBER(M56:Y56),
                            IF(
                                M$5:Y$5=1,
                                M56:Y56,
                                ""),
                            ""))
                    ),
                    IF(
                        OR(IF(
                            ISNUMBER(M56:Y56),
                            IF(
                                M$5:Y$5=2,
                                M56:Y56,
                                ""),
                            "")
                            =0),
                        0,
                        GEOMEAN(IF(
                            ISNUMBER(M56:Y56),
                            IF(
                                M$5:Y$5=2,
                                M56:Y56,
                                ""),
                            "")))
                )
            )
        )
    )
)</f>
        <v>0.28399999999999898</v>
      </c>
      <c r="J56" s="242">
        <v>46281</v>
      </c>
      <c r="K56" s="242">
        <v>45219</v>
      </c>
      <c r="L56" s="91" t="s">
        <v>85</v>
      </c>
      <c r="M56" s="192">
        <v>1.1428571428571399</v>
      </c>
      <c r="N56" s="192">
        <v>0.28399999999999898</v>
      </c>
      <c r="O56" s="192">
        <v>0</v>
      </c>
      <c r="P56" s="192" t="s">
        <v>409</v>
      </c>
      <c r="Q56" s="192">
        <v>0.8</v>
      </c>
      <c r="R56" s="192">
        <v>0</v>
      </c>
      <c r="S56" s="192">
        <v>0</v>
      </c>
      <c r="T56" s="192" t="s">
        <v>409</v>
      </c>
      <c r="U56"/>
      <c r="V56"/>
      <c r="W56"/>
      <c r="X56"/>
      <c r="Y56" s="192"/>
      <c r="Z56" s="192"/>
      <c r="AF56" s="34"/>
      <c r="AG56" s="34"/>
      <c r="AH56" s="34"/>
      <c r="AI56" s="34"/>
      <c r="AJ56" s="34"/>
      <c r="AK56" s="34"/>
      <c r="AL56" s="195"/>
      <c r="AM56" s="195"/>
      <c r="AN56" s="80"/>
      <c r="AO56" s="80"/>
      <c r="AP56" s="80"/>
      <c r="AQ56" s="35"/>
    </row>
    <row r="57" spans="1:43" x14ac:dyDescent="0.2">
      <c r="A57" s="84">
        <v>50</v>
      </c>
      <c r="B57" s="84" t="str">
        <f ca="1"/>
        <v>Czech Republic</v>
      </c>
      <c r="C57" s="84" t="str">
        <f ca="1"/>
        <v>CZE</v>
      </c>
      <c r="D57" s="219" t="str">
        <f ca="1"/>
        <v>ECS           Europe &amp; Central Asia</v>
      </c>
      <c r="E57" s="219" t="str">
        <f ca="1"/>
        <v>NA</v>
      </c>
      <c r="F57" s="190" t="str">
        <f t="shared" ca="1" si="3"/>
        <v/>
      </c>
      <c r="G57" s="80">
        <f>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0.46368092477478401</v>
      </c>
      <c r="H57" s="80" cm="1">
        <f t="array" ref="H57">IF(
    SUM(IF(
            ISNUMBER(
                IF(
                    $M$4:$Y$4,
                    (M57:Y57),
                    "")),
            1,
            0))
        =0,
    NA(),
    IF(
        Parameters!$D$15=1,
        IF(
            SUM(--(ISNUMBER(IF($M$4:$Y$4=1,(M57:Y57),""))))&gt;0,
            MAX(IF(
                ISNUMBER(M57:Y57),
                IF(
                    M$4:Y$4=1,
                    M57:Y57,
                    ""),
                "")),
            MAX(IF(
                ISNUMBER(M57:Y57),
                IF(
                    M$4:Y$4=2,
                    M57:Y57,
                    ""),
                ""))
        ),
        IF(
            Parameters!$D$16=1,
            IFERROR(
                AVERAGE(IF(
                    ISNUMBER(M57:Y57),
                    IF(
                        M$4:Y$4=1,
                        M57:Y57,
                        ""),
                    "")),
                AVERAGE(IF(
                    ISNUMBER(M57:Y57),
                    IF(
                        M$4:Y$4=2,
                        M57:Y57,
                        ""),
                    ""))
            ),
            IF(
                Parameters!$D$17=1,
                IFERROR(
                    IF(
                        OR(
                            IF(
                                ISNUMBER(M57:Y57),
                                IF(
                                    M$4:Y$4=1,
                                    M57:Y57,
                                    ""),
                                "")
                            =0),
                        0,
                        GEOMEAN(IF(
                            ISNUMBER(M57:Y57),
                            IF(
                                M$4:Y$4=1,
                                M57:Y57,
                                ""),
                            ""))
                    ),
                    IF(
                        OR(IF(
                            ISNUMBER(M57:Y57),
                            IF(
                                M$4:Y$4=2,
                                M57:Y57,
                                ""),
                            "")
                            =0),
                        0,
                        GEOMEAN(IF(
                            ISNUMBER(M57:Y57),
                            IF(
                                M$4:Y$4=2,
                                M57:Y57,
                                ""),
                            "")))
                )
            )
        )
    )
)</f>
        <v>0.71428571428571297</v>
      </c>
      <c r="I57" s="191" cm="1">
        <f t="array" ref="I57">IF(
    SUM(IF(
            ISNUMBER(
                IF(
                    $M$5:$Y$5,
                    (M57:Y57),
                    "")),
            1,
            0))
        =0,
    NA(),
    IF(
        Parameters!$D$15=1,
        IF(
            SUM(--(ISNUMBER(IF($M$5:$Y$5=1,(M57:Y57),""))))&gt;0,
            MAX(IF(
                ISNUMBER(M57:Y57),
                IF(
                    M$5:Y$5=1,
                    M57:Y57,
                    ""),
                "")),
            MAX(IF(
                ISNUMBER(M57:Y57),
                IF(
                    M$5:Y$5=2,
                    M57:Y57,
                    ""),
                ""))
        ),
        IF(
            Parameters!$D$16=1,
            IFERROR(
                AVERAGE(IF(
                    ISNUMBER(M57:Y57),
                    IF(
                        M$5:Y$5=1,
                        M57:Y57,
                        ""),
                    "")),
                AVERAGE(IF(
                    ISNUMBER(M57:Y57),
                    IF(
                        M$5:Y$5=2,
                        M57:Y57,
                        ""),
                    ""))
            ),
            IF(
                Parameters!$D$17=1,
                IFERROR(
                    IF(
                        OR(
                            IF(
                                ISNUMBER(M57:Y57),
                                IF(
                                    M$5:Y$5=1,
                                    M57:Y57,
                                    ""),
                                "")
                            =0),
                        0,
                        GEOMEAN(IF(
                            ISNUMBER(M57:Y57),
                            IF(
                                M$5:Y$5=1,
                                M57:Y57,
                                ""),
                            ""))
                    ),
                    IF(
                        OR(IF(
                            ISNUMBER(M57:Y57),
                            IF(
                                M$5:Y$5=2,
                                M57:Y57,
                                ""),
                            "")
                            =0),
                        0,
                        GEOMEAN(IF(
                            ISNUMBER(M57:Y57),
                            IF(
                                M$5:Y$5=2,
                                M57:Y57,
                                ""),
                            "")))
                )
            )
        )
    )
)</f>
        <v>0.30099999999999899</v>
      </c>
      <c r="J57" s="242">
        <v>46281</v>
      </c>
      <c r="K57" s="242">
        <v>45219</v>
      </c>
      <c r="L57" s="91" t="s">
        <v>87</v>
      </c>
      <c r="M57" s="192">
        <v>0.71428571428571297</v>
      </c>
      <c r="N57" s="192">
        <v>0.30099999999999899</v>
      </c>
      <c r="O57" s="192">
        <v>0</v>
      </c>
      <c r="P57" s="192" t="s">
        <v>409</v>
      </c>
      <c r="Q57" s="192">
        <v>0.5</v>
      </c>
      <c r="R57" s="192">
        <v>0</v>
      </c>
      <c r="S57" s="192">
        <v>0</v>
      </c>
      <c r="T57" s="192" t="s">
        <v>409</v>
      </c>
      <c r="U57"/>
      <c r="V57"/>
      <c r="W57"/>
      <c r="X57"/>
      <c r="Y57" s="192"/>
      <c r="Z57" s="192"/>
      <c r="AF57" s="34"/>
      <c r="AG57" s="34"/>
      <c r="AH57" s="34"/>
      <c r="AI57" s="34"/>
      <c r="AJ57" s="34"/>
      <c r="AK57" s="34"/>
      <c r="AL57" s="195"/>
      <c r="AM57" s="195"/>
      <c r="AN57" s="80"/>
      <c r="AO57" s="80"/>
      <c r="AP57" s="80"/>
      <c r="AQ57" s="35"/>
    </row>
    <row r="58" spans="1:43" x14ac:dyDescent="0.2">
      <c r="A58" s="84">
        <v>51</v>
      </c>
      <c r="B58" s="84" t="str">
        <f ca="1"/>
        <v>Germany</v>
      </c>
      <c r="C58" s="84" t="str">
        <f ca="1"/>
        <v>DEU</v>
      </c>
      <c r="D58" s="219" t="str">
        <f ca="1"/>
        <v>ECS           Europe &amp; Central Asia</v>
      </c>
      <c r="E58" s="219" t="str">
        <f ca="1"/>
        <v>NA</v>
      </c>
      <c r="F58" s="190" t="str">
        <f t="shared" ca="1" si="3"/>
        <v/>
      </c>
      <c r="G58" s="80">
        <f>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0.46291004988627554</v>
      </c>
      <c r="H58" s="80" cm="1">
        <f t="array" ref="H58">IF(
    SUM(IF(
            ISNUMBER(
                IF(
                    $M$4:$Y$4,
                    (M58:Y58),
                    "")),
            1,
            0))
        =0,
    NA(),
    IF(
        Parameters!$D$15=1,
        IF(
            SUM(--(ISNUMBER(IF($M$4:$Y$4=1,(M58:Y58),""))))&gt;0,
            MAX(IF(
                ISNUMBER(M58:Y58),
                IF(
                    M$4:Y$4=1,
                    M58:Y58,
                    ""),
                "")),
            MAX(IF(
                ISNUMBER(M58:Y58),
                IF(
                    M$4:Y$4=2,
                    M58:Y58,
                    ""),
                ""))
        ),
        IF(
            Parameters!$D$16=1,
            IFERROR(
                AVERAGE(IF(
                    ISNUMBER(M58:Y58),
                    IF(
                        M$4:Y$4=1,
                        M58:Y58,
                        ""),
                    "")),
                AVERAGE(IF(
                    ISNUMBER(M58:Y58),
                    IF(
                        M$4:Y$4=2,
                        M58:Y58,
                        ""),
                    ""))
            ),
            IF(
                Parameters!$D$17=1,
                IFERROR(
                    IF(
                        OR(
                            IF(
                                ISNUMBER(M58:Y58),
                                IF(
                                    M$4:Y$4=1,
                                    M58:Y58,
                                    ""),
                                "")
                            =0),
                        0,
                        GEOMEAN(IF(
                            ISNUMBER(M58:Y58),
                            IF(
                                M$4:Y$4=1,
                                M58:Y58,
                                ""),
                            ""))
                    ),
                    IF(
                        OR(IF(
                            ISNUMBER(M58:Y58),
                            IF(
                                M$4:Y$4=2,
                                M58:Y58,
                                ""),
                            "")
                            =0),
                        0,
                        GEOMEAN(IF(
                            ISNUMBER(M58:Y58),
                            IF(
                                M$4:Y$4=2,
                                M58:Y58,
                                ""),
                            "")))
                )
            )
        )
    )
)</f>
        <v>0.57142857142857095</v>
      </c>
      <c r="I58" s="191" cm="1">
        <f t="array" ref="I58">IF(
    SUM(IF(
            ISNUMBER(
                IF(
                    $M$5:$Y$5,
                    (M58:Y58),
                    "")),
            1,
            0))
        =0,
    NA(),
    IF(
        Parameters!$D$15=1,
        IF(
            SUM(--(ISNUMBER(IF($M$5:$Y$5=1,(M58:Y58),""))))&gt;0,
            MAX(IF(
                ISNUMBER(M58:Y58),
                IF(
                    M$5:Y$5=1,
                    M58:Y58,
                    ""),
                "")),
            MAX(IF(
                ISNUMBER(M58:Y58),
                IF(
                    M$5:Y$5=2,
                    M58:Y58,
                    ""),
                ""))
        ),
        IF(
            Parameters!$D$16=1,
            IFERROR(
                AVERAGE(IF(
                    ISNUMBER(M58:Y58),
                    IF(
                        M$5:Y$5=1,
                        M58:Y58,
                        ""),
                    "")),
                AVERAGE(IF(
                    ISNUMBER(M58:Y58),
                    IF(
                        M$5:Y$5=2,
                        M58:Y58,
                        ""),
                    ""))
            ),
            IF(
                Parameters!$D$17=1,
                IFERROR(
                    IF(
                        OR(
                            IF(
                                ISNUMBER(M58:Y58),
                                IF(
                                    M$5:Y$5=1,
                                    M58:Y58,
                                    ""),
                                "")
                            =0),
                        0,
                        GEOMEAN(IF(
                            ISNUMBER(M58:Y58),
                            IF(
                                M$5:Y$5=1,
                                M58:Y58,
                                ""),
                            ""))
                    ),
                    IF(
                        OR(IF(
                            ISNUMBER(M58:Y58),
                            IF(
                                M$5:Y$5=2,
                                M58:Y58,
                                ""),
                            "")
                            =0),
                        0,
                        GEOMEAN(IF(
                            ISNUMBER(M58:Y58),
                            IF(
                                M$5:Y$5=2,
                                M58:Y58,
                                ""),
                            "")))
                )
            )
        )
    )
)</f>
        <v>0.375</v>
      </c>
      <c r="J58" s="242">
        <v>44620</v>
      </c>
      <c r="K58" s="242">
        <v>45219</v>
      </c>
      <c r="L58" s="91" t="s">
        <v>89</v>
      </c>
      <c r="M58" s="192">
        <v>0.57142857142857095</v>
      </c>
      <c r="N58" s="192">
        <v>0.375</v>
      </c>
      <c r="O58" s="192">
        <v>0</v>
      </c>
      <c r="P58" s="192" t="s">
        <v>409</v>
      </c>
      <c r="Q58" s="192">
        <v>0.4</v>
      </c>
      <c r="R58" s="192">
        <v>0</v>
      </c>
      <c r="S58" s="192">
        <v>-4.9999999999999697E-3</v>
      </c>
      <c r="T58" s="192" t="s">
        <v>409</v>
      </c>
      <c r="U58"/>
      <c r="V58"/>
      <c r="W58"/>
      <c r="X58"/>
      <c r="Y58" s="192"/>
      <c r="Z58" s="192"/>
      <c r="AF58" s="34"/>
      <c r="AG58" s="34"/>
      <c r="AH58" s="34"/>
      <c r="AI58" s="34"/>
      <c r="AJ58" s="34"/>
      <c r="AK58" s="34"/>
      <c r="AL58" s="195"/>
      <c r="AM58" s="195"/>
      <c r="AN58" s="80"/>
      <c r="AO58" s="80"/>
      <c r="AP58" s="80"/>
      <c r="AQ58" s="35"/>
    </row>
    <row r="59" spans="1:43" x14ac:dyDescent="0.2">
      <c r="A59" s="84">
        <v>52</v>
      </c>
      <c r="B59" s="84" t="str">
        <f ca="1"/>
        <v>Djibouti</v>
      </c>
      <c r="C59" s="84" t="str">
        <f ca="1"/>
        <v>DJI</v>
      </c>
      <c r="D59" s="219" t="str">
        <f ca="1"/>
        <v>MEA           Middle East &amp; North Africa</v>
      </c>
      <c r="E59" s="219" t="str">
        <f ca="1"/>
        <v>IDA</v>
      </c>
      <c r="F59" s="190" t="str">
        <f t="shared" ca="1" si="3"/>
        <v/>
      </c>
      <c r="G59" s="80">
        <f>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0</v>
      </c>
      <c r="H59" s="80" cm="1">
        <f t="array" ref="H59">IF(
    SUM(IF(
            ISNUMBER(
                IF(
                    $M$4:$Y$4,
                    (M59:Y59),
                    "")),
            1,
            0))
        =0,
    NA(),
    IF(
        Parameters!$D$15=1,
        IF(
            SUM(--(ISNUMBER(IF($M$4:$Y$4=1,(M59:Y59),""))))&gt;0,
            MAX(IF(
                ISNUMBER(M59:Y59),
                IF(
                    M$4:Y$4=1,
                    M59:Y59,
                    ""),
                "")),
            MAX(IF(
                ISNUMBER(M59:Y59),
                IF(
                    M$4:Y$4=2,
                    M59:Y59,
                    ""),
                ""))
        ),
        IF(
            Parameters!$D$16=1,
            IFERROR(
                AVERAGE(IF(
                    ISNUMBER(M59:Y59),
                    IF(
                        M$4:Y$4=1,
                        M59:Y59,
                        ""),
                    "")),
                AVERAGE(IF(
                    ISNUMBER(M59:Y59),
                    IF(
                        M$4:Y$4=2,
                        M59:Y59,
                        ""),
                    ""))
            ),
            IF(
                Parameters!$D$17=1,
                IFERROR(
                    IF(
                        OR(
                            IF(
                                ISNUMBER(M59:Y59),
                                IF(
                                    M$4:Y$4=1,
                                    M59:Y59,
                                    ""),
                                "")
                            =0),
                        0,
                        GEOMEAN(IF(
                            ISNUMBER(M59:Y59),
                            IF(
                                M$4:Y$4=1,
                                M59:Y59,
                                ""),
                            ""))
                    ),
                    IF(
                        OR(IF(
                            ISNUMBER(M59:Y59),
                            IF(
                                M$4:Y$4=2,
                                M59:Y59,
                                ""),
                            "")
                            =0),
                        0,
                        GEOMEAN(IF(
                            ISNUMBER(M59:Y59),
                            IF(
                                M$4:Y$4=2,
                                M59:Y59,
                                ""),
                            "")))
                )
            )
        )
    )
)</f>
        <v>9.2857142857142794</v>
      </c>
      <c r="I59" s="191" cm="1">
        <f t="array" ref="I59">IF(
    SUM(IF(
            ISNUMBER(
                IF(
                    $M$5:$Y$5,
                    (M59:Y59),
                    "")),
            1,
            0))
        =0,
    NA(),
    IF(
        Parameters!$D$15=1,
        IF(
            SUM(--(ISNUMBER(IF($M$5:$Y$5=1,(M59:Y59),""))))&gt;0,
            MAX(IF(
                ISNUMBER(M59:Y59),
                IF(
                    M$5:Y$5=1,
                    M59:Y59,
                    ""),
                "")),
            MAX(IF(
                ISNUMBER(M59:Y59),
                IF(
                    M$5:Y$5=2,
                    M59:Y59,
                    ""),
                ""))
        ),
        IF(
            Parameters!$D$16=1,
            IFERROR(
                AVERAGE(IF(
                    ISNUMBER(M59:Y59),
                    IF(
                        M$5:Y$5=1,
                        M59:Y59,
                        ""),
                    "")),
                AVERAGE(IF(
                    ISNUMBER(M59:Y59),
                    IF(
                        M$5:Y$5=2,
                        M59:Y59,
                        ""),
                    ""))
            ),
            IF(
                Parameters!$D$17=1,
                IFERROR(
                    IF(
                        OR(
                            IF(
                                ISNUMBER(M59:Y59),
                                IF(
                                    M$5:Y$5=1,
                                    M59:Y59,
                                    ""),
                                "")
                            =0),
                        0,
                        GEOMEAN(IF(
                            ISNUMBER(M59:Y59),
                            IF(
                                M$5:Y$5=1,
                                M59:Y59,
                                ""),
                            ""))
                    ),
                    IF(
                        OR(IF(
                            ISNUMBER(M59:Y59),
                            IF(
                                M$5:Y$5=2,
                                M59:Y59,
                                ""),
                            "")
                            =0),
                        0,
                        GEOMEAN(IF(
                            ISNUMBER(M59:Y59),
                            IF(
                                M$5:Y$5=2,
                                M59:Y59,
                                ""),
                            "")))
                )
            )
        )
    )
)</f>
        <v>0</v>
      </c>
      <c r="J59" s="242">
        <v>46281</v>
      </c>
      <c r="K59" s="242">
        <v>46281</v>
      </c>
      <c r="L59" s="91" t="s">
        <v>91</v>
      </c>
      <c r="M59" s="192">
        <v>9.2857142857142794</v>
      </c>
      <c r="N59" s="192" t="s">
        <v>409</v>
      </c>
      <c r="O59" s="192">
        <v>0</v>
      </c>
      <c r="P59" s="192" t="s">
        <v>409</v>
      </c>
      <c r="Q59" s="192">
        <v>6.5</v>
      </c>
      <c r="R59" s="192">
        <v>-0.755</v>
      </c>
      <c r="S59" s="192">
        <v>-1.4350000000000001</v>
      </c>
      <c r="T59" s="192" t="s">
        <v>409</v>
      </c>
      <c r="U59"/>
      <c r="V59"/>
      <c r="W59"/>
      <c r="X59"/>
      <c r="Y59" s="192"/>
      <c r="Z59" s="192"/>
      <c r="AF59" s="34"/>
      <c r="AG59" s="34"/>
      <c r="AH59" s="34"/>
      <c r="AI59" s="34"/>
      <c r="AJ59" s="34"/>
      <c r="AK59" s="34"/>
      <c r="AL59" s="195"/>
      <c r="AM59" s="195"/>
      <c r="AN59" s="80"/>
      <c r="AO59" s="80"/>
      <c r="AP59" s="80"/>
      <c r="AQ59" s="35"/>
    </row>
    <row r="60" spans="1:43" x14ac:dyDescent="0.2">
      <c r="A60" s="84">
        <v>53</v>
      </c>
      <c r="B60" s="84" t="str">
        <f ca="1"/>
        <v>Dominica</v>
      </c>
      <c r="C60" s="84" t="str">
        <f ca="1"/>
        <v>DMA</v>
      </c>
      <c r="D60" s="219" t="str">
        <f ca="1"/>
        <v>LCN           Latin America &amp; Caribbean</v>
      </c>
      <c r="E60" s="219" t="str">
        <f ca="1"/>
        <v>Blend</v>
      </c>
      <c r="F60" s="190" t="str">
        <f t="shared" ca="1" si="3"/>
        <v/>
      </c>
      <c r="G60" s="80">
        <f>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0</v>
      </c>
      <c r="H60" s="80" cm="1">
        <f t="array" ref="H60">IF(
    SUM(IF(
            ISNUMBER(
                IF(
                    $M$4:$Y$4,
                    (M60:Y60),
                    "")),
            1,
            0))
        =0,
    NA(),
    IF(
        Parameters!$D$15=1,
        IF(
            SUM(--(ISNUMBER(IF($M$4:$Y$4=1,(M60:Y60),""))))&gt;0,
            MAX(IF(
                ISNUMBER(M60:Y60),
                IF(
                    M$4:Y$4=1,
                    M60:Y60,
                    ""),
                "")),
            MAX(IF(
                ISNUMBER(M60:Y60),
                IF(
                    M$4:Y$4=2,
                    M60:Y60,
                    ""),
                ""))
        ),
        IF(
            Parameters!$D$16=1,
            IFERROR(
                AVERAGE(IF(
                    ISNUMBER(M60:Y60),
                    IF(
                        M$4:Y$4=1,
                        M60:Y60,
                        ""),
                    "")),
                AVERAGE(IF(
                    ISNUMBER(M60:Y60),
                    IF(
                        M$4:Y$4=2,
                        M60:Y60,
                        ""),
                    ""))
            ),
            IF(
                Parameters!$D$17=1,
                IFERROR(
                    IF(
                        OR(
                            IF(
                                ISNUMBER(M60:Y60),
                                IF(
                                    M$4:Y$4=1,
                                    M60:Y60,
                                    ""),
                                "")
                            =0),
                        0,
                        GEOMEAN(IF(
                            ISNUMBER(M60:Y60),
                            IF(
                                M$4:Y$4=1,
                                M60:Y60,
                                ""),
                            ""))
                    ),
                    IF(
                        OR(IF(
                            ISNUMBER(M60:Y60),
                            IF(
                                M$4:Y$4=2,
                                M60:Y60,
                                ""),
                            "")
                            =0),
                        0,
                        GEOMEAN(IF(
                            ISNUMBER(M60:Y60),
                            IF(
                                M$4:Y$4=2,
                                M60:Y60,
                                ""),
                            "")))
                )
            )
        )
    )
)</f>
        <v>4.5714285714285703</v>
      </c>
      <c r="I60" s="191" cm="1">
        <f t="array" ref="I60">IF(
    SUM(IF(
            ISNUMBER(
                IF(
                    $M$5:$Y$5,
                    (M60:Y60),
                    "")),
            1,
            0))
        =0,
    NA(),
    IF(
        Parameters!$D$15=1,
        IF(
            SUM(--(ISNUMBER(IF($M$5:$Y$5=1,(M60:Y60),""))))&gt;0,
            MAX(IF(
                ISNUMBER(M60:Y60),
                IF(
                    M$5:Y$5=1,
                    M60:Y60,
                    ""),
                "")),
            MAX(IF(
                ISNUMBER(M60:Y60),
                IF(
                    M$5:Y$5=2,
                    M60:Y60,
                    ""),
                ""))
        ),
        IF(
            Parameters!$D$16=1,
            IFERROR(
                AVERAGE(IF(
                    ISNUMBER(M60:Y60),
                    IF(
                        M$5:Y$5=1,
                        M60:Y60,
                        ""),
                    "")),
                AVERAGE(IF(
                    ISNUMBER(M60:Y60),
                    IF(
                        M$5:Y$5=2,
                        M60:Y60,
                        ""),
                    ""))
            ),
            IF(
                Parameters!$D$17=1,
                IFERROR(
                    IF(
                        OR(
                            IF(
                                ISNUMBER(M60:Y60),
                                IF(
                                    M$5:Y$5=1,
                                    M60:Y60,
                                    ""),
                                "")
                            =0),
                        0,
                        GEOMEAN(IF(
                            ISNUMBER(M60:Y60),
                            IF(
                                M$5:Y$5=1,
                                M60:Y60,
                                ""),
                            ""))
                    ),
                    IF(
                        OR(IF(
                            ISNUMBER(M60:Y60),
                            IF(
                                M$5:Y$5=2,
                                M60:Y60,
                                ""),
                            "")
                            =0),
                        0,
                        GEOMEAN(IF(
                            ISNUMBER(M60:Y60),
                            IF(
                                M$5:Y$5=2,
                                M60:Y60,
                                ""),
                            "")))
                )
            )
        )
    )
)</f>
        <v>0</v>
      </c>
      <c r="J60" s="242">
        <v>46281</v>
      </c>
      <c r="K60" s="242">
        <v>46281</v>
      </c>
      <c r="L60" s="91" t="s">
        <v>93</v>
      </c>
      <c r="M60" s="192">
        <v>4.5714285714285703</v>
      </c>
      <c r="N60" s="192" t="s">
        <v>409</v>
      </c>
      <c r="O60" s="192">
        <v>0</v>
      </c>
      <c r="P60" s="192" t="s">
        <v>409</v>
      </c>
      <c r="Q60" s="192">
        <v>3.2</v>
      </c>
      <c r="R60" s="192">
        <v>-0.24</v>
      </c>
      <c r="S60" s="192">
        <v>-0.28999999999999898</v>
      </c>
      <c r="T60" s="192" t="s">
        <v>409</v>
      </c>
      <c r="U60"/>
      <c r="V60"/>
      <c r="W60"/>
      <c r="X60"/>
      <c r="Y60" s="192"/>
      <c r="Z60" s="192"/>
      <c r="AF60" s="34"/>
      <c r="AG60" s="34"/>
      <c r="AH60" s="34"/>
      <c r="AI60" s="34"/>
      <c r="AJ60" s="34"/>
      <c r="AK60" s="34"/>
      <c r="AL60" s="195"/>
      <c r="AM60" s="195"/>
      <c r="AN60" s="80"/>
      <c r="AO60" s="80"/>
      <c r="AP60" s="80"/>
      <c r="AQ60" s="35"/>
    </row>
    <row r="61" spans="1:43" x14ac:dyDescent="0.2">
      <c r="A61" s="84">
        <v>54</v>
      </c>
      <c r="B61" s="84" t="str">
        <f ca="1"/>
        <v>Denmark</v>
      </c>
      <c r="C61" s="84" t="str">
        <f ca="1"/>
        <v>DNK</v>
      </c>
      <c r="D61" s="219" t="str">
        <f ca="1"/>
        <v>ECS           Europe &amp; Central Asia</v>
      </c>
      <c r="E61" s="219" t="str">
        <f ca="1"/>
        <v>NA</v>
      </c>
      <c r="F61" s="190" t="str">
        <f t="shared" ca="1" si="3"/>
        <v/>
      </c>
      <c r="G61" s="80">
        <f>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8.2807867121082401E-2</v>
      </c>
      <c r="H61" s="80" cm="1">
        <f t="array" ref="H61">IF(
    SUM(IF(
            ISNUMBER(
                IF(
                    $M$4:$Y$4,
                    (M61:Y61),
                    "")),
            1,
            0))
        =0,
    NA(),
    IF(
        Parameters!$D$15=1,
        IF(
            SUM(--(ISNUMBER(IF($M$4:$Y$4=1,(M61:Y61),""))))&gt;0,
            MAX(IF(
                ISNUMBER(M61:Y61),
                IF(
                    M$4:Y$4=1,
                    M61:Y61,
                    ""),
                "")),
            MAX(IF(
                ISNUMBER(M61:Y61),
                IF(
                    M$4:Y$4=2,
                    M61:Y61,
                    ""),
                ""))
        ),
        IF(
            Parameters!$D$16=1,
            IFERROR(
                AVERAGE(IF(
                    ISNUMBER(M61:Y61),
                    IF(
                        M$4:Y$4=1,
                        M61:Y61,
                        ""),
                    "")),
                AVERAGE(IF(
                    ISNUMBER(M61:Y61),
                    IF(
                        M$4:Y$4=2,
                        M61:Y61,
                        ""),
                    ""))
            ),
            IF(
                Parameters!$D$17=1,
                IFERROR(
                    IF(
                        OR(
                            IF(
                                ISNUMBER(M61:Y61),
                                IF(
                                    M$4:Y$4=1,
                                    M61:Y61,
                                    ""),
                                "")
                            =0),
                        0,
                        GEOMEAN(IF(
                            ISNUMBER(M61:Y61),
                            IF(
                                M$4:Y$4=1,
                                M61:Y61,
                                ""),
                            ""))
                    ),
                    IF(
                        OR(IF(
                            ISNUMBER(M61:Y61),
                            IF(
                                M$4:Y$4=2,
                                M61:Y61,
                                ""),
                            "")
                            =0),
                        0,
                        GEOMEAN(IF(
                            ISNUMBER(M61:Y61),
                            IF(
                                M$4:Y$4=2,
                                M61:Y61,
                                ""),
                            "")))
                )
            )
        )
    )
)</f>
        <v>0.85714285714285499</v>
      </c>
      <c r="I61" s="191" cm="1">
        <f t="array" ref="I61">IF(
    SUM(IF(
            ISNUMBER(
                IF(
                    $M$5:$Y$5,
                    (M61:Y61),
                    "")),
            1,
            0))
        =0,
    NA(),
    IF(
        Parameters!$D$15=1,
        IF(
            SUM(--(ISNUMBER(IF($M$5:$Y$5=1,(M61:Y61),""))))&gt;0,
            MAX(IF(
                ISNUMBER(M61:Y61),
                IF(
                    M$5:Y$5=1,
                    M61:Y61,
                    ""),
                "")),
            MAX(IF(
                ISNUMBER(M61:Y61),
                IF(
                    M$5:Y$5=2,
                    M61:Y61,
                    ""),
                ""))
        ),
        IF(
            Parameters!$D$16=1,
            IFERROR(
                AVERAGE(IF(
                    ISNUMBER(M61:Y61),
                    IF(
                        M$5:Y$5=1,
                        M61:Y61,
                        ""),
                    "")),
                AVERAGE(IF(
                    ISNUMBER(M61:Y61),
                    IF(
                        M$5:Y$5=2,
                        M61:Y61,
                        ""),
                    ""))
            ),
            IF(
                Parameters!$D$17=1,
                IFERROR(
                    IF(
                        OR(
                            IF(
                                ISNUMBER(M61:Y61),
                                IF(
                                    M$5:Y$5=1,
                                    M61:Y61,
                                    ""),
                                "")
                            =0),
                        0,
                        GEOMEAN(IF(
                            ISNUMBER(M61:Y61),
                            IF(
                                M$5:Y$5=1,
                                M61:Y61,
                                ""),
                            ""))
                    ),
                    IF(
                        OR(IF(
                            ISNUMBER(M61:Y61),
                            IF(
                                M$5:Y$5=2,
                                M61:Y61,
                                ""),
                            "")
                            =0),
                        0,
                        GEOMEAN(IF(
                            ISNUMBER(M61:Y61),
                            IF(
                                M$5:Y$5=2,
                                M61:Y61,
                                ""),
                            "")))
                )
            )
        )
    )
)</f>
        <v>8.0000000000000002E-3</v>
      </c>
      <c r="J61" s="242">
        <v>46281</v>
      </c>
      <c r="K61" s="242">
        <v>45219</v>
      </c>
      <c r="L61" s="91" t="s">
        <v>95</v>
      </c>
      <c r="M61" s="192">
        <v>0.85714285714285499</v>
      </c>
      <c r="N61" s="192">
        <v>8.0000000000000002E-3</v>
      </c>
      <c r="O61" s="192">
        <v>0</v>
      </c>
      <c r="P61" s="192" t="s">
        <v>409</v>
      </c>
      <c r="Q61" s="192">
        <v>0.6</v>
      </c>
      <c r="R61" s="192">
        <v>0</v>
      </c>
      <c r="S61" s="192">
        <v>0</v>
      </c>
      <c r="T61" s="192" t="s">
        <v>409</v>
      </c>
      <c r="U61"/>
      <c r="V61"/>
      <c r="W61"/>
      <c r="X61"/>
      <c r="Y61" s="192"/>
      <c r="Z61" s="192"/>
      <c r="AF61" s="34"/>
      <c r="AG61" s="34"/>
      <c r="AH61" s="34"/>
      <c r="AI61" s="34"/>
      <c r="AJ61" s="34"/>
      <c r="AK61" s="34"/>
      <c r="AL61" s="195"/>
      <c r="AM61" s="195"/>
      <c r="AN61" s="80"/>
      <c r="AO61" s="80"/>
      <c r="AP61" s="80"/>
      <c r="AQ61" s="35"/>
    </row>
    <row r="62" spans="1:43" x14ac:dyDescent="0.2">
      <c r="A62" s="84">
        <v>55</v>
      </c>
      <c r="B62" s="84" t="str">
        <f ca="1"/>
        <v>Dominican Republic</v>
      </c>
      <c r="C62" s="84" t="str">
        <f ca="1"/>
        <v>DOM</v>
      </c>
      <c r="D62" s="219" t="str">
        <f ca="1"/>
        <v>LCN           Latin America &amp; Caribbean</v>
      </c>
      <c r="E62" s="219" t="str">
        <f ca="1"/>
        <v>IBRD</v>
      </c>
      <c r="F62" s="190" t="str">
        <f t="shared" ca="1" si="3"/>
        <v/>
      </c>
      <c r="G62" s="80">
        <f>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0.90553851381373895</v>
      </c>
      <c r="H62" s="80" cm="1">
        <f t="array" ref="H62">IF(
    SUM(IF(
            ISNUMBER(
                IF(
                    $M$4:$Y$4,
                    (M62:Y62),
                    "")),
            1,
            0))
        =0,
    NA(),
    IF(
        Parameters!$D$15=1,
        IF(
            SUM(--(ISNUMBER(IF($M$4:$Y$4=1,(M62:Y62),""))))&gt;0,
            MAX(IF(
                ISNUMBER(M62:Y62),
                IF(
                    M$4:Y$4=1,
                    M62:Y62,
                    ""),
                "")),
            MAX(IF(
                ISNUMBER(M62:Y62),
                IF(
                    M$4:Y$4=2,
                    M62:Y62,
                    ""),
                ""))
        ),
        IF(
            Parameters!$D$16=1,
            IFERROR(
                AVERAGE(IF(
                    ISNUMBER(M62:Y62),
                    IF(
                        M$4:Y$4=1,
                        M62:Y62,
                        ""),
                    "")),
                AVERAGE(IF(
                    ISNUMBER(M62:Y62),
                    IF(
                        M$4:Y$4=2,
                        M62:Y62,
                        ""),
                    ""))
            ),
            IF(
                Parameters!$D$17=1,
                IFERROR(
                    IF(
                        OR(
                            IF(
                                ISNUMBER(M62:Y62),
                                IF(
                                    M$4:Y$4=1,
                                    M62:Y62,
                                    ""),
                                "")
                            =0),
                        0,
                        GEOMEAN(IF(
                            ISNUMBER(M62:Y62),
                            IF(
                                M$4:Y$4=1,
                                M62:Y62,
                                ""),
                            ""))
                    ),
                    IF(
                        OR(IF(
                            ISNUMBER(M62:Y62),
                            IF(
                                M$4:Y$4=2,
                                M62:Y62,
                                ""),
                            "")
                            =0),
                        0,
                        GEOMEAN(IF(
                            ISNUMBER(M62:Y62),
                            IF(
                                M$4:Y$4=2,
                                M62:Y62,
                                ""),
                            "")))
                )
            )
        )
    )
)</f>
        <v>5</v>
      </c>
      <c r="I62" s="191" cm="1">
        <f t="array" ref="I62">IF(
    SUM(IF(
            ISNUMBER(
                IF(
                    $M$5:$Y$5,
                    (M62:Y62),
                    "")),
            1,
            0))
        =0,
    NA(),
    IF(
        Parameters!$D$15=1,
        IF(
            SUM(--(ISNUMBER(IF($M$5:$Y$5=1,(M62:Y62),""))))&gt;0,
            MAX(IF(
                ISNUMBER(M62:Y62),
                IF(
                    M$5:Y$5=1,
                    M62:Y62,
                    ""),
                "")),
            MAX(IF(
                ISNUMBER(M62:Y62),
                IF(
                    M$5:Y$5=2,
                    M62:Y62,
                    ""),
                ""))
        ),
        IF(
            Parameters!$D$16=1,
            IFERROR(
                AVERAGE(IF(
                    ISNUMBER(M62:Y62),
                    IF(
                        M$5:Y$5=1,
                        M62:Y62,
                        ""),
                    "")),
                AVERAGE(IF(
                    ISNUMBER(M62:Y62),
                    IF(
                        M$5:Y$5=2,
                        M62:Y62,
                        ""),
                    ""))
            ),
            IF(
                Parameters!$D$17=1,
                IFERROR(
                    IF(
                        OR(
                            IF(
                                ISNUMBER(M62:Y62),
                                IF(
                                    M$5:Y$5=1,
                                    M62:Y62,
                                    ""),
                                "")
                            =0),
                        0,
                        GEOMEAN(IF(
                            ISNUMBER(M62:Y62),
                            IF(
                                M$5:Y$5=1,
                                M62:Y62,
                                ""),
                            ""))
                    ),
                    IF(
                        OR(IF(
                            ISNUMBER(M62:Y62),
                            IF(
                                M$5:Y$5=2,
                                M62:Y62,
                                ""),
                            "")
                            =0),
                        0,
                        GEOMEAN(IF(
                            ISNUMBER(M62:Y62),
                            IF(
                                M$5:Y$5=2,
                                M62:Y62,
                                ""),
                            "")))
                )
            )
        )
    )
)</f>
        <v>0.16399999999999901</v>
      </c>
      <c r="J62" s="242">
        <v>46281</v>
      </c>
      <c r="K62" s="242">
        <v>45219</v>
      </c>
      <c r="L62" s="91" t="s">
        <v>97</v>
      </c>
      <c r="M62" s="192">
        <v>5</v>
      </c>
      <c r="N62" s="192">
        <v>0.16399999999999901</v>
      </c>
      <c r="O62" s="192">
        <v>0</v>
      </c>
      <c r="P62" s="192" t="s">
        <v>409</v>
      </c>
      <c r="Q62" s="192">
        <v>3.5</v>
      </c>
      <c r="R62" s="192">
        <v>-7.0000000000000007E-2</v>
      </c>
      <c r="S62" s="192">
        <v>-4.9999999999999697E-3</v>
      </c>
      <c r="T62" s="192" t="s">
        <v>409</v>
      </c>
      <c r="U62"/>
      <c r="V62"/>
      <c r="W62"/>
      <c r="X62"/>
      <c r="Y62" s="192"/>
      <c r="Z62" s="192"/>
      <c r="AF62" s="34"/>
      <c r="AG62" s="34"/>
      <c r="AH62" s="34"/>
      <c r="AI62" s="34"/>
      <c r="AJ62" s="34"/>
      <c r="AK62" s="34"/>
      <c r="AL62" s="195"/>
      <c r="AM62" s="195"/>
      <c r="AN62" s="80"/>
      <c r="AO62" s="80"/>
      <c r="AP62" s="80"/>
      <c r="AQ62" s="35"/>
    </row>
    <row r="63" spans="1:43" x14ac:dyDescent="0.2">
      <c r="A63" s="84">
        <v>56</v>
      </c>
      <c r="B63" s="84" t="str">
        <f ca="1"/>
        <v>Algeria</v>
      </c>
      <c r="C63" s="84" t="str">
        <f ca="1"/>
        <v>DZA</v>
      </c>
      <c r="D63" s="219" t="str">
        <f ca="1"/>
        <v>MEA           Middle East &amp; North Africa</v>
      </c>
      <c r="E63" s="219" t="str">
        <f ca="1"/>
        <v>IBRD</v>
      </c>
      <c r="F63" s="190" t="str">
        <f t="shared" ca="1" si="3"/>
        <v/>
      </c>
      <c r="G63" s="80">
        <f>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0</v>
      </c>
      <c r="H63" s="80" cm="1">
        <f t="array" ref="H63">IF(
    SUM(IF(
            ISNUMBER(
                IF(
                    $M$4:$Y$4,
                    (M63:Y63),
                    "")),
            1,
            0))
        =0,
    NA(),
    IF(
        Parameters!$D$15=1,
        IF(
            SUM(--(ISNUMBER(IF($M$4:$Y$4=1,(M63:Y63),""))))&gt;0,
            MAX(IF(
                ISNUMBER(M63:Y63),
                IF(
                    M$4:Y$4=1,
                    M63:Y63,
                    ""),
                "")),
            MAX(IF(
                ISNUMBER(M63:Y63),
                IF(
                    M$4:Y$4=2,
                    M63:Y63,
                    ""),
                ""))
        ),
        IF(
            Parameters!$D$16=1,
            IFERROR(
                AVERAGE(IF(
                    ISNUMBER(M63:Y63),
                    IF(
                        M$4:Y$4=1,
                        M63:Y63,
                        ""),
                    "")),
                AVERAGE(IF(
                    ISNUMBER(M63:Y63),
                    IF(
                        M$4:Y$4=2,
                        M63:Y63,
                        ""),
                    ""))
            ),
            IF(
                Parameters!$D$17=1,
                IFERROR(
                    IF(
                        OR(
                            IF(
                                ISNUMBER(M63:Y63),
                                IF(
                                    M$4:Y$4=1,
                                    M63:Y63,
                                    ""),
                                "")
                            =0),
                        0,
                        GEOMEAN(IF(
                            ISNUMBER(M63:Y63),
                            IF(
                                M$4:Y$4=1,
                                M63:Y63,
                                ""),
                            ""))
                    ),
                    IF(
                        OR(IF(
                            ISNUMBER(M63:Y63),
                            IF(
                                M$4:Y$4=2,
                                M63:Y63,
                                ""),
                            "")
                            =0),
                        0,
                        GEOMEAN(IF(
                            ISNUMBER(M63:Y63),
                            IF(
                                M$4:Y$4=2,
                                M63:Y63,
                                ""),
                            "")))
                )
            )
        )
    )
)</f>
        <v>4.2857142857142803</v>
      </c>
      <c r="I63" s="191" cm="1">
        <f t="array" ref="I63">IF(
    SUM(IF(
            ISNUMBER(
                IF(
                    $M$5:$Y$5,
                    (M63:Y63),
                    "")),
            1,
            0))
        =0,
    NA(),
    IF(
        Parameters!$D$15=1,
        IF(
            SUM(--(ISNUMBER(IF($M$5:$Y$5=1,(M63:Y63),""))))&gt;0,
            MAX(IF(
                ISNUMBER(M63:Y63),
                IF(
                    M$5:Y$5=1,
                    M63:Y63,
                    ""),
                "")),
            MAX(IF(
                ISNUMBER(M63:Y63),
                IF(
                    M$5:Y$5=2,
                    M63:Y63,
                    ""),
                ""))
        ),
        IF(
            Parameters!$D$16=1,
            IFERROR(
                AVERAGE(IF(
                    ISNUMBER(M63:Y63),
                    IF(
                        M$5:Y$5=1,
                        M63:Y63,
                        ""),
                    "")),
                AVERAGE(IF(
                    ISNUMBER(M63:Y63),
                    IF(
                        M$5:Y$5=2,
                        M63:Y63,
                        ""),
                    ""))
            ),
            IF(
                Parameters!$D$17=1,
                IFERROR(
                    IF(
                        OR(
                            IF(
                                ISNUMBER(M63:Y63),
                                IF(
                                    M$5:Y$5=1,
                                    M63:Y63,
                                    ""),
                                "")
                            =0),
                        0,
                        GEOMEAN(IF(
                            ISNUMBER(M63:Y63),
                            IF(
                                M$5:Y$5=1,
                                M63:Y63,
                                ""),
                            ""))
                    ),
                    IF(
                        OR(IF(
                            ISNUMBER(M63:Y63),
                            IF(
                                M$5:Y$5=2,
                                M63:Y63,
                                ""),
                            "")
                            =0),
                        0,
                        GEOMEAN(IF(
                            ISNUMBER(M63:Y63),
                            IF(
                                M$5:Y$5=2,
                                M63:Y63,
                                ""),
                            "")))
                )
            )
        )
    )
)</f>
        <v>0</v>
      </c>
      <c r="J63" s="242">
        <v>46281</v>
      </c>
      <c r="K63" s="242">
        <v>46281</v>
      </c>
      <c r="L63" s="91" t="s">
        <v>99</v>
      </c>
      <c r="M63" s="192">
        <v>4.2857142857142803</v>
      </c>
      <c r="N63" s="192" t="s">
        <v>409</v>
      </c>
      <c r="O63" s="192">
        <v>0</v>
      </c>
      <c r="P63" s="192" t="s">
        <v>409</v>
      </c>
      <c r="Q63" s="192">
        <v>3</v>
      </c>
      <c r="R63" s="192">
        <v>0</v>
      </c>
      <c r="S63" s="192">
        <v>0</v>
      </c>
      <c r="T63" s="192" t="s">
        <v>409</v>
      </c>
      <c r="U63"/>
      <c r="V63"/>
      <c r="W63"/>
      <c r="X63"/>
      <c r="Y63" s="192"/>
      <c r="Z63" s="192"/>
      <c r="AF63" s="34"/>
      <c r="AG63" s="34"/>
      <c r="AH63" s="34"/>
      <c r="AI63" s="34"/>
      <c r="AJ63" s="34"/>
      <c r="AK63" s="34"/>
      <c r="AL63" s="195"/>
      <c r="AM63" s="195"/>
      <c r="AN63" s="80"/>
      <c r="AO63" s="80"/>
      <c r="AP63" s="80"/>
      <c r="AQ63" s="35"/>
    </row>
    <row r="64" spans="1:43" x14ac:dyDescent="0.2">
      <c r="A64" s="84">
        <v>57</v>
      </c>
      <c r="B64" s="84" t="str">
        <f ca="1"/>
        <v>Ecuador</v>
      </c>
      <c r="C64" s="84" t="str">
        <f ca="1"/>
        <v>ECU</v>
      </c>
      <c r="D64" s="219" t="str">
        <f ca="1"/>
        <v>LCN           Latin America &amp; Caribbean</v>
      </c>
      <c r="E64" s="219" t="str">
        <f ca="1"/>
        <v>IBRD</v>
      </c>
      <c r="F64" s="190" t="str">
        <f t="shared" ca="1" si="3"/>
        <v/>
      </c>
      <c r="G64" s="80">
        <f>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0</v>
      </c>
      <c r="H64" s="80" cm="1">
        <f t="array" ref="H64">IF(
    SUM(IF(
            ISNUMBER(
                IF(
                    $M$4:$Y$4,
                    (M64:Y64),
                    "")),
            1,
            0))
        =0,
    NA(),
    IF(
        Parameters!$D$15=1,
        IF(
            SUM(--(ISNUMBER(IF($M$4:$Y$4=1,(M64:Y64),""))))&gt;0,
            MAX(IF(
                ISNUMBER(M64:Y64),
                IF(
                    M$4:Y$4=1,
                    M64:Y64,
                    ""),
                "")),
            MAX(IF(
                ISNUMBER(M64:Y64),
                IF(
                    M$4:Y$4=2,
                    M64:Y64,
                    ""),
                ""))
        ),
        IF(
            Parameters!$D$16=1,
            IFERROR(
                AVERAGE(IF(
                    ISNUMBER(M64:Y64),
                    IF(
                        M$4:Y$4=1,
                        M64:Y64,
                        ""),
                    "")),
                AVERAGE(IF(
                    ISNUMBER(M64:Y64),
                    IF(
                        M$4:Y$4=2,
                        M64:Y64,
                        ""),
                    ""))
            ),
            IF(
                Parameters!$D$17=1,
                IFERROR(
                    IF(
                        OR(
                            IF(
                                ISNUMBER(M64:Y64),
                                IF(
                                    M$4:Y$4=1,
                                    M64:Y64,
                                    ""),
                                "")
                            =0),
                        0,
                        GEOMEAN(IF(
                            ISNUMBER(M64:Y64),
                            IF(
                                M$4:Y$4=1,
                                M64:Y64,
                                ""),
                            ""))
                    ),
                    IF(
                        OR(IF(
                            ISNUMBER(M64:Y64),
                            IF(
                                M$4:Y$4=2,
                                M64:Y64,
                                ""),
                            "")
                            =0),
                        0,
                        GEOMEAN(IF(
                            ISNUMBER(M64:Y64),
                            IF(
                                M$4:Y$4=2,
                                M64:Y64,
                                ""),
                            "")))
                )
            )
        )
    )
)</f>
        <v>5.1428571428571397</v>
      </c>
      <c r="I64" s="191" cm="1">
        <f t="array" ref="I64">IF(
    SUM(IF(
            ISNUMBER(
                IF(
                    $M$5:$Y$5,
                    (M64:Y64),
                    "")),
            1,
            0))
        =0,
    NA(),
    IF(
        Parameters!$D$15=1,
        IF(
            SUM(--(ISNUMBER(IF($M$5:$Y$5=1,(M64:Y64),""))))&gt;0,
            MAX(IF(
                ISNUMBER(M64:Y64),
                IF(
                    M$5:Y$5=1,
                    M64:Y64,
                    ""),
                "")),
            MAX(IF(
                ISNUMBER(M64:Y64),
                IF(
                    M$5:Y$5=2,
                    M64:Y64,
                    ""),
                ""))
        ),
        IF(
            Parameters!$D$16=1,
            IFERROR(
                AVERAGE(IF(
                    ISNUMBER(M64:Y64),
                    IF(
                        M$5:Y$5=1,
                        M64:Y64,
                        ""),
                    "")),
                AVERAGE(IF(
                    ISNUMBER(M64:Y64),
                    IF(
                        M$5:Y$5=2,
                        M64:Y64,
                        ""),
                    ""))
            ),
            IF(
                Parameters!$D$17=1,
                IFERROR(
                    IF(
                        OR(
                            IF(
                                ISNUMBER(M64:Y64),
                                IF(
                                    M$5:Y$5=1,
                                    M64:Y64,
                                    ""),
                                "")
                            =0),
                        0,
                        GEOMEAN(IF(
                            ISNUMBER(M64:Y64),
                            IF(
                                M$5:Y$5=1,
                                M64:Y64,
                                ""),
                            ""))
                    ),
                    IF(
                        OR(IF(
                            ISNUMBER(M64:Y64),
                            IF(
                                M$5:Y$5=2,
                                M64:Y64,
                                ""),
                            "")
                            =0),
                        0,
                        GEOMEAN(IF(
                            ISNUMBER(M64:Y64),
                            IF(
                                M$5:Y$5=2,
                                M64:Y64,
                                ""),
                            "")))
                )
            )
        )
    )
)</f>
        <v>0</v>
      </c>
      <c r="J64" s="242">
        <v>46281</v>
      </c>
      <c r="K64" s="242">
        <v>46281</v>
      </c>
      <c r="L64" s="91" t="s">
        <v>101</v>
      </c>
      <c r="M64" s="192">
        <v>5.1428571428571397</v>
      </c>
      <c r="N64" s="192">
        <v>0</v>
      </c>
      <c r="O64" s="192">
        <v>0</v>
      </c>
      <c r="P64" s="192" t="s">
        <v>409</v>
      </c>
      <c r="Q64" s="192">
        <v>3.6</v>
      </c>
      <c r="R64" s="192">
        <v>-3.9</v>
      </c>
      <c r="S64" s="192">
        <v>-5.0000000000001397E-3</v>
      </c>
      <c r="T64" s="192" t="s">
        <v>409</v>
      </c>
      <c r="U64"/>
      <c r="V64"/>
      <c r="W64"/>
      <c r="X64"/>
      <c r="Y64" s="192"/>
      <c r="Z64" s="192"/>
      <c r="AF64" s="34"/>
      <c r="AG64" s="34"/>
      <c r="AH64" s="34"/>
      <c r="AI64" s="34"/>
      <c r="AJ64" s="34"/>
      <c r="AK64" s="34"/>
      <c r="AL64" s="195"/>
      <c r="AM64" s="195"/>
      <c r="AN64" s="80"/>
      <c r="AO64" s="80"/>
      <c r="AP64" s="80"/>
      <c r="AQ64" s="35"/>
    </row>
    <row r="65" spans="1:43" x14ac:dyDescent="0.2">
      <c r="A65" s="84">
        <v>58</v>
      </c>
      <c r="B65" s="84" t="str">
        <f ca="1"/>
        <v>Egypt, Arab Rep.</v>
      </c>
      <c r="C65" s="84" t="str">
        <f ca="1"/>
        <v>EGY</v>
      </c>
      <c r="D65" s="219" t="str">
        <f ca="1"/>
        <v>MEA           Middle East &amp; North Africa</v>
      </c>
      <c r="E65" s="219" t="str">
        <f ca="1"/>
        <v>IBRD</v>
      </c>
      <c r="F65" s="190" t="str">
        <f t="shared" ca="1" si="3"/>
        <v/>
      </c>
      <c r="G65" s="80">
        <f>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0.76662525768088274</v>
      </c>
      <c r="H65" s="80" cm="1">
        <f t="array" ref="H65">IF(
    SUM(IF(
            ISNUMBER(
                IF(
                    $M$4:$Y$4,
                    (M65:Y65),
                    "")),
            1,
            0))
        =0,
    NA(),
    IF(
        Parameters!$D$15=1,
        IF(
            SUM(--(ISNUMBER(IF($M$4:$Y$4=1,(M65:Y65),""))))&gt;0,
            MAX(IF(
                ISNUMBER(M65:Y65),
                IF(
                    M$4:Y$4=1,
                    M65:Y65,
                    ""),
                "")),
            MAX(IF(
                ISNUMBER(M65:Y65),
                IF(
                    M$4:Y$4=2,
                    M65:Y65,
                    ""),
                ""))
        ),
        IF(
            Parameters!$D$16=1,
            IFERROR(
                AVERAGE(IF(
                    ISNUMBER(M65:Y65),
                    IF(
                        M$4:Y$4=1,
                        M65:Y65,
                        ""),
                    "")),
                AVERAGE(IF(
                    ISNUMBER(M65:Y65),
                    IF(
                        M$4:Y$4=2,
                        M65:Y65,
                        ""),
                    ""))
            ),
            IF(
                Parameters!$D$17=1,
                IFERROR(
                    IF(
                        OR(
                            IF(
                                ISNUMBER(M65:Y65),
                                IF(
                                    M$4:Y$4=1,
                                    M65:Y65,
                                    ""),
                                "")
                            =0),
                        0,
                        GEOMEAN(IF(
                            ISNUMBER(M65:Y65),
                            IF(
                                M$4:Y$4=1,
                                M65:Y65,
                                ""),
                            ""))
                    ),
                    IF(
                        OR(IF(
                            ISNUMBER(M65:Y65),
                            IF(
                                M$4:Y$4=2,
                                M65:Y65,
                                ""),
                            "")
                            =0),
                        0,
                        GEOMEAN(IF(
                            ISNUMBER(M65:Y65),
                            IF(
                                M$4:Y$4=2,
                                M65:Y65,
                                ""),
                            "")))
                )
            )
        )
    )
)</f>
        <v>4.8571428571428497</v>
      </c>
      <c r="I65" s="191" cm="1">
        <f t="array" ref="I65">IF(
    SUM(IF(
            ISNUMBER(
                IF(
                    $M$5:$Y$5,
                    (M65:Y65),
                    "")),
            1,
            0))
        =0,
    NA(),
    IF(
        Parameters!$D$15=1,
        IF(
            SUM(--(ISNUMBER(IF($M$5:$Y$5=1,(M65:Y65),""))))&gt;0,
            MAX(IF(
                ISNUMBER(M65:Y65),
                IF(
                    M$5:Y$5=1,
                    M65:Y65,
                    ""),
                "")),
            MAX(IF(
                ISNUMBER(M65:Y65),
                IF(
                    M$5:Y$5=2,
                    M65:Y65,
                    ""),
                ""))
        ),
        IF(
            Parameters!$D$16=1,
            IFERROR(
                AVERAGE(IF(
                    ISNUMBER(M65:Y65),
                    IF(
                        M$5:Y$5=1,
                        M65:Y65,
                        ""),
                    "")),
                AVERAGE(IF(
                    ISNUMBER(M65:Y65),
                    IF(
                        M$5:Y$5=2,
                        M65:Y65,
                        ""),
                    ""))
            ),
            IF(
                Parameters!$D$17=1,
                IFERROR(
                    IF(
                        OR(
                            IF(
                                ISNUMBER(M65:Y65),
                                IF(
                                    M$5:Y$5=1,
                                    M65:Y65,
                                    ""),
                                "")
                            =0),
                        0,
                        GEOMEAN(IF(
                            ISNUMBER(M65:Y65),
                            IF(
                                M$5:Y$5=1,
                                M65:Y65,
                                ""),
                            ""))
                    ),
                    IF(
                        OR(IF(
                            ISNUMBER(M65:Y65),
                            IF(
                                M$5:Y$5=2,
                                M65:Y65,
                                ""),
                            "")
                            =0),
                        0,
                        GEOMEAN(IF(
                            ISNUMBER(M65:Y65),
                            IF(
                                M$5:Y$5=2,
                                M65:Y65,
                                ""),
                            "")))
                )
            )
        )
    )
)</f>
        <v>0.120999999999999</v>
      </c>
      <c r="J65" s="242">
        <v>45765</v>
      </c>
      <c r="K65" s="242">
        <v>45219</v>
      </c>
      <c r="L65" s="91" t="s">
        <v>102</v>
      </c>
      <c r="M65" s="192">
        <v>4.8571428571428497</v>
      </c>
      <c r="N65" s="192">
        <v>0.120999999999999</v>
      </c>
      <c r="O65" s="192">
        <v>0</v>
      </c>
      <c r="P65" s="192" t="s">
        <v>409</v>
      </c>
      <c r="Q65" s="192">
        <v>3.4</v>
      </c>
      <c r="R65" s="192">
        <v>-0.16500000000000001</v>
      </c>
      <c r="S65" s="192">
        <v>-0.14000000000000001</v>
      </c>
      <c r="T65" s="192" t="s">
        <v>409</v>
      </c>
      <c r="U65"/>
      <c r="V65"/>
      <c r="W65"/>
      <c r="X65"/>
      <c r="Y65" s="192"/>
      <c r="Z65" s="192"/>
      <c r="AF65" s="34"/>
      <c r="AG65" s="34"/>
      <c r="AH65" s="34"/>
      <c r="AI65" s="34"/>
      <c r="AJ65" s="34"/>
      <c r="AK65" s="34"/>
      <c r="AL65" s="195"/>
      <c r="AM65" s="195"/>
      <c r="AN65" s="80"/>
      <c r="AO65" s="80"/>
      <c r="AP65" s="80"/>
      <c r="AQ65" s="35"/>
    </row>
    <row r="66" spans="1:43" x14ac:dyDescent="0.2">
      <c r="A66" s="84">
        <v>59</v>
      </c>
      <c r="B66" s="84" t="str">
        <f ca="1"/>
        <v>Eritrea</v>
      </c>
      <c r="C66" s="84" t="str">
        <f ca="1"/>
        <v>ERI</v>
      </c>
      <c r="D66" s="219" t="str">
        <f ca="1"/>
        <v>SSF           Sub-Saharan Africa</v>
      </c>
      <c r="E66" s="219" t="str">
        <f ca="1"/>
        <v>IDA</v>
      </c>
      <c r="F66" s="190" t="str">
        <f t="shared" ca="1" si="3"/>
        <v/>
      </c>
      <c r="G66" s="80">
        <f>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0</v>
      </c>
      <c r="H66" s="80" cm="1">
        <f t="array" ref="H66">IF(
    SUM(IF(
            ISNUMBER(
                IF(
                    $M$4:$Y$4,
                    (M66:Y66),
                    "")),
            1,
            0))
        =0,
    NA(),
    IF(
        Parameters!$D$15=1,
        IF(
            SUM(--(ISNUMBER(IF($M$4:$Y$4=1,(M66:Y66),""))))&gt;0,
            MAX(IF(
                ISNUMBER(M66:Y66),
                IF(
                    M$4:Y$4=1,
                    M66:Y66,
                    ""),
                "")),
            MAX(IF(
                ISNUMBER(M66:Y66),
                IF(
                    M$4:Y$4=2,
                    M66:Y66,
                    ""),
                ""))
        ),
        IF(
            Parameters!$D$16=1,
            IFERROR(
                AVERAGE(IF(
                    ISNUMBER(M66:Y66),
                    IF(
                        M$4:Y$4=1,
                        M66:Y66,
                        ""),
                    "")),
                AVERAGE(IF(
                    ISNUMBER(M66:Y66),
                    IF(
                        M$4:Y$4=2,
                        M66:Y66,
                        ""),
                    ""))
            ),
            IF(
                Parameters!$D$17=1,
                IFERROR(
                    IF(
                        OR(
                            IF(
                                ISNUMBER(M66:Y66),
                                IF(
                                    M$4:Y$4=1,
                                    M66:Y66,
                                    ""),
                                "")
                            =0),
                        0,
                        GEOMEAN(IF(
                            ISNUMBER(M66:Y66),
                            IF(
                                M$4:Y$4=1,
                                M66:Y66,
                                ""),
                            ""))
                    ),
                    IF(
                        OR(IF(
                            ISNUMBER(M66:Y66),
                            IF(
                                M$4:Y$4=2,
                                M66:Y66,
                                ""),
                            "")
                            =0),
                        0,
                        GEOMEAN(IF(
                            ISNUMBER(M66:Y66),
                            IF(
                                M$4:Y$4=2,
                                M66:Y66,
                                ""),
                            "")))
                )
            )
        )
    )
)</f>
        <v>9.1428571428571406</v>
      </c>
      <c r="I66" s="191" cm="1">
        <f t="array" ref="I66">IF(
    SUM(IF(
            ISNUMBER(
                IF(
                    $M$5:$Y$5,
                    (M66:Y66),
                    "")),
            1,
            0))
        =0,
    NA(),
    IF(
        Parameters!$D$15=1,
        IF(
            SUM(--(ISNUMBER(IF($M$5:$Y$5=1,(M66:Y66),""))))&gt;0,
            MAX(IF(
                ISNUMBER(M66:Y66),
                IF(
                    M$5:Y$5=1,
                    M66:Y66,
                    ""),
                "")),
            MAX(IF(
                ISNUMBER(M66:Y66),
                IF(
                    M$5:Y$5=2,
                    M66:Y66,
                    ""),
                ""))
        ),
        IF(
            Parameters!$D$16=1,
            IFERROR(
                AVERAGE(IF(
                    ISNUMBER(M66:Y66),
                    IF(
                        M$5:Y$5=1,
                        M66:Y66,
                        ""),
                    "")),
                AVERAGE(IF(
                    ISNUMBER(M66:Y66),
                    IF(
                        M$5:Y$5=2,
                        M66:Y66,
                        ""),
                    ""))
            ),
            IF(
                Parameters!$D$17=1,
                IFERROR(
                    IF(
                        OR(
                            IF(
                                ISNUMBER(M66:Y66),
                                IF(
                                    M$5:Y$5=1,
                                    M66:Y66,
                                    ""),
                                "")
                            =0),
                        0,
                        GEOMEAN(IF(
                            ISNUMBER(M66:Y66),
                            IF(
                                M$5:Y$5=1,
                                M66:Y66,
                                ""),
                            ""))
                    ),
                    IF(
                        OR(IF(
                            ISNUMBER(M66:Y66),
                            IF(
                                M$5:Y$5=2,
                                M66:Y66,
                                ""),
                            "")
                            =0),
                        0,
                        GEOMEAN(IF(
                            ISNUMBER(M66:Y66),
                            IF(
                                M$5:Y$5=2,
                                M66:Y66,
                                ""),
                            "")))
                )
            )
        )
    )
)</f>
        <v>0</v>
      </c>
      <c r="J66" s="242">
        <v>46281</v>
      </c>
      <c r="K66" s="242">
        <v>46281</v>
      </c>
      <c r="L66" s="91" t="s">
        <v>104</v>
      </c>
      <c r="M66" s="192">
        <v>9.1428571428571406</v>
      </c>
      <c r="N66" s="192" t="s">
        <v>409</v>
      </c>
      <c r="O66" s="192">
        <v>0</v>
      </c>
      <c r="P66" s="192" t="s">
        <v>409</v>
      </c>
      <c r="Q66" s="192">
        <v>6.4</v>
      </c>
      <c r="R66" s="192">
        <v>-0.67000000000000104</v>
      </c>
      <c r="S66" s="192">
        <v>-0.64999999999999802</v>
      </c>
      <c r="T66" s="192" t="s">
        <v>409</v>
      </c>
      <c r="U66"/>
      <c r="V66"/>
      <c r="W66"/>
      <c r="X66"/>
      <c r="Y66" s="192"/>
      <c r="Z66" s="192"/>
      <c r="AF66" s="34"/>
      <c r="AG66" s="34"/>
      <c r="AH66" s="34"/>
      <c r="AI66" s="34"/>
      <c r="AJ66" s="34"/>
      <c r="AK66" s="34"/>
      <c r="AL66" s="195"/>
      <c r="AM66" s="195"/>
      <c r="AN66" s="80"/>
      <c r="AO66" s="80"/>
      <c r="AP66" s="80"/>
      <c r="AQ66" s="35"/>
    </row>
    <row r="67" spans="1:43" x14ac:dyDescent="0.2">
      <c r="A67" s="84">
        <v>60</v>
      </c>
      <c r="B67" s="84" t="str">
        <f ca="1"/>
        <v>Spain</v>
      </c>
      <c r="C67" s="84" t="str">
        <f ca="1"/>
        <v>ESP</v>
      </c>
      <c r="D67" s="219" t="str">
        <f ca="1"/>
        <v>ECS           Europe &amp; Central Asia</v>
      </c>
      <c r="E67" s="219" t="str">
        <f ca="1"/>
        <v>NA</v>
      </c>
      <c r="F67" s="190" t="str">
        <f t="shared" ca="1" si="3"/>
        <v/>
      </c>
      <c r="G67" s="80">
        <f>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0</v>
      </c>
      <c r="H67" s="80" cm="1">
        <f t="array" ref="H67">IF(
    SUM(IF(
            ISNUMBER(
                IF(
                    $M$4:$Y$4,
                    (M67:Y67),
                    "")),
            1,
            0))
        =0,
    NA(),
    IF(
        Parameters!$D$15=1,
        IF(
            SUM(--(ISNUMBER(IF($M$4:$Y$4=1,(M67:Y67),""))))&gt;0,
            MAX(IF(
                ISNUMBER(M67:Y67),
                IF(
                    M$4:Y$4=1,
                    M67:Y67,
                    ""),
                "")),
            MAX(IF(
                ISNUMBER(M67:Y67),
                IF(
                    M$4:Y$4=2,
                    M67:Y67,
                    ""),
                ""))
        ),
        IF(
            Parameters!$D$16=1,
            IFERROR(
                AVERAGE(IF(
                    ISNUMBER(M67:Y67),
                    IF(
                        M$4:Y$4=1,
                        M67:Y67,
                        ""),
                    "")),
                AVERAGE(IF(
                    ISNUMBER(M67:Y67),
                    IF(
                        M$4:Y$4=2,
                        M67:Y67,
                        ""),
                    ""))
            ),
            IF(
                Parameters!$D$17=1,
                IFERROR(
                    IF(
                        OR(
                            IF(
                                ISNUMBER(M67:Y67),
                                IF(
                                    M$4:Y$4=1,
                                    M67:Y67,
                                    ""),
                                "")
                            =0),
                        0,
                        GEOMEAN(IF(
                            ISNUMBER(M67:Y67),
                            IF(
                                M$4:Y$4=1,
                                M67:Y67,
                                ""),
                            ""))
                    ),
                    IF(
                        OR(IF(
                            ISNUMBER(M67:Y67),
                            IF(
                                M$4:Y$4=2,
                                M67:Y67,
                                ""),
                            "")
                            =0),
                        0,
                        GEOMEAN(IF(
                            ISNUMBER(M67:Y67),
                            IF(
                                M$4:Y$4=2,
                                M67:Y67,
                                ""),
                            "")))
                )
            )
        )
    )
)</f>
        <v>0.57142857142857095</v>
      </c>
      <c r="I67" s="191" cm="1">
        <f t="array" ref="I67">IF(
    SUM(IF(
            ISNUMBER(
                IF(
                    $M$5:$Y$5,
                    (M67:Y67),
                    "")),
            1,
            0))
        =0,
    NA(),
    IF(
        Parameters!$D$15=1,
        IF(
            SUM(--(ISNUMBER(IF($M$5:$Y$5=1,(M67:Y67),""))))&gt;0,
            MAX(IF(
                ISNUMBER(M67:Y67),
                IF(
                    M$5:Y$5=1,
                    M67:Y67,
                    ""),
                "")),
            MAX(IF(
                ISNUMBER(M67:Y67),
                IF(
                    M$5:Y$5=2,
                    M67:Y67,
                    ""),
                ""))
        ),
        IF(
            Parameters!$D$16=1,
            IFERROR(
                AVERAGE(IF(
                    ISNUMBER(M67:Y67),
                    IF(
                        M$5:Y$5=1,
                        M67:Y67,
                        ""),
                    "")),
                AVERAGE(IF(
                    ISNUMBER(M67:Y67),
                    IF(
                        M$5:Y$5=2,
                        M67:Y67,
                        ""),
                    ""))
            ),
            IF(
                Parameters!$D$17=1,
                IFERROR(
                    IF(
                        OR(
                            IF(
                                ISNUMBER(M67:Y67),
                                IF(
                                    M$5:Y$5=1,
                                    M67:Y67,
                                    ""),
                                "")
                            =0),
                        0,
                        GEOMEAN(IF(
                            ISNUMBER(M67:Y67),
                            IF(
                                M$5:Y$5=1,
                                M67:Y67,
                                ""),
                            ""))
                    ),
                    IF(
                        OR(IF(
                            ISNUMBER(M67:Y67),
                            IF(
                                M$5:Y$5=2,
                                M67:Y67,
                                ""),
                            "")
                            =0),
                        0,
                        GEOMEAN(IF(
                            ISNUMBER(M67:Y67),
                            IF(
                                M$5:Y$5=2,
                                M67:Y67,
                                ""),
                            "")))
                )
            )
        )
    )
)</f>
        <v>0</v>
      </c>
      <c r="J67" s="242">
        <v>45765</v>
      </c>
      <c r="K67" s="242">
        <v>46281</v>
      </c>
      <c r="L67" s="91" t="s">
        <v>106</v>
      </c>
      <c r="M67" s="192">
        <v>0.57142857142857095</v>
      </c>
      <c r="N67" s="192">
        <v>-0.70599999999999896</v>
      </c>
      <c r="O67" s="192">
        <v>0</v>
      </c>
      <c r="P67" s="192" t="s">
        <v>409</v>
      </c>
      <c r="Q67" s="192">
        <v>0.4</v>
      </c>
      <c r="R67" s="192">
        <v>-1.0000000000000101E-2</v>
      </c>
      <c r="S67" s="192">
        <v>-4.9999999999999697E-3</v>
      </c>
      <c r="T67" s="192" t="s">
        <v>409</v>
      </c>
      <c r="U67"/>
      <c r="V67"/>
      <c r="W67"/>
      <c r="X67"/>
      <c r="Y67" s="192"/>
      <c r="Z67" s="192"/>
      <c r="AF67" s="34"/>
      <c r="AG67" s="34"/>
      <c r="AH67" s="34"/>
      <c r="AI67" s="34"/>
      <c r="AJ67" s="34"/>
      <c r="AK67" s="34"/>
      <c r="AL67" s="195"/>
      <c r="AM67" s="195"/>
      <c r="AN67" s="80"/>
      <c r="AO67" s="80"/>
      <c r="AP67" s="80"/>
      <c r="AQ67" s="35"/>
    </row>
    <row r="68" spans="1:43" x14ac:dyDescent="0.2">
      <c r="A68" s="84">
        <v>61</v>
      </c>
      <c r="B68" s="84" t="str">
        <f ca="1"/>
        <v>Estonia</v>
      </c>
      <c r="C68" s="84" t="str">
        <f ca="1"/>
        <v>EST</v>
      </c>
      <c r="D68" s="219" t="str">
        <f ca="1"/>
        <v>ECS           Europe &amp; Central Asia</v>
      </c>
      <c r="E68" s="219" t="str">
        <f ca="1"/>
        <v>NA</v>
      </c>
      <c r="F68" s="190" t="str">
        <f t="shared" ca="1" si="3"/>
        <v/>
      </c>
      <c r="G68" s="80">
        <f>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0</v>
      </c>
      <c r="H68" s="80" cm="1">
        <f t="array" ref="H68">IF(
    SUM(IF(
            ISNUMBER(
                IF(
                    $M$4:$Y$4,
                    (M68:Y68),
                    "")),
            1,
            0))
        =0,
    NA(),
    IF(
        Parameters!$D$15=1,
        IF(
            SUM(--(ISNUMBER(IF($M$4:$Y$4=1,(M68:Y68),""))))&gt;0,
            MAX(IF(
                ISNUMBER(M68:Y68),
                IF(
                    M$4:Y$4=1,
                    M68:Y68,
                    ""),
                "")),
            MAX(IF(
                ISNUMBER(M68:Y68),
                IF(
                    M$4:Y$4=2,
                    M68:Y68,
                    ""),
                ""))
        ),
        IF(
            Parameters!$D$16=1,
            IFERROR(
                AVERAGE(IF(
                    ISNUMBER(M68:Y68),
                    IF(
                        M$4:Y$4=1,
                        M68:Y68,
                        ""),
                    "")),
                AVERAGE(IF(
                    ISNUMBER(M68:Y68),
                    IF(
                        M$4:Y$4=2,
                        M68:Y68,
                        ""),
                    ""))
            ),
            IF(
                Parameters!$D$17=1,
                IFERROR(
                    IF(
                        OR(
                            IF(
                                ISNUMBER(M68:Y68),
                                IF(
                                    M$4:Y$4=1,
                                    M68:Y68,
                                    ""),
                                "")
                            =0),
                        0,
                        GEOMEAN(IF(
                            ISNUMBER(M68:Y68),
                            IF(
                                M$4:Y$4=1,
                                M68:Y68,
                                ""),
                            ""))
                    ),
                    IF(
                        OR(IF(
                            ISNUMBER(M68:Y68),
                            IF(
                                M$4:Y$4=2,
                                M68:Y68,
                                ""),
                            "")
                            =0),
                        0,
                        GEOMEAN(IF(
                            ISNUMBER(M68:Y68),
                            IF(
                                M$4:Y$4=2,
                                M68:Y68,
                                ""),
                            "")))
                )
            )
        )
    )
)</f>
        <v>0.57142857142857095</v>
      </c>
      <c r="I68" s="191" cm="1">
        <f t="array" ref="I68">IF(
    SUM(IF(
            ISNUMBER(
                IF(
                    $M$5:$Y$5,
                    (M68:Y68),
                    "")),
            1,
            0))
        =0,
    NA(),
    IF(
        Parameters!$D$15=1,
        IF(
            SUM(--(ISNUMBER(IF($M$5:$Y$5=1,(M68:Y68),""))))&gt;0,
            MAX(IF(
                ISNUMBER(M68:Y68),
                IF(
                    M$5:Y$5=1,
                    M68:Y68,
                    ""),
                "")),
            MAX(IF(
                ISNUMBER(M68:Y68),
                IF(
                    M$5:Y$5=2,
                    M68:Y68,
                    ""),
                ""))
        ),
        IF(
            Parameters!$D$16=1,
            IFERROR(
                AVERAGE(IF(
                    ISNUMBER(M68:Y68),
                    IF(
                        M$5:Y$5=1,
                        M68:Y68,
                        ""),
                    "")),
                AVERAGE(IF(
                    ISNUMBER(M68:Y68),
                    IF(
                        M$5:Y$5=2,
                        M68:Y68,
                        ""),
                    ""))
            ),
            IF(
                Parameters!$D$17=1,
                IFERROR(
                    IF(
                        OR(
                            IF(
                                ISNUMBER(M68:Y68),
                                IF(
                                    M$5:Y$5=1,
                                    M68:Y68,
                                    ""),
                                "")
                            =0),
                        0,
                        GEOMEAN(IF(
                            ISNUMBER(M68:Y68),
                            IF(
                                M$5:Y$5=1,
                                M68:Y68,
                                ""),
                            ""))
                    ),
                    IF(
                        OR(IF(
                            ISNUMBER(M68:Y68),
                            IF(
                                M$5:Y$5=2,
                                M68:Y68,
                                ""),
                            "")
                            =0),
                        0,
                        GEOMEAN(IF(
                            ISNUMBER(M68:Y68),
                            IF(
                                M$5:Y$5=2,
                                M68:Y68,
                                ""),
                            "")))
                )
            )
        )
    )
)</f>
        <v>0</v>
      </c>
      <c r="J68" s="242">
        <v>45765</v>
      </c>
      <c r="K68" s="242">
        <v>46281</v>
      </c>
      <c r="L68" s="91" t="s">
        <v>108</v>
      </c>
      <c r="M68" s="192">
        <v>0.57142857142857095</v>
      </c>
      <c r="N68" s="192">
        <v>-0.35599999999999898</v>
      </c>
      <c r="O68" s="192">
        <v>0</v>
      </c>
      <c r="P68" s="192" t="s">
        <v>409</v>
      </c>
      <c r="Q68" s="192">
        <v>0.4</v>
      </c>
      <c r="R68" s="192">
        <v>-5.0000000000000096E-3</v>
      </c>
      <c r="S68" s="192">
        <v>-9.9999999999999794E-3</v>
      </c>
      <c r="T68" s="192" t="s">
        <v>409</v>
      </c>
      <c r="U68"/>
      <c r="V68"/>
      <c r="W68"/>
      <c r="X68"/>
      <c r="Y68" s="192"/>
      <c r="Z68" s="192"/>
      <c r="AF68" s="34"/>
      <c r="AG68" s="34"/>
      <c r="AH68" s="34"/>
      <c r="AI68" s="34"/>
      <c r="AJ68" s="34"/>
      <c r="AK68" s="34"/>
      <c r="AL68" s="195"/>
      <c r="AM68" s="195"/>
      <c r="AN68" s="80"/>
      <c r="AO68" s="80"/>
      <c r="AP68" s="80"/>
      <c r="AQ68" s="35"/>
    </row>
    <row r="69" spans="1:43" x14ac:dyDescent="0.2">
      <c r="A69" s="84">
        <v>62</v>
      </c>
      <c r="B69" s="84" t="str">
        <f ca="1"/>
        <v>Ethiopia</v>
      </c>
      <c r="C69" s="84" t="str">
        <f ca="1"/>
        <v>ETH</v>
      </c>
      <c r="D69" s="219" t="str">
        <f ca="1"/>
        <v>SSF           Sub-Saharan Africa</v>
      </c>
      <c r="E69" s="219" t="str">
        <f ca="1"/>
        <v>IDA</v>
      </c>
      <c r="F69" s="190" t="str">
        <f t="shared" ca="1" si="3"/>
        <v/>
      </c>
      <c r="G69" s="80">
        <f>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0</v>
      </c>
      <c r="H69" s="80" cm="1">
        <f t="array" ref="H69">IF(
    SUM(IF(
            ISNUMBER(
                IF(
                    $M$4:$Y$4,
                    (M69:Y69),
                    "")),
            1,
            0))
        =0,
    NA(),
    IF(
        Parameters!$D$15=1,
        IF(
            SUM(--(ISNUMBER(IF($M$4:$Y$4=1,(M69:Y69),""))))&gt;0,
            MAX(IF(
                ISNUMBER(M69:Y69),
                IF(
                    M$4:Y$4=1,
                    M69:Y69,
                    ""),
                "")),
            MAX(IF(
                ISNUMBER(M69:Y69),
                IF(
                    M$4:Y$4=2,
                    M69:Y69,
                    ""),
                ""))
        ),
        IF(
            Parameters!$D$16=1,
            IFERROR(
                AVERAGE(IF(
                    ISNUMBER(M69:Y69),
                    IF(
                        M$4:Y$4=1,
                        M69:Y69,
                        ""),
                    "")),
                AVERAGE(IF(
                    ISNUMBER(M69:Y69),
                    IF(
                        M$4:Y$4=2,
                        M69:Y69,
                        ""),
                    ""))
            ),
            IF(
                Parameters!$D$17=1,
                IFERROR(
                    IF(
                        OR(
                            IF(
                                ISNUMBER(M69:Y69),
                                IF(
                                    M$4:Y$4=1,
                                    M69:Y69,
                                    ""),
                                "")
                            =0),
                        0,
                        GEOMEAN(IF(
                            ISNUMBER(M69:Y69),
                            IF(
                                M$4:Y$4=1,
                                M69:Y69,
                                ""),
                            ""))
                    ),
                    IF(
                        OR(IF(
                            ISNUMBER(M69:Y69),
                            IF(
                                M$4:Y$4=2,
                                M69:Y69,
                                ""),
                            "")
                            =0),
                        0,
                        GEOMEAN(IF(
                            ISNUMBER(M69:Y69),
                            IF(
                                M$4:Y$4=2,
                                M69:Y69,
                                ""),
                            "")))
                )
            )
        )
    )
)</f>
        <v>9.71428571428571</v>
      </c>
      <c r="I69" s="191" cm="1">
        <f t="array" ref="I69">IF(
    SUM(IF(
            ISNUMBER(
                IF(
                    $M$5:$Y$5,
                    (M69:Y69),
                    "")),
            1,
            0))
        =0,
    NA(),
    IF(
        Parameters!$D$15=1,
        IF(
            SUM(--(ISNUMBER(IF($M$5:$Y$5=1,(M69:Y69),""))))&gt;0,
            MAX(IF(
                ISNUMBER(M69:Y69),
                IF(
                    M$5:Y$5=1,
                    M69:Y69,
                    ""),
                "")),
            MAX(IF(
                ISNUMBER(M69:Y69),
                IF(
                    M$5:Y$5=2,
                    M69:Y69,
                    ""),
                ""))
        ),
        IF(
            Parameters!$D$16=1,
            IFERROR(
                AVERAGE(IF(
                    ISNUMBER(M69:Y69),
                    IF(
                        M$5:Y$5=1,
                        M69:Y69,
                        ""),
                    "")),
                AVERAGE(IF(
                    ISNUMBER(M69:Y69),
                    IF(
                        M$5:Y$5=2,
                        M69:Y69,
                        ""),
                    ""))
            ),
            IF(
                Parameters!$D$17=1,
                IFERROR(
                    IF(
                        OR(
                            IF(
                                ISNUMBER(M69:Y69),
                                IF(
                                    M$5:Y$5=1,
                                    M69:Y69,
                                    ""),
                                "")
                            =0),
                        0,
                        GEOMEAN(IF(
                            ISNUMBER(M69:Y69),
                            IF(
                                M$5:Y$5=1,
                                M69:Y69,
                                ""),
                            ""))
                    ),
                    IF(
                        OR(IF(
                            ISNUMBER(M69:Y69),
                            IF(
                                M$5:Y$5=2,
                                M69:Y69,
                                ""),
                            "")
                            =0),
                        0,
                        GEOMEAN(IF(
                            ISNUMBER(M69:Y69),
                            IF(
                                M$5:Y$5=2,
                                M69:Y69,
                                ""),
                            "")))
                )
            )
        )
    )
)</f>
        <v>0</v>
      </c>
      <c r="J69" s="242">
        <v>46281</v>
      </c>
      <c r="K69" s="242">
        <v>46281</v>
      </c>
      <c r="L69" s="91" t="s">
        <v>110</v>
      </c>
      <c r="M69" s="192">
        <v>9.71428571428571</v>
      </c>
      <c r="N69" s="192" t="s">
        <v>409</v>
      </c>
      <c r="O69" s="192">
        <v>0</v>
      </c>
      <c r="P69" s="192" t="s">
        <v>409</v>
      </c>
      <c r="Q69" s="192">
        <v>6.8</v>
      </c>
      <c r="R69" s="192">
        <v>-2.585</v>
      </c>
      <c r="S69" s="192">
        <v>-2.14</v>
      </c>
      <c r="T69" s="192" t="s">
        <v>409</v>
      </c>
      <c r="U69"/>
      <c r="V69"/>
      <c r="W69"/>
      <c r="X69"/>
      <c r="Y69" s="192"/>
      <c r="Z69" s="192"/>
      <c r="AF69" s="34"/>
      <c r="AG69" s="34"/>
      <c r="AH69" s="34"/>
      <c r="AI69" s="34"/>
      <c r="AJ69" s="34"/>
      <c r="AK69" s="34"/>
      <c r="AL69" s="195"/>
      <c r="AM69" s="195"/>
      <c r="AN69" s="80"/>
      <c r="AO69" s="80"/>
      <c r="AP69" s="80"/>
      <c r="AQ69" s="35"/>
    </row>
    <row r="70" spans="1:43" x14ac:dyDescent="0.2">
      <c r="A70" s="84">
        <v>63</v>
      </c>
      <c r="B70" s="84" t="str">
        <f ca="1"/>
        <v>Finland</v>
      </c>
      <c r="C70" s="84" t="str">
        <f ca="1"/>
        <v>FIN</v>
      </c>
      <c r="D70" s="219" t="str">
        <f ca="1"/>
        <v>ECS           Europe &amp; Central Asia</v>
      </c>
      <c r="E70" s="219" t="str">
        <f ca="1"/>
        <v>NA</v>
      </c>
      <c r="F70" s="190" t="str">
        <f t="shared" ca="1" si="3"/>
        <v/>
      </c>
      <c r="G70" s="80">
        <f>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0.43638122258934359</v>
      </c>
      <c r="H70" s="80" cm="1">
        <f t="array" ref="H70">IF(
    SUM(IF(
            ISNUMBER(
                IF(
                    $M$4:$Y$4,
                    (M70:Y70),
                    "")),
            1,
            0))
        =0,
    NA(),
    IF(
        Parameters!$D$15=1,
        IF(
            SUM(--(ISNUMBER(IF($M$4:$Y$4=1,(M70:Y70),""))))&gt;0,
            MAX(IF(
                ISNUMBER(M70:Y70),
                IF(
                    M$4:Y$4=1,
                    M70:Y70,
                    ""),
                "")),
            MAX(IF(
                ISNUMBER(M70:Y70),
                IF(
                    M$4:Y$4=2,
                    M70:Y70,
                    ""),
                ""))
        ),
        IF(
            Parameters!$D$16=1,
            IFERROR(
                AVERAGE(IF(
                    ISNUMBER(M70:Y70),
                    IF(
                        M$4:Y$4=1,
                        M70:Y70,
                        ""),
                    "")),
                AVERAGE(IF(
                    ISNUMBER(M70:Y70),
                    IF(
                        M$4:Y$4=2,
                        M70:Y70,
                        ""),
                    ""))
            ),
            IF(
                Parameters!$D$17=1,
                IFERROR(
                    IF(
                        OR(
                            IF(
                                ISNUMBER(M70:Y70),
                                IF(
                                    M$4:Y$4=1,
                                    M70:Y70,
                                    ""),
                                "")
                            =0),
                        0,
                        GEOMEAN(IF(
                            ISNUMBER(M70:Y70),
                            IF(
                                M$4:Y$4=1,
                                M70:Y70,
                                ""),
                            ""))
                    ),
                    IF(
                        OR(IF(
                            ISNUMBER(M70:Y70),
                            IF(
                                M$4:Y$4=2,
                                M70:Y70,
                                ""),
                            "")
                            =0),
                        0,
                        GEOMEAN(IF(
                            ISNUMBER(M70:Y70),
                            IF(
                                M$4:Y$4=2,
                                M70:Y70,
                                ""),
                            "")))
                )
            )
        )
    )
)</f>
        <v>0.14285714285714199</v>
      </c>
      <c r="I70" s="191" cm="1">
        <f t="array" ref="I70">IF(
    SUM(IF(
            ISNUMBER(
                IF(
                    $M$5:$Y$5,
                    (M70:Y70),
                    "")),
            1,
            0))
        =0,
    NA(),
    IF(
        Parameters!$D$15=1,
        IF(
            SUM(--(ISNUMBER(IF($M$5:$Y$5=1,(M70:Y70),""))))&gt;0,
            MAX(IF(
                ISNUMBER(M70:Y70),
                IF(
                    M$5:Y$5=1,
                    M70:Y70,
                    ""),
                "")),
            MAX(IF(
                ISNUMBER(M70:Y70),
                IF(
                    M$5:Y$5=2,
                    M70:Y70,
                    ""),
                ""))
        ),
        IF(
            Parameters!$D$16=1,
            IFERROR(
                AVERAGE(IF(
                    ISNUMBER(M70:Y70),
                    IF(
                        M$5:Y$5=1,
                        M70:Y70,
                        ""),
                    "")),
                AVERAGE(IF(
                    ISNUMBER(M70:Y70),
                    IF(
                        M$5:Y$5=2,
                        M70:Y70,
                        ""),
                    ""))
            ),
            IF(
                Parameters!$D$17=1,
                IFERROR(
                    IF(
                        OR(
                            IF(
                                ISNUMBER(M70:Y70),
                                IF(
                                    M$5:Y$5=1,
                                    M70:Y70,
                                    ""),
                                "")
                            =0),
                        0,
                        GEOMEAN(IF(
                            ISNUMBER(M70:Y70),
                            IF(
                                M$5:Y$5=1,
                                M70:Y70,
                                ""),
                            ""))
                    ),
                    IF(
                        OR(IF(
                            ISNUMBER(M70:Y70),
                            IF(
                                M$5:Y$5=2,
                                M70:Y70,
                                ""),
                            "")
                            =0),
                        0,
                        GEOMEAN(IF(
                            ISNUMBER(M70:Y70),
                            IF(
                                M$5:Y$5=2,
                                M70:Y70,
                                ""),
                            "")))
                )
            )
        )
    )
)</f>
        <v>1.333</v>
      </c>
      <c r="J70" s="242">
        <v>46281</v>
      </c>
      <c r="K70" s="242">
        <v>45219</v>
      </c>
      <c r="L70" s="91" t="s">
        <v>112</v>
      </c>
      <c r="M70" s="192">
        <v>0.14285714285714199</v>
      </c>
      <c r="N70" s="192">
        <v>1.333</v>
      </c>
      <c r="O70" s="192">
        <v>0</v>
      </c>
      <c r="P70" s="192" t="s">
        <v>409</v>
      </c>
      <c r="Q70" s="192">
        <v>0.1</v>
      </c>
      <c r="R70" s="192">
        <v>0</v>
      </c>
      <c r="S70" s="192">
        <v>0</v>
      </c>
      <c r="T70" s="192" t="s">
        <v>409</v>
      </c>
      <c r="U70"/>
      <c r="V70"/>
      <c r="W70"/>
      <c r="X70"/>
      <c r="Y70" s="192"/>
      <c r="Z70" s="192"/>
      <c r="AF70" s="34"/>
      <c r="AG70" s="34"/>
      <c r="AH70" s="34"/>
      <c r="AI70" s="34"/>
      <c r="AJ70" s="34"/>
      <c r="AK70" s="34"/>
      <c r="AL70" s="195"/>
      <c r="AM70" s="195"/>
      <c r="AN70" s="80"/>
      <c r="AO70" s="80"/>
      <c r="AP70" s="80"/>
      <c r="AQ70" s="35"/>
    </row>
    <row r="71" spans="1:43" x14ac:dyDescent="0.2">
      <c r="A71" s="84">
        <v>64</v>
      </c>
      <c r="B71" s="84" t="str">
        <f ca="1"/>
        <v>Fiji</v>
      </c>
      <c r="C71" s="84" t="str">
        <f ca="1"/>
        <v>FJI</v>
      </c>
      <c r="D71" s="219" t="str">
        <f ca="1"/>
        <v>EAS           East Asia &amp; Pacific</v>
      </c>
      <c r="E71" s="219" t="str">
        <f ca="1"/>
        <v>Blend</v>
      </c>
      <c r="F71" s="190" t="str">
        <f t="shared" ca="1" si="3"/>
        <v/>
      </c>
      <c r="G71" s="80">
        <f>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0</v>
      </c>
      <c r="H71" s="80" cm="1">
        <f t="array" ref="H71">IF(
    SUM(IF(
            ISNUMBER(
                IF(
                    $M$4:$Y$4,
                    (M71:Y71),
                    "")),
            1,
            0))
        =0,
    NA(),
    IF(
        Parameters!$D$15=1,
        IF(
            SUM(--(ISNUMBER(IF($M$4:$Y$4=1,(M71:Y71),""))))&gt;0,
            MAX(IF(
                ISNUMBER(M71:Y71),
                IF(
                    M$4:Y$4=1,
                    M71:Y71,
                    ""),
                "")),
            MAX(IF(
                ISNUMBER(M71:Y71),
                IF(
                    M$4:Y$4=2,
                    M71:Y71,
                    ""),
                ""))
        ),
        IF(
            Parameters!$D$16=1,
            IFERROR(
                AVERAGE(IF(
                    ISNUMBER(M71:Y71),
                    IF(
                        M$4:Y$4=1,
                        M71:Y71,
                        ""),
                    "")),
                AVERAGE(IF(
                    ISNUMBER(M71:Y71),
                    IF(
                        M$4:Y$4=2,
                        M71:Y71,
                        ""),
                    ""))
            ),
            IF(
                Parameters!$D$17=1,
                IFERROR(
                    IF(
                        OR(
                            IF(
                                ISNUMBER(M71:Y71),
                                IF(
                                    M$4:Y$4=1,
                                    M71:Y71,
                                    ""),
                                "")
                            =0),
                        0,
                        GEOMEAN(IF(
                            ISNUMBER(M71:Y71),
                            IF(
                                M$4:Y$4=1,
                                M71:Y71,
                                ""),
                            ""))
                    ),
                    IF(
                        OR(IF(
                            ISNUMBER(M71:Y71),
                            IF(
                                M$4:Y$4=2,
                                M71:Y71,
                                ""),
                            "")
                            =0),
                        0,
                        GEOMEAN(IF(
                            ISNUMBER(M71:Y71),
                            IF(
                                M$4:Y$4=2,
                                M71:Y71,
                                ""),
                            "")))
                )
            )
        )
    )
)</f>
        <v>5.71428571428571</v>
      </c>
      <c r="I71" s="191" cm="1">
        <f t="array" ref="I71">IF(
    SUM(IF(
            ISNUMBER(
                IF(
                    $M$5:$Y$5,
                    (M71:Y71),
                    "")),
            1,
            0))
        =0,
    NA(),
    IF(
        Parameters!$D$15=1,
        IF(
            SUM(--(ISNUMBER(IF($M$5:$Y$5=1,(M71:Y71),""))))&gt;0,
            MAX(IF(
                ISNUMBER(M71:Y71),
                IF(
                    M$5:Y$5=1,
                    M71:Y71,
                    ""),
                "")),
            MAX(IF(
                ISNUMBER(M71:Y71),
                IF(
                    M$5:Y$5=2,
                    M71:Y71,
                    ""),
                ""))
        ),
        IF(
            Parameters!$D$16=1,
            IFERROR(
                AVERAGE(IF(
                    ISNUMBER(M71:Y71),
                    IF(
                        M$5:Y$5=1,
                        M71:Y71,
                        ""),
                    "")),
                AVERAGE(IF(
                    ISNUMBER(M71:Y71),
                    IF(
                        M$5:Y$5=2,
                        M71:Y71,
                        ""),
                    ""))
            ),
            IF(
                Parameters!$D$17=1,
                IFERROR(
                    IF(
                        OR(
                            IF(
                                ISNUMBER(M71:Y71),
                                IF(
                                    M$5:Y$5=1,
                                    M71:Y71,
                                    ""),
                                "")
                            =0),
                        0,
                        GEOMEAN(IF(
                            ISNUMBER(M71:Y71),
                            IF(
                                M$5:Y$5=1,
                                M71:Y71,
                                ""),
                            ""))
                    ),
                    IF(
                        OR(IF(
                            ISNUMBER(M71:Y71),
                            IF(
                                M$5:Y$5=2,
                                M71:Y71,
                                ""),
                            "")
                            =0),
                        0,
                        GEOMEAN(IF(
                            ISNUMBER(M71:Y71),
                            IF(
                                M$5:Y$5=2,
                                M71:Y71,
                                ""),
                            "")))
                )
            )
        )
    )
)</f>
        <v>0</v>
      </c>
      <c r="J71" s="242">
        <v>46281</v>
      </c>
      <c r="K71" s="242">
        <v>46281</v>
      </c>
      <c r="L71" s="91" t="s">
        <v>114</v>
      </c>
      <c r="M71" s="192">
        <v>5.71428571428571</v>
      </c>
      <c r="N71" s="192">
        <v>-0.2</v>
      </c>
      <c r="O71" s="192">
        <v>0</v>
      </c>
      <c r="P71" s="192" t="s">
        <v>409</v>
      </c>
      <c r="Q71" s="192">
        <v>4</v>
      </c>
      <c r="R71" s="192">
        <v>-0.29499999999999998</v>
      </c>
      <c r="S71" s="192">
        <v>-0.26500000000000001</v>
      </c>
      <c r="T71" s="192" t="s">
        <v>409</v>
      </c>
      <c r="U71"/>
      <c r="V71"/>
      <c r="W71"/>
      <c r="X71"/>
      <c r="Y71" s="192"/>
      <c r="Z71" s="192"/>
      <c r="AF71" s="34"/>
      <c r="AG71" s="34"/>
      <c r="AH71" s="34"/>
      <c r="AI71" s="34"/>
      <c r="AJ71" s="34"/>
      <c r="AK71" s="34"/>
      <c r="AL71" s="195"/>
      <c r="AM71" s="195"/>
      <c r="AN71" s="80"/>
      <c r="AO71" s="80"/>
      <c r="AP71" s="80"/>
      <c r="AQ71" s="35"/>
    </row>
    <row r="72" spans="1:43" x14ac:dyDescent="0.2">
      <c r="A72" s="84">
        <v>65</v>
      </c>
      <c r="B72" s="84" t="str">
        <f ca="1"/>
        <v>France</v>
      </c>
      <c r="C72" s="84" t="str">
        <f ca="1"/>
        <v>FRA</v>
      </c>
      <c r="D72" s="219" t="str">
        <f ca="1"/>
        <v>ECS           Europe &amp; Central Asia</v>
      </c>
      <c r="E72" s="219" t="str">
        <f ca="1"/>
        <v>NA</v>
      </c>
      <c r="F72" s="190" t="str">
        <f t="shared" ca="1" si="3"/>
        <v/>
      </c>
      <c r="G72" s="80">
        <f>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0.37834224868874605</v>
      </c>
      <c r="H72" s="80" cm="1">
        <f t="array" ref="H72">IF(
    SUM(IF(
            ISNUMBER(
                IF(
                    $M$4:$Y$4,
                    (M72:Y72),
                    "")),
            1,
            0))
        =0,
    NA(),
    IF(
        Parameters!$D$15=1,
        IF(
            SUM(--(ISNUMBER(IF($M$4:$Y$4=1,(M72:Y72),""))))&gt;0,
            MAX(IF(
                ISNUMBER(M72:Y72),
                IF(
                    M$4:Y$4=1,
                    M72:Y72,
                    ""),
                "")),
            MAX(IF(
                ISNUMBER(M72:Y72),
                IF(
                    M$4:Y$4=2,
                    M72:Y72,
                    ""),
                ""))
        ),
        IF(
            Parameters!$D$16=1,
            IFERROR(
                AVERAGE(IF(
                    ISNUMBER(M72:Y72),
                    IF(
                        M$4:Y$4=1,
                        M72:Y72,
                        ""),
                    "")),
                AVERAGE(IF(
                    ISNUMBER(M72:Y72),
                    IF(
                        M$4:Y$4=2,
                        M72:Y72,
                        ""),
                    ""))
            ),
            IF(
                Parameters!$D$17=1,
                IFERROR(
                    IF(
                        OR(
                            IF(
                                ISNUMBER(M72:Y72),
                                IF(
                                    M$4:Y$4=1,
                                    M72:Y72,
                                    ""),
                                "")
                            =0),
                        0,
                        GEOMEAN(IF(
                            ISNUMBER(M72:Y72),
                            IF(
                                M$4:Y$4=1,
                                M72:Y72,
                                ""),
                            ""))
                    ),
                    IF(
                        OR(IF(
                            ISNUMBER(M72:Y72),
                            IF(
                                M$4:Y$4=2,
                                M72:Y72,
                                ""),
                            "")
                            =0),
                        0,
                        GEOMEAN(IF(
                            ISNUMBER(M72:Y72),
                            IF(
                                M$4:Y$4=2,
                                M72:Y72,
                                ""),
                            "")))
                )
            )
        )
    )
)</f>
        <v>0.42857142857142799</v>
      </c>
      <c r="I72" s="191" cm="1">
        <f t="array" ref="I72">IF(
    SUM(IF(
            ISNUMBER(
                IF(
                    $M$5:$Y$5,
                    (M72:Y72),
                    "")),
            1,
            0))
        =0,
    NA(),
    IF(
        Parameters!$D$15=1,
        IF(
            SUM(--(ISNUMBER(IF($M$5:$Y$5=1,(M72:Y72),""))))&gt;0,
            MAX(IF(
                ISNUMBER(M72:Y72),
                IF(
                    M$5:Y$5=1,
                    M72:Y72,
                    ""),
                "")),
            MAX(IF(
                ISNUMBER(M72:Y72),
                IF(
                    M$5:Y$5=2,
                    M72:Y72,
                    ""),
                ""))
        ),
        IF(
            Parameters!$D$16=1,
            IFERROR(
                AVERAGE(IF(
                    ISNUMBER(M72:Y72),
                    IF(
                        M$5:Y$5=1,
                        M72:Y72,
                        ""),
                    "")),
                AVERAGE(IF(
                    ISNUMBER(M72:Y72),
                    IF(
                        M$5:Y$5=2,
                        M72:Y72,
                        ""),
                    ""))
            ),
            IF(
                Parameters!$D$17=1,
                IFERROR(
                    IF(
                        OR(
                            IF(
                                ISNUMBER(M72:Y72),
                                IF(
                                    M$5:Y$5=1,
                                    M72:Y72,
                                    ""),
                                "")
                            =0),
                        0,
                        GEOMEAN(IF(
                            ISNUMBER(M72:Y72),
                            IF(
                                M$5:Y$5=1,
                                M72:Y72,
                                ""),
                            ""))
                    ),
                    IF(
                        OR(IF(
                            ISNUMBER(M72:Y72),
                            IF(
                                M$5:Y$5=2,
                                M72:Y72,
                                ""),
                            "")
                            =0),
                        0,
                        GEOMEAN(IF(
                            ISNUMBER(M72:Y72),
                            IF(
                                M$5:Y$5=2,
                                M72:Y72,
                                ""),
                            "")))
                )
            )
        )
    )
)</f>
        <v>0.33400000000000002</v>
      </c>
      <c r="J72" s="242">
        <v>46281</v>
      </c>
      <c r="K72" s="242">
        <v>45219</v>
      </c>
      <c r="L72" s="91" t="s">
        <v>116</v>
      </c>
      <c r="M72" s="192">
        <v>0.42857142857142799</v>
      </c>
      <c r="N72" s="192">
        <v>0.33400000000000002</v>
      </c>
      <c r="O72" s="192">
        <v>0</v>
      </c>
      <c r="P72" s="192" t="s">
        <v>409</v>
      </c>
      <c r="Q72" s="192">
        <v>0.3</v>
      </c>
      <c r="R72" s="192">
        <v>0</v>
      </c>
      <c r="S72" s="192">
        <v>0</v>
      </c>
      <c r="T72" s="192" t="s">
        <v>409</v>
      </c>
      <c r="U72"/>
      <c r="V72"/>
      <c r="W72"/>
      <c r="X72"/>
      <c r="Y72" s="192"/>
      <c r="Z72" s="192"/>
      <c r="AF72" s="34"/>
      <c r="AG72" s="34"/>
      <c r="AH72" s="34"/>
      <c r="AI72" s="34"/>
      <c r="AJ72" s="34"/>
      <c r="AK72" s="34"/>
      <c r="AL72" s="195"/>
      <c r="AM72" s="195"/>
      <c r="AN72" s="80"/>
      <c r="AO72" s="80"/>
      <c r="AP72" s="80"/>
      <c r="AQ72" s="35"/>
    </row>
    <row r="73" spans="1:43" x14ac:dyDescent="0.2">
      <c r="A73" s="84">
        <v>66</v>
      </c>
      <c r="B73" s="84" t="str">
        <f ca="1"/>
        <v>Faroe Islands</v>
      </c>
      <c r="C73" s="84" t="str">
        <f ca="1"/>
        <v>FRO</v>
      </c>
      <c r="D73" s="219" t="str">
        <f ca="1"/>
        <v>ECS           Europe &amp; Central Asia</v>
      </c>
      <c r="E73" s="219" t="str">
        <f ca="1"/>
        <v>NA</v>
      </c>
      <c r="F73" s="190" t="str">
        <f t="shared" ref="F73:F136" ca="1" si="4">IF(L73 &lt;&gt; C73, "Countries don't match", "")</f>
        <v/>
      </c>
      <c r="G73" s="80">
        <f>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1.6</v>
      </c>
      <c r="H73" s="80" t="e" cm="1">
        <f t="array" ref="H73">IF(
    SUM(IF(
            ISNUMBER(
                IF(
                    $M$4:$Y$4,
                    (M73:Y73),
                    "")),
            1,
            0))
        =0,
    NA(),
    IF(
        Parameters!$D$15=1,
        IF(
            SUM(--(ISNUMBER(IF($M$4:$Y$4=1,(M73:Y73),""))))&gt;0,
            MAX(IF(
                ISNUMBER(M73:Y73),
                IF(
                    M$4:Y$4=1,
                    M73:Y73,
                    ""),
                "")),
            MAX(IF(
                ISNUMBER(M73:Y73),
                IF(
                    M$4:Y$4=2,
                    M73:Y73,
                    ""),
                ""))
        ),
        IF(
            Parameters!$D$16=1,
            IFERROR(
                AVERAGE(IF(
                    ISNUMBER(M73:Y73),
                    IF(
                        M$4:Y$4=1,
                        M73:Y73,
                        ""),
                    "")),
                AVERAGE(IF(
                    ISNUMBER(M73:Y73),
                    IF(
                        M$4:Y$4=2,
                        M73:Y73,
                        ""),
                    ""))
            ),
            IF(
                Parameters!$D$17=1,
                IFERROR(
                    IF(
                        OR(
                            IF(
                                ISNUMBER(M73:Y73),
                                IF(
                                    M$4:Y$4=1,
                                    M73:Y73,
                                    ""),
                                "")
                            =0),
                        0,
                        GEOMEAN(IF(
                            ISNUMBER(M73:Y73),
                            IF(
                                M$4:Y$4=1,
                                M73:Y73,
                                ""),
                            ""))
                    ),
                    IF(
                        OR(IF(
                            ISNUMBER(M73:Y73),
                            IF(
                                M$4:Y$4=2,
                                M73:Y73,
                                ""),
                            "")
                            =0),
                        0,
                        GEOMEAN(IF(
                            ISNUMBER(M73:Y73),
                            IF(
                                M$4:Y$4=2,
                                M73:Y73,
                                ""),
                            "")))
                )
            )
        )
    )
)</f>
        <v>#N/A</v>
      </c>
      <c r="I73" s="191" cm="1">
        <f t="array" ref="I73">IF(
    SUM(IF(
            ISNUMBER(
                IF(
                    $M$5:$Y$5,
                    (M73:Y73),
                    "")),
            1,
            0))
        =0,
    NA(),
    IF(
        Parameters!$D$15=1,
        IF(
            SUM(--(ISNUMBER(IF($M$5:$Y$5=1,(M73:Y73),""))))&gt;0,
            MAX(IF(
                ISNUMBER(M73:Y73),
                IF(
                    M$5:Y$5=1,
                    M73:Y73,
                    ""),
                "")),
            MAX(IF(
                ISNUMBER(M73:Y73),
                IF(
                    M$5:Y$5=2,
                    M73:Y73,
                    ""),
                ""))
        ),
        IF(
            Parameters!$D$16=1,
            IFERROR(
                AVERAGE(IF(
                    ISNUMBER(M73:Y73),
                    IF(
                        M$5:Y$5=1,
                        M73:Y73,
                        ""),
                    "")),
                AVERAGE(IF(
                    ISNUMBER(M73:Y73),
                    IF(
                        M$5:Y$5=2,
                        M73:Y73,
                        ""),
                    ""))
            ),
            IF(
                Parameters!$D$17=1,
                IFERROR(
                    IF(
                        OR(
                            IF(
                                ISNUMBER(M73:Y73),
                                IF(
                                    M$5:Y$5=1,
                                    M73:Y73,
                                    ""),
                                "")
                            =0),
                        0,
                        GEOMEAN(IF(
                            ISNUMBER(M73:Y73),
                            IF(
                                M$5:Y$5=1,
                                M73:Y73,
                                ""),
                            ""))
                    ),
                    IF(
                        OR(IF(
                            ISNUMBER(M73:Y73),
                            IF(
                                M$5:Y$5=2,
                                M73:Y73,
                                ""),
                            "")
                            =0),
                        0,
                        GEOMEAN(IF(
                            ISNUMBER(M73:Y73),
                            IF(
                                M$5:Y$5=2,
                                M73:Y73,
                                ""),
                            "")))
                )
            )
        )
    )
)</f>
        <v>1.6</v>
      </c>
      <c r="J73" s="242" t="s">
        <v>409</v>
      </c>
      <c r="K73" s="242">
        <v>46281</v>
      </c>
      <c r="L73" s="91" t="s">
        <v>674</v>
      </c>
      <c r="M73" s="192" t="s">
        <v>409</v>
      </c>
      <c r="N73" s="192" t="s">
        <v>409</v>
      </c>
      <c r="O73" s="192">
        <v>1.6</v>
      </c>
      <c r="P73" s="192" t="s">
        <v>409</v>
      </c>
      <c r="Q73" s="192" t="s">
        <v>409</v>
      </c>
      <c r="R73" s="192">
        <v>0.08</v>
      </c>
      <c r="S73" s="192">
        <v>-9.9999999999999898E-3</v>
      </c>
      <c r="T73" s="192" t="s">
        <v>409</v>
      </c>
      <c r="U73"/>
      <c r="V73"/>
      <c r="W73"/>
      <c r="X73"/>
      <c r="Y73" s="192"/>
      <c r="Z73" s="192"/>
      <c r="AF73" s="34"/>
      <c r="AG73" s="34"/>
      <c r="AH73" s="34"/>
      <c r="AI73" s="34"/>
      <c r="AJ73" s="34"/>
      <c r="AK73" s="34"/>
      <c r="AL73" s="195"/>
      <c r="AM73" s="195"/>
      <c r="AN73" s="80"/>
      <c r="AO73" s="80"/>
      <c r="AP73" s="80"/>
      <c r="AQ73" s="35"/>
    </row>
    <row r="74" spans="1:43" x14ac:dyDescent="0.2">
      <c r="A74" s="84">
        <v>67</v>
      </c>
      <c r="B74" s="84" t="str">
        <f ca="1"/>
        <v>Micronesia, Fed. Sts.</v>
      </c>
      <c r="C74" s="84" t="str">
        <f ca="1"/>
        <v>FSM</v>
      </c>
      <c r="D74" s="219" t="str">
        <f ca="1"/>
        <v>EAS           East Asia &amp; Pacific</v>
      </c>
      <c r="E74" s="219" t="str">
        <f ca="1"/>
        <v>IDA</v>
      </c>
      <c r="F74" s="190" t="str">
        <f t="shared" ca="1" si="4"/>
        <v/>
      </c>
      <c r="G74" s="80">
        <f>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0</v>
      </c>
      <c r="H74" s="80" cm="1">
        <f t="array" ref="H74">IF(
    SUM(IF(
            ISNUMBER(
                IF(
                    $M$4:$Y$4,
                    (M74:Y74),
                    "")),
            1,
            0))
        =0,
    NA(),
    IF(
        Parameters!$D$15=1,
        IF(
            SUM(--(ISNUMBER(IF($M$4:$Y$4=1,(M74:Y74),""))))&gt;0,
            MAX(IF(
                ISNUMBER(M74:Y74),
                IF(
                    M$4:Y$4=1,
                    M74:Y74,
                    ""),
                "")),
            MAX(IF(
                ISNUMBER(M74:Y74),
                IF(
                    M$4:Y$4=2,
                    M74:Y74,
                    ""),
                ""))
        ),
        IF(
            Parameters!$D$16=1,
            IFERROR(
                AVERAGE(IF(
                    ISNUMBER(M74:Y74),
                    IF(
                        M$4:Y$4=1,
                        M74:Y74,
                        ""),
                    "")),
                AVERAGE(IF(
                    ISNUMBER(M74:Y74),
                    IF(
                        M$4:Y$4=2,
                        M74:Y74,
                        ""),
                    ""))
            ),
            IF(
                Parameters!$D$17=1,
                IFERROR(
                    IF(
                        OR(
                            IF(
                                ISNUMBER(M74:Y74),
                                IF(
                                    M$4:Y$4=1,
                                    M74:Y74,
                                    ""),
                                "")
                            =0),
                        0,
                        GEOMEAN(IF(
                            ISNUMBER(M74:Y74),
                            IF(
                                M$4:Y$4=1,
                                M74:Y74,
                                ""),
                            ""))
                    ),
                    IF(
                        OR(IF(
                            ISNUMBER(M74:Y74),
                            IF(
                                M$4:Y$4=2,
                                M74:Y74,
                                ""),
                            "")
                            =0),
                        0,
                        GEOMEAN(IF(
                            ISNUMBER(M74:Y74),
                            IF(
                                M$4:Y$4=2,
                                M74:Y74,
                                ""),
                            "")))
                )
            )
        )
    )
)</f>
        <v>8.1428571428571406</v>
      </c>
      <c r="I74" s="191" cm="1">
        <f t="array" ref="I74">IF(
    SUM(IF(
            ISNUMBER(
                IF(
                    $M$5:$Y$5,
                    (M74:Y74),
                    "")),
            1,
            0))
        =0,
    NA(),
    IF(
        Parameters!$D$15=1,
        IF(
            SUM(--(ISNUMBER(IF($M$5:$Y$5=1,(M74:Y74),""))))&gt;0,
            MAX(IF(
                ISNUMBER(M74:Y74),
                IF(
                    M$5:Y$5=1,
                    M74:Y74,
                    ""),
                "")),
            MAX(IF(
                ISNUMBER(M74:Y74),
                IF(
                    M$5:Y$5=2,
                    M74:Y74,
                    ""),
                ""))
        ),
        IF(
            Parameters!$D$16=1,
            IFERROR(
                AVERAGE(IF(
                    ISNUMBER(M74:Y74),
                    IF(
                        M$5:Y$5=1,
                        M74:Y74,
                        ""),
                    "")),
                AVERAGE(IF(
                    ISNUMBER(M74:Y74),
                    IF(
                        M$5:Y$5=2,
                        M74:Y74,
                        ""),
                    ""))
            ),
            IF(
                Parameters!$D$17=1,
                IFERROR(
                    IF(
                        OR(
                            IF(
                                ISNUMBER(M74:Y74),
                                IF(
                                    M$5:Y$5=1,
                                    M74:Y74,
                                    ""),
                                "")
                            =0),
                        0,
                        GEOMEAN(IF(
                            ISNUMBER(M74:Y74),
                            IF(
                                M$5:Y$5=1,
                                M74:Y74,
                                ""),
                            ""))
                    ),
                    IF(
                        OR(IF(
                            ISNUMBER(M74:Y74),
                            IF(
                                M$5:Y$5=2,
                                M74:Y74,
                                ""),
                            "")
                            =0),
                        0,
                        GEOMEAN(IF(
                            ISNUMBER(M74:Y74),
                            IF(
                                M$5:Y$5=2,
                                M74:Y74,
                                ""),
                            "")))
                )
            )
        )
    )
)</f>
        <v>0</v>
      </c>
      <c r="J74" s="242">
        <v>46281</v>
      </c>
      <c r="K74" s="242">
        <v>46281</v>
      </c>
      <c r="L74" s="91" t="s">
        <v>117</v>
      </c>
      <c r="M74" s="192">
        <v>8.1428571428571406</v>
      </c>
      <c r="N74" s="192" t="s">
        <v>409</v>
      </c>
      <c r="O74" s="192">
        <v>0</v>
      </c>
      <c r="P74" s="192" t="s">
        <v>409</v>
      </c>
      <c r="Q74" s="192">
        <v>5.7</v>
      </c>
      <c r="R74" s="192">
        <v>-0.70499999999999996</v>
      </c>
      <c r="S74" s="192">
        <v>-0.59000000000000197</v>
      </c>
      <c r="T74" s="192" t="s">
        <v>409</v>
      </c>
      <c r="U74"/>
      <c r="V74"/>
      <c r="W74"/>
      <c r="X74"/>
      <c r="Y74" s="192"/>
      <c r="Z74" s="192"/>
      <c r="AF74" s="34"/>
      <c r="AG74" s="34"/>
      <c r="AH74" s="34"/>
      <c r="AI74" s="34"/>
      <c r="AJ74" s="34"/>
      <c r="AK74" s="34"/>
      <c r="AL74" s="195"/>
      <c r="AM74" s="195"/>
      <c r="AN74" s="80"/>
      <c r="AO74" s="80"/>
      <c r="AP74" s="80"/>
      <c r="AQ74" s="35"/>
    </row>
    <row r="75" spans="1:43" x14ac:dyDescent="0.2">
      <c r="A75" s="84">
        <v>68</v>
      </c>
      <c r="B75" s="84" t="str">
        <f ca="1"/>
        <v>Gabon</v>
      </c>
      <c r="C75" s="84" t="str">
        <f ca="1"/>
        <v>GAB</v>
      </c>
      <c r="D75" s="219" t="str">
        <f ca="1"/>
        <v>SSF           Sub-Saharan Africa</v>
      </c>
      <c r="E75" s="219" t="str">
        <f ca="1"/>
        <v>IBRD</v>
      </c>
      <c r="F75" s="190" t="str">
        <f t="shared" ca="1" si="4"/>
        <v/>
      </c>
      <c r="G75" s="80">
        <f>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1.9235384061671223</v>
      </c>
      <c r="H75" s="80" cm="1">
        <f t="array" ref="H75">IF(
    SUM(IF(
            ISNUMBER(
                IF(
                    $M$4:$Y$4,
                    (M75:Y75),
                    "")),
            1,
            0))
        =0,
    NA(),
    IF(
        Parameters!$D$15=1,
        IF(
            SUM(--(ISNUMBER(IF($M$4:$Y$4=1,(M75:Y75),""))))&gt;0,
            MAX(IF(
                ISNUMBER(M75:Y75),
                IF(
                    M$4:Y$4=1,
                    M75:Y75,
                    ""),
                "")),
            MAX(IF(
                ISNUMBER(M75:Y75),
                IF(
                    M$4:Y$4=2,
                    M75:Y75,
                    ""),
                ""))
        ),
        IF(
            Parameters!$D$16=1,
            IFERROR(
                AVERAGE(IF(
                    ISNUMBER(M75:Y75),
                    IF(
                        M$4:Y$4=1,
                        M75:Y75,
                        ""),
                    "")),
                AVERAGE(IF(
                    ISNUMBER(M75:Y75),
                    IF(
                        M$4:Y$4=2,
                        M75:Y75,
                        ""),
                    ""))
            ),
            IF(
                Parameters!$D$17=1,
                IFERROR(
                    IF(
                        OR(
                            IF(
                                ISNUMBER(M75:Y75),
                                IF(
                                    M$4:Y$4=1,
                                    M75:Y75,
                                    ""),
                                "")
                            =0),
                        0,
                        GEOMEAN(IF(
                            ISNUMBER(M75:Y75),
                            IF(
                                M$4:Y$4=1,
                                M75:Y75,
                                ""),
                            ""))
                    ),
                    IF(
                        OR(IF(
                            ISNUMBER(M75:Y75),
                            IF(
                                M$4:Y$4=2,
                                M75:Y75,
                                ""),
                            "")
                            =0),
                        0,
                        GEOMEAN(IF(
                            ISNUMBER(M75:Y75),
                            IF(
                                M$4:Y$4=2,
                                M75:Y75,
                                ""),
                            "")))
                )
            )
        )
    )
)</f>
        <v>5.2857142857142803</v>
      </c>
      <c r="I75" s="191" cm="1">
        <f t="array" ref="I75">IF(
    SUM(IF(
            ISNUMBER(
                IF(
                    $M$5:$Y$5,
                    (M75:Y75),
                    "")),
            1,
            0))
        =0,
    NA(),
    IF(
        Parameters!$D$15=1,
        IF(
            SUM(--(ISNUMBER(IF($M$5:$Y$5=1,(M75:Y75),""))))&gt;0,
            MAX(IF(
                ISNUMBER(M75:Y75),
                IF(
                    M$5:Y$5=1,
                    M75:Y75,
                    ""),
                "")),
            MAX(IF(
                ISNUMBER(M75:Y75),
                IF(
                    M$5:Y$5=2,
                    M75:Y75,
                    ""),
                ""))
        ),
        IF(
            Parameters!$D$16=1,
            IFERROR(
                AVERAGE(IF(
                    ISNUMBER(M75:Y75),
                    IF(
                        M$5:Y$5=1,
                        M75:Y75,
                        ""),
                    "")),
                AVERAGE(IF(
                    ISNUMBER(M75:Y75),
                    IF(
                        M$5:Y$5=2,
                        M75:Y75,
                        ""),
                    ""))
            ),
            IF(
                Parameters!$D$17=1,
                IFERROR(
                    IF(
                        OR(
                            IF(
                                ISNUMBER(M75:Y75),
                                IF(
                                    M$5:Y$5=1,
                                    M75:Y75,
                                    ""),
                                "")
                            =0),
                        0,
                        GEOMEAN(IF(
                            ISNUMBER(M75:Y75),
                            IF(
                                M$5:Y$5=1,
                                M75:Y75,
                                ""),
                            ""))
                    ),
                    IF(
                        OR(IF(
                            ISNUMBER(M75:Y75),
                            IF(
                                M$5:Y$5=2,
                                M75:Y75,
                                ""),
                            "")
                            =0),
                        0,
                        GEOMEAN(IF(
                            ISNUMBER(M75:Y75),
                            IF(
                                M$5:Y$5=2,
                                M75:Y75,
                                ""),
                            "")))
                )
            )
        )
    )
)</f>
        <v>0.69999999999999196</v>
      </c>
      <c r="J75" s="242">
        <v>46281</v>
      </c>
      <c r="K75" s="242">
        <v>46281</v>
      </c>
      <c r="L75" s="91" t="s">
        <v>119</v>
      </c>
      <c r="M75" s="192">
        <v>5.2857142857142803</v>
      </c>
      <c r="N75" s="192" t="s">
        <v>409</v>
      </c>
      <c r="O75" s="192">
        <v>0.69999999999999196</v>
      </c>
      <c r="P75" s="192" t="s">
        <v>409</v>
      </c>
      <c r="Q75" s="192">
        <v>3.7</v>
      </c>
      <c r="R75" s="192">
        <v>3.4999999999999601E-2</v>
      </c>
      <c r="S75" s="192">
        <v>-0.18</v>
      </c>
      <c r="T75" s="192" t="s">
        <v>409</v>
      </c>
      <c r="U75"/>
      <c r="V75"/>
      <c r="W75"/>
      <c r="X75"/>
      <c r="Y75" s="192"/>
      <c r="Z75" s="192"/>
      <c r="AF75" s="34"/>
      <c r="AG75" s="34"/>
      <c r="AH75" s="34"/>
      <c r="AI75" s="34"/>
      <c r="AJ75" s="34"/>
      <c r="AK75" s="34"/>
      <c r="AL75" s="195"/>
      <c r="AM75" s="195"/>
      <c r="AN75" s="80"/>
      <c r="AO75" s="80"/>
      <c r="AP75" s="80"/>
      <c r="AQ75" s="35"/>
    </row>
    <row r="76" spans="1:43" x14ac:dyDescent="0.2">
      <c r="A76" s="84">
        <v>69</v>
      </c>
      <c r="B76" s="84" t="str">
        <f ca="1"/>
        <v>United Kingdom</v>
      </c>
      <c r="C76" s="84" t="str">
        <f ca="1"/>
        <v>GBR</v>
      </c>
      <c r="D76" s="219" t="str">
        <f ca="1"/>
        <v>ECS           Europe &amp; Central Asia</v>
      </c>
      <c r="E76" s="219" t="str">
        <f ca="1"/>
        <v>NA</v>
      </c>
      <c r="F76" s="190" t="str">
        <f t="shared" ca="1" si="4"/>
        <v/>
      </c>
      <c r="G76" s="80">
        <f>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0.64365030434678883</v>
      </c>
      <c r="H76" s="80" cm="1">
        <f t="array" ref="H76">IF(
    SUM(IF(
            ISNUMBER(
                IF(
                    $M$4:$Y$4,
                    (M76:Y76),
                    "")),
            1,
            0))
        =0,
    NA(),
    IF(
        Parameters!$D$15=1,
        IF(
            SUM(--(ISNUMBER(IF($M$4:$Y$4=1,(M76:Y76),""))))&gt;0,
            MAX(IF(
                ISNUMBER(M76:Y76),
                IF(
                    M$4:Y$4=1,
                    M76:Y76,
                    ""),
                "")),
            MAX(IF(
                ISNUMBER(M76:Y76),
                IF(
                    M$4:Y$4=2,
                    M76:Y76,
                    ""),
                ""))
        ),
        IF(
            Parameters!$D$16=1,
            IFERROR(
                AVERAGE(IF(
                    ISNUMBER(M76:Y76),
                    IF(
                        M$4:Y$4=1,
                        M76:Y76,
                        ""),
                    "")),
                AVERAGE(IF(
                    ISNUMBER(M76:Y76),
                    IF(
                        M$4:Y$4=2,
                        M76:Y76,
                        ""),
                    ""))
            ),
            IF(
                Parameters!$D$17=1,
                IFERROR(
                    IF(
                        OR(
                            IF(
                                ISNUMBER(M76:Y76),
                                IF(
                                    M$4:Y$4=1,
                                    M76:Y76,
                                    ""),
                                "")
                            =0),
                        0,
                        GEOMEAN(IF(
                            ISNUMBER(M76:Y76),
                            IF(
                                M$4:Y$4=1,
                                M76:Y76,
                                ""),
                            ""))
                    ),
                    IF(
                        OR(IF(
                            ISNUMBER(M76:Y76),
                            IF(
                                M$4:Y$4=2,
                                M76:Y76,
                                ""),
                            "")
                            =0),
                        0,
                        GEOMEAN(IF(
                            ISNUMBER(M76:Y76),
                            IF(
                                M$4:Y$4=2,
                                M76:Y76,
                                ""),
                            "")))
                )
            )
        )
    )
)</f>
        <v>0.57142857142857095</v>
      </c>
      <c r="I76" s="191" cm="1">
        <f t="array" ref="I76">IF(
    SUM(IF(
            ISNUMBER(
                IF(
                    $M$5:$Y$5,
                    (M76:Y76),
                    "")),
            1,
            0))
        =0,
    NA(),
    IF(
        Parameters!$D$15=1,
        IF(
            SUM(--(ISNUMBER(IF($M$5:$Y$5=1,(M76:Y76),""))))&gt;0,
            MAX(IF(
                ISNUMBER(M76:Y76),
                IF(
                    M$5:Y$5=1,
                    M76:Y76,
                    ""),
                "")),
            MAX(IF(
                ISNUMBER(M76:Y76),
                IF(
                    M$5:Y$5=2,
                    M76:Y76,
                    ""),
                ""))
        ),
        IF(
            Parameters!$D$16=1,
            IFERROR(
                AVERAGE(IF(
                    ISNUMBER(M76:Y76),
                    IF(
                        M$5:Y$5=1,
                        M76:Y76,
                        ""),
                    "")),
                AVERAGE(IF(
                    ISNUMBER(M76:Y76),
                    IF(
                        M$5:Y$5=2,
                        M76:Y76,
                        ""),
                    ""))
            ),
            IF(
                Parameters!$D$17=1,
                IFERROR(
                    IF(
                        OR(
                            IF(
                                ISNUMBER(M76:Y76),
                                IF(
                                    M$5:Y$5=1,
                                    M76:Y76,
                                    ""),
                                "")
                            =0),
                        0,
                        GEOMEAN(IF(
                            ISNUMBER(M76:Y76),
                            IF(
                                M$5:Y$5=1,
                                M76:Y76,
                                ""),
                            ""))
                    ),
                    IF(
                        OR(IF(
                            ISNUMBER(M76:Y76),
                            IF(
                                M$5:Y$5=2,
                                M76:Y76,
                                ""),
                            "")
                            =0),
                        0,
                        GEOMEAN(IF(
                            ISNUMBER(M76:Y76),
                            IF(
                                M$5:Y$5=2,
                                M76:Y76,
                                ""),
                            "")))
                )
            )
        )
    )
)</f>
        <v>0.72499999999999998</v>
      </c>
      <c r="J76" s="242">
        <v>45190</v>
      </c>
      <c r="K76" s="242">
        <v>45219</v>
      </c>
      <c r="L76" s="91" t="s">
        <v>121</v>
      </c>
      <c r="M76" s="192">
        <v>0.57142857142857095</v>
      </c>
      <c r="N76" s="192">
        <v>0.72499999999999998</v>
      </c>
      <c r="O76" s="192">
        <v>0</v>
      </c>
      <c r="P76" s="192" t="s">
        <v>409</v>
      </c>
      <c r="Q76" s="192">
        <v>0.4</v>
      </c>
      <c r="R76" s="192">
        <v>0</v>
      </c>
      <c r="S76" s="192">
        <v>0</v>
      </c>
      <c r="T76" s="192" t="s">
        <v>409</v>
      </c>
      <c r="U76"/>
      <c r="V76"/>
      <c r="W76"/>
      <c r="X76"/>
      <c r="Y76" s="192"/>
      <c r="Z76" s="192"/>
      <c r="AF76" s="34"/>
      <c r="AG76" s="34"/>
      <c r="AH76" s="34"/>
      <c r="AI76" s="34"/>
      <c r="AJ76" s="34"/>
      <c r="AK76" s="34"/>
      <c r="AL76" s="195"/>
      <c r="AM76" s="195"/>
      <c r="AN76" s="80"/>
      <c r="AO76" s="80"/>
      <c r="AP76" s="80"/>
      <c r="AQ76" s="35"/>
    </row>
    <row r="77" spans="1:43" x14ac:dyDescent="0.2">
      <c r="A77" s="84">
        <v>70</v>
      </c>
      <c r="B77" s="84" t="str">
        <f ca="1"/>
        <v>Georgia</v>
      </c>
      <c r="C77" s="84" t="str">
        <f ca="1"/>
        <v>GEO</v>
      </c>
      <c r="D77" s="219" t="str">
        <f ca="1"/>
        <v>ECS           Europe &amp; Central Asia</v>
      </c>
      <c r="E77" s="219" t="str">
        <f ca="1"/>
        <v>IBRD</v>
      </c>
      <c r="F77" s="190" t="str">
        <f t="shared" ca="1" si="4"/>
        <v/>
      </c>
      <c r="G77" s="80">
        <f>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v>
      </c>
      <c r="H77" s="80" cm="1">
        <f t="array" ref="H77">IF(
    SUM(IF(
            ISNUMBER(
                IF(
                    $M$4:$Y$4,
                    (M77:Y77),
                    "")),
            1,
            0))
        =0,
    NA(),
    IF(
        Parameters!$D$15=1,
        IF(
            SUM(--(ISNUMBER(IF($M$4:$Y$4=1,(M77:Y77),""))))&gt;0,
            MAX(IF(
                ISNUMBER(M77:Y77),
                IF(
                    M$4:Y$4=1,
                    M77:Y77,
                    ""),
                "")),
            MAX(IF(
                ISNUMBER(M77:Y77),
                IF(
                    M$4:Y$4=2,
                    M77:Y77,
                    ""),
                ""))
        ),
        IF(
            Parameters!$D$16=1,
            IFERROR(
                AVERAGE(IF(
                    ISNUMBER(M77:Y77),
                    IF(
                        M$4:Y$4=1,
                        M77:Y77,
                        ""),
                    "")),
                AVERAGE(IF(
                    ISNUMBER(M77:Y77),
                    IF(
                        M$4:Y$4=2,
                        M77:Y77,
                        ""),
                    ""))
            ),
            IF(
                Parameters!$D$17=1,
                IFERROR(
                    IF(
                        OR(
                            IF(
                                ISNUMBER(M77:Y77),
                                IF(
                                    M$4:Y$4=1,
                                    M77:Y77,
                                    ""),
                                "")
                            =0),
                        0,
                        GEOMEAN(IF(
                            ISNUMBER(M77:Y77),
                            IF(
                                M$4:Y$4=1,
                                M77:Y77,
                                ""),
                            ""))
                    ),
                    IF(
                        OR(IF(
                            ISNUMBER(M77:Y77),
                            IF(
                                M$4:Y$4=2,
                                M77:Y77,
                                ""),
                            "")
                            =0),
                        0,
                        GEOMEAN(IF(
                            ISNUMBER(M77:Y77),
                            IF(
                                M$4:Y$4=2,
                                M77:Y77,
                                ""),
                            "")))
                )
            )
        )
    )
)</f>
        <v>2.9999999999999898</v>
      </c>
      <c r="I77" s="191" cm="1">
        <f t="array" ref="I77">IF(
    SUM(IF(
            ISNUMBER(
                IF(
                    $M$5:$Y$5,
                    (M77:Y77),
                    "")),
            1,
            0))
        =0,
    NA(),
    IF(
        Parameters!$D$15=1,
        IF(
            SUM(--(ISNUMBER(IF($M$5:$Y$5=1,(M77:Y77),""))))&gt;0,
            MAX(IF(
                ISNUMBER(M77:Y77),
                IF(
                    M$5:Y$5=1,
                    M77:Y77,
                    ""),
                "")),
            MAX(IF(
                ISNUMBER(M77:Y77),
                IF(
                    M$5:Y$5=2,
                    M77:Y77,
                    ""),
                ""))
        ),
        IF(
            Parameters!$D$16=1,
            IFERROR(
                AVERAGE(IF(
                    ISNUMBER(M77:Y77),
                    IF(
                        M$5:Y$5=1,
                        M77:Y77,
                        ""),
                    "")),
                AVERAGE(IF(
                    ISNUMBER(M77:Y77),
                    IF(
                        M$5:Y$5=2,
                        M77:Y77,
                        ""),
                    ""))
            ),
            IF(
                Parameters!$D$17=1,
                IFERROR(
                    IF(
                        OR(
                            IF(
                                ISNUMBER(M77:Y77),
                                IF(
                                    M$5:Y$5=1,
                                    M77:Y77,
                                    ""),
                                "")
                            =0),
                        0,
                        GEOMEAN(IF(
                            ISNUMBER(M77:Y77),
                            IF(
                                M$5:Y$5=1,
                                M77:Y77,
                                ""),
                            ""))
                    ),
                    IF(
                        OR(IF(
                            ISNUMBER(M77:Y77),
                            IF(
                                M$5:Y$5=2,
                                M77:Y77,
                                ""),
                            "")
                            =0),
                        0,
                        GEOMEAN(IF(
                            ISNUMBER(M77:Y77),
                            IF(
                                M$5:Y$5=2,
                                M77:Y77,
                                ""),
                            "")))
                )
            )
        )
    )
)</f>
        <v>0</v>
      </c>
      <c r="J77" s="242">
        <v>46281</v>
      </c>
      <c r="K77" s="242">
        <v>44699</v>
      </c>
      <c r="L77" s="91" t="s">
        <v>123</v>
      </c>
      <c r="M77" s="192">
        <v>2.9999999999999898</v>
      </c>
      <c r="N77" s="192">
        <v>0</v>
      </c>
      <c r="O77" s="192">
        <v>0</v>
      </c>
      <c r="P77" s="192" t="s">
        <v>409</v>
      </c>
      <c r="Q77" s="192">
        <v>2.1</v>
      </c>
      <c r="R77" s="192">
        <v>-0.57499999999999996</v>
      </c>
      <c r="S77" s="192">
        <v>-0.47499999999999998</v>
      </c>
      <c r="T77" s="192" t="s">
        <v>409</v>
      </c>
      <c r="U77"/>
      <c r="V77"/>
      <c r="W77"/>
      <c r="X77"/>
      <c r="Y77" s="192"/>
      <c r="Z77" s="192"/>
      <c r="AF77" s="34"/>
      <c r="AG77" s="34"/>
      <c r="AH77" s="34"/>
      <c r="AI77" s="34"/>
      <c r="AJ77" s="34"/>
      <c r="AK77" s="34"/>
      <c r="AL77" s="195"/>
      <c r="AM77" s="195"/>
      <c r="AN77" s="80"/>
      <c r="AO77" s="80"/>
      <c r="AP77" s="80"/>
      <c r="AQ77" s="35"/>
    </row>
    <row r="78" spans="1:43" x14ac:dyDescent="0.2">
      <c r="A78" s="84">
        <v>71</v>
      </c>
      <c r="B78" s="84" t="str">
        <f ca="1"/>
        <v>Ghana</v>
      </c>
      <c r="C78" s="84" t="str">
        <f ca="1"/>
        <v>GHA</v>
      </c>
      <c r="D78" s="219" t="str">
        <f ca="1"/>
        <v>SSF           Sub-Saharan Africa</v>
      </c>
      <c r="E78" s="219" t="str">
        <f ca="1"/>
        <v>IDA</v>
      </c>
      <c r="F78" s="190" t="str">
        <f t="shared" ca="1" si="4"/>
        <v/>
      </c>
      <c r="G78" s="80">
        <f>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0</v>
      </c>
      <c r="H78" s="80" cm="1">
        <f t="array" ref="H78">IF(
    SUM(IF(
            ISNUMBER(
                IF(
                    $M$4:$Y$4,
                    (M78:Y78),
                    "")),
            1,
            0))
        =0,
    NA(),
    IF(
        Parameters!$D$15=1,
        IF(
            SUM(--(ISNUMBER(IF($M$4:$Y$4=1,(M78:Y78),""))))&gt;0,
            MAX(IF(
                ISNUMBER(M78:Y78),
                IF(
                    M$4:Y$4=1,
                    M78:Y78,
                    ""),
                "")),
            MAX(IF(
                ISNUMBER(M78:Y78),
                IF(
                    M$4:Y$4=2,
                    M78:Y78,
                    ""),
                ""))
        ),
        IF(
            Parameters!$D$16=1,
            IFERROR(
                AVERAGE(IF(
                    ISNUMBER(M78:Y78),
                    IF(
                        M$4:Y$4=1,
                        M78:Y78,
                        ""),
                    "")),
                AVERAGE(IF(
                    ISNUMBER(M78:Y78),
                    IF(
                        M$4:Y$4=2,
                        M78:Y78,
                        ""),
                    ""))
            ),
            IF(
                Parameters!$D$17=1,
                IFERROR(
                    IF(
                        OR(
                            IF(
                                ISNUMBER(M78:Y78),
                                IF(
                                    M$4:Y$4=1,
                                    M78:Y78,
                                    ""),
                                "")
                            =0),
                        0,
                        GEOMEAN(IF(
                            ISNUMBER(M78:Y78),
                            IF(
                                M$4:Y$4=1,
                                M78:Y78,
                                ""),
                            ""))
                    ),
                    IF(
                        OR(IF(
                            ISNUMBER(M78:Y78),
                            IF(
                                M$4:Y$4=2,
                                M78:Y78,
                                ""),
                            "")
                            =0),
                        0,
                        GEOMEAN(IF(
                            ISNUMBER(M78:Y78),
                            IF(
                                M$4:Y$4=2,
                                M78:Y78,
                                ""),
                            "")))
                )
            )
        )
    )
)</f>
        <v>7.8571428571428497</v>
      </c>
      <c r="I78" s="191" cm="1">
        <f t="array" ref="I78">IF(
    SUM(IF(
            ISNUMBER(
                IF(
                    $M$5:$Y$5,
                    (M78:Y78),
                    "")),
            1,
            0))
        =0,
    NA(),
    IF(
        Parameters!$D$15=1,
        IF(
            SUM(--(ISNUMBER(IF($M$5:$Y$5=1,(M78:Y78),""))))&gt;0,
            MAX(IF(
                ISNUMBER(M78:Y78),
                IF(
                    M$5:Y$5=1,
                    M78:Y78,
                    ""),
                "")),
            MAX(IF(
                ISNUMBER(M78:Y78),
                IF(
                    M$5:Y$5=2,
                    M78:Y78,
                    ""),
                ""))
        ),
        IF(
            Parameters!$D$16=1,
            IFERROR(
                AVERAGE(IF(
                    ISNUMBER(M78:Y78),
                    IF(
                        M$5:Y$5=1,
                        M78:Y78,
                        ""),
                    "")),
                AVERAGE(IF(
                    ISNUMBER(M78:Y78),
                    IF(
                        M$5:Y$5=2,
                        M78:Y78,
                        ""),
                    ""))
            ),
            IF(
                Parameters!$D$17=1,
                IFERROR(
                    IF(
                        OR(
                            IF(
                                ISNUMBER(M78:Y78),
                                IF(
                                    M$5:Y$5=1,
                                    M78:Y78,
                                    ""),
                                "")
                            =0),
                        0,
                        GEOMEAN(IF(
                            ISNUMBER(M78:Y78),
                            IF(
                                M$5:Y$5=1,
                                M78:Y78,
                                ""),
                            ""))
                    ),
                    IF(
                        OR(IF(
                            ISNUMBER(M78:Y78),
                            IF(
                                M$5:Y$5=2,
                                M78:Y78,
                                ""),
                            "")
                            =0),
                        0,
                        GEOMEAN(IF(
                            ISNUMBER(M78:Y78),
                            IF(
                                M$5:Y$5=2,
                                M78:Y78,
                                ""),
                            "")))
                )
            )
        )
    )
)</f>
        <v>0</v>
      </c>
      <c r="J78" s="242">
        <v>46281</v>
      </c>
      <c r="K78" s="242">
        <v>46281</v>
      </c>
      <c r="L78" s="91" t="s">
        <v>125</v>
      </c>
      <c r="M78" s="192">
        <v>7.8571428571428497</v>
      </c>
      <c r="N78" s="192" t="s">
        <v>409</v>
      </c>
      <c r="O78" s="192">
        <v>0</v>
      </c>
      <c r="P78" s="192" t="s">
        <v>409</v>
      </c>
      <c r="Q78" s="192">
        <v>5.5</v>
      </c>
      <c r="R78" s="192">
        <v>-0.55500000000000005</v>
      </c>
      <c r="S78" s="192">
        <v>-0.76</v>
      </c>
      <c r="T78" s="192" t="s">
        <v>409</v>
      </c>
      <c r="U78"/>
      <c r="V78"/>
      <c r="W78"/>
      <c r="X78"/>
      <c r="Y78" s="192"/>
      <c r="Z78" s="192"/>
      <c r="AF78" s="34"/>
      <c r="AG78" s="34"/>
      <c r="AH78" s="34"/>
      <c r="AI78" s="34"/>
      <c r="AJ78" s="34"/>
      <c r="AK78" s="34"/>
      <c r="AL78" s="195"/>
      <c r="AM78" s="195"/>
      <c r="AN78" s="80"/>
      <c r="AO78" s="80"/>
      <c r="AP78" s="80"/>
      <c r="AQ78" s="35"/>
    </row>
    <row r="79" spans="1:43" x14ac:dyDescent="0.2">
      <c r="A79" s="84">
        <v>72</v>
      </c>
      <c r="B79" s="84" t="str">
        <f ca="1"/>
        <v>Gibraltar</v>
      </c>
      <c r="C79" s="84" t="str">
        <f ca="1"/>
        <v>GIB</v>
      </c>
      <c r="D79" s="219" t="str">
        <f ca="1"/>
        <v>ECS           Europe &amp; Central Asia</v>
      </c>
      <c r="E79" s="219" t="str">
        <f ca="1"/>
        <v>NA</v>
      </c>
      <c r="F79" s="190" t="str">
        <f t="shared" ca="1" si="4"/>
        <v/>
      </c>
      <c r="G79" s="80">
        <f>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0</v>
      </c>
      <c r="H79" s="80" t="e" cm="1">
        <f t="array" ref="H79">IF(
    SUM(IF(
            ISNUMBER(
                IF(
                    $M$4:$Y$4,
                    (M79:Y79),
                    "")),
            1,
            0))
        =0,
    NA(),
    IF(
        Parameters!$D$15=1,
        IF(
            SUM(--(ISNUMBER(IF($M$4:$Y$4=1,(M79:Y79),""))))&gt;0,
            MAX(IF(
                ISNUMBER(M79:Y79),
                IF(
                    M$4:Y$4=1,
                    M79:Y79,
                    ""),
                "")),
            MAX(IF(
                ISNUMBER(M79:Y79),
                IF(
                    M$4:Y$4=2,
                    M79:Y79,
                    ""),
                ""))
        ),
        IF(
            Parameters!$D$16=1,
            IFERROR(
                AVERAGE(IF(
                    ISNUMBER(M79:Y79),
                    IF(
                        M$4:Y$4=1,
                        M79:Y79,
                        ""),
                    "")),
                AVERAGE(IF(
                    ISNUMBER(M79:Y79),
                    IF(
                        M$4:Y$4=2,
                        M79:Y79,
                        ""),
                    ""))
            ),
            IF(
                Parameters!$D$17=1,
                IFERROR(
                    IF(
                        OR(
                            IF(
                                ISNUMBER(M79:Y79),
                                IF(
                                    M$4:Y$4=1,
                                    M79:Y79,
                                    ""),
                                "")
                            =0),
                        0,
                        GEOMEAN(IF(
                            ISNUMBER(M79:Y79),
                            IF(
                                M$4:Y$4=1,
                                M79:Y79,
                                ""),
                            ""))
                    ),
                    IF(
                        OR(IF(
                            ISNUMBER(M79:Y79),
                            IF(
                                M$4:Y$4=2,
                                M79:Y79,
                                ""),
                            "")
                            =0),
                        0,
                        GEOMEAN(IF(
                            ISNUMBER(M79:Y79),
                            IF(
                                M$4:Y$4=2,
                                M79:Y79,
                                ""),
                            "")))
                )
            )
        )
    )
)</f>
        <v>#N/A</v>
      </c>
      <c r="I79" s="191" cm="1">
        <f t="array" ref="I79">IF(
    SUM(IF(
            ISNUMBER(
                IF(
                    $M$5:$Y$5,
                    (M79:Y79),
                    "")),
            1,
            0))
        =0,
    NA(),
    IF(
        Parameters!$D$15=1,
        IF(
            SUM(--(ISNUMBER(IF($M$5:$Y$5=1,(M79:Y79),""))))&gt;0,
            MAX(IF(
                ISNUMBER(M79:Y79),
                IF(
                    M$5:Y$5=1,
                    M79:Y79,
                    ""),
                "")),
            MAX(IF(
                ISNUMBER(M79:Y79),
                IF(
                    M$5:Y$5=2,
                    M79:Y79,
                    ""),
                ""))
        ),
        IF(
            Parameters!$D$16=1,
            IFERROR(
                AVERAGE(IF(
                    ISNUMBER(M79:Y79),
                    IF(
                        M$5:Y$5=1,
                        M79:Y79,
                        ""),
                    "")),
                AVERAGE(IF(
                    ISNUMBER(M79:Y79),
                    IF(
                        M$5:Y$5=2,
                        M79:Y79,
                        ""),
                    ""))
            ),
            IF(
                Parameters!$D$17=1,
                IFERROR(
                    IF(
                        OR(
                            IF(
                                ISNUMBER(M79:Y79),
                                IF(
                                    M$5:Y$5=1,
                                    M79:Y79,
                                    ""),
                                "")
                            =0),
                        0,
                        GEOMEAN(IF(
                            ISNUMBER(M79:Y79),
                            IF(
                                M$5:Y$5=1,
                                M79:Y79,
                                ""),
                            ""))
                    ),
                    IF(
                        OR(IF(
                            ISNUMBER(M79:Y79),
                            IF(
                                M$5:Y$5=2,
                                M79:Y79,
                                ""),
                            "")
                            =0),
                        0,
                        GEOMEAN(IF(
                            ISNUMBER(M79:Y79),
                            IF(
                                M$5:Y$5=2,
                                M79:Y79,
                                ""),
                            "")))
                )
            )
        )
    )
)</f>
        <v>0</v>
      </c>
      <c r="J79" s="242" t="s">
        <v>409</v>
      </c>
      <c r="K79" s="242">
        <v>46281</v>
      </c>
      <c r="L79" s="91" t="s">
        <v>675</v>
      </c>
      <c r="M79" s="192" t="s">
        <v>409</v>
      </c>
      <c r="N79" s="192" t="s">
        <v>409</v>
      </c>
      <c r="O79" s="192">
        <v>0</v>
      </c>
      <c r="P79" s="192" t="s">
        <v>409</v>
      </c>
      <c r="Q79" s="192" t="s">
        <v>409</v>
      </c>
      <c r="R79" s="192">
        <v>0</v>
      </c>
      <c r="S79" s="192">
        <v>0</v>
      </c>
      <c r="T79" s="192" t="s">
        <v>409</v>
      </c>
      <c r="U79"/>
      <c r="V79"/>
      <c r="W79"/>
      <c r="X79"/>
      <c r="Y79" s="192"/>
      <c r="Z79" s="192"/>
      <c r="AF79" s="34"/>
      <c r="AG79" s="34"/>
      <c r="AH79" s="34"/>
      <c r="AI79" s="34"/>
      <c r="AJ79" s="34"/>
      <c r="AK79" s="34"/>
      <c r="AL79" s="195"/>
      <c r="AM79" s="195"/>
      <c r="AN79" s="80"/>
      <c r="AO79" s="80"/>
      <c r="AP79" s="80"/>
      <c r="AQ79" s="35"/>
    </row>
    <row r="80" spans="1:43" x14ac:dyDescent="0.2">
      <c r="A80" s="84">
        <v>73</v>
      </c>
      <c r="B80" s="84" t="str">
        <f ca="1"/>
        <v>Guinea</v>
      </c>
      <c r="C80" s="84" t="str">
        <f ca="1"/>
        <v>GIN</v>
      </c>
      <c r="D80" s="219" t="str">
        <f ca="1"/>
        <v>SSF           Sub-Saharan Africa</v>
      </c>
      <c r="E80" s="219" t="str">
        <f ca="1"/>
        <v>IDA</v>
      </c>
      <c r="F80" s="190" t="str">
        <f t="shared" ca="1" si="4"/>
        <v/>
      </c>
      <c r="G80" s="80">
        <f>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0</v>
      </c>
      <c r="H80" s="80" cm="1">
        <f t="array" ref="H80">IF(
    SUM(IF(
            ISNUMBER(
                IF(
                    $M$4:$Y$4,
                    (M80:Y80),
                    "")),
            1,
            0))
        =0,
    NA(),
    IF(
        Parameters!$D$15=1,
        IF(
            SUM(--(ISNUMBER(IF($M$4:$Y$4=1,(M80:Y80),""))))&gt;0,
            MAX(IF(
                ISNUMBER(M80:Y80),
                IF(
                    M$4:Y$4=1,
                    M80:Y80,
                    ""),
                "")),
            MAX(IF(
                ISNUMBER(M80:Y80),
                IF(
                    M$4:Y$4=2,
                    M80:Y80,
                    ""),
                ""))
        ),
        IF(
            Parameters!$D$16=1,
            IFERROR(
                AVERAGE(IF(
                    ISNUMBER(M80:Y80),
                    IF(
                        M$4:Y$4=1,
                        M80:Y80,
                        ""),
                    "")),
                AVERAGE(IF(
                    ISNUMBER(M80:Y80),
                    IF(
                        M$4:Y$4=2,
                        M80:Y80,
                        ""),
                    ""))
            ),
            IF(
                Parameters!$D$17=1,
                IFERROR(
                    IF(
                        OR(
                            IF(
                                ISNUMBER(M80:Y80),
                                IF(
                                    M$4:Y$4=1,
                                    M80:Y80,
                                    ""),
                                "")
                            =0),
                        0,
                        GEOMEAN(IF(
                            ISNUMBER(M80:Y80),
                            IF(
                                M$4:Y$4=1,
                                M80:Y80,
                                ""),
                            ""))
                    ),
                    IF(
                        OR(IF(
                            ISNUMBER(M80:Y80),
                            IF(
                                M$4:Y$4=2,
                                M80:Y80,
                                ""),
                            "")
                            =0),
                        0,
                        GEOMEAN(IF(
                            ISNUMBER(M80:Y80),
                            IF(
                                M$4:Y$4=2,
                                M80:Y80,
                                ""),
                            "")))
                )
            )
        )
    )
)</f>
        <v>8.71428571428571</v>
      </c>
      <c r="I80" s="191" cm="1">
        <f t="array" ref="I80">IF(
    SUM(IF(
            ISNUMBER(
                IF(
                    $M$5:$Y$5,
                    (M80:Y80),
                    "")),
            1,
            0))
        =0,
    NA(),
    IF(
        Parameters!$D$15=1,
        IF(
            SUM(--(ISNUMBER(IF($M$5:$Y$5=1,(M80:Y80),""))))&gt;0,
            MAX(IF(
                ISNUMBER(M80:Y80),
                IF(
                    M$5:Y$5=1,
                    M80:Y80,
                    ""),
                "")),
            MAX(IF(
                ISNUMBER(M80:Y80),
                IF(
                    M$5:Y$5=2,
                    M80:Y80,
                    ""),
                ""))
        ),
        IF(
            Parameters!$D$16=1,
            IFERROR(
                AVERAGE(IF(
                    ISNUMBER(M80:Y80),
                    IF(
                        M$5:Y$5=1,
                        M80:Y80,
                        ""),
                    "")),
                AVERAGE(IF(
                    ISNUMBER(M80:Y80),
                    IF(
                        M$5:Y$5=2,
                        M80:Y80,
                        ""),
                    ""))
            ),
            IF(
                Parameters!$D$17=1,
                IFERROR(
                    IF(
                        OR(
                            IF(
                                ISNUMBER(M80:Y80),
                                IF(
                                    M$5:Y$5=1,
                                    M80:Y80,
                                    ""),
                                "")
                            =0),
                        0,
                        GEOMEAN(IF(
                            ISNUMBER(M80:Y80),
                            IF(
                                M$5:Y$5=1,
                                M80:Y80,
                                ""),
                            ""))
                    ),
                    IF(
                        OR(IF(
                            ISNUMBER(M80:Y80),
                            IF(
                                M$5:Y$5=2,
                                M80:Y80,
                                ""),
                            "")
                            =0),
                        0,
                        GEOMEAN(IF(
                            ISNUMBER(M80:Y80),
                            IF(
                                M$5:Y$5=2,
                                M80:Y80,
                                ""),
                            "")))
                )
            )
        )
    )
)</f>
        <v>0</v>
      </c>
      <c r="J80" s="242">
        <v>45765</v>
      </c>
      <c r="K80" s="242">
        <v>46281</v>
      </c>
      <c r="L80" s="91" t="s">
        <v>127</v>
      </c>
      <c r="M80" s="192">
        <v>8.71428571428571</v>
      </c>
      <c r="N80" s="192" t="s">
        <v>409</v>
      </c>
      <c r="O80" s="192">
        <v>0</v>
      </c>
      <c r="P80" s="192" t="s">
        <v>409</v>
      </c>
      <c r="Q80" s="192">
        <v>6.1</v>
      </c>
      <c r="R80" s="192">
        <v>-1.1399999999999999</v>
      </c>
      <c r="S80" s="192">
        <v>-1.1599999999999999</v>
      </c>
      <c r="T80" s="192" t="s">
        <v>409</v>
      </c>
      <c r="U80"/>
      <c r="V80"/>
      <c r="W80"/>
      <c r="X80"/>
      <c r="Y80" s="192"/>
      <c r="Z80" s="192"/>
      <c r="AF80" s="34"/>
      <c r="AG80" s="34"/>
      <c r="AH80" s="34"/>
      <c r="AI80" s="34"/>
      <c r="AJ80" s="34"/>
      <c r="AK80" s="34"/>
      <c r="AL80" s="195"/>
      <c r="AM80" s="195"/>
      <c r="AN80" s="80"/>
      <c r="AO80" s="80"/>
      <c r="AP80" s="80"/>
      <c r="AQ80" s="35"/>
    </row>
    <row r="81" spans="1:43" x14ac:dyDescent="0.2">
      <c r="A81" s="84">
        <v>74</v>
      </c>
      <c r="B81" s="84" t="str">
        <f ca="1"/>
        <v>Gambia, The</v>
      </c>
      <c r="C81" s="84" t="str">
        <f ca="1"/>
        <v>GMB</v>
      </c>
      <c r="D81" s="219" t="str">
        <f ca="1"/>
        <v>SSF           Sub-Saharan Africa</v>
      </c>
      <c r="E81" s="219" t="str">
        <f ca="1"/>
        <v>IDA</v>
      </c>
      <c r="F81" s="190" t="str">
        <f t="shared" ca="1" si="4"/>
        <v/>
      </c>
      <c r="G81" s="80">
        <f>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0</v>
      </c>
      <c r="H81" s="80" cm="1">
        <f t="array" ref="H81">IF(
    SUM(IF(
            ISNUMBER(
                IF(
                    $M$4:$Y$4,
                    (M81:Y81),
                    "")),
            1,
            0))
        =0,
    NA(),
    IF(
        Parameters!$D$15=1,
        IF(
            SUM(--(ISNUMBER(IF($M$4:$Y$4=1,(M81:Y81),""))))&gt;0,
            MAX(IF(
                ISNUMBER(M81:Y81),
                IF(
                    M$4:Y$4=1,
                    M81:Y81,
                    ""),
                "")),
            MAX(IF(
                ISNUMBER(M81:Y81),
                IF(
                    M$4:Y$4=2,
                    M81:Y81,
                    ""),
                ""))
        ),
        IF(
            Parameters!$D$16=1,
            IFERROR(
                AVERAGE(IF(
                    ISNUMBER(M81:Y81),
                    IF(
                        M$4:Y$4=1,
                        M81:Y81,
                        ""),
                    "")),
                AVERAGE(IF(
                    ISNUMBER(M81:Y81),
                    IF(
                        M$4:Y$4=2,
                        M81:Y81,
                        ""),
                    ""))
            ),
            IF(
                Parameters!$D$17=1,
                IFERROR(
                    IF(
                        OR(
                            IF(
                                ISNUMBER(M81:Y81),
                                IF(
                                    M$4:Y$4=1,
                                    M81:Y81,
                                    ""),
                                "")
                            =0),
                        0,
                        GEOMEAN(IF(
                            ISNUMBER(M81:Y81),
                            IF(
                                M$4:Y$4=1,
                                M81:Y81,
                                ""),
                            ""))
                    ),
                    IF(
                        OR(IF(
                            ISNUMBER(M81:Y81),
                            IF(
                                M$4:Y$4=2,
                                M81:Y81,
                                ""),
                            "")
                            =0),
                        0,
                        GEOMEAN(IF(
                            ISNUMBER(M81:Y81),
                            IF(
                                M$4:Y$4=2,
                                M81:Y81,
                                ""),
                            "")))
                )
            )
        )
    )
)</f>
        <v>10</v>
      </c>
      <c r="I81" s="191" cm="1">
        <f t="array" ref="I81">IF(
    SUM(IF(
            ISNUMBER(
                IF(
                    $M$5:$Y$5,
                    (M81:Y81),
                    "")),
            1,
            0))
        =0,
    NA(),
    IF(
        Parameters!$D$15=1,
        IF(
            SUM(--(ISNUMBER(IF($M$5:$Y$5=1,(M81:Y81),""))))&gt;0,
            MAX(IF(
                ISNUMBER(M81:Y81),
                IF(
                    M$5:Y$5=1,
                    M81:Y81,
                    ""),
                "")),
            MAX(IF(
                ISNUMBER(M81:Y81),
                IF(
                    M$5:Y$5=2,
                    M81:Y81,
                    ""),
                ""))
        ),
        IF(
            Parameters!$D$16=1,
            IFERROR(
                AVERAGE(IF(
                    ISNUMBER(M81:Y81),
                    IF(
                        M$5:Y$5=1,
                        M81:Y81,
                        ""),
                    "")),
                AVERAGE(IF(
                    ISNUMBER(M81:Y81),
                    IF(
                        M$5:Y$5=2,
                        M81:Y81,
                        ""),
                    ""))
            ),
            IF(
                Parameters!$D$17=1,
                IFERROR(
                    IF(
                        OR(
                            IF(
                                ISNUMBER(M81:Y81),
                                IF(
                                    M$5:Y$5=1,
                                    M81:Y81,
                                    ""),
                                "")
                            =0),
                        0,
                        GEOMEAN(IF(
                            ISNUMBER(M81:Y81),
                            IF(
                                M$5:Y$5=1,
                                M81:Y81,
                                ""),
                            ""))
                    ),
                    IF(
                        OR(IF(
                            ISNUMBER(M81:Y81),
                            IF(
                                M$5:Y$5=2,
                                M81:Y81,
                                ""),
                            "")
                            =0),
                        0,
                        GEOMEAN(IF(
                            ISNUMBER(M81:Y81),
                            IF(
                                M$5:Y$5=2,
                                M81:Y81,
                                ""),
                            "")))
                )
            )
        )
    )
)</f>
        <v>0</v>
      </c>
      <c r="J81" s="242">
        <v>46281</v>
      </c>
      <c r="K81" s="242">
        <v>46281</v>
      </c>
      <c r="L81" s="91" t="s">
        <v>128</v>
      </c>
      <c r="M81" s="192">
        <v>10</v>
      </c>
      <c r="N81" s="192" t="s">
        <v>409</v>
      </c>
      <c r="O81" s="192">
        <v>0</v>
      </c>
      <c r="P81" s="192" t="s">
        <v>409</v>
      </c>
      <c r="Q81" s="192">
        <v>7.1</v>
      </c>
      <c r="R81" s="192">
        <v>-0.90000000000000102</v>
      </c>
      <c r="S81" s="192">
        <v>-0.95499999999999996</v>
      </c>
      <c r="T81" s="192" t="s">
        <v>409</v>
      </c>
      <c r="U81"/>
      <c r="V81"/>
      <c r="W81"/>
      <c r="X81"/>
      <c r="Y81" s="192"/>
      <c r="Z81" s="192"/>
      <c r="AF81" s="34"/>
      <c r="AG81" s="34"/>
      <c r="AH81" s="34"/>
      <c r="AI81" s="34"/>
      <c r="AJ81" s="34"/>
      <c r="AK81" s="34"/>
      <c r="AL81" s="195"/>
      <c r="AM81" s="195"/>
      <c r="AN81" s="80"/>
      <c r="AO81" s="80"/>
      <c r="AP81" s="80"/>
      <c r="AQ81" s="35"/>
    </row>
    <row r="82" spans="1:43" x14ac:dyDescent="0.2">
      <c r="A82" s="84">
        <v>75</v>
      </c>
      <c r="B82" s="84" t="str">
        <f ca="1"/>
        <v>Guinea-Bissau</v>
      </c>
      <c r="C82" s="84" t="str">
        <f ca="1"/>
        <v>GNB</v>
      </c>
      <c r="D82" s="219" t="str">
        <f ca="1"/>
        <v>SSF           Sub-Saharan Africa</v>
      </c>
      <c r="E82" s="219" t="str">
        <f ca="1"/>
        <v>IDA</v>
      </c>
      <c r="F82" s="190" t="str">
        <f t="shared" ca="1" si="4"/>
        <v/>
      </c>
      <c r="G82" s="80">
        <f>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0</v>
      </c>
      <c r="H82" s="80" cm="1">
        <f t="array" ref="H82">IF(
    SUM(IF(
            ISNUMBER(
                IF(
                    $M$4:$Y$4,
                    (M82:Y82),
                    "")),
            1,
            0))
        =0,
    NA(),
    IF(
        Parameters!$D$15=1,
        IF(
            SUM(--(ISNUMBER(IF($M$4:$Y$4=1,(M82:Y82),""))))&gt;0,
            MAX(IF(
                ISNUMBER(M82:Y82),
                IF(
                    M$4:Y$4=1,
                    M82:Y82,
                    ""),
                "")),
            MAX(IF(
                ISNUMBER(M82:Y82),
                IF(
                    M$4:Y$4=2,
                    M82:Y82,
                    ""),
                ""))
        ),
        IF(
            Parameters!$D$16=1,
            IFERROR(
                AVERAGE(IF(
                    ISNUMBER(M82:Y82),
                    IF(
                        M$4:Y$4=1,
                        M82:Y82,
                        ""),
                    "")),
                AVERAGE(IF(
                    ISNUMBER(M82:Y82),
                    IF(
                        M$4:Y$4=2,
                        M82:Y82,
                        ""),
                    ""))
            ),
            IF(
                Parameters!$D$17=1,
                IFERROR(
                    IF(
                        OR(
                            IF(
                                ISNUMBER(M82:Y82),
                                IF(
                                    M$4:Y$4=1,
                                    M82:Y82,
                                    ""),
                                "")
                            =0),
                        0,
                        GEOMEAN(IF(
                            ISNUMBER(M82:Y82),
                            IF(
                                M$4:Y$4=1,
                                M82:Y82,
                                ""),
                            ""))
                    ),
                    IF(
                        OR(IF(
                            ISNUMBER(M82:Y82),
                            IF(
                                M$4:Y$4=2,
                                M82:Y82,
                                ""),
                            "")
                            =0),
                        0,
                        GEOMEAN(IF(
                            ISNUMBER(M82:Y82),
                            IF(
                                M$4:Y$4=2,
                                M82:Y82,
                                ""),
                            "")))
                )
            )
        )
    )
)</f>
        <v>9.5714285714285694</v>
      </c>
      <c r="I82" s="191" cm="1">
        <f t="array" ref="I82">IF(
    SUM(IF(
            ISNUMBER(
                IF(
                    $M$5:$Y$5,
                    (M82:Y82),
                    "")),
            1,
            0))
        =0,
    NA(),
    IF(
        Parameters!$D$15=1,
        IF(
            SUM(--(ISNUMBER(IF($M$5:$Y$5=1,(M82:Y82),""))))&gt;0,
            MAX(IF(
                ISNUMBER(M82:Y82),
                IF(
                    M$5:Y$5=1,
                    M82:Y82,
                    ""),
                "")),
            MAX(IF(
                ISNUMBER(M82:Y82),
                IF(
                    M$5:Y$5=2,
                    M82:Y82,
                    ""),
                ""))
        ),
        IF(
            Parameters!$D$16=1,
            IFERROR(
                AVERAGE(IF(
                    ISNUMBER(M82:Y82),
                    IF(
                        M$5:Y$5=1,
                        M82:Y82,
                        ""),
                    "")),
                AVERAGE(IF(
                    ISNUMBER(M82:Y82),
                    IF(
                        M$5:Y$5=2,
                        M82:Y82,
                        ""),
                    ""))
            ),
            IF(
                Parameters!$D$17=1,
                IFERROR(
                    IF(
                        OR(
                            IF(
                                ISNUMBER(M82:Y82),
                                IF(
                                    M$5:Y$5=1,
                                    M82:Y82,
                                    ""),
                                "")
                            =0),
                        0,
                        GEOMEAN(IF(
                            ISNUMBER(M82:Y82),
                            IF(
                                M$5:Y$5=1,
                                M82:Y82,
                                ""),
                            ""))
                    ),
                    IF(
                        OR(IF(
                            ISNUMBER(M82:Y82),
                            IF(
                                M$5:Y$5=2,
                                M82:Y82,
                                ""),
                            "")
                            =0),
                        0,
                        GEOMEAN(IF(
                            ISNUMBER(M82:Y82),
                            IF(
                                M$5:Y$5=2,
                                M82:Y82,
                                ""),
                            "")))
                )
            )
        )
    )
)</f>
        <v>0</v>
      </c>
      <c r="J82" s="242">
        <v>46281</v>
      </c>
      <c r="K82" s="242">
        <v>46281</v>
      </c>
      <c r="L82" s="91" t="s">
        <v>130</v>
      </c>
      <c r="M82" s="192">
        <v>9.5714285714285694</v>
      </c>
      <c r="N82" s="192" t="s">
        <v>409</v>
      </c>
      <c r="O82" s="192">
        <v>0</v>
      </c>
      <c r="P82" s="192" t="s">
        <v>409</v>
      </c>
      <c r="Q82" s="192">
        <v>6.7</v>
      </c>
      <c r="R82" s="192">
        <v>-1.57</v>
      </c>
      <c r="S82" s="192">
        <v>-1.25</v>
      </c>
      <c r="T82" s="192" t="s">
        <v>409</v>
      </c>
      <c r="U82"/>
      <c r="V82"/>
      <c r="W82"/>
      <c r="X82"/>
      <c r="Y82" s="192"/>
      <c r="Z82" s="192"/>
      <c r="AF82" s="34"/>
      <c r="AG82" s="34"/>
      <c r="AH82" s="34"/>
      <c r="AI82" s="34"/>
      <c r="AJ82" s="34"/>
      <c r="AK82" s="34"/>
      <c r="AL82" s="195"/>
      <c r="AM82" s="195"/>
      <c r="AN82" s="80"/>
      <c r="AO82" s="80"/>
      <c r="AP82" s="80"/>
      <c r="AQ82" s="35"/>
    </row>
    <row r="83" spans="1:43" x14ac:dyDescent="0.2">
      <c r="A83" s="84">
        <v>76</v>
      </c>
      <c r="B83" s="84" t="str">
        <f ca="1"/>
        <v>Equatorial Guinea</v>
      </c>
      <c r="C83" s="84" t="str">
        <f ca="1"/>
        <v>GNQ</v>
      </c>
      <c r="D83" s="219" t="str">
        <f ca="1"/>
        <v>SSF           Sub-Saharan Africa</v>
      </c>
      <c r="E83" s="219" t="str">
        <f ca="1"/>
        <v>IBRD</v>
      </c>
      <c r="F83" s="190" t="str">
        <f t="shared" ca="1" si="4"/>
        <v/>
      </c>
      <c r="G83" s="80">
        <f>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6.6547512564869162</v>
      </c>
      <c r="H83" s="80" cm="1">
        <f t="array" ref="H83">IF(
    SUM(IF(
            ISNUMBER(
                IF(
                    $M$4:$Y$4,
                    (M83:Y83),
                    "")),
            1,
            0))
        =0,
    NA(),
    IF(
        Parameters!$D$15=1,
        IF(
            SUM(--(ISNUMBER(IF($M$4:$Y$4=1,(M83:Y83),""))))&gt;0,
            MAX(IF(
                ISNUMBER(M83:Y83),
                IF(
                    M$4:Y$4=1,
                    M83:Y83,
                    ""),
                "")),
            MAX(IF(
                ISNUMBER(M83:Y83),
                IF(
                    M$4:Y$4=2,
                    M83:Y83,
                    ""),
                ""))
        ),
        IF(
            Parameters!$D$16=1,
            IFERROR(
                AVERAGE(IF(
                    ISNUMBER(M83:Y83),
                    IF(
                        M$4:Y$4=1,
                        M83:Y83,
                        ""),
                    "")),
                AVERAGE(IF(
                    ISNUMBER(M83:Y83),
                    IF(
                        M$4:Y$4=2,
                        M83:Y83,
                        ""),
                    ""))
            ),
            IF(
                Parameters!$D$17=1,
                IFERROR(
                    IF(
                        OR(
                            IF(
                                ISNUMBER(M83:Y83),
                                IF(
                                    M$4:Y$4=1,
                                    M83:Y83,
                                    ""),
                                "")
                            =0),
                        0,
                        GEOMEAN(IF(
                            ISNUMBER(M83:Y83),
                            IF(
                                M$4:Y$4=1,
                                M83:Y83,
                                ""),
                            ""))
                    ),
                    IF(
                        OR(IF(
                            ISNUMBER(M83:Y83),
                            IF(
                                M$4:Y$4=2,
                                M83:Y83,
                                ""),
                            "")
                            =0),
                        0,
                        GEOMEAN(IF(
                            ISNUMBER(M83:Y83),
                            IF(
                                M$4:Y$4=2,
                                M83:Y83,
                                ""),
                            "")))
                )
            )
        )
    )
)</f>
        <v>4.4285714285714199</v>
      </c>
      <c r="I83" s="191" cm="1">
        <f t="array" ref="I83">IF(
    SUM(IF(
            ISNUMBER(
                IF(
                    $M$5:$Y$5,
                    (M83:Y83),
                    "")),
            1,
            0))
        =0,
    NA(),
    IF(
        Parameters!$D$15=1,
        IF(
            SUM(--(ISNUMBER(IF($M$5:$Y$5=1,(M83:Y83),""))))&gt;0,
            MAX(IF(
                ISNUMBER(M83:Y83),
                IF(
                    M$5:Y$5=1,
                    M83:Y83,
                    ""),
                "")),
            MAX(IF(
                ISNUMBER(M83:Y83),
                IF(
                    M$5:Y$5=2,
                    M83:Y83,
                    ""),
                ""))
        ),
        IF(
            Parameters!$D$16=1,
            IFERROR(
                AVERAGE(IF(
                    ISNUMBER(M83:Y83),
                    IF(
                        M$5:Y$5=1,
                        M83:Y83,
                        ""),
                    "")),
                AVERAGE(IF(
                    ISNUMBER(M83:Y83),
                    IF(
                        M$5:Y$5=2,
                        M83:Y83,
                        ""),
                    ""))
            ),
            IF(
                Parameters!$D$17=1,
                IFERROR(
                    IF(
                        OR(
                            IF(
                                ISNUMBER(M83:Y83),
                                IF(
                                    M$5:Y$5=1,
                                    M83:Y83,
                                    ""),
                                "")
                            =0),
                        0,
                        GEOMEAN(IF(
                            ISNUMBER(M83:Y83),
                            IF(
                                M$5:Y$5=1,
                                M83:Y83,
                                ""),
                            ""))
                    ),
                    IF(
                        OR(IF(
                            ISNUMBER(M83:Y83),
                            IF(
                                M$5:Y$5=2,
                                M83:Y83,
                                ""),
                            "")
                            =0),
                        0,
                        GEOMEAN(IF(
                            ISNUMBER(M83:Y83),
                            IF(
                                M$5:Y$5=2,
                                M83:Y83,
                                ""),
                            "")))
                )
            )
        )
    )
)</f>
        <v>10</v>
      </c>
      <c r="J83" s="242">
        <v>46281</v>
      </c>
      <c r="K83" s="242">
        <v>46281</v>
      </c>
      <c r="L83" s="91" t="s">
        <v>132</v>
      </c>
      <c r="M83" s="192">
        <v>4.4285714285714199</v>
      </c>
      <c r="N83" s="192" t="s">
        <v>409</v>
      </c>
      <c r="O83" s="192">
        <v>10</v>
      </c>
      <c r="P83" s="192" t="s">
        <v>409</v>
      </c>
      <c r="Q83" s="192">
        <v>3.1</v>
      </c>
      <c r="R83" s="192">
        <v>0.79999999999999905</v>
      </c>
      <c r="S83" s="192">
        <v>0.39500000000000002</v>
      </c>
      <c r="T83" s="192" t="s">
        <v>409</v>
      </c>
      <c r="U83"/>
      <c r="V83"/>
      <c r="W83"/>
      <c r="X83"/>
      <c r="Y83" s="192"/>
      <c r="Z83" s="192"/>
      <c r="AF83" s="34"/>
      <c r="AG83" s="34"/>
      <c r="AH83" s="34"/>
      <c r="AI83" s="34"/>
      <c r="AJ83" s="34"/>
      <c r="AK83" s="34"/>
      <c r="AL83" s="195"/>
      <c r="AM83" s="195"/>
      <c r="AN83" s="80"/>
      <c r="AO83" s="80"/>
      <c r="AP83" s="80"/>
      <c r="AQ83" s="35"/>
    </row>
    <row r="84" spans="1:43" x14ac:dyDescent="0.2">
      <c r="A84" s="84">
        <v>77</v>
      </c>
      <c r="B84" s="84" t="str">
        <f ca="1"/>
        <v>Greece</v>
      </c>
      <c r="C84" s="84" t="str">
        <f ca="1"/>
        <v>GRC</v>
      </c>
      <c r="D84" s="219" t="str">
        <f ca="1"/>
        <v>ECS           Europe &amp; Central Asia</v>
      </c>
      <c r="E84" s="219" t="str">
        <f ca="1"/>
        <v>NA</v>
      </c>
      <c r="F84" s="190" t="str">
        <f t="shared" ca="1" si="4"/>
        <v/>
      </c>
      <c r="G84" s="80">
        <f>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0</v>
      </c>
      <c r="H84" s="80" cm="1">
        <f t="array" ref="H84">IF(
    SUM(IF(
            ISNUMBER(
                IF(
                    $M$4:$Y$4,
                    (M84:Y84),
                    "")),
            1,
            0))
        =0,
    NA(),
    IF(
        Parameters!$D$15=1,
        IF(
            SUM(--(ISNUMBER(IF($M$4:$Y$4=1,(M84:Y84),""))))&gt;0,
            MAX(IF(
                ISNUMBER(M84:Y84),
                IF(
                    M$4:Y$4=1,
                    M84:Y84,
                    ""),
                "")),
            MAX(IF(
                ISNUMBER(M84:Y84),
                IF(
                    M$4:Y$4=2,
                    M84:Y84,
                    ""),
                ""))
        ),
        IF(
            Parameters!$D$16=1,
            IFERROR(
                AVERAGE(IF(
                    ISNUMBER(M84:Y84),
                    IF(
                        M$4:Y$4=1,
                        M84:Y84,
                        ""),
                    "")),
                AVERAGE(IF(
                    ISNUMBER(M84:Y84),
                    IF(
                        M$4:Y$4=2,
                        M84:Y84,
                        ""),
                    ""))
            ),
            IF(
                Parameters!$D$17=1,
                IFERROR(
                    IF(
                        OR(
                            IF(
                                ISNUMBER(M84:Y84),
                                IF(
                                    M$4:Y$4=1,
                                    M84:Y84,
                                    ""),
                                "")
                            =0),
                        0,
                        GEOMEAN(IF(
                            ISNUMBER(M84:Y84),
                            IF(
                                M$4:Y$4=1,
                                M84:Y84,
                                ""),
                            ""))
                    ),
                    IF(
                        OR(IF(
                            ISNUMBER(M84:Y84),
                            IF(
                                M$4:Y$4=2,
                                M84:Y84,
                                ""),
                            "")
                            =0),
                        0,
                        GEOMEAN(IF(
                            ISNUMBER(M84:Y84),
                            IF(
                                M$4:Y$4=2,
                                M84:Y84,
                                ""),
                            "")))
                )
            )
        )
    )
)</f>
        <v>0.71428571428571297</v>
      </c>
      <c r="I84" s="191" cm="1">
        <f t="array" ref="I84">IF(
    SUM(IF(
            ISNUMBER(
                IF(
                    $M$5:$Y$5,
                    (M84:Y84),
                    "")),
            1,
            0))
        =0,
    NA(),
    IF(
        Parameters!$D$15=1,
        IF(
            SUM(--(ISNUMBER(IF($M$5:$Y$5=1,(M84:Y84),""))))&gt;0,
            MAX(IF(
                ISNUMBER(M84:Y84),
                IF(
                    M$5:Y$5=1,
                    M84:Y84,
                    ""),
                "")),
            MAX(IF(
                ISNUMBER(M84:Y84),
                IF(
                    M$5:Y$5=2,
                    M84:Y84,
                    ""),
                ""))
        ),
        IF(
            Parameters!$D$16=1,
            IFERROR(
                AVERAGE(IF(
                    ISNUMBER(M84:Y84),
                    IF(
                        M$5:Y$5=1,
                        M84:Y84,
                        ""),
                    "")),
                AVERAGE(IF(
                    ISNUMBER(M84:Y84),
                    IF(
                        M$5:Y$5=2,
                        M84:Y84,
                        ""),
                    ""))
            ),
            IF(
                Parameters!$D$17=1,
                IFERROR(
                    IF(
                        OR(
                            IF(
                                ISNUMBER(M84:Y84),
                                IF(
                                    M$5:Y$5=1,
                                    M84:Y84,
                                    ""),
                                "")
                            =0),
                        0,
                        GEOMEAN(IF(
                            ISNUMBER(M84:Y84),
                            IF(
                                M$5:Y$5=1,
                                M84:Y84,
                                ""),
                            ""))
                    ),
                    IF(
                        OR(IF(
                            ISNUMBER(M84:Y84),
                            IF(
                                M$5:Y$5=2,
                                M84:Y84,
                                ""),
                            "")
                            =0),
                        0,
                        GEOMEAN(IF(
                            ISNUMBER(M84:Y84),
                            IF(
                                M$5:Y$5=2,
                                M84:Y84,
                                ""),
                            "")))
                )
            )
        )
    )
)</f>
        <v>0</v>
      </c>
      <c r="J84" s="242">
        <v>45765</v>
      </c>
      <c r="K84" s="242">
        <v>46281</v>
      </c>
      <c r="L84" s="91" t="s">
        <v>134</v>
      </c>
      <c r="M84" s="192">
        <v>0.71428571428571297</v>
      </c>
      <c r="N84" s="192">
        <v>-1.1829999999999901</v>
      </c>
      <c r="O84" s="192">
        <v>0</v>
      </c>
      <c r="P84" s="192" t="s">
        <v>409</v>
      </c>
      <c r="Q84" s="192">
        <v>0.5</v>
      </c>
      <c r="R84" s="192">
        <v>0</v>
      </c>
      <c r="S84" s="192">
        <v>-4.9999999999999697E-3</v>
      </c>
      <c r="T84" s="192" t="s">
        <v>409</v>
      </c>
      <c r="U84"/>
      <c r="V84"/>
      <c r="W84"/>
      <c r="X84"/>
      <c r="Y84" s="192"/>
      <c r="Z84" s="192"/>
      <c r="AF84" s="34"/>
      <c r="AG84" s="34"/>
      <c r="AH84" s="34"/>
      <c r="AI84" s="34"/>
      <c r="AJ84" s="34"/>
      <c r="AK84" s="34"/>
      <c r="AL84" s="195"/>
      <c r="AM84" s="195"/>
      <c r="AN84" s="80"/>
      <c r="AO84" s="80"/>
      <c r="AP84" s="80"/>
      <c r="AQ84" s="35"/>
    </row>
    <row r="85" spans="1:43" x14ac:dyDescent="0.2">
      <c r="A85" s="84">
        <v>78</v>
      </c>
      <c r="B85" s="84" t="str">
        <f ca="1"/>
        <v>Grenada</v>
      </c>
      <c r="C85" s="84" t="str">
        <f ca="1"/>
        <v>GRD</v>
      </c>
      <c r="D85" s="219" t="str">
        <f ca="1"/>
        <v>LCN           Latin America &amp; Caribbean</v>
      </c>
      <c r="E85" s="219" t="str">
        <f ca="1"/>
        <v>Blend</v>
      </c>
      <c r="F85" s="190" t="str">
        <f t="shared" ca="1" si="4"/>
        <v/>
      </c>
      <c r="G85" s="80">
        <f>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0</v>
      </c>
      <c r="H85" s="80" cm="1">
        <f t="array" ref="H85">IF(
    SUM(IF(
            ISNUMBER(
                IF(
                    $M$4:$Y$4,
                    (M85:Y85),
                    "")),
            1,
            0))
        =0,
    NA(),
    IF(
        Parameters!$D$15=1,
        IF(
            SUM(--(ISNUMBER(IF($M$4:$Y$4=1,(M85:Y85),""))))&gt;0,
            MAX(IF(
                ISNUMBER(M85:Y85),
                IF(
                    M$4:Y$4=1,
                    M85:Y85,
                    ""),
                "")),
            MAX(IF(
                ISNUMBER(M85:Y85),
                IF(
                    M$4:Y$4=2,
                    M85:Y85,
                    ""),
                ""))
        ),
        IF(
            Parameters!$D$16=1,
            IFERROR(
                AVERAGE(IF(
                    ISNUMBER(M85:Y85),
                    IF(
                        M$4:Y$4=1,
                        M85:Y85,
                        ""),
                    "")),
                AVERAGE(IF(
                    ISNUMBER(M85:Y85),
                    IF(
                        M$4:Y$4=2,
                        M85:Y85,
                        ""),
                    ""))
            ),
            IF(
                Parameters!$D$17=1,
                IFERROR(
                    IF(
                        OR(
                            IF(
                                ISNUMBER(M85:Y85),
                                IF(
                                    M$4:Y$4=1,
                                    M85:Y85,
                                    ""),
                                "")
                            =0),
                        0,
                        GEOMEAN(IF(
                            ISNUMBER(M85:Y85),
                            IF(
                                M$4:Y$4=1,
                                M85:Y85,
                                ""),
                            ""))
                    ),
                    IF(
                        OR(IF(
                            ISNUMBER(M85:Y85),
                            IF(
                                M$4:Y$4=2,
                                M85:Y85,
                                ""),
                            "")
                            =0),
                        0,
                        GEOMEAN(IF(
                            ISNUMBER(M85:Y85),
                            IF(
                                M$4:Y$4=2,
                                M85:Y85,
                                ""),
                            "")))
                )
            )
        )
    )
)</f>
        <v>5.2857142857142803</v>
      </c>
      <c r="I85" s="191" cm="1">
        <f t="array" ref="I85">IF(
    SUM(IF(
            ISNUMBER(
                IF(
                    $M$5:$Y$5,
                    (M85:Y85),
                    "")),
            1,
            0))
        =0,
    NA(),
    IF(
        Parameters!$D$15=1,
        IF(
            SUM(--(ISNUMBER(IF($M$5:$Y$5=1,(M85:Y85),""))))&gt;0,
            MAX(IF(
                ISNUMBER(M85:Y85),
                IF(
                    M$5:Y$5=1,
                    M85:Y85,
                    ""),
                "")),
            MAX(IF(
                ISNUMBER(M85:Y85),
                IF(
                    M$5:Y$5=2,
                    M85:Y85,
                    ""),
                ""))
        ),
        IF(
            Parameters!$D$16=1,
            IFERROR(
                AVERAGE(IF(
                    ISNUMBER(M85:Y85),
                    IF(
                        M$5:Y$5=1,
                        M85:Y85,
                        ""),
                    "")),
                AVERAGE(IF(
                    ISNUMBER(M85:Y85),
                    IF(
                        M$5:Y$5=2,
                        M85:Y85,
                        ""),
                    ""))
            ),
            IF(
                Parameters!$D$17=1,
                IFERROR(
                    IF(
                        OR(
                            IF(
                                ISNUMBER(M85:Y85),
                                IF(
                                    M$5:Y$5=1,
                                    M85:Y85,
                                    ""),
                                "")
                            =0),
                        0,
                        GEOMEAN(IF(
                            ISNUMBER(M85:Y85),
                            IF(
                                M$5:Y$5=1,
                                M85:Y85,
                                ""),
                            ""))
                    ),
                    IF(
                        OR(IF(
                            ISNUMBER(M85:Y85),
                            IF(
                                M$5:Y$5=2,
                                M85:Y85,
                                ""),
                            "")
                            =0),
                        0,
                        GEOMEAN(IF(
                            ISNUMBER(M85:Y85),
                            IF(
                                M$5:Y$5=2,
                                M85:Y85,
                                ""),
                            "")))
                )
            )
        )
    )
)</f>
        <v>0</v>
      </c>
      <c r="J85" s="242">
        <v>46281</v>
      </c>
      <c r="K85" s="242">
        <v>46281</v>
      </c>
      <c r="L85" s="91" t="s">
        <v>136</v>
      </c>
      <c r="M85" s="192">
        <v>5.2857142857142803</v>
      </c>
      <c r="N85" s="192" t="s">
        <v>409</v>
      </c>
      <c r="O85" s="192">
        <v>0</v>
      </c>
      <c r="P85" s="192" t="s">
        <v>409</v>
      </c>
      <c r="Q85" s="192">
        <v>3.7</v>
      </c>
      <c r="R85" s="192">
        <v>-4.9999999999999697E-3</v>
      </c>
      <c r="S85" s="192">
        <v>-0.115</v>
      </c>
      <c r="T85" s="192" t="s">
        <v>409</v>
      </c>
      <c r="U85"/>
      <c r="V85"/>
      <c r="W85"/>
      <c r="X85"/>
      <c r="Y85" s="192"/>
      <c r="Z85" s="192"/>
      <c r="AF85" s="34"/>
      <c r="AG85" s="34"/>
      <c r="AH85" s="34"/>
      <c r="AI85" s="34"/>
      <c r="AJ85" s="34"/>
      <c r="AK85" s="34"/>
      <c r="AL85" s="195"/>
      <c r="AM85" s="195"/>
      <c r="AN85" s="80"/>
      <c r="AO85" s="80"/>
      <c r="AP85" s="80"/>
      <c r="AQ85" s="35"/>
    </row>
    <row r="86" spans="1:43" x14ac:dyDescent="0.2">
      <c r="A86" s="84">
        <v>79</v>
      </c>
      <c r="B86" s="84" t="str">
        <f ca="1"/>
        <v>Greenland</v>
      </c>
      <c r="C86" s="84" t="str">
        <f ca="1"/>
        <v>GRL</v>
      </c>
      <c r="D86" s="219" t="str">
        <f ca="1"/>
        <v>ECS           Europe &amp; Central Asia</v>
      </c>
      <c r="E86" s="219" t="str">
        <f ca="1"/>
        <v>NA</v>
      </c>
      <c r="F86" s="190" t="str">
        <f t="shared" ca="1" si="4"/>
        <v/>
      </c>
      <c r="G86" s="80">
        <f>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0</v>
      </c>
      <c r="H86" s="80" t="e" cm="1">
        <f t="array" ref="H86">IF(
    SUM(IF(
            ISNUMBER(
                IF(
                    $M$4:$Y$4,
                    (M86:Y86),
                    "")),
            1,
            0))
        =0,
    NA(),
    IF(
        Parameters!$D$15=1,
        IF(
            SUM(--(ISNUMBER(IF($M$4:$Y$4=1,(M86:Y86),""))))&gt;0,
            MAX(IF(
                ISNUMBER(M86:Y86),
                IF(
                    M$4:Y$4=1,
                    M86:Y86,
                    ""),
                "")),
            MAX(IF(
                ISNUMBER(M86:Y86),
                IF(
                    M$4:Y$4=2,
                    M86:Y86,
                    ""),
                ""))
        ),
        IF(
            Parameters!$D$16=1,
            IFERROR(
                AVERAGE(IF(
                    ISNUMBER(M86:Y86),
                    IF(
                        M$4:Y$4=1,
                        M86:Y86,
                        ""),
                    "")),
                AVERAGE(IF(
                    ISNUMBER(M86:Y86),
                    IF(
                        M$4:Y$4=2,
                        M86:Y86,
                        ""),
                    ""))
            ),
            IF(
                Parameters!$D$17=1,
                IFERROR(
                    IF(
                        OR(
                            IF(
                                ISNUMBER(M86:Y86),
                                IF(
                                    M$4:Y$4=1,
                                    M86:Y86,
                                    ""),
                                "")
                            =0),
                        0,
                        GEOMEAN(IF(
                            ISNUMBER(M86:Y86),
                            IF(
                                M$4:Y$4=1,
                                M86:Y86,
                                ""),
                            ""))
                    ),
                    IF(
                        OR(IF(
                            ISNUMBER(M86:Y86),
                            IF(
                                M$4:Y$4=2,
                                M86:Y86,
                                ""),
                            "")
                            =0),
                        0,
                        GEOMEAN(IF(
                            ISNUMBER(M86:Y86),
                            IF(
                                M$4:Y$4=2,
                                M86:Y86,
                                ""),
                            "")))
                )
            )
        )
    )
)</f>
        <v>#N/A</v>
      </c>
      <c r="I86" s="191" cm="1">
        <f t="array" ref="I86">IF(
    SUM(IF(
            ISNUMBER(
                IF(
                    $M$5:$Y$5,
                    (M86:Y86),
                    "")),
            1,
            0))
        =0,
    NA(),
    IF(
        Parameters!$D$15=1,
        IF(
            SUM(--(ISNUMBER(IF($M$5:$Y$5=1,(M86:Y86),""))))&gt;0,
            MAX(IF(
                ISNUMBER(M86:Y86),
                IF(
                    M$5:Y$5=1,
                    M86:Y86,
                    ""),
                "")),
            MAX(IF(
                ISNUMBER(M86:Y86),
                IF(
                    M$5:Y$5=2,
                    M86:Y86,
                    ""),
                ""))
        ),
        IF(
            Parameters!$D$16=1,
            IFERROR(
                AVERAGE(IF(
                    ISNUMBER(M86:Y86),
                    IF(
                        M$5:Y$5=1,
                        M86:Y86,
                        ""),
                    "")),
                AVERAGE(IF(
                    ISNUMBER(M86:Y86),
                    IF(
                        M$5:Y$5=2,
                        M86:Y86,
                        ""),
                    ""))
            ),
            IF(
                Parameters!$D$17=1,
                IFERROR(
                    IF(
                        OR(
                            IF(
                                ISNUMBER(M86:Y86),
                                IF(
                                    M$5:Y$5=1,
                                    M86:Y86,
                                    ""),
                                "")
                            =0),
                        0,
                        GEOMEAN(IF(
                            ISNUMBER(M86:Y86),
                            IF(
                                M$5:Y$5=1,
                                M86:Y86,
                                ""),
                            ""))
                    ),
                    IF(
                        OR(IF(
                            ISNUMBER(M86:Y86),
                            IF(
                                M$5:Y$5=2,
                                M86:Y86,
                                ""),
                            "")
                            =0),
                        0,
                        GEOMEAN(IF(
                            ISNUMBER(M86:Y86),
                            IF(
                                M$5:Y$5=2,
                                M86:Y86,
                                ""),
                            "")))
                )
            )
        )
    )
)</f>
        <v>0</v>
      </c>
      <c r="J86" s="242" t="s">
        <v>409</v>
      </c>
      <c r="K86" s="242">
        <v>46281</v>
      </c>
      <c r="L86" s="91" t="s">
        <v>676</v>
      </c>
      <c r="M86" s="192" t="s">
        <v>409</v>
      </c>
      <c r="N86" s="192" t="s">
        <v>409</v>
      </c>
      <c r="O86" s="192">
        <v>0</v>
      </c>
      <c r="P86" s="192" t="s">
        <v>409</v>
      </c>
      <c r="Q86" s="192" t="s">
        <v>409</v>
      </c>
      <c r="R86" s="192">
        <v>-0.01</v>
      </c>
      <c r="S86" s="192" t="s">
        <v>409</v>
      </c>
      <c r="T86" s="192" t="s">
        <v>409</v>
      </c>
      <c r="U86"/>
      <c r="V86"/>
      <c r="W86"/>
      <c r="X86"/>
      <c r="Y86" s="192"/>
      <c r="Z86" s="192"/>
      <c r="AF86" s="34"/>
      <c r="AG86" s="34"/>
      <c r="AH86" s="34"/>
      <c r="AI86" s="34"/>
      <c r="AJ86" s="34"/>
      <c r="AK86" s="34"/>
      <c r="AL86" s="195"/>
      <c r="AM86" s="195"/>
      <c r="AN86" s="80"/>
      <c r="AO86" s="80"/>
      <c r="AP86" s="80"/>
      <c r="AQ86" s="35"/>
    </row>
    <row r="87" spans="1:43" x14ac:dyDescent="0.2">
      <c r="A87" s="84">
        <v>80</v>
      </c>
      <c r="B87" s="84" t="str">
        <f ca="1"/>
        <v>Guatemala</v>
      </c>
      <c r="C87" s="84" t="str">
        <f ca="1"/>
        <v>GTM</v>
      </c>
      <c r="D87" s="219" t="str">
        <f ca="1"/>
        <v>LCN           Latin America &amp; Caribbean</v>
      </c>
      <c r="E87" s="219" t="str">
        <f ca="1"/>
        <v>IBRD</v>
      </c>
      <c r="F87" s="190" t="str">
        <f t="shared" ca="1" si="4"/>
        <v/>
      </c>
      <c r="G87" s="80">
        <f>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0</v>
      </c>
      <c r="H87" s="80" cm="1">
        <f t="array" ref="H87">IF(
    SUM(IF(
            ISNUMBER(
                IF(
                    $M$4:$Y$4,
                    (M87:Y87),
                    "")),
            1,
            0))
        =0,
    NA(),
    IF(
        Parameters!$D$15=1,
        IF(
            SUM(--(ISNUMBER(IF($M$4:$Y$4=1,(M87:Y87),""))))&gt;0,
            MAX(IF(
                ISNUMBER(M87:Y87),
                IF(
                    M$4:Y$4=1,
                    M87:Y87,
                    ""),
                "")),
            MAX(IF(
                ISNUMBER(M87:Y87),
                IF(
                    M$4:Y$4=2,
                    M87:Y87,
                    ""),
                ""))
        ),
        IF(
            Parameters!$D$16=1,
            IFERROR(
                AVERAGE(IF(
                    ISNUMBER(M87:Y87),
                    IF(
                        M$4:Y$4=1,
                        M87:Y87,
                        ""),
                    "")),
                AVERAGE(IF(
                    ISNUMBER(M87:Y87),
                    IF(
                        M$4:Y$4=2,
                        M87:Y87,
                        ""),
                    ""))
            ),
            IF(
                Parameters!$D$17=1,
                IFERROR(
                    IF(
                        OR(
                            IF(
                                ISNUMBER(M87:Y87),
                                IF(
                                    M$4:Y$4=1,
                                    M87:Y87,
                                    ""),
                                "")
                            =0),
                        0,
                        GEOMEAN(IF(
                            ISNUMBER(M87:Y87),
                            IF(
                                M$4:Y$4=1,
                                M87:Y87,
                                ""),
                            ""))
                    ),
                    IF(
                        OR(IF(
                            ISNUMBER(M87:Y87),
                            IF(
                                M$4:Y$4=2,
                                M87:Y87,
                                ""),
                            "")
                            =0),
                        0,
                        GEOMEAN(IF(
                            ISNUMBER(M87:Y87),
                            IF(
                                M$4:Y$4=2,
                                M87:Y87,
                                ""),
                            "")))
                )
            )
        )
    )
)</f>
        <v>8.5714285714285694</v>
      </c>
      <c r="I87" s="191" cm="1">
        <f t="array" ref="I87">IF(
    SUM(IF(
            ISNUMBER(
                IF(
                    $M$5:$Y$5,
                    (M87:Y87),
                    "")),
            1,
            0))
        =0,
    NA(),
    IF(
        Parameters!$D$15=1,
        IF(
            SUM(--(ISNUMBER(IF($M$5:$Y$5=1,(M87:Y87),""))))&gt;0,
            MAX(IF(
                ISNUMBER(M87:Y87),
                IF(
                    M$5:Y$5=1,
                    M87:Y87,
                    ""),
                "")),
            MAX(IF(
                ISNUMBER(M87:Y87),
                IF(
                    M$5:Y$5=2,
                    M87:Y87,
                    ""),
                ""))
        ),
        IF(
            Parameters!$D$16=1,
            IFERROR(
                AVERAGE(IF(
                    ISNUMBER(M87:Y87),
                    IF(
                        M$5:Y$5=1,
                        M87:Y87,
                        ""),
                    "")),
                AVERAGE(IF(
                    ISNUMBER(M87:Y87),
                    IF(
                        M$5:Y$5=2,
                        M87:Y87,
                        ""),
                    ""))
            ),
            IF(
                Parameters!$D$17=1,
                IFERROR(
                    IF(
                        OR(
                            IF(
                                ISNUMBER(M87:Y87),
                                IF(
                                    M$5:Y$5=1,
                                    M87:Y87,
                                    ""),
                                "")
                            =0),
                        0,
                        GEOMEAN(IF(
                            ISNUMBER(M87:Y87),
                            IF(
                                M$5:Y$5=1,
                                M87:Y87,
                                ""),
                            ""))
                    ),
                    IF(
                        OR(IF(
                            ISNUMBER(M87:Y87),
                            IF(
                                M$5:Y$5=2,
                                M87:Y87,
                                ""),
                            "")
                            =0),
                        0,
                        GEOMEAN(IF(
                            ISNUMBER(M87:Y87),
                            IF(
                                M$5:Y$5=2,
                                M87:Y87,
                                ""),
                            "")))
                )
            )
        )
    )
)</f>
        <v>0</v>
      </c>
      <c r="J87" s="242">
        <v>46281</v>
      </c>
      <c r="K87" s="242">
        <v>46281</v>
      </c>
      <c r="L87" s="91" t="s">
        <v>138</v>
      </c>
      <c r="M87" s="192">
        <v>8.5714285714285694</v>
      </c>
      <c r="N87" s="192" t="s">
        <v>409</v>
      </c>
      <c r="O87" s="192">
        <v>0</v>
      </c>
      <c r="P87" s="192" t="s">
        <v>409</v>
      </c>
      <c r="Q87" s="192">
        <v>6</v>
      </c>
      <c r="R87" s="192">
        <v>-0.30500000000000099</v>
      </c>
      <c r="S87" s="192">
        <v>-0.184999999999999</v>
      </c>
      <c r="T87" s="192" t="s">
        <v>409</v>
      </c>
      <c r="U87"/>
      <c r="V87"/>
      <c r="W87"/>
      <c r="X87"/>
      <c r="Y87" s="192"/>
      <c r="Z87" s="192"/>
      <c r="AF87" s="34"/>
      <c r="AG87" s="34"/>
      <c r="AH87" s="34"/>
      <c r="AI87" s="34"/>
      <c r="AJ87" s="34"/>
      <c r="AK87" s="34"/>
      <c r="AL87" s="195"/>
      <c r="AM87" s="195"/>
      <c r="AN87" s="80"/>
      <c r="AO87" s="80"/>
      <c r="AP87" s="80"/>
      <c r="AQ87" s="35"/>
    </row>
    <row r="88" spans="1:43" x14ac:dyDescent="0.2">
      <c r="A88" s="84">
        <v>81</v>
      </c>
      <c r="B88" s="84" t="str">
        <f ca="1"/>
        <v>Guam</v>
      </c>
      <c r="C88" s="84" t="str">
        <f ca="1"/>
        <v>GUM</v>
      </c>
      <c r="D88" s="219" t="str">
        <f ca="1"/>
        <v>EAS           East Asia &amp; Pacific</v>
      </c>
      <c r="E88" s="219" t="str">
        <f ca="1"/>
        <v>NA</v>
      </c>
      <c r="F88" s="190" t="str">
        <f t="shared" ca="1" si="4"/>
        <v/>
      </c>
      <c r="G88" s="80">
        <f>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0</v>
      </c>
      <c r="H88" s="80" t="e" cm="1">
        <f t="array" ref="H88">IF(
    SUM(IF(
            ISNUMBER(
                IF(
                    $M$4:$Y$4,
                    (M88:Y88),
                    "")),
            1,
            0))
        =0,
    NA(),
    IF(
        Parameters!$D$15=1,
        IF(
            SUM(--(ISNUMBER(IF($M$4:$Y$4=1,(M88:Y88),""))))&gt;0,
            MAX(IF(
                ISNUMBER(M88:Y88),
                IF(
                    M$4:Y$4=1,
                    M88:Y88,
                    ""),
                "")),
            MAX(IF(
                ISNUMBER(M88:Y88),
                IF(
                    M$4:Y$4=2,
                    M88:Y88,
                    ""),
                ""))
        ),
        IF(
            Parameters!$D$16=1,
            IFERROR(
                AVERAGE(IF(
                    ISNUMBER(M88:Y88),
                    IF(
                        M$4:Y$4=1,
                        M88:Y88,
                        ""),
                    "")),
                AVERAGE(IF(
                    ISNUMBER(M88:Y88),
                    IF(
                        M$4:Y$4=2,
                        M88:Y88,
                        ""),
                    ""))
            ),
            IF(
                Parameters!$D$17=1,
                IFERROR(
                    IF(
                        OR(
                            IF(
                                ISNUMBER(M88:Y88),
                                IF(
                                    M$4:Y$4=1,
                                    M88:Y88,
                                    ""),
                                "")
                            =0),
                        0,
                        GEOMEAN(IF(
                            ISNUMBER(M88:Y88),
                            IF(
                                M$4:Y$4=1,
                                M88:Y88,
                                ""),
                            ""))
                    ),
                    IF(
                        OR(IF(
                            ISNUMBER(M88:Y88),
                            IF(
                                M$4:Y$4=2,
                                M88:Y88,
                                ""),
                            "")
                            =0),
                        0,
                        GEOMEAN(IF(
                            ISNUMBER(M88:Y88),
                            IF(
                                M$4:Y$4=2,
                                M88:Y88,
                                ""),
                            "")))
                )
            )
        )
    )
)</f>
        <v>#N/A</v>
      </c>
      <c r="I88" s="191" cm="1">
        <f t="array" ref="I88">IF(
    SUM(IF(
            ISNUMBER(
                IF(
                    $M$5:$Y$5,
                    (M88:Y88),
                    "")),
            1,
            0))
        =0,
    NA(),
    IF(
        Parameters!$D$15=1,
        IF(
            SUM(--(ISNUMBER(IF($M$5:$Y$5=1,(M88:Y88),""))))&gt;0,
            MAX(IF(
                ISNUMBER(M88:Y88),
                IF(
                    M$5:Y$5=1,
                    M88:Y88,
                    ""),
                "")),
            MAX(IF(
                ISNUMBER(M88:Y88),
                IF(
                    M$5:Y$5=2,
                    M88:Y88,
                    ""),
                ""))
        ),
        IF(
            Parameters!$D$16=1,
            IFERROR(
                AVERAGE(IF(
                    ISNUMBER(M88:Y88),
                    IF(
                        M$5:Y$5=1,
                        M88:Y88,
                        ""),
                    "")),
                AVERAGE(IF(
                    ISNUMBER(M88:Y88),
                    IF(
                        M$5:Y$5=2,
                        M88:Y88,
                        ""),
                    ""))
            ),
            IF(
                Parameters!$D$17=1,
                IFERROR(
                    IF(
                        OR(
                            IF(
                                ISNUMBER(M88:Y88),
                                IF(
                                    M$5:Y$5=1,
                                    M88:Y88,
                                    ""),
                                "")
                            =0),
                        0,
                        GEOMEAN(IF(
                            ISNUMBER(M88:Y88),
                            IF(
                                M$5:Y$5=1,
                                M88:Y88,
                                ""),
                            ""))
                    ),
                    IF(
                        OR(IF(
                            ISNUMBER(M88:Y88),
                            IF(
                                M$5:Y$5=2,
                                M88:Y88,
                                ""),
                            "")
                            =0),
                        0,
                        GEOMEAN(IF(
                            ISNUMBER(M88:Y88),
                            IF(
                                M$5:Y$5=2,
                                M88:Y88,
                                ""),
                            "")))
                )
            )
        )
    )
)</f>
        <v>0</v>
      </c>
      <c r="J88" s="242" t="s">
        <v>409</v>
      </c>
      <c r="K88" s="242">
        <v>46281</v>
      </c>
      <c r="L88" s="91" t="s">
        <v>677</v>
      </c>
      <c r="M88" s="192" t="s">
        <v>409</v>
      </c>
      <c r="N88" s="192" t="s">
        <v>409</v>
      </c>
      <c r="O88" s="192">
        <v>0</v>
      </c>
      <c r="P88" s="192" t="s">
        <v>409</v>
      </c>
      <c r="Q88" s="192" t="s">
        <v>409</v>
      </c>
      <c r="R88" s="192">
        <v>0</v>
      </c>
      <c r="S88" s="192">
        <v>0</v>
      </c>
      <c r="T88" s="192" t="s">
        <v>409</v>
      </c>
      <c r="U88"/>
      <c r="V88"/>
      <c r="W88"/>
      <c r="X88"/>
      <c r="Y88" s="192"/>
      <c r="Z88" s="192"/>
      <c r="AF88" s="34"/>
      <c r="AG88" s="34"/>
      <c r="AH88" s="34"/>
      <c r="AI88" s="34"/>
      <c r="AJ88" s="34"/>
      <c r="AK88" s="34"/>
      <c r="AL88" s="195"/>
      <c r="AM88" s="195"/>
      <c r="AN88" s="80"/>
      <c r="AO88" s="80"/>
      <c r="AP88" s="80"/>
      <c r="AQ88" s="35"/>
    </row>
    <row r="89" spans="1:43" x14ac:dyDescent="0.2">
      <c r="A89" s="84">
        <v>82</v>
      </c>
      <c r="B89" s="84" t="str">
        <f ca="1"/>
        <v>Guyana</v>
      </c>
      <c r="C89" s="84" t="str">
        <f ca="1"/>
        <v>GUY</v>
      </c>
      <c r="D89" s="219" t="str">
        <f ca="1"/>
        <v>LCN           Latin America &amp; Caribbean</v>
      </c>
      <c r="E89" s="219" t="str">
        <f ca="1"/>
        <v>IDA</v>
      </c>
      <c r="F89" s="190" t="str">
        <f t="shared" ca="1" si="4"/>
        <v/>
      </c>
      <c r="G89" s="80">
        <f>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0</v>
      </c>
      <c r="H89" s="80" cm="1">
        <f t="array" ref="H89">IF(
    SUM(IF(
            ISNUMBER(
                IF(
                    $M$4:$Y$4,
                    (M89:Y89),
                    "")),
            1,
            0))
        =0,
    NA(),
    IF(
        Parameters!$D$15=1,
        IF(
            SUM(--(ISNUMBER(IF($M$4:$Y$4=1,(M89:Y89),""))))&gt;0,
            MAX(IF(
                ISNUMBER(M89:Y89),
                IF(
                    M$4:Y$4=1,
                    M89:Y89,
                    ""),
                "")),
            MAX(IF(
                ISNUMBER(M89:Y89),
                IF(
                    M$4:Y$4=2,
                    M89:Y89,
                    ""),
                ""))
        ),
        IF(
            Parameters!$D$16=1,
            IFERROR(
                AVERAGE(IF(
                    ISNUMBER(M89:Y89),
                    IF(
                        M$4:Y$4=1,
                        M89:Y89,
                        ""),
                    "")),
                AVERAGE(IF(
                    ISNUMBER(M89:Y89),
                    IF(
                        M$4:Y$4=2,
                        M89:Y89,
                        ""),
                    ""))
            ),
            IF(
                Parameters!$D$17=1,
                IFERROR(
                    IF(
                        OR(
                            IF(
                                ISNUMBER(M89:Y89),
                                IF(
                                    M$4:Y$4=1,
                                    M89:Y89,
                                    ""),
                                "")
                            =0),
                        0,
                        GEOMEAN(IF(
                            ISNUMBER(M89:Y89),
                            IF(
                                M$4:Y$4=1,
                                M89:Y89,
                                ""),
                            ""))
                    ),
                    IF(
                        OR(IF(
                            ISNUMBER(M89:Y89),
                            IF(
                                M$4:Y$4=2,
                                M89:Y89,
                                ""),
                            "")
                            =0),
                        0,
                        GEOMEAN(IF(
                            ISNUMBER(M89:Y89),
                            IF(
                                M$4:Y$4=2,
                                M89:Y89,
                                ""),
                            "")))
                )
            )
        )
    )
)</f>
        <v>5.1428571428571397</v>
      </c>
      <c r="I89" s="191" cm="1">
        <f t="array" ref="I89">IF(
    SUM(IF(
            ISNUMBER(
                IF(
                    $M$5:$Y$5,
                    (M89:Y89),
                    "")),
            1,
            0))
        =0,
    NA(),
    IF(
        Parameters!$D$15=1,
        IF(
            SUM(--(ISNUMBER(IF($M$5:$Y$5=1,(M89:Y89),""))))&gt;0,
            MAX(IF(
                ISNUMBER(M89:Y89),
                IF(
                    M$5:Y$5=1,
                    M89:Y89,
                    ""),
                "")),
            MAX(IF(
                ISNUMBER(M89:Y89),
                IF(
                    M$5:Y$5=2,
                    M89:Y89,
                    ""),
                ""))
        ),
        IF(
            Parameters!$D$16=1,
            IFERROR(
                AVERAGE(IF(
                    ISNUMBER(M89:Y89),
                    IF(
                        M$5:Y$5=1,
                        M89:Y89,
                        ""),
                    "")),
                AVERAGE(IF(
                    ISNUMBER(M89:Y89),
                    IF(
                        M$5:Y$5=2,
                        M89:Y89,
                        ""),
                    ""))
            ),
            IF(
                Parameters!$D$17=1,
                IFERROR(
                    IF(
                        OR(
                            IF(
                                ISNUMBER(M89:Y89),
                                IF(
                                    M$5:Y$5=1,
                                    M89:Y89,
                                    ""),
                                "")
                            =0),
                        0,
                        GEOMEAN(IF(
                            ISNUMBER(M89:Y89),
                            IF(
                                M$5:Y$5=1,
                                M89:Y89,
                                ""),
                            ""))
                    ),
                    IF(
                        OR(IF(
                            ISNUMBER(M89:Y89),
                            IF(
                                M$5:Y$5=2,
                                M89:Y89,
                                ""),
                            "")
                            =0),
                        0,
                        GEOMEAN(IF(
                            ISNUMBER(M89:Y89),
                            IF(
                                M$5:Y$5=2,
                                M89:Y89,
                                ""),
                            "")))
                )
            )
        )
    )
)</f>
        <v>0</v>
      </c>
      <c r="J89" s="242">
        <v>46281</v>
      </c>
      <c r="K89" s="242">
        <v>46281</v>
      </c>
      <c r="L89" s="91" t="s">
        <v>140</v>
      </c>
      <c r="M89" s="192">
        <v>5.1428571428571397</v>
      </c>
      <c r="N89" s="192" t="s">
        <v>409</v>
      </c>
      <c r="O89" s="192">
        <v>0</v>
      </c>
      <c r="P89" s="192" t="s">
        <v>409</v>
      </c>
      <c r="Q89" s="192">
        <v>3.6</v>
      </c>
      <c r="R89" s="192">
        <v>-2.5000000000000001E-2</v>
      </c>
      <c r="S89" s="192">
        <v>-2.585</v>
      </c>
      <c r="T89" s="192" t="s">
        <v>409</v>
      </c>
      <c r="U89"/>
      <c r="V89"/>
      <c r="W89"/>
      <c r="X89"/>
      <c r="Y89" s="192"/>
      <c r="Z89" s="192"/>
      <c r="AF89" s="34"/>
      <c r="AG89" s="34"/>
      <c r="AH89" s="34"/>
      <c r="AI89" s="34"/>
      <c r="AJ89" s="34"/>
      <c r="AK89" s="34"/>
      <c r="AL89" s="195"/>
      <c r="AM89" s="195"/>
      <c r="AN89" s="80"/>
      <c r="AO89" s="80"/>
      <c r="AP89" s="80"/>
      <c r="AQ89" s="35"/>
    </row>
    <row r="90" spans="1:43" x14ac:dyDescent="0.2">
      <c r="A90" s="84">
        <v>83</v>
      </c>
      <c r="B90" s="84" t="str">
        <f ca="1"/>
        <v>Hong Kong SAR, China</v>
      </c>
      <c r="C90" s="84" t="str">
        <f ca="1"/>
        <v>HKG</v>
      </c>
      <c r="D90" s="219" t="str">
        <f ca="1"/>
        <v>EAS           East Asia &amp; Pacific</v>
      </c>
      <c r="E90" s="219" t="str">
        <f ca="1"/>
        <v>NA</v>
      </c>
      <c r="F90" s="190" t="str">
        <f t="shared" ca="1" si="4"/>
        <v/>
      </c>
      <c r="G90" s="80">
        <f>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t="e" cm="1">
        <f t="array" ref="H90">IF(
    SUM(IF(
            ISNUMBER(
                IF(
                    $M$4:$Y$4,
                    (M90:Y90),
                    "")),
            1,
            0))
        =0,
    NA(),
    IF(
        Parameters!$D$15=1,
        IF(
            SUM(--(ISNUMBER(IF($M$4:$Y$4=1,(M90:Y90),""))))&gt;0,
            MAX(IF(
                ISNUMBER(M90:Y90),
                IF(
                    M$4:Y$4=1,
                    M90:Y90,
                    ""),
                "")),
            MAX(IF(
                ISNUMBER(M90:Y90),
                IF(
                    M$4:Y$4=2,
                    M90:Y90,
                    ""),
                ""))
        ),
        IF(
            Parameters!$D$16=1,
            IFERROR(
                AVERAGE(IF(
                    ISNUMBER(M90:Y90),
                    IF(
                        M$4:Y$4=1,
                        M90:Y90,
                        ""),
                    "")),
                AVERAGE(IF(
                    ISNUMBER(M90:Y90),
                    IF(
                        M$4:Y$4=2,
                        M90:Y90,
                        ""),
                    ""))
            ),
            IF(
                Parameters!$D$17=1,
                IFERROR(
                    IF(
                        OR(
                            IF(
                                ISNUMBER(M90:Y90),
                                IF(
                                    M$4:Y$4=1,
                                    M90:Y90,
                                    ""),
                                "")
                            =0),
                        0,
                        GEOMEAN(IF(
                            ISNUMBER(M90:Y90),
                            IF(
                                M$4:Y$4=1,
                                M90:Y90,
                                ""),
                            ""))
                    ),
                    IF(
                        OR(IF(
                            ISNUMBER(M90:Y90),
                            IF(
                                M$4:Y$4=2,
                                M90:Y90,
                                ""),
                            "")
                            =0),
                        0,
                        GEOMEAN(IF(
                            ISNUMBER(M90:Y90),
                            IF(
                                M$4:Y$4=2,
                                M90:Y90,
                                ""),
                            "")))
                )
            )
        )
    )
)</f>
        <v>#N/A</v>
      </c>
      <c r="I90" s="191" cm="1">
        <f t="array" ref="I90">IF(
    SUM(IF(
            ISNUMBER(
                IF(
                    $M$5:$Y$5,
                    (M90:Y90),
                    "")),
            1,
            0))
        =0,
    NA(),
    IF(
        Parameters!$D$15=1,
        IF(
            SUM(--(ISNUMBER(IF($M$5:$Y$5=1,(M90:Y90),""))))&gt;0,
            MAX(IF(
                ISNUMBER(M90:Y90),
                IF(
                    M$5:Y$5=1,
                    M90:Y90,
                    ""),
                "")),
            MAX(IF(
                ISNUMBER(M90:Y90),
                IF(
                    M$5:Y$5=2,
                    M90:Y90,
                    ""),
                ""))
        ),
        IF(
            Parameters!$D$16=1,
            IFERROR(
                AVERAGE(IF(
                    ISNUMBER(M90:Y90),
                    IF(
                        M$5:Y$5=1,
                        M90:Y90,
                        ""),
                    "")),
                AVERAGE(IF(
                    ISNUMBER(M90:Y90),
                    IF(
                        M$5:Y$5=2,
                        M90:Y90,
                        ""),
                    ""))
            ),
            IF(
                Parameters!$D$17=1,
                IFERROR(
                    IF(
                        OR(
                            IF(
                                ISNUMBER(M90:Y90),
                                IF(
                                    M$5:Y$5=1,
                                    M90:Y90,
                                    ""),
                                "")
                            =0),
                        0,
                        GEOMEAN(IF(
                            ISNUMBER(M90:Y90),
                            IF(
                                M$5:Y$5=1,
                                M90:Y90,
                                ""),
                            ""))
                    ),
                    IF(
                        OR(IF(
                            ISNUMBER(M90:Y90),
                            IF(
                                M$5:Y$5=2,
                                M90:Y90,
                                ""),
                            "")
                            =0),
                        0,
                        GEOMEAN(IF(
                            ISNUMBER(M90:Y90),
                            IF(
                                M$5:Y$5=2,
                                M90:Y90,
                                ""),
                            "")))
                )
            )
        )
    )
)</f>
        <v>0</v>
      </c>
      <c r="J90" s="242" t="s">
        <v>409</v>
      </c>
      <c r="K90" s="242">
        <v>46281</v>
      </c>
      <c r="L90" s="91" t="s">
        <v>678</v>
      </c>
      <c r="M90" s="192" t="s">
        <v>409</v>
      </c>
      <c r="N90" s="192">
        <v>-6.6999999999999699E-2</v>
      </c>
      <c r="O90" s="192">
        <v>0</v>
      </c>
      <c r="P90" s="192" t="s">
        <v>409</v>
      </c>
      <c r="Q90" s="192" t="s">
        <v>409</v>
      </c>
      <c r="R90" s="192">
        <v>0</v>
      </c>
      <c r="S90" s="192">
        <v>0</v>
      </c>
      <c r="T90" s="192" t="s">
        <v>409</v>
      </c>
      <c r="U90"/>
      <c r="V90"/>
      <c r="W90"/>
      <c r="X90"/>
      <c r="Y90" s="192"/>
      <c r="Z90" s="192"/>
      <c r="AF90" s="34"/>
      <c r="AG90" s="34"/>
      <c r="AH90" s="34"/>
      <c r="AI90" s="34"/>
      <c r="AJ90" s="34"/>
      <c r="AK90" s="34"/>
      <c r="AL90" s="195"/>
      <c r="AM90" s="195"/>
      <c r="AN90" s="80"/>
      <c r="AO90" s="80"/>
      <c r="AP90" s="80"/>
      <c r="AQ90" s="35"/>
    </row>
    <row r="91" spans="1:43" x14ac:dyDescent="0.2">
      <c r="A91" s="84">
        <v>84</v>
      </c>
      <c r="B91" s="84" t="str">
        <f ca="1"/>
        <v>Honduras</v>
      </c>
      <c r="C91" s="84" t="str">
        <f ca="1"/>
        <v>HND</v>
      </c>
      <c r="D91" s="219" t="str">
        <f ca="1"/>
        <v>LCN           Latin America &amp; Caribbean</v>
      </c>
      <c r="E91" s="219" t="str">
        <f ca="1"/>
        <v>IDA</v>
      </c>
      <c r="F91" s="190" t="str">
        <f t="shared" ca="1" si="4"/>
        <v/>
      </c>
      <c r="G91" s="80">
        <f>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2.7071334338320709</v>
      </c>
      <c r="H91" s="80" cm="1">
        <f t="array" ref="H91">IF(
    SUM(IF(
            ISNUMBER(
                IF(
                    $M$4:$Y$4,
                    (M91:Y91),
                    "")),
            1,
            0))
        =0,
    NA(),
    IF(
        Parameters!$D$15=1,
        IF(
            SUM(--(ISNUMBER(IF($M$4:$Y$4=1,(M91:Y91),""))))&gt;0,
            MAX(IF(
                ISNUMBER(M91:Y91),
                IF(
                    M$4:Y$4=1,
                    M91:Y91,
                    ""),
                "")),
            MAX(IF(
                ISNUMBER(M91:Y91),
                IF(
                    M$4:Y$4=2,
                    M91:Y91,
                    ""),
                ""))
        ),
        IF(
            Parameters!$D$16=1,
            IFERROR(
                AVERAGE(IF(
                    ISNUMBER(M91:Y91),
                    IF(
                        M$4:Y$4=1,
                        M91:Y91,
                        ""),
                    "")),
                AVERAGE(IF(
                    ISNUMBER(M91:Y91),
                    IF(
                        M$4:Y$4=2,
                        M91:Y91,
                        ""),
                    ""))
            ),
            IF(
                Parameters!$D$17=1,
                IFERROR(
                    IF(
                        OR(
                            IF(
                                ISNUMBER(M91:Y91),
                                IF(
                                    M$4:Y$4=1,
                                    M91:Y91,
                                    ""),
                                "")
                            =0),
                        0,
                        GEOMEAN(IF(
                            ISNUMBER(M91:Y91),
                            IF(
                                M$4:Y$4=1,
                                M91:Y91,
                                ""),
                            ""))
                    ),
                    IF(
                        OR(IF(
                            ISNUMBER(M91:Y91),
                            IF(
                                M$4:Y$4=2,
                                M91:Y91,
                                ""),
                            "")
                            =0),
                        0,
                        GEOMEAN(IF(
                            ISNUMBER(M91:Y91),
                            IF(
                                M$4:Y$4=2,
                                M91:Y91,
                                ""),
                            "")))
                )
            )
        )
    )
)</f>
        <v>8.1428571428571406</v>
      </c>
      <c r="I91" s="191" cm="1">
        <f t="array" ref="I91">IF(
    SUM(IF(
            ISNUMBER(
                IF(
                    $M$5:$Y$5,
                    (M91:Y91),
                    "")),
            1,
            0))
        =0,
    NA(),
    IF(
        Parameters!$D$15=1,
        IF(
            SUM(--(ISNUMBER(IF($M$5:$Y$5=1,(M91:Y91),""))))&gt;0,
            MAX(IF(
                ISNUMBER(M91:Y91),
                IF(
                    M$5:Y$5=1,
                    M91:Y91,
                    ""),
                "")),
            MAX(IF(
                ISNUMBER(M91:Y91),
                IF(
                    M$5:Y$5=2,
                    M91:Y91,
                    ""),
                ""))
        ),
        IF(
            Parameters!$D$16=1,
            IFERROR(
                AVERAGE(IF(
                    ISNUMBER(M91:Y91),
                    IF(
                        M$5:Y$5=1,
                        M91:Y91,
                        ""),
                    "")),
                AVERAGE(IF(
                    ISNUMBER(M91:Y91),
                    IF(
                        M$5:Y$5=2,
                        M91:Y91,
                        ""),
                    ""))
            ),
            IF(
                Parameters!$D$17=1,
                IFERROR(
                    IF(
                        OR(
                            IF(
                                ISNUMBER(M91:Y91),
                                IF(
                                    M$5:Y$5=1,
                                    M91:Y91,
                                    ""),
                                "")
                            =0),
                        0,
                        GEOMEAN(IF(
                            ISNUMBER(M91:Y91),
                            IF(
                                M$5:Y$5=1,
                                M91:Y91,
                                ""),
                            ""))
                    ),
                    IF(
                        OR(IF(
                            ISNUMBER(M91:Y91),
                            IF(
                                M$5:Y$5=2,
                                M91:Y91,
                                ""),
                            "")
                            =0),
                        0,
                        GEOMEAN(IF(
                            ISNUMBER(M91:Y91),
                            IF(
                                M$5:Y$5=2,
                                M91:Y91,
                                ""),
                            "")))
                )
            )
        )
    )
)</f>
        <v>0.89999999999999902</v>
      </c>
      <c r="J91" s="242">
        <v>46281</v>
      </c>
      <c r="K91" s="242">
        <v>45219</v>
      </c>
      <c r="L91" s="91" t="s">
        <v>142</v>
      </c>
      <c r="M91" s="192">
        <v>8.1428571428571406</v>
      </c>
      <c r="N91" s="192">
        <v>0.89999999999999902</v>
      </c>
      <c r="O91" s="192">
        <v>0</v>
      </c>
      <c r="P91" s="192" t="s">
        <v>409</v>
      </c>
      <c r="Q91" s="192">
        <v>5.7</v>
      </c>
      <c r="R91" s="192">
        <v>-0.34000000000000102</v>
      </c>
      <c r="S91" s="192">
        <v>-0.26499999999999901</v>
      </c>
      <c r="T91" s="192" t="s">
        <v>409</v>
      </c>
      <c r="U91"/>
      <c r="V91"/>
      <c r="W91"/>
      <c r="X91"/>
      <c r="Y91" s="192"/>
      <c r="Z91" s="192"/>
      <c r="AF91" s="34"/>
      <c r="AG91" s="34"/>
      <c r="AH91" s="34"/>
      <c r="AI91" s="34"/>
      <c r="AJ91" s="34"/>
      <c r="AK91" s="34"/>
      <c r="AL91" s="195"/>
      <c r="AM91" s="195"/>
      <c r="AN91" s="80"/>
      <c r="AO91" s="80"/>
      <c r="AP91" s="80"/>
      <c r="AQ91" s="35"/>
    </row>
    <row r="92" spans="1:43" x14ac:dyDescent="0.2">
      <c r="A92" s="84">
        <v>85</v>
      </c>
      <c r="B92" s="84" t="str">
        <f ca="1"/>
        <v>Croatia</v>
      </c>
      <c r="C92" s="84" t="str">
        <f ca="1"/>
        <v>HRV</v>
      </c>
      <c r="D92" s="219" t="str">
        <f ca="1"/>
        <v>ECS           Europe &amp; Central Asia</v>
      </c>
      <c r="E92" s="219" t="str">
        <f ca="1"/>
        <v>IBRD</v>
      </c>
      <c r="F92" s="190" t="str">
        <f t="shared" ca="1" si="4"/>
        <v/>
      </c>
      <c r="G92" s="80">
        <f>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0</v>
      </c>
      <c r="H92" s="80" cm="1">
        <f t="array" ref="H92">IF(
    SUM(IF(
            ISNUMBER(
                IF(
                    $M$4:$Y$4,
                    (M92:Y92),
                    "")),
            1,
            0))
        =0,
    NA(),
    IF(
        Parameters!$D$15=1,
        IF(
            SUM(--(ISNUMBER(IF($M$4:$Y$4=1,(M92:Y92),""))))&gt;0,
            MAX(IF(
                ISNUMBER(M92:Y92),
                IF(
                    M$4:Y$4=1,
                    M92:Y92,
                    ""),
                "")),
            MAX(IF(
                ISNUMBER(M92:Y92),
                IF(
                    M$4:Y$4=2,
                    M92:Y92,
                    ""),
                ""))
        ),
        IF(
            Parameters!$D$16=1,
            IFERROR(
                AVERAGE(IF(
                    ISNUMBER(M92:Y92),
                    IF(
                        M$4:Y$4=1,
                        M92:Y92,
                        ""),
                    "")),
                AVERAGE(IF(
                    ISNUMBER(M92:Y92),
                    IF(
                        M$4:Y$4=2,
                        M92:Y92,
                        ""),
                    ""))
            ),
            IF(
                Parameters!$D$17=1,
                IFERROR(
                    IF(
                        OR(
                            IF(
                                ISNUMBER(M92:Y92),
                                IF(
                                    M$4:Y$4=1,
                                    M92:Y92,
                                    ""),
                                "")
                            =0),
                        0,
                        GEOMEAN(IF(
                            ISNUMBER(M92:Y92),
                            IF(
                                M$4:Y$4=1,
                                M92:Y92,
                                ""),
                            ""))
                    ),
                    IF(
                        OR(IF(
                            ISNUMBER(M92:Y92),
                            IF(
                                M$4:Y$4=2,
                                M92:Y92,
                                ""),
                            "")
                            =0),
                        0,
                        GEOMEAN(IF(
                            ISNUMBER(M92:Y92),
                            IF(
                                M$4:Y$4=2,
                                M92:Y92,
                                ""),
                            "")))
                )
            )
        )
    )
)</f>
        <v>1.1428571428571399</v>
      </c>
      <c r="I92" s="191" cm="1">
        <f t="array" ref="I92">IF(
    SUM(IF(
            ISNUMBER(
                IF(
                    $M$5:$Y$5,
                    (M92:Y92),
                    "")),
            1,
            0))
        =0,
    NA(),
    IF(
        Parameters!$D$15=1,
        IF(
            SUM(--(ISNUMBER(IF($M$5:$Y$5=1,(M92:Y92),""))))&gt;0,
            MAX(IF(
                ISNUMBER(M92:Y92),
                IF(
                    M$5:Y$5=1,
                    M92:Y92,
                    ""),
                "")),
            MAX(IF(
                ISNUMBER(M92:Y92),
                IF(
                    M$5:Y$5=2,
                    M92:Y92,
                    ""),
                ""))
        ),
        IF(
            Parameters!$D$16=1,
            IFERROR(
                AVERAGE(IF(
                    ISNUMBER(M92:Y92),
                    IF(
                        M$5:Y$5=1,
                        M92:Y92,
                        ""),
                    "")),
                AVERAGE(IF(
                    ISNUMBER(M92:Y92),
                    IF(
                        M$5:Y$5=2,
                        M92:Y92,
                        ""),
                    ""))
            ),
            IF(
                Parameters!$D$17=1,
                IFERROR(
                    IF(
                        OR(
                            IF(
                                ISNUMBER(M92:Y92),
                                IF(
                                    M$5:Y$5=1,
                                    M92:Y92,
                                    ""),
                                "")
                            =0),
                        0,
                        GEOMEAN(IF(
                            ISNUMBER(M92:Y92),
                            IF(
                                M$5:Y$5=1,
                                M92:Y92,
                                ""),
                            ""))
                    ),
                    IF(
                        OR(IF(
                            ISNUMBER(M92:Y92),
                            IF(
                                M$5:Y$5=2,
                                M92:Y92,
                                ""),
                            "")
                            =0),
                        0,
                        GEOMEAN(IF(
                            ISNUMBER(M92:Y92),
                            IF(
                                M$5:Y$5=2,
                                M92:Y92,
                                ""),
                            "")))
                )
            )
        )
    )
)</f>
        <v>0</v>
      </c>
      <c r="J92" s="242">
        <v>45765</v>
      </c>
      <c r="K92" s="242">
        <v>45219</v>
      </c>
      <c r="L92" s="91" t="s">
        <v>144</v>
      </c>
      <c r="M92" s="192">
        <v>1.1428571428571399</v>
      </c>
      <c r="N92" s="192">
        <v>0</v>
      </c>
      <c r="O92" s="192">
        <v>0</v>
      </c>
      <c r="P92" s="192" t="s">
        <v>409</v>
      </c>
      <c r="Q92" s="192">
        <v>0.8</v>
      </c>
      <c r="R92" s="192">
        <v>0</v>
      </c>
      <c r="S92" s="192">
        <v>-0.01</v>
      </c>
      <c r="T92" s="192" t="s">
        <v>409</v>
      </c>
      <c r="U92"/>
      <c r="V92"/>
      <c r="W92"/>
      <c r="X92"/>
      <c r="Y92" s="192"/>
      <c r="Z92" s="192"/>
      <c r="AF92" s="34"/>
      <c r="AG92" s="34"/>
      <c r="AH92" s="34"/>
      <c r="AI92" s="34"/>
      <c r="AJ92" s="34"/>
      <c r="AK92" s="34"/>
      <c r="AL92" s="195"/>
      <c r="AM92" s="195"/>
      <c r="AN92" s="80"/>
      <c r="AO92" s="80"/>
      <c r="AP92" s="80"/>
      <c r="AQ92" s="35"/>
    </row>
    <row r="93" spans="1:43" x14ac:dyDescent="0.2">
      <c r="A93" s="84">
        <v>86</v>
      </c>
      <c r="B93" s="84" t="str">
        <f ca="1"/>
        <v>Haiti</v>
      </c>
      <c r="C93" s="84" t="str">
        <f ca="1"/>
        <v>HTI</v>
      </c>
      <c r="D93" s="219" t="str">
        <f ca="1"/>
        <v>LCN           Latin America &amp; Caribbean</v>
      </c>
      <c r="E93" s="219" t="str">
        <f ca="1"/>
        <v>IDA</v>
      </c>
      <c r="F93" s="190" t="str">
        <f t="shared" ca="1" si="4"/>
        <v/>
      </c>
      <c r="G93" s="80">
        <f>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10</v>
      </c>
      <c r="H93" s="80" cm="1">
        <f t="array" ref="H93">IF(
    SUM(IF(
            ISNUMBER(
                IF(
                    $M$4:$Y$4,
                    (M93:Y93),
                    "")),
            1,
            0))
        =0,
    NA(),
    IF(
        Parameters!$D$15=1,
        IF(
            SUM(--(ISNUMBER(IF($M$4:$Y$4=1,(M93:Y93),""))))&gt;0,
            MAX(IF(
                ISNUMBER(M93:Y93),
                IF(
                    M$4:Y$4=1,
                    M93:Y93,
                    ""),
                "")),
            MAX(IF(
                ISNUMBER(M93:Y93),
                IF(
                    M$4:Y$4=2,
                    M93:Y93,
                    ""),
                ""))
        ),
        IF(
            Parameters!$D$16=1,
            IFERROR(
                AVERAGE(IF(
                    ISNUMBER(M93:Y93),
                    IF(
                        M$4:Y$4=1,
                        M93:Y93,
                        ""),
                    "")),
                AVERAGE(IF(
                    ISNUMBER(M93:Y93),
                    IF(
                        M$4:Y$4=2,
                        M93:Y93,
                        ""),
                    ""))
            ),
            IF(
                Parameters!$D$17=1,
                IFERROR(
                    IF(
                        OR(
                            IF(
                                ISNUMBER(M93:Y93),
                                IF(
                                    M$4:Y$4=1,
                                    M93:Y93,
                                    ""),
                                "")
                            =0),
                        0,
                        GEOMEAN(IF(
                            ISNUMBER(M93:Y93),
                            IF(
                                M$4:Y$4=1,
                                M93:Y93,
                                ""),
                            ""))
                    ),
                    IF(
                        OR(IF(
                            ISNUMBER(M93:Y93),
                            IF(
                                M$4:Y$4=2,
                                M93:Y93,
                                ""),
                            "")
                            =0),
                        0,
                        GEOMEAN(IF(
                            ISNUMBER(M93:Y93),
                            IF(
                                M$4:Y$4=2,
                                M93:Y93,
                                ""),
                            "")))
                )
            )
        )
    )
)</f>
        <v>10</v>
      </c>
      <c r="I93" s="191" cm="1">
        <f t="array" ref="I93">IF(
    SUM(IF(
            ISNUMBER(
                IF(
                    $M$5:$Y$5,
                    (M93:Y93),
                    "")),
            1,
            0))
        =0,
    NA(),
    IF(
        Parameters!$D$15=1,
        IF(
            SUM(--(ISNUMBER(IF($M$5:$Y$5=1,(M93:Y93),""))))&gt;0,
            MAX(IF(
                ISNUMBER(M93:Y93),
                IF(
                    M$5:Y$5=1,
                    M93:Y93,
                    ""),
                "")),
            MAX(IF(
                ISNUMBER(M93:Y93),
                IF(
                    M$5:Y$5=2,
                    M93:Y93,
                    ""),
                ""))
        ),
        IF(
            Parameters!$D$16=1,
            IFERROR(
                AVERAGE(IF(
                    ISNUMBER(M93:Y93),
                    IF(
                        M$5:Y$5=1,
                        M93:Y93,
                        ""),
                    "")),
                AVERAGE(IF(
                    ISNUMBER(M93:Y93),
                    IF(
                        M$5:Y$5=2,
                        M93:Y93,
                        ""),
                    ""))
            ),
            IF(
                Parameters!$D$17=1,
                IFERROR(
                    IF(
                        OR(
                            IF(
                                ISNUMBER(M93:Y93),
                                IF(
                                    M$5:Y$5=1,
                                    M93:Y93,
                                    ""),
                                "")
                            =0),
                        0,
                        GEOMEAN(IF(
                            ISNUMBER(M93:Y93),
                            IF(
                                M$5:Y$5=1,
                                M93:Y93,
                                ""),
                            ""))
                    ),
                    IF(
                        OR(IF(
                            ISNUMBER(M93:Y93),
                            IF(
                                M$5:Y$5=2,
                                M93:Y93,
                                ""),
                            "")
                            =0),
                        0,
                        GEOMEAN(IF(
                            ISNUMBER(M93:Y93),
                            IF(
                                M$5:Y$5=2,
                                M93:Y93,
                                ""),
                            "")))
                )
            )
        )
    )
)</f>
        <v>10</v>
      </c>
      <c r="J93" s="242">
        <v>46281</v>
      </c>
      <c r="K93" s="242">
        <v>46281</v>
      </c>
      <c r="L93" s="91" t="s">
        <v>146</v>
      </c>
      <c r="M93" s="192">
        <v>10</v>
      </c>
      <c r="N93" s="192" t="s">
        <v>409</v>
      </c>
      <c r="O93" s="192">
        <v>10</v>
      </c>
      <c r="P93" s="192" t="s">
        <v>409</v>
      </c>
      <c r="Q93" s="192">
        <v>7.1</v>
      </c>
      <c r="R93" s="192">
        <v>2</v>
      </c>
      <c r="S93" s="192">
        <v>-0.56499999999999895</v>
      </c>
      <c r="T93" s="192" t="s">
        <v>409</v>
      </c>
      <c r="U93"/>
      <c r="V93"/>
      <c r="W93"/>
      <c r="X93"/>
      <c r="Y93" s="192"/>
      <c r="Z93" s="192"/>
      <c r="AF93" s="34"/>
      <c r="AG93" s="34"/>
      <c r="AH93" s="34"/>
      <c r="AI93" s="34"/>
      <c r="AJ93" s="34"/>
      <c r="AK93" s="34"/>
      <c r="AL93" s="195"/>
      <c r="AM93" s="195"/>
      <c r="AN93" s="80"/>
      <c r="AO93" s="80"/>
      <c r="AP93" s="80"/>
      <c r="AQ93" s="35"/>
    </row>
    <row r="94" spans="1:43" x14ac:dyDescent="0.2">
      <c r="A94" s="84">
        <v>87</v>
      </c>
      <c r="B94" s="84" t="str">
        <f ca="1"/>
        <v>Hungary</v>
      </c>
      <c r="C94" s="84" t="str">
        <f ca="1"/>
        <v>HUN</v>
      </c>
      <c r="D94" s="219" t="str">
        <f ca="1"/>
        <v>ECS           Europe &amp; Central Asia</v>
      </c>
      <c r="E94" s="219" t="str">
        <f ca="1"/>
        <v>NA</v>
      </c>
      <c r="F94" s="190" t="str">
        <f t="shared" ca="1" si="4"/>
        <v/>
      </c>
      <c r="G94" s="80">
        <f>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$M$4:$Y$4,
                    (M94:Y94),
                    "")),
            1,
            0))
        =0,
    NA(),
    IF(
        Parameters!$D$15=1,
        IF(
            SUM(--(ISNUMBER(IF($M$4:$Y$4=1,(M94:Y94),""))))&gt;0,
            MAX(IF(
                ISNUMBER(M94:Y94),
                IF(
                    M$4:Y$4=1,
                    M94:Y94,
                    ""),
                "")),
            MAX(IF(
                ISNUMBER(M94:Y94),
                IF(
                    M$4:Y$4=2,
                    M94:Y94,
                    ""),
                ""))
        ),
        IF(
            Parameters!$D$16=1,
            IFERROR(
                AVERAGE(IF(
                    ISNUMBER(M94:Y94),
                    IF(
                        M$4:Y$4=1,
                        M94:Y94,
                        ""),
                    "")),
                AVERAGE(IF(
                    ISNUMBER(M94:Y94),
                    IF(
                        M$4:Y$4=2,
                        M94:Y94,
                        ""),
                    ""))
            ),
            IF(
                Parameters!$D$17=1,
                IFERROR(
                    IF(
                        OR(
                            IF(
                                ISNUMBER(M94:Y94),
                                IF(
                                    M$4:Y$4=1,
                                    M94:Y94,
                                    ""),
                                "")
                            =0),
                        0,
                        GEOMEAN(IF(
                            ISNUMBER(M94:Y94),
                            IF(
                                M$4:Y$4=1,
                                M94:Y94,
                                ""),
                            ""))
                    ),
                    IF(
                        OR(IF(
                            ISNUMBER(M94:Y94),
                            IF(
                                M$4:Y$4=2,
                                M94:Y94,
                                ""),
                            "")
                            =0),
                        0,
                        GEOMEAN(IF(
                            ISNUMBER(M94:Y94),
                            IF(
                                M$4:Y$4=2,
                                M94:Y94,
                                ""),
                            "")))
                )
            )
        )
    )
)</f>
        <v>1.4285714285714199</v>
      </c>
      <c r="I94" s="191" cm="1">
        <f t="array" ref="I94">IF(
    SUM(IF(
            ISNUMBER(
                IF(
                    $M$5:$Y$5,
                    (M94:Y94),
                    "")),
            1,
            0))
        =0,
    NA(),
    IF(
        Parameters!$D$15=1,
        IF(
            SUM(--(ISNUMBER(IF($M$5:$Y$5=1,(M94:Y94),""))))&gt;0,
            MAX(IF(
                ISNUMBER(M94:Y94),
                IF(
                    M$5:Y$5=1,
                    M94:Y94,
                    ""),
                "")),
            MAX(IF(
                ISNUMBER(M94:Y94),
                IF(
                    M$5:Y$5=2,
                    M94:Y94,
                    ""),
                ""))
        ),
        IF(
            Parameters!$D$16=1,
            IFERROR(
                AVERAGE(IF(
                    ISNUMBER(M94:Y94),
                    IF(
                        M$5:Y$5=1,
                        M94:Y94,
                        ""),
                    "")),
                AVERAGE(IF(
                    ISNUMBER(M94:Y94),
                    IF(
                        M$5:Y$5=2,
                        M94:Y94,
                        ""),
                    ""))
            ),
            IF(
                Parameters!$D$17=1,
                IFERROR(
                    IF(
                        OR(
                            IF(
                                ISNUMBER(M94:Y94),
                                IF(
                                    M$5:Y$5=1,
                                    M94:Y94,
                                    ""),
                                "")
                            =0),
                        0,
                        GEOMEAN(IF(
                            ISNUMBER(M94:Y94),
                            IF(
                                M$5:Y$5=1,
                                M94:Y94,
                                ""),
                            ""))
                    ),
                    IF(
                        OR(IF(
                            ISNUMBER(M94:Y94),
                            IF(
                                M$5:Y$5=2,
                                M94:Y94,
                                ""),
                            "")
                            =0),
                        0,
                        GEOMEAN(IF(
                            ISNUMBER(M94:Y94),
                            IF(
                                M$5:Y$5=2,
                                M94:Y94,
                                ""),
                            "")))
                )
            )
        )
    )
)</f>
        <v>0</v>
      </c>
      <c r="J94" s="242">
        <v>46281</v>
      </c>
      <c r="K94" s="242">
        <v>46281</v>
      </c>
      <c r="L94" s="91" t="s">
        <v>148</v>
      </c>
      <c r="M94" s="192">
        <v>1.4285714285714199</v>
      </c>
      <c r="N94" s="192">
        <v>-9.9999999999999603E-2</v>
      </c>
      <c r="O94" s="192">
        <v>0</v>
      </c>
      <c r="P94" s="192" t="s">
        <v>409</v>
      </c>
      <c r="Q94" s="192">
        <v>1</v>
      </c>
      <c r="R94" s="192">
        <v>0</v>
      </c>
      <c r="S94" s="192">
        <v>0</v>
      </c>
      <c r="T94" s="192" t="s">
        <v>409</v>
      </c>
      <c r="U94"/>
      <c r="V94"/>
      <c r="W94"/>
      <c r="X94"/>
      <c r="Y94" s="192"/>
      <c r="Z94" s="192"/>
      <c r="AF94" s="34"/>
      <c r="AG94" s="34"/>
      <c r="AH94" s="34"/>
      <c r="AI94" s="34"/>
      <c r="AJ94" s="34"/>
      <c r="AK94" s="34"/>
      <c r="AL94" s="195"/>
      <c r="AM94" s="195"/>
      <c r="AN94" s="80"/>
      <c r="AO94" s="80"/>
      <c r="AP94" s="80"/>
      <c r="AQ94" s="35"/>
    </row>
    <row r="95" spans="1:43" x14ac:dyDescent="0.2">
      <c r="A95" s="84">
        <v>88</v>
      </c>
      <c r="B95" s="84" t="str">
        <f ca="1"/>
        <v>Indonesia</v>
      </c>
      <c r="C95" s="84" t="str">
        <f ca="1"/>
        <v>IDN</v>
      </c>
      <c r="D95" s="219" t="str">
        <f ca="1"/>
        <v>EAS           East Asia &amp; Pacific</v>
      </c>
      <c r="E95" s="219" t="str">
        <f ca="1"/>
        <v>IBRD</v>
      </c>
      <c r="F95" s="190" t="str">
        <f t="shared" ca="1" si="4"/>
        <v/>
      </c>
      <c r="G95" s="80">
        <f>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0</v>
      </c>
      <c r="H95" s="80" cm="1">
        <f t="array" ref="H95">IF(
    SUM(IF(
            ISNUMBER(
                IF(
                    $M$4:$Y$4,
                    (M95:Y95),
                    "")),
            1,
            0))
        =0,
    NA(),
    IF(
        Parameters!$D$15=1,
        IF(
            SUM(--(ISNUMBER(IF($M$4:$Y$4=1,(M95:Y95),""))))&gt;0,
            MAX(IF(
                ISNUMBER(M95:Y95),
                IF(
                    M$4:Y$4=1,
                    M95:Y95,
                    ""),
                "")),
            MAX(IF(
                ISNUMBER(M95:Y95),
                IF(
                    M$4:Y$4=2,
                    M95:Y95,
                    ""),
                ""))
        ),
        IF(
            Parameters!$D$16=1,
            IFERROR(
                AVERAGE(IF(
                    ISNUMBER(M95:Y95),
                    IF(
                        M$4:Y$4=1,
                        M95:Y95,
                        ""),
                    "")),
                AVERAGE(IF(
                    ISNUMBER(M95:Y95),
                    IF(
                        M$4:Y$4=2,
                        M95:Y95,
                        ""),
                    ""))
            ),
            IF(
                Parameters!$D$17=1,
                IFERROR(
                    IF(
                        OR(
                            IF(
                                ISNUMBER(M95:Y95),
                                IF(
                                    M$4:Y$4=1,
                                    M95:Y95,
                                    ""),
                                "")
                            =0),
                        0,
                        GEOMEAN(IF(
                            ISNUMBER(M95:Y95),
                            IF(
                                M$4:Y$4=1,
                                M95:Y95,
                                ""),
                            ""))
                    ),
                    IF(
                        OR(IF(
                            ISNUMBER(M95:Y95),
                            IF(
                                M$4:Y$4=2,
                                M95:Y95,
                                ""),
                            "")
                            =0),
                        0,
                        GEOMEAN(IF(
                            ISNUMBER(M95:Y95),
                            IF(
                                M$4:Y$4=2,
                                M95:Y95,
                                ""),
                            "")))
                )
            )
        )
    )
)</f>
        <v>4.2857142857142803</v>
      </c>
      <c r="I95" s="191" cm="1">
        <f t="array" ref="I95">IF(
    SUM(IF(
            ISNUMBER(
                IF(
                    $M$5:$Y$5,
                    (M95:Y95),
                    "")),
            1,
            0))
        =0,
    NA(),
    IF(
        Parameters!$D$15=1,
        IF(
            SUM(--(ISNUMBER(IF($M$5:$Y$5=1,(M95:Y95),""))))&gt;0,
            MAX(IF(
                ISNUMBER(M95:Y95),
                IF(
                    M$5:Y$5=1,
                    M95:Y95,
                    ""),
                "")),
            MAX(IF(
                ISNUMBER(M95:Y95),
                IF(
                    M$5:Y$5=2,
                    M95:Y95,
                    ""),
                ""))
        ),
        IF(
            Parameters!$D$16=1,
            IFERROR(
                AVERAGE(IF(
                    ISNUMBER(M95:Y95),
                    IF(
                        M$5:Y$5=1,
                        M95:Y95,
                        ""),
                    "")),
                AVERAGE(IF(
                    ISNUMBER(M95:Y95),
                    IF(
                        M$5:Y$5=2,
                        M95:Y95,
                        ""),
                    ""))
            ),
            IF(
                Parameters!$D$17=1,
                IFERROR(
                    IF(
                        OR(
                            IF(
                                ISNUMBER(M95:Y95),
                                IF(
                                    M$5:Y$5=1,
                                    M95:Y95,
                                    ""),
                                "")
                            =0),
                        0,
                        GEOMEAN(IF(
                            ISNUMBER(M95:Y95),
                            IF(
                                M$5:Y$5=1,
                                M95:Y95,
                                ""),
                            ""))
                    ),
                    IF(
                        OR(IF(
                            ISNUMBER(M95:Y95),
                            IF(
                                M$5:Y$5=2,
                                M95:Y95,
                                ""),
                            "")
                            =0),
                        0,
                        GEOMEAN(IF(
                            ISNUMBER(M95:Y95),
                            IF(
                                M$5:Y$5=2,
                                M95:Y95,
                                ""),
                            "")))
                )
            )
        )
    )
)</f>
        <v>0</v>
      </c>
      <c r="J95" s="242">
        <v>46281</v>
      </c>
      <c r="K95" s="242">
        <v>46281</v>
      </c>
      <c r="L95" s="91" t="s">
        <v>150</v>
      </c>
      <c r="M95" s="192">
        <v>4.2857142857142803</v>
      </c>
      <c r="N95" s="192">
        <v>0</v>
      </c>
      <c r="O95" s="192">
        <v>0</v>
      </c>
      <c r="P95" s="192" t="s">
        <v>409</v>
      </c>
      <c r="Q95" s="192">
        <v>3</v>
      </c>
      <c r="R95" s="192">
        <v>-1.36</v>
      </c>
      <c r="S95" s="192">
        <v>-0.59</v>
      </c>
      <c r="T95" s="192" t="s">
        <v>409</v>
      </c>
      <c r="U95"/>
      <c r="V95"/>
      <c r="W95"/>
      <c r="X95"/>
      <c r="Y95" s="192"/>
      <c r="Z95" s="192"/>
      <c r="AF95" s="34"/>
      <c r="AG95" s="34"/>
      <c r="AH95" s="34"/>
      <c r="AI95" s="34"/>
      <c r="AJ95" s="34"/>
      <c r="AK95" s="34"/>
      <c r="AL95" s="195"/>
      <c r="AM95" s="195"/>
      <c r="AN95" s="80"/>
      <c r="AO95" s="80"/>
      <c r="AP95" s="80"/>
      <c r="AQ95" s="35"/>
    </row>
    <row r="96" spans="1:43" x14ac:dyDescent="0.2">
      <c r="A96" s="84">
        <v>89</v>
      </c>
      <c r="B96" s="84" t="str">
        <f ca="1"/>
        <v>Isle of Man</v>
      </c>
      <c r="C96" s="84" t="str">
        <f ca="1"/>
        <v>IMN</v>
      </c>
      <c r="D96" s="219" t="str">
        <f ca="1"/>
        <v>ECS           Europe &amp; Central Asia</v>
      </c>
      <c r="E96" s="219" t="str">
        <f ca="1"/>
        <v>NA</v>
      </c>
      <c r="F96" s="190" t="str">
        <f t="shared" ca="1" si="4"/>
        <v/>
      </c>
      <c r="G96" s="80">
        <f>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0</v>
      </c>
      <c r="H96" s="80" t="e" cm="1">
        <f t="array" ref="H96">IF(
    SUM(IF(
            ISNUMBER(
                IF(
                    $M$4:$Y$4,
                    (M96:Y96),
                    "")),
            1,
            0))
        =0,
    NA(),
    IF(
        Parameters!$D$15=1,
        IF(
            SUM(--(ISNUMBER(IF($M$4:$Y$4=1,(M96:Y96),""))))&gt;0,
            MAX(IF(
                ISNUMBER(M96:Y96),
                IF(
                    M$4:Y$4=1,
                    M96:Y96,
                    ""),
                "")),
            MAX(IF(
                ISNUMBER(M96:Y96),
                IF(
                    M$4:Y$4=2,
                    M96:Y96,
                    ""),
                ""))
        ),
        IF(
            Parameters!$D$16=1,
            IFERROR(
                AVERAGE(IF(
                    ISNUMBER(M96:Y96),
                    IF(
                        M$4:Y$4=1,
                        M96:Y96,
                        ""),
                    "")),
                AVERAGE(IF(
                    ISNUMBER(M96:Y96),
                    IF(
                        M$4:Y$4=2,
                        M96:Y96,
                        ""),
                    ""))
            ),
            IF(
                Parameters!$D$17=1,
                IFERROR(
                    IF(
                        OR(
                            IF(
                                ISNUMBER(M96:Y96),
                                IF(
                                    M$4:Y$4=1,
                                    M96:Y96,
                                    ""),
                                "")
                            =0),
                        0,
                        GEOMEAN(IF(
                            ISNUMBER(M96:Y96),
                            IF(
                                M$4:Y$4=1,
                                M96:Y96,
                                ""),
                            ""))
                    ),
                    IF(
                        OR(IF(
                            ISNUMBER(M96:Y96),
                            IF(
                                M$4:Y$4=2,
                                M96:Y96,
                                ""),
                            "")
                            =0),
                        0,
                        GEOMEAN(IF(
                            ISNUMBER(M96:Y96),
                            IF(
                                M$4:Y$4=2,
                                M96:Y96,
                                ""),
                            "")))
                )
            )
        )
    )
)</f>
        <v>#N/A</v>
      </c>
      <c r="I96" s="191" cm="1">
        <f t="array" ref="I96">IF(
    SUM(IF(
            ISNUMBER(
                IF(
                    $M$5:$Y$5,
                    (M96:Y96),
                    "")),
            1,
            0))
        =0,
    NA(),
    IF(
        Parameters!$D$15=1,
        IF(
            SUM(--(ISNUMBER(IF($M$5:$Y$5=1,(M96:Y96),""))))&gt;0,
            MAX(IF(
                ISNUMBER(M96:Y96),
                IF(
                    M$5:Y$5=1,
                    M96:Y96,
                    ""),
                "")),
            MAX(IF(
                ISNUMBER(M96:Y96),
                IF(
                    M$5:Y$5=2,
                    M96:Y96,
                    ""),
                ""))
        ),
        IF(
            Parameters!$D$16=1,
            IFERROR(
                AVERAGE(IF(
                    ISNUMBER(M96:Y96),
                    IF(
                        M$5:Y$5=1,
                        M96:Y96,
                        ""),
                    "")),
                AVERAGE(IF(
                    ISNUMBER(M96:Y96),
                    IF(
                        M$5:Y$5=2,
                        M96:Y96,
                        ""),
                    ""))
            ),
            IF(
                Parameters!$D$17=1,
                IFERROR(
                    IF(
                        OR(
                            IF(
                                ISNUMBER(M96:Y96),
                                IF(
                                    M$5:Y$5=1,
                                    M96:Y96,
                                    ""),
                                "")
                            =0),
                        0,
                        GEOMEAN(IF(
                            ISNUMBER(M96:Y96),
                            IF(
                                M$5:Y$5=1,
                                M96:Y96,
                                ""),
                            ""))
                    ),
                    IF(
                        OR(IF(
                            ISNUMBER(M96:Y96),
                            IF(
                                M$5:Y$5=2,
                                M96:Y96,
                                ""),
                            "")
                            =0),
                        0,
                        GEOMEAN(IF(
                            ISNUMBER(M96:Y96),
                            IF(
                                M$5:Y$5=2,
                                M96:Y96,
                                ""),
                            "")))
                )
            )
        )
    )
)</f>
        <v>0</v>
      </c>
      <c r="J96" s="242" t="s">
        <v>409</v>
      </c>
      <c r="K96" s="242">
        <v>46281</v>
      </c>
      <c r="L96" s="91" t="s">
        <v>679</v>
      </c>
      <c r="M96" s="192" t="s">
        <v>409</v>
      </c>
      <c r="N96" s="192" t="s">
        <v>409</v>
      </c>
      <c r="O96" s="192">
        <v>0</v>
      </c>
      <c r="P96" s="192" t="s">
        <v>409</v>
      </c>
      <c r="Q96" s="192" t="s">
        <v>409</v>
      </c>
      <c r="R96" s="192">
        <v>-0.01</v>
      </c>
      <c r="S96" s="192">
        <v>0</v>
      </c>
      <c r="T96" s="192" t="s">
        <v>409</v>
      </c>
      <c r="U96"/>
      <c r="V96"/>
      <c r="W96"/>
      <c r="X96"/>
      <c r="Y96" s="192"/>
      <c r="Z96" s="192"/>
      <c r="AF96" s="34"/>
      <c r="AG96" s="34"/>
      <c r="AH96" s="34"/>
      <c r="AI96" s="34"/>
      <c r="AJ96" s="34"/>
      <c r="AK96" s="34"/>
      <c r="AL96" s="195"/>
      <c r="AM96" s="195"/>
      <c r="AN96" s="80"/>
      <c r="AO96" s="80"/>
      <c r="AP96" s="80"/>
      <c r="AQ96" s="35"/>
    </row>
    <row r="97" spans="1:43" x14ac:dyDescent="0.2">
      <c r="A97" s="84">
        <v>90</v>
      </c>
      <c r="B97" s="84" t="str">
        <f ca="1"/>
        <v>India</v>
      </c>
      <c r="C97" s="84" t="str">
        <f ca="1"/>
        <v>IND</v>
      </c>
      <c r="D97" s="219" t="str">
        <f ca="1"/>
        <v>SAS           South Asia</v>
      </c>
      <c r="E97" s="219" t="str">
        <f ca="1"/>
        <v>IBRD</v>
      </c>
      <c r="F97" s="190" t="str">
        <f t="shared" ca="1" si="4"/>
        <v/>
      </c>
      <c r="G97" s="80">
        <f>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0</v>
      </c>
      <c r="H97" s="80" cm="1">
        <f t="array" ref="H97">IF(
    SUM(IF(
            ISNUMBER(
                IF(
                    $M$4:$Y$4,
                    (M97:Y97),
                    "")),
            1,
            0))
        =0,
    NA(),
    IF(
        Parameters!$D$15=1,
        IF(
            SUM(--(ISNUMBER(IF($M$4:$Y$4=1,(M97:Y97),""))))&gt;0,
            MAX(IF(
                ISNUMBER(M97:Y97),
                IF(
                    M$4:Y$4=1,
                    M97:Y97,
                    ""),
                "")),
            MAX(IF(
                ISNUMBER(M97:Y97),
                IF(
                    M$4:Y$4=2,
                    M97:Y97,
                    ""),
                ""))
        ),
        IF(
            Parameters!$D$16=1,
            IFERROR(
                AVERAGE(IF(
                    ISNUMBER(M97:Y97),
                    IF(
                        M$4:Y$4=1,
                        M97:Y97,
                        ""),
                    "")),
                AVERAGE(IF(
                    ISNUMBER(M97:Y97),
                    IF(
                        M$4:Y$4=2,
                        M97:Y97,
                        ""),
                    ""))
            ),
            IF(
                Parameters!$D$17=1,
                IFERROR(
                    IF(
                        OR(
                            IF(
                                ISNUMBER(M97:Y97),
                                IF(
                                    M$4:Y$4=1,
                                    M97:Y97,
                                    ""),
                                "")
                            =0),
                        0,
                        GEOMEAN(IF(
                            ISNUMBER(M97:Y97),
                            IF(
                                M$4:Y$4=1,
                                M97:Y97,
                                ""),
                            ""))
                    ),
                    IF(
                        OR(IF(
                            ISNUMBER(M97:Y97),
                            IF(
                                M$4:Y$4=2,
                                M97:Y97,
                                ""),
                            "")
                            =0),
                        0,
                        GEOMEAN(IF(
                            ISNUMBER(M97:Y97),
                            IF(
                                M$4:Y$4=2,
                                M97:Y97,
                                ""),
                            "")))
                )
            )
        )
    )
)</f>
        <v>5.4285714285714199</v>
      </c>
      <c r="I97" s="191" cm="1">
        <f t="array" ref="I97">IF(
    SUM(IF(
            ISNUMBER(
                IF(
                    $M$5:$Y$5,
                    (M97:Y97),
                    "")),
            1,
            0))
        =0,
    NA(),
    IF(
        Parameters!$D$15=1,
        IF(
            SUM(--(ISNUMBER(IF($M$5:$Y$5=1,(M97:Y97),""))))&gt;0,
            MAX(IF(
                ISNUMBER(M97:Y97),
                IF(
                    M$5:Y$5=1,
                    M97:Y97,
                    ""),
                "")),
            MAX(IF(
                ISNUMBER(M97:Y97),
                IF(
                    M$5:Y$5=2,
                    M97:Y97,
                    ""),
                ""))
        ),
        IF(
            Parameters!$D$16=1,
            IFERROR(
                AVERAGE(IF(
                    ISNUMBER(M97:Y97),
                    IF(
                        M$5:Y$5=1,
                        M97:Y97,
                        ""),
                    "")),
                AVERAGE(IF(
                    ISNUMBER(M97:Y97),
                    IF(
                        M$5:Y$5=2,
                        M97:Y97,
                        ""),
                    ""))
            ),
            IF(
                Parameters!$D$17=1,
                IFERROR(
                    IF(
                        OR(
                            IF(
                                ISNUMBER(M97:Y97),
                                IF(
                                    M$5:Y$5=1,
                                    M97:Y97,
                                    ""),
                                "")
                            =0),
                        0,
                        GEOMEAN(IF(
                            ISNUMBER(M97:Y97),
                            IF(
                                M$5:Y$5=1,
                                M97:Y97,
                                ""),
                            ""))
                    ),
                    IF(
                        OR(IF(
                            ISNUMBER(M97:Y97),
                            IF(
                                M$5:Y$5=2,
                                M97:Y97,
                                ""),
                            "")
                            =0),
                        0,
                        GEOMEAN(IF(
                            ISNUMBER(M97:Y97),
                            IF(
                                M$5:Y$5=2,
                                M97:Y97,
                                ""),
                            "")))
                )
            )
        )
    )
)</f>
        <v>0</v>
      </c>
      <c r="J97" s="242">
        <v>46281</v>
      </c>
      <c r="K97" s="242">
        <v>46281</v>
      </c>
      <c r="L97" s="91" t="s">
        <v>152</v>
      </c>
      <c r="M97" s="192">
        <v>5.4285714285714199</v>
      </c>
      <c r="N97" s="192">
        <v>0</v>
      </c>
      <c r="O97" s="192">
        <v>0</v>
      </c>
      <c r="P97" s="192" t="s">
        <v>409</v>
      </c>
      <c r="Q97" s="192">
        <v>3.8</v>
      </c>
      <c r="R97" s="192">
        <v>-0.745</v>
      </c>
      <c r="S97" s="192">
        <v>-0.57999999999999996</v>
      </c>
      <c r="T97" s="192" t="s">
        <v>409</v>
      </c>
      <c r="U97"/>
      <c r="V97"/>
      <c r="W97"/>
      <c r="X97"/>
      <c r="Y97" s="192"/>
      <c r="Z97" s="192"/>
      <c r="AF97" s="34"/>
      <c r="AG97" s="34"/>
      <c r="AH97" s="34"/>
      <c r="AI97" s="34"/>
      <c r="AJ97" s="34"/>
      <c r="AK97" s="34"/>
      <c r="AL97" s="195"/>
      <c r="AM97" s="195"/>
      <c r="AN97" s="80"/>
      <c r="AO97" s="80"/>
      <c r="AP97" s="80"/>
      <c r="AQ97" s="35"/>
    </row>
    <row r="98" spans="1:43" x14ac:dyDescent="0.2">
      <c r="A98" s="84">
        <v>91</v>
      </c>
      <c r="B98" s="84" t="str">
        <f ca="1"/>
        <v>Ireland</v>
      </c>
      <c r="C98" s="84" t="str">
        <f ca="1"/>
        <v>IRL</v>
      </c>
      <c r="D98" s="219" t="str">
        <f ca="1"/>
        <v>ECS           Europe &amp; Central Asia</v>
      </c>
      <c r="E98" s="219" t="str">
        <f ca="1"/>
        <v>NA</v>
      </c>
      <c r="F98" s="190" t="str">
        <f t="shared" ca="1" si="4"/>
        <v/>
      </c>
      <c r="G98" s="80">
        <f>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0.37777544350352565</v>
      </c>
      <c r="H98" s="80" cm="1">
        <f t="array" ref="H98">IF(
    SUM(IF(
            ISNUMBER(
                IF(
                    $M$4:$Y$4,
                    (M98:Y98),
                    "")),
            1,
            0))
        =0,
    NA(),
    IF(
        Parameters!$D$15=1,
        IF(
            SUM(--(ISNUMBER(IF($M$4:$Y$4=1,(M98:Y98),""))))&gt;0,
            MAX(IF(
                ISNUMBER(M98:Y98),
                IF(
                    M$4:Y$4=1,
                    M98:Y98,
                    ""),
                "")),
            MAX(IF(
                ISNUMBER(M98:Y98),
                IF(
                    M$4:Y$4=2,
                    M98:Y98,
                    ""),
                ""))
        ),
        IF(
            Parameters!$D$16=1,
            IFERROR(
                AVERAGE(IF(
                    ISNUMBER(M98:Y98),
                    IF(
                        M$4:Y$4=1,
                        M98:Y98,
                        ""),
                    "")),
                AVERAGE(IF(
                    ISNUMBER(M98:Y98),
                    IF(
                        M$4:Y$4=2,
                        M98:Y98,
                        ""),
                    ""))
            ),
            IF(
                Parameters!$D$17=1,
                IFERROR(
                    IF(
                        OR(
                            IF(
                                ISNUMBER(M98:Y98),
                                IF(
                                    M$4:Y$4=1,
                                    M98:Y98,
                                    ""),
                                "")
                            =0),
                        0,
                        GEOMEAN(IF(
                            ISNUMBER(M98:Y98),
                            IF(
                                M$4:Y$4=1,
                                M98:Y98,
                                ""),
                            ""))
                    ),
                    IF(
                        OR(IF(
                            ISNUMBER(M98:Y98),
                            IF(
                                M$4:Y$4=2,
                                M98:Y98,
                                ""),
                            "")
                            =0),
                        0,
                        GEOMEAN(IF(
                            ISNUMBER(M98:Y98),
                            IF(
                                M$4:Y$4=2,
                                M98:Y98,
                                ""),
                            "")))
                )
            )
        )
    )
)</f>
        <v>0.42857142857142799</v>
      </c>
      <c r="I98" s="191" cm="1">
        <f t="array" ref="I98">IF(
    SUM(IF(
            ISNUMBER(
                IF(
                    $M$5:$Y$5,
                    (M98:Y98),
                    "")),
            1,
            0))
        =0,
    NA(),
    IF(
        Parameters!$D$15=1,
        IF(
            SUM(--(ISNUMBER(IF($M$5:$Y$5=1,(M98:Y98),""))))&gt;0,
            MAX(IF(
                ISNUMBER(M98:Y98),
                IF(
                    M$5:Y$5=1,
                    M98:Y98,
                    ""),
                "")),
            MAX(IF(
                ISNUMBER(M98:Y98),
                IF(
                    M$5:Y$5=2,
                    M98:Y98,
                    ""),
                ""))
        ),
        IF(
            Parameters!$D$16=1,
            IFERROR(
                AVERAGE(IF(
                    ISNUMBER(M98:Y98),
                    IF(
                        M$5:Y$5=1,
                        M98:Y98,
                        ""),
                    "")),
                AVERAGE(IF(
                    ISNUMBER(M98:Y98),
                    IF(
                        M$5:Y$5=2,
                        M98:Y98,
                        ""),
                    ""))
            ),
            IF(
                Parameters!$D$17=1,
                IFERROR(
                    IF(
                        OR(
                            IF(
                                ISNUMBER(M98:Y98),
                                IF(
                                    M$5:Y$5=1,
                                    M98:Y98,
                                    ""),
                                "")
                            =0),
                        0,
                        GEOMEAN(IF(
                            ISNUMBER(M98:Y98),
                            IF(
                                M$5:Y$5=1,
                                M98:Y98,
                                ""),
                            ""))
                    ),
                    IF(
                        OR(IF(
                            ISNUMBER(M98:Y98),
                            IF(
                                M$5:Y$5=2,
                                M98:Y98,
                                ""),
                            "")
                            =0),
                        0,
                        GEOMEAN(IF(
                            ISNUMBER(M98:Y98),
                            IF(
                                M$5:Y$5=2,
                                M98:Y98,
                                ""),
                            "")))
                )
            )
        )
    )
)</f>
        <v>0.33300000000000002</v>
      </c>
      <c r="J98" s="242">
        <v>44887</v>
      </c>
      <c r="K98" s="242">
        <v>45219</v>
      </c>
      <c r="L98" s="91" t="s">
        <v>154</v>
      </c>
      <c r="M98" s="192">
        <v>0.42857142857142799</v>
      </c>
      <c r="N98" s="192">
        <v>0.33300000000000002</v>
      </c>
      <c r="O98" s="192">
        <v>0</v>
      </c>
      <c r="P98" s="192" t="s">
        <v>409</v>
      </c>
      <c r="Q98" s="192">
        <v>0.3</v>
      </c>
      <c r="R98" s="192">
        <v>-5.0000000000000001E-3</v>
      </c>
      <c r="S98" s="192">
        <v>0</v>
      </c>
      <c r="T98" s="192" t="s">
        <v>409</v>
      </c>
      <c r="U98"/>
      <c r="V98"/>
      <c r="W98"/>
      <c r="X98"/>
      <c r="Y98" s="192"/>
      <c r="Z98" s="192"/>
      <c r="AF98" s="34"/>
      <c r="AG98" s="34"/>
      <c r="AH98" s="34"/>
      <c r="AI98" s="34"/>
      <c r="AJ98" s="34"/>
      <c r="AK98" s="34"/>
      <c r="AL98" s="195"/>
      <c r="AM98" s="195"/>
      <c r="AN98" s="80"/>
      <c r="AO98" s="80"/>
      <c r="AP98" s="80"/>
      <c r="AQ98" s="35"/>
    </row>
    <row r="99" spans="1:43" x14ac:dyDescent="0.2">
      <c r="A99" s="84">
        <v>92</v>
      </c>
      <c r="B99" s="84" t="str">
        <f ca="1"/>
        <v>Iran, Islamic Rep.</v>
      </c>
      <c r="C99" s="84" t="str">
        <f ca="1"/>
        <v>IRN</v>
      </c>
      <c r="D99" s="219" t="str">
        <f ca="1"/>
        <v>MEA           Middle East &amp; North Africa</v>
      </c>
      <c r="E99" s="219" t="str">
        <f ca="1"/>
        <v>IBRD</v>
      </c>
      <c r="F99" s="190" t="str">
        <f t="shared" ca="1" si="4"/>
        <v/>
      </c>
      <c r="G99" s="80">
        <f>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3.1213550171131024</v>
      </c>
      <c r="H99" s="80" cm="1">
        <f t="array" ref="H99">IF(
    SUM(IF(
            ISNUMBER(
                IF(
                    $M$4:$Y$4,
                    (M99:Y99),
                    "")),
            1,
            0))
        =0,
    NA(),
    IF(
        Parameters!$D$15=1,
        IF(
            SUM(--(ISNUMBER(IF($M$4:$Y$4=1,(M99:Y99),""))))&gt;0,
            MAX(IF(
                ISNUMBER(M99:Y99),
                IF(
                    M$4:Y$4=1,
                    M99:Y99,
                    ""),
                "")),
            MAX(IF(
                ISNUMBER(M99:Y99),
                IF(
                    M$4:Y$4=2,
                    M99:Y99,
                    ""),
                ""))
        ),
        IF(
            Parameters!$D$16=1,
            IFERROR(
                AVERAGE(IF(
                    ISNUMBER(M99:Y99),
                    IF(
                        M$4:Y$4=1,
                        M99:Y99,
                        ""),
                    "")),
                AVERAGE(IF(
                    ISNUMBER(M99:Y99),
                    IF(
                        M$4:Y$4=2,
                        M99:Y99,
                        ""),
                    ""))
            ),
            IF(
                Parameters!$D$17=1,
                IFERROR(
                    IF(
                        OR(
                            IF(
                                ISNUMBER(M99:Y99),
                                IF(
                                    M$4:Y$4=1,
                                    M99:Y99,
                                    ""),
                                "")
                            =0),
                        0,
                        GEOMEAN(IF(
                            ISNUMBER(M99:Y99),
                            IF(
                                M$4:Y$4=1,
                                M99:Y99,
                                ""),
                            ""))
                    ),
                    IF(
                        OR(IF(
                            ISNUMBER(M99:Y99),
                            IF(
                                M$4:Y$4=2,
                                M99:Y99,
                                ""),
                            "")
                            =0),
                        0,
                        GEOMEAN(IF(
                            ISNUMBER(M99:Y99),
                            IF(
                                M$4:Y$4=2,
                                M99:Y99,
                                ""),
                            "")))
                )
            )
        )
    )
)</f>
        <v>3.1428571428571401</v>
      </c>
      <c r="I99" s="191" cm="1">
        <f t="array" ref="I99">IF(
    SUM(IF(
            ISNUMBER(
                IF(
                    $M$5:$Y$5,
                    (M99:Y99),
                    "")),
            1,
            0))
        =0,
    NA(),
    IF(
        Parameters!$D$15=1,
        IF(
            SUM(--(ISNUMBER(IF($M$5:$Y$5=1,(M99:Y99),""))))&gt;0,
            MAX(IF(
                ISNUMBER(M99:Y99),
                IF(
                    M$5:Y$5=1,
                    M99:Y99,
                    ""),
                "")),
            MAX(IF(
                ISNUMBER(M99:Y99),
                IF(
                    M$5:Y$5=2,
                    M99:Y99,
                    ""),
                ""))
        ),
        IF(
            Parameters!$D$16=1,
            IFERROR(
                AVERAGE(IF(
                    ISNUMBER(M99:Y99),
                    IF(
                        M$5:Y$5=1,
                        M99:Y99,
                        ""),
                    "")),
                AVERAGE(IF(
                    ISNUMBER(M99:Y99),
                    IF(
                        M$5:Y$5=2,
                        M99:Y99,
                        ""),
                    ""))
            ),
            IF(
                Parameters!$D$17=1,
                IFERROR(
                    IF(
                        OR(
                            IF(
                                ISNUMBER(M99:Y99),
                                IF(
                                    M$5:Y$5=1,
                                    M99:Y99,
                                    ""),
                                "")
                            =0),
                        0,
                        GEOMEAN(IF(
                            ISNUMBER(M99:Y99),
                            IF(
                                M$5:Y$5=1,
                                M99:Y99,
                                ""),
                            ""))
                    ),
                    IF(
                        OR(IF(
                            ISNUMBER(M99:Y99),
                            IF(
                                M$5:Y$5=2,
                                M99:Y99,
                                ""),
                            "")
                            =0),
                        0,
                        GEOMEAN(IF(
                            ISNUMBER(M99:Y99),
                            IF(
                                M$5:Y$5=2,
                                M99:Y99,
                                ""),
                            "")))
                )
            )
        )
    )
)</f>
        <v>3.1</v>
      </c>
      <c r="J99" s="242">
        <v>46281</v>
      </c>
      <c r="K99" s="242">
        <v>46281</v>
      </c>
      <c r="L99" s="91" t="s">
        <v>155</v>
      </c>
      <c r="M99" s="192">
        <v>3.1428571428571401</v>
      </c>
      <c r="N99" s="192">
        <v>1.19999999999999</v>
      </c>
      <c r="O99" s="192">
        <v>3.1</v>
      </c>
      <c r="P99" s="192" t="s">
        <v>409</v>
      </c>
      <c r="Q99" s="192">
        <v>2.2000000000000002</v>
      </c>
      <c r="R99" s="192">
        <v>2.9999999999999801E-2</v>
      </c>
      <c r="S99" s="192">
        <v>0.155</v>
      </c>
      <c r="T99" s="192" t="s">
        <v>409</v>
      </c>
      <c r="U99"/>
      <c r="V99"/>
      <c r="W99"/>
      <c r="X99"/>
      <c r="Y99" s="192"/>
      <c r="Z99" s="192"/>
      <c r="AF99" s="34"/>
      <c r="AG99" s="34"/>
      <c r="AH99" s="34"/>
      <c r="AI99" s="34"/>
      <c r="AJ99" s="34"/>
      <c r="AK99" s="34"/>
      <c r="AL99" s="195"/>
      <c r="AM99" s="195"/>
      <c r="AN99" s="80"/>
      <c r="AO99" s="80"/>
      <c r="AP99" s="80"/>
      <c r="AQ99" s="35"/>
    </row>
    <row r="100" spans="1:43" x14ac:dyDescent="0.2">
      <c r="A100" s="84">
        <v>93</v>
      </c>
      <c r="B100" s="84" t="str">
        <f ca="1"/>
        <v>Iraq</v>
      </c>
      <c r="C100" s="84" t="str">
        <f ca="1"/>
        <v>IRQ</v>
      </c>
      <c r="D100" s="219" t="str">
        <f ca="1"/>
        <v>MEA           Middle East &amp; North Africa</v>
      </c>
      <c r="E100" s="219" t="str">
        <f ca="1"/>
        <v>IBRD</v>
      </c>
      <c r="F100" s="190" t="str">
        <f t="shared" ca="1" si="4"/>
        <v/>
      </c>
      <c r="G100" s="80">
        <f>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1.5306394555404457</v>
      </c>
      <c r="H100" s="80" cm="1">
        <f t="array" ref="H100">IF(
    SUM(IF(
            ISNUMBER(
                IF(
                    $M$4:$Y$4,
                    (M100:Y100),
                    "")),
            1,
            0))
        =0,
    NA(),
    IF(
        Parameters!$D$15=1,
        IF(
            SUM(--(ISNUMBER(IF($M$4:$Y$4=1,(M100:Y100),""))))&gt;0,
            MAX(IF(
                ISNUMBER(M100:Y100),
                IF(
                    M$4:Y$4=1,
                    M100:Y100,
                    ""),
                "")),
            MAX(IF(
                ISNUMBER(M100:Y100),
                IF(
                    M$4:Y$4=2,
                    M100:Y100,
                    ""),
                ""))
        ),
        IF(
            Parameters!$D$16=1,
            IFERROR(
                AVERAGE(IF(
                    ISNUMBER(M100:Y100),
                    IF(
                        M$4:Y$4=1,
                        M100:Y100,
                        ""),
                    "")),
                AVERAGE(IF(
                    ISNUMBER(M100:Y100),
                    IF(
                        M$4:Y$4=2,
                        M100:Y100,
                        ""),
                    ""))
            ),
            IF(
                Parameters!$D$17=1,
                IFERROR(
                    IF(
                        OR(
                            IF(
                                ISNUMBER(M100:Y100),
                                IF(
                                    M$4:Y$4=1,
                                    M100:Y100,
                                    ""),
                                "")
                            =0),
                        0,
                        GEOMEAN(IF(
                            ISNUMBER(M100:Y100),
                            IF(
                                M$4:Y$4=1,
                                M100:Y100,
                                ""),
                            ""))
                    ),
                    IF(
                        OR(IF(
                            ISNUMBER(M100:Y100),
                            IF(
                                M$4:Y$4=2,
                                M100:Y100,
                                ""),
                            "")
                            =0),
                        0,
                        GEOMEAN(IF(
                            ISNUMBER(M100:Y100),
                            IF(
                                M$4:Y$4=2,
                                M100:Y100,
                                ""),
                            "")))
                )
            )
        )
    )
)</f>
        <v>5.8571428571428497</v>
      </c>
      <c r="I100" s="191" cm="1">
        <f t="array" ref="I100">IF(
    SUM(IF(
            ISNUMBER(
                IF(
                    $M$5:$Y$5,
                    (M100:Y100),
                    "")),
            1,
            0))
        =0,
    NA(),
    IF(
        Parameters!$D$15=1,
        IF(
            SUM(--(ISNUMBER(IF($M$5:$Y$5=1,(M100:Y100),""))))&gt;0,
            MAX(IF(
                ISNUMBER(M100:Y100),
                IF(
                    M$5:Y$5=1,
                    M100:Y100,
                    ""),
                "")),
            MAX(IF(
                ISNUMBER(M100:Y100),
                IF(
                    M$5:Y$5=2,
                    M100:Y100,
                    ""),
                ""))
        ),
        IF(
            Parameters!$D$16=1,
            IFERROR(
                AVERAGE(IF(
                    ISNUMBER(M100:Y100),
                    IF(
                        M$5:Y$5=1,
                        M100:Y100,
                        ""),
                    "")),
                AVERAGE(IF(
                    ISNUMBER(M100:Y100),
                    IF(
                        M$5:Y$5=2,
                        M100:Y100,
                        ""),
                    ""))
            ),
            IF(
                Parameters!$D$17=1,
                IFERROR(
                    IF(
                        OR(
                            IF(
                                ISNUMBER(M100:Y100),
                                IF(
                                    M$5:Y$5=1,
                                    M100:Y100,
                                    ""),
                                "")
                            =0),
                        0,
                        GEOMEAN(IF(
                            ISNUMBER(M100:Y100),
                            IF(
                                M$5:Y$5=1,
                                M100:Y100,
                                ""),
                            ""))
                    ),
                    IF(
                        OR(IF(
                            ISNUMBER(M100:Y100),
                            IF(
                                M$5:Y$5=2,
                                M100:Y100,
                                ""),
                            "")
                            =0),
                        0,
                        GEOMEAN(IF(
                            ISNUMBER(M100:Y100),
                            IF(
                                M$5:Y$5=2,
                                M100:Y100,
                                ""),
                            "")))
                )
            )
        )
    )
)</f>
        <v>0.40000000000000202</v>
      </c>
      <c r="J100" s="242">
        <v>46281</v>
      </c>
      <c r="K100" s="242">
        <v>46281</v>
      </c>
      <c r="L100" s="91" t="s">
        <v>157</v>
      </c>
      <c r="M100" s="192">
        <v>5.8571428571428497</v>
      </c>
      <c r="N100" s="192" t="s">
        <v>409</v>
      </c>
      <c r="O100" s="192">
        <v>0.40000000000000202</v>
      </c>
      <c r="P100" s="192" t="s">
        <v>409</v>
      </c>
      <c r="Q100" s="192">
        <v>4.0999999999999996</v>
      </c>
      <c r="R100" s="192">
        <v>2.0000000000000101E-2</v>
      </c>
      <c r="S100" s="192">
        <v>-0.05</v>
      </c>
      <c r="T100" s="192" t="s">
        <v>409</v>
      </c>
      <c r="U100"/>
      <c r="V100"/>
      <c r="W100"/>
      <c r="X100"/>
      <c r="Y100" s="192"/>
      <c r="Z100" s="192"/>
      <c r="AF100" s="34"/>
      <c r="AG100" s="34"/>
      <c r="AH100" s="34"/>
      <c r="AI100" s="34"/>
      <c r="AJ100" s="34"/>
      <c r="AK100" s="34"/>
      <c r="AL100" s="195"/>
      <c r="AM100" s="195"/>
      <c r="AN100" s="80"/>
      <c r="AO100" s="80"/>
      <c r="AP100" s="80"/>
      <c r="AQ100" s="35"/>
    </row>
    <row r="101" spans="1:43" x14ac:dyDescent="0.2">
      <c r="A101" s="84">
        <v>94</v>
      </c>
      <c r="B101" s="84" t="str">
        <f ca="1"/>
        <v>Iceland</v>
      </c>
      <c r="C101" s="84" t="str">
        <f ca="1"/>
        <v>ISL</v>
      </c>
      <c r="D101" s="219" t="str">
        <f ca="1"/>
        <v>ECS           Europe &amp; Central Asia</v>
      </c>
      <c r="E101" s="219" t="str">
        <f ca="1"/>
        <v>NA</v>
      </c>
      <c r="F101" s="190" t="str">
        <f t="shared" ca="1" si="4"/>
        <v/>
      </c>
      <c r="G101" s="80">
        <f>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0.37625978867190629</v>
      </c>
      <c r="H101" s="80" cm="1">
        <f t="array" ref="H101">IF(
    SUM(IF(
            ISNUMBER(
                IF(
                    $M$4:$Y$4,
                    (M101:Y101),
                    "")),
            1,
            0))
        =0,
    NA(),
    IF(
        Parameters!$D$15=1,
        IF(
            SUM(--(ISNUMBER(IF($M$4:$Y$4=1,(M101:Y101),""))))&gt;0,
            MAX(IF(
                ISNUMBER(M101:Y101),
                IF(
                    M$4:Y$4=1,
                    M101:Y101,
                    ""),
                "")),
            MAX(IF(
                ISNUMBER(M101:Y101),
                IF(
                    M$4:Y$4=2,
                    M101:Y101,
                    ""),
                ""))
        ),
        IF(
            Parameters!$D$16=1,
            IFERROR(
                AVERAGE(IF(
                    ISNUMBER(M101:Y101),
                    IF(
                        M$4:Y$4=1,
                        M101:Y101,
                        ""),
                    "")),
                AVERAGE(IF(
                    ISNUMBER(M101:Y101),
                    IF(
                        M$4:Y$4=2,
                        M101:Y101,
                        ""),
                    ""))
            ),
            IF(
                Parameters!$D$17=1,
                IFERROR(
                    IF(
                        OR(
                            IF(
                                ISNUMBER(M101:Y101),
                                IF(
                                    M$4:Y$4=1,
                                    M101:Y101,
                                    ""),
                                "")
                            =0),
                        0,
                        GEOMEAN(IF(
                            ISNUMBER(M101:Y101),
                            IF(
                                M$4:Y$4=1,
                                M101:Y101,
                                ""),
                            ""))
                    ),
                    IF(
                        OR(IF(
                            ISNUMBER(M101:Y101),
                            IF(
                                M$4:Y$4=2,
                                M101:Y101,
                                ""),
                            "")
                            =0),
                        0,
                        GEOMEAN(IF(
                            ISNUMBER(M101:Y101),
                            IF(
                                M$4:Y$4=2,
                                M101:Y101,
                                ""),
                            "")))
                )
            )
        )
    )
)</f>
        <v>0.14285714285714199</v>
      </c>
      <c r="I101" s="191" cm="1">
        <f t="array" ref="I101">IF(
    SUM(IF(
            ISNUMBER(
                IF(
                    $M$5:$Y$5,
                    (M101:Y101),
                    "")),
            1,
            0))
        =0,
    NA(),
    IF(
        Parameters!$D$15=1,
        IF(
            SUM(--(ISNUMBER(IF($M$5:$Y$5=1,(M101:Y101),""))))&gt;0,
            MAX(IF(
                ISNUMBER(M101:Y101),
                IF(
                    M$5:Y$5=1,
                    M101:Y101,
                    ""),
                "")),
            MAX(IF(
                ISNUMBER(M101:Y101),
                IF(
                    M$5:Y$5=2,
                    M101:Y101,
                    ""),
                ""))
        ),
        IF(
            Parameters!$D$16=1,
            IFERROR(
                AVERAGE(IF(
                    ISNUMBER(M101:Y101),
                    IF(
                        M$5:Y$5=1,
                        M101:Y101,
                        ""),
                    "")),
                AVERAGE(IF(
                    ISNUMBER(M101:Y101),
                    IF(
                        M$5:Y$5=2,
                        M101:Y101,
                        ""),
                    ""))
            ),
            IF(
                Parameters!$D$17=1,
                IFERROR(
                    IF(
                        OR(
                            IF(
                                ISNUMBER(M101:Y101),
                                IF(
                                    M$5:Y$5=1,
                                    M101:Y101,
                                    ""),
                                "")
                            =0),
                        0,
                        GEOMEAN(IF(
                            ISNUMBER(M101:Y101),
                            IF(
                                M$5:Y$5=1,
                                M101:Y101,
                                ""),
                            ""))
                    ),
                    IF(
                        OR(IF(
                            ISNUMBER(M101:Y101),
                            IF(
                                M$5:Y$5=2,
                                M101:Y101,
                                ""),
                            "")
                            =0),
                        0,
                        GEOMEAN(IF(
                            ISNUMBER(M101:Y101),
                            IF(
                                M$5:Y$5=2,
                                M101:Y101,
                                ""),
                            "")))
                )
            )
        )
    )
)</f>
        <v>0.99099999999999899</v>
      </c>
      <c r="J101" s="242">
        <v>45765</v>
      </c>
      <c r="K101" s="242">
        <v>45219</v>
      </c>
      <c r="L101" s="91" t="s">
        <v>159</v>
      </c>
      <c r="M101" s="192">
        <v>0.14285714285714199</v>
      </c>
      <c r="N101" s="192">
        <v>0.99099999999999899</v>
      </c>
      <c r="O101" s="192">
        <v>0</v>
      </c>
      <c r="P101" s="192" t="s">
        <v>409</v>
      </c>
      <c r="Q101" s="192">
        <v>0.1</v>
      </c>
      <c r="R101" s="192">
        <v>0</v>
      </c>
      <c r="S101" s="192">
        <v>0</v>
      </c>
      <c r="T101" s="192" t="s">
        <v>409</v>
      </c>
      <c r="U101"/>
      <c r="V101"/>
      <c r="W101"/>
      <c r="X101"/>
      <c r="Y101" s="192"/>
      <c r="Z101" s="192"/>
      <c r="AF101" s="34"/>
      <c r="AG101" s="34"/>
      <c r="AH101" s="34"/>
      <c r="AI101" s="34"/>
      <c r="AJ101" s="34"/>
      <c r="AK101" s="34"/>
      <c r="AL101" s="195"/>
      <c r="AM101" s="195"/>
      <c r="AN101" s="80"/>
      <c r="AO101" s="80"/>
      <c r="AP101" s="80"/>
      <c r="AQ101" s="35"/>
    </row>
    <row r="102" spans="1:43" x14ac:dyDescent="0.2">
      <c r="A102" s="84">
        <v>95</v>
      </c>
      <c r="B102" s="84" t="str">
        <f ca="1"/>
        <v>Israel</v>
      </c>
      <c r="C102" s="84" t="str">
        <f ca="1"/>
        <v>ISR</v>
      </c>
      <c r="D102" s="219" t="str">
        <f ca="1"/>
        <v>MEA           Middle East &amp; North Africa</v>
      </c>
      <c r="E102" s="219" t="str">
        <f ca="1"/>
        <v>NA</v>
      </c>
      <c r="F102" s="190" t="str">
        <f t="shared" ca="1" si="4"/>
        <v/>
      </c>
      <c r="G102" s="80">
        <f>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0.43127717305695595</v>
      </c>
      <c r="H102" s="80" cm="1">
        <f t="array" ref="H102">IF(
    SUM(IF(
            ISNUMBER(
                IF(
                    $M$4:$Y$4,
                    (M102:Y102),
                    "")),
            1,
            0))
        =0,
    NA(),
    IF(
        Parameters!$D$15=1,
        IF(
            SUM(--(ISNUMBER(IF($M$4:$Y$4=1,(M102:Y102),""))))&gt;0,
            MAX(IF(
                ISNUMBER(M102:Y102),
                IF(
                    M$4:Y$4=1,
                    M102:Y102,
                    ""),
                "")),
            MAX(IF(
                ISNUMBER(M102:Y102),
                IF(
                    M$4:Y$4=2,
                    M102:Y102,
                    ""),
                ""))
        ),
        IF(
            Parameters!$D$16=1,
            IFERROR(
                AVERAGE(IF(
                    ISNUMBER(M102:Y102),
                    IF(
                        M$4:Y$4=1,
                        M102:Y102,
                        ""),
                    "")),
                AVERAGE(IF(
                    ISNUMBER(M102:Y102),
                    IF(
                        M$4:Y$4=2,
                        M102:Y102,
                        ""),
                    ""))
            ),
            IF(
                Parameters!$D$17=1,
                IFERROR(
                    IF(
                        OR(
                            IF(
                                ISNUMBER(M102:Y102),
                                IF(
                                    M$4:Y$4=1,
                                    M102:Y102,
                                    ""),
                                "")
                            =0),
                        0,
                        GEOMEAN(IF(
                            ISNUMBER(M102:Y102),
                            IF(
                                M$4:Y$4=1,
                                M102:Y102,
                                ""),
                            ""))
                    ),
                    IF(
                        OR(IF(
                            ISNUMBER(M102:Y102),
                            IF(
                                M$4:Y$4=2,
                                M102:Y102,
                                ""),
                            "")
                            =0),
                        0,
                        GEOMEAN(IF(
                            ISNUMBER(M102:Y102),
                            IF(
                                M$4:Y$4=2,
                                M102:Y102,
                                ""),
                            "")))
                )
            )
        )
    )
)</f>
        <v>0.85714285714285499</v>
      </c>
      <c r="I102" s="191" cm="1">
        <f t="array" ref="I102">IF(
    SUM(IF(
            ISNUMBER(
                IF(
                    $M$5:$Y$5,
                    (M102:Y102),
                    "")),
            1,
            0))
        =0,
    NA(),
    IF(
        Parameters!$D$15=1,
        IF(
            SUM(--(ISNUMBER(IF($M$5:$Y$5=1,(M102:Y102),""))))&gt;0,
            MAX(IF(
                ISNUMBER(M102:Y102),
                IF(
                    M$5:Y$5=1,
                    M102:Y102,
                    ""),
                "")),
            MAX(IF(
                ISNUMBER(M102:Y102),
                IF(
                    M$5:Y$5=2,
                    M102:Y102,
                    ""),
                ""))
        ),
        IF(
            Parameters!$D$16=1,
            IFERROR(
                AVERAGE(IF(
                    ISNUMBER(M102:Y102),
                    IF(
                        M$5:Y$5=1,
                        M102:Y102,
                        ""),
                    "")),
                AVERAGE(IF(
                    ISNUMBER(M102:Y102),
                    IF(
                        M$5:Y$5=2,
                        M102:Y102,
                        ""),
                    ""))
            ),
            IF(
                Parameters!$D$17=1,
                IFERROR(
                    IF(
                        OR(
                            IF(
                                ISNUMBER(M102:Y102),
                                IF(
                                    M$5:Y$5=1,
                                    M102:Y102,
                                    ""),
                                "")
                            =0),
                        0,
                        GEOMEAN(IF(
                            ISNUMBER(M102:Y102),
                            IF(
                                M$5:Y$5=1,
                                M102:Y102,
                                ""),
                            ""))
                    ),
                    IF(
                        OR(IF(
                            ISNUMBER(M102:Y102),
                            IF(
                                M$5:Y$5=2,
                                M102:Y102,
                                ""),
                            "")
                            =0),
                        0,
                        GEOMEAN(IF(
                            ISNUMBER(M102:Y102),
                            IF(
                                M$5:Y$5=2,
                                M102:Y102,
                                ""),
                            "")))
                )
            )
        )
    )
)</f>
        <v>0.217</v>
      </c>
      <c r="J102" s="242">
        <v>45023</v>
      </c>
      <c r="K102" s="242">
        <v>45219</v>
      </c>
      <c r="L102" s="91" t="s">
        <v>161</v>
      </c>
      <c r="M102" s="192">
        <v>0.85714285714285499</v>
      </c>
      <c r="N102" s="192">
        <v>0.217</v>
      </c>
      <c r="O102" s="192">
        <v>0</v>
      </c>
      <c r="P102" s="192" t="s">
        <v>409</v>
      </c>
      <c r="Q102" s="192">
        <v>0.6</v>
      </c>
      <c r="R102" s="192">
        <v>-9.9999999999999794E-3</v>
      </c>
      <c r="S102" s="192">
        <v>-4.4999999999999998E-2</v>
      </c>
      <c r="T102" s="192" t="s">
        <v>409</v>
      </c>
      <c r="U102"/>
      <c r="V102"/>
      <c r="W102"/>
      <c r="X102"/>
      <c r="Y102" s="192"/>
      <c r="Z102" s="192"/>
      <c r="AF102" s="34"/>
      <c r="AG102" s="34"/>
      <c r="AH102" s="34"/>
      <c r="AI102" s="34"/>
      <c r="AJ102" s="34"/>
      <c r="AK102" s="34"/>
      <c r="AL102" s="195"/>
      <c r="AM102" s="195"/>
      <c r="AN102" s="80"/>
      <c r="AO102" s="80"/>
      <c r="AP102" s="80"/>
      <c r="AQ102" s="35"/>
    </row>
    <row r="103" spans="1:43" x14ac:dyDescent="0.2">
      <c r="A103" s="84">
        <v>96</v>
      </c>
      <c r="B103" s="84" t="str">
        <f ca="1"/>
        <v>Italy</v>
      </c>
      <c r="C103" s="84" t="str">
        <f ca="1"/>
        <v>ITA</v>
      </c>
      <c r="D103" s="219" t="str">
        <f ca="1"/>
        <v>ECS           Europe &amp; Central Asia</v>
      </c>
      <c r="E103" s="219" t="str">
        <f ca="1"/>
        <v>NA</v>
      </c>
      <c r="F103" s="190" t="str">
        <f t="shared" ca="1" si="4"/>
        <v/>
      </c>
      <c r="G103" s="80">
        <f>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$M$4:$Y$4,
                    (M103:Y103),
                    "")),
            1,
            0))
        =0,
    NA(),
    IF(
        Parameters!$D$15=1,
        IF(
            SUM(--(ISNUMBER(IF($M$4:$Y$4=1,(M103:Y103),""))))&gt;0,
            MAX(IF(
                ISNUMBER(M103:Y103),
                IF(
                    M$4:Y$4=1,
                    M103:Y103,
                    ""),
                "")),
            MAX(IF(
                ISNUMBER(M103:Y103),
                IF(
                    M$4:Y$4=2,
                    M103:Y103,
                    ""),
                ""))
        ),
        IF(
            Parameters!$D$16=1,
            IFERROR(
                AVERAGE(IF(
                    ISNUMBER(M103:Y103),
                    IF(
                        M$4:Y$4=1,
                        M103:Y103,
                        ""),
                    "")),
                AVERAGE(IF(
                    ISNUMBER(M103:Y103),
                    IF(
                        M$4:Y$4=2,
                        M103:Y103,
                        ""),
                    ""))
            ),
            IF(
                Parameters!$D$17=1,
                IFERROR(
                    IF(
                        OR(
                            IF(
                                ISNUMBER(M103:Y103),
                                IF(
                                    M$4:Y$4=1,
                                    M103:Y103,
                                    ""),
                                "")
                            =0),
                        0,
                        GEOMEAN(IF(
                            ISNUMBER(M103:Y103),
                            IF(
                                M$4:Y$4=1,
                                M103:Y103,
                                ""),
                            ""))
                    ),
                    IF(
                        OR(IF(
                            ISNUMBER(M103:Y103),
                            IF(
                                M$4:Y$4=2,
                                M103:Y103,
                                ""),
                            "")
                            =0),
                        0,
                        GEOMEAN(IF(
                            ISNUMBER(M103:Y103),
                            IF(
                                M$4:Y$4=2,
                                M103:Y103,
                                ""),
                            "")))
                )
            )
        )
    )
)</f>
        <v>0.57142857142857095</v>
      </c>
      <c r="I103" s="191" cm="1">
        <f t="array" ref="I103">IF(
    SUM(IF(
            ISNUMBER(
                IF(
                    $M$5:$Y$5,
                    (M103:Y103),
                    "")),
            1,
            0))
        =0,
    NA(),
    IF(
        Parameters!$D$15=1,
        IF(
            SUM(--(ISNUMBER(IF($M$5:$Y$5=1,(M103:Y103),""))))&gt;0,
            MAX(IF(
                ISNUMBER(M103:Y103),
                IF(
                    M$5:Y$5=1,
                    M103:Y103,
                    ""),
                "")),
            MAX(IF(
                ISNUMBER(M103:Y103),
                IF(
                    M$5:Y$5=2,
                    M103:Y103,
                    ""),
                ""))
        ),
        IF(
            Parameters!$D$16=1,
            IFERROR(
                AVERAGE(IF(
                    ISNUMBER(M103:Y103),
                    IF(
                        M$5:Y$5=1,
                        M103:Y103,
                        ""),
                    "")),
                AVERAGE(IF(
                    ISNUMBER(M103:Y103),
                    IF(
                        M$5:Y$5=2,
                        M103:Y103,
                        ""),
                    ""))
            ),
            IF(
                Parameters!$D$17=1,
                IFERROR(
                    IF(
                        OR(
                            IF(
                                ISNUMBER(M103:Y103),
                                IF(
                                    M$5:Y$5=1,
                                    M103:Y103,
                                    ""),
                                "")
                            =0),
                        0,
                        GEOMEAN(IF(
                            ISNUMBER(M103:Y103),
                            IF(
                                M$5:Y$5=1,
                                M103:Y103,
                                ""),
                            ""))
                    ),
                    IF(
                        OR(IF(
                            ISNUMBER(M103:Y103),
                            IF(
                                M$5:Y$5=2,
                                M103:Y103,
                                ""),
                            "")
                            =0),
                        0,
                        GEOMEAN(IF(
                            ISNUMBER(M103:Y103),
                            IF(
                                M$5:Y$5=2,
                                M103:Y103,
                                ""),
                            "")))
                )
            )
        )
    )
)</f>
        <v>0</v>
      </c>
      <c r="J103" s="242">
        <v>45765</v>
      </c>
      <c r="K103" s="242">
        <v>46281</v>
      </c>
      <c r="L103" s="91" t="s">
        <v>163</v>
      </c>
      <c r="M103" s="192">
        <v>0.57142857142857095</v>
      </c>
      <c r="N103" s="192">
        <v>-1.2999999999999901E-2</v>
      </c>
      <c r="O103" s="192">
        <v>0</v>
      </c>
      <c r="P103" s="192" t="s">
        <v>409</v>
      </c>
      <c r="Q103" s="192">
        <v>0.4</v>
      </c>
      <c r="R103" s="192">
        <v>0</v>
      </c>
      <c r="S103" s="192">
        <v>-9.9999999999999395E-3</v>
      </c>
      <c r="T103" s="192" t="s">
        <v>409</v>
      </c>
      <c r="U103"/>
      <c r="V103"/>
      <c r="W103"/>
      <c r="X103"/>
      <c r="Y103" s="192"/>
      <c r="Z103" s="192"/>
      <c r="AF103" s="34"/>
      <c r="AG103" s="34"/>
      <c r="AH103" s="34"/>
      <c r="AI103" s="34"/>
      <c r="AJ103" s="34"/>
      <c r="AK103" s="34"/>
      <c r="AL103" s="195"/>
      <c r="AM103" s="195"/>
      <c r="AN103" s="80"/>
      <c r="AO103" s="80"/>
      <c r="AP103" s="80"/>
      <c r="AQ103" s="35"/>
    </row>
    <row r="104" spans="1:43" x14ac:dyDescent="0.2">
      <c r="A104" s="84">
        <v>97</v>
      </c>
      <c r="B104" s="84" t="str">
        <f ca="1"/>
        <v>Jamaica</v>
      </c>
      <c r="C104" s="84" t="str">
        <f ca="1"/>
        <v>JAM</v>
      </c>
      <c r="D104" s="219" t="str">
        <f ca="1"/>
        <v>LCN           Latin America &amp; Caribbean</v>
      </c>
      <c r="E104" s="219" t="str">
        <f ca="1"/>
        <v>IBRD</v>
      </c>
      <c r="F104" s="190" t="str">
        <f t="shared" ca="1" si="4"/>
        <v/>
      </c>
      <c r="G104" s="80">
        <f>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0.76531972777021939</v>
      </c>
      <c r="H104" s="80" cm="1">
        <f t="array" ref="H104">IF(
    SUM(IF(
            ISNUMBER(
                IF(
                    $M$4:$Y$4,
                    (M104:Y104),
                    "")),
            1,
            0))
        =0,
    NA(),
    IF(
        Parameters!$D$15=1,
        IF(
            SUM(--(ISNUMBER(IF($M$4:$Y$4=1,(M104:Y104),""))))&gt;0,
            MAX(IF(
                ISNUMBER(M104:Y104),
                IF(
                    M$4:Y$4=1,
                    M104:Y104,
                    ""),
                "")),
            MAX(IF(
                ISNUMBER(M104:Y104),
                IF(
                    M$4:Y$4=2,
                    M104:Y104,
                    ""),
                ""))
        ),
        IF(
            Parameters!$D$16=1,
            IFERROR(
                AVERAGE(IF(
                    ISNUMBER(M104:Y104),
                    IF(
                        M$4:Y$4=1,
                        M104:Y104,
                        ""),
                    "")),
                AVERAGE(IF(
                    ISNUMBER(M104:Y104),
                    IF(
                        M$4:Y$4=2,
                        M104:Y104,
                        ""),
                    ""))
            ),
            IF(
                Parameters!$D$17=1,
                IFERROR(
                    IF(
                        OR(
                            IF(
                                ISNUMBER(M104:Y104),
                                IF(
                                    M$4:Y$4=1,
                                    M104:Y104,
                                    ""),
                                "")
                            =0),
                        0,
                        GEOMEAN(IF(
                            ISNUMBER(M104:Y104),
                            IF(
                                M$4:Y$4=1,
                                M104:Y104,
                                ""),
                            ""))
                    ),
                    IF(
                        OR(IF(
                            ISNUMBER(M104:Y104),
                            IF(
                                M$4:Y$4=2,
                                M104:Y104,
                                ""),
                            "")
                            =0),
                        0,
                        GEOMEAN(IF(
                            ISNUMBER(M104:Y104),
                            IF(
                                M$4:Y$4=2,
                                M104:Y104,
                                ""),
                            "")))
                )
            )
        )
    )
)</f>
        <v>5.8571428571428497</v>
      </c>
      <c r="I104" s="191" cm="1">
        <f t="array" ref="I104">IF(
    SUM(IF(
            ISNUMBER(
                IF(
                    $M$5:$Y$5,
                    (M104:Y104),
                    "")),
            1,
            0))
        =0,
    NA(),
    IF(
        Parameters!$D$15=1,
        IF(
            SUM(--(ISNUMBER(IF($M$5:$Y$5=1,(M104:Y104),""))))&gt;0,
            MAX(IF(
                ISNUMBER(M104:Y104),
                IF(
                    M$5:Y$5=1,
                    M104:Y104,
                    ""),
                "")),
            MAX(IF(
                ISNUMBER(M104:Y104),
                IF(
                    M$5:Y$5=2,
                    M104:Y104,
                    ""),
                ""))
        ),
        IF(
            Parameters!$D$16=1,
            IFERROR(
                AVERAGE(IF(
                    ISNUMBER(M104:Y104),
                    IF(
                        M$5:Y$5=1,
                        M104:Y104,
                        ""),
                    "")),
                AVERAGE(IF(
                    ISNUMBER(M104:Y104),
                    IF(
                        M$5:Y$5=2,
                        M104:Y104,
                        ""),
                    ""))
            ),
            IF(
                Parameters!$D$17=1,
                IFERROR(
                    IF(
                        OR(
                            IF(
                                ISNUMBER(M104:Y104),
                                IF(
                                    M$5:Y$5=1,
                                    M104:Y104,
                                    ""),
                                "")
                            =0),
                        0,
                        GEOMEAN(IF(
                            ISNUMBER(M104:Y104),
                            IF(
                                M$5:Y$5=1,
                                M104:Y104,
                                ""),
                            ""))
                    ),
                    IF(
                        OR(IF(
                            ISNUMBER(M104:Y104),
                            IF(
                                M$5:Y$5=2,
                                M104:Y104,
                                ""),
                            "")
                            =0),
                        0,
                        GEOMEAN(IF(
                            ISNUMBER(M104:Y104),
                            IF(
                                M$5:Y$5=2,
                                M104:Y104,
                                ""),
                            "")))
                )
            )
        )
    )
)</f>
        <v>9.9999999999999603E-2</v>
      </c>
      <c r="J104" s="242">
        <v>46281</v>
      </c>
      <c r="K104" s="242">
        <v>46281</v>
      </c>
      <c r="L104" s="91" t="s">
        <v>165</v>
      </c>
      <c r="M104" s="192">
        <v>5.8571428571428497</v>
      </c>
      <c r="N104" s="192">
        <v>-0.77499999999999902</v>
      </c>
      <c r="O104" s="192">
        <v>9.9999999999999603E-2</v>
      </c>
      <c r="P104" s="192" t="s">
        <v>409</v>
      </c>
      <c r="Q104" s="192">
        <v>4.0999999999999996</v>
      </c>
      <c r="R104" s="192">
        <v>-4.9999999999999697E-3</v>
      </c>
      <c r="S104" s="192">
        <v>4.9999999999999697E-3</v>
      </c>
      <c r="T104" s="192" t="s">
        <v>409</v>
      </c>
      <c r="U104"/>
      <c r="V104"/>
      <c r="W104"/>
      <c r="X104"/>
      <c r="Y104" s="192"/>
      <c r="Z104" s="192"/>
      <c r="AF104" s="34"/>
      <c r="AG104" s="34"/>
      <c r="AH104" s="34"/>
      <c r="AI104" s="34"/>
      <c r="AJ104" s="34"/>
      <c r="AK104" s="34"/>
      <c r="AL104" s="195"/>
      <c r="AM104" s="195"/>
      <c r="AN104" s="80"/>
      <c r="AO104" s="80"/>
      <c r="AP104" s="80"/>
      <c r="AQ104" s="35"/>
    </row>
    <row r="105" spans="1:43" x14ac:dyDescent="0.2">
      <c r="A105" s="84">
        <v>98</v>
      </c>
      <c r="B105" s="84" t="str">
        <f ca="1"/>
        <v>Jordan</v>
      </c>
      <c r="C105" s="84" t="str">
        <f ca="1"/>
        <v>JOR</v>
      </c>
      <c r="D105" s="219" t="str">
        <f ca="1"/>
        <v>MEA           Middle East &amp; North Africa</v>
      </c>
      <c r="E105" s="219" t="str">
        <f ca="1"/>
        <v>IBRD</v>
      </c>
      <c r="F105" s="190" t="str">
        <f t="shared" ca="1" si="4"/>
        <v/>
      </c>
      <c r="G105" s="80">
        <f>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0</v>
      </c>
      <c r="H105" s="80" cm="1">
        <f t="array" ref="H105">IF(
    SUM(IF(
            ISNUMBER(
                IF(
                    $M$4:$Y$4,
                    (M105:Y105),
                    "")),
            1,
            0))
        =0,
    NA(),
    IF(
        Parameters!$D$15=1,
        IF(
            SUM(--(ISNUMBER(IF($M$4:$Y$4=1,(M105:Y105),""))))&gt;0,
            MAX(IF(
                ISNUMBER(M105:Y105),
                IF(
                    M$4:Y$4=1,
                    M105:Y105,
                    ""),
                "")),
            MAX(IF(
                ISNUMBER(M105:Y105),
                IF(
                    M$4:Y$4=2,
                    M105:Y105,
                    ""),
                ""))
        ),
        IF(
            Parameters!$D$16=1,
            IFERROR(
                AVERAGE(IF(
                    ISNUMBER(M105:Y105),
                    IF(
                        M$4:Y$4=1,
                        M105:Y105,
                        ""),
                    "")),
                AVERAGE(IF(
                    ISNUMBER(M105:Y105),
                    IF(
                        M$4:Y$4=2,
                        M105:Y105,
                        ""),
                    ""))
            ),
            IF(
                Parameters!$D$17=1,
                IFERROR(
                    IF(
                        OR(
                            IF(
                                ISNUMBER(M105:Y105),
                                IF(
                                    M$4:Y$4=1,
                                    M105:Y105,
                                    ""),
                                "")
                            =0),
                        0,
                        GEOMEAN(IF(
                            ISNUMBER(M105:Y105),
                            IF(
                                M$4:Y$4=1,
                                M105:Y105,
                                ""),
                            ""))
                    ),
                    IF(
                        OR(IF(
                            ISNUMBER(M105:Y105),
                            IF(
                                M$4:Y$4=2,
                                M105:Y105,
                                ""),
                            "")
                            =0),
                        0,
                        GEOMEAN(IF(
                            ISNUMBER(M105:Y105),
                            IF(
                                M$4:Y$4=2,
                                M105:Y105,
                                ""),
                            "")))
                )
            )
        )
    )
)</f>
        <v>6</v>
      </c>
      <c r="I105" s="191" cm="1">
        <f t="array" ref="I105">IF(
    SUM(IF(
            ISNUMBER(
                IF(
                    $M$5:$Y$5,
                    (M105:Y105),
                    "")),
            1,
            0))
        =0,
    NA(),
    IF(
        Parameters!$D$15=1,
        IF(
            SUM(--(ISNUMBER(IF($M$5:$Y$5=1,(M105:Y105),""))))&gt;0,
            MAX(IF(
                ISNUMBER(M105:Y105),
                IF(
                    M$5:Y$5=1,
                    M105:Y105,
                    ""),
                "")),
            MAX(IF(
                ISNUMBER(M105:Y105),
                IF(
                    M$5:Y$5=2,
                    M105:Y105,
                    ""),
                ""))
        ),
        IF(
            Parameters!$D$16=1,
            IFERROR(
                AVERAGE(IF(
                    ISNUMBER(M105:Y105),
                    IF(
                        M$5:Y$5=1,
                        M105:Y105,
                        ""),
                    "")),
                AVERAGE(IF(
                    ISNUMBER(M105:Y105),
                    IF(
                        M$5:Y$5=2,
                        M105:Y105,
                        ""),
                    ""))
            ),
            IF(
                Parameters!$D$17=1,
                IFERROR(
                    IF(
                        OR(
                            IF(
                                ISNUMBER(M105:Y105),
                                IF(
                                    M$5:Y$5=1,
                                    M105:Y105,
                                    ""),
                                "")
                            =0),
                        0,
                        GEOMEAN(IF(
                            ISNUMBER(M105:Y105),
                            IF(
                                M$5:Y$5=1,
                                M105:Y105,
                                ""),
                            ""))
                    ),
                    IF(
                        OR(IF(
                            ISNUMBER(M105:Y105),
                            IF(
                                M$5:Y$5=2,
                                M105:Y105,
                                ""),
                            "")
                            =0),
                        0,
                        GEOMEAN(IF(
                            ISNUMBER(M105:Y105),
                            IF(
                                M$5:Y$5=2,
                                M105:Y105,
                                ""),
                            "")))
                )
            )
        )
    )
)</f>
        <v>0</v>
      </c>
      <c r="J105" s="242">
        <v>46281</v>
      </c>
      <c r="K105" s="242">
        <v>44699</v>
      </c>
      <c r="L105" s="91" t="s">
        <v>167</v>
      </c>
      <c r="M105" s="192">
        <v>6</v>
      </c>
      <c r="N105" s="192">
        <v>0</v>
      </c>
      <c r="O105" s="192">
        <v>0</v>
      </c>
      <c r="P105" s="192" t="s">
        <v>409</v>
      </c>
      <c r="Q105" s="192">
        <v>4.2</v>
      </c>
      <c r="R105" s="192">
        <v>-2.5000000000000001E-2</v>
      </c>
      <c r="S105" s="192">
        <v>-5.0000000000000096E-3</v>
      </c>
      <c r="T105" s="192" t="s">
        <v>409</v>
      </c>
      <c r="U105"/>
      <c r="V105"/>
      <c r="W105"/>
      <c r="X105"/>
      <c r="Y105" s="192"/>
      <c r="Z105" s="192"/>
      <c r="AF105" s="34"/>
      <c r="AG105" s="34"/>
      <c r="AH105" s="34"/>
      <c r="AI105" s="34"/>
      <c r="AJ105" s="34"/>
      <c r="AK105" s="34"/>
      <c r="AL105" s="195"/>
      <c r="AM105" s="195"/>
      <c r="AN105" s="80"/>
      <c r="AO105" s="80"/>
      <c r="AP105" s="80"/>
      <c r="AQ105" s="35"/>
    </row>
    <row r="106" spans="1:43" x14ac:dyDescent="0.2">
      <c r="A106" s="84">
        <v>99</v>
      </c>
      <c r="B106" s="84" t="str">
        <f ca="1"/>
        <v>Japan</v>
      </c>
      <c r="C106" s="84" t="str">
        <f ca="1"/>
        <v>JPN</v>
      </c>
      <c r="D106" s="219" t="str">
        <f ca="1"/>
        <v>EAS           East Asia &amp; Pacific</v>
      </c>
      <c r="E106" s="219" t="str">
        <f ca="1"/>
        <v>NA</v>
      </c>
      <c r="F106" s="190" t="str">
        <f t="shared" ca="1" si="4"/>
        <v/>
      </c>
      <c r="G106" s="80">
        <f>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0</v>
      </c>
      <c r="H106" s="80" cm="1">
        <f t="array" ref="H106">IF(
    SUM(IF(
            ISNUMBER(
                IF(
                    $M$4:$Y$4,
                    (M106:Y106),
                    "")),
            1,
            0))
        =0,
    NA(),
    IF(
        Parameters!$D$15=1,
        IF(
            SUM(--(ISNUMBER(IF($M$4:$Y$4=1,(M106:Y106),""))))&gt;0,
            MAX(IF(
                ISNUMBER(M106:Y106),
                IF(
                    M$4:Y$4=1,
                    M106:Y106,
                    ""),
                "")),
            MAX(IF(
                ISNUMBER(M106:Y106),
                IF(
                    M$4:Y$4=2,
                    M106:Y106,
                    ""),
                ""))
        ),
        IF(
            Parameters!$D$16=1,
            IFERROR(
                AVERAGE(IF(
                    ISNUMBER(M106:Y106),
                    IF(
                        M$4:Y$4=1,
                        M106:Y106,
                        ""),
                    "")),
                AVERAGE(IF(
                    ISNUMBER(M106:Y106),
                    IF(
                        M$4:Y$4=2,
                        M106:Y106,
                        ""),
                    ""))
            ),
            IF(
                Parameters!$D$17=1,
                IFERROR(
                    IF(
                        OR(
                            IF(
                                ISNUMBER(M106:Y106),
                                IF(
                                    M$4:Y$4=1,
                                    M106:Y106,
                                    ""),
                                "")
                            =0),
                        0,
                        GEOMEAN(IF(
                            ISNUMBER(M106:Y106),
                            IF(
                                M$4:Y$4=1,
                                M106:Y106,
                                ""),
                            ""))
                    ),
                    IF(
                        OR(IF(
                            ISNUMBER(M106:Y106),
                            IF(
                                M$4:Y$4=2,
                                M106:Y106,
                                ""),
                            "")
                            =0),
                        0,
                        GEOMEAN(IF(
                            ISNUMBER(M106:Y106),
                            IF(
                                M$4:Y$4=2,
                                M106:Y106,
                                ""),
                            "")))
                )
            )
        )
    )
)</f>
        <v>0.42857142857142799</v>
      </c>
      <c r="I106" s="191" cm="1">
        <f t="array" ref="I106">IF(
    SUM(IF(
            ISNUMBER(
                IF(
                    $M$5:$Y$5,
                    (M106:Y106),
                    "")),
            1,
            0))
        =0,
    NA(),
    IF(
        Parameters!$D$15=1,
        IF(
            SUM(--(ISNUMBER(IF($M$5:$Y$5=1,(M106:Y106),""))))&gt;0,
            MAX(IF(
                ISNUMBER(M106:Y106),
                IF(
                    M$5:Y$5=1,
                    M106:Y106,
                    ""),
                "")),
            MAX(IF(
                ISNUMBER(M106:Y106),
                IF(
                    M$5:Y$5=2,
                    M106:Y106,
                    ""),
                ""))
        ),
        IF(
            Parameters!$D$16=1,
            IFERROR(
                AVERAGE(IF(
                    ISNUMBER(M106:Y106),
                    IF(
                        M$5:Y$5=1,
                        M106:Y106,
                        ""),
                    "")),
                AVERAGE(IF(
                    ISNUMBER(M106:Y106),
                    IF(
                        M$5:Y$5=2,
                        M106:Y106,
                        ""),
                    ""))
            ),
            IF(
                Parameters!$D$17=1,
                IFERROR(
                    IF(
                        OR(
                            IF(
                                ISNUMBER(M106:Y106),
                                IF(
                                    M$5:Y$5=1,
                                    M106:Y106,
                                    ""),
                                "")
                            =0),
                        0,
                        GEOMEAN(IF(
                            ISNUMBER(M106:Y106),
                            IF(
                                M$5:Y$5=1,
                                M106:Y106,
                                ""),
                            ""))
                    ),
                    IF(
                        OR(IF(
                            ISNUMBER(M106:Y106),
                            IF(
                                M$5:Y$5=2,
                                M106:Y106,
                                ""),
                            "")
                            =0),
                        0,
                        GEOMEAN(IF(
                            ISNUMBER(M106:Y106),
                            IF(
                                M$5:Y$5=2,
                                M106:Y106,
                                ""),
                            "")))
                )
            )
        )
    )
)</f>
        <v>0</v>
      </c>
      <c r="J106" s="242">
        <v>46281</v>
      </c>
      <c r="K106" s="242">
        <v>46281</v>
      </c>
      <c r="L106" s="91" t="s">
        <v>169</v>
      </c>
      <c r="M106" s="192">
        <v>0.42857142857142799</v>
      </c>
      <c r="N106" s="192">
        <v>0</v>
      </c>
      <c r="O106" s="192">
        <v>0</v>
      </c>
      <c r="P106" s="192" t="s">
        <v>409</v>
      </c>
      <c r="Q106" s="192">
        <v>0.3</v>
      </c>
      <c r="R106" s="192">
        <v>-2.5000000000000001E-2</v>
      </c>
      <c r="S106" s="192">
        <v>-2.0000000000000101E-2</v>
      </c>
      <c r="T106" s="192" t="s">
        <v>409</v>
      </c>
      <c r="U106"/>
      <c r="V106"/>
      <c r="W106"/>
      <c r="X106"/>
      <c r="Y106" s="192"/>
      <c r="Z106" s="192"/>
      <c r="AF106" s="34"/>
      <c r="AG106" s="34"/>
      <c r="AH106" s="34"/>
      <c r="AI106" s="34"/>
      <c r="AJ106" s="34"/>
      <c r="AK106" s="34"/>
      <c r="AL106" s="195"/>
      <c r="AM106" s="195"/>
      <c r="AN106" s="80"/>
      <c r="AO106" s="80"/>
      <c r="AP106" s="80"/>
      <c r="AQ106" s="35"/>
    </row>
    <row r="107" spans="1:43" x14ac:dyDescent="0.2">
      <c r="A107" s="84">
        <v>100</v>
      </c>
      <c r="B107" s="84" t="str">
        <f ca="1"/>
        <v>Kazakhstan</v>
      </c>
      <c r="C107" s="84" t="str">
        <f ca="1"/>
        <v>KAZ</v>
      </c>
      <c r="D107" s="219" t="str">
        <f ca="1"/>
        <v>ECS           Europe &amp; Central Asia</v>
      </c>
      <c r="E107" s="219" t="str">
        <f ca="1"/>
        <v>IBRD</v>
      </c>
      <c r="F107" s="190" t="str">
        <f t="shared" ca="1" si="4"/>
        <v/>
      </c>
      <c r="G107" s="80">
        <f>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0</v>
      </c>
      <c r="H107" s="80" cm="1">
        <f t="array" ref="H107">IF(
    SUM(IF(
            ISNUMBER(
                IF(
                    $M$4:$Y$4,
                    (M107:Y107),
                    "")),
            1,
            0))
        =0,
    NA(),
    IF(
        Parameters!$D$15=1,
        IF(
            SUM(--(ISNUMBER(IF($M$4:$Y$4=1,(M107:Y107),""))))&gt;0,
            MAX(IF(
                ISNUMBER(M107:Y107),
                IF(
                    M$4:Y$4=1,
                    M107:Y107,
                    ""),
                "")),
            MAX(IF(
                ISNUMBER(M107:Y107),
                IF(
                    M$4:Y$4=2,
                    M107:Y107,
                    ""),
                ""))
        ),
        IF(
            Parameters!$D$16=1,
            IFERROR(
                AVERAGE(IF(
                    ISNUMBER(M107:Y107),
                    IF(
                        M$4:Y$4=1,
                        M107:Y107,
                        ""),
                    "")),
                AVERAGE(IF(
                    ISNUMBER(M107:Y107),
                    IF(
                        M$4:Y$4=2,
                        M107:Y107,
                        ""),
                    ""))
            ),
            IF(
                Parameters!$D$17=1,
                IFERROR(
                    IF(
                        OR(
                            IF(
                                ISNUMBER(M107:Y107),
                                IF(
                                    M$4:Y$4=1,
                                    M107:Y107,
                                    ""),
                                "")
                            =0),
                        0,
                        GEOMEAN(IF(
                            ISNUMBER(M107:Y107),
                            IF(
                                M$4:Y$4=1,
                                M107:Y107,
                                ""),
                            ""))
                    ),
                    IF(
                        OR(IF(
                            ISNUMBER(M107:Y107),
                            IF(
                                M$4:Y$4=2,
                                M107:Y107,
                                ""),
                            "")
                            =0),
                        0,
                        GEOMEAN(IF(
                            ISNUMBER(M107:Y107),
                            IF(
                                M$4:Y$4=2,
                                M107:Y107,
                                ""),
                            "")))
                )
            )
        )
    )
)</f>
        <v>1.4285714285714199</v>
      </c>
      <c r="I107" s="191" cm="1">
        <f t="array" ref="I107">IF(
    SUM(IF(
            ISNUMBER(
                IF(
                    $M$5:$Y$5,
                    (M107:Y107),
                    "")),
            1,
            0))
        =0,
    NA(),
    IF(
        Parameters!$D$15=1,
        IF(
            SUM(--(ISNUMBER(IF($M$5:$Y$5=1,(M107:Y107),""))))&gt;0,
            MAX(IF(
                ISNUMBER(M107:Y107),
                IF(
                    M$5:Y$5=1,
                    M107:Y107,
                    ""),
                "")),
            MAX(IF(
                ISNUMBER(M107:Y107),
                IF(
                    M$5:Y$5=2,
                    M107:Y107,
                    ""),
                ""))
        ),
        IF(
            Parameters!$D$16=1,
            IFERROR(
                AVERAGE(IF(
                    ISNUMBER(M107:Y107),
                    IF(
                        M$5:Y$5=1,
                        M107:Y107,
                        ""),
                    "")),
                AVERAGE(IF(
                    ISNUMBER(M107:Y107),
                    IF(
                        M$5:Y$5=2,
                        M107:Y107,
                        ""),
                    ""))
            ),
            IF(
                Parameters!$D$17=1,
                IFERROR(
                    IF(
                        OR(
                            IF(
                                ISNUMBER(M107:Y107),
                                IF(
                                    M$5:Y$5=1,
                                    M107:Y107,
                                    ""),
                                "")
                            =0),
                        0,
                        GEOMEAN(IF(
                            ISNUMBER(M107:Y107),
                            IF(
                                M$5:Y$5=1,
                                M107:Y107,
                                ""),
                            ""))
                    ),
                    IF(
                        OR(IF(
                            ISNUMBER(M107:Y107),
                            IF(
                                M$5:Y$5=2,
                                M107:Y107,
                                ""),
                            "")
                            =0),
                        0,
                        GEOMEAN(IF(
                            ISNUMBER(M107:Y107),
                            IF(
                                M$5:Y$5=2,
                                M107:Y107,
                                ""),
                            "")))
                )
            )
        )
    )
)</f>
        <v>0</v>
      </c>
      <c r="J107" s="242">
        <v>46281</v>
      </c>
      <c r="K107" s="242">
        <v>46281</v>
      </c>
      <c r="L107" s="91" t="s">
        <v>171</v>
      </c>
      <c r="M107" s="192">
        <v>1.4285714285714199</v>
      </c>
      <c r="N107" s="192">
        <v>0</v>
      </c>
      <c r="O107" s="192">
        <v>0</v>
      </c>
      <c r="P107" s="192" t="s">
        <v>409</v>
      </c>
      <c r="Q107" s="192">
        <v>1</v>
      </c>
      <c r="R107" s="192">
        <v>-5.0000000000000001E-3</v>
      </c>
      <c r="S107" s="192">
        <v>0</v>
      </c>
      <c r="T107" s="192" t="s">
        <v>409</v>
      </c>
      <c r="U107"/>
      <c r="V107"/>
      <c r="W107"/>
      <c r="X107"/>
      <c r="Y107" s="192"/>
      <c r="Z107" s="192"/>
      <c r="AF107" s="34"/>
      <c r="AG107" s="34"/>
      <c r="AH107" s="34"/>
      <c r="AI107" s="34"/>
      <c r="AJ107" s="34"/>
      <c r="AK107" s="34"/>
      <c r="AL107" s="195"/>
      <c r="AM107" s="195"/>
      <c r="AN107" s="80"/>
      <c r="AO107" s="80"/>
      <c r="AP107" s="80"/>
      <c r="AQ107" s="35"/>
    </row>
    <row r="108" spans="1:43" x14ac:dyDescent="0.2">
      <c r="A108" s="84">
        <v>101</v>
      </c>
      <c r="B108" s="84" t="str">
        <f ca="1"/>
        <v>Kenya</v>
      </c>
      <c r="C108" s="84" t="str">
        <f ca="1"/>
        <v>KEN</v>
      </c>
      <c r="D108" s="219" t="str">
        <f ca="1"/>
        <v>SSF           Sub-Saharan Africa</v>
      </c>
      <c r="E108" s="219" t="str">
        <f ca="1"/>
        <v>Blend</v>
      </c>
      <c r="F108" s="190" t="str">
        <f t="shared" ca="1" si="4"/>
        <v/>
      </c>
      <c r="G108" s="80">
        <f>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0</v>
      </c>
      <c r="H108" s="80" cm="1">
        <f t="array" ref="H108">IF(
    SUM(IF(
            ISNUMBER(
                IF(
                    $M$4:$Y$4,
                    (M108:Y108),
                    "")),
            1,
            0))
        =0,
    NA(),
    IF(
        Parameters!$D$15=1,
        IF(
            SUM(--(ISNUMBER(IF($M$4:$Y$4=1,(M108:Y108),""))))&gt;0,
            MAX(IF(
                ISNUMBER(M108:Y108),
                IF(
                    M$4:Y$4=1,
                    M108:Y108,
                    ""),
                "")),
            MAX(IF(
                ISNUMBER(M108:Y108),
                IF(
                    M$4:Y$4=2,
                    M108:Y108,
                    ""),
                ""))
        ),
        IF(
            Parameters!$D$16=1,
            IFERROR(
                AVERAGE(IF(
                    ISNUMBER(M108:Y108),
                    IF(
                        M$4:Y$4=1,
                        M108:Y108,
                        ""),
                    "")),
                AVERAGE(IF(
                    ISNUMBER(M108:Y108),
                    IF(
                        M$4:Y$4=2,
                        M108:Y108,
                        ""),
                    ""))
            ),
            IF(
                Parameters!$D$17=1,
                IFERROR(
                    IF(
                        OR(
                            IF(
                                ISNUMBER(M108:Y108),
                                IF(
                                    M$4:Y$4=1,
                                    M108:Y108,
                                    ""),
                                "")
                            =0),
                        0,
                        GEOMEAN(IF(
                            ISNUMBER(M108:Y108),
                            IF(
                                M$4:Y$4=1,
                                M108:Y108,
                                ""),
                            ""))
                    ),
                    IF(
                        OR(IF(
                            ISNUMBER(M108:Y108),
                            IF(
                                M$4:Y$4=2,
                                M108:Y108,
                                ""),
                            "")
                            =0),
                        0,
                        GEOMEAN(IF(
                            ISNUMBER(M108:Y108),
                            IF(
                                M$4:Y$4=2,
                                M108:Y108,
                                ""),
                            "")))
                )
            )
        )
    )
)</f>
        <v>8</v>
      </c>
      <c r="I108" s="191" cm="1">
        <f t="array" ref="I108">IF(
    SUM(IF(
            ISNUMBER(
                IF(
                    $M$5:$Y$5,
                    (M108:Y108),
                    "")),
            1,
            0))
        =0,
    NA(),
    IF(
        Parameters!$D$15=1,
        IF(
            SUM(--(ISNUMBER(IF($M$5:$Y$5=1,(M108:Y108),""))))&gt;0,
            MAX(IF(
                ISNUMBER(M108:Y108),
                IF(
                    M$5:Y$5=1,
                    M108:Y108,
                    ""),
                "")),
            MAX(IF(
                ISNUMBER(M108:Y108),
                IF(
                    M$5:Y$5=2,
                    M108:Y108,
                    ""),
                ""))
        ),
        IF(
            Parameters!$D$16=1,
            IFERROR(
                AVERAGE(IF(
                    ISNUMBER(M108:Y108),
                    IF(
                        M$5:Y$5=1,
                        M108:Y108,
                        ""),
                    "")),
                AVERAGE(IF(
                    ISNUMBER(M108:Y108),
                    IF(
                        M$5:Y$5=2,
                        M108:Y108,
                        ""),
                    ""))
            ),
            IF(
                Parameters!$D$17=1,
                IFERROR(
                    IF(
                        OR(
                            IF(
                                ISNUMBER(M108:Y108),
                                IF(
                                    M$5:Y$5=1,
                                    M108:Y108,
                                    ""),
                                "")
                            =0),
                        0,
                        GEOMEAN(IF(
                            ISNUMBER(M108:Y108),
                            IF(
                                M$5:Y$5=1,
                                M108:Y108,
                                ""),
                            ""))
                    ),
                    IF(
                        OR(IF(
                            ISNUMBER(M108:Y108),
                            IF(
                                M$5:Y$5=2,
                                M108:Y108,
                                ""),
                            "")
                            =0),
                        0,
                        GEOMEAN(IF(
                            ISNUMBER(M108:Y108),
                            IF(
                                M$5:Y$5=2,
                                M108:Y108,
                                ""),
                            "")))
                )
            )
        )
    )
)</f>
        <v>0</v>
      </c>
      <c r="J108" s="242">
        <v>46281</v>
      </c>
      <c r="K108" s="242">
        <v>46281</v>
      </c>
      <c r="L108" s="91" t="s">
        <v>173</v>
      </c>
      <c r="M108" s="192">
        <v>8</v>
      </c>
      <c r="N108" s="192" t="s">
        <v>409</v>
      </c>
      <c r="O108" s="192">
        <v>0</v>
      </c>
      <c r="P108" s="192" t="s">
        <v>409</v>
      </c>
      <c r="Q108" s="192">
        <v>5.6</v>
      </c>
      <c r="R108" s="192">
        <v>-1.55</v>
      </c>
      <c r="S108" s="192">
        <v>-1.425</v>
      </c>
      <c r="T108" s="192" t="s">
        <v>409</v>
      </c>
      <c r="U108"/>
      <c r="V108"/>
      <c r="W108"/>
      <c r="X108"/>
      <c r="Y108" s="192"/>
      <c r="Z108" s="192"/>
      <c r="AF108" s="34"/>
      <c r="AG108" s="34"/>
      <c r="AH108" s="34"/>
      <c r="AI108" s="34"/>
      <c r="AJ108" s="34"/>
      <c r="AK108" s="34"/>
      <c r="AL108" s="195"/>
      <c r="AM108" s="195"/>
      <c r="AN108" s="80"/>
      <c r="AO108" s="80"/>
      <c r="AP108" s="80"/>
      <c r="AQ108" s="35"/>
    </row>
    <row r="109" spans="1:43" x14ac:dyDescent="0.2">
      <c r="A109" s="84">
        <v>102</v>
      </c>
      <c r="B109" s="84" t="str">
        <f ca="1"/>
        <v>Kyrgyz Republic</v>
      </c>
      <c r="C109" s="84" t="str">
        <f ca="1"/>
        <v>KGZ</v>
      </c>
      <c r="D109" s="219" t="str">
        <f ca="1"/>
        <v>ECS           Europe &amp; Central Asia</v>
      </c>
      <c r="E109" s="219" t="str">
        <f ca="1"/>
        <v>IDA</v>
      </c>
      <c r="F109" s="190" t="str">
        <f t="shared" ca="1" si="4"/>
        <v/>
      </c>
      <c r="G109" s="80">
        <f>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0</v>
      </c>
      <c r="H109" s="80" cm="1">
        <f t="array" ref="H109">IF(
    SUM(IF(
            ISNUMBER(
                IF(
                    $M$4:$Y$4,
                    (M109:Y109),
                    "")),
            1,
            0))
        =0,
    NA(),
    IF(
        Parameters!$D$15=1,
        IF(
            SUM(--(ISNUMBER(IF($M$4:$Y$4=1,(M109:Y109),""))))&gt;0,
            MAX(IF(
                ISNUMBER(M109:Y109),
                IF(
                    M$4:Y$4=1,
                    M109:Y109,
                    ""),
                "")),
            MAX(IF(
                ISNUMBER(M109:Y109),
                IF(
                    M$4:Y$4=2,
                    M109:Y109,
                    ""),
                ""))
        ),
        IF(
            Parameters!$D$16=1,
            IFERROR(
                AVERAGE(IF(
                    ISNUMBER(M109:Y109),
                    IF(
                        M$4:Y$4=1,
                        M109:Y109,
                        ""),
                    "")),
                AVERAGE(IF(
                    ISNUMBER(M109:Y109),
                    IF(
                        M$4:Y$4=2,
                        M109:Y109,
                        ""),
                    ""))
            ),
            IF(
                Parameters!$D$17=1,
                IFERROR(
                    IF(
                        OR(
                            IF(
                                ISNUMBER(M109:Y109),
                                IF(
                                    M$4:Y$4=1,
                                    M109:Y109,
                                    ""),
                                "")
                            =0),
                        0,
                        GEOMEAN(IF(
                            ISNUMBER(M109:Y109),
                            IF(
                                M$4:Y$4=1,
                                M109:Y109,
                                ""),
                            ""))
                    ),
                    IF(
                        OR(IF(
                            ISNUMBER(M109:Y109),
                            IF(
                                M$4:Y$4=2,
                                M109:Y109,
                                ""),
                            "")
                            =0),
                        0,
                        GEOMEAN(IF(
                            ISNUMBER(M109:Y109),
                            IF(
                                M$4:Y$4=2,
                                M109:Y109,
                                ""),
                            "")))
                )
            )
        )
    )
)</f>
        <v>4.8571428571428497</v>
      </c>
      <c r="I109" s="191" cm="1">
        <f t="array" ref="I109">IF(
    SUM(IF(
            ISNUMBER(
                IF(
                    $M$5:$Y$5,
                    (M109:Y109),
                    "")),
            1,
            0))
        =0,
    NA(),
    IF(
        Parameters!$D$15=1,
        IF(
            SUM(--(ISNUMBER(IF($M$5:$Y$5=1,(M109:Y109),""))))&gt;0,
            MAX(IF(
                ISNUMBER(M109:Y109),
                IF(
                    M$5:Y$5=1,
                    M109:Y109,
                    ""),
                "")),
            MAX(IF(
                ISNUMBER(M109:Y109),
                IF(
                    M$5:Y$5=2,
                    M109:Y109,
                    ""),
                ""))
        ),
        IF(
            Parameters!$D$16=1,
            IFERROR(
                AVERAGE(IF(
                    ISNUMBER(M109:Y109),
                    IF(
                        M$5:Y$5=1,
                        M109:Y109,
                        ""),
                    "")),
                AVERAGE(IF(
                    ISNUMBER(M109:Y109),
                    IF(
                        M$5:Y$5=2,
                        M109:Y109,
                        ""),
                    ""))
            ),
            IF(
                Parameters!$D$17=1,
                IFERROR(
                    IF(
                        OR(
                            IF(
                                ISNUMBER(M109:Y109),
                                IF(
                                    M$5:Y$5=1,
                                    M109:Y109,
                                    ""),
                                "")
                            =0),
                        0,
                        GEOMEAN(IF(
                            ISNUMBER(M109:Y109),
                            IF(
                                M$5:Y$5=1,
                                M109:Y109,
                                ""),
                            ""))
                    ),
                    IF(
                        OR(IF(
                            ISNUMBER(M109:Y109),
                            IF(
                                M$5:Y$5=2,
                                M109:Y109,
                                ""),
                            "")
                            =0),
                        0,
                        GEOMEAN(IF(
                            ISNUMBER(M109:Y109),
                            IF(
                                M$5:Y$5=2,
                                M109:Y109,
                                ""),
                            "")))
                )
            )
        )
    )
)</f>
        <v>0</v>
      </c>
      <c r="J109" s="242">
        <v>46281</v>
      </c>
      <c r="K109" s="242">
        <v>46281</v>
      </c>
      <c r="L109" s="91" t="s">
        <v>174</v>
      </c>
      <c r="M109" s="192">
        <v>4.8571428571428497</v>
      </c>
      <c r="N109" s="192">
        <v>0</v>
      </c>
      <c r="O109" s="192">
        <v>0</v>
      </c>
      <c r="P109" s="192" t="s">
        <v>409</v>
      </c>
      <c r="Q109" s="192">
        <v>3.4</v>
      </c>
      <c r="R109" s="192">
        <v>-0.55500000000000005</v>
      </c>
      <c r="S109" s="192">
        <v>-0.20499999999999999</v>
      </c>
      <c r="T109" s="192" t="s">
        <v>409</v>
      </c>
      <c r="U109"/>
      <c r="V109"/>
      <c r="W109"/>
      <c r="X109"/>
      <c r="Y109" s="192"/>
      <c r="Z109" s="192"/>
      <c r="AF109" s="34"/>
      <c r="AG109" s="34"/>
      <c r="AH109" s="34"/>
      <c r="AI109" s="34"/>
      <c r="AJ109" s="34"/>
      <c r="AK109" s="34"/>
      <c r="AL109" s="195"/>
      <c r="AM109" s="195"/>
      <c r="AN109" s="80"/>
      <c r="AO109" s="80"/>
      <c r="AP109" s="80"/>
      <c r="AQ109" s="35"/>
    </row>
    <row r="110" spans="1:43" x14ac:dyDescent="0.2">
      <c r="A110" s="84">
        <v>103</v>
      </c>
      <c r="B110" s="84" t="str">
        <f ca="1"/>
        <v>Cambodia</v>
      </c>
      <c r="C110" s="84" t="str">
        <f ca="1"/>
        <v>KHM</v>
      </c>
      <c r="D110" s="219" t="str">
        <f ca="1"/>
        <v>EAS           East Asia &amp; Pacific</v>
      </c>
      <c r="E110" s="219" t="str">
        <f ca="1"/>
        <v>IDA</v>
      </c>
      <c r="F110" s="190" t="str">
        <f t="shared" ca="1" si="4"/>
        <v/>
      </c>
      <c r="G110" s="80">
        <f>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0</v>
      </c>
      <c r="H110" s="80" cm="1">
        <f t="array" ref="H110">IF(
    SUM(IF(
            ISNUMBER(
                IF(
                    $M$4:$Y$4,
                    (M110:Y110),
                    "")),
            1,
            0))
        =0,
    NA(),
    IF(
        Parameters!$D$15=1,
        IF(
            SUM(--(ISNUMBER(IF($M$4:$Y$4=1,(M110:Y110),""))))&gt;0,
            MAX(IF(
                ISNUMBER(M110:Y110),
                IF(
                    M$4:Y$4=1,
                    M110:Y110,
                    ""),
                "")),
            MAX(IF(
                ISNUMBER(M110:Y110),
                IF(
                    M$4:Y$4=2,
                    M110:Y110,
                    ""),
                ""))
        ),
        IF(
            Parameters!$D$16=1,
            IFERROR(
                AVERAGE(IF(
                    ISNUMBER(M110:Y110),
                    IF(
                        M$4:Y$4=1,
                        M110:Y110,
                        ""),
                    "")),
                AVERAGE(IF(
                    ISNUMBER(M110:Y110),
                    IF(
                        M$4:Y$4=2,
                        M110:Y110,
                        ""),
                    ""))
            ),
            IF(
                Parameters!$D$17=1,
                IFERROR(
                    IF(
                        OR(
                            IF(
                                ISNUMBER(M110:Y110),
                                IF(
                                    M$4:Y$4=1,
                                    M110:Y110,
                                    ""),
                                "")
                            =0),
                        0,
                        GEOMEAN(IF(
                            ISNUMBER(M110:Y110),
                            IF(
                                M$4:Y$4=1,
                                M110:Y110,
                                ""),
                            ""))
                    ),
                    IF(
                        OR(IF(
                            ISNUMBER(M110:Y110),
                            IF(
                                M$4:Y$4=2,
                                M110:Y110,
                                ""),
                            "")
                            =0),
                        0,
                        GEOMEAN(IF(
                            ISNUMBER(M110:Y110),
                            IF(
                                M$4:Y$4=2,
                                M110:Y110,
                                ""),
                            "")))
                )
            )
        )
    )
)</f>
        <v>8.2857142857142794</v>
      </c>
      <c r="I110" s="191" cm="1">
        <f t="array" ref="I110">IF(
    SUM(IF(
            ISNUMBER(
                IF(
                    $M$5:$Y$5,
                    (M110:Y110),
                    "")),
            1,
            0))
        =0,
    NA(),
    IF(
        Parameters!$D$15=1,
        IF(
            SUM(--(ISNUMBER(IF($M$5:$Y$5=1,(M110:Y110),""))))&gt;0,
            MAX(IF(
                ISNUMBER(M110:Y110),
                IF(
                    M$5:Y$5=1,
                    M110:Y110,
                    ""),
                "")),
            MAX(IF(
                ISNUMBER(M110:Y110),
                IF(
                    M$5:Y$5=2,
                    M110:Y110,
                    ""),
                ""))
        ),
        IF(
            Parameters!$D$16=1,
            IFERROR(
                AVERAGE(IF(
                    ISNUMBER(M110:Y110),
                    IF(
                        M$5:Y$5=1,
                        M110:Y110,
                        ""),
                    "")),
                AVERAGE(IF(
                    ISNUMBER(M110:Y110),
                    IF(
                        M$5:Y$5=2,
                        M110:Y110,
                        ""),
                    ""))
            ),
            IF(
                Parameters!$D$17=1,
                IFERROR(
                    IF(
                        OR(
                            IF(
                                ISNUMBER(M110:Y110),
                                IF(
                                    M$5:Y$5=1,
                                    M110:Y110,
                                    ""),
                                "")
                            =0),
                        0,
                        GEOMEAN(IF(
                            ISNUMBER(M110:Y110),
                            IF(
                                M$5:Y$5=1,
                                M110:Y110,
                                ""),
                            ""))
                    ),
                    IF(
                        OR(IF(
                            ISNUMBER(M110:Y110),
                            IF(
                                M$5:Y$5=2,
                                M110:Y110,
                                ""),
                            "")
                            =0),
                        0,
                        GEOMEAN(IF(
                            ISNUMBER(M110:Y110),
                            IF(
                                M$5:Y$5=2,
                                M110:Y110,
                                ""),
                            "")))
                )
            )
        )
    )
)</f>
        <v>0</v>
      </c>
      <c r="J110" s="242">
        <v>46281</v>
      </c>
      <c r="K110" s="242">
        <v>46281</v>
      </c>
      <c r="L110" s="91" t="s">
        <v>176</v>
      </c>
      <c r="M110" s="192">
        <v>8.2857142857142794</v>
      </c>
      <c r="N110" s="192" t="s">
        <v>409</v>
      </c>
      <c r="O110" s="192">
        <v>0</v>
      </c>
      <c r="P110" s="192" t="s">
        <v>409</v>
      </c>
      <c r="Q110" s="192">
        <v>5.8</v>
      </c>
      <c r="R110" s="192">
        <v>-0.56000000000000105</v>
      </c>
      <c r="S110" s="192">
        <v>-0.45999999999999902</v>
      </c>
      <c r="T110" s="192" t="s">
        <v>409</v>
      </c>
      <c r="U110"/>
      <c r="V110"/>
      <c r="W110"/>
      <c r="X110"/>
      <c r="Y110" s="192"/>
      <c r="Z110" s="192"/>
      <c r="AF110" s="34"/>
      <c r="AG110" s="34"/>
      <c r="AH110" s="34"/>
      <c r="AI110" s="34"/>
      <c r="AJ110" s="34"/>
      <c r="AK110" s="34"/>
      <c r="AL110" s="195"/>
      <c r="AM110" s="195"/>
      <c r="AN110" s="80"/>
      <c r="AO110" s="80"/>
      <c r="AP110" s="80"/>
      <c r="AQ110" s="35"/>
    </row>
    <row r="111" spans="1:43" x14ac:dyDescent="0.2">
      <c r="A111" s="84">
        <v>104</v>
      </c>
      <c r="B111" s="84" t="str">
        <f ca="1"/>
        <v>Kiribati</v>
      </c>
      <c r="C111" s="84" t="str">
        <f ca="1"/>
        <v>KIR</v>
      </c>
      <c r="D111" s="219" t="str">
        <f ca="1"/>
        <v>EAS           East Asia &amp; Pacific</v>
      </c>
      <c r="E111" s="219" t="str">
        <f ca="1"/>
        <v>IDA</v>
      </c>
      <c r="F111" s="190" t="str">
        <f t="shared" ca="1" si="4"/>
        <v/>
      </c>
      <c r="G111" s="80">
        <f>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0</v>
      </c>
      <c r="H111" s="80" cm="1">
        <f t="array" ref="H111">IF(
    SUM(IF(
            ISNUMBER(
                IF(
                    $M$4:$Y$4,
                    (M111:Y111),
                    "")),
            1,
            0))
        =0,
    NA(),
    IF(
        Parameters!$D$15=1,
        IF(
            SUM(--(ISNUMBER(IF($M$4:$Y$4=1,(M111:Y111),""))))&gt;0,
            MAX(IF(
                ISNUMBER(M111:Y111),
                IF(
                    M$4:Y$4=1,
                    M111:Y111,
                    ""),
                "")),
            MAX(IF(
                ISNUMBER(M111:Y111),
                IF(
                    M$4:Y$4=2,
                    M111:Y111,
                    ""),
                ""))
        ),
        IF(
            Parameters!$D$16=1,
            IFERROR(
                AVERAGE(IF(
                    ISNUMBER(M111:Y111),
                    IF(
                        M$4:Y$4=1,
                        M111:Y111,
                        ""),
                    "")),
                AVERAGE(IF(
                    ISNUMBER(M111:Y111),
                    IF(
                        M$4:Y$4=2,
                        M111:Y111,
                        ""),
                    ""))
            ),
            IF(
                Parameters!$D$17=1,
                IFERROR(
                    IF(
                        OR(
                            IF(
                                ISNUMBER(M111:Y111),
                                IF(
                                    M$4:Y$4=1,
                                    M111:Y111,
                                    ""),
                                "")
                            =0),
                        0,
                        GEOMEAN(IF(
                            ISNUMBER(M111:Y111),
                            IF(
                                M$4:Y$4=1,
                                M111:Y111,
                                ""),
                            ""))
                    ),
                    IF(
                        OR(IF(
                            ISNUMBER(M111:Y111),
                            IF(
                                M$4:Y$4=2,
                                M111:Y111,
                                ""),
                            "")
                            =0),
                        0,
                        GEOMEAN(IF(
                            ISNUMBER(M111:Y111),
                            IF(
                                M$4:Y$4=2,
                                M111:Y111,
                                ""),
                            "")))
                )
            )
        )
    )
)</f>
        <v>7.2857142857142803</v>
      </c>
      <c r="I111" s="191" cm="1">
        <f t="array" ref="I111">IF(
    SUM(IF(
            ISNUMBER(
                IF(
                    $M$5:$Y$5,
                    (M111:Y111),
                    "")),
            1,
            0))
        =0,
    NA(),
    IF(
        Parameters!$D$15=1,
        IF(
            SUM(--(ISNUMBER(IF($M$5:$Y$5=1,(M111:Y111),""))))&gt;0,
            MAX(IF(
                ISNUMBER(M111:Y111),
                IF(
                    M$5:Y$5=1,
                    M111:Y111,
                    ""),
                "")),
            MAX(IF(
                ISNUMBER(M111:Y111),
                IF(
                    M$5:Y$5=2,
                    M111:Y111,
                    ""),
                ""))
        ),
        IF(
            Parameters!$D$16=1,
            IFERROR(
                AVERAGE(IF(
                    ISNUMBER(M111:Y111),
                    IF(
                        M$5:Y$5=1,
                        M111:Y111,
                        ""),
                    "")),
                AVERAGE(IF(
                    ISNUMBER(M111:Y111),
                    IF(
                        M$5:Y$5=2,
                        M111:Y111,
                        ""),
                    ""))
            ),
            IF(
                Parameters!$D$17=1,
                IFERROR(
                    IF(
                        OR(
                            IF(
                                ISNUMBER(M111:Y111),
                                IF(
                                    M$5:Y$5=1,
                                    M111:Y111,
                                    ""),
                                "")
                            =0),
                        0,
                        GEOMEAN(IF(
                            ISNUMBER(M111:Y111),
                            IF(
                                M$5:Y$5=1,
                                M111:Y111,
                                ""),
                            ""))
                    ),
                    IF(
                        OR(IF(
                            ISNUMBER(M111:Y111),
                            IF(
                                M$5:Y$5=2,
                                M111:Y111,
                                ""),
                            "")
                            =0),
                        0,
                        GEOMEAN(IF(
                            ISNUMBER(M111:Y111),
                            IF(
                                M$5:Y$5=2,
                                M111:Y111,
                                ""),
                            "")))
                )
            )
        )
    )
)</f>
        <v>0</v>
      </c>
      <c r="J111" s="242">
        <v>46281</v>
      </c>
      <c r="K111" s="242">
        <v>46281</v>
      </c>
      <c r="L111" s="91" t="s">
        <v>178</v>
      </c>
      <c r="M111" s="192">
        <v>7.2857142857142803</v>
      </c>
      <c r="N111" s="192" t="s">
        <v>409</v>
      </c>
      <c r="O111" s="192">
        <v>0</v>
      </c>
      <c r="P111" s="192" t="s">
        <v>409</v>
      </c>
      <c r="Q111" s="192">
        <v>5.0999999999999996</v>
      </c>
      <c r="R111" s="192">
        <v>-5.5E-2</v>
      </c>
      <c r="S111" s="192">
        <v>0</v>
      </c>
      <c r="T111" s="192" t="s">
        <v>409</v>
      </c>
      <c r="U111"/>
      <c r="V111"/>
      <c r="W111"/>
      <c r="X111"/>
      <c r="Y111" s="192"/>
      <c r="Z111" s="192"/>
      <c r="AF111" s="34"/>
      <c r="AG111" s="34"/>
      <c r="AH111" s="34"/>
      <c r="AI111" s="34"/>
      <c r="AJ111" s="34"/>
      <c r="AK111" s="34"/>
      <c r="AL111" s="195"/>
      <c r="AM111" s="195"/>
      <c r="AN111" s="80"/>
      <c r="AO111" s="80"/>
      <c r="AP111" s="80"/>
      <c r="AQ111" s="35"/>
    </row>
    <row r="112" spans="1:43" x14ac:dyDescent="0.2">
      <c r="A112" s="84">
        <v>105</v>
      </c>
      <c r="B112" s="84" t="str">
        <f ca="1"/>
        <v>St. Kitts and Nevis</v>
      </c>
      <c r="C112" s="84" t="str">
        <f ca="1"/>
        <v>KNA</v>
      </c>
      <c r="D112" s="219" t="str">
        <f ca="1"/>
        <v>LCN           Latin America &amp; Caribbean</v>
      </c>
      <c r="E112" s="219" t="str">
        <f ca="1"/>
        <v>IBRD</v>
      </c>
      <c r="F112" s="190" t="str">
        <f t="shared" ca="1" si="4"/>
        <v/>
      </c>
      <c r="G112" s="80">
        <f>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0</v>
      </c>
      <c r="H112" s="80" cm="1">
        <f t="array" ref="H112">IF(
    SUM(IF(
            ISNUMBER(
                IF(
                    $M$4:$Y$4,
                    (M112:Y112),
                    "")),
            1,
            0))
        =0,
    NA(),
    IF(
        Parameters!$D$15=1,
        IF(
            SUM(--(ISNUMBER(IF($M$4:$Y$4=1,(M112:Y112),""))))&gt;0,
            MAX(IF(
                ISNUMBER(M112:Y112),
                IF(
                    M$4:Y$4=1,
                    M112:Y112,
                    ""),
                "")),
            MAX(IF(
                ISNUMBER(M112:Y112),
                IF(
                    M$4:Y$4=2,
                    M112:Y112,
                    ""),
                ""))
        ),
        IF(
            Parameters!$D$16=1,
            IFERROR(
                AVERAGE(IF(
                    ISNUMBER(M112:Y112),
                    IF(
                        M$4:Y$4=1,
                        M112:Y112,
                        ""),
                    "")),
                AVERAGE(IF(
                    ISNUMBER(M112:Y112),
                    IF(
                        M$4:Y$4=2,
                        M112:Y112,
                        ""),
                    ""))
            ),
            IF(
                Parameters!$D$17=1,
                IFERROR(
                    IF(
                        OR(
                            IF(
                                ISNUMBER(M112:Y112),
                                IF(
                                    M$4:Y$4=1,
                                    M112:Y112,
                                    ""),
                                "")
                            =0),
                        0,
                        GEOMEAN(IF(
                            ISNUMBER(M112:Y112),
                            IF(
                                M$4:Y$4=1,
                                M112:Y112,
                                ""),
                            ""))
                    ),
                    IF(
                        OR(IF(
                            ISNUMBER(M112:Y112),
                            IF(
                                M$4:Y$4=2,
                                M112:Y112,
                                ""),
                            "")
                            =0),
                        0,
                        GEOMEAN(IF(
                            ISNUMBER(M112:Y112),
                            IF(
                                M$4:Y$4=2,
                                M112:Y112,
                                ""),
                            "")))
                )
            )
        )
    )
)</f>
        <v>1.71428571428571</v>
      </c>
      <c r="I112" s="191" cm="1">
        <f t="array" ref="I112">IF(
    SUM(IF(
            ISNUMBER(
                IF(
                    $M$5:$Y$5,
                    (M112:Y112),
                    "")),
            1,
            0))
        =0,
    NA(),
    IF(
        Parameters!$D$15=1,
        IF(
            SUM(--(ISNUMBER(IF($M$5:$Y$5=1,(M112:Y112),""))))&gt;0,
            MAX(IF(
                ISNUMBER(M112:Y112),
                IF(
                    M$5:Y$5=1,
                    M112:Y112,
                    ""),
                "")),
            MAX(IF(
                ISNUMBER(M112:Y112),
                IF(
                    M$5:Y$5=2,
                    M112:Y112,
                    ""),
                ""))
        ),
        IF(
            Parameters!$D$16=1,
            IFERROR(
                AVERAGE(IF(
                    ISNUMBER(M112:Y112),
                    IF(
                        M$5:Y$5=1,
                        M112:Y112,
                        ""),
                    "")),
                AVERAGE(IF(
                    ISNUMBER(M112:Y112),
                    IF(
                        M$5:Y$5=2,
                        M112:Y112,
                        ""),
                    ""))
            ),
            IF(
                Parameters!$D$17=1,
                IFERROR(
                    IF(
                        OR(
                            IF(
                                ISNUMBER(M112:Y112),
                                IF(
                                    M$5:Y$5=1,
                                    M112:Y112,
                                    ""),
                                "")
                            =0),
                        0,
                        GEOMEAN(IF(
                            ISNUMBER(M112:Y112),
                            IF(
                                M$5:Y$5=1,
                                M112:Y112,
                                ""),
                            ""))
                    ),
                    IF(
                        OR(IF(
                            ISNUMBER(M112:Y112),
                            IF(
                                M$5:Y$5=2,
                                M112:Y112,
                                ""),
                            "")
                            =0),
                        0,
                        GEOMEAN(IF(
                            ISNUMBER(M112:Y112),
                            IF(
                                M$5:Y$5=2,
                                M112:Y112,
                                ""),
                            "")))
                )
            )
        )
    )
)</f>
        <v>0</v>
      </c>
      <c r="J112" s="242">
        <v>46281</v>
      </c>
      <c r="K112" s="242">
        <v>46281</v>
      </c>
      <c r="L112" s="91" t="s">
        <v>179</v>
      </c>
      <c r="M112" s="192">
        <v>1.71428571428571</v>
      </c>
      <c r="N112" s="192" t="s">
        <v>409</v>
      </c>
      <c r="O112" s="192">
        <v>0</v>
      </c>
      <c r="P112" s="192" t="s">
        <v>409</v>
      </c>
      <c r="Q112" s="192">
        <v>1.2</v>
      </c>
      <c r="R112" s="192">
        <v>-0.26</v>
      </c>
      <c r="S112" s="192">
        <v>-0.24</v>
      </c>
      <c r="T112" s="192" t="s">
        <v>409</v>
      </c>
      <c r="U112"/>
      <c r="V112"/>
      <c r="W112"/>
      <c r="X112"/>
      <c r="Y112" s="192"/>
      <c r="Z112" s="192"/>
      <c r="AF112" s="34"/>
      <c r="AG112" s="34"/>
      <c r="AH112" s="34"/>
      <c r="AI112" s="34"/>
      <c r="AJ112" s="34"/>
      <c r="AK112" s="34"/>
      <c r="AL112" s="195"/>
      <c r="AM112" s="195"/>
      <c r="AN112" s="80"/>
      <c r="AO112" s="80"/>
      <c r="AP112" s="80"/>
      <c r="AQ112" s="35"/>
    </row>
    <row r="113" spans="1:43" x14ac:dyDescent="0.2">
      <c r="A113" s="84">
        <v>106</v>
      </c>
      <c r="B113" s="84" t="str">
        <f ca="1"/>
        <v>Korea, Rep.</v>
      </c>
      <c r="C113" s="84" t="str">
        <f ca="1"/>
        <v>KOR</v>
      </c>
      <c r="D113" s="219" t="str">
        <f ca="1"/>
        <v>EAS           East Asia &amp; Pacific</v>
      </c>
      <c r="E113" s="219" t="str">
        <f ca="1"/>
        <v>NA</v>
      </c>
      <c r="F113" s="190" t="str">
        <f t="shared" ca="1" si="4"/>
        <v/>
      </c>
      <c r="G113" s="80">
        <f>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0.23904572186687864</v>
      </c>
      <c r="H113" s="80" cm="1">
        <f t="array" ref="H113">IF(
    SUM(IF(
            ISNUMBER(
                IF(
                    $M$4:$Y$4,
                    (M113:Y113),
                    "")),
            1,
            0))
        =0,
    NA(),
    IF(
        Parameters!$D$15=1,
        IF(
            SUM(--(ISNUMBER(IF($M$4:$Y$4=1,(M113:Y113),""))))&gt;0,
            MAX(IF(
                ISNUMBER(M113:Y113),
                IF(
                    M$4:Y$4=1,
                    M113:Y113,
                    ""),
                "")),
            MAX(IF(
                ISNUMBER(M113:Y113),
                IF(
                    M$4:Y$4=2,
                    M113:Y113,
                    ""),
                ""))
        ),
        IF(
            Parameters!$D$16=1,
            IFERROR(
                AVERAGE(IF(
                    ISNUMBER(M113:Y113),
                    IF(
                        M$4:Y$4=1,
                        M113:Y113,
                        ""),
                    "")),
                AVERAGE(IF(
                    ISNUMBER(M113:Y113),
                    IF(
                        M$4:Y$4=2,
                        M113:Y113,
                        ""),
                    ""))
            ),
            IF(
                Parameters!$D$17=1,
                IFERROR(
                    IF(
                        OR(
                            IF(
                                ISNUMBER(M113:Y113),
                                IF(
                                    M$4:Y$4=1,
                                    M113:Y113,
                                    ""),
                                "")
                            =0),
                        0,
                        GEOMEAN(IF(
                            ISNUMBER(M113:Y113),
                            IF(
                                M$4:Y$4=1,
                                M113:Y113,
                                ""),
                            ""))
                    ),
                    IF(
                        OR(IF(
                            ISNUMBER(M113:Y113),
                            IF(
                                M$4:Y$4=2,
                                M113:Y113,
                                ""),
                            "")
                            =0),
                        0,
                        GEOMEAN(IF(
                            ISNUMBER(M113:Y113),
                            IF(
                                M$4:Y$4=2,
                                M113:Y113,
                                ""),
                            "")))
                )
            )
        )
    )
)</f>
        <v>0.57142857142857095</v>
      </c>
      <c r="I113" s="191" cm="1">
        <f t="array" ref="I113">IF(
    SUM(IF(
            ISNUMBER(
                IF(
                    $M$5:$Y$5,
                    (M113:Y113),
                    "")),
            1,
            0))
        =0,
    NA(),
    IF(
        Parameters!$D$15=1,
        IF(
            SUM(--(ISNUMBER(IF($M$5:$Y$5=1,(M113:Y113),""))))&gt;0,
            MAX(IF(
                ISNUMBER(M113:Y113),
                IF(
                    M$5:Y$5=1,
                    M113:Y113,
                    ""),
                "")),
            MAX(IF(
                ISNUMBER(M113:Y113),
                IF(
                    M$5:Y$5=2,
                    M113:Y113,
                    ""),
                ""))
        ),
        IF(
            Parameters!$D$16=1,
            IFERROR(
                AVERAGE(IF(
                    ISNUMBER(M113:Y113),
                    IF(
                        M$5:Y$5=1,
                        M113:Y113,
                        ""),
                    "")),
                AVERAGE(IF(
                    ISNUMBER(M113:Y113),
                    IF(
                        M$5:Y$5=2,
                        M113:Y113,
                        ""),
                    ""))
            ),
            IF(
                Parameters!$D$17=1,
                IFERROR(
                    IF(
                        OR(
                            IF(
                                ISNUMBER(M113:Y113),
                                IF(
                                    M$5:Y$5=1,
                                    M113:Y113,
                                    ""),
                                "")
                            =0),
                        0,
                        GEOMEAN(IF(
                            ISNUMBER(M113:Y113),
                            IF(
                                M$5:Y$5=1,
                                M113:Y113,
                                ""),
                            ""))
                    ),
                    IF(
                        OR(IF(
                            ISNUMBER(M113:Y113),
                            IF(
                                M$5:Y$5=2,
                                M113:Y113,
                                ""),
                            "")
                            =0),
                        0,
                        GEOMEAN(IF(
                            ISNUMBER(M113:Y113),
                            IF(
                                M$5:Y$5=2,
                                M113:Y113,
                                ""),
                            "")))
                )
            )
        )
    )
)</f>
        <v>0.1</v>
      </c>
      <c r="J113" s="242">
        <v>46281</v>
      </c>
      <c r="K113" s="242">
        <v>45219</v>
      </c>
      <c r="L113" s="91" t="s">
        <v>180</v>
      </c>
      <c r="M113" s="192">
        <v>0.57142857142857095</v>
      </c>
      <c r="N113" s="192">
        <v>0.1</v>
      </c>
      <c r="O113" s="192">
        <v>0</v>
      </c>
      <c r="P113" s="192" t="s">
        <v>409</v>
      </c>
      <c r="Q113" s="192">
        <v>0.4</v>
      </c>
      <c r="R113" s="192">
        <v>0</v>
      </c>
      <c r="S113" s="192">
        <v>0</v>
      </c>
      <c r="T113" s="192" t="s">
        <v>409</v>
      </c>
      <c r="U113"/>
      <c r="V113"/>
      <c r="W113"/>
      <c r="X113"/>
      <c r="Y113" s="192"/>
      <c r="Z113" s="192"/>
      <c r="AF113" s="34"/>
      <c r="AG113" s="34"/>
      <c r="AH113" s="34"/>
      <c r="AI113" s="34"/>
      <c r="AJ113" s="34"/>
      <c r="AK113" s="34"/>
      <c r="AL113" s="195"/>
      <c r="AM113" s="195"/>
      <c r="AN113" s="80"/>
      <c r="AO113" s="80"/>
      <c r="AP113" s="80"/>
      <c r="AQ113" s="35"/>
    </row>
    <row r="114" spans="1:43" x14ac:dyDescent="0.2">
      <c r="A114" s="84">
        <v>107</v>
      </c>
      <c r="B114" s="84" t="str">
        <f ca="1"/>
        <v>Kuwait</v>
      </c>
      <c r="C114" s="84" t="str">
        <f ca="1"/>
        <v>KWT</v>
      </c>
      <c r="D114" s="219" t="str">
        <f ca="1"/>
        <v>MEA           Middle East &amp; North Africa</v>
      </c>
      <c r="E114" s="219" t="str">
        <f ca="1"/>
        <v>NA</v>
      </c>
      <c r="F114" s="190" t="str">
        <f t="shared" ca="1" si="4"/>
        <v/>
      </c>
      <c r="G114" s="80">
        <f>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0.56061191058138649</v>
      </c>
      <c r="H114" s="80" cm="1">
        <f t="array" ref="H114">IF(
    SUM(IF(
            ISNUMBER(
                IF(
                    $M$4:$Y$4,
                    (M114:Y114),
                    "")),
            1,
            0))
        =0,
    NA(),
    IF(
        Parameters!$D$15=1,
        IF(
            SUM(--(ISNUMBER(IF($M$4:$Y$4=1,(M114:Y114),""))))&gt;0,
            MAX(IF(
                ISNUMBER(M114:Y114),
                IF(
                    M$4:Y$4=1,
                    M114:Y114,
                    ""),
                "")),
            MAX(IF(
                ISNUMBER(M114:Y114),
                IF(
                    M$4:Y$4=2,
                    M114:Y114,
                    ""),
                ""))
        ),
        IF(
            Parameters!$D$16=1,
            IFERROR(
                AVERAGE(IF(
                    ISNUMBER(M114:Y114),
                    IF(
                        M$4:Y$4=1,
                        M114:Y114,
                        ""),
                    "")),
                AVERAGE(IF(
                    ISNUMBER(M114:Y114),
                    IF(
                        M$4:Y$4=2,
                        M114:Y114,
                        ""),
                    ""))
            ),
            IF(
                Parameters!$D$17=1,
                IFERROR(
                    IF(
                        OR(
                            IF(
                                ISNUMBER(M114:Y114),
                                IF(
                                    M$4:Y$4=1,
                                    M114:Y114,
                                    ""),
                                "")
                            =0),
                        0,
                        GEOMEAN(IF(
                            ISNUMBER(M114:Y114),
                            IF(
                                M$4:Y$4=1,
                                M114:Y114,
                                ""),
                            ""))
                    ),
                    IF(
                        OR(IF(
                            ISNUMBER(M114:Y114),
                            IF(
                                M$4:Y$4=2,
                                M114:Y114,
                                ""),
                            "")
                            =0),
                        0,
                        GEOMEAN(IF(
                            ISNUMBER(M114:Y114),
                            IF(
                                M$4:Y$4=2,
                                M114:Y114,
                                ""),
                            "")))
                )
            )
        )
    )
)</f>
        <v>1.5714285714285701</v>
      </c>
      <c r="I114" s="191" cm="1">
        <f t="array" ref="I114">IF(
    SUM(IF(
            ISNUMBER(
                IF(
                    $M$5:$Y$5,
                    (M114:Y114),
                    "")),
            1,
            0))
        =0,
    NA(),
    IF(
        Parameters!$D$15=1,
        IF(
            SUM(--(ISNUMBER(IF($M$5:$Y$5=1,(M114:Y114),""))))&gt;0,
            MAX(IF(
                ISNUMBER(M114:Y114),
                IF(
                    M$5:Y$5=1,
                    M114:Y114,
                    ""),
                "")),
            MAX(IF(
                ISNUMBER(M114:Y114),
                IF(
                    M$5:Y$5=2,
                    M114:Y114,
                    ""),
                ""))
        ),
        IF(
            Parameters!$D$16=1,
            IFERROR(
                AVERAGE(IF(
                    ISNUMBER(M114:Y114),
                    IF(
                        M$5:Y$5=1,
                        M114:Y114,
                        ""),
                    "")),
                AVERAGE(IF(
                    ISNUMBER(M114:Y114),
                    IF(
                        M$5:Y$5=2,
                        M114:Y114,
                        ""),
                    ""))
            ),
            IF(
                Parameters!$D$17=1,
                IFERROR(
                    IF(
                        OR(
                            IF(
                                ISNUMBER(M114:Y114),
                                IF(
                                    M$5:Y$5=1,
                                    M114:Y114,
                                    ""),
                                "")
                            =0),
                        0,
                        GEOMEAN(IF(
                            ISNUMBER(M114:Y114),
                            IF(
                                M$5:Y$5=1,
                                M114:Y114,
                                ""),
                            ""))
                    ),
                    IF(
                        OR(IF(
                            ISNUMBER(M114:Y114),
                            IF(
                                M$5:Y$5=2,
                                M114:Y114,
                                ""),
                            "")
                            =0),
                        0,
                        GEOMEAN(IF(
                            ISNUMBER(M114:Y114),
                            IF(
                                M$5:Y$5=2,
                                M114:Y114,
                                ""),
                            "")))
                )
            )
        )
    )
)</f>
        <v>0.19999999999999901</v>
      </c>
      <c r="J114" s="242">
        <v>46281</v>
      </c>
      <c r="K114" s="242">
        <v>46281</v>
      </c>
      <c r="L114" s="91" t="s">
        <v>182</v>
      </c>
      <c r="M114" s="192">
        <v>1.5714285714285701</v>
      </c>
      <c r="N114" s="192" t="s">
        <v>409</v>
      </c>
      <c r="O114" s="192">
        <v>0.19999999999999901</v>
      </c>
      <c r="P114" s="192" t="s">
        <v>409</v>
      </c>
      <c r="Q114" s="192">
        <v>1.1000000000000001</v>
      </c>
      <c r="R114" s="192">
        <v>9.9999999999999898E-3</v>
      </c>
      <c r="S114" s="192">
        <v>0</v>
      </c>
      <c r="T114" s="192" t="s">
        <v>409</v>
      </c>
      <c r="U114"/>
      <c r="V114"/>
      <c r="W114"/>
      <c r="X114"/>
      <c r="Y114" s="192"/>
      <c r="Z114" s="192"/>
      <c r="AF114" s="34"/>
      <c r="AG114" s="34"/>
      <c r="AH114" s="34"/>
      <c r="AI114" s="34"/>
      <c r="AJ114" s="34"/>
      <c r="AK114" s="34"/>
      <c r="AL114" s="195"/>
      <c r="AM114" s="195"/>
      <c r="AN114" s="80"/>
      <c r="AO114" s="80"/>
      <c r="AP114" s="80"/>
      <c r="AQ114" s="35"/>
    </row>
    <row r="115" spans="1:43" x14ac:dyDescent="0.2">
      <c r="A115" s="84">
        <v>108</v>
      </c>
      <c r="B115" s="84" t="str">
        <f ca="1"/>
        <v>Lao PDR</v>
      </c>
      <c r="C115" s="84" t="str">
        <f ca="1"/>
        <v>LAO</v>
      </c>
      <c r="D115" s="219" t="str">
        <f ca="1"/>
        <v>EAS           East Asia &amp; Pacific</v>
      </c>
      <c r="E115" s="219" t="str">
        <f ca="1"/>
        <v>IDA</v>
      </c>
      <c r="F115" s="190" t="str">
        <f t="shared" ca="1" si="4"/>
        <v/>
      </c>
      <c r="G115" s="80">
        <f>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0</v>
      </c>
      <c r="H115" s="80" cm="1">
        <f t="array" ref="H115">IF(
    SUM(IF(
            ISNUMBER(
                IF(
                    $M$4:$Y$4,
                    (M115:Y115),
                    "")),
            1,
            0))
        =0,
    NA(),
    IF(
        Parameters!$D$15=1,
        IF(
            SUM(--(ISNUMBER(IF($M$4:$Y$4=1,(M115:Y115),""))))&gt;0,
            MAX(IF(
                ISNUMBER(M115:Y115),
                IF(
                    M$4:Y$4=1,
                    M115:Y115,
                    ""),
                "")),
            MAX(IF(
                ISNUMBER(M115:Y115),
                IF(
                    M$4:Y$4=2,
                    M115:Y115,
                    ""),
                ""))
        ),
        IF(
            Parameters!$D$16=1,
            IFERROR(
                AVERAGE(IF(
                    ISNUMBER(M115:Y115),
                    IF(
                        M$4:Y$4=1,
                        M115:Y115,
                        ""),
                    "")),
                AVERAGE(IF(
                    ISNUMBER(M115:Y115),
                    IF(
                        M$4:Y$4=2,
                        M115:Y115,
                        ""),
                    ""))
            ),
            IF(
                Parameters!$D$17=1,
                IFERROR(
                    IF(
                        OR(
                            IF(
                                ISNUMBER(M115:Y115),
                                IF(
                                    M$4:Y$4=1,
                                    M115:Y115,
                                    ""),
                                "")
                            =0),
                        0,
                        GEOMEAN(IF(
                            ISNUMBER(M115:Y115),
                            IF(
                                M$4:Y$4=1,
                                M115:Y115,
                                ""),
                            ""))
                    ),
                    IF(
                        OR(IF(
                            ISNUMBER(M115:Y115),
                            IF(
                                M$4:Y$4=2,
                                M115:Y115,
                                ""),
                            "")
                            =0),
                        0,
                        GEOMEAN(IF(
                            ISNUMBER(M115:Y115),
                            IF(
                                M$4:Y$4=2,
                                M115:Y115,
                                ""),
                            "")))
                )
            )
        )
    )
)</f>
        <v>7.1428571428571397</v>
      </c>
      <c r="I115" s="191" cm="1">
        <f t="array" ref="I115">IF(
    SUM(IF(
            ISNUMBER(
                IF(
                    $M$5:$Y$5,
                    (M115:Y115),
                    "")),
            1,
            0))
        =0,
    NA(),
    IF(
        Parameters!$D$15=1,
        IF(
            SUM(--(ISNUMBER(IF($M$5:$Y$5=1,(M115:Y115),""))))&gt;0,
            MAX(IF(
                ISNUMBER(M115:Y115),
                IF(
                    M$5:Y$5=1,
                    M115:Y115,
                    ""),
                "")),
            MAX(IF(
                ISNUMBER(M115:Y115),
                IF(
                    M$5:Y$5=2,
                    M115:Y115,
                    ""),
                ""))
        ),
        IF(
            Parameters!$D$16=1,
            IFERROR(
                AVERAGE(IF(
                    ISNUMBER(M115:Y115),
                    IF(
                        M$5:Y$5=1,
                        M115:Y115,
                        ""),
                    "")),
                AVERAGE(IF(
                    ISNUMBER(M115:Y115),
                    IF(
                        M$5:Y$5=2,
                        M115:Y115,
                        ""),
                    ""))
            ),
            IF(
                Parameters!$D$17=1,
                IFERROR(
                    IF(
                        OR(
                            IF(
                                ISNUMBER(M115:Y115),
                                IF(
                                    M$5:Y$5=1,
                                    M115:Y115,
                                    ""),
                                "")
                            =0),
                        0,
                        GEOMEAN(IF(
                            ISNUMBER(M115:Y115),
                            IF(
                                M$5:Y$5=1,
                                M115:Y115,
                                ""),
                            ""))
                    ),
                    IF(
                        OR(IF(
                            ISNUMBER(M115:Y115),
                            IF(
                                M$5:Y$5=2,
                                M115:Y115,
                                ""),
                            "")
                            =0),
                        0,
                        GEOMEAN(IF(
                            ISNUMBER(M115:Y115),
                            IF(
                                M$5:Y$5=2,
                                M115:Y115,
                                ""),
                            "")))
                )
            )
        )
    )
)</f>
        <v>0</v>
      </c>
      <c r="J115" s="242">
        <v>46281</v>
      </c>
      <c r="K115" s="242">
        <v>46281</v>
      </c>
      <c r="L115" s="91" t="s">
        <v>184</v>
      </c>
      <c r="M115" s="192">
        <v>7.1428571428571397</v>
      </c>
      <c r="N115" s="192" t="s">
        <v>409</v>
      </c>
      <c r="O115" s="192">
        <v>0</v>
      </c>
      <c r="P115" s="192" t="s">
        <v>409</v>
      </c>
      <c r="Q115" s="192">
        <v>5</v>
      </c>
      <c r="R115" s="192">
        <v>-0.44999999999999901</v>
      </c>
      <c r="S115" s="192">
        <v>-0.45500000000000101</v>
      </c>
      <c r="T115" s="192" t="s">
        <v>409</v>
      </c>
      <c r="U115"/>
      <c r="V115"/>
      <c r="W115"/>
      <c r="X115"/>
      <c r="Y115" s="192"/>
      <c r="Z115" s="192"/>
      <c r="AF115" s="34"/>
      <c r="AG115" s="34"/>
      <c r="AH115" s="34"/>
      <c r="AI115" s="34"/>
      <c r="AJ115" s="34"/>
      <c r="AK115" s="34"/>
      <c r="AL115" s="195"/>
      <c r="AM115" s="195"/>
      <c r="AN115" s="80"/>
      <c r="AO115" s="80"/>
      <c r="AP115" s="80"/>
      <c r="AQ115" s="35"/>
    </row>
    <row r="116" spans="1:43" x14ac:dyDescent="0.2">
      <c r="A116" s="84">
        <v>109</v>
      </c>
      <c r="B116" s="84" t="str">
        <f ca="1"/>
        <v>Lebanon</v>
      </c>
      <c r="C116" s="84" t="str">
        <f ca="1"/>
        <v>LBN</v>
      </c>
      <c r="D116" s="219" t="str">
        <f ca="1"/>
        <v>MEA           Middle East &amp; North Africa</v>
      </c>
      <c r="E116" s="219" t="str">
        <f ca="1"/>
        <v>IBRD</v>
      </c>
      <c r="F116" s="190" t="str">
        <f t="shared" ca="1" si="4"/>
        <v/>
      </c>
      <c r="G116" s="80">
        <f>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0</v>
      </c>
      <c r="H116" s="80" cm="1">
        <f t="array" ref="H116">IF(
    SUM(IF(
            ISNUMBER(
                IF(
                    $M$4:$Y$4,
                    (M116:Y116),
                    "")),
            1,
            0))
        =0,
    NA(),
    IF(
        Parameters!$D$15=1,
        IF(
            SUM(--(ISNUMBER(IF($M$4:$Y$4=1,(M116:Y116),""))))&gt;0,
            MAX(IF(
                ISNUMBER(M116:Y116),
                IF(
                    M$4:Y$4=1,
                    M116:Y116,
                    ""),
                "")),
            MAX(IF(
                ISNUMBER(M116:Y116),
                IF(
                    M$4:Y$4=2,
                    M116:Y116,
                    ""),
                ""))
        ),
        IF(
            Parameters!$D$16=1,
            IFERROR(
                AVERAGE(IF(
                    ISNUMBER(M116:Y116),
                    IF(
                        M$4:Y$4=1,
                        M116:Y116,
                        ""),
                    "")),
                AVERAGE(IF(
                    ISNUMBER(M116:Y116),
                    IF(
                        M$4:Y$4=2,
                        M116:Y116,
                        ""),
                    ""))
            ),
            IF(
                Parameters!$D$17=1,
                IFERROR(
                    IF(
                        OR(
                            IF(
                                ISNUMBER(M116:Y116),
                                IF(
                                    M$4:Y$4=1,
                                    M116:Y116,
                                    ""),
                                "")
                            =0),
                        0,
                        GEOMEAN(IF(
                            ISNUMBER(M116:Y116),
                            IF(
                                M$4:Y$4=1,
                                M116:Y116,
                                ""),
                            ""))
                    ),
                    IF(
                        OR(IF(
                            ISNUMBER(M116:Y116),
                            IF(
                                M$4:Y$4=2,
                                M116:Y116,
                                ""),
                            "")
                            =0),
                        0,
                        GEOMEAN(IF(
                            ISNUMBER(M116:Y116),
                            IF(
                                M$4:Y$4=2,
                                M116:Y116,
                                ""),
                            "")))
                )
            )
        )
    )
)</f>
        <v>6.5714285714285703</v>
      </c>
      <c r="I116" s="191" cm="1">
        <f t="array" ref="I116">IF(
    SUM(IF(
            ISNUMBER(
                IF(
                    $M$5:$Y$5,
                    (M116:Y116),
                    "")),
            1,
            0))
        =0,
    NA(),
    IF(
        Parameters!$D$15=1,
        IF(
            SUM(--(ISNUMBER(IF($M$5:$Y$5=1,(M116:Y116),""))))&gt;0,
            MAX(IF(
                ISNUMBER(M116:Y116),
                IF(
                    M$5:Y$5=1,
                    M116:Y116,
                    ""),
                "")),
            MAX(IF(
                ISNUMBER(M116:Y116),
                IF(
                    M$5:Y$5=2,
                    M116:Y116,
                    ""),
                ""))
        ),
        IF(
            Parameters!$D$16=1,
            IFERROR(
                AVERAGE(IF(
                    ISNUMBER(M116:Y116),
                    IF(
                        M$5:Y$5=1,
                        M116:Y116,
                        ""),
                    "")),
                AVERAGE(IF(
                    ISNUMBER(M116:Y116),
                    IF(
                        M$5:Y$5=2,
                        M116:Y116,
                        ""),
                    ""))
            ),
            IF(
                Parameters!$D$17=1,
                IFERROR(
                    IF(
                        OR(
                            IF(
                                ISNUMBER(M116:Y116),
                                IF(
                                    M$5:Y$5=1,
                                    M116:Y116,
                                    ""),
                                "")
                            =0),
                        0,
                        GEOMEAN(IF(
                            ISNUMBER(M116:Y116),
                            IF(
                                M$5:Y$5=1,
                                M116:Y116,
                                ""),
                            ""))
                    ),
                    IF(
                        OR(IF(
                            ISNUMBER(M116:Y116),
                            IF(
                                M$5:Y$5=2,
                                M116:Y116,
                                ""),
                            "")
                            =0),
                        0,
                        GEOMEAN(IF(
                            ISNUMBER(M116:Y116),
                            IF(
                                M$5:Y$5=2,
                                M116:Y116,
                                ""),
                            "")))
                )
            )
        )
    )
)</f>
        <v>0</v>
      </c>
      <c r="J116" s="242">
        <v>45765</v>
      </c>
      <c r="K116" s="242">
        <v>46281</v>
      </c>
      <c r="L116" s="91" t="s">
        <v>186</v>
      </c>
      <c r="M116" s="192">
        <v>6.5714285714285703</v>
      </c>
      <c r="N116" s="192" t="s">
        <v>409</v>
      </c>
      <c r="O116" s="192">
        <v>0</v>
      </c>
      <c r="P116" s="192" t="s">
        <v>409</v>
      </c>
      <c r="Q116" s="192">
        <v>4.5999999999999996</v>
      </c>
      <c r="R116" s="192">
        <v>-0.40500000000000003</v>
      </c>
      <c r="S116" s="192">
        <v>-0.36</v>
      </c>
      <c r="T116" s="192" t="s">
        <v>409</v>
      </c>
      <c r="U116"/>
      <c r="V116"/>
      <c r="W116"/>
      <c r="X116"/>
      <c r="Y116" s="192"/>
      <c r="Z116" s="192"/>
      <c r="AF116" s="34"/>
      <c r="AG116" s="34"/>
      <c r="AH116" s="34"/>
      <c r="AI116" s="34"/>
      <c r="AJ116" s="34"/>
      <c r="AK116" s="34"/>
      <c r="AL116" s="195"/>
      <c r="AM116" s="195"/>
      <c r="AN116" s="80"/>
      <c r="AO116" s="80"/>
      <c r="AP116" s="80"/>
      <c r="AQ116" s="35"/>
    </row>
    <row r="117" spans="1:43" x14ac:dyDescent="0.2">
      <c r="A117" s="84">
        <v>110</v>
      </c>
      <c r="B117" s="84" t="str">
        <f ca="1"/>
        <v>Liberia</v>
      </c>
      <c r="C117" s="84" t="str">
        <f ca="1"/>
        <v>LBR</v>
      </c>
      <c r="D117" s="219" t="str">
        <f ca="1"/>
        <v>SSF           Sub-Saharan Africa</v>
      </c>
      <c r="E117" s="219" t="str">
        <f ca="1"/>
        <v>IDA</v>
      </c>
      <c r="F117" s="190" t="str">
        <f t="shared" ca="1" si="4"/>
        <v/>
      </c>
      <c r="G117" s="80">
        <f>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0</v>
      </c>
      <c r="H117" s="80" cm="1">
        <f t="array" ref="H117">IF(
    SUM(IF(
            ISNUMBER(
                IF(
                    $M$4:$Y$4,
                    (M117:Y117),
                    "")),
            1,
            0))
        =0,
    NA(),
    IF(
        Parameters!$D$15=1,
        IF(
            SUM(--(ISNUMBER(IF($M$4:$Y$4=1,(M117:Y117),""))))&gt;0,
            MAX(IF(
                ISNUMBER(M117:Y117),
                IF(
                    M$4:Y$4=1,
                    M117:Y117,
                    ""),
                "")),
            MAX(IF(
                ISNUMBER(M117:Y117),
                IF(
                    M$4:Y$4=2,
                    M117:Y117,
                    ""),
                ""))
        ),
        IF(
            Parameters!$D$16=1,
            IFERROR(
                AVERAGE(IF(
                    ISNUMBER(M117:Y117),
                    IF(
                        M$4:Y$4=1,
                        M117:Y117,
                        ""),
                    "")),
                AVERAGE(IF(
                    ISNUMBER(M117:Y117),
                    IF(
                        M$4:Y$4=2,
                        M117:Y117,
                        ""),
                    ""))
            ),
            IF(
                Parameters!$D$17=1,
                IFERROR(
                    IF(
                        OR(
                            IF(
                                ISNUMBER(M117:Y117),
                                IF(
                                    M$4:Y$4=1,
                                    M117:Y117,
                                    ""),
                                "")
                            =0),
                        0,
                        GEOMEAN(IF(
                            ISNUMBER(M117:Y117),
                            IF(
                                M$4:Y$4=1,
                                M117:Y117,
                                ""),
                            ""))
                    ),
                    IF(
                        OR(IF(
                            ISNUMBER(M117:Y117),
                            IF(
                                M$4:Y$4=2,
                                M117:Y117,
                                ""),
                            "")
                            =0),
                        0,
                        GEOMEAN(IF(
                            ISNUMBER(M117:Y117),
                            IF(
                                M$4:Y$4=2,
                                M117:Y117,
                                ""),
                            "")))
                )
            )
        )
    )
)</f>
        <v>10</v>
      </c>
      <c r="I117" s="191" cm="1">
        <f t="array" ref="I117">IF(
    SUM(IF(
            ISNUMBER(
                IF(
                    $M$5:$Y$5,
                    (M117:Y117),
                    "")),
            1,
            0))
        =0,
    NA(),
    IF(
        Parameters!$D$15=1,
        IF(
            SUM(--(ISNUMBER(IF($M$5:$Y$5=1,(M117:Y117),""))))&gt;0,
            MAX(IF(
                ISNUMBER(M117:Y117),
                IF(
                    M$5:Y$5=1,
                    M117:Y117,
                    ""),
                "")),
            MAX(IF(
                ISNUMBER(M117:Y117),
                IF(
                    M$5:Y$5=2,
                    M117:Y117,
                    ""),
                ""))
        ),
        IF(
            Parameters!$D$16=1,
            IFERROR(
                AVERAGE(IF(
                    ISNUMBER(M117:Y117),
                    IF(
                        M$5:Y$5=1,
                        M117:Y117,
                        ""),
                    "")),
                AVERAGE(IF(
                    ISNUMBER(M117:Y117),
                    IF(
                        M$5:Y$5=2,
                        M117:Y117,
                        ""),
                    ""))
            ),
            IF(
                Parameters!$D$17=1,
                IFERROR(
                    IF(
                        OR(
                            IF(
                                ISNUMBER(M117:Y117),
                                IF(
                                    M$5:Y$5=1,
                                    M117:Y117,
                                    ""),
                                "")
                            =0),
                        0,
                        GEOMEAN(IF(
                            ISNUMBER(M117:Y117),
                            IF(
                                M$5:Y$5=1,
                                M117:Y117,
                                ""),
                            ""))
                    ),
                    IF(
                        OR(IF(
                            ISNUMBER(M117:Y117),
                            IF(
                                M$5:Y$5=2,
                                M117:Y117,
                                ""),
                            "")
                            =0),
                        0,
                        GEOMEAN(IF(
                            ISNUMBER(M117:Y117),
                            IF(
                                M$5:Y$5=2,
                                M117:Y117,
                                ""),
                            "")))
                )
            )
        )
    )
)</f>
        <v>0</v>
      </c>
      <c r="J117" s="242">
        <v>46281</v>
      </c>
      <c r="K117" s="242">
        <v>46281</v>
      </c>
      <c r="L117" s="91" t="s">
        <v>188</v>
      </c>
      <c r="M117" s="192">
        <v>10</v>
      </c>
      <c r="N117" s="192" t="s">
        <v>409</v>
      </c>
      <c r="O117" s="192">
        <v>0</v>
      </c>
      <c r="P117" s="192" t="s">
        <v>409</v>
      </c>
      <c r="Q117" s="192">
        <v>7.1</v>
      </c>
      <c r="R117" s="192">
        <v>-0.87999999999999701</v>
      </c>
      <c r="S117" s="192">
        <v>-1.165</v>
      </c>
      <c r="T117" s="192" t="s">
        <v>409</v>
      </c>
      <c r="U117"/>
      <c r="V117"/>
      <c r="W117"/>
      <c r="X117"/>
      <c r="Y117" s="192"/>
      <c r="Z117" s="192"/>
      <c r="AF117" s="34"/>
      <c r="AG117" s="34"/>
      <c r="AH117" s="34"/>
      <c r="AI117" s="34"/>
      <c r="AJ117" s="34"/>
      <c r="AK117" s="34"/>
      <c r="AL117" s="195"/>
      <c r="AM117" s="195"/>
      <c r="AN117" s="80"/>
      <c r="AO117" s="80"/>
      <c r="AP117" s="80"/>
      <c r="AQ117" s="35"/>
    </row>
    <row r="118" spans="1:43" x14ac:dyDescent="0.2">
      <c r="A118" s="84">
        <v>111</v>
      </c>
      <c r="B118" s="84" t="str">
        <f ca="1"/>
        <v>Libya</v>
      </c>
      <c r="C118" s="84" t="str">
        <f ca="1"/>
        <v>LBY</v>
      </c>
      <c r="D118" s="219" t="str">
        <f ca="1"/>
        <v>MEA           Middle East &amp; North Africa</v>
      </c>
      <c r="E118" s="219" t="str">
        <f ca="1"/>
        <v>IBRD</v>
      </c>
      <c r="F118" s="190" t="str">
        <f t="shared" ca="1" si="4"/>
        <v/>
      </c>
      <c r="G118" s="80">
        <f>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0</v>
      </c>
      <c r="H118" s="80" cm="1">
        <f t="array" ref="H118">IF(
    SUM(IF(
            ISNUMBER(
                IF(
                    $M$4:$Y$4,
                    (M118:Y118),
                    "")),
            1,
            0))
        =0,
    NA(),
    IF(
        Parameters!$D$15=1,
        IF(
            SUM(--(ISNUMBER(IF($M$4:$Y$4=1,(M118:Y118),""))))&gt;0,
            MAX(IF(
                ISNUMBER(M118:Y118),
                IF(
                    M$4:Y$4=1,
                    M118:Y118,
                    ""),
                "")),
            MAX(IF(
                ISNUMBER(M118:Y118),
                IF(
                    M$4:Y$4=2,
                    M118:Y118,
                    ""),
                ""))
        ),
        IF(
            Parameters!$D$16=1,
            IFERROR(
                AVERAGE(IF(
                    ISNUMBER(M118:Y118),
                    IF(
                        M$4:Y$4=1,
                        M118:Y118,
                        ""),
                    "")),
                AVERAGE(IF(
                    ISNUMBER(M118:Y118),
                    IF(
                        M$4:Y$4=2,
                        M118:Y118,
                        ""),
                    ""))
            ),
            IF(
                Parameters!$D$17=1,
                IFERROR(
                    IF(
                        OR(
                            IF(
                                ISNUMBER(M118:Y118),
                                IF(
                                    M$4:Y$4=1,
                                    M118:Y118,
                                    ""),
                                "")
                            =0),
                        0,
                        GEOMEAN(IF(
                            ISNUMBER(M118:Y118),
                            IF(
                                M$4:Y$4=1,
                                M118:Y118,
                                ""),
                            ""))
                    ),
                    IF(
                        OR(IF(
                            ISNUMBER(M118:Y118),
                            IF(
                                M$4:Y$4=2,
                                M118:Y118,
                                ""),
                            "")
                            =0),
                        0,
                        GEOMEAN(IF(
                            ISNUMBER(M118:Y118),
                            IF(
                                M$4:Y$4=2,
                                M118:Y118,
                                ""),
                            "")))
                )
            )
        )
    )
)</f>
        <v>4.71428571428571</v>
      </c>
      <c r="I118" s="191" cm="1">
        <f t="array" ref="I118">IF(
    SUM(IF(
            ISNUMBER(
                IF(
                    $M$5:$Y$5,
                    (M118:Y118),
                    "")),
            1,
            0))
        =0,
    NA(),
    IF(
        Parameters!$D$15=1,
        IF(
            SUM(--(ISNUMBER(IF($M$5:$Y$5=1,(M118:Y118),""))))&gt;0,
            MAX(IF(
                ISNUMBER(M118:Y118),
                IF(
                    M$5:Y$5=1,
                    M118:Y118,
                    ""),
                "")),
            MAX(IF(
                ISNUMBER(M118:Y118),
                IF(
                    M$5:Y$5=2,
                    M118:Y118,
                    ""),
                ""))
        ),
        IF(
            Parameters!$D$16=1,
            IFERROR(
                AVERAGE(IF(
                    ISNUMBER(M118:Y118),
                    IF(
                        M$5:Y$5=1,
                        M118:Y118,
                        ""),
                    "")),
                AVERAGE(IF(
                    ISNUMBER(M118:Y118),
                    IF(
                        M$5:Y$5=2,
                        M118:Y118,
                        ""),
                    ""))
            ),
            IF(
                Parameters!$D$17=1,
                IFERROR(
                    IF(
                        OR(
                            IF(
                                ISNUMBER(M118:Y118),
                                IF(
                                    M$5:Y$5=1,
                                    M118:Y118,
                                    ""),
                                "")
                            =0),
                        0,
                        GEOMEAN(IF(
                            ISNUMBER(M118:Y118),
                            IF(
                                M$5:Y$5=1,
                                M118:Y118,
                                ""),
                            ""))
                    ),
                    IF(
                        OR(IF(
                            ISNUMBER(M118:Y118),
                            IF(
                                M$5:Y$5=2,
                                M118:Y118,
                                ""),
                            "")
                            =0),
                        0,
                        GEOMEAN(IF(
                            ISNUMBER(M118:Y118),
                            IF(
                                M$5:Y$5=2,
                                M118:Y118,
                                ""),
                            "")))
                )
            )
        )
    )
)</f>
        <v>0</v>
      </c>
      <c r="J118" s="242">
        <v>46281</v>
      </c>
      <c r="K118" s="242">
        <v>46281</v>
      </c>
      <c r="L118" s="91" t="s">
        <v>190</v>
      </c>
      <c r="M118" s="192">
        <v>4.71428571428571</v>
      </c>
      <c r="N118" s="192" t="s">
        <v>409</v>
      </c>
      <c r="O118" s="192">
        <v>0</v>
      </c>
      <c r="P118" s="192" t="s">
        <v>409</v>
      </c>
      <c r="Q118" s="192">
        <v>3.3</v>
      </c>
      <c r="R118" s="192">
        <v>-0.41</v>
      </c>
      <c r="S118" s="192">
        <v>-0.64</v>
      </c>
      <c r="T118" s="192" t="s">
        <v>409</v>
      </c>
      <c r="U118"/>
      <c r="V118"/>
      <c r="W118"/>
      <c r="X118"/>
      <c r="Y118" s="192"/>
      <c r="Z118" s="192"/>
      <c r="AF118" s="34"/>
      <c r="AG118" s="34"/>
      <c r="AH118" s="34"/>
      <c r="AI118" s="34"/>
      <c r="AJ118" s="34"/>
      <c r="AK118" s="34"/>
      <c r="AL118" s="195"/>
      <c r="AM118" s="195"/>
      <c r="AN118" s="80"/>
      <c r="AO118" s="80"/>
      <c r="AP118" s="80"/>
      <c r="AQ118" s="35"/>
    </row>
    <row r="119" spans="1:43" x14ac:dyDescent="0.2">
      <c r="A119" s="84">
        <v>112</v>
      </c>
      <c r="B119" s="84" t="str">
        <f ca="1"/>
        <v>St. Lucia</v>
      </c>
      <c r="C119" s="84" t="str">
        <f ca="1"/>
        <v>LCA</v>
      </c>
      <c r="D119" s="219" t="str">
        <f ca="1"/>
        <v>LCN           Latin America &amp; Caribbean</v>
      </c>
      <c r="E119" s="219" t="str">
        <f ca="1"/>
        <v>Blend</v>
      </c>
      <c r="F119" s="190" t="str">
        <f t="shared" ca="1" si="4"/>
        <v/>
      </c>
      <c r="G119" s="80">
        <f>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0</v>
      </c>
      <c r="H119" s="80" cm="1">
        <f t="array" ref="H119">IF(
    SUM(IF(
            ISNUMBER(
                IF(
                    $M$4:$Y$4,
                    (M119:Y119),
                    "")),
            1,
            0))
        =0,
    NA(),
    IF(
        Parameters!$D$15=1,
        IF(
            SUM(--(ISNUMBER(IF($M$4:$Y$4=1,(M119:Y119),""))))&gt;0,
            MAX(IF(
                ISNUMBER(M119:Y119),
                IF(
                    M$4:Y$4=1,
                    M119:Y119,
                    ""),
                "")),
            MAX(IF(
                ISNUMBER(M119:Y119),
                IF(
                    M$4:Y$4=2,
                    M119:Y119,
                    ""),
                ""))
        ),
        IF(
            Parameters!$D$16=1,
            IFERROR(
                AVERAGE(IF(
                    ISNUMBER(M119:Y119),
                    IF(
                        M$4:Y$4=1,
                        M119:Y119,
                        ""),
                    "")),
                AVERAGE(IF(
                    ISNUMBER(M119:Y119),
                    IF(
                        M$4:Y$4=2,
                        M119:Y119,
                        ""),
                    ""))
            ),
            IF(
                Parameters!$D$17=1,
                IFERROR(
                    IF(
                        OR(
                            IF(
                                ISNUMBER(M119:Y119),
                                IF(
                                    M$4:Y$4=1,
                                    M119:Y119,
                                    ""),
                                "")
                            =0),
                        0,
                        GEOMEAN(IF(
                            ISNUMBER(M119:Y119),
                            IF(
                                M$4:Y$4=1,
                                M119:Y119,
                                ""),
                            ""))
                    ),
                    IF(
                        OR(IF(
                            ISNUMBER(M119:Y119),
                            IF(
                                M$4:Y$4=2,
                                M119:Y119,
                                ""),
                            "")
                            =0),
                        0,
                        GEOMEAN(IF(
                            ISNUMBER(M119:Y119),
                            IF(
                                M$4:Y$4=2,
                                M119:Y119,
                                ""),
                            "")))
                )
            )
        )
    )
)</f>
        <v>5</v>
      </c>
      <c r="I119" s="191" cm="1">
        <f t="array" ref="I119">IF(
    SUM(IF(
            ISNUMBER(
                IF(
                    $M$5:$Y$5,
                    (M119:Y119),
                    "")),
            1,
            0))
        =0,
    NA(),
    IF(
        Parameters!$D$15=1,
        IF(
            SUM(--(ISNUMBER(IF($M$5:$Y$5=1,(M119:Y119),""))))&gt;0,
            MAX(IF(
                ISNUMBER(M119:Y119),
                IF(
                    M$5:Y$5=1,
                    M119:Y119,
                    ""),
                "")),
            MAX(IF(
                ISNUMBER(M119:Y119),
                IF(
                    M$5:Y$5=2,
                    M119:Y119,
                    ""),
                ""))
        ),
        IF(
            Parameters!$D$16=1,
            IFERROR(
                AVERAGE(IF(
                    ISNUMBER(M119:Y119),
                    IF(
                        M$5:Y$5=1,
                        M119:Y119,
                        ""),
                    "")),
                AVERAGE(IF(
                    ISNUMBER(M119:Y119),
                    IF(
                        M$5:Y$5=2,
                        M119:Y119,
                        ""),
                    ""))
            ),
            IF(
                Parameters!$D$17=1,
                IFERROR(
                    IF(
                        OR(
                            IF(
                                ISNUMBER(M119:Y119),
                                IF(
                                    M$5:Y$5=1,
                                    M119:Y119,
                                    ""),
                                "")
                            =0),
                        0,
                        GEOMEAN(IF(
                            ISNUMBER(M119:Y119),
                            IF(
                                M$5:Y$5=1,
                                M119:Y119,
                                ""),
                            ""))
                    ),
                    IF(
                        OR(IF(
                            ISNUMBER(M119:Y119),
                            IF(
                                M$5:Y$5=2,
                                M119:Y119,
                                ""),
                            "")
                            =0),
                        0,
                        GEOMEAN(IF(
                            ISNUMBER(M119:Y119),
                            IF(
                                M$5:Y$5=2,
                                M119:Y119,
                                ""),
                            "")))
                )
            )
        )
    )
)</f>
        <v>0</v>
      </c>
      <c r="J119" s="242">
        <v>46281</v>
      </c>
      <c r="K119" s="242">
        <v>46281</v>
      </c>
      <c r="L119" s="91" t="s">
        <v>191</v>
      </c>
      <c r="M119" s="192">
        <v>5</v>
      </c>
      <c r="N119" s="192" t="s">
        <v>409</v>
      </c>
      <c r="O119" s="192">
        <v>0</v>
      </c>
      <c r="P119" s="192" t="s">
        <v>409</v>
      </c>
      <c r="Q119" s="192">
        <v>3.5</v>
      </c>
      <c r="R119" s="192">
        <v>0</v>
      </c>
      <c r="S119" s="192">
        <v>-5.0000000000000001E-3</v>
      </c>
      <c r="T119" s="192" t="s">
        <v>409</v>
      </c>
      <c r="U119"/>
      <c r="V119"/>
      <c r="W119"/>
      <c r="X119"/>
      <c r="Y119" s="192"/>
      <c r="Z119" s="192"/>
      <c r="AF119" s="34"/>
      <c r="AG119" s="34"/>
      <c r="AH119" s="34"/>
      <c r="AI119" s="34"/>
      <c r="AJ119" s="34"/>
      <c r="AK119" s="34"/>
      <c r="AL119" s="195"/>
      <c r="AM119" s="195"/>
      <c r="AN119" s="80"/>
      <c r="AO119" s="80"/>
      <c r="AP119" s="80"/>
      <c r="AQ119" s="35"/>
    </row>
    <row r="120" spans="1:43" x14ac:dyDescent="0.2">
      <c r="A120" s="84">
        <v>113</v>
      </c>
      <c r="B120" s="84" t="str">
        <f ca="1"/>
        <v>Liechtenstein</v>
      </c>
      <c r="C120" s="84" t="str">
        <f ca="1"/>
        <v>LIE</v>
      </c>
      <c r="D120" s="219" t="str">
        <f ca="1"/>
        <v>ECS           Europe &amp; Central Asia</v>
      </c>
      <c r="E120" s="219" t="str">
        <f ca="1"/>
        <v>NA</v>
      </c>
      <c r="F120" s="190" t="str">
        <f t="shared" ca="1" si="4"/>
        <v/>
      </c>
      <c r="G120" s="80">
        <f>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0</v>
      </c>
      <c r="H120" s="80" cm="1">
        <f t="array" ref="H120">IF(
    SUM(IF(
            ISNUMBER(
                IF(
                    $M$4:$Y$4,
                    (M120:Y120),
                    "")),
            1,
            0))
        =0,
    NA(),
    IF(
        Parameters!$D$15=1,
        IF(
            SUM(--(ISNUMBER(IF($M$4:$Y$4=1,(M120:Y120),""))))&gt;0,
            MAX(IF(
                ISNUMBER(M120:Y120),
                IF(
                    M$4:Y$4=1,
                    M120:Y120,
                    ""),
                "")),
            MAX(IF(
                ISNUMBER(M120:Y120),
                IF(
                    M$4:Y$4=2,
                    M120:Y120,
                    ""),
                ""))
        ),
        IF(
            Parameters!$D$16=1,
            IFERROR(
                AVERAGE(IF(
                    ISNUMBER(M120:Y120),
                    IF(
                        M$4:Y$4=1,
                        M120:Y120,
                        ""),
                    "")),
                AVERAGE(IF(
                    ISNUMBER(M120:Y120),
                    IF(
                        M$4:Y$4=2,
                        M120:Y120,
                        ""),
                    ""))
            ),
            IF(
                Parameters!$D$17=1,
                IFERROR(
                    IF(
                        OR(
                            IF(
                                ISNUMBER(M120:Y120),
                                IF(
                                    M$4:Y$4=1,
                                    M120:Y120,
                                    ""),
                                "")
                            =0),
                        0,
                        GEOMEAN(IF(
                            ISNUMBER(M120:Y120),
                            IF(
                                M$4:Y$4=1,
                                M120:Y120,
                                ""),
                            ""))
                    ),
                    IF(
                        OR(IF(
                            ISNUMBER(M120:Y120),
                            IF(
                                M$4:Y$4=2,
                                M120:Y120,
                                ""),
                            "")
                            =0),
                        0,
                        GEOMEAN(IF(
                            ISNUMBER(M120:Y120),
                            IF(
                                M$4:Y$4=2,
                                M120:Y120,
                                ""),
                            "")))
                )
            )
        )
    )
)</f>
        <v>0</v>
      </c>
      <c r="I120" s="191" cm="1">
        <f t="array" ref="I120">IF(
    SUM(IF(
            ISNUMBER(
                IF(
                    $M$5:$Y$5,
                    (M120:Y120),
                    "")),
            1,
            0))
        =0,
    NA(),
    IF(
        Parameters!$D$15=1,
        IF(
            SUM(--(ISNUMBER(IF($M$5:$Y$5=1,(M120:Y120),""))))&gt;0,
            MAX(IF(
                ISNUMBER(M120:Y120),
                IF(
                    M$5:Y$5=1,
                    M120:Y120,
                    ""),
                "")),
            MAX(IF(
                ISNUMBER(M120:Y120),
                IF(
                    M$5:Y$5=2,
                    M120:Y120,
                    ""),
                ""))
        ),
        IF(
            Parameters!$D$16=1,
            IFERROR(
                AVERAGE(IF(
                    ISNUMBER(M120:Y120),
                    IF(
                        M$5:Y$5=1,
                        M120:Y120,
                        ""),
                    "")),
                AVERAGE(IF(
                    ISNUMBER(M120:Y120),
                    IF(
                        M$5:Y$5=2,
                        M120:Y120,
                        ""),
                    ""))
            ),
            IF(
                Parameters!$D$17=1,
                IFERROR(
                    IF(
                        OR(
                            IF(
                                ISNUMBER(M120:Y120),
                                IF(
                                    M$5:Y$5=1,
                                    M120:Y120,
                                    ""),
                                "")
                            =0),
                        0,
                        GEOMEAN(IF(
                            ISNUMBER(M120:Y120),
                            IF(
                                M$5:Y$5=1,
                                M120:Y120,
                                ""),
                            ""))
                    ),
                    IF(
                        OR(IF(
                            ISNUMBER(M120:Y120),
                            IF(
                                M$5:Y$5=2,
                                M120:Y120,
                                ""),
                            "")
                            =0),
                        0,
                        GEOMEAN(IF(
                            ISNUMBER(M120:Y120),
                            IF(
                                M$5:Y$5=2,
                                M120:Y120,
                                ""),
                            "")))
                )
            )
        )
    )
)</f>
        <v>0.308</v>
      </c>
      <c r="J120" s="242">
        <v>44620</v>
      </c>
      <c r="K120" s="242">
        <v>45023</v>
      </c>
      <c r="L120" s="91" t="s">
        <v>193</v>
      </c>
      <c r="M120" s="192">
        <v>0</v>
      </c>
      <c r="N120" s="192">
        <v>0.308</v>
      </c>
      <c r="O120" s="192">
        <v>0</v>
      </c>
      <c r="P120" s="192" t="s">
        <v>409</v>
      </c>
      <c r="Q120" s="192">
        <v>0</v>
      </c>
      <c r="R120" s="192">
        <v>0</v>
      </c>
      <c r="S120" s="192">
        <v>0</v>
      </c>
      <c r="T120" s="192" t="s">
        <v>409</v>
      </c>
      <c r="U120"/>
      <c r="V120"/>
      <c r="W120"/>
      <c r="X120"/>
      <c r="Y120" s="192"/>
      <c r="Z120" s="192"/>
      <c r="AF120" s="34"/>
      <c r="AG120" s="34"/>
      <c r="AH120" s="34"/>
      <c r="AI120" s="34"/>
      <c r="AJ120" s="34"/>
      <c r="AK120" s="34"/>
      <c r="AL120" s="195"/>
      <c r="AM120" s="195"/>
      <c r="AN120" s="80"/>
      <c r="AO120" s="80"/>
      <c r="AP120" s="80"/>
      <c r="AQ120" s="35"/>
    </row>
    <row r="121" spans="1:43" x14ac:dyDescent="0.2">
      <c r="A121" s="84">
        <v>114</v>
      </c>
      <c r="B121" s="84" t="str">
        <f ca="1"/>
        <v>Sri Lanka</v>
      </c>
      <c r="C121" s="84" t="str">
        <f ca="1"/>
        <v>LKA</v>
      </c>
      <c r="D121" s="219" t="str">
        <f ca="1"/>
        <v>SAS           South Asia</v>
      </c>
      <c r="E121" s="219" t="str">
        <f ca="1"/>
        <v>IBRD</v>
      </c>
      <c r="F121" s="190" t="str">
        <f t="shared" ca="1" si="4"/>
        <v/>
      </c>
      <c r="G121" s="80">
        <f>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0</v>
      </c>
      <c r="H121" s="80" cm="1">
        <f t="array" ref="H121">IF(
    SUM(IF(
            ISNUMBER(
                IF(
                    $M$4:$Y$4,
                    (M121:Y121),
                    "")),
            1,
            0))
        =0,
    NA(),
    IF(
        Parameters!$D$15=1,
        IF(
            SUM(--(ISNUMBER(IF($M$4:$Y$4=1,(M121:Y121),""))))&gt;0,
            MAX(IF(
                ISNUMBER(M121:Y121),
                IF(
                    M$4:Y$4=1,
                    M121:Y121,
                    ""),
                "")),
            MAX(IF(
                ISNUMBER(M121:Y121),
                IF(
                    M$4:Y$4=2,
                    M121:Y121,
                    ""),
                ""))
        ),
        IF(
            Parameters!$D$16=1,
            IFERROR(
                AVERAGE(IF(
                    ISNUMBER(M121:Y121),
                    IF(
                        M$4:Y$4=1,
                        M121:Y121,
                        ""),
                    "")),
                AVERAGE(IF(
                    ISNUMBER(M121:Y121),
                    IF(
                        M$4:Y$4=2,
                        M121:Y121,
                        ""),
                    ""))
            ),
            IF(
                Parameters!$D$17=1,
                IFERROR(
                    IF(
                        OR(
                            IF(
                                ISNUMBER(M121:Y121),
                                IF(
                                    M$4:Y$4=1,
                                    M121:Y121,
                                    ""),
                                "")
                            =0),
                        0,
                        GEOMEAN(IF(
                            ISNUMBER(M121:Y121),
                            IF(
                                M$4:Y$4=1,
                                M121:Y121,
                                ""),
                            ""))
                    ),
                    IF(
                        OR(IF(
                            ISNUMBER(M121:Y121),
                            IF(
                                M$4:Y$4=2,
                                M121:Y121,
                                ""),
                            "")
                            =0),
                        0,
                        GEOMEAN(IF(
                            ISNUMBER(M121:Y121),
                            IF(
                                M$4:Y$4=2,
                                M121:Y121,
                                ""),
                            "")))
                )
            )
        )
    )
)</f>
        <v>5.1428571428571397</v>
      </c>
      <c r="I121" s="191" cm="1">
        <f t="array" ref="I121">IF(
    SUM(IF(
            ISNUMBER(
                IF(
                    $M$5:$Y$5,
                    (M121:Y121),
                    "")),
            1,
            0))
        =0,
    NA(),
    IF(
        Parameters!$D$15=1,
        IF(
            SUM(--(ISNUMBER(IF($M$5:$Y$5=1,(M121:Y121),""))))&gt;0,
            MAX(IF(
                ISNUMBER(M121:Y121),
                IF(
                    M$5:Y$5=1,
                    M121:Y121,
                    ""),
                "")),
            MAX(IF(
                ISNUMBER(M121:Y121),
                IF(
                    M$5:Y$5=2,
                    M121:Y121,
                    ""),
                ""))
        ),
        IF(
            Parameters!$D$16=1,
            IFERROR(
                AVERAGE(IF(
                    ISNUMBER(M121:Y121),
                    IF(
                        M$5:Y$5=1,
                        M121:Y121,
                        ""),
                    "")),
                AVERAGE(IF(
                    ISNUMBER(M121:Y121),
                    IF(
                        M$5:Y$5=2,
                        M121:Y121,
                        ""),
                    ""))
            ),
            IF(
                Parameters!$D$17=1,
                IFERROR(
                    IF(
                        OR(
                            IF(
                                ISNUMBER(M121:Y121),
                                IF(
                                    M$5:Y$5=1,
                                    M121:Y121,
                                    ""),
                                "")
                            =0),
                        0,
                        GEOMEAN(IF(
                            ISNUMBER(M121:Y121),
                            IF(
                                M$5:Y$5=1,
                                M121:Y121,
                                ""),
                            ""))
                    ),
                    IF(
                        OR(IF(
                            ISNUMBER(M121:Y121),
                            IF(
                                M$5:Y$5=2,
                                M121:Y121,
                                ""),
                            "")
                            =0),
                        0,
                        GEOMEAN(IF(
                            ISNUMBER(M121:Y121),
                            IF(
                                M$5:Y$5=2,
                                M121:Y121,
                                ""),
                            "")))
                )
            )
        )
    )
)</f>
        <v>0</v>
      </c>
      <c r="J121" s="242">
        <v>46281</v>
      </c>
      <c r="K121" s="242">
        <v>46281</v>
      </c>
      <c r="L121" s="91" t="s">
        <v>195</v>
      </c>
      <c r="M121" s="192">
        <v>5.1428571428571397</v>
      </c>
      <c r="N121" s="192" t="s">
        <v>409</v>
      </c>
      <c r="O121" s="192">
        <v>0</v>
      </c>
      <c r="P121" s="192" t="s">
        <v>409</v>
      </c>
      <c r="Q121" s="192">
        <v>3.6</v>
      </c>
      <c r="R121" s="192">
        <v>-0.45</v>
      </c>
      <c r="S121" s="192">
        <v>-0.31</v>
      </c>
      <c r="T121" s="192" t="s">
        <v>409</v>
      </c>
      <c r="U121"/>
      <c r="V121"/>
      <c r="W121"/>
      <c r="X121"/>
      <c r="Y121" s="192"/>
      <c r="Z121" s="192"/>
      <c r="AF121" s="34"/>
      <c r="AG121" s="34"/>
      <c r="AH121" s="34"/>
      <c r="AI121" s="34"/>
      <c r="AJ121" s="34"/>
      <c r="AK121" s="34"/>
      <c r="AL121" s="195"/>
      <c r="AM121" s="195"/>
      <c r="AN121" s="80"/>
      <c r="AO121" s="80"/>
      <c r="AP121" s="80"/>
      <c r="AQ121" s="35"/>
    </row>
    <row r="122" spans="1:43" x14ac:dyDescent="0.2">
      <c r="A122" s="84">
        <v>115</v>
      </c>
      <c r="B122" s="84" t="str">
        <f ca="1"/>
        <v>Lesotho</v>
      </c>
      <c r="C122" s="84" t="str">
        <f ca="1"/>
        <v>LSO</v>
      </c>
      <c r="D122" s="219" t="str">
        <f ca="1"/>
        <v>SSF           Sub-Saharan Africa</v>
      </c>
      <c r="E122" s="219" t="str">
        <f ca="1"/>
        <v>IDA</v>
      </c>
      <c r="F122" s="190" t="str">
        <f t="shared" ca="1" si="4"/>
        <v/>
      </c>
      <c r="G122" s="80">
        <f>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4.4833023542920856</v>
      </c>
      <c r="H122" s="80" cm="1">
        <f t="array" ref="H122">IF(
    SUM(IF(
            ISNUMBER(
                IF(
                    $M$4:$Y$4,
                    (M122:Y122),
                    "")),
            1,
            0))
        =0,
    NA(),
    IF(
        Parameters!$D$15=1,
        IF(
            SUM(--(ISNUMBER(IF($M$4:$Y$4=1,(M122:Y122),""))))&gt;0,
            MAX(IF(
                ISNUMBER(M122:Y122),
                IF(
                    M$4:Y$4=1,
                    M122:Y122,
                    ""),
                "")),
            MAX(IF(
                ISNUMBER(M122:Y122),
                IF(
                    M$4:Y$4=2,
                    M122:Y122,
                    ""),
                ""))
        ),
        IF(
            Parameters!$D$16=1,
            IFERROR(
                AVERAGE(IF(
                    ISNUMBER(M122:Y122),
                    IF(
                        M$4:Y$4=1,
                        M122:Y122,
                        ""),
                    "")),
                AVERAGE(IF(
                    ISNUMBER(M122:Y122),
                    IF(
                        M$4:Y$4=2,
                        M122:Y122,
                        ""),
                    ""))
            ),
            IF(
                Parameters!$D$17=1,
                IFERROR(
                    IF(
                        OR(
                            IF(
                                ISNUMBER(M122:Y122),
                                IF(
                                    M$4:Y$4=1,
                                    M122:Y122,
                                    ""),
                                "")
                            =0),
                        0,
                        GEOMEAN(IF(
                            ISNUMBER(M122:Y122),
                            IF(
                                M$4:Y$4=1,
                                M122:Y122,
                                ""),
                            ""))
                    ),
                    IF(
                        OR(IF(
                            ISNUMBER(M122:Y122),
                            IF(
                                M$4:Y$4=2,
                                M122:Y122,
                                ""),
                            "")
                            =0),
                        0,
                        GEOMEAN(IF(
                            ISNUMBER(M122:Y122),
                            IF(
                                M$4:Y$4=2,
                                M122:Y122,
                                ""),
                            "")))
                )
            )
        )
    )
)</f>
        <v>9.5714285714285694</v>
      </c>
      <c r="I122" s="191" cm="1">
        <f t="array" ref="I122">IF(
    SUM(IF(
            ISNUMBER(
                IF(
                    $M$5:$Y$5,
                    (M122:Y122),
                    "")),
            1,
            0))
        =0,
    NA(),
    IF(
        Parameters!$D$15=1,
        IF(
            SUM(--(ISNUMBER(IF($M$5:$Y$5=1,(M122:Y122),""))))&gt;0,
            MAX(IF(
                ISNUMBER(M122:Y122),
                IF(
                    M$5:Y$5=1,
                    M122:Y122,
                    ""),
                "")),
            MAX(IF(
                ISNUMBER(M122:Y122),
                IF(
                    M$5:Y$5=2,
                    M122:Y122,
                    ""),
                ""))
        ),
        IF(
            Parameters!$D$16=1,
            IFERROR(
                AVERAGE(IF(
                    ISNUMBER(M122:Y122),
                    IF(
                        M$5:Y$5=1,
                        M122:Y122,
                        ""),
                    "")),
                AVERAGE(IF(
                    ISNUMBER(M122:Y122),
                    IF(
                        M$5:Y$5=2,
                        M122:Y122,
                        ""),
                    ""))
            ),
            IF(
                Parameters!$D$17=1,
                IFERROR(
                    IF(
                        OR(
                            IF(
                                ISNUMBER(M122:Y122),
                                IF(
                                    M$5:Y$5=1,
                                    M122:Y122,
                                    ""),
                                "")
                            =0),
                        0,
                        GEOMEAN(IF(
                            ISNUMBER(M122:Y122),
                            IF(
                                M$5:Y$5=1,
                                M122:Y122,
                                ""),
                            ""))
                    ),
                    IF(
                        OR(IF(
                            ISNUMBER(M122:Y122),
                            IF(
                                M$5:Y$5=2,
                                M122:Y122,
                                ""),
                            "")
                            =0),
                        0,
                        GEOMEAN(IF(
                            ISNUMBER(M122:Y122),
                            IF(
                                M$5:Y$5=2,
                                M122:Y122,
                                ""),
                            "")))
                )
            )
        )
    )
)</f>
        <v>2.1000000000001</v>
      </c>
      <c r="J122" s="242">
        <v>46281</v>
      </c>
      <c r="K122" s="242">
        <v>46281</v>
      </c>
      <c r="L122" s="91" t="s">
        <v>197</v>
      </c>
      <c r="M122" s="192">
        <v>9.5714285714285694</v>
      </c>
      <c r="N122" s="192" t="s">
        <v>409</v>
      </c>
      <c r="O122" s="192">
        <v>2.1000000000001</v>
      </c>
      <c r="P122" s="192" t="s">
        <v>409</v>
      </c>
      <c r="Q122" s="192">
        <v>6.7</v>
      </c>
      <c r="R122" s="192">
        <v>-6.0000000000004501E-2</v>
      </c>
      <c r="S122" s="192">
        <v>0.10500000000000501</v>
      </c>
      <c r="T122" s="192" t="s">
        <v>409</v>
      </c>
      <c r="U122"/>
      <c r="V122"/>
      <c r="W122"/>
      <c r="X122"/>
      <c r="Y122" s="192"/>
      <c r="Z122" s="192"/>
      <c r="AF122" s="34"/>
      <c r="AG122" s="34"/>
      <c r="AH122" s="34"/>
      <c r="AI122" s="34"/>
      <c r="AJ122" s="34"/>
      <c r="AK122" s="34"/>
      <c r="AL122" s="195"/>
      <c r="AM122" s="195"/>
      <c r="AN122" s="80"/>
      <c r="AO122" s="80"/>
      <c r="AP122" s="80"/>
      <c r="AQ122" s="35"/>
    </row>
    <row r="123" spans="1:43" x14ac:dyDescent="0.2">
      <c r="A123" s="84">
        <v>116</v>
      </c>
      <c r="B123" s="84" t="str">
        <f ca="1"/>
        <v>Lithuania</v>
      </c>
      <c r="C123" s="84" t="str">
        <f ca="1"/>
        <v>LTU</v>
      </c>
      <c r="D123" s="219" t="str">
        <f ca="1"/>
        <v>ECS           Europe &amp; Central Asia</v>
      </c>
      <c r="E123" s="219" t="str">
        <f ca="1"/>
        <v>NA</v>
      </c>
      <c r="F123" s="190" t="str">
        <f t="shared" ca="1" si="4"/>
        <v/>
      </c>
      <c r="G123" s="80">
        <f>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0</v>
      </c>
      <c r="H123" s="80" cm="1">
        <f t="array" ref="H123">IF(
    SUM(IF(
            ISNUMBER(
                IF(
                    $M$4:$Y$4,
                    (M123:Y123),
                    "")),
            1,
            0))
        =0,
    NA(),
    IF(
        Parameters!$D$15=1,
        IF(
            SUM(--(ISNUMBER(IF($M$4:$Y$4=1,(M123:Y123),""))))&gt;0,
            MAX(IF(
                ISNUMBER(M123:Y123),
                IF(
                    M$4:Y$4=1,
                    M123:Y123,
                    ""),
                "")),
            MAX(IF(
                ISNUMBER(M123:Y123),
                IF(
                    M$4:Y$4=2,
                    M123:Y123,
                    ""),
                ""))
        ),
        IF(
            Parameters!$D$16=1,
            IFERROR(
                AVERAGE(IF(
                    ISNUMBER(M123:Y123),
                    IF(
                        M$4:Y$4=1,
                        M123:Y123,
                        ""),
                    "")),
                AVERAGE(IF(
                    ISNUMBER(M123:Y123),
                    IF(
                        M$4:Y$4=2,
                        M123:Y123,
                        ""),
                    ""))
            ),
            IF(
                Parameters!$D$17=1,
                IFERROR(
                    IF(
                        OR(
                            IF(
                                ISNUMBER(M123:Y123),
                                IF(
                                    M$4:Y$4=1,
                                    M123:Y123,
                                    ""),
                                "")
                            =0),
                        0,
                        GEOMEAN(IF(
                            ISNUMBER(M123:Y123),
                            IF(
                                M$4:Y$4=1,
                                M123:Y123,
                                ""),
                            ""))
                    ),
                    IF(
                        OR(IF(
                            ISNUMBER(M123:Y123),
                            IF(
                                M$4:Y$4=2,
                                M123:Y123,
                                ""),
                            "")
                            =0),
                        0,
                        GEOMEAN(IF(
                            ISNUMBER(M123:Y123),
                            IF(
                                M$4:Y$4=2,
                                M123:Y123,
                                ""),
                            "")))
                )
            )
        )
    )
)</f>
        <v>1</v>
      </c>
      <c r="I123" s="191" cm="1">
        <f t="array" ref="I123">IF(
    SUM(IF(
            ISNUMBER(
                IF(
                    $M$5:$Y$5,
                    (M123:Y123),
                    "")),
            1,
            0))
        =0,
    NA(),
    IF(
        Parameters!$D$15=1,
        IF(
            SUM(--(ISNUMBER(IF($M$5:$Y$5=1,(M123:Y123),""))))&gt;0,
            MAX(IF(
                ISNUMBER(M123:Y123),
                IF(
                    M$5:Y$5=1,
                    M123:Y123,
                    ""),
                "")),
            MAX(IF(
                ISNUMBER(M123:Y123),
                IF(
                    M$5:Y$5=2,
                    M123:Y123,
                    ""),
                ""))
        ),
        IF(
            Parameters!$D$16=1,
            IFERROR(
                AVERAGE(IF(
                    ISNUMBER(M123:Y123),
                    IF(
                        M$5:Y$5=1,
                        M123:Y123,
                        ""),
                    "")),
                AVERAGE(IF(
                    ISNUMBER(M123:Y123),
                    IF(
                        M$5:Y$5=2,
                        M123:Y123,
                        ""),
                    ""))
            ),
            IF(
                Parameters!$D$17=1,
                IFERROR(
                    IF(
                        OR(
                            IF(
                                ISNUMBER(M123:Y123),
                                IF(
                                    M$5:Y$5=1,
                                    M123:Y123,
                                    ""),
                                "")
                            =0),
                        0,
                        GEOMEAN(IF(
                            ISNUMBER(M123:Y123),
                            IF(
                                M$5:Y$5=1,
                                M123:Y123,
                                ""),
                            ""))
                    ),
                    IF(
                        OR(IF(
                            ISNUMBER(M123:Y123),
                            IF(
                                M$5:Y$5=2,
                                M123:Y123,
                                ""),
                            "")
                            =0),
                        0,
                        GEOMEAN(IF(
                            ISNUMBER(M123:Y123),
                            IF(
                                M$5:Y$5=2,
                                M123:Y123,
                                ""),
                            "")))
                )
            )
        )
    )
)</f>
        <v>0</v>
      </c>
      <c r="J123" s="242">
        <v>46281</v>
      </c>
      <c r="K123" s="242">
        <v>46281</v>
      </c>
      <c r="L123" s="91" t="s">
        <v>199</v>
      </c>
      <c r="M123" s="192">
        <v>1</v>
      </c>
      <c r="N123" s="192">
        <v>-0.2</v>
      </c>
      <c r="O123" s="192">
        <v>0</v>
      </c>
      <c r="P123" s="192" t="s">
        <v>409</v>
      </c>
      <c r="Q123" s="192">
        <v>0.7</v>
      </c>
      <c r="R123" s="192">
        <v>-1.0000000000000101E-2</v>
      </c>
      <c r="S123" s="192">
        <v>-9.9999999999999395E-3</v>
      </c>
      <c r="T123" s="192" t="s">
        <v>409</v>
      </c>
      <c r="U123"/>
      <c r="V123"/>
      <c r="W123"/>
      <c r="X123"/>
      <c r="Y123" s="192"/>
      <c r="Z123" s="192"/>
      <c r="AF123" s="34"/>
      <c r="AG123" s="34"/>
      <c r="AH123" s="34"/>
      <c r="AI123" s="34"/>
      <c r="AJ123" s="34"/>
      <c r="AK123" s="34"/>
      <c r="AL123" s="195"/>
      <c r="AM123" s="195"/>
      <c r="AN123" s="80"/>
      <c r="AO123" s="80"/>
      <c r="AP123" s="80"/>
      <c r="AQ123" s="35"/>
    </row>
    <row r="124" spans="1:43" x14ac:dyDescent="0.2">
      <c r="A124" s="84">
        <v>117</v>
      </c>
      <c r="B124" s="84" t="str">
        <f ca="1"/>
        <v>Luxembourg</v>
      </c>
      <c r="C124" s="84" t="str">
        <f ca="1"/>
        <v>LUX</v>
      </c>
      <c r="D124" s="219" t="str">
        <f ca="1"/>
        <v>ECS           Europe &amp; Central Asia</v>
      </c>
      <c r="E124" s="219" t="str">
        <f ca="1"/>
        <v>NA</v>
      </c>
      <c r="F124" s="190" t="str">
        <f t="shared" ca="1" si="4"/>
        <v/>
      </c>
      <c r="G124" s="80">
        <f>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0.44593401177432335</v>
      </c>
      <c r="H124" s="80" cm="1">
        <f t="array" ref="H124">IF(
    SUM(IF(
            ISNUMBER(
                IF(
                    $M$4:$Y$4,
                    (M124:Y124),
                    "")),
            1,
            0))
        =0,
    NA(),
    IF(
        Parameters!$D$15=1,
        IF(
            SUM(--(ISNUMBER(IF($M$4:$Y$4=1,(M124:Y124),""))))&gt;0,
            MAX(IF(
                ISNUMBER(M124:Y124),
                IF(
                    M$4:Y$4=1,
                    M124:Y124,
                    ""),
                "")),
            MAX(IF(
                ISNUMBER(M124:Y124),
                IF(
                    M$4:Y$4=2,
                    M124:Y124,
                    ""),
                ""))
        ),
        IF(
            Parameters!$D$16=1,
            IFERROR(
                AVERAGE(IF(
                    ISNUMBER(M124:Y124),
                    IF(
                        M$4:Y$4=1,
                        M124:Y124,
                        ""),
                    "")),
                AVERAGE(IF(
                    ISNUMBER(M124:Y124),
                    IF(
                        M$4:Y$4=2,
                        M124:Y124,
                        ""),
                    ""))
            ),
            IF(
                Parameters!$D$17=1,
                IFERROR(
                    IF(
                        OR(
                            IF(
                                ISNUMBER(M124:Y124),
                                IF(
                                    M$4:Y$4=1,
                                    M124:Y124,
                                    ""),
                                "")
                            =0),
                        0,
                        GEOMEAN(IF(
                            ISNUMBER(M124:Y124),
                            IF(
                                M$4:Y$4=1,
                                M124:Y124,
                                ""),
                            ""))
                    ),
                    IF(
                        OR(IF(
                            ISNUMBER(M124:Y124),
                            IF(
                                M$4:Y$4=2,
                                M124:Y124,
                                ""),
                            "")
                            =0),
                        0,
                        GEOMEAN(IF(
                            ISNUMBER(M124:Y124),
                            IF(
                                M$4:Y$4=2,
                                M124:Y124,
                                ""),
                            "")))
                )
            )
        )
    )
)</f>
        <v>0.85714285714285499</v>
      </c>
      <c r="I124" s="191" cm="1">
        <f t="array" ref="I124">IF(
    SUM(IF(
            ISNUMBER(
                IF(
                    $M$5:$Y$5,
                    (M124:Y124),
                    "")),
            1,
            0))
        =0,
    NA(),
    IF(
        Parameters!$D$15=1,
        IF(
            SUM(--(ISNUMBER(IF($M$5:$Y$5=1,(M124:Y124),""))))&gt;0,
            MAX(IF(
                ISNUMBER(M124:Y124),
                IF(
                    M$5:Y$5=1,
                    M124:Y124,
                    ""),
                "")),
            MAX(IF(
                ISNUMBER(M124:Y124),
                IF(
                    M$5:Y$5=2,
                    M124:Y124,
                    ""),
                ""))
        ),
        IF(
            Parameters!$D$16=1,
            IFERROR(
                AVERAGE(IF(
                    ISNUMBER(M124:Y124),
                    IF(
                        M$5:Y$5=1,
                        M124:Y124,
                        ""),
                    "")),
                AVERAGE(IF(
                    ISNUMBER(M124:Y124),
                    IF(
                        M$5:Y$5=2,
                        M124:Y124,
                        ""),
                    ""))
            ),
            IF(
                Parameters!$D$17=1,
                IFERROR(
                    IF(
                        OR(
                            IF(
                                ISNUMBER(M124:Y124),
                                IF(
                                    M$5:Y$5=1,
                                    M124:Y124,
                                    ""),
                                "")
                            =0),
                        0,
                        GEOMEAN(IF(
                            ISNUMBER(M124:Y124),
                            IF(
                                M$5:Y$5=1,
                                M124:Y124,
                                ""),
                            ""))
                    ),
                    IF(
                        OR(IF(
                            ISNUMBER(M124:Y124),
                            IF(
                                M$5:Y$5=2,
                                M124:Y124,
                                ""),
                            "")
                            =0),
                        0,
                        GEOMEAN(IF(
                            ISNUMBER(M124:Y124),
                            IF(
                                M$5:Y$5=2,
                                M124:Y124,
                                ""),
                            "")))
                )
            )
        )
    )
)</f>
        <v>0.23200000000000001</v>
      </c>
      <c r="J124" s="242">
        <v>46281</v>
      </c>
      <c r="K124" s="242">
        <v>45219</v>
      </c>
      <c r="L124" s="91" t="s">
        <v>201</v>
      </c>
      <c r="M124" s="192">
        <v>0.85714285714285499</v>
      </c>
      <c r="N124" s="192">
        <v>0.23200000000000001</v>
      </c>
      <c r="O124" s="192">
        <v>0</v>
      </c>
      <c r="P124" s="192" t="s">
        <v>409</v>
      </c>
      <c r="Q124" s="192">
        <v>0.6</v>
      </c>
      <c r="R124" s="192">
        <v>0</v>
      </c>
      <c r="S124" s="192">
        <v>0</v>
      </c>
      <c r="T124" s="192" t="s">
        <v>409</v>
      </c>
      <c r="U124"/>
      <c r="V124"/>
      <c r="W124"/>
      <c r="X124"/>
      <c r="Y124" s="192"/>
      <c r="Z124" s="192"/>
      <c r="AF124" s="34"/>
      <c r="AG124" s="34"/>
      <c r="AH124" s="34"/>
      <c r="AI124" s="34"/>
      <c r="AJ124" s="34"/>
      <c r="AK124" s="34"/>
      <c r="AL124" s="195"/>
      <c r="AM124" s="195"/>
      <c r="AN124" s="80"/>
      <c r="AO124" s="80"/>
      <c r="AP124" s="80"/>
      <c r="AQ124" s="35"/>
    </row>
    <row r="125" spans="1:43" x14ac:dyDescent="0.2">
      <c r="A125" s="84">
        <v>118</v>
      </c>
      <c r="B125" s="84" t="str">
        <f ca="1"/>
        <v>Latvia</v>
      </c>
      <c r="C125" s="84" t="str">
        <f ca="1"/>
        <v>LVA</v>
      </c>
      <c r="D125" s="219" t="str">
        <f ca="1"/>
        <v>ECS           Europe &amp; Central Asia</v>
      </c>
      <c r="E125" s="219" t="str">
        <f ca="1"/>
        <v>NA</v>
      </c>
      <c r="F125" s="190" t="str">
        <f t="shared" ca="1" si="4"/>
        <v/>
      </c>
      <c r="G125" s="80">
        <f>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$M$4:$Y$4,
                    (M125:Y125),
                    "")),
            1,
            0))
        =0,
    NA(),
    IF(
        Parameters!$D$15=1,
        IF(
            SUM(--(ISNUMBER(IF($M$4:$Y$4=1,(M125:Y125),""))))&gt;0,
            MAX(IF(
                ISNUMBER(M125:Y125),
                IF(
                    M$4:Y$4=1,
                    M125:Y125,
                    ""),
                "")),
            MAX(IF(
                ISNUMBER(M125:Y125),
                IF(
                    M$4:Y$4=2,
                    M125:Y125,
                    ""),
                ""))
        ),
        IF(
            Parameters!$D$16=1,
            IFERROR(
                AVERAGE(IF(
                    ISNUMBER(M125:Y125),
                    IF(
                        M$4:Y$4=1,
                        M125:Y125,
                        ""),
                    "")),
                AVERAGE(IF(
                    ISNUMBER(M125:Y125),
                    IF(
                        M$4:Y$4=2,
                        M125:Y125,
                        ""),
                    ""))
            ),
            IF(
                Parameters!$D$17=1,
                IFERROR(
                    IF(
                        OR(
                            IF(
                                ISNUMBER(M125:Y125),
                                IF(
                                    M$4:Y$4=1,
                                    M125:Y125,
                                    ""),
                                "")
                            =0),
                        0,
                        GEOMEAN(IF(
                            ISNUMBER(M125:Y125),
                            IF(
                                M$4:Y$4=1,
                                M125:Y125,
                                ""),
                            ""))
                    ),
                    IF(
                        OR(IF(
                            ISNUMBER(M125:Y125),
                            IF(
                                M$4:Y$4=2,
                                M125:Y125,
                                ""),
                            "")
                            =0),
                        0,
                        GEOMEAN(IF(
                            ISNUMBER(M125:Y125),
                            IF(
                                M$4:Y$4=2,
                                M125:Y125,
                                ""),
                            "")))
                )
            )
        )
    )
)</f>
        <v>1.4285714285714199</v>
      </c>
      <c r="I125" s="191" cm="1">
        <f t="array" ref="I125">IF(
    SUM(IF(
            ISNUMBER(
                IF(
                    $M$5:$Y$5,
                    (M125:Y125),
                    "")),
            1,
            0))
        =0,
    NA(),
    IF(
        Parameters!$D$15=1,
        IF(
            SUM(--(ISNUMBER(IF($M$5:$Y$5=1,(M125:Y125),""))))&gt;0,
            MAX(IF(
                ISNUMBER(M125:Y125),
                IF(
                    M$5:Y$5=1,
                    M125:Y125,
                    ""),
                "")),
            MAX(IF(
                ISNUMBER(M125:Y125),
                IF(
                    M$5:Y$5=2,
                    M125:Y125,
                    ""),
                ""))
        ),
        IF(
            Parameters!$D$16=1,
            IFERROR(
                AVERAGE(IF(
                    ISNUMBER(M125:Y125),
                    IF(
                        M$5:Y$5=1,
                        M125:Y125,
                        ""),
                    "")),
                AVERAGE(IF(
                    ISNUMBER(M125:Y125),
                    IF(
                        M$5:Y$5=2,
                        M125:Y125,
                        ""),
                    ""))
            ),
            IF(
                Parameters!$D$17=1,
                IFERROR(
                    IF(
                        OR(
                            IF(
                                ISNUMBER(M125:Y125),
                                IF(
                                    M$5:Y$5=1,
                                    M125:Y125,
                                    ""),
                                "")
                            =0),
                        0,
                        GEOMEAN(IF(
                            ISNUMBER(M125:Y125),
                            IF(
                                M$5:Y$5=1,
                                M125:Y125,
                                ""),
                            ""))
                    ),
                    IF(
                        OR(IF(
                            ISNUMBER(M125:Y125),
                            IF(
                                M$5:Y$5=2,
                                M125:Y125,
                                ""),
                            "")
                            =0),
                        0,
                        GEOMEAN(IF(
                            ISNUMBER(M125:Y125),
                            IF(
                                M$5:Y$5=2,
                                M125:Y125,
                                ""),
                            "")))
                )
            )
        )
    )
)</f>
        <v>0</v>
      </c>
      <c r="J125" s="242">
        <v>46281</v>
      </c>
      <c r="K125" s="242">
        <v>46281</v>
      </c>
      <c r="L125" s="91" t="s">
        <v>203</v>
      </c>
      <c r="M125" s="192">
        <v>1.4285714285714199</v>
      </c>
      <c r="N125" s="192">
        <v>-9.4000000000000306E-2</v>
      </c>
      <c r="O125" s="192">
        <v>0</v>
      </c>
      <c r="P125" s="192" t="s">
        <v>409</v>
      </c>
      <c r="Q125" s="192">
        <v>1</v>
      </c>
      <c r="R125" s="192">
        <v>-4.9999999999999697E-3</v>
      </c>
      <c r="S125" s="192">
        <v>0</v>
      </c>
      <c r="T125" s="192" t="s">
        <v>409</v>
      </c>
      <c r="U125"/>
      <c r="V125"/>
      <c r="W125"/>
      <c r="X125"/>
      <c r="Y125" s="192"/>
      <c r="Z125" s="192"/>
      <c r="AF125" s="34"/>
      <c r="AG125" s="34"/>
      <c r="AH125" s="34"/>
      <c r="AI125" s="34"/>
      <c r="AJ125" s="34"/>
      <c r="AK125" s="34"/>
      <c r="AL125" s="195"/>
      <c r="AM125" s="195"/>
      <c r="AN125" s="80"/>
      <c r="AO125" s="80"/>
      <c r="AP125" s="80"/>
      <c r="AQ125" s="35"/>
    </row>
    <row r="126" spans="1:43" x14ac:dyDescent="0.2">
      <c r="A126" s="84">
        <v>119</v>
      </c>
      <c r="B126" s="84" t="str">
        <f ca="1"/>
        <v>Macao SAR, China</v>
      </c>
      <c r="C126" s="84" t="str">
        <f ca="1"/>
        <v>MAC</v>
      </c>
      <c r="D126" s="219" t="str">
        <f ca="1"/>
        <v>EAS           East Asia &amp; Pacific</v>
      </c>
      <c r="E126" s="219" t="str">
        <f ca="1"/>
        <v>NA</v>
      </c>
      <c r="F126" s="190" t="str">
        <f t="shared" ca="1" si="4"/>
        <v/>
      </c>
      <c r="G126" s="80">
        <f>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t="e" cm="1">
        <f t="array" ref="H126">IF(
    SUM(IF(
            ISNUMBER(
                IF(
                    $M$4:$Y$4,
                    (M126:Y126),
                    "")),
            1,
            0))
        =0,
    NA(),
    IF(
        Parameters!$D$15=1,
        IF(
            SUM(--(ISNUMBER(IF($M$4:$Y$4=1,(M126:Y126),""))))&gt;0,
            MAX(IF(
                ISNUMBER(M126:Y126),
                IF(
                    M$4:Y$4=1,
                    M126:Y126,
                    ""),
                "")),
            MAX(IF(
                ISNUMBER(M126:Y126),
                IF(
                    M$4:Y$4=2,
                    M126:Y126,
                    ""),
                ""))
        ),
        IF(
            Parameters!$D$16=1,
            IFERROR(
                AVERAGE(IF(
                    ISNUMBER(M126:Y126),
                    IF(
                        M$4:Y$4=1,
                        M126:Y126,
                        ""),
                    "")),
                AVERAGE(IF(
                    ISNUMBER(M126:Y126),
                    IF(
                        M$4:Y$4=2,
                        M126:Y126,
                        ""),
                    ""))
            ),
            IF(
                Parameters!$D$17=1,
                IFERROR(
                    IF(
                        OR(
                            IF(
                                ISNUMBER(M126:Y126),
                                IF(
                                    M$4:Y$4=1,
                                    M126:Y126,
                                    ""),
                                "")
                            =0),
                        0,
                        GEOMEAN(IF(
                            ISNUMBER(M126:Y126),
                            IF(
                                M$4:Y$4=1,
                                M126:Y126,
                                ""),
                            ""))
                    ),
                    IF(
                        OR(IF(
                            ISNUMBER(M126:Y126),
                            IF(
                                M$4:Y$4=2,
                                M126:Y126,
                                ""),
                            "")
                            =0),
                        0,
                        GEOMEAN(IF(
                            ISNUMBER(M126:Y126),
                            IF(
                                M$4:Y$4=2,
                                M126:Y126,
                                ""),
                            "")))
                )
            )
        )
    )
)</f>
        <v>#N/A</v>
      </c>
      <c r="I126" s="191" cm="1">
        <f t="array" ref="I126">IF(
    SUM(IF(
            ISNUMBER(
                IF(
                    $M$5:$Y$5,
                    (M126:Y126),
                    "")),
            1,
            0))
        =0,
    NA(),
    IF(
        Parameters!$D$15=1,
        IF(
            SUM(--(ISNUMBER(IF($M$5:$Y$5=1,(M126:Y126),""))))&gt;0,
            MAX(IF(
                ISNUMBER(M126:Y126),
                IF(
                    M$5:Y$5=1,
                    M126:Y126,
                    ""),
                "")),
            MAX(IF(
                ISNUMBER(M126:Y126),
                IF(
                    M$5:Y$5=2,
                    M126:Y126,
                    ""),
                ""))
        ),
        IF(
            Parameters!$D$16=1,
            IFERROR(
                AVERAGE(IF(
                    ISNUMBER(M126:Y126),
                    IF(
                        M$5:Y$5=1,
                        M126:Y126,
                        ""),
                    "")),
                AVERAGE(IF(
                    ISNUMBER(M126:Y126),
                    IF(
                        M$5:Y$5=2,
                        M126:Y126,
                        ""),
                    ""))
            ),
            IF(
                Parameters!$D$17=1,
                IFERROR(
                    IF(
                        OR(
                            IF(
                                ISNUMBER(M126:Y126),
                                IF(
                                    M$5:Y$5=1,
                                    M126:Y126,
                                    ""),
                                "")
                            =0),
                        0,
                        GEOMEAN(IF(
                            ISNUMBER(M126:Y126),
                            IF(
                                M$5:Y$5=1,
                                M126:Y126,
                                ""),
                            ""))
                    ),
                    IF(
                        OR(IF(
                            ISNUMBER(M126:Y126),
                            IF(
                                M$5:Y$5=2,
                                M126:Y126,
                                ""),
                            "")
                            =0),
                        0,
                        GEOMEAN(IF(
                            ISNUMBER(M126:Y126),
                            IF(
                                M$5:Y$5=2,
                                M126:Y126,
                                ""),
                            "")))
                )
            )
        )
    )
)</f>
        <v>0</v>
      </c>
      <c r="J126" s="242" t="s">
        <v>409</v>
      </c>
      <c r="K126" s="242">
        <v>46281</v>
      </c>
      <c r="L126" s="91" t="s">
        <v>680</v>
      </c>
      <c r="M126" s="192" t="s">
        <v>409</v>
      </c>
      <c r="N126" s="192">
        <v>-0.05</v>
      </c>
      <c r="O126" s="192">
        <v>0</v>
      </c>
      <c r="P126" s="192" t="s">
        <v>409</v>
      </c>
      <c r="Q126" s="192" t="s">
        <v>409</v>
      </c>
      <c r="R126" s="192">
        <v>0</v>
      </c>
      <c r="S126" s="192">
        <v>0</v>
      </c>
      <c r="T126" s="192" t="s">
        <v>409</v>
      </c>
      <c r="U126"/>
      <c r="V126"/>
      <c r="W126"/>
      <c r="X126"/>
      <c r="Y126" s="192"/>
      <c r="Z126" s="192"/>
      <c r="AF126" s="34"/>
      <c r="AG126" s="34"/>
      <c r="AH126" s="34"/>
      <c r="AI126" s="34"/>
      <c r="AJ126" s="34"/>
      <c r="AK126" s="34"/>
      <c r="AL126" s="195"/>
      <c r="AM126" s="195"/>
      <c r="AN126" s="80"/>
      <c r="AO126" s="80"/>
      <c r="AP126" s="80"/>
      <c r="AQ126" s="35"/>
    </row>
    <row r="127" spans="1:43" x14ac:dyDescent="0.2">
      <c r="A127" s="84">
        <v>120</v>
      </c>
      <c r="B127" s="84" t="str">
        <f ca="1"/>
        <v>St. Martin (French part)</v>
      </c>
      <c r="C127" s="84" t="str">
        <f ca="1"/>
        <v>MAF</v>
      </c>
      <c r="D127" s="219" t="str">
        <f ca="1"/>
        <v>LCN           Latin America &amp; Caribbean</v>
      </c>
      <c r="E127" s="219" t="str">
        <f ca="1"/>
        <v>NA</v>
      </c>
      <c r="F127" s="190" t="str">
        <f t="shared" ca="1" si="4"/>
        <v/>
      </c>
      <c r="G127" s="80">
        <f>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0</v>
      </c>
      <c r="H127" s="80" t="e" cm="1">
        <f t="array" ref="H127">IF(
    SUM(IF(
            ISNUMBER(
                IF(
                    $M$4:$Y$4,
                    (M127:Y127),
                    "")),
            1,
            0))
        =0,
    NA(),
    IF(
        Parameters!$D$15=1,
        IF(
            SUM(--(ISNUMBER(IF($M$4:$Y$4=1,(M127:Y127),""))))&gt;0,
            MAX(IF(
                ISNUMBER(M127:Y127),
                IF(
                    M$4:Y$4=1,
                    M127:Y127,
                    ""),
                "")),
            MAX(IF(
                ISNUMBER(M127:Y127),
                IF(
                    M$4:Y$4=2,
                    M127:Y127,
                    ""),
                ""))
        ),
        IF(
            Parameters!$D$16=1,
            IFERROR(
                AVERAGE(IF(
                    ISNUMBER(M127:Y127),
                    IF(
                        M$4:Y$4=1,
                        M127:Y127,
                        ""),
                    "")),
                AVERAGE(IF(
                    ISNUMBER(M127:Y127),
                    IF(
                        M$4:Y$4=2,
                        M127:Y127,
                        ""),
                    ""))
            ),
            IF(
                Parameters!$D$17=1,
                IFERROR(
                    IF(
                        OR(
                            IF(
                                ISNUMBER(M127:Y127),
                                IF(
                                    M$4:Y$4=1,
                                    M127:Y127,
                                    ""),
                                "")
                            =0),
                        0,
                        GEOMEAN(IF(
                            ISNUMBER(M127:Y127),
                            IF(
                                M$4:Y$4=1,
                                M127:Y127,
                                ""),
                            ""))
                    ),
                    IF(
                        OR(IF(
                            ISNUMBER(M127:Y127),
                            IF(
                                M$4:Y$4=2,
                                M127:Y127,
                                ""),
                            "")
                            =0),
                        0,
                        GEOMEAN(IF(
                            ISNUMBER(M127:Y127),
                            IF(
                                M$4:Y$4=2,
                                M127:Y127,
                                ""),
                            "")))
                )
            )
        )
    )
)</f>
        <v>#N/A</v>
      </c>
      <c r="I127" s="191" cm="1">
        <f t="array" ref="I127">IF(
    SUM(IF(
            ISNUMBER(
                IF(
                    $M$5:$Y$5,
                    (M127:Y127),
                    "")),
            1,
            0))
        =0,
    NA(),
    IF(
        Parameters!$D$15=1,
        IF(
            SUM(--(ISNUMBER(IF($M$5:$Y$5=1,(M127:Y127),""))))&gt;0,
            MAX(IF(
                ISNUMBER(M127:Y127),
                IF(
                    M$5:Y$5=1,
                    M127:Y127,
                    ""),
                "")),
            MAX(IF(
                ISNUMBER(M127:Y127),
                IF(
                    M$5:Y$5=2,
                    M127:Y127,
                    ""),
                ""))
        ),
        IF(
            Parameters!$D$16=1,
            IFERROR(
                AVERAGE(IF(
                    ISNUMBER(M127:Y127),
                    IF(
                        M$5:Y$5=1,
                        M127:Y127,
                        ""),
                    "")),
                AVERAGE(IF(
                    ISNUMBER(M127:Y127),
                    IF(
                        M$5:Y$5=2,
                        M127:Y127,
                        ""),
                    ""))
            ),
            IF(
                Parameters!$D$17=1,
                IFERROR(
                    IF(
                        OR(
                            IF(
                                ISNUMBER(M127:Y127),
                                IF(
                                    M$5:Y$5=1,
                                    M127:Y127,
                                    ""),
                                "")
                            =0),
                        0,
                        GEOMEAN(IF(
                            ISNUMBER(M127:Y127),
                            IF(
                                M$5:Y$5=1,
                                M127:Y127,
                                ""),
                            ""))
                    ),
                    IF(
                        OR(IF(
                            ISNUMBER(M127:Y127),
                            IF(
                                M$5:Y$5=2,
                                M127:Y127,
                                ""),
                            "")
                            =0),
                        0,
                        GEOMEAN(IF(
                            ISNUMBER(M127:Y127),
                            IF(
                                M$5:Y$5=2,
                                M127:Y127,
                                ""),
                            "")))
                )
            )
        )
    )
)</f>
        <v>0</v>
      </c>
      <c r="J127" s="242" t="s">
        <v>409</v>
      </c>
      <c r="K127" s="242">
        <v>46281</v>
      </c>
      <c r="L127" s="91" t="s">
        <v>681</v>
      </c>
      <c r="M127" s="192" t="s">
        <v>409</v>
      </c>
      <c r="N127" s="192" t="s">
        <v>409</v>
      </c>
      <c r="O127" s="192">
        <v>0</v>
      </c>
      <c r="P127" s="192" t="s">
        <v>409</v>
      </c>
      <c r="Q127" s="192" t="s">
        <v>409</v>
      </c>
      <c r="R127" s="192">
        <v>-9.9999999999999395E-3</v>
      </c>
      <c r="S127" s="192">
        <v>-0.01</v>
      </c>
      <c r="T127" s="192" t="s">
        <v>409</v>
      </c>
      <c r="U127"/>
      <c r="V127"/>
      <c r="W127"/>
      <c r="X127"/>
      <c r="Y127" s="192"/>
      <c r="Z127" s="192"/>
      <c r="AF127" s="34"/>
      <c r="AG127" s="34"/>
      <c r="AH127" s="34"/>
      <c r="AI127" s="34"/>
      <c r="AJ127" s="34"/>
      <c r="AK127" s="34"/>
      <c r="AL127" s="195"/>
      <c r="AM127" s="195"/>
      <c r="AN127" s="80"/>
      <c r="AO127" s="80"/>
      <c r="AP127" s="80"/>
      <c r="AQ127" s="35"/>
    </row>
    <row r="128" spans="1:43" x14ac:dyDescent="0.2">
      <c r="A128" s="84">
        <v>121</v>
      </c>
      <c r="B128" s="84" t="str">
        <f ca="1"/>
        <v>Morocco</v>
      </c>
      <c r="C128" s="84" t="str">
        <f ca="1"/>
        <v>MAR</v>
      </c>
      <c r="D128" s="219" t="str">
        <f ca="1"/>
        <v>MEA           Middle East &amp; North Africa</v>
      </c>
      <c r="E128" s="219" t="str">
        <f ca="1"/>
        <v>IBRD</v>
      </c>
      <c r="F128" s="190" t="str">
        <f t="shared" ca="1" si="4"/>
        <v/>
      </c>
      <c r="G128" s="80">
        <f>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0</v>
      </c>
      <c r="H128" s="80" cm="1">
        <f t="array" ref="H128">IF(
    SUM(IF(
            ISNUMBER(
                IF(
                    $M$4:$Y$4,
                    (M128:Y128),
                    "")),
            1,
            0))
        =0,
    NA(),
    IF(
        Parameters!$D$15=1,
        IF(
            SUM(--(ISNUMBER(IF($M$4:$Y$4=1,(M128:Y128),""))))&gt;0,
            MAX(IF(
                ISNUMBER(M128:Y128),
                IF(
                    M$4:Y$4=1,
                    M128:Y128,
                    ""),
                "")),
            MAX(IF(
                ISNUMBER(M128:Y128),
                IF(
                    M$4:Y$4=2,
                    M128:Y128,
                    ""),
                ""))
        ),
        IF(
            Parameters!$D$16=1,
            IFERROR(
                AVERAGE(IF(
                    ISNUMBER(M128:Y128),
                    IF(
                        M$4:Y$4=1,
                        M128:Y128,
                        ""),
                    "")),
                AVERAGE(IF(
                    ISNUMBER(M128:Y128),
                    IF(
                        M$4:Y$4=2,
                        M128:Y128,
                        ""),
                    ""))
            ),
            IF(
                Parameters!$D$17=1,
                IFERROR(
                    IF(
                        OR(
                            IF(
                                ISNUMBER(M128:Y128),
                                IF(
                                    M$4:Y$4=1,
                                    M128:Y128,
                                    ""),
                                "")
                            =0),
                        0,
                        GEOMEAN(IF(
                            ISNUMBER(M128:Y128),
                            IF(
                                M$4:Y$4=1,
                                M128:Y128,
                                ""),
                            ""))
                    ),
                    IF(
                        OR(IF(
                            ISNUMBER(M128:Y128),
                            IF(
                                M$4:Y$4=2,
                                M128:Y128,
                                ""),
                            "")
                            =0),
                        0,
                        GEOMEAN(IF(
                            ISNUMBER(M128:Y128),
                            IF(
                                M$4:Y$4=2,
                                M128:Y128,
                                ""),
                            "")))
                )
            )
        )
    )
)</f>
        <v>5.8571428571428497</v>
      </c>
      <c r="I128" s="191" cm="1">
        <f t="array" ref="I128">IF(
    SUM(IF(
            ISNUMBER(
                IF(
                    $M$5:$Y$5,
                    (M128:Y128),
                    "")),
            1,
            0))
        =0,
    NA(),
    IF(
        Parameters!$D$15=1,
        IF(
            SUM(--(ISNUMBER(IF($M$5:$Y$5=1,(M128:Y128),""))))&gt;0,
            MAX(IF(
                ISNUMBER(M128:Y128),
                IF(
                    M$5:Y$5=1,
                    M128:Y128,
                    ""),
                "")),
            MAX(IF(
                ISNUMBER(M128:Y128),
                IF(
                    M$5:Y$5=2,
                    M128:Y128,
                    ""),
                ""))
        ),
        IF(
            Parameters!$D$16=1,
            IFERROR(
                AVERAGE(IF(
                    ISNUMBER(M128:Y128),
                    IF(
                        M$5:Y$5=1,
                        M128:Y128,
                        ""),
                    "")),
                AVERAGE(IF(
                    ISNUMBER(M128:Y128),
                    IF(
                        M$5:Y$5=2,
                        M128:Y128,
                        ""),
                    ""))
            ),
            IF(
                Parameters!$D$17=1,
                IFERROR(
                    IF(
                        OR(
                            IF(
                                ISNUMBER(M128:Y128),
                                IF(
                                    M$5:Y$5=1,
                                    M128:Y128,
                                    ""),
                                "")
                            =0),
                        0,
                        GEOMEAN(IF(
                            ISNUMBER(M128:Y128),
                            IF(
                                M$5:Y$5=1,
                                M128:Y128,
                                ""),
                            ""))
                    ),
                    IF(
                        OR(IF(
                            ISNUMBER(M128:Y128),
                            IF(
                                M$5:Y$5=2,
                                M128:Y128,
                                ""),
                            "")
                            =0),
                        0,
                        GEOMEAN(IF(
                            ISNUMBER(M128:Y128),
                            IF(
                                M$5:Y$5=2,
                                M128:Y128,
                                ""),
                            "")))
                )
            )
        )
    )
)</f>
        <v>0</v>
      </c>
      <c r="J128" s="242">
        <v>46281</v>
      </c>
      <c r="K128" s="242">
        <v>44729</v>
      </c>
      <c r="L128" s="91" t="s">
        <v>205</v>
      </c>
      <c r="M128" s="192">
        <v>5.8571428571428497</v>
      </c>
      <c r="N128" s="192">
        <v>-0.3</v>
      </c>
      <c r="O128" s="192">
        <v>0</v>
      </c>
      <c r="P128" s="192" t="s">
        <v>409</v>
      </c>
      <c r="Q128" s="192">
        <v>4.0999999999999996</v>
      </c>
      <c r="R128" s="192">
        <v>-9.99999999999997E-2</v>
      </c>
      <c r="S128" s="192">
        <v>-0.18</v>
      </c>
      <c r="T128" s="192" t="s">
        <v>409</v>
      </c>
      <c r="U128"/>
      <c r="V128"/>
      <c r="W128"/>
      <c r="X128"/>
      <c r="Y128" s="192"/>
      <c r="Z128" s="192"/>
      <c r="AF128" s="34"/>
      <c r="AG128" s="34"/>
      <c r="AH128" s="34"/>
      <c r="AI128" s="34"/>
      <c r="AJ128" s="34"/>
      <c r="AK128" s="34"/>
      <c r="AL128" s="195"/>
      <c r="AM128" s="195"/>
      <c r="AN128" s="80"/>
      <c r="AO128" s="80"/>
      <c r="AP128" s="80"/>
      <c r="AQ128" s="35"/>
    </row>
    <row r="129" spans="1:43" x14ac:dyDescent="0.2">
      <c r="A129" s="84">
        <v>122</v>
      </c>
      <c r="B129" s="84" t="str">
        <f ca="1"/>
        <v>Monaco</v>
      </c>
      <c r="C129" s="84" t="str">
        <f ca="1"/>
        <v>MCO</v>
      </c>
      <c r="D129" s="219" t="str">
        <f ca="1"/>
        <v>ECS           Europe &amp; Central Asia</v>
      </c>
      <c r="E129" s="219" t="str">
        <f ca="1"/>
        <v>NA</v>
      </c>
      <c r="F129" s="190" t="str">
        <f t="shared" ca="1" si="4"/>
        <v/>
      </c>
      <c r="G129" s="80">
        <f>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0</v>
      </c>
      <c r="H129" s="80" t="e" cm="1">
        <f t="array" ref="H129">IF(
    SUM(IF(
            ISNUMBER(
                IF(
                    $M$4:$Y$4,
                    (M129:Y129),
                    "")),
            1,
            0))
        =0,
    NA(),
    IF(
        Parameters!$D$15=1,
        IF(
            SUM(--(ISNUMBER(IF($M$4:$Y$4=1,(M129:Y129),""))))&gt;0,
            MAX(IF(
                ISNUMBER(M129:Y129),
                IF(
                    M$4:Y$4=1,
                    M129:Y129,
                    ""),
                "")),
            MAX(IF(
                ISNUMBER(M129:Y129),
                IF(
                    M$4:Y$4=2,
                    M129:Y129,
                    ""),
                ""))
        ),
        IF(
            Parameters!$D$16=1,
            IFERROR(
                AVERAGE(IF(
                    ISNUMBER(M129:Y129),
                    IF(
                        M$4:Y$4=1,
                        M129:Y129,
                        ""),
                    "")),
                AVERAGE(IF(
                    ISNUMBER(M129:Y129),
                    IF(
                        M$4:Y$4=2,
                        M129:Y129,
                        ""),
                    ""))
            ),
            IF(
                Parameters!$D$17=1,
                IFERROR(
                    IF(
                        OR(
                            IF(
                                ISNUMBER(M129:Y129),
                                IF(
                                    M$4:Y$4=1,
                                    M129:Y129,
                                    ""),
                                "")
                            =0),
                        0,
                        GEOMEAN(IF(
                            ISNUMBER(M129:Y129),
                            IF(
                                M$4:Y$4=1,
                                M129:Y129,
                                ""),
                            ""))
                    ),
                    IF(
                        OR(IF(
                            ISNUMBER(M129:Y129),
                            IF(
                                M$4:Y$4=2,
                                M129:Y129,
                                ""),
                            "")
                            =0),
                        0,
                        GEOMEAN(IF(
                            ISNUMBER(M129:Y129),
                            IF(
                                M$4:Y$4=2,
                                M129:Y129,
                                ""),
                            "")))
                )
            )
        )
    )
)</f>
        <v>#N/A</v>
      </c>
      <c r="I129" s="191" cm="1">
        <f t="array" ref="I129">IF(
    SUM(IF(
            ISNUMBER(
                IF(
                    $M$5:$Y$5,
                    (M129:Y129),
                    "")),
            1,
            0))
        =0,
    NA(),
    IF(
        Parameters!$D$15=1,
        IF(
            SUM(--(ISNUMBER(IF($M$5:$Y$5=1,(M129:Y129),""))))&gt;0,
            MAX(IF(
                ISNUMBER(M129:Y129),
                IF(
                    M$5:Y$5=1,
                    M129:Y129,
                    ""),
                "")),
            MAX(IF(
                ISNUMBER(M129:Y129),
                IF(
                    M$5:Y$5=2,
                    M129:Y129,
                    ""),
                ""))
        ),
        IF(
            Parameters!$D$16=1,
            IFERROR(
                AVERAGE(IF(
                    ISNUMBER(M129:Y129),
                    IF(
                        M$5:Y$5=1,
                        M129:Y129,
                        ""),
                    "")),
                AVERAGE(IF(
                    ISNUMBER(M129:Y129),
                    IF(
                        M$5:Y$5=2,
                        M129:Y129,
                        ""),
                    ""))
            ),
            IF(
                Parameters!$D$17=1,
                IFERROR(
                    IF(
                        OR(
                            IF(
                                ISNUMBER(M129:Y129),
                                IF(
                                    M$5:Y$5=1,
                                    M129:Y129,
                                    ""),
                                "")
                            =0),
                        0,
                        GEOMEAN(IF(
                            ISNUMBER(M129:Y129),
                            IF(
                                M$5:Y$5=1,
                                M129:Y129,
                                ""),
                            ""))
                    ),
                    IF(
                        OR(IF(
                            ISNUMBER(M129:Y129),
                            IF(
                                M$5:Y$5=2,
                                M129:Y129,
                                ""),
                            "")
                            =0),
                        0,
                        GEOMEAN(IF(
                            ISNUMBER(M129:Y129),
                            IF(
                                M$5:Y$5=2,
                                M129:Y129,
                                ""),
                            "")))
                )
            )
        )
    )
)</f>
        <v>0</v>
      </c>
      <c r="J129" s="242" t="s">
        <v>409</v>
      </c>
      <c r="K129" s="242">
        <v>46281</v>
      </c>
      <c r="L129" s="91" t="s">
        <v>682</v>
      </c>
      <c r="M129" s="192" t="s">
        <v>409</v>
      </c>
      <c r="N129" s="192" t="s">
        <v>409</v>
      </c>
      <c r="O129" s="192">
        <v>0</v>
      </c>
      <c r="P129" s="192" t="s">
        <v>409</v>
      </c>
      <c r="Q129" s="192" t="s">
        <v>409</v>
      </c>
      <c r="R129" s="192">
        <v>0</v>
      </c>
      <c r="S129" s="192">
        <v>0</v>
      </c>
      <c r="T129" s="192" t="s">
        <v>409</v>
      </c>
      <c r="U129"/>
      <c r="V129"/>
      <c r="W129"/>
      <c r="X129"/>
      <c r="Y129" s="192"/>
      <c r="Z129" s="192"/>
      <c r="AF129" s="34"/>
      <c r="AG129" s="34"/>
      <c r="AH129" s="34"/>
      <c r="AI129" s="34"/>
      <c r="AJ129" s="34"/>
      <c r="AK129" s="34"/>
      <c r="AL129" s="195"/>
      <c r="AM129" s="195"/>
      <c r="AN129" s="80"/>
      <c r="AO129" s="80"/>
      <c r="AP129" s="80"/>
      <c r="AQ129" s="35"/>
    </row>
    <row r="130" spans="1:43" x14ac:dyDescent="0.2">
      <c r="A130" s="84">
        <v>123</v>
      </c>
      <c r="B130" s="84" t="str">
        <f ca="1"/>
        <v>Moldova</v>
      </c>
      <c r="C130" s="84" t="str">
        <f ca="1"/>
        <v>MDA</v>
      </c>
      <c r="D130" s="219" t="str">
        <f ca="1"/>
        <v>ECS           Europe &amp; Central Asia</v>
      </c>
      <c r="E130" s="219" t="str">
        <f ca="1"/>
        <v>IBRD</v>
      </c>
      <c r="F130" s="190" t="str">
        <f t="shared" ca="1" si="4"/>
        <v/>
      </c>
      <c r="G130" s="80">
        <f>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0</v>
      </c>
      <c r="H130" s="80" cm="1">
        <f t="array" ref="H130">IF(
    SUM(IF(
            ISNUMBER(
                IF(
                    $M$4:$Y$4,
                    (M130:Y130),
                    "")),
            1,
            0))
        =0,
    NA(),
    IF(
        Parameters!$D$15=1,
        IF(
            SUM(--(ISNUMBER(IF($M$4:$Y$4=1,(M130:Y130),""))))&gt;0,
            MAX(IF(
                ISNUMBER(M130:Y130),
                IF(
                    M$4:Y$4=1,
                    M130:Y130,
                    ""),
                "")),
            MAX(IF(
                ISNUMBER(M130:Y130),
                IF(
                    M$4:Y$4=2,
                    M130:Y130,
                    ""),
                ""))
        ),
        IF(
            Parameters!$D$16=1,
            IFERROR(
                AVERAGE(IF(
                    ISNUMBER(M130:Y130),
                    IF(
                        M$4:Y$4=1,
                        M130:Y130,
                        ""),
                    "")),
                AVERAGE(IF(
                    ISNUMBER(M130:Y130),
                    IF(
                        M$4:Y$4=2,
                        M130:Y130,
                        ""),
                    ""))
            ),
            IF(
                Parameters!$D$17=1,
                IFERROR(
                    IF(
                        OR(
                            IF(
                                ISNUMBER(M130:Y130),
                                IF(
                                    M$4:Y$4=1,
                                    M130:Y130,
                                    ""),
                                "")
                            =0),
                        0,
                        GEOMEAN(IF(
                            ISNUMBER(M130:Y130),
                            IF(
                                M$4:Y$4=1,
                                M130:Y130,
                                ""),
                            ""))
                    ),
                    IF(
                        OR(IF(
                            ISNUMBER(M130:Y130),
                            IF(
                                M$4:Y$4=2,
                                M130:Y130,
                                ""),
                            "")
                            =0),
                        0,
                        GEOMEAN(IF(
                            ISNUMBER(M130:Y130),
                            IF(
                                M$4:Y$4=2,
                                M130:Y130,
                                ""),
                            "")))
                )
            )
        )
    )
)</f>
        <v>4.4285714285714199</v>
      </c>
      <c r="I130" s="191" cm="1">
        <f t="array" ref="I130">IF(
    SUM(IF(
            ISNUMBER(
                IF(
                    $M$5:$Y$5,
                    (M130:Y130),
                    "")),
            1,
            0))
        =0,
    NA(),
    IF(
        Parameters!$D$15=1,
        IF(
            SUM(--(ISNUMBER(IF($M$5:$Y$5=1,(M130:Y130),""))))&gt;0,
            MAX(IF(
                ISNUMBER(M130:Y130),
                IF(
                    M$5:Y$5=1,
                    M130:Y130,
                    ""),
                "")),
            MAX(IF(
                ISNUMBER(M130:Y130),
                IF(
                    M$5:Y$5=2,
                    M130:Y130,
                    ""),
                ""))
        ),
        IF(
            Parameters!$D$16=1,
            IFERROR(
                AVERAGE(IF(
                    ISNUMBER(M130:Y130),
                    IF(
                        M$5:Y$5=1,
                        M130:Y130,
                        ""),
                    "")),
                AVERAGE(IF(
                    ISNUMBER(M130:Y130),
                    IF(
                        M$5:Y$5=2,
                        M130:Y130,
                        ""),
                    ""))
            ),
            IF(
                Parameters!$D$17=1,
                IFERROR(
                    IF(
                        OR(
                            IF(
                                ISNUMBER(M130:Y130),
                                IF(
                                    M$5:Y$5=1,
                                    M130:Y130,
                                    ""),
                                "")
                            =0),
                        0,
                        GEOMEAN(IF(
                            ISNUMBER(M130:Y130),
                            IF(
                                M$5:Y$5=1,
                                M130:Y130,
                                ""),
                            ""))
                    ),
                    IF(
                        OR(IF(
                            ISNUMBER(M130:Y130),
                            IF(
                                M$5:Y$5=2,
                                M130:Y130,
                                ""),
                            "")
                            =0),
                        0,
                        GEOMEAN(IF(
                            ISNUMBER(M130:Y130),
                            IF(
                                M$5:Y$5=2,
                                M130:Y130,
                                ""),
                            "")))
                )
            )
        )
    )
)</f>
        <v>0</v>
      </c>
      <c r="J130" s="242">
        <v>46281</v>
      </c>
      <c r="K130" s="242">
        <v>45219</v>
      </c>
      <c r="L130" s="91" t="s">
        <v>206</v>
      </c>
      <c r="M130" s="192">
        <v>4.4285714285714199</v>
      </c>
      <c r="N130" s="192">
        <v>0</v>
      </c>
      <c r="O130" s="192">
        <v>0</v>
      </c>
      <c r="P130" s="192" t="s">
        <v>409</v>
      </c>
      <c r="Q130" s="192">
        <v>3.1</v>
      </c>
      <c r="R130" s="192">
        <v>-5.0000000000000096E-3</v>
      </c>
      <c r="S130" s="192">
        <v>0</v>
      </c>
      <c r="T130" s="192" t="s">
        <v>409</v>
      </c>
      <c r="U130"/>
      <c r="V130"/>
      <c r="W130"/>
      <c r="X130"/>
      <c r="Y130" s="192"/>
      <c r="Z130" s="192"/>
      <c r="AF130" s="34"/>
      <c r="AG130" s="34"/>
      <c r="AH130" s="34"/>
      <c r="AI130" s="34"/>
      <c r="AJ130" s="34"/>
      <c r="AK130" s="34"/>
      <c r="AL130" s="195"/>
      <c r="AM130" s="195"/>
      <c r="AN130" s="80"/>
      <c r="AO130" s="80"/>
      <c r="AP130" s="80"/>
      <c r="AQ130" s="35"/>
    </row>
    <row r="131" spans="1:43" x14ac:dyDescent="0.2">
      <c r="A131" s="84">
        <v>124</v>
      </c>
      <c r="B131" s="84" t="str">
        <f ca="1"/>
        <v>Madagascar</v>
      </c>
      <c r="C131" s="84" t="str">
        <f ca="1"/>
        <v>MDG</v>
      </c>
      <c r="D131" s="219" t="str">
        <f ca="1"/>
        <v>SSF           Sub-Saharan Africa</v>
      </c>
      <c r="E131" s="219" t="str">
        <f ca="1"/>
        <v>IDA</v>
      </c>
      <c r="F131" s="190" t="str">
        <f t="shared" ca="1" si="4"/>
        <v/>
      </c>
      <c r="G131" s="80">
        <f>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0</v>
      </c>
      <c r="H131" s="80" cm="1">
        <f t="array" ref="H131">IF(
    SUM(IF(
            ISNUMBER(
                IF(
                    $M$4:$Y$4,
                    (M131:Y131),
                    "")),
            1,
            0))
        =0,
    NA(),
    IF(
        Parameters!$D$15=1,
        IF(
            SUM(--(ISNUMBER(IF($M$4:$Y$4=1,(M131:Y131),""))))&gt;0,
            MAX(IF(
                ISNUMBER(M131:Y131),
                IF(
                    M$4:Y$4=1,
                    M131:Y131,
                    ""),
                "")),
            MAX(IF(
                ISNUMBER(M131:Y131),
                IF(
                    M$4:Y$4=2,
                    M131:Y131,
                    ""),
                ""))
        ),
        IF(
            Parameters!$D$16=1,
            IFERROR(
                AVERAGE(IF(
                    ISNUMBER(M131:Y131),
                    IF(
                        M$4:Y$4=1,
                        M131:Y131,
                        ""),
                    "")),
                AVERAGE(IF(
                    ISNUMBER(M131:Y131),
                    IF(
                        M$4:Y$4=2,
                        M131:Y131,
                        ""),
                    ""))
            ),
            IF(
                Parameters!$D$17=1,
                IFERROR(
                    IF(
                        OR(
                            IF(
                                ISNUMBER(M131:Y131),
                                IF(
                                    M$4:Y$4=1,
                                    M131:Y131,
                                    ""),
                                "")
                            =0),
                        0,
                        GEOMEAN(IF(
                            ISNUMBER(M131:Y131),
                            IF(
                                M$4:Y$4=1,
                                M131:Y131,
                                ""),
                            ""))
                    ),
                    IF(
                        OR(IF(
                            ISNUMBER(M131:Y131),
                            IF(
                                M$4:Y$4=2,
                                M131:Y131,
                                ""),
                            "")
                            =0),
                        0,
                        GEOMEAN(IF(
                            ISNUMBER(M131:Y131),
                            IF(
                                M$4:Y$4=2,
                                M131:Y131,
                                ""),
                            "")))
                )
            )
        )
    )
)</f>
        <v>9.71428571428571</v>
      </c>
      <c r="I131" s="191" cm="1">
        <f t="array" ref="I131">IF(
    SUM(IF(
            ISNUMBER(
                IF(
                    $M$5:$Y$5,
                    (M131:Y131),
                    "")),
            1,
            0))
        =0,
    NA(),
    IF(
        Parameters!$D$15=1,
        IF(
            SUM(--(ISNUMBER(IF($M$5:$Y$5=1,(M131:Y131),""))))&gt;0,
            MAX(IF(
                ISNUMBER(M131:Y131),
                IF(
                    M$5:Y$5=1,
                    M131:Y131,
                    ""),
                "")),
            MAX(IF(
                ISNUMBER(M131:Y131),
                IF(
                    M$5:Y$5=2,
                    M131:Y131,
                    ""),
                ""))
        ),
        IF(
            Parameters!$D$16=1,
            IFERROR(
                AVERAGE(IF(
                    ISNUMBER(M131:Y131),
                    IF(
                        M$5:Y$5=1,
                        M131:Y131,
                        ""),
                    "")),
                AVERAGE(IF(
                    ISNUMBER(M131:Y131),
                    IF(
                        M$5:Y$5=2,
                        M131:Y131,
                        ""),
                    ""))
            ),
            IF(
                Parameters!$D$17=1,
                IFERROR(
                    IF(
                        OR(
                            IF(
                                ISNUMBER(M131:Y131),
                                IF(
                                    M$5:Y$5=1,
                                    M131:Y131,
                                    ""),
                                "")
                            =0),
                        0,
                        GEOMEAN(IF(
                            ISNUMBER(M131:Y131),
                            IF(
                                M$5:Y$5=1,
                                M131:Y131,
                                ""),
                            ""))
                    ),
                    IF(
                        OR(IF(
                            ISNUMBER(M131:Y131),
                            IF(
                                M$5:Y$5=2,
                                M131:Y131,
                                ""),
                            "")
                            =0),
                        0,
                        GEOMEAN(IF(
                            ISNUMBER(M131:Y131),
                            IF(
                                M$5:Y$5=2,
                                M131:Y131,
                                ""),
                            "")))
                )
            )
        )
    )
)</f>
        <v>0</v>
      </c>
      <c r="J131" s="242">
        <v>46281</v>
      </c>
      <c r="K131" s="242">
        <v>46281</v>
      </c>
      <c r="L131" s="91" t="s">
        <v>208</v>
      </c>
      <c r="M131" s="192">
        <v>9.71428571428571</v>
      </c>
      <c r="N131" s="192" t="s">
        <v>409</v>
      </c>
      <c r="O131" s="192">
        <v>0</v>
      </c>
      <c r="P131" s="192" t="s">
        <v>409</v>
      </c>
      <c r="Q131" s="192">
        <v>6.8</v>
      </c>
      <c r="R131" s="192">
        <v>-0.3</v>
      </c>
      <c r="S131" s="192">
        <v>-0.57000000000000395</v>
      </c>
      <c r="T131" s="192" t="s">
        <v>409</v>
      </c>
      <c r="U131"/>
      <c r="V131"/>
      <c r="W131"/>
      <c r="X131"/>
      <c r="Y131" s="192"/>
      <c r="Z131" s="192"/>
      <c r="AF131" s="34"/>
      <c r="AG131" s="34"/>
      <c r="AH131" s="34"/>
      <c r="AI131" s="34"/>
      <c r="AJ131" s="34"/>
      <c r="AK131" s="34"/>
      <c r="AL131" s="195"/>
      <c r="AM131" s="195"/>
      <c r="AN131" s="80"/>
      <c r="AO131" s="80"/>
      <c r="AP131" s="80"/>
      <c r="AQ131" s="35"/>
    </row>
    <row r="132" spans="1:43" x14ac:dyDescent="0.2">
      <c r="A132" s="84">
        <v>125</v>
      </c>
      <c r="B132" s="84" t="str">
        <f ca="1"/>
        <v>Maldives</v>
      </c>
      <c r="C132" s="84" t="str">
        <f ca="1"/>
        <v>MDV</v>
      </c>
      <c r="D132" s="219" t="str">
        <f ca="1"/>
        <v>SAS           South Asia</v>
      </c>
      <c r="E132" s="219" t="str">
        <f ca="1"/>
        <v>IDA</v>
      </c>
      <c r="F132" s="190" t="str">
        <f t="shared" ca="1" si="4"/>
        <v/>
      </c>
      <c r="G132" s="80">
        <f>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0</v>
      </c>
      <c r="H132" s="80" cm="1">
        <f t="array" ref="H132">IF(
    SUM(IF(
            ISNUMBER(
                IF(
                    $M$4:$Y$4,
                    (M132:Y132),
                    "")),
            1,
            0))
        =0,
    NA(),
    IF(
        Parameters!$D$15=1,
        IF(
            SUM(--(ISNUMBER(IF($M$4:$Y$4=1,(M132:Y132),""))))&gt;0,
            MAX(IF(
                ISNUMBER(M132:Y132),
                IF(
                    M$4:Y$4=1,
                    M132:Y132,
                    ""),
                "")),
            MAX(IF(
                ISNUMBER(M132:Y132),
                IF(
                    M$4:Y$4=2,
                    M132:Y132,
                    ""),
                ""))
        ),
        IF(
            Parameters!$D$16=1,
            IFERROR(
                AVERAGE(IF(
                    ISNUMBER(M132:Y132),
                    IF(
                        M$4:Y$4=1,
                        M132:Y132,
                        ""),
                    "")),
                AVERAGE(IF(
                    ISNUMBER(M132:Y132),
                    IF(
                        M$4:Y$4=2,
                        M132:Y132,
                        ""),
                    ""))
            ),
            IF(
                Parameters!$D$17=1,
                IFERROR(
                    IF(
                        OR(
                            IF(
                                ISNUMBER(M132:Y132),
                                IF(
                                    M$4:Y$4=1,
                                    M132:Y132,
                                    ""),
                                "")
                            =0),
                        0,
                        GEOMEAN(IF(
                            ISNUMBER(M132:Y132),
                            IF(
                                M$4:Y$4=1,
                                M132:Y132,
                                ""),
                            ""))
                    ),
                    IF(
                        OR(IF(
                            ISNUMBER(M132:Y132),
                            IF(
                                M$4:Y$4=2,
                                M132:Y132,
                                ""),
                            "")
                            =0),
                        0,
                        GEOMEAN(IF(
                            ISNUMBER(M132:Y132),
                            IF(
                                M$4:Y$4=2,
                                M132:Y132,
                                ""),
                            "")))
                )
            )
        )
    )
)</f>
        <v>3.5714285714285698</v>
      </c>
      <c r="I132" s="191" cm="1">
        <f t="array" ref="I132">IF(
    SUM(IF(
            ISNUMBER(
                IF(
                    $M$5:$Y$5,
                    (M132:Y132),
                    "")),
            1,
            0))
        =0,
    NA(),
    IF(
        Parameters!$D$15=1,
        IF(
            SUM(--(ISNUMBER(IF($M$5:$Y$5=1,(M132:Y132),""))))&gt;0,
            MAX(IF(
                ISNUMBER(M132:Y132),
                IF(
                    M$5:Y$5=1,
                    M132:Y132,
                    ""),
                "")),
            MAX(IF(
                ISNUMBER(M132:Y132),
                IF(
                    M$5:Y$5=2,
                    M132:Y132,
                    ""),
                ""))
        ),
        IF(
            Parameters!$D$16=1,
            IFERROR(
                AVERAGE(IF(
                    ISNUMBER(M132:Y132),
                    IF(
                        M$5:Y$5=1,
                        M132:Y132,
                        ""),
                    "")),
                AVERAGE(IF(
                    ISNUMBER(M132:Y132),
                    IF(
                        M$5:Y$5=2,
                        M132:Y132,
                        ""),
                    ""))
            ),
            IF(
                Parameters!$D$17=1,
                IFERROR(
                    IF(
                        OR(
                            IF(
                                ISNUMBER(M132:Y132),
                                IF(
                                    M$5:Y$5=1,
                                    M132:Y132,
                                    ""),
                                "")
                            =0),
                        0,
                        GEOMEAN(IF(
                            ISNUMBER(M132:Y132),
                            IF(
                                M$5:Y$5=1,
                                M132:Y132,
                                ""),
                            ""))
                    ),
                    IF(
                        OR(IF(
                            ISNUMBER(M132:Y132),
                            IF(
                                M$5:Y$5=2,
                                M132:Y132,
                                ""),
                            "")
                            =0),
                        0,
                        GEOMEAN(IF(
                            ISNUMBER(M132:Y132),
                            IF(
                                M$5:Y$5=2,
                                M132:Y132,
                                ""),
                            "")))
                )
            )
        )
    )
)</f>
        <v>0</v>
      </c>
      <c r="J132" s="242">
        <v>46281</v>
      </c>
      <c r="K132" s="242">
        <v>46281</v>
      </c>
      <c r="L132" s="91" t="s">
        <v>210</v>
      </c>
      <c r="M132" s="192">
        <v>3.5714285714285698</v>
      </c>
      <c r="N132" s="192" t="s">
        <v>409</v>
      </c>
      <c r="O132" s="192">
        <v>0</v>
      </c>
      <c r="P132" s="192" t="s">
        <v>409</v>
      </c>
      <c r="Q132" s="192">
        <v>2.5</v>
      </c>
      <c r="R132" s="192">
        <v>0</v>
      </c>
      <c r="S132" s="192">
        <v>0</v>
      </c>
      <c r="T132" s="192" t="s">
        <v>409</v>
      </c>
      <c r="U132"/>
      <c r="V132"/>
      <c r="W132"/>
      <c r="X132"/>
      <c r="Y132" s="192"/>
      <c r="Z132" s="192"/>
      <c r="AF132" s="34"/>
      <c r="AG132" s="34"/>
      <c r="AH132" s="34"/>
      <c r="AI132" s="34"/>
      <c r="AJ132" s="34"/>
      <c r="AK132" s="34"/>
      <c r="AL132" s="195"/>
      <c r="AM132" s="195"/>
      <c r="AN132" s="80"/>
      <c r="AO132" s="80"/>
      <c r="AP132" s="80"/>
      <c r="AQ132" s="35"/>
    </row>
    <row r="133" spans="1:43" x14ac:dyDescent="0.2">
      <c r="A133" s="84">
        <v>126</v>
      </c>
      <c r="B133" s="84" t="str">
        <f ca="1"/>
        <v>Mexico</v>
      </c>
      <c r="C133" s="84" t="str">
        <f ca="1"/>
        <v>MEX</v>
      </c>
      <c r="D133" s="219" t="str">
        <f ca="1"/>
        <v>LCN           Latin America &amp; Caribbean</v>
      </c>
      <c r="E133" s="219" t="str">
        <f ca="1"/>
        <v>IBRD</v>
      </c>
      <c r="F133" s="190" t="str">
        <f t="shared" ca="1" si="4"/>
        <v/>
      </c>
      <c r="G133" s="80">
        <f>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0.70386687052920072</v>
      </c>
      <c r="H133" s="80" cm="1">
        <f t="array" ref="H133">IF(
    SUM(IF(
            ISNUMBER(
                IF(
                    $M$4:$Y$4,
                    (M133:Y133),
                    "")),
            1,
            0))
        =0,
    NA(),
    IF(
        Parameters!$D$15=1,
        IF(
            SUM(--(ISNUMBER(IF($M$4:$Y$4=1,(M133:Y133),""))))&gt;0,
            MAX(IF(
                ISNUMBER(M133:Y133),
                IF(
                    M$4:Y$4=1,
                    M133:Y133,
                    ""),
                "")),
            MAX(IF(
                ISNUMBER(M133:Y133),
                IF(
                    M$4:Y$4=2,
                    M133:Y133,
                    ""),
                ""))
        ),
        IF(
            Parameters!$D$16=1,
            IFERROR(
                AVERAGE(IF(
                    ISNUMBER(M133:Y133),
                    IF(
                        M$4:Y$4=1,
                        M133:Y133,
                        ""),
                    "")),
                AVERAGE(IF(
                    ISNUMBER(M133:Y133),
                    IF(
                        M$4:Y$4=2,
                        M133:Y133,
                        ""),
                    ""))
            ),
            IF(
                Parameters!$D$17=1,
                IFERROR(
                    IF(
                        OR(
                            IF(
                                ISNUMBER(M133:Y133),
                                IF(
                                    M$4:Y$4=1,
                                    M133:Y133,
                                    ""),
                                "")
                            =0),
                        0,
                        GEOMEAN(IF(
                            ISNUMBER(M133:Y133),
                            IF(
                                M$4:Y$4=1,
                                M133:Y133,
                                ""),
                            ""))
                    ),
                    IF(
                        OR(IF(
                            ISNUMBER(M133:Y133),
                            IF(
                                M$4:Y$4=2,
                                M133:Y133,
                                ""),
                            "")
                            =0),
                        0,
                        GEOMEAN(IF(
                            ISNUMBER(M133:Y133),
                            IF(
                                M$4:Y$4=2,
                                M133:Y133,
                                ""),
                            "")))
                )
            )
        )
    )
)</f>
        <v>4.8571428571428497</v>
      </c>
      <c r="I133" s="191" cm="1">
        <f t="array" ref="I133">IF(
    SUM(IF(
            ISNUMBER(
                IF(
                    $M$5:$Y$5,
                    (M133:Y133),
                    "")),
            1,
            0))
        =0,
    NA(),
    IF(
        Parameters!$D$15=1,
        IF(
            SUM(--(ISNUMBER(IF($M$5:$Y$5=1,(M133:Y133),""))))&gt;0,
            MAX(IF(
                ISNUMBER(M133:Y133),
                IF(
                    M$5:Y$5=1,
                    M133:Y133,
                    ""),
                "")),
            MAX(IF(
                ISNUMBER(M133:Y133),
                IF(
                    M$5:Y$5=2,
                    M133:Y133,
                    ""),
                ""))
        ),
        IF(
            Parameters!$D$16=1,
            IFERROR(
                AVERAGE(IF(
                    ISNUMBER(M133:Y133),
                    IF(
                        M$5:Y$5=1,
                        M133:Y133,
                        ""),
                    "")),
                AVERAGE(IF(
                    ISNUMBER(M133:Y133),
                    IF(
                        M$5:Y$5=2,
                        M133:Y133,
                        ""),
                    ""))
            ),
            IF(
                Parameters!$D$17=1,
                IFERROR(
                    IF(
                        OR(
                            IF(
                                ISNUMBER(M133:Y133),
                                IF(
                                    M$5:Y$5=1,
                                    M133:Y133,
                                    ""),
                                "")
                            =0),
                        0,
                        GEOMEAN(IF(
                            ISNUMBER(M133:Y133),
                            IF(
                                M$5:Y$5=1,
                                M133:Y133,
                                ""),
                            ""))
                    ),
                    IF(
                        OR(IF(
                            ISNUMBER(M133:Y133),
                            IF(
                                M$5:Y$5=2,
                                M133:Y133,
                                ""),
                            "")
                            =0),
                        0,
                        GEOMEAN(IF(
                            ISNUMBER(M133:Y133),
                            IF(
                                M$5:Y$5=2,
                                M133:Y133,
                                ""),
                            "")))
                )
            )
        )
    )
)</f>
        <v>0.10199999999999999</v>
      </c>
      <c r="J133" s="242">
        <v>46281</v>
      </c>
      <c r="K133" s="242">
        <v>45219</v>
      </c>
      <c r="L133" s="91" t="s">
        <v>212</v>
      </c>
      <c r="M133" s="192">
        <v>4.8571428571428497</v>
      </c>
      <c r="N133" s="192">
        <v>0.10199999999999999</v>
      </c>
      <c r="O133" s="192">
        <v>0</v>
      </c>
      <c r="P133" s="192" t="s">
        <v>409</v>
      </c>
      <c r="Q133" s="192">
        <v>3.4</v>
      </c>
      <c r="R133" s="192">
        <v>-4.9999999999997997E-3</v>
      </c>
      <c r="S133" s="192">
        <v>-2.5000000000000001E-2</v>
      </c>
      <c r="T133" s="192" t="s">
        <v>409</v>
      </c>
      <c r="U133"/>
      <c r="V133"/>
      <c r="W133"/>
      <c r="X133"/>
      <c r="Y133" s="192"/>
      <c r="Z133" s="192"/>
      <c r="AF133" s="34"/>
      <c r="AG133" s="34"/>
      <c r="AH133" s="34"/>
      <c r="AI133" s="34"/>
      <c r="AJ133" s="34"/>
      <c r="AK133" s="34"/>
      <c r="AL133" s="195"/>
      <c r="AM133" s="195"/>
      <c r="AN133" s="80"/>
      <c r="AO133" s="80"/>
      <c r="AP133" s="80"/>
      <c r="AQ133" s="35"/>
    </row>
    <row r="134" spans="1:43" x14ac:dyDescent="0.2">
      <c r="A134" s="84">
        <v>127</v>
      </c>
      <c r="B134" s="84" t="str">
        <f ca="1"/>
        <v>Marshall Islands</v>
      </c>
      <c r="C134" s="84" t="str">
        <f ca="1"/>
        <v>MHL</v>
      </c>
      <c r="D134" s="219" t="str">
        <f ca="1"/>
        <v>EAS           East Asia &amp; Pacific</v>
      </c>
      <c r="E134" s="219" t="str">
        <f ca="1"/>
        <v>IDA</v>
      </c>
      <c r="F134" s="190" t="str">
        <f t="shared" ca="1" si="4"/>
        <v/>
      </c>
      <c r="G134" s="80">
        <f>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0</v>
      </c>
      <c r="H134" s="80" cm="1">
        <f t="array" ref="H134">IF(
    SUM(IF(
            ISNUMBER(
                IF(
                    $M$4:$Y$4,
                    (M134:Y134),
                    "")),
            1,
            0))
        =0,
    NA(),
    IF(
        Parameters!$D$15=1,
        IF(
            SUM(--(ISNUMBER(IF($M$4:$Y$4=1,(M134:Y134),""))))&gt;0,
            MAX(IF(
                ISNUMBER(M134:Y134),
                IF(
                    M$4:Y$4=1,
                    M134:Y134,
                    ""),
                "")),
            MAX(IF(
                ISNUMBER(M134:Y134),
                IF(
                    M$4:Y$4=2,
                    M134:Y134,
                    ""),
                ""))
        ),
        IF(
            Parameters!$D$16=1,
            IFERROR(
                AVERAGE(IF(
                    ISNUMBER(M134:Y134),
                    IF(
                        M$4:Y$4=1,
                        M134:Y134,
                        ""),
                    "")),
                AVERAGE(IF(
                    ISNUMBER(M134:Y134),
                    IF(
                        M$4:Y$4=2,
                        M134:Y134,
                        ""),
                    ""))
            ),
            IF(
                Parameters!$D$17=1,
                IFERROR(
                    IF(
                        OR(
                            IF(
                                ISNUMBER(M134:Y134),
                                IF(
                                    M$4:Y$4=1,
                                    M134:Y134,
                                    ""),
                                "")
                            =0),
                        0,
                        GEOMEAN(IF(
                            ISNUMBER(M134:Y134),
                            IF(
                                M$4:Y$4=1,
                                M134:Y134,
                                ""),
                            ""))
                    ),
                    IF(
                        OR(IF(
                            ISNUMBER(M134:Y134),
                            IF(
                                M$4:Y$4=2,
                                M134:Y134,
                                ""),
                            "")
                            =0),
                        0,
                        GEOMEAN(IF(
                            ISNUMBER(M134:Y134),
                            IF(
                                M$4:Y$4=2,
                                M134:Y134,
                                ""),
                            "")))
                )
            )
        )
    )
)</f>
        <v>6.2857142857142803</v>
      </c>
      <c r="I134" s="191" cm="1">
        <f t="array" ref="I134">IF(
    SUM(IF(
            ISNUMBER(
                IF(
                    $M$5:$Y$5,
                    (M134:Y134),
                    "")),
            1,
            0))
        =0,
    NA(),
    IF(
        Parameters!$D$15=1,
        IF(
            SUM(--(ISNUMBER(IF($M$5:$Y$5=1,(M134:Y134),""))))&gt;0,
            MAX(IF(
                ISNUMBER(M134:Y134),
                IF(
                    M$5:Y$5=1,
                    M134:Y134,
                    ""),
                "")),
            MAX(IF(
                ISNUMBER(M134:Y134),
                IF(
                    M$5:Y$5=2,
                    M134:Y134,
                    ""),
                ""))
        ),
        IF(
            Parameters!$D$16=1,
            IFERROR(
                AVERAGE(IF(
                    ISNUMBER(M134:Y134),
                    IF(
                        M$5:Y$5=1,
                        M134:Y134,
                        ""),
                    "")),
                AVERAGE(IF(
                    ISNUMBER(M134:Y134),
                    IF(
                        M$5:Y$5=2,
                        M134:Y134,
                        ""),
                    ""))
            ),
            IF(
                Parameters!$D$17=1,
                IFERROR(
                    IF(
                        OR(
                            IF(
                                ISNUMBER(M134:Y134),
                                IF(
                                    M$5:Y$5=1,
                                    M134:Y134,
                                    ""),
                                "")
                            =0),
                        0,
                        GEOMEAN(IF(
                            ISNUMBER(M134:Y134),
                            IF(
                                M$5:Y$5=1,
                                M134:Y134,
                                ""),
                            ""))
                    ),
                    IF(
                        OR(IF(
                            ISNUMBER(M134:Y134),
                            IF(
                                M$5:Y$5=2,
                                M134:Y134,
                                ""),
                            "")
                            =0),
                        0,
                        GEOMEAN(IF(
                            ISNUMBER(M134:Y134),
                            IF(
                                M$5:Y$5=2,
                                M134:Y134,
                                ""),
                            "")))
                )
            )
        )
    )
)</f>
        <v>0</v>
      </c>
      <c r="J134" s="242">
        <v>46281</v>
      </c>
      <c r="K134" s="242">
        <v>46281</v>
      </c>
      <c r="L134" s="91" t="s">
        <v>214</v>
      </c>
      <c r="M134" s="192">
        <v>6.2857142857142803</v>
      </c>
      <c r="N134" s="192" t="s">
        <v>409</v>
      </c>
      <c r="O134" s="192">
        <v>0</v>
      </c>
      <c r="P134" s="192" t="s">
        <v>409</v>
      </c>
      <c r="Q134" s="192">
        <v>4.4000000000000004</v>
      </c>
      <c r="R134" s="192">
        <v>-0.69</v>
      </c>
      <c r="S134" s="192">
        <v>-0.19</v>
      </c>
      <c r="T134" s="192" t="s">
        <v>409</v>
      </c>
      <c r="U134"/>
      <c r="V134"/>
      <c r="W134"/>
      <c r="X134"/>
      <c r="Y134" s="192"/>
      <c r="Z134" s="192"/>
      <c r="AF134" s="34"/>
      <c r="AG134" s="34"/>
      <c r="AH134" s="34"/>
      <c r="AI134" s="34"/>
      <c r="AJ134" s="34"/>
      <c r="AK134" s="34"/>
      <c r="AL134" s="195"/>
      <c r="AM134" s="195"/>
      <c r="AN134" s="80"/>
      <c r="AO134" s="80"/>
      <c r="AP134" s="80"/>
      <c r="AQ134" s="35"/>
    </row>
    <row r="135" spans="1:43" x14ac:dyDescent="0.2">
      <c r="A135" s="84">
        <v>128</v>
      </c>
      <c r="B135" s="84" t="str">
        <f ca="1"/>
        <v>North Macedonia</v>
      </c>
      <c r="C135" s="84" t="str">
        <f ca="1"/>
        <v>MKD</v>
      </c>
      <c r="D135" s="219" t="str">
        <f ca="1"/>
        <v>ECS           Europe &amp; Central Asia</v>
      </c>
      <c r="E135" s="219" t="str">
        <f ca="1"/>
        <v>IBRD</v>
      </c>
      <c r="F135" s="190" t="str">
        <f t="shared" ca="1" si="4"/>
        <v/>
      </c>
      <c r="G135" s="80">
        <f>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0</v>
      </c>
      <c r="H135" s="80" cm="1">
        <f t="array" ref="H135">IF(
    SUM(IF(
            ISNUMBER(
                IF(
                    $M$4:$Y$4,
                    (M135:Y135),
                    "")),
            1,
            0))
        =0,
    NA(),
    IF(
        Parameters!$D$15=1,
        IF(
            SUM(--(ISNUMBER(IF($M$4:$Y$4=1,(M135:Y135),""))))&gt;0,
            MAX(IF(
                ISNUMBER(M135:Y135),
                IF(
                    M$4:Y$4=1,
                    M135:Y135,
                    ""),
                "")),
            MAX(IF(
                ISNUMBER(M135:Y135),
                IF(
                    M$4:Y$4=2,
                    M135:Y135,
                    ""),
                ""))
        ),
        IF(
            Parameters!$D$16=1,
            IFERROR(
                AVERAGE(IF(
                    ISNUMBER(M135:Y135),
                    IF(
                        M$4:Y$4=1,
                        M135:Y135,
                        ""),
                    "")),
                AVERAGE(IF(
                    ISNUMBER(M135:Y135),
                    IF(
                        M$4:Y$4=2,
                        M135:Y135,
                        ""),
                    ""))
            ),
            IF(
                Parameters!$D$17=1,
                IFERROR(
                    IF(
                        OR(
                            IF(
                                ISNUMBER(M135:Y135),
                                IF(
                                    M$4:Y$4=1,
                                    M135:Y135,
                                    ""),
                                "")
                            =0),
                        0,
                        GEOMEAN(IF(
                            ISNUMBER(M135:Y135),
                            IF(
                                M$4:Y$4=1,
                                M135:Y135,
                                ""),
                            ""))
                    ),
                    IF(
                        OR(IF(
                            ISNUMBER(M135:Y135),
                            IF(
                                M$4:Y$4=2,
                                M135:Y135,
                                ""),
                            "")
                            =0),
                        0,
                        GEOMEAN(IF(
                            ISNUMBER(M135:Y135),
                            IF(
                                M$4:Y$4=2,
                                M135:Y135,
                                ""),
                            "")))
                )
            )
        )
    )
)</f>
        <v>2.71428571428571</v>
      </c>
      <c r="I135" s="191" cm="1">
        <f t="array" ref="I135">IF(
    SUM(IF(
            ISNUMBER(
                IF(
                    $M$5:$Y$5,
                    (M135:Y135),
                    "")),
            1,
            0))
        =0,
    NA(),
    IF(
        Parameters!$D$15=1,
        IF(
            SUM(--(ISNUMBER(IF($M$5:$Y$5=1,(M135:Y135),""))))&gt;0,
            MAX(IF(
                ISNUMBER(M135:Y135),
                IF(
                    M$5:Y$5=1,
                    M135:Y135,
                    ""),
                "")),
            MAX(IF(
                ISNUMBER(M135:Y135),
                IF(
                    M$5:Y$5=2,
                    M135:Y135,
                    ""),
                ""))
        ),
        IF(
            Parameters!$D$16=1,
            IFERROR(
                AVERAGE(IF(
                    ISNUMBER(M135:Y135),
                    IF(
                        M$5:Y$5=1,
                        M135:Y135,
                        ""),
                    "")),
                AVERAGE(IF(
                    ISNUMBER(M135:Y135),
                    IF(
                        M$5:Y$5=2,
                        M135:Y135,
                        ""),
                    ""))
            ),
            IF(
                Parameters!$D$17=1,
                IFERROR(
                    IF(
                        OR(
                            IF(
                                ISNUMBER(M135:Y135),
                                IF(
                                    M$5:Y$5=1,
                                    M135:Y135,
                                    ""),
                                "")
                            =0),
                        0,
                        GEOMEAN(IF(
                            ISNUMBER(M135:Y135),
                            IF(
                                M$5:Y$5=1,
                                M135:Y135,
                                ""),
                            ""))
                    ),
                    IF(
                        OR(IF(
                            ISNUMBER(M135:Y135),
                            IF(
                                M$5:Y$5=2,
                                M135:Y135,
                                ""),
                            "")
                            =0),
                        0,
                        GEOMEAN(IF(
                            ISNUMBER(M135:Y135),
                            IF(
                                M$5:Y$5=2,
                                M135:Y135,
                                ""),
                            "")))
                )
            )
        )
    )
)</f>
        <v>0</v>
      </c>
      <c r="J135" s="242">
        <v>46281</v>
      </c>
      <c r="K135" s="242">
        <v>46281</v>
      </c>
      <c r="L135" s="91" t="s">
        <v>216</v>
      </c>
      <c r="M135" s="192">
        <v>2.71428571428571</v>
      </c>
      <c r="N135" s="192">
        <v>-0.100000000000001</v>
      </c>
      <c r="O135" s="192">
        <v>0</v>
      </c>
      <c r="P135" s="192" t="s">
        <v>409</v>
      </c>
      <c r="Q135" s="192">
        <v>1.9</v>
      </c>
      <c r="R135" s="192">
        <v>-0.495</v>
      </c>
      <c r="S135" s="192">
        <v>-4.9999999999997997E-3</v>
      </c>
      <c r="T135" s="192" t="s">
        <v>409</v>
      </c>
      <c r="U135"/>
      <c r="V135"/>
      <c r="W135"/>
      <c r="X135"/>
      <c r="Y135" s="192"/>
      <c r="Z135" s="192"/>
      <c r="AF135" s="34"/>
      <c r="AG135" s="34"/>
      <c r="AH135" s="34"/>
      <c r="AI135" s="34"/>
      <c r="AJ135" s="34"/>
      <c r="AK135" s="34"/>
      <c r="AL135" s="195"/>
      <c r="AM135" s="195"/>
      <c r="AN135" s="80"/>
      <c r="AO135" s="80"/>
      <c r="AP135" s="80"/>
      <c r="AQ135" s="35"/>
    </row>
    <row r="136" spans="1:43" x14ac:dyDescent="0.2">
      <c r="A136" s="84">
        <v>129</v>
      </c>
      <c r="B136" s="84" t="str">
        <f ca="1"/>
        <v>Mali</v>
      </c>
      <c r="C136" s="84" t="str">
        <f ca="1"/>
        <v>MLI</v>
      </c>
      <c r="D136" s="219" t="str">
        <f ca="1"/>
        <v>SSF           Sub-Saharan Africa</v>
      </c>
      <c r="E136" s="219" t="str">
        <f ca="1"/>
        <v>IDA</v>
      </c>
      <c r="F136" s="190" t="str">
        <f t="shared" ca="1" si="4"/>
        <v/>
      </c>
      <c r="G136" s="80">
        <f>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0</v>
      </c>
      <c r="H136" s="80" cm="1">
        <f t="array" ref="H136">IF(
    SUM(IF(
            ISNUMBER(
                IF(
                    $M$4:$Y$4,
                    (M136:Y136),
                    "")),
            1,
            0))
        =0,
    NA(),
    IF(
        Parameters!$D$15=1,
        IF(
            SUM(--(ISNUMBER(IF($M$4:$Y$4=1,(M136:Y136),""))))&gt;0,
            MAX(IF(
                ISNUMBER(M136:Y136),
                IF(
                    M$4:Y$4=1,
                    M136:Y136,
                    ""),
                "")),
            MAX(IF(
                ISNUMBER(M136:Y136),
                IF(
                    M$4:Y$4=2,
                    M136:Y136,
                    ""),
                ""))
        ),
        IF(
            Parameters!$D$16=1,
            IFERROR(
                AVERAGE(IF(
                    ISNUMBER(M136:Y136),
                    IF(
                        M$4:Y$4=1,
                        M136:Y136,
                        ""),
                    "")),
                AVERAGE(IF(
                    ISNUMBER(M136:Y136),
                    IF(
                        M$4:Y$4=2,
                        M136:Y136,
                        ""),
                    ""))
            ),
            IF(
                Parameters!$D$17=1,
                IFERROR(
                    IF(
                        OR(
                            IF(
                                ISNUMBER(M136:Y136),
                                IF(
                                    M$4:Y$4=1,
                                    M136:Y136,
                                    ""),
                                "")
                            =0),
                        0,
                        GEOMEAN(IF(
                            ISNUMBER(M136:Y136),
                            IF(
                                M$4:Y$4=1,
                                M136:Y136,
                                ""),
                            ""))
                    ),
                    IF(
                        OR(IF(
                            ISNUMBER(M136:Y136),
                            IF(
                                M$4:Y$4=2,
                                M136:Y136,
                                ""),
                            "")
                            =0),
                        0,
                        GEOMEAN(IF(
                            ISNUMBER(M136:Y136),
                            IF(
                                M$4:Y$4=2,
                                M136:Y136,
                                ""),
                            "")))
                )
            )
        )
    )
)</f>
        <v>10</v>
      </c>
      <c r="I136" s="191" cm="1">
        <f t="array" ref="I136">IF(
    SUM(IF(
            ISNUMBER(
                IF(
                    $M$5:$Y$5,
                    (M136:Y136),
                    "")),
            1,
            0))
        =0,
    NA(),
    IF(
        Parameters!$D$15=1,
        IF(
            SUM(--(ISNUMBER(IF($M$5:$Y$5=1,(M136:Y136),""))))&gt;0,
            MAX(IF(
                ISNUMBER(M136:Y136),
                IF(
                    M$5:Y$5=1,
                    M136:Y136,
                    ""),
                "")),
            MAX(IF(
                ISNUMBER(M136:Y136),
                IF(
                    M$5:Y$5=2,
                    M136:Y136,
                    ""),
                ""))
        ),
        IF(
            Parameters!$D$16=1,
            IFERROR(
                AVERAGE(IF(
                    ISNUMBER(M136:Y136),
                    IF(
                        M$5:Y$5=1,
                        M136:Y136,
                        ""),
                    "")),
                AVERAGE(IF(
                    ISNUMBER(M136:Y136),
                    IF(
                        M$5:Y$5=2,
                        M136:Y136,
                        ""),
                    ""))
            ),
            IF(
                Parameters!$D$17=1,
                IFERROR(
                    IF(
                        OR(
                            IF(
                                ISNUMBER(M136:Y136),
                                IF(
                                    M$5:Y$5=1,
                                    M136:Y136,
                                    ""),
                                "")
                            =0),
                        0,
                        GEOMEAN(IF(
                            ISNUMBER(M136:Y136),
                            IF(
                                M$5:Y$5=1,
                                M136:Y136,
                                ""),
                            ""))
                    ),
                    IF(
                        OR(IF(
                            ISNUMBER(M136:Y136),
                            IF(
                                M$5:Y$5=2,
                                M136:Y136,
                                ""),
                            "")
                            =0),
                        0,
                        GEOMEAN(IF(
                            ISNUMBER(M136:Y136),
                            IF(
                                M$5:Y$5=2,
                                M136:Y136,
                                ""),
                            "")))
                )
            )
        )
    )
)</f>
        <v>0</v>
      </c>
      <c r="J136" s="242">
        <v>46281</v>
      </c>
      <c r="K136" s="242">
        <v>46281</v>
      </c>
      <c r="L136" s="91" t="s">
        <v>218</v>
      </c>
      <c r="M136" s="192">
        <v>10</v>
      </c>
      <c r="N136" s="192" t="s">
        <v>409</v>
      </c>
      <c r="O136" s="192">
        <v>0</v>
      </c>
      <c r="P136" s="192" t="s">
        <v>409</v>
      </c>
      <c r="Q136" s="192">
        <v>7.4</v>
      </c>
      <c r="R136" s="192">
        <v>-0.85499999999999998</v>
      </c>
      <c r="S136" s="192">
        <v>-0.96499999999999897</v>
      </c>
      <c r="T136" s="192" t="s">
        <v>409</v>
      </c>
      <c r="U136"/>
      <c r="V136"/>
      <c r="W136"/>
      <c r="X136"/>
      <c r="Y136" s="192"/>
      <c r="Z136" s="192"/>
      <c r="AF136" s="34"/>
      <c r="AG136" s="34"/>
      <c r="AH136" s="34"/>
      <c r="AI136" s="34"/>
      <c r="AJ136" s="34"/>
      <c r="AK136" s="34"/>
      <c r="AL136" s="195"/>
      <c r="AM136" s="195"/>
      <c r="AN136" s="80"/>
      <c r="AO136" s="80"/>
      <c r="AP136" s="80"/>
      <c r="AQ136" s="35"/>
    </row>
    <row r="137" spans="1:43" x14ac:dyDescent="0.2">
      <c r="A137" s="84">
        <v>130</v>
      </c>
      <c r="B137" s="84" t="str">
        <f ca="1"/>
        <v>Malta</v>
      </c>
      <c r="C137" s="84" t="str">
        <f ca="1"/>
        <v>MLT</v>
      </c>
      <c r="D137" s="219" t="str">
        <f ca="1"/>
        <v>MEA           Middle East &amp; North Africa</v>
      </c>
      <c r="E137" s="219" t="str">
        <f ca="1"/>
        <v>NA</v>
      </c>
      <c r="F137" s="190" t="str">
        <f t="shared" ref="F137:F196" ca="1" si="5">IF(L137 &lt;&gt; C137, "Countries don't match", "")</f>
        <v/>
      </c>
      <c r="G137" s="80">
        <f>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0</v>
      </c>
      <c r="H137" s="80" cm="1">
        <f t="array" ref="H137">IF(
    SUM(IF(
            ISNUMBER(
                IF(
                    $M$4:$Y$4,
                    (M137:Y137),
                    "")),
            1,
            0))
        =0,
    NA(),
    IF(
        Parameters!$D$15=1,
        IF(
            SUM(--(ISNUMBER(IF($M$4:$Y$4=1,(M137:Y137),""))))&gt;0,
            MAX(IF(
                ISNUMBER(M137:Y137),
                IF(
                    M$4:Y$4=1,
                    M137:Y137,
                    ""),
                "")),
            MAX(IF(
                ISNUMBER(M137:Y137),
                IF(
                    M$4:Y$4=2,
                    M137:Y137,
                    ""),
                ""))
        ),
        IF(
            Parameters!$D$16=1,
            IFERROR(
                AVERAGE(IF(
                    ISNUMBER(M137:Y137),
                    IF(
                        M$4:Y$4=1,
                        M137:Y137,
                        ""),
                    "")),
                AVERAGE(IF(
                    ISNUMBER(M137:Y137),
                    IF(
                        M$4:Y$4=2,
                        M137:Y137,
                        ""),
                    ""))
            ),
            IF(
                Parameters!$D$17=1,
                IFERROR(
                    IF(
                        OR(
                            IF(
                                ISNUMBER(M137:Y137),
                                IF(
                                    M$4:Y$4=1,
                                    M137:Y137,
                                    ""),
                                "")
                            =0),
                        0,
                        GEOMEAN(IF(
                            ISNUMBER(M137:Y137),
                            IF(
                                M$4:Y$4=1,
                                M137:Y137,
                                ""),
                            ""))
                    ),
                    IF(
                        OR(IF(
                            ISNUMBER(M137:Y137),
                            IF(
                                M$4:Y$4=2,
                                M137:Y137,
                                ""),
                            "")
                            =0),
                        0,
                        GEOMEAN(IF(
                            ISNUMBER(M137:Y137),
                            IF(
                                M$4:Y$4=2,
                                M137:Y137,
                                ""),
                            "")))
                )
            )
        )
    )
)</f>
        <v>0.71428571428571297</v>
      </c>
      <c r="I137" s="191" cm="1">
        <f t="array" ref="I137">IF(
    SUM(IF(
            ISNUMBER(
                IF(
                    $M$5:$Y$5,
                    (M137:Y137),
                    "")),
            1,
            0))
        =0,
    NA(),
    IF(
        Parameters!$D$15=1,
        IF(
            SUM(--(ISNUMBER(IF($M$5:$Y$5=1,(M137:Y137),""))))&gt;0,
            MAX(IF(
                ISNUMBER(M137:Y137),
                IF(
                    M$5:Y$5=1,
                    M137:Y137,
                    ""),
                "")),
            MAX(IF(
                ISNUMBER(M137:Y137),
                IF(
                    M$5:Y$5=2,
                    M137:Y137,
                    ""),
                ""))
        ),
        IF(
            Parameters!$D$16=1,
            IFERROR(
                AVERAGE(IF(
                    ISNUMBER(M137:Y137),
                    IF(
                        M$5:Y$5=1,
                        M137:Y137,
                        ""),
                    "")),
                AVERAGE(IF(
                    ISNUMBER(M137:Y137),
                    IF(
                        M$5:Y$5=2,
                        M137:Y137,
                        ""),
                    ""))
            ),
            IF(
                Parameters!$D$17=1,
                IFERROR(
                    IF(
                        OR(
                            IF(
                                ISNUMBER(M137:Y137),
                                IF(
                                    M$5:Y$5=1,
                                    M137:Y137,
                                    ""),
                                "")
                            =0),
                        0,
                        GEOMEAN(IF(
                            ISNUMBER(M137:Y137),
                            IF(
                                M$5:Y$5=1,
                                M137:Y137,
                                ""),
                            ""))
                    ),
                    IF(
                        OR(IF(
                            ISNUMBER(M137:Y137),
                            IF(
                                M$5:Y$5=2,
                                M137:Y137,
                                ""),
                            "")
                            =0),
                        0,
                        GEOMEAN(IF(
                            ISNUMBER(M137:Y137),
                            IF(
                                M$5:Y$5=2,
                                M137:Y137,
                                ""),
                            "")))
                )
            )
        )
    )
)</f>
        <v>0</v>
      </c>
      <c r="J137" s="242">
        <v>45190</v>
      </c>
      <c r="K137" s="242">
        <v>46281</v>
      </c>
      <c r="L137" s="91" t="s">
        <v>220</v>
      </c>
      <c r="M137" s="192">
        <v>0.71428571428571297</v>
      </c>
      <c r="N137" s="192">
        <v>0</v>
      </c>
      <c r="O137" s="192">
        <v>0</v>
      </c>
      <c r="P137" s="192" t="s">
        <v>409</v>
      </c>
      <c r="Q137" s="192">
        <v>0.5</v>
      </c>
      <c r="R137" s="192">
        <v>-0.01</v>
      </c>
      <c r="S137" s="192">
        <v>-4.9999999999999697E-3</v>
      </c>
      <c r="T137" s="192" t="s">
        <v>409</v>
      </c>
      <c r="U137"/>
      <c r="V137"/>
      <c r="W137"/>
      <c r="X137"/>
      <c r="Y137" s="192"/>
      <c r="Z137" s="192"/>
      <c r="AF137" s="34"/>
      <c r="AG137" s="34"/>
      <c r="AH137" s="34"/>
      <c r="AI137" s="34"/>
      <c r="AJ137" s="34"/>
      <c r="AK137" s="34"/>
      <c r="AL137" s="195"/>
      <c r="AM137" s="195"/>
      <c r="AN137" s="80"/>
      <c r="AO137" s="80"/>
      <c r="AP137" s="80"/>
      <c r="AQ137" s="35"/>
    </row>
    <row r="138" spans="1:43" x14ac:dyDescent="0.2">
      <c r="A138" s="84">
        <v>131</v>
      </c>
      <c r="B138" s="84" t="str">
        <f ca="1"/>
        <v>Myanmar</v>
      </c>
      <c r="C138" s="84" t="str">
        <f ca="1"/>
        <v>MMR</v>
      </c>
      <c r="D138" s="219" t="str">
        <f ca="1"/>
        <v>EAS           East Asia &amp; Pacific</v>
      </c>
      <c r="E138" s="219" t="str">
        <f ca="1"/>
        <v>IDA</v>
      </c>
      <c r="F138" s="190" t="str">
        <f t="shared" ca="1" si="5"/>
        <v/>
      </c>
      <c r="G138" s="80">
        <f>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8.6189160737133417</v>
      </c>
      <c r="H138" s="80" cm="1">
        <f t="array" ref="H138">IF(
    SUM(IF(
            ISNUMBER(
                IF(
                    $M$4:$Y$4,
                    (M138:Y138),
                    "")),
            1,
            0))
        =0,
    NA(),
    IF(
        Parameters!$D$15=1,
        IF(
            SUM(--(ISNUMBER(IF($M$4:$Y$4=1,(M138:Y138),""))))&gt;0,
            MAX(IF(
                ISNUMBER(M138:Y138),
                IF(
                    M$4:Y$4=1,
                    M138:Y138,
                    ""),
                "")),
            MAX(IF(
                ISNUMBER(M138:Y138),
                IF(
                    M$4:Y$4=2,
                    M138:Y138,
                    ""),
                ""))
        ),
        IF(
            Parameters!$D$16=1,
            IFERROR(
                AVERAGE(IF(
                    ISNUMBER(M138:Y138),
                    IF(
                        M$4:Y$4=1,
                        M138:Y138,
                        ""),
                    "")),
                AVERAGE(IF(
                    ISNUMBER(M138:Y138),
                    IF(
                        M$4:Y$4=2,
                        M138:Y138,
                        ""),
                    ""))
            ),
            IF(
                Parameters!$D$17=1,
                IFERROR(
                    IF(
                        OR(
                            IF(
                                ISNUMBER(M138:Y138),
                                IF(
                                    M$4:Y$4=1,
                                    M138:Y138,
                                    ""),
                                "")
                            =0),
                        0,
                        GEOMEAN(IF(
                            ISNUMBER(M138:Y138),
                            IF(
                                M$4:Y$4=1,
                                M138:Y138,
                                ""),
                            ""))
                    ),
                    IF(
                        OR(IF(
                            ISNUMBER(M138:Y138),
                            IF(
                                M$4:Y$4=2,
                                M138:Y138,
                                ""),
                            "")
                            =0),
                        0,
                        GEOMEAN(IF(
                            ISNUMBER(M138:Y138),
                            IF(
                                M$4:Y$4=2,
                                M138:Y138,
                                ""),
                            "")))
                )
            )
        )
    )
)</f>
        <v>7.4285714285714199</v>
      </c>
      <c r="I138" s="191" cm="1">
        <f t="array" ref="I138">IF(
    SUM(IF(
            ISNUMBER(
                IF(
                    $M$5:$Y$5,
                    (M138:Y138),
                    "")),
            1,
            0))
        =0,
    NA(),
    IF(
        Parameters!$D$15=1,
        IF(
            SUM(--(ISNUMBER(IF($M$5:$Y$5=1,(M138:Y138),""))))&gt;0,
            MAX(IF(
                ISNUMBER(M138:Y138),
                IF(
                    M$5:Y$5=1,
                    M138:Y138,
                    ""),
                "")),
            MAX(IF(
                ISNUMBER(M138:Y138),
                IF(
                    M$5:Y$5=2,
                    M138:Y138,
                    ""),
                ""))
        ),
        IF(
            Parameters!$D$16=1,
            IFERROR(
                AVERAGE(IF(
                    ISNUMBER(M138:Y138),
                    IF(
                        M$5:Y$5=1,
                        M138:Y138,
                        ""),
                    "")),
                AVERAGE(IF(
                    ISNUMBER(M138:Y138),
                    IF(
                        M$5:Y$5=2,
                        M138:Y138,
                        ""),
                    ""))
            ),
            IF(
                Parameters!$D$17=1,
                IFERROR(
                    IF(
                        OR(
                            IF(
                                ISNUMBER(M138:Y138),
                                IF(
                                    M$5:Y$5=1,
                                    M138:Y138,
                                    ""),
                                "")
                            =0),
                        0,
                        GEOMEAN(IF(
                            ISNUMBER(M138:Y138),
                            IF(
                                M$5:Y$5=1,
                                M138:Y138,
                                ""),
                            ""))
                    ),
                    IF(
                        OR(IF(
                            ISNUMBER(M138:Y138),
                            IF(
                                M$5:Y$5=2,
                                M138:Y138,
                                ""),
                            "")
                            =0),
                        0,
                        GEOMEAN(IF(
                            ISNUMBER(M138:Y138),
                            IF(
                                M$5:Y$5=2,
                                M138:Y138,
                                ""),
                            "")))
                )
            )
        )
    )
)</f>
        <v>10</v>
      </c>
      <c r="J138" s="242">
        <v>46281</v>
      </c>
      <c r="K138" s="242">
        <v>46281</v>
      </c>
      <c r="L138" s="91" t="s">
        <v>222</v>
      </c>
      <c r="M138" s="192">
        <v>7.4285714285714199</v>
      </c>
      <c r="N138" s="192" t="s">
        <v>409</v>
      </c>
      <c r="O138" s="192">
        <v>10</v>
      </c>
      <c r="P138" s="192" t="s">
        <v>409</v>
      </c>
      <c r="Q138" s="192">
        <v>5.2</v>
      </c>
      <c r="R138" s="192">
        <v>1.08</v>
      </c>
      <c r="S138" s="192">
        <v>-0.78500000000000203</v>
      </c>
      <c r="T138" s="192" t="s">
        <v>409</v>
      </c>
      <c r="U138"/>
      <c r="V138"/>
      <c r="W138"/>
      <c r="X138"/>
      <c r="Y138" s="192"/>
      <c r="Z138" s="192"/>
      <c r="AF138" s="34"/>
      <c r="AG138" s="34"/>
      <c r="AH138" s="34"/>
      <c r="AI138" s="34"/>
      <c r="AJ138" s="34"/>
      <c r="AK138" s="34"/>
      <c r="AL138" s="195"/>
      <c r="AM138" s="195"/>
      <c r="AN138" s="80"/>
      <c r="AO138" s="80"/>
      <c r="AP138" s="80"/>
      <c r="AQ138" s="35"/>
    </row>
    <row r="139" spans="1:43" x14ac:dyDescent="0.2">
      <c r="A139" s="84">
        <v>132</v>
      </c>
      <c r="B139" s="84" t="str">
        <f ca="1"/>
        <v>Montenegro</v>
      </c>
      <c r="C139" s="84" t="str">
        <f ca="1"/>
        <v>MNE</v>
      </c>
      <c r="D139" s="219" t="str">
        <f ca="1"/>
        <v>ECS           Europe &amp; Central Asia</v>
      </c>
      <c r="E139" s="219" t="str">
        <f ca="1"/>
        <v>IBRD</v>
      </c>
      <c r="F139" s="190" t="str">
        <f t="shared" ca="1" si="5"/>
        <v/>
      </c>
      <c r="G139" s="80">
        <f>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0</v>
      </c>
      <c r="H139" s="80" cm="1">
        <f t="array" ref="H139">IF(
    SUM(IF(
            ISNUMBER(
                IF(
                    $M$4:$Y$4,
                    (M139:Y139),
                    "")),
            1,
            0))
        =0,
    NA(),
    IF(
        Parameters!$D$15=1,
        IF(
            SUM(--(ISNUMBER(IF($M$4:$Y$4=1,(M139:Y139),""))))&gt;0,
            MAX(IF(
                ISNUMBER(M139:Y139),
                IF(
                    M$4:Y$4=1,
                    M139:Y139,
                    ""),
                "")),
            MAX(IF(
                ISNUMBER(M139:Y139),
                IF(
                    M$4:Y$4=2,
                    M139:Y139,
                    ""),
                ""))
        ),
        IF(
            Parameters!$D$16=1,
            IFERROR(
                AVERAGE(IF(
                    ISNUMBER(M139:Y139),
                    IF(
                        M$4:Y$4=1,
                        M139:Y139,
                        ""),
                    "")),
                AVERAGE(IF(
                    ISNUMBER(M139:Y139),
                    IF(
                        M$4:Y$4=2,
                        M139:Y139,
                        ""),
                    ""))
            ),
            IF(
                Parameters!$D$17=1,
                IFERROR(
                    IF(
                        OR(
                            IF(
                                ISNUMBER(M139:Y139),
                                IF(
                                    M$4:Y$4=1,
                                    M139:Y139,
                                    ""),
                                "")
                            =0),
                        0,
                        GEOMEAN(IF(
                            ISNUMBER(M139:Y139),
                            IF(
                                M$4:Y$4=1,
                                M139:Y139,
                                ""),
                            ""))
                    ),
                    IF(
                        OR(IF(
                            ISNUMBER(M139:Y139),
                            IF(
                                M$4:Y$4=2,
                                M139:Y139,
                                ""),
                            "")
                            =0),
                        0,
                        GEOMEAN(IF(
                            ISNUMBER(M139:Y139),
                            IF(
                                M$4:Y$4=2,
                                M139:Y139,
                                ""),
                            "")))
                )
            )
        )
    )
)</f>
        <v>3.4285714285714199</v>
      </c>
      <c r="I139" s="191" cm="1">
        <f t="array" ref="I139">IF(
    SUM(IF(
            ISNUMBER(
                IF(
                    $M$5:$Y$5,
                    (M139:Y139),
                    "")),
            1,
            0))
        =0,
    NA(),
    IF(
        Parameters!$D$15=1,
        IF(
            SUM(--(ISNUMBER(IF($M$5:$Y$5=1,(M139:Y139),""))))&gt;0,
            MAX(IF(
                ISNUMBER(M139:Y139),
                IF(
                    M$5:Y$5=1,
                    M139:Y139,
                    ""),
                "")),
            MAX(IF(
                ISNUMBER(M139:Y139),
                IF(
                    M$5:Y$5=2,
                    M139:Y139,
                    ""),
                ""))
        ),
        IF(
            Parameters!$D$16=1,
            IFERROR(
                AVERAGE(IF(
                    ISNUMBER(M139:Y139),
                    IF(
                        M$5:Y$5=1,
                        M139:Y139,
                        ""),
                    "")),
                AVERAGE(IF(
                    ISNUMBER(M139:Y139),
                    IF(
                        M$5:Y$5=2,
                        M139:Y139,
                        ""),
                    ""))
            ),
            IF(
                Parameters!$D$17=1,
                IFERROR(
                    IF(
                        OR(
                            IF(
                                ISNUMBER(M139:Y139),
                                IF(
                                    M$5:Y$5=1,
                                    M139:Y139,
                                    ""),
                                "")
                            =0),
                        0,
                        GEOMEAN(IF(
                            ISNUMBER(M139:Y139),
                            IF(
                                M$5:Y$5=1,
                                M139:Y139,
                                ""),
                            ""))
                    ),
                    IF(
                        OR(IF(
                            ISNUMBER(M139:Y139),
                            IF(
                                M$5:Y$5=2,
                                M139:Y139,
                                ""),
                            "")
                            =0),
                        0,
                        GEOMEAN(IF(
                            ISNUMBER(M139:Y139),
                            IF(
                                M$5:Y$5=2,
                                M139:Y139,
                                ""),
                            "")))
                )
            )
        )
    )
)</f>
        <v>0</v>
      </c>
      <c r="J139" s="242">
        <v>45765</v>
      </c>
      <c r="K139" s="242">
        <v>46281</v>
      </c>
      <c r="L139" s="91" t="s">
        <v>224</v>
      </c>
      <c r="M139" s="192">
        <v>3.4285714285714199</v>
      </c>
      <c r="N139" s="192" t="s">
        <v>409</v>
      </c>
      <c r="O139" s="192">
        <v>0</v>
      </c>
      <c r="P139" s="192" t="s">
        <v>409</v>
      </c>
      <c r="Q139" s="192">
        <v>2.4</v>
      </c>
      <c r="R139" s="192">
        <v>-4.9999999999999697E-2</v>
      </c>
      <c r="S139" s="192">
        <v>-0.12</v>
      </c>
      <c r="T139" s="192" t="s">
        <v>409</v>
      </c>
      <c r="U139"/>
      <c r="V139"/>
      <c r="W139"/>
      <c r="X139"/>
      <c r="Y139" s="192"/>
      <c r="Z139" s="192"/>
      <c r="AF139" s="34"/>
      <c r="AG139" s="34"/>
      <c r="AH139" s="34"/>
      <c r="AI139" s="34"/>
      <c r="AJ139" s="34"/>
      <c r="AK139" s="34"/>
      <c r="AL139" s="195"/>
      <c r="AM139" s="195"/>
      <c r="AN139" s="80"/>
      <c r="AO139" s="80"/>
      <c r="AP139" s="80"/>
      <c r="AQ139" s="35"/>
    </row>
    <row r="140" spans="1:43" x14ac:dyDescent="0.2">
      <c r="A140" s="84">
        <v>133</v>
      </c>
      <c r="B140" s="84" t="str">
        <f ca="1"/>
        <v>Mongolia</v>
      </c>
      <c r="C140" s="84" t="str">
        <f ca="1"/>
        <v>MNG</v>
      </c>
      <c r="D140" s="219" t="str">
        <f ca="1"/>
        <v>EAS           East Asia &amp; Pacific</v>
      </c>
      <c r="E140" s="219" t="str">
        <f ca="1"/>
        <v>IBRD</v>
      </c>
      <c r="F140" s="190" t="str">
        <f t="shared" ca="1" si="5"/>
        <v/>
      </c>
      <c r="G140" s="80">
        <f>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0</v>
      </c>
      <c r="H140" s="80" cm="1">
        <f t="array" ref="H140">IF(
    SUM(IF(
            ISNUMBER(
                IF(
                    $M$4:$Y$4,
                    (M140:Y140),
                    "")),
            1,
            0))
        =0,
    NA(),
    IF(
        Parameters!$D$15=1,
        IF(
            SUM(--(ISNUMBER(IF($M$4:$Y$4=1,(M140:Y140),""))))&gt;0,
            MAX(IF(
                ISNUMBER(M140:Y140),
                IF(
                    M$4:Y$4=1,
                    M140:Y140,
                    ""),
                "")),
            MAX(IF(
                ISNUMBER(M140:Y140),
                IF(
                    M$4:Y$4=2,
                    M140:Y140,
                    ""),
                ""))
        ),
        IF(
            Parameters!$D$16=1,
            IFERROR(
                AVERAGE(IF(
                    ISNUMBER(M140:Y140),
                    IF(
                        M$4:Y$4=1,
                        M140:Y140,
                        ""),
                    "")),
                AVERAGE(IF(
                    ISNUMBER(M140:Y140),
                    IF(
                        M$4:Y$4=2,
                        M140:Y140,
                        ""),
                    ""))
            ),
            IF(
                Parameters!$D$17=1,
                IFERROR(
                    IF(
                        OR(
                            IF(
                                ISNUMBER(M140:Y140),
                                IF(
                                    M$4:Y$4=1,
                                    M140:Y140,
                                    ""),
                                "")
                            =0),
                        0,
                        GEOMEAN(IF(
                            ISNUMBER(M140:Y140),
                            IF(
                                M$4:Y$4=1,
                                M140:Y140,
                                ""),
                            ""))
                    ),
                    IF(
                        OR(IF(
                            ISNUMBER(M140:Y140),
                            IF(
                                M$4:Y$4=2,
                                M140:Y140,
                                ""),
                            "")
                            =0),
                        0,
                        GEOMEAN(IF(
                            ISNUMBER(M140:Y140),
                            IF(
                                M$4:Y$4=2,
                                M140:Y140,
                                ""),
                            "")))
                )
            )
        )
    )
)</f>
        <v>4.8571428571428497</v>
      </c>
      <c r="I140" s="191" cm="1">
        <f t="array" ref="I140">IF(
    SUM(IF(
            ISNUMBER(
                IF(
                    $M$5:$Y$5,
                    (M140:Y140),
                    "")),
            1,
            0))
        =0,
    NA(),
    IF(
        Parameters!$D$15=1,
        IF(
            SUM(--(ISNUMBER(IF($M$5:$Y$5=1,(M140:Y140),""))))&gt;0,
            MAX(IF(
                ISNUMBER(M140:Y140),
                IF(
                    M$5:Y$5=1,
                    M140:Y140,
                    ""),
                "")),
            MAX(IF(
                ISNUMBER(M140:Y140),
                IF(
                    M$5:Y$5=2,
                    M140:Y140,
                    ""),
                ""))
        ),
        IF(
            Parameters!$D$16=1,
            IFERROR(
                AVERAGE(IF(
                    ISNUMBER(M140:Y140),
                    IF(
                        M$5:Y$5=1,
                        M140:Y140,
                        ""),
                    "")),
                AVERAGE(IF(
                    ISNUMBER(M140:Y140),
                    IF(
                        M$5:Y$5=2,
                        M140:Y140,
                        ""),
                    ""))
            ),
            IF(
                Parameters!$D$17=1,
                IFERROR(
                    IF(
                        OR(
                            IF(
                                ISNUMBER(M140:Y140),
                                IF(
                                    M$5:Y$5=1,
                                    M140:Y140,
                                    ""),
                                "")
                            =0),
                        0,
                        GEOMEAN(IF(
                            ISNUMBER(M140:Y140),
                            IF(
                                M$5:Y$5=1,
                                M140:Y140,
                                ""),
                            ""))
                    ),
                    IF(
                        OR(IF(
                            ISNUMBER(M140:Y140),
                            IF(
                                M$5:Y$5=2,
                                M140:Y140,
                                ""),
                            "")
                            =0),
                        0,
                        GEOMEAN(IF(
                            ISNUMBER(M140:Y140),
                            IF(
                                M$5:Y$5=2,
                                M140:Y140,
                                ""),
                            "")))
                )
            )
        )
    )
)</f>
        <v>0</v>
      </c>
      <c r="J140" s="242">
        <v>45765</v>
      </c>
      <c r="K140" s="242">
        <v>45023</v>
      </c>
      <c r="L140" s="91" t="s">
        <v>226</v>
      </c>
      <c r="M140" s="192">
        <v>4.8571428571428497</v>
      </c>
      <c r="N140" s="192">
        <v>-0.309999999999999</v>
      </c>
      <c r="O140" s="192">
        <v>0</v>
      </c>
      <c r="P140" s="192" t="s">
        <v>409</v>
      </c>
      <c r="Q140" s="192">
        <v>3.4</v>
      </c>
      <c r="R140" s="192">
        <v>-0.04</v>
      </c>
      <c r="S140" s="192">
        <v>-1.4999999999999999E-2</v>
      </c>
      <c r="T140" s="192" t="s">
        <v>409</v>
      </c>
      <c r="U140"/>
      <c r="V140"/>
      <c r="W140"/>
      <c r="X140"/>
      <c r="Y140" s="192"/>
      <c r="Z140" s="192"/>
      <c r="AF140" s="34"/>
      <c r="AG140" s="34"/>
      <c r="AH140" s="34"/>
      <c r="AI140" s="34"/>
      <c r="AJ140" s="34"/>
      <c r="AK140" s="34"/>
      <c r="AL140" s="195"/>
      <c r="AM140" s="195"/>
      <c r="AN140" s="80"/>
      <c r="AO140" s="80"/>
      <c r="AP140" s="80"/>
      <c r="AQ140" s="35"/>
    </row>
    <row r="141" spans="1:43" x14ac:dyDescent="0.2">
      <c r="A141" s="84">
        <v>134</v>
      </c>
      <c r="B141" s="84" t="str">
        <f ca="1"/>
        <v>Northern Mariana Islands</v>
      </c>
      <c r="C141" s="84" t="str">
        <f ca="1"/>
        <v>MNP</v>
      </c>
      <c r="D141" s="219" t="str">
        <f ca="1"/>
        <v>EAS           East Asia &amp; Pacific</v>
      </c>
      <c r="E141" s="219" t="str">
        <f ca="1"/>
        <v>NA</v>
      </c>
      <c r="F141" s="190" t="str">
        <f t="shared" ca="1" si="5"/>
        <v/>
      </c>
      <c r="G141" s="80">
        <f>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0</v>
      </c>
      <c r="H141" s="80" t="e" cm="1">
        <f t="array" ref="H141">IF(
    SUM(IF(
            ISNUMBER(
                IF(
                    $M$4:$Y$4,
                    (M141:Y141),
                    "")),
            1,
            0))
        =0,
    NA(),
    IF(
        Parameters!$D$15=1,
        IF(
            SUM(--(ISNUMBER(IF($M$4:$Y$4=1,(M141:Y141),""))))&gt;0,
            MAX(IF(
                ISNUMBER(M141:Y141),
                IF(
                    M$4:Y$4=1,
                    M141:Y141,
                    ""),
                "")),
            MAX(IF(
                ISNUMBER(M141:Y141),
                IF(
                    M$4:Y$4=2,
                    M141:Y141,
                    ""),
                ""))
        ),
        IF(
            Parameters!$D$16=1,
            IFERROR(
                AVERAGE(IF(
                    ISNUMBER(M141:Y141),
                    IF(
                        M$4:Y$4=1,
                        M141:Y141,
                        ""),
                    "")),
                AVERAGE(IF(
                    ISNUMBER(M141:Y141),
                    IF(
                        M$4:Y$4=2,
                        M141:Y141,
                        ""),
                    ""))
            ),
            IF(
                Parameters!$D$17=1,
                IFERROR(
                    IF(
                        OR(
                            IF(
                                ISNUMBER(M141:Y141),
                                IF(
                                    M$4:Y$4=1,
                                    M141:Y141,
                                    ""),
                                "")
                            =0),
                        0,
                        GEOMEAN(IF(
                            ISNUMBER(M141:Y141),
                            IF(
                                M$4:Y$4=1,
                                M141:Y141,
                                ""),
                            ""))
                    ),
                    IF(
                        OR(IF(
                            ISNUMBER(M141:Y141),
                            IF(
                                M$4:Y$4=2,
                                M141:Y141,
                                ""),
                            "")
                            =0),
                        0,
                        GEOMEAN(IF(
                            ISNUMBER(M141:Y141),
                            IF(
                                M$4:Y$4=2,
                                M141:Y141,
                                ""),
                            "")))
                )
            )
        )
    )
)</f>
        <v>#N/A</v>
      </c>
      <c r="I141" s="191" cm="1">
        <f t="array" ref="I141">IF(
    SUM(IF(
            ISNUMBER(
                IF(
                    $M$5:$Y$5,
                    (M141:Y141),
                    "")),
            1,
            0))
        =0,
    NA(),
    IF(
        Parameters!$D$15=1,
        IF(
            SUM(--(ISNUMBER(IF($M$5:$Y$5=1,(M141:Y141),""))))&gt;0,
            MAX(IF(
                ISNUMBER(M141:Y141),
                IF(
                    M$5:Y$5=1,
                    M141:Y141,
                    ""),
                "")),
            MAX(IF(
                ISNUMBER(M141:Y141),
                IF(
                    M$5:Y$5=2,
                    M141:Y141,
                    ""),
                ""))
        ),
        IF(
            Parameters!$D$16=1,
            IFERROR(
                AVERAGE(IF(
                    ISNUMBER(M141:Y141),
                    IF(
                        M$5:Y$5=1,
                        M141:Y141,
                        ""),
                    "")),
                AVERAGE(IF(
                    ISNUMBER(M141:Y141),
                    IF(
                        M$5:Y$5=2,
                        M141:Y141,
                        ""),
                    ""))
            ),
            IF(
                Parameters!$D$17=1,
                IFERROR(
                    IF(
                        OR(
                            IF(
                                ISNUMBER(M141:Y141),
                                IF(
                                    M$5:Y$5=1,
                                    M141:Y141,
                                    ""),
                                "")
                            =0),
                        0,
                        GEOMEAN(IF(
                            ISNUMBER(M141:Y141),
                            IF(
                                M$5:Y$5=1,
                                M141:Y141,
                                ""),
                            ""))
                    ),
                    IF(
                        OR(IF(
                            ISNUMBER(M141:Y141),
                            IF(
                                M$5:Y$5=2,
                                M141:Y141,
                                ""),
                            "")
                            =0),
                        0,
                        GEOMEAN(IF(
                            ISNUMBER(M141:Y141),
                            IF(
                                M$5:Y$5=2,
                                M141:Y141,
                                ""),
                            "")))
                )
            )
        )
    )
)</f>
        <v>0</v>
      </c>
      <c r="J141" s="242" t="s">
        <v>409</v>
      </c>
      <c r="K141" s="242">
        <v>46281</v>
      </c>
      <c r="L141" s="91" t="s">
        <v>683</v>
      </c>
      <c r="M141" s="192" t="s">
        <v>409</v>
      </c>
      <c r="N141" s="192" t="s">
        <v>409</v>
      </c>
      <c r="O141" s="192">
        <v>0</v>
      </c>
      <c r="P141" s="192" t="s">
        <v>409</v>
      </c>
      <c r="Q141" s="192" t="s">
        <v>409</v>
      </c>
      <c r="R141" s="192">
        <v>0</v>
      </c>
      <c r="S141" s="192">
        <v>0</v>
      </c>
      <c r="T141" s="192" t="s">
        <v>409</v>
      </c>
      <c r="U141"/>
      <c r="V141"/>
      <c r="W141"/>
      <c r="X141"/>
      <c r="Y141" s="192"/>
      <c r="Z141" s="192"/>
      <c r="AF141" s="34"/>
      <c r="AG141" s="34"/>
      <c r="AH141" s="34"/>
      <c r="AI141" s="34"/>
      <c r="AJ141" s="34"/>
      <c r="AK141" s="34"/>
      <c r="AL141" s="195"/>
      <c r="AM141" s="195"/>
      <c r="AN141" s="80"/>
      <c r="AO141" s="80"/>
      <c r="AP141" s="80"/>
      <c r="AQ141" s="35"/>
    </row>
    <row r="142" spans="1:43" x14ac:dyDescent="0.2">
      <c r="A142" s="84">
        <v>135</v>
      </c>
      <c r="B142" s="84" t="str">
        <f ca="1"/>
        <v>Mozambique</v>
      </c>
      <c r="C142" s="84" t="str">
        <f ca="1"/>
        <v>MOZ</v>
      </c>
      <c r="D142" s="219" t="str">
        <f ca="1"/>
        <v>SSF           Sub-Saharan Africa</v>
      </c>
      <c r="E142" s="219" t="str">
        <f ca="1"/>
        <v>IDA</v>
      </c>
      <c r="F142" s="190" t="str">
        <f t="shared" ca="1" si="5"/>
        <v/>
      </c>
      <c r="G142" s="80">
        <f>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3.3166247903552191</v>
      </c>
      <c r="H142" s="80" cm="1">
        <f t="array" ref="H142">IF(
    SUM(IF(
            ISNUMBER(
                IF(
                    $M$4:$Y$4,
                    (M142:Y142),
                    "")),
            1,
            0))
        =0,
    NA(),
    IF(
        Parameters!$D$15=1,
        IF(
            SUM(--(ISNUMBER(IF($M$4:$Y$4=1,(M142:Y142),""))))&gt;0,
            MAX(IF(
                ISNUMBER(M142:Y142),
                IF(
                    M$4:Y$4=1,
                    M142:Y142,
                    ""),
                "")),
            MAX(IF(
                ISNUMBER(M142:Y142),
                IF(
                    M$4:Y$4=2,
                    M142:Y142,
                    ""),
                ""))
        ),
        IF(
            Parameters!$D$16=1,
            IFERROR(
                AVERAGE(IF(
                    ISNUMBER(M142:Y142),
                    IF(
                        M$4:Y$4=1,
                        M142:Y142,
                        ""),
                    "")),
                AVERAGE(IF(
                    ISNUMBER(M142:Y142),
                    IF(
                        M$4:Y$4=2,
                        M142:Y142,
                        ""),
                    ""))
            ),
            IF(
                Parameters!$D$17=1,
                IFERROR(
                    IF(
                        OR(
                            IF(
                                ISNUMBER(M142:Y142),
                                IF(
                                    M$4:Y$4=1,
                                    M142:Y142,
                                    ""),
                                "")
                            =0),
                        0,
                        GEOMEAN(IF(
                            ISNUMBER(M142:Y142),
                            IF(
                                M$4:Y$4=1,
                                M142:Y142,
                                ""),
                            ""))
                    ),
                    IF(
                        OR(IF(
                            ISNUMBER(M142:Y142),
                            IF(
                                M$4:Y$4=2,
                                M142:Y142,
                                ""),
                            "")
                            =0),
                        0,
                        GEOMEAN(IF(
                            ISNUMBER(M142:Y142),
                            IF(
                                M$4:Y$4=2,
                                M142:Y142,
                                ""),
                            "")))
                )
            )
        )
    )
)</f>
        <v>10</v>
      </c>
      <c r="I142" s="191" cm="1">
        <f t="array" ref="I142">IF(
    SUM(IF(
            ISNUMBER(
                IF(
                    $M$5:$Y$5,
                    (M142:Y142),
                    "")),
            1,
            0))
        =0,
    NA(),
    IF(
        Parameters!$D$15=1,
        IF(
            SUM(--(ISNUMBER(IF($M$5:$Y$5=1,(M142:Y142),""))))&gt;0,
            MAX(IF(
                ISNUMBER(M142:Y142),
                IF(
                    M$5:Y$5=1,
                    M142:Y142,
                    ""),
                "")),
            MAX(IF(
                ISNUMBER(M142:Y142),
                IF(
                    M$5:Y$5=2,
                    M142:Y142,
                    ""),
                ""))
        ),
        IF(
            Parameters!$D$16=1,
            IFERROR(
                AVERAGE(IF(
                    ISNUMBER(M142:Y142),
                    IF(
                        M$5:Y$5=1,
                        M142:Y142,
                        ""),
                    "")),
                AVERAGE(IF(
                    ISNUMBER(M142:Y142),
                    IF(
                        M$5:Y$5=2,
                        M142:Y142,
                        ""),
                    ""))
            ),
            IF(
                Parameters!$D$17=1,
                IFERROR(
                    IF(
                        OR(
                            IF(
                                ISNUMBER(M142:Y142),
                                IF(
                                    M$5:Y$5=1,
                                    M142:Y142,
                                    ""),
                                "")
                            =0),
                        0,
                        GEOMEAN(IF(
                            ISNUMBER(M142:Y142),
                            IF(
                                M$5:Y$5=1,
                                M142:Y142,
                                ""),
                            ""))
                    ),
                    IF(
                        OR(IF(
                            ISNUMBER(M142:Y142),
                            IF(
                                M$5:Y$5=2,
                                M142:Y142,
                                ""),
                            "")
                            =0),
                        0,
                        GEOMEAN(IF(
                            ISNUMBER(M142:Y142),
                            IF(
                                M$5:Y$5=2,
                                M142:Y142,
                                ""),
                            "")))
                )
            )
        )
    )
)</f>
        <v>1.09999999999988</v>
      </c>
      <c r="J142" s="242">
        <v>46281</v>
      </c>
      <c r="K142" s="242">
        <v>46281</v>
      </c>
      <c r="L142" s="91" t="s">
        <v>228</v>
      </c>
      <c r="M142" s="192">
        <v>10</v>
      </c>
      <c r="N142" s="192" t="s">
        <v>409</v>
      </c>
      <c r="O142" s="192">
        <v>1.09999999999988</v>
      </c>
      <c r="P142" s="192" t="s">
        <v>409</v>
      </c>
      <c r="Q142" s="192">
        <v>7</v>
      </c>
      <c r="R142" s="192">
        <v>5.4999999999993901E-2</v>
      </c>
      <c r="S142" s="192">
        <v>9.9999999999989004E-3</v>
      </c>
      <c r="T142" s="192" t="s">
        <v>409</v>
      </c>
      <c r="U142"/>
      <c r="V142"/>
      <c r="W142"/>
      <c r="X142"/>
      <c r="Y142" s="192"/>
      <c r="Z142" s="192"/>
      <c r="AF142" s="34"/>
      <c r="AG142" s="34"/>
      <c r="AH142" s="34"/>
      <c r="AI142" s="34"/>
      <c r="AJ142" s="34"/>
      <c r="AK142" s="34"/>
      <c r="AL142" s="195"/>
      <c r="AM142" s="195"/>
      <c r="AN142" s="80"/>
      <c r="AO142" s="80"/>
      <c r="AP142" s="80"/>
      <c r="AQ142" s="35"/>
    </row>
    <row r="143" spans="1:43" x14ac:dyDescent="0.2">
      <c r="A143" s="84">
        <v>136</v>
      </c>
      <c r="B143" s="84" t="str">
        <f ca="1"/>
        <v>Mauritania</v>
      </c>
      <c r="C143" s="84" t="str">
        <f ca="1"/>
        <v>MRT</v>
      </c>
      <c r="D143" s="219" t="str">
        <f ca="1"/>
        <v>SSF           Sub-Saharan Africa</v>
      </c>
      <c r="E143" s="219" t="str">
        <f ca="1"/>
        <v>IDA</v>
      </c>
      <c r="F143" s="190" t="str">
        <f t="shared" ca="1" si="5"/>
        <v/>
      </c>
      <c r="G143" s="80">
        <f>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0</v>
      </c>
      <c r="H143" s="80" cm="1">
        <f t="array" ref="H143">IF(
    SUM(IF(
            ISNUMBER(
                IF(
                    $M$4:$Y$4,
                    (M143:Y143),
                    "")),
            1,
            0))
        =0,
    NA(),
    IF(
        Parameters!$D$15=1,
        IF(
            SUM(--(ISNUMBER(IF($M$4:$Y$4=1,(M143:Y143),""))))&gt;0,
            MAX(IF(
                ISNUMBER(M143:Y143),
                IF(
                    M$4:Y$4=1,
                    M143:Y143,
                    ""),
                "")),
            MAX(IF(
                ISNUMBER(M143:Y143),
                IF(
                    M$4:Y$4=2,
                    M143:Y143,
                    ""),
                ""))
        ),
        IF(
            Parameters!$D$16=1,
            IFERROR(
                AVERAGE(IF(
                    ISNUMBER(M143:Y143),
                    IF(
                        M$4:Y$4=1,
                        M143:Y143,
                        ""),
                    "")),
                AVERAGE(IF(
                    ISNUMBER(M143:Y143),
                    IF(
                        M$4:Y$4=2,
                        M143:Y143,
                        ""),
                    ""))
            ),
            IF(
                Parameters!$D$17=1,
                IFERROR(
                    IF(
                        OR(
                            IF(
                                ISNUMBER(M143:Y143),
                                IF(
                                    M$4:Y$4=1,
                                    M143:Y143,
                                    ""),
                                "")
                            =0),
                        0,
                        GEOMEAN(IF(
                            ISNUMBER(M143:Y143),
                            IF(
                                M$4:Y$4=1,
                                M143:Y143,
                                ""),
                            ""))
                    ),
                    IF(
                        OR(IF(
                            ISNUMBER(M143:Y143),
                            IF(
                                M$4:Y$4=2,
                                M143:Y143,
                                ""),
                            "")
                            =0),
                        0,
                        GEOMEAN(IF(
                            ISNUMBER(M143:Y143),
                            IF(
                                M$4:Y$4=2,
                                M143:Y143,
                                ""),
                            "")))
                )
            )
        )
    )
)</f>
        <v>9.1428571428571406</v>
      </c>
      <c r="I143" s="191" cm="1">
        <f t="array" ref="I143">IF(
    SUM(IF(
            ISNUMBER(
                IF(
                    $M$5:$Y$5,
                    (M143:Y143),
                    "")),
            1,
            0))
        =0,
    NA(),
    IF(
        Parameters!$D$15=1,
        IF(
            SUM(--(ISNUMBER(IF($M$5:$Y$5=1,(M143:Y143),""))))&gt;0,
            MAX(IF(
                ISNUMBER(M143:Y143),
                IF(
                    M$5:Y$5=1,
                    M143:Y143,
                    ""),
                "")),
            MAX(IF(
                ISNUMBER(M143:Y143),
                IF(
                    M$5:Y$5=2,
                    M143:Y143,
                    ""),
                ""))
        ),
        IF(
            Parameters!$D$16=1,
            IFERROR(
                AVERAGE(IF(
                    ISNUMBER(M143:Y143),
                    IF(
                        M$5:Y$5=1,
                        M143:Y143,
                        ""),
                    "")),
                AVERAGE(IF(
                    ISNUMBER(M143:Y143),
                    IF(
                        M$5:Y$5=2,
                        M143:Y143,
                        ""),
                    ""))
            ),
            IF(
                Parameters!$D$17=1,
                IFERROR(
                    IF(
                        OR(
                            IF(
                                ISNUMBER(M143:Y143),
                                IF(
                                    M$5:Y$5=1,
                                    M143:Y143,
                                    ""),
                                "")
                            =0),
                        0,
                        GEOMEAN(IF(
                            ISNUMBER(M143:Y143),
                            IF(
                                M$5:Y$5=1,
                                M143:Y143,
                                ""),
                            ""))
                    ),
                    IF(
                        OR(IF(
                            ISNUMBER(M143:Y143),
                            IF(
                                M$5:Y$5=2,
                                M143:Y143,
                                ""),
                            "")
                            =0),
                        0,
                        GEOMEAN(IF(
                            ISNUMBER(M143:Y143),
                            IF(
                                M$5:Y$5=2,
                                M143:Y143,
                                ""),
                            "")))
                )
            )
        )
    )
)</f>
        <v>0</v>
      </c>
      <c r="J143" s="242">
        <v>46281</v>
      </c>
      <c r="K143" s="242">
        <v>46281</v>
      </c>
      <c r="L143" s="91" t="s">
        <v>230</v>
      </c>
      <c r="M143" s="192">
        <v>9.1428571428571406</v>
      </c>
      <c r="N143" s="192" t="s">
        <v>409</v>
      </c>
      <c r="O143" s="192">
        <v>0</v>
      </c>
      <c r="P143" s="192" t="s">
        <v>409</v>
      </c>
      <c r="Q143" s="192">
        <v>6.4</v>
      </c>
      <c r="R143" s="192">
        <v>-0.31999999999999901</v>
      </c>
      <c r="S143" s="192">
        <v>-0.55000000000000004</v>
      </c>
      <c r="T143" s="192" t="s">
        <v>409</v>
      </c>
      <c r="U143"/>
      <c r="V143"/>
      <c r="W143"/>
      <c r="X143"/>
      <c r="Y143" s="192"/>
      <c r="Z143" s="192"/>
      <c r="AF143" s="34"/>
      <c r="AG143" s="34"/>
      <c r="AH143" s="34"/>
      <c r="AI143" s="34"/>
      <c r="AJ143" s="34"/>
      <c r="AK143" s="34"/>
      <c r="AL143" s="195"/>
      <c r="AM143" s="195"/>
      <c r="AN143" s="80"/>
      <c r="AO143" s="80"/>
      <c r="AP143" s="80"/>
      <c r="AQ143" s="35"/>
    </row>
    <row r="144" spans="1:43" x14ac:dyDescent="0.2">
      <c r="A144" s="84">
        <v>137</v>
      </c>
      <c r="B144" s="84" t="str">
        <f ca="1"/>
        <v>Mauritius</v>
      </c>
      <c r="C144" s="84" t="str">
        <f ca="1"/>
        <v>MUS</v>
      </c>
      <c r="D144" s="219" t="str">
        <f ca="1"/>
        <v>SSF           Sub-Saharan Africa</v>
      </c>
      <c r="E144" s="219" t="str">
        <f ca="1"/>
        <v>IBRD</v>
      </c>
      <c r="F144" s="190" t="str">
        <f t="shared" ca="1" si="5"/>
        <v/>
      </c>
      <c r="G144" s="80">
        <f>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0.72229792033085782</v>
      </c>
      <c r="H144" s="80" cm="1">
        <f t="array" ref="H144">IF(
    SUM(IF(
            ISNUMBER(
                IF(
                    $M$4:$Y$4,
                    (M144:Y144),
                    "")),
            1,
            0))
        =0,
    NA(),
    IF(
        Parameters!$D$15=1,
        IF(
            SUM(--(ISNUMBER(IF($M$4:$Y$4=1,(M144:Y144),""))))&gt;0,
            MAX(IF(
                ISNUMBER(M144:Y144),
                IF(
                    M$4:Y$4=1,
                    M144:Y144,
                    ""),
                "")),
            MAX(IF(
                ISNUMBER(M144:Y144),
                IF(
                    M$4:Y$4=2,
                    M144:Y144,
                    ""),
                ""))
        ),
        IF(
            Parameters!$D$16=1,
            IFERROR(
                AVERAGE(IF(
                    ISNUMBER(M144:Y144),
                    IF(
                        M$4:Y$4=1,
                        M144:Y144,
                        ""),
                    "")),
                AVERAGE(IF(
                    ISNUMBER(M144:Y144),
                    IF(
                        M$4:Y$4=2,
                        M144:Y144,
                        ""),
                    ""))
            ),
            IF(
                Parameters!$D$17=1,
                IFERROR(
                    IF(
                        OR(
                            IF(
                                ISNUMBER(M144:Y144),
                                IF(
                                    M$4:Y$4=1,
                                    M144:Y144,
                                    ""),
                                "")
                            =0),
                        0,
                        GEOMEAN(IF(
                            ISNUMBER(M144:Y144),
                            IF(
                                M$4:Y$4=1,
                                M144:Y144,
                                ""),
                            ""))
                    ),
                    IF(
                        OR(IF(
                            ISNUMBER(M144:Y144),
                            IF(
                                M$4:Y$4=2,
                                M144:Y144,
                                ""),
                            "")
                            =0),
                        0,
                        GEOMEAN(IF(
                            ISNUMBER(M144:Y144),
                            IF(
                                M$4:Y$4=2,
                                M144:Y144,
                                ""),
                            "")))
                )
            )
        )
    )
)</f>
        <v>3.1428571428571401</v>
      </c>
      <c r="I144" s="191" cm="1">
        <f t="array" ref="I144">IF(
    SUM(IF(
            ISNUMBER(
                IF(
                    $M$5:$Y$5,
                    (M144:Y144),
                    "")),
            1,
            0))
        =0,
    NA(),
    IF(
        Parameters!$D$15=1,
        IF(
            SUM(--(ISNUMBER(IF($M$5:$Y$5=1,(M144:Y144),""))))&gt;0,
            MAX(IF(
                ISNUMBER(M144:Y144),
                IF(
                    M$5:Y$5=1,
                    M144:Y144,
                    ""),
                "")),
            MAX(IF(
                ISNUMBER(M144:Y144),
                IF(
                    M$5:Y$5=2,
                    M144:Y144,
                    ""),
                ""))
        ),
        IF(
            Parameters!$D$16=1,
            IFERROR(
                AVERAGE(IF(
                    ISNUMBER(M144:Y144),
                    IF(
                        M$5:Y$5=1,
                        M144:Y144,
                        ""),
                    "")),
                AVERAGE(IF(
                    ISNUMBER(M144:Y144),
                    IF(
                        M$5:Y$5=2,
                        M144:Y144,
                        ""),
                    ""))
            ),
            IF(
                Parameters!$D$17=1,
                IFERROR(
                    IF(
                        OR(
                            IF(
                                ISNUMBER(M144:Y144),
                                IF(
                                    M$5:Y$5=1,
                                    M144:Y144,
                                    ""),
                                "")
                            =0),
                        0,
                        GEOMEAN(IF(
                            ISNUMBER(M144:Y144),
                            IF(
                                M$5:Y$5=1,
                                M144:Y144,
                                ""),
                            ""))
                    ),
                    IF(
                        OR(IF(
                            ISNUMBER(M144:Y144),
                            IF(
                                M$5:Y$5=2,
                                M144:Y144,
                                ""),
                            "")
                            =0),
                        0,
                        GEOMEAN(IF(
                            ISNUMBER(M144:Y144),
                            IF(
                                M$5:Y$5=2,
                                M144:Y144,
                                ""),
                            "")))
                )
            )
        )
    )
)</f>
        <v>0.16599999999999901</v>
      </c>
      <c r="J144" s="242">
        <v>46281</v>
      </c>
      <c r="K144" s="242">
        <v>45219</v>
      </c>
      <c r="L144" s="91" t="s">
        <v>232</v>
      </c>
      <c r="M144" s="192">
        <v>3.1428571428571401</v>
      </c>
      <c r="N144" s="192">
        <v>0.16599999999999901</v>
      </c>
      <c r="O144" s="192">
        <v>0</v>
      </c>
      <c r="P144" s="192" t="s">
        <v>409</v>
      </c>
      <c r="Q144" s="192">
        <v>2.2000000000000002</v>
      </c>
      <c r="R144" s="192">
        <v>-4.4999999999999998E-2</v>
      </c>
      <c r="S144" s="192">
        <v>-0.04</v>
      </c>
      <c r="T144" s="192" t="s">
        <v>409</v>
      </c>
      <c r="U144"/>
      <c r="V144"/>
      <c r="W144"/>
      <c r="X144"/>
      <c r="Y144" s="192"/>
      <c r="Z144" s="192"/>
      <c r="AF144" s="34"/>
      <c r="AG144" s="34"/>
      <c r="AH144" s="34"/>
      <c r="AI144" s="34"/>
      <c r="AJ144" s="34"/>
      <c r="AK144" s="34"/>
      <c r="AL144" s="195"/>
      <c r="AM144" s="195"/>
      <c r="AN144" s="80"/>
      <c r="AO144" s="80"/>
      <c r="AP144" s="80"/>
      <c r="AQ144" s="35"/>
    </row>
    <row r="145" spans="1:43" x14ac:dyDescent="0.2">
      <c r="A145" s="84">
        <v>138</v>
      </c>
      <c r="B145" s="84" t="str">
        <f ca="1"/>
        <v>Malawi</v>
      </c>
      <c r="C145" s="84" t="str">
        <f ca="1"/>
        <v>MWI</v>
      </c>
      <c r="D145" s="219" t="str">
        <f ca="1"/>
        <v>SSF           Sub-Saharan Africa</v>
      </c>
      <c r="E145" s="219" t="str">
        <f ca="1"/>
        <v>IDA</v>
      </c>
      <c r="F145" s="190" t="str">
        <f t="shared" ca="1" si="5"/>
        <v/>
      </c>
      <c r="G145" s="80">
        <f>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6.170204905141194</v>
      </c>
      <c r="H145" s="80" cm="1">
        <f t="array" ref="H145">IF(
    SUM(IF(
            ISNUMBER(
                IF(
                    $M$4:$Y$4,
                    (M145:Y145),
                    "")),
            1,
            0))
        =0,
    NA(),
    IF(
        Parameters!$D$15=1,
        IF(
            SUM(--(ISNUMBER(IF($M$4:$Y$4=1,(M145:Y145),""))))&gt;0,
            MAX(IF(
                ISNUMBER(M145:Y145),
                IF(
                    M$4:Y$4=1,
                    M145:Y145,
                    ""),
                "")),
            MAX(IF(
                ISNUMBER(M145:Y145),
                IF(
                    M$4:Y$4=2,
                    M145:Y145,
                    ""),
                ""))
        ),
        IF(
            Parameters!$D$16=1,
            IFERROR(
                AVERAGE(IF(
                    ISNUMBER(M145:Y145),
                    IF(
                        M$4:Y$4=1,
                        M145:Y145,
                        ""),
                    "")),
                AVERAGE(IF(
                    ISNUMBER(M145:Y145),
                    IF(
                        M$4:Y$4=2,
                        M145:Y145,
                        ""),
                    ""))
            ),
            IF(
                Parameters!$D$17=1,
                IFERROR(
                    IF(
                        OR(
                            IF(
                                ISNUMBER(M145:Y145),
                                IF(
                                    M$4:Y$4=1,
                                    M145:Y145,
                                    ""),
                                "")
                            =0),
                        0,
                        GEOMEAN(IF(
                            ISNUMBER(M145:Y145),
                            IF(
                                M$4:Y$4=1,
                                M145:Y145,
                                ""),
                            ""))
                    ),
                    IF(
                        OR(IF(
                            ISNUMBER(M145:Y145),
                            IF(
                                M$4:Y$4=2,
                                M145:Y145,
                                ""),
                            "")
                            =0),
                        0,
                        GEOMEAN(IF(
                            ISNUMBER(M145:Y145),
                            IF(
                                M$4:Y$4=2,
                                M145:Y145,
                                ""),
                            "")))
                )
            )
        )
    )
)</f>
        <v>9.2857142857142794</v>
      </c>
      <c r="I145" s="191" cm="1">
        <f t="array" ref="I145">IF(
    SUM(IF(
            ISNUMBER(
                IF(
                    $M$5:$Y$5,
                    (M145:Y145),
                    "")),
            1,
            0))
        =0,
    NA(),
    IF(
        Parameters!$D$15=1,
        IF(
            SUM(--(ISNUMBER(IF($M$5:$Y$5=1,(M145:Y145),""))))&gt;0,
            MAX(IF(
                ISNUMBER(M145:Y145),
                IF(
                    M$5:Y$5=1,
                    M145:Y145,
                    ""),
                "")),
            MAX(IF(
                ISNUMBER(M145:Y145),
                IF(
                    M$5:Y$5=2,
                    M145:Y145,
                    ""),
                ""))
        ),
        IF(
            Parameters!$D$16=1,
            IFERROR(
                AVERAGE(IF(
                    ISNUMBER(M145:Y145),
                    IF(
                        M$5:Y$5=1,
                        M145:Y145,
                        ""),
                    "")),
                AVERAGE(IF(
                    ISNUMBER(M145:Y145),
                    IF(
                        M$5:Y$5=2,
                        M145:Y145,
                        ""),
                    ""))
            ),
            IF(
                Parameters!$D$17=1,
                IFERROR(
                    IF(
                        OR(
                            IF(
                                ISNUMBER(M145:Y145),
                                IF(
                                    M$5:Y$5=1,
                                    M145:Y145,
                                    ""),
                                "")
                            =0),
                        0,
                        GEOMEAN(IF(
                            ISNUMBER(M145:Y145),
                            IF(
                                M$5:Y$5=1,
                                M145:Y145,
                                ""),
                            ""))
                    ),
                    IF(
                        OR(IF(
                            ISNUMBER(M145:Y145),
                            IF(
                                M$5:Y$5=2,
                                M145:Y145,
                                ""),
                            "")
                            =0),
                        0,
                        GEOMEAN(IF(
                            ISNUMBER(M145:Y145),
                            IF(
                                M$5:Y$5=2,
                                M145:Y145,
                                ""),
                            "")))
                )
            )
        )
    )
)</f>
        <v>4.0999999999999899</v>
      </c>
      <c r="J145" s="242">
        <v>46281</v>
      </c>
      <c r="K145" s="242">
        <v>46281</v>
      </c>
      <c r="L145" s="91" t="s">
        <v>234</v>
      </c>
      <c r="M145" s="192">
        <v>9.2857142857142794</v>
      </c>
      <c r="N145" s="192" t="s">
        <v>409</v>
      </c>
      <c r="O145" s="192">
        <v>4.0999999999999899</v>
      </c>
      <c r="P145" s="192" t="s">
        <v>409</v>
      </c>
      <c r="Q145" s="192">
        <v>6.5</v>
      </c>
      <c r="R145" s="192">
        <v>0.20499999999999999</v>
      </c>
      <c r="S145" s="192">
        <v>-2.9999999999996699E-2</v>
      </c>
      <c r="T145" s="192" t="s">
        <v>409</v>
      </c>
      <c r="U145"/>
      <c r="V145"/>
      <c r="W145"/>
      <c r="X145"/>
      <c r="Y145" s="192"/>
      <c r="Z145" s="192"/>
      <c r="AF145" s="34"/>
      <c r="AG145" s="34"/>
      <c r="AH145" s="34"/>
      <c r="AI145" s="34"/>
      <c r="AJ145" s="34"/>
      <c r="AK145" s="34"/>
      <c r="AL145" s="195"/>
      <c r="AM145" s="195"/>
      <c r="AN145" s="80"/>
      <c r="AO145" s="80"/>
      <c r="AP145" s="80"/>
      <c r="AQ145" s="35"/>
    </row>
    <row r="146" spans="1:43" x14ac:dyDescent="0.2">
      <c r="A146" s="84">
        <v>139</v>
      </c>
      <c r="B146" s="84" t="str">
        <f ca="1"/>
        <v>Malaysia</v>
      </c>
      <c r="C146" s="84" t="str">
        <f ca="1"/>
        <v>MYS</v>
      </c>
      <c r="D146" s="219" t="str">
        <f ca="1"/>
        <v>EAS           East Asia &amp; Pacific</v>
      </c>
      <c r="E146" s="219" t="str">
        <f ca="1"/>
        <v>IBRD</v>
      </c>
      <c r="F146" s="190" t="str">
        <f t="shared" ca="1" si="5"/>
        <v/>
      </c>
      <c r="G146" s="80">
        <f>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0</v>
      </c>
      <c r="H146" s="80" cm="1">
        <f t="array" ref="H146">IF(
    SUM(IF(
            ISNUMBER(
                IF(
                    $M$4:$Y$4,
                    (M146:Y146),
                    "")),
            1,
            0))
        =0,
    NA(),
    IF(
        Parameters!$D$15=1,
        IF(
            SUM(--(ISNUMBER(IF($M$4:$Y$4=1,(M146:Y146),""))))&gt;0,
            MAX(IF(
                ISNUMBER(M146:Y146),
                IF(
                    M$4:Y$4=1,
                    M146:Y146,
                    ""),
                "")),
            MAX(IF(
                ISNUMBER(M146:Y146),
                IF(
                    M$4:Y$4=2,
                    M146:Y146,
                    ""),
                ""))
        ),
        IF(
            Parameters!$D$16=1,
            IFERROR(
                AVERAGE(IF(
                    ISNUMBER(M146:Y146),
                    IF(
                        M$4:Y$4=1,
                        M146:Y146,
                        ""),
                    "")),
                AVERAGE(IF(
                    ISNUMBER(M146:Y146),
                    IF(
                        M$4:Y$4=2,
                        M146:Y146,
                        ""),
                    ""))
            ),
            IF(
                Parameters!$D$17=1,
                IFERROR(
                    IF(
                        OR(
                            IF(
                                ISNUMBER(M146:Y146),
                                IF(
                                    M$4:Y$4=1,
                                    M146:Y146,
                                    ""),
                                "")
                            =0),
                        0,
                        GEOMEAN(IF(
                            ISNUMBER(M146:Y146),
                            IF(
                                M$4:Y$4=1,
                                M146:Y146,
                                ""),
                            ""))
                    ),
                    IF(
                        OR(IF(
                            ISNUMBER(M146:Y146),
                            IF(
                                M$4:Y$4=2,
                                M146:Y146,
                                ""),
                            "")
                            =0),
                        0,
                        GEOMEAN(IF(
                            ISNUMBER(M146:Y146),
                            IF(
                                M$4:Y$4=2,
                                M146:Y146,
                                ""),
                            "")))
                )
            )
        )
    )
)</f>
        <v>2.2857142857142798</v>
      </c>
      <c r="I146" s="191" cm="1">
        <f t="array" ref="I146">IF(
    SUM(IF(
            ISNUMBER(
                IF(
                    $M$5:$Y$5,
                    (M146:Y146),
                    "")),
            1,
            0))
        =0,
    NA(),
    IF(
        Parameters!$D$15=1,
        IF(
            SUM(--(ISNUMBER(IF($M$5:$Y$5=1,(M146:Y146),""))))&gt;0,
            MAX(IF(
                ISNUMBER(M146:Y146),
                IF(
                    M$5:Y$5=1,
                    M146:Y146,
                    ""),
                "")),
            MAX(IF(
                ISNUMBER(M146:Y146),
                IF(
                    M$5:Y$5=2,
                    M146:Y146,
                    ""),
                ""))
        ),
        IF(
            Parameters!$D$16=1,
            IFERROR(
                AVERAGE(IF(
                    ISNUMBER(M146:Y146),
                    IF(
                        M$5:Y$5=1,
                        M146:Y146,
                        ""),
                    "")),
                AVERAGE(IF(
                    ISNUMBER(M146:Y146),
                    IF(
                        M$5:Y$5=2,
                        M146:Y146,
                        ""),
                    ""))
            ),
            IF(
                Parameters!$D$17=1,
                IFERROR(
                    IF(
                        OR(
                            IF(
                                ISNUMBER(M146:Y146),
                                IF(
                                    M$5:Y$5=1,
                                    M146:Y146,
                                    ""),
                                "")
                            =0),
                        0,
                        GEOMEAN(IF(
                            ISNUMBER(M146:Y146),
                            IF(
                                M$5:Y$5=1,
                                M146:Y146,
                                ""),
                            ""))
                    ),
                    IF(
                        OR(IF(
                            ISNUMBER(M146:Y146),
                            IF(
                                M$5:Y$5=2,
                                M146:Y146,
                                ""),
                            "")
                            =0),
                        0,
                        GEOMEAN(IF(
                            ISNUMBER(M146:Y146),
                            IF(
                                M$5:Y$5=2,
                                M146:Y146,
                                ""),
                            "")))
                )
            )
        )
    )
)</f>
        <v>0</v>
      </c>
      <c r="J146" s="242">
        <v>46281</v>
      </c>
      <c r="K146" s="242">
        <v>46281</v>
      </c>
      <c r="L146" s="91" t="s">
        <v>236</v>
      </c>
      <c r="M146" s="192">
        <v>2.2857142857142798</v>
      </c>
      <c r="N146" s="192">
        <v>0</v>
      </c>
      <c r="O146" s="192">
        <v>0</v>
      </c>
      <c r="P146" s="192" t="s">
        <v>409</v>
      </c>
      <c r="Q146" s="192">
        <v>1.6</v>
      </c>
      <c r="R146" s="192">
        <v>0</v>
      </c>
      <c r="S146" s="192">
        <v>0</v>
      </c>
      <c r="T146" s="192" t="s">
        <v>409</v>
      </c>
      <c r="U146"/>
      <c r="V146"/>
      <c r="W146"/>
      <c r="X146"/>
      <c r="Y146" s="192"/>
      <c r="Z146" s="192"/>
      <c r="AF146" s="34"/>
      <c r="AG146" s="34"/>
      <c r="AH146" s="34"/>
      <c r="AI146" s="34"/>
      <c r="AJ146" s="34"/>
      <c r="AK146" s="34"/>
      <c r="AL146" s="195"/>
      <c r="AM146" s="195"/>
      <c r="AN146" s="80"/>
      <c r="AO146" s="80"/>
      <c r="AP146" s="80"/>
      <c r="AQ146" s="35"/>
    </row>
    <row r="147" spans="1:43" x14ac:dyDescent="0.2">
      <c r="A147" s="84">
        <v>140</v>
      </c>
      <c r="B147" s="84" t="str">
        <f ca="1"/>
        <v>Namibia</v>
      </c>
      <c r="C147" s="84" t="str">
        <f ca="1"/>
        <v>NAM</v>
      </c>
      <c r="D147" s="219" t="str">
        <f ca="1"/>
        <v>SSF           Sub-Saharan Africa</v>
      </c>
      <c r="E147" s="219" t="str">
        <f ca="1"/>
        <v>IBRD</v>
      </c>
      <c r="F147" s="190" t="str">
        <f t="shared" ca="1" si="5"/>
        <v/>
      </c>
      <c r="G147" s="80">
        <f>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0</v>
      </c>
      <c r="H147" s="80" cm="1">
        <f t="array" ref="H147">IF(
    SUM(IF(
            ISNUMBER(
                IF(
                    $M$4:$Y$4,
                    (M147:Y147),
                    "")),
            1,
            0))
        =0,
    NA(),
    IF(
        Parameters!$D$15=1,
        IF(
            SUM(--(ISNUMBER(IF($M$4:$Y$4=1,(M147:Y147),""))))&gt;0,
            MAX(IF(
                ISNUMBER(M147:Y147),
                IF(
                    M$4:Y$4=1,
                    M147:Y147,
                    ""),
                "")),
            MAX(IF(
                ISNUMBER(M147:Y147),
                IF(
                    M$4:Y$4=2,
                    M147:Y147,
                    ""),
                ""))
        ),
        IF(
            Parameters!$D$16=1,
            IFERROR(
                AVERAGE(IF(
                    ISNUMBER(M147:Y147),
                    IF(
                        M$4:Y$4=1,
                        M147:Y147,
                        ""),
                    "")),
                AVERAGE(IF(
                    ISNUMBER(M147:Y147),
                    IF(
                        M$4:Y$4=2,
                        M147:Y147,
                        ""),
                    ""))
            ),
            IF(
                Parameters!$D$17=1,
                IFERROR(
                    IF(
                        OR(
                            IF(
                                ISNUMBER(M147:Y147),
                                IF(
                                    M$4:Y$4=1,
                                    M147:Y147,
                                    ""),
                                "")
                            =0),
                        0,
                        GEOMEAN(IF(
                            ISNUMBER(M147:Y147),
                            IF(
                                M$4:Y$4=1,
                                M147:Y147,
                                ""),
                            ""))
                    ),
                    IF(
                        OR(IF(
                            ISNUMBER(M147:Y147),
                            IF(
                                M$4:Y$4=2,
                                M147:Y147,
                                ""),
                            "")
                            =0),
                        0,
                        GEOMEAN(IF(
                            ISNUMBER(M147:Y147),
                            IF(
                                M$4:Y$4=2,
                                M147:Y147,
                                ""),
                            "")))
                )
            )
        )
    )
)</f>
        <v>8.4285714285714199</v>
      </c>
      <c r="I147" s="191" cm="1">
        <f t="array" ref="I147">IF(
    SUM(IF(
            ISNUMBER(
                IF(
                    $M$5:$Y$5,
                    (M147:Y147),
                    "")),
            1,
            0))
        =0,
    NA(),
    IF(
        Parameters!$D$15=1,
        IF(
            SUM(--(ISNUMBER(IF($M$5:$Y$5=1,(M147:Y147),""))))&gt;0,
            MAX(IF(
                ISNUMBER(M147:Y147),
                IF(
                    M$5:Y$5=1,
                    M147:Y147,
                    ""),
                "")),
            MAX(IF(
                ISNUMBER(M147:Y147),
                IF(
                    M$5:Y$5=2,
                    M147:Y147,
                    ""),
                ""))
        ),
        IF(
            Parameters!$D$16=1,
            IFERROR(
                AVERAGE(IF(
                    ISNUMBER(M147:Y147),
                    IF(
                        M$5:Y$5=1,
                        M147:Y147,
                        ""),
                    "")),
                AVERAGE(IF(
                    ISNUMBER(M147:Y147),
                    IF(
                        M$5:Y$5=2,
                        M147:Y147,
                        ""),
                    ""))
            ),
            IF(
                Parameters!$D$17=1,
                IFERROR(
                    IF(
                        OR(
                            IF(
                                ISNUMBER(M147:Y147),
                                IF(
                                    M$5:Y$5=1,
                                    M147:Y147,
                                    ""),
                                "")
                            =0),
                        0,
                        GEOMEAN(IF(
                            ISNUMBER(M147:Y147),
                            IF(
                                M$5:Y$5=1,
                                M147:Y147,
                                ""),
                            ""))
                    ),
                    IF(
                        OR(IF(
                            ISNUMBER(M147:Y147),
                            IF(
                                M$5:Y$5=2,
                                M147:Y147,
                                ""),
                            "")
                            =0),
                        0,
                        GEOMEAN(IF(
                            ISNUMBER(M147:Y147),
                            IF(
                                M$5:Y$5=2,
                                M147:Y147,
                                ""),
                            "")))
                )
            )
        )
    )
)</f>
        <v>0</v>
      </c>
      <c r="J147" s="242">
        <v>46281</v>
      </c>
      <c r="K147" s="242">
        <v>46281</v>
      </c>
      <c r="L147" s="91" t="s">
        <v>238</v>
      </c>
      <c r="M147" s="192">
        <v>8.4285714285714199</v>
      </c>
      <c r="N147" s="192" t="s">
        <v>409</v>
      </c>
      <c r="O147" s="192">
        <v>0</v>
      </c>
      <c r="P147" s="192" t="s">
        <v>409</v>
      </c>
      <c r="Q147" s="192">
        <v>5.9</v>
      </c>
      <c r="R147" s="192">
        <v>-0.375</v>
      </c>
      <c r="S147" s="192">
        <v>-0.25999999999999901</v>
      </c>
      <c r="T147" s="192" t="s">
        <v>409</v>
      </c>
      <c r="U147"/>
      <c r="V147"/>
      <c r="W147"/>
      <c r="X147"/>
      <c r="Y147" s="192"/>
      <c r="Z147" s="192"/>
      <c r="AF147" s="34"/>
      <c r="AG147" s="34"/>
      <c r="AH147" s="34"/>
      <c r="AI147" s="34"/>
      <c r="AJ147" s="34"/>
      <c r="AK147" s="34"/>
      <c r="AL147" s="195"/>
      <c r="AM147" s="195"/>
      <c r="AN147" s="80"/>
      <c r="AO147" s="80"/>
      <c r="AP147" s="80"/>
      <c r="AQ147" s="35"/>
    </row>
    <row r="148" spans="1:43" x14ac:dyDescent="0.2">
      <c r="A148" s="84">
        <v>141</v>
      </c>
      <c r="B148" s="84" t="str">
        <f ca="1"/>
        <v>New Caledonia</v>
      </c>
      <c r="C148" s="84" t="str">
        <f ca="1"/>
        <v>NCL</v>
      </c>
      <c r="D148" s="219" t="str">
        <f ca="1"/>
        <v>EAS           East Asia &amp; Pacific</v>
      </c>
      <c r="E148" s="219" t="str">
        <f ca="1"/>
        <v>NA</v>
      </c>
      <c r="F148" s="190" t="str">
        <f t="shared" ca="1" si="5"/>
        <v/>
      </c>
      <c r="G148" s="80">
        <f>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0</v>
      </c>
      <c r="H148" s="80" t="e" cm="1">
        <f t="array" ref="H148">IF(
    SUM(IF(
            ISNUMBER(
                IF(
                    $M$4:$Y$4,
                    (M148:Y148),
                    "")),
            1,
            0))
        =0,
    NA(),
    IF(
        Parameters!$D$15=1,
        IF(
            SUM(--(ISNUMBER(IF($M$4:$Y$4=1,(M148:Y148),""))))&gt;0,
            MAX(IF(
                ISNUMBER(M148:Y148),
                IF(
                    M$4:Y$4=1,
                    M148:Y148,
                    ""),
                "")),
            MAX(IF(
                ISNUMBER(M148:Y148),
                IF(
                    M$4:Y$4=2,
                    M148:Y148,
                    ""),
                ""))
        ),
        IF(
            Parameters!$D$16=1,
            IFERROR(
                AVERAGE(IF(
                    ISNUMBER(M148:Y148),
                    IF(
                        M$4:Y$4=1,
                        M148:Y148,
                        ""),
                    "")),
                AVERAGE(IF(
                    ISNUMBER(M148:Y148),
                    IF(
                        M$4:Y$4=2,
                        M148:Y148,
                        ""),
                    ""))
            ),
            IF(
                Parameters!$D$17=1,
                IFERROR(
                    IF(
                        OR(
                            IF(
                                ISNUMBER(M148:Y148),
                                IF(
                                    M$4:Y$4=1,
                                    M148:Y148,
                                    ""),
                                "")
                            =0),
                        0,
                        GEOMEAN(IF(
                            ISNUMBER(M148:Y148),
                            IF(
                                M$4:Y$4=1,
                                M148:Y148,
                                ""),
                            ""))
                    ),
                    IF(
                        OR(IF(
                            ISNUMBER(M148:Y148),
                            IF(
                                M$4:Y$4=2,
                                M148:Y148,
                                ""),
                            "")
                            =0),
                        0,
                        GEOMEAN(IF(
                            ISNUMBER(M148:Y148),
                            IF(
                                M$4:Y$4=2,
                                M148:Y148,
                                ""),
                            "")))
                )
            )
        )
    )
)</f>
        <v>#N/A</v>
      </c>
      <c r="I148" s="191" cm="1">
        <f t="array" ref="I148">IF(
    SUM(IF(
            ISNUMBER(
                IF(
                    $M$5:$Y$5,
                    (M148:Y148),
                    "")),
            1,
            0))
        =0,
    NA(),
    IF(
        Parameters!$D$15=1,
        IF(
            SUM(--(ISNUMBER(IF($M$5:$Y$5=1,(M148:Y148),""))))&gt;0,
            MAX(IF(
                ISNUMBER(M148:Y148),
                IF(
                    M$5:Y$5=1,
                    M148:Y148,
                    ""),
                "")),
            MAX(IF(
                ISNUMBER(M148:Y148),
                IF(
                    M$5:Y$5=2,
                    M148:Y148,
                    ""),
                ""))
        ),
        IF(
            Parameters!$D$16=1,
            IFERROR(
                AVERAGE(IF(
                    ISNUMBER(M148:Y148),
                    IF(
                        M$5:Y$5=1,
                        M148:Y148,
                        ""),
                    "")),
                AVERAGE(IF(
                    ISNUMBER(M148:Y148),
                    IF(
                        M$5:Y$5=2,
                        M148:Y148,
                        ""),
                    ""))
            ),
            IF(
                Parameters!$D$17=1,
                IFERROR(
                    IF(
                        OR(
                            IF(
                                ISNUMBER(M148:Y148),
                                IF(
                                    M$5:Y$5=1,
                                    M148:Y148,
                                    ""),
                                "")
                            =0),
                        0,
                        GEOMEAN(IF(
                            ISNUMBER(M148:Y148),
                            IF(
                                M$5:Y$5=1,
                                M148:Y148,
                                ""),
                            ""))
                    ),
                    IF(
                        OR(IF(
                            ISNUMBER(M148:Y148),
                            IF(
                                M$5:Y$5=2,
                                M148:Y148,
                                ""),
                            "")
                            =0),
                        0,
                        GEOMEAN(IF(
                            ISNUMBER(M148:Y148),
                            IF(
                                M$5:Y$5=2,
                                M148:Y148,
                                ""),
                            "")))
                )
            )
        )
    )
)</f>
        <v>0</v>
      </c>
      <c r="J148" s="242" t="s">
        <v>409</v>
      </c>
      <c r="K148" s="242">
        <v>46281</v>
      </c>
      <c r="L148" s="91" t="s">
        <v>684</v>
      </c>
      <c r="M148" s="192" t="s">
        <v>409</v>
      </c>
      <c r="N148" s="192" t="s">
        <v>409</v>
      </c>
      <c r="O148" s="192">
        <v>0</v>
      </c>
      <c r="P148" s="192" t="s">
        <v>409</v>
      </c>
      <c r="Q148" s="192" t="s">
        <v>409</v>
      </c>
      <c r="R148" s="192">
        <v>0</v>
      </c>
      <c r="S148" s="192">
        <v>-0.01</v>
      </c>
      <c r="T148" s="192" t="s">
        <v>409</v>
      </c>
      <c r="U148"/>
      <c r="V148"/>
      <c r="W148"/>
      <c r="X148"/>
      <c r="Y148" s="192"/>
      <c r="Z148" s="192"/>
      <c r="AF148" s="34"/>
      <c r="AG148" s="34"/>
      <c r="AH148" s="34"/>
      <c r="AI148" s="34"/>
      <c r="AJ148" s="34"/>
      <c r="AK148" s="34"/>
      <c r="AL148" s="195"/>
      <c r="AM148" s="195"/>
      <c r="AN148" s="80"/>
      <c r="AO148" s="80"/>
      <c r="AP148" s="80"/>
      <c r="AQ148" s="35"/>
    </row>
    <row r="149" spans="1:43" x14ac:dyDescent="0.2">
      <c r="A149" s="84">
        <v>142</v>
      </c>
      <c r="B149" s="84" t="str">
        <f ca="1"/>
        <v>Niger</v>
      </c>
      <c r="C149" s="84" t="str">
        <f ca="1"/>
        <v>NER</v>
      </c>
      <c r="D149" s="219" t="str">
        <f ca="1"/>
        <v>SSF           Sub-Saharan Africa</v>
      </c>
      <c r="E149" s="219" t="str">
        <f ca="1"/>
        <v>IDA</v>
      </c>
      <c r="F149" s="190" t="str">
        <f t="shared" ca="1" si="5"/>
        <v/>
      </c>
      <c r="G149" s="80">
        <f>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0</v>
      </c>
      <c r="H149" s="80" cm="1">
        <f t="array" ref="H149">IF(
    SUM(IF(
            ISNUMBER(
                IF(
                    $M$4:$Y$4,
                    (M149:Y149),
                    "")),
            1,
            0))
        =0,
    NA(),
    IF(
        Parameters!$D$15=1,
        IF(
            SUM(--(ISNUMBER(IF($M$4:$Y$4=1,(M149:Y149),""))))&gt;0,
            MAX(IF(
                ISNUMBER(M149:Y149),
                IF(
                    M$4:Y$4=1,
                    M149:Y149,
                    ""),
                "")),
            MAX(IF(
                ISNUMBER(M149:Y149),
                IF(
                    M$4:Y$4=2,
                    M149:Y149,
                    ""),
                ""))
        ),
        IF(
            Parameters!$D$16=1,
            IFERROR(
                AVERAGE(IF(
                    ISNUMBER(M149:Y149),
                    IF(
                        M$4:Y$4=1,
                        M149:Y149,
                        ""),
                    "")),
                AVERAGE(IF(
                    ISNUMBER(M149:Y149),
                    IF(
                        M$4:Y$4=2,
                        M149:Y149,
                        ""),
                    ""))
            ),
            IF(
                Parameters!$D$17=1,
                IFERROR(
                    IF(
                        OR(
                            IF(
                                ISNUMBER(M149:Y149),
                                IF(
                                    M$4:Y$4=1,
                                    M149:Y149,
                                    ""),
                                "")
                            =0),
                        0,
                        GEOMEAN(IF(
                            ISNUMBER(M149:Y149),
                            IF(
                                M$4:Y$4=1,
                                M149:Y149,
                                ""),
                            ""))
                    ),
                    IF(
                        OR(IF(
                            ISNUMBER(M149:Y149),
                            IF(
                                M$4:Y$4=2,
                                M149:Y149,
                                ""),
                            "")
                            =0),
                        0,
                        GEOMEAN(IF(
                            ISNUMBER(M149:Y149),
                            IF(
                                M$4:Y$4=2,
                                M149:Y149,
                                ""),
                            "")))
                )
            )
        )
    )
)</f>
        <v>10</v>
      </c>
      <c r="I149" s="191" cm="1">
        <f t="array" ref="I149">IF(
    SUM(IF(
            ISNUMBER(
                IF(
                    $M$5:$Y$5,
                    (M149:Y149),
                    "")),
            1,
            0))
        =0,
    NA(),
    IF(
        Parameters!$D$15=1,
        IF(
            SUM(--(ISNUMBER(IF($M$5:$Y$5=1,(M149:Y149),""))))&gt;0,
            MAX(IF(
                ISNUMBER(M149:Y149),
                IF(
                    M$5:Y$5=1,
                    M149:Y149,
                    ""),
                "")),
            MAX(IF(
                ISNUMBER(M149:Y149),
                IF(
                    M$5:Y$5=2,
                    M149:Y149,
                    ""),
                ""))
        ),
        IF(
            Parameters!$D$16=1,
            IFERROR(
                AVERAGE(IF(
                    ISNUMBER(M149:Y149),
                    IF(
                        M$5:Y$5=1,
                        M149:Y149,
                        ""),
                    "")),
                AVERAGE(IF(
                    ISNUMBER(M149:Y149),
                    IF(
                        M$5:Y$5=2,
                        M149:Y149,
                        ""),
                    ""))
            ),
            IF(
                Parameters!$D$17=1,
                IFERROR(
                    IF(
                        OR(
                            IF(
                                ISNUMBER(M149:Y149),
                                IF(
                                    M$5:Y$5=1,
                                    M149:Y149,
                                    ""),
                                "")
                            =0),
                        0,
                        GEOMEAN(IF(
                            ISNUMBER(M149:Y149),
                            IF(
                                M$5:Y$5=1,
                                M149:Y149,
                                ""),
                            ""))
                    ),
                    IF(
                        OR(IF(
                            ISNUMBER(M149:Y149),
                            IF(
                                M$5:Y$5=2,
                                M149:Y149,
                                ""),
                            "")
                            =0),
                        0,
                        GEOMEAN(IF(
                            ISNUMBER(M149:Y149),
                            IF(
                                M$5:Y$5=2,
                                M149:Y149,
                                ""),
                            "")))
                )
            )
        )
    )
)</f>
        <v>0</v>
      </c>
      <c r="J149" s="242">
        <v>45190</v>
      </c>
      <c r="K149" s="242">
        <v>46281</v>
      </c>
      <c r="L149" s="91" t="s">
        <v>240</v>
      </c>
      <c r="M149" s="192">
        <v>10</v>
      </c>
      <c r="N149" s="192" t="s">
        <v>409</v>
      </c>
      <c r="O149" s="192">
        <v>0</v>
      </c>
      <c r="P149" s="192" t="s">
        <v>409</v>
      </c>
      <c r="Q149" s="192">
        <v>7.5</v>
      </c>
      <c r="R149" s="192">
        <v>-1.4550000000000001</v>
      </c>
      <c r="S149" s="192">
        <v>-2.4950000000000001</v>
      </c>
      <c r="T149" s="192" t="s">
        <v>409</v>
      </c>
      <c r="U149"/>
      <c r="V149"/>
      <c r="W149"/>
      <c r="X149"/>
      <c r="Y149" s="192"/>
      <c r="Z149" s="192"/>
      <c r="AF149" s="34"/>
      <c r="AG149" s="34"/>
      <c r="AH149" s="34"/>
      <c r="AI149" s="34"/>
      <c r="AJ149" s="34"/>
      <c r="AK149" s="34"/>
      <c r="AL149" s="195"/>
      <c r="AM149" s="195"/>
      <c r="AN149" s="80"/>
      <c r="AO149" s="80"/>
      <c r="AP149" s="80"/>
      <c r="AQ149" s="35"/>
    </row>
    <row r="150" spans="1:43" x14ac:dyDescent="0.2">
      <c r="A150" s="84">
        <v>143</v>
      </c>
      <c r="B150" s="84" t="str">
        <f ca="1"/>
        <v>Nigeria</v>
      </c>
      <c r="C150" s="84" t="str">
        <f ca="1"/>
        <v>NGA</v>
      </c>
      <c r="D150" s="219" t="str">
        <f ca="1"/>
        <v>SSF           Sub-Saharan Africa</v>
      </c>
      <c r="E150" s="219" t="str">
        <f ca="1"/>
        <v>Blend</v>
      </c>
      <c r="F150" s="190" t="str">
        <f t="shared" ca="1" si="5"/>
        <v/>
      </c>
      <c r="G150" s="80">
        <f>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0</v>
      </c>
      <c r="H150" s="80" cm="1">
        <f t="array" ref="H150">IF(
    SUM(IF(
            ISNUMBER(
                IF(
                    $M$4:$Y$4,
                    (M150:Y150),
                    "")),
            1,
            0))
        =0,
    NA(),
    IF(
        Parameters!$D$15=1,
        IF(
            SUM(--(ISNUMBER(IF($M$4:$Y$4=1,(M150:Y150),""))))&gt;0,
            MAX(IF(
                ISNUMBER(M150:Y150),
                IF(
                    M$4:Y$4=1,
                    M150:Y150,
                    ""),
                "")),
            MAX(IF(
                ISNUMBER(M150:Y150),
                IF(
                    M$4:Y$4=2,
                    M150:Y150,
                    ""),
                ""))
        ),
        IF(
            Parameters!$D$16=1,
            IFERROR(
                AVERAGE(IF(
                    ISNUMBER(M150:Y150),
                    IF(
                        M$4:Y$4=1,
                        M150:Y150,
                        ""),
                    "")),
                AVERAGE(IF(
                    ISNUMBER(M150:Y150),
                    IF(
                        M$4:Y$4=2,
                        M150:Y150,
                        ""),
                    ""))
            ),
            IF(
                Parameters!$D$17=1,
                IFERROR(
                    IF(
                        OR(
                            IF(
                                ISNUMBER(M150:Y150),
                                IF(
                                    M$4:Y$4=1,
                                    M150:Y150,
                                    ""),
                                "")
                            =0),
                        0,
                        GEOMEAN(IF(
                            ISNUMBER(M150:Y150),
                            IF(
                                M$4:Y$4=1,
                                M150:Y150,
                                ""),
                            ""))
                    ),
                    IF(
                        OR(IF(
                            ISNUMBER(M150:Y150),
                            IF(
                                M$4:Y$4=2,
                                M150:Y150,
                                ""),
                            "")
                            =0),
                        0,
                        GEOMEAN(IF(
                            ISNUMBER(M150:Y150),
                            IF(
                                M$4:Y$4=2,
                                M150:Y150,
                                ""),
                            "")))
                )
            )
        )
    )
)</f>
        <v>8.71428571428571</v>
      </c>
      <c r="I150" s="191" cm="1">
        <f t="array" ref="I150">IF(
    SUM(IF(
            ISNUMBER(
                IF(
                    $M$5:$Y$5,
                    (M150:Y150),
                    "")),
            1,
            0))
        =0,
    NA(),
    IF(
        Parameters!$D$15=1,
        IF(
            SUM(--(ISNUMBER(IF($M$5:$Y$5=1,(M150:Y150),""))))&gt;0,
            MAX(IF(
                ISNUMBER(M150:Y150),
                IF(
                    M$5:Y$5=1,
                    M150:Y150,
                    ""),
                "")),
            MAX(IF(
                ISNUMBER(M150:Y150),
                IF(
                    M$5:Y$5=2,
                    M150:Y150,
                    ""),
                ""))
        ),
        IF(
            Parameters!$D$16=1,
            IFERROR(
                AVERAGE(IF(
                    ISNUMBER(M150:Y150),
                    IF(
                        M$5:Y$5=1,
                        M150:Y150,
                        ""),
                    "")),
                AVERAGE(IF(
                    ISNUMBER(M150:Y150),
                    IF(
                        M$5:Y$5=2,
                        M150:Y150,
                        ""),
                    ""))
            ),
            IF(
                Parameters!$D$17=1,
                IFERROR(
                    IF(
                        OR(
                            IF(
                                ISNUMBER(M150:Y150),
                                IF(
                                    M$5:Y$5=1,
                                    M150:Y150,
                                    ""),
                                "")
                            =0),
                        0,
                        GEOMEAN(IF(
                            ISNUMBER(M150:Y150),
                            IF(
                                M$5:Y$5=1,
                                M150:Y150,
                                ""),
                            ""))
                    ),
                    IF(
                        OR(IF(
                            ISNUMBER(M150:Y150),
                            IF(
                                M$5:Y$5=2,
                                M150:Y150,
                                ""),
                            "")
                            =0),
                        0,
                        GEOMEAN(IF(
                            ISNUMBER(M150:Y150),
                            IF(
                                M$5:Y$5=2,
                                M150:Y150,
                                ""),
                            "")))
                )
            )
        )
    )
)</f>
        <v>0</v>
      </c>
      <c r="J150" s="242">
        <v>46281</v>
      </c>
      <c r="K150" s="242">
        <v>46281</v>
      </c>
      <c r="L150" s="91" t="s">
        <v>242</v>
      </c>
      <c r="M150" s="192">
        <v>8.71428571428571</v>
      </c>
      <c r="N150" s="192" t="s">
        <v>409</v>
      </c>
      <c r="O150" s="192">
        <v>0</v>
      </c>
      <c r="P150" s="192" t="s">
        <v>409</v>
      </c>
      <c r="Q150" s="192">
        <v>6.1</v>
      </c>
      <c r="R150" s="192">
        <v>-0.74500000000000099</v>
      </c>
      <c r="S150" s="192">
        <v>-0.96</v>
      </c>
      <c r="T150" s="192" t="s">
        <v>409</v>
      </c>
      <c r="U150"/>
      <c r="V150"/>
      <c r="W150"/>
      <c r="X150"/>
      <c r="Y150" s="192"/>
      <c r="Z150" s="192"/>
      <c r="AF150" s="34"/>
      <c r="AG150" s="34"/>
      <c r="AH150" s="34"/>
      <c r="AI150" s="34"/>
      <c r="AJ150" s="34"/>
      <c r="AK150" s="34"/>
      <c r="AL150" s="195"/>
      <c r="AM150" s="195"/>
      <c r="AN150" s="80"/>
      <c r="AO150" s="80"/>
      <c r="AP150" s="80"/>
      <c r="AQ150" s="35"/>
    </row>
    <row r="151" spans="1:43" x14ac:dyDescent="0.2">
      <c r="A151" s="84">
        <v>144</v>
      </c>
      <c r="B151" s="84" t="str">
        <f ca="1"/>
        <v>Nicaragua</v>
      </c>
      <c r="C151" s="84" t="str">
        <f ca="1"/>
        <v>NIC</v>
      </c>
      <c r="D151" s="219" t="str">
        <f ca="1"/>
        <v>LCN           Latin America &amp; Caribbean</v>
      </c>
      <c r="E151" s="219" t="str">
        <f ca="1"/>
        <v>IDA</v>
      </c>
      <c r="F151" s="190" t="str">
        <f t="shared" ca="1" si="5"/>
        <v/>
      </c>
      <c r="G151" s="80">
        <f>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0</v>
      </c>
      <c r="H151" s="80" cm="1">
        <f t="array" ref="H151">IF(
    SUM(IF(
            ISNUMBER(
                IF(
                    $M$4:$Y$4,
                    (M151:Y151),
                    "")),
            1,
            0))
        =0,
    NA(),
    IF(
        Parameters!$D$15=1,
        IF(
            SUM(--(ISNUMBER(IF($M$4:$Y$4=1,(M151:Y151),""))))&gt;0,
            MAX(IF(
                ISNUMBER(M151:Y151),
                IF(
                    M$4:Y$4=1,
                    M151:Y151,
                    ""),
                "")),
            MAX(IF(
                ISNUMBER(M151:Y151),
                IF(
                    M$4:Y$4=2,
                    M151:Y151,
                    ""),
                ""))
        ),
        IF(
            Parameters!$D$16=1,
            IFERROR(
                AVERAGE(IF(
                    ISNUMBER(M151:Y151),
                    IF(
                        M$4:Y$4=1,
                        M151:Y151,
                        ""),
                    "")),
                AVERAGE(IF(
                    ISNUMBER(M151:Y151),
                    IF(
                        M$4:Y$4=2,
                        M151:Y151,
                        ""),
                    ""))
            ),
            IF(
                Parameters!$D$17=1,
                IFERROR(
                    IF(
                        OR(
                            IF(
                                ISNUMBER(M151:Y151),
                                IF(
                                    M$4:Y$4=1,
                                    M151:Y151,
                                    ""),
                                "")
                            =0),
                        0,
                        GEOMEAN(IF(
                            ISNUMBER(M151:Y151),
                            IF(
                                M$4:Y$4=1,
                                M151:Y151,
                                ""),
                            ""))
                    ),
                    IF(
                        OR(IF(
                            ISNUMBER(M151:Y151),
                            IF(
                                M$4:Y$4=2,
                                M151:Y151,
                                ""),
                            "")
                            =0),
                        0,
                        GEOMEAN(IF(
                            ISNUMBER(M151:Y151),
                            IF(
                                M$4:Y$4=2,
                                M151:Y151,
                                ""),
                            "")))
                )
            )
        )
    )
)</f>
        <v>6.8571428571428497</v>
      </c>
      <c r="I151" s="191" cm="1">
        <f t="array" ref="I151">IF(
    SUM(IF(
            ISNUMBER(
                IF(
                    $M$5:$Y$5,
                    (M151:Y151),
                    "")),
            1,
            0))
        =0,
    NA(),
    IF(
        Parameters!$D$15=1,
        IF(
            SUM(--(ISNUMBER(IF($M$5:$Y$5=1,(M151:Y151),""))))&gt;0,
            MAX(IF(
                ISNUMBER(M151:Y151),
                IF(
                    M$5:Y$5=1,
                    M151:Y151,
                    ""),
                "")),
            MAX(IF(
                ISNUMBER(M151:Y151),
                IF(
                    M$5:Y$5=2,
                    M151:Y151,
                    ""),
                ""))
        ),
        IF(
            Parameters!$D$16=1,
            IFERROR(
                AVERAGE(IF(
                    ISNUMBER(M151:Y151),
                    IF(
                        M$5:Y$5=1,
                        M151:Y151,
                        ""),
                    "")),
                AVERAGE(IF(
                    ISNUMBER(M151:Y151),
                    IF(
                        M$5:Y$5=2,
                        M151:Y151,
                        ""),
                    ""))
            ),
            IF(
                Parameters!$D$17=1,
                IFERROR(
                    IF(
                        OR(
                            IF(
                                ISNUMBER(M151:Y151),
                                IF(
                                    M$5:Y$5=1,
                                    M151:Y151,
                                    ""),
                                "")
                            =0),
                        0,
                        GEOMEAN(IF(
                            ISNUMBER(M151:Y151),
                            IF(
                                M$5:Y$5=1,
                                M151:Y151,
                                ""),
                            ""))
                    ),
                    IF(
                        OR(IF(
                            ISNUMBER(M151:Y151),
                            IF(
                                M$5:Y$5=2,
                                M151:Y151,
                                ""),
                            "")
                            =0),
                        0,
                        GEOMEAN(IF(
                            ISNUMBER(M151:Y151),
                            IF(
                                M$5:Y$5=2,
                                M151:Y151,
                                ""),
                            "")))
                )
            )
        )
    )
)</f>
        <v>0</v>
      </c>
      <c r="J151" s="242">
        <v>46281</v>
      </c>
      <c r="K151" s="242">
        <v>46281</v>
      </c>
      <c r="L151" s="91" t="s">
        <v>244</v>
      </c>
      <c r="M151" s="192">
        <v>6.8571428571428497</v>
      </c>
      <c r="N151" s="192">
        <v>0</v>
      </c>
      <c r="O151" s="192">
        <v>0</v>
      </c>
      <c r="P151" s="192" t="s">
        <v>409</v>
      </c>
      <c r="Q151" s="192">
        <v>4.8</v>
      </c>
      <c r="R151" s="192">
        <v>-0.1</v>
      </c>
      <c r="S151" s="192">
        <v>-0.14499999999999999</v>
      </c>
      <c r="T151" s="192" t="s">
        <v>409</v>
      </c>
      <c r="U151"/>
      <c r="V151"/>
      <c r="W151"/>
      <c r="X151"/>
      <c r="Y151" s="192"/>
      <c r="Z151" s="192"/>
      <c r="AF151" s="34"/>
      <c r="AG151" s="34"/>
      <c r="AH151" s="34"/>
      <c r="AI151" s="34"/>
      <c r="AJ151" s="34"/>
      <c r="AK151" s="34"/>
      <c r="AL151" s="195"/>
      <c r="AM151" s="195"/>
      <c r="AN151" s="80"/>
      <c r="AO151" s="80"/>
      <c r="AP151" s="80"/>
      <c r="AQ151" s="35"/>
    </row>
    <row r="152" spans="1:43" x14ac:dyDescent="0.2">
      <c r="A152" s="84">
        <v>145</v>
      </c>
      <c r="B152" s="84" t="str">
        <f ca="1"/>
        <v>Netherlands</v>
      </c>
      <c r="C152" s="84" t="str">
        <f ca="1"/>
        <v>NLD</v>
      </c>
      <c r="D152" s="219" t="str">
        <f ca="1"/>
        <v>ECS           Europe &amp; Central Asia</v>
      </c>
      <c r="E152" s="219" t="str">
        <f ca="1"/>
        <v>NA</v>
      </c>
      <c r="F152" s="190" t="str">
        <f t="shared" ca="1" si="5"/>
        <v/>
      </c>
      <c r="G152" s="80">
        <f>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0.20701966780270564</v>
      </c>
      <c r="H152" s="80" cm="1">
        <f t="array" ref="H152">IF(
    SUM(IF(
            ISNUMBER(
                IF(
                    $M$4:$Y$4,
                    (M152:Y152),
                    "")),
            1,
            0))
        =0,
    NA(),
    IF(
        Parameters!$D$15=1,
        IF(
            SUM(--(ISNUMBER(IF($M$4:$Y$4=1,(M152:Y152),""))))&gt;0,
            MAX(IF(
                ISNUMBER(M152:Y152),
                IF(
                    M$4:Y$4=1,
                    M152:Y152,
                    ""),
                "")),
            MAX(IF(
                ISNUMBER(M152:Y152),
                IF(
                    M$4:Y$4=2,
                    M152:Y152,
                    ""),
                ""))
        ),
        IF(
            Parameters!$D$16=1,
            IFERROR(
                AVERAGE(IF(
                    ISNUMBER(M152:Y152),
                    IF(
                        M$4:Y$4=1,
                        M152:Y152,
                        ""),
                    "")),
                AVERAGE(IF(
                    ISNUMBER(M152:Y152),
                    IF(
                        M$4:Y$4=2,
                        M152:Y152,
                        ""),
                    ""))
            ),
            IF(
                Parameters!$D$17=1,
                IFERROR(
                    IF(
                        OR(
                            IF(
                                ISNUMBER(M152:Y152),
                                IF(
                                    M$4:Y$4=1,
                                    M152:Y152,
                                    ""),
                                "")
                            =0),
                        0,
                        GEOMEAN(IF(
                            ISNUMBER(M152:Y152),
                            IF(
                                M$4:Y$4=1,
                                M152:Y152,
                                ""),
                            ""))
                    ),
                    IF(
                        OR(IF(
                            ISNUMBER(M152:Y152),
                            IF(
                                M$4:Y$4=2,
                                M152:Y152,
                                ""),
                            "")
                            =0),
                        0,
                        GEOMEAN(IF(
                            ISNUMBER(M152:Y152),
                            IF(
                                M$4:Y$4=2,
                                M152:Y152,
                                ""),
                            "")))
                )
            )
        )
    )
)</f>
        <v>0.14285714285714199</v>
      </c>
      <c r="I152" s="191" cm="1">
        <f t="array" ref="I152">IF(
    SUM(IF(
            ISNUMBER(
                IF(
                    $M$5:$Y$5,
                    (M152:Y152),
                    "")),
            1,
            0))
        =0,
    NA(),
    IF(
        Parameters!$D$15=1,
        IF(
            SUM(--(ISNUMBER(IF($M$5:$Y$5=1,(M152:Y152),""))))&gt;0,
            MAX(IF(
                ISNUMBER(M152:Y152),
                IF(
                    M$5:Y$5=1,
                    M152:Y152,
                    ""),
                "")),
            MAX(IF(
                ISNUMBER(M152:Y152),
                IF(
                    M$5:Y$5=2,
                    M152:Y152,
                    ""),
                ""))
        ),
        IF(
            Parameters!$D$16=1,
            IFERROR(
                AVERAGE(IF(
                    ISNUMBER(M152:Y152),
                    IF(
                        M$5:Y$5=1,
                        M152:Y152,
                        ""),
                    "")),
                AVERAGE(IF(
                    ISNUMBER(M152:Y152),
                    IF(
                        M$5:Y$5=2,
                        M152:Y152,
                        ""),
                    ""))
            ),
            IF(
                Parameters!$D$17=1,
                IFERROR(
                    IF(
                        OR(
                            IF(
                                ISNUMBER(M152:Y152),
                                IF(
                                    M$5:Y$5=1,
                                    M152:Y152,
                                    ""),
                                "")
                            =0),
                        0,
                        GEOMEAN(IF(
                            ISNUMBER(M152:Y152),
                            IF(
                                M$5:Y$5=1,
                                M152:Y152,
                                ""),
                            ""))
                    ),
                    IF(
                        OR(IF(
                            ISNUMBER(M152:Y152),
                            IF(
                                M$5:Y$5=2,
                                M152:Y152,
                                ""),
                            "")
                            =0),
                        0,
                        GEOMEAN(IF(
                            ISNUMBER(M152:Y152),
                            IF(
                                M$5:Y$5=2,
                                M152:Y152,
                                ""),
                            "")))
                )
            )
        )
    )
)</f>
        <v>0.3</v>
      </c>
      <c r="J152" s="242">
        <v>45190</v>
      </c>
      <c r="K152" s="242">
        <v>45219</v>
      </c>
      <c r="L152" s="91" t="s">
        <v>246</v>
      </c>
      <c r="M152" s="192">
        <v>0.14285714285714199</v>
      </c>
      <c r="N152" s="192">
        <v>0.3</v>
      </c>
      <c r="O152" s="192">
        <v>0</v>
      </c>
      <c r="P152" s="192" t="s">
        <v>409</v>
      </c>
      <c r="Q152" s="192">
        <v>0.1</v>
      </c>
      <c r="R152" s="192">
        <v>0</v>
      </c>
      <c r="S152" s="192">
        <v>0</v>
      </c>
      <c r="T152" s="192" t="s">
        <v>409</v>
      </c>
      <c r="U152"/>
      <c r="V152"/>
      <c r="W152"/>
      <c r="X152"/>
      <c r="Y152" s="192"/>
      <c r="Z152" s="192"/>
      <c r="AF152" s="34"/>
      <c r="AG152" s="34"/>
      <c r="AH152" s="34"/>
      <c r="AI152" s="34"/>
      <c r="AJ152" s="34"/>
      <c r="AK152" s="34"/>
      <c r="AL152" s="195"/>
      <c r="AM152" s="195"/>
      <c r="AN152" s="80"/>
      <c r="AO152" s="80"/>
      <c r="AP152" s="80"/>
      <c r="AQ152" s="35"/>
    </row>
    <row r="153" spans="1:43" x14ac:dyDescent="0.2">
      <c r="A153" s="84">
        <v>146</v>
      </c>
      <c r="B153" s="84" t="str">
        <f ca="1"/>
        <v>Norway</v>
      </c>
      <c r="C153" s="84" t="str">
        <f ca="1"/>
        <v>NOR</v>
      </c>
      <c r="D153" s="219" t="str">
        <f ca="1"/>
        <v>ECS           Europe &amp; Central Asia</v>
      </c>
      <c r="E153" s="219" t="str">
        <f ca="1"/>
        <v>NA</v>
      </c>
      <c r="F153" s="190" t="str">
        <f t="shared" ca="1" si="5"/>
        <v/>
      </c>
      <c r="G153" s="80">
        <f>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0.25911938781738542</v>
      </c>
      <c r="H153" s="80" cm="1">
        <f t="array" ref="H153">IF(
    SUM(IF(
            ISNUMBER(
                IF(
                    $M$4:$Y$4,
                    (M153:Y153),
                    "")),
            1,
            0))
        =0,
    NA(),
    IF(
        Parameters!$D$15=1,
        IF(
            SUM(--(ISNUMBER(IF($M$4:$Y$4=1,(M153:Y153),""))))&gt;0,
            MAX(IF(
                ISNUMBER(M153:Y153),
                IF(
                    M$4:Y$4=1,
                    M153:Y153,
                    ""),
                "")),
            MAX(IF(
                ISNUMBER(M153:Y153),
                IF(
                    M$4:Y$4=2,
                    M153:Y153,
                    ""),
                ""))
        ),
        IF(
            Parameters!$D$16=1,
            IFERROR(
                AVERAGE(IF(
                    ISNUMBER(M153:Y153),
                    IF(
                        M$4:Y$4=1,
                        M153:Y153,
                        ""),
                    "")),
                AVERAGE(IF(
                    ISNUMBER(M153:Y153),
                    IF(
                        M$4:Y$4=2,
                        M153:Y153,
                        ""),
                    ""))
            ),
            IF(
                Parameters!$D$17=1,
                IFERROR(
                    IF(
                        OR(
                            IF(
                                ISNUMBER(M153:Y153),
                                IF(
                                    M$4:Y$4=1,
                                    M153:Y153,
                                    ""),
                                "")
                            =0),
                        0,
                        GEOMEAN(IF(
                            ISNUMBER(M153:Y153),
                            IF(
                                M$4:Y$4=1,
                                M153:Y153,
                                ""),
                            ""))
                    ),
                    IF(
                        OR(IF(
                            ISNUMBER(M153:Y153),
                            IF(
                                M$4:Y$4=2,
                                M153:Y153,
                                ""),
                            "")
                            =0),
                        0,
                        GEOMEAN(IF(
                            ISNUMBER(M153:Y153),
                            IF(
                                M$4:Y$4=2,
                                M153:Y153,
                                ""),
                            "")))
                )
            )
        )
    )
)</f>
        <v>0.14285714285714199</v>
      </c>
      <c r="I153" s="191" cm="1">
        <f t="array" ref="I153">IF(
    SUM(IF(
            ISNUMBER(
                IF(
                    $M$5:$Y$5,
                    (M153:Y153),
                    "")),
            1,
            0))
        =0,
    NA(),
    IF(
        Parameters!$D$15=1,
        IF(
            SUM(--(ISNUMBER(IF($M$5:$Y$5=1,(M153:Y153),""))))&gt;0,
            MAX(IF(
                ISNUMBER(M153:Y153),
                IF(
                    M$5:Y$5=1,
                    M153:Y153,
                    ""),
                "")),
            MAX(IF(
                ISNUMBER(M153:Y153),
                IF(
                    M$5:Y$5=2,
                    M153:Y153,
                    ""),
                ""))
        ),
        IF(
            Parameters!$D$16=1,
            IFERROR(
                AVERAGE(IF(
                    ISNUMBER(M153:Y153),
                    IF(
                        M$5:Y$5=1,
                        M153:Y153,
                        ""),
                    "")),
                AVERAGE(IF(
                    ISNUMBER(M153:Y153),
                    IF(
                        M$5:Y$5=2,
                        M153:Y153,
                        ""),
                    ""))
            ),
            IF(
                Parameters!$D$17=1,
                IFERROR(
                    IF(
                        OR(
                            IF(
                                ISNUMBER(M153:Y153),
                                IF(
                                    M$5:Y$5=1,
                                    M153:Y153,
                                    ""),
                                "")
                            =0),
                        0,
                        GEOMEAN(IF(
                            ISNUMBER(M153:Y153),
                            IF(
                                M$5:Y$5=1,
                                M153:Y153,
                                ""),
                            ""))
                    ),
                    IF(
                        OR(IF(
                            ISNUMBER(M153:Y153),
                            IF(
                                M$5:Y$5=2,
                                M153:Y153,
                                ""),
                            "")
                            =0),
                        0,
                        GEOMEAN(IF(
                            ISNUMBER(M153:Y153),
                            IF(
                                M$5:Y$5=2,
                                M153:Y153,
                                ""),
                            "")))
                )
            )
        )
    )
)</f>
        <v>0.46999999999999897</v>
      </c>
      <c r="J153" s="242">
        <v>45023</v>
      </c>
      <c r="K153" s="242">
        <v>45219</v>
      </c>
      <c r="L153" s="91" t="s">
        <v>248</v>
      </c>
      <c r="M153" s="192">
        <v>0.14285714285714199</v>
      </c>
      <c r="N153" s="192">
        <v>0.46999999999999897</v>
      </c>
      <c r="O153" s="192">
        <v>0</v>
      </c>
      <c r="P153" s="192" t="s">
        <v>409</v>
      </c>
      <c r="Q153" s="192">
        <v>0.1</v>
      </c>
      <c r="R153" s="192">
        <v>0</v>
      </c>
      <c r="S153" s="192">
        <v>0</v>
      </c>
      <c r="T153" s="192" t="s">
        <v>409</v>
      </c>
      <c r="U153"/>
      <c r="V153"/>
      <c r="W153"/>
      <c r="X153"/>
      <c r="Y153" s="192"/>
      <c r="Z153" s="192"/>
      <c r="AF153" s="34"/>
      <c r="AG153" s="34"/>
      <c r="AH153" s="34"/>
      <c r="AI153" s="34"/>
      <c r="AJ153" s="34"/>
      <c r="AK153" s="34"/>
      <c r="AL153" s="195"/>
      <c r="AM153" s="195"/>
      <c r="AN153" s="80"/>
      <c r="AO153" s="80"/>
      <c r="AP153" s="80"/>
      <c r="AQ153" s="35"/>
    </row>
    <row r="154" spans="1:43" x14ac:dyDescent="0.2">
      <c r="A154" s="84">
        <v>147</v>
      </c>
      <c r="B154" s="84" t="str">
        <f ca="1"/>
        <v>Nepal</v>
      </c>
      <c r="C154" s="84" t="str">
        <f ca="1"/>
        <v>NPL</v>
      </c>
      <c r="D154" s="219" t="str">
        <f ca="1"/>
        <v>SAS           South Asia</v>
      </c>
      <c r="E154" s="219" t="str">
        <f ca="1"/>
        <v>IDA</v>
      </c>
      <c r="F154" s="190" t="str">
        <f t="shared" ca="1" si="5"/>
        <v/>
      </c>
      <c r="G154" s="80">
        <f>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0</v>
      </c>
      <c r="H154" s="80" cm="1">
        <f t="array" ref="H154">IF(
    SUM(IF(
            ISNUMBER(
                IF(
                    $M$4:$Y$4,
                    (M154:Y154),
                    "")),
            1,
            0))
        =0,
    NA(),
    IF(
        Parameters!$D$15=1,
        IF(
            SUM(--(ISNUMBER(IF($M$4:$Y$4=1,(M154:Y154),""))))&gt;0,
            MAX(IF(
                ISNUMBER(M154:Y154),
                IF(
                    M$4:Y$4=1,
                    M154:Y154,
                    ""),
                "")),
            MAX(IF(
                ISNUMBER(M154:Y154),
                IF(
                    M$4:Y$4=2,
                    M154:Y154,
                    ""),
                ""))
        ),
        IF(
            Parameters!$D$16=1,
            IFERROR(
                AVERAGE(IF(
                    ISNUMBER(M154:Y154),
                    IF(
                        M$4:Y$4=1,
                        M154:Y154,
                        ""),
                    "")),
                AVERAGE(IF(
                    ISNUMBER(M154:Y154),
                    IF(
                        M$4:Y$4=2,
                        M154:Y154,
                        ""),
                    ""))
            ),
            IF(
                Parameters!$D$17=1,
                IFERROR(
                    IF(
                        OR(
                            IF(
                                ISNUMBER(M154:Y154),
                                IF(
                                    M$4:Y$4=1,
                                    M154:Y154,
                                    ""),
                                "")
                            =0),
                        0,
                        GEOMEAN(IF(
                            ISNUMBER(M154:Y154),
                            IF(
                                M$4:Y$4=1,
                                M154:Y154,
                                ""),
                            ""))
                    ),
                    IF(
                        OR(IF(
                            ISNUMBER(M154:Y154),
                            IF(
                                M$4:Y$4=2,
                                M154:Y154,
                                ""),
                            "")
                            =0),
                        0,
                        GEOMEAN(IF(
                            ISNUMBER(M154:Y154),
                            IF(
                                M$4:Y$4=2,
                                M154:Y154,
                                ""),
                            "")))
                )
            )
        )
    )
)</f>
        <v>7.71428571428571</v>
      </c>
      <c r="I154" s="191" cm="1">
        <f t="array" ref="I154">IF(
    SUM(IF(
            ISNUMBER(
                IF(
                    $M$5:$Y$5,
                    (M154:Y154),
                    "")),
            1,
            0))
        =0,
    NA(),
    IF(
        Parameters!$D$15=1,
        IF(
            SUM(--(ISNUMBER(IF($M$5:$Y$5=1,(M154:Y154),""))))&gt;0,
            MAX(IF(
                ISNUMBER(M154:Y154),
                IF(
                    M$5:Y$5=1,
                    M154:Y154,
                    ""),
                "")),
            MAX(IF(
                ISNUMBER(M154:Y154),
                IF(
                    M$5:Y$5=2,
                    M154:Y154,
                    ""),
                ""))
        ),
        IF(
            Parameters!$D$16=1,
            IFERROR(
                AVERAGE(IF(
                    ISNUMBER(M154:Y154),
                    IF(
                        M$5:Y$5=1,
                        M154:Y154,
                        ""),
                    "")),
                AVERAGE(IF(
                    ISNUMBER(M154:Y154),
                    IF(
                        M$5:Y$5=2,
                        M154:Y154,
                        ""),
                    ""))
            ),
            IF(
                Parameters!$D$17=1,
                IFERROR(
                    IF(
                        OR(
                            IF(
                                ISNUMBER(M154:Y154),
                                IF(
                                    M$5:Y$5=1,
                                    M154:Y154,
                                    ""),
                                "")
                            =0),
                        0,
                        GEOMEAN(IF(
                            ISNUMBER(M154:Y154),
                            IF(
                                M$5:Y$5=1,
                                M154:Y154,
                                ""),
                            ""))
                    ),
                    IF(
                        OR(IF(
                            ISNUMBER(M154:Y154),
                            IF(
                                M$5:Y$5=2,
                                M154:Y154,
                                ""),
                            "")
                            =0),
                        0,
                        GEOMEAN(IF(
                            ISNUMBER(M154:Y154),
                            IF(
                                M$5:Y$5=2,
                                M154:Y154,
                                ""),
                            "")))
                )
            )
        )
    )
)</f>
        <v>0</v>
      </c>
      <c r="J154" s="242">
        <v>45765</v>
      </c>
      <c r="K154" s="242">
        <v>46281</v>
      </c>
      <c r="L154" s="91" t="s">
        <v>250</v>
      </c>
      <c r="M154" s="192">
        <v>7.71428571428571</v>
      </c>
      <c r="N154" s="192" t="s">
        <v>409</v>
      </c>
      <c r="O154" s="192">
        <v>0</v>
      </c>
      <c r="P154" s="192" t="s">
        <v>409</v>
      </c>
      <c r="Q154" s="192">
        <v>5.4</v>
      </c>
      <c r="R154" s="192">
        <v>-0.41499999999999998</v>
      </c>
      <c r="S154" s="192">
        <v>-0.17</v>
      </c>
      <c r="T154" s="192" t="s">
        <v>409</v>
      </c>
      <c r="U154"/>
      <c r="V154"/>
      <c r="W154"/>
      <c r="X154"/>
      <c r="Y154" s="192"/>
      <c r="Z154" s="192"/>
      <c r="AF154" s="34"/>
      <c r="AG154" s="34"/>
      <c r="AH154" s="34"/>
      <c r="AI154" s="34"/>
      <c r="AJ154" s="34"/>
      <c r="AK154" s="34"/>
      <c r="AL154" s="195"/>
      <c r="AM154" s="195"/>
      <c r="AN154" s="80"/>
      <c r="AO154" s="80"/>
      <c r="AP154" s="80"/>
      <c r="AQ154" s="35"/>
    </row>
    <row r="155" spans="1:43" x14ac:dyDescent="0.2">
      <c r="A155" s="84">
        <v>148</v>
      </c>
      <c r="B155" s="84" t="str">
        <f ca="1"/>
        <v>Nauru</v>
      </c>
      <c r="C155" s="84" t="str">
        <f ca="1"/>
        <v>NRU</v>
      </c>
      <c r="D155" s="219" t="str">
        <f ca="1"/>
        <v>EAS           East Asia &amp; Pacific</v>
      </c>
      <c r="E155" s="219" t="str">
        <f ca="1"/>
        <v>IBRD</v>
      </c>
      <c r="F155" s="190" t="str">
        <f t="shared" ca="1" si="5"/>
        <v/>
      </c>
      <c r="G155" s="80">
        <f>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0</v>
      </c>
      <c r="H155" s="80" cm="1">
        <f t="array" ref="H155">IF(
    SUM(IF(
            ISNUMBER(
                IF(
                    $M$4:$Y$4,
                    (M155:Y155),
                    "")),
            1,
            0))
        =0,
    NA(),
    IF(
        Parameters!$D$15=1,
        IF(
            SUM(--(ISNUMBER(IF($M$4:$Y$4=1,(M155:Y155),""))))&gt;0,
            MAX(IF(
                ISNUMBER(M155:Y155),
                IF(
                    M$4:Y$4=1,
                    M155:Y155,
                    ""),
                "")),
            MAX(IF(
                ISNUMBER(M155:Y155),
                IF(
                    M$4:Y$4=2,
                    M155:Y155,
                    ""),
                ""))
        ),
        IF(
            Parameters!$D$16=1,
            IFERROR(
                AVERAGE(IF(
                    ISNUMBER(M155:Y155),
                    IF(
                        M$4:Y$4=1,
                        M155:Y155,
                        ""),
                    "")),
                AVERAGE(IF(
                    ISNUMBER(M155:Y155),
                    IF(
                        M$4:Y$4=2,
                        M155:Y155,
                        ""),
                    ""))
            ),
            IF(
                Parameters!$D$17=1,
                IFERROR(
                    IF(
                        OR(
                            IF(
                                ISNUMBER(M155:Y155),
                                IF(
                                    M$4:Y$4=1,
                                    M155:Y155,
                                    ""),
                                "")
                            =0),
                        0,
                        GEOMEAN(IF(
                            ISNUMBER(M155:Y155),
                            IF(
                                M$4:Y$4=1,
                                M155:Y155,
                                ""),
                            ""))
                    ),
                    IF(
                        OR(IF(
                            ISNUMBER(M155:Y155),
                            IF(
                                M$4:Y$4=2,
                                M155:Y155,
                                ""),
                            "")
                            =0),
                        0,
                        GEOMEAN(IF(
                            ISNUMBER(M155:Y155),
                            IF(
                                M$4:Y$4=2,
                                M155:Y155,
                                ""),
                            "")))
                )
            )
        )
    )
)</f>
        <v>5.1428571428571397</v>
      </c>
      <c r="I155" s="191" cm="1">
        <f t="array" ref="I155">IF(
    SUM(IF(
            ISNUMBER(
                IF(
                    $M$5:$Y$5,
                    (M155:Y155),
                    "")),
            1,
            0))
        =0,
    NA(),
    IF(
        Parameters!$D$15=1,
        IF(
            SUM(--(ISNUMBER(IF($M$5:$Y$5=1,(M155:Y155),""))))&gt;0,
            MAX(IF(
                ISNUMBER(M155:Y155),
                IF(
                    M$5:Y$5=1,
                    M155:Y155,
                    ""),
                "")),
            MAX(IF(
                ISNUMBER(M155:Y155),
                IF(
                    M$5:Y$5=2,
                    M155:Y155,
                    ""),
                ""))
        ),
        IF(
            Parameters!$D$16=1,
            IFERROR(
                AVERAGE(IF(
                    ISNUMBER(M155:Y155),
                    IF(
                        M$5:Y$5=1,
                        M155:Y155,
                        ""),
                    "")),
                AVERAGE(IF(
                    ISNUMBER(M155:Y155),
                    IF(
                        M$5:Y$5=2,
                        M155:Y155,
                        ""),
                    ""))
            ),
            IF(
                Parameters!$D$17=1,
                IFERROR(
                    IF(
                        OR(
                            IF(
                                ISNUMBER(M155:Y155),
                                IF(
                                    M$5:Y$5=1,
                                    M155:Y155,
                                    ""),
                                "")
                            =0),
                        0,
                        GEOMEAN(IF(
                            ISNUMBER(M155:Y155),
                            IF(
                                M$5:Y$5=1,
                                M155:Y155,
                                ""),
                            ""))
                    ),
                    IF(
                        OR(IF(
                            ISNUMBER(M155:Y155),
                            IF(
                                M$5:Y$5=2,
                                M155:Y155,
                                ""),
                            "")
                            =0),
                        0,
                        GEOMEAN(IF(
                            ISNUMBER(M155:Y155),
                            IF(
                                M$5:Y$5=2,
                                M155:Y155,
                                ""),
                            "")))
                )
            )
        )
    )
)</f>
        <v>0</v>
      </c>
      <c r="J155" s="242">
        <v>46281</v>
      </c>
      <c r="K155" s="242">
        <v>46281</v>
      </c>
      <c r="L155" s="91" t="s">
        <v>252</v>
      </c>
      <c r="M155" s="192">
        <v>5.1428571428571397</v>
      </c>
      <c r="N155" s="192" t="s">
        <v>409</v>
      </c>
      <c r="O155" s="192">
        <v>0</v>
      </c>
      <c r="P155" s="192" t="s">
        <v>409</v>
      </c>
      <c r="Q155" s="192">
        <v>3.6</v>
      </c>
      <c r="R155" s="192">
        <v>-5.0000000000001397E-3</v>
      </c>
      <c r="S155" s="192">
        <v>-1.00000000000003E-2</v>
      </c>
      <c r="T155" s="192" t="s">
        <v>409</v>
      </c>
      <c r="U155"/>
      <c r="V155"/>
      <c r="W155"/>
      <c r="X155"/>
      <c r="Y155" s="192"/>
      <c r="Z155" s="192"/>
      <c r="AF155" s="34"/>
      <c r="AG155" s="34"/>
      <c r="AH155" s="34"/>
      <c r="AI155" s="34"/>
      <c r="AJ155" s="34"/>
      <c r="AK155" s="34"/>
      <c r="AL155" s="195"/>
      <c r="AM155" s="195"/>
      <c r="AN155" s="80"/>
      <c r="AO155" s="80"/>
      <c r="AP155" s="80"/>
      <c r="AQ155" s="35"/>
    </row>
    <row r="156" spans="1:43" x14ac:dyDescent="0.2">
      <c r="A156" s="84">
        <v>149</v>
      </c>
      <c r="B156" s="84" t="str">
        <f ca="1"/>
        <v>New Zealand</v>
      </c>
      <c r="C156" s="84" t="str">
        <f ca="1"/>
        <v>NZL</v>
      </c>
      <c r="D156" s="219" t="str">
        <f ca="1"/>
        <v>EAS           East Asia &amp; Pacific</v>
      </c>
      <c r="E156" s="219" t="str">
        <f ca="1"/>
        <v>NA</v>
      </c>
      <c r="F156" s="190" t="str">
        <f t="shared" ca="1" si="5"/>
        <v/>
      </c>
      <c r="G156" s="80">
        <f>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0.45118890563867797</v>
      </c>
      <c r="H156" s="80" cm="1">
        <f t="array" ref="H156">IF(
    SUM(IF(
            ISNUMBER(
                IF(
                    $M$4:$Y$4,
                    (M156:Y156),
                    "")),
            1,
            0))
        =0,
    NA(),
    IF(
        Parameters!$D$15=1,
        IF(
            SUM(--(ISNUMBER(IF($M$4:$Y$4=1,(M156:Y156),""))))&gt;0,
            MAX(IF(
                ISNUMBER(M156:Y156),
                IF(
                    M$4:Y$4=1,
                    M156:Y156,
                    ""),
                "")),
            MAX(IF(
                ISNUMBER(M156:Y156),
                IF(
                    M$4:Y$4=2,
                    M156:Y156,
                    ""),
                ""))
        ),
        IF(
            Parameters!$D$16=1,
            IFERROR(
                AVERAGE(IF(
                    ISNUMBER(M156:Y156),
                    IF(
                        M$4:Y$4=1,
                        M156:Y156,
                        ""),
                    "")),
                AVERAGE(IF(
                    ISNUMBER(M156:Y156),
                    IF(
                        M$4:Y$4=2,
                        M156:Y156,
                        ""),
                    ""))
            ),
            IF(
                Parameters!$D$17=1,
                IFERROR(
                    IF(
                        OR(
                            IF(
                                ISNUMBER(M156:Y156),
                                IF(
                                    M$4:Y$4=1,
                                    M156:Y156,
                                    ""),
                                "")
                            =0),
                        0,
                        GEOMEAN(IF(
                            ISNUMBER(M156:Y156),
                            IF(
                                M$4:Y$4=1,
                                M156:Y156,
                                ""),
                            ""))
                    ),
                    IF(
                        OR(IF(
                            ISNUMBER(M156:Y156),
                            IF(
                                M$4:Y$4=2,
                                M156:Y156,
                                ""),
                            "")
                            =0),
                        0,
                        GEOMEAN(IF(
                            ISNUMBER(M156:Y156),
                            IF(
                                M$4:Y$4=2,
                                M156:Y156,
                                ""),
                            "")))
                )
            )
        )
    )
)</f>
        <v>0.42857142857142799</v>
      </c>
      <c r="I156" s="191" cm="1">
        <f t="array" ref="I156">IF(
    SUM(IF(
            ISNUMBER(
                IF(
                    $M$5:$Y$5,
                    (M156:Y156),
                    "")),
            1,
            0))
        =0,
    NA(),
    IF(
        Parameters!$D$15=1,
        IF(
            SUM(--(ISNUMBER(IF($M$5:$Y$5=1,(M156:Y156),""))))&gt;0,
            MAX(IF(
                ISNUMBER(M156:Y156),
                IF(
                    M$5:Y$5=1,
                    M156:Y156,
                    ""),
                "")),
            MAX(IF(
                ISNUMBER(M156:Y156),
                IF(
                    M$5:Y$5=2,
                    M156:Y156,
                    ""),
                ""))
        ),
        IF(
            Parameters!$D$16=1,
            IFERROR(
                AVERAGE(IF(
                    ISNUMBER(M156:Y156),
                    IF(
                        M$5:Y$5=1,
                        M156:Y156,
                        ""),
                    "")),
                AVERAGE(IF(
                    ISNUMBER(M156:Y156),
                    IF(
                        M$5:Y$5=2,
                        M156:Y156,
                        ""),
                    ""))
            ),
            IF(
                Parameters!$D$17=1,
                IFERROR(
                    IF(
                        OR(
                            IF(
                                ISNUMBER(M156:Y156),
                                IF(
                                    M$5:Y$5=1,
                                    M156:Y156,
                                    ""),
                                "")
                            =0),
                        0,
                        GEOMEAN(IF(
                            ISNUMBER(M156:Y156),
                            IF(
                                M$5:Y$5=1,
                                M156:Y156,
                                ""),
                            ""))
                    ),
                    IF(
                        OR(IF(
                            ISNUMBER(M156:Y156),
                            IF(
                                M$5:Y$5=2,
                                M156:Y156,
                                ""),
                            "")
                            =0),
                        0,
                        GEOMEAN(IF(
                            ISNUMBER(M156:Y156),
                            IF(
                                M$5:Y$5=2,
                                M156:Y156,
                                ""),
                            "")))
                )
            )
        )
    )
)</f>
        <v>0.47499999999999898</v>
      </c>
      <c r="J156" s="242">
        <v>45023</v>
      </c>
      <c r="K156" s="242">
        <v>45219</v>
      </c>
      <c r="L156" s="91" t="s">
        <v>254</v>
      </c>
      <c r="M156" s="192">
        <v>0.42857142857142799</v>
      </c>
      <c r="N156" s="192">
        <v>0.47499999999999898</v>
      </c>
      <c r="O156" s="192">
        <v>0</v>
      </c>
      <c r="P156" s="192" t="s">
        <v>409</v>
      </c>
      <c r="Q156" s="192">
        <v>0.3</v>
      </c>
      <c r="R156" s="192">
        <v>0</v>
      </c>
      <c r="S156" s="192">
        <v>0</v>
      </c>
      <c r="T156" s="192" t="s">
        <v>409</v>
      </c>
      <c r="U156"/>
      <c r="V156"/>
      <c r="W156"/>
      <c r="X156"/>
      <c r="Y156" s="192"/>
      <c r="Z156" s="192"/>
      <c r="AF156" s="34"/>
      <c r="AG156" s="34"/>
      <c r="AH156" s="34"/>
      <c r="AI156" s="34"/>
      <c r="AJ156" s="34"/>
      <c r="AK156" s="34"/>
      <c r="AL156" s="195"/>
      <c r="AM156" s="195"/>
      <c r="AN156" s="80"/>
      <c r="AO156" s="80"/>
      <c r="AP156" s="80"/>
      <c r="AQ156" s="35"/>
    </row>
    <row r="157" spans="1:43" x14ac:dyDescent="0.2">
      <c r="A157" s="84">
        <v>150</v>
      </c>
      <c r="B157" s="84" t="str">
        <f ca="1"/>
        <v>Oman</v>
      </c>
      <c r="C157" s="84" t="str">
        <f ca="1"/>
        <v>OMN</v>
      </c>
      <c r="D157" s="219" t="str">
        <f ca="1"/>
        <v>MEA           Middle East &amp; North Africa</v>
      </c>
      <c r="E157" s="219" t="str">
        <f ca="1"/>
        <v>NA</v>
      </c>
      <c r="F157" s="190" t="str">
        <f t="shared" ca="1" si="5"/>
        <v/>
      </c>
      <c r="G157" s="80">
        <f>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0</v>
      </c>
      <c r="H157" s="80" cm="1">
        <f t="array" ref="H157">IF(
    SUM(IF(
            ISNUMBER(
                IF(
                    $M$4:$Y$4,
                    (M157:Y157),
                    "")),
            1,
            0))
        =0,
    NA(),
    IF(
        Parameters!$D$15=1,
        IF(
            SUM(--(ISNUMBER(IF($M$4:$Y$4=1,(M157:Y157),""))))&gt;0,
            MAX(IF(
                ISNUMBER(M157:Y157),
                IF(
                    M$4:Y$4=1,
                    M157:Y157,
                    ""),
                "")),
            MAX(IF(
                ISNUMBER(M157:Y157),
                IF(
                    M$4:Y$4=2,
                    M157:Y157,
                    ""),
                ""))
        ),
        IF(
            Parameters!$D$16=1,
            IFERROR(
                AVERAGE(IF(
                    ISNUMBER(M157:Y157),
                    IF(
                        M$4:Y$4=1,
                        M157:Y157,
                        ""),
                    "")),
                AVERAGE(IF(
                    ISNUMBER(M157:Y157),
                    IF(
                        M$4:Y$4=2,
                        M157:Y157,
                        ""),
                    ""))
            ),
            IF(
                Parameters!$D$17=1,
                IFERROR(
                    IF(
                        OR(
                            IF(
                                ISNUMBER(M157:Y157),
                                IF(
                                    M$4:Y$4=1,
                                    M157:Y157,
                                    ""),
                                "")
                            =0),
                        0,
                        GEOMEAN(IF(
                            ISNUMBER(M157:Y157),
                            IF(
                                M$4:Y$4=1,
                                M157:Y157,
                                ""),
                            ""))
                    ),
                    IF(
                        OR(IF(
                            ISNUMBER(M157:Y157),
                            IF(
                                M$4:Y$4=2,
                                M157:Y157,
                                ""),
                            "")
                            =0),
                        0,
                        GEOMEAN(IF(
                            ISNUMBER(M157:Y157),
                            IF(
                                M$4:Y$4=2,
                                M157:Y157,
                                ""),
                            "")))
                )
            )
        )
    )
)</f>
        <v>1.71428571428571</v>
      </c>
      <c r="I157" s="191" cm="1">
        <f t="array" ref="I157">IF(
    SUM(IF(
            ISNUMBER(
                IF(
                    $M$5:$Y$5,
                    (M157:Y157),
                    "")),
            1,
            0))
        =0,
    NA(),
    IF(
        Parameters!$D$15=1,
        IF(
            SUM(--(ISNUMBER(IF($M$5:$Y$5=1,(M157:Y157),""))))&gt;0,
            MAX(IF(
                ISNUMBER(M157:Y157),
                IF(
                    M$5:Y$5=1,
                    M157:Y157,
                    ""),
                "")),
            MAX(IF(
                ISNUMBER(M157:Y157),
                IF(
                    M$5:Y$5=2,
                    M157:Y157,
                    ""),
                ""))
        ),
        IF(
            Parameters!$D$16=1,
            IFERROR(
                AVERAGE(IF(
                    ISNUMBER(M157:Y157),
                    IF(
                        M$5:Y$5=1,
                        M157:Y157,
                        ""),
                    "")),
                AVERAGE(IF(
                    ISNUMBER(M157:Y157),
                    IF(
                        M$5:Y$5=2,
                        M157:Y157,
                        ""),
                    ""))
            ),
            IF(
                Parameters!$D$17=1,
                IFERROR(
                    IF(
                        OR(
                            IF(
                                ISNUMBER(M157:Y157),
                                IF(
                                    M$5:Y$5=1,
                                    M157:Y157,
                                    ""),
                                "")
                            =0),
                        0,
                        GEOMEAN(IF(
                            ISNUMBER(M157:Y157),
                            IF(
                                M$5:Y$5=1,
                                M157:Y157,
                                ""),
                            ""))
                    ),
                    IF(
                        OR(IF(
                            ISNUMBER(M157:Y157),
                            IF(
                                M$5:Y$5=2,
                                M157:Y157,
                                ""),
                            "")
                            =0),
                        0,
                        GEOMEAN(IF(
                            ISNUMBER(M157:Y157),
                            IF(
                                M$5:Y$5=2,
                                M157:Y157,
                                ""),
                            "")))
                )
            )
        )
    )
)</f>
        <v>0</v>
      </c>
      <c r="J157" s="242">
        <v>46281</v>
      </c>
      <c r="K157" s="242">
        <v>46281</v>
      </c>
      <c r="L157" s="91" t="s">
        <v>256</v>
      </c>
      <c r="M157" s="192">
        <v>1.71428571428571</v>
      </c>
      <c r="N157" s="192" t="s">
        <v>409</v>
      </c>
      <c r="O157" s="192">
        <v>0</v>
      </c>
      <c r="P157" s="192" t="s">
        <v>409</v>
      </c>
      <c r="Q157" s="192">
        <v>1.2</v>
      </c>
      <c r="R157" s="192">
        <v>0</v>
      </c>
      <c r="S157" s="192">
        <v>0</v>
      </c>
      <c r="T157" s="192" t="s">
        <v>409</v>
      </c>
      <c r="U157"/>
      <c r="V157"/>
      <c r="W157"/>
      <c r="X157"/>
      <c r="Y157" s="192"/>
      <c r="Z157" s="192"/>
      <c r="AF157" s="34"/>
      <c r="AG157" s="34"/>
      <c r="AH157" s="34"/>
      <c r="AI157" s="34"/>
      <c r="AJ157" s="34"/>
      <c r="AK157" s="34"/>
      <c r="AL157" s="195"/>
      <c r="AM157" s="195"/>
      <c r="AN157" s="80"/>
      <c r="AO157" s="80"/>
      <c r="AP157" s="80"/>
      <c r="AQ157" s="35"/>
    </row>
    <row r="158" spans="1:43" x14ac:dyDescent="0.2">
      <c r="A158" s="84">
        <v>151</v>
      </c>
      <c r="B158" s="84" t="str">
        <f ca="1"/>
        <v>Pakistan</v>
      </c>
      <c r="C158" s="84" t="str">
        <f ca="1"/>
        <v>PAK</v>
      </c>
      <c r="D158" s="219" t="str">
        <f ca="1"/>
        <v>SAS           South Asia</v>
      </c>
      <c r="E158" s="219" t="str">
        <f ca="1"/>
        <v>Blend</v>
      </c>
      <c r="F158" s="190" t="str">
        <f t="shared" ca="1" si="5"/>
        <v/>
      </c>
      <c r="G158" s="80">
        <f>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8.9952368348079439</v>
      </c>
      <c r="H158" s="80" cm="1">
        <f t="array" ref="H158">IF(
    SUM(IF(
            ISNUMBER(
                IF(
                    $M$4:$Y$4,
                    (M158:Y158),
                    "")),
            1,
            0))
        =0,
    NA(),
    IF(
        Parameters!$D$15=1,
        IF(
            SUM(--(ISNUMBER(IF($M$4:$Y$4=1,(M158:Y158),""))))&gt;0,
            MAX(IF(
                ISNUMBER(M158:Y158),
                IF(
                    M$4:Y$4=1,
                    M158:Y158,
                    ""),
                "")),
            MAX(IF(
                ISNUMBER(M158:Y158),
                IF(
                    M$4:Y$4=2,
                    M158:Y158,
                    ""),
                ""))
        ),
        IF(
            Parameters!$D$16=1,
            IFERROR(
                AVERAGE(IF(
                    ISNUMBER(M158:Y158),
                    IF(
                        M$4:Y$4=1,
                        M158:Y158,
                        ""),
                    "")),
                AVERAGE(IF(
                    ISNUMBER(M158:Y158),
                    IF(
                        M$4:Y$4=2,
                        M158:Y158,
                        ""),
                    ""))
            ),
            IF(
                Parameters!$D$17=1,
                IFERROR(
                    IF(
                        OR(
                            IF(
                                ISNUMBER(M158:Y158),
                                IF(
                                    M$4:Y$4=1,
                                    M158:Y158,
                                    ""),
                                "")
                            =0),
                        0,
                        GEOMEAN(IF(
                            ISNUMBER(M158:Y158),
                            IF(
                                M$4:Y$4=1,
                                M158:Y158,
                                ""),
                            ""))
                    ),
                    IF(
                        OR(IF(
                            ISNUMBER(M158:Y158),
                            IF(
                                M$4:Y$4=2,
                                M158:Y158,
                                ""),
                            "")
                            =0),
                        0,
                        GEOMEAN(IF(
                            ISNUMBER(M158:Y158),
                            IF(
                                M$4:Y$4=2,
                                M158:Y158,
                                ""),
                            "")))
                )
            )
        )
    )
)</f>
        <v>8.4285714285714199</v>
      </c>
      <c r="I158" s="191" cm="1">
        <f t="array" ref="I158">IF(
    SUM(IF(
            ISNUMBER(
                IF(
                    $M$5:$Y$5,
                    (M158:Y158),
                    "")),
            1,
            0))
        =0,
    NA(),
    IF(
        Parameters!$D$15=1,
        IF(
            SUM(--(ISNUMBER(IF($M$5:$Y$5=1,(M158:Y158),""))))&gt;0,
            MAX(IF(
                ISNUMBER(M158:Y158),
                IF(
                    M$5:Y$5=1,
                    M158:Y158,
                    ""),
                "")),
            MAX(IF(
                ISNUMBER(M158:Y158),
                IF(
                    M$5:Y$5=2,
                    M158:Y158,
                    ""),
                ""))
        ),
        IF(
            Parameters!$D$16=1,
            IFERROR(
                AVERAGE(IF(
                    ISNUMBER(M158:Y158),
                    IF(
                        M$5:Y$5=1,
                        M158:Y158,
                        ""),
                    "")),
                AVERAGE(IF(
                    ISNUMBER(M158:Y158),
                    IF(
                        M$5:Y$5=2,
                        M158:Y158,
                        ""),
                    ""))
            ),
            IF(
                Parameters!$D$17=1,
                IFERROR(
                    IF(
                        OR(
                            IF(
                                ISNUMBER(M158:Y158),
                                IF(
                                    M$5:Y$5=1,
                                    M158:Y158,
                                    ""),
                                "")
                            =0),
                        0,
                        GEOMEAN(IF(
                            ISNUMBER(M158:Y158),
                            IF(
                                M$5:Y$5=1,
                                M158:Y158,
                                ""),
                            ""))
                    ),
                    IF(
                        OR(IF(
                            ISNUMBER(M158:Y158),
                            IF(
                                M$5:Y$5=2,
                                M158:Y158,
                                ""),
                            "")
                            =0),
                        0,
                        GEOMEAN(IF(
                            ISNUMBER(M158:Y158),
                            IF(
                                M$5:Y$5=2,
                                M158:Y158,
                                ""),
                            "")))
                )
            )
        )
    )
)</f>
        <v>9.6</v>
      </c>
      <c r="J158" s="242">
        <v>46281</v>
      </c>
      <c r="K158" s="242">
        <v>46281</v>
      </c>
      <c r="L158" s="91" t="s">
        <v>258</v>
      </c>
      <c r="M158" s="192">
        <v>8.4285714285714199</v>
      </c>
      <c r="N158" s="192">
        <v>-0.19999999999999901</v>
      </c>
      <c r="O158" s="192">
        <v>9.6</v>
      </c>
      <c r="P158" s="192" t="s">
        <v>409</v>
      </c>
      <c r="Q158" s="192">
        <v>5.9</v>
      </c>
      <c r="R158" s="192">
        <v>0.48</v>
      </c>
      <c r="S158" s="192">
        <v>-0.72000000000000097</v>
      </c>
      <c r="T158" s="192" t="s">
        <v>409</v>
      </c>
      <c r="U158"/>
      <c r="V158"/>
      <c r="W158"/>
      <c r="X158"/>
      <c r="Y158" s="192"/>
      <c r="Z158" s="192"/>
      <c r="AF158" s="34"/>
      <c r="AG158" s="34"/>
      <c r="AH158" s="34"/>
      <c r="AI158" s="34"/>
      <c r="AJ158" s="34"/>
      <c r="AK158" s="34"/>
      <c r="AL158" s="195"/>
      <c r="AM158" s="195"/>
      <c r="AN158" s="80"/>
      <c r="AO158" s="80"/>
      <c r="AP158" s="80"/>
      <c r="AQ158" s="35"/>
    </row>
    <row r="159" spans="1:43" x14ac:dyDescent="0.2">
      <c r="A159" s="84">
        <v>152</v>
      </c>
      <c r="B159" s="84" t="str">
        <f ca="1"/>
        <v>Panama</v>
      </c>
      <c r="C159" s="84" t="str">
        <f ca="1"/>
        <v>PAN</v>
      </c>
      <c r="D159" s="219" t="str">
        <f ca="1"/>
        <v>LCN           Latin America &amp; Caribbean</v>
      </c>
      <c r="E159" s="219" t="str">
        <f ca="1"/>
        <v>IBRD</v>
      </c>
      <c r="F159" s="190" t="str">
        <f t="shared" ca="1" si="5"/>
        <v/>
      </c>
      <c r="G159" s="80">
        <f>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1.8360672256600112</v>
      </c>
      <c r="H159" s="80" cm="1">
        <f t="array" ref="H159">IF(
    SUM(IF(
            ISNUMBER(
                IF(
                    $M$4:$Y$4,
                    (M159:Y159),
                    "")),
            1,
            0))
        =0,
    NA(),
    IF(
        Parameters!$D$15=1,
        IF(
            SUM(--(ISNUMBER(IF($M$4:$Y$4=1,(M159:Y159),""))))&gt;0,
            MAX(IF(
                ISNUMBER(M159:Y159),
                IF(
                    M$4:Y$4=1,
                    M159:Y159,
                    ""),
                "")),
            MAX(IF(
                ISNUMBER(M159:Y159),
                IF(
                    M$4:Y$4=2,
                    M159:Y159,
                    ""),
                ""))
        ),
        IF(
            Parameters!$D$16=1,
            IFERROR(
                AVERAGE(IF(
                    ISNUMBER(M159:Y159),
                    IF(
                        M$4:Y$4=1,
                        M159:Y159,
                        ""),
                    "")),
                AVERAGE(IF(
                    ISNUMBER(M159:Y159),
                    IF(
                        M$4:Y$4=2,
                        M159:Y159,
                        ""),
                    ""))
            ),
            IF(
                Parameters!$D$17=1,
                IFERROR(
                    IF(
                        OR(
                            IF(
                                ISNUMBER(M159:Y159),
                                IF(
                                    M$4:Y$4=1,
                                    M159:Y159,
                                    ""),
                                "")
                            =0),
                        0,
                        GEOMEAN(IF(
                            ISNUMBER(M159:Y159),
                            IF(
                                M$4:Y$4=1,
                                M159:Y159,
                                ""),
                            ""))
                    ),
                    IF(
                        OR(IF(
                            ISNUMBER(M159:Y159),
                            IF(
                                M$4:Y$4=2,
                                M159:Y159,
                                ""),
                            "")
                            =0),
                        0,
                        GEOMEAN(IF(
                            ISNUMBER(M159:Y159),
                            IF(
                                M$4:Y$4=2,
                                M159:Y159,
                                ""),
                            "")))
                )
            )
        )
    )
)</f>
        <v>3.8571428571428501</v>
      </c>
      <c r="I159" s="191" cm="1">
        <f t="array" ref="I159">IF(
    SUM(IF(
            ISNUMBER(
                IF(
                    $M$5:$Y$5,
                    (M159:Y159),
                    "")),
            1,
            0))
        =0,
    NA(),
    IF(
        Parameters!$D$15=1,
        IF(
            SUM(--(ISNUMBER(IF($M$5:$Y$5=1,(M159:Y159),""))))&gt;0,
            MAX(IF(
                ISNUMBER(M159:Y159),
                IF(
                    M$5:Y$5=1,
                    M159:Y159,
                    ""),
                "")),
            MAX(IF(
                ISNUMBER(M159:Y159),
                IF(
                    M$5:Y$5=2,
                    M159:Y159,
                    ""),
                ""))
        ),
        IF(
            Parameters!$D$16=1,
            IFERROR(
                AVERAGE(IF(
                    ISNUMBER(M159:Y159),
                    IF(
                        M$5:Y$5=1,
                        M159:Y159,
                        ""),
                    "")),
                AVERAGE(IF(
                    ISNUMBER(M159:Y159),
                    IF(
                        M$5:Y$5=2,
                        M159:Y159,
                        ""),
                    ""))
            ),
            IF(
                Parameters!$D$17=1,
                IFERROR(
                    IF(
                        OR(
                            IF(
                                ISNUMBER(M159:Y159),
                                IF(
                                    M$5:Y$5=1,
                                    M159:Y159,
                                    ""),
                                "")
                            =0),
                        0,
                        GEOMEAN(IF(
                            ISNUMBER(M159:Y159),
                            IF(
                                M$5:Y$5=1,
                                M159:Y159,
                                ""),
                            ""))
                    ),
                    IF(
                        OR(IF(
                            ISNUMBER(M159:Y159),
                            IF(
                                M$5:Y$5=2,
                                M159:Y159,
                                ""),
                            "")
                            =0),
                        0,
                        GEOMEAN(IF(
                            ISNUMBER(M159:Y159),
                            IF(
                                M$5:Y$5=2,
                                M159:Y159,
                                ""),
                            "")))
                )
            )
        )
    )
)</f>
        <v>0.874</v>
      </c>
      <c r="J159" s="242">
        <v>46281</v>
      </c>
      <c r="K159" s="242">
        <v>45219</v>
      </c>
      <c r="L159" s="91" t="s">
        <v>260</v>
      </c>
      <c r="M159" s="192">
        <v>3.8571428571428501</v>
      </c>
      <c r="N159" s="192">
        <v>0.874</v>
      </c>
      <c r="O159" s="192">
        <v>0</v>
      </c>
      <c r="P159" s="192" t="s">
        <v>409</v>
      </c>
      <c r="Q159" s="192">
        <v>2.7</v>
      </c>
      <c r="R159" s="192">
        <v>-0.14499999999999999</v>
      </c>
      <c r="S159" s="192">
        <v>-0.255</v>
      </c>
      <c r="T159" s="192" t="s">
        <v>409</v>
      </c>
      <c r="U159"/>
      <c r="V159"/>
      <c r="W159"/>
      <c r="X159"/>
      <c r="Y159" s="192"/>
      <c r="Z159" s="192"/>
      <c r="AF159" s="34"/>
      <c r="AG159" s="34"/>
      <c r="AH159" s="34"/>
      <c r="AI159" s="34"/>
      <c r="AJ159" s="34"/>
      <c r="AK159" s="34"/>
      <c r="AL159" s="195"/>
      <c r="AM159" s="195"/>
      <c r="AN159" s="80"/>
      <c r="AO159" s="80"/>
      <c r="AP159" s="80"/>
      <c r="AQ159" s="35"/>
    </row>
    <row r="160" spans="1:43" x14ac:dyDescent="0.2">
      <c r="A160" s="84">
        <v>153</v>
      </c>
      <c r="B160" s="84" t="str">
        <f ca="1"/>
        <v>Peru</v>
      </c>
      <c r="C160" s="84" t="str">
        <f ca="1"/>
        <v>PER</v>
      </c>
      <c r="D160" s="219" t="str">
        <f ca="1"/>
        <v>LCN           Latin America &amp; Caribbean</v>
      </c>
      <c r="E160" s="219" t="str">
        <f ca="1"/>
        <v>IBRD</v>
      </c>
      <c r="F160" s="190" t="str">
        <f t="shared" ca="1" si="5"/>
        <v/>
      </c>
      <c r="G160" s="80">
        <f>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1.3019765194283859</v>
      </c>
      <c r="H160" s="80" cm="1">
        <f t="array" ref="H160">IF(
    SUM(IF(
            ISNUMBER(
                IF(
                    $M$4:$Y$4,
                    (M160:Y160),
                    "")),
            1,
            0))
        =0,
    NA(),
    IF(
        Parameters!$D$15=1,
        IF(
            SUM(--(ISNUMBER(IF($M$4:$Y$4=1,(M160:Y160),""))))&gt;0,
            MAX(IF(
                ISNUMBER(M160:Y160),
                IF(
                    M$4:Y$4=1,
                    M160:Y160,
                    ""),
                "")),
            MAX(IF(
                ISNUMBER(M160:Y160),
                IF(
                    M$4:Y$4=2,
                    M160:Y160,
                    ""),
                ""))
        ),
        IF(
            Parameters!$D$16=1,
            IFERROR(
                AVERAGE(IF(
                    ISNUMBER(M160:Y160),
                    IF(
                        M$4:Y$4=1,
                        M160:Y160,
                        ""),
                    "")),
                AVERAGE(IF(
                    ISNUMBER(M160:Y160),
                    IF(
                        M$4:Y$4=2,
                        M160:Y160,
                        ""),
                    ""))
            ),
            IF(
                Parameters!$D$17=1,
                IFERROR(
                    IF(
                        OR(
                            IF(
                                ISNUMBER(M160:Y160),
                                IF(
                                    M$4:Y$4=1,
                                    M160:Y160,
                                    ""),
                                "")
                            =0),
                        0,
                        GEOMEAN(IF(
                            ISNUMBER(M160:Y160),
                            IF(
                                M$4:Y$4=1,
                                M160:Y160,
                                ""),
                            ""))
                    ),
                    IF(
                        OR(IF(
                            ISNUMBER(M160:Y160),
                            IF(
                                M$4:Y$4=2,
                                M160:Y160,
                                ""),
                            "")
                            =0),
                        0,
                        GEOMEAN(IF(
                            ISNUMBER(M160:Y160),
                            IF(
                                M$4:Y$4=2,
                                M160:Y160,
                                ""),
                            "")))
                )
            )
        )
    )
)</f>
        <v>4.8571428571428497</v>
      </c>
      <c r="I160" s="191" cm="1">
        <f t="array" ref="I160">IF(
    SUM(IF(
            ISNUMBER(
                IF(
                    $M$5:$Y$5,
                    (M160:Y160),
                    "")),
            1,
            0))
        =0,
    NA(),
    IF(
        Parameters!$D$15=1,
        IF(
            SUM(--(ISNUMBER(IF($M$5:$Y$5=1,(M160:Y160),""))))&gt;0,
            MAX(IF(
                ISNUMBER(M160:Y160),
                IF(
                    M$5:Y$5=1,
                    M160:Y160,
                    ""),
                "")),
            MAX(IF(
                ISNUMBER(M160:Y160),
                IF(
                    M$5:Y$5=2,
                    M160:Y160,
                    ""),
                ""))
        ),
        IF(
            Parameters!$D$16=1,
            IFERROR(
                AVERAGE(IF(
                    ISNUMBER(M160:Y160),
                    IF(
                        M$5:Y$5=1,
                        M160:Y160,
                        ""),
                    "")),
                AVERAGE(IF(
                    ISNUMBER(M160:Y160),
                    IF(
                        M$5:Y$5=2,
                        M160:Y160,
                        ""),
                    ""))
            ),
            IF(
                Parameters!$D$17=1,
                IFERROR(
                    IF(
                        OR(
                            IF(
                                ISNUMBER(M160:Y160),
                                IF(
                                    M$5:Y$5=1,
                                    M160:Y160,
                                    ""),
                                "")
                            =0),
                        0,
                        GEOMEAN(IF(
                            ISNUMBER(M160:Y160),
                            IF(
                                M$5:Y$5=1,
                                M160:Y160,
                                ""),
                            ""))
                    ),
                    IF(
                        OR(IF(
                            ISNUMBER(M160:Y160),
                            IF(
                                M$5:Y$5=2,
                                M160:Y160,
                                ""),
                            "")
                            =0),
                        0,
                        GEOMEAN(IF(
                            ISNUMBER(M160:Y160),
                            IF(
                                M$5:Y$5=2,
                                M160:Y160,
                                ""),
                            "")))
                )
            )
        )
    )
)</f>
        <v>0.34899999999999998</v>
      </c>
      <c r="J160" s="242">
        <v>46281</v>
      </c>
      <c r="K160" s="242">
        <v>45219</v>
      </c>
      <c r="L160" s="91" t="s">
        <v>262</v>
      </c>
      <c r="M160" s="192">
        <v>4.8571428571428497</v>
      </c>
      <c r="N160" s="192">
        <v>0.34899999999999998</v>
      </c>
      <c r="O160" s="192">
        <v>0</v>
      </c>
      <c r="P160" s="192" t="s">
        <v>409</v>
      </c>
      <c r="Q160" s="192">
        <v>3.4</v>
      </c>
      <c r="R160" s="192">
        <v>-0.215</v>
      </c>
      <c r="S160" s="192">
        <v>-0.16500000000000001</v>
      </c>
      <c r="T160" s="192" t="s">
        <v>409</v>
      </c>
      <c r="U160"/>
      <c r="V160"/>
      <c r="W160"/>
      <c r="X160"/>
      <c r="Y160" s="192"/>
      <c r="Z160" s="192"/>
      <c r="AF160" s="34"/>
      <c r="AG160" s="34"/>
      <c r="AH160" s="34"/>
      <c r="AI160" s="34"/>
      <c r="AJ160" s="34"/>
      <c r="AK160" s="34"/>
      <c r="AL160" s="195"/>
      <c r="AM160" s="195"/>
      <c r="AN160" s="80"/>
      <c r="AO160" s="80"/>
      <c r="AP160" s="80"/>
      <c r="AQ160" s="35"/>
    </row>
    <row r="161" spans="1:43" x14ac:dyDescent="0.2">
      <c r="A161" s="84">
        <v>154</v>
      </c>
      <c r="B161" s="84" t="str">
        <f ca="1"/>
        <v>Philippines</v>
      </c>
      <c r="C161" s="84" t="str">
        <f ca="1"/>
        <v>PHL</v>
      </c>
      <c r="D161" s="219" t="str">
        <f ca="1"/>
        <v>EAS           East Asia &amp; Pacific</v>
      </c>
      <c r="E161" s="219" t="str">
        <f ca="1"/>
        <v>IBRD</v>
      </c>
      <c r="F161" s="190" t="str">
        <f t="shared" ca="1" si="5"/>
        <v/>
      </c>
      <c r="G161" s="80">
        <f>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1.6195237395163851</v>
      </c>
      <c r="H161" s="80" cm="1">
        <f t="array" ref="H161">IF(
    SUM(IF(
            ISNUMBER(
                IF(
                    $M$4:$Y$4,
                    (M161:Y161),
                    "")),
            1,
            0))
        =0,
    NA(),
    IF(
        Parameters!$D$15=1,
        IF(
            SUM(--(ISNUMBER(IF($M$4:$Y$4=1,(M161:Y161),""))))&gt;0,
            MAX(IF(
                ISNUMBER(M161:Y161),
                IF(
                    M$4:Y$4=1,
                    M161:Y161,
                    ""),
                "")),
            MAX(IF(
                ISNUMBER(M161:Y161),
                IF(
                    M$4:Y$4=2,
                    M161:Y161,
                    ""),
                ""))
        ),
        IF(
            Parameters!$D$16=1,
            IFERROR(
                AVERAGE(IF(
                    ISNUMBER(M161:Y161),
                    IF(
                        M$4:Y$4=1,
                        M161:Y161,
                        ""),
                    "")),
                AVERAGE(IF(
                    ISNUMBER(M161:Y161),
                    IF(
                        M$4:Y$4=2,
                        M161:Y161,
                        ""),
                    ""))
            ),
            IF(
                Parameters!$D$17=1,
                IFERROR(
                    IF(
                        OR(
                            IF(
                                ISNUMBER(M161:Y161),
                                IF(
                                    M$4:Y$4=1,
                                    M161:Y161,
                                    ""),
                                "")
                            =0),
                        0,
                        GEOMEAN(IF(
                            ISNUMBER(M161:Y161),
                            IF(
                                M$4:Y$4=1,
                                M161:Y161,
                                ""),
                            ""))
                    ),
                    IF(
                        OR(IF(
                            ISNUMBER(M161:Y161),
                            IF(
                                M$4:Y$4=2,
                                M161:Y161,
                                ""),
                            "")
                            =0),
                        0,
                        GEOMEAN(IF(
                            ISNUMBER(M161:Y161),
                            IF(
                                M$4:Y$4=2,
                                M161:Y161,
                                ""),
                            "")))
                )
            )
        )
    )
)</f>
        <v>5.1428571428571397</v>
      </c>
      <c r="I161" s="191" cm="1">
        <f t="array" ref="I161">IF(
    SUM(IF(
            ISNUMBER(
                IF(
                    $M$5:$Y$5,
                    (M161:Y161),
                    "")),
            1,
            0))
        =0,
    NA(),
    IF(
        Parameters!$D$15=1,
        IF(
            SUM(--(ISNUMBER(IF($M$5:$Y$5=1,(M161:Y161),""))))&gt;0,
            MAX(IF(
                ISNUMBER(M161:Y161),
                IF(
                    M$5:Y$5=1,
                    M161:Y161,
                    ""),
                "")),
            MAX(IF(
                ISNUMBER(M161:Y161),
                IF(
                    M$5:Y$5=2,
                    M161:Y161,
                    ""),
                ""))
        ),
        IF(
            Parameters!$D$16=1,
            IFERROR(
                AVERAGE(IF(
                    ISNUMBER(M161:Y161),
                    IF(
                        M$5:Y$5=1,
                        M161:Y161,
                        ""),
                    "")),
                AVERAGE(IF(
                    ISNUMBER(M161:Y161),
                    IF(
                        M$5:Y$5=2,
                        M161:Y161,
                        ""),
                    ""))
            ),
            IF(
                Parameters!$D$17=1,
                IFERROR(
                    IF(
                        OR(
                            IF(
                                ISNUMBER(M161:Y161),
                                IF(
                                    M$5:Y$5=1,
                                    M161:Y161,
                                    ""),
                                "")
                            =0),
                        0,
                        GEOMEAN(IF(
                            ISNUMBER(M161:Y161),
                            IF(
                                M$5:Y$5=1,
                                M161:Y161,
                                ""),
                            ""))
                    ),
                    IF(
                        OR(IF(
                            ISNUMBER(M161:Y161),
                            IF(
                                M$5:Y$5=2,
                                M161:Y161,
                                ""),
                            "")
                            =0),
                        0,
                        GEOMEAN(IF(
                            ISNUMBER(M161:Y161),
                            IF(
                                M$5:Y$5=2,
                                M161:Y161,
                                ""),
                            "")))
                )
            )
        )
    )
)</f>
        <v>0.50999999999999901</v>
      </c>
      <c r="J161" s="242">
        <v>46281</v>
      </c>
      <c r="K161" s="242">
        <v>45219</v>
      </c>
      <c r="L161" s="91" t="s">
        <v>264</v>
      </c>
      <c r="M161" s="192">
        <v>5.1428571428571397</v>
      </c>
      <c r="N161" s="192">
        <v>0.50999999999999901</v>
      </c>
      <c r="O161" s="192">
        <v>0</v>
      </c>
      <c r="P161" s="192" t="s">
        <v>409</v>
      </c>
      <c r="Q161" s="192">
        <v>3.6</v>
      </c>
      <c r="R161" s="192">
        <v>-1.0049999999999999</v>
      </c>
      <c r="S161" s="192">
        <v>-1.0149999999999999</v>
      </c>
      <c r="T161" s="192" t="s">
        <v>409</v>
      </c>
      <c r="U161"/>
      <c r="V161"/>
      <c r="W161"/>
      <c r="X161"/>
      <c r="Y161" s="192"/>
      <c r="Z161" s="192"/>
      <c r="AF161" s="34"/>
      <c r="AG161" s="34"/>
      <c r="AH161" s="34"/>
      <c r="AI161" s="34"/>
      <c r="AJ161" s="34"/>
      <c r="AK161" s="34"/>
      <c r="AL161" s="195"/>
      <c r="AM161" s="195"/>
      <c r="AN161" s="80"/>
      <c r="AO161" s="80"/>
      <c r="AP161" s="80"/>
      <c r="AQ161" s="35"/>
    </row>
    <row r="162" spans="1:43" x14ac:dyDescent="0.2">
      <c r="A162" s="84">
        <v>155</v>
      </c>
      <c r="B162" s="84" t="str">
        <f ca="1"/>
        <v>Palau</v>
      </c>
      <c r="C162" s="84" t="str">
        <f ca="1"/>
        <v>PLW</v>
      </c>
      <c r="D162" s="219" t="str">
        <f ca="1"/>
        <v>EAS           East Asia &amp; Pacific</v>
      </c>
      <c r="E162" s="219" t="str">
        <f ca="1"/>
        <v>IBRD</v>
      </c>
      <c r="F162" s="190" t="str">
        <f t="shared" ca="1" si="5"/>
        <v/>
      </c>
      <c r="G162" s="80">
        <f>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0</v>
      </c>
      <c r="H162" s="80" cm="1">
        <f t="array" ref="H162">IF(
    SUM(IF(
            ISNUMBER(
                IF(
                    $M$4:$Y$4,
                    (M162:Y162),
                    "")),
            1,
            0))
        =0,
    NA(),
    IF(
        Parameters!$D$15=1,
        IF(
            SUM(--(ISNUMBER(IF($M$4:$Y$4=1,(M162:Y162),""))))&gt;0,
            MAX(IF(
                ISNUMBER(M162:Y162),
                IF(
                    M$4:Y$4=1,
                    M162:Y162,
                    ""),
                "")),
            MAX(IF(
                ISNUMBER(M162:Y162),
                IF(
                    M$4:Y$4=2,
                    M162:Y162,
                    ""),
                ""))
        ),
        IF(
            Parameters!$D$16=1,
            IFERROR(
                AVERAGE(IF(
                    ISNUMBER(M162:Y162),
                    IF(
                        M$4:Y$4=1,
                        M162:Y162,
                        ""),
                    "")),
                AVERAGE(IF(
                    ISNUMBER(M162:Y162),
                    IF(
                        M$4:Y$4=2,
                        M162:Y162,
                        ""),
                    ""))
            ),
            IF(
                Parameters!$D$17=1,
                IFERROR(
                    IF(
                        OR(
                            IF(
                                ISNUMBER(M162:Y162),
                                IF(
                                    M$4:Y$4=1,
                                    M162:Y162,
                                    ""),
                                "")
                            =0),
                        0,
                        GEOMEAN(IF(
                            ISNUMBER(M162:Y162),
                            IF(
                                M$4:Y$4=1,
                                M162:Y162,
                                ""),
                            ""))
                    ),
                    IF(
                        OR(IF(
                            ISNUMBER(M162:Y162),
                            IF(
                                M$4:Y$4=2,
                                M162:Y162,
                                ""),
                            "")
                            =0),
                        0,
                        GEOMEAN(IF(
                            ISNUMBER(M162:Y162),
                            IF(
                                M$4:Y$4=2,
                                M162:Y162,
                                ""),
                            "")))
                )
            )
        )
    )
)</f>
        <v>5.1428571428571397</v>
      </c>
      <c r="I162" s="191" cm="1">
        <f t="array" ref="I162">IF(
    SUM(IF(
            ISNUMBER(
                IF(
                    $M$5:$Y$5,
                    (M162:Y162),
                    "")),
            1,
            0))
        =0,
    NA(),
    IF(
        Parameters!$D$15=1,
        IF(
            SUM(--(ISNUMBER(IF($M$5:$Y$5=1,(M162:Y162),""))))&gt;0,
            MAX(IF(
                ISNUMBER(M162:Y162),
                IF(
                    M$5:Y$5=1,
                    M162:Y162,
                    ""),
                "")),
            MAX(IF(
                ISNUMBER(M162:Y162),
                IF(
                    M$5:Y$5=2,
                    M162:Y162,
                    ""),
                ""))
        ),
        IF(
            Parameters!$D$16=1,
            IFERROR(
                AVERAGE(IF(
                    ISNUMBER(M162:Y162),
                    IF(
                        M$5:Y$5=1,
                        M162:Y162,
                        ""),
                    "")),
                AVERAGE(IF(
                    ISNUMBER(M162:Y162),
                    IF(
                        M$5:Y$5=2,
                        M162:Y162,
                        ""),
                    ""))
            ),
            IF(
                Parameters!$D$17=1,
                IFERROR(
                    IF(
                        OR(
                            IF(
                                ISNUMBER(M162:Y162),
                                IF(
                                    M$5:Y$5=1,
                                    M162:Y162,
                                    ""),
                                "")
                            =0),
                        0,
                        GEOMEAN(IF(
                            ISNUMBER(M162:Y162),
                            IF(
                                M$5:Y$5=1,
                                M162:Y162,
                                ""),
                            ""))
                    ),
                    IF(
                        OR(IF(
                            ISNUMBER(M162:Y162),
                            IF(
                                M$5:Y$5=2,
                                M162:Y162,
                                ""),
                            "")
                            =0),
                        0,
                        GEOMEAN(IF(
                            ISNUMBER(M162:Y162),
                            IF(
                                M$5:Y$5=2,
                                M162:Y162,
                                ""),
                            "")))
                )
            )
        )
    )
)</f>
        <v>0</v>
      </c>
      <c r="J162" s="242">
        <v>45765</v>
      </c>
      <c r="K162" s="242">
        <v>46281</v>
      </c>
      <c r="L162" s="91" t="s">
        <v>266</v>
      </c>
      <c r="M162" s="192">
        <v>5.1428571428571397</v>
      </c>
      <c r="N162" s="192" t="s">
        <v>409</v>
      </c>
      <c r="O162" s="192">
        <v>0</v>
      </c>
      <c r="P162" s="192" t="s">
        <v>409</v>
      </c>
      <c r="Q162" s="192">
        <v>3.6</v>
      </c>
      <c r="R162" s="192">
        <v>-0.5</v>
      </c>
      <c r="S162" s="192">
        <v>-0.22</v>
      </c>
      <c r="T162" s="192" t="s">
        <v>409</v>
      </c>
      <c r="U162"/>
      <c r="V162"/>
      <c r="W162"/>
      <c r="X162"/>
      <c r="Y162" s="192"/>
      <c r="Z162" s="192"/>
      <c r="AF162" s="34"/>
      <c r="AG162" s="34"/>
      <c r="AH162" s="34"/>
      <c r="AI162" s="34"/>
      <c r="AJ162" s="34"/>
      <c r="AK162" s="34"/>
      <c r="AL162" s="195"/>
      <c r="AM162" s="195"/>
      <c r="AN162" s="80"/>
      <c r="AO162" s="80"/>
      <c r="AP162" s="80"/>
      <c r="AQ162" s="35"/>
    </row>
    <row r="163" spans="1:43" x14ac:dyDescent="0.2">
      <c r="A163" s="84">
        <v>156</v>
      </c>
      <c r="B163" s="84" t="str">
        <f ca="1"/>
        <v>Papua New Guinea</v>
      </c>
      <c r="C163" s="84" t="str">
        <f ca="1"/>
        <v>PNG</v>
      </c>
      <c r="D163" s="219" t="str">
        <f ca="1"/>
        <v>EAS           East Asia &amp; Pacific</v>
      </c>
      <c r="E163" s="219" t="str">
        <f ca="1"/>
        <v>Blend</v>
      </c>
      <c r="F163" s="190" t="str">
        <f t="shared" ca="1" si="5"/>
        <v/>
      </c>
      <c r="G163" s="80">
        <f>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0</v>
      </c>
      <c r="H163" s="80" cm="1">
        <f t="array" ref="H163">IF(
    SUM(IF(
            ISNUMBER(
                IF(
                    $M$4:$Y$4,
                    (M163:Y163),
                    "")),
            1,
            0))
        =0,
    NA(),
    IF(
        Parameters!$D$15=1,
        IF(
            SUM(--(ISNUMBER(IF($M$4:$Y$4=1,(M163:Y163),""))))&gt;0,
            MAX(IF(
                ISNUMBER(M163:Y163),
                IF(
                    M$4:Y$4=1,
                    M163:Y163,
                    ""),
                "")),
            MAX(IF(
                ISNUMBER(M163:Y163),
                IF(
                    M$4:Y$4=2,
                    M163:Y163,
                    ""),
                ""))
        ),
        IF(
            Parameters!$D$16=1,
            IFERROR(
                AVERAGE(IF(
                    ISNUMBER(M163:Y163),
                    IF(
                        M$4:Y$4=1,
                        M163:Y163,
                        ""),
                    "")),
                AVERAGE(IF(
                    ISNUMBER(M163:Y163),
                    IF(
                        M$4:Y$4=2,
                        M163:Y163,
                        ""),
                    ""))
            ),
            IF(
                Parameters!$D$17=1,
                IFERROR(
                    IF(
                        OR(
                            IF(
                                ISNUMBER(M163:Y163),
                                IF(
                                    M$4:Y$4=1,
                                    M163:Y163,
                                    ""),
                                "")
                            =0),
                        0,
                        GEOMEAN(IF(
                            ISNUMBER(M163:Y163),
                            IF(
                                M$4:Y$4=1,
                                M163:Y163,
                                ""),
                            ""))
                    ),
                    IF(
                        OR(IF(
                            ISNUMBER(M163:Y163),
                            IF(
                                M$4:Y$4=2,
                                M163:Y163,
                                ""),
                            "")
                            =0),
                        0,
                        GEOMEAN(IF(
                            ISNUMBER(M163:Y163),
                            IF(
                                M$4:Y$4=2,
                                M163:Y163,
                                ""),
                            "")))
                )
            )
        )
    )
)</f>
        <v>9.1428571428571406</v>
      </c>
      <c r="I163" s="191" cm="1">
        <f t="array" ref="I163">IF(
    SUM(IF(
            ISNUMBER(
                IF(
                    $M$5:$Y$5,
                    (M163:Y163),
                    "")),
            1,
            0))
        =0,
    NA(),
    IF(
        Parameters!$D$15=1,
        IF(
            SUM(--(ISNUMBER(IF($M$5:$Y$5=1,(M163:Y163),""))))&gt;0,
            MAX(IF(
                ISNUMBER(M163:Y163),
                IF(
                    M$5:Y$5=1,
                    M163:Y163,
                    ""),
                "")),
            MAX(IF(
                ISNUMBER(M163:Y163),
                IF(
                    M$5:Y$5=2,
                    M163:Y163,
                    ""),
                ""))
        ),
        IF(
            Parameters!$D$16=1,
            IFERROR(
                AVERAGE(IF(
                    ISNUMBER(M163:Y163),
                    IF(
                        M$5:Y$5=1,
                        M163:Y163,
                        ""),
                    "")),
                AVERAGE(IF(
                    ISNUMBER(M163:Y163),
                    IF(
                        M$5:Y$5=2,
                        M163:Y163,
                        ""),
                    ""))
            ),
            IF(
                Parameters!$D$17=1,
                IFERROR(
                    IF(
                        OR(
                            IF(
                                ISNUMBER(M163:Y163),
                                IF(
                                    M$5:Y$5=1,
                                    M163:Y163,
                                    ""),
                                "")
                            =0),
                        0,
                        GEOMEAN(IF(
                            ISNUMBER(M163:Y163),
                            IF(
                                M$5:Y$5=1,
                                M163:Y163,
                                ""),
                            ""))
                    ),
                    IF(
                        OR(IF(
                            ISNUMBER(M163:Y163),
                            IF(
                                M$5:Y$5=2,
                                M163:Y163,
                                ""),
                            "")
                            =0),
                        0,
                        GEOMEAN(IF(
                            ISNUMBER(M163:Y163),
                            IF(
                                M$5:Y$5=2,
                                M163:Y163,
                                ""),
                            "")))
                )
            )
        )
    )
)</f>
        <v>0</v>
      </c>
      <c r="J163" s="242">
        <v>45765</v>
      </c>
      <c r="K163" s="242">
        <v>46281</v>
      </c>
      <c r="L163" s="91" t="s">
        <v>268</v>
      </c>
      <c r="M163" s="192">
        <v>9.1428571428571406</v>
      </c>
      <c r="N163" s="192" t="s">
        <v>409</v>
      </c>
      <c r="O163" s="192">
        <v>0</v>
      </c>
      <c r="P163" s="192" t="s">
        <v>409</v>
      </c>
      <c r="Q163" s="192">
        <v>6.4</v>
      </c>
      <c r="R163" s="192">
        <v>-1.48</v>
      </c>
      <c r="S163" s="192">
        <v>-0.58000000000000296</v>
      </c>
      <c r="T163" s="192" t="s">
        <v>409</v>
      </c>
      <c r="U163"/>
      <c r="V163"/>
      <c r="W163"/>
      <c r="X163"/>
      <c r="Y163" s="192"/>
      <c r="Z163" s="192"/>
      <c r="AF163" s="34"/>
      <c r="AG163" s="34"/>
      <c r="AH163" s="34"/>
      <c r="AI163" s="34"/>
      <c r="AJ163" s="34"/>
      <c r="AK163" s="34"/>
      <c r="AL163" s="195"/>
      <c r="AM163" s="195"/>
      <c r="AN163" s="80"/>
      <c r="AO163" s="80"/>
      <c r="AP163" s="80"/>
      <c r="AQ163" s="35"/>
    </row>
    <row r="164" spans="1:43" x14ac:dyDescent="0.2">
      <c r="A164" s="84">
        <v>157</v>
      </c>
      <c r="B164" s="84" t="str">
        <f ca="1"/>
        <v>Poland</v>
      </c>
      <c r="C164" s="84" t="str">
        <f ca="1"/>
        <v>POL</v>
      </c>
      <c r="D164" s="219" t="str">
        <f ca="1"/>
        <v>ECS           Europe &amp; Central Asia</v>
      </c>
      <c r="E164" s="219" t="str">
        <f ca="1"/>
        <v>IBRD</v>
      </c>
      <c r="F164" s="190" t="str">
        <f t="shared" ca="1" si="5"/>
        <v/>
      </c>
      <c r="G164" s="80">
        <f>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0.32293298729877901</v>
      </c>
      <c r="H164" s="80" cm="1">
        <f t="array" ref="H164">IF(
    SUM(IF(
            ISNUMBER(
                IF(
                    $M$4:$Y$4,
                    (M164:Y164),
                    "")),
            1,
            0))
        =0,
    NA(),
    IF(
        Parameters!$D$15=1,
        IF(
            SUM(--(ISNUMBER(IF($M$4:$Y$4=1,(M164:Y164),""))))&gt;0,
            MAX(IF(
                ISNUMBER(M164:Y164),
                IF(
                    M$4:Y$4=1,
                    M164:Y164,
                    ""),
                "")),
            MAX(IF(
                ISNUMBER(M164:Y164),
                IF(
                    M$4:Y$4=2,
                    M164:Y164,
                    ""),
                ""))
        ),
        IF(
            Parameters!$D$16=1,
            IFERROR(
                AVERAGE(IF(
                    ISNUMBER(M164:Y164),
                    IF(
                        M$4:Y$4=1,
                        M164:Y164,
                        ""),
                    "")),
                AVERAGE(IF(
                    ISNUMBER(M164:Y164),
                    IF(
                        M$4:Y$4=2,
                        M164:Y164,
                        ""),
                    ""))
            ),
            IF(
                Parameters!$D$17=1,
                IFERROR(
                    IF(
                        OR(
                            IF(
                                ISNUMBER(M164:Y164),
                                IF(
                                    M$4:Y$4=1,
                                    M164:Y164,
                                    ""),
                                "")
                            =0),
                        0,
                        GEOMEAN(IF(
                            ISNUMBER(M164:Y164),
                            IF(
                                M$4:Y$4=1,
                                M164:Y164,
                                ""),
                            ""))
                    ),
                    IF(
                        OR(IF(
                            ISNUMBER(M164:Y164),
                            IF(
                                M$4:Y$4=2,
                                M164:Y164,
                                ""),
                            "")
                            =0),
                        0,
                        GEOMEAN(IF(
                            ISNUMBER(M164:Y164),
                            IF(
                                M$4:Y$4=2,
                                M164:Y164,
                                ""),
                            "")))
                )
            )
        )
    )
)</f>
        <v>0.71428571428571297</v>
      </c>
      <c r="I164" s="191" cm="1">
        <f t="array" ref="I164">IF(
    SUM(IF(
            ISNUMBER(
                IF(
                    $M$5:$Y$5,
                    (M164:Y164),
                    "")),
            1,
            0))
        =0,
    NA(),
    IF(
        Parameters!$D$15=1,
        IF(
            SUM(--(ISNUMBER(IF($M$5:$Y$5=1,(M164:Y164),""))))&gt;0,
            MAX(IF(
                ISNUMBER(M164:Y164),
                IF(
                    M$5:Y$5=1,
                    M164:Y164,
                    ""),
                "")),
            MAX(IF(
                ISNUMBER(M164:Y164),
                IF(
                    M$5:Y$5=2,
                    M164:Y164,
                    ""),
                ""))
        ),
        IF(
            Parameters!$D$16=1,
            IFERROR(
                AVERAGE(IF(
                    ISNUMBER(M164:Y164),
                    IF(
                        M$5:Y$5=1,
                        M164:Y164,
                        ""),
                    "")),
                AVERAGE(IF(
                    ISNUMBER(M164:Y164),
                    IF(
                        M$5:Y$5=2,
                        M164:Y164,
                        ""),
                    ""))
            ),
            IF(
                Parameters!$D$17=1,
                IFERROR(
                    IF(
                        OR(
                            IF(
                                ISNUMBER(M164:Y164),
                                IF(
                                    M$5:Y$5=1,
                                    M164:Y164,
                                    ""),
                                "")
                            =0),
                        0,
                        GEOMEAN(IF(
                            ISNUMBER(M164:Y164),
                            IF(
                                M$5:Y$5=1,
                                M164:Y164,
                                ""),
                            ""))
                    ),
                    IF(
                        OR(IF(
                            ISNUMBER(M164:Y164),
                            IF(
                                M$5:Y$5=2,
                                M164:Y164,
                                ""),
                            "")
                            =0),
                        0,
                        GEOMEAN(IF(
                            ISNUMBER(M164:Y164),
                            IF(
                                M$5:Y$5=2,
                                M164:Y164,
                                ""),
                            "")))
                )
            )
        )
    )
)</f>
        <v>0.14599999999999899</v>
      </c>
      <c r="J164" s="242">
        <v>46281</v>
      </c>
      <c r="K164" s="242">
        <v>45219</v>
      </c>
      <c r="L164" s="91" t="s">
        <v>270</v>
      </c>
      <c r="M164" s="192">
        <v>0.71428571428571297</v>
      </c>
      <c r="N164" s="192">
        <v>0.14599999999999899</v>
      </c>
      <c r="O164" s="192">
        <v>0</v>
      </c>
      <c r="P164" s="192" t="s">
        <v>409</v>
      </c>
      <c r="Q164" s="192">
        <v>0.5</v>
      </c>
      <c r="R164" s="192">
        <v>-5.0000000000000096E-3</v>
      </c>
      <c r="S164" s="192">
        <v>-4.9999999999999697E-3</v>
      </c>
      <c r="T164" s="192" t="s">
        <v>409</v>
      </c>
      <c r="U164"/>
      <c r="V164"/>
      <c r="W164"/>
      <c r="X164"/>
      <c r="Y164" s="192"/>
      <c r="Z164" s="192"/>
      <c r="AF164" s="34"/>
      <c r="AG164" s="34"/>
      <c r="AH164" s="34"/>
      <c r="AI164" s="34"/>
      <c r="AJ164" s="34"/>
      <c r="AK164" s="34"/>
      <c r="AL164" s="195"/>
      <c r="AM164" s="195"/>
      <c r="AN164" s="80"/>
      <c r="AO164" s="80"/>
      <c r="AP164" s="80"/>
      <c r="AQ164" s="35"/>
    </row>
    <row r="165" spans="1:43" x14ac:dyDescent="0.2">
      <c r="A165" s="84">
        <v>158</v>
      </c>
      <c r="B165" s="84" t="str">
        <f ca="1"/>
        <v>Puerto Rico</v>
      </c>
      <c r="C165" s="84" t="str">
        <f ca="1"/>
        <v>PRI</v>
      </c>
      <c r="D165" s="219" t="str">
        <f ca="1"/>
        <v>LCN           Latin America &amp; Caribbean</v>
      </c>
      <c r="E165" s="219" t="str">
        <f ca="1"/>
        <v>NA</v>
      </c>
      <c r="F165" s="190" t="str">
        <f t="shared" ca="1" si="5"/>
        <v/>
      </c>
      <c r="G165" s="80">
        <f>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0.83199999999999996</v>
      </c>
      <c r="H165" s="80" t="e" cm="1">
        <f t="array" ref="H165">IF(
    SUM(IF(
            ISNUMBER(
                IF(
                    $M$4:$Y$4,
                    (M165:Y165),
                    "")),
            1,
            0))
        =0,
    NA(),
    IF(
        Parameters!$D$15=1,
        IF(
            SUM(--(ISNUMBER(IF($M$4:$Y$4=1,(M165:Y165),""))))&gt;0,
            MAX(IF(
                ISNUMBER(M165:Y165),
                IF(
                    M$4:Y$4=1,
                    M165:Y165,
                    ""),
                "")),
            MAX(IF(
                ISNUMBER(M165:Y165),
                IF(
                    M$4:Y$4=2,
                    M165:Y165,
                    ""),
                ""))
        ),
        IF(
            Parameters!$D$16=1,
            IFERROR(
                AVERAGE(IF(
                    ISNUMBER(M165:Y165),
                    IF(
                        M$4:Y$4=1,
                        M165:Y165,
                        ""),
                    "")),
                AVERAGE(IF(
                    ISNUMBER(M165:Y165),
                    IF(
                        M$4:Y$4=2,
                        M165:Y165,
                        ""),
                    ""))
            ),
            IF(
                Parameters!$D$17=1,
                IFERROR(
                    IF(
                        OR(
                            IF(
                                ISNUMBER(M165:Y165),
                                IF(
                                    M$4:Y$4=1,
                                    M165:Y165,
                                    ""),
                                "")
                            =0),
                        0,
                        GEOMEAN(IF(
                            ISNUMBER(M165:Y165),
                            IF(
                                M$4:Y$4=1,
                                M165:Y165,
                                ""),
                            ""))
                    ),
                    IF(
                        OR(IF(
                            ISNUMBER(M165:Y165),
                            IF(
                                M$4:Y$4=2,
                                M165:Y165,
                                ""),
                            "")
                            =0),
                        0,
                        GEOMEAN(IF(
                            ISNUMBER(M165:Y165),
                            IF(
                                M$4:Y$4=2,
                                M165:Y165,
                                ""),
                            "")))
                )
            )
        )
    )
)</f>
        <v>#N/A</v>
      </c>
      <c r="I165" s="191" cm="1">
        <f t="array" ref="I165">IF(
    SUM(IF(
            ISNUMBER(
                IF(
                    $M$5:$Y$5,
                    (M165:Y165),
                    "")),
            1,
            0))
        =0,
    NA(),
    IF(
        Parameters!$D$15=1,
        IF(
            SUM(--(ISNUMBER(IF($M$5:$Y$5=1,(M165:Y165),""))))&gt;0,
            MAX(IF(
                ISNUMBER(M165:Y165),
                IF(
                    M$5:Y$5=1,
                    M165:Y165,
                    ""),
                "")),
            MAX(IF(
                ISNUMBER(M165:Y165),
                IF(
                    M$5:Y$5=2,
                    M165:Y165,
                    ""),
                ""))
        ),
        IF(
            Parameters!$D$16=1,
            IFERROR(
                AVERAGE(IF(
                    ISNUMBER(M165:Y165),
                    IF(
                        M$5:Y$5=1,
                        M165:Y165,
                        ""),
                    "")),
                AVERAGE(IF(
                    ISNUMBER(M165:Y165),
                    IF(
                        M$5:Y$5=2,
                        M165:Y165,
                        ""),
                    ""))
            ),
            IF(
                Parameters!$D$17=1,
                IFERROR(
                    IF(
                        OR(
                            IF(
                                ISNUMBER(M165:Y165),
                                IF(
                                    M$5:Y$5=1,
                                    M165:Y165,
                                    ""),
                                "")
                            =0),
                        0,
                        GEOMEAN(IF(
                            ISNUMBER(M165:Y165),
                            IF(
                                M$5:Y$5=1,
                                M165:Y165,
                                ""),
                            ""))
                    ),
                    IF(
                        OR(IF(
                            ISNUMBER(M165:Y165),
                            IF(
                                M$5:Y$5=2,
                                M165:Y165,
                                ""),
                            "")
                            =0),
                        0,
                        GEOMEAN(IF(
                            ISNUMBER(M165:Y165),
                            IF(
                                M$5:Y$5=2,
                                M165:Y165,
                                ""),
                            "")))
                )
            )
        )
    )
)</f>
        <v>0.83199999999999996</v>
      </c>
      <c r="J165" s="242" t="s">
        <v>409</v>
      </c>
      <c r="K165" s="242">
        <v>45219</v>
      </c>
      <c r="L165" s="91" t="s">
        <v>685</v>
      </c>
      <c r="M165" s="192" t="s">
        <v>409</v>
      </c>
      <c r="N165" s="192">
        <v>0.83199999999999996</v>
      </c>
      <c r="O165" s="192">
        <v>0</v>
      </c>
      <c r="P165" s="192" t="s">
        <v>409</v>
      </c>
      <c r="Q165" s="192" t="s">
        <v>409</v>
      </c>
      <c r="R165" s="192">
        <v>-3.00000000000001E-2</v>
      </c>
      <c r="S165" s="192">
        <v>0</v>
      </c>
      <c r="T165" s="192" t="s">
        <v>409</v>
      </c>
      <c r="U165"/>
      <c r="V165"/>
      <c r="W165"/>
      <c r="X165"/>
      <c r="Y165" s="192"/>
      <c r="Z165" s="192"/>
      <c r="AF165" s="34"/>
      <c r="AG165" s="34"/>
      <c r="AH165" s="34"/>
      <c r="AI165" s="34"/>
      <c r="AJ165" s="34"/>
      <c r="AK165" s="34"/>
      <c r="AL165" s="195"/>
      <c r="AM165" s="195"/>
      <c r="AN165" s="80"/>
      <c r="AO165" s="80"/>
      <c r="AP165" s="80"/>
      <c r="AQ165" s="35"/>
    </row>
    <row r="166" spans="1:43" x14ac:dyDescent="0.2">
      <c r="A166" s="84">
        <v>159</v>
      </c>
      <c r="B166" s="84" t="str">
        <f ca="1"/>
        <v>Korea, Dem. People's Rep.</v>
      </c>
      <c r="C166" s="84" t="str">
        <f ca="1"/>
        <v>PRK</v>
      </c>
      <c r="D166" s="219" t="str">
        <f ca="1"/>
        <v>EAS           East Asia &amp; Pacific</v>
      </c>
      <c r="E166" s="219" t="str">
        <f ca="1"/>
        <v>NA</v>
      </c>
      <c r="F166" s="190" t="str">
        <f t="shared" ca="1" si="5"/>
        <v/>
      </c>
      <c r="G166" s="80">
        <f>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0</v>
      </c>
      <c r="H166" s="80" cm="1">
        <f t="array" ref="H166">IF(
    SUM(IF(
            ISNUMBER(
                IF(
                    $M$4:$Y$4,
                    (M166:Y166),
                    "")),
            1,
            0))
        =0,
    NA(),
    IF(
        Parameters!$D$15=1,
        IF(
            SUM(--(ISNUMBER(IF($M$4:$Y$4=1,(M166:Y166),""))))&gt;0,
            MAX(IF(
                ISNUMBER(M166:Y166),
                IF(
                    M$4:Y$4=1,
                    M166:Y166,
                    ""),
                "")),
            MAX(IF(
                ISNUMBER(M166:Y166),
                IF(
                    M$4:Y$4=2,
                    M166:Y166,
                    ""),
                ""))
        ),
        IF(
            Parameters!$D$16=1,
            IFERROR(
                AVERAGE(IF(
                    ISNUMBER(M166:Y166),
                    IF(
                        M$4:Y$4=1,
                        M166:Y166,
                        ""),
                    "")),
                AVERAGE(IF(
                    ISNUMBER(M166:Y166),
                    IF(
                        M$4:Y$4=2,
                        M166:Y166,
                        ""),
                    ""))
            ),
            IF(
                Parameters!$D$17=1,
                IFERROR(
                    IF(
                        OR(
                            IF(
                                ISNUMBER(M166:Y166),
                                IF(
                                    M$4:Y$4=1,
                                    M166:Y166,
                                    ""),
                                "")
                            =0),
                        0,
                        GEOMEAN(IF(
                            ISNUMBER(M166:Y166),
                            IF(
                                M$4:Y$4=1,
                                M166:Y166,
                                ""),
                            ""))
                    ),
                    IF(
                        OR(IF(
                            ISNUMBER(M166:Y166),
                            IF(
                                M$4:Y$4=2,
                                M166:Y166,
                                ""),
                            "")
                            =0),
                        0,
                        GEOMEAN(IF(
                            ISNUMBER(M166:Y166),
                            IF(
                                M$4:Y$4=2,
                                M166:Y166,
                                ""),
                            "")))
                )
            )
        )
    )
)</f>
        <v>0</v>
      </c>
      <c r="I166" s="191" cm="1">
        <f t="array" ref="I166">IF(
    SUM(IF(
            ISNUMBER(
                IF(
                    $M$5:$Y$5,
                    (M166:Y166),
                    "")),
            1,
            0))
        =0,
    NA(),
    IF(
        Parameters!$D$15=1,
        IF(
            SUM(--(ISNUMBER(IF($M$5:$Y$5=1,(M166:Y166),""))))&gt;0,
            MAX(IF(
                ISNUMBER(M166:Y166),
                IF(
                    M$5:Y$5=1,
                    M166:Y166,
                    ""),
                "")),
            MAX(IF(
                ISNUMBER(M166:Y166),
                IF(
                    M$5:Y$5=2,
                    M166:Y166,
                    ""),
                ""))
        ),
        IF(
            Parameters!$D$16=1,
            IFERROR(
                AVERAGE(IF(
                    ISNUMBER(M166:Y166),
                    IF(
                        M$5:Y$5=1,
                        M166:Y166,
                        ""),
                    "")),
                AVERAGE(IF(
                    ISNUMBER(M166:Y166),
                    IF(
                        M$5:Y$5=2,
                        M166:Y166,
                        ""),
                    ""))
            ),
            IF(
                Parameters!$D$17=1,
                IFERROR(
                    IF(
                        OR(
                            IF(
                                ISNUMBER(M166:Y166),
                                IF(
                                    M$5:Y$5=1,
                                    M166:Y166,
                                    ""),
                                "")
                            =0),
                        0,
                        GEOMEAN(IF(
                            ISNUMBER(M166:Y166),
                            IF(
                                M$5:Y$5=1,
                                M166:Y166,
                                ""),
                            ""))
                    ),
                    IF(
                        OR(IF(
                            ISNUMBER(M166:Y166),
                            IF(
                                M$5:Y$5=2,
                                M166:Y166,
                                ""),
                            "")
                            =0),
                        0,
                        GEOMEAN(IF(
                            ISNUMBER(M166:Y166),
                            IF(
                                M$5:Y$5=2,
                                M166:Y166,
                                ""),
                            "")))
                )
            )
        )
    )
)</f>
        <v>0</v>
      </c>
      <c r="J166" s="242">
        <v>46281</v>
      </c>
      <c r="K166" s="242">
        <v>46281</v>
      </c>
      <c r="L166" s="91" t="s">
        <v>271</v>
      </c>
      <c r="M166" s="192">
        <v>0</v>
      </c>
      <c r="N166" s="192" t="s">
        <v>409</v>
      </c>
      <c r="O166" s="192">
        <v>0</v>
      </c>
      <c r="P166" s="192" t="s">
        <v>409</v>
      </c>
      <c r="Q166" s="192">
        <v>0</v>
      </c>
      <c r="R166" s="192">
        <v>-0.16</v>
      </c>
      <c r="S166" s="192">
        <v>-0.15</v>
      </c>
      <c r="T166" s="192" t="s">
        <v>409</v>
      </c>
      <c r="U166"/>
      <c r="V166"/>
      <c r="W166"/>
      <c r="X166"/>
      <c r="Y166" s="192"/>
      <c r="Z166" s="192"/>
      <c r="AF166" s="34"/>
      <c r="AG166" s="34"/>
      <c r="AH166" s="34"/>
      <c r="AI166" s="34"/>
      <c r="AJ166" s="34"/>
      <c r="AK166" s="34"/>
      <c r="AL166" s="195"/>
      <c r="AM166" s="195"/>
      <c r="AN166" s="80"/>
      <c r="AO166" s="80"/>
      <c r="AP166" s="80"/>
      <c r="AQ166" s="35"/>
    </row>
    <row r="167" spans="1:43" x14ac:dyDescent="0.2">
      <c r="A167" s="84">
        <v>160</v>
      </c>
      <c r="B167" s="84" t="str">
        <f ca="1"/>
        <v>Portugal</v>
      </c>
      <c r="C167" s="84" t="str">
        <f ca="1"/>
        <v>PRT</v>
      </c>
      <c r="D167" s="219" t="str">
        <f ca="1"/>
        <v>ECS           Europe &amp; Central Asia</v>
      </c>
      <c r="E167" s="219" t="str">
        <f ca="1"/>
        <v>NA</v>
      </c>
      <c r="F167" s="190" t="str">
        <f t="shared" ca="1" si="5"/>
        <v/>
      </c>
      <c r="G167" s="80">
        <f>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0</v>
      </c>
      <c r="H167" s="80" cm="1">
        <f t="array" ref="H167">IF(
    SUM(IF(
            ISNUMBER(
                IF(
                    $M$4:$Y$4,
                    (M167:Y167),
                    "")),
            1,
            0))
        =0,
    NA(),
    IF(
        Parameters!$D$15=1,
        IF(
            SUM(--(ISNUMBER(IF($M$4:$Y$4=1,(M167:Y167),""))))&gt;0,
            MAX(IF(
                ISNUMBER(M167:Y167),
                IF(
                    M$4:Y$4=1,
                    M167:Y167,
                    ""),
                "")),
            MAX(IF(
                ISNUMBER(M167:Y167),
                IF(
                    M$4:Y$4=2,
                    M167:Y167,
                    ""),
                ""))
        ),
        IF(
            Parameters!$D$16=1,
            IFERROR(
                AVERAGE(IF(
                    ISNUMBER(M167:Y167),
                    IF(
                        M$4:Y$4=1,
                        M167:Y167,
                        ""),
                    "")),
                AVERAGE(IF(
                    ISNUMBER(M167:Y167),
                    IF(
                        M$4:Y$4=2,
                        M167:Y167,
                        ""),
                    ""))
            ),
            IF(
                Parameters!$D$17=1,
                IFERROR(
                    IF(
                        OR(
                            IF(
                                ISNUMBER(M167:Y167),
                                IF(
                                    M$4:Y$4=1,
                                    M167:Y167,
                                    ""),
                                "")
                            =0),
                        0,
                        GEOMEAN(IF(
                            ISNUMBER(M167:Y167),
                            IF(
                                M$4:Y$4=1,
                                M167:Y167,
                                ""),
                            ""))
                    ),
                    IF(
                        OR(IF(
                            ISNUMBER(M167:Y167),
                            IF(
                                M$4:Y$4=2,
                                M167:Y167,
                                ""),
                            "")
                            =0),
                        0,
                        GEOMEAN(IF(
                            ISNUMBER(M167:Y167),
                            IF(
                                M$4:Y$4=2,
                                M167:Y167,
                                ""),
                            "")))
                )
            )
        )
    )
)</f>
        <v>0.71428571428571297</v>
      </c>
      <c r="I167" s="191" cm="1">
        <f t="array" ref="I167">IF(
    SUM(IF(
            ISNUMBER(
                IF(
                    $M$5:$Y$5,
                    (M167:Y167),
                    "")),
            1,
            0))
        =0,
    NA(),
    IF(
        Parameters!$D$15=1,
        IF(
            SUM(--(ISNUMBER(IF($M$5:$Y$5=1,(M167:Y167),""))))&gt;0,
            MAX(IF(
                ISNUMBER(M167:Y167),
                IF(
                    M$5:Y$5=1,
                    M167:Y167,
                    ""),
                "")),
            MAX(IF(
                ISNUMBER(M167:Y167),
                IF(
                    M$5:Y$5=2,
                    M167:Y167,
                    ""),
                ""))
        ),
        IF(
            Parameters!$D$16=1,
            IFERROR(
                AVERAGE(IF(
                    ISNUMBER(M167:Y167),
                    IF(
                        M$5:Y$5=1,
                        M167:Y167,
                        ""),
                    "")),
                AVERAGE(IF(
                    ISNUMBER(M167:Y167),
                    IF(
                        M$5:Y$5=2,
                        M167:Y167,
                        ""),
                    ""))
            ),
            IF(
                Parameters!$D$17=1,
                IFERROR(
                    IF(
                        OR(
                            IF(
                                ISNUMBER(M167:Y167),
                                IF(
                                    M$5:Y$5=1,
                                    M167:Y167,
                                    ""),
                                "")
                            =0),
                        0,
                        GEOMEAN(IF(
                            ISNUMBER(M167:Y167),
                            IF(
                                M$5:Y$5=1,
                                M167:Y167,
                                ""),
                            ""))
                    ),
                    IF(
                        OR(IF(
                            ISNUMBER(M167:Y167),
                            IF(
                                M$5:Y$5=2,
                                M167:Y167,
                                ""),
                            "")
                            =0),
                        0,
                        GEOMEAN(IF(
                            ISNUMBER(M167:Y167),
                            IF(
                                M$5:Y$5=2,
                                M167:Y167,
                                ""),
                            "")))
                )
            )
        )
    )
)</f>
        <v>0</v>
      </c>
      <c r="J167" s="242">
        <v>46281</v>
      </c>
      <c r="K167" s="242">
        <v>46281</v>
      </c>
      <c r="L167" s="91" t="s">
        <v>273</v>
      </c>
      <c r="M167" s="192">
        <v>0.71428571428571297</v>
      </c>
      <c r="N167" s="192">
        <v>-0.12</v>
      </c>
      <c r="O167" s="192">
        <v>0</v>
      </c>
      <c r="P167" s="192" t="s">
        <v>409</v>
      </c>
      <c r="Q167" s="192">
        <v>0.5</v>
      </c>
      <c r="R167" s="192">
        <v>-0.01</v>
      </c>
      <c r="S167" s="192">
        <v>0</v>
      </c>
      <c r="T167" s="192" t="s">
        <v>409</v>
      </c>
      <c r="U167"/>
      <c r="V167"/>
      <c r="W167"/>
      <c r="X167"/>
      <c r="Y167" s="192"/>
      <c r="Z167" s="192"/>
      <c r="AF167" s="34"/>
      <c r="AG167" s="34"/>
      <c r="AH167" s="34"/>
      <c r="AI167" s="34"/>
      <c r="AJ167" s="34"/>
      <c r="AK167" s="34"/>
      <c r="AL167" s="195"/>
      <c r="AM167" s="195"/>
      <c r="AN167" s="80"/>
      <c r="AO167" s="80"/>
      <c r="AP167" s="80"/>
      <c r="AQ167" s="35"/>
    </row>
    <row r="168" spans="1:43" x14ac:dyDescent="0.2">
      <c r="A168" s="84">
        <v>161</v>
      </c>
      <c r="B168" s="84" t="str">
        <f ca="1"/>
        <v>Paraguay</v>
      </c>
      <c r="C168" s="84" t="str">
        <f ca="1"/>
        <v>PRY</v>
      </c>
      <c r="D168" s="219" t="str">
        <f ca="1"/>
        <v>LCN           Latin America &amp; Caribbean</v>
      </c>
      <c r="E168" s="219" t="str">
        <f ca="1"/>
        <v>IBRD</v>
      </c>
      <c r="F168" s="190" t="str">
        <f t="shared" ca="1" si="5"/>
        <v/>
      </c>
      <c r="G168" s="80">
        <f>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0</v>
      </c>
      <c r="H168" s="80" cm="1">
        <f t="array" ref="H168">IF(
    SUM(IF(
            ISNUMBER(
                IF(
                    $M$4:$Y$4,
                    (M168:Y168),
                    "")),
            1,
            0))
        =0,
    NA(),
    IF(
        Parameters!$D$15=1,
        IF(
            SUM(--(ISNUMBER(IF($M$4:$Y$4=1,(M168:Y168),""))))&gt;0,
            MAX(IF(
                ISNUMBER(M168:Y168),
                IF(
                    M$4:Y$4=1,
                    M168:Y168,
                    ""),
                "")),
            MAX(IF(
                ISNUMBER(M168:Y168),
                IF(
                    M$4:Y$4=2,
                    M168:Y168,
                    ""),
                ""))
        ),
        IF(
            Parameters!$D$16=1,
            IFERROR(
                AVERAGE(IF(
                    ISNUMBER(M168:Y168),
                    IF(
                        M$4:Y$4=1,
                        M168:Y168,
                        ""),
                    "")),
                AVERAGE(IF(
                    ISNUMBER(M168:Y168),
                    IF(
                        M$4:Y$4=2,
                        M168:Y168,
                        ""),
                    ""))
            ),
            IF(
                Parameters!$D$17=1,
                IFERROR(
                    IF(
                        OR(
                            IF(
                                ISNUMBER(M168:Y168),
                                IF(
                                    M$4:Y$4=1,
                                    M168:Y168,
                                    ""),
                                "")
                            =0),
                        0,
                        GEOMEAN(IF(
                            ISNUMBER(M168:Y168),
                            IF(
                                M$4:Y$4=1,
                                M168:Y168,
                                ""),
                            ""))
                    ),
                    IF(
                        OR(IF(
                            ISNUMBER(M168:Y168),
                            IF(
                                M$4:Y$4=2,
                                M168:Y168,
                                ""),
                            "")
                            =0),
                        0,
                        GEOMEAN(IF(
                            ISNUMBER(M168:Y168),
                            IF(
                                M$4:Y$4=2,
                                M168:Y168,
                                ""),
                            "")))
                )
            )
        )
    )
)</f>
        <v>5.1428571428571397</v>
      </c>
      <c r="I168" s="191" cm="1">
        <f t="array" ref="I168">IF(
    SUM(IF(
            ISNUMBER(
                IF(
                    $M$5:$Y$5,
                    (M168:Y168),
                    "")),
            1,
            0))
        =0,
    NA(),
    IF(
        Parameters!$D$15=1,
        IF(
            SUM(--(ISNUMBER(IF($M$5:$Y$5=1,(M168:Y168),""))))&gt;0,
            MAX(IF(
                ISNUMBER(M168:Y168),
                IF(
                    M$5:Y$5=1,
                    M168:Y168,
                    ""),
                "")),
            MAX(IF(
                ISNUMBER(M168:Y168),
                IF(
                    M$5:Y$5=2,
                    M168:Y168,
                    ""),
                ""))
        ),
        IF(
            Parameters!$D$16=1,
            IFERROR(
                AVERAGE(IF(
                    ISNUMBER(M168:Y168),
                    IF(
                        M$5:Y$5=1,
                        M168:Y168,
                        ""),
                    "")),
                AVERAGE(IF(
                    ISNUMBER(M168:Y168),
                    IF(
                        M$5:Y$5=2,
                        M168:Y168,
                        ""),
                    ""))
            ),
            IF(
                Parameters!$D$17=1,
                IFERROR(
                    IF(
                        OR(
                            IF(
                                ISNUMBER(M168:Y168),
                                IF(
                                    M$5:Y$5=1,
                                    M168:Y168,
                                    ""),
                                "")
                            =0),
                        0,
                        GEOMEAN(IF(
                            ISNUMBER(M168:Y168),
                            IF(
                                M$5:Y$5=1,
                                M168:Y168,
                                ""),
                            ""))
                    ),
                    IF(
                        OR(IF(
                            ISNUMBER(M168:Y168),
                            IF(
                                M$5:Y$5=2,
                                M168:Y168,
                                ""),
                            "")
                            =0),
                        0,
                        GEOMEAN(IF(
                            ISNUMBER(M168:Y168),
                            IF(
                                M$5:Y$5=2,
                                M168:Y168,
                                ""),
                            "")))
                )
            )
        )
    )
)</f>
        <v>0</v>
      </c>
      <c r="J168" s="242">
        <v>46281</v>
      </c>
      <c r="K168" s="242">
        <v>46281</v>
      </c>
      <c r="L168" s="91" t="s">
        <v>275</v>
      </c>
      <c r="M168" s="192">
        <v>5.1428571428571397</v>
      </c>
      <c r="N168" s="192">
        <v>-1.9999999999997702E-3</v>
      </c>
      <c r="O168" s="192">
        <v>0</v>
      </c>
      <c r="P168" s="192" t="s">
        <v>409</v>
      </c>
      <c r="Q168" s="192">
        <v>3.6</v>
      </c>
      <c r="R168" s="192">
        <v>-0.19500000000000001</v>
      </c>
      <c r="S168" s="192">
        <v>-0.20499999999999999</v>
      </c>
      <c r="T168" s="192" t="s">
        <v>409</v>
      </c>
      <c r="U168"/>
      <c r="V168"/>
      <c r="W168"/>
      <c r="X168"/>
      <c r="Y168" s="192"/>
      <c r="Z168" s="192"/>
      <c r="AF168" s="34"/>
      <c r="AG168" s="34"/>
      <c r="AH168" s="34"/>
      <c r="AI168" s="34"/>
      <c r="AJ168" s="34"/>
      <c r="AK168" s="34"/>
      <c r="AL168" s="195"/>
      <c r="AM168" s="195"/>
      <c r="AN168" s="80"/>
      <c r="AO168" s="80"/>
      <c r="AP168" s="80"/>
      <c r="AQ168" s="35"/>
    </row>
    <row r="169" spans="1:43" x14ac:dyDescent="0.2">
      <c r="A169" s="84">
        <v>162</v>
      </c>
      <c r="B169" s="84" t="str">
        <f ca="1"/>
        <v>West Bank and Gaza</v>
      </c>
      <c r="C169" s="84" t="str">
        <f ca="1"/>
        <v>PSE</v>
      </c>
      <c r="D169" s="219" t="str">
        <f ca="1"/>
        <v>MEA           Middle East &amp; North Africa</v>
      </c>
      <c r="E169" s="219" t="str">
        <f ca="1"/>
        <v>NA</v>
      </c>
      <c r="F169" s="190" t="str">
        <f t="shared" ca="1" si="5"/>
        <v/>
      </c>
      <c r="G169" s="80">
        <f>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0</v>
      </c>
      <c r="H169" s="80" cm="1">
        <f t="array" ref="H169">IF(
    SUM(IF(
            ISNUMBER(
                IF(
                    $M$4:$Y$4,
                    (M169:Y169),
                    "")),
            1,
            0))
        =0,
    NA(),
    IF(
        Parameters!$D$15=1,
        IF(
            SUM(--(ISNUMBER(IF($M$4:$Y$4=1,(M169:Y169),""))))&gt;0,
            MAX(IF(
                ISNUMBER(M169:Y169),
                IF(
                    M$4:Y$4=1,
                    M169:Y169,
                    ""),
                "")),
            MAX(IF(
                ISNUMBER(M169:Y169),
                IF(
                    M$4:Y$4=2,
                    M169:Y169,
                    ""),
                ""))
        ),
        IF(
            Parameters!$D$16=1,
            IFERROR(
                AVERAGE(IF(
                    ISNUMBER(M169:Y169),
                    IF(
                        M$4:Y$4=1,
                        M169:Y169,
                        ""),
                    "")),
                AVERAGE(IF(
                    ISNUMBER(M169:Y169),
                    IF(
                        M$4:Y$4=2,
                        M169:Y169,
                        ""),
                    ""))
            ),
            IF(
                Parameters!$D$17=1,
                IFERROR(
                    IF(
                        OR(
                            IF(
                                ISNUMBER(M169:Y169),
                                IF(
                                    M$4:Y$4=1,
                                    M169:Y169,
                                    ""),
                                "")
                            =0),
                        0,
                        GEOMEAN(IF(
                            ISNUMBER(M169:Y169),
                            IF(
                                M$4:Y$4=1,
                                M169:Y169,
                                ""),
                            ""))
                    ),
                    IF(
                        OR(IF(
                            ISNUMBER(M169:Y169),
                            IF(
                                M$4:Y$4=2,
                                M169:Y169,
                                ""),
                            "")
                            =0),
                        0,
                        GEOMEAN(IF(
                            ISNUMBER(M169:Y169),
                            IF(
                                M$4:Y$4=2,
                                M169:Y169,
                                ""),
                            "")))
                )
            )
        )
    )
)</f>
        <v>6.2857142857142803</v>
      </c>
      <c r="I169" s="191" cm="1">
        <f t="array" ref="I169">IF(
    SUM(IF(
            ISNUMBER(
                IF(
                    $M$5:$Y$5,
                    (M169:Y169),
                    "")),
            1,
            0))
        =0,
    NA(),
    IF(
        Parameters!$D$15=1,
        IF(
            SUM(--(ISNUMBER(IF($M$5:$Y$5=1,(M169:Y169),""))))&gt;0,
            MAX(IF(
                ISNUMBER(M169:Y169),
                IF(
                    M$5:Y$5=1,
                    M169:Y169,
                    ""),
                "")),
            MAX(IF(
                ISNUMBER(M169:Y169),
                IF(
                    M$5:Y$5=2,
                    M169:Y169,
                    ""),
                ""))
        ),
        IF(
            Parameters!$D$16=1,
            IFERROR(
                AVERAGE(IF(
                    ISNUMBER(M169:Y169),
                    IF(
                        M$5:Y$5=1,
                        M169:Y169,
                        ""),
                    "")),
                AVERAGE(IF(
                    ISNUMBER(M169:Y169),
                    IF(
                        M$5:Y$5=2,
                        M169:Y169,
                        ""),
                    ""))
            ),
            IF(
                Parameters!$D$17=1,
                IFERROR(
                    IF(
                        OR(
                            IF(
                                ISNUMBER(M169:Y169),
                                IF(
                                    M$5:Y$5=1,
                                    M169:Y169,
                                    ""),
                                "")
                            =0),
                        0,
                        GEOMEAN(IF(
                            ISNUMBER(M169:Y169),
                            IF(
                                M$5:Y$5=1,
                                M169:Y169,
                                ""),
                            ""))
                    ),
                    IF(
                        OR(IF(
                            ISNUMBER(M169:Y169),
                            IF(
                                M$5:Y$5=2,
                                M169:Y169,
                                ""),
                            "")
                            =0),
                        0,
                        GEOMEAN(IF(
                            ISNUMBER(M169:Y169),
                            IF(
                                M$5:Y$5=2,
                                M169:Y169,
                                ""),
                            "")))
                )
            )
        )
    )
)</f>
        <v>0</v>
      </c>
      <c r="J169" s="242">
        <v>46281</v>
      </c>
      <c r="K169" s="242">
        <v>46281</v>
      </c>
      <c r="L169" s="91" t="s">
        <v>686</v>
      </c>
      <c r="M169" s="192">
        <v>6.2857142857142803</v>
      </c>
      <c r="N169" s="192" t="s">
        <v>409</v>
      </c>
      <c r="O169" s="192">
        <v>0</v>
      </c>
      <c r="P169" s="192" t="s">
        <v>409</v>
      </c>
      <c r="Q169" s="192">
        <v>4.4000000000000004</v>
      </c>
      <c r="R169" s="192">
        <v>-0.17499999999999899</v>
      </c>
      <c r="S169" s="192">
        <v>-0.34</v>
      </c>
      <c r="T169" s="192" t="s">
        <v>409</v>
      </c>
      <c r="U169"/>
      <c r="V169"/>
      <c r="W169"/>
      <c r="X169"/>
      <c r="Y169" s="192"/>
      <c r="Z169" s="192"/>
      <c r="AF169" s="34"/>
      <c r="AG169" s="34"/>
      <c r="AH169" s="34"/>
      <c r="AI169" s="34"/>
      <c r="AJ169" s="34"/>
      <c r="AK169" s="34"/>
      <c r="AL169" s="195"/>
      <c r="AM169" s="195"/>
      <c r="AN169" s="80"/>
      <c r="AO169" s="80"/>
      <c r="AP169" s="80"/>
      <c r="AQ169" s="35"/>
    </row>
    <row r="170" spans="1:43" x14ac:dyDescent="0.2">
      <c r="A170" s="84">
        <v>163</v>
      </c>
      <c r="B170" s="84" t="str">
        <f ca="1"/>
        <v>French Polynesia</v>
      </c>
      <c r="C170" s="84" t="str">
        <f ca="1"/>
        <v>PYF</v>
      </c>
      <c r="D170" s="219" t="str">
        <f ca="1"/>
        <v>EAS           East Asia &amp; Pacific</v>
      </c>
      <c r="E170" s="219" t="str">
        <f ca="1"/>
        <v>NA</v>
      </c>
      <c r="F170" s="190" t="str">
        <f t="shared" ca="1" si="5"/>
        <v/>
      </c>
      <c r="G170" s="80">
        <f>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0</v>
      </c>
      <c r="H170" s="80" t="e" cm="1">
        <f t="array" ref="H170">IF(
    SUM(IF(
            ISNUMBER(
                IF(
                    $M$4:$Y$4,
                    (M170:Y170),
                    "")),
            1,
            0))
        =0,
    NA(),
    IF(
        Parameters!$D$15=1,
        IF(
            SUM(--(ISNUMBER(IF($M$4:$Y$4=1,(M170:Y170),""))))&gt;0,
            MAX(IF(
                ISNUMBER(M170:Y170),
                IF(
                    M$4:Y$4=1,
                    M170:Y170,
                    ""),
                "")),
            MAX(IF(
                ISNUMBER(M170:Y170),
                IF(
                    M$4:Y$4=2,
                    M170:Y170,
                    ""),
                ""))
        ),
        IF(
            Parameters!$D$16=1,
            IFERROR(
                AVERAGE(IF(
                    ISNUMBER(M170:Y170),
                    IF(
                        M$4:Y$4=1,
                        M170:Y170,
                        ""),
                    "")),
                AVERAGE(IF(
                    ISNUMBER(M170:Y170),
                    IF(
                        M$4:Y$4=2,
                        M170:Y170,
                        ""),
                    ""))
            ),
            IF(
                Parameters!$D$17=1,
                IFERROR(
                    IF(
                        OR(
                            IF(
                                ISNUMBER(M170:Y170),
                                IF(
                                    M$4:Y$4=1,
                                    M170:Y170,
                                    ""),
                                "")
                            =0),
                        0,
                        GEOMEAN(IF(
                            ISNUMBER(M170:Y170),
                            IF(
                                M$4:Y$4=1,
                                M170:Y170,
                                ""),
                            ""))
                    ),
                    IF(
                        OR(IF(
                            ISNUMBER(M170:Y170),
                            IF(
                                M$4:Y$4=2,
                                M170:Y170,
                                ""),
                            "")
                            =0),
                        0,
                        GEOMEAN(IF(
                            ISNUMBER(M170:Y170),
                            IF(
                                M$4:Y$4=2,
                                M170:Y170,
                                ""),
                            "")))
                )
            )
        )
    )
)</f>
        <v>#N/A</v>
      </c>
      <c r="I170" s="191" cm="1">
        <f t="array" ref="I170">IF(
    SUM(IF(
            ISNUMBER(
                IF(
                    $M$5:$Y$5,
                    (M170:Y170),
                    "")),
            1,
            0))
        =0,
    NA(),
    IF(
        Parameters!$D$15=1,
        IF(
            SUM(--(ISNUMBER(IF($M$5:$Y$5=1,(M170:Y170),""))))&gt;0,
            MAX(IF(
                ISNUMBER(M170:Y170),
                IF(
                    M$5:Y$5=1,
                    M170:Y170,
                    ""),
                "")),
            MAX(IF(
                ISNUMBER(M170:Y170),
                IF(
                    M$5:Y$5=2,
                    M170:Y170,
                    ""),
                ""))
        ),
        IF(
            Parameters!$D$16=1,
            IFERROR(
                AVERAGE(IF(
                    ISNUMBER(M170:Y170),
                    IF(
                        M$5:Y$5=1,
                        M170:Y170,
                        ""),
                    "")),
                AVERAGE(IF(
                    ISNUMBER(M170:Y170),
                    IF(
                        M$5:Y$5=2,
                        M170:Y170,
                        ""),
                    ""))
            ),
            IF(
                Parameters!$D$17=1,
                IFERROR(
                    IF(
                        OR(
                            IF(
                                ISNUMBER(M170:Y170),
                                IF(
                                    M$5:Y$5=1,
                                    M170:Y170,
                                    ""),
                                "")
                            =0),
                        0,
                        GEOMEAN(IF(
                            ISNUMBER(M170:Y170),
                            IF(
                                M$5:Y$5=1,
                                M170:Y170,
                                ""),
                            ""))
                    ),
                    IF(
                        OR(IF(
                            ISNUMBER(M170:Y170),
                            IF(
                                M$5:Y$5=2,
                                M170:Y170,
                                ""),
                            "")
                            =0),
                        0,
                        GEOMEAN(IF(
                            ISNUMBER(M170:Y170),
                            IF(
                                M$5:Y$5=2,
                                M170:Y170,
                                ""),
                            "")))
                )
            )
        )
    )
)</f>
        <v>0</v>
      </c>
      <c r="J170" s="242" t="s">
        <v>409</v>
      </c>
      <c r="K170" s="242">
        <v>46281</v>
      </c>
      <c r="L170" s="91" t="s">
        <v>687</v>
      </c>
      <c r="M170" s="192" t="s">
        <v>409</v>
      </c>
      <c r="N170" s="192" t="s">
        <v>409</v>
      </c>
      <c r="O170" s="192">
        <v>0</v>
      </c>
      <c r="P170" s="192" t="s">
        <v>409</v>
      </c>
      <c r="Q170" s="192" t="s">
        <v>409</v>
      </c>
      <c r="R170" s="192">
        <v>0</v>
      </c>
      <c r="S170" s="192">
        <v>0</v>
      </c>
      <c r="T170" s="192" t="s">
        <v>409</v>
      </c>
      <c r="U170"/>
      <c r="V170"/>
      <c r="W170"/>
      <c r="X170"/>
      <c r="Y170" s="192"/>
      <c r="Z170" s="192"/>
      <c r="AF170" s="34"/>
      <c r="AG170" s="34"/>
      <c r="AH170" s="34"/>
      <c r="AI170" s="34"/>
      <c r="AJ170" s="34"/>
      <c r="AK170" s="34"/>
      <c r="AL170" s="195"/>
      <c r="AM170" s="195"/>
      <c r="AN170" s="80"/>
      <c r="AO170" s="80"/>
      <c r="AP170" s="80"/>
      <c r="AQ170" s="35"/>
    </row>
    <row r="171" spans="1:43" x14ac:dyDescent="0.2">
      <c r="A171" s="84">
        <v>164</v>
      </c>
      <c r="B171" s="84" t="str">
        <f ca="1"/>
        <v>Qatar</v>
      </c>
      <c r="C171" s="84" t="str">
        <f ca="1"/>
        <v>QAT</v>
      </c>
      <c r="D171" s="219" t="str">
        <f ca="1"/>
        <v>MEA           Middle East &amp; North Africa</v>
      </c>
      <c r="E171" s="219" t="str">
        <f ca="1"/>
        <v>NA</v>
      </c>
      <c r="F171" s="190" t="str">
        <f t="shared" ca="1" si="5"/>
        <v/>
      </c>
      <c r="G171" s="80">
        <f>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0</v>
      </c>
      <c r="H171" s="80" cm="1">
        <f t="array" ref="H171">IF(
    SUM(IF(
            ISNUMBER(
                IF(
                    $M$4:$Y$4,
                    (M171:Y171),
                    "")),
            1,
            0))
        =0,
    NA(),
    IF(
        Parameters!$D$15=1,
        IF(
            SUM(--(ISNUMBER(IF($M$4:$Y$4=1,(M171:Y171),""))))&gt;0,
            MAX(IF(
                ISNUMBER(M171:Y171),
                IF(
                    M$4:Y$4=1,
                    M171:Y171,
                    ""),
                "")),
            MAX(IF(
                ISNUMBER(M171:Y171),
                IF(
                    M$4:Y$4=2,
                    M171:Y171,
                    ""),
                ""))
        ),
        IF(
            Parameters!$D$16=1,
            IFERROR(
                AVERAGE(IF(
                    ISNUMBER(M171:Y171),
                    IF(
                        M$4:Y$4=1,
                        M171:Y171,
                        ""),
                    "")),
                AVERAGE(IF(
                    ISNUMBER(M171:Y171),
                    IF(
                        M$4:Y$4=2,
                        M171:Y171,
                        ""),
                    ""))
            ),
            IF(
                Parameters!$D$17=1,
                IFERROR(
                    IF(
                        OR(
                            IF(
                                ISNUMBER(M171:Y171),
                                IF(
                                    M$4:Y$4=1,
                                    M171:Y171,
                                    ""),
                                "")
                            =0),
                        0,
                        GEOMEAN(IF(
                            ISNUMBER(M171:Y171),
                            IF(
                                M$4:Y$4=1,
                                M171:Y171,
                                ""),
                            ""))
                    ),
                    IF(
                        OR(IF(
                            ISNUMBER(M171:Y171),
                            IF(
                                M$4:Y$4=2,
                                M171:Y171,
                                ""),
                            "")
                            =0),
                        0,
                        GEOMEAN(IF(
                            ISNUMBER(M171:Y171),
                            IF(
                                M$4:Y$4=2,
                                M171:Y171,
                                ""),
                            "")))
                )
            )
        )
    )
)</f>
        <v>1.1428571428571399</v>
      </c>
      <c r="I171" s="191" cm="1">
        <f t="array" ref="I171">IF(
    SUM(IF(
            ISNUMBER(
                IF(
                    $M$5:$Y$5,
                    (M171:Y171),
                    "")),
            1,
            0))
        =0,
    NA(),
    IF(
        Parameters!$D$15=1,
        IF(
            SUM(--(ISNUMBER(IF($M$5:$Y$5=1,(M171:Y171),""))))&gt;0,
            MAX(IF(
                ISNUMBER(M171:Y171),
                IF(
                    M$5:Y$5=1,
                    M171:Y171,
                    ""),
                "")),
            MAX(IF(
                ISNUMBER(M171:Y171),
                IF(
                    M$5:Y$5=2,
                    M171:Y171,
                    ""),
                ""))
        ),
        IF(
            Parameters!$D$16=1,
            IFERROR(
                AVERAGE(IF(
                    ISNUMBER(M171:Y171),
                    IF(
                        M$5:Y$5=1,
                        M171:Y171,
                        ""),
                    "")),
                AVERAGE(IF(
                    ISNUMBER(M171:Y171),
                    IF(
                        M$5:Y$5=2,
                        M171:Y171,
                        ""),
                    ""))
            ),
            IF(
                Parameters!$D$17=1,
                IFERROR(
                    IF(
                        OR(
                            IF(
                                ISNUMBER(M171:Y171),
                                IF(
                                    M$5:Y$5=1,
                                    M171:Y171,
                                    ""),
                                "")
                            =0),
                        0,
                        GEOMEAN(IF(
                            ISNUMBER(M171:Y171),
                            IF(
                                M$5:Y$5=1,
                                M171:Y171,
                                ""),
                            ""))
                    ),
                    IF(
                        OR(IF(
                            ISNUMBER(M171:Y171),
                            IF(
                                M$5:Y$5=2,
                                M171:Y171,
                                ""),
                            "")
                            =0),
                        0,
                        GEOMEAN(IF(
                            ISNUMBER(M171:Y171),
                            IF(
                                M$5:Y$5=2,
                                M171:Y171,
                                ""),
                            "")))
                )
            )
        )
    )
)</f>
        <v>0</v>
      </c>
      <c r="J171" s="242">
        <v>46281</v>
      </c>
      <c r="K171" s="242">
        <v>46281</v>
      </c>
      <c r="L171" s="91" t="s">
        <v>277</v>
      </c>
      <c r="M171" s="192">
        <v>1.1428571428571399</v>
      </c>
      <c r="N171" s="192" t="s">
        <v>409</v>
      </c>
      <c r="O171" s="192">
        <v>0</v>
      </c>
      <c r="P171" s="192" t="s">
        <v>409</v>
      </c>
      <c r="Q171" s="192">
        <v>0.8</v>
      </c>
      <c r="R171" s="192">
        <v>0</v>
      </c>
      <c r="S171" s="192">
        <v>0</v>
      </c>
      <c r="T171" s="192" t="s">
        <v>409</v>
      </c>
      <c r="U171"/>
      <c r="V171"/>
      <c r="W171"/>
      <c r="X171"/>
      <c r="Y171" s="192"/>
      <c r="Z171" s="192"/>
      <c r="AF171" s="34"/>
      <c r="AG171" s="34"/>
      <c r="AH171" s="34"/>
      <c r="AI171" s="34"/>
      <c r="AJ171" s="34"/>
      <c r="AK171" s="34"/>
      <c r="AL171" s="195"/>
      <c r="AM171" s="195"/>
      <c r="AN171" s="80"/>
      <c r="AO171" s="80"/>
      <c r="AP171" s="80"/>
      <c r="AQ171" s="35"/>
    </row>
    <row r="172" spans="1:43" x14ac:dyDescent="0.2">
      <c r="A172" s="84">
        <v>165</v>
      </c>
      <c r="B172" s="84" t="str">
        <f ca="1"/>
        <v>Romania</v>
      </c>
      <c r="C172" s="84" t="str">
        <f ca="1"/>
        <v>ROU</v>
      </c>
      <c r="D172" s="219" t="str">
        <f ca="1"/>
        <v>ECS           Europe &amp; Central Asia</v>
      </c>
      <c r="E172" s="219" t="str">
        <f ca="1"/>
        <v>IBRD</v>
      </c>
      <c r="F172" s="190" t="str">
        <f t="shared" ca="1" si="5"/>
        <v/>
      </c>
      <c r="G172" s="80">
        <f>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1.1696153213770757</v>
      </c>
      <c r="H172" s="80" cm="1">
        <f t="array" ref="H172">IF(
    SUM(IF(
            ISNUMBER(
                IF(
                    $M$4:$Y$4,
                    (M172:Y172),
                    "")),
            1,
            0))
        =0,
    NA(),
    IF(
        Parameters!$D$15=1,
        IF(
            SUM(--(ISNUMBER(IF($M$4:$Y$4=1,(M172:Y172),""))))&gt;0,
            MAX(IF(
                ISNUMBER(M172:Y172),
                IF(
                    M$4:Y$4=1,
                    M172:Y172,
                    ""),
                "")),
            MAX(IF(
                ISNUMBER(M172:Y172),
                IF(
                    M$4:Y$4=2,
                    M172:Y172,
                    ""),
                ""))
        ),
        IF(
            Parameters!$D$16=1,
            IFERROR(
                AVERAGE(IF(
                    ISNUMBER(M172:Y172),
                    IF(
                        M$4:Y$4=1,
                        M172:Y172,
                        ""),
                    "")),
                AVERAGE(IF(
                    ISNUMBER(M172:Y172),
                    IF(
                        M$4:Y$4=2,
                        M172:Y172,
                        ""),
                    ""))
            ),
            IF(
                Parameters!$D$17=1,
                IFERROR(
                    IF(
                        OR(
                            IF(
                                ISNUMBER(M172:Y172),
                                IF(
                                    M$4:Y$4=1,
                                    M172:Y172,
                                    ""),
                                "")
                            =0),
                        0,
                        GEOMEAN(IF(
                            ISNUMBER(M172:Y172),
                            IF(
                                M$4:Y$4=1,
                                M172:Y172,
                                ""),
                            ""))
                    ),
                    IF(
                        OR(IF(
                            ISNUMBER(M172:Y172),
                            IF(
                                M$4:Y$4=2,
                                M172:Y172,
                                ""),
                            "")
                            =0),
                        0,
                        GEOMEAN(IF(
                            ISNUMBER(M172:Y172),
                            IF(
                                M$4:Y$4=2,
                                M172:Y172,
                                ""),
                            "")))
                )
            )
        )
    )
)</f>
        <v>2</v>
      </c>
      <c r="I172" s="191" cm="1">
        <f t="array" ref="I172">IF(
    SUM(IF(
            ISNUMBER(
                IF(
                    $M$5:$Y$5,
                    (M172:Y172),
                    "")),
            1,
            0))
        =0,
    NA(),
    IF(
        Parameters!$D$15=1,
        IF(
            SUM(--(ISNUMBER(IF($M$5:$Y$5=1,(M172:Y172),""))))&gt;0,
            MAX(IF(
                ISNUMBER(M172:Y172),
                IF(
                    M$5:Y$5=1,
                    M172:Y172,
                    ""),
                "")),
            MAX(IF(
                ISNUMBER(M172:Y172),
                IF(
                    M$5:Y$5=2,
                    M172:Y172,
                    ""),
                ""))
        ),
        IF(
            Parameters!$D$16=1,
            IFERROR(
                AVERAGE(IF(
                    ISNUMBER(M172:Y172),
                    IF(
                        M$5:Y$5=1,
                        M172:Y172,
                        ""),
                    "")),
                AVERAGE(IF(
                    ISNUMBER(M172:Y172),
                    IF(
                        M$5:Y$5=2,
                        M172:Y172,
                        ""),
                    ""))
            ),
            IF(
                Parameters!$D$17=1,
                IFERROR(
                    IF(
                        OR(
                            IF(
                                ISNUMBER(M172:Y172),
                                IF(
                                    M$5:Y$5=1,
                                    M172:Y172,
                                    ""),
                                "")
                            =0),
                        0,
                        GEOMEAN(IF(
                            ISNUMBER(M172:Y172),
                            IF(
                                M$5:Y$5=1,
                                M172:Y172,
                                ""),
                            ""))
                    ),
                    IF(
                        OR(IF(
                            ISNUMBER(M172:Y172),
                            IF(
                                M$5:Y$5=2,
                                M172:Y172,
                                ""),
                            "")
                            =0),
                        0,
                        GEOMEAN(IF(
                            ISNUMBER(M172:Y172),
                            IF(
                                M$5:Y$5=2,
                                M172:Y172,
                                ""),
                            "")))
                )
            )
        )
    )
)</f>
        <v>0.68400000000000005</v>
      </c>
      <c r="J172" s="242">
        <v>46281</v>
      </c>
      <c r="K172" s="242">
        <v>45219</v>
      </c>
      <c r="L172" s="91" t="s">
        <v>279</v>
      </c>
      <c r="M172" s="192">
        <v>2</v>
      </c>
      <c r="N172" s="192">
        <v>0.68400000000000005</v>
      </c>
      <c r="O172" s="192">
        <v>0</v>
      </c>
      <c r="P172" s="192" t="s">
        <v>409</v>
      </c>
      <c r="Q172" s="192">
        <v>1.4</v>
      </c>
      <c r="R172" s="192">
        <v>-1.4999999999999999E-2</v>
      </c>
      <c r="S172" s="192">
        <v>-5.4999999999999903E-2</v>
      </c>
      <c r="T172" s="192" t="s">
        <v>409</v>
      </c>
      <c r="U172"/>
      <c r="V172"/>
      <c r="W172"/>
      <c r="X172"/>
      <c r="Y172" s="192"/>
      <c r="Z172" s="192"/>
      <c r="AF172" s="34"/>
      <c r="AG172" s="34"/>
      <c r="AH172" s="34"/>
      <c r="AI172" s="34"/>
      <c r="AJ172" s="34"/>
      <c r="AK172" s="34"/>
      <c r="AL172" s="195"/>
      <c r="AM172" s="195"/>
      <c r="AN172" s="80"/>
      <c r="AO172" s="80"/>
      <c r="AP172" s="80"/>
      <c r="AQ172" s="35"/>
    </row>
    <row r="173" spans="1:43" x14ac:dyDescent="0.2">
      <c r="A173" s="84">
        <v>166</v>
      </c>
      <c r="B173" s="84" t="str">
        <f ca="1"/>
        <v>Russian Federation</v>
      </c>
      <c r="C173" s="84" t="str">
        <f ca="1"/>
        <v>RUS</v>
      </c>
      <c r="D173" s="219" t="str">
        <f ca="1"/>
        <v>ECS           Europe &amp; Central Asia</v>
      </c>
      <c r="E173" s="219" t="str">
        <f ca="1"/>
        <v>IBRD</v>
      </c>
      <c r="F173" s="190" t="str">
        <f t="shared" ca="1" si="5"/>
        <v/>
      </c>
      <c r="G173" s="80">
        <f>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1.0756393447619856</v>
      </c>
      <c r="H173" s="80" cm="1">
        <f t="array" ref="H173">IF(
    SUM(IF(
            ISNUMBER(
                IF(
                    $M$4:$Y$4,
                    (M173:Y173),
                    "")),
            1,
            0))
        =0,
    NA(),
    IF(
        Parameters!$D$15=1,
        IF(
            SUM(--(ISNUMBER(IF($M$4:$Y$4=1,(M173:Y173),""))))&gt;0,
            MAX(IF(
                ISNUMBER(M173:Y173),
                IF(
                    M$4:Y$4=1,
                    M173:Y173,
                    ""),
                "")),
            MAX(IF(
                ISNUMBER(M173:Y173),
                IF(
                    M$4:Y$4=2,
                    M173:Y173,
                    ""),
                ""))
        ),
        IF(
            Parameters!$D$16=1,
            IFERROR(
                AVERAGE(IF(
                    ISNUMBER(M173:Y173),
                    IF(
                        M$4:Y$4=1,
                        M173:Y173,
                        ""),
                    "")),
                AVERAGE(IF(
                    ISNUMBER(M173:Y173),
                    IF(
                        M$4:Y$4=2,
                        M173:Y173,
                        ""),
                    ""))
            ),
            IF(
                Parameters!$D$17=1,
                IFERROR(
                    IF(
                        OR(
                            IF(
                                ISNUMBER(M173:Y173),
                                IF(
                                    M$4:Y$4=1,
                                    M173:Y173,
                                    ""),
                                "")
                            =0),
                        0,
                        GEOMEAN(IF(
                            ISNUMBER(M173:Y173),
                            IF(
                                M$4:Y$4=1,
                                M173:Y173,
                                ""),
                            ""))
                    ),
                    IF(
                        OR(IF(
                            ISNUMBER(M173:Y173),
                            IF(
                                M$4:Y$4=2,
                                M173:Y173,
                                ""),
                            "")
                            =0),
                        0,
                        GEOMEAN(IF(
                            ISNUMBER(M173:Y173),
                            IF(
                                M$4:Y$4=2,
                                M173:Y173,
                                ""),
                            "")))
                )
            )
        )
    )
)</f>
        <v>1.8571428571428501</v>
      </c>
      <c r="I173" s="191" cm="1">
        <f t="array" ref="I173">IF(
    SUM(IF(
            ISNUMBER(
                IF(
                    $M$5:$Y$5,
                    (M173:Y173),
                    "")),
            1,
            0))
        =0,
    NA(),
    IF(
        Parameters!$D$15=1,
        IF(
            SUM(--(ISNUMBER(IF($M$5:$Y$5=1,(M173:Y173),""))))&gt;0,
            MAX(IF(
                ISNUMBER(M173:Y173),
                IF(
                    M$5:Y$5=1,
                    M173:Y173,
                    ""),
                "")),
            MAX(IF(
                ISNUMBER(M173:Y173),
                IF(
                    M$5:Y$5=2,
                    M173:Y173,
                    ""),
                ""))
        ),
        IF(
            Parameters!$D$16=1,
            IFERROR(
                AVERAGE(IF(
                    ISNUMBER(M173:Y173),
                    IF(
                        M$5:Y$5=1,
                        M173:Y173,
                        ""),
                    "")),
                AVERAGE(IF(
                    ISNUMBER(M173:Y173),
                    IF(
                        M$5:Y$5=2,
                        M173:Y173,
                        ""),
                    ""))
            ),
            IF(
                Parameters!$D$17=1,
                IFERROR(
                    IF(
                        OR(
                            IF(
                                ISNUMBER(M173:Y173),
                                IF(
                                    M$5:Y$5=1,
                                    M173:Y173,
                                    ""),
                                "")
                            =0),
                        0,
                        GEOMEAN(IF(
                            ISNUMBER(M173:Y173),
                            IF(
                                M$5:Y$5=1,
                                M173:Y173,
                                ""),
                            ""))
                    ),
                    IF(
                        OR(IF(
                            ISNUMBER(M173:Y173),
                            IF(
                                M$5:Y$5=2,
                                M173:Y173,
                                ""),
                            "")
                            =0),
                        0,
                        GEOMEAN(IF(
                            ISNUMBER(M173:Y173),
                            IF(
                                M$5:Y$5=2,
                                M173:Y173,
                                ""),
                            "")))
                )
            )
        )
    )
)</f>
        <v>0.622999999999999</v>
      </c>
      <c r="J173" s="242">
        <v>46281</v>
      </c>
      <c r="K173" s="242">
        <v>45219</v>
      </c>
      <c r="L173" s="91" t="s">
        <v>281</v>
      </c>
      <c r="M173" s="192">
        <v>1.8571428571428501</v>
      </c>
      <c r="N173" s="192">
        <v>0.622999999999999</v>
      </c>
      <c r="O173" s="192">
        <v>0</v>
      </c>
      <c r="P173" s="192" t="s">
        <v>409</v>
      </c>
      <c r="Q173" s="192">
        <v>1.3</v>
      </c>
      <c r="R173" s="192">
        <v>0</v>
      </c>
      <c r="S173" s="192">
        <v>-9.9999999999999898E-3</v>
      </c>
      <c r="T173" s="192" t="s">
        <v>409</v>
      </c>
      <c r="U173"/>
      <c r="V173"/>
      <c r="W173"/>
      <c r="X173"/>
      <c r="Y173" s="192"/>
      <c r="Z173" s="192"/>
      <c r="AF173" s="34"/>
      <c r="AG173" s="34"/>
      <c r="AH173" s="34"/>
      <c r="AI173" s="34"/>
      <c r="AJ173" s="34"/>
      <c r="AK173" s="34"/>
      <c r="AL173" s="195"/>
      <c r="AM173" s="195"/>
      <c r="AN173" s="80"/>
      <c r="AO173" s="80"/>
      <c r="AP173" s="80"/>
      <c r="AQ173" s="35"/>
    </row>
    <row r="174" spans="1:43" x14ac:dyDescent="0.2">
      <c r="A174" s="84">
        <v>167</v>
      </c>
      <c r="B174" s="84" t="str">
        <f ca="1"/>
        <v>Rwanda</v>
      </c>
      <c r="C174" s="84" t="str">
        <f ca="1"/>
        <v>RWA</v>
      </c>
      <c r="D174" s="219" t="str">
        <f ca="1"/>
        <v>SSF           Sub-Saharan Africa</v>
      </c>
      <c r="E174" s="219" t="str">
        <f ca="1"/>
        <v>IDA</v>
      </c>
      <c r="F174" s="190" t="str">
        <f t="shared" ca="1" si="5"/>
        <v/>
      </c>
      <c r="G174" s="80">
        <f>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0</v>
      </c>
      <c r="H174" s="80" cm="1">
        <f t="array" ref="H174">IF(
    SUM(IF(
            ISNUMBER(
                IF(
                    $M$4:$Y$4,
                    (M174:Y174),
                    "")),
            1,
            0))
        =0,
    NA(),
    IF(
        Parameters!$D$15=1,
        IF(
            SUM(--(ISNUMBER(IF($M$4:$Y$4=1,(M174:Y174),""))))&gt;0,
            MAX(IF(
                ISNUMBER(M174:Y174),
                IF(
                    M$4:Y$4=1,
                    M174:Y174,
                    ""),
                "")),
            MAX(IF(
                ISNUMBER(M174:Y174),
                IF(
                    M$4:Y$4=2,
                    M174:Y174,
                    ""),
                ""))
        ),
        IF(
            Parameters!$D$16=1,
            IFERROR(
                AVERAGE(IF(
                    ISNUMBER(M174:Y174),
                    IF(
                        M$4:Y$4=1,
                        M174:Y174,
                        ""),
                    "")),
                AVERAGE(IF(
                    ISNUMBER(M174:Y174),
                    IF(
                        M$4:Y$4=2,
                        M174:Y174,
                        ""),
                    ""))
            ),
            IF(
                Parameters!$D$17=1,
                IFERROR(
                    IF(
                        OR(
                            IF(
                                ISNUMBER(M174:Y174),
                                IF(
                                    M$4:Y$4=1,
                                    M174:Y174,
                                    ""),
                                "")
                            =0),
                        0,
                        GEOMEAN(IF(
                            ISNUMBER(M174:Y174),
                            IF(
                                M$4:Y$4=1,
                                M174:Y174,
                                ""),
                            ""))
                    ),
                    IF(
                        OR(IF(
                            ISNUMBER(M174:Y174),
                            IF(
                                M$4:Y$4=2,
                                M174:Y174,
                                ""),
                            "")
                            =0),
                        0,
                        GEOMEAN(IF(
                            ISNUMBER(M174:Y174),
                            IF(
                                M$4:Y$4=2,
                                M174:Y174,
                                ""),
                            "")))
                )
            )
        )
    )
)</f>
        <v>9</v>
      </c>
      <c r="I174" s="191" cm="1">
        <f t="array" ref="I174">IF(
    SUM(IF(
            ISNUMBER(
                IF(
                    $M$5:$Y$5,
                    (M174:Y174),
                    "")),
            1,
            0))
        =0,
    NA(),
    IF(
        Parameters!$D$15=1,
        IF(
            SUM(--(ISNUMBER(IF($M$5:$Y$5=1,(M174:Y174),""))))&gt;0,
            MAX(IF(
                ISNUMBER(M174:Y174),
                IF(
                    M$5:Y$5=1,
                    M174:Y174,
                    ""),
                "")),
            MAX(IF(
                ISNUMBER(M174:Y174),
                IF(
                    M$5:Y$5=2,
                    M174:Y174,
                    ""),
                ""))
        ),
        IF(
            Parameters!$D$16=1,
            IFERROR(
                AVERAGE(IF(
                    ISNUMBER(M174:Y174),
                    IF(
                        M$5:Y$5=1,
                        M174:Y174,
                        ""),
                    "")),
                AVERAGE(IF(
                    ISNUMBER(M174:Y174),
                    IF(
                        M$5:Y$5=2,
                        M174:Y174,
                        ""),
                    ""))
            ),
            IF(
                Parameters!$D$17=1,
                IFERROR(
                    IF(
                        OR(
                            IF(
                                ISNUMBER(M174:Y174),
                                IF(
                                    M$5:Y$5=1,
                                    M174:Y174,
                                    ""),
                                "")
                            =0),
                        0,
                        GEOMEAN(IF(
                            ISNUMBER(M174:Y174),
                            IF(
                                M$5:Y$5=1,
                                M174:Y174,
                                ""),
                            ""))
                    ),
                    IF(
                        OR(IF(
                            ISNUMBER(M174:Y174),
                            IF(
                                M$5:Y$5=2,
                                M174:Y174,
                                ""),
                            "")
                            =0),
                        0,
                        GEOMEAN(IF(
                            ISNUMBER(M174:Y174),
                            IF(
                                M$5:Y$5=2,
                                M174:Y174,
                                ""),
                            "")))
                )
            )
        )
    )
)</f>
        <v>0</v>
      </c>
      <c r="J174" s="242">
        <v>46281</v>
      </c>
      <c r="K174" s="242">
        <v>46281</v>
      </c>
      <c r="L174" s="91" t="s">
        <v>283</v>
      </c>
      <c r="M174" s="192">
        <v>9</v>
      </c>
      <c r="N174" s="192" t="s">
        <v>409</v>
      </c>
      <c r="O174" s="192">
        <v>0</v>
      </c>
      <c r="P174" s="192" t="s">
        <v>409</v>
      </c>
      <c r="Q174" s="192">
        <v>6.3</v>
      </c>
      <c r="R174" s="192">
        <v>-2.395</v>
      </c>
      <c r="S174" s="192">
        <v>-2.375</v>
      </c>
      <c r="T174" s="192" t="s">
        <v>409</v>
      </c>
      <c r="U174"/>
      <c r="V174"/>
      <c r="W174"/>
      <c r="X174"/>
      <c r="Y174" s="192"/>
      <c r="Z174" s="192"/>
      <c r="AF174" s="34"/>
      <c r="AG174" s="34"/>
      <c r="AH174" s="34"/>
      <c r="AI174" s="34"/>
      <c r="AJ174" s="34"/>
      <c r="AK174" s="34"/>
      <c r="AL174" s="195"/>
      <c r="AM174" s="195"/>
      <c r="AN174" s="80"/>
      <c r="AO174" s="80"/>
      <c r="AP174" s="80"/>
      <c r="AQ174" s="35"/>
    </row>
    <row r="175" spans="1:43" x14ac:dyDescent="0.2">
      <c r="A175" s="84">
        <v>168</v>
      </c>
      <c r="B175" s="84" t="str">
        <f ca="1"/>
        <v>Saudi Arabia</v>
      </c>
      <c r="C175" s="84" t="str">
        <f ca="1"/>
        <v>SAU</v>
      </c>
      <c r="D175" s="219" t="str">
        <f ca="1"/>
        <v>MEA           Middle East &amp; North Africa</v>
      </c>
      <c r="E175" s="219" t="str">
        <f ca="1"/>
        <v>NA</v>
      </c>
      <c r="F175" s="190" t="str">
        <f t="shared" ca="1" si="5"/>
        <v/>
      </c>
      <c r="G175" s="80">
        <f>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0</v>
      </c>
      <c r="H175" s="80" cm="1">
        <f t="array" ref="H175">IF(
    SUM(IF(
            ISNUMBER(
                IF(
                    $M$4:$Y$4,
                    (M175:Y175),
                    "")),
            1,
            0))
        =0,
    NA(),
    IF(
        Parameters!$D$15=1,
        IF(
            SUM(--(ISNUMBER(IF($M$4:$Y$4=1,(M175:Y175),""))))&gt;0,
            MAX(IF(
                ISNUMBER(M175:Y175),
                IF(
                    M$4:Y$4=1,
                    M175:Y175,
                    ""),
                "")),
            MAX(IF(
                ISNUMBER(M175:Y175),
                IF(
                    M$4:Y$4=2,
                    M175:Y175,
                    ""),
                ""))
        ),
        IF(
            Parameters!$D$16=1,
            IFERROR(
                AVERAGE(IF(
                    ISNUMBER(M175:Y175),
                    IF(
                        M$4:Y$4=1,
                        M175:Y175,
                        ""),
                    "")),
                AVERAGE(IF(
                    ISNUMBER(M175:Y175),
                    IF(
                        M$4:Y$4=2,
                        M175:Y175,
                        ""),
                    ""))
            ),
            IF(
                Parameters!$D$17=1,
                IFERROR(
                    IF(
                        OR(
                            IF(
                                ISNUMBER(M175:Y175),
                                IF(
                                    M$4:Y$4=1,
                                    M175:Y175,
                                    ""),
                                "")
                            =0),
                        0,
                        GEOMEAN(IF(
                            ISNUMBER(M175:Y175),
                            IF(
                                M$4:Y$4=1,
                                M175:Y175,
                                ""),
                            ""))
                    ),
                    IF(
                        OR(IF(
                            ISNUMBER(M175:Y175),
                            IF(
                                M$4:Y$4=2,
                                M175:Y175,
                                ""),
                            "")
                            =0),
                        0,
                        GEOMEAN(IF(
                            ISNUMBER(M175:Y175),
                            IF(
                                M$4:Y$4=2,
                                M175:Y175,
                                ""),
                            "")))
                )
            )
        )
    )
)</f>
        <v>1.1428571428571399</v>
      </c>
      <c r="I175" s="191" cm="1">
        <f t="array" ref="I175">IF(
    SUM(IF(
            ISNUMBER(
                IF(
                    $M$5:$Y$5,
                    (M175:Y175),
                    "")),
            1,
            0))
        =0,
    NA(),
    IF(
        Parameters!$D$15=1,
        IF(
            SUM(--(ISNUMBER(IF($M$5:$Y$5=1,(M175:Y175),""))))&gt;0,
            MAX(IF(
                ISNUMBER(M175:Y175),
                IF(
                    M$5:Y$5=1,
                    M175:Y175,
                    ""),
                "")),
            MAX(IF(
                ISNUMBER(M175:Y175),
                IF(
                    M$5:Y$5=2,
                    M175:Y175,
                    ""),
                ""))
        ),
        IF(
            Parameters!$D$16=1,
            IFERROR(
                AVERAGE(IF(
                    ISNUMBER(M175:Y175),
                    IF(
                        M$5:Y$5=1,
                        M175:Y175,
                        ""),
                    "")),
                AVERAGE(IF(
                    ISNUMBER(M175:Y175),
                    IF(
                        M$5:Y$5=2,
                        M175:Y175,
                        ""),
                    ""))
            ),
            IF(
                Parameters!$D$17=1,
                IFERROR(
                    IF(
                        OR(
                            IF(
                                ISNUMBER(M175:Y175),
                                IF(
                                    M$5:Y$5=1,
                                    M175:Y175,
                                    ""),
                                "")
                            =0),
                        0,
                        GEOMEAN(IF(
                            ISNUMBER(M175:Y175),
                            IF(
                                M$5:Y$5=1,
                                M175:Y175,
                                ""),
                            ""))
                    ),
                    IF(
                        OR(IF(
                            ISNUMBER(M175:Y175),
                            IF(
                                M$5:Y$5=2,
                                M175:Y175,
                                ""),
                            "")
                            =0),
                        0,
                        GEOMEAN(IF(
                            ISNUMBER(M175:Y175),
                            IF(
                                M$5:Y$5=2,
                                M175:Y175,
                                ""),
                            "")))
                )
            )
        )
    )
)</f>
        <v>0</v>
      </c>
      <c r="J175" s="242">
        <v>46281</v>
      </c>
      <c r="K175" s="242">
        <v>44729</v>
      </c>
      <c r="L175" s="91" t="s">
        <v>285</v>
      </c>
      <c r="M175" s="192">
        <v>1.1428571428571399</v>
      </c>
      <c r="N175" s="192" t="s">
        <v>409</v>
      </c>
      <c r="O175" s="192">
        <v>0</v>
      </c>
      <c r="P175" s="192" t="s">
        <v>409</v>
      </c>
      <c r="Q175" s="192">
        <v>0.8</v>
      </c>
      <c r="R175" s="192">
        <v>0</v>
      </c>
      <c r="S175" s="192">
        <v>0</v>
      </c>
      <c r="T175" s="192" t="s">
        <v>409</v>
      </c>
      <c r="U175"/>
      <c r="V175"/>
      <c r="W175"/>
      <c r="X175"/>
      <c r="Y175" s="192"/>
      <c r="Z175" s="192"/>
      <c r="AF175" s="34"/>
      <c r="AG175" s="34"/>
      <c r="AH175" s="34"/>
      <c r="AI175" s="34"/>
      <c r="AJ175" s="34"/>
      <c r="AK175" s="34"/>
      <c r="AL175" s="195"/>
      <c r="AM175" s="195"/>
      <c r="AN175" s="80"/>
      <c r="AO175" s="80"/>
      <c r="AP175" s="80"/>
      <c r="AQ175" s="35"/>
    </row>
    <row r="176" spans="1:43" x14ac:dyDescent="0.2">
      <c r="A176" s="84">
        <v>169</v>
      </c>
      <c r="B176" s="84" t="str">
        <f ca="1"/>
        <v>Sudan</v>
      </c>
      <c r="C176" s="84" t="str">
        <f ca="1"/>
        <v>SDN</v>
      </c>
      <c r="D176" s="219" t="str">
        <f ca="1"/>
        <v>SSF           Sub-Saharan Africa</v>
      </c>
      <c r="E176" s="219" t="str">
        <f ca="1"/>
        <v>IDA</v>
      </c>
      <c r="F176" s="190" t="str">
        <f t="shared" ca="1" si="5"/>
        <v/>
      </c>
      <c r="G176" s="80">
        <f>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2.6324350487171211</v>
      </c>
      <c r="H176" s="80" cm="1">
        <f t="array" ref="H176">IF(
    SUM(IF(
            ISNUMBER(
                IF(
                    $M$4:$Y$4,
                    (M176:Y176),
                    "")),
            1,
            0))
        =0,
    NA(),
    IF(
        Parameters!$D$15=1,
        IF(
            SUM(--(ISNUMBER(IF($M$4:$Y$4=1,(M176:Y176),""))))&gt;0,
            MAX(IF(
                ISNUMBER(M176:Y176),
                IF(
                    M$4:Y$4=1,
                    M176:Y176,
                    ""),
                "")),
            MAX(IF(
                ISNUMBER(M176:Y176),
                IF(
                    M$4:Y$4=2,
                    M176:Y176,
                    ""),
                ""))
        ),
        IF(
            Parameters!$D$16=1,
            IFERROR(
                AVERAGE(IF(
                    ISNUMBER(M176:Y176),
                    IF(
                        M$4:Y$4=1,
                        M176:Y176,
                        ""),
                    "")),
                AVERAGE(IF(
                    ISNUMBER(M176:Y176),
                    IF(
                        M$4:Y$4=2,
                        M176:Y176,
                        ""),
                    ""))
            ),
            IF(
                Parameters!$D$17=1,
                IFERROR(
                    IF(
                        OR(
                            IF(
                                ISNUMBER(M176:Y176),
                                IF(
                                    M$4:Y$4=1,
                                    M176:Y176,
                                    ""),
                                "")
                            =0),
                        0,
                        GEOMEAN(IF(
                            ISNUMBER(M176:Y176),
                            IF(
                                M$4:Y$4=1,
                                M176:Y176,
                                ""),
                            ""))
                    ),
                    IF(
                        OR(IF(
                            ISNUMBER(M176:Y176),
                            IF(
                                M$4:Y$4=2,
                                M176:Y176,
                                ""),
                            "")
                            =0),
                        0,
                        GEOMEAN(IF(
                            ISNUMBER(M176:Y176),
                            IF(
                                M$4:Y$4=2,
                                M176:Y176,
                                ""),
                            "")))
                )
            )
        )
    )
)</f>
        <v>9.5714285714285694</v>
      </c>
      <c r="I176" s="191" cm="1">
        <f t="array" ref="I176">IF(
    SUM(IF(
            ISNUMBER(
                IF(
                    $M$5:$Y$5,
                    (M176:Y176),
                    "")),
            1,
            0))
        =0,
    NA(),
    IF(
        Parameters!$D$15=1,
        IF(
            SUM(--(ISNUMBER(IF($M$5:$Y$5=1,(M176:Y176),""))))&gt;0,
            MAX(IF(
                ISNUMBER(M176:Y176),
                IF(
                    M$5:Y$5=1,
                    M176:Y176,
                    ""),
                "")),
            MAX(IF(
                ISNUMBER(M176:Y176),
                IF(
                    M$5:Y$5=2,
                    M176:Y176,
                    ""),
                ""))
        ),
        IF(
            Parameters!$D$16=1,
            IFERROR(
                AVERAGE(IF(
                    ISNUMBER(M176:Y176),
                    IF(
                        M$5:Y$5=1,
                        M176:Y176,
                        ""),
                    "")),
                AVERAGE(IF(
                    ISNUMBER(M176:Y176),
                    IF(
                        M$5:Y$5=2,
                        M176:Y176,
                        ""),
                    ""))
            ),
            IF(
                Parameters!$D$17=1,
                IFERROR(
                    IF(
                        OR(
                            IF(
                                ISNUMBER(M176:Y176),
                                IF(
                                    M$5:Y$5=1,
                                    M176:Y176,
                                    ""),
                                "")
                            =0),
                        0,
                        GEOMEAN(IF(
                            ISNUMBER(M176:Y176),
                            IF(
                                M$5:Y$5=1,
                                M176:Y176,
                                ""),
                            ""))
                    ),
                    IF(
                        OR(IF(
                            ISNUMBER(M176:Y176),
                            IF(
                                M$5:Y$5=2,
                                M176:Y176,
                                ""),
                            "")
                            =0),
                        0,
                        GEOMEAN(IF(
                            ISNUMBER(M176:Y176),
                            IF(
                                M$5:Y$5=2,
                                M176:Y176,
                                ""),
                            "")))
                )
            )
        )
    )
)</f>
        <v>0.72400000000000297</v>
      </c>
      <c r="J176" s="242">
        <v>46281</v>
      </c>
      <c r="K176" s="242">
        <v>45219</v>
      </c>
      <c r="L176" s="91" t="s">
        <v>287</v>
      </c>
      <c r="M176" s="192">
        <v>9.5714285714285694</v>
      </c>
      <c r="N176" s="192">
        <v>0.72400000000000297</v>
      </c>
      <c r="O176" s="192">
        <v>0</v>
      </c>
      <c r="P176" s="192" t="s">
        <v>409</v>
      </c>
      <c r="Q176" s="192">
        <v>6.7</v>
      </c>
      <c r="R176" s="192">
        <v>-0.28000000000000203</v>
      </c>
      <c r="S176" s="192">
        <v>-0.85499999999999998</v>
      </c>
      <c r="T176" s="192" t="s">
        <v>409</v>
      </c>
      <c r="U176"/>
      <c r="V176"/>
      <c r="W176"/>
      <c r="X176"/>
      <c r="Y176" s="192"/>
      <c r="Z176" s="192"/>
      <c r="AF176" s="34"/>
      <c r="AG176" s="34"/>
      <c r="AH176" s="34"/>
      <c r="AI176" s="34"/>
      <c r="AJ176" s="34"/>
      <c r="AK176" s="34"/>
      <c r="AL176" s="195"/>
      <c r="AM176" s="195"/>
      <c r="AN176" s="80"/>
      <c r="AO176" s="80"/>
      <c r="AP176" s="80"/>
      <c r="AQ176" s="35"/>
    </row>
    <row r="177" spans="1:43" x14ac:dyDescent="0.2">
      <c r="A177" s="84">
        <v>170</v>
      </c>
      <c r="B177" s="84" t="str">
        <f ca="1"/>
        <v>Senegal</v>
      </c>
      <c r="C177" s="84" t="str">
        <f ca="1"/>
        <v>SEN</v>
      </c>
      <c r="D177" s="219" t="str">
        <f ca="1"/>
        <v>SSF           Sub-Saharan Africa</v>
      </c>
      <c r="E177" s="219" t="str">
        <f ca="1"/>
        <v>IDA</v>
      </c>
      <c r="F177" s="190" t="str">
        <f t="shared" ca="1" si="5"/>
        <v/>
      </c>
      <c r="G177" s="80">
        <f>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0</v>
      </c>
      <c r="H177" s="80" cm="1">
        <f t="array" ref="H177">IF(
    SUM(IF(
            ISNUMBER(
                IF(
                    $M$4:$Y$4,
                    (M177:Y177),
                    "")),
            1,
            0))
        =0,
    NA(),
    IF(
        Parameters!$D$15=1,
        IF(
            SUM(--(ISNUMBER(IF($M$4:$Y$4=1,(M177:Y177),""))))&gt;0,
            MAX(IF(
                ISNUMBER(M177:Y177),
                IF(
                    M$4:Y$4=1,
                    M177:Y177,
                    ""),
                "")),
            MAX(IF(
                ISNUMBER(M177:Y177),
                IF(
                    M$4:Y$4=2,
                    M177:Y177,
                    ""),
                ""))
        ),
        IF(
            Parameters!$D$16=1,
            IFERROR(
                AVERAGE(IF(
                    ISNUMBER(M177:Y177),
                    IF(
                        M$4:Y$4=1,
                        M177:Y177,
                        ""),
                    "")),
                AVERAGE(IF(
                    ISNUMBER(M177:Y177),
                    IF(
                        M$4:Y$4=2,
                        M177:Y177,
                        ""),
                    ""))
            ),
            IF(
                Parameters!$D$17=1,
                IFERROR(
                    IF(
                        OR(
                            IF(
                                ISNUMBER(M177:Y177),
                                IF(
                                    M$4:Y$4=1,
                                    M177:Y177,
                                    ""),
                                "")
                            =0),
                        0,
                        GEOMEAN(IF(
                            ISNUMBER(M177:Y177),
                            IF(
                                M$4:Y$4=1,
                                M177:Y177,
                                ""),
                            ""))
                    ),
                    IF(
                        OR(IF(
                            ISNUMBER(M177:Y177),
                            IF(
                                M$4:Y$4=2,
                                M177:Y177,
                                ""),
                            "")
                            =0),
                        0,
                        GEOMEAN(IF(
                            ISNUMBER(M177:Y177),
                            IF(
                                M$4:Y$4=2,
                                M177:Y177,
                                ""),
                            "")))
                )
            )
        )
    )
)</f>
        <v>8.8571428571428505</v>
      </c>
      <c r="I177" s="191" cm="1">
        <f t="array" ref="I177">IF(
    SUM(IF(
            ISNUMBER(
                IF(
                    $M$5:$Y$5,
                    (M177:Y177),
                    "")),
            1,
            0))
        =0,
    NA(),
    IF(
        Parameters!$D$15=1,
        IF(
            SUM(--(ISNUMBER(IF($M$5:$Y$5=1,(M177:Y177),""))))&gt;0,
            MAX(IF(
                ISNUMBER(M177:Y177),
                IF(
                    M$5:Y$5=1,
                    M177:Y177,
                    ""),
                "")),
            MAX(IF(
                ISNUMBER(M177:Y177),
                IF(
                    M$5:Y$5=2,
                    M177:Y177,
                    ""),
                ""))
        ),
        IF(
            Parameters!$D$16=1,
            IFERROR(
                AVERAGE(IF(
                    ISNUMBER(M177:Y177),
                    IF(
                        M$5:Y$5=1,
                        M177:Y177,
                        ""),
                    "")),
                AVERAGE(IF(
                    ISNUMBER(M177:Y177),
                    IF(
                        M$5:Y$5=2,
                        M177:Y177,
                        ""),
                    ""))
            ),
            IF(
                Parameters!$D$17=1,
                IFERROR(
                    IF(
                        OR(
                            IF(
                                ISNUMBER(M177:Y177),
                                IF(
                                    M$5:Y$5=1,
                                    M177:Y177,
                                    ""),
                                "")
                            =0),
                        0,
                        GEOMEAN(IF(
                            ISNUMBER(M177:Y177),
                            IF(
                                M$5:Y$5=1,
                                M177:Y177,
                                ""),
                            ""))
                    ),
                    IF(
                        OR(IF(
                            ISNUMBER(M177:Y177),
                            IF(
                                M$5:Y$5=2,
                                M177:Y177,
                                ""),
                            "")
                            =0),
                        0,
                        GEOMEAN(IF(
                            ISNUMBER(M177:Y177),
                            IF(
                                M$5:Y$5=2,
                                M177:Y177,
                                ""),
                            "")))
                )
            )
        )
    )
)</f>
        <v>0</v>
      </c>
      <c r="J177" s="242">
        <v>45765</v>
      </c>
      <c r="K177" s="242">
        <v>46281</v>
      </c>
      <c r="L177" s="91" t="s">
        <v>289</v>
      </c>
      <c r="M177" s="192">
        <v>8.8571428571428505</v>
      </c>
      <c r="N177" s="192" t="s">
        <v>409</v>
      </c>
      <c r="O177" s="192">
        <v>0</v>
      </c>
      <c r="P177" s="192" t="s">
        <v>409</v>
      </c>
      <c r="Q177" s="192">
        <v>6.2</v>
      </c>
      <c r="R177" s="192">
        <v>-0.96499999999999897</v>
      </c>
      <c r="S177" s="192">
        <v>-0.60499999999999998</v>
      </c>
      <c r="T177" s="192" t="s">
        <v>409</v>
      </c>
      <c r="U177"/>
      <c r="V177"/>
      <c r="W177"/>
      <c r="X177"/>
      <c r="Y177" s="192"/>
      <c r="Z177" s="192"/>
      <c r="AF177" s="34"/>
      <c r="AG177" s="34"/>
      <c r="AH177" s="34"/>
      <c r="AI177" s="34"/>
      <c r="AJ177" s="34"/>
      <c r="AK177" s="34"/>
      <c r="AL177" s="195"/>
      <c r="AM177" s="195"/>
      <c r="AN177" s="80"/>
      <c r="AO177" s="80"/>
      <c r="AP177" s="80"/>
      <c r="AQ177" s="35"/>
    </row>
    <row r="178" spans="1:43" x14ac:dyDescent="0.2">
      <c r="A178" s="84">
        <v>171</v>
      </c>
      <c r="B178" s="84" t="str">
        <f ca="1"/>
        <v>Singapore</v>
      </c>
      <c r="C178" s="84" t="str">
        <f ca="1"/>
        <v>SGP</v>
      </c>
      <c r="D178" s="219" t="str">
        <f ca="1"/>
        <v>EAS           East Asia &amp; Pacific</v>
      </c>
      <c r="E178" s="219" t="str">
        <f ca="1"/>
        <v>NA</v>
      </c>
      <c r="F178" s="190" t="str">
        <f t="shared" ca="1" si="5"/>
        <v/>
      </c>
      <c r="G178" s="80">
        <f>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5.9761430466719619E-2</v>
      </c>
      <c r="H178" s="80" cm="1">
        <f t="array" ref="H178">IF(
    SUM(IF(
            ISNUMBER(
                IF(
                    $M$4:$Y$4,
                    (M178:Y178),
                    "")),
            1,
            0))
        =0,
    NA(),
    IF(
        Parameters!$D$15=1,
        IF(
            SUM(--(ISNUMBER(IF($M$4:$Y$4=1,(M178:Y178),""))))&gt;0,
            MAX(IF(
                ISNUMBER(M178:Y178),
                IF(
                    M$4:Y$4=1,
                    M178:Y178,
                    ""),
                "")),
            MAX(IF(
                ISNUMBER(M178:Y178),
                IF(
                    M$4:Y$4=2,
                    M178:Y178,
                    ""),
                ""))
        ),
        IF(
            Parameters!$D$16=1,
            IFERROR(
                AVERAGE(IF(
                    ISNUMBER(M178:Y178),
                    IF(
                        M$4:Y$4=1,
                        M178:Y178,
                        ""),
                    "")),
                AVERAGE(IF(
                    ISNUMBER(M178:Y178),
                    IF(
                        M$4:Y$4=2,
                        M178:Y178,
                        ""),
                    ""))
            ),
            IF(
                Parameters!$D$17=1,
                IFERROR(
                    IF(
                        OR(
                            IF(
                                ISNUMBER(M178:Y178),
                                IF(
                                    M$4:Y$4=1,
                                    M178:Y178,
                                    ""),
                                "")
                            =0),
                        0,
                        GEOMEAN(IF(
                            ISNUMBER(M178:Y178),
                            IF(
                                M$4:Y$4=1,
                                M178:Y178,
                                ""),
                            ""))
                    ),
                    IF(
                        OR(IF(
                            ISNUMBER(M178:Y178),
                            IF(
                                M$4:Y$4=2,
                                M178:Y178,
                                ""),
                            "")
                            =0),
                        0,
                        GEOMEAN(IF(
                            ISNUMBER(M178:Y178),
                            IF(
                                M$4:Y$4=2,
                                M178:Y178,
                                ""),
                            "")))
                )
            )
        )
    )
)</f>
        <v>0.14285714285714199</v>
      </c>
      <c r="I178" s="191" cm="1">
        <f t="array" ref="I178">IF(
    SUM(IF(
            ISNUMBER(
                IF(
                    $M$5:$Y$5,
                    (M178:Y178),
                    "")),
            1,
            0))
        =0,
    NA(),
    IF(
        Parameters!$D$15=1,
        IF(
            SUM(--(ISNUMBER(IF($M$5:$Y$5=1,(M178:Y178),""))))&gt;0,
            MAX(IF(
                ISNUMBER(M178:Y178),
                IF(
                    M$5:Y$5=1,
                    M178:Y178,
                    ""),
                "")),
            MAX(IF(
                ISNUMBER(M178:Y178),
                IF(
                    M$5:Y$5=2,
                    M178:Y178,
                    ""),
                ""))
        ),
        IF(
            Parameters!$D$16=1,
            IFERROR(
                AVERAGE(IF(
                    ISNUMBER(M178:Y178),
                    IF(
                        M$5:Y$5=1,
                        M178:Y178,
                        ""),
                    "")),
                AVERAGE(IF(
                    ISNUMBER(M178:Y178),
                    IF(
                        M$5:Y$5=2,
                        M178:Y178,
                        ""),
                    ""))
            ),
            IF(
                Parameters!$D$17=1,
                IFERROR(
                    IF(
                        OR(
                            IF(
                                ISNUMBER(M178:Y178),
                                IF(
                                    M$5:Y$5=1,
                                    M178:Y178,
                                    ""),
                                "")
                            =0),
                        0,
                        GEOMEAN(IF(
                            ISNUMBER(M178:Y178),
                            IF(
                                M$5:Y$5=1,
                                M178:Y178,
                                ""),
                            ""))
                    ),
                    IF(
                        OR(IF(
                            ISNUMBER(M178:Y178),
                            IF(
                                M$5:Y$5=2,
                                M178:Y178,
                                ""),
                            "")
                            =0),
                        0,
                        GEOMEAN(IF(
                            ISNUMBER(M178:Y178),
                            IF(
                                M$5:Y$5=2,
                                M178:Y178,
                                ""),
                            "")))
                )
            )
        )
    )
)</f>
        <v>2.5000000000000099E-2</v>
      </c>
      <c r="J178" s="242">
        <v>45023</v>
      </c>
      <c r="K178" s="242">
        <v>45219</v>
      </c>
      <c r="L178" s="91" t="s">
        <v>291</v>
      </c>
      <c r="M178" s="192">
        <v>0.14285714285714199</v>
      </c>
      <c r="N178" s="192">
        <v>2.5000000000000099E-2</v>
      </c>
      <c r="O178" s="192">
        <v>0</v>
      </c>
      <c r="P178" s="192" t="s">
        <v>409</v>
      </c>
      <c r="Q178" s="192">
        <v>0.1</v>
      </c>
      <c r="R178" s="192">
        <v>0</v>
      </c>
      <c r="S178" s="192">
        <v>0</v>
      </c>
      <c r="T178" s="192" t="s">
        <v>409</v>
      </c>
      <c r="U178"/>
      <c r="V178"/>
      <c r="W178"/>
      <c r="X178"/>
      <c r="Y178" s="192"/>
      <c r="Z178" s="192"/>
      <c r="AF178" s="34"/>
      <c r="AG178" s="34"/>
      <c r="AH178" s="34"/>
      <c r="AI178" s="34"/>
      <c r="AJ178" s="34"/>
      <c r="AK178" s="34"/>
      <c r="AL178" s="195"/>
      <c r="AM178" s="195"/>
      <c r="AN178" s="80"/>
      <c r="AO178" s="80"/>
      <c r="AP178" s="80"/>
      <c r="AQ178" s="35"/>
    </row>
    <row r="179" spans="1:43" x14ac:dyDescent="0.2">
      <c r="A179" s="84">
        <v>172</v>
      </c>
      <c r="B179" s="84" t="str">
        <f ca="1"/>
        <v>Solomon Islands</v>
      </c>
      <c r="C179" s="84" t="str">
        <f ca="1"/>
        <v>SLB</v>
      </c>
      <c r="D179" s="219" t="str">
        <f ca="1"/>
        <v>EAS           East Asia &amp; Pacific</v>
      </c>
      <c r="E179" s="219" t="str">
        <f ca="1"/>
        <v>IDA</v>
      </c>
      <c r="F179" s="190" t="str">
        <f t="shared" ca="1" si="5"/>
        <v/>
      </c>
      <c r="G179" s="80">
        <f>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0</v>
      </c>
      <c r="H179" s="80" cm="1">
        <f t="array" ref="H179">IF(
    SUM(IF(
            ISNUMBER(
                IF(
                    $M$4:$Y$4,
                    (M179:Y179),
                    "")),
            1,
            0))
        =0,
    NA(),
    IF(
        Parameters!$D$15=1,
        IF(
            SUM(--(ISNUMBER(IF($M$4:$Y$4=1,(M179:Y179),""))))&gt;0,
            MAX(IF(
                ISNUMBER(M179:Y179),
                IF(
                    M$4:Y$4=1,
                    M179:Y179,
                    ""),
                "")),
            MAX(IF(
                ISNUMBER(M179:Y179),
                IF(
                    M$4:Y$4=2,
                    M179:Y179,
                    ""),
                ""))
        ),
        IF(
            Parameters!$D$16=1,
            IFERROR(
                AVERAGE(IF(
                    ISNUMBER(M179:Y179),
                    IF(
                        M$4:Y$4=1,
                        M179:Y179,
                        ""),
                    "")),
                AVERAGE(IF(
                    ISNUMBER(M179:Y179),
                    IF(
                        M$4:Y$4=2,
                        M179:Y179,
                        ""),
                    ""))
            ),
            IF(
                Parameters!$D$17=1,
                IFERROR(
                    IF(
                        OR(
                            IF(
                                ISNUMBER(M179:Y179),
                                IF(
                                    M$4:Y$4=1,
                                    M179:Y179,
                                    ""),
                                "")
                            =0),
                        0,
                        GEOMEAN(IF(
                            ISNUMBER(M179:Y179),
                            IF(
                                M$4:Y$4=1,
                                M179:Y179,
                                ""),
                            ""))
                    ),
                    IF(
                        OR(IF(
                            ISNUMBER(M179:Y179),
                            IF(
                                M$4:Y$4=2,
                                M179:Y179,
                                ""),
                            "")
                            =0),
                        0,
                        GEOMEAN(IF(
                            ISNUMBER(M179:Y179),
                            IF(
                                M$4:Y$4=2,
                                M179:Y179,
                                ""),
                            "")))
                )
            )
        )
    )
)</f>
        <v>8</v>
      </c>
      <c r="I179" s="191" cm="1">
        <f t="array" ref="I179">IF(
    SUM(IF(
            ISNUMBER(
                IF(
                    $M$5:$Y$5,
                    (M179:Y179),
                    "")),
            1,
            0))
        =0,
    NA(),
    IF(
        Parameters!$D$15=1,
        IF(
            SUM(--(ISNUMBER(IF($M$5:$Y$5=1,(M179:Y179),""))))&gt;0,
            MAX(IF(
                ISNUMBER(M179:Y179),
                IF(
                    M$5:Y$5=1,
                    M179:Y179,
                    ""),
                "")),
            MAX(IF(
                ISNUMBER(M179:Y179),
                IF(
                    M$5:Y$5=2,
                    M179:Y179,
                    ""),
                ""))
        ),
        IF(
            Parameters!$D$16=1,
            IFERROR(
                AVERAGE(IF(
                    ISNUMBER(M179:Y179),
                    IF(
                        M$5:Y$5=1,
                        M179:Y179,
                        ""),
                    "")),
                AVERAGE(IF(
                    ISNUMBER(M179:Y179),
                    IF(
                        M$5:Y$5=2,
                        M179:Y179,
                        ""),
                    ""))
            ),
            IF(
                Parameters!$D$17=1,
                IFERROR(
                    IF(
                        OR(
                            IF(
                                ISNUMBER(M179:Y179),
                                IF(
                                    M$5:Y$5=1,
                                    M179:Y179,
                                    ""),
                                "")
                            =0),
                        0,
                        GEOMEAN(IF(
                            ISNUMBER(M179:Y179),
                            IF(
                                M$5:Y$5=1,
                                M179:Y179,
                                ""),
                            ""))
                    ),
                    IF(
                        OR(IF(
                            ISNUMBER(M179:Y179),
                            IF(
                                M$5:Y$5=2,
                                M179:Y179,
                                ""),
                            "")
                            =0),
                        0,
                        GEOMEAN(IF(
                            ISNUMBER(M179:Y179),
                            IF(
                                M$5:Y$5=2,
                                M179:Y179,
                                ""),
                            "")))
                )
            )
        )
    )
)</f>
        <v>0</v>
      </c>
      <c r="J179" s="242">
        <v>46281</v>
      </c>
      <c r="K179" s="242">
        <v>46281</v>
      </c>
      <c r="L179" s="91" t="s">
        <v>293</v>
      </c>
      <c r="M179" s="192">
        <v>8</v>
      </c>
      <c r="N179" s="192" t="s">
        <v>409</v>
      </c>
      <c r="O179" s="192">
        <v>0</v>
      </c>
      <c r="P179" s="192" t="s">
        <v>409</v>
      </c>
      <c r="Q179" s="192">
        <v>5.6</v>
      </c>
      <c r="R179" s="192">
        <v>-0.29000000000000098</v>
      </c>
      <c r="S179" s="192">
        <v>-0.45</v>
      </c>
      <c r="T179" s="192" t="s">
        <v>409</v>
      </c>
      <c r="U179"/>
      <c r="V179"/>
      <c r="W179"/>
      <c r="X179"/>
      <c r="Y179" s="192"/>
      <c r="Z179" s="192"/>
      <c r="AF179" s="34"/>
      <c r="AG179" s="34"/>
      <c r="AH179" s="34"/>
      <c r="AI179" s="34"/>
      <c r="AJ179" s="34"/>
      <c r="AK179" s="34"/>
      <c r="AL179" s="195"/>
      <c r="AM179" s="195"/>
      <c r="AN179" s="80"/>
      <c r="AO179" s="80"/>
      <c r="AP179" s="80"/>
      <c r="AQ179" s="35"/>
    </row>
    <row r="180" spans="1:43" x14ac:dyDescent="0.2">
      <c r="A180" s="84">
        <v>173</v>
      </c>
      <c r="B180" s="84" t="str">
        <f ca="1"/>
        <v>Sierra Leone</v>
      </c>
      <c r="C180" s="84" t="str">
        <f ca="1"/>
        <v>SLE</v>
      </c>
      <c r="D180" s="219" t="str">
        <f ca="1"/>
        <v>SSF           Sub-Saharan Africa</v>
      </c>
      <c r="E180" s="219" t="str">
        <f ca="1"/>
        <v>IDA</v>
      </c>
      <c r="F180" s="190" t="str">
        <f t="shared" ca="1" si="5"/>
        <v/>
      </c>
      <c r="G180" s="80">
        <f>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v>
      </c>
      <c r="H180" s="80" cm="1">
        <f t="array" ref="H180">IF(
    SUM(IF(
            ISNUMBER(
                IF(
                    $M$4:$Y$4,
                    (M180:Y180),
                    "")),
            1,
            0))
        =0,
    NA(),
    IF(
        Parameters!$D$15=1,
        IF(
            SUM(--(ISNUMBER(IF($M$4:$Y$4=1,(M180:Y180),""))))&gt;0,
            MAX(IF(
                ISNUMBER(M180:Y180),
                IF(
                    M$4:Y$4=1,
                    M180:Y180,
                    ""),
                "")),
            MAX(IF(
                ISNUMBER(M180:Y180),
                IF(
                    M$4:Y$4=2,
                    M180:Y180,
                    ""),
                ""))
        ),
        IF(
            Parameters!$D$16=1,
            IFERROR(
                AVERAGE(IF(
                    ISNUMBER(M180:Y180),
                    IF(
                        M$4:Y$4=1,
                        M180:Y180,
                        ""),
                    "")),
                AVERAGE(IF(
                    ISNUMBER(M180:Y180),
                    IF(
                        M$4:Y$4=2,
                        M180:Y180,
                        ""),
                    ""))
            ),
            IF(
                Parameters!$D$17=1,
                IFERROR(
                    IF(
                        OR(
                            IF(
                                ISNUMBER(M180:Y180),
                                IF(
                                    M$4:Y$4=1,
                                    M180:Y180,
                                    ""),
                                "")
                            =0),
                        0,
                        GEOMEAN(IF(
                            ISNUMBER(M180:Y180),
                            IF(
                                M$4:Y$4=1,
                                M180:Y180,
                                ""),
                            ""))
                    ),
                    IF(
                        OR(IF(
                            ISNUMBER(M180:Y180),
                            IF(
                                M$4:Y$4=2,
                                M180:Y180,
                                ""),
                            "")
                            =0),
                        0,
                        GEOMEAN(IF(
                            ISNUMBER(M180:Y180),
                            IF(
                                M$4:Y$4=2,
                                M180:Y180,
                                ""),
                            "")))
                )
            )
        )
    )
)</f>
        <v>9.71428571428571</v>
      </c>
      <c r="I180" s="191" cm="1">
        <f t="array" ref="I180">IF(
    SUM(IF(
            ISNUMBER(
                IF(
                    $M$5:$Y$5,
                    (M180:Y180),
                    "")),
            1,
            0))
        =0,
    NA(),
    IF(
        Parameters!$D$15=1,
        IF(
            SUM(--(ISNUMBER(IF($M$5:$Y$5=1,(M180:Y180),""))))&gt;0,
            MAX(IF(
                ISNUMBER(M180:Y180),
                IF(
                    M$5:Y$5=1,
                    M180:Y180,
                    ""),
                "")),
            MAX(IF(
                ISNUMBER(M180:Y180),
                IF(
                    M$5:Y$5=2,
                    M180:Y180,
                    ""),
                ""))
        ),
        IF(
            Parameters!$D$16=1,
            IFERROR(
                AVERAGE(IF(
                    ISNUMBER(M180:Y180),
                    IF(
                        M$5:Y$5=1,
                        M180:Y180,
                        ""),
                    "")),
                AVERAGE(IF(
                    ISNUMBER(M180:Y180),
                    IF(
                        M$5:Y$5=2,
                        M180:Y180,
                        ""),
                    ""))
            ),
            IF(
                Parameters!$D$17=1,
                IFERROR(
                    IF(
                        OR(
                            IF(
                                ISNUMBER(M180:Y180),
                                IF(
                                    M$5:Y$5=1,
                                    M180:Y180,
                                    ""),
                                "")
                            =0),
                        0,
                        GEOMEAN(IF(
                            ISNUMBER(M180:Y180),
                            IF(
                                M$5:Y$5=1,
                                M180:Y180,
                                ""),
                            ""))
                    ),
                    IF(
                        OR(IF(
                            ISNUMBER(M180:Y180),
                            IF(
                                M$5:Y$5=2,
                                M180:Y180,
                                ""),
                            "")
                            =0),
                        0,
                        GEOMEAN(IF(
                            ISNUMBER(M180:Y180),
                            IF(
                                M$5:Y$5=2,
                                M180:Y180,
                                ""),
                            "")))
                )
            )
        )
    )
)</f>
        <v>0</v>
      </c>
      <c r="J180" s="242">
        <v>46281</v>
      </c>
      <c r="K180" s="242">
        <v>46281</v>
      </c>
      <c r="L180" s="91" t="s">
        <v>295</v>
      </c>
      <c r="M180" s="192">
        <v>9.71428571428571</v>
      </c>
      <c r="N180" s="192" t="s">
        <v>409</v>
      </c>
      <c r="O180" s="192">
        <v>0</v>
      </c>
      <c r="P180" s="192" t="s">
        <v>409</v>
      </c>
      <c r="Q180" s="192">
        <v>6.8</v>
      </c>
      <c r="R180" s="192">
        <v>-1.74</v>
      </c>
      <c r="S180" s="192">
        <v>-0.99000000000000199</v>
      </c>
      <c r="T180" s="192" t="s">
        <v>409</v>
      </c>
      <c r="U180"/>
      <c r="V180"/>
      <c r="W180"/>
      <c r="X180"/>
      <c r="Y180" s="192"/>
      <c r="Z180" s="192"/>
      <c r="AF180" s="34"/>
      <c r="AG180" s="34"/>
      <c r="AH180" s="34"/>
      <c r="AI180" s="34"/>
      <c r="AJ180" s="34"/>
      <c r="AK180" s="34"/>
      <c r="AL180" s="195"/>
      <c r="AM180" s="195"/>
      <c r="AN180" s="80"/>
      <c r="AO180" s="80"/>
      <c r="AP180" s="80"/>
      <c r="AQ180" s="35"/>
    </row>
    <row r="181" spans="1:43" x14ac:dyDescent="0.2">
      <c r="A181" s="84">
        <v>174</v>
      </c>
      <c r="B181" s="84" t="str">
        <f ca="1"/>
        <v>El Salvador</v>
      </c>
      <c r="C181" s="84" t="str">
        <f ca="1"/>
        <v>SLV</v>
      </c>
      <c r="D181" s="219" t="str">
        <f ca="1"/>
        <v>LCN           Latin America &amp; Caribbean</v>
      </c>
      <c r="E181" s="219" t="str">
        <f ca="1"/>
        <v>IBRD</v>
      </c>
      <c r="F181" s="190" t="str">
        <f t="shared" ca="1" si="5"/>
        <v/>
      </c>
      <c r="G181" s="80">
        <f>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0.91025898983279541</v>
      </c>
      <c r="H181" s="80" cm="1">
        <f t="array" ref="H181">IF(
    SUM(IF(
            ISNUMBER(
                IF(
                    $M$4:$Y$4,
                    (M181:Y181),
                    "")),
            1,
            0))
        =0,
    NA(),
    IF(
        Parameters!$D$15=1,
        IF(
            SUM(--(ISNUMBER(IF($M$4:$Y$4=1,(M181:Y181),""))))&gt;0,
            MAX(IF(
                ISNUMBER(M181:Y181),
                IF(
                    M$4:Y$4=1,
                    M181:Y181,
                    ""),
                "")),
            MAX(IF(
                ISNUMBER(M181:Y181),
                IF(
                    M$4:Y$4=2,
                    M181:Y181,
                    ""),
                ""))
        ),
        IF(
            Parameters!$D$16=1,
            IFERROR(
                AVERAGE(IF(
                    ISNUMBER(M181:Y181),
                    IF(
                        M$4:Y$4=1,
                        M181:Y181,
                        ""),
                    "")),
                AVERAGE(IF(
                    ISNUMBER(M181:Y181),
                    IF(
                        M$4:Y$4=2,
                        M181:Y181,
                        ""),
                    ""))
            ),
            IF(
                Parameters!$D$17=1,
                IFERROR(
                    IF(
                        OR(
                            IF(
                                ISNUMBER(M181:Y181),
                                IF(
                                    M$4:Y$4=1,
                                    M181:Y181,
                                    ""),
                                "")
                            =0),
                        0,
                        GEOMEAN(IF(
                            ISNUMBER(M181:Y181),
                            IF(
                                M$4:Y$4=1,
                                M181:Y181,
                                ""),
                            ""))
                    ),
                    IF(
                        OR(IF(
                            ISNUMBER(M181:Y181),
                            IF(
                                M$4:Y$4=2,
                                M181:Y181,
                                ""),
                            "")
                            =0),
                        0,
                        GEOMEAN(IF(
                            ISNUMBER(M181:Y181),
                            IF(
                                M$4:Y$4=2,
                                M181:Y181,
                                ""),
                            "")))
                )
            )
        )
    )
)</f>
        <v>7.1428571428571397</v>
      </c>
      <c r="I181" s="191" cm="1">
        <f t="array" ref="I181">IF(
    SUM(IF(
            ISNUMBER(
                IF(
                    $M$5:$Y$5,
                    (M181:Y181),
                    "")),
            1,
            0))
        =0,
    NA(),
    IF(
        Parameters!$D$15=1,
        IF(
            SUM(--(ISNUMBER(IF($M$5:$Y$5=1,(M181:Y181),""))))&gt;0,
            MAX(IF(
                ISNUMBER(M181:Y181),
                IF(
                    M$5:Y$5=1,
                    M181:Y181,
                    ""),
                "")),
            MAX(IF(
                ISNUMBER(M181:Y181),
                IF(
                    M$5:Y$5=2,
                    M181:Y181,
                    ""),
                ""))
        ),
        IF(
            Parameters!$D$16=1,
            IFERROR(
                AVERAGE(IF(
                    ISNUMBER(M181:Y181),
                    IF(
                        M$5:Y$5=1,
                        M181:Y181,
                        ""),
                    "")),
                AVERAGE(IF(
                    ISNUMBER(M181:Y181),
                    IF(
                        M$5:Y$5=2,
                        M181:Y181,
                        ""),
                    ""))
            ),
            IF(
                Parameters!$D$17=1,
                IFERROR(
                    IF(
                        OR(
                            IF(
                                ISNUMBER(M181:Y181),
                                IF(
                                    M$5:Y$5=1,
                                    M181:Y181,
                                    ""),
                                "")
                            =0),
                        0,
                        GEOMEAN(IF(
                            ISNUMBER(M181:Y181),
                            IF(
                                M$5:Y$5=1,
                                M181:Y181,
                                ""),
                            ""))
                    ),
                    IF(
                        OR(IF(
                            ISNUMBER(M181:Y181),
                            IF(
                                M$5:Y$5=2,
                                M181:Y181,
                                ""),
                            "")
                            =0),
                        0,
                        GEOMEAN(IF(
                            ISNUMBER(M181:Y181),
                            IF(
                                M$5:Y$5=2,
                                M181:Y181,
                                ""),
                            "")))
                )
            )
        )
    )
)</f>
        <v>0.11599999999999901</v>
      </c>
      <c r="J181" s="242">
        <v>46281</v>
      </c>
      <c r="K181" s="242">
        <v>45219</v>
      </c>
      <c r="L181" s="91" t="s">
        <v>297</v>
      </c>
      <c r="M181" s="192">
        <v>7.1428571428571397</v>
      </c>
      <c r="N181" s="192">
        <v>0.11599999999999901</v>
      </c>
      <c r="O181" s="192">
        <v>0</v>
      </c>
      <c r="P181" s="192" t="s">
        <v>409</v>
      </c>
      <c r="Q181" s="192">
        <v>5</v>
      </c>
      <c r="R181" s="192">
        <v>-0.105</v>
      </c>
      <c r="S181" s="192">
        <v>-6.9999999999999896E-2</v>
      </c>
      <c r="T181" s="192" t="s">
        <v>409</v>
      </c>
      <c r="U181"/>
      <c r="V181"/>
      <c r="W181"/>
      <c r="X181"/>
      <c r="Y181" s="192"/>
      <c r="Z181" s="192"/>
      <c r="AF181" s="34"/>
      <c r="AG181" s="34"/>
      <c r="AH181" s="34"/>
      <c r="AI181" s="34"/>
      <c r="AJ181" s="34"/>
      <c r="AK181" s="34"/>
      <c r="AL181" s="195"/>
      <c r="AM181" s="195"/>
      <c r="AN181" s="80"/>
      <c r="AO181" s="80"/>
      <c r="AP181" s="80"/>
      <c r="AQ181" s="35"/>
    </row>
    <row r="182" spans="1:43" x14ac:dyDescent="0.2">
      <c r="A182" s="84">
        <v>175</v>
      </c>
      <c r="B182" s="84" t="str">
        <f ca="1"/>
        <v>San Marino</v>
      </c>
      <c r="C182" s="84" t="str">
        <f ca="1"/>
        <v>SMR</v>
      </c>
      <c r="D182" s="219" t="str">
        <f ca="1"/>
        <v>ECS           Europe &amp; Central Asia</v>
      </c>
      <c r="E182" s="219" t="str">
        <f ca="1"/>
        <v>NA</v>
      </c>
      <c r="F182" s="190" t="str">
        <f t="shared" ca="1" si="5"/>
        <v/>
      </c>
      <c r="G182" s="80">
        <f>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0.06</v>
      </c>
      <c r="H182" s="80" t="e" cm="1">
        <f t="array" ref="H182">IF(
    SUM(IF(
            ISNUMBER(
                IF(
                    $M$4:$Y$4,
                    (M182:Y182),
                    "")),
            1,
            0))
        =0,
    NA(),
    IF(
        Parameters!$D$15=1,
        IF(
            SUM(--(ISNUMBER(IF($M$4:$Y$4=1,(M182:Y182),""))))&gt;0,
            MAX(IF(
                ISNUMBER(M182:Y182),
                IF(
                    M$4:Y$4=1,
                    M182:Y182,
                    ""),
                "")),
            MAX(IF(
                ISNUMBER(M182:Y182),
                IF(
                    M$4:Y$4=2,
                    M182:Y182,
                    ""),
                ""))
        ),
        IF(
            Parameters!$D$16=1,
            IFERROR(
                AVERAGE(IF(
                    ISNUMBER(M182:Y182),
                    IF(
                        M$4:Y$4=1,
                        M182:Y182,
                        ""),
                    "")),
                AVERAGE(IF(
                    ISNUMBER(M182:Y182),
                    IF(
                        M$4:Y$4=2,
                        M182:Y182,
                        ""),
                    ""))
            ),
            IF(
                Parameters!$D$17=1,
                IFERROR(
                    IF(
                        OR(
                            IF(
                                ISNUMBER(M182:Y182),
                                IF(
                                    M$4:Y$4=1,
                                    M182:Y182,
                                    ""),
                                "")
                            =0),
                        0,
                        GEOMEAN(IF(
                            ISNUMBER(M182:Y182),
                            IF(
                                M$4:Y$4=1,
                                M182:Y182,
                                ""),
                            ""))
                    ),
                    IF(
                        OR(IF(
                            ISNUMBER(M182:Y182),
                            IF(
                                M$4:Y$4=2,
                                M182:Y182,
                                ""),
                            "")
                            =0),
                        0,
                        GEOMEAN(IF(
                            ISNUMBER(M182:Y182),
                            IF(
                                M$4:Y$4=2,
                                M182:Y182,
                                ""),
                            "")))
                )
            )
        )
    )
)</f>
        <v>#N/A</v>
      </c>
      <c r="I182" s="191" cm="1">
        <f t="array" ref="I182">IF(
    SUM(IF(
            ISNUMBER(
                IF(
                    $M$5:$Y$5,
                    (M182:Y182),
                    "")),
            1,
            0))
        =0,
    NA(),
    IF(
        Parameters!$D$15=1,
        IF(
            SUM(--(ISNUMBER(IF($M$5:$Y$5=1,(M182:Y182),""))))&gt;0,
            MAX(IF(
                ISNUMBER(M182:Y182),
                IF(
                    M$5:Y$5=1,
                    M182:Y182,
                    ""),
                "")),
            MAX(IF(
                ISNUMBER(M182:Y182),
                IF(
                    M$5:Y$5=2,
                    M182:Y182,
                    ""),
                ""))
        ),
        IF(
            Parameters!$D$16=1,
            IFERROR(
                AVERAGE(IF(
                    ISNUMBER(M182:Y182),
                    IF(
                        M$5:Y$5=1,
                        M182:Y182,
                        ""),
                    "")),
                AVERAGE(IF(
                    ISNUMBER(M182:Y182),
                    IF(
                        M$5:Y$5=2,
                        M182:Y182,
                        ""),
                    ""))
            ),
            IF(
                Parameters!$D$17=1,
                IFERROR(
                    IF(
                        OR(
                            IF(
                                ISNUMBER(M182:Y182),
                                IF(
                                    M$5:Y$5=1,
                                    M182:Y182,
                                    ""),
                                "")
                            =0),
                        0,
                        GEOMEAN(IF(
                            ISNUMBER(M182:Y182),
                            IF(
                                M$5:Y$5=1,
                                M182:Y182,
                                ""),
                            ""))
                    ),
                    IF(
                        OR(IF(
                            ISNUMBER(M182:Y182),
                            IF(
                                M$5:Y$5=2,
                                M182:Y182,
                                ""),
                            "")
                            =0),
                        0,
                        GEOMEAN(IF(
                            ISNUMBER(M182:Y182),
                            IF(
                                M$5:Y$5=2,
                                M182:Y182,
                                ""),
                            "")))
                )
            )
        )
    )
)</f>
        <v>0.06</v>
      </c>
      <c r="J182" s="242" t="s">
        <v>409</v>
      </c>
      <c r="K182" s="242">
        <v>45219</v>
      </c>
      <c r="L182" s="91" t="s">
        <v>688</v>
      </c>
      <c r="M182" s="192" t="s">
        <v>409</v>
      </c>
      <c r="N182" s="192">
        <v>0.06</v>
      </c>
      <c r="O182" s="192">
        <v>0</v>
      </c>
      <c r="P182" s="192" t="s">
        <v>409</v>
      </c>
      <c r="Q182" s="192" t="s">
        <v>409</v>
      </c>
      <c r="R182" s="192">
        <v>0</v>
      </c>
      <c r="S182" s="192">
        <v>0</v>
      </c>
      <c r="T182" s="192" t="s">
        <v>409</v>
      </c>
      <c r="U182"/>
      <c r="V182"/>
      <c r="W182"/>
      <c r="X182"/>
      <c r="Y182" s="192"/>
      <c r="Z182" s="192"/>
      <c r="AF182" s="34"/>
      <c r="AG182" s="34"/>
      <c r="AH182" s="34"/>
      <c r="AI182" s="34"/>
      <c r="AJ182" s="34"/>
      <c r="AK182" s="34"/>
      <c r="AL182" s="195"/>
      <c r="AM182" s="195"/>
      <c r="AN182" s="80"/>
      <c r="AO182" s="80"/>
      <c r="AP182" s="80"/>
      <c r="AQ182" s="35"/>
    </row>
    <row r="183" spans="1:43" x14ac:dyDescent="0.2">
      <c r="A183" s="84">
        <v>176</v>
      </c>
      <c r="B183" s="84" t="str">
        <f ca="1"/>
        <v>Somalia</v>
      </c>
      <c r="C183" s="84" t="str">
        <f ca="1"/>
        <v>SOM</v>
      </c>
      <c r="D183" s="219" t="str">
        <f ca="1"/>
        <v>SSF           Sub-Saharan Africa</v>
      </c>
      <c r="E183" s="219" t="str">
        <f ca="1"/>
        <v>IDA</v>
      </c>
      <c r="F183" s="190" t="str">
        <f t="shared" ca="1" si="5"/>
        <v/>
      </c>
      <c r="G183" s="80">
        <f>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0</v>
      </c>
      <c r="H183" s="80" cm="1">
        <f t="array" ref="H183">IF(
    SUM(IF(
            ISNUMBER(
                IF(
                    $M$4:$Y$4,
                    (M183:Y183),
                    "")),
            1,
            0))
        =0,
    NA(),
    IF(
        Parameters!$D$15=1,
        IF(
            SUM(--(ISNUMBER(IF($M$4:$Y$4=1,(M183:Y183),""))))&gt;0,
            MAX(IF(
                ISNUMBER(M183:Y183),
                IF(
                    M$4:Y$4=1,
                    M183:Y183,
                    ""),
                "")),
            MAX(IF(
                ISNUMBER(M183:Y183),
                IF(
                    M$4:Y$4=2,
                    M183:Y183,
                    ""),
                ""))
        ),
        IF(
            Parameters!$D$16=1,
            IFERROR(
                AVERAGE(IF(
                    ISNUMBER(M183:Y183),
                    IF(
                        M$4:Y$4=1,
                        M183:Y183,
                        ""),
                    "")),
                AVERAGE(IF(
                    ISNUMBER(M183:Y183),
                    IF(
                        M$4:Y$4=2,
                        M183:Y183,
                        ""),
                    ""))
            ),
            IF(
                Parameters!$D$17=1,
                IFERROR(
                    IF(
                        OR(
                            IF(
                                ISNUMBER(M183:Y183),
                                IF(
                                    M$4:Y$4=1,
                                    M183:Y183,
                                    ""),
                                "")
                            =0),
                        0,
                        GEOMEAN(IF(
                            ISNUMBER(M183:Y183),
                            IF(
                                M$4:Y$4=1,
                                M183:Y183,
                                ""),
                            ""))
                    ),
                    IF(
                        OR(IF(
                            ISNUMBER(M183:Y183),
                            IF(
                                M$4:Y$4=2,
                                M183:Y183,
                                ""),
                            "")
                            =0),
                        0,
                        GEOMEAN(IF(
                            ISNUMBER(M183:Y183),
                            IF(
                                M$4:Y$4=2,
                                M183:Y183,
                                ""),
                            "")))
                )
            )
        )
    )
)</f>
        <v>10</v>
      </c>
      <c r="I183" s="191" cm="1">
        <f t="array" ref="I183">IF(
    SUM(IF(
            ISNUMBER(
                IF(
                    $M$5:$Y$5,
                    (M183:Y183),
                    "")),
            1,
            0))
        =0,
    NA(),
    IF(
        Parameters!$D$15=1,
        IF(
            SUM(--(ISNUMBER(IF($M$5:$Y$5=1,(M183:Y183),""))))&gt;0,
            MAX(IF(
                ISNUMBER(M183:Y183),
                IF(
                    M$5:Y$5=1,
                    M183:Y183,
                    ""),
                "")),
            MAX(IF(
                ISNUMBER(M183:Y183),
                IF(
                    M$5:Y$5=2,
                    M183:Y183,
                    ""),
                ""))
        ),
        IF(
            Parameters!$D$16=1,
            IFERROR(
                AVERAGE(IF(
                    ISNUMBER(M183:Y183),
                    IF(
                        M$5:Y$5=1,
                        M183:Y183,
                        ""),
                    "")),
                AVERAGE(IF(
                    ISNUMBER(M183:Y183),
                    IF(
                        M$5:Y$5=2,
                        M183:Y183,
                        ""),
                    ""))
            ),
            IF(
                Parameters!$D$17=1,
                IFERROR(
                    IF(
                        OR(
                            IF(
                                ISNUMBER(M183:Y183),
                                IF(
                                    M$5:Y$5=1,
                                    M183:Y183,
                                    ""),
                                "")
                            =0),
                        0,
                        GEOMEAN(IF(
                            ISNUMBER(M183:Y183),
                            IF(
                                M$5:Y$5=1,
                                M183:Y183,
                                ""),
                            ""))
                    ),
                    IF(
                        OR(IF(
                            ISNUMBER(M183:Y183),
                            IF(
                                M$5:Y$5=2,
                                M183:Y183,
                                ""),
                            "")
                            =0),
                        0,
                        GEOMEAN(IF(
                            ISNUMBER(M183:Y183),
                            IF(
                                M$5:Y$5=2,
                                M183:Y183,
                                ""),
                            "")))
                )
            )
        )
    )
)</f>
        <v>0</v>
      </c>
      <c r="J183" s="242">
        <v>45765</v>
      </c>
      <c r="K183" s="242">
        <v>46281</v>
      </c>
      <c r="L183" s="91" t="s">
        <v>299</v>
      </c>
      <c r="M183" s="192">
        <v>10</v>
      </c>
      <c r="N183" s="192" t="s">
        <v>409</v>
      </c>
      <c r="O183" s="192">
        <v>0</v>
      </c>
      <c r="P183" s="192" t="s">
        <v>409</v>
      </c>
      <c r="Q183" s="192">
        <v>9.3000000000000007</v>
      </c>
      <c r="R183" s="192">
        <v>-0.41000000000001002</v>
      </c>
      <c r="S183" s="192">
        <v>-0.2</v>
      </c>
      <c r="T183" s="192" t="s">
        <v>409</v>
      </c>
      <c r="U183"/>
      <c r="V183"/>
      <c r="W183"/>
      <c r="X183"/>
      <c r="Y183" s="192"/>
      <c r="Z183" s="192"/>
      <c r="AF183" s="34"/>
      <c r="AG183" s="34"/>
      <c r="AH183" s="34"/>
      <c r="AI183" s="34"/>
      <c r="AJ183" s="34"/>
      <c r="AK183" s="34"/>
      <c r="AL183" s="195"/>
      <c r="AM183" s="195"/>
      <c r="AN183" s="80"/>
      <c r="AO183" s="80"/>
      <c r="AP183" s="80"/>
      <c r="AQ183" s="35"/>
    </row>
    <row r="184" spans="1:43" x14ac:dyDescent="0.2">
      <c r="A184" s="84">
        <v>177</v>
      </c>
      <c r="B184" s="84" t="str">
        <f ca="1"/>
        <v>Serbia</v>
      </c>
      <c r="C184" s="84" t="str">
        <f ca="1"/>
        <v>SRB</v>
      </c>
      <c r="D184" s="219" t="str">
        <f ca="1"/>
        <v>ECS           Europe &amp; Central Asia</v>
      </c>
      <c r="E184" s="219" t="str">
        <f ca="1"/>
        <v>IBRD</v>
      </c>
      <c r="F184" s="190" t="str">
        <f t="shared" ca="1" si="5"/>
        <v/>
      </c>
      <c r="G184" s="80">
        <f>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0</v>
      </c>
      <c r="H184" s="80" cm="1">
        <f t="array" ref="H184">IF(
    SUM(IF(
            ISNUMBER(
                IF(
                    $M$4:$Y$4,
                    (M184:Y184),
                    "")),
            1,
            0))
        =0,
    NA(),
    IF(
        Parameters!$D$15=1,
        IF(
            SUM(--(ISNUMBER(IF($M$4:$Y$4=1,(M184:Y184),""))))&gt;0,
            MAX(IF(
                ISNUMBER(M184:Y184),
                IF(
                    M$4:Y$4=1,
                    M184:Y184,
                    ""),
                "")),
            MAX(IF(
                ISNUMBER(M184:Y184),
                IF(
                    M$4:Y$4=2,
                    M184:Y184,
                    ""),
                ""))
        ),
        IF(
            Parameters!$D$16=1,
            IFERROR(
                AVERAGE(IF(
                    ISNUMBER(M184:Y184),
                    IF(
                        M$4:Y$4=1,
                        M184:Y184,
                        ""),
                    "")),
                AVERAGE(IF(
                    ISNUMBER(M184:Y184),
                    IF(
                        M$4:Y$4=2,
                        M184:Y184,
                        ""),
                    ""))
            ),
            IF(
                Parameters!$D$17=1,
                IFERROR(
                    IF(
                        OR(
                            IF(
                                ISNUMBER(M184:Y184),
                                IF(
                                    M$4:Y$4=1,
                                    M184:Y184,
                                    ""),
                                "")
                            =0),
                        0,
                        GEOMEAN(IF(
                            ISNUMBER(M184:Y184),
                            IF(
                                M$4:Y$4=1,
                                M184:Y184,
                                ""),
                            ""))
                    ),
                    IF(
                        OR(IF(
                            ISNUMBER(M184:Y184),
                            IF(
                                M$4:Y$4=2,
                                M184:Y184,
                                ""),
                            "")
                            =0),
                        0,
                        GEOMEAN(IF(
                            ISNUMBER(M184:Y184),
                            IF(
                                M$4:Y$4=2,
                                M184:Y184,
                                ""),
                            "")))
                )
            )
        )
    )
)</f>
        <v>2.1428571428571401</v>
      </c>
      <c r="I184" s="191" cm="1">
        <f t="array" ref="I184">IF(
    SUM(IF(
            ISNUMBER(
                IF(
                    $M$5:$Y$5,
                    (M184:Y184),
                    "")),
            1,
            0))
        =0,
    NA(),
    IF(
        Parameters!$D$15=1,
        IF(
            SUM(--(ISNUMBER(IF($M$5:$Y$5=1,(M184:Y184),""))))&gt;0,
            MAX(IF(
                ISNUMBER(M184:Y184),
                IF(
                    M$5:Y$5=1,
                    M184:Y184,
                    ""),
                "")),
            MAX(IF(
                ISNUMBER(M184:Y184),
                IF(
                    M$5:Y$5=2,
                    M184:Y184,
                    ""),
                ""))
        ),
        IF(
            Parameters!$D$16=1,
            IFERROR(
                AVERAGE(IF(
                    ISNUMBER(M184:Y184),
                    IF(
                        M$5:Y$5=1,
                        M184:Y184,
                        ""),
                    "")),
                AVERAGE(IF(
                    ISNUMBER(M184:Y184),
                    IF(
                        M$5:Y$5=2,
                        M184:Y184,
                        ""),
                    ""))
            ),
            IF(
                Parameters!$D$17=1,
                IFERROR(
                    IF(
                        OR(
                            IF(
                                ISNUMBER(M184:Y184),
                                IF(
                                    M$5:Y$5=1,
                                    M184:Y184,
                                    ""),
                                "")
                            =0),
                        0,
                        GEOMEAN(IF(
                            ISNUMBER(M184:Y184),
                            IF(
                                M$5:Y$5=1,
                                M184:Y184,
                                ""),
                            ""))
                    ),
                    IF(
                        OR(IF(
                            ISNUMBER(M184:Y184),
                            IF(
                                M$5:Y$5=2,
                                M184:Y184,
                                ""),
                            "")
                            =0),
                        0,
                        GEOMEAN(IF(
                            ISNUMBER(M184:Y184),
                            IF(
                                M$5:Y$5=2,
                                M184:Y184,
                                ""),
                            "")))
                )
            )
        )
    )
)</f>
        <v>0</v>
      </c>
      <c r="J184" s="242">
        <v>45765</v>
      </c>
      <c r="K184" s="242">
        <v>44699</v>
      </c>
      <c r="L184" s="91" t="s">
        <v>301</v>
      </c>
      <c r="M184" s="192">
        <v>2.1428571428571401</v>
      </c>
      <c r="N184" s="192">
        <v>-6.4999999999999503E-2</v>
      </c>
      <c r="O184" s="192">
        <v>0</v>
      </c>
      <c r="P184" s="192" t="s">
        <v>409</v>
      </c>
      <c r="Q184" s="192">
        <v>1.5</v>
      </c>
      <c r="R184" s="192">
        <v>0</v>
      </c>
      <c r="S184" s="192">
        <v>-4.4999999999999901E-2</v>
      </c>
      <c r="T184" s="192" t="s">
        <v>409</v>
      </c>
      <c r="U184"/>
      <c r="V184"/>
      <c r="W184"/>
      <c r="X184"/>
      <c r="Y184" s="192"/>
      <c r="Z184" s="192"/>
      <c r="AF184" s="34"/>
      <c r="AG184" s="34"/>
      <c r="AH184" s="34"/>
      <c r="AI184" s="34"/>
      <c r="AJ184" s="34"/>
      <c r="AK184" s="34"/>
      <c r="AL184" s="195"/>
      <c r="AM184" s="195"/>
      <c r="AN184" s="80"/>
      <c r="AO184" s="80"/>
      <c r="AP184" s="80"/>
      <c r="AQ184" s="35"/>
    </row>
    <row r="185" spans="1:43" x14ac:dyDescent="0.2">
      <c r="A185" s="84">
        <v>178</v>
      </c>
      <c r="B185" s="84" t="str">
        <f ca="1"/>
        <v>South Sudan</v>
      </c>
      <c r="C185" s="84" t="str">
        <f ca="1"/>
        <v>SSD</v>
      </c>
      <c r="D185" s="219" t="str">
        <f ca="1"/>
        <v>SSF           Sub-Saharan Africa</v>
      </c>
      <c r="E185" s="219" t="str">
        <f ca="1"/>
        <v>IDA</v>
      </c>
      <c r="F185" s="190" t="str">
        <f t="shared" ca="1" si="5"/>
        <v/>
      </c>
      <c r="G185" s="80">
        <f>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0</v>
      </c>
      <c r="H185" s="80" cm="1">
        <f t="array" ref="H185">IF(
    SUM(IF(
            ISNUMBER(
                IF(
                    $M$4:$Y$4,
                    (M185:Y185),
                    "")),
            1,
            0))
        =0,
    NA(),
    IF(
        Parameters!$D$15=1,
        IF(
            SUM(--(ISNUMBER(IF($M$4:$Y$4=1,(M185:Y185),""))))&gt;0,
            MAX(IF(
                ISNUMBER(M185:Y185),
                IF(
                    M$4:Y$4=1,
                    M185:Y185,
                    ""),
                "")),
            MAX(IF(
                ISNUMBER(M185:Y185),
                IF(
                    M$4:Y$4=2,
                    M185:Y185,
                    ""),
                ""))
        ),
        IF(
            Parameters!$D$16=1,
            IFERROR(
                AVERAGE(IF(
                    ISNUMBER(M185:Y185),
                    IF(
                        M$4:Y$4=1,
                        M185:Y185,
                        ""),
                    "")),
                AVERAGE(IF(
                    ISNUMBER(M185:Y185),
                    IF(
                        M$4:Y$4=2,
                        M185:Y185,
                        ""),
                    ""))
            ),
            IF(
                Parameters!$D$17=1,
                IFERROR(
                    IF(
                        OR(
                            IF(
                                ISNUMBER(M185:Y185),
                                IF(
                                    M$4:Y$4=1,
                                    M185:Y185,
                                    ""),
                                "")
                            =0),
                        0,
                        GEOMEAN(IF(
                            ISNUMBER(M185:Y185),
                            IF(
                                M$4:Y$4=1,
                                M185:Y185,
                                ""),
                            ""))
                    ),
                    IF(
                        OR(IF(
                            ISNUMBER(M185:Y185),
                            IF(
                                M$4:Y$4=2,
                                M185:Y185,
                                ""),
                            "")
                            =0),
                        0,
                        GEOMEAN(IF(
                            ISNUMBER(M185:Y185),
                            IF(
                                M$4:Y$4=2,
                                M185:Y185,
                                ""),
                            "")))
                )
            )
        )
    )
)</f>
        <v>10</v>
      </c>
      <c r="I185" s="191" cm="1">
        <f t="array" ref="I185">IF(
    SUM(IF(
            ISNUMBER(
                IF(
                    $M$5:$Y$5,
                    (M185:Y185),
                    "")),
            1,
            0))
        =0,
    NA(),
    IF(
        Parameters!$D$15=1,
        IF(
            SUM(--(ISNUMBER(IF($M$5:$Y$5=1,(M185:Y185),""))))&gt;0,
            MAX(IF(
                ISNUMBER(M185:Y185),
                IF(
                    M$5:Y$5=1,
                    M185:Y185,
                    ""),
                "")),
            MAX(IF(
                ISNUMBER(M185:Y185),
                IF(
                    M$5:Y$5=2,
                    M185:Y185,
                    ""),
                ""))
        ),
        IF(
            Parameters!$D$16=1,
            IFERROR(
                AVERAGE(IF(
                    ISNUMBER(M185:Y185),
                    IF(
                        M$5:Y$5=1,
                        M185:Y185,
                        ""),
                    "")),
                AVERAGE(IF(
                    ISNUMBER(M185:Y185),
                    IF(
                        M$5:Y$5=2,
                        M185:Y185,
                        ""),
                    ""))
            ),
            IF(
                Parameters!$D$17=1,
                IFERROR(
                    IF(
                        OR(
                            IF(
                                ISNUMBER(M185:Y185),
                                IF(
                                    M$5:Y$5=1,
                                    M185:Y185,
                                    ""),
                                "")
                            =0),
                        0,
                        GEOMEAN(IF(
                            ISNUMBER(M185:Y185),
                            IF(
                                M$5:Y$5=1,
                                M185:Y185,
                                ""),
                            ""))
                    ),
                    IF(
                        OR(IF(
                            ISNUMBER(M185:Y185),
                            IF(
                                M$5:Y$5=2,
                                M185:Y185,
                                ""),
                            "")
                            =0),
                        0,
                        GEOMEAN(IF(
                            ISNUMBER(M185:Y185),
                            IF(
                                M$5:Y$5=2,
                                M185:Y185,
                                ""),
                            "")))
                )
            )
        )
    )
)</f>
        <v>0</v>
      </c>
      <c r="J185" s="242">
        <v>46281</v>
      </c>
      <c r="K185" s="242">
        <v>46281</v>
      </c>
      <c r="L185" s="91" t="s">
        <v>303</v>
      </c>
      <c r="M185" s="192">
        <v>10</v>
      </c>
      <c r="N185" s="192" t="s">
        <v>409</v>
      </c>
      <c r="O185" s="192">
        <v>0</v>
      </c>
      <c r="P185" s="192" t="s">
        <v>409</v>
      </c>
      <c r="Q185" s="192">
        <v>8.5</v>
      </c>
      <c r="R185" s="192">
        <v>-3.3450000000000002</v>
      </c>
      <c r="S185" s="192">
        <v>-4.1449999999999996</v>
      </c>
      <c r="T185" s="192" t="s">
        <v>409</v>
      </c>
      <c r="U185"/>
      <c r="V185"/>
      <c r="W185"/>
      <c r="X185"/>
      <c r="Y185" s="192"/>
      <c r="Z185" s="192"/>
      <c r="AF185" s="34"/>
      <c r="AG185" s="34"/>
      <c r="AH185" s="34"/>
      <c r="AI185" s="34"/>
      <c r="AJ185" s="34"/>
      <c r="AK185" s="34"/>
      <c r="AL185" s="195"/>
      <c r="AM185" s="195"/>
      <c r="AN185" s="80"/>
      <c r="AO185" s="80"/>
      <c r="AP185" s="80"/>
      <c r="AQ185" s="35"/>
    </row>
    <row r="186" spans="1:43" x14ac:dyDescent="0.2">
      <c r="A186" s="84">
        <v>179</v>
      </c>
      <c r="B186" s="84" t="str">
        <f ca="1"/>
        <v>São Tomé and Príncipe</v>
      </c>
      <c r="C186" s="84" t="str">
        <f ca="1"/>
        <v>STP</v>
      </c>
      <c r="D186" s="219" t="str">
        <f ca="1"/>
        <v>SSF           Sub-Saharan Africa</v>
      </c>
      <c r="E186" s="219" t="str">
        <f ca="1"/>
        <v>IDA</v>
      </c>
      <c r="F186" s="190" t="str">
        <f t="shared" ca="1" si="5"/>
        <v/>
      </c>
      <c r="G186" s="80">
        <f>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0</v>
      </c>
      <c r="H186" s="80" cm="1">
        <f t="array" ref="H186">IF(
    SUM(IF(
            ISNUMBER(
                IF(
                    $M$4:$Y$4,
                    (M186:Y186),
                    "")),
            1,
            0))
        =0,
    NA(),
    IF(
        Parameters!$D$15=1,
        IF(
            SUM(--(ISNUMBER(IF($M$4:$Y$4=1,(M186:Y186),""))))&gt;0,
            MAX(IF(
                ISNUMBER(M186:Y186),
                IF(
                    M$4:Y$4=1,
                    M186:Y186,
                    ""),
                "")),
            MAX(IF(
                ISNUMBER(M186:Y186),
                IF(
                    M$4:Y$4=2,
                    M186:Y186,
                    ""),
                ""))
        ),
        IF(
            Parameters!$D$16=1,
            IFERROR(
                AVERAGE(IF(
                    ISNUMBER(M186:Y186),
                    IF(
                        M$4:Y$4=1,
                        M186:Y186,
                        ""),
                    "")),
                AVERAGE(IF(
                    ISNUMBER(M186:Y186),
                    IF(
                        M$4:Y$4=2,
                        M186:Y186,
                        ""),
                    ""))
            ),
            IF(
                Parameters!$D$17=1,
                IFERROR(
                    IF(
                        OR(
                            IF(
                                ISNUMBER(M186:Y186),
                                IF(
                                    M$4:Y$4=1,
                                    M186:Y186,
                                    ""),
                                "")
                            =0),
                        0,
                        GEOMEAN(IF(
                            ISNUMBER(M186:Y186),
                            IF(
                                M$4:Y$4=1,
                                M186:Y186,
                                ""),
                            ""))
                    ),
                    IF(
                        OR(IF(
                            ISNUMBER(M186:Y186),
                            IF(
                                M$4:Y$4=2,
                                M186:Y186,
                                ""),
                            "")
                            =0),
                        0,
                        GEOMEAN(IF(
                            ISNUMBER(M186:Y186),
                            IF(
                                M$4:Y$4=2,
                                M186:Y186,
                                ""),
                            "")))
                )
            )
        )
    )
)</f>
        <v>8.2857142857142794</v>
      </c>
      <c r="I186" s="191" cm="1">
        <f t="array" ref="I186">IF(
    SUM(IF(
            ISNUMBER(
                IF(
                    $M$5:$Y$5,
                    (M186:Y186),
                    "")),
            1,
            0))
        =0,
    NA(),
    IF(
        Parameters!$D$15=1,
        IF(
            SUM(--(ISNUMBER(IF($M$5:$Y$5=1,(M186:Y186),""))))&gt;0,
            MAX(IF(
                ISNUMBER(M186:Y186),
                IF(
                    M$5:Y$5=1,
                    M186:Y186,
                    ""),
                "")),
            MAX(IF(
                ISNUMBER(M186:Y186),
                IF(
                    M$5:Y$5=2,
                    M186:Y186,
                    ""),
                ""))
        ),
        IF(
            Parameters!$D$16=1,
            IFERROR(
                AVERAGE(IF(
                    ISNUMBER(M186:Y186),
                    IF(
                        M$5:Y$5=1,
                        M186:Y186,
                        ""),
                    "")),
                AVERAGE(IF(
                    ISNUMBER(M186:Y186),
                    IF(
                        M$5:Y$5=2,
                        M186:Y186,
                        ""),
                    ""))
            ),
            IF(
                Parameters!$D$17=1,
                IFERROR(
                    IF(
                        OR(
                            IF(
                                ISNUMBER(M186:Y186),
                                IF(
                                    M$5:Y$5=1,
                                    M186:Y186,
                                    ""),
                                "")
                            =0),
                        0,
                        GEOMEAN(IF(
                            ISNUMBER(M186:Y186),
                            IF(
                                M$5:Y$5=1,
                                M186:Y186,
                                ""),
                            ""))
                    ),
                    IF(
                        OR(IF(
                            ISNUMBER(M186:Y186),
                            IF(
                                M$5:Y$5=2,
                                M186:Y186,
                                ""),
                            "")
                            =0),
                        0,
                        GEOMEAN(IF(
                            ISNUMBER(M186:Y186),
                            IF(
                                M$5:Y$5=2,
                                M186:Y186,
                                ""),
                            "")))
                )
            )
        )
    )
)</f>
        <v>0</v>
      </c>
      <c r="J186" s="242">
        <v>46281</v>
      </c>
      <c r="K186" s="242">
        <v>46281</v>
      </c>
      <c r="L186" s="91" t="s">
        <v>304</v>
      </c>
      <c r="M186" s="192">
        <v>8.2857142857142794</v>
      </c>
      <c r="N186" s="192" t="s">
        <v>409</v>
      </c>
      <c r="O186" s="192">
        <v>0</v>
      </c>
      <c r="P186" s="192" t="s">
        <v>409</v>
      </c>
      <c r="Q186" s="192">
        <v>5.8</v>
      </c>
      <c r="R186" s="192">
        <v>-0.184999999999999</v>
      </c>
      <c r="S186" s="192">
        <v>-0.35499999999999998</v>
      </c>
      <c r="T186" s="192" t="s">
        <v>409</v>
      </c>
      <c r="U186"/>
      <c r="V186"/>
      <c r="W186"/>
      <c r="X186"/>
      <c r="Y186" s="192"/>
      <c r="Z186" s="192"/>
      <c r="AF186" s="34"/>
      <c r="AG186" s="34"/>
      <c r="AH186" s="34"/>
      <c r="AI186" s="34"/>
      <c r="AJ186" s="34"/>
      <c r="AK186" s="34"/>
      <c r="AL186" s="195"/>
      <c r="AM186" s="195"/>
      <c r="AN186" s="80"/>
      <c r="AO186" s="80"/>
      <c r="AP186" s="80"/>
      <c r="AQ186" s="35"/>
    </row>
    <row r="187" spans="1:43" x14ac:dyDescent="0.2">
      <c r="A187" s="84">
        <v>180</v>
      </c>
      <c r="B187" s="84" t="str">
        <f ca="1"/>
        <v>Suriname</v>
      </c>
      <c r="C187" s="84" t="str">
        <f ca="1"/>
        <v>SUR</v>
      </c>
      <c r="D187" s="219" t="str">
        <f ca="1"/>
        <v>LCN           Latin America &amp; Caribbean</v>
      </c>
      <c r="E187" s="219" t="str">
        <f ca="1"/>
        <v>IBRD</v>
      </c>
      <c r="F187" s="190" t="str">
        <f t="shared" ca="1" si="5"/>
        <v/>
      </c>
      <c r="G187" s="80">
        <f>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0</v>
      </c>
      <c r="H187" s="80" cm="1">
        <f t="array" ref="H187">IF(
    SUM(IF(
            ISNUMBER(
                IF(
                    $M$4:$Y$4,
                    (M187:Y187),
                    "")),
            1,
            0))
        =0,
    NA(),
    IF(
        Parameters!$D$15=1,
        IF(
            SUM(--(ISNUMBER(IF($M$4:$Y$4=1,(M187:Y187),""))))&gt;0,
            MAX(IF(
                ISNUMBER(M187:Y187),
                IF(
                    M$4:Y$4=1,
                    M187:Y187,
                    ""),
                "")),
            MAX(IF(
                ISNUMBER(M187:Y187),
                IF(
                    M$4:Y$4=2,
                    M187:Y187,
                    ""),
                ""))
        ),
        IF(
            Parameters!$D$16=1,
            IFERROR(
                AVERAGE(IF(
                    ISNUMBER(M187:Y187),
                    IF(
                        M$4:Y$4=1,
                        M187:Y187,
                        ""),
                    "")),
                AVERAGE(IF(
                    ISNUMBER(M187:Y187),
                    IF(
                        M$4:Y$4=2,
                        M187:Y187,
                        ""),
                    ""))
            ),
            IF(
                Parameters!$D$17=1,
                IFERROR(
                    IF(
                        OR(
                            IF(
                                ISNUMBER(M187:Y187),
                                IF(
                                    M$4:Y$4=1,
                                    M187:Y187,
                                    ""),
                                "")
                            =0),
                        0,
                        GEOMEAN(IF(
                            ISNUMBER(M187:Y187),
                            IF(
                                M$4:Y$4=1,
                                M187:Y187,
                                ""),
                            ""))
                    ),
                    IF(
                        OR(IF(
                            ISNUMBER(M187:Y187),
                            IF(
                                M$4:Y$4=2,
                                M187:Y187,
                                ""),
                            "")
                            =0),
                        0,
                        GEOMEAN(IF(
                            ISNUMBER(M187:Y187),
                            IF(
                                M$4:Y$4=2,
                                M187:Y187,
                                ""),
                            "")))
                )
            )
        )
    )
)</f>
        <v>5.1428571428571397</v>
      </c>
      <c r="I187" s="191" cm="1">
        <f t="array" ref="I187">IF(
    SUM(IF(
            ISNUMBER(
                IF(
                    $M$5:$Y$5,
                    (M187:Y187),
                    "")),
            1,
            0))
        =0,
    NA(),
    IF(
        Parameters!$D$15=1,
        IF(
            SUM(--(ISNUMBER(IF($M$5:$Y$5=1,(M187:Y187),""))))&gt;0,
            MAX(IF(
                ISNUMBER(M187:Y187),
                IF(
                    M$5:Y$5=1,
                    M187:Y187,
                    ""),
                "")),
            MAX(IF(
                ISNUMBER(M187:Y187),
                IF(
                    M$5:Y$5=2,
                    M187:Y187,
                    ""),
                ""))
        ),
        IF(
            Parameters!$D$16=1,
            IFERROR(
                AVERAGE(IF(
                    ISNUMBER(M187:Y187),
                    IF(
                        M$5:Y$5=1,
                        M187:Y187,
                        ""),
                    "")),
                AVERAGE(IF(
                    ISNUMBER(M187:Y187),
                    IF(
                        M$5:Y$5=2,
                        M187:Y187,
                        ""),
                    ""))
            ),
            IF(
                Parameters!$D$17=1,
                IFERROR(
                    IF(
                        OR(
                            IF(
                                ISNUMBER(M187:Y187),
                                IF(
                                    M$5:Y$5=1,
                                    M187:Y187,
                                    ""),
                                "")
                            =0),
                        0,
                        GEOMEAN(IF(
                            ISNUMBER(M187:Y187),
                            IF(
                                M$5:Y$5=1,
                                M187:Y187,
                                ""),
                            ""))
                    ),
                    IF(
                        OR(IF(
                            ISNUMBER(M187:Y187),
                            IF(
                                M$5:Y$5=2,
                                M187:Y187,
                                ""),
                            "")
                            =0),
                        0,
                        GEOMEAN(IF(
                            ISNUMBER(M187:Y187),
                            IF(
                                M$5:Y$5=2,
                                M187:Y187,
                                ""),
                            "")))
                )
            )
        )
    )
)</f>
        <v>0</v>
      </c>
      <c r="J187" s="242">
        <v>45190</v>
      </c>
      <c r="K187" s="242">
        <v>46281</v>
      </c>
      <c r="L187" s="91" t="s">
        <v>306</v>
      </c>
      <c r="M187" s="192">
        <v>5.1428571428571397</v>
      </c>
      <c r="N187" s="192">
        <v>-0.5</v>
      </c>
      <c r="O187" s="192">
        <v>0</v>
      </c>
      <c r="P187" s="192" t="s">
        <v>409</v>
      </c>
      <c r="Q187" s="192">
        <v>3.6</v>
      </c>
      <c r="R187" s="192">
        <v>-2.9999999999999801E-2</v>
      </c>
      <c r="S187" s="192">
        <v>-0.35499999999999998</v>
      </c>
      <c r="T187" s="192" t="s">
        <v>409</v>
      </c>
      <c r="U187"/>
      <c r="V187"/>
      <c r="W187"/>
      <c r="X187"/>
      <c r="Y187" s="192"/>
      <c r="Z187" s="192"/>
      <c r="AF187" s="34"/>
      <c r="AG187" s="34"/>
      <c r="AH187" s="34"/>
      <c r="AI187" s="34"/>
      <c r="AJ187" s="34"/>
      <c r="AK187" s="34"/>
      <c r="AL187" s="195"/>
      <c r="AM187" s="195"/>
      <c r="AN187" s="80"/>
      <c r="AO187" s="80"/>
      <c r="AP187" s="80"/>
      <c r="AQ187" s="35"/>
    </row>
    <row r="188" spans="1:43" x14ac:dyDescent="0.2">
      <c r="A188" s="84">
        <v>181</v>
      </c>
      <c r="B188" s="84" t="str">
        <f ca="1"/>
        <v>Slovak Republic</v>
      </c>
      <c r="C188" s="84" t="str">
        <f ca="1"/>
        <v>SVK</v>
      </c>
      <c r="D188" s="219" t="str">
        <f ca="1"/>
        <v>ECS           Europe &amp; Central Asia</v>
      </c>
      <c r="E188" s="219" t="str">
        <f ca="1"/>
        <v>NA</v>
      </c>
      <c r="F188" s="190" t="str">
        <f t="shared" ca="1" si="5"/>
        <v/>
      </c>
      <c r="G188" s="80">
        <f>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0.67273429269766327</v>
      </c>
      <c r="H188" s="80" cm="1">
        <f t="array" ref="H188">IF(
    SUM(IF(
            ISNUMBER(
                IF(
                    $M$4:$Y$4,
                    (M188:Y188),
                    "")),
            1,
            0))
        =0,
    NA(),
    IF(
        Parameters!$D$15=1,
        IF(
            SUM(--(ISNUMBER(IF($M$4:$Y$4=1,(M188:Y188),""))))&gt;0,
            MAX(IF(
                ISNUMBER(M188:Y188),
                IF(
                    M$4:Y$4=1,
                    M188:Y188,
                    ""),
                "")),
            MAX(IF(
                ISNUMBER(M188:Y188),
                IF(
                    M$4:Y$4=2,
                    M188:Y188,
                    ""),
                ""))
        ),
        IF(
            Parameters!$D$16=1,
            IFERROR(
                AVERAGE(IF(
                    ISNUMBER(M188:Y188),
                    IF(
                        M$4:Y$4=1,
                        M188:Y188,
                        ""),
                    "")),
                AVERAGE(IF(
                    ISNUMBER(M188:Y188),
                    IF(
                        M$4:Y$4=2,
                        M188:Y188,
                        ""),
                    ""))
            ),
            IF(
                Parameters!$D$17=1,
                IFERROR(
                    IF(
                        OR(
                            IF(
                                ISNUMBER(M188:Y188),
                                IF(
                                    M$4:Y$4=1,
                                    M188:Y188,
                                    ""),
                                "")
                            =0),
                        0,
                        GEOMEAN(IF(
                            ISNUMBER(M188:Y188),
                            IF(
                                M$4:Y$4=1,
                                M188:Y188,
                                ""),
                            ""))
                    ),
                    IF(
                        OR(IF(
                            ISNUMBER(M188:Y188),
                            IF(
                                M$4:Y$4=2,
                                M188:Y188,
                                ""),
                            "")
                            =0),
                        0,
                        GEOMEAN(IF(
                            ISNUMBER(M188:Y188),
                            IF(
                                M$4:Y$4=2,
                                M188:Y188,
                                ""),
                            "")))
                )
            )
        )
    )
)</f>
        <v>1.28571428571428</v>
      </c>
      <c r="I188" s="191" cm="1">
        <f t="array" ref="I188">IF(
    SUM(IF(
            ISNUMBER(
                IF(
                    $M$5:$Y$5,
                    (M188:Y188),
                    "")),
            1,
            0))
        =0,
    NA(),
    IF(
        Parameters!$D$15=1,
        IF(
            SUM(--(ISNUMBER(IF($M$5:$Y$5=1,(M188:Y188),""))))&gt;0,
            MAX(IF(
                ISNUMBER(M188:Y188),
                IF(
                    M$5:Y$5=1,
                    M188:Y188,
                    ""),
                "")),
            MAX(IF(
                ISNUMBER(M188:Y188),
                IF(
                    M$5:Y$5=2,
                    M188:Y188,
                    ""),
                ""))
        ),
        IF(
            Parameters!$D$16=1,
            IFERROR(
                AVERAGE(IF(
                    ISNUMBER(M188:Y188),
                    IF(
                        M$5:Y$5=1,
                        M188:Y188,
                        ""),
                    "")),
                AVERAGE(IF(
                    ISNUMBER(M188:Y188),
                    IF(
                        M$5:Y$5=2,
                        M188:Y188,
                        ""),
                    ""))
            ),
            IF(
                Parameters!$D$17=1,
                IFERROR(
                    IF(
                        OR(
                            IF(
                                ISNUMBER(M188:Y188),
                                IF(
                                    M$5:Y$5=1,
                                    M188:Y188,
                                    ""),
                                "")
                            =0),
                        0,
                        GEOMEAN(IF(
                            ISNUMBER(M188:Y188),
                            IF(
                                M$5:Y$5=1,
                                M188:Y188,
                                ""),
                            ""))
                    ),
                    IF(
                        OR(IF(
                            ISNUMBER(M188:Y188),
                            IF(
                                M$5:Y$5=2,
                                M188:Y188,
                                ""),
                            "")
                            =0),
                        0,
                        GEOMEAN(IF(
                            ISNUMBER(M188:Y188),
                            IF(
                                M$5:Y$5=2,
                                M188:Y188,
                                ""),
                            "")))
                )
            )
        )
    )
)</f>
        <v>0.35199999999999898</v>
      </c>
      <c r="J188" s="242">
        <v>45765</v>
      </c>
      <c r="K188" s="242">
        <v>45219</v>
      </c>
      <c r="L188" s="91" t="s">
        <v>307</v>
      </c>
      <c r="M188" s="192">
        <v>1.28571428571428</v>
      </c>
      <c r="N188" s="192">
        <v>0.35199999999999898</v>
      </c>
      <c r="O188" s="192">
        <v>0</v>
      </c>
      <c r="P188" s="192" t="s">
        <v>409</v>
      </c>
      <c r="Q188" s="192">
        <v>0.9</v>
      </c>
      <c r="R188" s="192">
        <v>-1.4999999999999999E-2</v>
      </c>
      <c r="S188" s="192">
        <v>-1.4999999999999999E-2</v>
      </c>
      <c r="T188" s="192" t="s">
        <v>409</v>
      </c>
      <c r="U188"/>
      <c r="V188"/>
      <c r="W188"/>
      <c r="X188"/>
      <c r="Y188" s="192"/>
      <c r="Z188" s="192"/>
      <c r="AF188" s="34"/>
      <c r="AG188" s="34"/>
      <c r="AH188" s="34"/>
      <c r="AI188" s="34"/>
      <c r="AJ188" s="34"/>
      <c r="AK188" s="34"/>
      <c r="AL188" s="195"/>
      <c r="AM188" s="195"/>
      <c r="AN188" s="80"/>
      <c r="AO188" s="80"/>
      <c r="AP188" s="80"/>
      <c r="AQ188" s="35"/>
    </row>
    <row r="189" spans="1:43" x14ac:dyDescent="0.2">
      <c r="A189" s="84">
        <v>182</v>
      </c>
      <c r="B189" s="84" t="str">
        <f ca="1"/>
        <v>Slovenia</v>
      </c>
      <c r="C189" s="84" t="str">
        <f ca="1"/>
        <v>SVN</v>
      </c>
      <c r="D189" s="219" t="str">
        <f ca="1"/>
        <v>ECS           Europe &amp; Central Asia</v>
      </c>
      <c r="E189" s="219" t="str">
        <f ca="1"/>
        <v>NA</v>
      </c>
      <c r="F189" s="190" t="str">
        <f t="shared" ca="1" si="5"/>
        <v/>
      </c>
      <c r="G189" s="80">
        <f>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9.9999999999999839E-2</v>
      </c>
      <c r="H189" s="80" cm="1">
        <f t="array" ref="H189">IF(
    SUM(IF(
            ISNUMBER(
                IF(
                    $M$4:$Y$4,
                    (M189:Y189),
                    "")),
            1,
            0))
        =0,
    NA(),
    IF(
        Parameters!$D$15=1,
        IF(
            SUM(--(ISNUMBER(IF($M$4:$Y$4=1,(M189:Y189),""))))&gt;0,
            MAX(IF(
                ISNUMBER(M189:Y189),
                IF(
                    M$4:Y$4=1,
                    M189:Y189,
                    ""),
                "")),
            MAX(IF(
                ISNUMBER(M189:Y189),
                IF(
                    M$4:Y$4=2,
                    M189:Y189,
                    ""),
                ""))
        ),
        IF(
            Parameters!$D$16=1,
            IFERROR(
                AVERAGE(IF(
                    ISNUMBER(M189:Y189),
                    IF(
                        M$4:Y$4=1,
                        M189:Y189,
                        ""),
                    "")),
                AVERAGE(IF(
                    ISNUMBER(M189:Y189),
                    IF(
                        M$4:Y$4=2,
                        M189:Y189,
                        ""),
                    ""))
            ),
            IF(
                Parameters!$D$17=1,
                IFERROR(
                    IF(
                        OR(
                            IF(
                                ISNUMBER(M189:Y189),
                                IF(
                                    M$4:Y$4=1,
                                    M189:Y189,
                                    ""),
                                "")
                            =0),
                        0,
                        GEOMEAN(IF(
                            ISNUMBER(M189:Y189),
                            IF(
                                M$4:Y$4=1,
                                M189:Y189,
                                ""),
                            ""))
                    ),
                    IF(
                        OR(IF(
                            ISNUMBER(M189:Y189),
                            IF(
                                M$4:Y$4=2,
                                M189:Y189,
                                ""),
                            "")
                            =0),
                        0,
                        GEOMEAN(IF(
                            ISNUMBER(M189:Y189),
                            IF(
                                M$4:Y$4=2,
                                M189:Y189,
                                ""),
                            "")))
                )
            )
        )
    )
)</f>
        <v>0.14285714285714199</v>
      </c>
      <c r="I189" s="191" cm="1">
        <f t="array" ref="I189">IF(
    SUM(IF(
            ISNUMBER(
                IF(
                    $M$5:$Y$5,
                    (M189:Y189),
                    "")),
            1,
            0))
        =0,
    NA(),
    IF(
        Parameters!$D$15=1,
        IF(
            SUM(--(ISNUMBER(IF($M$5:$Y$5=1,(M189:Y189),""))))&gt;0,
            MAX(IF(
                ISNUMBER(M189:Y189),
                IF(
                    M$5:Y$5=1,
                    M189:Y189,
                    ""),
                "")),
            MAX(IF(
                ISNUMBER(M189:Y189),
                IF(
                    M$5:Y$5=2,
                    M189:Y189,
                    ""),
                ""))
        ),
        IF(
            Parameters!$D$16=1,
            IFERROR(
                AVERAGE(IF(
                    ISNUMBER(M189:Y189),
                    IF(
                        M$5:Y$5=1,
                        M189:Y189,
                        ""),
                    "")),
                AVERAGE(IF(
                    ISNUMBER(M189:Y189),
                    IF(
                        M$5:Y$5=2,
                        M189:Y189,
                        ""),
                    ""))
            ),
            IF(
                Parameters!$D$17=1,
                IFERROR(
                    IF(
                        OR(
                            IF(
                                ISNUMBER(M189:Y189),
                                IF(
                                    M$5:Y$5=1,
                                    M189:Y189,
                                    ""),
                                "")
                            =0),
                        0,
                        GEOMEAN(IF(
                            ISNUMBER(M189:Y189),
                            IF(
                                M$5:Y$5=1,
                                M189:Y189,
                                ""),
                            ""))
                    ),
                    IF(
                        OR(IF(
                            ISNUMBER(M189:Y189),
                            IF(
                                M$5:Y$5=2,
                                M189:Y189,
                                ""),
                            "")
                            =0),
                        0,
                        GEOMEAN(IF(
                            ISNUMBER(M189:Y189),
                            IF(
                                M$5:Y$5=2,
                                M189:Y189,
                                ""),
                            "")))
                )
            )
        )
    )
)</f>
        <v>7.0000000000000201E-2</v>
      </c>
      <c r="J189" s="242">
        <v>46281</v>
      </c>
      <c r="K189" s="242">
        <v>45219</v>
      </c>
      <c r="L189" s="91" t="s">
        <v>309</v>
      </c>
      <c r="M189" s="192">
        <v>0.14285714285714199</v>
      </c>
      <c r="N189" s="192">
        <v>7.0000000000000201E-2</v>
      </c>
      <c r="O189" s="192">
        <v>0</v>
      </c>
      <c r="P189" s="192" t="s">
        <v>409</v>
      </c>
      <c r="Q189" s="192">
        <v>0.1</v>
      </c>
      <c r="R189" s="192">
        <v>0</v>
      </c>
      <c r="S189" s="192">
        <v>0</v>
      </c>
      <c r="T189" s="192" t="s">
        <v>409</v>
      </c>
      <c r="U189"/>
      <c r="V189"/>
      <c r="W189"/>
      <c r="X189"/>
      <c r="Y189" s="192"/>
      <c r="Z189" s="192"/>
      <c r="AF189" s="34"/>
      <c r="AG189" s="34"/>
      <c r="AH189" s="34"/>
      <c r="AI189" s="34"/>
      <c r="AJ189" s="34"/>
      <c r="AK189" s="34"/>
      <c r="AL189" s="195"/>
      <c r="AM189" s="195"/>
      <c r="AN189" s="80"/>
      <c r="AO189" s="80"/>
      <c r="AP189" s="80"/>
      <c r="AQ189" s="35"/>
    </row>
    <row r="190" spans="1:43" x14ac:dyDescent="0.2">
      <c r="A190" s="84">
        <v>183</v>
      </c>
      <c r="B190" s="84" t="str">
        <f ca="1"/>
        <v>Sweden</v>
      </c>
      <c r="C190" s="84" t="str">
        <f ca="1"/>
        <v>SWE</v>
      </c>
      <c r="D190" s="219" t="str">
        <f ca="1"/>
        <v>ECS           Europe &amp; Central Asia</v>
      </c>
      <c r="E190" s="219" t="str">
        <f ca="1"/>
        <v>NA</v>
      </c>
      <c r="F190" s="190" t="str">
        <f t="shared" ca="1" si="5"/>
        <v/>
      </c>
      <c r="G190" s="80">
        <f>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0.38433616238169177</v>
      </c>
      <c r="H190" s="80" cm="1">
        <f t="array" ref="H190">IF(
    SUM(IF(
            ISNUMBER(
                IF(
                    $M$4:$Y$4,
                    (M190:Y190),
                    "")),
            1,
            0))
        =0,
    NA(),
    IF(
        Parameters!$D$15=1,
        IF(
            SUM(--(ISNUMBER(IF($M$4:$Y$4=1,(M190:Y190),""))))&gt;0,
            MAX(IF(
                ISNUMBER(M190:Y190),
                IF(
                    M$4:Y$4=1,
                    M190:Y190,
                    ""),
                "")),
            MAX(IF(
                ISNUMBER(M190:Y190),
                IF(
                    M$4:Y$4=2,
                    M190:Y190,
                    ""),
                ""))
        ),
        IF(
            Parameters!$D$16=1,
            IFERROR(
                AVERAGE(IF(
                    ISNUMBER(M190:Y190),
                    IF(
                        M$4:Y$4=1,
                        M190:Y190,
                        ""),
                    "")),
                AVERAGE(IF(
                    ISNUMBER(M190:Y190),
                    IF(
                        M$4:Y$4=2,
                        M190:Y190,
                        ""),
                    ""))
            ),
            IF(
                Parameters!$D$17=1,
                IFERROR(
                    IF(
                        OR(
                            IF(
                                ISNUMBER(M190:Y190),
                                IF(
                                    M$4:Y$4=1,
                                    M190:Y190,
                                    ""),
                                "")
                            =0),
                        0,
                        GEOMEAN(IF(
                            ISNUMBER(M190:Y190),
                            IF(
                                M$4:Y$4=1,
                                M190:Y190,
                                ""),
                            ""))
                    ),
                    IF(
                        OR(IF(
                            ISNUMBER(M190:Y190),
                            IF(
                                M$4:Y$4=2,
                                M190:Y190,
                                ""),
                            "")
                            =0),
                        0,
                        GEOMEAN(IF(
                            ISNUMBER(M190:Y190),
                            IF(
                                M$4:Y$4=2,
                                M190:Y190,
                                ""),
                            "")))
                )
            )
        )
    )
)</f>
        <v>0.28571428571428598</v>
      </c>
      <c r="I190" s="191" cm="1">
        <f t="array" ref="I190">IF(
    SUM(IF(
            ISNUMBER(
                IF(
                    $M$5:$Y$5,
                    (M190:Y190),
                    "")),
            1,
            0))
        =0,
    NA(),
    IF(
        Parameters!$D$15=1,
        IF(
            SUM(--(ISNUMBER(IF($M$5:$Y$5=1,(M190:Y190),""))))&gt;0,
            MAX(IF(
                ISNUMBER(M190:Y190),
                IF(
                    M$5:Y$5=1,
                    M190:Y190,
                    ""),
                "")),
            MAX(IF(
                ISNUMBER(M190:Y190),
                IF(
                    M$5:Y$5=2,
                    M190:Y190,
                    ""),
                ""))
        ),
        IF(
            Parameters!$D$16=1,
            IFERROR(
                AVERAGE(IF(
                    ISNUMBER(M190:Y190),
                    IF(
                        M$5:Y$5=1,
                        M190:Y190,
                        ""),
                    "")),
                AVERAGE(IF(
                    ISNUMBER(M190:Y190),
                    IF(
                        M$5:Y$5=2,
                        M190:Y190,
                        ""),
                    ""))
            ),
            IF(
                Parameters!$D$17=1,
                IFERROR(
                    IF(
                        OR(
                            IF(
                                ISNUMBER(M190:Y190),
                                IF(
                                    M$5:Y$5=1,
                                    M190:Y190,
                                    ""),
                                "")
                            =0),
                        0,
                        GEOMEAN(IF(
                            ISNUMBER(M190:Y190),
                            IF(
                                M$5:Y$5=1,
                                M190:Y190,
                                ""),
                            ""))
                    ),
                    IF(
                        OR(IF(
                            ISNUMBER(M190:Y190),
                            IF(
                                M$5:Y$5=2,
                                M190:Y190,
                                ""),
                            "")
                            =0),
                        0,
                        GEOMEAN(IF(
                            ISNUMBER(M190:Y190),
                            IF(
                                M$5:Y$5=2,
                                M190:Y190,
                                ""),
                            "")))
                )
            )
        )
    )
)</f>
        <v>0.51700000000000101</v>
      </c>
      <c r="J190" s="242">
        <v>44887</v>
      </c>
      <c r="K190" s="242">
        <v>45219</v>
      </c>
      <c r="L190" s="91" t="s">
        <v>311</v>
      </c>
      <c r="M190" s="192">
        <v>0.28571428571428598</v>
      </c>
      <c r="N190" s="192">
        <v>0.51700000000000101</v>
      </c>
      <c r="O190" s="192">
        <v>0</v>
      </c>
      <c r="P190" s="192" t="s">
        <v>409</v>
      </c>
      <c r="Q190" s="192">
        <v>0.2</v>
      </c>
      <c r="R190" s="192">
        <v>0</v>
      </c>
      <c r="S190" s="192">
        <v>-0.105</v>
      </c>
      <c r="T190" s="192" t="s">
        <v>409</v>
      </c>
      <c r="U190"/>
      <c r="V190"/>
      <c r="W190"/>
      <c r="X190"/>
      <c r="Y190" s="192"/>
      <c r="Z190" s="192"/>
      <c r="AF190" s="34"/>
      <c r="AG190" s="34"/>
      <c r="AH190" s="34"/>
      <c r="AI190" s="34"/>
      <c r="AJ190" s="34"/>
      <c r="AK190" s="34"/>
      <c r="AL190" s="195"/>
      <c r="AM190" s="195"/>
      <c r="AN190" s="80"/>
      <c r="AO190" s="80"/>
      <c r="AP190" s="80"/>
      <c r="AQ190" s="35"/>
    </row>
    <row r="191" spans="1:43" x14ac:dyDescent="0.2">
      <c r="A191" s="84">
        <v>184</v>
      </c>
      <c r="B191" s="84" t="str">
        <f ca="1"/>
        <v>Eswatini</v>
      </c>
      <c r="C191" s="84" t="str">
        <f ca="1"/>
        <v>SWZ</v>
      </c>
      <c r="D191" s="219" t="str">
        <f ca="1"/>
        <v>SSF           Sub-Saharan Africa</v>
      </c>
      <c r="E191" s="219" t="str">
        <f ca="1"/>
        <v>IBRD</v>
      </c>
      <c r="F191" s="190" t="str">
        <f t="shared" ca="1" si="5"/>
        <v/>
      </c>
      <c r="G191" s="80">
        <f>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0</v>
      </c>
      <c r="H191" s="80" cm="1">
        <f t="array" ref="H191">IF(
    SUM(IF(
            ISNUMBER(
                IF(
                    $M$4:$Y$4,
                    (M191:Y191),
                    "")),
            1,
            0))
        =0,
    NA(),
    IF(
        Parameters!$D$15=1,
        IF(
            SUM(--(ISNUMBER(IF($M$4:$Y$4=1,(M191:Y191),""))))&gt;0,
            MAX(IF(
                ISNUMBER(M191:Y191),
                IF(
                    M$4:Y$4=1,
                    M191:Y191,
                    ""),
                "")),
            MAX(IF(
                ISNUMBER(M191:Y191),
                IF(
                    M$4:Y$4=2,
                    M191:Y191,
                    ""),
                ""))
        ),
        IF(
            Parameters!$D$16=1,
            IFERROR(
                AVERAGE(IF(
                    ISNUMBER(M191:Y191),
                    IF(
                        M$4:Y$4=1,
                        M191:Y191,
                        ""),
                    "")),
                AVERAGE(IF(
                    ISNUMBER(M191:Y191),
                    IF(
                        M$4:Y$4=2,
                        M191:Y191,
                        ""),
                    ""))
            ),
            IF(
                Parameters!$D$17=1,
                IFERROR(
                    IF(
                        OR(
                            IF(
                                ISNUMBER(M191:Y191),
                                IF(
                                    M$4:Y$4=1,
                                    M191:Y191,
                                    ""),
                                "")
                            =0),
                        0,
                        GEOMEAN(IF(
                            ISNUMBER(M191:Y191),
                            IF(
                                M$4:Y$4=1,
                                M191:Y191,
                                ""),
                            ""))
                    ),
                    IF(
                        OR(IF(
                            ISNUMBER(M191:Y191),
                            IF(
                                M$4:Y$4=2,
                                M191:Y191,
                                ""),
                            "")
                            =0),
                        0,
                        GEOMEAN(IF(
                            ISNUMBER(M191:Y191),
                            IF(
                                M$4:Y$4=2,
                                M191:Y191,
                                ""),
                            "")))
                )
            )
        )
    )
)</f>
        <v>7.1428571428571397</v>
      </c>
      <c r="I191" s="191" cm="1">
        <f t="array" ref="I191">IF(
    SUM(IF(
            ISNUMBER(
                IF(
                    $M$5:$Y$5,
                    (M191:Y191),
                    "")),
            1,
            0))
        =0,
    NA(),
    IF(
        Parameters!$D$15=1,
        IF(
            SUM(--(ISNUMBER(IF($M$5:$Y$5=1,(M191:Y191),""))))&gt;0,
            MAX(IF(
                ISNUMBER(M191:Y191),
                IF(
                    M$5:Y$5=1,
                    M191:Y191,
                    ""),
                "")),
            MAX(IF(
                ISNUMBER(M191:Y191),
                IF(
                    M$5:Y$5=2,
                    M191:Y191,
                    ""),
                ""))
        ),
        IF(
            Parameters!$D$16=1,
            IFERROR(
                AVERAGE(IF(
                    ISNUMBER(M191:Y191),
                    IF(
                        M$5:Y$5=1,
                        M191:Y191,
                        ""),
                    "")),
                AVERAGE(IF(
                    ISNUMBER(M191:Y191),
                    IF(
                        M$5:Y$5=2,
                        M191:Y191,
                        ""),
                    ""))
            ),
            IF(
                Parameters!$D$17=1,
                IFERROR(
                    IF(
                        OR(
                            IF(
                                ISNUMBER(M191:Y191),
                                IF(
                                    M$5:Y$5=1,
                                    M191:Y191,
                                    ""),
                                "")
                            =0),
                        0,
                        GEOMEAN(IF(
                            ISNUMBER(M191:Y191),
                            IF(
                                M$5:Y$5=1,
                                M191:Y191,
                                ""),
                            ""))
                    ),
                    IF(
                        OR(IF(
                            ISNUMBER(M191:Y191),
                            IF(
                                M$5:Y$5=2,
                                M191:Y191,
                                ""),
                            "")
                            =0),
                        0,
                        GEOMEAN(IF(
                            ISNUMBER(M191:Y191),
                            IF(
                                M$5:Y$5=2,
                                M191:Y191,
                                ""),
                            "")))
                )
            )
        )
    )
)</f>
        <v>0</v>
      </c>
      <c r="J191" s="242">
        <v>46281</v>
      </c>
      <c r="K191" s="242">
        <v>46281</v>
      </c>
      <c r="L191" s="91" t="s">
        <v>313</v>
      </c>
      <c r="M191" s="192">
        <v>7.1428571428571397</v>
      </c>
      <c r="N191" s="192" t="s">
        <v>409</v>
      </c>
      <c r="O191" s="192">
        <v>0</v>
      </c>
      <c r="P191" s="192" t="s">
        <v>409</v>
      </c>
      <c r="Q191" s="192">
        <v>5</v>
      </c>
      <c r="R191" s="192">
        <v>-0.94500000000000095</v>
      </c>
      <c r="S191" s="192">
        <v>-0.81999999999999895</v>
      </c>
      <c r="T191" s="192" t="s">
        <v>409</v>
      </c>
      <c r="U191"/>
      <c r="V191"/>
      <c r="W191"/>
      <c r="X191"/>
      <c r="Y191" s="192"/>
      <c r="Z191" s="192"/>
      <c r="AF191" s="34"/>
      <c r="AG191" s="34"/>
      <c r="AH191" s="34"/>
      <c r="AI191" s="34"/>
      <c r="AJ191" s="34"/>
      <c r="AK191" s="34"/>
      <c r="AL191" s="195"/>
      <c r="AM191" s="195"/>
      <c r="AN191" s="80"/>
      <c r="AO191" s="80"/>
      <c r="AP191" s="80"/>
      <c r="AQ191" s="35"/>
    </row>
    <row r="192" spans="1:43" x14ac:dyDescent="0.2">
      <c r="A192" s="84">
        <v>185</v>
      </c>
      <c r="B192" s="84" t="str">
        <f ca="1"/>
        <v>Sint Maarten (Dutch part)</v>
      </c>
      <c r="C192" s="84" t="str">
        <f ca="1"/>
        <v>SXM</v>
      </c>
      <c r="D192" s="219" t="str">
        <f ca="1"/>
        <v>LCN           Latin America &amp; Caribbean</v>
      </c>
      <c r="E192" s="219" t="str">
        <f ca="1"/>
        <v>NA</v>
      </c>
      <c r="F192" s="190" t="str">
        <f t="shared" ca="1" si="5"/>
        <v/>
      </c>
      <c r="G192" s="80">
        <f>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0.39999999999999902</v>
      </c>
      <c r="H192" s="80" t="e" cm="1">
        <f t="array" ref="H192">IF(
    SUM(IF(
            ISNUMBER(
                IF(
                    $M$4:$Y$4,
                    (M192:Y192),
                    "")),
            1,
            0))
        =0,
    NA(),
    IF(
        Parameters!$D$15=1,
        IF(
            SUM(--(ISNUMBER(IF($M$4:$Y$4=1,(M192:Y192),""))))&gt;0,
            MAX(IF(
                ISNUMBER(M192:Y192),
                IF(
                    M$4:Y$4=1,
                    M192:Y192,
                    ""),
                "")),
            MAX(IF(
                ISNUMBER(M192:Y192),
                IF(
                    M$4:Y$4=2,
                    M192:Y192,
                    ""),
                ""))
        ),
        IF(
            Parameters!$D$16=1,
            IFERROR(
                AVERAGE(IF(
                    ISNUMBER(M192:Y192),
                    IF(
                        M$4:Y$4=1,
                        M192:Y192,
                        ""),
                    "")),
                AVERAGE(IF(
                    ISNUMBER(M192:Y192),
                    IF(
                        M$4:Y$4=2,
                        M192:Y192,
                        ""),
                    ""))
            ),
            IF(
                Parameters!$D$17=1,
                IFERROR(
                    IF(
                        OR(
                            IF(
                                ISNUMBER(M192:Y192),
                                IF(
                                    M$4:Y$4=1,
                                    M192:Y192,
                                    ""),
                                "")
                            =0),
                        0,
                        GEOMEAN(IF(
                            ISNUMBER(M192:Y192),
                            IF(
                                M$4:Y$4=1,
                                M192:Y192,
                                ""),
                            ""))
                    ),
                    IF(
                        OR(IF(
                            ISNUMBER(M192:Y192),
                            IF(
                                M$4:Y$4=2,
                                M192:Y192,
                                ""),
                            "")
                            =0),
                        0,
                        GEOMEAN(IF(
                            ISNUMBER(M192:Y192),
                            IF(
                                M$4:Y$4=2,
                                M192:Y192,
                                ""),
                            "")))
                )
            )
        )
    )
)</f>
        <v>#N/A</v>
      </c>
      <c r="I192" s="191" cm="1">
        <f t="array" ref="I192">IF(
    SUM(IF(
            ISNUMBER(
                IF(
                    $M$5:$Y$5,
                    (M192:Y192),
                    "")),
            1,
            0))
        =0,
    NA(),
    IF(
        Parameters!$D$15=1,
        IF(
            SUM(--(ISNUMBER(IF($M$5:$Y$5=1,(M192:Y192),""))))&gt;0,
            MAX(IF(
                ISNUMBER(M192:Y192),
                IF(
                    M$5:Y$5=1,
                    M192:Y192,
                    ""),
                "")),
            MAX(IF(
                ISNUMBER(M192:Y192),
                IF(
                    M$5:Y$5=2,
                    M192:Y192,
                    ""),
                ""))
        ),
        IF(
            Parameters!$D$16=1,
            IFERROR(
                AVERAGE(IF(
                    ISNUMBER(M192:Y192),
                    IF(
                        M$5:Y$5=1,
                        M192:Y192,
                        ""),
                    "")),
                AVERAGE(IF(
                    ISNUMBER(M192:Y192),
                    IF(
                        M$5:Y$5=2,
                        M192:Y192,
                        ""),
                    ""))
            ),
            IF(
                Parameters!$D$17=1,
                IFERROR(
                    IF(
                        OR(
                            IF(
                                ISNUMBER(M192:Y192),
                                IF(
                                    M$5:Y$5=1,
                                    M192:Y192,
                                    ""),
                                "")
                            =0),
                        0,
                        GEOMEAN(IF(
                            ISNUMBER(M192:Y192),
                            IF(
                                M$5:Y$5=1,
                                M192:Y192,
                                ""),
                            ""))
                    ),
                    IF(
                        OR(IF(
                            ISNUMBER(M192:Y192),
                            IF(
                                M$5:Y$5=2,
                                M192:Y192,
                                ""),
                            "")
                            =0),
                        0,
                        GEOMEAN(IF(
                            ISNUMBER(M192:Y192),
                            IF(
                                M$5:Y$5=2,
                                M192:Y192,
                                ""),
                            "")))
                )
            )
        )
    )
)</f>
        <v>0.39999999999999902</v>
      </c>
      <c r="J192" s="242" t="s">
        <v>409</v>
      </c>
      <c r="K192" s="242">
        <v>46281</v>
      </c>
      <c r="L192" s="91" t="s">
        <v>689</v>
      </c>
      <c r="M192" s="192" t="s">
        <v>409</v>
      </c>
      <c r="N192" s="192" t="s">
        <v>409</v>
      </c>
      <c r="O192" s="192">
        <v>0.39999999999999902</v>
      </c>
      <c r="P192" s="192" t="s">
        <v>409</v>
      </c>
      <c r="Q192" s="192" t="s">
        <v>409</v>
      </c>
      <c r="R192" s="192">
        <v>0.02</v>
      </c>
      <c r="S192" s="192">
        <v>-9.9999999999999395E-3</v>
      </c>
      <c r="T192" s="192" t="s">
        <v>409</v>
      </c>
      <c r="U192"/>
      <c r="V192"/>
      <c r="W192"/>
      <c r="X192"/>
      <c r="Y192" s="192"/>
      <c r="Z192" s="192"/>
      <c r="AF192" s="34"/>
      <c r="AG192" s="34"/>
      <c r="AH192" s="34"/>
      <c r="AI192" s="34"/>
      <c r="AJ192" s="34"/>
      <c r="AK192" s="34"/>
      <c r="AL192" s="195"/>
      <c r="AM192" s="195"/>
      <c r="AN192" s="80"/>
      <c r="AO192" s="80"/>
      <c r="AP192" s="80"/>
      <c r="AQ192" s="35"/>
    </row>
    <row r="193" spans="1:53" x14ac:dyDescent="0.2">
      <c r="A193" s="84">
        <v>186</v>
      </c>
      <c r="B193" s="84" t="str">
        <f ca="1"/>
        <v>Seychelles</v>
      </c>
      <c r="C193" s="84" t="str">
        <f ca="1"/>
        <v>SYC</v>
      </c>
      <c r="D193" s="219" t="str">
        <f ca="1"/>
        <v>SSF           Sub-Saharan Africa</v>
      </c>
      <c r="E193" s="219" t="str">
        <f ca="1"/>
        <v>IBRD</v>
      </c>
      <c r="F193" s="190" t="str">
        <f t="shared" ca="1" si="5"/>
        <v/>
      </c>
      <c r="G193" s="80">
        <f>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0</v>
      </c>
      <c r="H193" s="80" cm="1">
        <f t="array" ref="H193">IF(
    SUM(IF(
            ISNUMBER(
                IF(
                    $M$4:$Y$4,
                    (M193:Y193),
                    "")),
            1,
            0))
        =0,
    NA(),
    IF(
        Parameters!$D$15=1,
        IF(
            SUM(--(ISNUMBER(IF($M$4:$Y$4=1,(M193:Y193),""))))&gt;0,
            MAX(IF(
                ISNUMBER(M193:Y193),
                IF(
                    M$4:Y$4=1,
                    M193:Y193,
                    ""),
                "")),
            MAX(IF(
                ISNUMBER(M193:Y193),
                IF(
                    M$4:Y$4=2,
                    M193:Y193,
                    ""),
                ""))
        ),
        IF(
            Parameters!$D$16=1,
            IFERROR(
                AVERAGE(IF(
                    ISNUMBER(M193:Y193),
                    IF(
                        M$4:Y$4=1,
                        M193:Y193,
                        ""),
                    "")),
                AVERAGE(IF(
                    ISNUMBER(M193:Y193),
                    IF(
                        M$4:Y$4=2,
                        M193:Y193,
                        ""),
                    ""))
            ),
            IF(
                Parameters!$D$17=1,
                IFERROR(
                    IF(
                        OR(
                            IF(
                                ISNUMBER(M193:Y193),
                                IF(
                                    M$4:Y$4=1,
                                    M193:Y193,
                                    ""),
                                "")
                            =0),
                        0,
                        GEOMEAN(IF(
                            ISNUMBER(M193:Y193),
                            IF(
                                M$4:Y$4=1,
                                M193:Y193,
                                ""),
                            ""))
                    ),
                    IF(
                        OR(IF(
                            ISNUMBER(M193:Y193),
                            IF(
                                M$4:Y$4=2,
                                M193:Y193,
                                ""),
                            "")
                            =0),
                        0,
                        GEOMEAN(IF(
                            ISNUMBER(M193:Y193),
                            IF(
                                M$4:Y$4=2,
                                M193:Y193,
                                ""),
                            "")))
                )
            )
        )
    )
)</f>
        <v>2.2857142857142798</v>
      </c>
      <c r="I193" s="191" cm="1">
        <f t="array" ref="I193">IF(
    SUM(IF(
            ISNUMBER(
                IF(
                    $M$5:$Y$5,
                    (M193:Y193),
                    "")),
            1,
            0))
        =0,
    NA(),
    IF(
        Parameters!$D$15=1,
        IF(
            SUM(--(ISNUMBER(IF($M$5:$Y$5=1,(M193:Y193),""))))&gt;0,
            MAX(IF(
                ISNUMBER(M193:Y193),
                IF(
                    M$5:Y$5=1,
                    M193:Y193,
                    ""),
                "")),
            MAX(IF(
                ISNUMBER(M193:Y193),
                IF(
                    M$5:Y$5=2,
                    M193:Y193,
                    ""),
                ""))
        ),
        IF(
            Parameters!$D$16=1,
            IFERROR(
                AVERAGE(IF(
                    ISNUMBER(M193:Y193),
                    IF(
                        M$5:Y$5=1,
                        M193:Y193,
                        ""),
                    "")),
                AVERAGE(IF(
                    ISNUMBER(M193:Y193),
                    IF(
                        M$5:Y$5=2,
                        M193:Y193,
                        ""),
                    ""))
            ),
            IF(
                Parameters!$D$17=1,
                IFERROR(
                    IF(
                        OR(
                            IF(
                                ISNUMBER(M193:Y193),
                                IF(
                                    M$5:Y$5=1,
                                    M193:Y193,
                                    ""),
                                "")
                            =0),
                        0,
                        GEOMEAN(IF(
                            ISNUMBER(M193:Y193),
                            IF(
                                M$5:Y$5=1,
                                M193:Y193,
                                ""),
                            ""))
                    ),
                    IF(
                        OR(IF(
                            ISNUMBER(M193:Y193),
                            IF(
                                M$5:Y$5=2,
                                M193:Y193,
                                ""),
                            "")
                            =0),
                        0,
                        GEOMEAN(IF(
                            ISNUMBER(M193:Y193),
                            IF(
                                M$5:Y$5=2,
                                M193:Y193,
                                ""),
                            "")))
                )
            )
        )
    )
)</f>
        <v>0</v>
      </c>
      <c r="J193" s="242">
        <v>46281</v>
      </c>
      <c r="K193" s="242">
        <v>46281</v>
      </c>
      <c r="L193" s="91" t="s">
        <v>315</v>
      </c>
      <c r="M193" s="192">
        <v>2.2857142857142798</v>
      </c>
      <c r="N193" s="192">
        <v>-2.30000000000001E-2</v>
      </c>
      <c r="O193" s="192">
        <v>0</v>
      </c>
      <c r="P193" s="192" t="s">
        <v>409</v>
      </c>
      <c r="Q193" s="192">
        <v>1.6</v>
      </c>
      <c r="R193" s="192">
        <v>-4.9999999999999697E-3</v>
      </c>
      <c r="S193" s="192">
        <v>-4.9999999999999697E-3</v>
      </c>
      <c r="T193" s="192" t="s">
        <v>409</v>
      </c>
      <c r="U193"/>
      <c r="V193"/>
      <c r="W193"/>
      <c r="X193"/>
      <c r="Y193" s="192"/>
      <c r="Z193" s="192"/>
      <c r="AF193" s="34"/>
      <c r="AG193" s="34"/>
      <c r="AH193" s="34"/>
      <c r="AI193" s="34"/>
      <c r="AJ193" s="34"/>
      <c r="AK193" s="34"/>
      <c r="AL193" s="195"/>
      <c r="AM193" s="195"/>
      <c r="AN193" s="80"/>
      <c r="AO193" s="80"/>
      <c r="AP193" s="80"/>
      <c r="AQ193" s="35"/>
    </row>
    <row r="194" spans="1:53" x14ac:dyDescent="0.2">
      <c r="A194" s="84">
        <v>187</v>
      </c>
      <c r="B194" s="84" t="str">
        <f ca="1"/>
        <v>Syrian Arab Republic</v>
      </c>
      <c r="C194" s="84" t="str">
        <f ca="1"/>
        <v>SYR</v>
      </c>
      <c r="D194" s="219" t="str">
        <f ca="1"/>
        <v>MEA           Middle East &amp; North Africa</v>
      </c>
      <c r="E194" s="219" t="str">
        <f ca="1"/>
        <v>IDA</v>
      </c>
      <c r="F194" s="190" t="str">
        <f t="shared" ca="1" si="5"/>
        <v/>
      </c>
      <c r="G194" s="80">
        <f>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9.1025898983279916</v>
      </c>
      <c r="H194" s="80" cm="1">
        <f t="array" ref="H194">IF(
    SUM(IF(
            ISNUMBER(
                IF(
                    $M$4:$Y$4,
                    (M194:Y194),
                    "")),
            1,
            0))
        =0,
    NA(),
    IF(
        Parameters!$D$15=1,
        IF(
            SUM(--(ISNUMBER(IF($M$4:$Y$4=1,(M194:Y194),""))))&gt;0,
            MAX(IF(
                ISNUMBER(M194:Y194),
                IF(
                    M$4:Y$4=1,
                    M194:Y194,
                    ""),
                "")),
            MAX(IF(
                ISNUMBER(M194:Y194),
                IF(
                    M$4:Y$4=2,
                    M194:Y194,
                    ""),
                ""))
        ),
        IF(
            Parameters!$D$16=1,
            IFERROR(
                AVERAGE(IF(
                    ISNUMBER(M194:Y194),
                    IF(
                        M$4:Y$4=1,
                        M194:Y194,
                        ""),
                    "")),
                AVERAGE(IF(
                    ISNUMBER(M194:Y194),
                    IF(
                        M$4:Y$4=2,
                        M194:Y194,
                        ""),
                    ""))
            ),
            IF(
                Parameters!$D$17=1,
                IFERROR(
                    IF(
                        OR(
                            IF(
                                ISNUMBER(M194:Y194),
                                IF(
                                    M$4:Y$4=1,
                                    M194:Y194,
                                    ""),
                                "")
                            =0),
                        0,
                        GEOMEAN(IF(
                            ISNUMBER(M194:Y194),
                            IF(
                                M$4:Y$4=1,
                                M194:Y194,
                                ""),
                            ""))
                    ),
                    IF(
                        OR(IF(
                            ISNUMBER(M194:Y194),
                            IF(
                                M$4:Y$4=2,
                                M194:Y194,
                                ""),
                            "")
                            =0),
                        0,
                        GEOMEAN(IF(
                            ISNUMBER(M194:Y194),
                            IF(
                                M$4:Y$4=2,
                                M194:Y194,
                                ""),
                            "")))
                )
            )
        )
    )
)</f>
        <v>8.2857142857142794</v>
      </c>
      <c r="I194" s="191" cm="1">
        <f t="array" ref="I194">IF(
    SUM(IF(
            ISNUMBER(
                IF(
                    $M$5:$Y$5,
                    (M194:Y194),
                    "")),
            1,
            0))
        =0,
    NA(),
    IF(
        Parameters!$D$15=1,
        IF(
            SUM(--(ISNUMBER(IF($M$5:$Y$5=1,(M194:Y194),""))))&gt;0,
            MAX(IF(
                ISNUMBER(M194:Y194),
                IF(
                    M$5:Y$5=1,
                    M194:Y194,
                    ""),
                "")),
            MAX(IF(
                ISNUMBER(M194:Y194),
                IF(
                    M$5:Y$5=2,
                    M194:Y194,
                    ""),
                ""))
        ),
        IF(
            Parameters!$D$16=1,
            IFERROR(
                AVERAGE(IF(
                    ISNUMBER(M194:Y194),
                    IF(
                        M$5:Y$5=1,
                        M194:Y194,
                        ""),
                    "")),
                AVERAGE(IF(
                    ISNUMBER(M194:Y194),
                    IF(
                        M$5:Y$5=2,
                        M194:Y194,
                        ""),
                    ""))
            ),
            IF(
                Parameters!$D$17=1,
                IFERROR(
                    IF(
                        OR(
                            IF(
                                ISNUMBER(M194:Y194),
                                IF(
                                    M$5:Y$5=1,
                                    M194:Y194,
                                    ""),
                                "")
                            =0),
                        0,
                        GEOMEAN(IF(
                            ISNUMBER(M194:Y194),
                            IF(
                                M$5:Y$5=1,
                                M194:Y194,
                                ""),
                            ""))
                    ),
                    IF(
                        OR(IF(
                            ISNUMBER(M194:Y194),
                            IF(
                                M$5:Y$5=2,
                                M194:Y194,
                                ""),
                            "")
                            =0),
                        0,
                        GEOMEAN(IF(
                            ISNUMBER(M194:Y194),
                            IF(
                                M$5:Y$5=2,
                                M194:Y194,
                                ""),
                            "")))
                )
            )
        )
    )
)</f>
        <v>10</v>
      </c>
      <c r="J194" s="242">
        <v>46281</v>
      </c>
      <c r="K194" s="242">
        <v>46281</v>
      </c>
      <c r="L194" s="91" t="s">
        <v>316</v>
      </c>
      <c r="M194" s="192">
        <v>8.2857142857142794</v>
      </c>
      <c r="N194" s="192" t="s">
        <v>409</v>
      </c>
      <c r="O194" s="192">
        <v>10</v>
      </c>
      <c r="P194" s="192" t="s">
        <v>409</v>
      </c>
      <c r="Q194" s="192">
        <v>5.8</v>
      </c>
      <c r="R194" s="192">
        <v>1.4550000000000001</v>
      </c>
      <c r="S194" s="192">
        <v>0.78999999999999904</v>
      </c>
      <c r="T194" s="192" t="s">
        <v>409</v>
      </c>
      <c r="U194"/>
      <c r="V194"/>
      <c r="W194"/>
      <c r="X194"/>
      <c r="Y194" s="192"/>
      <c r="Z194" s="192"/>
      <c r="AF194" s="34"/>
      <c r="AG194" s="34"/>
      <c r="AH194" s="34"/>
      <c r="AI194" s="34"/>
      <c r="AJ194" s="34"/>
      <c r="AK194" s="34"/>
      <c r="AL194" s="195"/>
      <c r="AM194" s="195"/>
      <c r="AN194" s="80"/>
      <c r="AO194" s="80"/>
      <c r="AP194" s="80"/>
      <c r="AQ194" s="35"/>
    </row>
    <row r="195" spans="1:53" x14ac:dyDescent="0.2">
      <c r="A195" s="84">
        <v>188</v>
      </c>
      <c r="B195" s="84" t="str">
        <f ca="1"/>
        <v>Turks and Caicos Islands</v>
      </c>
      <c r="C195" s="84" t="str">
        <f ca="1"/>
        <v>TCA</v>
      </c>
      <c r="D195" s="219" t="str">
        <f ca="1"/>
        <v>LCN           Latin America &amp; Caribbean</v>
      </c>
      <c r="E195" s="219" t="str">
        <f ca="1"/>
        <v>NA</v>
      </c>
      <c r="F195" s="190" t="str">
        <f t="shared" ca="1" si="5"/>
        <v/>
      </c>
      <c r="G195" s="80">
        <f>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0</v>
      </c>
      <c r="H195" s="80" t="e" cm="1">
        <f t="array" ref="H195">IF(
    SUM(IF(
            ISNUMBER(
                IF(
                    $M$4:$Y$4,
                    (M195:Y195),
                    "")),
            1,
            0))
        =0,
    NA(),
    IF(
        Parameters!$D$15=1,
        IF(
            SUM(--(ISNUMBER(IF($M$4:$Y$4=1,(M195:Y195),""))))&gt;0,
            MAX(IF(
                ISNUMBER(M195:Y195),
                IF(
                    M$4:Y$4=1,
                    M195:Y195,
                    ""),
                "")),
            MAX(IF(
                ISNUMBER(M195:Y195),
                IF(
                    M$4:Y$4=2,
                    M195:Y195,
                    ""),
                ""))
        ),
        IF(
            Parameters!$D$16=1,
            IFERROR(
                AVERAGE(IF(
                    ISNUMBER(M195:Y195),
                    IF(
                        M$4:Y$4=1,
                        M195:Y195,
                        ""),
                    "")),
                AVERAGE(IF(
                    ISNUMBER(M195:Y195),
                    IF(
                        M$4:Y$4=2,
                        M195:Y195,
                        ""),
                    ""))
            ),
            IF(
                Parameters!$D$17=1,
                IFERROR(
                    IF(
                        OR(
                            IF(
                                ISNUMBER(M195:Y195),
                                IF(
                                    M$4:Y$4=1,
                                    M195:Y195,
                                    ""),
                                "")
                            =0),
                        0,
                        GEOMEAN(IF(
                            ISNUMBER(M195:Y195),
                            IF(
                                M$4:Y$4=1,
                                M195:Y195,
                                ""),
                            ""))
                    ),
                    IF(
                        OR(IF(
                            ISNUMBER(M195:Y195),
                            IF(
                                M$4:Y$4=2,
                                M195:Y195,
                                ""),
                            "")
                            =0),
                        0,
                        GEOMEAN(IF(
                            ISNUMBER(M195:Y195),
                            IF(
                                M$4:Y$4=2,
                                M195:Y195,
                                ""),
                            "")))
                )
            )
        )
    )
)</f>
        <v>#N/A</v>
      </c>
      <c r="I195" s="191" cm="1">
        <f t="array" ref="I195">IF(
    SUM(IF(
            ISNUMBER(
                IF(
                    $M$5:$Y$5,
                    (M195:Y195),
                    "")),
            1,
            0))
        =0,
    NA(),
    IF(
        Parameters!$D$15=1,
        IF(
            SUM(--(ISNUMBER(IF($M$5:$Y$5=1,(M195:Y195),""))))&gt;0,
            MAX(IF(
                ISNUMBER(M195:Y195),
                IF(
                    M$5:Y$5=1,
                    M195:Y195,
                    ""),
                "")),
            MAX(IF(
                ISNUMBER(M195:Y195),
                IF(
                    M$5:Y$5=2,
                    M195:Y195,
                    ""),
                ""))
        ),
        IF(
            Parameters!$D$16=1,
            IFERROR(
                AVERAGE(IF(
                    ISNUMBER(M195:Y195),
                    IF(
                        M$5:Y$5=1,
                        M195:Y195,
                        ""),
                    "")),
                AVERAGE(IF(
                    ISNUMBER(M195:Y195),
                    IF(
                        M$5:Y$5=2,
                        M195:Y195,
                        ""),
                    ""))
            ),
            IF(
                Parameters!$D$17=1,
                IFERROR(
                    IF(
                        OR(
                            IF(
                                ISNUMBER(M195:Y195),
                                IF(
                                    M$5:Y$5=1,
                                    M195:Y195,
                                    ""),
                                "")
                            =0),
                        0,
                        GEOMEAN(IF(
                            ISNUMBER(M195:Y195),
                            IF(
                                M$5:Y$5=1,
                                M195:Y195,
                                ""),
                            ""))
                    ),
                    IF(
                        OR(IF(
                            ISNUMBER(M195:Y195),
                            IF(
                                M$5:Y$5=2,
                                M195:Y195,
                                ""),
                            "")
                            =0),
                        0,
                        GEOMEAN(IF(
                            ISNUMBER(M195:Y195),
                            IF(
                                M$5:Y$5=2,
                                M195:Y195,
                                ""),
                            "")))
                )
            )
        )
    )
)</f>
        <v>0</v>
      </c>
      <c r="J195" s="242" t="s">
        <v>409</v>
      </c>
      <c r="K195" s="242">
        <v>46281</v>
      </c>
      <c r="L195" s="91" t="s">
        <v>690</v>
      </c>
      <c r="M195" s="192" t="s">
        <v>409</v>
      </c>
      <c r="N195" s="192" t="s">
        <v>409</v>
      </c>
      <c r="O195" s="192">
        <v>0</v>
      </c>
      <c r="P195" s="192" t="s">
        <v>409</v>
      </c>
      <c r="Q195" s="192" t="s">
        <v>409</v>
      </c>
      <c r="R195" s="192">
        <v>-0.46</v>
      </c>
      <c r="S195" s="192">
        <v>0</v>
      </c>
      <c r="T195" s="192" t="s">
        <v>409</v>
      </c>
      <c r="U195"/>
      <c r="V195"/>
      <c r="W195"/>
      <c r="X195"/>
      <c r="Y195" s="192"/>
      <c r="Z195" s="192"/>
      <c r="AF195" s="34"/>
      <c r="AG195" s="34"/>
      <c r="AH195" s="34"/>
      <c r="AI195" s="34"/>
      <c r="AJ195" s="34"/>
      <c r="AK195" s="34"/>
      <c r="AL195" s="195"/>
      <c r="AM195" s="195"/>
      <c r="AN195" s="80"/>
      <c r="AO195" s="80"/>
      <c r="AP195" s="80"/>
      <c r="AQ195" s="35"/>
    </row>
    <row r="196" spans="1:53" x14ac:dyDescent="0.2">
      <c r="A196" s="84">
        <v>189</v>
      </c>
      <c r="B196" s="84" t="str">
        <f ca="1"/>
        <v>Chad</v>
      </c>
      <c r="C196" s="84" t="str">
        <f ca="1"/>
        <v>TCD</v>
      </c>
      <c r="D196" s="219" t="str">
        <f ca="1"/>
        <v>SSF           Sub-Saharan Africa</v>
      </c>
      <c r="E196" s="219" t="str">
        <f ca="1"/>
        <v>IDA</v>
      </c>
      <c r="F196" s="190" t="str">
        <f t="shared" ca="1" si="5"/>
        <v/>
      </c>
      <c r="G196" s="80">
        <f>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0</v>
      </c>
      <c r="H196" s="80" cm="1">
        <f t="array" ref="H196">IF(
    SUM(IF(
            ISNUMBER(
                IF(
                    $M$4:$Y$4,
                    (M196:Y196),
                    "")),
            1,
            0))
        =0,
    NA(),
    IF(
        Parameters!$D$15=1,
        IF(
            SUM(--(ISNUMBER(IF($M$4:$Y$4=1,(M196:Y196),""))))&gt;0,
            MAX(IF(
                ISNUMBER(M196:Y196),
                IF(
                    M$4:Y$4=1,
                    M196:Y196,
                    ""),
                "")),
            MAX(IF(
                ISNUMBER(M196:Y196),
                IF(
                    M$4:Y$4=2,
                    M196:Y196,
                    ""),
                ""))
        ),
        IF(
            Parameters!$D$16=1,
            IFERROR(
                AVERAGE(IF(
                    ISNUMBER(M196:Y196),
                    IF(
                        M$4:Y$4=1,
                        M196:Y196,
                        ""),
                    "")),
                AVERAGE(IF(
                    ISNUMBER(M196:Y196),
                    IF(
                        M$4:Y$4=2,
                        M196:Y196,
                        ""),
                    ""))
            ),
            IF(
                Parameters!$D$17=1,
                IFERROR(
                    IF(
                        OR(
                            IF(
                                ISNUMBER(M196:Y196),
                                IF(
                                    M$4:Y$4=1,
                                    M196:Y196,
                                    ""),
                                "")
                            =0),
                        0,
                        GEOMEAN(IF(
                            ISNUMBER(M196:Y196),
                            IF(
                                M$4:Y$4=1,
                                M196:Y196,
                                ""),
                            ""))
                    ),
                    IF(
                        OR(IF(
                            ISNUMBER(M196:Y196),
                            IF(
                                M$4:Y$4=2,
                                M196:Y196,
                                ""),
                            "")
                            =0),
                        0,
                        GEOMEAN(IF(
                            ISNUMBER(M196:Y196),
                            IF(
                                M$4:Y$4=2,
                                M196:Y196,
                                ""),
                            "")))
                )
            )
        )
    )
)</f>
        <v>10</v>
      </c>
      <c r="I196" s="191" cm="1">
        <f t="array" ref="I196">IF(
    SUM(IF(
            ISNUMBER(
                IF(
                    $M$5:$Y$5,
                    (M196:Y196),
                    "")),
            1,
            0))
        =0,
    NA(),
    IF(
        Parameters!$D$15=1,
        IF(
            SUM(--(ISNUMBER(IF($M$5:$Y$5=1,(M196:Y196),""))))&gt;0,
            MAX(IF(
                ISNUMBER(M196:Y196),
                IF(
                    M$5:Y$5=1,
                    M196:Y196,
                    ""),
                "")),
            MAX(IF(
                ISNUMBER(M196:Y196),
                IF(
                    M$5:Y$5=2,
                    M196:Y196,
                    ""),
                ""))
        ),
        IF(
            Parameters!$D$16=1,
            IFERROR(
                AVERAGE(IF(
                    ISNUMBER(M196:Y196),
                    IF(
                        M$5:Y$5=1,
                        M196:Y196,
                        ""),
                    "")),
                AVERAGE(IF(
                    ISNUMBER(M196:Y196),
                    IF(
                        M$5:Y$5=2,
                        M196:Y196,
                        ""),
                    ""))
            ),
            IF(
                Parameters!$D$17=1,
                IFERROR(
                    IF(
                        OR(
                            IF(
                                ISNUMBER(M196:Y196),
                                IF(
                                    M$5:Y$5=1,
                                    M196:Y196,
                                    ""),
                                "")
                            =0),
                        0,
                        GEOMEAN(IF(
                            ISNUMBER(M196:Y196),
                            IF(
                                M$5:Y$5=1,
                                M196:Y196,
                                ""),
                            ""))
                    ),
                    IF(
                        OR(IF(
                            ISNUMBER(M196:Y196),
                            IF(
                                M$5:Y$5=2,
                                M196:Y196,
                                ""),
                            "")
                            =0),
                        0,
                        GEOMEAN(IF(
                            ISNUMBER(M196:Y196),
                            IF(
                                M$5:Y$5=2,
                                M196:Y196,
                                ""),
                            "")))
                )
            )
        )
    )
)</f>
        <v>0</v>
      </c>
      <c r="J196" s="242">
        <v>46281</v>
      </c>
      <c r="K196" s="242">
        <v>46281</v>
      </c>
      <c r="L196" s="91" t="s">
        <v>318</v>
      </c>
      <c r="M196" s="192">
        <v>10</v>
      </c>
      <c r="N196" s="192" t="s">
        <v>409</v>
      </c>
      <c r="O196" s="192">
        <v>0</v>
      </c>
      <c r="P196" s="192" t="s">
        <v>409</v>
      </c>
      <c r="Q196" s="192">
        <v>7.6</v>
      </c>
      <c r="R196" s="192">
        <v>-0.11499999999999801</v>
      </c>
      <c r="S196" s="192">
        <v>-0.34000000000000102</v>
      </c>
      <c r="T196" s="192" t="s">
        <v>409</v>
      </c>
      <c r="U196"/>
      <c r="V196"/>
      <c r="W196"/>
      <c r="X196"/>
      <c r="Y196" s="192"/>
      <c r="Z196" s="192"/>
      <c r="AF196" s="34"/>
      <c r="AG196" s="34"/>
      <c r="AH196" s="34"/>
      <c r="AI196" s="34"/>
      <c r="AJ196" s="34"/>
      <c r="AK196" s="34"/>
      <c r="AL196" s="195"/>
      <c r="AM196" s="195"/>
      <c r="AN196" s="80"/>
      <c r="AO196" s="80"/>
      <c r="AP196" s="80"/>
      <c r="AQ196" s="35"/>
    </row>
    <row r="197" spans="1:53" x14ac:dyDescent="0.2">
      <c r="A197" s="84">
        <v>190</v>
      </c>
      <c r="B197" s="84" t="str">
        <f ca="1"/>
        <v>Togo</v>
      </c>
      <c r="C197" s="84" t="str">
        <f ca="1"/>
        <v>TGO</v>
      </c>
      <c r="D197" s="219" t="str">
        <f ca="1"/>
        <v>SSF           Sub-Saharan Africa</v>
      </c>
      <c r="E197" s="219" t="str">
        <f ca="1"/>
        <v>IDA</v>
      </c>
      <c r="F197" s="190" t="str">
        <f t="shared" ref="F197:F225" ca="1" si="6">IF(L197 &lt;&gt; C197, "Countries don't match", "")</f>
        <v/>
      </c>
      <c r="G197" s="80">
        <f>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0</v>
      </c>
      <c r="H197" s="80" cm="1">
        <f t="array" ref="H197">IF(
    SUM(IF(
            ISNUMBER(
                IF(
                    $M$4:$Y$4,
                    (M197:Y197),
                    "")),
            1,
            0))
        =0,
    NA(),
    IF(
        Parameters!$D$15=1,
        IF(
            SUM(--(ISNUMBER(IF($M$4:$Y$4=1,(M197:Y197),""))))&gt;0,
            MAX(IF(
                ISNUMBER(M197:Y197),
                IF(
                    M$4:Y$4=1,
                    M197:Y197,
                    ""),
                "")),
            MAX(IF(
                ISNUMBER(M197:Y197),
                IF(
                    M$4:Y$4=2,
                    M197:Y197,
                    ""),
                ""))
        ),
        IF(
            Parameters!$D$16=1,
            IFERROR(
                AVERAGE(IF(
                    ISNUMBER(M197:Y197),
                    IF(
                        M$4:Y$4=1,
                        M197:Y197,
                        ""),
                    "")),
                AVERAGE(IF(
                    ISNUMBER(M197:Y197),
                    IF(
                        M$4:Y$4=2,
                        M197:Y197,
                        ""),
                    ""))
            ),
            IF(
                Parameters!$D$17=1,
                IFERROR(
                    IF(
                        OR(
                            IF(
                                ISNUMBER(M197:Y197),
                                IF(
                                    M$4:Y$4=1,
                                    M197:Y197,
                                    ""),
                                "")
                            =0),
                        0,
                        GEOMEAN(IF(
                            ISNUMBER(M197:Y197),
                            IF(
                                M$4:Y$4=1,
                                M197:Y197,
                                ""),
                            ""))
                    ),
                    IF(
                        OR(IF(
                            ISNUMBER(M197:Y197),
                            IF(
                                M$4:Y$4=2,
                                M197:Y197,
                                ""),
                            "")
                            =0),
                        0,
                        GEOMEAN(IF(
                            ISNUMBER(M197:Y197),
                            IF(
                                M$4:Y$4=2,
                                M197:Y197,
                                ""),
                            "")))
                )
            )
        )
    )
)</f>
        <v>9</v>
      </c>
      <c r="I197" s="191" cm="1">
        <f t="array" ref="I197">IF(
    SUM(IF(
            ISNUMBER(
                IF(
                    $M$5:$Y$5,
                    (M197:Y197),
                    "")),
            1,
            0))
        =0,
    NA(),
    IF(
        Parameters!$D$15=1,
        IF(
            SUM(--(ISNUMBER(IF($M$5:$Y$5=1,(M197:Y197),""))))&gt;0,
            MAX(IF(
                ISNUMBER(M197:Y197),
                IF(
                    M$5:Y$5=1,
                    M197:Y197,
                    ""),
                "")),
            MAX(IF(
                ISNUMBER(M197:Y197),
                IF(
                    M$5:Y$5=2,
                    M197:Y197,
                    ""),
                ""))
        ),
        IF(
            Parameters!$D$16=1,
            IFERROR(
                AVERAGE(IF(
                    ISNUMBER(M197:Y197),
                    IF(
                        M$5:Y$5=1,
                        M197:Y197,
                        ""),
                    "")),
                AVERAGE(IF(
                    ISNUMBER(M197:Y197),
                    IF(
                        M$5:Y$5=2,
                        M197:Y197,
                        ""),
                    ""))
            ),
            IF(
                Parameters!$D$17=1,
                IFERROR(
                    IF(
                        OR(
                            IF(
                                ISNUMBER(M197:Y197),
                                IF(
                                    M$5:Y$5=1,
                                    M197:Y197,
                                    ""),
                                "")
                            =0),
                        0,
                        GEOMEAN(IF(
                            ISNUMBER(M197:Y197),
                            IF(
                                M$5:Y$5=1,
                                M197:Y197,
                                ""),
                            ""))
                    ),
                    IF(
                        OR(IF(
                            ISNUMBER(M197:Y197),
                            IF(
                                M$5:Y$5=2,
                                M197:Y197,
                                ""),
                            "")
                            =0),
                        0,
                        GEOMEAN(IF(
                            ISNUMBER(M197:Y197),
                            IF(
                                M$5:Y$5=2,
                                M197:Y197,
                                ""),
                            "")))
                )
            )
        )
    )
)</f>
        <v>0</v>
      </c>
      <c r="J197" s="242">
        <v>46281</v>
      </c>
      <c r="K197" s="242">
        <v>46281</v>
      </c>
      <c r="L197" s="91" t="s">
        <v>320</v>
      </c>
      <c r="M197" s="192">
        <v>9</v>
      </c>
      <c r="N197" s="192" t="s">
        <v>409</v>
      </c>
      <c r="O197" s="192">
        <v>0</v>
      </c>
      <c r="P197" s="192" t="s">
        <v>409</v>
      </c>
      <c r="Q197" s="192">
        <v>6.3</v>
      </c>
      <c r="R197" s="192">
        <v>-1.0449999999999999</v>
      </c>
      <c r="S197" s="192">
        <v>-1.17</v>
      </c>
      <c r="T197" s="192" t="s">
        <v>409</v>
      </c>
      <c r="U197"/>
      <c r="V197"/>
      <c r="W197"/>
      <c r="X197"/>
      <c r="Y197" s="192"/>
      <c r="Z197" s="192"/>
      <c r="AF197" s="34"/>
      <c r="AG197" s="34"/>
      <c r="AH197" s="34"/>
      <c r="AI197" s="34"/>
      <c r="AJ197" s="34"/>
      <c r="AK197" s="34"/>
      <c r="AL197" s="195"/>
      <c r="AM197" s="195"/>
      <c r="AN197" s="80"/>
      <c r="AO197" s="80"/>
      <c r="AP197" s="80"/>
      <c r="AQ197" s="35"/>
    </row>
    <row r="198" spans="1:53" x14ac:dyDescent="0.2">
      <c r="A198" s="84">
        <v>191</v>
      </c>
      <c r="B198" s="84" t="str">
        <f ca="1"/>
        <v>Thailand</v>
      </c>
      <c r="C198" s="84" t="str">
        <f ca="1"/>
        <v>THA</v>
      </c>
      <c r="D198" s="84" t="str">
        <f ca="1"/>
        <v>EAS           East Asia &amp; Pacific</v>
      </c>
      <c r="E198" s="84" t="str">
        <f ca="1"/>
        <v>IBRD</v>
      </c>
      <c r="F198" s="190" t="str">
        <f t="shared" ca="1" si="6"/>
        <v/>
      </c>
      <c r="G198" s="80">
        <f>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$M$4:$Y$4,
                    (M198:Y198),
                    "")),
            1,
            0))
        =0,
    NA(),
    IF(
        Parameters!$D$15=1,
        IF(
            SUM(--(ISNUMBER(IF($M$4:$Y$4=1,(M198:Y198),""))))&gt;0,
            MAX(IF(
                ISNUMBER(M198:Y198),
                IF(
                    M$4:Y$4=1,
                    M198:Y198,
                    ""),
                "")),
            MAX(IF(
                ISNUMBER(M198:Y198),
                IF(
                    M$4:Y$4=2,
                    M198:Y198,
                    ""),
                ""))
        ),
        IF(
            Parameters!$D$16=1,
            IFERROR(
                AVERAGE(IF(
                    ISNUMBER(M198:Y198),
                    IF(
                        M$4:Y$4=1,
                        M198:Y198,
                        ""),
                    "")),
                AVERAGE(IF(
                    ISNUMBER(M198:Y198),
                    IF(
                        M$4:Y$4=2,
                        M198:Y198,
                        ""),
                    ""))
            ),
            IF(
                Parameters!$D$17=1,
                IFERROR(
                    IF(
                        OR(
                            IF(
                                ISNUMBER(M198:Y198),
                                IF(
                                    M$4:Y$4=1,
                                    M198:Y198,
                                    ""),
                                "")
                            =0),
                        0,
                        GEOMEAN(IF(
                            ISNUMBER(M198:Y198),
                            IF(
                                M$4:Y$4=1,
                                M198:Y198,
                                ""),
                            ""))
                    ),
                    IF(
                        OR(IF(
                            ISNUMBER(M198:Y198),
                            IF(
                                M$4:Y$4=2,
                                M198:Y198,
                                ""),
                            "")
                            =0),
                        0,
                        GEOMEAN(IF(
                            ISNUMBER(M198:Y198),
                            IF(
                                M$4:Y$4=2,
                                M198:Y198,
                                ""),
                            "")))
                )
            )
        )
    )
)</f>
        <v>2.4285714285714199</v>
      </c>
      <c r="I198" s="191" cm="1">
        <f t="array" ref="I198">IF(
    SUM(IF(
            ISNUMBER(
                IF(
                    $M$5:$Y$5,
                    (M198:Y198),
                    "")),
            1,
            0))
        =0,
    NA(),
    IF(
        Parameters!$D$15=1,
        IF(
            SUM(--(ISNUMBER(IF($M$5:$Y$5=1,(M198:Y198),""))))&gt;0,
            MAX(IF(
                ISNUMBER(M198:Y198),
                IF(
                    M$5:Y$5=1,
                    M198:Y198,
                    ""),
                "")),
            MAX(IF(
                ISNUMBER(M198:Y198),
                IF(
                    M$5:Y$5=2,
                    M198:Y198,
                    ""),
                ""))
        ),
        IF(
            Parameters!$D$16=1,
            IFERROR(
                AVERAGE(IF(
                    ISNUMBER(M198:Y198),
                    IF(
                        M$5:Y$5=1,
                        M198:Y198,
                        ""),
                    "")),
                AVERAGE(IF(
                    ISNUMBER(M198:Y198),
                    IF(
                        M$5:Y$5=2,
                        M198:Y198,
                        ""),
                    ""))
            ),
            IF(
                Parameters!$D$17=1,
                IFERROR(
                    IF(
                        OR(
                            IF(
                                ISNUMBER(M198:Y198),
                                IF(
                                    M$5:Y$5=1,
                                    M198:Y198,
                                    ""),
                                "")
                            =0),
                        0,
                        GEOMEAN(IF(
                            ISNUMBER(M198:Y198),
                            IF(
                                M$5:Y$5=1,
                                M198:Y198,
                                ""),
                            ""))
                    ),
                    IF(
                        OR(IF(
                            ISNUMBER(M198:Y198),
                            IF(
                                M$5:Y$5=2,
                                M198:Y198,
                                ""),
                            "")
                            =0),
                        0,
                        GEOMEAN(IF(
                            ISNUMBER(M198:Y198),
                            IF(
                                M$5:Y$5=2,
                                M198:Y198,
                                ""),
                            "")))
                )
            )
        )
    )
)</f>
        <v>0</v>
      </c>
      <c r="J198" s="242">
        <v>45765</v>
      </c>
      <c r="K198" s="242">
        <v>45219</v>
      </c>
      <c r="L198" s="91" t="s">
        <v>322</v>
      </c>
      <c r="M198" s="192">
        <v>2.4285714285714199</v>
      </c>
      <c r="N198" s="192">
        <v>0</v>
      </c>
      <c r="O198" s="192">
        <v>0</v>
      </c>
      <c r="P198" s="192" t="s">
        <v>409</v>
      </c>
      <c r="Q198" s="192">
        <v>1.7</v>
      </c>
      <c r="R198" s="192">
        <v>-5.0000000000000001E-3</v>
      </c>
      <c r="S198" s="192">
        <v>0</v>
      </c>
      <c r="T198" s="192" t="s">
        <v>409</v>
      </c>
      <c r="U198"/>
      <c r="V198"/>
      <c r="W198"/>
      <c r="X198"/>
      <c r="AF198" s="80"/>
      <c r="AG198" s="80"/>
      <c r="AH198" s="80"/>
      <c r="AI198" s="80"/>
      <c r="AJ198" s="80"/>
      <c r="AK198" s="80"/>
      <c r="AL198" s="80"/>
      <c r="AM198" s="80"/>
      <c r="AN198" s="80"/>
      <c r="AO198" s="80"/>
      <c r="AP198" s="80"/>
      <c r="AQ198" s="81"/>
      <c r="AR198" s="81"/>
    </row>
    <row r="199" spans="1:53" x14ac:dyDescent="0.2">
      <c r="A199" s="84">
        <v>192</v>
      </c>
      <c r="B199" s="84" t="str">
        <f ca="1"/>
        <v>Tajikistan</v>
      </c>
      <c r="C199" s="84" t="str">
        <f ca="1"/>
        <v>TJK</v>
      </c>
      <c r="D199" s="84" t="str">
        <f ca="1"/>
        <v>ECS           Europe &amp; Central Asia</v>
      </c>
      <c r="E199" s="84" t="str">
        <f ca="1"/>
        <v>IDA</v>
      </c>
      <c r="F199" s="190" t="str">
        <f t="shared" ca="1" si="6"/>
        <v/>
      </c>
      <c r="G199" s="80">
        <f>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0</v>
      </c>
      <c r="H199" s="80" cm="1">
        <f t="array" ref="H199">IF(
    SUM(IF(
            ISNUMBER(
                IF(
                    $M$4:$Y$4,
                    (M199:Y199),
                    "")),
            1,
            0))
        =0,
    NA(),
    IF(
        Parameters!$D$15=1,
        IF(
            SUM(--(ISNUMBER(IF($M$4:$Y$4=1,(M199:Y199),""))))&gt;0,
            MAX(IF(
                ISNUMBER(M199:Y199),
                IF(
                    M$4:Y$4=1,
                    M199:Y199,
                    ""),
                "")),
            MAX(IF(
                ISNUMBER(M199:Y199),
                IF(
                    M$4:Y$4=2,
                    M199:Y199,
                    ""),
                ""))
        ),
        IF(
            Parameters!$D$16=1,
            IFERROR(
                AVERAGE(IF(
                    ISNUMBER(M199:Y199),
                    IF(
                        M$4:Y$4=1,
                        M199:Y199,
                        ""),
                    "")),
                AVERAGE(IF(
                    ISNUMBER(M199:Y199),
                    IF(
                        M$4:Y$4=2,
                        M199:Y199,
                        ""),
                    ""))
            ),
            IF(
                Parameters!$D$17=1,
                IFERROR(
                    IF(
                        OR(
                            IF(
                                ISNUMBER(M199:Y199),
                                IF(
                                    M$4:Y$4=1,
                                    M199:Y199,
                                    ""),
                                "")
                            =0),
                        0,
                        GEOMEAN(IF(
                            ISNUMBER(M199:Y199),
                            IF(
                                M$4:Y$4=1,
                                M199:Y199,
                                ""),
                            ""))
                    ),
                    IF(
                        OR(IF(
                            ISNUMBER(M199:Y199),
                            IF(
                                M$4:Y$4=2,
                                M199:Y199,
                                ""),
                            "")
                            =0),
                        0,
                        GEOMEAN(IF(
                            ISNUMBER(M199:Y199),
                            IF(
                                M$4:Y$4=2,
                                M199:Y199,
                                ""),
                            "")))
                )
            )
        )
    )
)</f>
        <v>6.8571428571428497</v>
      </c>
      <c r="I199" s="191" cm="1">
        <f t="array" ref="I199">IF(
    SUM(IF(
            ISNUMBER(
                IF(
                    $M$5:$Y$5,
                    (M199:Y199),
                    "")),
            1,
            0))
        =0,
    NA(),
    IF(
        Parameters!$D$15=1,
        IF(
            SUM(--(ISNUMBER(IF($M$5:$Y$5=1,(M199:Y199),""))))&gt;0,
            MAX(IF(
                ISNUMBER(M199:Y199),
                IF(
                    M$5:Y$5=1,
                    M199:Y199,
                    ""),
                "")),
            MAX(IF(
                ISNUMBER(M199:Y199),
                IF(
                    M$5:Y$5=2,
                    M199:Y199,
                    ""),
                ""))
        ),
        IF(
            Parameters!$D$16=1,
            IFERROR(
                AVERAGE(IF(
                    ISNUMBER(M199:Y199),
                    IF(
                        M$5:Y$5=1,
                        M199:Y199,
                        ""),
                    "")),
                AVERAGE(IF(
                    ISNUMBER(M199:Y199),
                    IF(
                        M$5:Y$5=2,
                        M199:Y199,
                        ""),
                    ""))
            ),
            IF(
                Parameters!$D$17=1,
                IFERROR(
                    IF(
                        OR(
                            IF(
                                ISNUMBER(M199:Y199),
                                IF(
                                    M$5:Y$5=1,
                                    M199:Y199,
                                    ""),
                                "")
                            =0),
                        0,
                        GEOMEAN(IF(
                            ISNUMBER(M199:Y199),
                            IF(
                                M$5:Y$5=1,
                                M199:Y199,
                                ""),
                            ""))
                    ),
                    IF(
                        OR(IF(
                            ISNUMBER(M199:Y199),
                            IF(
                                M$5:Y$5=2,
                                M199:Y199,
                                ""),
                            "")
                            =0),
                        0,
                        GEOMEAN(IF(
                            ISNUMBER(M199:Y199),
                            IF(
                                M$5:Y$5=2,
                                M199:Y199,
                                ""),
                            "")))
                )
            )
        )
    )
)</f>
        <v>0</v>
      </c>
      <c r="J199" s="242">
        <v>46281</v>
      </c>
      <c r="K199" s="242">
        <v>46281</v>
      </c>
      <c r="L199" s="91" t="s">
        <v>324</v>
      </c>
      <c r="M199" s="192">
        <v>6.8571428571428497</v>
      </c>
      <c r="N199" s="192" t="s">
        <v>409</v>
      </c>
      <c r="O199" s="192">
        <v>0</v>
      </c>
      <c r="P199" s="192" t="s">
        <v>409</v>
      </c>
      <c r="Q199" s="192">
        <v>4.8</v>
      </c>
      <c r="R199" s="192">
        <v>-0.86499999999999999</v>
      </c>
      <c r="S199" s="192">
        <v>-0.62</v>
      </c>
      <c r="T199" s="192" t="s">
        <v>409</v>
      </c>
      <c r="U199"/>
      <c r="V199"/>
      <c r="W199"/>
      <c r="X199"/>
      <c r="AF199" s="80"/>
      <c r="AG199" s="80"/>
      <c r="AH199" s="80"/>
      <c r="AI199" s="80"/>
      <c r="AJ199" s="80"/>
      <c r="AK199" s="80"/>
      <c r="AL199" s="80"/>
      <c r="AM199" s="80"/>
      <c r="AN199" s="80"/>
      <c r="AO199" s="80"/>
      <c r="AP199" s="80"/>
      <c r="AQ199" s="80"/>
      <c r="AR199" s="81"/>
      <c r="AS199" s="81"/>
      <c r="AT199" s="81"/>
      <c r="AU199" s="81"/>
      <c r="AV199" s="81"/>
      <c r="AW199" s="81"/>
      <c r="AX199" s="81"/>
      <c r="AY199" s="81"/>
      <c r="AZ199" s="81"/>
      <c r="BA199" s="81"/>
    </row>
    <row r="200" spans="1:53" x14ac:dyDescent="0.2">
      <c r="A200" s="84">
        <v>193</v>
      </c>
      <c r="B200" s="84" t="str">
        <f ca="1"/>
        <v>Turkmenistan</v>
      </c>
      <c r="C200" s="84" t="str">
        <f ca="1"/>
        <v>TKM</v>
      </c>
      <c r="D200" s="84" t="str">
        <f ca="1"/>
        <v>ECS           Europe &amp; Central Asia</v>
      </c>
      <c r="E200" s="84" t="str">
        <f ca="1"/>
        <v>IBRD</v>
      </c>
      <c r="F200" s="190" t="str">
        <f t="shared" ca="1" si="6"/>
        <v/>
      </c>
      <c r="G200" s="80">
        <f>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0</v>
      </c>
      <c r="H200" s="80" cm="1">
        <f t="array" ref="H200">IF(
    SUM(IF(
            ISNUMBER(
                IF(
                    $M$4:$Y$4,
                    (M200:Y200),
                    "")),
            1,
            0))
        =0,
    NA(),
    IF(
        Parameters!$D$15=1,
        IF(
            SUM(--(ISNUMBER(IF($M$4:$Y$4=1,(M200:Y200),""))))&gt;0,
            MAX(IF(
                ISNUMBER(M200:Y200),
                IF(
                    M$4:Y$4=1,
                    M200:Y200,
                    ""),
                "")),
            MAX(IF(
                ISNUMBER(M200:Y200),
                IF(
                    M$4:Y$4=2,
                    M200:Y200,
                    ""),
                ""))
        ),
        IF(
            Parameters!$D$16=1,
            IFERROR(
                AVERAGE(IF(
                    ISNUMBER(M200:Y200),
                    IF(
                        M$4:Y$4=1,
                        M200:Y200,
                        ""),
                    "")),
                AVERAGE(IF(
                    ISNUMBER(M200:Y200),
                    IF(
                        M$4:Y$4=2,
                        M200:Y200,
                        ""),
                    ""))
            ),
            IF(
                Parameters!$D$17=1,
                IFERROR(
                    IF(
                        OR(
                            IF(
                                ISNUMBER(M200:Y200),
                                IF(
                                    M$4:Y$4=1,
                                    M200:Y200,
                                    ""),
                                "")
                            =0),
                        0,
                        GEOMEAN(IF(
                            ISNUMBER(M200:Y200),
                            IF(
                                M$4:Y$4=1,
                                M200:Y200,
                                ""),
                            ""))
                    ),
                    IF(
                        OR(IF(
                            ISNUMBER(M200:Y200),
                            IF(
                                M$4:Y$4=2,
                                M200:Y200,
                                ""),
                            "")
                            =0),
                        0,
                        GEOMEAN(IF(
                            ISNUMBER(M200:Y200),
                            IF(
                                M$4:Y$4=2,
                                M200:Y200,
                                ""),
                            "")))
                )
            )
        )
    )
)</f>
        <v>2</v>
      </c>
      <c r="I200" s="191" cm="1">
        <f t="array" ref="I200">IF(
    SUM(IF(
            ISNUMBER(
                IF(
                    $M$5:$Y$5,
                    (M200:Y200),
                    "")),
            1,
            0))
        =0,
    NA(),
    IF(
        Parameters!$D$15=1,
        IF(
            SUM(--(ISNUMBER(IF($M$5:$Y$5=1,(M200:Y200),""))))&gt;0,
            MAX(IF(
                ISNUMBER(M200:Y200),
                IF(
                    M$5:Y$5=1,
                    M200:Y200,
                    ""),
                "")),
            MAX(IF(
                ISNUMBER(M200:Y200),
                IF(
                    M$5:Y$5=2,
                    M200:Y200,
                    ""),
                ""))
        ),
        IF(
            Parameters!$D$16=1,
            IFERROR(
                AVERAGE(IF(
                    ISNUMBER(M200:Y200),
                    IF(
                        M$5:Y$5=1,
                        M200:Y200,
                        ""),
                    "")),
                AVERAGE(IF(
                    ISNUMBER(M200:Y200),
                    IF(
                        M$5:Y$5=2,
                        M200:Y200,
                        ""),
                    ""))
            ),
            IF(
                Parameters!$D$17=1,
                IFERROR(
                    IF(
                        OR(
                            IF(
                                ISNUMBER(M200:Y200),
                                IF(
                                    M$5:Y$5=1,
                                    M200:Y200,
                                    ""),
                                "")
                            =0),
                        0,
                        GEOMEAN(IF(
                            ISNUMBER(M200:Y200),
                            IF(
                                M$5:Y$5=1,
                                M200:Y200,
                                ""),
                            ""))
                    ),
                    IF(
                        OR(IF(
                            ISNUMBER(M200:Y200),
                            IF(
                                M$5:Y$5=2,
                                M200:Y200,
                                ""),
                            "")
                            =0),
                        0,
                        GEOMEAN(IF(
                            ISNUMBER(M200:Y200),
                            IF(
                                M$5:Y$5=2,
                                M200:Y200,
                                ""),
                            "")))
                )
            )
        )
    )
)</f>
        <v>0</v>
      </c>
      <c r="J200" s="242">
        <v>46281</v>
      </c>
      <c r="K200" s="242">
        <v>46281</v>
      </c>
      <c r="L200" s="91" t="s">
        <v>326</v>
      </c>
      <c r="M200" s="192">
        <v>2</v>
      </c>
      <c r="N200" s="192" t="s">
        <v>409</v>
      </c>
      <c r="O200" s="192">
        <v>0</v>
      </c>
      <c r="P200" s="192" t="s">
        <v>409</v>
      </c>
      <c r="Q200" s="192">
        <v>1.4</v>
      </c>
      <c r="R200" s="192">
        <v>-3.5000000000000003E-2</v>
      </c>
      <c r="S200" s="192">
        <v>-3.99999999999998E-2</v>
      </c>
      <c r="T200" s="192" t="s">
        <v>409</v>
      </c>
      <c r="U200"/>
      <c r="V200"/>
      <c r="W200"/>
      <c r="X200"/>
      <c r="AF200" s="80"/>
      <c r="AG200" s="80"/>
      <c r="AH200" s="80"/>
      <c r="AI200" s="80"/>
      <c r="AJ200" s="80"/>
      <c r="AK200" s="80"/>
      <c r="AL200" s="80"/>
      <c r="AM200" s="80"/>
      <c r="AN200" s="80"/>
      <c r="AO200" s="80"/>
      <c r="AP200" s="80"/>
      <c r="AQ200" s="80"/>
      <c r="AR200" s="81"/>
      <c r="AS200" s="81"/>
      <c r="AT200" s="81"/>
      <c r="AU200" s="81"/>
      <c r="AV200" s="81"/>
      <c r="AW200" s="81"/>
      <c r="AX200" s="81"/>
      <c r="AY200" s="81"/>
      <c r="AZ200" s="81"/>
      <c r="BA200" s="81"/>
    </row>
    <row r="201" spans="1:53" x14ac:dyDescent="0.2">
      <c r="A201" s="84">
        <v>194</v>
      </c>
      <c r="B201" s="84" t="str">
        <f ca="1"/>
        <v>Timor-Leste</v>
      </c>
      <c r="C201" s="84" t="str">
        <f ca="1"/>
        <v>TLS</v>
      </c>
      <c r="D201" s="84" t="str">
        <f ca="1"/>
        <v>EAS           East Asia &amp; Pacific</v>
      </c>
      <c r="E201" s="84" t="str">
        <f ca="1"/>
        <v>Blend</v>
      </c>
      <c r="F201" s="190" t="str">
        <f t="shared" ca="1" si="6"/>
        <v/>
      </c>
      <c r="G201" s="80">
        <f>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0</v>
      </c>
      <c r="H201" s="80" cm="1">
        <f t="array" ref="H201">IF(
    SUM(IF(
            ISNUMBER(
                IF(
                    $M$4:$Y$4,
                    (M201:Y201),
                    "")),
            1,
            0))
        =0,
    NA(),
    IF(
        Parameters!$D$15=1,
        IF(
            SUM(--(ISNUMBER(IF($M$4:$Y$4=1,(M201:Y201),""))))&gt;0,
            MAX(IF(
                ISNUMBER(M201:Y201),
                IF(
                    M$4:Y$4=1,
                    M201:Y201,
                    ""),
                "")),
            MAX(IF(
                ISNUMBER(M201:Y201),
                IF(
                    M$4:Y$4=2,
                    M201:Y201,
                    ""),
                ""))
        ),
        IF(
            Parameters!$D$16=1,
            IFERROR(
                AVERAGE(IF(
                    ISNUMBER(M201:Y201),
                    IF(
                        M$4:Y$4=1,
                        M201:Y201,
                        ""),
                    "")),
                AVERAGE(IF(
                    ISNUMBER(M201:Y201),
                    IF(
                        M$4:Y$4=2,
                        M201:Y201,
                        ""),
                    ""))
            ),
            IF(
                Parameters!$D$17=1,
                IFERROR(
                    IF(
                        OR(
                            IF(
                                ISNUMBER(M201:Y201),
                                IF(
                                    M$4:Y$4=1,
                                    M201:Y201,
                                    ""),
                                "")
                            =0),
                        0,
                        GEOMEAN(IF(
                            ISNUMBER(M201:Y201),
                            IF(
                                M$4:Y$4=1,
                                M201:Y201,
                                ""),
                            ""))
                    ),
                    IF(
                        OR(IF(
                            ISNUMBER(M201:Y201),
                            IF(
                                M$4:Y$4=2,
                                M201:Y201,
                                ""),
                            "")
                            =0),
                        0,
                        GEOMEAN(IF(
                            ISNUMBER(M201:Y201),
                            IF(
                                M$4:Y$4=2,
                                M201:Y201,
                                ""),
                            "")))
                )
            )
        )
    )
)</f>
        <v>8.71428571428571</v>
      </c>
      <c r="I201" s="191" cm="1">
        <f t="array" ref="I201">IF(
    SUM(IF(
            ISNUMBER(
                IF(
                    $M$5:$Y$5,
                    (M201:Y201),
                    "")),
            1,
            0))
        =0,
    NA(),
    IF(
        Parameters!$D$15=1,
        IF(
            SUM(--(ISNUMBER(IF($M$5:$Y$5=1,(M201:Y201),""))))&gt;0,
            MAX(IF(
                ISNUMBER(M201:Y201),
                IF(
                    M$5:Y$5=1,
                    M201:Y201,
                    ""),
                "")),
            MAX(IF(
                ISNUMBER(M201:Y201),
                IF(
                    M$5:Y$5=2,
                    M201:Y201,
                    ""),
                ""))
        ),
        IF(
            Parameters!$D$16=1,
            IFERROR(
                AVERAGE(IF(
                    ISNUMBER(M201:Y201),
                    IF(
                        M$5:Y$5=1,
                        M201:Y201,
                        ""),
                    "")),
                AVERAGE(IF(
                    ISNUMBER(M201:Y201),
                    IF(
                        M$5:Y$5=2,
                        M201:Y201,
                        ""),
                    ""))
            ),
            IF(
                Parameters!$D$17=1,
                IFERROR(
                    IF(
                        OR(
                            IF(
                                ISNUMBER(M201:Y201),
                                IF(
                                    M$5:Y$5=1,
                                    M201:Y201,
                                    ""),
                                "")
                            =0),
                        0,
                        GEOMEAN(IF(
                            ISNUMBER(M201:Y201),
                            IF(
                                M$5:Y$5=1,
                                M201:Y201,
                                ""),
                            ""))
                    ),
                    IF(
                        OR(IF(
                            ISNUMBER(M201:Y201),
                            IF(
                                M$5:Y$5=2,
                                M201:Y201,
                                ""),
                            "")
                            =0),
                        0,
                        GEOMEAN(IF(
                            ISNUMBER(M201:Y201),
                            IF(
                                M$5:Y$5=2,
                                M201:Y201,
                                ""),
                            "")))
                )
            )
        )
    )
)</f>
        <v>0</v>
      </c>
      <c r="J201" s="242">
        <v>46281</v>
      </c>
      <c r="K201" s="242">
        <v>46281</v>
      </c>
      <c r="L201" s="91" t="s">
        <v>328</v>
      </c>
      <c r="M201" s="192">
        <v>8.71428571428571</v>
      </c>
      <c r="N201" s="192" t="s">
        <v>409</v>
      </c>
      <c r="O201" s="192">
        <v>0</v>
      </c>
      <c r="P201" s="192" t="s">
        <v>409</v>
      </c>
      <c r="Q201" s="192">
        <v>6.1</v>
      </c>
      <c r="R201" s="192">
        <v>-1.86500000000001</v>
      </c>
      <c r="S201" s="192">
        <v>-1.27</v>
      </c>
      <c r="T201" s="192" t="s">
        <v>409</v>
      </c>
      <c r="U201"/>
      <c r="V201"/>
      <c r="W201"/>
      <c r="X201"/>
      <c r="AF201" s="181"/>
      <c r="AG201" s="181"/>
      <c r="AH201" s="181"/>
      <c r="AI201" s="181"/>
      <c r="AJ201" s="181"/>
      <c r="AK201" s="181"/>
      <c r="AL201" s="181" t="str">
        <f>IFERROR(INDEX('Data Dictionary'!$I$8:$I$37,MATCH(AL7,'Data Dictionary'!$K$8:$K$37,0)),"")</f>
        <v/>
      </c>
      <c r="AM201" s="80" t="str">
        <f>IFERROR(INDEX('Data Dictionary'!$I$8:$I$33,MATCH(AM7,'Data Dictionary'!$M$8:$M$33,0)),"")</f>
        <v/>
      </c>
      <c r="AN201" s="80" t="str">
        <f>IFERROR(INDEX('Data Dictionary'!$I$8:$I$33,MATCH(AN7,'Data Dictionary'!$M$8:$M$33,0)),"")</f>
        <v/>
      </c>
      <c r="AO201" s="80" t="str">
        <f>IFERROR(INDEX('Data Dictionary'!$I$8:$I$33,MATCH(AO7,'Data Dictionary'!$M$8:$M$33,0)),"")</f>
        <v/>
      </c>
      <c r="AP201" s="80" t="str">
        <f>IFERROR(INDEX('Data Dictionary'!$I$8:$I$33,MATCH(AP7,'Data Dictionary'!$M$8:$M$33,0)),"")</f>
        <v/>
      </c>
      <c r="AQ201" s="181" t="str">
        <f>IFERROR(INDEX('Data Dictionary'!$I$8:$I$33,MATCH(AQ7,'Data Dictionary'!$M$8:$M$33,0)),"")</f>
        <v/>
      </c>
      <c r="AR201" s="181" t="str">
        <f>IFERROR(INDEX('Data Dictionary'!$I$8:$I$33,MATCH(AR7,'Data Dictionary'!$M$8:$M$33,0)),"")</f>
        <v/>
      </c>
      <c r="AS201" s="81"/>
      <c r="AT201" s="81"/>
      <c r="AU201" s="81"/>
      <c r="AV201" s="81"/>
      <c r="AW201" s="81"/>
      <c r="AX201" s="81"/>
      <c r="AY201" s="81"/>
      <c r="AZ201" s="81"/>
      <c r="BA201" s="81"/>
    </row>
    <row r="202" spans="1:53" x14ac:dyDescent="0.2">
      <c r="A202" s="84">
        <v>195</v>
      </c>
      <c r="B202" s="84" t="str">
        <f ca="1"/>
        <v>Tonga</v>
      </c>
      <c r="C202" s="84" t="str">
        <f ca="1"/>
        <v>TON</v>
      </c>
      <c r="D202" s="84" t="str">
        <f ca="1"/>
        <v>EAS           East Asia &amp; Pacific</v>
      </c>
      <c r="E202" s="84" t="str">
        <f ca="1"/>
        <v>IDA</v>
      </c>
      <c r="F202" s="190" t="str">
        <f t="shared" ca="1" si="6"/>
        <v/>
      </c>
      <c r="G202" s="80">
        <f>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0</v>
      </c>
      <c r="H202" s="80" cm="1">
        <f t="array" ref="H202">IF(
    SUM(IF(
            ISNUMBER(
                IF(
                    $M$4:$Y$4,
                    (M202:Y202),
                    "")),
            1,
            0))
        =0,
    NA(),
    IF(
        Parameters!$D$15=1,
        IF(
            SUM(--(ISNUMBER(IF($M$4:$Y$4=1,(M202:Y202),""))))&gt;0,
            MAX(IF(
                ISNUMBER(M202:Y202),
                IF(
                    M$4:Y$4=1,
                    M202:Y202,
                    ""),
                "")),
            MAX(IF(
                ISNUMBER(M202:Y202),
                IF(
                    M$4:Y$4=2,
                    M202:Y202,
                    ""),
                ""))
        ),
        IF(
            Parameters!$D$16=1,
            IFERROR(
                AVERAGE(IF(
                    ISNUMBER(M202:Y202),
                    IF(
                        M$4:Y$4=1,
                        M202:Y202,
                        ""),
                    "")),
                AVERAGE(IF(
                    ISNUMBER(M202:Y202),
                    IF(
                        M$4:Y$4=2,
                        M202:Y202,
                        ""),
                    ""))
            ),
            IF(
                Parameters!$D$17=1,
                IFERROR(
                    IF(
                        OR(
                            IF(
                                ISNUMBER(M202:Y202),
                                IF(
                                    M$4:Y$4=1,
                                    M202:Y202,
                                    ""),
                                "")
                            =0),
                        0,
                        GEOMEAN(IF(
                            ISNUMBER(M202:Y202),
                            IF(
                                M$4:Y$4=1,
                                M202:Y202,
                                ""),
                            ""))
                    ),
                    IF(
                        OR(IF(
                            ISNUMBER(M202:Y202),
                            IF(
                                M$4:Y$4=2,
                                M202:Y202,
                                ""),
                            "")
                            =0),
                        0,
                        GEOMEAN(IF(
                            ISNUMBER(M202:Y202),
                            IF(
                                M$4:Y$4=2,
                                M202:Y202,
                                ""),
                            "")))
                )
            )
        )
    )
)</f>
        <v>6</v>
      </c>
      <c r="I202" s="191" cm="1">
        <f t="array" ref="I202">IF(
    SUM(IF(
            ISNUMBER(
                IF(
                    $M$5:$Y$5,
                    (M202:Y202),
                    "")),
            1,
            0))
        =0,
    NA(),
    IF(
        Parameters!$D$15=1,
        IF(
            SUM(--(ISNUMBER(IF($M$5:$Y$5=1,(M202:Y202),""))))&gt;0,
            MAX(IF(
                ISNUMBER(M202:Y202),
                IF(
                    M$5:Y$5=1,
                    M202:Y202,
                    ""),
                "")),
            MAX(IF(
                ISNUMBER(M202:Y202),
                IF(
                    M$5:Y$5=2,
                    M202:Y202,
                    ""),
                ""))
        ),
        IF(
            Parameters!$D$16=1,
            IFERROR(
                AVERAGE(IF(
                    ISNUMBER(M202:Y202),
                    IF(
                        M$5:Y$5=1,
                        M202:Y202,
                        ""),
                    "")),
                AVERAGE(IF(
                    ISNUMBER(M202:Y202),
                    IF(
                        M$5:Y$5=2,
                        M202:Y202,
                        ""),
                    ""))
            ),
            IF(
                Parameters!$D$17=1,
                IFERROR(
                    IF(
                        OR(
                            IF(
                                ISNUMBER(M202:Y202),
                                IF(
                                    M$5:Y$5=1,
                                    M202:Y202,
                                    ""),
                                "")
                            =0),
                        0,
                        GEOMEAN(IF(
                            ISNUMBER(M202:Y202),
                            IF(
                                M$5:Y$5=1,
                                M202:Y202,
                                ""),
                            ""))
                    ),
                    IF(
                        OR(IF(
                            ISNUMBER(M202:Y202),
                            IF(
                                M$5:Y$5=2,
                                M202:Y202,
                                ""),
                            "")
                            =0),
                        0,
                        GEOMEAN(IF(
                            ISNUMBER(M202:Y202),
                            IF(
                                M$5:Y$5=2,
                                M202:Y202,
                                ""),
                            "")))
                )
            )
        )
    )
)</f>
        <v>0</v>
      </c>
      <c r="J202" s="242">
        <v>46281</v>
      </c>
      <c r="K202" s="242">
        <v>46281</v>
      </c>
      <c r="L202" s="91" t="s">
        <v>330</v>
      </c>
      <c r="M202" s="192">
        <v>6</v>
      </c>
      <c r="N202" s="192" t="s">
        <v>409</v>
      </c>
      <c r="O202" s="192">
        <v>0</v>
      </c>
      <c r="P202" s="192" t="s">
        <v>409</v>
      </c>
      <c r="Q202" s="192">
        <v>4.2</v>
      </c>
      <c r="R202" s="192">
        <v>-0.1</v>
      </c>
      <c r="S202" s="192">
        <v>-4.9999999999999697E-3</v>
      </c>
      <c r="T202" s="192" t="s">
        <v>409</v>
      </c>
      <c r="U202"/>
      <c r="V202"/>
      <c r="W202"/>
      <c r="X202"/>
      <c r="AF202" s="181"/>
      <c r="AG202" s="181"/>
      <c r="AH202" s="181"/>
      <c r="AI202" s="181"/>
      <c r="AJ202" s="181"/>
      <c r="AK202" s="181"/>
      <c r="AL202" s="181" t="str">
        <f>IFERROR(INDEX('Data Dictionary'!$J$8:$J$37,MATCH(AL7,'Data Dictionary'!$K$8:$K$37,0)),"")</f>
        <v/>
      </c>
      <c r="AM202" s="80" t="str">
        <f>IFERROR(INDEX('Data Dictionary'!$J$8:$J$33,MATCH(AM7,'Data Dictionary'!$M$8:$M$33,0)),"")</f>
        <v/>
      </c>
      <c r="AN202" s="80" t="str">
        <f>IFERROR(INDEX('Data Dictionary'!$J$8:$J$33,MATCH(AN7,'Data Dictionary'!$M$8:$M$33,0)),"")</f>
        <v/>
      </c>
      <c r="AO202" s="80" t="str">
        <f>IFERROR(INDEX('Data Dictionary'!$J$8:$J$33,MATCH(AO7,'Data Dictionary'!$M$8:$M$33,0)),"")</f>
        <v/>
      </c>
      <c r="AP202" s="80" t="str">
        <f>IFERROR(INDEX('Data Dictionary'!$J$8:$J$33,MATCH(AP7,'Data Dictionary'!$M$8:$M$33,0)),"")</f>
        <v/>
      </c>
      <c r="AQ202" s="181" t="str">
        <f>IFERROR(INDEX('Data Dictionary'!$J$8:$J$33,MATCH(AQ7,'Data Dictionary'!$M$8:$M$33,0)),"")</f>
        <v/>
      </c>
      <c r="AR202" s="181" t="str">
        <f>IFERROR(INDEX('Data Dictionary'!$J$8:$J$33,MATCH(AR7,'Data Dictionary'!$M$8:$M$33,0)),"")</f>
        <v/>
      </c>
      <c r="AS202" s="81"/>
      <c r="AT202" s="81"/>
      <c r="AU202" s="81"/>
      <c r="AV202" s="81"/>
      <c r="AW202" s="81"/>
      <c r="AX202" s="81"/>
      <c r="AY202" s="81"/>
      <c r="AZ202" s="81"/>
      <c r="BA202" s="81"/>
    </row>
    <row r="203" spans="1:53" x14ac:dyDescent="0.2">
      <c r="A203" s="84">
        <v>196</v>
      </c>
      <c r="B203" s="84" t="str">
        <f ca="1"/>
        <v>Trinidad and Tobago</v>
      </c>
      <c r="C203" s="84" t="str">
        <f ca="1"/>
        <v>TTO</v>
      </c>
      <c r="D203" s="84" t="str">
        <f ca="1"/>
        <v>LCN           Latin America &amp; Caribbean</v>
      </c>
      <c r="E203" s="84" t="str">
        <f ca="1"/>
        <v>IBRD</v>
      </c>
      <c r="F203" s="190" t="str">
        <f t="shared" ca="1" si="6"/>
        <v/>
      </c>
      <c r="G203" s="80">
        <f>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0.70101966550772832</v>
      </c>
      <c r="H203" s="80" cm="1">
        <f t="array" ref="H203">IF(
    SUM(IF(
            ISNUMBER(
                IF(
                    $M$4:$Y$4,
                    (M203:Y203),
                    "")),
            1,
            0))
        =0,
    NA(),
    IF(
        Parameters!$D$15=1,
        IF(
            SUM(--(ISNUMBER(IF($M$4:$Y$4=1,(M203:Y203),""))))&gt;0,
            MAX(IF(
                ISNUMBER(M203:Y203),
                IF(
                    M$4:Y$4=1,
                    M203:Y203,
                    ""),
                "")),
            MAX(IF(
                ISNUMBER(M203:Y203),
                IF(
                    M$4:Y$4=2,
                    M203:Y203,
                    ""),
                ""))
        ),
        IF(
            Parameters!$D$16=1,
            IFERROR(
                AVERAGE(IF(
                    ISNUMBER(M203:Y203),
                    IF(
                        M$4:Y$4=1,
                        M203:Y203,
                        ""),
                    "")),
                AVERAGE(IF(
                    ISNUMBER(M203:Y203),
                    IF(
                        M$4:Y$4=2,
                        M203:Y203,
                        ""),
                    ""))
            ),
            IF(
                Parameters!$D$17=1,
                IFERROR(
                    IF(
                        OR(
                            IF(
                                ISNUMBER(M203:Y203),
                                IF(
                                    M$4:Y$4=1,
                                    M203:Y203,
                                    ""),
                                "")
                            =0),
                        0,
                        GEOMEAN(IF(
                            ISNUMBER(M203:Y203),
                            IF(
                                M$4:Y$4=1,
                                M203:Y203,
                                ""),
                            ""))
                    ),
                    IF(
                        OR(IF(
                            ISNUMBER(M203:Y203),
                            IF(
                                M$4:Y$4=2,
                                M203:Y203,
                                ""),
                            "")
                            =0),
                        0,
                        GEOMEAN(IF(
                            ISNUMBER(M203:Y203),
                            IF(
                                M$4:Y$4=2,
                                M203:Y203,
                                ""),
                            "")))
                )
            )
        )
    )
)</f>
        <v>2.8571428571428501</v>
      </c>
      <c r="I203" s="191" cm="1">
        <f t="array" ref="I203">IF(
    SUM(IF(
            ISNUMBER(
                IF(
                    $M$5:$Y$5,
                    (M203:Y203),
                    "")),
            1,
            0))
        =0,
    NA(),
    IF(
        Parameters!$D$15=1,
        IF(
            SUM(--(ISNUMBER(IF($M$5:$Y$5=1,(M203:Y203),""))))&gt;0,
            MAX(IF(
                ISNUMBER(M203:Y203),
                IF(
                    M$5:Y$5=1,
                    M203:Y203,
                    ""),
                "")),
            MAX(IF(
                ISNUMBER(M203:Y203),
                IF(
                    M$5:Y$5=2,
                    M203:Y203,
                    ""),
                ""))
        ),
        IF(
            Parameters!$D$16=1,
            IFERROR(
                AVERAGE(IF(
                    ISNUMBER(M203:Y203),
                    IF(
                        M$5:Y$5=1,
                        M203:Y203,
                        ""),
                    "")),
                AVERAGE(IF(
                    ISNUMBER(M203:Y203),
                    IF(
                        M$5:Y$5=2,
                        M203:Y203,
                        ""),
                    ""))
            ),
            IF(
                Parameters!$D$17=1,
                IFERROR(
                    IF(
                        OR(
                            IF(
                                ISNUMBER(M203:Y203),
                                IF(
                                    M$5:Y$5=1,
                                    M203:Y203,
                                    ""),
                                "")
                            =0),
                        0,
                        GEOMEAN(IF(
                            ISNUMBER(M203:Y203),
                            IF(
                                M$5:Y$5=1,
                                M203:Y203,
                                ""),
                            ""))
                    ),
                    IF(
                        OR(IF(
                            ISNUMBER(M203:Y203),
                            IF(
                                M$5:Y$5=2,
                                M203:Y203,
                                ""),
                            "")
                            =0),
                        0,
                        GEOMEAN(IF(
                            ISNUMBER(M203:Y203),
                            IF(
                                M$5:Y$5=2,
                                M203:Y203,
                                ""),
                            "")))
                )
            )
        )
    )
)</f>
        <v>0.17199999999999899</v>
      </c>
      <c r="J203" s="242">
        <v>46281</v>
      </c>
      <c r="K203" s="242">
        <v>45023</v>
      </c>
      <c r="L203" s="91" t="s">
        <v>332</v>
      </c>
      <c r="M203" s="192">
        <v>2.8571428571428501</v>
      </c>
      <c r="N203" s="192">
        <v>0.17199999999999899</v>
      </c>
      <c r="O203" s="192">
        <v>0</v>
      </c>
      <c r="P203" s="192" t="s">
        <v>409</v>
      </c>
      <c r="Q203" s="192">
        <v>2</v>
      </c>
      <c r="R203" s="192">
        <v>0</v>
      </c>
      <c r="S203" s="192">
        <v>0</v>
      </c>
      <c r="T203" s="192" t="s">
        <v>409</v>
      </c>
      <c r="U203"/>
      <c r="V203"/>
      <c r="W203"/>
      <c r="X203"/>
      <c r="AF203" s="80"/>
      <c r="AG203" s="80"/>
      <c r="AH203" s="80"/>
      <c r="AI203" s="80"/>
      <c r="AJ203" s="80"/>
      <c r="AK203" s="80"/>
      <c r="AL203" s="80"/>
      <c r="AM203" s="80"/>
      <c r="AN203" s="80"/>
      <c r="AO203" s="80"/>
      <c r="AP203" s="80"/>
      <c r="AQ203" s="80"/>
      <c r="AR203" s="81"/>
      <c r="AS203" s="81"/>
      <c r="AT203" s="81"/>
      <c r="AU203" s="81"/>
      <c r="AV203" s="81"/>
      <c r="AW203" s="81"/>
      <c r="AX203" s="81"/>
      <c r="AY203" s="81"/>
      <c r="AZ203" s="81"/>
      <c r="BA203" s="81"/>
    </row>
    <row r="204" spans="1:53" x14ac:dyDescent="0.2">
      <c r="A204" s="84">
        <v>197</v>
      </c>
      <c r="B204" s="84" t="str">
        <f ca="1"/>
        <v>Tunisia</v>
      </c>
      <c r="C204" s="84" t="str">
        <f ca="1"/>
        <v>TUN</v>
      </c>
      <c r="D204" s="84" t="str">
        <f ca="1"/>
        <v>MEA           Middle East &amp; North Africa</v>
      </c>
      <c r="E204" s="84" t="str">
        <f ca="1"/>
        <v>IBRD</v>
      </c>
      <c r="F204" s="190" t="str">
        <f t="shared" ca="1" si="6"/>
        <v/>
      </c>
      <c r="G204" s="80">
        <f>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0</v>
      </c>
      <c r="H204" s="80" cm="1">
        <f t="array" ref="H204">IF(
    SUM(IF(
            ISNUMBER(
                IF(
                    $M$4:$Y$4,
                    (M204:Y204),
                    "")),
            1,
            0))
        =0,
    NA(),
    IF(
        Parameters!$D$15=1,
        IF(
            SUM(--(ISNUMBER(IF($M$4:$Y$4=1,(M204:Y204),""))))&gt;0,
            MAX(IF(
                ISNUMBER(M204:Y204),
                IF(
                    M$4:Y$4=1,
                    M204:Y204,
                    ""),
                "")),
            MAX(IF(
                ISNUMBER(M204:Y204),
                IF(
                    M$4:Y$4=2,
                    M204:Y204,
                    ""),
                ""))
        ),
        IF(
            Parameters!$D$16=1,
            IFERROR(
                AVERAGE(IF(
                    ISNUMBER(M204:Y204),
                    IF(
                        M$4:Y$4=1,
                        M204:Y204,
                        ""),
                    "")),
                AVERAGE(IF(
                    ISNUMBER(M204:Y204),
                    IF(
                        M$4:Y$4=2,
                        M204:Y204,
                        ""),
                    ""))
            ),
            IF(
                Parameters!$D$17=1,
                IFERROR(
                    IF(
                        OR(
                            IF(
                                ISNUMBER(M204:Y204),
                                IF(
                                    M$4:Y$4=1,
                                    M204:Y204,
                                    ""),
                                "")
                            =0),
                        0,
                        GEOMEAN(IF(
                            ISNUMBER(M204:Y204),
                            IF(
                                M$4:Y$4=1,
                                M204:Y204,
                                ""),
                            ""))
                    ),
                    IF(
                        OR(IF(
                            ISNUMBER(M204:Y204),
                            IF(
                                M$4:Y$4=2,
                                M204:Y204,
                                ""),
                            "")
                            =0),
                        0,
                        GEOMEAN(IF(
                            ISNUMBER(M204:Y204),
                            IF(
                                M$4:Y$4=2,
                                M204:Y204,
                                ""),
                            "")))
                )
            )
        )
    )
)</f>
        <v>4.1428571428571397</v>
      </c>
      <c r="I204" s="191" cm="1">
        <f t="array" ref="I204">IF(
    SUM(IF(
            ISNUMBER(
                IF(
                    $M$5:$Y$5,
                    (M204:Y204),
                    "")),
            1,
            0))
        =0,
    NA(),
    IF(
        Parameters!$D$15=1,
        IF(
            SUM(--(ISNUMBER(IF($M$5:$Y$5=1,(M204:Y204),""))))&gt;0,
            MAX(IF(
                ISNUMBER(M204:Y204),
                IF(
                    M$5:Y$5=1,
                    M204:Y204,
                    ""),
                "")),
            MAX(IF(
                ISNUMBER(M204:Y204),
                IF(
                    M$5:Y$5=2,
                    M204:Y204,
                    ""),
                ""))
        ),
        IF(
            Parameters!$D$16=1,
            IFERROR(
                AVERAGE(IF(
                    ISNUMBER(M204:Y204),
                    IF(
                        M$5:Y$5=1,
                        M204:Y204,
                        ""),
                    "")),
                AVERAGE(IF(
                    ISNUMBER(M204:Y204),
                    IF(
                        M$5:Y$5=2,
                        M204:Y204,
                        ""),
                    ""))
            ),
            IF(
                Parameters!$D$17=1,
                IFERROR(
                    IF(
                        OR(
                            IF(
                                ISNUMBER(M204:Y204),
                                IF(
                                    M$5:Y$5=1,
                                    M204:Y204,
                                    ""),
                                "")
                            =0),
                        0,
                        GEOMEAN(IF(
                            ISNUMBER(M204:Y204),
                            IF(
                                M$5:Y$5=1,
                                M204:Y204,
                                ""),
                            ""))
                    ),
                    IF(
                        OR(IF(
                            ISNUMBER(M204:Y204),
                            IF(
                                M$5:Y$5=2,
                                M204:Y204,
                                ""),
                            "")
                            =0),
                        0,
                        GEOMEAN(IF(
                            ISNUMBER(M204:Y204),
                            IF(
                                M$5:Y$5=2,
                                M204:Y204,
                                ""),
                            "")))
                )
            )
        )
    )
)</f>
        <v>0</v>
      </c>
      <c r="J204" s="242">
        <v>46281</v>
      </c>
      <c r="K204" s="242">
        <v>44699</v>
      </c>
      <c r="L204" s="91" t="s">
        <v>334</v>
      </c>
      <c r="M204" s="192">
        <v>4.1428571428571397</v>
      </c>
      <c r="N204" s="192">
        <v>-0.8</v>
      </c>
      <c r="O204" s="192">
        <v>0</v>
      </c>
      <c r="P204" s="192" t="s">
        <v>409</v>
      </c>
      <c r="Q204" s="192">
        <v>2.9</v>
      </c>
      <c r="R204" s="192">
        <v>-1.4999999999999999E-2</v>
      </c>
      <c r="S204" s="192">
        <v>-2.0000000000000101E-2</v>
      </c>
      <c r="T204" s="192" t="s">
        <v>409</v>
      </c>
      <c r="U204"/>
      <c r="V204"/>
      <c r="W204"/>
      <c r="X204"/>
      <c r="AF204" s="80"/>
      <c r="AG204" s="80"/>
      <c r="AH204" s="80"/>
      <c r="AI204" s="80"/>
      <c r="AJ204" s="80"/>
      <c r="AK204" s="80"/>
      <c r="AL204" s="80"/>
      <c r="AM204" s="80"/>
      <c r="AN204" s="80"/>
      <c r="AO204" s="80"/>
      <c r="AP204" s="80"/>
      <c r="AQ204" s="80"/>
      <c r="AR204" s="81"/>
      <c r="AS204" s="81"/>
      <c r="AT204" s="81"/>
      <c r="AU204" s="81"/>
      <c r="AV204" s="81"/>
      <c r="AW204" s="81"/>
      <c r="AX204" s="81"/>
      <c r="AY204" s="81"/>
      <c r="AZ204" s="81"/>
      <c r="BA204" s="81"/>
    </row>
    <row r="205" spans="1:53" x14ac:dyDescent="0.2">
      <c r="A205" s="84">
        <v>198</v>
      </c>
      <c r="B205" s="84" t="str">
        <f ca="1"/>
        <v>Türkiye</v>
      </c>
      <c r="C205" s="84" t="str">
        <f ca="1"/>
        <v>TUR</v>
      </c>
      <c r="D205" s="84" t="str">
        <f ca="1"/>
        <v>ECS           Europe &amp; Central Asia</v>
      </c>
      <c r="E205" s="84" t="str">
        <f ca="1"/>
        <v>IBRD</v>
      </c>
      <c r="F205" s="190" t="str">
        <f t="shared" ca="1" si="6"/>
        <v/>
      </c>
      <c r="G205" s="80">
        <f>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0.70912420834233381</v>
      </c>
      <c r="H205" s="80" cm="1">
        <f t="array" ref="H205">IF(
    SUM(IF(
            ISNUMBER(
                IF(
                    $M$4:$Y$4,
                    (M205:Y205),
                    "")),
            1,
            0))
        =0,
    NA(),
    IF(
        Parameters!$D$15=1,
        IF(
            SUM(--(ISNUMBER(IF($M$4:$Y$4=1,(M205:Y205),""))))&gt;0,
            MAX(IF(
                ISNUMBER(M205:Y205),
                IF(
                    M$4:Y$4=1,
                    M205:Y205,
                    ""),
                "")),
            MAX(IF(
                ISNUMBER(M205:Y205),
                IF(
                    M$4:Y$4=2,
                    M205:Y205,
                    ""),
                ""))
        ),
        IF(
            Parameters!$D$16=1,
            IFERROR(
                AVERAGE(IF(
                    ISNUMBER(M205:Y205),
                    IF(
                        M$4:Y$4=1,
                        M205:Y205,
                        ""),
                    "")),
                AVERAGE(IF(
                    ISNUMBER(M205:Y205),
                    IF(
                        M$4:Y$4=2,
                        M205:Y205,
                        ""),
                    ""))
            ),
            IF(
                Parameters!$D$17=1,
                IFERROR(
                    IF(
                        OR(
                            IF(
                                ISNUMBER(M205:Y205),
                                IF(
                                    M$4:Y$4=1,
                                    M205:Y205,
                                    ""),
                                "")
                            =0),
                        0,
                        GEOMEAN(IF(
                            ISNUMBER(M205:Y205),
                            IF(
                                M$4:Y$4=1,
                                M205:Y205,
                                ""),
                            ""))
                    ),
                    IF(
                        OR(IF(
                            ISNUMBER(M205:Y205),
                            IF(
                                M$4:Y$4=2,
                                M205:Y205,
                                ""),
                            "")
                            =0),
                        0,
                        GEOMEAN(IF(
                            ISNUMBER(M205:Y205),
                            IF(
                                M$4:Y$4=2,
                                M205:Y205,
                                ""),
                            "")))
                )
            )
        )
    )
)</f>
        <v>2.8571428571428501</v>
      </c>
      <c r="I205" s="191" cm="1">
        <f t="array" ref="I205">IF(
    SUM(IF(
            ISNUMBER(
                IF(
                    $M$5:$Y$5,
                    (M205:Y205),
                    "")),
            1,
            0))
        =0,
    NA(),
    IF(
        Parameters!$D$15=1,
        IF(
            SUM(--(ISNUMBER(IF($M$5:$Y$5=1,(M205:Y205),""))))&gt;0,
            MAX(IF(
                ISNUMBER(M205:Y205),
                IF(
                    M$5:Y$5=1,
                    M205:Y205,
                    ""),
                "")),
            MAX(IF(
                ISNUMBER(M205:Y205),
                IF(
                    M$5:Y$5=2,
                    M205:Y205,
                    ""),
                ""))
        ),
        IF(
            Parameters!$D$16=1,
            IFERROR(
                AVERAGE(IF(
                    ISNUMBER(M205:Y205),
                    IF(
                        M$5:Y$5=1,
                        M205:Y205,
                        ""),
                    "")),
                AVERAGE(IF(
                    ISNUMBER(M205:Y205),
                    IF(
                        M$5:Y$5=2,
                        M205:Y205,
                        ""),
                    ""))
            ),
            IF(
                Parameters!$D$17=1,
                IFERROR(
                    IF(
                        OR(
                            IF(
                                ISNUMBER(M205:Y205),
                                IF(
                                    M$5:Y$5=1,
                                    M205:Y205,
                                    ""),
                                "")
                            =0),
                        0,
                        GEOMEAN(IF(
                            ISNUMBER(M205:Y205),
                            IF(
                                M$5:Y$5=1,
                                M205:Y205,
                                ""),
                            ""))
                    ),
                    IF(
                        OR(IF(
                            ISNUMBER(M205:Y205),
                            IF(
                                M$5:Y$5=2,
                                M205:Y205,
                                ""),
                            "")
                            =0),
                        0,
                        GEOMEAN(IF(
                            ISNUMBER(M205:Y205),
                            IF(
                                M$5:Y$5=2,
                                M205:Y205,
                                ""),
                            "")))
                )
            )
        )
    )
)</f>
        <v>0.17599999999999999</v>
      </c>
      <c r="J205" s="242">
        <v>46281</v>
      </c>
      <c r="K205" s="242">
        <v>45315</v>
      </c>
      <c r="L205" s="91" t="s">
        <v>335</v>
      </c>
      <c r="M205" s="192">
        <v>2.8571428571428501</v>
      </c>
      <c r="N205" s="192">
        <v>0.17599999999999999</v>
      </c>
      <c r="O205" s="192">
        <v>0</v>
      </c>
      <c r="P205" s="192" t="s">
        <v>409</v>
      </c>
      <c r="Q205" s="192">
        <v>2</v>
      </c>
      <c r="R205" s="192">
        <v>-1.4999999999999999E-2</v>
      </c>
      <c r="S205" s="192">
        <v>0</v>
      </c>
      <c r="T205" s="192" t="s">
        <v>409</v>
      </c>
      <c r="U205"/>
      <c r="V205"/>
      <c r="W205"/>
      <c r="X205"/>
      <c r="AF205" s="80"/>
      <c r="AG205" s="80"/>
      <c r="AH205" s="80"/>
      <c r="AI205" s="80"/>
      <c r="AJ205" s="80"/>
      <c r="AK205" s="80"/>
      <c r="AL205" s="80"/>
      <c r="AM205" s="80"/>
      <c r="AN205" s="80"/>
      <c r="AO205" s="80"/>
      <c r="AP205" s="80"/>
      <c r="AQ205" s="80"/>
      <c r="AR205" s="81"/>
      <c r="AS205" s="81"/>
      <c r="AT205" s="81"/>
      <c r="AU205" s="81"/>
      <c r="AV205" s="81"/>
      <c r="AW205" s="81"/>
      <c r="AX205" s="81"/>
      <c r="AY205" s="81"/>
      <c r="AZ205" s="81"/>
      <c r="BA205" s="81"/>
    </row>
    <row r="206" spans="1:53" x14ac:dyDescent="0.2">
      <c r="A206" s="84">
        <v>199</v>
      </c>
      <c r="B206" s="35" t="str">
        <f ca="1"/>
        <v>Tuvalu</v>
      </c>
      <c r="C206" s="35" t="str">
        <f ca="1"/>
        <v>TUV</v>
      </c>
      <c r="D206" s="35" t="str">
        <f ca="1"/>
        <v>EAS           East Asia &amp; Pacific</v>
      </c>
      <c r="E206" s="35" t="str">
        <f ca="1"/>
        <v>IDA</v>
      </c>
      <c r="F206" s="190" t="str">
        <f t="shared" ca="1" si="6"/>
        <v/>
      </c>
      <c r="G206" s="80">
        <f>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0</v>
      </c>
      <c r="H206" s="80" cm="1">
        <f t="array" ref="H206">IF(
    SUM(IF(
            ISNUMBER(
                IF(
                    $M$4:$Y$4,
                    (M206:Y206),
                    "")),
            1,
            0))
        =0,
    NA(),
    IF(
        Parameters!$D$15=1,
        IF(
            SUM(--(ISNUMBER(IF($M$4:$Y$4=1,(M206:Y206),""))))&gt;0,
            MAX(IF(
                ISNUMBER(M206:Y206),
                IF(
                    M$4:Y$4=1,
                    M206:Y206,
                    ""),
                "")),
            MAX(IF(
                ISNUMBER(M206:Y206),
                IF(
                    M$4:Y$4=2,
                    M206:Y206,
                    ""),
                ""))
        ),
        IF(
            Parameters!$D$16=1,
            IFERROR(
                AVERAGE(IF(
                    ISNUMBER(M206:Y206),
                    IF(
                        M$4:Y$4=1,
                        M206:Y206,
                        ""),
                    "")),
                AVERAGE(IF(
                    ISNUMBER(M206:Y206),
                    IF(
                        M$4:Y$4=2,
                        M206:Y206,
                        ""),
                    ""))
            ),
            IF(
                Parameters!$D$17=1,
                IFERROR(
                    IF(
                        OR(
                            IF(
                                ISNUMBER(M206:Y206),
                                IF(
                                    M$4:Y$4=1,
                                    M206:Y206,
                                    ""),
                                "")
                            =0),
                        0,
                        GEOMEAN(IF(
                            ISNUMBER(M206:Y206),
                            IF(
                                M$4:Y$4=1,
                                M206:Y206,
                                ""),
                            ""))
                    ),
                    IF(
                        OR(IF(
                            ISNUMBER(M206:Y206),
                            IF(
                                M$4:Y$4=2,
                                M206:Y206,
                                ""),
                            "")
                            =0),
                        0,
                        GEOMEAN(IF(
                            ISNUMBER(M206:Y206),
                            IF(
                                M$4:Y$4=2,
                                M206:Y206,
                                ""),
                            "")))
                )
            )
        )
    )
)</f>
        <v>5.8571428571428497</v>
      </c>
      <c r="I206" s="191" cm="1">
        <f t="array" ref="I206">IF(
    SUM(IF(
            ISNUMBER(
                IF(
                    $M$5:$Y$5,
                    (M206:Y206),
                    "")),
            1,
            0))
        =0,
    NA(),
    IF(
        Parameters!$D$15=1,
        IF(
            SUM(--(ISNUMBER(IF($M$5:$Y$5=1,(M206:Y206),""))))&gt;0,
            MAX(IF(
                ISNUMBER(M206:Y206),
                IF(
                    M$5:Y$5=1,
                    M206:Y206,
                    ""),
                "")),
            MAX(IF(
                ISNUMBER(M206:Y206),
                IF(
                    M$5:Y$5=2,
                    M206:Y206,
                    ""),
                ""))
        ),
        IF(
            Parameters!$D$16=1,
            IFERROR(
                AVERAGE(IF(
                    ISNUMBER(M206:Y206),
                    IF(
                        M$5:Y$5=1,
                        M206:Y206,
                        ""),
                    "")),
                AVERAGE(IF(
                    ISNUMBER(M206:Y206),
                    IF(
                        M$5:Y$5=2,
                        M206:Y206,
                        ""),
                    ""))
            ),
            IF(
                Parameters!$D$17=1,
                IFERROR(
                    IF(
                        OR(
                            IF(
                                ISNUMBER(M206:Y206),
                                IF(
                                    M$5:Y$5=1,
                                    M206:Y206,
                                    ""),
                                "")
                            =0),
                        0,
                        GEOMEAN(IF(
                            ISNUMBER(M206:Y206),
                            IF(
                                M$5:Y$5=1,
                                M206:Y206,
                                ""),
                            ""))
                    ),
                    IF(
                        OR(IF(
                            ISNUMBER(M206:Y206),
                            IF(
                                M$5:Y$5=2,
                                M206:Y206,
                                ""),
                            "")
                            =0),
                        0,
                        GEOMEAN(IF(
                            ISNUMBER(M206:Y206),
                            IF(
                                M$5:Y$5=2,
                                M206:Y206,
                                ""),
                            "")))
                )
            )
        )
    )
)</f>
        <v>0</v>
      </c>
      <c r="J206" s="242">
        <v>46281</v>
      </c>
      <c r="K206" s="242">
        <v>46281</v>
      </c>
      <c r="L206" s="91" t="s">
        <v>337</v>
      </c>
      <c r="M206" s="192">
        <v>5.8571428571428497</v>
      </c>
      <c r="N206" s="192" t="s">
        <v>409</v>
      </c>
      <c r="O206" s="192">
        <v>0</v>
      </c>
      <c r="P206" s="192" t="s">
        <v>409</v>
      </c>
      <c r="Q206" s="192">
        <v>4.0999999999999996</v>
      </c>
      <c r="R206" s="192">
        <v>-2.49999999999998E-2</v>
      </c>
      <c r="S206" s="192">
        <v>-0.72499999999999998</v>
      </c>
      <c r="T206" s="192" t="s">
        <v>409</v>
      </c>
      <c r="U206"/>
      <c r="V206"/>
      <c r="W206"/>
      <c r="X206"/>
    </row>
    <row r="207" spans="1:53" x14ac:dyDescent="0.2">
      <c r="A207" s="84">
        <v>200</v>
      </c>
      <c r="B207" s="35" t="str">
        <f ca="1"/>
        <v>Taiwan, China</v>
      </c>
      <c r="C207" s="35" t="str">
        <f ca="1"/>
        <v>TWN</v>
      </c>
      <c r="D207" s="35" t="str">
        <f ca="1"/>
        <v>EAS           East Asia &amp; Pacific</v>
      </c>
      <c r="E207" s="35" t="str">
        <f ca="1"/>
        <v>NA</v>
      </c>
      <c r="F207" s="190" t="str">
        <f t="shared" ca="1" si="6"/>
        <v/>
      </c>
      <c r="G207" s="80">
        <f>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0</v>
      </c>
      <c r="H207" s="80" t="e" cm="1">
        <f t="array" ref="H207">IF(
    SUM(IF(
            ISNUMBER(
                IF(
                    $M$4:$Y$4,
                    (M207:Y207),
                    "")),
            1,
            0))
        =0,
    NA(),
    IF(
        Parameters!$D$15=1,
        IF(
            SUM(--(ISNUMBER(IF($M$4:$Y$4=1,(M207:Y207),""))))&gt;0,
            MAX(IF(
                ISNUMBER(M207:Y207),
                IF(
                    M$4:Y$4=1,
                    M207:Y207,
                    ""),
                "")),
            MAX(IF(
                ISNUMBER(M207:Y207),
                IF(
                    M$4:Y$4=2,
                    M207:Y207,
                    ""),
                ""))
        ),
        IF(
            Parameters!$D$16=1,
            IFERROR(
                AVERAGE(IF(
                    ISNUMBER(M207:Y207),
                    IF(
                        M$4:Y$4=1,
                        M207:Y207,
                        ""),
                    "")),
                AVERAGE(IF(
                    ISNUMBER(M207:Y207),
                    IF(
                        M$4:Y$4=2,
                        M207:Y207,
                        ""),
                    ""))
            ),
            IF(
                Parameters!$D$17=1,
                IFERROR(
                    IF(
                        OR(
                            IF(
                                ISNUMBER(M207:Y207),
                                IF(
                                    M$4:Y$4=1,
                                    M207:Y207,
                                    ""),
                                "")
                            =0),
                        0,
                        GEOMEAN(IF(
                            ISNUMBER(M207:Y207),
                            IF(
                                M$4:Y$4=1,
                                M207:Y207,
                                ""),
                            ""))
                    ),
                    IF(
                        OR(IF(
                            ISNUMBER(M207:Y207),
                            IF(
                                M$4:Y$4=2,
                                M207:Y207,
                                ""),
                            "")
                            =0),
                        0,
                        GEOMEAN(IF(
                            ISNUMBER(M207:Y207),
                            IF(
                                M$4:Y$4=2,
                                M207:Y207,
                                ""),
                            "")))
                )
            )
        )
    )
)</f>
        <v>#N/A</v>
      </c>
      <c r="I207" s="191" cm="1">
        <f t="array" ref="I207">IF(
    SUM(IF(
            ISNUMBER(
                IF(
                    $M$5:$Y$5,
                    (M207:Y207),
                    "")),
            1,
            0))
        =0,
    NA(),
    IF(
        Parameters!$D$15=1,
        IF(
            SUM(--(ISNUMBER(IF($M$5:$Y$5=1,(M207:Y207),""))))&gt;0,
            MAX(IF(
                ISNUMBER(M207:Y207),
                IF(
                    M$5:Y$5=1,
                    M207:Y207,
                    ""),
                "")),
            MAX(IF(
                ISNUMBER(M207:Y207),
                IF(
                    M$5:Y$5=2,
                    M207:Y207,
                    ""),
                ""))
        ),
        IF(
            Parameters!$D$16=1,
            IFERROR(
                AVERAGE(IF(
                    ISNUMBER(M207:Y207),
                    IF(
                        M$5:Y$5=1,
                        M207:Y207,
                        ""),
                    "")),
                AVERAGE(IF(
                    ISNUMBER(M207:Y207),
                    IF(
                        M$5:Y$5=2,
                        M207:Y207,
                        ""),
                    ""))
            ),
            IF(
                Parameters!$D$17=1,
                IFERROR(
                    IF(
                        OR(
                            IF(
                                ISNUMBER(M207:Y207),
                                IF(
                                    M$5:Y$5=1,
                                    M207:Y207,
                                    ""),
                                "")
                            =0),
                        0,
                        GEOMEAN(IF(
                            ISNUMBER(M207:Y207),
                            IF(
                                M$5:Y$5=1,
                                M207:Y207,
                                ""),
                            ""))
                    ),
                    IF(
                        OR(IF(
                            ISNUMBER(M207:Y207),
                            IF(
                                M$5:Y$5=2,
                                M207:Y207,
                                ""),
                            "")
                            =0),
                        0,
                        GEOMEAN(IF(
                            ISNUMBER(M207:Y207),
                            IF(
                                M$5:Y$5=2,
                                M207:Y207,
                                ""),
                            "")))
                )
            )
        )
    )
)</f>
        <v>0</v>
      </c>
      <c r="J207" s="242" t="s">
        <v>409</v>
      </c>
      <c r="K207" s="242">
        <v>46281</v>
      </c>
      <c r="L207" s="91" t="s">
        <v>691</v>
      </c>
      <c r="M207" s="192" t="s">
        <v>409</v>
      </c>
      <c r="N207" s="192">
        <v>0</v>
      </c>
      <c r="O207" s="192">
        <v>0</v>
      </c>
      <c r="P207" s="192" t="s">
        <v>409</v>
      </c>
      <c r="Q207" s="192" t="s">
        <v>409</v>
      </c>
      <c r="R207" s="192">
        <v>-5.0000000000000001E-3</v>
      </c>
      <c r="S207" s="192">
        <v>0</v>
      </c>
      <c r="T207" s="192" t="s">
        <v>409</v>
      </c>
      <c r="U207"/>
      <c r="V207"/>
      <c r="W207"/>
      <c r="X207"/>
    </row>
    <row r="208" spans="1:53" x14ac:dyDescent="0.2">
      <c r="A208" s="84">
        <v>201</v>
      </c>
      <c r="B208" s="35" t="str">
        <f ca="1"/>
        <v>Tanzania</v>
      </c>
      <c r="C208" s="35" t="str">
        <f ca="1"/>
        <v>TZA</v>
      </c>
      <c r="D208" s="35" t="str">
        <f ca="1"/>
        <v>SSF           Sub-Saharan Africa</v>
      </c>
      <c r="E208" s="35" t="str">
        <f ca="1"/>
        <v>IDA</v>
      </c>
      <c r="F208" s="190" t="str">
        <f t="shared" ca="1" si="6"/>
        <v/>
      </c>
      <c r="G208" s="80">
        <f>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0</v>
      </c>
      <c r="H208" s="80" cm="1">
        <f t="array" ref="H208">IF(
    SUM(IF(
            ISNUMBER(
                IF(
                    $M$4:$Y$4,
                    (M208:Y208),
                    "")),
            1,
            0))
        =0,
    NA(),
    IF(
        Parameters!$D$15=1,
        IF(
            SUM(--(ISNUMBER(IF($M$4:$Y$4=1,(M208:Y208),""))))&gt;0,
            MAX(IF(
                ISNUMBER(M208:Y208),
                IF(
                    M$4:Y$4=1,
                    M208:Y208,
                    ""),
                "")),
            MAX(IF(
                ISNUMBER(M208:Y208),
                IF(
                    M$4:Y$4=2,
                    M208:Y208,
                    ""),
                ""))
        ),
        IF(
            Parameters!$D$16=1,
            IFERROR(
                AVERAGE(IF(
                    ISNUMBER(M208:Y208),
                    IF(
                        M$4:Y$4=1,
                        M208:Y208,
                        ""),
                    "")),
                AVERAGE(IF(
                    ISNUMBER(M208:Y208),
                    IF(
                        M$4:Y$4=2,
                        M208:Y208,
                        ""),
                    ""))
            ),
            IF(
                Parameters!$D$17=1,
                IFERROR(
                    IF(
                        OR(
                            IF(
                                ISNUMBER(M208:Y208),
                                IF(
                                    M$4:Y$4=1,
                                    M208:Y208,
                                    ""),
                                "")
                            =0),
                        0,
                        GEOMEAN(IF(
                            ISNUMBER(M208:Y208),
                            IF(
                                M$4:Y$4=1,
                                M208:Y208,
                                ""),
                            ""))
                    ),
                    IF(
                        OR(IF(
                            ISNUMBER(M208:Y208),
                            IF(
                                M$4:Y$4=2,
                                M208:Y208,
                                ""),
                            "")
                            =0),
                        0,
                        GEOMEAN(IF(
                            ISNUMBER(M208:Y208),
                            IF(
                                M$4:Y$4=2,
                                M208:Y208,
                                ""),
                            "")))
                )
            )
        )
    )
)</f>
        <v>8.1428571428571406</v>
      </c>
      <c r="I208" s="191" cm="1">
        <f t="array" ref="I208">IF(
    SUM(IF(
            ISNUMBER(
                IF(
                    $M$5:$Y$5,
                    (M208:Y208),
                    "")),
            1,
            0))
        =0,
    NA(),
    IF(
        Parameters!$D$15=1,
        IF(
            SUM(--(ISNUMBER(IF($M$5:$Y$5=1,(M208:Y208),""))))&gt;0,
            MAX(IF(
                ISNUMBER(M208:Y208),
                IF(
                    M$5:Y$5=1,
                    M208:Y208,
                    ""),
                "")),
            MAX(IF(
                ISNUMBER(M208:Y208),
                IF(
                    M$5:Y$5=2,
                    M208:Y208,
                    ""),
                ""))
        ),
        IF(
            Parameters!$D$16=1,
            IFERROR(
                AVERAGE(IF(
                    ISNUMBER(M208:Y208),
                    IF(
                        M$5:Y$5=1,
                        M208:Y208,
                        ""),
                    "")),
                AVERAGE(IF(
                    ISNUMBER(M208:Y208),
                    IF(
                        M$5:Y$5=2,
                        M208:Y208,
                        ""),
                    ""))
            ),
            IF(
                Parameters!$D$17=1,
                IFERROR(
                    IF(
                        OR(
                            IF(
                                ISNUMBER(M208:Y208),
                                IF(
                                    M$5:Y$5=1,
                                    M208:Y208,
                                    ""),
                                "")
                            =0),
                        0,
                        GEOMEAN(IF(
                            ISNUMBER(M208:Y208),
                            IF(
                                M$5:Y$5=1,
                                M208:Y208,
                                ""),
                            ""))
                    ),
                    IF(
                        OR(IF(
                            ISNUMBER(M208:Y208),
                            IF(
                                M$5:Y$5=2,
                                M208:Y208,
                                ""),
                            "")
                            =0),
                        0,
                        GEOMEAN(IF(
                            ISNUMBER(M208:Y208),
                            IF(
                                M$5:Y$5=2,
                                M208:Y208,
                                ""),
                            "")))
                )
            )
        )
    )
)</f>
        <v>0</v>
      </c>
      <c r="J208" s="242">
        <v>46281</v>
      </c>
      <c r="K208" s="242">
        <v>46281</v>
      </c>
      <c r="L208" s="91" t="s">
        <v>339</v>
      </c>
      <c r="M208" s="192">
        <v>8.1428571428571406</v>
      </c>
      <c r="N208" s="192" t="s">
        <v>409</v>
      </c>
      <c r="O208" s="192">
        <v>0</v>
      </c>
      <c r="P208" s="192" t="s">
        <v>409</v>
      </c>
      <c r="Q208" s="192">
        <v>5.7</v>
      </c>
      <c r="R208" s="192">
        <v>-1.32</v>
      </c>
      <c r="S208" s="192">
        <v>-1.5249999999999999</v>
      </c>
      <c r="T208" s="192" t="s">
        <v>409</v>
      </c>
      <c r="U208"/>
      <c r="V208"/>
      <c r="W208"/>
      <c r="X208"/>
    </row>
    <row r="209" spans="1:24" x14ac:dyDescent="0.2">
      <c r="A209" s="84">
        <v>202</v>
      </c>
      <c r="B209" s="35" t="str">
        <f ca="1"/>
        <v>Uganda</v>
      </c>
      <c r="C209" s="35" t="str">
        <f ca="1"/>
        <v>UGA</v>
      </c>
      <c r="D209" s="35" t="str">
        <f ca="1"/>
        <v>SSF           Sub-Saharan Africa</v>
      </c>
      <c r="E209" s="35" t="str">
        <f ca="1"/>
        <v>IDA</v>
      </c>
      <c r="F209" s="190" t="str">
        <f t="shared" ca="1" si="6"/>
        <v/>
      </c>
      <c r="G209" s="80">
        <f>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0</v>
      </c>
      <c r="H209" s="80" cm="1">
        <f t="array" ref="H209">IF(
    SUM(IF(
            ISNUMBER(
                IF(
                    $M$4:$Y$4,
                    (M209:Y209),
                    "")),
            1,
            0))
        =0,
    NA(),
    IF(
        Parameters!$D$15=1,
        IF(
            SUM(--(ISNUMBER(IF($M$4:$Y$4=1,(M209:Y209),""))))&gt;0,
            MAX(IF(
                ISNUMBER(M209:Y209),
                IF(
                    M$4:Y$4=1,
                    M209:Y209,
                    ""),
                "")),
            MAX(IF(
                ISNUMBER(M209:Y209),
                IF(
                    M$4:Y$4=2,
                    M209:Y209,
                    ""),
                ""))
        ),
        IF(
            Parameters!$D$16=1,
            IFERROR(
                AVERAGE(IF(
                    ISNUMBER(M209:Y209),
                    IF(
                        M$4:Y$4=1,
                        M209:Y209,
                        ""),
                    "")),
                AVERAGE(IF(
                    ISNUMBER(M209:Y209),
                    IF(
                        M$4:Y$4=2,
                        M209:Y209,
                        ""),
                    ""))
            ),
            IF(
                Parameters!$D$17=1,
                IFERROR(
                    IF(
                        OR(
                            IF(
                                ISNUMBER(M209:Y209),
                                IF(
                                    M$4:Y$4=1,
                                    M209:Y209,
                                    ""),
                                "")
                            =0),
                        0,
                        GEOMEAN(IF(
                            ISNUMBER(M209:Y209),
                            IF(
                                M$4:Y$4=1,
                                M209:Y209,
                                ""),
                            ""))
                    ),
                    IF(
                        OR(IF(
                            ISNUMBER(M209:Y209),
                            IF(
                                M$4:Y$4=2,
                                M209:Y209,
                                ""),
                            "")
                            =0),
                        0,
                        GEOMEAN(IF(
                            ISNUMBER(M209:Y209),
                            IF(
                                M$4:Y$4=2,
                                M209:Y209,
                                ""),
                            "")))
                )
            )
        )
    )
)</f>
        <v>9.4285714285714199</v>
      </c>
      <c r="I209" s="191" cm="1">
        <f t="array" ref="I209">IF(
    SUM(IF(
            ISNUMBER(
                IF(
                    $M$5:$Y$5,
                    (M209:Y209),
                    "")),
            1,
            0))
        =0,
    NA(),
    IF(
        Parameters!$D$15=1,
        IF(
            SUM(--(ISNUMBER(IF($M$5:$Y$5=1,(M209:Y209),""))))&gt;0,
            MAX(IF(
                ISNUMBER(M209:Y209),
                IF(
                    M$5:Y$5=1,
                    M209:Y209,
                    ""),
                "")),
            MAX(IF(
                ISNUMBER(M209:Y209),
                IF(
                    M$5:Y$5=2,
                    M209:Y209,
                    ""),
                ""))
        ),
        IF(
            Parameters!$D$16=1,
            IFERROR(
                AVERAGE(IF(
                    ISNUMBER(M209:Y209),
                    IF(
                        M$5:Y$5=1,
                        M209:Y209,
                        ""),
                    "")),
                AVERAGE(IF(
                    ISNUMBER(M209:Y209),
                    IF(
                        M$5:Y$5=2,
                        M209:Y209,
                        ""),
                    ""))
            ),
            IF(
                Parameters!$D$17=1,
                IFERROR(
                    IF(
                        OR(
                            IF(
                                ISNUMBER(M209:Y209),
                                IF(
                                    M$5:Y$5=1,
                                    M209:Y209,
                                    ""),
                                "")
                            =0),
                        0,
                        GEOMEAN(IF(
                            ISNUMBER(M209:Y209),
                            IF(
                                M$5:Y$5=1,
                                M209:Y209,
                                ""),
                            ""))
                    ),
                    IF(
                        OR(IF(
                            ISNUMBER(M209:Y209),
                            IF(
                                M$5:Y$5=2,
                                M209:Y209,
                                ""),
                            "")
                            =0),
                        0,
                        GEOMEAN(IF(
                            ISNUMBER(M209:Y209),
                            IF(
                                M$5:Y$5=2,
                                M209:Y209,
                                ""),
                            "")))
                )
            )
        )
    )
)</f>
        <v>0</v>
      </c>
      <c r="J209" s="242">
        <v>46281</v>
      </c>
      <c r="K209" s="242">
        <v>46281</v>
      </c>
      <c r="L209" s="91" t="s">
        <v>341</v>
      </c>
      <c r="M209" s="192">
        <v>9.4285714285714199</v>
      </c>
      <c r="N209" s="192" t="s">
        <v>409</v>
      </c>
      <c r="O209" s="192">
        <v>0</v>
      </c>
      <c r="P209" s="192" t="s">
        <v>409</v>
      </c>
      <c r="Q209" s="192">
        <v>6.6</v>
      </c>
      <c r="R209" s="192">
        <v>-1.2849999999999999</v>
      </c>
      <c r="S209" s="192">
        <v>-2.3149999999999999</v>
      </c>
      <c r="T209" s="192" t="s">
        <v>409</v>
      </c>
      <c r="U209"/>
      <c r="V209"/>
      <c r="W209"/>
      <c r="X209"/>
    </row>
    <row r="210" spans="1:24" x14ac:dyDescent="0.2">
      <c r="A210" s="84">
        <v>203</v>
      </c>
      <c r="B210" s="35" t="str">
        <f ca="1"/>
        <v>Ukraine</v>
      </c>
      <c r="C210" s="35" t="str">
        <f ca="1"/>
        <v>UKR</v>
      </c>
      <c r="D210" s="35" t="str">
        <f ca="1"/>
        <v>ECS           Europe &amp; Central Asia</v>
      </c>
      <c r="E210" s="35" t="str">
        <f ca="1"/>
        <v>IBRD</v>
      </c>
      <c r="F210" s="190" t="str">
        <f t="shared" ca="1" si="6"/>
        <v/>
      </c>
      <c r="G210" s="80">
        <f>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0</v>
      </c>
      <c r="H210" s="80" cm="1">
        <f t="array" ref="H210">IF(
    SUM(IF(
            ISNUMBER(
                IF(
                    $M$4:$Y$4,
                    (M210:Y210),
                    "")),
            1,
            0))
        =0,
    NA(),
    IF(
        Parameters!$D$15=1,
        IF(
            SUM(--(ISNUMBER(IF($M$4:$Y$4=1,(M210:Y210),""))))&gt;0,
            MAX(IF(
                ISNUMBER(M210:Y210),
                IF(
                    M$4:Y$4=1,
                    M210:Y210,
                    ""),
                "")),
            MAX(IF(
                ISNUMBER(M210:Y210),
                IF(
                    M$4:Y$4=2,
                    M210:Y210,
                    ""),
                ""))
        ),
        IF(
            Parameters!$D$16=1,
            IFERROR(
                AVERAGE(IF(
                    ISNUMBER(M210:Y210),
                    IF(
                        M$4:Y$4=1,
                        M210:Y210,
                        ""),
                    "")),
                AVERAGE(IF(
                    ISNUMBER(M210:Y210),
                    IF(
                        M$4:Y$4=2,
                        M210:Y210,
                        ""),
                    ""))
            ),
            IF(
                Parameters!$D$17=1,
                IFERROR(
                    IF(
                        OR(
                            IF(
                                ISNUMBER(M210:Y210),
                                IF(
                                    M$4:Y$4=1,
                                    M210:Y210,
                                    ""),
                                "")
                            =0),
                        0,
                        GEOMEAN(IF(
                            ISNUMBER(M210:Y210),
                            IF(
                                M$4:Y$4=1,
                                M210:Y210,
                                ""),
                            ""))
                    ),
                    IF(
                        OR(IF(
                            ISNUMBER(M210:Y210),
                            IF(
                                M$4:Y$4=2,
                                M210:Y210,
                                ""),
                            "")
                            =0),
                        0,
                        GEOMEAN(IF(
                            ISNUMBER(M210:Y210),
                            IF(
                                M$4:Y$4=2,
                                M210:Y210,
                                ""),
                            "")))
                )
            )
        )
    )
)</f>
        <v>5.1428571428571397</v>
      </c>
      <c r="I210" s="191" cm="1">
        <f t="array" ref="I210">IF(
    SUM(IF(
            ISNUMBER(
                IF(
                    $M$5:$Y$5,
                    (M210:Y210),
                    "")),
            1,
            0))
        =0,
    NA(),
    IF(
        Parameters!$D$15=1,
        IF(
            SUM(--(ISNUMBER(IF($M$5:$Y$5=1,(M210:Y210),""))))&gt;0,
            MAX(IF(
                ISNUMBER(M210:Y210),
                IF(
                    M$5:Y$5=1,
                    M210:Y210,
                    ""),
                "")),
            MAX(IF(
                ISNUMBER(M210:Y210),
                IF(
                    M$5:Y$5=2,
                    M210:Y210,
                    ""),
                ""))
        ),
        IF(
            Parameters!$D$16=1,
            IFERROR(
                AVERAGE(IF(
                    ISNUMBER(M210:Y210),
                    IF(
                        M$5:Y$5=1,
                        M210:Y210,
                        ""),
                    "")),
                AVERAGE(IF(
                    ISNUMBER(M210:Y210),
                    IF(
                        M$5:Y$5=2,
                        M210:Y210,
                        ""),
                    ""))
            ),
            IF(
                Parameters!$D$17=1,
                IFERROR(
                    IF(
                        OR(
                            IF(
                                ISNUMBER(M210:Y210),
                                IF(
                                    M$5:Y$5=1,
                                    M210:Y210,
                                    ""),
                                "")
                            =0),
                        0,
                        GEOMEAN(IF(
                            ISNUMBER(M210:Y210),
                            IF(
                                M$5:Y$5=1,
                                M210:Y210,
                                ""),
                            ""))
                    ),
                    IF(
                        OR(IF(
                            ISNUMBER(M210:Y210),
                            IF(
                                M$5:Y$5=2,
                                M210:Y210,
                                ""),
                            "")
                            =0),
                        0,
                        GEOMEAN(IF(
                            ISNUMBER(M210:Y210),
                            IF(
                                M$5:Y$5=2,
                                M210:Y210,
                                ""),
                            "")))
                )
            )
        )
    )
)</f>
        <v>0</v>
      </c>
      <c r="J210" s="242">
        <v>46281</v>
      </c>
      <c r="K210" s="242">
        <v>46281</v>
      </c>
      <c r="L210" s="91" t="s">
        <v>343</v>
      </c>
      <c r="M210" s="192">
        <v>5.1428571428571397</v>
      </c>
      <c r="N210" s="192">
        <v>-1.38499999999999</v>
      </c>
      <c r="O210" s="192">
        <v>0</v>
      </c>
      <c r="P210" s="192" t="s">
        <v>409</v>
      </c>
      <c r="Q210" s="192">
        <v>3.6</v>
      </c>
      <c r="R210" s="192">
        <v>0</v>
      </c>
      <c r="S210" s="192">
        <v>0</v>
      </c>
      <c r="T210" s="192" t="s">
        <v>409</v>
      </c>
      <c r="U210"/>
      <c r="V210"/>
      <c r="W210"/>
      <c r="X210"/>
    </row>
    <row r="211" spans="1:24" x14ac:dyDescent="0.2">
      <c r="A211" s="84">
        <v>204</v>
      </c>
      <c r="B211" s="35" t="str">
        <f ca="1"/>
        <v>Uruguay</v>
      </c>
      <c r="C211" s="35" t="str">
        <f ca="1"/>
        <v>URY</v>
      </c>
      <c r="D211" s="35" t="str">
        <f ca="1"/>
        <v>LCN           Latin America &amp; Caribbean</v>
      </c>
      <c r="E211" s="35" t="str">
        <f ca="1"/>
        <v>IBRD</v>
      </c>
      <c r="F211" s="190" t="str">
        <f t="shared" ca="1" si="6"/>
        <v/>
      </c>
      <c r="G211" s="80">
        <f>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1.0032803339901679</v>
      </c>
      <c r="H211" s="80" cm="1">
        <f t="array" ref="H211">IF(
    SUM(IF(
            ISNUMBER(
                IF(
                    $M$4:$Y$4,
                    (M211:Y211),
                    "")),
            1,
            0))
        =0,
    NA(),
    IF(
        Parameters!$D$15=1,
        IF(
            SUM(--(ISNUMBER(IF($M$4:$Y$4=1,(M211:Y211),""))))&gt;0,
            MAX(IF(
                ISNUMBER(M211:Y211),
                IF(
                    M$4:Y$4=1,
                    M211:Y211,
                    ""),
                "")),
            MAX(IF(
                ISNUMBER(M211:Y211),
                IF(
                    M$4:Y$4=2,
                    M211:Y211,
                    ""),
                ""))
        ),
        IF(
            Parameters!$D$16=1,
            IFERROR(
                AVERAGE(IF(
                    ISNUMBER(M211:Y211),
                    IF(
                        M$4:Y$4=1,
                        M211:Y211,
                        ""),
                    "")),
                AVERAGE(IF(
                    ISNUMBER(M211:Y211),
                    IF(
                        M$4:Y$4=2,
                        M211:Y211,
                        ""),
                    ""))
            ),
            IF(
                Parameters!$D$17=1,
                IFERROR(
                    IF(
                        OR(
                            IF(
                                ISNUMBER(M211:Y211),
                                IF(
                                    M$4:Y$4=1,
                                    M211:Y211,
                                    ""),
                                "")
                            =0),
                        0,
                        GEOMEAN(IF(
                            ISNUMBER(M211:Y211),
                            IF(
                                M$4:Y$4=1,
                                M211:Y211,
                                ""),
                            ""))
                    ),
                    IF(
                        OR(IF(
                            ISNUMBER(M211:Y211),
                            IF(
                                M$4:Y$4=2,
                                M211:Y211,
                                ""),
                            "")
                            =0),
                        0,
                        GEOMEAN(IF(
                            ISNUMBER(M211:Y211),
                            IF(
                                M$4:Y$4=2,
                                M211:Y211,
                                ""),
                            "")))
                )
            )
        )
    )
)</f>
        <v>1.8571428571428501</v>
      </c>
      <c r="I211" s="191" cm="1">
        <f t="array" ref="I211">IF(
    SUM(IF(
            ISNUMBER(
                IF(
                    $M$5:$Y$5,
                    (M211:Y211),
                    "")),
            1,
            0))
        =0,
    NA(),
    IF(
        Parameters!$D$15=1,
        IF(
            SUM(--(ISNUMBER(IF($M$5:$Y$5=1,(M211:Y211),""))))&gt;0,
            MAX(IF(
                ISNUMBER(M211:Y211),
                IF(
                    M$5:Y$5=1,
                    M211:Y211,
                    ""),
                "")),
            MAX(IF(
                ISNUMBER(M211:Y211),
                IF(
                    M$5:Y$5=2,
                    M211:Y211,
                    ""),
                ""))
        ),
        IF(
            Parameters!$D$16=1,
            IFERROR(
                AVERAGE(IF(
                    ISNUMBER(M211:Y211),
                    IF(
                        M$5:Y$5=1,
                        M211:Y211,
                        ""),
                    "")),
                AVERAGE(IF(
                    ISNUMBER(M211:Y211),
                    IF(
                        M$5:Y$5=2,
                        M211:Y211,
                        ""),
                    ""))
            ),
            IF(
                Parameters!$D$17=1,
                IFERROR(
                    IF(
                        OR(
                            IF(
                                ISNUMBER(M211:Y211),
                                IF(
                                    M$5:Y$5=1,
                                    M211:Y211,
                                    ""),
                                "")
                            =0),
                        0,
                        GEOMEAN(IF(
                            ISNUMBER(M211:Y211),
                            IF(
                                M$5:Y$5=1,
                                M211:Y211,
                                ""),
                            ""))
                    ),
                    IF(
                        OR(IF(
                            ISNUMBER(M211:Y211),
                            IF(
                                M$5:Y$5=2,
                                M211:Y211,
                                ""),
                            "")
                            =0),
                        0,
                        GEOMEAN(IF(
                            ISNUMBER(M211:Y211),
                            IF(
                                M$5:Y$5=2,
                                M211:Y211,
                                ""),
                            "")))
                )
            )
        )
    )
)</f>
        <v>0.54199999999999904</v>
      </c>
      <c r="J211" s="242">
        <v>46281</v>
      </c>
      <c r="K211" s="242">
        <v>45219</v>
      </c>
      <c r="L211" s="91" t="s">
        <v>345</v>
      </c>
      <c r="M211" s="192">
        <v>1.8571428571428501</v>
      </c>
      <c r="N211" s="192">
        <v>0.54199999999999904</v>
      </c>
      <c r="O211" s="192">
        <v>0</v>
      </c>
      <c r="P211" s="192" t="s">
        <v>409</v>
      </c>
      <c r="Q211" s="192">
        <v>1.3</v>
      </c>
      <c r="R211" s="192">
        <v>0</v>
      </c>
      <c r="S211" s="192">
        <v>-4.9999999999999897E-3</v>
      </c>
      <c r="T211" s="192" t="s">
        <v>409</v>
      </c>
      <c r="U211"/>
      <c r="V211"/>
      <c r="W211"/>
      <c r="X211"/>
    </row>
    <row r="212" spans="1:24" x14ac:dyDescent="0.2">
      <c r="A212" s="84">
        <v>205</v>
      </c>
      <c r="B212" s="35" t="str">
        <f ca="1"/>
        <v>United States</v>
      </c>
      <c r="C212" s="35" t="str">
        <f ca="1"/>
        <v>USA</v>
      </c>
      <c r="D212" s="35" t="str">
        <f ca="1"/>
        <v>NAC           North America</v>
      </c>
      <c r="E212" s="35" t="str">
        <f ca="1"/>
        <v>NA</v>
      </c>
      <c r="F212" s="190" t="str">
        <f t="shared" ca="1" si="6"/>
        <v/>
      </c>
      <c r="G212" s="80">
        <f>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0.53878169446048596</v>
      </c>
      <c r="H212" s="80" cm="1">
        <f t="array" ref="H212">IF(
    SUM(IF(
            ISNUMBER(
                IF(
                    $M$4:$Y$4,
                    (M212:Y212),
                    "")),
            1,
            0))
        =0,
    NA(),
    IF(
        Parameters!$D$15=1,
        IF(
            SUM(--(ISNUMBER(IF($M$4:$Y$4=1,(M212:Y212),""))))&gt;0,
            MAX(IF(
                ISNUMBER(M212:Y212),
                IF(
                    M$4:Y$4=1,
                    M212:Y212,
                    ""),
                "")),
            MAX(IF(
                ISNUMBER(M212:Y212),
                IF(
                    M$4:Y$4=2,
                    M212:Y212,
                    ""),
                ""))
        ),
        IF(
            Parameters!$D$16=1,
            IFERROR(
                AVERAGE(IF(
                    ISNUMBER(M212:Y212),
                    IF(
                        M$4:Y$4=1,
                        M212:Y212,
                        ""),
                    "")),
                AVERAGE(IF(
                    ISNUMBER(M212:Y212),
                    IF(
                        M$4:Y$4=2,
                        M212:Y212,
                        ""),
                    ""))
            ),
            IF(
                Parameters!$D$17=1,
                IFERROR(
                    IF(
                        OR(
                            IF(
                                ISNUMBER(M212:Y212),
                                IF(
                                    M$4:Y$4=1,
                                    M212:Y212,
                                    ""),
                                "")
                            =0),
                        0,
                        GEOMEAN(IF(
                            ISNUMBER(M212:Y212),
                            IF(
                                M$4:Y$4=1,
                                M212:Y212,
                                ""),
                            ""))
                    ),
                    IF(
                        OR(IF(
                            ISNUMBER(M212:Y212),
                            IF(
                                M$4:Y$4=2,
                                M212:Y212,
                                ""),
                            "")
                            =0),
                        0,
                        GEOMEAN(IF(
                            ISNUMBER(M212:Y212),
                            IF(
                                M$4:Y$4=2,
                                M212:Y212,
                                ""),
                            "")))
                )
            )
        )
    )
)</f>
        <v>1.1428571428571399</v>
      </c>
      <c r="I212" s="191" cm="1">
        <f t="array" ref="I212">IF(
    SUM(IF(
            ISNUMBER(
                IF(
                    $M$5:$Y$5,
                    (M212:Y212),
                    "")),
            1,
            0))
        =0,
    NA(),
    IF(
        Parameters!$D$15=1,
        IF(
            SUM(--(ISNUMBER(IF($M$5:$Y$5=1,(M212:Y212),""))))&gt;0,
            MAX(IF(
                ISNUMBER(M212:Y212),
                IF(
                    M$5:Y$5=1,
                    M212:Y212,
                    ""),
                "")),
            MAX(IF(
                ISNUMBER(M212:Y212),
                IF(
                    M$5:Y$5=2,
                    M212:Y212,
                    ""),
                ""))
        ),
        IF(
            Parameters!$D$16=1,
            IFERROR(
                AVERAGE(IF(
                    ISNUMBER(M212:Y212),
                    IF(
                        M$5:Y$5=1,
                        M212:Y212,
                        ""),
                    "")),
                AVERAGE(IF(
                    ISNUMBER(M212:Y212),
                    IF(
                        M$5:Y$5=2,
                        M212:Y212,
                        ""),
                    ""))
            ),
            IF(
                Parameters!$D$17=1,
                IFERROR(
                    IF(
                        OR(
                            IF(
                                ISNUMBER(M212:Y212),
                                IF(
                                    M$5:Y$5=1,
                                    M212:Y212,
                                    ""),
                                "")
                            =0),
                        0,
                        GEOMEAN(IF(
                            ISNUMBER(M212:Y212),
                            IF(
                                M$5:Y$5=1,
                                M212:Y212,
                                ""),
                            ""))
                    ),
                    IF(
                        OR(IF(
                            ISNUMBER(M212:Y212),
                            IF(
                                M$5:Y$5=2,
                                M212:Y212,
                                ""),
                            "")
                            =0),
                        0,
                        GEOMEAN(IF(
                            ISNUMBER(M212:Y212),
                            IF(
                                M$5:Y$5=2,
                                M212:Y212,
                                ""),
                            "")))
                )
            )
        )
    )
)</f>
        <v>0.253999999999999</v>
      </c>
      <c r="J212" s="242">
        <v>45023</v>
      </c>
      <c r="K212" s="242">
        <v>45219</v>
      </c>
      <c r="L212" s="91" t="s">
        <v>346</v>
      </c>
      <c r="M212" s="192">
        <v>1.1428571428571399</v>
      </c>
      <c r="N212" s="192">
        <v>0.253999999999999</v>
      </c>
      <c r="O212" s="192">
        <v>0</v>
      </c>
      <c r="P212" s="192" t="s">
        <v>409</v>
      </c>
      <c r="Q212" s="192">
        <v>0.8</v>
      </c>
      <c r="R212" s="192">
        <v>-4.9999999999999697E-3</v>
      </c>
      <c r="S212" s="192">
        <v>-5.0000000000001397E-3</v>
      </c>
      <c r="T212" s="192" t="s">
        <v>409</v>
      </c>
      <c r="U212"/>
      <c r="V212"/>
      <c r="W212"/>
      <c r="X212"/>
    </row>
    <row r="213" spans="1:24" x14ac:dyDescent="0.2">
      <c r="A213" s="84">
        <v>206</v>
      </c>
      <c r="B213" s="35" t="str">
        <f ca="1"/>
        <v>Uzbekistan</v>
      </c>
      <c r="C213" s="35" t="str">
        <f ca="1"/>
        <v>UZB</v>
      </c>
      <c r="D213" s="35" t="str">
        <f ca="1"/>
        <v>ECS           Europe &amp; Central Asia</v>
      </c>
      <c r="E213" s="35" t="str">
        <f ca="1"/>
        <v>Blend</v>
      </c>
      <c r="F213" s="190" t="str">
        <f t="shared" ca="1" si="6"/>
        <v/>
      </c>
      <c r="G213" s="80">
        <f>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$M$4:$Y$4,
                    (M213:Y213),
                    "")),
            1,
            0))
        =0,
    NA(),
    IF(
        Parameters!$D$15=1,
        IF(
            SUM(--(ISNUMBER(IF($M$4:$Y$4=1,(M213:Y213),""))))&gt;0,
            MAX(IF(
                ISNUMBER(M213:Y213),
                IF(
                    M$4:Y$4=1,
                    M213:Y213,
                    ""),
                "")),
            MAX(IF(
                ISNUMBER(M213:Y213),
                IF(
                    M$4:Y$4=2,
                    M213:Y213,
                    ""),
                ""))
        ),
        IF(
            Parameters!$D$16=1,
            IFERROR(
                AVERAGE(IF(
                    ISNUMBER(M213:Y213),
                    IF(
                        M$4:Y$4=1,
                        M213:Y213,
                        ""),
                    "")),
                AVERAGE(IF(
                    ISNUMBER(M213:Y213),
                    IF(
                        M$4:Y$4=2,
                        M213:Y213,
                        ""),
                    ""))
            ),
            IF(
                Parameters!$D$17=1,
                IFERROR(
                    IF(
                        OR(
                            IF(
                                ISNUMBER(M213:Y213),
                                IF(
                                    M$4:Y$4=1,
                                    M213:Y213,
                                    ""),
                                "")
                            =0),
                        0,
                        GEOMEAN(IF(
                            ISNUMBER(M213:Y213),
                            IF(
                                M$4:Y$4=1,
                                M213:Y213,
                                ""),
                            ""))
                    ),
                    IF(
                        OR(IF(
                            ISNUMBER(M213:Y213),
                            IF(
                                M$4:Y$4=2,
                                M213:Y213,
                                ""),
                            "")
                            =0),
                        0,
                        GEOMEAN(IF(
                            ISNUMBER(M213:Y213),
                            IF(
                                M$4:Y$4=2,
                                M213:Y213,
                                ""),
                            "")))
                )
            )
        )
    )
)</f>
        <v>4.71428571428571</v>
      </c>
      <c r="I213" s="191" cm="1">
        <f t="array" ref="I213">IF(
    SUM(IF(
            ISNUMBER(
                IF(
                    $M$5:$Y$5,
                    (M213:Y213),
                    "")),
            1,
            0))
        =0,
    NA(),
    IF(
        Parameters!$D$15=1,
        IF(
            SUM(--(ISNUMBER(IF($M$5:$Y$5=1,(M213:Y213),""))))&gt;0,
            MAX(IF(
                ISNUMBER(M213:Y213),
                IF(
                    M$5:Y$5=1,
                    M213:Y213,
                    ""),
                "")),
            MAX(IF(
                ISNUMBER(M213:Y213),
                IF(
                    M$5:Y$5=2,
                    M213:Y213,
                    ""),
                ""))
        ),
        IF(
            Parameters!$D$16=1,
            IFERROR(
                AVERAGE(IF(
                    ISNUMBER(M213:Y213),
                    IF(
                        M$5:Y$5=1,
                        M213:Y213,
                        ""),
                    "")),
                AVERAGE(IF(
                    ISNUMBER(M213:Y213),
                    IF(
                        M$5:Y$5=2,
                        M213:Y213,
                        ""),
                    ""))
            ),
            IF(
                Parameters!$D$17=1,
                IFERROR(
                    IF(
                        OR(
                            IF(
                                ISNUMBER(M213:Y213),
                                IF(
                                    M$5:Y$5=1,
                                    M213:Y213,
                                    ""),
                                "")
                            =0),
                        0,
                        GEOMEAN(IF(
                            ISNUMBER(M213:Y213),
                            IF(
                                M$5:Y$5=1,
                                M213:Y213,
                                ""),
                            ""))
                    ),
                    IF(
                        OR(IF(
                            ISNUMBER(M213:Y213),
                            IF(
                                M$5:Y$5=2,
                                M213:Y213,
                                ""),
                            "")
                            =0),
                        0,
                        GEOMEAN(IF(
                            ISNUMBER(M213:Y213),
                            IF(
                                M$5:Y$5=2,
                                M213:Y213,
                                ""),
                            "")))
                )
            )
        )
    )
)</f>
        <v>0</v>
      </c>
      <c r="J213" s="242">
        <v>46281</v>
      </c>
      <c r="K213" s="242">
        <v>46281</v>
      </c>
      <c r="L213" s="91" t="s">
        <v>348</v>
      </c>
      <c r="M213" s="192">
        <v>4.71428571428571</v>
      </c>
      <c r="N213" s="192">
        <v>-0.5</v>
      </c>
      <c r="O213" s="192">
        <v>0</v>
      </c>
      <c r="P213" s="192" t="s">
        <v>409</v>
      </c>
      <c r="Q213" s="192">
        <v>3.3</v>
      </c>
      <c r="R213" s="192">
        <v>-0.42</v>
      </c>
      <c r="S213" s="192">
        <v>-0.18</v>
      </c>
      <c r="T213" s="192" t="s">
        <v>409</v>
      </c>
      <c r="U213"/>
      <c r="V213"/>
      <c r="W213"/>
      <c r="X213"/>
    </row>
    <row r="214" spans="1:24" x14ac:dyDescent="0.2">
      <c r="A214" s="84">
        <v>207</v>
      </c>
      <c r="B214" s="35" t="str">
        <f ca="1"/>
        <v>St. Vincent and the Grenadines</v>
      </c>
      <c r="C214" s="35" t="str">
        <f ca="1"/>
        <v>VCT</v>
      </c>
      <c r="D214" s="35" t="str">
        <f ca="1"/>
        <v>LCN           Latin America &amp; Caribbean</v>
      </c>
      <c r="E214" s="35" t="str">
        <f ca="1"/>
        <v>Blend</v>
      </c>
      <c r="F214" s="190" t="str">
        <f t="shared" ca="1" si="6"/>
        <v/>
      </c>
      <c r="G214" s="80">
        <f>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0</v>
      </c>
      <c r="H214" s="80" cm="1">
        <f t="array" ref="H214">IF(
    SUM(IF(
            ISNUMBER(
                IF(
                    $M$4:$Y$4,
                    (M214:Y214),
                    "")),
            1,
            0))
        =0,
    NA(),
    IF(
        Parameters!$D$15=1,
        IF(
            SUM(--(ISNUMBER(IF($M$4:$Y$4=1,(M214:Y214),""))))&gt;0,
            MAX(IF(
                ISNUMBER(M214:Y214),
                IF(
                    M$4:Y$4=1,
                    M214:Y214,
                    ""),
                "")),
            MAX(IF(
                ISNUMBER(M214:Y214),
                IF(
                    M$4:Y$4=2,
                    M214:Y214,
                    ""),
                ""))
        ),
        IF(
            Parameters!$D$16=1,
            IFERROR(
                AVERAGE(IF(
                    ISNUMBER(M214:Y214),
                    IF(
                        M$4:Y$4=1,
                        M214:Y214,
                        ""),
                    "")),
                AVERAGE(IF(
                    ISNUMBER(M214:Y214),
                    IF(
                        M$4:Y$4=2,
                        M214:Y214,
                        ""),
                    ""))
            ),
            IF(
                Parameters!$D$17=1,
                IFERROR(
                    IF(
                        OR(
                            IF(
                                ISNUMBER(M214:Y214),
                                IF(
                                    M$4:Y$4=1,
                                    M214:Y214,
                                    ""),
                                "")
                            =0),
                        0,
                        GEOMEAN(IF(
                            ISNUMBER(M214:Y214),
                            IF(
                                M$4:Y$4=1,
                                M214:Y214,
                                ""),
                            ""))
                    ),
                    IF(
                        OR(IF(
                            ISNUMBER(M214:Y214),
                            IF(
                                M$4:Y$4=2,
                                M214:Y214,
                                ""),
                            "")
                            =0),
                        0,
                        GEOMEAN(IF(
                            ISNUMBER(M214:Y214),
                            IF(
                                M$4:Y$4=2,
                                M214:Y214,
                                ""),
                            "")))
                )
            )
        )
    )
)</f>
        <v>5.4285714285714199</v>
      </c>
      <c r="I214" s="191" cm="1">
        <f t="array" ref="I214">IF(
    SUM(IF(
            ISNUMBER(
                IF(
                    $M$5:$Y$5,
                    (M214:Y214),
                    "")),
            1,
            0))
        =0,
    NA(),
    IF(
        Parameters!$D$15=1,
        IF(
            SUM(--(ISNUMBER(IF($M$5:$Y$5=1,(M214:Y214),""))))&gt;0,
            MAX(IF(
                ISNUMBER(M214:Y214),
                IF(
                    M$5:Y$5=1,
                    M214:Y214,
                    ""),
                "")),
            MAX(IF(
                ISNUMBER(M214:Y214),
                IF(
                    M$5:Y$5=2,
                    M214:Y214,
                    ""),
                ""))
        ),
        IF(
            Parameters!$D$16=1,
            IFERROR(
                AVERAGE(IF(
                    ISNUMBER(M214:Y214),
                    IF(
                        M$5:Y$5=1,
                        M214:Y214,
                        ""),
                    "")),
                AVERAGE(IF(
                    ISNUMBER(M214:Y214),
                    IF(
                        M$5:Y$5=2,
                        M214:Y214,
                        ""),
                    ""))
            ),
            IF(
                Parameters!$D$17=1,
                IFERROR(
                    IF(
                        OR(
                            IF(
                                ISNUMBER(M214:Y214),
                                IF(
                                    M$5:Y$5=1,
                                    M214:Y214,
                                    ""),
                                "")
                            =0),
                        0,
                        GEOMEAN(IF(
                            ISNUMBER(M214:Y214),
                            IF(
                                M$5:Y$5=1,
                                M214:Y214,
                                ""),
                            ""))
                    ),
                    IF(
                        OR(IF(
                            ISNUMBER(M214:Y214),
                            IF(
                                M$5:Y$5=2,
                                M214:Y214,
                                ""),
                            "")
                            =0),
                        0,
                        GEOMEAN(IF(
                            ISNUMBER(M214:Y214),
                            IF(
                                M$5:Y$5=2,
                                M214:Y214,
                                ""),
                            "")))
                )
            )
        )
    )
)</f>
        <v>0</v>
      </c>
      <c r="J214" s="242">
        <v>46281</v>
      </c>
      <c r="K214" s="242">
        <v>46281</v>
      </c>
      <c r="L214" s="91" t="s">
        <v>349</v>
      </c>
      <c r="M214" s="192">
        <v>5.4285714285714199</v>
      </c>
      <c r="N214" s="192" t="s">
        <v>409</v>
      </c>
      <c r="O214" s="192">
        <v>0</v>
      </c>
      <c r="P214" s="192" t="s">
        <v>409</v>
      </c>
      <c r="Q214" s="192">
        <v>3.8</v>
      </c>
      <c r="R214" s="192">
        <v>-0.31</v>
      </c>
      <c r="S214" s="192">
        <v>-0.28999999999999998</v>
      </c>
      <c r="T214" s="192" t="s">
        <v>409</v>
      </c>
      <c r="U214"/>
      <c r="V214"/>
      <c r="W214"/>
      <c r="X214"/>
    </row>
    <row r="215" spans="1:24" x14ac:dyDescent="0.2">
      <c r="A215" s="84">
        <v>208</v>
      </c>
      <c r="B215" s="35" t="str">
        <f ca="1"/>
        <v>Venezuela, RB</v>
      </c>
      <c r="C215" s="35" t="str">
        <f ca="1"/>
        <v>VEN</v>
      </c>
      <c r="D215" s="35" t="str">
        <f ca="1"/>
        <v>LCN           Latin America &amp; Caribbean</v>
      </c>
      <c r="E215" s="35" t="str">
        <f ca="1"/>
        <v>IBRD</v>
      </c>
      <c r="F215" s="190" t="str">
        <f t="shared" ca="1" si="6"/>
        <v/>
      </c>
      <c r="G215" s="80">
        <f>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0</v>
      </c>
      <c r="H215" s="80" cm="1">
        <f t="array" ref="H215">IF(
    SUM(IF(
            ISNUMBER(
                IF(
                    $M$4:$Y$4,
                    (M215:Y215),
                    "")),
            1,
            0))
        =0,
    NA(),
    IF(
        Parameters!$D$15=1,
        IF(
            SUM(--(ISNUMBER(IF($M$4:$Y$4=1,(M215:Y215),""))))&gt;0,
            MAX(IF(
                ISNUMBER(M215:Y215),
                IF(
                    M$4:Y$4=1,
                    M215:Y215,
                    ""),
                "")),
            MAX(IF(
                ISNUMBER(M215:Y215),
                IF(
                    M$4:Y$4=2,
                    M215:Y215,
                    ""),
                ""))
        ),
        IF(
            Parameters!$D$16=1,
            IFERROR(
                AVERAGE(IF(
                    ISNUMBER(M215:Y215),
                    IF(
                        M$4:Y$4=1,
                        M215:Y215,
                        ""),
                    "")),
                AVERAGE(IF(
                    ISNUMBER(M215:Y215),
                    IF(
                        M$4:Y$4=2,
                        M215:Y215,
                        ""),
                    ""))
            ),
            IF(
                Parameters!$D$17=1,
                IFERROR(
                    IF(
                        OR(
                            IF(
                                ISNUMBER(M215:Y215),
                                IF(
                                    M$4:Y$4=1,
                                    M215:Y215,
                                    ""),
                                "")
                            =0),
                        0,
                        GEOMEAN(IF(
                            ISNUMBER(M215:Y215),
                            IF(
                                M$4:Y$4=1,
                                M215:Y215,
                                ""),
                            ""))
                    ),
                    IF(
                        OR(IF(
                            ISNUMBER(M215:Y215),
                            IF(
                                M$4:Y$4=2,
                                M215:Y215,
                                ""),
                            "")
                            =0),
                        0,
                        GEOMEAN(IF(
                            ISNUMBER(M215:Y215),
                            IF(
                                M$4:Y$4=2,
                                M215:Y215,
                                ""),
                            "")))
                )
            )
        )
    )
)</f>
        <v>6.2857142857142803</v>
      </c>
      <c r="I215" s="191" cm="1">
        <f t="array" ref="I215">IF(
    SUM(IF(
            ISNUMBER(
                IF(
                    $M$5:$Y$5,
                    (M215:Y215),
                    "")),
            1,
            0))
        =0,
    NA(),
    IF(
        Parameters!$D$15=1,
        IF(
            SUM(--(ISNUMBER(IF($M$5:$Y$5=1,(M215:Y215),""))))&gt;0,
            MAX(IF(
                ISNUMBER(M215:Y215),
                IF(
                    M$5:Y$5=1,
                    M215:Y215,
                    ""),
                "")),
            MAX(IF(
                ISNUMBER(M215:Y215),
                IF(
                    M$5:Y$5=2,
                    M215:Y215,
                    ""),
                ""))
        ),
        IF(
            Parameters!$D$16=1,
            IFERROR(
                AVERAGE(IF(
                    ISNUMBER(M215:Y215),
                    IF(
                        M$5:Y$5=1,
                        M215:Y215,
                        ""),
                    "")),
                AVERAGE(IF(
                    ISNUMBER(M215:Y215),
                    IF(
                        M$5:Y$5=2,
                        M215:Y215,
                        ""),
                    ""))
            ),
            IF(
                Parameters!$D$17=1,
                IFERROR(
                    IF(
                        OR(
                            IF(
                                ISNUMBER(M215:Y215),
                                IF(
                                    M$5:Y$5=1,
                                    M215:Y215,
                                    ""),
                                "")
                            =0),
                        0,
                        GEOMEAN(IF(
                            ISNUMBER(M215:Y215),
                            IF(
                                M$5:Y$5=1,
                                M215:Y215,
                                ""),
                            ""))
                    ),
                    IF(
                        OR(IF(
                            ISNUMBER(M215:Y215),
                            IF(
                                M$5:Y$5=2,
                                M215:Y215,
                                ""),
                            "")
                            =0),
                        0,
                        GEOMEAN(IF(
                            ISNUMBER(M215:Y215),
                            IF(
                                M$5:Y$5=2,
                                M215:Y215,
                                ""),
                            "")))
                )
            )
        )
    )
)</f>
        <v>0</v>
      </c>
      <c r="J215" s="242">
        <v>46281</v>
      </c>
      <c r="K215" s="242">
        <v>46281</v>
      </c>
      <c r="L215" s="91" t="s">
        <v>350</v>
      </c>
      <c r="M215" s="192">
        <v>6.2857142857142803</v>
      </c>
      <c r="N215" s="192" t="s">
        <v>409</v>
      </c>
      <c r="O215" s="192">
        <v>0</v>
      </c>
      <c r="P215" s="192" t="s">
        <v>409</v>
      </c>
      <c r="Q215" s="192">
        <v>4.4000000000000004</v>
      </c>
      <c r="R215" s="192">
        <v>-8.0000000000000196E-2</v>
      </c>
      <c r="S215" s="192">
        <v>-8.9999999999999802E-2</v>
      </c>
      <c r="T215" s="192" t="s">
        <v>409</v>
      </c>
      <c r="U215"/>
      <c r="V215"/>
      <c r="W215"/>
      <c r="X215"/>
    </row>
    <row r="216" spans="1:24" x14ac:dyDescent="0.2">
      <c r="A216" s="84">
        <v>209</v>
      </c>
      <c r="B216" s="35" t="str">
        <f ca="1"/>
        <v>British Virgin Islands</v>
      </c>
      <c r="C216" s="35" t="str">
        <f ca="1"/>
        <v>VGB</v>
      </c>
      <c r="D216" s="35" t="str">
        <f ca="1"/>
        <v>LCN           Latin America &amp; Caribbean</v>
      </c>
      <c r="E216" s="35" t="str">
        <f ca="1"/>
        <v>NA</v>
      </c>
      <c r="F216" s="190" t="str">
        <f t="shared" ca="1" si="6"/>
        <v/>
      </c>
      <c r="G216" s="80">
        <f>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0</v>
      </c>
      <c r="H216" s="80" t="e" cm="1">
        <f t="array" ref="H216">IF(
    SUM(IF(
            ISNUMBER(
                IF(
                    $M$4:$Y$4,
                    (M216:Y216),
                    "")),
            1,
            0))
        =0,
    NA(),
    IF(
        Parameters!$D$15=1,
        IF(
            SUM(--(ISNUMBER(IF($M$4:$Y$4=1,(M216:Y216),""))))&gt;0,
            MAX(IF(
                ISNUMBER(M216:Y216),
                IF(
                    M$4:Y$4=1,
                    M216:Y216,
                    ""),
                "")),
            MAX(IF(
                ISNUMBER(M216:Y216),
                IF(
                    M$4:Y$4=2,
                    M216:Y216,
                    ""),
                ""))
        ),
        IF(
            Parameters!$D$16=1,
            IFERROR(
                AVERAGE(IF(
                    ISNUMBER(M216:Y216),
                    IF(
                        M$4:Y$4=1,
                        M216:Y216,
                        ""),
                    "")),
                AVERAGE(IF(
                    ISNUMBER(M216:Y216),
                    IF(
                        M$4:Y$4=2,
                        M216:Y216,
                        ""),
                    ""))
            ),
            IF(
                Parameters!$D$17=1,
                IFERROR(
                    IF(
                        OR(
                            IF(
                                ISNUMBER(M216:Y216),
                                IF(
                                    M$4:Y$4=1,
                                    M216:Y216,
                                    ""),
                                "")
                            =0),
                        0,
                        GEOMEAN(IF(
                            ISNUMBER(M216:Y216),
                            IF(
                                M$4:Y$4=1,
                                M216:Y216,
                                ""),
                            ""))
                    ),
                    IF(
                        OR(IF(
                            ISNUMBER(M216:Y216),
                            IF(
                                M$4:Y$4=2,
                                M216:Y216,
                                ""),
                            "")
                            =0),
                        0,
                        GEOMEAN(IF(
                            ISNUMBER(M216:Y216),
                            IF(
                                M$4:Y$4=2,
                                M216:Y216,
                                ""),
                            "")))
                )
            )
        )
    )
)</f>
        <v>#N/A</v>
      </c>
      <c r="I216" s="191" cm="1">
        <f t="array" ref="I216">IF(
    SUM(IF(
            ISNUMBER(
                IF(
                    $M$5:$Y$5,
                    (M216:Y216),
                    "")),
            1,
            0))
        =0,
    NA(),
    IF(
        Parameters!$D$15=1,
        IF(
            SUM(--(ISNUMBER(IF($M$5:$Y$5=1,(M216:Y216),""))))&gt;0,
            MAX(IF(
                ISNUMBER(M216:Y216),
                IF(
                    M$5:Y$5=1,
                    M216:Y216,
                    ""),
                "")),
            MAX(IF(
                ISNUMBER(M216:Y216),
                IF(
                    M$5:Y$5=2,
                    M216:Y216,
                    ""),
                ""))
        ),
        IF(
            Parameters!$D$16=1,
            IFERROR(
                AVERAGE(IF(
                    ISNUMBER(M216:Y216),
                    IF(
                        M$5:Y$5=1,
                        M216:Y216,
                        ""),
                    "")),
                AVERAGE(IF(
                    ISNUMBER(M216:Y216),
                    IF(
                        M$5:Y$5=2,
                        M216:Y216,
                        ""),
                    ""))
            ),
            IF(
                Parameters!$D$17=1,
                IFERROR(
                    IF(
                        OR(
                            IF(
                                ISNUMBER(M216:Y216),
                                IF(
                                    M$5:Y$5=1,
                                    M216:Y216,
                                    ""),
                                "")
                            =0),
                        0,
                        GEOMEAN(IF(
                            ISNUMBER(M216:Y216),
                            IF(
                                M$5:Y$5=1,
                                M216:Y216,
                                ""),
                            ""))
                    ),
                    IF(
                        OR(IF(
                            ISNUMBER(M216:Y216),
                            IF(
                                M$5:Y$5=2,
                                M216:Y216,
                                ""),
                            "")
                            =0),
                        0,
                        GEOMEAN(IF(
                            ISNUMBER(M216:Y216),
                            IF(
                                M$5:Y$5=2,
                                M216:Y216,
                                ""),
                            "")))
                )
            )
        )
    )
)</f>
        <v>0</v>
      </c>
      <c r="J216" s="242" t="s">
        <v>409</v>
      </c>
      <c r="K216" s="242">
        <v>46281</v>
      </c>
      <c r="L216" s="91" t="s">
        <v>692</v>
      </c>
      <c r="M216" s="192" t="s">
        <v>409</v>
      </c>
      <c r="N216" s="192" t="s">
        <v>409</v>
      </c>
      <c r="O216" s="192">
        <v>0</v>
      </c>
      <c r="P216" s="192" t="s">
        <v>409</v>
      </c>
      <c r="Q216" s="192" t="s">
        <v>409</v>
      </c>
      <c r="R216" s="192">
        <v>-3.9999999999999897E-2</v>
      </c>
      <c r="S216" s="192">
        <v>-4.0000000000000098E-2</v>
      </c>
      <c r="T216" s="192" t="s">
        <v>409</v>
      </c>
      <c r="U216"/>
      <c r="V216"/>
      <c r="W216"/>
      <c r="X216"/>
    </row>
    <row r="217" spans="1:24" x14ac:dyDescent="0.2">
      <c r="A217" s="84">
        <v>210</v>
      </c>
      <c r="B217" s="35" t="str">
        <f ca="1"/>
        <v>Virgin Islands (U.S.)</v>
      </c>
      <c r="C217" s="35" t="str">
        <f ca="1"/>
        <v>VIR</v>
      </c>
      <c r="D217" s="35" t="str">
        <f ca="1"/>
        <v>LCN           Latin America &amp; Caribbean</v>
      </c>
      <c r="E217" s="35" t="str">
        <f ca="1"/>
        <v>NA</v>
      </c>
      <c r="F217" s="190" t="str">
        <f t="shared" ca="1" si="6"/>
        <v/>
      </c>
      <c r="G217" s="80">
        <f>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0</v>
      </c>
      <c r="H217" s="80" t="e" cm="1">
        <f t="array" ref="H217">IF(
    SUM(IF(
            ISNUMBER(
                IF(
                    $M$4:$Y$4,
                    (M217:Y217),
                    "")),
            1,
            0))
        =0,
    NA(),
    IF(
        Parameters!$D$15=1,
        IF(
            SUM(--(ISNUMBER(IF($M$4:$Y$4=1,(M217:Y217),""))))&gt;0,
            MAX(IF(
                ISNUMBER(M217:Y217),
                IF(
                    M$4:Y$4=1,
                    M217:Y217,
                    ""),
                "")),
            MAX(IF(
                ISNUMBER(M217:Y217),
                IF(
                    M$4:Y$4=2,
                    M217:Y217,
                    ""),
                ""))
        ),
        IF(
            Parameters!$D$16=1,
            IFERROR(
                AVERAGE(IF(
                    ISNUMBER(M217:Y217),
                    IF(
                        M$4:Y$4=1,
                        M217:Y217,
                        ""),
                    "")),
                AVERAGE(IF(
                    ISNUMBER(M217:Y217),
                    IF(
                        M$4:Y$4=2,
                        M217:Y217,
                        ""),
                    ""))
            ),
            IF(
                Parameters!$D$17=1,
                IFERROR(
                    IF(
                        OR(
                            IF(
                                ISNUMBER(M217:Y217),
                                IF(
                                    M$4:Y$4=1,
                                    M217:Y217,
                                    ""),
                                "")
                            =0),
                        0,
                        GEOMEAN(IF(
                            ISNUMBER(M217:Y217),
                            IF(
                                M$4:Y$4=1,
                                M217:Y217,
                                ""),
                            ""))
                    ),
                    IF(
                        OR(IF(
                            ISNUMBER(M217:Y217),
                            IF(
                                M$4:Y$4=2,
                                M217:Y217,
                                ""),
                            "")
                            =0),
                        0,
                        GEOMEAN(IF(
                            ISNUMBER(M217:Y217),
                            IF(
                                M$4:Y$4=2,
                                M217:Y217,
                                ""),
                            "")))
                )
            )
        )
    )
)</f>
        <v>#N/A</v>
      </c>
      <c r="I217" s="191" cm="1">
        <f t="array" ref="I217">IF(
    SUM(IF(
            ISNUMBER(
                IF(
                    $M$5:$Y$5,
                    (M217:Y217),
                    "")),
            1,
            0))
        =0,
    NA(),
    IF(
        Parameters!$D$15=1,
        IF(
            SUM(--(ISNUMBER(IF($M$5:$Y$5=1,(M217:Y217),""))))&gt;0,
            MAX(IF(
                ISNUMBER(M217:Y217),
                IF(
                    M$5:Y$5=1,
                    M217:Y217,
                    ""),
                "")),
            MAX(IF(
                ISNUMBER(M217:Y217),
                IF(
                    M$5:Y$5=2,
                    M217:Y217,
                    ""),
                ""))
        ),
        IF(
            Parameters!$D$16=1,
            IFERROR(
                AVERAGE(IF(
                    ISNUMBER(M217:Y217),
                    IF(
                        M$5:Y$5=1,
                        M217:Y217,
                        ""),
                    "")),
                AVERAGE(IF(
                    ISNUMBER(M217:Y217),
                    IF(
                        M$5:Y$5=2,
                        M217:Y217,
                        ""),
                    ""))
            ),
            IF(
                Parameters!$D$17=1,
                IFERROR(
                    IF(
                        OR(
                            IF(
                                ISNUMBER(M217:Y217),
                                IF(
                                    M$5:Y$5=1,
                                    M217:Y217,
                                    ""),
                                "")
                            =0),
                        0,
                        GEOMEAN(IF(
                            ISNUMBER(M217:Y217),
                            IF(
                                M$5:Y$5=1,
                                M217:Y217,
                                ""),
                            ""))
                    ),
                    IF(
                        OR(IF(
                            ISNUMBER(M217:Y217),
                            IF(
                                M$5:Y$5=2,
                                M217:Y217,
                                ""),
                            "")
                            =0),
                        0,
                        GEOMEAN(IF(
                            ISNUMBER(M217:Y217),
                            IF(
                                M$5:Y$5=2,
                                M217:Y217,
                                ""),
                            "")))
                )
            )
        )
    )
)</f>
        <v>0</v>
      </c>
      <c r="J217" s="242" t="s">
        <v>409</v>
      </c>
      <c r="K217" s="242">
        <v>46281</v>
      </c>
      <c r="L217" s="91" t="s">
        <v>693</v>
      </c>
      <c r="M217" s="192" t="s">
        <v>409</v>
      </c>
      <c r="N217" s="192" t="s">
        <v>409</v>
      </c>
      <c r="O217" s="192">
        <v>0</v>
      </c>
      <c r="P217" s="192" t="s">
        <v>409</v>
      </c>
      <c r="Q217" s="192" t="s">
        <v>409</v>
      </c>
      <c r="R217" s="192">
        <v>-9.9999999999999395E-3</v>
      </c>
      <c r="S217" s="192">
        <v>-0.01</v>
      </c>
      <c r="T217" s="192" t="s">
        <v>409</v>
      </c>
      <c r="U217"/>
      <c r="V217"/>
      <c r="W217"/>
      <c r="X217"/>
    </row>
    <row r="218" spans="1:24" x14ac:dyDescent="0.2">
      <c r="A218" s="84">
        <v>211</v>
      </c>
      <c r="B218" s="35" t="str">
        <f ca="1"/>
        <v>Vietnam</v>
      </c>
      <c r="C218" s="35" t="str">
        <f ca="1"/>
        <v>VNM</v>
      </c>
      <c r="D218" s="35" t="str">
        <f ca="1"/>
        <v>EAS           East Asia &amp; Pacific</v>
      </c>
      <c r="E218" s="35" t="str">
        <f ca="1"/>
        <v>IBRD</v>
      </c>
      <c r="F218" s="190" t="str">
        <f t="shared" ca="1" si="6"/>
        <v/>
      </c>
      <c r="G218" s="80">
        <f>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0</v>
      </c>
      <c r="H218" s="80" cm="1">
        <f t="array" ref="H218">IF(
    SUM(IF(
            ISNUMBER(
                IF(
                    $M$4:$Y$4,
                    (M218:Y218),
                    "")),
            1,
            0))
        =0,
    NA(),
    IF(
        Parameters!$D$15=1,
        IF(
            SUM(--(ISNUMBER(IF($M$4:$Y$4=1,(M218:Y218),""))))&gt;0,
            MAX(IF(
                ISNUMBER(M218:Y218),
                IF(
                    M$4:Y$4=1,
                    M218:Y218,
                    ""),
                "")),
            MAX(IF(
                ISNUMBER(M218:Y218),
                IF(
                    M$4:Y$4=2,
                    M218:Y218,
                    ""),
                ""))
        ),
        IF(
            Parameters!$D$16=1,
            IFERROR(
                AVERAGE(IF(
                    ISNUMBER(M218:Y218),
                    IF(
                        M$4:Y$4=1,
                        M218:Y218,
                        ""),
                    "")),
                AVERAGE(IF(
                    ISNUMBER(M218:Y218),
                    IF(
                        M$4:Y$4=2,
                        M218:Y218,
                        ""),
                    ""))
            ),
            IF(
                Parameters!$D$17=1,
                IFERROR(
                    IF(
                        OR(
                            IF(
                                ISNUMBER(M218:Y218),
                                IF(
                                    M$4:Y$4=1,
                                    M218:Y218,
                                    ""),
                                "")
                            =0),
                        0,
                        GEOMEAN(IF(
                            ISNUMBER(M218:Y218),
                            IF(
                                M$4:Y$4=1,
                                M218:Y218,
                                ""),
                            ""))
                    ),
                    IF(
                        OR(IF(
                            ISNUMBER(M218:Y218),
                            IF(
                                M$4:Y$4=2,
                                M218:Y218,
                                ""),
                            "")
                            =0),
                        0,
                        GEOMEAN(IF(
                            ISNUMBER(M218:Y218),
                            IF(
                                M$4:Y$4=2,
                                M218:Y218,
                                ""),
                            "")))
                )
            )
        )
    )
)</f>
        <v>3.71428571428571</v>
      </c>
      <c r="I218" s="191" cm="1">
        <f t="array" ref="I218">IF(
    SUM(IF(
            ISNUMBER(
                IF(
                    $M$5:$Y$5,
                    (M218:Y218),
                    "")),
            1,
            0))
        =0,
    NA(),
    IF(
        Parameters!$D$15=1,
        IF(
            SUM(--(ISNUMBER(IF($M$5:$Y$5=1,(M218:Y218),""))))&gt;0,
            MAX(IF(
                ISNUMBER(M218:Y218),
                IF(
                    M$5:Y$5=1,
                    M218:Y218,
                    ""),
                "")),
            MAX(IF(
                ISNUMBER(M218:Y218),
                IF(
                    M$5:Y$5=2,
                    M218:Y218,
                    ""),
                ""))
        ),
        IF(
            Parameters!$D$16=1,
            IFERROR(
                AVERAGE(IF(
                    ISNUMBER(M218:Y218),
                    IF(
                        M$5:Y$5=1,
                        M218:Y218,
                        ""),
                    "")),
                AVERAGE(IF(
                    ISNUMBER(M218:Y218),
                    IF(
                        M$5:Y$5=2,
                        M218:Y218,
                        ""),
                    ""))
            ),
            IF(
                Parameters!$D$17=1,
                IFERROR(
                    IF(
                        OR(
                            IF(
                                ISNUMBER(M218:Y218),
                                IF(
                                    M$5:Y$5=1,
                                    M218:Y218,
                                    ""),
                                "")
                            =0),
                        0,
                        GEOMEAN(IF(
                            ISNUMBER(M218:Y218),
                            IF(
                                M$5:Y$5=1,
                                M218:Y218,
                                ""),
                            ""))
                    ),
                    IF(
                        OR(IF(
                            ISNUMBER(M218:Y218),
                            IF(
                                M$5:Y$5=2,
                                M218:Y218,
                                ""),
                            "")
                            =0),
                        0,
                        GEOMEAN(IF(
                            ISNUMBER(M218:Y218),
                            IF(
                                M$5:Y$5=2,
                                M218:Y218,
                                ""),
                            "")))
                )
            )
        )
    )
)</f>
        <v>0</v>
      </c>
      <c r="J218" s="242">
        <v>46281</v>
      </c>
      <c r="K218" s="242">
        <v>46281</v>
      </c>
      <c r="L218" s="91" t="s">
        <v>351</v>
      </c>
      <c r="M218" s="192">
        <v>3.71428571428571</v>
      </c>
      <c r="N218" s="192">
        <v>0</v>
      </c>
      <c r="O218" s="192">
        <v>0</v>
      </c>
      <c r="P218" s="192" t="s">
        <v>409</v>
      </c>
      <c r="Q218" s="192">
        <v>2.6</v>
      </c>
      <c r="R218" s="192">
        <v>-0.20499999999999999</v>
      </c>
      <c r="S218" s="192">
        <v>-8.5000000000000006E-2</v>
      </c>
      <c r="T218" s="192" t="s">
        <v>409</v>
      </c>
      <c r="U218"/>
      <c r="V218"/>
      <c r="W218"/>
      <c r="X218"/>
    </row>
    <row r="219" spans="1:24" x14ac:dyDescent="0.2">
      <c r="A219" s="84">
        <v>212</v>
      </c>
      <c r="B219" s="35" t="str">
        <f ca="1"/>
        <v>Vanuatu</v>
      </c>
      <c r="C219" s="35" t="str">
        <f ca="1"/>
        <v>VUT</v>
      </c>
      <c r="D219" s="35" t="str">
        <f ca="1"/>
        <v>EAS           East Asia &amp; Pacific</v>
      </c>
      <c r="E219" s="35" t="str">
        <f ca="1"/>
        <v>IDA</v>
      </c>
      <c r="F219" s="190" t="str">
        <f t="shared" ca="1" si="6"/>
        <v/>
      </c>
      <c r="G219" s="80">
        <f>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9.7100831245522397</v>
      </c>
      <c r="H219" s="80" cm="1">
        <f t="array" ref="H219">IF(
    SUM(IF(
            ISNUMBER(
                IF(
                    $M$4:$Y$4,
                    (M219:Y219),
                    "")),
            1,
            0))
        =0,
    NA(),
    IF(
        Parameters!$D$15=1,
        IF(
            SUM(--(ISNUMBER(IF($M$4:$Y$4=1,(M219:Y219),""))))&gt;0,
            MAX(IF(
                ISNUMBER(M219:Y219),
                IF(
                    M$4:Y$4=1,
                    M219:Y219,
                    ""),
                "")),
            MAX(IF(
                ISNUMBER(M219:Y219),
                IF(
                    M$4:Y$4=2,
                    M219:Y219,
                    ""),
                ""))
        ),
        IF(
            Parameters!$D$16=1,
            IFERROR(
                AVERAGE(IF(
                    ISNUMBER(M219:Y219),
                    IF(
                        M$4:Y$4=1,
                        M219:Y219,
                        ""),
                    "")),
                AVERAGE(IF(
                    ISNUMBER(M219:Y219),
                    IF(
                        M$4:Y$4=2,
                        M219:Y219,
                        ""),
                    ""))
            ),
            IF(
                Parameters!$D$17=1,
                IFERROR(
                    IF(
                        OR(
                            IF(
                                ISNUMBER(M219:Y219),
                                IF(
                                    M$4:Y$4=1,
                                    M219:Y219,
                                    ""),
                                "")
                            =0),
                        0,
                        GEOMEAN(IF(
                            ISNUMBER(M219:Y219),
                            IF(
                                M$4:Y$4=1,
                                M219:Y219,
                                ""),
                            ""))
                    ),
                    IF(
                        OR(IF(
                            ISNUMBER(M219:Y219),
                            IF(
                                M$4:Y$4=2,
                                M219:Y219,
                                ""),
                            "")
                            =0),
                        0,
                        GEOMEAN(IF(
                            ISNUMBER(M219:Y219),
                            IF(
                                M$4:Y$4=2,
                                M219:Y219,
                                ""),
                            "")))
                )
            )
        )
    )
)</f>
        <v>9.4285714285714199</v>
      </c>
      <c r="I219" s="191" cm="1">
        <f t="array" ref="I219">IF(
    SUM(IF(
            ISNUMBER(
                IF(
                    $M$5:$Y$5,
                    (M219:Y219),
                    "")),
            1,
            0))
        =0,
    NA(),
    IF(
        Parameters!$D$15=1,
        IF(
            SUM(--(ISNUMBER(IF($M$5:$Y$5=1,(M219:Y219),""))))&gt;0,
            MAX(IF(
                ISNUMBER(M219:Y219),
                IF(
                    M$5:Y$5=1,
                    M219:Y219,
                    ""),
                "")),
            MAX(IF(
                ISNUMBER(M219:Y219),
                IF(
                    M$5:Y$5=2,
                    M219:Y219,
                    ""),
                ""))
        ),
        IF(
            Parameters!$D$16=1,
            IFERROR(
                AVERAGE(IF(
                    ISNUMBER(M219:Y219),
                    IF(
                        M$5:Y$5=1,
                        M219:Y219,
                        ""),
                    "")),
                AVERAGE(IF(
                    ISNUMBER(M219:Y219),
                    IF(
                        M$5:Y$5=2,
                        M219:Y219,
                        ""),
                    ""))
            ),
            IF(
                Parameters!$D$17=1,
                IFERROR(
                    IF(
                        OR(
                            IF(
                                ISNUMBER(M219:Y219),
                                IF(
                                    M$5:Y$5=1,
                                    M219:Y219,
                                    ""),
                                "")
                            =0),
                        0,
                        GEOMEAN(IF(
                            ISNUMBER(M219:Y219),
                            IF(
                                M$5:Y$5=1,
                                M219:Y219,
                                ""),
                            ""))
                    ),
                    IF(
                        OR(IF(
                            ISNUMBER(M219:Y219),
                            IF(
                                M$5:Y$5=2,
                                M219:Y219,
                                ""),
                            "")
                            =0),
                        0,
                        GEOMEAN(IF(
                            ISNUMBER(M219:Y219),
                            IF(
                                M$5:Y$5=2,
                                M219:Y219,
                                ""),
                            "")))
                )
            )
        )
    )
)</f>
        <v>10</v>
      </c>
      <c r="J219" s="242">
        <v>46281</v>
      </c>
      <c r="K219" s="242">
        <v>46281</v>
      </c>
      <c r="L219" s="91" t="s">
        <v>353</v>
      </c>
      <c r="M219" s="192">
        <v>9.4285714285714199</v>
      </c>
      <c r="N219" s="192" t="s">
        <v>409</v>
      </c>
      <c r="O219" s="192">
        <v>10</v>
      </c>
      <c r="P219" s="192" t="s">
        <v>409</v>
      </c>
      <c r="Q219" s="192">
        <v>6.6</v>
      </c>
      <c r="R219" s="192">
        <v>0.66499999999999904</v>
      </c>
      <c r="S219" s="192">
        <v>-0.189999999999999</v>
      </c>
      <c r="T219" s="192" t="s">
        <v>409</v>
      </c>
      <c r="U219"/>
      <c r="V219"/>
      <c r="W219"/>
      <c r="X219"/>
    </row>
    <row r="220" spans="1:24" x14ac:dyDescent="0.2">
      <c r="A220" s="84">
        <v>213</v>
      </c>
      <c r="B220" s="35" t="str">
        <f ca="1"/>
        <v>Samoa</v>
      </c>
      <c r="C220" s="35" t="str">
        <f ca="1"/>
        <v>WSM</v>
      </c>
      <c r="D220" s="35" t="str">
        <f ca="1"/>
        <v>EAS           East Asia &amp; Pacific</v>
      </c>
      <c r="E220" s="35" t="str">
        <f ca="1"/>
        <v>IDA</v>
      </c>
      <c r="F220" s="190" t="str">
        <f t="shared" ca="1" si="6"/>
        <v/>
      </c>
      <c r="G220" s="80">
        <f>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0</v>
      </c>
      <c r="H220" s="80" cm="1">
        <f t="array" ref="H220">IF(
    SUM(IF(
            ISNUMBER(
                IF(
                    $M$4:$Y$4,
                    (M220:Y220),
                    "")),
            1,
            0))
        =0,
    NA(),
    IF(
        Parameters!$D$15=1,
        IF(
            SUM(--(ISNUMBER(IF($M$4:$Y$4=1,(M220:Y220),""))))&gt;0,
            MAX(IF(
                ISNUMBER(M220:Y220),
                IF(
                    M$4:Y$4=1,
                    M220:Y220,
                    ""),
                "")),
            MAX(IF(
                ISNUMBER(M220:Y220),
                IF(
                    M$4:Y$4=2,
                    M220:Y220,
                    ""),
                ""))
        ),
        IF(
            Parameters!$D$16=1,
            IFERROR(
                AVERAGE(IF(
                    ISNUMBER(M220:Y220),
                    IF(
                        M$4:Y$4=1,
                        M220:Y220,
                        ""),
                    "")),
                AVERAGE(IF(
                    ISNUMBER(M220:Y220),
                    IF(
                        M$4:Y$4=2,
                        M220:Y220,
                        ""),
                    ""))
            ),
            IF(
                Parameters!$D$17=1,
                IFERROR(
                    IF(
                        OR(
                            IF(
                                ISNUMBER(M220:Y220),
                                IF(
                                    M$4:Y$4=1,
                                    M220:Y220,
                                    ""),
                                "")
                            =0),
                        0,
                        GEOMEAN(IF(
                            ISNUMBER(M220:Y220),
                            IF(
                                M$4:Y$4=1,
                                M220:Y220,
                                ""),
                            ""))
                    ),
                    IF(
                        OR(IF(
                            ISNUMBER(M220:Y220),
                            IF(
                                M$4:Y$4=2,
                                M220:Y220,
                                ""),
                            "")
                            =0),
                        0,
                        GEOMEAN(IF(
                            ISNUMBER(M220:Y220),
                            IF(
                                M$4:Y$4=2,
                                M220:Y220,
                                ""),
                            "")))
                )
            )
        )
    )
)</f>
        <v>6.8571428571428497</v>
      </c>
      <c r="I220" s="191" cm="1">
        <f t="array" ref="I220">IF(
    SUM(IF(
            ISNUMBER(
                IF(
                    $M$5:$Y$5,
                    (M220:Y220),
                    "")),
            1,
            0))
        =0,
    NA(),
    IF(
        Parameters!$D$15=1,
        IF(
            SUM(--(ISNUMBER(IF($M$5:$Y$5=1,(M220:Y220),""))))&gt;0,
            MAX(IF(
                ISNUMBER(M220:Y220),
                IF(
                    M$5:Y$5=1,
                    M220:Y220,
                    ""),
                "")),
            MAX(IF(
                ISNUMBER(M220:Y220),
                IF(
                    M$5:Y$5=2,
                    M220:Y220,
                    ""),
                ""))
        ),
        IF(
            Parameters!$D$16=1,
            IFERROR(
                AVERAGE(IF(
                    ISNUMBER(M220:Y220),
                    IF(
                        M$5:Y$5=1,
                        M220:Y220,
                        ""),
                    "")),
                AVERAGE(IF(
                    ISNUMBER(M220:Y220),
                    IF(
                        M$5:Y$5=2,
                        M220:Y220,
                        ""),
                    ""))
            ),
            IF(
                Parameters!$D$17=1,
                IFERROR(
                    IF(
                        OR(
                            IF(
                                ISNUMBER(M220:Y220),
                                IF(
                                    M$5:Y$5=1,
                                    M220:Y220,
                                    ""),
                                "")
                            =0),
                        0,
                        GEOMEAN(IF(
                            ISNUMBER(M220:Y220),
                            IF(
                                M$5:Y$5=1,
                                M220:Y220,
                                ""),
                            ""))
                    ),
                    IF(
                        OR(IF(
                            ISNUMBER(M220:Y220),
                            IF(
                                M$5:Y$5=2,
                                M220:Y220,
                                ""),
                            "")
                            =0),
                        0,
                        GEOMEAN(IF(
                            ISNUMBER(M220:Y220),
                            IF(
                                M$5:Y$5=2,
                                M220:Y220,
                                ""),
                            "")))
                )
            )
        )
    )
)</f>
        <v>0</v>
      </c>
      <c r="J220" s="242">
        <v>46281</v>
      </c>
      <c r="K220" s="242">
        <v>46281</v>
      </c>
      <c r="L220" s="91" t="s">
        <v>355</v>
      </c>
      <c r="M220" s="192">
        <v>6.8571428571428497</v>
      </c>
      <c r="N220" s="192" t="s">
        <v>409</v>
      </c>
      <c r="O220" s="192">
        <v>0</v>
      </c>
      <c r="P220" s="192" t="s">
        <v>409</v>
      </c>
      <c r="Q220" s="192">
        <v>4.8</v>
      </c>
      <c r="R220" s="192">
        <v>-0.14000000000000001</v>
      </c>
      <c r="S220" s="192">
        <v>-0.1</v>
      </c>
      <c r="T220" s="192" t="s">
        <v>409</v>
      </c>
      <c r="U220"/>
      <c r="V220"/>
      <c r="W220"/>
      <c r="X220"/>
    </row>
    <row r="221" spans="1:24" x14ac:dyDescent="0.2">
      <c r="A221" s="84">
        <v>214</v>
      </c>
      <c r="B221" s="35" t="str">
        <f ca="1"/>
        <v>Kosovo</v>
      </c>
      <c r="C221" s="35" t="str">
        <f ca="1"/>
        <v>XKX</v>
      </c>
      <c r="D221" s="35" t="str">
        <f ca="1"/>
        <v>ECS           Europe &amp; Central Asia</v>
      </c>
      <c r="E221" s="35" t="str">
        <f ca="1"/>
        <v>IDA</v>
      </c>
      <c r="F221" s="190" t="str">
        <f t="shared" ca="1" si="6"/>
        <v/>
      </c>
      <c r="G221" s="80">
        <f>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0</v>
      </c>
      <c r="H221" s="80" t="e" cm="1">
        <f t="array" ref="H221">IF(
    SUM(IF(
            ISNUMBER(
                IF(
                    $M$4:$Y$4,
                    (M221:Y221),
                    "")),
            1,
            0))
        =0,
    NA(),
    IF(
        Parameters!$D$15=1,
        IF(
            SUM(--(ISNUMBER(IF($M$4:$Y$4=1,(M221:Y221),""))))&gt;0,
            MAX(IF(
                ISNUMBER(M221:Y221),
                IF(
                    M$4:Y$4=1,
                    M221:Y221,
                    ""),
                "")),
            MAX(IF(
                ISNUMBER(M221:Y221),
                IF(
                    M$4:Y$4=2,
                    M221:Y221,
                    ""),
                ""))
        ),
        IF(
            Parameters!$D$16=1,
            IFERROR(
                AVERAGE(IF(
                    ISNUMBER(M221:Y221),
                    IF(
                        M$4:Y$4=1,
                        M221:Y221,
                        ""),
                    "")),
                AVERAGE(IF(
                    ISNUMBER(M221:Y221),
                    IF(
                        M$4:Y$4=2,
                        M221:Y221,
                        ""),
                    ""))
            ),
            IF(
                Parameters!$D$17=1,
                IFERROR(
                    IF(
                        OR(
                            IF(
                                ISNUMBER(M221:Y221),
                                IF(
                                    M$4:Y$4=1,
                                    M221:Y221,
                                    ""),
                                "")
                            =0),
                        0,
                        GEOMEAN(IF(
                            ISNUMBER(M221:Y221),
                            IF(
                                M$4:Y$4=1,
                                M221:Y221,
                                ""),
                            ""))
                    ),
                    IF(
                        OR(IF(
                            ISNUMBER(M221:Y221),
                            IF(
                                M$4:Y$4=2,
                                M221:Y221,
                                ""),
                            "")
                            =0),
                        0,
                        GEOMEAN(IF(
                            ISNUMBER(M221:Y221),
                            IF(
                                M$4:Y$4=2,
                                M221:Y221,
                                ""),
                            "")))
                )
            )
        )
    )
)</f>
        <v>#N/A</v>
      </c>
      <c r="I221" s="191" cm="1">
        <f t="array" ref="I221">IF(
    SUM(IF(
            ISNUMBER(
                IF(
                    $M$5:$Y$5,
                    (M221:Y221),
                    "")),
            1,
            0))
        =0,
    NA(),
    IF(
        Parameters!$D$15=1,
        IF(
            SUM(--(ISNUMBER(IF($M$5:$Y$5=1,(M221:Y221),""))))&gt;0,
            MAX(IF(
                ISNUMBER(M221:Y221),
                IF(
                    M$5:Y$5=1,
                    M221:Y221,
                    ""),
                "")),
            MAX(IF(
                ISNUMBER(M221:Y221),
                IF(
                    M$5:Y$5=2,
                    M221:Y221,
                    ""),
                ""))
        ),
        IF(
            Parameters!$D$16=1,
            IFERROR(
                AVERAGE(IF(
                    ISNUMBER(M221:Y221),
                    IF(
                        M$5:Y$5=1,
                        M221:Y221,
                        ""),
                    "")),
                AVERAGE(IF(
                    ISNUMBER(M221:Y221),
                    IF(
                        M$5:Y$5=2,
                        M221:Y221,
                        ""),
                    ""))
            ),
            IF(
                Parameters!$D$17=1,
                IFERROR(
                    IF(
                        OR(
                            IF(
                                ISNUMBER(M221:Y221),
                                IF(
                                    M$5:Y$5=1,
                                    M221:Y221,
                                    ""),
                                "")
                            =0),
                        0,
                        GEOMEAN(IF(
                            ISNUMBER(M221:Y221),
                            IF(
                                M$5:Y$5=1,
                                M221:Y221,
                                ""),
                            ""))
                    ),
                    IF(
                        OR(IF(
                            ISNUMBER(M221:Y221),
                            IF(
                                M$5:Y$5=2,
                                M221:Y221,
                                ""),
                            "")
                            =0),
                        0,
                        GEOMEAN(IF(
                            ISNUMBER(M221:Y221),
                            IF(
                                M$5:Y$5=2,
                                M221:Y221,
                                ""),
                            "")))
                )
            )
        )
    )
)</f>
        <v>0</v>
      </c>
      <c r="J221" s="242" t="s">
        <v>409</v>
      </c>
      <c r="K221" s="242">
        <v>46281</v>
      </c>
      <c r="L221" s="91" t="s">
        <v>694</v>
      </c>
      <c r="M221" s="192" t="s">
        <v>409</v>
      </c>
      <c r="N221" s="192" t="s">
        <v>409</v>
      </c>
      <c r="O221" s="192">
        <v>0</v>
      </c>
      <c r="P221" s="192" t="s">
        <v>409</v>
      </c>
      <c r="Q221" s="192" t="s">
        <v>409</v>
      </c>
      <c r="R221" s="192">
        <v>-0.26000000000000101</v>
      </c>
      <c r="S221" s="192">
        <v>-8.9999999999999802E-2</v>
      </c>
      <c r="T221" s="192" t="s">
        <v>409</v>
      </c>
      <c r="U221"/>
      <c r="V221"/>
      <c r="W221"/>
      <c r="X221"/>
    </row>
    <row r="222" spans="1:24" x14ac:dyDescent="0.2">
      <c r="A222" s="84">
        <v>215</v>
      </c>
      <c r="B222" s="35" t="str">
        <f ca="1"/>
        <v>Yemen, Rep.</v>
      </c>
      <c r="C222" s="35" t="str">
        <f ca="1"/>
        <v>YEM</v>
      </c>
      <c r="D222" s="35" t="str">
        <f ca="1"/>
        <v>MEA           Middle East &amp; North Africa</v>
      </c>
      <c r="E222" s="35" t="str">
        <f ca="1"/>
        <v>IDA</v>
      </c>
      <c r="F222" s="190" t="str">
        <f t="shared" ca="1" si="6"/>
        <v/>
      </c>
      <c r="G222" s="80">
        <f>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10</v>
      </c>
      <c r="H222" s="80" cm="1">
        <f t="array" ref="H222">IF(
    SUM(IF(
            ISNUMBER(
                IF(
                    $M$4:$Y$4,
                    (M222:Y222),
                    "")),
            1,
            0))
        =0,
    NA(),
    IF(
        Parameters!$D$15=1,
        IF(
            SUM(--(ISNUMBER(IF($M$4:$Y$4=1,(M222:Y222),""))))&gt;0,
            MAX(IF(
                ISNUMBER(M222:Y222),
                IF(
                    M$4:Y$4=1,
                    M222:Y222,
                    ""),
                "")),
            MAX(IF(
                ISNUMBER(M222:Y222),
                IF(
                    M$4:Y$4=2,
                    M222:Y222,
                    ""),
                ""))
        ),
        IF(
            Parameters!$D$16=1,
            IFERROR(
                AVERAGE(IF(
                    ISNUMBER(M222:Y222),
                    IF(
                        M$4:Y$4=1,
                        M222:Y222,
                        ""),
                    "")),
                AVERAGE(IF(
                    ISNUMBER(M222:Y222),
                    IF(
                        M$4:Y$4=2,
                        M222:Y222,
                        ""),
                    ""))
            ),
            IF(
                Parameters!$D$17=1,
                IFERROR(
                    IF(
                        OR(
                            IF(
                                ISNUMBER(M222:Y222),
                                IF(
                                    M$4:Y$4=1,
                                    M222:Y222,
                                    ""),
                                "")
                            =0),
                        0,
                        GEOMEAN(IF(
                            ISNUMBER(M222:Y222),
                            IF(
                                M$4:Y$4=1,
                                M222:Y222,
                                ""),
                            ""))
                    ),
                    IF(
                        OR(IF(
                            ISNUMBER(M222:Y222),
                            IF(
                                M$4:Y$4=2,
                                M222:Y222,
                                ""),
                            "")
                            =0),
                        0,
                        GEOMEAN(IF(
                            ISNUMBER(M222:Y222),
                            IF(
                                M$4:Y$4=2,
                                M222:Y222,
                                ""),
                            "")))
                )
            )
        )
    )
)</f>
        <v>10</v>
      </c>
      <c r="I222" s="191" cm="1">
        <f t="array" ref="I222">IF(
    SUM(IF(
            ISNUMBER(
                IF(
                    $M$5:$Y$5,
                    (M222:Y222),
                    "")),
            1,
            0))
        =0,
    NA(),
    IF(
        Parameters!$D$15=1,
        IF(
            SUM(--(ISNUMBER(IF($M$5:$Y$5=1,(M222:Y222),""))))&gt;0,
            MAX(IF(
                ISNUMBER(M222:Y222),
                IF(
                    M$5:Y$5=1,
                    M222:Y222,
                    ""),
                "")),
            MAX(IF(
                ISNUMBER(M222:Y222),
                IF(
                    M$5:Y$5=2,
                    M222:Y222,
                    ""),
                ""))
        ),
        IF(
            Parameters!$D$16=1,
            IFERROR(
                AVERAGE(IF(
                    ISNUMBER(M222:Y222),
                    IF(
                        M$5:Y$5=1,
                        M222:Y222,
                        ""),
                    "")),
                AVERAGE(IF(
                    ISNUMBER(M222:Y222),
                    IF(
                        M$5:Y$5=2,
                        M222:Y222,
                        ""),
                    ""))
            ),
            IF(
                Parameters!$D$17=1,
                IFERROR(
                    IF(
                        OR(
                            IF(
                                ISNUMBER(M222:Y222),
                                IF(
                                    M$5:Y$5=1,
                                    M222:Y222,
                                    ""),
                                "")
                            =0),
                        0,
                        GEOMEAN(IF(
                            ISNUMBER(M222:Y222),
                            IF(
                                M$5:Y$5=1,
                                M222:Y222,
                                ""),
                            ""))
                    ),
                    IF(
                        OR(IF(
                            ISNUMBER(M222:Y222),
                            IF(
                                M$5:Y$5=2,
                                M222:Y222,
                                ""),
                            "")
                            =0),
                        0,
                        GEOMEAN(IF(
                            ISNUMBER(M222:Y222),
                            IF(
                                M$5:Y$5=2,
                                M222:Y222,
                                ""),
                            "")))
                )
            )
        )
    )
)</f>
        <v>10</v>
      </c>
      <c r="J222" s="242">
        <v>46281</v>
      </c>
      <c r="K222" s="242">
        <v>46281</v>
      </c>
      <c r="L222" s="91" t="s">
        <v>356</v>
      </c>
      <c r="M222" s="192">
        <v>10</v>
      </c>
      <c r="N222" s="192" t="s">
        <v>409</v>
      </c>
      <c r="O222" s="192">
        <v>10</v>
      </c>
      <c r="P222" s="192" t="s">
        <v>409</v>
      </c>
      <c r="Q222" s="192">
        <v>8.1</v>
      </c>
      <c r="R222" s="192">
        <v>1.73</v>
      </c>
      <c r="S222" s="192">
        <v>0.80500000000000005</v>
      </c>
      <c r="T222" s="192" t="s">
        <v>409</v>
      </c>
      <c r="U222"/>
      <c r="V222"/>
      <c r="W222"/>
      <c r="X222"/>
    </row>
    <row r="223" spans="1:24" x14ac:dyDescent="0.2">
      <c r="A223" s="84">
        <v>216</v>
      </c>
      <c r="B223" s="35" t="str">
        <f ca="1"/>
        <v>South Africa</v>
      </c>
      <c r="C223" s="35" t="str">
        <f ca="1"/>
        <v>ZAF</v>
      </c>
      <c r="D223" s="35" t="str">
        <f ca="1"/>
        <v>SSF           Sub-Saharan Africa</v>
      </c>
      <c r="E223" s="35" t="str">
        <f ca="1"/>
        <v>IBRD</v>
      </c>
      <c r="F223" s="190" t="str">
        <f t="shared" ca="1" si="6"/>
        <v/>
      </c>
      <c r="G223" s="80">
        <f>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3.2469766156929669</v>
      </c>
      <c r="H223" s="80" cm="1">
        <f t="array" ref="H223">IF(
    SUM(IF(
            ISNUMBER(
                IF(
                    $M$4:$Y$4,
                    (M223:Y223),
                    "")),
            1,
            0))
        =0,
    NA(),
    IF(
        Parameters!$D$15=1,
        IF(
            SUM(--(ISNUMBER(IF($M$4:$Y$4=1,(M223:Y223),""))))&gt;0,
            MAX(IF(
                ISNUMBER(M223:Y223),
                IF(
                    M$4:Y$4=1,
                    M223:Y223,
                    ""),
                "")),
            MAX(IF(
                ISNUMBER(M223:Y223),
                IF(
                    M$4:Y$4=2,
                    M223:Y223,
                    ""),
                ""))
        ),
        IF(
            Parameters!$D$16=1,
            IFERROR(
                AVERAGE(IF(
                    ISNUMBER(M223:Y223),
                    IF(
                        M$4:Y$4=1,
                        M223:Y223,
                        ""),
                    "")),
                AVERAGE(IF(
                    ISNUMBER(M223:Y223),
                    IF(
                        M$4:Y$4=2,
                        M223:Y223,
                        ""),
                    ""))
            ),
            IF(
                Parameters!$D$17=1,
                IFERROR(
                    IF(
                        OR(
                            IF(
                                ISNUMBER(M223:Y223),
                                IF(
                                    M$4:Y$4=1,
                                    M223:Y223,
                                    ""),
                                "")
                            =0),
                        0,
                        GEOMEAN(IF(
                            ISNUMBER(M223:Y223),
                            IF(
                                M$4:Y$4=1,
                                M223:Y223,
                                ""),
                            ""))
                    ),
                    IF(
                        OR(IF(
                            ISNUMBER(M223:Y223),
                            IF(
                                M$4:Y$4=2,
                                M223:Y223,
                                ""),
                            "")
                            =0),
                        0,
                        GEOMEAN(IF(
                            ISNUMBER(M223:Y223),
                            IF(
                                M$4:Y$4=2,
                                M223:Y223,
                                ""),
                            "")))
                )
            )
        )
    )
)</f>
        <v>5.8571428571428497</v>
      </c>
      <c r="I223" s="191" cm="1">
        <f t="array" ref="I223">IF(
    SUM(IF(
            ISNUMBER(
                IF(
                    $M$5:$Y$5,
                    (M223:Y223),
                    "")),
            1,
            0))
        =0,
    NA(),
    IF(
        Parameters!$D$15=1,
        IF(
            SUM(--(ISNUMBER(IF($M$5:$Y$5=1,(M223:Y223),""))))&gt;0,
            MAX(IF(
                ISNUMBER(M223:Y223),
                IF(
                    M$5:Y$5=1,
                    M223:Y223,
                    ""),
                "")),
            MAX(IF(
                ISNUMBER(M223:Y223),
                IF(
                    M$5:Y$5=2,
                    M223:Y223,
                    ""),
                ""))
        ),
        IF(
            Parameters!$D$16=1,
            IFERROR(
                AVERAGE(IF(
                    ISNUMBER(M223:Y223),
                    IF(
                        M$5:Y$5=1,
                        M223:Y223,
                        ""),
                    "")),
                AVERAGE(IF(
                    ISNUMBER(M223:Y223),
                    IF(
                        M$5:Y$5=2,
                        M223:Y223,
                        ""),
                    ""))
            ),
            IF(
                Parameters!$D$17=1,
                IFERROR(
                    IF(
                        OR(
                            IF(
                                ISNUMBER(M223:Y223),
                                IF(
                                    M$5:Y$5=1,
                                    M223:Y223,
                                    ""),
                                "")
                            =0),
                        0,
                        GEOMEAN(IF(
                            ISNUMBER(M223:Y223),
                            IF(
                                M$5:Y$5=1,
                                M223:Y223,
                                ""),
                            ""))
                    ),
                    IF(
                        OR(IF(
                            ISNUMBER(M223:Y223),
                            IF(
                                M$5:Y$5=2,
                                M223:Y223,
                                ""),
                            "")
                            =0),
                        0,
                        GEOMEAN(IF(
                            ISNUMBER(M223:Y223),
                            IF(
                                M$5:Y$5=2,
                                M223:Y223,
                                ""),
                            "")))
                )
            )
        )
    )
)</f>
        <v>1.7999999999999701</v>
      </c>
      <c r="J223" s="242">
        <v>46281</v>
      </c>
      <c r="K223" s="242">
        <v>44699</v>
      </c>
      <c r="L223" s="91" t="s">
        <v>358</v>
      </c>
      <c r="M223" s="192">
        <v>5.8571428571428497</v>
      </c>
      <c r="N223" s="192">
        <v>0.106000000000001</v>
      </c>
      <c r="O223" s="192">
        <v>1.7999999999999701</v>
      </c>
      <c r="P223" s="192" t="s">
        <v>409</v>
      </c>
      <c r="Q223" s="192">
        <v>4.0999999999999996</v>
      </c>
      <c r="R223" s="192">
        <v>8.9999999999998401E-2</v>
      </c>
      <c r="S223" s="192">
        <v>-7.9999999999999502E-2</v>
      </c>
      <c r="T223" s="192" t="s">
        <v>409</v>
      </c>
      <c r="U223"/>
      <c r="V223"/>
      <c r="W223"/>
      <c r="X223"/>
    </row>
    <row r="224" spans="1:24" x14ac:dyDescent="0.2">
      <c r="A224" s="84">
        <v>217</v>
      </c>
      <c r="B224" s="35" t="str">
        <f ca="1"/>
        <v>Zambia</v>
      </c>
      <c r="C224" s="35" t="str">
        <f ca="1"/>
        <v>ZMB</v>
      </c>
      <c r="D224" s="35" t="str">
        <f ca="1"/>
        <v>SSF           Sub-Saharan Africa</v>
      </c>
      <c r="E224" s="35" t="str">
        <f ca="1"/>
        <v>IDA</v>
      </c>
      <c r="F224" s="190" t="str">
        <f t="shared" ca="1" si="6"/>
        <v/>
      </c>
      <c r="G224" s="80">
        <f>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0</v>
      </c>
      <c r="H224" s="80" cm="1">
        <f t="array" ref="H224">IF(
    SUM(IF(
            ISNUMBER(
                IF(
                    $M$4:$Y$4,
                    (M224:Y224),
                    "")),
            1,
            0))
        =0,
    NA(),
    IF(
        Parameters!$D$15=1,
        IF(
            SUM(--(ISNUMBER(IF($M$4:$Y$4=1,(M224:Y224),""))))&gt;0,
            MAX(IF(
                ISNUMBER(M224:Y224),
                IF(
                    M$4:Y$4=1,
                    M224:Y224,
                    ""),
                "")),
            MAX(IF(
                ISNUMBER(M224:Y224),
                IF(
                    M$4:Y$4=2,
                    M224:Y224,
                    ""),
                ""))
        ),
        IF(
            Parameters!$D$16=1,
            IFERROR(
                AVERAGE(IF(
                    ISNUMBER(M224:Y224),
                    IF(
                        M$4:Y$4=1,
                        M224:Y224,
                        ""),
                    "")),
                AVERAGE(IF(
                    ISNUMBER(M224:Y224),
                    IF(
                        M$4:Y$4=2,
                        M224:Y224,
                        ""),
                    ""))
            ),
            IF(
                Parameters!$D$17=1,
                IFERROR(
                    IF(
                        OR(
                            IF(
                                ISNUMBER(M224:Y224),
                                IF(
                                    M$4:Y$4=1,
                                    M224:Y224,
                                    ""),
                                "")
                            =0),
                        0,
                        GEOMEAN(IF(
                            ISNUMBER(M224:Y224),
                            IF(
                                M$4:Y$4=1,
                                M224:Y224,
                                ""),
                            ""))
                    ),
                    IF(
                        OR(IF(
                            ISNUMBER(M224:Y224),
                            IF(
                                M$4:Y$4=2,
                                M224:Y224,
                                ""),
                            "")
                            =0),
                        0,
                        GEOMEAN(IF(
                            ISNUMBER(M224:Y224),
                            IF(
                                M$4:Y$4=2,
                                M224:Y224,
                                ""),
                            "")))
                )
            )
        )
    )
)</f>
        <v>9</v>
      </c>
      <c r="I224" s="191" cm="1">
        <f t="array" ref="I224">IF(
    SUM(IF(
            ISNUMBER(
                IF(
                    $M$5:$Y$5,
                    (M224:Y224),
                    "")),
            1,
            0))
        =0,
    NA(),
    IF(
        Parameters!$D$15=1,
        IF(
            SUM(--(ISNUMBER(IF($M$5:$Y$5=1,(M224:Y224),""))))&gt;0,
            MAX(IF(
                ISNUMBER(M224:Y224),
                IF(
                    M$5:Y$5=1,
                    M224:Y224,
                    ""),
                "")),
            MAX(IF(
                ISNUMBER(M224:Y224),
                IF(
                    M$5:Y$5=2,
                    M224:Y224,
                    ""),
                ""))
        ),
        IF(
            Parameters!$D$16=1,
            IFERROR(
                AVERAGE(IF(
                    ISNUMBER(M224:Y224),
                    IF(
                        M$5:Y$5=1,
                        M224:Y224,
                        ""),
                    "")),
                AVERAGE(IF(
                    ISNUMBER(M224:Y224),
                    IF(
                        M$5:Y$5=2,
                        M224:Y224,
                        ""),
                    ""))
            ),
            IF(
                Parameters!$D$17=1,
                IFERROR(
                    IF(
                        OR(
                            IF(
                                ISNUMBER(M224:Y224),
                                IF(
                                    M$5:Y$5=1,
                                    M224:Y224,
                                    ""),
                                "")
                            =0),
                        0,
                        GEOMEAN(IF(
                            ISNUMBER(M224:Y224),
                            IF(
                                M$5:Y$5=1,
                                M224:Y224,
                                ""),
                            ""))
                    ),
                    IF(
                        OR(IF(
                            ISNUMBER(M224:Y224),
                            IF(
                                M$5:Y$5=2,
                                M224:Y224,
                                ""),
                            "")
                            =0),
                        0,
                        GEOMEAN(IF(
                            ISNUMBER(M224:Y224),
                            IF(
                                M$5:Y$5=2,
                                M224:Y224,
                                ""),
                            "")))
                )
            )
        )
    )
)</f>
        <v>0</v>
      </c>
      <c r="J224" s="242">
        <v>45765</v>
      </c>
      <c r="K224" s="242">
        <v>46281</v>
      </c>
      <c r="L224" s="91" t="s">
        <v>360</v>
      </c>
      <c r="M224" s="192">
        <v>9</v>
      </c>
      <c r="N224" s="192" t="s">
        <v>409</v>
      </c>
      <c r="O224" s="192">
        <v>0</v>
      </c>
      <c r="P224" s="192" t="s">
        <v>409</v>
      </c>
      <c r="Q224" s="192">
        <v>6.3</v>
      </c>
      <c r="R224" s="192">
        <v>-0.68000000000000305</v>
      </c>
      <c r="S224" s="192">
        <v>-0.68499999999999095</v>
      </c>
      <c r="T224" s="192" t="s">
        <v>409</v>
      </c>
      <c r="U224"/>
      <c r="V224"/>
      <c r="W224"/>
      <c r="X224"/>
    </row>
    <row r="225" spans="1:24" x14ac:dyDescent="0.2">
      <c r="A225" s="84">
        <v>218</v>
      </c>
      <c r="B225" s="35" t="str">
        <f ca="1"/>
        <v>Zimbabwe</v>
      </c>
      <c r="C225" s="35" t="str">
        <f ca="1"/>
        <v>ZWE</v>
      </c>
      <c r="D225" s="35" t="str">
        <f ca="1"/>
        <v>SSF           Sub-Saharan Africa</v>
      </c>
      <c r="E225" s="35" t="str">
        <f ca="1"/>
        <v>Blend</v>
      </c>
      <c r="F225" s="190" t="str">
        <f t="shared" ca="1" si="6"/>
        <v/>
      </c>
      <c r="G225" s="80">
        <f>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0</v>
      </c>
      <c r="H225" s="80" cm="1">
        <f t="array" ref="H225">IF(
    SUM(IF(
            ISNUMBER(
                IF(
                    $M$4:$Y$4,
                    (M225:Y225),
                    "")),
            1,
            0))
        =0,
    NA(),
    IF(
        Parameters!$D$15=1,
        IF(
            SUM(--(ISNUMBER(IF($M$4:$Y$4=1,(M225:Y225),""))))&gt;0,
            MAX(IF(
                ISNUMBER(M225:Y225),
                IF(
                    M$4:Y$4=1,
                    M225:Y225,
                    ""),
                "")),
            MAX(IF(
                ISNUMBER(M225:Y225),
                IF(
                    M$4:Y$4=2,
                    M225:Y225,
                    ""),
                ""))
        ),
        IF(
            Parameters!$D$16=1,
            IFERROR(
                AVERAGE(IF(
                    ISNUMBER(M225:Y225),
                    IF(
                        M$4:Y$4=1,
                        M225:Y225,
                        ""),
                    "")),
                AVERAGE(IF(
                    ISNUMBER(M225:Y225),
                    IF(
                        M$4:Y$4=2,
                        M225:Y225,
                        ""),
                    ""))
            ),
            IF(
                Parameters!$D$17=1,
                IFERROR(
                    IF(
                        OR(
                            IF(
                                ISNUMBER(M225:Y225),
                                IF(
                                    M$4:Y$4=1,
                                    M225:Y225,
                                    ""),
                                "")
                            =0),
                        0,
                        GEOMEAN(IF(
                            ISNUMBER(M225:Y225),
                            IF(
                                M$4:Y$4=1,
                                M225:Y225,
                                ""),
                            ""))
                    ),
                    IF(
                        OR(IF(
                            ISNUMBER(M225:Y225),
                            IF(
                                M$4:Y$4=2,
                                M225:Y225,
                                ""),
                            "")
                            =0),
                        0,
                        GEOMEAN(IF(
                            ISNUMBER(M225:Y225),
                            IF(
                                M$4:Y$4=2,
                                M225:Y225,
                                ""),
                            "")))
                )
            )
        )
    )
)</f>
        <v>9</v>
      </c>
      <c r="I225" s="191" cm="1">
        <f t="array" ref="I225">IF(
    SUM(IF(
            ISNUMBER(
                IF(
                    $M$5:$Y$5,
                    (M225:Y225),
                    "")),
            1,
            0))
        =0,
    NA(),
    IF(
        Parameters!$D$15=1,
        IF(
            SUM(--(ISNUMBER(IF($M$5:$Y$5=1,(M225:Y225),""))))&gt;0,
            MAX(IF(
                ISNUMBER(M225:Y225),
                IF(
                    M$5:Y$5=1,
                    M225:Y225,
                    ""),
                "")),
            MAX(IF(
                ISNUMBER(M225:Y225),
                IF(
                    M$5:Y$5=2,
                    M225:Y225,
                    ""),
                ""))
        ),
        IF(
            Parameters!$D$16=1,
            IFERROR(
                AVERAGE(IF(
                    ISNUMBER(M225:Y225),
                    IF(
                        M$5:Y$5=1,
                        M225:Y225,
                        ""),
                    "")),
                AVERAGE(IF(
                    ISNUMBER(M225:Y225),
                    IF(
                        M$5:Y$5=2,
                        M225:Y225,
                        ""),
                    ""))
            ),
            IF(
                Parameters!$D$17=1,
                IFERROR(
                    IF(
                        OR(
                            IF(
                                ISNUMBER(M225:Y225),
                                IF(
                                    M$5:Y$5=1,
                                    M225:Y225,
                                    ""),
                                "")
                            =0),
                        0,
                        GEOMEAN(IF(
                            ISNUMBER(M225:Y225),
                            IF(
                                M$5:Y$5=1,
                                M225:Y225,
                                ""),
                            ""))
                    ),
                    IF(
                        OR(IF(
                            ISNUMBER(M225:Y225),
                            IF(
                                M$5:Y$5=2,
                                M225:Y225,
                                ""),
                            "")
                            =0),
                        0,
                        GEOMEAN(IF(
                            ISNUMBER(M225:Y225),
                            IF(
                                M$5:Y$5=2,
                                M225:Y225,
                                ""),
                            "")))
                )
            )
        )
    )
)</f>
        <v>0</v>
      </c>
      <c r="J225" s="242">
        <v>46281</v>
      </c>
      <c r="K225" s="242">
        <v>46281</v>
      </c>
      <c r="L225" s="91" t="s">
        <v>362</v>
      </c>
      <c r="M225" s="192">
        <v>9</v>
      </c>
      <c r="N225" s="192" t="s">
        <v>409</v>
      </c>
      <c r="O225" s="192">
        <v>0</v>
      </c>
      <c r="P225" s="192" t="s">
        <v>409</v>
      </c>
      <c r="Q225" s="192">
        <v>6.3</v>
      </c>
      <c r="R225" s="192">
        <v>-1.39</v>
      </c>
      <c r="S225" s="192">
        <v>-1.08</v>
      </c>
      <c r="T225" s="192" t="s">
        <v>409</v>
      </c>
      <c r="U225"/>
      <c r="V225"/>
      <c r="W225"/>
      <c r="X225"/>
    </row>
    <row r="226" spans="1:24" x14ac:dyDescent="0.2">
      <c r="L226" s="79"/>
      <c r="M226" s="80"/>
      <c r="N226" s="80"/>
      <c r="O226" s="80"/>
      <c r="P226" s="80"/>
      <c r="Q226" s="80"/>
      <c r="R226" s="80"/>
      <c r="S226" s="80"/>
      <c r="T226" s="80"/>
      <c r="U226" s="80"/>
      <c r="V226" s="87"/>
      <c r="W226" s="87"/>
      <c r="X226" s="87"/>
    </row>
    <row r="227" spans="1:24" x14ac:dyDescent="0.2">
      <c r="J227" s="241"/>
      <c r="K227" s="241"/>
      <c r="L227" s="79"/>
      <c r="M227" s="80"/>
      <c r="N227" s="80"/>
      <c r="O227" s="80"/>
      <c r="P227" s="80"/>
      <c r="Q227" s="80"/>
      <c r="R227" s="80"/>
      <c r="S227" s="80"/>
      <c r="T227" s="80"/>
      <c r="U227" s="80"/>
      <c r="V227" s="87"/>
      <c r="W227" s="87"/>
      <c r="X227" s="87"/>
    </row>
    <row r="228" spans="1:24" x14ac:dyDescent="0.2">
      <c r="J228" s="241"/>
      <c r="K228" s="241"/>
      <c r="L228" s="79"/>
      <c r="M228" s="80"/>
      <c r="N228" s="80"/>
      <c r="O228" s="80"/>
      <c r="P228" s="80"/>
      <c r="Q228" s="80"/>
      <c r="R228" s="80"/>
      <c r="S228" s="80"/>
      <c r="T228" s="80"/>
      <c r="U228" s="80"/>
      <c r="V228" s="87"/>
      <c r="W228" s="87"/>
      <c r="X228" s="87"/>
    </row>
    <row r="229" spans="1:24" x14ac:dyDescent="0.2">
      <c r="J229" s="241"/>
      <c r="K229" s="241"/>
      <c r="L229" s="91"/>
      <c r="M229" s="181"/>
      <c r="N229" s="181"/>
      <c r="O229" s="181"/>
      <c r="P229" s="181"/>
      <c r="Q229" s="181"/>
      <c r="R229" s="181"/>
      <c r="S229" s="181"/>
      <c r="T229" s="181"/>
      <c r="U229" s="181"/>
      <c r="V229" s="202"/>
      <c r="W229" s="202"/>
      <c r="X229" s="202"/>
    </row>
    <row r="230" spans="1:24" x14ac:dyDescent="0.2">
      <c r="J230" s="241"/>
      <c r="K230" s="241"/>
      <c r="L230" s="91"/>
      <c r="M230" s="181"/>
      <c r="N230" s="181"/>
      <c r="O230" s="181"/>
      <c r="P230" s="181"/>
      <c r="Q230" s="181"/>
      <c r="R230" s="181"/>
      <c r="S230" s="181"/>
      <c r="T230" s="181"/>
      <c r="U230" s="181"/>
      <c r="V230" s="202"/>
      <c r="W230" s="202"/>
      <c r="X230" s="202"/>
    </row>
    <row r="231" spans="1:24" x14ac:dyDescent="0.2">
      <c r="J231" s="241"/>
      <c r="K231" s="241"/>
      <c r="L231" s="79"/>
      <c r="M231" s="80"/>
      <c r="N231" s="80"/>
      <c r="O231" s="80"/>
      <c r="P231" s="80"/>
      <c r="Q231" s="80"/>
      <c r="R231" s="80"/>
      <c r="S231" s="80"/>
      <c r="T231" s="80"/>
      <c r="U231" s="80"/>
      <c r="V231" s="87"/>
      <c r="W231" s="87"/>
      <c r="X231" s="87"/>
    </row>
    <row r="232" spans="1:24" x14ac:dyDescent="0.2">
      <c r="J232" s="241"/>
      <c r="K232" s="241"/>
      <c r="L232" s="79"/>
      <c r="M232" s="80"/>
      <c r="N232" s="80"/>
      <c r="O232" s="80"/>
      <c r="P232" s="80"/>
      <c r="R232" s="80"/>
      <c r="S232" s="80"/>
      <c r="T232" s="80"/>
      <c r="U232" s="80"/>
      <c r="V232" s="87"/>
      <c r="W232" s="87"/>
      <c r="X232" s="87"/>
    </row>
    <row r="233" spans="1:24" x14ac:dyDescent="0.2">
      <c r="J233" s="241"/>
      <c r="K233" s="241"/>
      <c r="L233" s="79"/>
      <c r="M233" s="80"/>
      <c r="N233" s="80">
        <f>COUNTIF(N8:N225,10)</f>
        <v>0</v>
      </c>
      <c r="O233" s="80">
        <f>COUNTIF(O8:O225,10)</f>
        <v>7</v>
      </c>
      <c r="P233" s="80">
        <f>COUNTIF(P8:P225,10)</f>
        <v>0</v>
      </c>
      <c r="Q233" s="80">
        <f>COUNTIF(Q8:Q225,1)</f>
        <v>4</v>
      </c>
      <c r="R233" s="80">
        <f>COUNTIF(R8:R225,"&gt;=.7")</f>
        <v>5</v>
      </c>
      <c r="S233" s="80">
        <f>COUNTIF(S8:S225,"&gt;=.7")</f>
        <v>2</v>
      </c>
      <c r="T233" s="80">
        <f>COUNTIF(T8:T225,"High")</f>
        <v>0</v>
      </c>
      <c r="U233" s="80">
        <f>COUNTIF(U8:U225,"&gt;.6")</f>
        <v>0</v>
      </c>
      <c r="V233" s="80">
        <f>COUNTIF(V8:V225,"&gt;.35")</f>
        <v>0</v>
      </c>
      <c r="W233" s="87"/>
      <c r="X233" s="87"/>
    </row>
    <row r="234" spans="1:24" x14ac:dyDescent="0.2">
      <c r="N234" s="80">
        <f>COUNTIF(N9:N226,"&gt;9.9")</f>
        <v>0</v>
      </c>
      <c r="O234" s="80">
        <f>COUNTIF(O9:O226,"&gt;9.9")</f>
        <v>7</v>
      </c>
      <c r="P234" s="80">
        <f>COUNTIF(P9:P226,"&gt;=9.95")</f>
        <v>0</v>
      </c>
      <c r="Q234" s="80">
        <f>COUNTIF(Q9:Q226,"&gt;=9.95")</f>
        <v>0</v>
      </c>
      <c r="R234" s="80">
        <f>COUNTIF(R9:R226,"&gt;=1.4")</f>
        <v>3</v>
      </c>
      <c r="S234" s="80">
        <f>COUNTIF(S9:S226,"&gt;=1.4")</f>
        <v>0</v>
      </c>
      <c r="T234" s="80">
        <f>COUNTIF(T9:T226,"&gt;=9.95")</f>
        <v>0</v>
      </c>
      <c r="U234" s="80">
        <f>COUNTIF(U9:U226,"&gt;=1")</f>
        <v>0</v>
      </c>
      <c r="V234" s="80">
        <f>COUNTIF(V8:V225,"&gt;.7")</f>
        <v>0</v>
      </c>
      <c r="W234" s="87"/>
      <c r="X234" s="87"/>
    </row>
  </sheetData>
  <conditionalFormatting sqref="G1:G5">
    <cfRule type="cellIs" dxfId="159" priority="25" stopIfTrue="1" operator="greaterThanOrEqual">
      <formula>0</formula>
    </cfRule>
  </conditionalFormatting>
  <conditionalFormatting sqref="G8:G225">
    <cfRule type="cellIs" dxfId="156" priority="4" stopIfTrue="1" operator="greaterThanOrEqual">
      <formula>0</formula>
    </cfRule>
  </conditionalFormatting>
  <conditionalFormatting sqref="G1:H5">
    <cfRule type="expression" dxfId="155" priority="11" stopIfTrue="1">
      <formula>G1=""</formula>
    </cfRule>
  </conditionalFormatting>
  <conditionalFormatting sqref="G8:H225">
    <cfRule type="expression" dxfId="154" priority="1" stopIfTrue="1">
      <formula>G8=""</formula>
    </cfRule>
  </conditionalFormatting>
  <conditionalFormatting sqref="H1:H5">
    <cfRule type="cellIs" dxfId="153" priority="16" operator="between">
      <formula>0</formula>
      <formula>6.999</formula>
    </cfRule>
    <cfRule type="cellIs" dxfId="152" priority="17" operator="between">
      <formula>7</formula>
      <formula>9.99</formula>
    </cfRule>
    <cfRule type="expression" dxfId="151" priority="18">
      <formula>H1=10</formula>
    </cfRule>
  </conditionalFormatting>
  <conditionalFormatting sqref="H8:H225">
    <cfRule type="expression" dxfId="146" priority="73">
      <formula>H8=10</formula>
    </cfRule>
    <cfRule type="cellIs" dxfId="145" priority="72" operator="between">
      <formula>7</formula>
      <formula>9.99</formula>
    </cfRule>
    <cfRule type="cellIs" dxfId="144" priority="71" operator="between">
      <formula>0</formula>
      <formula>6.999</formula>
    </cfRule>
  </conditionalFormatting>
  <conditionalFormatting sqref="I2:I3">
    <cfRule type="expression" dxfId="141" priority="26">
      <formula>I2=""</formula>
    </cfRule>
    <cfRule type="expression" dxfId="140" priority="29">
      <formula>I2=10</formula>
    </cfRule>
    <cfRule type="cellIs" dxfId="139" priority="28" operator="between">
      <formula>7</formula>
      <formula>9.99</formula>
    </cfRule>
    <cfRule type="cellIs" dxfId="138" priority="27" operator="between">
      <formula>0</formula>
      <formula>6.999</formula>
    </cfRule>
  </conditionalFormatting>
  <conditionalFormatting sqref="I2:I5">
    <cfRule type="expression" dxfId="137" priority="15">
      <formula>I2=10</formula>
    </cfRule>
    <cfRule type="cellIs" dxfId="136" priority="13" operator="between">
      <formula>0</formula>
      <formula>6.999</formula>
    </cfRule>
    <cfRule type="expression" dxfId="135" priority="12">
      <formula>I2=""</formula>
    </cfRule>
    <cfRule type="cellIs" dxfId="134" priority="14" operator="between">
      <formula>7</formula>
      <formula>9.99</formula>
    </cfRule>
  </conditionalFormatting>
  <conditionalFormatting sqref="I4:I5">
    <cfRule type="expression" dxfId="133" priority="10">
      <formula>I4=10</formula>
    </cfRule>
    <cfRule type="cellIs" dxfId="132" priority="9" operator="between">
      <formula>7</formula>
      <formula>9.99</formula>
    </cfRule>
    <cfRule type="cellIs" dxfId="131" priority="8" operator="between">
      <formula>0</formula>
      <formula>6.999</formula>
    </cfRule>
    <cfRule type="expression" dxfId="130" priority="7">
      <formula>I4=""</formula>
    </cfRule>
  </conditionalFormatting>
  <conditionalFormatting sqref="I8:I225">
    <cfRule type="expression" dxfId="129" priority="66">
      <formula>I8=""</formula>
    </cfRule>
    <cfRule type="cellIs" dxfId="126" priority="69" stopIfTrue="1" operator="greaterThanOrEqual">
      <formula>0</formula>
    </cfRule>
  </conditionalFormatting>
  <conditionalFormatting sqref="J8:K225">
    <cfRule type="colorScale" priority="888">
      <colorScale>
        <cfvo type="min"/>
        <cfvo type="max"/>
        <color rgb="FFFCDCDF"/>
        <color rgb="FFF2676B"/>
      </colorScale>
    </cfRule>
  </conditionalFormatting>
  <conditionalFormatting sqref="J9:K9">
    <cfRule type="colorScale" priority="37">
      <colorScale>
        <cfvo type="min"/>
        <cfvo type="max"/>
        <color rgb="FFFCDCDF"/>
        <color rgb="FFF2676B"/>
      </colorScale>
    </cfRule>
  </conditionalFormatting>
  <conditionalFormatting sqref="L8:L15 L17:L225">
    <cfRule type="expression" dxfId="125" priority="42">
      <formula>$L8&lt;&gt;$C8</formula>
    </cfRule>
  </conditionalFormatting>
  <conditionalFormatting sqref="M8:T225 Y8:Z197">
    <cfRule type="colorScale" priority="39">
      <colorScale>
        <cfvo type="num" val="0"/>
        <cfvo type="num" val="10"/>
        <color rgb="FFFCFCFF"/>
        <color rgb="FFFFFF00"/>
      </colorScale>
    </cfRule>
  </conditionalFormatting>
  <conditionalFormatting sqref="M2:V3 W3:Z3">
    <cfRule type="expression" dxfId="124" priority="30">
      <formula>M2=L2</formula>
    </cfRule>
    <cfRule type="expression" dxfId="123" priority="31">
      <formula>M2&lt;&gt;L2</formula>
    </cfRule>
    <cfRule type="expression" dxfId="122" priority="32">
      <formula>M2=L2</formula>
    </cfRule>
  </conditionalFormatting>
  <conditionalFormatting sqref="M6:Z6">
    <cfRule type="expression" dxfId="121" priority="22">
      <formula>ISNUMBER(SEARCH("_raw",M$7))</formula>
    </cfRule>
  </conditionalFormatting>
  <conditionalFormatting sqref="W2:AD3">
    <cfRule type="expression" dxfId="120" priority="33">
      <formula>W2=R2</formula>
    </cfRule>
    <cfRule type="expression" dxfId="119" priority="34">
      <formula>W2&lt;&gt;R2</formula>
    </cfRule>
    <cfRule type="expression" dxfId="118" priority="35">
      <formula>W2=R2</formula>
    </cfRule>
  </conditionalFormatting>
  <conditionalFormatting sqref="Y8:Z197 M8:T225">
    <cfRule type="expression" dxfId="117" priority="38" stopIfTrue="1">
      <formula>ISNUMBER(SEARCH("_raw",M$7))</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23" stopIfTrue="1" operator="greaterThanOrEqual" id="{25607E25-314D-BA49-BEF4-87348BA5DDC8}">
            <xm:f>Parameters!$D$37</xm:f>
            <x14:dxf>
              <font>
                <sz val="12"/>
                <color rgb="FF000000"/>
                <name val="Arial"/>
              </font>
              <fill>
                <patternFill patternType="solid">
                  <bgColor rgb="FFE35A3A"/>
                </patternFill>
              </fill>
            </x14:dxf>
          </x14:cfRule>
          <x14:cfRule type="cellIs" priority="24" stopIfTrue="1" operator="greaterThanOrEqual" id="{ADFDB0AD-0C93-AC4A-9038-761967B8199D}">
            <xm:f>Parameters!$D$38</xm:f>
            <x14:dxf>
              <font>
                <sz val="12"/>
                <color rgb="FF000000"/>
                <name val="Arial"/>
              </font>
              <fill>
                <patternFill patternType="solid">
                  <bgColor rgb="FFEE9F8F"/>
                </patternFill>
              </fill>
            </x14:dxf>
          </x14:cfRule>
          <xm:sqref>G1:G5</xm:sqref>
        </x14:conditionalFormatting>
        <x14:conditionalFormatting xmlns:xm="http://schemas.microsoft.com/office/excel/2006/main">
          <x14:cfRule type="cellIs" priority="2" stopIfTrue="1" operator="greaterThanOrEqual" id="{EDDC596B-FD1B-8845-BDC8-5622695C43F4}">
            <xm:f>Parameters!$D$37</xm:f>
            <x14:dxf>
              <font>
                <sz val="12"/>
                <color rgb="FF000000"/>
                <name val="Arial"/>
              </font>
              <fill>
                <patternFill patternType="solid">
                  <bgColor rgb="FFE35A3A"/>
                </patternFill>
              </fill>
            </x14:dxf>
          </x14:cfRule>
          <x14:cfRule type="cellIs" priority="3" stopIfTrue="1" operator="greaterThanOrEqual" id="{CFDEB44D-011D-D344-9D0B-7C29EC023224}">
            <xm:f>Parameters!$D$38</xm:f>
            <x14:dxf>
              <font>
                <sz val="12"/>
                <color rgb="FF000000"/>
                <name val="Arial"/>
              </font>
              <fill>
                <patternFill patternType="solid">
                  <bgColor rgb="FFEE9F8F"/>
                </patternFill>
              </fill>
            </x14:dxf>
          </x14:cfRule>
          <xm:sqref>G8:G225</xm:sqref>
        </x14:conditionalFormatting>
        <x14:conditionalFormatting xmlns:xm="http://schemas.microsoft.com/office/excel/2006/main">
          <x14:cfRule type="cellIs" priority="19" stopIfTrue="1" operator="greaterThanOrEqual" id="{F8B8933E-1D9A-C34E-8A17-F237A1125386}">
            <xm:f>Parameters!$D$41</xm:f>
            <x14:dxf>
              <font>
                <sz val="12"/>
                <color rgb="FF000000"/>
                <name val="Arial"/>
              </font>
              <fill>
                <patternFill patternType="solid">
                  <bgColor rgb="FFF2676B"/>
                </patternFill>
              </fill>
            </x14:dxf>
          </x14:cfRule>
          <x14:cfRule type="cellIs" priority="20" stopIfTrue="1" operator="greaterThanOrEqual" id="{DCD29384-F343-D840-B85C-79CAC66D697E}">
            <xm:f>Parameters!$D$42</xm:f>
            <x14:dxf>
              <font>
                <sz val="12"/>
                <color rgb="FF000000"/>
                <name val="Arial"/>
              </font>
              <fill>
                <patternFill patternType="solid">
                  <bgColor rgb="FFF7A9AC"/>
                </patternFill>
              </fill>
            </x14:dxf>
          </x14:cfRule>
          <x14:cfRule type="cellIs" priority="21" stopIfTrue="1" operator="between" id="{7BF20AE8-A334-2343-9844-097BDBECC97D}">
            <xm:f>0</xm:f>
            <xm:f>Parameters!$D$42</xm:f>
            <x14:dxf>
              <font>
                <sz val="12"/>
                <color rgb="FF000000"/>
                <name val="Arial"/>
              </font>
              <fill>
                <patternFill patternType="solid">
                  <bgColor rgb="FFFCDCDF"/>
                </patternFill>
              </fill>
            </x14:dxf>
          </x14:cfRule>
          <xm:sqref>H1:H5</xm:sqref>
        </x14:conditionalFormatting>
        <x14:conditionalFormatting xmlns:xm="http://schemas.microsoft.com/office/excel/2006/main">
          <x14:cfRule type="cellIs" priority="74" stopIfTrue="1" operator="greaterThanOrEqual" id="{7E1F1194-0AFF-C34A-8991-A21F54718FB3}">
            <xm:f>Parameters!$D$41</xm:f>
            <x14:dxf>
              <font>
                <sz val="12"/>
                <color rgb="FF000000"/>
                <name val="Arial"/>
              </font>
              <fill>
                <patternFill patternType="solid">
                  <bgColor rgb="FFF2676B"/>
                </patternFill>
              </fill>
            </x14:dxf>
          </x14:cfRule>
          <x14:cfRule type="cellIs" priority="75" stopIfTrue="1" operator="greaterThanOrEqual" id="{3030B90D-AC96-F54F-910A-1B5B157E6212}">
            <xm:f>Parameters!$D$42</xm:f>
            <x14:dxf>
              <font>
                <sz val="12"/>
                <color rgb="FF000000"/>
                <name val="Arial"/>
              </font>
              <fill>
                <patternFill patternType="solid">
                  <bgColor rgb="FFF7A9AC"/>
                </patternFill>
              </fill>
            </x14:dxf>
          </x14:cfRule>
          <x14:cfRule type="cellIs" priority="76" stopIfTrue="1" operator="between" id="{442B6125-5959-B74F-97CB-7C9C322D96A2}">
            <xm:f>0</xm:f>
            <xm:f>Parameters!$D$42</xm:f>
            <x14:dxf>
              <font>
                <sz val="12"/>
                <color rgb="FF000000"/>
                <name val="Arial"/>
              </font>
              <fill>
                <patternFill patternType="solid">
                  <bgColor rgb="FFFCDCDF"/>
                </patternFill>
              </fill>
            </x14:dxf>
          </x14:cfRule>
          <xm:sqref>H8:H225</xm:sqref>
        </x14:conditionalFormatting>
        <x14:conditionalFormatting xmlns:xm="http://schemas.microsoft.com/office/excel/2006/main">
          <x14:cfRule type="cellIs" priority="67" stopIfTrue="1" operator="greaterThanOrEqual" id="{D43C87BD-83C2-2D49-A658-019411BE123C}">
            <xm:f>Parameters!$D$37</xm:f>
            <x14:dxf>
              <font>
                <sz val="12"/>
                <color rgb="FF000000"/>
                <name val="Arial"/>
              </font>
              <fill>
                <patternFill patternType="solid">
                  <bgColor rgb="FFE06C25"/>
                </patternFill>
              </fill>
            </x14:dxf>
          </x14:cfRule>
          <x14:cfRule type="cellIs" priority="68" stopIfTrue="1" operator="greaterThanOrEqual" id="{4D0B9169-A8BE-CF48-B801-F5D32B6A51C8}">
            <xm:f>Parameters!$D$38</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5" id="{22366C8C-4FAF-6B45-BA8D-6EE2D2B46C97}">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M3:Z3 M2:AD2</xm:sqref>
        </x14:conditionalFormatting>
        <x14:conditionalFormatting xmlns:xm="http://schemas.microsoft.com/office/excel/2006/main">
          <x14:cfRule type="iconSet" priority="6" id="{895664FA-4518-A24D-9B54-97B3D0182951}">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M4:Z5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663B-9618-724B-AB41-6B645AF13362}">
  <dimension ref="A1:AN233"/>
  <sheetViews>
    <sheetView topLeftCell="I1" zoomScaleNormal="100" workbookViewId="0">
      <selection activeCell="N7" sqref="N7"/>
    </sheetView>
  </sheetViews>
  <sheetFormatPr defaultColWidth="8.6640625" defaultRowHeight="15" x14ac:dyDescent="0.2"/>
  <cols>
    <col min="1" max="1" width="5.33203125" style="35" customWidth="1"/>
    <col min="2" max="2" width="22.6640625" style="35" customWidth="1"/>
    <col min="3" max="5" width="8.6640625" style="35"/>
    <col min="6" max="6" width="3.6640625" style="35" customWidth="1"/>
    <col min="7" max="9" width="9.6640625" style="86" customWidth="1"/>
    <col min="10" max="10" width="22.5546875" style="242" bestFit="1" customWidth="1"/>
    <col min="11" max="11" width="22.109375" style="242" bestFit="1" customWidth="1"/>
    <col min="12" max="12" width="5.77734375" style="44" bestFit="1" customWidth="1"/>
    <col min="13" max="13" width="16.77734375" style="86" bestFit="1" customWidth="1"/>
    <col min="14" max="14" width="22.109375" style="86" bestFit="1" customWidth="1"/>
    <col min="15" max="15" width="11.44140625" style="86" bestFit="1" customWidth="1"/>
    <col min="16" max="16" width="10.33203125" style="86" bestFit="1" customWidth="1"/>
    <col min="17" max="17" width="16.5546875" style="86" bestFit="1" customWidth="1"/>
    <col min="18" max="18" width="14.21875" style="86" bestFit="1" customWidth="1"/>
    <col min="19" max="19" width="15.77734375" style="86" bestFit="1" customWidth="1"/>
    <col min="20" max="20" width="80.88671875" style="86" bestFit="1" customWidth="1"/>
    <col min="21" max="21" width="14.5546875" style="86" bestFit="1" customWidth="1"/>
    <col min="22" max="22" width="80.88671875" style="86" bestFit="1" customWidth="1"/>
    <col min="23" max="23" width="27.6640625" style="86" bestFit="1" customWidth="1"/>
    <col min="24" max="24" width="17" style="86" bestFit="1" customWidth="1"/>
    <col min="25" max="30" width="8.6640625" style="86" customWidth="1"/>
    <col min="31" max="31" width="8.6640625" style="86"/>
    <col min="32" max="16384" width="8.6640625" style="35"/>
  </cols>
  <sheetData>
    <row r="1" spans="1:38" x14ac:dyDescent="0.2">
      <c r="A1" s="81"/>
      <c r="B1" s="84"/>
      <c r="C1" s="84"/>
      <c r="D1" s="174"/>
      <c r="E1" s="174"/>
      <c r="F1" s="85"/>
      <c r="G1" s="80"/>
      <c r="H1" s="80"/>
      <c r="I1" s="87"/>
      <c r="L1" s="91"/>
      <c r="N1" s="87"/>
      <c r="O1" s="87"/>
      <c r="P1" s="87"/>
      <c r="Q1" s="87"/>
      <c r="R1" s="87"/>
      <c r="S1" s="87"/>
      <c r="T1" s="87"/>
      <c r="U1" s="87"/>
      <c r="V1" s="87"/>
      <c r="W1" s="87"/>
      <c r="X1" s="87"/>
      <c r="Y1" s="87"/>
      <c r="Z1" s="87"/>
      <c r="AA1" s="87"/>
      <c r="AB1" s="87"/>
      <c r="AC1" s="87"/>
      <c r="AD1" s="35"/>
      <c r="AE1" s="89"/>
      <c r="AF1" s="89"/>
      <c r="AG1" s="89"/>
      <c r="AH1" s="89"/>
      <c r="AI1" s="89"/>
      <c r="AJ1" s="89"/>
      <c r="AK1" s="89"/>
      <c r="AL1" s="196"/>
    </row>
    <row r="2" spans="1:38" ht="15.75" x14ac:dyDescent="0.2">
      <c r="A2" s="93"/>
      <c r="B2" s="95" t="s">
        <v>426</v>
      </c>
      <c r="C2" s="88"/>
      <c r="D2" s="172"/>
      <c r="E2" s="172"/>
      <c r="F2" s="89"/>
      <c r="G2" s="90"/>
      <c r="H2" s="90"/>
      <c r="I2" s="90"/>
      <c r="L2" s="91"/>
      <c r="M2" s="177" t="str">
        <f>IF(SUM(M4:M5)&gt;0,"Norm. Values",IF(ISTEXT(M7),"Raw Values",""))</f>
        <v>Norm. Values</v>
      </c>
      <c r="N2" s="177" t="str">
        <f t="shared" ref="N2:AD2" si="0">IF(SUM(N4:N5)&gt;0,"Norm. Values",IF(ISTEXT(N7),"Raw Values",""))</f>
        <v>Norm. Values</v>
      </c>
      <c r="O2" s="177" t="str">
        <f t="shared" si="0"/>
        <v>Norm. Values</v>
      </c>
      <c r="P2" s="177" t="str">
        <f t="shared" si="0"/>
        <v>Norm. Values</v>
      </c>
      <c r="Q2" s="177" t="str">
        <f t="shared" si="0"/>
        <v>Norm. Values</v>
      </c>
      <c r="R2" s="177" t="str">
        <f t="shared" si="0"/>
        <v>Norm. Values</v>
      </c>
      <c r="S2" s="177" t="str">
        <f t="shared" si="0"/>
        <v>Raw Values</v>
      </c>
      <c r="T2" s="177" t="str">
        <f t="shared" si="0"/>
        <v>Raw Values</v>
      </c>
      <c r="U2" s="177" t="str">
        <f t="shared" si="0"/>
        <v>Raw Values</v>
      </c>
      <c r="V2" s="177" t="str">
        <f t="shared" si="0"/>
        <v>Raw Values</v>
      </c>
      <c r="W2" s="177"/>
      <c r="X2" s="177"/>
      <c r="Y2" s="177" t="str">
        <f t="shared" si="0"/>
        <v/>
      </c>
      <c r="Z2" s="177" t="str">
        <f t="shared" si="0"/>
        <v/>
      </c>
      <c r="AA2" s="177" t="str">
        <f t="shared" si="0"/>
        <v/>
      </c>
      <c r="AB2" s="177" t="str">
        <f t="shared" si="0"/>
        <v/>
      </c>
      <c r="AC2" s="177" t="str">
        <f t="shared" si="0"/>
        <v/>
      </c>
      <c r="AD2" s="177" t="str">
        <f t="shared" si="0"/>
        <v/>
      </c>
      <c r="AE2" s="89"/>
      <c r="AF2" s="89"/>
      <c r="AG2" s="89"/>
      <c r="AH2" s="89"/>
      <c r="AI2" s="89"/>
      <c r="AJ2" s="89"/>
      <c r="AK2" s="89"/>
      <c r="AL2" s="93"/>
    </row>
    <row r="3" spans="1:38" ht="15.75" x14ac:dyDescent="0.2">
      <c r="A3" s="93"/>
      <c r="B3" s="95"/>
      <c r="C3" s="88"/>
      <c r="D3" s="172"/>
      <c r="E3" s="172"/>
      <c r="F3" s="89"/>
      <c r="G3" s="90"/>
      <c r="H3" s="90"/>
      <c r="I3" s="90"/>
      <c r="L3" s="91"/>
      <c r="M3" s="178" t="str">
        <f>IF(M4=1,"Underlying",IF(M5=1,"Emerging",""))</f>
        <v>Underlying</v>
      </c>
      <c r="N3" s="178" t="str">
        <f t="shared" ref="N3:U3" si="1">IF(N4=1,"Underlying",IF(N5=1,"Emerging",""))</f>
        <v>Emerging</v>
      </c>
      <c r="O3" s="178" t="str">
        <f t="shared" si="1"/>
        <v>Emerging</v>
      </c>
      <c r="P3" s="178" t="str">
        <f t="shared" si="1"/>
        <v>Emerging</v>
      </c>
      <c r="Q3" s="178" t="str">
        <f t="shared" si="1"/>
        <v>Emerging</v>
      </c>
      <c r="R3" s="178" t="str">
        <f t="shared" si="1"/>
        <v>Emerging</v>
      </c>
      <c r="S3" s="178" t="str">
        <f t="shared" si="1"/>
        <v/>
      </c>
      <c r="T3" s="178" t="str">
        <f t="shared" si="1"/>
        <v/>
      </c>
      <c r="U3" s="178" t="str">
        <f t="shared" si="1"/>
        <v/>
      </c>
      <c r="V3" s="178" t="str">
        <f>IF(V4=1,"Underlying",IF(V5=1,"Emerging",""))</f>
        <v/>
      </c>
      <c r="W3" s="178"/>
      <c r="X3" s="178"/>
      <c r="Y3" s="178" t="str">
        <f t="shared" ref="Y3:Z3" si="2">IF(Y4=1,"Underlying",IF(Y5=1,"Emerging",""))</f>
        <v/>
      </c>
      <c r="Z3" s="178" t="str">
        <f t="shared" si="2"/>
        <v/>
      </c>
      <c r="AA3" s="179"/>
      <c r="AB3" s="179"/>
      <c r="AC3" s="179"/>
      <c r="AD3" s="179"/>
      <c r="AE3" s="89"/>
      <c r="AF3" s="89"/>
      <c r="AG3" s="89"/>
      <c r="AH3" s="89"/>
      <c r="AI3" s="89"/>
      <c r="AJ3" s="89"/>
      <c r="AK3" s="89"/>
      <c r="AL3" s="93"/>
    </row>
    <row r="4" spans="1:38" ht="15.75" hidden="1" x14ac:dyDescent="0.2">
      <c r="A4" s="93"/>
      <c r="B4" s="95"/>
      <c r="C4" s="88"/>
      <c r="D4" s="172"/>
      <c r="E4" s="172"/>
      <c r="F4" s="89"/>
      <c r="G4" s="90"/>
      <c r="H4" s="90"/>
      <c r="I4" s="80" t="s">
        <v>412</v>
      </c>
      <c r="L4" s="91"/>
      <c r="M4" s="180">
        <f>IFERROR(INDEX('Data Dictionary'!$I$8:$I$37,MATCH(M7,'Data Dictionary'!$K$8:$K$37,0)),"")</f>
        <v>1</v>
      </c>
      <c r="N4" s="180">
        <f>IFERROR(INDEX('Data Dictionary'!$I$8:$I$37,MATCH(N7,'Data Dictionary'!$K$8:$K$37,0)),"")</f>
        <v>0</v>
      </c>
      <c r="O4" s="180">
        <f>IFERROR(INDEX('Data Dictionary'!$I$8:$I$37,MATCH(O7,'Data Dictionary'!$K$8:$K$37,0)),"")</f>
        <v>0</v>
      </c>
      <c r="P4" s="180">
        <f>IFERROR(INDEX('Data Dictionary'!$I$8:$I$37,MATCH(P7,'Data Dictionary'!$K$8:$K$37,0)),"")</f>
        <v>0</v>
      </c>
      <c r="Q4" s="180">
        <f>IFERROR(INDEX('Data Dictionary'!$I$8:$I$37,MATCH(Q7,'Data Dictionary'!$K$8:$K$37,0)),"")</f>
        <v>0</v>
      </c>
      <c r="R4" s="180">
        <f>IFERROR(INDEX('Data Dictionary'!$I$8:$I$37,MATCH(R7,'Data Dictionary'!$K$8:$K$37,0)),"")</f>
        <v>0</v>
      </c>
      <c r="S4" s="180" t="str">
        <f>IFERROR(INDEX('Data Dictionary'!$I$8:$I$37,MATCH(S7,'Data Dictionary'!$K$8:$K$37,0)),"")</f>
        <v/>
      </c>
      <c r="T4" s="180"/>
      <c r="U4" s="180"/>
      <c r="V4" s="180"/>
      <c r="W4" s="180"/>
      <c r="X4" s="180"/>
      <c r="Y4" s="180"/>
      <c r="Z4" s="180"/>
      <c r="AA4" s="92"/>
      <c r="AB4" s="92"/>
      <c r="AC4" s="87"/>
      <c r="AD4" s="89"/>
      <c r="AE4" s="89"/>
      <c r="AF4" s="89"/>
      <c r="AG4" s="89"/>
      <c r="AH4" s="89"/>
      <c r="AI4" s="89"/>
      <c r="AJ4" s="89"/>
      <c r="AK4" s="89"/>
      <c r="AL4" s="93"/>
    </row>
    <row r="5" spans="1:38" hidden="1" x14ac:dyDescent="0.2">
      <c r="A5" s="93"/>
      <c r="B5" s="8"/>
      <c r="C5" s="88"/>
      <c r="D5" s="172"/>
      <c r="E5" s="172"/>
      <c r="F5" s="89"/>
      <c r="G5" s="90"/>
      <c r="H5" s="90"/>
      <c r="I5" s="80" t="s">
        <v>454</v>
      </c>
      <c r="L5" s="91"/>
      <c r="M5" s="181">
        <f>IFERROR(INDEX('Data Dictionary'!$J$8:$J$37,MATCH(M7,'Data Dictionary'!$K$8:$K$37,0)),"")</f>
        <v>0</v>
      </c>
      <c r="N5" s="181">
        <f>IFERROR(INDEX('Data Dictionary'!$J$8:$J$37,MATCH(N7,'Data Dictionary'!$K$8:$K$37,0)),"")</f>
        <v>1</v>
      </c>
      <c r="O5" s="181">
        <f>IFERROR(INDEX('Data Dictionary'!$J$8:$J$37,MATCH(O7,'Data Dictionary'!$K$8:$K$37,0)),"")</f>
        <v>1</v>
      </c>
      <c r="P5" s="181">
        <f>IFERROR(INDEX('Data Dictionary'!$J$8:$J$37,MATCH(P7,'Data Dictionary'!$K$8:$K$37,0)),"")</f>
        <v>1</v>
      </c>
      <c r="Q5" s="181">
        <f>IFERROR(INDEX('Data Dictionary'!$J$8:$J$37,MATCH(Q7,'Data Dictionary'!$K$8:$K$37,0)),"")</f>
        <v>1</v>
      </c>
      <c r="R5" s="181">
        <f>IFERROR(INDEX('Data Dictionary'!$J$8:$J$37,MATCH(R7,'Data Dictionary'!$K$8:$K$37,0)),"")</f>
        <v>1</v>
      </c>
      <c r="S5" s="181" t="str">
        <f>IFERROR(INDEX('Data Dictionary'!$J$8:$J$37,MATCH(S7,'Data Dictionary'!$K$8:$K$37,0)),"")</f>
        <v/>
      </c>
      <c r="T5" s="181"/>
      <c r="U5" s="181"/>
      <c r="V5" s="181"/>
      <c r="W5" s="181"/>
      <c r="X5" s="181"/>
      <c r="Y5" s="181"/>
      <c r="Z5" s="181"/>
      <c r="AA5" s="92"/>
      <c r="AB5" s="92"/>
      <c r="AC5" s="87"/>
      <c r="AD5" s="89"/>
      <c r="AE5" s="89"/>
      <c r="AF5" s="89"/>
      <c r="AG5" s="89"/>
      <c r="AH5" s="89"/>
      <c r="AI5" s="89"/>
      <c r="AJ5" s="89"/>
      <c r="AK5" s="89"/>
      <c r="AL5" s="93"/>
    </row>
    <row r="6" spans="1:38" ht="25.5" x14ac:dyDescent="0.2">
      <c r="A6" s="197" t="s">
        <v>0</v>
      </c>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INFORM Natural Multi-hazard Rating</v>
      </c>
      <c r="N6" s="246" t="str">
        <f>IFERROR(INDEX('Data Dictionary'!$E$8:$E$37,MATCH(N7,'Data Dictionary'!$K$8:$K$37,0)),IFERROR(CONCATENATE(INDEX('Data Dictionary'!$E$8:$E$37,MATCH(LEFT(N7, SEARCH("_raw",N7,1)-1),'Data Dictionary'!$L$8:$L$37,0))," (Raw)"),""))</f>
        <v>GDACS Live Hazard Tracker</v>
      </c>
      <c r="O6" s="246" t="str">
        <f>IFERROR(INDEX('Data Dictionary'!$E$8:$E$37,MATCH(O7,'Data Dictionary'!$K$8:$K$37,0)),IFERROR(CONCATENATE(INDEX('Data Dictionary'!$E$8:$E$37,MATCH(LEFT(O7, SEARCH("_raw",O7,1)-1),'Data Dictionary'!$L$8:$L$37,0))," (Raw)"),""))</f>
        <v>Locust Threat Level</v>
      </c>
      <c r="P6" s="246" t="str">
        <f>IFERROR(INDEX('Data Dictionary'!$E$8:$E$37,MATCH(P7,'Data Dictionary'!$K$8:$K$37,0)),IFERROR(CONCATENATE(INDEX('Data Dictionary'!$E$8:$E$37,MATCH(LEFT(P7, SEARCH("_raw",P7,1)-1),'Data Dictionary'!$L$8:$L$37,0))," (Raw)"),""))</f>
        <v>INFORM Severity</v>
      </c>
      <c r="Q6" s="246" t="str">
        <f>IFERROR(INDEX('Data Dictionary'!$E$8:$E$37,MATCH(Q7,'Data Dictionary'!$K$8:$K$37,0)),IFERROR(CONCATENATE(INDEX('Data Dictionary'!$E$8:$E$37,MATCH(LEFT(Q7, SEARCH("_raw",Q7,1)-1),'Data Dictionary'!$L$8:$L$37,0))," (Raw)"),""))</f>
        <v>Seasonal Forecast Index</v>
      </c>
      <c r="R6" s="246" t="str">
        <f>IFERROR(INDEX('Data Dictionary'!$E$8:$E$37,MATCH(R7,'Data Dictionary'!$K$8:$K$37,0)),IFERROR(CONCATENATE(INDEX('Data Dictionary'!$E$8:$E$37,MATCH(LEFT(R7, SEARCH("_raw",R7,1)-1),'Data Dictionary'!$L$8:$L$37,0))," (Raw)"),""))</f>
        <v>ACAPS Risk List (Natural Hazard)</v>
      </c>
      <c r="S6" s="246" t="str">
        <f>IFERROR(INDEX('Data Dictionary'!$E$8:$E$37,MATCH(S7,'Data Dictionary'!$K$8:$K$37,0)),IFERROR(CONCATENATE(INDEX('Data Dictionary'!$E$8:$E$37,MATCH(LEFT(S7, SEARCH("_raw",S7,1)-1),'Data Dictionary'!$L$8:$L$37,0))," (Raw)"),""))</f>
        <v>INFORM Natural Multi-hazard Rating (Raw)</v>
      </c>
      <c r="T6" s="246" t="str">
        <f>IFERROR(INDEX('Data Dictionary'!$E$8:$E$37,MATCH(T7,'Data Dictionary'!$K$8:$K$37,0)),IFERROR(CONCATENATE(INDEX('Data Dictionary'!$E$8:$E$37,MATCH(LEFT(T7, SEARCH("_raw",T7,1)-1),'Data Dictionary'!$L$8:$L$37,0))," (Raw)"),""))</f>
        <v>GDACS Live Hazard Tracker (Raw)</v>
      </c>
      <c r="U6" s="246" t="str">
        <f>IFERROR(INDEX('Data Dictionary'!$E$8:$E$37,MATCH(U7,'Data Dictionary'!$K$8:$K$37,0)),IFERROR(CONCATENATE(INDEX('Data Dictionary'!$E$8:$E$37,MATCH(LEFT(U7, SEARCH("_raw",U7,1)-1),'Data Dictionary'!$L$8:$L$37,0))," (Raw)"),""))</f>
        <v>Locust Threat Level (Raw)</v>
      </c>
      <c r="V6" s="246" t="str">
        <f>IFERROR(INDEX('Data Dictionary'!$E$8:$E$37,MATCH(V7,'Data Dictionary'!$K$8:$K$37,0)),IFERROR(CONCATENATE(INDEX('Data Dictionary'!$E$8:$E$37,MATCH(LEFT(V7, SEARCH("_raw",V7,1)-1),'Data Dictionary'!$L$8:$L$37,0))," (Raw)"),""))</f>
        <v>INFORM Severity (Raw)</v>
      </c>
      <c r="W6" s="246"/>
      <c r="X6" s="246"/>
      <c r="Y6" s="246"/>
      <c r="Z6" s="246"/>
      <c r="AA6" s="99"/>
      <c r="AB6" s="99"/>
      <c r="AC6" s="99"/>
      <c r="AD6" s="35"/>
      <c r="AE6" s="35"/>
    </row>
    <row r="7" spans="1:38" s="94" customFormat="1" ht="25.5" x14ac:dyDescent="0.2">
      <c r="A7" s="198"/>
      <c r="B7" s="188"/>
      <c r="C7" s="188"/>
      <c r="D7" s="218"/>
      <c r="E7" s="218"/>
      <c r="F7" s="102"/>
      <c r="G7" s="189"/>
      <c r="H7" s="189"/>
      <c r="I7" s="189"/>
      <c r="J7" s="243" t="s">
        <v>601</v>
      </c>
      <c r="K7" s="243" t="s">
        <v>602</v>
      </c>
      <c r="L7" s="244" t="s">
        <v>2</v>
      </c>
      <c r="M7" s="247" t="s">
        <v>389</v>
      </c>
      <c r="N7" s="247" t="s">
        <v>395</v>
      </c>
      <c r="O7" s="247" t="s">
        <v>396</v>
      </c>
      <c r="P7" s="247" t="s">
        <v>756</v>
      </c>
      <c r="Q7" s="247" t="s">
        <v>394</v>
      </c>
      <c r="R7" s="247" t="s">
        <v>613</v>
      </c>
      <c r="S7" s="247" t="s">
        <v>475</v>
      </c>
      <c r="T7" s="247" t="s">
        <v>474</v>
      </c>
      <c r="U7" s="247" t="s">
        <v>476</v>
      </c>
      <c r="V7" s="247" t="s">
        <v>757</v>
      </c>
      <c r="W7" s="247" t="s">
        <v>522</v>
      </c>
      <c r="X7" s="247" t="s">
        <v>614</v>
      </c>
      <c r="Y7" s="247"/>
      <c r="Z7" s="247"/>
      <c r="AA7" s="100"/>
      <c r="AB7" s="99"/>
      <c r="AC7" s="100"/>
      <c r="AD7" s="35"/>
    </row>
    <row r="8" spans="1:38" x14ac:dyDescent="0.2">
      <c r="A8" s="84">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190" t="str">
        <f ca="1">IF(L8 &lt;&gt; C8, "Countries don't match", "")</f>
        <v/>
      </c>
      <c r="G8" s="80">
        <f>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0</v>
      </c>
      <c r="H8" s="80" t="e" cm="1">
        <f t="array" ref="H8">IF(
    SUM(IF(
            ISNUMBER(
                IF(
                    $M$4:$V$4,
                    (M8:V8),
                    "")),
            1,
            0))
        =0,
    NA(),
    IF(
        Parameters!$D$15=1,
        IF(
            SUM(--(ISNUMBER(IF($M$4:$V$4=1,(M8:V8),""))))&gt;0,
            MAX(IF(
                ISNUMBER(M8:V8),
                IF(
                    M$4:V$4=1,
                    M8:V8,
                    ""),
                "")),
            MAX(IF(
                ISNUMBER(M8:V8),
                IF(
                    M$4:V$4=2,
                    M8:V8,
                    ""),
                ""))
        ),
        IF(
            Parameters!$D$16=1,
            IFERROR(
                AVERAGE(IF(
                    ISNUMBER(M8:V8),
                    IF(
                        M$4:V$4=1,
                        M8:V8,
                        ""),
                    "")),
                AVERAGE(IF(
                    ISNUMBER(M8:V8),
                    IF(
                        M$4:V$4=2,
                        M8:V8,
                        ""),
                    ""))
            ),
            IF(
                Parameters!$D$17=1,
                IFERROR(
                    IF(
                        OR(
                            IF(
                                ISNUMBER(M8:V8),
                                IF(
                                    M$4:V$4=1,
                                    M8:V8,
                                    ""),
                                "")
                            =0),
                        0,
                        GEOMEAN(IF(
                            ISNUMBER(M8:V8),
                            IF(
                                M$4:V$4=1,
                                M8:V8,
                                ""),
                            ""))
                    ),
                    IF(
                        OR(IF(
                            ISNUMBER(M8:V8),
                            IF(
                                M$4:V$4=2,
                                M8:V8,
                                ""),
                            "")
                            =0),
                        0,
                        GEOMEAN(IF(
                            ISNUMBER(M8:V8),
                            IF(
                                M$4:V$4=2,
                                M8:V8,
                                ""),
                            "")))
                )
            )
        )
    )
)</f>
        <v>#N/A</v>
      </c>
      <c r="I8" s="191" cm="1">
        <f t="array" ref="I8">IF(
    SUM(IF(
            ISNUMBER(
                IF(
                    $M$5:$V$5,
                    (M8:V8),
                    "")),
            1,
            0))
        =0,
    NA(),
    IF(
        Parameters!$D$15=1,
        IF(
            SUM(--(ISNUMBER(IF($M$5:$V$5=1,(M8:V8),""))))&gt;0,
            MAX(IF(
                ISNUMBER(M8:V8),
                IF(
                    M$5:V$5=1,
                    M8:V8,
                    ""),
                "")),
            MAX(IF(
                ISNUMBER(M8:V8),
                IF(
                    M$5:V$5=2,
                    M8:V8,
                    ""),
                ""))
        ),
        IF(
            Parameters!$D$16=1,
            IFERROR(
                AVERAGE(IF(
                    ISNUMBER(M8:V8),
                    IF(
                        M$5:V$5=1,
                        M8:V8,
                        ""),
                    "")),
                AVERAGE(IF(
                    ISNUMBER(M8:V8),
                    IF(
                        M$5:V$5=2,
                        M8:V8,
                        ""),
                    ""))
            ),
            IF(
                Parameters!$D$17=1,
                IFERROR(
                    IF(
                        OR(
                            IF(
                                ISNUMBER(M8:V8),
                                IF(
                                    M$5:V$5=1,
                                    M8:V8,
                                    ""),
                                "")
                            =0),
                        0,
                        GEOMEAN(IF(
                            ISNUMBER(M8:V8),
                            IF(
                                M$5:V$5=1,
                                M8:V8,
                                ""),
                            ""))
                    ),
                    IF(
                        OR(IF(
                            ISNUMBER(M8:V8),
                            IF(
                                M$5:V$5=2,
                                M8:V8,
                                ""),
                            "")
                            =0),
                        0,
                        GEOMEAN(IF(
                            ISNUMBER(M8:V8),
                            IF(
                                M$5:V$5=2,
                                M8:V8,
                                ""),
                            "")))
                )
            )
        )
    )
)</f>
        <v>0</v>
      </c>
      <c r="J8" s="242">
        <v>44887</v>
      </c>
      <c r="K8" s="242">
        <v>45731</v>
      </c>
      <c r="L8" s="91" t="s">
        <v>667</v>
      </c>
      <c r="M8" s="192" t="s">
        <v>409</v>
      </c>
      <c r="N8" s="192" t="s">
        <v>409</v>
      </c>
      <c r="O8" s="192">
        <v>0</v>
      </c>
      <c r="P8" s="192">
        <v>0</v>
      </c>
      <c r="Q8" s="192">
        <v>0</v>
      </c>
      <c r="R8" s="192" t="s">
        <v>409</v>
      </c>
      <c r="S8" s="192" t="s">
        <v>409</v>
      </c>
      <c r="T8" s="192" t="s">
        <v>409</v>
      </c>
      <c r="U8" s="192">
        <v>0</v>
      </c>
      <c r="V8" s="192" t="s">
        <v>409</v>
      </c>
      <c r="W8" s="192">
        <v>0</v>
      </c>
      <c r="X8" s="192" t="s">
        <v>409</v>
      </c>
      <c r="Y8" s="192"/>
      <c r="Z8" s="192"/>
      <c r="AA8" s="103"/>
      <c r="AB8" s="103"/>
      <c r="AC8" s="103"/>
    </row>
    <row r="9" spans="1:38" x14ac:dyDescent="0.2">
      <c r="A9" s="84">
        <v>2</v>
      </c>
      <c r="B9" s="84" t="str">
        <f ca="1"/>
        <v>Afghanistan</v>
      </c>
      <c r="C9" s="84" t="str">
        <f ca="1"/>
        <v>AFG</v>
      </c>
      <c r="D9" s="219" t="str">
        <f ca="1"/>
        <v>SAS           South Asia</v>
      </c>
      <c r="E9" s="219" t="str">
        <f ca="1"/>
        <v>IDA</v>
      </c>
      <c r="F9" s="190" t="str">
        <f t="shared" ref="F9:F72" ca="1" si="3">IF(L9 &lt;&gt; C9, "Countries don't match", "")</f>
        <v/>
      </c>
      <c r="G9" s="80">
        <f>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8.8506120315678345</v>
      </c>
      <c r="H9" s="80" cm="1">
        <f t="array" ref="H9">IF(
    SUM(IF(
            ISNUMBER(
                IF(
                    $M$4:$V$4,
                    (M9:V9),
                    "")),
            1,
            0))
        =0,
    NA(),
    IF(
        Parameters!$D$15=1,
        IF(
            SUM(--(ISNUMBER(IF($M$4:$V$4=1,(M9:V9),""))))&gt;0,
            MAX(IF(
                ISNUMBER(M9:V9),
                IF(
                    M$4:V$4=1,
                    M9:V9,
                    ""),
                "")),
            MAX(IF(
                ISNUMBER(M9:V9),
                IF(
                    M$4:V$4=2,
                    M9:V9,
                    ""),
                ""))
        ),
        IF(
            Parameters!$D$16=1,
            IFERROR(
                AVERAGE(IF(
                    ISNUMBER(M9:V9),
                    IF(
                        M$4:V$4=1,
                        M9:V9,
                        ""),
                    "")),
                AVERAGE(IF(
                    ISNUMBER(M9:V9),
                    IF(
                        M$4:V$4=2,
                        M9:V9,
                        ""),
                    ""))
            ),
            IF(
                Parameters!$D$17=1,
                IFERROR(
                    IF(
                        OR(
                            IF(
                                ISNUMBER(M9:V9),
                                IF(
                                    M$4:V$4=1,
                                    M9:V9,
                                    ""),
                                "")
                            =0),
                        0,
                        GEOMEAN(IF(
                            ISNUMBER(M9:V9),
                            IF(
                                M$4:V$4=1,
                                M9:V9,
                                ""),
                            ""))
                    ),
                    IF(
                        OR(IF(
                            ISNUMBER(M9:V9),
                            IF(
                                M$4:V$4=2,
                                M9:V9,
                                ""),
                            "")
                            =0),
                        0,
                        GEOMEAN(IF(
                            ISNUMBER(M9:V9),
                            IF(
                                M$4:V$4=2,
                                M9:V9,
                                ""),
                            "")))
                )
            )
        )
    )
)</f>
        <v>7.8333333333333304</v>
      </c>
      <c r="I9" s="191" cm="1">
        <f t="array" ref="I9">IF(
    SUM(IF(
            ISNUMBER(
                IF(
                    $M$5:$V$5,
                    (M9:V9),
                    "")),
            1,
            0))
        =0,
    NA(),
    IF(
        Parameters!$D$15=1,
        IF(
            SUM(--(ISNUMBER(IF($M$5:$V$5=1,(M9:V9),""))))&gt;0,
            MAX(IF(
                ISNUMBER(M9:V9),
                IF(
                    M$5:V$5=1,
                    M9:V9,
                    ""),
                "")),
            MAX(IF(
                ISNUMBER(M9:V9),
                IF(
                    M$5:V$5=2,
                    M9:V9,
                    ""),
                ""))
        ),
        IF(
            Parameters!$D$16=1,
            IFERROR(
                AVERAGE(IF(
                    ISNUMBER(M9:V9),
                    IF(
                        M$5:V$5=1,
                        M9:V9,
                        ""),
                    "")),
                AVERAGE(IF(
                    ISNUMBER(M9:V9),
                    IF(
                        M$5:V$5=2,
                        M9:V9,
                        ""),
                    ""))
            ),
            IF(
                Parameters!$D$17=1,
                IFERROR(
                    IF(
                        OR(
                            IF(
                                ISNUMBER(M9:V9),
                                IF(
                                    M$5:V$5=1,
                                    M9:V9,
                                    ""),
                                "")
                            =0),
                        0,
                        GEOMEAN(IF(
                            ISNUMBER(M9:V9),
                            IF(
                                M$5:V$5=1,
                                M9:V9,
                                ""),
                            ""))
                    ),
                    IF(
                        OR(IF(
                            ISNUMBER(M9:V9),
                            IF(
                                M$5:V$5=2,
                                M9:V9,
                                ""),
                            "")
                            =0),
                        0,
                        GEOMEAN(IF(
                            ISNUMBER(M9:V9),
                            IF(
                                M$5:V$5=2,
                                M9:V9,
                                ""),
                            "")))
                )
            )
        )
    )
)</f>
        <v>10</v>
      </c>
      <c r="J9" s="242">
        <v>46281</v>
      </c>
      <c r="K9" s="242">
        <v>46281</v>
      </c>
      <c r="L9" s="91" t="s">
        <v>7</v>
      </c>
      <c r="M9" s="192">
        <v>7.8333333333333304</v>
      </c>
      <c r="N9" s="192" t="s">
        <v>409</v>
      </c>
      <c r="O9" s="192">
        <v>0</v>
      </c>
      <c r="P9" s="192">
        <v>10</v>
      </c>
      <c r="Q9" s="192">
        <v>0</v>
      </c>
      <c r="R9" s="192" t="s">
        <v>409</v>
      </c>
      <c r="S9" s="192">
        <v>5.7</v>
      </c>
      <c r="T9" s="192" t="s">
        <v>409</v>
      </c>
      <c r="U9" s="192">
        <v>0</v>
      </c>
      <c r="V9" s="192" t="s">
        <v>817</v>
      </c>
      <c r="W9" s="192">
        <v>9.6774193548387094E-2</v>
      </c>
      <c r="X9" s="192" t="s">
        <v>409</v>
      </c>
      <c r="Y9" s="192"/>
      <c r="Z9" s="192"/>
      <c r="AA9" s="80"/>
      <c r="AB9" s="80"/>
      <c r="AC9" s="80"/>
    </row>
    <row r="10" spans="1:38" x14ac:dyDescent="0.2">
      <c r="A10" s="84">
        <v>3</v>
      </c>
      <c r="B10" s="84" t="str">
        <f ca="1"/>
        <v>Angola</v>
      </c>
      <c r="C10" s="84" t="str">
        <f ca="1"/>
        <v>AGO</v>
      </c>
      <c r="D10" s="219" t="str">
        <f ca="1"/>
        <v>SSF           Sub-Saharan Africa</v>
      </c>
      <c r="E10" s="219" t="str">
        <f ca="1"/>
        <v>IBRD</v>
      </c>
      <c r="F10" s="190" t="str">
        <f t="shared" ca="1" si="3"/>
        <v/>
      </c>
      <c r="G10" s="80">
        <f>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5.7735026918962546</v>
      </c>
      <c r="H10" s="80" cm="1">
        <f t="array" ref="H10">IF(
    SUM(IF(
            ISNUMBER(
                IF(
                    $M$4:$V$4,
                    (M10:V10),
                    "")),
            1,
            0))
        =0,
    NA(),
    IF(
        Parameters!$D$15=1,
        IF(
            SUM(--(ISNUMBER(IF($M$4:$V$4=1,(M10:V10),""))))&gt;0,
            MAX(IF(
                ISNUMBER(M10:V10),
                IF(
                    M$4:V$4=1,
                    M10:V10,
                    ""),
                "")),
            MAX(IF(
                ISNUMBER(M10:V10),
                IF(
                    M$4:V$4=2,
                    M10:V10,
                    ""),
                ""))
        ),
        IF(
            Parameters!$D$16=1,
            IFERROR(
                AVERAGE(IF(
                    ISNUMBER(M10:V10),
                    IF(
                        M$4:V$4=1,
                        M10:V10,
                        ""),
                    "")),
                AVERAGE(IF(
                    ISNUMBER(M10:V10),
                    IF(
                        M$4:V$4=2,
                        M10:V10,
                        ""),
                    ""))
            ),
            IF(
                Parameters!$D$17=1,
                IFERROR(
                    IF(
                        OR(
                            IF(
                                ISNUMBER(M10:V10),
                                IF(
                                    M$4:V$4=1,
                                    M10:V10,
                                    ""),
                                "")
                            =0),
                        0,
                        GEOMEAN(IF(
                            ISNUMBER(M10:V10),
                            IF(
                                M$4:V$4=1,
                                M10:V10,
                                ""),
                            ""))
                    ),
                    IF(
                        OR(IF(
                            ISNUMBER(M10:V10),
                            IF(
                                M$4:V$4=2,
                                M10:V10,
                                ""),
                            "")
                            =0),
                        0,
                        GEOMEAN(IF(
                            ISNUMBER(M10:V10),
                            IF(
                                M$4:V$4=2,
                                M10:V10,
                                ""),
                            "")))
                )
            )
        )
    )
)</f>
        <v>3.3333333333333299</v>
      </c>
      <c r="I10" s="191" cm="1">
        <f t="array" ref="I10">IF(
    SUM(IF(
            ISNUMBER(
                IF(
                    $M$5:$V$5,
                    (M10:V10),
                    "")),
            1,
            0))
        =0,
    NA(),
    IF(
        Parameters!$D$15=1,
        IF(
            SUM(--(ISNUMBER(IF($M$5:$V$5=1,(M10:V10),""))))&gt;0,
            MAX(IF(
                ISNUMBER(M10:V10),
                IF(
                    M$5:V$5=1,
                    M10:V10,
                    ""),
                "")),
            MAX(IF(
                ISNUMBER(M10:V10),
                IF(
                    M$5:V$5=2,
                    M10:V10,
                    ""),
                ""))
        ),
        IF(
            Parameters!$D$16=1,
            IFERROR(
                AVERAGE(IF(
                    ISNUMBER(M10:V10),
                    IF(
                        M$5:V$5=1,
                        M10:V10,
                        ""),
                    "")),
                AVERAGE(IF(
                    ISNUMBER(M10:V10),
                    IF(
                        M$5:V$5=2,
                        M10:V10,
                        ""),
                    ""))
            ),
            IF(
                Parameters!$D$17=1,
                IFERROR(
                    IF(
                        OR(
                            IF(
                                ISNUMBER(M10:V10),
                                IF(
                                    M$5:V$5=1,
                                    M10:V10,
                                    ""),
                                "")
                            =0),
                        0,
                        GEOMEAN(IF(
                            ISNUMBER(M10:V10),
                            IF(
                                M$5:V$5=1,
                                M10:V10,
                                ""),
                            ""))
                    ),
                    IF(
                        OR(IF(
                            ISNUMBER(M10:V10),
                            IF(
                                M$5:V$5=2,
                                M10:V10,
                                ""),
                            "")
                            =0),
                        0,
                        GEOMEAN(IF(
                            ISNUMBER(M10:V10),
                            IF(
                                M$5:V$5=2,
                                M10:V10,
                                ""),
                            "")))
                )
            )
        )
    )
)</f>
        <v>10</v>
      </c>
      <c r="J10" s="242">
        <v>45765</v>
      </c>
      <c r="K10" s="242">
        <v>46281</v>
      </c>
      <c r="L10" s="91" t="s">
        <v>9</v>
      </c>
      <c r="M10" s="192">
        <v>3.3333333333333299</v>
      </c>
      <c r="N10" s="192" t="s">
        <v>409</v>
      </c>
      <c r="O10" s="192">
        <v>0</v>
      </c>
      <c r="P10" s="192">
        <v>10</v>
      </c>
      <c r="Q10" s="192">
        <v>0</v>
      </c>
      <c r="R10" s="192" t="s">
        <v>409</v>
      </c>
      <c r="S10" s="192">
        <v>3</v>
      </c>
      <c r="T10" s="192" t="s">
        <v>409</v>
      </c>
      <c r="U10" s="192">
        <v>0</v>
      </c>
      <c r="V10" s="192" t="s">
        <v>818</v>
      </c>
      <c r="W10" s="192">
        <v>0</v>
      </c>
      <c r="X10" s="192" t="s">
        <v>409</v>
      </c>
      <c r="Y10" s="192"/>
      <c r="Z10" s="192"/>
      <c r="AA10" s="80"/>
      <c r="AB10" s="80"/>
      <c r="AC10" s="80"/>
    </row>
    <row r="11" spans="1:38" x14ac:dyDescent="0.2">
      <c r="A11" s="84">
        <v>4</v>
      </c>
      <c r="B11" s="84" t="str">
        <f ca="1"/>
        <v>Albania</v>
      </c>
      <c r="C11" s="84" t="str">
        <f ca="1"/>
        <v>ALB</v>
      </c>
      <c r="D11" s="219" t="str">
        <f ca="1"/>
        <v>ECS           Europe &amp; Central Asia</v>
      </c>
      <c r="E11" s="219" t="str">
        <f ca="1"/>
        <v>IBRD</v>
      </c>
      <c r="F11" s="190" t="str">
        <f t="shared" ca="1" si="3"/>
        <v/>
      </c>
      <c r="G11" s="80">
        <f>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0</v>
      </c>
      <c r="H11" s="80" cm="1">
        <f t="array" ref="H11">IF(
    SUM(IF(
            ISNUMBER(
                IF(
                    $M$4:$V$4,
                    (M11:V11),
                    "")),
            1,
            0))
        =0,
    NA(),
    IF(
        Parameters!$D$15=1,
        IF(
            SUM(--(ISNUMBER(IF($M$4:$V$4=1,(M11:V11),""))))&gt;0,
            MAX(IF(
                ISNUMBER(M11:V11),
                IF(
                    M$4:V$4=1,
                    M11:V11,
                    ""),
                "")),
            MAX(IF(
                ISNUMBER(M11:V11),
                IF(
                    M$4:V$4=2,
                    M11:V11,
                    ""),
                ""))
        ),
        IF(
            Parameters!$D$16=1,
            IFERROR(
                AVERAGE(IF(
                    ISNUMBER(M11:V11),
                    IF(
                        M$4:V$4=1,
                        M11:V11,
                        ""),
                    "")),
                AVERAGE(IF(
                    ISNUMBER(M11:V11),
                    IF(
                        M$4:V$4=2,
                        M11:V11,
                        ""),
                    ""))
            ),
            IF(
                Parameters!$D$17=1,
                IFERROR(
                    IF(
                        OR(
                            IF(
                                ISNUMBER(M11:V11),
                                IF(
                                    M$4:V$4=1,
                                    M11:V11,
                                    ""),
                                "")
                            =0),
                        0,
                        GEOMEAN(IF(
                            ISNUMBER(M11:V11),
                            IF(
                                M$4:V$4=1,
                                M11:V11,
                                ""),
                            ""))
                    ),
                    IF(
                        OR(IF(
                            ISNUMBER(M11:V11),
                            IF(
                                M$4:V$4=2,
                                M11:V11,
                                ""),
                            "")
                            =0),
                        0,
                        GEOMEAN(IF(
                            ISNUMBER(M11:V11),
                            IF(
                                M$4:V$4=2,
                                M11:V11,
                                ""),
                            "")))
                )
            )
        )
    )
)</f>
        <v>7.5</v>
      </c>
      <c r="I11" s="191" cm="1">
        <f t="array" ref="I11">IF(
    SUM(IF(
            ISNUMBER(
                IF(
                    $M$5:$V$5,
                    (M11:V11),
                    "")),
            1,
            0))
        =0,
    NA(),
    IF(
        Parameters!$D$15=1,
        IF(
            SUM(--(ISNUMBER(IF($M$5:$V$5=1,(M11:V11),""))))&gt;0,
            MAX(IF(
                ISNUMBER(M11:V11),
                IF(
                    M$5:V$5=1,
                    M11:V11,
                    ""),
                "")),
            MAX(IF(
                ISNUMBER(M11:V11),
                IF(
                    M$5:V$5=2,
                    M11:V11,
                    ""),
                ""))
        ),
        IF(
            Parameters!$D$16=1,
            IFERROR(
                AVERAGE(IF(
                    ISNUMBER(M11:V11),
                    IF(
                        M$5:V$5=1,
                        M11:V11,
                        ""),
                    "")),
                AVERAGE(IF(
                    ISNUMBER(M11:V11),
                    IF(
                        M$5:V$5=2,
                        M11:V11,
                        ""),
                    ""))
            ),
            IF(
                Parameters!$D$17=1,
                IFERROR(
                    IF(
                        OR(
                            IF(
                                ISNUMBER(M11:V11),
                                IF(
                                    M$5:V$5=1,
                                    M11:V11,
                                    ""),
                                "")
                            =0),
                        0,
                        GEOMEAN(IF(
                            ISNUMBER(M11:V11),
                            IF(
                                M$5:V$5=1,
                                M11:V11,
                                ""),
                            ""))
                    ),
                    IF(
                        OR(IF(
                            ISNUMBER(M11:V11),
                            IF(
                                M$5:V$5=2,
                                M11:V11,
                                ""),
                            "")
                            =0),
                        0,
                        GEOMEAN(IF(
                            ISNUMBER(M11:V11),
                            IF(
                                M$5:V$5=2,
                                M11:V11,
                                ""),
                            "")))
                )
            )
        )
    )
)</f>
        <v>0</v>
      </c>
      <c r="J11" s="242">
        <v>46281</v>
      </c>
      <c r="K11" s="242">
        <v>44620</v>
      </c>
      <c r="L11" s="91" t="s">
        <v>11</v>
      </c>
      <c r="M11" s="192">
        <v>7.5</v>
      </c>
      <c r="N11" s="192" t="s">
        <v>409</v>
      </c>
      <c r="O11" s="192">
        <v>0</v>
      </c>
      <c r="P11" s="192">
        <v>0</v>
      </c>
      <c r="Q11" s="192">
        <v>0</v>
      </c>
      <c r="R11" s="192" t="s">
        <v>409</v>
      </c>
      <c r="S11" s="192">
        <v>5.5</v>
      </c>
      <c r="T11" s="192" t="s">
        <v>409</v>
      </c>
      <c r="U11" s="192">
        <v>0</v>
      </c>
      <c r="V11" s="192" t="s">
        <v>409</v>
      </c>
      <c r="W11" s="192">
        <v>0</v>
      </c>
      <c r="X11" s="192" t="s">
        <v>409</v>
      </c>
      <c r="Y11" s="192"/>
      <c r="Z11" s="192"/>
      <c r="AA11" s="80"/>
      <c r="AB11" s="80"/>
      <c r="AC11" s="80"/>
    </row>
    <row r="12" spans="1:38" x14ac:dyDescent="0.2">
      <c r="A12" s="84">
        <v>5</v>
      </c>
      <c r="B12" s="84" t="str">
        <f ca="1"/>
        <v>Andorra</v>
      </c>
      <c r="C12" s="84" t="str">
        <f ca="1"/>
        <v>AND</v>
      </c>
      <c r="D12" s="219" t="str">
        <f ca="1"/>
        <v>ECS           Europe &amp; Central Asia</v>
      </c>
      <c r="E12" s="219" t="str">
        <f ca="1"/>
        <v>NA</v>
      </c>
      <c r="F12" s="190" t="str">
        <f t="shared" ca="1" si="3"/>
        <v/>
      </c>
      <c r="G12" s="80">
        <f>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0</v>
      </c>
      <c r="H12" s="80" t="e" cm="1">
        <f t="array" ref="H12">IF(
    SUM(IF(
            ISNUMBER(
                IF(
                    $M$4:$V$4,
                    (M12:V12),
                    "")),
            1,
            0))
        =0,
    NA(),
    IF(
        Parameters!$D$15=1,
        IF(
            SUM(--(ISNUMBER(IF($M$4:$V$4=1,(M12:V12),""))))&gt;0,
            MAX(IF(
                ISNUMBER(M12:V12),
                IF(
                    M$4:V$4=1,
                    M12:V12,
                    ""),
                "")),
            MAX(IF(
                ISNUMBER(M12:V12),
                IF(
                    M$4:V$4=2,
                    M12:V12,
                    ""),
                ""))
        ),
        IF(
            Parameters!$D$16=1,
            IFERROR(
                AVERAGE(IF(
                    ISNUMBER(M12:V12),
                    IF(
                        M$4:V$4=1,
                        M12:V12,
                        ""),
                    "")),
                AVERAGE(IF(
                    ISNUMBER(M12:V12),
                    IF(
                        M$4:V$4=2,
                        M12:V12,
                        ""),
                    ""))
            ),
            IF(
                Parameters!$D$17=1,
                IFERROR(
                    IF(
                        OR(
                            IF(
                                ISNUMBER(M12:V12),
                                IF(
                                    M$4:V$4=1,
                                    M12:V12,
                                    ""),
                                "")
                            =0),
                        0,
                        GEOMEAN(IF(
                            ISNUMBER(M12:V12),
                            IF(
                                M$4:V$4=1,
                                M12:V12,
                                ""),
                            ""))
                    ),
                    IF(
                        OR(IF(
                            ISNUMBER(M12:V12),
                            IF(
                                M$4:V$4=2,
                                M12:V12,
                                ""),
                            "")
                            =0),
                        0,
                        GEOMEAN(IF(
                            ISNUMBER(M12:V12),
                            IF(
                                M$4:V$4=2,
                                M12:V12,
                                ""),
                            "")))
                )
            )
        )
    )
)</f>
        <v>#N/A</v>
      </c>
      <c r="I12" s="191" cm="1">
        <f t="array" ref="I12">IF(
    SUM(IF(
            ISNUMBER(
                IF(
                    $M$5:$V$5,
                    (M12:V12),
                    "")),
            1,
            0))
        =0,
    NA(),
    IF(
        Parameters!$D$15=1,
        IF(
            SUM(--(ISNUMBER(IF($M$5:$V$5=1,(M12:V12),""))))&gt;0,
            MAX(IF(
                ISNUMBER(M12:V12),
                IF(
                    M$5:V$5=1,
                    M12:V12,
                    ""),
                "")),
            MAX(IF(
                ISNUMBER(M12:V12),
                IF(
                    M$5:V$5=2,
                    M12:V12,
                    ""),
                ""))
        ),
        IF(
            Parameters!$D$16=1,
            IFERROR(
                AVERAGE(IF(
                    ISNUMBER(M12:V12),
                    IF(
                        M$5:V$5=1,
                        M12:V12,
                        ""),
                    "")),
                AVERAGE(IF(
                    ISNUMBER(M12:V12),
                    IF(
                        M$5:V$5=2,
                        M12:V12,
                        ""),
                    ""))
            ),
            IF(
                Parameters!$D$17=1,
                IFERROR(
                    IF(
                        OR(
                            IF(
                                ISNUMBER(M12:V12),
                                IF(
                                    M$5:V$5=1,
                                    M12:V12,
                                    ""),
                                "")
                            =0),
                        0,
                        GEOMEAN(IF(
                            ISNUMBER(M12:V12),
                            IF(
                                M$5:V$5=1,
                                M12:V12,
                                ""),
                            ""))
                    ),
                    IF(
                        OR(IF(
                            ISNUMBER(M12:V12),
                            IF(
                                M$5:V$5=2,
                                M12:V12,
                                ""),
                            "")
                            =0),
                        0,
                        GEOMEAN(IF(
                            ISNUMBER(M12:V12),
                            IF(
                                M$5:V$5=2,
                                M12:V12,
                                ""),
                            "")))
                )
            )
        )
    )
)</f>
        <v>0</v>
      </c>
      <c r="J12" s="242" t="s">
        <v>409</v>
      </c>
      <c r="K12" s="242">
        <v>45307</v>
      </c>
      <c r="L12" s="91" t="s">
        <v>668</v>
      </c>
      <c r="M12" s="192" t="s">
        <v>409</v>
      </c>
      <c r="N12" s="192" t="s">
        <v>409</v>
      </c>
      <c r="O12" s="192">
        <v>0</v>
      </c>
      <c r="P12" s="192">
        <v>0</v>
      </c>
      <c r="Q12" s="192">
        <v>0</v>
      </c>
      <c r="R12" s="192" t="s">
        <v>409</v>
      </c>
      <c r="S12" s="192" t="s">
        <v>409</v>
      </c>
      <c r="T12" s="192" t="s">
        <v>409</v>
      </c>
      <c r="U12" s="192">
        <v>0</v>
      </c>
      <c r="V12" s="192" t="s">
        <v>409</v>
      </c>
      <c r="W12" s="192">
        <v>0</v>
      </c>
      <c r="X12" s="192" t="s">
        <v>409</v>
      </c>
      <c r="Y12" s="192"/>
      <c r="Z12" s="192"/>
      <c r="AA12" s="80"/>
      <c r="AB12" s="80"/>
      <c r="AC12" s="80"/>
    </row>
    <row r="13" spans="1:38" x14ac:dyDescent="0.2">
      <c r="A13" s="84">
        <v>6</v>
      </c>
      <c r="B13" s="84" t="str">
        <f ca="1"/>
        <v>United Arab Emirates</v>
      </c>
      <c r="C13" s="84" t="str">
        <f ca="1"/>
        <v>ARE</v>
      </c>
      <c r="D13" s="219" t="str">
        <f ca="1"/>
        <v>MEA           Middle East &amp; North Africa</v>
      </c>
      <c r="E13" s="219" t="str">
        <f ca="1"/>
        <v>NA</v>
      </c>
      <c r="F13" s="190" t="str">
        <f t="shared" ca="1" si="3"/>
        <v/>
      </c>
      <c r="G13" s="80">
        <f>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0</v>
      </c>
      <c r="H13" s="80" cm="1">
        <f t="array" ref="H13">IF(
    SUM(IF(
            ISNUMBER(
                IF(
                    $M$4:$V$4,
                    (M13:V13),
                    "")),
            1,
            0))
        =0,
    NA(),
    IF(
        Parameters!$D$15=1,
        IF(
            SUM(--(ISNUMBER(IF($M$4:$V$4=1,(M13:V13),""))))&gt;0,
            MAX(IF(
                ISNUMBER(M13:V13),
                IF(
                    M$4:V$4=1,
                    M13:V13,
                    ""),
                "")),
            MAX(IF(
                ISNUMBER(M13:V13),
                IF(
                    M$4:V$4=2,
                    M13:V13,
                    ""),
                ""))
        ),
        IF(
            Parameters!$D$16=1,
            IFERROR(
                AVERAGE(IF(
                    ISNUMBER(M13:V13),
                    IF(
                        M$4:V$4=1,
                        M13:V13,
                        ""),
                    "")),
                AVERAGE(IF(
                    ISNUMBER(M13:V13),
                    IF(
                        M$4:V$4=2,
                        M13:V13,
                        ""),
                    ""))
            ),
            IF(
                Parameters!$D$17=1,
                IFERROR(
                    IF(
                        OR(
                            IF(
                                ISNUMBER(M13:V13),
                                IF(
                                    M$4:V$4=1,
                                    M13:V13,
                                    ""),
                                "")
                            =0),
                        0,
                        GEOMEAN(IF(
                            ISNUMBER(M13:V13),
                            IF(
                                M$4:V$4=1,
                                M13:V13,
                                ""),
                            ""))
                    ),
                    IF(
                        OR(IF(
                            ISNUMBER(M13:V13),
                            IF(
                                M$4:V$4=2,
                                M13:V13,
                                ""),
                            "")
                            =0),
                        0,
                        GEOMEAN(IF(
                            ISNUMBER(M13:V13),
                            IF(
                                M$4:V$4=2,
                                M13:V13,
                                ""),
                            "")))
                )
            )
        )
    )
)</f>
        <v>5.6666666666666599</v>
      </c>
      <c r="I13" s="191" cm="1">
        <f t="array" ref="I13">IF(
    SUM(IF(
            ISNUMBER(
                IF(
                    $M$5:$V$5,
                    (M13:V13),
                    "")),
            1,
            0))
        =0,
    NA(),
    IF(
        Parameters!$D$15=1,
        IF(
            SUM(--(ISNUMBER(IF($M$5:$V$5=1,(M13:V13),""))))&gt;0,
            MAX(IF(
                ISNUMBER(M13:V13),
                IF(
                    M$5:V$5=1,
                    M13:V13,
                    ""),
                "")),
            MAX(IF(
                ISNUMBER(M13:V13),
                IF(
                    M$5:V$5=2,
                    M13:V13,
                    ""),
                ""))
        ),
        IF(
            Parameters!$D$16=1,
            IFERROR(
                AVERAGE(IF(
                    ISNUMBER(M13:V13),
                    IF(
                        M$5:V$5=1,
                        M13:V13,
                        ""),
                    "")),
                AVERAGE(IF(
                    ISNUMBER(M13:V13),
                    IF(
                        M$5:V$5=2,
                        M13:V13,
                        ""),
                    ""))
            ),
            IF(
                Parameters!$D$17=1,
                IFERROR(
                    IF(
                        OR(
                            IF(
                                ISNUMBER(M13:V13),
                                IF(
                                    M$5:V$5=1,
                                    M13:V13,
                                    ""),
                                "")
                            =0),
                        0,
                        GEOMEAN(IF(
                            ISNUMBER(M13:V13),
                            IF(
                                M$5:V$5=1,
                                M13:V13,
                                ""),
                            ""))
                    ),
                    IF(
                        OR(IF(
                            ISNUMBER(M13:V13),
                            IF(
                                M$5:V$5=2,
                                M13:V13,
                                ""),
                            "")
                            =0),
                        0,
                        GEOMEAN(IF(
                            ISNUMBER(M13:V13),
                            IF(
                                M$5:V$5=2,
                                M13:V13,
                                ""),
                            "")))
                )
            )
        )
    )
)</f>
        <v>0</v>
      </c>
      <c r="J13" s="242">
        <v>45190</v>
      </c>
      <c r="K13" s="242">
        <v>45458</v>
      </c>
      <c r="L13" s="91" t="s">
        <v>13</v>
      </c>
      <c r="M13" s="192">
        <v>5.6666666666666599</v>
      </c>
      <c r="N13" s="192" t="s">
        <v>409</v>
      </c>
      <c r="O13" s="192">
        <v>0</v>
      </c>
      <c r="P13" s="192">
        <v>0</v>
      </c>
      <c r="Q13" s="192">
        <v>0</v>
      </c>
      <c r="R13" s="192" t="s">
        <v>409</v>
      </c>
      <c r="S13" s="192">
        <v>4.4000000000000004</v>
      </c>
      <c r="T13" s="192" t="s">
        <v>409</v>
      </c>
      <c r="U13" s="192">
        <v>0</v>
      </c>
      <c r="V13" s="192" t="s">
        <v>409</v>
      </c>
      <c r="W13" s="192">
        <v>0</v>
      </c>
      <c r="X13" s="192" t="s">
        <v>409</v>
      </c>
      <c r="Y13" s="192"/>
      <c r="Z13" s="192"/>
      <c r="AA13" s="80"/>
      <c r="AB13" s="80"/>
      <c r="AC13" s="80"/>
    </row>
    <row r="14" spans="1:38" x14ac:dyDescent="0.2">
      <c r="A14" s="84">
        <v>7</v>
      </c>
      <c r="B14" s="84" t="str">
        <f ca="1"/>
        <v>Argentina</v>
      </c>
      <c r="C14" s="84" t="str">
        <f ca="1"/>
        <v>ARG</v>
      </c>
      <c r="D14" s="219" t="str">
        <f ca="1"/>
        <v>LCN           Latin America &amp; Caribbean</v>
      </c>
      <c r="E14" s="219" t="str">
        <f ca="1"/>
        <v>IBRD</v>
      </c>
      <c r="F14" s="190" t="str">
        <f t="shared" ca="1" si="3"/>
        <v/>
      </c>
      <c r="G14" s="80">
        <f>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0</v>
      </c>
      <c r="H14" s="80" cm="1">
        <f t="array" ref="H14">IF(
    SUM(IF(
            ISNUMBER(
                IF(
                    $M$4:$V$4,
                    (M14:V14),
                    "")),
            1,
            0))
        =0,
    NA(),
    IF(
        Parameters!$D$15=1,
        IF(
            SUM(--(ISNUMBER(IF($M$4:$V$4=1,(M14:V14),""))))&gt;0,
            MAX(IF(
                ISNUMBER(M14:V14),
                IF(
                    M$4:V$4=1,
                    M14:V14,
                    ""),
                "")),
            MAX(IF(
                ISNUMBER(M14:V14),
                IF(
                    M$4:V$4=2,
                    M14:V14,
                    ""),
                ""))
        ),
        IF(
            Parameters!$D$16=1,
            IFERROR(
                AVERAGE(IF(
                    ISNUMBER(M14:V14),
                    IF(
                        M$4:V$4=1,
                        M14:V14,
                        ""),
                    "")),
                AVERAGE(IF(
                    ISNUMBER(M14:V14),
                    IF(
                        M$4:V$4=2,
                        M14:V14,
                        ""),
                    ""))
            ),
            IF(
                Parameters!$D$17=1,
                IFERROR(
                    IF(
                        OR(
                            IF(
                                ISNUMBER(M14:V14),
                                IF(
                                    M$4:V$4=1,
                                    M14:V14,
                                    ""),
                                "")
                            =0),
                        0,
                        GEOMEAN(IF(
                            ISNUMBER(M14:V14),
                            IF(
                                M$4:V$4=1,
                                M14:V14,
                                ""),
                            ""))
                    ),
                    IF(
                        OR(IF(
                            ISNUMBER(M14:V14),
                            IF(
                                M$4:V$4=2,
                                M14:V14,
                                ""),
                            "")
                            =0),
                        0,
                        GEOMEAN(IF(
                            ISNUMBER(M14:V14),
                            IF(
                                M$4:V$4=2,
                                M14:V14,
                                ""),
                            "")))
                )
            )
        )
    )
)</f>
        <v>5.6666666666666599</v>
      </c>
      <c r="I14" s="191" cm="1">
        <f t="array" ref="I14">IF(
    SUM(IF(
            ISNUMBER(
                IF(
                    $M$5:$V$5,
                    (M14:V14),
                    "")),
            1,
            0))
        =0,
    NA(),
    IF(
        Parameters!$D$15=1,
        IF(
            SUM(--(ISNUMBER(IF($M$5:$V$5=1,(M14:V14),""))))&gt;0,
            MAX(IF(
                ISNUMBER(M14:V14),
                IF(
                    M$5:V$5=1,
                    M14:V14,
                    ""),
                "")),
            MAX(IF(
                ISNUMBER(M14:V14),
                IF(
                    M$5:V$5=2,
                    M14:V14,
                    ""),
                ""))
        ),
        IF(
            Parameters!$D$16=1,
            IFERROR(
                AVERAGE(IF(
                    ISNUMBER(M14:V14),
                    IF(
                        M$5:V$5=1,
                        M14:V14,
                        ""),
                    "")),
                AVERAGE(IF(
                    ISNUMBER(M14:V14),
                    IF(
                        M$5:V$5=2,
                        M14:V14,
                        ""),
                    ""))
            ),
            IF(
                Parameters!$D$17=1,
                IFERROR(
                    IF(
                        OR(
                            IF(
                                ISNUMBER(M14:V14),
                                IF(
                                    M$5:V$5=1,
                                    M14:V14,
                                    ""),
                                "")
                            =0),
                        0,
                        GEOMEAN(IF(
                            ISNUMBER(M14:V14),
                            IF(
                                M$5:V$5=1,
                                M14:V14,
                                ""),
                            ""))
                    ),
                    IF(
                        OR(IF(
                            ISNUMBER(M14:V14),
                            IF(
                                M$5:V$5=2,
                                M14:V14,
                                ""),
                            "")
                            =0),
                        0,
                        GEOMEAN(IF(
                            ISNUMBER(M14:V14),
                            IF(
                                M$5:V$5=2,
                                M14:V14,
                                ""),
                            "")))
                )
            )
        )
    )
)</f>
        <v>0</v>
      </c>
      <c r="J14" s="242">
        <v>46281</v>
      </c>
      <c r="K14" s="242">
        <v>45719</v>
      </c>
      <c r="L14" s="91" t="s">
        <v>15</v>
      </c>
      <c r="M14" s="192">
        <v>5.6666666666666599</v>
      </c>
      <c r="N14" s="192" t="s">
        <v>409</v>
      </c>
      <c r="O14" s="192">
        <v>0</v>
      </c>
      <c r="P14" s="192">
        <v>0</v>
      </c>
      <c r="Q14" s="192">
        <v>0</v>
      </c>
      <c r="R14" s="192" t="s">
        <v>409</v>
      </c>
      <c r="S14" s="192">
        <v>4.4000000000000004</v>
      </c>
      <c r="T14" s="192" t="s">
        <v>409</v>
      </c>
      <c r="U14" s="192">
        <v>0</v>
      </c>
      <c r="V14" s="192" t="s">
        <v>409</v>
      </c>
      <c r="W14" s="192">
        <v>0.31088082901554398</v>
      </c>
      <c r="X14" s="192" t="s">
        <v>409</v>
      </c>
      <c r="Y14" s="192"/>
      <c r="Z14" s="192"/>
      <c r="AA14" s="80"/>
      <c r="AB14" s="80"/>
      <c r="AC14" s="80"/>
    </row>
    <row r="15" spans="1:38" x14ac:dyDescent="0.2">
      <c r="A15" s="84">
        <v>8</v>
      </c>
      <c r="B15" s="84" t="str">
        <f ca="1"/>
        <v>Armenia</v>
      </c>
      <c r="C15" s="84" t="str">
        <f ca="1"/>
        <v>ARM</v>
      </c>
      <c r="D15" s="219" t="str">
        <f ca="1"/>
        <v>ECS           Europe &amp; Central Asia</v>
      </c>
      <c r="E15" s="219" t="str">
        <f ca="1"/>
        <v>IBRD</v>
      </c>
      <c r="F15" s="190" t="str">
        <f t="shared" ca="1" si="3"/>
        <v/>
      </c>
      <c r="G15" s="80">
        <f>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0</v>
      </c>
      <c r="H15" s="80" cm="1">
        <f t="array" ref="H15">IF(
    SUM(IF(
            ISNUMBER(
                IF(
                    $M$4:$V$4,
                    (M15:V15),
                    "")),
            1,
            0))
        =0,
    NA(),
    IF(
        Parameters!$D$15=1,
        IF(
            SUM(--(ISNUMBER(IF($M$4:$V$4=1,(M15:V15),""))))&gt;0,
            MAX(IF(
                ISNUMBER(M15:V15),
                IF(
                    M$4:V$4=1,
                    M15:V15,
                    ""),
                "")),
            MAX(IF(
                ISNUMBER(M15:V15),
                IF(
                    M$4:V$4=2,
                    M15:V15,
                    ""),
                ""))
        ),
        IF(
            Parameters!$D$16=1,
            IFERROR(
                AVERAGE(IF(
                    ISNUMBER(M15:V15),
                    IF(
                        M$4:V$4=1,
                        M15:V15,
                        ""),
                    "")),
                AVERAGE(IF(
                    ISNUMBER(M15:V15),
                    IF(
                        M$4:V$4=2,
                        M15:V15,
                        ""),
                    ""))
            ),
            IF(
                Parameters!$D$17=1,
                IFERROR(
                    IF(
                        OR(
                            IF(
                                ISNUMBER(M15:V15),
                                IF(
                                    M$4:V$4=1,
                                    M15:V15,
                                    ""),
                                "")
                            =0),
                        0,
                        GEOMEAN(IF(
                            ISNUMBER(M15:V15),
                            IF(
                                M$4:V$4=1,
                                M15:V15,
                                ""),
                            ""))
                    ),
                    IF(
                        OR(IF(
                            ISNUMBER(M15:V15),
                            IF(
                                M$4:V$4=2,
                                M15:V15,
                                ""),
                            "")
                            =0),
                        0,
                        GEOMEAN(IF(
                            ISNUMBER(M15:V15),
                            IF(
                                M$4:V$4=2,
                                M15:V15,
                                ""),
                            "")))
                )
            )
        )
    )
)</f>
        <v>4.5</v>
      </c>
      <c r="I15" s="191" cm="1">
        <f t="array" ref="I15">IF(
    SUM(IF(
            ISNUMBER(
                IF(
                    $M$5:$V$5,
                    (M15:V15),
                    "")),
            1,
            0))
        =0,
    NA(),
    IF(
        Parameters!$D$15=1,
        IF(
            SUM(--(ISNUMBER(IF($M$5:$V$5=1,(M15:V15),""))))&gt;0,
            MAX(IF(
                ISNUMBER(M15:V15),
                IF(
                    M$5:V$5=1,
                    M15:V15,
                    ""),
                "")),
            MAX(IF(
                ISNUMBER(M15:V15),
                IF(
                    M$5:V$5=2,
                    M15:V15,
                    ""),
                ""))
        ),
        IF(
            Parameters!$D$16=1,
            IFERROR(
                AVERAGE(IF(
                    ISNUMBER(M15:V15),
                    IF(
                        M$5:V$5=1,
                        M15:V15,
                        ""),
                    "")),
                AVERAGE(IF(
                    ISNUMBER(M15:V15),
                    IF(
                        M$5:V$5=2,
                        M15:V15,
                        ""),
                    ""))
            ),
            IF(
                Parameters!$D$17=1,
                IFERROR(
                    IF(
                        OR(
                            IF(
                                ISNUMBER(M15:V15),
                                IF(
                                    M$5:V$5=1,
                                    M15:V15,
                                    ""),
                                "")
                            =0),
                        0,
                        GEOMEAN(IF(
                            ISNUMBER(M15:V15),
                            IF(
                                M$5:V$5=1,
                                M15:V15,
                                ""),
                            ""))
                    ),
                    IF(
                        OR(IF(
                            ISNUMBER(M15:V15),
                            IF(
                                M$5:V$5=2,
                                M15:V15,
                                ""),
                            "")
                            =0),
                        0,
                        GEOMEAN(IF(
                            ISNUMBER(M15:V15),
                            IF(
                                M$5:V$5=2,
                                M15:V15,
                                ""),
                            "")))
                )
            )
        )
    )
)</f>
        <v>0</v>
      </c>
      <c r="J15" s="242">
        <v>46281</v>
      </c>
      <c r="K15" s="242">
        <v>45731</v>
      </c>
      <c r="L15" s="91" t="s">
        <v>17</v>
      </c>
      <c r="M15" s="192">
        <v>4.5</v>
      </c>
      <c r="N15" s="192" t="s">
        <v>409</v>
      </c>
      <c r="O15" s="192">
        <v>0</v>
      </c>
      <c r="P15" s="192">
        <v>0</v>
      </c>
      <c r="Q15" s="192">
        <v>0</v>
      </c>
      <c r="R15" s="192" t="s">
        <v>409</v>
      </c>
      <c r="S15" s="192">
        <v>3.7</v>
      </c>
      <c r="T15" s="192" t="s">
        <v>409</v>
      </c>
      <c r="U15" s="192">
        <v>0</v>
      </c>
      <c r="V15" s="192" t="s">
        <v>409</v>
      </c>
      <c r="W15" s="192">
        <v>0.18181818181818099</v>
      </c>
      <c r="X15" s="192" t="s">
        <v>409</v>
      </c>
      <c r="Y15" s="192"/>
      <c r="Z15" s="192"/>
      <c r="AA15" s="80"/>
      <c r="AB15" s="80"/>
      <c r="AC15" s="80"/>
    </row>
    <row r="16" spans="1:38" x14ac:dyDescent="0.2">
      <c r="A16" s="84">
        <v>9</v>
      </c>
      <c r="B16" s="84" t="str">
        <f ca="1"/>
        <v>American Samoa</v>
      </c>
      <c r="C16" s="84" t="str">
        <f ca="1"/>
        <v>ASM</v>
      </c>
      <c r="D16" s="219" t="str">
        <f ca="1"/>
        <v>EAS           East Asia &amp; Pacific</v>
      </c>
      <c r="E16" s="219" t="str">
        <f ca="1"/>
        <v>NA</v>
      </c>
      <c r="F16" s="190" t="str">
        <f t="shared" ca="1" si="3"/>
        <v/>
      </c>
      <c r="G16" s="80">
        <f>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0</v>
      </c>
      <c r="H16" s="80" t="e" cm="1">
        <f t="array" ref="H16">IF(
    SUM(IF(
            ISNUMBER(
                IF(
                    $M$4:$V$4,
                    (M16:V16),
                    "")),
            1,
            0))
        =0,
    NA(),
    IF(
        Parameters!$D$15=1,
        IF(
            SUM(--(ISNUMBER(IF($M$4:$V$4=1,(M16:V16),""))))&gt;0,
            MAX(IF(
                ISNUMBER(M16:V16),
                IF(
                    M$4:V$4=1,
                    M16:V16,
                    ""),
                "")),
            MAX(IF(
                ISNUMBER(M16:V16),
                IF(
                    M$4:V$4=2,
                    M16:V16,
                    ""),
                ""))
        ),
        IF(
            Parameters!$D$16=1,
            IFERROR(
                AVERAGE(IF(
                    ISNUMBER(M16:V16),
                    IF(
                        M$4:V$4=1,
                        M16:V16,
                        ""),
                    "")),
                AVERAGE(IF(
                    ISNUMBER(M16:V16),
                    IF(
                        M$4:V$4=2,
                        M16:V16,
                        ""),
                    ""))
            ),
            IF(
                Parameters!$D$17=1,
                IFERROR(
                    IF(
                        OR(
                            IF(
                                ISNUMBER(M16:V16),
                                IF(
                                    M$4:V$4=1,
                                    M16:V16,
                                    ""),
                                "")
                            =0),
                        0,
                        GEOMEAN(IF(
                            ISNUMBER(M16:V16),
                            IF(
                                M$4:V$4=1,
                                M16:V16,
                                ""),
                            ""))
                    ),
                    IF(
                        OR(IF(
                            ISNUMBER(M16:V16),
                            IF(
                                M$4:V$4=2,
                                M16:V16,
                                ""),
                            "")
                            =0),
                        0,
                        GEOMEAN(IF(
                            ISNUMBER(M16:V16),
                            IF(
                                M$4:V$4=2,
                                M16:V16,
                                ""),
                            "")))
                )
            )
        )
    )
)</f>
        <v>#N/A</v>
      </c>
      <c r="I16" s="191" cm="1">
        <f t="array" ref="I16">IF(
    SUM(IF(
            ISNUMBER(
                IF(
                    $M$5:$V$5,
                    (M16:V16),
                    "")),
            1,
            0))
        =0,
    NA(),
    IF(
        Parameters!$D$15=1,
        IF(
            SUM(--(ISNUMBER(IF($M$5:$V$5=1,(M16:V16),""))))&gt;0,
            MAX(IF(
                ISNUMBER(M16:V16),
                IF(
                    M$5:V$5=1,
                    M16:V16,
                    ""),
                "")),
            MAX(IF(
                ISNUMBER(M16:V16),
                IF(
                    M$5:V$5=2,
                    M16:V16,
                    ""),
                ""))
        ),
        IF(
            Parameters!$D$16=1,
            IFERROR(
                AVERAGE(IF(
                    ISNUMBER(M16:V16),
                    IF(
                        M$5:V$5=1,
                        M16:V16,
                        ""),
                    "")),
                AVERAGE(IF(
                    ISNUMBER(M16:V16),
                    IF(
                        M$5:V$5=2,
                        M16:V16,
                        ""),
                    ""))
            ),
            IF(
                Parameters!$D$17=1,
                IFERROR(
                    IF(
                        OR(
                            IF(
                                ISNUMBER(M16:V16),
                                IF(
                                    M$5:V$5=1,
                                    M16:V16,
                                    ""),
                                "")
                            =0),
                        0,
                        GEOMEAN(IF(
                            ISNUMBER(M16:V16),
                            IF(
                                M$5:V$5=1,
                                M16:V16,
                                ""),
                            ""))
                    ),
                    IF(
                        OR(IF(
                            ISNUMBER(M16:V16),
                            IF(
                                M$5:V$5=2,
                                M16:V16,
                                ""),
                            "")
                            =0),
                        0,
                        GEOMEAN(IF(
                            ISNUMBER(M16:V16),
                            IF(
                                M$5:V$5=2,
                                M16:V16,
                                ""),
                            "")))
                )
            )
        )
    )
)</f>
        <v>0</v>
      </c>
      <c r="J16" s="242" t="s">
        <v>409</v>
      </c>
      <c r="K16" s="242">
        <v>45307</v>
      </c>
      <c r="L16" s="239" t="s">
        <v>669</v>
      </c>
      <c r="M16" s="192" t="s">
        <v>409</v>
      </c>
      <c r="N16" s="192" t="s">
        <v>409</v>
      </c>
      <c r="O16" s="192">
        <v>0</v>
      </c>
      <c r="P16" s="192">
        <v>0</v>
      </c>
      <c r="Q16" s="192" t="s">
        <v>409</v>
      </c>
      <c r="R16" s="192" t="s">
        <v>409</v>
      </c>
      <c r="S16" s="192" t="s">
        <v>409</v>
      </c>
      <c r="T16" s="192" t="s">
        <v>409</v>
      </c>
      <c r="U16" s="192">
        <v>0</v>
      </c>
      <c r="V16" s="192" t="s">
        <v>409</v>
      </c>
      <c r="W16" s="192" t="s">
        <v>409</v>
      </c>
      <c r="X16" s="192" t="s">
        <v>409</v>
      </c>
      <c r="Y16" s="192"/>
      <c r="Z16" s="192"/>
      <c r="AA16" s="80"/>
      <c r="AB16" s="80"/>
      <c r="AC16" s="80"/>
    </row>
    <row r="17" spans="1:29" x14ac:dyDescent="0.2">
      <c r="A17" s="84">
        <v>10</v>
      </c>
      <c r="B17" s="84" t="str">
        <f ca="1"/>
        <v>Antigua and Barbuda</v>
      </c>
      <c r="C17" s="84" t="str">
        <f ca="1"/>
        <v>ATG</v>
      </c>
      <c r="D17" s="219" t="str">
        <f ca="1"/>
        <v>LCN           Latin America &amp; Caribbean</v>
      </c>
      <c r="E17" s="219" t="str">
        <f ca="1"/>
        <v>IBRD</v>
      </c>
      <c r="F17" s="190" t="str">
        <f t="shared" ca="1" si="3"/>
        <v/>
      </c>
      <c r="G17" s="80">
        <f>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0</v>
      </c>
      <c r="H17" s="80" cm="1">
        <f t="array" ref="H17">IF(
    SUM(IF(
            ISNUMBER(
                IF(
                    $M$4:$V$4,
                    (M17:V17),
                    "")),
            1,
            0))
        =0,
    NA(),
    IF(
        Parameters!$D$15=1,
        IF(
            SUM(--(ISNUMBER(IF($M$4:$V$4=1,(M17:V17),""))))&gt;0,
            MAX(IF(
                ISNUMBER(M17:V17),
                IF(
                    M$4:V$4=1,
                    M17:V17,
                    ""),
                "")),
            MAX(IF(
                ISNUMBER(M17:V17),
                IF(
                    M$4:V$4=2,
                    M17:V17,
                    ""),
                ""))
        ),
        IF(
            Parameters!$D$16=1,
            IFERROR(
                AVERAGE(IF(
                    ISNUMBER(M17:V17),
                    IF(
                        M$4:V$4=1,
                        M17:V17,
                        ""),
                    "")),
                AVERAGE(IF(
                    ISNUMBER(M17:V17),
                    IF(
                        M$4:V$4=2,
                        M17:V17,
                        ""),
                    ""))
            ),
            IF(
                Parameters!$D$17=1,
                IFERROR(
                    IF(
                        OR(
                            IF(
                                ISNUMBER(M17:V17),
                                IF(
                                    M$4:V$4=1,
                                    M17:V17,
                                    ""),
                                "")
                            =0),
                        0,
                        GEOMEAN(IF(
                            ISNUMBER(M17:V17),
                            IF(
                                M$4:V$4=1,
                                M17:V17,
                                ""),
                            ""))
                    ),
                    IF(
                        OR(IF(
                            ISNUMBER(M17:V17),
                            IF(
                                M$4:V$4=2,
                                M17:V17,
                                ""),
                            "")
                            =0),
                        0,
                        GEOMEAN(IF(
                            ISNUMBER(M17:V17),
                            IF(
                                M$4:V$4=2,
                                M17:V17,
                                ""),
                            "")))
                )
            )
        )
    )
)</f>
        <v>4.5</v>
      </c>
      <c r="I17" s="191" cm="1">
        <f t="array" ref="I17">IF(
    SUM(IF(
            ISNUMBER(
                IF(
                    $M$5:$V$5,
                    (M17:V17),
                    "")),
            1,
            0))
        =0,
    NA(),
    IF(
        Parameters!$D$15=1,
        IF(
            SUM(--(ISNUMBER(IF($M$5:$V$5=1,(M17:V17),""))))&gt;0,
            MAX(IF(
                ISNUMBER(M17:V17),
                IF(
                    M$5:V$5=1,
                    M17:V17,
                    ""),
                "")),
            MAX(IF(
                ISNUMBER(M17:V17),
                IF(
                    M$5:V$5=2,
                    M17:V17,
                    ""),
                ""))
        ),
        IF(
            Parameters!$D$16=1,
            IFERROR(
                AVERAGE(IF(
                    ISNUMBER(M17:V17),
                    IF(
                        M$5:V$5=1,
                        M17:V17,
                        ""),
                    "")),
                AVERAGE(IF(
                    ISNUMBER(M17:V17),
                    IF(
                        M$5:V$5=2,
                        M17:V17,
                        ""),
                    ""))
            ),
            IF(
                Parameters!$D$17=1,
                IFERROR(
                    IF(
                        OR(
                            IF(
                                ISNUMBER(M17:V17),
                                IF(
                                    M$5:V$5=1,
                                    M17:V17,
                                    ""),
                                "")
                            =0),
                        0,
                        GEOMEAN(IF(
                            ISNUMBER(M17:V17),
                            IF(
                                M$5:V$5=1,
                                M17:V17,
                                ""),
                            ""))
                    ),
                    IF(
                        OR(IF(
                            ISNUMBER(M17:V17),
                            IF(
                                M$5:V$5=2,
                                M17:V17,
                                ""),
                            "")
                            =0),
                        0,
                        GEOMEAN(IF(
                            ISNUMBER(M17:V17),
                            IF(
                                M$5:V$5=2,
                                M17:V17,
                                ""),
                            "")))
                )
            )
        )
    )
)</f>
        <v>0</v>
      </c>
      <c r="J17" s="242">
        <v>44887</v>
      </c>
      <c r="K17" s="242">
        <v>45719</v>
      </c>
      <c r="L17" s="91" t="s">
        <v>19</v>
      </c>
      <c r="M17" s="192">
        <v>4.5</v>
      </c>
      <c r="N17" s="192" t="s">
        <v>409</v>
      </c>
      <c r="O17" s="192">
        <v>0</v>
      </c>
      <c r="P17" s="192">
        <v>0</v>
      </c>
      <c r="Q17" s="192">
        <v>0</v>
      </c>
      <c r="R17" s="192" t="s">
        <v>409</v>
      </c>
      <c r="S17" s="192">
        <v>3.7</v>
      </c>
      <c r="T17" s="192" t="s">
        <v>409</v>
      </c>
      <c r="U17" s="192">
        <v>0</v>
      </c>
      <c r="V17" s="192" t="s">
        <v>409</v>
      </c>
      <c r="W17" s="192">
        <v>0</v>
      </c>
      <c r="X17" s="192" t="s">
        <v>409</v>
      </c>
      <c r="Y17" s="192"/>
      <c r="Z17" s="192"/>
      <c r="AA17" s="80"/>
      <c r="AB17" s="80"/>
      <c r="AC17" s="80"/>
    </row>
    <row r="18" spans="1:29" x14ac:dyDescent="0.2">
      <c r="A18" s="84">
        <v>11</v>
      </c>
      <c r="B18" s="84" t="str">
        <f ca="1"/>
        <v>Australia</v>
      </c>
      <c r="C18" s="84" t="str">
        <f ca="1"/>
        <v>AUS</v>
      </c>
      <c r="D18" s="219" t="str">
        <f ca="1"/>
        <v>EAS           East Asia &amp; Pacific</v>
      </c>
      <c r="E18" s="219" t="str">
        <f ca="1"/>
        <v>NA</v>
      </c>
      <c r="F18" s="190" t="str">
        <f t="shared" ca="1" si="3"/>
        <v/>
      </c>
      <c r="G18" s="80">
        <f>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v>
      </c>
      <c r="H18" s="80" cm="1">
        <f t="array" ref="H18">IF(
    SUM(IF(
            ISNUMBER(
                IF(
                    $M$4:$V$4,
                    (M18:V18),
                    "")),
            1,
            0))
        =0,
    NA(),
    IF(
        Parameters!$D$15=1,
        IF(
            SUM(--(ISNUMBER(IF($M$4:$V$4=1,(M18:V18),""))))&gt;0,
            MAX(IF(
                ISNUMBER(M18:V18),
                IF(
                    M$4:V$4=1,
                    M18:V18,
                    ""),
                "")),
            MAX(IF(
                ISNUMBER(M18:V18),
                IF(
                    M$4:V$4=2,
                    M18:V18,
                    ""),
                ""))
        ),
        IF(
            Parameters!$D$16=1,
            IFERROR(
                AVERAGE(IF(
                    ISNUMBER(M18:V18),
                    IF(
                        M$4:V$4=1,
                        M18:V18,
                        ""),
                    "")),
                AVERAGE(IF(
                    ISNUMBER(M18:V18),
                    IF(
                        M$4:V$4=2,
                        M18:V18,
                        ""),
                    ""))
            ),
            IF(
                Parameters!$D$17=1,
                IFERROR(
                    IF(
                        OR(
                            IF(
                                ISNUMBER(M18:V18),
                                IF(
                                    M$4:V$4=1,
                                    M18:V18,
                                    ""),
                                "")
                            =0),
                        0,
                        GEOMEAN(IF(
                            ISNUMBER(M18:V18),
                            IF(
                                M$4:V$4=1,
                                M18:V18,
                                ""),
                            ""))
                    ),
                    IF(
                        OR(IF(
                            ISNUMBER(M18:V18),
                            IF(
                                M$4:V$4=2,
                                M18:V18,
                                ""),
                            "")
                            =0),
                        0,
                        GEOMEAN(IF(
                            ISNUMBER(M18:V18),
                            IF(
                                M$4:V$4=2,
                                M18:V18,
                                ""),
                            "")))
                )
            )
        )
    )
)</f>
        <v>6.1666666666666599</v>
      </c>
      <c r="I18" s="191" cm="1">
        <f t="array" ref="I18">IF(
    SUM(IF(
            ISNUMBER(
                IF(
                    $M$5:$V$5,
                    (M18:V18),
                    "")),
            1,
            0))
        =0,
    NA(),
    IF(
        Parameters!$D$15=1,
        IF(
            SUM(--(ISNUMBER(IF($M$5:$V$5=1,(M18:V18),""))))&gt;0,
            MAX(IF(
                ISNUMBER(M18:V18),
                IF(
                    M$5:V$5=1,
                    M18:V18,
                    ""),
                "")),
            MAX(IF(
                ISNUMBER(M18:V18),
                IF(
                    M$5:V$5=2,
                    M18:V18,
                    ""),
                ""))
        ),
        IF(
            Parameters!$D$16=1,
            IFERROR(
                AVERAGE(IF(
                    ISNUMBER(M18:V18),
                    IF(
                        M$5:V$5=1,
                        M18:V18,
                        ""),
                    "")),
                AVERAGE(IF(
                    ISNUMBER(M18:V18),
                    IF(
                        M$5:V$5=2,
                        M18:V18,
                        ""),
                    ""))
            ),
            IF(
                Parameters!$D$17=1,
                IFERROR(
                    IF(
                        OR(
                            IF(
                                ISNUMBER(M18:V18),
                                IF(
                                    M$5:V$5=1,
                                    M18:V18,
                                    ""),
                                "")
                            =0),
                        0,
                        GEOMEAN(IF(
                            ISNUMBER(M18:V18),
                            IF(
                                M$5:V$5=1,
                                M18:V18,
                                ""),
                            ""))
                    ),
                    IF(
                        OR(IF(
                            ISNUMBER(M18:V18),
                            IF(
                                M$5:V$5=2,
                                M18:V18,
                                ""),
                            "")
                            =0),
                        0,
                        GEOMEAN(IF(
                            ISNUMBER(M18:V18),
                            IF(
                                M$5:V$5=2,
                                M18:V18,
                                ""),
                            "")))
                )
            )
        )
    )
)</f>
        <v>0</v>
      </c>
      <c r="J18" s="242">
        <v>46281</v>
      </c>
      <c r="K18" s="242">
        <v>45731</v>
      </c>
      <c r="L18" s="91" t="s">
        <v>21</v>
      </c>
      <c r="M18" s="192">
        <v>6.1666666666666599</v>
      </c>
      <c r="N18" s="192" t="s">
        <v>409</v>
      </c>
      <c r="O18" s="192">
        <v>0</v>
      </c>
      <c r="P18" s="192">
        <v>0</v>
      </c>
      <c r="Q18" s="192">
        <v>0</v>
      </c>
      <c r="R18" s="192" t="s">
        <v>409</v>
      </c>
      <c r="S18" s="192">
        <v>4.7</v>
      </c>
      <c r="T18" s="192" t="s">
        <v>409</v>
      </c>
      <c r="U18" s="192">
        <v>0</v>
      </c>
      <c r="V18" s="192" t="s">
        <v>409</v>
      </c>
      <c r="W18" s="192">
        <v>2.8328611898016999E-3</v>
      </c>
      <c r="X18" s="192" t="s">
        <v>409</v>
      </c>
      <c r="Y18" s="192"/>
      <c r="Z18" s="192"/>
      <c r="AA18" s="80"/>
      <c r="AB18" s="80"/>
      <c r="AC18" s="80"/>
    </row>
    <row r="19" spans="1:29" x14ac:dyDescent="0.2">
      <c r="A19" s="84">
        <v>12</v>
      </c>
      <c r="B19" s="84" t="str">
        <f ca="1"/>
        <v>Austria</v>
      </c>
      <c r="C19" s="84" t="str">
        <f ca="1"/>
        <v>AUT</v>
      </c>
      <c r="D19" s="219" t="str">
        <f ca="1"/>
        <v>ECS           Europe &amp; Central Asia</v>
      </c>
      <c r="E19" s="219" t="str">
        <f ca="1"/>
        <v>NA</v>
      </c>
      <c r="F19" s="190" t="str">
        <f t="shared" ca="1" si="3"/>
        <v/>
      </c>
      <c r="G19" s="80">
        <f>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0</v>
      </c>
      <c r="H19" s="80" cm="1">
        <f t="array" ref="H19">IF(
    SUM(IF(
            ISNUMBER(
                IF(
                    $M$4:$V$4,
                    (M19:V19),
                    "")),
            1,
            0))
        =0,
    NA(),
    IF(
        Parameters!$D$15=1,
        IF(
            SUM(--(ISNUMBER(IF($M$4:$V$4=1,(M19:V19),""))))&gt;0,
            MAX(IF(
                ISNUMBER(M19:V19),
                IF(
                    M$4:V$4=1,
                    M19:V19,
                    ""),
                "")),
            MAX(IF(
                ISNUMBER(M19:V19),
                IF(
                    M$4:V$4=2,
                    M19:V19,
                    ""),
                ""))
        ),
        IF(
            Parameters!$D$16=1,
            IFERROR(
                AVERAGE(IF(
                    ISNUMBER(M19:V19),
                    IF(
                        M$4:V$4=1,
                        M19:V19,
                        ""),
                    "")),
                AVERAGE(IF(
                    ISNUMBER(M19:V19),
                    IF(
                        M$4:V$4=2,
                        M19:V19,
                        ""),
                    ""))
            ),
            IF(
                Parameters!$D$17=1,
                IFERROR(
                    IF(
                        OR(
                            IF(
                                ISNUMBER(M19:V19),
                                IF(
                                    M$4:V$4=1,
                                    M19:V19,
                                    ""),
                                "")
                            =0),
                        0,
                        GEOMEAN(IF(
                            ISNUMBER(M19:V19),
                            IF(
                                M$4:V$4=1,
                                M19:V19,
                                ""),
                            ""))
                    ),
                    IF(
                        OR(IF(
                            ISNUMBER(M19:V19),
                            IF(
                                M$4:V$4=2,
                                M19:V19,
                                ""),
                            "")
                            =0),
                        0,
                        GEOMEAN(IF(
                            ISNUMBER(M19:V19),
                            IF(
                                M$4:V$4=2,
                                M19:V19,
                                ""),
                            "")))
                )
            )
        )
    )
)</f>
        <v>2.6666666666666599</v>
      </c>
      <c r="I19" s="191" cm="1">
        <f t="array" ref="I19">IF(
    SUM(IF(
            ISNUMBER(
                IF(
                    $M$5:$V$5,
                    (M19:V19),
                    "")),
            1,
            0))
        =0,
    NA(),
    IF(
        Parameters!$D$15=1,
        IF(
            SUM(--(ISNUMBER(IF($M$5:$V$5=1,(M19:V19),""))))&gt;0,
            MAX(IF(
                ISNUMBER(M19:V19),
                IF(
                    M$5:V$5=1,
                    M19:V19,
                    ""),
                "")),
            MAX(IF(
                ISNUMBER(M19:V19),
                IF(
                    M$5:V$5=2,
                    M19:V19,
                    ""),
                ""))
        ),
        IF(
            Parameters!$D$16=1,
            IFERROR(
                AVERAGE(IF(
                    ISNUMBER(M19:V19),
                    IF(
                        M$5:V$5=1,
                        M19:V19,
                        ""),
                    "")),
                AVERAGE(IF(
                    ISNUMBER(M19:V19),
                    IF(
                        M$5:V$5=2,
                        M19:V19,
                        ""),
                    ""))
            ),
            IF(
                Parameters!$D$17=1,
                IFERROR(
                    IF(
                        OR(
                            IF(
                                ISNUMBER(M19:V19),
                                IF(
                                    M$5:V$5=1,
                                    M19:V19,
                                    ""),
                                "")
                            =0),
                        0,
                        GEOMEAN(IF(
                            ISNUMBER(M19:V19),
                            IF(
                                M$5:V$5=1,
                                M19:V19,
                                ""),
                            ""))
                    ),
                    IF(
                        OR(IF(
                            ISNUMBER(M19:V19),
                            IF(
                                M$5:V$5=2,
                                M19:V19,
                                ""),
                            "")
                            =0),
                        0,
                        GEOMEAN(IF(
                            ISNUMBER(M19:V19),
                            IF(
                                M$5:V$5=2,
                                M19:V19,
                                ""),
                            "")))
                )
            )
        )
    )
)</f>
        <v>0</v>
      </c>
      <c r="J19" s="242">
        <v>46281</v>
      </c>
      <c r="K19" s="242">
        <v>44727</v>
      </c>
      <c r="L19" s="91" t="s">
        <v>23</v>
      </c>
      <c r="M19" s="192">
        <v>2.6666666666666599</v>
      </c>
      <c r="N19" s="192" t="s">
        <v>409</v>
      </c>
      <c r="O19" s="192">
        <v>0</v>
      </c>
      <c r="P19" s="192">
        <v>0</v>
      </c>
      <c r="Q19" s="192">
        <v>0</v>
      </c>
      <c r="R19" s="192" t="s">
        <v>409</v>
      </c>
      <c r="S19" s="192">
        <v>2.6</v>
      </c>
      <c r="T19" s="192" t="s">
        <v>409</v>
      </c>
      <c r="U19" s="192">
        <v>0</v>
      </c>
      <c r="V19" s="192" t="s">
        <v>409</v>
      </c>
      <c r="W19" s="192">
        <v>0</v>
      </c>
      <c r="X19" s="192" t="s">
        <v>409</v>
      </c>
      <c r="Y19" s="192"/>
      <c r="Z19" s="192"/>
      <c r="AA19" s="80"/>
      <c r="AB19" s="80"/>
      <c r="AC19" s="80"/>
    </row>
    <row r="20" spans="1:29" x14ac:dyDescent="0.2">
      <c r="A20" s="84">
        <v>13</v>
      </c>
      <c r="B20" s="84" t="str">
        <f ca="1"/>
        <v>Azerbaijan</v>
      </c>
      <c r="C20" s="84" t="str">
        <f ca="1"/>
        <v>AZE</v>
      </c>
      <c r="D20" s="219" t="str">
        <f ca="1"/>
        <v>ECS           Europe &amp; Central Asia</v>
      </c>
      <c r="E20" s="219" t="str">
        <f ca="1"/>
        <v>IBRD</v>
      </c>
      <c r="F20" s="190" t="str">
        <f t="shared" ca="1" si="3"/>
        <v/>
      </c>
      <c r="G20" s="80">
        <f>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0</v>
      </c>
      <c r="H20" s="80" cm="1">
        <f t="array" ref="H20">IF(
    SUM(IF(
            ISNUMBER(
                IF(
                    $M$4:$V$4,
                    (M20:V20),
                    "")),
            1,
            0))
        =0,
    NA(),
    IF(
        Parameters!$D$15=1,
        IF(
            SUM(--(ISNUMBER(IF($M$4:$V$4=1,(M20:V20),""))))&gt;0,
            MAX(IF(
                ISNUMBER(M20:V20),
                IF(
                    M$4:V$4=1,
                    M20:V20,
                    ""),
                "")),
            MAX(IF(
                ISNUMBER(M20:V20),
                IF(
                    M$4:V$4=2,
                    M20:V20,
                    ""),
                ""))
        ),
        IF(
            Parameters!$D$16=1,
            IFERROR(
                AVERAGE(IF(
                    ISNUMBER(M20:V20),
                    IF(
                        M$4:V$4=1,
                        M20:V20,
                        ""),
                    "")),
                AVERAGE(IF(
                    ISNUMBER(M20:V20),
                    IF(
                        M$4:V$4=2,
                        M20:V20,
                        ""),
                    ""))
            ),
            IF(
                Parameters!$D$17=1,
                IFERROR(
                    IF(
                        OR(
                            IF(
                                ISNUMBER(M20:V20),
                                IF(
                                    M$4:V$4=1,
                                    M20:V20,
                                    ""),
                                "")
                            =0),
                        0,
                        GEOMEAN(IF(
                            ISNUMBER(M20:V20),
                            IF(
                                M$4:V$4=1,
                                M20:V20,
                                ""),
                            ""))
                    ),
                    IF(
                        OR(IF(
                            ISNUMBER(M20:V20),
                            IF(
                                M$4:V$4=2,
                                M20:V20,
                                ""),
                            "")
                            =0),
                        0,
                        GEOMEAN(IF(
                            ISNUMBER(M20:V20),
                            IF(
                                M$4:V$4=2,
                                M20:V20,
                                ""),
                            "")))
                )
            )
        )
    )
)</f>
        <v>5.1666666666666599</v>
      </c>
      <c r="I20" s="191" cm="1">
        <f t="array" ref="I20">IF(
    SUM(IF(
            ISNUMBER(
                IF(
                    $M$5:$V$5,
                    (M20:V20),
                    "")),
            1,
            0))
        =0,
    NA(),
    IF(
        Parameters!$D$15=1,
        IF(
            SUM(--(ISNUMBER(IF($M$5:$V$5=1,(M20:V20),""))))&gt;0,
            MAX(IF(
                ISNUMBER(M20:V20),
                IF(
                    M$5:V$5=1,
                    M20:V20,
                    ""),
                "")),
            MAX(IF(
                ISNUMBER(M20:V20),
                IF(
                    M$5:V$5=2,
                    M20:V20,
                    ""),
                ""))
        ),
        IF(
            Parameters!$D$16=1,
            IFERROR(
                AVERAGE(IF(
                    ISNUMBER(M20:V20),
                    IF(
                        M$5:V$5=1,
                        M20:V20,
                        ""),
                    "")),
                AVERAGE(IF(
                    ISNUMBER(M20:V20),
                    IF(
                        M$5:V$5=2,
                        M20:V20,
                        ""),
                    ""))
            ),
            IF(
                Parameters!$D$17=1,
                IFERROR(
                    IF(
                        OR(
                            IF(
                                ISNUMBER(M20:V20),
                                IF(
                                    M$5:V$5=1,
                                    M20:V20,
                                    ""),
                                "")
                            =0),
                        0,
                        GEOMEAN(IF(
                            ISNUMBER(M20:V20),
                            IF(
                                M$5:V$5=1,
                                M20:V20,
                                ""),
                            ""))
                    ),
                    IF(
                        OR(IF(
                            ISNUMBER(M20:V20),
                            IF(
                                M$5:V$5=2,
                                M20:V20,
                                ""),
                            "")
                            =0),
                        0,
                        GEOMEAN(IF(
                            ISNUMBER(M20:V20),
                            IF(
                                M$5:V$5=2,
                                M20:V20,
                                ""),
                            "")))
                )
            )
        )
    )
)</f>
        <v>0</v>
      </c>
      <c r="J20" s="242">
        <v>46281</v>
      </c>
      <c r="K20" s="242">
        <v>45731</v>
      </c>
      <c r="L20" s="91" t="s">
        <v>25</v>
      </c>
      <c r="M20" s="192">
        <v>5.1666666666666599</v>
      </c>
      <c r="N20" s="192" t="s">
        <v>409</v>
      </c>
      <c r="O20" s="192">
        <v>0</v>
      </c>
      <c r="P20" s="192">
        <v>0</v>
      </c>
      <c r="Q20" s="192">
        <v>0</v>
      </c>
      <c r="R20" s="192" t="s">
        <v>409</v>
      </c>
      <c r="S20" s="192">
        <v>4.0999999999999996</v>
      </c>
      <c r="T20" s="192" t="s">
        <v>409</v>
      </c>
      <c r="U20" s="192">
        <v>0</v>
      </c>
      <c r="V20" s="192" t="s">
        <v>409</v>
      </c>
      <c r="W20" s="192">
        <v>0.31818181818181801</v>
      </c>
      <c r="X20" s="192" t="s">
        <v>409</v>
      </c>
      <c r="Y20" s="192"/>
      <c r="Z20" s="192"/>
      <c r="AA20" s="80"/>
      <c r="AB20" s="80"/>
      <c r="AC20" s="80"/>
    </row>
    <row r="21" spans="1:29" x14ac:dyDescent="0.2">
      <c r="A21" s="84">
        <v>14</v>
      </c>
      <c r="B21" s="84" t="str">
        <f ca="1"/>
        <v>Burundi</v>
      </c>
      <c r="C21" s="84" t="str">
        <f ca="1"/>
        <v>BDI</v>
      </c>
      <c r="D21" s="219" t="str">
        <f ca="1"/>
        <v>SSF           Sub-Saharan Africa</v>
      </c>
      <c r="E21" s="219" t="str">
        <f ca="1"/>
        <v>IDA</v>
      </c>
      <c r="F21" s="190" t="str">
        <f t="shared" ca="1" si="3"/>
        <v/>
      </c>
      <c r="G21" s="80">
        <f>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5.7735026918962546</v>
      </c>
      <c r="H21" s="80" cm="1">
        <f t="array" ref="H21">IF(
    SUM(IF(
            ISNUMBER(
                IF(
                    $M$4:$V$4,
                    (M21:V21),
                    "")),
            1,
            0))
        =0,
    NA(),
    IF(
        Parameters!$D$15=1,
        IF(
            SUM(--(ISNUMBER(IF($M$4:$V$4=1,(M21:V21),""))))&gt;0,
            MAX(IF(
                ISNUMBER(M21:V21),
                IF(
                    M$4:V$4=1,
                    M21:V21,
                    ""),
                "")),
            MAX(IF(
                ISNUMBER(M21:V21),
                IF(
                    M$4:V$4=2,
                    M21:V21,
                    ""),
                ""))
        ),
        IF(
            Parameters!$D$16=1,
            IFERROR(
                AVERAGE(IF(
                    ISNUMBER(M21:V21),
                    IF(
                        M$4:V$4=1,
                        M21:V21,
                        ""),
                    "")),
                AVERAGE(IF(
                    ISNUMBER(M21:V21),
                    IF(
                        M$4:V$4=2,
                        M21:V21,
                        ""),
                    ""))
            ),
            IF(
                Parameters!$D$17=1,
                IFERROR(
                    IF(
                        OR(
                            IF(
                                ISNUMBER(M21:V21),
                                IF(
                                    M$4:V$4=1,
                                    M21:V21,
                                    ""),
                                "")
                            =0),
                        0,
                        GEOMEAN(IF(
                            ISNUMBER(M21:V21),
                            IF(
                                M$4:V$4=1,
                                M21:V21,
                                ""),
                            ""))
                    ),
                    IF(
                        OR(IF(
                            ISNUMBER(M21:V21),
                            IF(
                                M$4:V$4=2,
                                M21:V21,
                                ""),
                            "")
                            =0),
                        0,
                        GEOMEAN(IF(
                            ISNUMBER(M21:V21),
                            IF(
                                M$4:V$4=2,
                                M21:V21,
                                ""),
                            "")))
                )
            )
        )
    )
)</f>
        <v>3.3333333333333299</v>
      </c>
      <c r="I21" s="191" cm="1">
        <f t="array" ref="I21">IF(
    SUM(IF(
            ISNUMBER(
                IF(
                    $M$5:$V$5,
                    (M21:V21),
                    "")),
            1,
            0))
        =0,
    NA(),
    IF(
        Parameters!$D$15=1,
        IF(
            SUM(--(ISNUMBER(IF($M$5:$V$5=1,(M21:V21),""))))&gt;0,
            MAX(IF(
                ISNUMBER(M21:V21),
                IF(
                    M$5:V$5=1,
                    M21:V21,
                    ""),
                "")),
            MAX(IF(
                ISNUMBER(M21:V21),
                IF(
                    M$5:V$5=2,
                    M21:V21,
                    ""),
                ""))
        ),
        IF(
            Parameters!$D$16=1,
            IFERROR(
                AVERAGE(IF(
                    ISNUMBER(M21:V21),
                    IF(
                        M$5:V$5=1,
                        M21:V21,
                        ""),
                    "")),
                AVERAGE(IF(
                    ISNUMBER(M21:V21),
                    IF(
                        M$5:V$5=2,
                        M21:V21,
                        ""),
                    ""))
            ),
            IF(
                Parameters!$D$17=1,
                IFERROR(
                    IF(
                        OR(
                            IF(
                                ISNUMBER(M21:V21),
                                IF(
                                    M$5:V$5=1,
                                    M21:V21,
                                    ""),
                                "")
                            =0),
                        0,
                        GEOMEAN(IF(
                            ISNUMBER(M21:V21),
                            IF(
                                M$5:V$5=1,
                                M21:V21,
                                ""),
                            ""))
                    ),
                    IF(
                        OR(IF(
                            ISNUMBER(M21:V21),
                            IF(
                                M$5:V$5=2,
                                M21:V21,
                                ""),
                            "")
                            =0),
                        0,
                        GEOMEAN(IF(
                            ISNUMBER(M21:V21),
                            IF(
                                M$5:V$5=2,
                                M21:V21,
                                ""),
                            "")))
                )
            )
        )
    )
)</f>
        <v>10</v>
      </c>
      <c r="J21" s="242">
        <v>45190</v>
      </c>
      <c r="K21" s="242">
        <v>46281</v>
      </c>
      <c r="L21" s="91" t="s">
        <v>27</v>
      </c>
      <c r="M21" s="192">
        <v>3.3333333333333299</v>
      </c>
      <c r="N21" s="192" t="s">
        <v>409</v>
      </c>
      <c r="O21" s="192">
        <v>0</v>
      </c>
      <c r="P21" s="192">
        <v>10</v>
      </c>
      <c r="Q21" s="192">
        <v>0</v>
      </c>
      <c r="R21" s="192" t="s">
        <v>409</v>
      </c>
      <c r="S21" s="192">
        <v>3</v>
      </c>
      <c r="T21" s="192" t="s">
        <v>409</v>
      </c>
      <c r="U21" s="192">
        <v>0</v>
      </c>
      <c r="V21" s="192" t="s">
        <v>819</v>
      </c>
      <c r="W21" s="192">
        <v>0</v>
      </c>
      <c r="X21" s="192" t="s">
        <v>409</v>
      </c>
      <c r="Y21" s="192"/>
      <c r="Z21" s="192"/>
      <c r="AA21" s="80"/>
      <c r="AB21" s="80"/>
      <c r="AC21" s="80"/>
    </row>
    <row r="22" spans="1:29" x14ac:dyDescent="0.2">
      <c r="A22" s="84">
        <v>15</v>
      </c>
      <c r="B22" s="84" t="str">
        <f ca="1"/>
        <v>Belgium</v>
      </c>
      <c r="C22" s="84" t="str">
        <f ca="1"/>
        <v>BEL</v>
      </c>
      <c r="D22" s="219" t="str">
        <f ca="1"/>
        <v>ECS           Europe &amp; Central Asia</v>
      </c>
      <c r="E22" s="219" t="str">
        <f ca="1"/>
        <v>NA</v>
      </c>
      <c r="F22" s="190" t="str">
        <f t="shared" ca="1" si="3"/>
        <v/>
      </c>
      <c r="G22" s="80">
        <f>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0</v>
      </c>
      <c r="H22" s="80" cm="1">
        <f t="array" ref="H22">IF(
    SUM(IF(
            ISNUMBER(
                IF(
                    $M$4:$V$4,
                    (M22:V22),
                    "")),
            1,
            0))
        =0,
    NA(),
    IF(
        Parameters!$D$15=1,
        IF(
            SUM(--(ISNUMBER(IF($M$4:$V$4=1,(M22:V22),""))))&gt;0,
            MAX(IF(
                ISNUMBER(M22:V22),
                IF(
                    M$4:V$4=1,
                    M22:V22,
                    ""),
                "")),
            MAX(IF(
                ISNUMBER(M22:V22),
                IF(
                    M$4:V$4=2,
                    M22:V22,
                    ""),
                ""))
        ),
        IF(
            Parameters!$D$16=1,
            IFERROR(
                AVERAGE(IF(
                    ISNUMBER(M22:V22),
                    IF(
                        M$4:V$4=1,
                        M22:V22,
                        ""),
                    "")),
                AVERAGE(IF(
                    ISNUMBER(M22:V22),
                    IF(
                        M$4:V$4=2,
                        M22:V22,
                        ""),
                    ""))
            ),
            IF(
                Parameters!$D$17=1,
                IFERROR(
                    IF(
                        OR(
                            IF(
                                ISNUMBER(M22:V22),
                                IF(
                                    M$4:V$4=1,
                                    M22:V22,
                                    ""),
                                "")
                            =0),
                        0,
                        GEOMEAN(IF(
                            ISNUMBER(M22:V22),
                            IF(
                                M$4:V$4=1,
                                M22:V22,
                                ""),
                            ""))
                    ),
                    IF(
                        OR(IF(
                            ISNUMBER(M22:V22),
                            IF(
                                M$4:V$4=2,
                                M22:V22,
                                ""),
                            "")
                            =0),
                        0,
                        GEOMEAN(IF(
                            ISNUMBER(M22:V22),
                            IF(
                                M$4:V$4=2,
                                M22:V22,
                                ""),
                            "")))
                )
            )
        )
    )
)</f>
        <v>4.1666666666666599</v>
      </c>
      <c r="I22" s="191" cm="1">
        <f t="array" ref="I22">IF(
    SUM(IF(
            ISNUMBER(
                IF(
                    $M$5:$V$5,
                    (M22:V22),
                    "")),
            1,
            0))
        =0,
    NA(),
    IF(
        Parameters!$D$15=1,
        IF(
            SUM(--(ISNUMBER(IF($M$5:$V$5=1,(M22:V22),""))))&gt;0,
            MAX(IF(
                ISNUMBER(M22:V22),
                IF(
                    M$5:V$5=1,
                    M22:V22,
                    ""),
                "")),
            MAX(IF(
                ISNUMBER(M22:V22),
                IF(
                    M$5:V$5=2,
                    M22:V22,
                    ""),
                ""))
        ),
        IF(
            Parameters!$D$16=1,
            IFERROR(
                AVERAGE(IF(
                    ISNUMBER(M22:V22),
                    IF(
                        M$5:V$5=1,
                        M22:V22,
                        ""),
                    "")),
                AVERAGE(IF(
                    ISNUMBER(M22:V22),
                    IF(
                        M$5:V$5=2,
                        M22:V22,
                        ""),
                    ""))
            ),
            IF(
                Parameters!$D$17=1,
                IFERROR(
                    IF(
                        OR(
                            IF(
                                ISNUMBER(M22:V22),
                                IF(
                                    M$5:V$5=1,
                                    M22:V22,
                                    ""),
                                "")
                            =0),
                        0,
                        GEOMEAN(IF(
                            ISNUMBER(M22:V22),
                            IF(
                                M$5:V$5=1,
                                M22:V22,
                                ""),
                            ""))
                    ),
                    IF(
                        OR(IF(
                            ISNUMBER(M22:V22),
                            IF(
                                M$5:V$5=2,
                                M22:V22,
                                ""),
                            "")
                            =0),
                        0,
                        GEOMEAN(IF(
                            ISNUMBER(M22:V22),
                            IF(
                                M$5:V$5=2,
                                M22:V22,
                                ""),
                            "")))
                )
            )
        )
    )
)</f>
        <v>0</v>
      </c>
      <c r="J22" s="242">
        <v>46281</v>
      </c>
      <c r="K22" s="242">
        <v>44727</v>
      </c>
      <c r="L22" s="91" t="s">
        <v>29</v>
      </c>
      <c r="M22" s="192">
        <v>4.1666666666666599</v>
      </c>
      <c r="N22" s="192" t="s">
        <v>409</v>
      </c>
      <c r="O22" s="192">
        <v>0</v>
      </c>
      <c r="P22" s="192">
        <v>0</v>
      </c>
      <c r="Q22" s="192">
        <v>0</v>
      </c>
      <c r="R22" s="192" t="s">
        <v>409</v>
      </c>
      <c r="S22" s="192">
        <v>3.5</v>
      </c>
      <c r="T22" s="192" t="s">
        <v>409</v>
      </c>
      <c r="U22" s="192">
        <v>0</v>
      </c>
      <c r="V22" s="192" t="s">
        <v>409</v>
      </c>
      <c r="W22" s="192">
        <v>0</v>
      </c>
      <c r="X22" s="192" t="s">
        <v>409</v>
      </c>
      <c r="Y22" s="192"/>
      <c r="Z22" s="192"/>
      <c r="AA22" s="80"/>
      <c r="AB22" s="80"/>
      <c r="AC22" s="80"/>
    </row>
    <row r="23" spans="1:29" x14ac:dyDescent="0.2">
      <c r="A23" s="84">
        <v>16</v>
      </c>
      <c r="B23" s="84" t="str">
        <f ca="1"/>
        <v>Benin</v>
      </c>
      <c r="C23" s="84" t="str">
        <f ca="1"/>
        <v>BEN</v>
      </c>
      <c r="D23" s="219" t="str">
        <f ca="1"/>
        <v>SSF           Sub-Saharan Africa</v>
      </c>
      <c r="E23" s="219" t="str">
        <f ca="1"/>
        <v>IDA</v>
      </c>
      <c r="F23" s="190" t="str">
        <f t="shared" ca="1" si="3"/>
        <v/>
      </c>
      <c r="G23" s="80">
        <f>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0</v>
      </c>
      <c r="H23" s="80" cm="1">
        <f t="array" ref="H23">IF(
    SUM(IF(
            ISNUMBER(
                IF(
                    $M$4:$V$4,
                    (M23:V23),
                    "")),
            1,
            0))
        =0,
    NA(),
    IF(
        Parameters!$D$15=1,
        IF(
            SUM(--(ISNUMBER(IF($M$4:$V$4=1,(M23:V23),""))))&gt;0,
            MAX(IF(
                ISNUMBER(M23:V23),
                IF(
                    M$4:V$4=1,
                    M23:V23,
                    ""),
                "")),
            MAX(IF(
                ISNUMBER(M23:V23),
                IF(
                    M$4:V$4=2,
                    M23:V23,
                    ""),
                ""))
        ),
        IF(
            Parameters!$D$16=1,
            IFERROR(
                AVERAGE(IF(
                    ISNUMBER(M23:V23),
                    IF(
                        M$4:V$4=1,
                        M23:V23,
                        ""),
                    "")),
                AVERAGE(IF(
                    ISNUMBER(M23:V23),
                    IF(
                        M$4:V$4=2,
                        M23:V23,
                        ""),
                    ""))
            ),
            IF(
                Parameters!$D$17=1,
                IFERROR(
                    IF(
                        OR(
                            IF(
                                ISNUMBER(M23:V23),
                                IF(
                                    M$4:V$4=1,
                                    M23:V23,
                                    ""),
                                "")
                            =0),
                        0,
                        GEOMEAN(IF(
                            ISNUMBER(M23:V23),
                            IF(
                                M$4:V$4=1,
                                M23:V23,
                                ""),
                            ""))
                    ),
                    IF(
                        OR(IF(
                            ISNUMBER(M23:V23),
                            IF(
                                M$4:V$4=2,
                                M23:V23,
                                ""),
                            "")
                            =0),
                        0,
                        GEOMEAN(IF(
                            ISNUMBER(M23:V23),
                            IF(
                                M$4:V$4=2,
                                M23:V23,
                                ""),
                            "")))
                )
            )
        )
    )
)</f>
        <v>3.5</v>
      </c>
      <c r="I23" s="191" cm="1">
        <f t="array" ref="I23">IF(
    SUM(IF(
            ISNUMBER(
                IF(
                    $M$5:$V$5,
                    (M23:V23),
                    "")),
            1,
            0))
        =0,
    NA(),
    IF(
        Parameters!$D$15=1,
        IF(
            SUM(--(ISNUMBER(IF($M$5:$V$5=1,(M23:V23),""))))&gt;0,
            MAX(IF(
                ISNUMBER(M23:V23),
                IF(
                    M$5:V$5=1,
                    M23:V23,
                    ""),
                "")),
            MAX(IF(
                ISNUMBER(M23:V23),
                IF(
                    M$5:V$5=2,
                    M23:V23,
                    ""),
                ""))
        ),
        IF(
            Parameters!$D$16=1,
            IFERROR(
                AVERAGE(IF(
                    ISNUMBER(M23:V23),
                    IF(
                        M$5:V$5=1,
                        M23:V23,
                        ""),
                    "")),
                AVERAGE(IF(
                    ISNUMBER(M23:V23),
                    IF(
                        M$5:V$5=2,
                        M23:V23,
                        ""),
                    ""))
            ),
            IF(
                Parameters!$D$17=1,
                IFERROR(
                    IF(
                        OR(
                            IF(
                                ISNUMBER(M23:V23),
                                IF(
                                    M$5:V$5=1,
                                    M23:V23,
                                    ""),
                                "")
                            =0),
                        0,
                        GEOMEAN(IF(
                            ISNUMBER(M23:V23),
                            IF(
                                M$5:V$5=1,
                                M23:V23,
                                ""),
                            ""))
                    ),
                    IF(
                        OR(IF(
                            ISNUMBER(M23:V23),
                            IF(
                                M$5:V$5=2,
                                M23:V23,
                                ""),
                            "")
                            =0),
                        0,
                        GEOMEAN(IF(
                            ISNUMBER(M23:V23),
                            IF(
                                M$5:V$5=2,
                                M23:V23,
                                ""),
                            "")))
                )
            )
        )
    )
)</f>
        <v>0</v>
      </c>
      <c r="J23" s="242">
        <v>46281</v>
      </c>
      <c r="K23" s="242">
        <v>45519</v>
      </c>
      <c r="L23" s="91" t="s">
        <v>31</v>
      </c>
      <c r="M23" s="192">
        <v>3.5</v>
      </c>
      <c r="N23" s="192" t="s">
        <v>409</v>
      </c>
      <c r="O23" s="192">
        <v>0</v>
      </c>
      <c r="P23" s="192">
        <v>0</v>
      </c>
      <c r="Q23" s="192">
        <v>0</v>
      </c>
      <c r="R23" s="192" t="s">
        <v>409</v>
      </c>
      <c r="S23" s="192">
        <v>3.1</v>
      </c>
      <c r="T23" s="192" t="s">
        <v>409</v>
      </c>
      <c r="U23" s="192">
        <v>0</v>
      </c>
      <c r="V23" s="192" t="s">
        <v>409</v>
      </c>
      <c r="W23" s="192">
        <v>0</v>
      </c>
      <c r="X23" s="192" t="s">
        <v>409</v>
      </c>
      <c r="Y23" s="192"/>
      <c r="Z23" s="192"/>
      <c r="AA23" s="80"/>
      <c r="AB23" s="80"/>
      <c r="AC23" s="80"/>
    </row>
    <row r="24" spans="1:29" x14ac:dyDescent="0.2">
      <c r="A24" s="84">
        <v>17</v>
      </c>
      <c r="B24" s="84" t="str">
        <f ca="1"/>
        <v>Burkina Faso</v>
      </c>
      <c r="C24" s="84" t="str">
        <f ca="1"/>
        <v>BFA</v>
      </c>
      <c r="D24" s="219" t="str">
        <f ca="1"/>
        <v>SSF           Sub-Saharan Africa</v>
      </c>
      <c r="E24" s="219" t="str">
        <f ca="1"/>
        <v>IDA</v>
      </c>
      <c r="F24" s="190" t="str">
        <f t="shared" ca="1" si="3"/>
        <v/>
      </c>
      <c r="G24" s="80">
        <f>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5.3229064742237675</v>
      </c>
      <c r="H24" s="80" cm="1">
        <f t="array" ref="H24">IF(
    SUM(IF(
            ISNUMBER(
                IF(
                    $M$4:$V$4,
                    (M24:V24),
                    "")),
            1,
            0))
        =0,
    NA(),
    IF(
        Parameters!$D$15=1,
        IF(
            SUM(--(ISNUMBER(IF($M$4:$V$4=1,(M24:V24),""))))&gt;0,
            MAX(IF(
                ISNUMBER(M24:V24),
                IF(
                    M$4:V$4=1,
                    M24:V24,
                    ""),
                "")),
            MAX(IF(
                ISNUMBER(M24:V24),
                IF(
                    M$4:V$4=2,
                    M24:V24,
                    ""),
                ""))
        ),
        IF(
            Parameters!$D$16=1,
            IFERROR(
                AVERAGE(IF(
                    ISNUMBER(M24:V24),
                    IF(
                        M$4:V$4=1,
                        M24:V24,
                        ""),
                    "")),
                AVERAGE(IF(
                    ISNUMBER(M24:V24),
                    IF(
                        M$4:V$4=2,
                        M24:V24,
                        ""),
                    ""))
            ),
            IF(
                Parameters!$D$17=1,
                IFERROR(
                    IF(
                        OR(
                            IF(
                                ISNUMBER(M24:V24),
                                IF(
                                    M$4:V$4=1,
                                    M24:V24,
                                    ""),
                                "")
                            =0),
                        0,
                        GEOMEAN(IF(
                            ISNUMBER(M24:V24),
                            IF(
                                M$4:V$4=1,
                                M24:V24,
                                ""),
                            ""))
                    ),
                    IF(
                        OR(IF(
                            ISNUMBER(M24:V24),
                            IF(
                                M$4:V$4=2,
                                M24:V24,
                                ""),
                            "")
                            =0),
                        0,
                        GEOMEAN(IF(
                            ISNUMBER(M24:V24),
                            IF(
                                M$4:V$4=2,
                                M24:V24,
                                ""),
                            "")))
                )
            )
        )
    )
)</f>
        <v>2.8333333333333299</v>
      </c>
      <c r="I24" s="191" cm="1">
        <f t="array" ref="I24">IF(
    SUM(IF(
            ISNUMBER(
                IF(
                    $M$5:$V$5,
                    (M24:V24),
                    "")),
            1,
            0))
        =0,
    NA(),
    IF(
        Parameters!$D$15=1,
        IF(
            SUM(--(ISNUMBER(IF($M$5:$V$5=1,(M24:V24),""))))&gt;0,
            MAX(IF(
                ISNUMBER(M24:V24),
                IF(
                    M$5:V$5=1,
                    M24:V24,
                    ""),
                "")),
            MAX(IF(
                ISNUMBER(M24:V24),
                IF(
                    M$5:V$5=2,
                    M24:V24,
                    ""),
                ""))
        ),
        IF(
            Parameters!$D$16=1,
            IFERROR(
                AVERAGE(IF(
                    ISNUMBER(M24:V24),
                    IF(
                        M$5:V$5=1,
                        M24:V24,
                        ""),
                    "")),
                AVERAGE(IF(
                    ISNUMBER(M24:V24),
                    IF(
                        M$5:V$5=2,
                        M24:V24,
                        ""),
                    ""))
            ),
            IF(
                Parameters!$D$17=1,
                IFERROR(
                    IF(
                        OR(
                            IF(
                                ISNUMBER(M24:V24),
                                IF(
                                    M$5:V$5=1,
                                    M24:V24,
                                    ""),
                                "")
                            =0),
                        0,
                        GEOMEAN(IF(
                            ISNUMBER(M24:V24),
                            IF(
                                M$5:V$5=1,
                                M24:V24,
                                ""),
                            ""))
                    ),
                    IF(
                        OR(IF(
                            ISNUMBER(M24:V24),
                            IF(
                                M$5:V$5=2,
                                M24:V24,
                                ""),
                            "")
                            =0),
                        0,
                        GEOMEAN(IF(
                            ISNUMBER(M24:V24),
                            IF(
                                M$5:V$5=2,
                                M24:V24,
                                ""),
                            "")))
                )
            )
        )
    )
)</f>
        <v>10</v>
      </c>
      <c r="J24" s="242">
        <v>46281</v>
      </c>
      <c r="K24" s="242">
        <v>46281</v>
      </c>
      <c r="L24" s="91" t="s">
        <v>33</v>
      </c>
      <c r="M24" s="192">
        <v>2.8333333333333299</v>
      </c>
      <c r="N24" s="192" t="s">
        <v>409</v>
      </c>
      <c r="O24" s="192">
        <v>0</v>
      </c>
      <c r="P24" s="192">
        <v>10</v>
      </c>
      <c r="Q24" s="192">
        <v>0</v>
      </c>
      <c r="R24" s="192" t="s">
        <v>409</v>
      </c>
      <c r="S24" s="192">
        <v>2.7</v>
      </c>
      <c r="T24" s="192" t="s">
        <v>409</v>
      </c>
      <c r="U24" s="192">
        <v>0</v>
      </c>
      <c r="V24" s="192" t="s">
        <v>820</v>
      </c>
      <c r="W24" s="192">
        <v>0</v>
      </c>
      <c r="X24" s="192" t="s">
        <v>409</v>
      </c>
      <c r="Y24" s="192"/>
      <c r="Z24" s="192"/>
      <c r="AA24" s="80"/>
      <c r="AB24" s="80"/>
      <c r="AC24" s="80"/>
    </row>
    <row r="25" spans="1:29" x14ac:dyDescent="0.2">
      <c r="A25" s="84">
        <v>18</v>
      </c>
      <c r="B25" s="84" t="str">
        <f ca="1"/>
        <v>Bangladesh</v>
      </c>
      <c r="C25" s="84" t="str">
        <f ca="1"/>
        <v>BGD</v>
      </c>
      <c r="D25" s="219" t="str">
        <f ca="1"/>
        <v>SAS           South Asia</v>
      </c>
      <c r="E25" s="219" t="str">
        <f ca="1"/>
        <v>IDA</v>
      </c>
      <c r="F25" s="190" t="str">
        <f t="shared" ca="1" si="3"/>
        <v/>
      </c>
      <c r="G25" s="80">
        <f>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10</v>
      </c>
      <c r="H25" s="80" cm="1">
        <f t="array" ref="H25">IF(
    SUM(IF(
            ISNUMBER(
                IF(
                    $M$4:$V$4,
                    (M25:V25),
                    "")),
            1,
            0))
        =0,
    NA(),
    IF(
        Parameters!$D$15=1,
        IF(
            SUM(--(ISNUMBER(IF($M$4:$V$4=1,(M25:V25),""))))&gt;0,
            MAX(IF(
                ISNUMBER(M25:V25),
                IF(
                    M$4:V$4=1,
                    M25:V25,
                    ""),
                "")),
            MAX(IF(
                ISNUMBER(M25:V25),
                IF(
                    M$4:V$4=2,
                    M25:V25,
                    ""),
                ""))
        ),
        IF(
            Parameters!$D$16=1,
            IFERROR(
                AVERAGE(IF(
                    ISNUMBER(M25:V25),
                    IF(
                        M$4:V$4=1,
                        M25:V25,
                        ""),
                    "")),
                AVERAGE(IF(
                    ISNUMBER(M25:V25),
                    IF(
                        M$4:V$4=2,
                        M25:V25,
                        ""),
                    ""))
            ),
            IF(
                Parameters!$D$17=1,
                IFERROR(
                    IF(
                        OR(
                            IF(
                                ISNUMBER(M25:V25),
                                IF(
                                    M$4:V$4=1,
                                    M25:V25,
                                    ""),
                                "")
                            =0),
                        0,
                        GEOMEAN(IF(
                            ISNUMBER(M25:V25),
                            IF(
                                M$4:V$4=1,
                                M25:V25,
                                ""),
                            ""))
                    ),
                    IF(
                        OR(IF(
                            ISNUMBER(M25:V25),
                            IF(
                                M$4:V$4=2,
                                M25:V25,
                                ""),
                            "")
                            =0),
                        0,
                        GEOMEAN(IF(
                            ISNUMBER(M25:V25),
                            IF(
                                M$4:V$4=2,
                                M25:V25,
                                ""),
                            "")))
                )
            )
        )
    )
)</f>
        <v>10</v>
      </c>
      <c r="I25" s="191" cm="1">
        <f t="array" ref="I25">IF(
    SUM(IF(
            ISNUMBER(
                IF(
                    $M$5:$V$5,
                    (M25:V25),
                    "")),
            1,
            0))
        =0,
    NA(),
    IF(
        Parameters!$D$15=1,
        IF(
            SUM(--(ISNUMBER(IF($M$5:$V$5=1,(M25:V25),""))))&gt;0,
            MAX(IF(
                ISNUMBER(M25:V25),
                IF(
                    M$5:V$5=1,
                    M25:V25,
                    ""),
                "")),
            MAX(IF(
                ISNUMBER(M25:V25),
                IF(
                    M$5:V$5=2,
                    M25:V25,
                    ""),
                ""))
        ),
        IF(
            Parameters!$D$16=1,
            IFERROR(
                AVERAGE(IF(
                    ISNUMBER(M25:V25),
                    IF(
                        M$5:V$5=1,
                        M25:V25,
                        ""),
                    "")),
                AVERAGE(IF(
                    ISNUMBER(M25:V25),
                    IF(
                        M$5:V$5=2,
                        M25:V25,
                        ""),
                    ""))
            ),
            IF(
                Parameters!$D$17=1,
                IFERROR(
                    IF(
                        OR(
                            IF(
                                ISNUMBER(M25:V25),
                                IF(
                                    M$5:V$5=1,
                                    M25:V25,
                                    ""),
                                "")
                            =0),
                        0,
                        GEOMEAN(IF(
                            ISNUMBER(M25:V25),
                            IF(
                                M$5:V$5=1,
                                M25:V25,
                                ""),
                            ""))
                    ),
                    IF(
                        OR(IF(
                            ISNUMBER(M25:V25),
                            IF(
                                M$5:V$5=2,
                                M25:V25,
                                ""),
                            "")
                            =0),
                        0,
                        GEOMEAN(IF(
                            ISNUMBER(M25:V25),
                            IF(
                                M$5:V$5=2,
                                M25:V25,
                                ""),
                            "")))
                )
            )
        )
    )
)</f>
        <v>10</v>
      </c>
      <c r="J25" s="242">
        <v>46281</v>
      </c>
      <c r="K25" s="242">
        <v>46281</v>
      </c>
      <c r="L25" s="91" t="s">
        <v>35</v>
      </c>
      <c r="M25" s="192">
        <v>10</v>
      </c>
      <c r="N25" s="192" t="s">
        <v>409</v>
      </c>
      <c r="O25" s="192">
        <v>0</v>
      </c>
      <c r="P25" s="192">
        <v>10</v>
      </c>
      <c r="Q25" s="192">
        <v>0</v>
      </c>
      <c r="R25" s="192" t="s">
        <v>409</v>
      </c>
      <c r="S25" s="192">
        <v>8.1</v>
      </c>
      <c r="T25" s="192" t="s">
        <v>409</v>
      </c>
      <c r="U25" s="192">
        <v>0</v>
      </c>
      <c r="V25" s="192" t="s">
        <v>821</v>
      </c>
      <c r="W25" s="192">
        <v>0</v>
      </c>
      <c r="X25" s="192" t="s">
        <v>409</v>
      </c>
      <c r="Y25" s="192"/>
      <c r="Z25" s="192"/>
      <c r="AA25" s="80"/>
      <c r="AB25" s="80"/>
      <c r="AC25" s="80"/>
    </row>
    <row r="26" spans="1:29" x14ac:dyDescent="0.2">
      <c r="A26" s="84">
        <v>19</v>
      </c>
      <c r="B26" s="84" t="str">
        <f ca="1"/>
        <v>Bulgaria</v>
      </c>
      <c r="C26" s="84" t="str">
        <f ca="1"/>
        <v>BGR</v>
      </c>
      <c r="D26" s="219" t="str">
        <f ca="1"/>
        <v>ECS           Europe &amp; Central Asia</v>
      </c>
      <c r="E26" s="219" t="str">
        <f ca="1"/>
        <v>IBRD</v>
      </c>
      <c r="F26" s="190" t="str">
        <f t="shared" ca="1" si="3"/>
        <v/>
      </c>
      <c r="G26" s="80">
        <f>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0</v>
      </c>
      <c r="H26" s="80" cm="1">
        <f t="array" ref="H26">IF(
    SUM(IF(
            ISNUMBER(
                IF(
                    $M$4:$V$4,
                    (M26:V26),
                    "")),
            1,
            0))
        =0,
    NA(),
    IF(
        Parameters!$D$15=1,
        IF(
            SUM(--(ISNUMBER(IF($M$4:$V$4=1,(M26:V26),""))))&gt;0,
            MAX(IF(
                ISNUMBER(M26:V26),
                IF(
                    M$4:V$4=1,
                    M26:V26,
                    ""),
                "")),
            MAX(IF(
                ISNUMBER(M26:V26),
                IF(
                    M$4:V$4=2,
                    M26:V26,
                    ""),
                ""))
        ),
        IF(
            Parameters!$D$16=1,
            IFERROR(
                AVERAGE(IF(
                    ISNUMBER(M26:V26),
                    IF(
                        M$4:V$4=1,
                        M26:V26,
                        ""),
                    "")),
                AVERAGE(IF(
                    ISNUMBER(M26:V26),
                    IF(
                        M$4:V$4=2,
                        M26:V26,
                        ""),
                    ""))
            ),
            IF(
                Parameters!$D$17=1,
                IFERROR(
                    IF(
                        OR(
                            IF(
                                ISNUMBER(M26:V26),
                                IF(
                                    M$4:V$4=1,
                                    M26:V26,
                                    ""),
                                "")
                            =0),
                        0,
                        GEOMEAN(IF(
                            ISNUMBER(M26:V26),
                            IF(
                                M$4:V$4=1,
                                M26:V26,
                                ""),
                            ""))
                    ),
                    IF(
                        OR(IF(
                            ISNUMBER(M26:V26),
                            IF(
                                M$4:V$4=2,
                                M26:V26,
                                ""),
                            "")
                            =0),
                        0,
                        GEOMEAN(IF(
                            ISNUMBER(M26:V26),
                            IF(
                                M$4:V$4=2,
                                M26:V26,
                                ""),
                            "")))
                )
            )
        )
    )
)</f>
        <v>3.8333333333333299</v>
      </c>
      <c r="I26" s="191" cm="1">
        <f t="array" ref="I26">IF(
    SUM(IF(
            ISNUMBER(
                IF(
                    $M$5:$V$5,
                    (M26:V26),
                    "")),
            1,
            0))
        =0,
    NA(),
    IF(
        Parameters!$D$15=1,
        IF(
            SUM(--(ISNUMBER(IF($M$5:$V$5=1,(M26:V26),""))))&gt;0,
            MAX(IF(
                ISNUMBER(M26:V26),
                IF(
                    M$5:V$5=1,
                    M26:V26,
                    ""),
                "")),
            MAX(IF(
                ISNUMBER(M26:V26),
                IF(
                    M$5:V$5=2,
                    M26:V26,
                    ""),
                ""))
        ),
        IF(
            Parameters!$D$16=1,
            IFERROR(
                AVERAGE(IF(
                    ISNUMBER(M26:V26),
                    IF(
                        M$5:V$5=1,
                        M26:V26,
                        ""),
                    "")),
                AVERAGE(IF(
                    ISNUMBER(M26:V26),
                    IF(
                        M$5:V$5=2,
                        M26:V26,
                        ""),
                    ""))
            ),
            IF(
                Parameters!$D$17=1,
                IFERROR(
                    IF(
                        OR(
                            IF(
                                ISNUMBER(M26:V26),
                                IF(
                                    M$5:V$5=1,
                                    M26:V26,
                                    ""),
                                "")
                            =0),
                        0,
                        GEOMEAN(IF(
                            ISNUMBER(M26:V26),
                            IF(
                                M$5:V$5=1,
                                M26:V26,
                                ""),
                            ""))
                    ),
                    IF(
                        OR(IF(
                            ISNUMBER(M26:V26),
                            IF(
                                M$5:V$5=2,
                                M26:V26,
                                ""),
                            "")
                            =0),
                        0,
                        GEOMEAN(IF(
                            ISNUMBER(M26:V26),
                            IF(
                                M$5:V$5=2,
                                M26:V26,
                                ""),
                            "")))
                )
            )
        )
    )
)</f>
        <v>0</v>
      </c>
      <c r="J26" s="242">
        <v>46281</v>
      </c>
      <c r="K26" s="242">
        <v>44758</v>
      </c>
      <c r="L26" s="91" t="s">
        <v>37</v>
      </c>
      <c r="M26" s="192">
        <v>3.8333333333333299</v>
      </c>
      <c r="N26" s="192" t="s">
        <v>409</v>
      </c>
      <c r="O26" s="192">
        <v>0</v>
      </c>
      <c r="P26" s="192">
        <v>0</v>
      </c>
      <c r="Q26" s="192">
        <v>0</v>
      </c>
      <c r="R26" s="192" t="s">
        <v>409</v>
      </c>
      <c r="S26" s="192">
        <v>3.3</v>
      </c>
      <c r="T26" s="192" t="s">
        <v>409</v>
      </c>
      <c r="U26" s="192">
        <v>0</v>
      </c>
      <c r="V26" s="192" t="s">
        <v>409</v>
      </c>
      <c r="W26" s="192">
        <v>0</v>
      </c>
      <c r="X26" s="192" t="s">
        <v>409</v>
      </c>
      <c r="Y26" s="192"/>
      <c r="Z26" s="192"/>
      <c r="AA26" s="80"/>
      <c r="AB26" s="80"/>
      <c r="AC26" s="80"/>
    </row>
    <row r="27" spans="1:29" x14ac:dyDescent="0.2">
      <c r="A27" s="84">
        <v>20</v>
      </c>
      <c r="B27" s="84" t="str">
        <f ca="1"/>
        <v>Bahrain</v>
      </c>
      <c r="C27" s="84" t="str">
        <f ca="1"/>
        <v>BHR</v>
      </c>
      <c r="D27" s="219" t="str">
        <f ca="1"/>
        <v>MEA           Middle East &amp; North Africa</v>
      </c>
      <c r="E27" s="219" t="str">
        <f ca="1"/>
        <v>NA</v>
      </c>
      <c r="F27" s="190" t="str">
        <f t="shared" ca="1" si="3"/>
        <v/>
      </c>
      <c r="G27" s="80">
        <f>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0</v>
      </c>
      <c r="H27" s="80" cm="1">
        <f t="array" ref="H27">IF(
    SUM(IF(
            ISNUMBER(
                IF(
                    $M$4:$V$4,
                    (M27:V27),
                    "")),
            1,
            0))
        =0,
    NA(),
    IF(
        Parameters!$D$15=1,
        IF(
            SUM(--(ISNUMBER(IF($M$4:$V$4=1,(M27:V27),""))))&gt;0,
            MAX(IF(
                ISNUMBER(M27:V27),
                IF(
                    M$4:V$4=1,
                    M27:V27,
                    ""),
                "")),
            MAX(IF(
                ISNUMBER(M27:V27),
                IF(
                    M$4:V$4=2,
                    M27:V27,
                    ""),
                ""))
        ),
        IF(
            Parameters!$D$16=1,
            IFERROR(
                AVERAGE(IF(
                    ISNUMBER(M27:V27),
                    IF(
                        M$4:V$4=1,
                        M27:V27,
                        ""),
                    "")),
                AVERAGE(IF(
                    ISNUMBER(M27:V27),
                    IF(
                        M$4:V$4=2,
                        M27:V27,
                        ""),
                    ""))
            ),
            IF(
                Parameters!$D$17=1,
                IFERROR(
                    IF(
                        OR(
                            IF(
                                ISNUMBER(M27:V27),
                                IF(
                                    M$4:V$4=1,
                                    M27:V27,
                                    ""),
                                "")
                            =0),
                        0,
                        GEOMEAN(IF(
                            ISNUMBER(M27:V27),
                            IF(
                                M$4:V$4=1,
                                M27:V27,
                                ""),
                            ""))
                    ),
                    IF(
                        OR(IF(
                            ISNUMBER(M27:V27),
                            IF(
                                M$4:V$4=2,
                                M27:V27,
                                ""),
                            "")
                            =0),
                        0,
                        GEOMEAN(IF(
                            ISNUMBER(M27:V27),
                            IF(
                                M$4:V$4=2,
                                M27:V27,
                                ""),
                            "")))
                )
            )
        )
    )
)</f>
        <v>0.83333333333333304</v>
      </c>
      <c r="I27" s="191" cm="1">
        <f t="array" ref="I27">IF(
    SUM(IF(
            ISNUMBER(
                IF(
                    $M$5:$V$5,
                    (M27:V27),
                    "")),
            1,
            0))
        =0,
    NA(),
    IF(
        Parameters!$D$15=1,
        IF(
            SUM(--(ISNUMBER(IF($M$5:$V$5=1,(M27:V27),""))))&gt;0,
            MAX(IF(
                ISNUMBER(M27:V27),
                IF(
                    M$5:V$5=1,
                    M27:V27,
                    ""),
                "")),
            MAX(IF(
                ISNUMBER(M27:V27),
                IF(
                    M$5:V$5=2,
                    M27:V27,
                    ""),
                ""))
        ),
        IF(
            Parameters!$D$16=1,
            IFERROR(
                AVERAGE(IF(
                    ISNUMBER(M27:V27),
                    IF(
                        M$5:V$5=1,
                        M27:V27,
                        ""),
                    "")),
                AVERAGE(IF(
                    ISNUMBER(M27:V27),
                    IF(
                        M$5:V$5=2,
                        M27:V27,
                        ""),
                    ""))
            ),
            IF(
                Parameters!$D$17=1,
                IFERROR(
                    IF(
                        OR(
                            IF(
                                ISNUMBER(M27:V27),
                                IF(
                                    M$5:V$5=1,
                                    M27:V27,
                                    ""),
                                "")
                            =0),
                        0,
                        GEOMEAN(IF(
                            ISNUMBER(M27:V27),
                            IF(
                                M$5:V$5=1,
                                M27:V27,
                                ""),
                            ""))
                    ),
                    IF(
                        OR(IF(
                            ISNUMBER(M27:V27),
                            IF(
                                M$5:V$5=2,
                                M27:V27,
                                ""),
                            "")
                            =0),
                        0,
                        GEOMEAN(IF(
                            ISNUMBER(M27:V27),
                            IF(
                                M$5:V$5=2,
                                M27:V27,
                                ""),
                            "")))
                )
            )
        )
    )
)</f>
        <v>0</v>
      </c>
      <c r="J27" s="242">
        <v>46281</v>
      </c>
      <c r="K27" s="242">
        <v>45731</v>
      </c>
      <c r="L27" s="91" t="s">
        <v>39</v>
      </c>
      <c r="M27" s="192">
        <v>0.83333333333333304</v>
      </c>
      <c r="N27" s="192" t="s">
        <v>409</v>
      </c>
      <c r="O27" s="192">
        <v>0</v>
      </c>
      <c r="P27" s="192">
        <v>0</v>
      </c>
      <c r="Q27" s="192">
        <v>0</v>
      </c>
      <c r="R27" s="192" t="s">
        <v>409</v>
      </c>
      <c r="S27" s="192">
        <v>1.5</v>
      </c>
      <c r="T27" s="192" t="s">
        <v>409</v>
      </c>
      <c r="U27" s="192">
        <v>0</v>
      </c>
      <c r="V27" s="192" t="s">
        <v>409</v>
      </c>
      <c r="W27" s="192">
        <v>0</v>
      </c>
      <c r="X27" s="192" t="s">
        <v>409</v>
      </c>
      <c r="Y27" s="192"/>
      <c r="Z27" s="192"/>
      <c r="AA27" s="80"/>
      <c r="AB27" s="80"/>
      <c r="AC27" s="80"/>
    </row>
    <row r="28" spans="1:29" x14ac:dyDescent="0.2">
      <c r="A28" s="84">
        <v>21</v>
      </c>
      <c r="B28" s="84" t="str">
        <f ca="1"/>
        <v>Bahamas, The</v>
      </c>
      <c r="C28" s="84" t="str">
        <f ca="1"/>
        <v>BHS</v>
      </c>
      <c r="D28" s="219" t="str">
        <f ca="1"/>
        <v>LCN           Latin America &amp; Caribbean</v>
      </c>
      <c r="E28" s="219" t="str">
        <f ca="1"/>
        <v>NA</v>
      </c>
      <c r="F28" s="190" t="str">
        <f t="shared" ca="1" si="3"/>
        <v/>
      </c>
      <c r="G28" s="80">
        <f>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0</v>
      </c>
      <c r="H28" s="80" cm="1">
        <f t="array" ref="H28">IF(
    SUM(IF(
            ISNUMBER(
                IF(
                    $M$4:$V$4,
                    (M28:V28),
                    "")),
            1,
            0))
        =0,
    NA(),
    IF(
        Parameters!$D$15=1,
        IF(
            SUM(--(ISNUMBER(IF($M$4:$V$4=1,(M28:V28),""))))&gt;0,
            MAX(IF(
                ISNUMBER(M28:V28),
                IF(
                    M$4:V$4=1,
                    M28:V28,
                    ""),
                "")),
            MAX(IF(
                ISNUMBER(M28:V28),
                IF(
                    M$4:V$4=2,
                    M28:V28,
                    ""),
                ""))
        ),
        IF(
            Parameters!$D$16=1,
            IFERROR(
                AVERAGE(IF(
                    ISNUMBER(M28:V28),
                    IF(
                        M$4:V$4=1,
                        M28:V28,
                        ""),
                    "")),
                AVERAGE(IF(
                    ISNUMBER(M28:V28),
                    IF(
                        M$4:V$4=2,
                        M28:V28,
                        ""),
                    ""))
            ),
            IF(
                Parameters!$D$17=1,
                IFERROR(
                    IF(
                        OR(
                            IF(
                                ISNUMBER(M28:V28),
                                IF(
                                    M$4:V$4=1,
                                    M28:V28,
                                    ""),
                                "")
                            =0),
                        0,
                        GEOMEAN(IF(
                            ISNUMBER(M28:V28),
                            IF(
                                M$4:V$4=1,
                                M28:V28,
                                ""),
                            ""))
                    ),
                    IF(
                        OR(IF(
                            ISNUMBER(M28:V28),
                            IF(
                                M$4:V$4=2,
                                M28:V28,
                                ""),
                            "")
                            =0),
                        0,
                        GEOMEAN(IF(
                            ISNUMBER(M28:V28),
                            IF(
                                M$4:V$4=2,
                                M28:V28,
                                ""),
                            "")))
                )
            )
        )
    )
)</f>
        <v>4.1666666666666599</v>
      </c>
      <c r="I28" s="191" cm="1">
        <f t="array" ref="I28">IF(
    SUM(IF(
            ISNUMBER(
                IF(
                    $M$5:$V$5,
                    (M28:V28),
                    "")),
            1,
            0))
        =0,
    NA(),
    IF(
        Parameters!$D$15=1,
        IF(
            SUM(--(ISNUMBER(IF($M$5:$V$5=1,(M28:V28),""))))&gt;0,
            MAX(IF(
                ISNUMBER(M28:V28),
                IF(
                    M$5:V$5=1,
                    M28:V28,
                    ""),
                "")),
            MAX(IF(
                ISNUMBER(M28:V28),
                IF(
                    M$5:V$5=2,
                    M28:V28,
                    ""),
                ""))
        ),
        IF(
            Parameters!$D$16=1,
            IFERROR(
                AVERAGE(IF(
                    ISNUMBER(M28:V28),
                    IF(
                        M$5:V$5=1,
                        M28:V28,
                        ""),
                    "")),
                AVERAGE(IF(
                    ISNUMBER(M28:V28),
                    IF(
                        M$5:V$5=2,
                        M28:V28,
                        ""),
                    ""))
            ),
            IF(
                Parameters!$D$17=1,
                IFERROR(
                    IF(
                        OR(
                            IF(
                                ISNUMBER(M28:V28),
                                IF(
                                    M$5:V$5=1,
                                    M28:V28,
                                    ""),
                                "")
                            =0),
                        0,
                        GEOMEAN(IF(
                            ISNUMBER(M28:V28),
                            IF(
                                M$5:V$5=1,
                                M28:V28,
                                ""),
                            ""))
                    ),
                    IF(
                        OR(IF(
                            ISNUMBER(M28:V28),
                            IF(
                                M$5:V$5=2,
                                M28:V28,
                                ""),
                            "")
                            =0),
                        0,
                        GEOMEAN(IF(
                            ISNUMBER(M28:V28),
                            IF(
                                M$5:V$5=2,
                                M28:V28,
                                ""),
                            "")))
                )
            )
        )
    )
)</f>
        <v>0</v>
      </c>
      <c r="J28" s="242">
        <v>46281</v>
      </c>
      <c r="K28" s="242">
        <v>45719</v>
      </c>
      <c r="L28" s="91" t="s">
        <v>40</v>
      </c>
      <c r="M28" s="192">
        <v>4.1666666666666599</v>
      </c>
      <c r="N28" s="192" t="s">
        <v>409</v>
      </c>
      <c r="O28" s="192">
        <v>0</v>
      </c>
      <c r="P28" s="192">
        <v>0</v>
      </c>
      <c r="Q28" s="192">
        <v>0</v>
      </c>
      <c r="R28" s="192" t="s">
        <v>409</v>
      </c>
      <c r="S28" s="192">
        <v>3.5</v>
      </c>
      <c r="T28" s="192" t="s">
        <v>409</v>
      </c>
      <c r="U28" s="192">
        <v>0</v>
      </c>
      <c r="V28" s="192" t="s">
        <v>409</v>
      </c>
      <c r="W28" s="192">
        <v>0</v>
      </c>
      <c r="X28" s="192" t="s">
        <v>409</v>
      </c>
      <c r="Y28" s="192"/>
      <c r="Z28" s="192"/>
      <c r="AA28" s="80"/>
      <c r="AB28" s="80"/>
      <c r="AC28" s="80"/>
    </row>
    <row r="29" spans="1:29" x14ac:dyDescent="0.2">
      <c r="A29" s="84">
        <v>22</v>
      </c>
      <c r="B29" s="84" t="str">
        <f ca="1"/>
        <v>Bosnia and Herzegovina</v>
      </c>
      <c r="C29" s="84" t="str">
        <f ca="1"/>
        <v>BIH</v>
      </c>
      <c r="D29" s="219" t="str">
        <f ca="1"/>
        <v>ECS           Europe &amp; Central Asia</v>
      </c>
      <c r="E29" s="219" t="str">
        <f ca="1"/>
        <v>IBRD</v>
      </c>
      <c r="F29" s="190" t="str">
        <f t="shared" ca="1" si="3"/>
        <v/>
      </c>
      <c r="G29" s="80">
        <f>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0</v>
      </c>
      <c r="H29" s="80" cm="1">
        <f t="array" ref="H29">IF(
    SUM(IF(
            ISNUMBER(
                IF(
                    $M$4:$V$4,
                    (M29:V29),
                    "")),
            1,
            0))
        =0,
    NA(),
    IF(
        Parameters!$D$15=1,
        IF(
            SUM(--(ISNUMBER(IF($M$4:$V$4=1,(M29:V29),""))))&gt;0,
            MAX(IF(
                ISNUMBER(M29:V29),
                IF(
                    M$4:V$4=1,
                    M29:V29,
                    ""),
                "")),
            MAX(IF(
                ISNUMBER(M29:V29),
                IF(
                    M$4:V$4=2,
                    M29:V29,
                    ""),
                ""))
        ),
        IF(
            Parameters!$D$16=1,
            IFERROR(
                AVERAGE(IF(
                    ISNUMBER(M29:V29),
                    IF(
                        M$4:V$4=1,
                        M29:V29,
                        ""),
                    "")),
                AVERAGE(IF(
                    ISNUMBER(M29:V29),
                    IF(
                        M$4:V$4=2,
                        M29:V29,
                        ""),
                    ""))
            ),
            IF(
                Parameters!$D$17=1,
                IFERROR(
                    IF(
                        OR(
                            IF(
                                ISNUMBER(M29:V29),
                                IF(
                                    M$4:V$4=1,
                                    M29:V29,
                                    ""),
                                "")
                            =0),
                        0,
                        GEOMEAN(IF(
                            ISNUMBER(M29:V29),
                            IF(
                                M$4:V$4=1,
                                M29:V29,
                                ""),
                            ""))
                    ),
                    IF(
                        OR(IF(
                            ISNUMBER(M29:V29),
                            IF(
                                M$4:V$4=2,
                                M29:V29,
                                ""),
                            "")
                            =0),
                        0,
                        GEOMEAN(IF(
                            ISNUMBER(M29:V29),
                            IF(
                                M$4:V$4=2,
                                M29:V29,
                                ""),
                            "")))
                )
            )
        )
    )
)</f>
        <v>3.1666666666666599</v>
      </c>
      <c r="I29" s="191" cm="1">
        <f t="array" ref="I29">IF(
    SUM(IF(
            ISNUMBER(
                IF(
                    $M$5:$V$5,
                    (M29:V29),
                    "")),
            1,
            0))
        =0,
    NA(),
    IF(
        Parameters!$D$15=1,
        IF(
            SUM(--(ISNUMBER(IF($M$5:$V$5=1,(M29:V29),""))))&gt;0,
            MAX(IF(
                ISNUMBER(M29:V29),
                IF(
                    M$5:V$5=1,
                    M29:V29,
                    ""),
                "")),
            MAX(IF(
                ISNUMBER(M29:V29),
                IF(
                    M$5:V$5=2,
                    M29:V29,
                    ""),
                ""))
        ),
        IF(
            Parameters!$D$16=1,
            IFERROR(
                AVERAGE(IF(
                    ISNUMBER(M29:V29),
                    IF(
                        M$5:V$5=1,
                        M29:V29,
                        ""),
                    "")),
                AVERAGE(IF(
                    ISNUMBER(M29:V29),
                    IF(
                        M$5:V$5=2,
                        M29:V29,
                        ""),
                    ""))
            ),
            IF(
                Parameters!$D$17=1,
                IFERROR(
                    IF(
                        OR(
                            IF(
                                ISNUMBER(M29:V29),
                                IF(
                                    M$5:V$5=1,
                                    M29:V29,
                                    ""),
                                "")
                            =0),
                        0,
                        GEOMEAN(IF(
                            ISNUMBER(M29:V29),
                            IF(
                                M$5:V$5=1,
                                M29:V29,
                                ""),
                            ""))
                    ),
                    IF(
                        OR(IF(
                            ISNUMBER(M29:V29),
                            IF(
                                M$5:V$5=2,
                                M29:V29,
                                ""),
                            "")
                            =0),
                        0,
                        GEOMEAN(IF(
                            ISNUMBER(M29:V29),
                            IF(
                                M$5:V$5=2,
                                M29:V29,
                                ""),
                            "")))
                )
            )
        )
    )
)</f>
        <v>0</v>
      </c>
      <c r="J29" s="242">
        <v>45765</v>
      </c>
      <c r="K29" s="242">
        <v>45731</v>
      </c>
      <c r="L29" s="91" t="s">
        <v>42</v>
      </c>
      <c r="M29" s="192">
        <v>3.1666666666666599</v>
      </c>
      <c r="N29" s="192" t="s">
        <v>409</v>
      </c>
      <c r="O29" s="192">
        <v>0</v>
      </c>
      <c r="P29" s="192">
        <v>0</v>
      </c>
      <c r="Q29" s="192">
        <v>0</v>
      </c>
      <c r="R29" s="192" t="s">
        <v>409</v>
      </c>
      <c r="S29" s="192">
        <v>2.9</v>
      </c>
      <c r="T29" s="192" t="s">
        <v>409</v>
      </c>
      <c r="U29" s="192">
        <v>0</v>
      </c>
      <c r="V29" s="192" t="s">
        <v>409</v>
      </c>
      <c r="W29" s="192">
        <v>0</v>
      </c>
      <c r="X29" s="192" t="s">
        <v>409</v>
      </c>
      <c r="Y29" s="192"/>
      <c r="Z29" s="192"/>
      <c r="AA29" s="80"/>
      <c r="AB29" s="80"/>
      <c r="AC29" s="80"/>
    </row>
    <row r="30" spans="1:29" x14ac:dyDescent="0.2">
      <c r="A30" s="84">
        <v>23</v>
      </c>
      <c r="B30" s="84" t="str">
        <f ca="1"/>
        <v>Belarus</v>
      </c>
      <c r="C30" s="84" t="str">
        <f ca="1"/>
        <v>BLR</v>
      </c>
      <c r="D30" s="219" t="str">
        <f ca="1"/>
        <v>ECS           Europe &amp; Central Asia</v>
      </c>
      <c r="E30" s="219" t="str">
        <f ca="1"/>
        <v>IBRD</v>
      </c>
      <c r="F30" s="190" t="str">
        <f t="shared" ca="1" si="3"/>
        <v/>
      </c>
      <c r="G30" s="80">
        <f>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0</v>
      </c>
      <c r="H30" s="80" cm="1">
        <f t="array" ref="H30">IF(
    SUM(IF(
            ISNUMBER(
                IF(
                    $M$4:$V$4,
                    (M30:V30),
                    "")),
            1,
            0))
        =0,
    NA(),
    IF(
        Parameters!$D$15=1,
        IF(
            SUM(--(ISNUMBER(IF($M$4:$V$4=1,(M30:V30),""))))&gt;0,
            MAX(IF(
                ISNUMBER(M30:V30),
                IF(
                    M$4:V$4=1,
                    M30:V30,
                    ""),
                "")),
            MAX(IF(
                ISNUMBER(M30:V30),
                IF(
                    M$4:V$4=2,
                    M30:V30,
                    ""),
                ""))
        ),
        IF(
            Parameters!$D$16=1,
            IFERROR(
                AVERAGE(IF(
                    ISNUMBER(M30:V30),
                    IF(
                        M$4:V$4=1,
                        M30:V30,
                        ""),
                    "")),
                AVERAGE(IF(
                    ISNUMBER(M30:V30),
                    IF(
                        M$4:V$4=2,
                        M30:V30,
                        ""),
                    ""))
            ),
            IF(
                Parameters!$D$17=1,
                IFERROR(
                    IF(
                        OR(
                            IF(
                                ISNUMBER(M30:V30),
                                IF(
                                    M$4:V$4=1,
                                    M30:V30,
                                    ""),
                                "")
                            =0),
                        0,
                        GEOMEAN(IF(
                            ISNUMBER(M30:V30),
                            IF(
                                M$4:V$4=1,
                                M30:V30,
                                ""),
                            ""))
                    ),
                    IF(
                        OR(IF(
                            ISNUMBER(M30:V30),
                            IF(
                                M$4:V$4=2,
                                M30:V30,
                                ""),
                            "")
                            =0),
                        0,
                        GEOMEAN(IF(
                            ISNUMBER(M30:V30),
                            IF(
                                M$4:V$4=2,
                                M30:V30,
                                ""),
                            "")))
                )
            )
        )
    )
)</f>
        <v>1.5</v>
      </c>
      <c r="I30" s="191" cm="1">
        <f t="array" ref="I30">IF(
    SUM(IF(
            ISNUMBER(
                IF(
                    $M$5:$V$5,
                    (M30:V30),
                    "")),
            1,
            0))
        =0,
    NA(),
    IF(
        Parameters!$D$15=1,
        IF(
            SUM(--(ISNUMBER(IF($M$5:$V$5=1,(M30:V30),""))))&gt;0,
            MAX(IF(
                ISNUMBER(M30:V30),
                IF(
                    M$5:V$5=1,
                    M30:V30,
                    ""),
                "")),
            MAX(IF(
                ISNUMBER(M30:V30),
                IF(
                    M$5:V$5=2,
                    M30:V30,
                    ""),
                ""))
        ),
        IF(
            Parameters!$D$16=1,
            IFERROR(
                AVERAGE(IF(
                    ISNUMBER(M30:V30),
                    IF(
                        M$5:V$5=1,
                        M30:V30,
                        ""),
                    "")),
                AVERAGE(IF(
                    ISNUMBER(M30:V30),
                    IF(
                        M$5:V$5=2,
                        M30:V30,
                        ""),
                    ""))
            ),
            IF(
                Parameters!$D$17=1,
                IFERROR(
                    IF(
                        OR(
                            IF(
                                ISNUMBER(M30:V30),
                                IF(
                                    M$5:V$5=1,
                                    M30:V30,
                                    ""),
                                "")
                            =0),
                        0,
                        GEOMEAN(IF(
                            ISNUMBER(M30:V30),
                            IF(
                                M$5:V$5=1,
                                M30:V30,
                                ""),
                            ""))
                    ),
                    IF(
                        OR(IF(
                            ISNUMBER(M30:V30),
                            IF(
                                M$5:V$5=2,
                                M30:V30,
                                ""),
                            "")
                            =0),
                        0,
                        GEOMEAN(IF(
                            ISNUMBER(M30:V30),
                            IF(
                                M$5:V$5=2,
                                M30:V30,
                                ""),
                            "")))
                )
            )
        )
    )
)</f>
        <v>0</v>
      </c>
      <c r="J30" s="242">
        <v>46281</v>
      </c>
      <c r="K30" s="242">
        <v>45731</v>
      </c>
      <c r="L30" s="91" t="s">
        <v>44</v>
      </c>
      <c r="M30" s="192">
        <v>1.5</v>
      </c>
      <c r="N30" s="192" t="s">
        <v>409</v>
      </c>
      <c r="O30" s="192">
        <v>0</v>
      </c>
      <c r="P30" s="192">
        <v>0</v>
      </c>
      <c r="Q30" s="192">
        <v>0</v>
      </c>
      <c r="R30" s="192" t="s">
        <v>409</v>
      </c>
      <c r="S30" s="192">
        <v>1.9</v>
      </c>
      <c r="T30" s="192" t="s">
        <v>409</v>
      </c>
      <c r="U30" s="192">
        <v>0</v>
      </c>
      <c r="V30" s="192" t="s">
        <v>409</v>
      </c>
      <c r="W30" s="192">
        <v>0</v>
      </c>
      <c r="X30" s="192" t="s">
        <v>409</v>
      </c>
      <c r="Y30" s="192"/>
      <c r="Z30" s="192"/>
      <c r="AA30" s="80"/>
      <c r="AB30" s="80"/>
      <c r="AC30" s="80"/>
    </row>
    <row r="31" spans="1:29" x14ac:dyDescent="0.2">
      <c r="A31" s="84">
        <v>24</v>
      </c>
      <c r="B31" s="84" t="str">
        <f ca="1"/>
        <v>Belize</v>
      </c>
      <c r="C31" s="84" t="str">
        <f ca="1"/>
        <v>BLZ</v>
      </c>
      <c r="D31" s="219" t="str">
        <f ca="1"/>
        <v>LCN           Latin America &amp; Caribbean</v>
      </c>
      <c r="E31" s="219" t="str">
        <f ca="1"/>
        <v>IBRD</v>
      </c>
      <c r="F31" s="190" t="str">
        <f t="shared" ca="1" si="3"/>
        <v/>
      </c>
      <c r="G31" s="80">
        <f>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0</v>
      </c>
      <c r="H31" s="80" cm="1">
        <f t="array" ref="H31">IF(
    SUM(IF(
            ISNUMBER(
                IF(
                    $M$4:$V$4,
                    (M31:V31),
                    "")),
            1,
            0))
        =0,
    NA(),
    IF(
        Parameters!$D$15=1,
        IF(
            SUM(--(ISNUMBER(IF($M$4:$V$4=1,(M31:V31),""))))&gt;0,
            MAX(IF(
                ISNUMBER(M31:V31),
                IF(
                    M$4:V$4=1,
                    M31:V31,
                    ""),
                "")),
            MAX(IF(
                ISNUMBER(M31:V31),
                IF(
                    M$4:V$4=2,
                    M31:V31,
                    ""),
                ""))
        ),
        IF(
            Parameters!$D$16=1,
            IFERROR(
                AVERAGE(IF(
                    ISNUMBER(M31:V31),
                    IF(
                        M$4:V$4=1,
                        M31:V31,
                        ""),
                    "")),
                AVERAGE(IF(
                    ISNUMBER(M31:V31),
                    IF(
                        M$4:V$4=2,
                        M31:V31,
                        ""),
                    ""))
            ),
            IF(
                Parameters!$D$17=1,
                IFERROR(
                    IF(
                        OR(
                            IF(
                                ISNUMBER(M31:V31),
                                IF(
                                    M$4:V$4=1,
                                    M31:V31,
                                    ""),
                                "")
                            =0),
                        0,
                        GEOMEAN(IF(
                            ISNUMBER(M31:V31),
                            IF(
                                M$4:V$4=1,
                                M31:V31,
                                ""),
                            ""))
                    ),
                    IF(
                        OR(IF(
                            ISNUMBER(M31:V31),
                            IF(
                                M$4:V$4=2,
                                M31:V31,
                                ""),
                            "")
                            =0),
                        0,
                        GEOMEAN(IF(
                            ISNUMBER(M31:V31),
                            IF(
                                M$4:V$4=2,
                                M31:V31,
                                ""),
                            "")))
                )
            )
        )
    )
)</f>
        <v>4.5</v>
      </c>
      <c r="I31" s="191" cm="1">
        <f t="array" ref="I31">IF(
    SUM(IF(
            ISNUMBER(
                IF(
                    $M$5:$V$5,
                    (M31:V31),
                    "")),
            1,
            0))
        =0,
    NA(),
    IF(
        Parameters!$D$15=1,
        IF(
            SUM(--(ISNUMBER(IF($M$5:$V$5=1,(M31:V31),""))))&gt;0,
            MAX(IF(
                ISNUMBER(M31:V31),
                IF(
                    M$5:V$5=1,
                    M31:V31,
                    ""),
                "")),
            MAX(IF(
                ISNUMBER(M31:V31),
                IF(
                    M$5:V$5=2,
                    M31:V31,
                    ""),
                ""))
        ),
        IF(
            Parameters!$D$16=1,
            IFERROR(
                AVERAGE(IF(
                    ISNUMBER(M31:V31),
                    IF(
                        M$5:V$5=1,
                        M31:V31,
                        ""),
                    "")),
                AVERAGE(IF(
                    ISNUMBER(M31:V31),
                    IF(
                        M$5:V$5=2,
                        M31:V31,
                        ""),
                    ""))
            ),
            IF(
                Parameters!$D$17=1,
                IFERROR(
                    IF(
                        OR(
                            IF(
                                ISNUMBER(M31:V31),
                                IF(
                                    M$5:V$5=1,
                                    M31:V31,
                                    ""),
                                "")
                            =0),
                        0,
                        GEOMEAN(IF(
                            ISNUMBER(M31:V31),
                            IF(
                                M$5:V$5=1,
                                M31:V31,
                                ""),
                            ""))
                    ),
                    IF(
                        OR(IF(
                            ISNUMBER(M31:V31),
                            IF(
                                M$5:V$5=2,
                                M31:V31,
                                ""),
                            "")
                            =0),
                        0,
                        GEOMEAN(IF(
                            ISNUMBER(M31:V31),
                            IF(
                                M$5:V$5=2,
                                M31:V31,
                                ""),
                            "")))
                )
            )
        )
    )
)</f>
        <v>0</v>
      </c>
      <c r="J31" s="242">
        <v>45190</v>
      </c>
      <c r="K31" s="242">
        <v>45719</v>
      </c>
      <c r="L31" s="91" t="s">
        <v>46</v>
      </c>
      <c r="M31" s="192">
        <v>4.5</v>
      </c>
      <c r="N31" s="192" t="s">
        <v>409</v>
      </c>
      <c r="O31" s="192">
        <v>0</v>
      </c>
      <c r="P31" s="192">
        <v>0</v>
      </c>
      <c r="Q31" s="192">
        <v>0</v>
      </c>
      <c r="R31" s="192" t="s">
        <v>409</v>
      </c>
      <c r="S31" s="192">
        <v>3.7</v>
      </c>
      <c r="T31" s="192" t="s">
        <v>409</v>
      </c>
      <c r="U31" s="192">
        <v>0</v>
      </c>
      <c r="V31" s="192" t="s">
        <v>409</v>
      </c>
      <c r="W31" s="192">
        <v>0</v>
      </c>
      <c r="X31" s="192" t="s">
        <v>409</v>
      </c>
      <c r="Y31" s="192"/>
      <c r="Z31" s="192"/>
      <c r="AA31" s="80"/>
      <c r="AB31" s="80"/>
      <c r="AC31" s="80"/>
    </row>
    <row r="32" spans="1:29" x14ac:dyDescent="0.2">
      <c r="A32" s="84">
        <v>25</v>
      </c>
      <c r="B32" s="84" t="str">
        <f ca="1"/>
        <v>Bermuda</v>
      </c>
      <c r="C32" s="84" t="str">
        <f ca="1"/>
        <v>BMU</v>
      </c>
      <c r="D32" s="219" t="str">
        <f ca="1"/>
        <v>NAC           North America</v>
      </c>
      <c r="E32" s="219" t="str">
        <f ca="1"/>
        <v>NA</v>
      </c>
      <c r="F32" s="190" t="str">
        <f t="shared" ca="1" si="3"/>
        <v/>
      </c>
      <c r="G32" s="80">
        <f>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0</v>
      </c>
      <c r="H32" s="80" t="e" cm="1">
        <f t="array" ref="H32">IF(
    SUM(IF(
            ISNUMBER(
                IF(
                    $M$4:$V$4,
                    (M32:V32),
                    "")),
            1,
            0))
        =0,
    NA(),
    IF(
        Parameters!$D$15=1,
        IF(
            SUM(--(ISNUMBER(IF($M$4:$V$4=1,(M32:V32),""))))&gt;0,
            MAX(IF(
                ISNUMBER(M32:V32),
                IF(
                    M$4:V$4=1,
                    M32:V32,
                    ""),
                "")),
            MAX(IF(
                ISNUMBER(M32:V32),
                IF(
                    M$4:V$4=2,
                    M32:V32,
                    ""),
                ""))
        ),
        IF(
            Parameters!$D$16=1,
            IFERROR(
                AVERAGE(IF(
                    ISNUMBER(M32:V32),
                    IF(
                        M$4:V$4=1,
                        M32:V32,
                        ""),
                    "")),
                AVERAGE(IF(
                    ISNUMBER(M32:V32),
                    IF(
                        M$4:V$4=2,
                        M32:V32,
                        ""),
                    ""))
            ),
            IF(
                Parameters!$D$17=1,
                IFERROR(
                    IF(
                        OR(
                            IF(
                                ISNUMBER(M32:V32),
                                IF(
                                    M$4:V$4=1,
                                    M32:V32,
                                    ""),
                                "")
                            =0),
                        0,
                        GEOMEAN(IF(
                            ISNUMBER(M32:V32),
                            IF(
                                M$4:V$4=1,
                                M32:V32,
                                ""),
                            ""))
                    ),
                    IF(
                        OR(IF(
                            ISNUMBER(M32:V32),
                            IF(
                                M$4:V$4=2,
                                M32:V32,
                                ""),
                            "")
                            =0),
                        0,
                        GEOMEAN(IF(
                            ISNUMBER(M32:V32),
                            IF(
                                M$4:V$4=2,
                                M32:V32,
                                ""),
                            "")))
                )
            )
        )
    )
)</f>
        <v>#N/A</v>
      </c>
      <c r="I32" s="191" cm="1">
        <f t="array" ref="I32">IF(
    SUM(IF(
            ISNUMBER(
                IF(
                    $M$5:$V$5,
                    (M32:V32),
                    "")),
            1,
            0))
        =0,
    NA(),
    IF(
        Parameters!$D$15=1,
        IF(
            SUM(--(ISNUMBER(IF($M$5:$V$5=1,(M32:V32),""))))&gt;0,
            MAX(IF(
                ISNUMBER(M32:V32),
                IF(
                    M$5:V$5=1,
                    M32:V32,
                    ""),
                "")),
            MAX(IF(
                ISNUMBER(M32:V32),
                IF(
                    M$5:V$5=2,
                    M32:V32,
                    ""),
                ""))
        ),
        IF(
            Parameters!$D$16=1,
            IFERROR(
                AVERAGE(IF(
                    ISNUMBER(M32:V32),
                    IF(
                        M$5:V$5=1,
                        M32:V32,
                        ""),
                    "")),
                AVERAGE(IF(
                    ISNUMBER(M32:V32),
                    IF(
                        M$5:V$5=2,
                        M32:V32,
                        ""),
                    ""))
            ),
            IF(
                Parameters!$D$17=1,
                IFERROR(
                    IF(
                        OR(
                            IF(
                                ISNUMBER(M32:V32),
                                IF(
                                    M$5:V$5=1,
                                    M32:V32,
                                    ""),
                                "")
                            =0),
                        0,
                        GEOMEAN(IF(
                            ISNUMBER(M32:V32),
                            IF(
                                M$5:V$5=1,
                                M32:V32,
                                ""),
                            ""))
                    ),
                    IF(
                        OR(IF(
                            ISNUMBER(M32:V32),
                            IF(
                                M$5:V$5=2,
                                M32:V32,
                                ""),
                            "")
                            =0),
                        0,
                        GEOMEAN(IF(
                            ISNUMBER(M32:V32),
                            IF(
                                M$5:V$5=2,
                                M32:V32,
                                ""),
                            "")))
                )
            )
        )
    )
)</f>
        <v>0</v>
      </c>
      <c r="J32" s="242" t="s">
        <v>409</v>
      </c>
      <c r="K32" s="242">
        <v>45672</v>
      </c>
      <c r="L32" s="91" t="s">
        <v>670</v>
      </c>
      <c r="M32" s="192" t="s">
        <v>409</v>
      </c>
      <c r="N32" s="192" t="s">
        <v>409</v>
      </c>
      <c r="O32" s="192">
        <v>0</v>
      </c>
      <c r="P32" s="192">
        <v>0</v>
      </c>
      <c r="Q32" s="192">
        <v>0</v>
      </c>
      <c r="R32" s="192" t="s">
        <v>409</v>
      </c>
      <c r="S32" s="192" t="s">
        <v>409</v>
      </c>
      <c r="T32" s="192" t="s">
        <v>409</v>
      </c>
      <c r="U32" s="192">
        <v>0</v>
      </c>
      <c r="V32" s="192" t="s">
        <v>409</v>
      </c>
      <c r="W32" s="192">
        <v>0</v>
      </c>
      <c r="X32" s="192" t="s">
        <v>409</v>
      </c>
      <c r="Y32" s="192"/>
      <c r="Z32" s="192"/>
      <c r="AA32" s="80"/>
      <c r="AB32" s="80"/>
      <c r="AC32" s="80"/>
    </row>
    <row r="33" spans="1:29" x14ac:dyDescent="0.2">
      <c r="A33" s="84">
        <v>26</v>
      </c>
      <c r="B33" s="84" t="str">
        <f ca="1"/>
        <v>Bolivia</v>
      </c>
      <c r="C33" s="84" t="str">
        <f ca="1"/>
        <v>BOL</v>
      </c>
      <c r="D33" s="219" t="str">
        <f ca="1"/>
        <v>LCN           Latin America &amp; Caribbean</v>
      </c>
      <c r="E33" s="219" t="str">
        <f ca="1"/>
        <v>IBRD</v>
      </c>
      <c r="F33" s="190" t="str">
        <f t="shared" ca="1" si="3"/>
        <v/>
      </c>
      <c r="G33" s="80">
        <f>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0</v>
      </c>
      <c r="H33" s="80" cm="1">
        <f t="array" ref="H33">IF(
    SUM(IF(
            ISNUMBER(
                IF(
                    $M$4:$V$4,
                    (M33:V33),
                    "")),
            1,
            0))
        =0,
    NA(),
    IF(
        Parameters!$D$15=1,
        IF(
            SUM(--(ISNUMBER(IF($M$4:$V$4=1,(M33:V33),""))))&gt;0,
            MAX(IF(
                ISNUMBER(M33:V33),
                IF(
                    M$4:V$4=1,
                    M33:V33,
                    ""),
                "")),
            MAX(IF(
                ISNUMBER(M33:V33),
                IF(
                    M$4:V$4=2,
                    M33:V33,
                    ""),
                ""))
        ),
        IF(
            Parameters!$D$16=1,
            IFERROR(
                AVERAGE(IF(
                    ISNUMBER(M33:V33),
                    IF(
                        M$4:V$4=1,
                        M33:V33,
                        ""),
                    "")),
                AVERAGE(IF(
                    ISNUMBER(M33:V33),
                    IF(
                        M$4:V$4=2,
                        M33:V33,
                        ""),
                    ""))
            ),
            IF(
                Parameters!$D$17=1,
                IFERROR(
                    IF(
                        OR(
                            IF(
                                ISNUMBER(M33:V33),
                                IF(
                                    M$4:V$4=1,
                                    M33:V33,
                                    ""),
                                "")
                            =0),
                        0,
                        GEOMEAN(IF(
                            ISNUMBER(M33:V33),
                            IF(
                                M$4:V$4=1,
                                M33:V33,
                                ""),
                            ""))
                    ),
                    IF(
                        OR(IF(
                            ISNUMBER(M33:V33),
                            IF(
                                M$4:V$4=2,
                                M33:V33,
                                ""),
                            "")
                            =0),
                        0,
                        GEOMEAN(IF(
                            ISNUMBER(M33:V33),
                            IF(
                                M$4:V$4=2,
                                M33:V33,
                                ""),
                            "")))
                )
            )
        )
    )
)</f>
        <v>6.1666666666666599</v>
      </c>
      <c r="I33" s="191" cm="1">
        <f t="array" ref="I33">IF(
    SUM(IF(
            ISNUMBER(
                IF(
                    $M$5:$V$5,
                    (M33:V33),
                    "")),
            1,
            0))
        =0,
    NA(),
    IF(
        Parameters!$D$15=1,
        IF(
            SUM(--(ISNUMBER(IF($M$5:$V$5=1,(M33:V33),""))))&gt;0,
            MAX(IF(
                ISNUMBER(M33:V33),
                IF(
                    M$5:V$5=1,
                    M33:V33,
                    ""),
                "")),
            MAX(IF(
                ISNUMBER(M33:V33),
                IF(
                    M$5:V$5=2,
                    M33:V33,
                    ""),
                ""))
        ),
        IF(
            Parameters!$D$16=1,
            IFERROR(
                AVERAGE(IF(
                    ISNUMBER(M33:V33),
                    IF(
                        M$5:V$5=1,
                        M33:V33,
                        ""),
                    "")),
                AVERAGE(IF(
                    ISNUMBER(M33:V33),
                    IF(
                        M$5:V$5=2,
                        M33:V33,
                        ""),
                    ""))
            ),
            IF(
                Parameters!$D$17=1,
                IFERROR(
                    IF(
                        OR(
                            IF(
                                ISNUMBER(M33:V33),
                                IF(
                                    M$5:V$5=1,
                                    M33:V33,
                                    ""),
                                "")
                            =0),
                        0,
                        GEOMEAN(IF(
                            ISNUMBER(M33:V33),
                            IF(
                                M$5:V$5=1,
                                M33:V33,
                                ""),
                            ""))
                    ),
                    IF(
                        OR(IF(
                            ISNUMBER(M33:V33),
                            IF(
                                M$5:V$5=2,
                                M33:V33,
                                ""),
                            "")
                            =0),
                        0,
                        GEOMEAN(IF(
                            ISNUMBER(M33:V33),
                            IF(
                                M$5:V$5=2,
                                M33:V33,
                                ""),
                            "")))
                )
            )
        )
    )
)</f>
        <v>0</v>
      </c>
      <c r="J33" s="242">
        <v>46281</v>
      </c>
      <c r="K33" s="242">
        <v>45550</v>
      </c>
      <c r="L33" s="91" t="s">
        <v>48</v>
      </c>
      <c r="M33" s="192">
        <v>6.1666666666666599</v>
      </c>
      <c r="N33" s="192" t="s">
        <v>409</v>
      </c>
      <c r="O33" s="192">
        <v>0</v>
      </c>
      <c r="P33" s="192">
        <v>0</v>
      </c>
      <c r="Q33" s="192">
        <v>0</v>
      </c>
      <c r="R33" s="192" t="s">
        <v>409</v>
      </c>
      <c r="S33" s="192">
        <v>4.7</v>
      </c>
      <c r="T33" s="192" t="s">
        <v>409</v>
      </c>
      <c r="U33" s="192">
        <v>0</v>
      </c>
      <c r="V33" s="192" t="s">
        <v>409</v>
      </c>
      <c r="W33" s="192">
        <v>0</v>
      </c>
      <c r="X33" s="192" t="s">
        <v>409</v>
      </c>
      <c r="Y33" s="192"/>
      <c r="Z33" s="192"/>
      <c r="AA33" s="80"/>
      <c r="AB33" s="80"/>
      <c r="AC33" s="80"/>
    </row>
    <row r="34" spans="1:29" x14ac:dyDescent="0.2">
      <c r="A34" s="84">
        <v>27</v>
      </c>
      <c r="B34" s="84" t="str">
        <f ca="1"/>
        <v>Brazil</v>
      </c>
      <c r="C34" s="84" t="str">
        <f ca="1"/>
        <v>BRA</v>
      </c>
      <c r="D34" s="219" t="str">
        <f ca="1"/>
        <v>LCN           Latin America &amp; Caribbean</v>
      </c>
      <c r="E34" s="219" t="str">
        <f ca="1"/>
        <v>IBRD</v>
      </c>
      <c r="F34" s="190" t="str">
        <f t="shared" ca="1" si="3"/>
        <v/>
      </c>
      <c r="G34" s="80">
        <f>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0</v>
      </c>
      <c r="H34" s="80" cm="1">
        <f t="array" ref="H34">IF(
    SUM(IF(
            ISNUMBER(
                IF(
                    $M$4:$V$4,
                    (M34:V34),
                    "")),
            1,
            0))
        =0,
    NA(),
    IF(
        Parameters!$D$15=1,
        IF(
            SUM(--(ISNUMBER(IF($M$4:$V$4=1,(M34:V34),""))))&gt;0,
            MAX(IF(
                ISNUMBER(M34:V34),
                IF(
                    M$4:V$4=1,
                    M34:V34,
                    ""),
                "")),
            MAX(IF(
                ISNUMBER(M34:V34),
                IF(
                    M$4:V$4=2,
                    M34:V34,
                    ""),
                ""))
        ),
        IF(
            Parameters!$D$16=1,
            IFERROR(
                AVERAGE(IF(
                    ISNUMBER(M34:V34),
                    IF(
                        M$4:V$4=1,
                        M34:V34,
                        ""),
                    "")),
                AVERAGE(IF(
                    ISNUMBER(M34:V34),
                    IF(
                        M$4:V$4=2,
                        M34:V34,
                        ""),
                    ""))
            ),
            IF(
                Parameters!$D$17=1,
                IFERROR(
                    IF(
                        OR(
                            IF(
                                ISNUMBER(M34:V34),
                                IF(
                                    M$4:V$4=1,
                                    M34:V34,
                                    ""),
                                "")
                            =0),
                        0,
                        GEOMEAN(IF(
                            ISNUMBER(M34:V34),
                            IF(
                                M$4:V$4=1,
                                M34:V34,
                                ""),
                            ""))
                    ),
                    IF(
                        OR(IF(
                            ISNUMBER(M34:V34),
                            IF(
                                M$4:V$4=2,
                                M34:V34,
                                ""),
                            "")
                            =0),
                        0,
                        GEOMEAN(IF(
                            ISNUMBER(M34:V34),
                            IF(
                                M$4:V$4=2,
                                M34:V34,
                                ""),
                            "")))
                )
            )
        )
    )
)</f>
        <v>5.1666666666666599</v>
      </c>
      <c r="I34" s="191" cm="1">
        <f t="array" ref="I34">IF(
    SUM(IF(
            ISNUMBER(
                IF(
                    $M$5:$V$5,
                    (M34:V34),
                    "")),
            1,
            0))
        =0,
    NA(),
    IF(
        Parameters!$D$15=1,
        IF(
            SUM(--(ISNUMBER(IF($M$5:$V$5=1,(M34:V34),""))))&gt;0,
            MAX(IF(
                ISNUMBER(M34:V34),
                IF(
                    M$5:V$5=1,
                    M34:V34,
                    ""),
                "")),
            MAX(IF(
                ISNUMBER(M34:V34),
                IF(
                    M$5:V$5=2,
                    M34:V34,
                    ""),
                ""))
        ),
        IF(
            Parameters!$D$16=1,
            IFERROR(
                AVERAGE(IF(
                    ISNUMBER(M34:V34),
                    IF(
                        M$5:V$5=1,
                        M34:V34,
                        ""),
                    "")),
                AVERAGE(IF(
                    ISNUMBER(M34:V34),
                    IF(
                        M$5:V$5=2,
                        M34:V34,
                        ""),
                    ""))
            ),
            IF(
                Parameters!$D$17=1,
                IFERROR(
                    IF(
                        OR(
                            IF(
                                ISNUMBER(M34:V34),
                                IF(
                                    M$5:V$5=1,
                                    M34:V34,
                                    ""),
                                "")
                            =0),
                        0,
                        GEOMEAN(IF(
                            ISNUMBER(M34:V34),
                            IF(
                                M$5:V$5=1,
                                M34:V34,
                                ""),
                            ""))
                    ),
                    IF(
                        OR(IF(
                            ISNUMBER(M34:V34),
                            IF(
                                M$5:V$5=2,
                                M34:V34,
                                ""),
                            "")
                            =0),
                        0,
                        GEOMEAN(IF(
                            ISNUMBER(M34:V34),
                            IF(
                                M$5:V$5=2,
                                M34:V34,
                                ""),
                            "")))
                )
            )
        )
    )
)</f>
        <v>0</v>
      </c>
      <c r="J34" s="242">
        <v>46281</v>
      </c>
      <c r="K34" s="242">
        <v>45719</v>
      </c>
      <c r="L34" s="91" t="s">
        <v>50</v>
      </c>
      <c r="M34" s="192">
        <v>5.1666666666666599</v>
      </c>
      <c r="N34" s="192" t="s">
        <v>409</v>
      </c>
      <c r="O34" s="192">
        <v>0</v>
      </c>
      <c r="P34" s="192">
        <v>0</v>
      </c>
      <c r="Q34" s="192">
        <v>0</v>
      </c>
      <c r="R34" s="192" t="s">
        <v>409</v>
      </c>
      <c r="S34" s="192">
        <v>4.0999999999999996</v>
      </c>
      <c r="T34" s="192" t="s">
        <v>409</v>
      </c>
      <c r="U34" s="192">
        <v>0</v>
      </c>
      <c r="V34" s="192" t="s">
        <v>409</v>
      </c>
      <c r="W34" s="192">
        <v>0.13597733711048099</v>
      </c>
      <c r="X34" s="192" t="s">
        <v>409</v>
      </c>
      <c r="Y34" s="192"/>
      <c r="Z34" s="192"/>
      <c r="AA34" s="80"/>
      <c r="AB34" s="80"/>
      <c r="AC34" s="80"/>
    </row>
    <row r="35" spans="1:29" x14ac:dyDescent="0.2">
      <c r="A35" s="84">
        <v>28</v>
      </c>
      <c r="B35" s="84" t="str">
        <f ca="1"/>
        <v>Barbados</v>
      </c>
      <c r="C35" s="84" t="str">
        <f ca="1"/>
        <v>BRB</v>
      </c>
      <c r="D35" s="219" t="str">
        <f ca="1"/>
        <v>LCN           Latin America &amp; Caribbean</v>
      </c>
      <c r="E35" s="219" t="str">
        <f ca="1"/>
        <v>NA</v>
      </c>
      <c r="F35" s="190" t="str">
        <f t="shared" ca="1" si="3"/>
        <v/>
      </c>
      <c r="G35" s="80">
        <f>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0</v>
      </c>
      <c r="H35" s="80" cm="1">
        <f t="array" ref="H35">IF(
    SUM(IF(
            ISNUMBER(
                IF(
                    $M$4:$V$4,
                    (M35:V35),
                    "")),
            1,
            0))
        =0,
    NA(),
    IF(
        Parameters!$D$15=1,
        IF(
            SUM(--(ISNUMBER(IF($M$4:$V$4=1,(M35:V35),""))))&gt;0,
            MAX(IF(
                ISNUMBER(M35:V35),
                IF(
                    M$4:V$4=1,
                    M35:V35,
                    ""),
                "")),
            MAX(IF(
                ISNUMBER(M35:V35),
                IF(
                    M$4:V$4=2,
                    M35:V35,
                    ""),
                ""))
        ),
        IF(
            Parameters!$D$16=1,
            IFERROR(
                AVERAGE(IF(
                    ISNUMBER(M35:V35),
                    IF(
                        M$4:V$4=1,
                        M35:V35,
                        ""),
                    "")),
                AVERAGE(IF(
                    ISNUMBER(M35:V35),
                    IF(
                        M$4:V$4=2,
                        M35:V35,
                        ""),
                    ""))
            ),
            IF(
                Parameters!$D$17=1,
                IFERROR(
                    IF(
                        OR(
                            IF(
                                ISNUMBER(M35:V35),
                                IF(
                                    M$4:V$4=1,
                                    M35:V35,
                                    ""),
                                "")
                            =0),
                        0,
                        GEOMEAN(IF(
                            ISNUMBER(M35:V35),
                            IF(
                                M$4:V$4=1,
                                M35:V35,
                                ""),
                            ""))
                    ),
                    IF(
                        OR(IF(
                            ISNUMBER(M35:V35),
                            IF(
                                M$4:V$4=2,
                                M35:V35,
                                ""),
                            "")
                            =0),
                        0,
                        GEOMEAN(IF(
                            ISNUMBER(M35:V35),
                            IF(
                                M$4:V$4=2,
                                M35:V35,
                                ""),
                            "")))
                )
            )
        )
    )
)</f>
        <v>5.6666666666666599</v>
      </c>
      <c r="I35" s="191" cm="1">
        <f t="array" ref="I35">IF(
    SUM(IF(
            ISNUMBER(
                IF(
                    $M$5:$V$5,
                    (M35:V35),
                    "")),
            1,
            0))
        =0,
    NA(),
    IF(
        Parameters!$D$15=1,
        IF(
            SUM(--(ISNUMBER(IF($M$5:$V$5=1,(M35:V35),""))))&gt;0,
            MAX(IF(
                ISNUMBER(M35:V35),
                IF(
                    M$5:V$5=1,
                    M35:V35,
                    ""),
                "")),
            MAX(IF(
                ISNUMBER(M35:V35),
                IF(
                    M$5:V$5=2,
                    M35:V35,
                    ""),
                ""))
        ),
        IF(
            Parameters!$D$16=1,
            IFERROR(
                AVERAGE(IF(
                    ISNUMBER(M35:V35),
                    IF(
                        M$5:V$5=1,
                        M35:V35,
                        ""),
                    "")),
                AVERAGE(IF(
                    ISNUMBER(M35:V35),
                    IF(
                        M$5:V$5=2,
                        M35:V35,
                        ""),
                    ""))
            ),
            IF(
                Parameters!$D$17=1,
                IFERROR(
                    IF(
                        OR(
                            IF(
                                ISNUMBER(M35:V35),
                                IF(
                                    M$5:V$5=1,
                                    M35:V35,
                                    ""),
                                "")
                            =0),
                        0,
                        GEOMEAN(IF(
                            ISNUMBER(M35:V35),
                            IF(
                                M$5:V$5=1,
                                M35:V35,
                                ""),
                            ""))
                    ),
                    IF(
                        OR(IF(
                            ISNUMBER(M35:V35),
                            IF(
                                M$5:V$5=2,
                                M35:V35,
                                ""),
                            "")
                            =0),
                        0,
                        GEOMEAN(IF(
                            ISNUMBER(M35:V35),
                            IF(
                                M$5:V$5=2,
                                M35:V35,
                                ""),
                            "")))
                )
            )
        )
    )
)</f>
        <v>0</v>
      </c>
      <c r="J35" s="242">
        <v>46281</v>
      </c>
      <c r="K35" s="242">
        <v>45731</v>
      </c>
      <c r="L35" s="91" t="s">
        <v>52</v>
      </c>
      <c r="M35" s="192">
        <v>5.6666666666666599</v>
      </c>
      <c r="N35" s="192" t="s">
        <v>409</v>
      </c>
      <c r="O35" s="192">
        <v>0</v>
      </c>
      <c r="P35" s="192">
        <v>0</v>
      </c>
      <c r="Q35" s="192">
        <v>0</v>
      </c>
      <c r="R35" s="192" t="s">
        <v>409</v>
      </c>
      <c r="S35" s="192">
        <v>4.4000000000000004</v>
      </c>
      <c r="T35" s="192" t="s">
        <v>409</v>
      </c>
      <c r="U35" s="192">
        <v>0</v>
      </c>
      <c r="V35" s="192" t="s">
        <v>409</v>
      </c>
      <c r="W35" s="192">
        <v>0</v>
      </c>
      <c r="X35" s="192" t="s">
        <v>409</v>
      </c>
      <c r="Y35" s="192"/>
      <c r="Z35" s="192"/>
      <c r="AA35" s="80"/>
      <c r="AB35" s="80"/>
      <c r="AC35" s="80"/>
    </row>
    <row r="36" spans="1:29" x14ac:dyDescent="0.2">
      <c r="A36" s="84">
        <v>29</v>
      </c>
      <c r="B36" s="84" t="str">
        <f ca="1"/>
        <v>Brunei Darussalam</v>
      </c>
      <c r="C36" s="84" t="str">
        <f ca="1"/>
        <v>BRN</v>
      </c>
      <c r="D36" s="219" t="str">
        <f ca="1"/>
        <v>EAS           East Asia &amp; Pacific</v>
      </c>
      <c r="E36" s="219" t="str">
        <f ca="1"/>
        <v>NA</v>
      </c>
      <c r="F36" s="190" t="str">
        <f t="shared" ca="1" si="3"/>
        <v/>
      </c>
      <c r="G36" s="80">
        <f>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$M$4:$V$4,
                    (M36:V36),
                    "")),
            1,
            0))
        =0,
    NA(),
    IF(
        Parameters!$D$15=1,
        IF(
            SUM(--(ISNUMBER(IF($M$4:$V$4=1,(M36:V36),""))))&gt;0,
            MAX(IF(
                ISNUMBER(M36:V36),
                IF(
                    M$4:V$4=1,
                    M36:V36,
                    ""),
                "")),
            MAX(IF(
                ISNUMBER(M36:V36),
                IF(
                    M$4:V$4=2,
                    M36:V36,
                    ""),
                ""))
        ),
        IF(
            Parameters!$D$16=1,
            IFERROR(
                AVERAGE(IF(
                    ISNUMBER(M36:V36),
                    IF(
                        M$4:V$4=1,
                        M36:V36,
                        ""),
                    "")),
                AVERAGE(IF(
                    ISNUMBER(M36:V36),
                    IF(
                        M$4:V$4=2,
                        M36:V36,
                        ""),
                    ""))
            ),
            IF(
                Parameters!$D$17=1,
                IFERROR(
                    IF(
                        OR(
                            IF(
                                ISNUMBER(M36:V36),
                                IF(
                                    M$4:V$4=1,
                                    M36:V36,
                                    ""),
                                "")
                            =0),
                        0,
                        GEOMEAN(IF(
                            ISNUMBER(M36:V36),
                            IF(
                                M$4:V$4=1,
                                M36:V36,
                                ""),
                            ""))
                    ),
                    IF(
                        OR(IF(
                            ISNUMBER(M36:V36),
                            IF(
                                M$4:V$4=2,
                                M36:V36,
                                ""),
                            "")
                            =0),
                        0,
                        GEOMEAN(IF(
                            ISNUMBER(M36:V36),
                            IF(
                                M$4:V$4=2,
                                M36:V36,
                                ""),
                            "")))
                )
            )
        )
    )
)</f>
        <v>2.9999999999999898</v>
      </c>
      <c r="I36" s="191" cm="1">
        <f t="array" ref="I36">IF(
    SUM(IF(
            ISNUMBER(
                IF(
                    $M$5:$V$5,
                    (M36:V36),
                    "")),
            1,
            0))
        =0,
    NA(),
    IF(
        Parameters!$D$15=1,
        IF(
            SUM(--(ISNUMBER(IF($M$5:$V$5=1,(M36:V36),""))))&gt;0,
            MAX(IF(
                ISNUMBER(M36:V36),
                IF(
                    M$5:V$5=1,
                    M36:V36,
                    ""),
                "")),
            MAX(IF(
                ISNUMBER(M36:V36),
                IF(
                    M$5:V$5=2,
                    M36:V36,
                    ""),
                ""))
        ),
        IF(
            Parameters!$D$16=1,
            IFERROR(
                AVERAGE(IF(
                    ISNUMBER(M36:V36),
                    IF(
                        M$5:V$5=1,
                        M36:V36,
                        ""),
                    "")),
                AVERAGE(IF(
                    ISNUMBER(M36:V36),
                    IF(
                        M$5:V$5=2,
                        M36:V36,
                        ""),
                    ""))
            ),
            IF(
                Parameters!$D$17=1,
                IFERROR(
                    IF(
                        OR(
                            IF(
                                ISNUMBER(M36:V36),
                                IF(
                                    M$5:V$5=1,
                                    M36:V36,
                                    ""),
                                "")
                            =0),
                        0,
                        GEOMEAN(IF(
                            ISNUMBER(M36:V36),
                            IF(
                                M$5:V$5=1,
                                M36:V36,
                                ""),
                            ""))
                    ),
                    IF(
                        OR(IF(
                            ISNUMBER(M36:V36),
                            IF(
                                M$5:V$5=2,
                                M36:V36,
                                ""),
                            "")
                            =0),
                        0,
                        GEOMEAN(IF(
                            ISNUMBER(M36:V36),
                            IF(
                                M$5:V$5=2,
                                M36:V36,
                                ""),
                            "")))
                )
            )
        )
    )
)</f>
        <v>0</v>
      </c>
      <c r="J36" s="242">
        <v>46281</v>
      </c>
      <c r="K36" s="242">
        <v>45731</v>
      </c>
      <c r="L36" s="91" t="s">
        <v>54</v>
      </c>
      <c r="M36" s="192">
        <v>2.9999999999999898</v>
      </c>
      <c r="N36" s="192" t="s">
        <v>409</v>
      </c>
      <c r="O36" s="192">
        <v>0</v>
      </c>
      <c r="P36" s="192">
        <v>0</v>
      </c>
      <c r="Q36" s="192">
        <v>0</v>
      </c>
      <c r="R36" s="192" t="s">
        <v>409</v>
      </c>
      <c r="S36" s="192">
        <v>2.8</v>
      </c>
      <c r="T36" s="192" t="s">
        <v>409</v>
      </c>
      <c r="U36" s="192">
        <v>0</v>
      </c>
      <c r="V36" s="192" t="s">
        <v>409</v>
      </c>
      <c r="W36" s="192">
        <v>0</v>
      </c>
      <c r="X36" s="192" t="s">
        <v>409</v>
      </c>
      <c r="Y36" s="192"/>
      <c r="Z36" s="192"/>
      <c r="AA36" s="80"/>
      <c r="AB36" s="80"/>
      <c r="AC36" s="80"/>
    </row>
    <row r="37" spans="1:29" x14ac:dyDescent="0.2">
      <c r="A37" s="84">
        <v>30</v>
      </c>
      <c r="B37" s="84" t="str">
        <f ca="1"/>
        <v>Bhutan</v>
      </c>
      <c r="C37" s="84" t="str">
        <f ca="1"/>
        <v>BTN</v>
      </c>
      <c r="D37" s="219" t="str">
        <f ca="1"/>
        <v>SAS           South Asia</v>
      </c>
      <c r="E37" s="219" t="str">
        <f ca="1"/>
        <v>IDA</v>
      </c>
      <c r="F37" s="190" t="str">
        <f t="shared" ca="1" si="3"/>
        <v/>
      </c>
      <c r="G37" s="80">
        <f>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0</v>
      </c>
      <c r="H37" s="80" cm="1">
        <f t="array" ref="H37">IF(
    SUM(IF(
            ISNUMBER(
                IF(
                    $M$4:$V$4,
                    (M37:V37),
                    "")),
            1,
            0))
        =0,
    NA(),
    IF(
        Parameters!$D$15=1,
        IF(
            SUM(--(ISNUMBER(IF($M$4:$V$4=1,(M37:V37),""))))&gt;0,
            MAX(IF(
                ISNUMBER(M37:V37),
                IF(
                    M$4:V$4=1,
                    M37:V37,
                    ""),
                "")),
            MAX(IF(
                ISNUMBER(M37:V37),
                IF(
                    M$4:V$4=2,
                    M37:V37,
                    ""),
                ""))
        ),
        IF(
            Parameters!$D$16=1,
            IFERROR(
                AVERAGE(IF(
                    ISNUMBER(M37:V37),
                    IF(
                        M$4:V$4=1,
                        M37:V37,
                        ""),
                    "")),
                AVERAGE(IF(
                    ISNUMBER(M37:V37),
                    IF(
                        M$4:V$4=2,
                        M37:V37,
                        ""),
                    ""))
            ),
            IF(
                Parameters!$D$17=1,
                IFERROR(
                    IF(
                        OR(
                            IF(
                                ISNUMBER(M37:V37),
                                IF(
                                    M$4:V$4=1,
                                    M37:V37,
                                    ""),
                                "")
                            =0),
                        0,
                        GEOMEAN(IF(
                            ISNUMBER(M37:V37),
                            IF(
                                M$4:V$4=1,
                                M37:V37,
                                ""),
                            ""))
                    ),
                    IF(
                        OR(IF(
                            ISNUMBER(M37:V37),
                            IF(
                                M$4:V$4=2,
                                M37:V37,
                                ""),
                            "")
                            =0),
                        0,
                        GEOMEAN(IF(
                            ISNUMBER(M37:V37),
                            IF(
                                M$4:V$4=2,
                                M37:V37,
                                ""),
                            "")))
                )
            )
        )
    )
)</f>
        <v>2.9999999999999898</v>
      </c>
      <c r="I37" s="191" cm="1">
        <f t="array" ref="I37">IF(
    SUM(IF(
            ISNUMBER(
                IF(
                    $M$5:$V$5,
                    (M37:V37),
                    "")),
            1,
            0))
        =0,
    NA(),
    IF(
        Parameters!$D$15=1,
        IF(
            SUM(--(ISNUMBER(IF($M$5:$V$5=1,(M37:V37),""))))&gt;0,
            MAX(IF(
                ISNUMBER(M37:V37),
                IF(
                    M$5:V$5=1,
                    M37:V37,
                    ""),
                "")),
            MAX(IF(
                ISNUMBER(M37:V37),
                IF(
                    M$5:V$5=2,
                    M37:V37,
                    ""),
                ""))
        ),
        IF(
            Parameters!$D$16=1,
            IFERROR(
                AVERAGE(IF(
                    ISNUMBER(M37:V37),
                    IF(
                        M$5:V$5=1,
                        M37:V37,
                        ""),
                    "")),
                AVERAGE(IF(
                    ISNUMBER(M37:V37),
                    IF(
                        M$5:V$5=2,
                        M37:V37,
                        ""),
                    ""))
            ),
            IF(
                Parameters!$D$17=1,
                IFERROR(
                    IF(
                        OR(
                            IF(
                                ISNUMBER(M37:V37),
                                IF(
                                    M$5:V$5=1,
                                    M37:V37,
                                    ""),
                                "")
                            =0),
                        0,
                        GEOMEAN(IF(
                            ISNUMBER(M37:V37),
                            IF(
                                M$5:V$5=1,
                                M37:V37,
                                ""),
                            ""))
                    ),
                    IF(
                        OR(IF(
                            ISNUMBER(M37:V37),
                            IF(
                                M$5:V$5=2,
                                M37:V37,
                                ""),
                            "")
                            =0),
                        0,
                        GEOMEAN(IF(
                            ISNUMBER(M37:V37),
                            IF(
                                M$5:V$5=2,
                                M37:V37,
                                ""),
                            "")))
                )
            )
        )
    )
)</f>
        <v>0</v>
      </c>
      <c r="J37" s="242">
        <v>46281</v>
      </c>
      <c r="K37" s="242">
        <v>45306</v>
      </c>
      <c r="L37" s="91" t="s">
        <v>56</v>
      </c>
      <c r="M37" s="192">
        <v>2.9999999999999898</v>
      </c>
      <c r="N37" s="192" t="s">
        <v>409</v>
      </c>
      <c r="O37" s="192">
        <v>0</v>
      </c>
      <c r="P37" s="192">
        <v>0</v>
      </c>
      <c r="Q37" s="192">
        <v>0</v>
      </c>
      <c r="R37" s="192" t="s">
        <v>409</v>
      </c>
      <c r="S37" s="192">
        <v>2.8</v>
      </c>
      <c r="T37" s="192" t="s">
        <v>409</v>
      </c>
      <c r="U37" s="192">
        <v>0</v>
      </c>
      <c r="V37" s="192" t="s">
        <v>409</v>
      </c>
      <c r="W37" s="192">
        <v>0</v>
      </c>
      <c r="X37" s="192" t="s">
        <v>409</v>
      </c>
      <c r="Y37" s="192"/>
      <c r="Z37" s="192"/>
      <c r="AA37" s="80"/>
      <c r="AB37" s="80"/>
      <c r="AC37" s="80"/>
    </row>
    <row r="38" spans="1:29" x14ac:dyDescent="0.2">
      <c r="A38" s="84">
        <v>31</v>
      </c>
      <c r="B38" s="84" t="str">
        <f ca="1"/>
        <v>Botswana</v>
      </c>
      <c r="C38" s="84" t="str">
        <f ca="1"/>
        <v>BWA</v>
      </c>
      <c r="D38" s="219" t="str">
        <f ca="1"/>
        <v>SSF           Sub-Saharan Africa</v>
      </c>
      <c r="E38" s="219" t="str">
        <f ca="1"/>
        <v>IBRD</v>
      </c>
      <c r="F38" s="190" t="str">
        <f t="shared" ca="1" si="3"/>
        <v/>
      </c>
      <c r="G38" s="80">
        <f>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0</v>
      </c>
      <c r="H38" s="80" cm="1">
        <f t="array" ref="H38">IF(
    SUM(IF(
            ISNUMBER(
                IF(
                    $M$4:$V$4,
                    (M38:V38),
                    "")),
            1,
            0))
        =0,
    NA(),
    IF(
        Parameters!$D$15=1,
        IF(
            SUM(--(ISNUMBER(IF($M$4:$V$4=1,(M38:V38),""))))&gt;0,
            MAX(IF(
                ISNUMBER(M38:V38),
                IF(
                    M$4:V$4=1,
                    M38:V38,
                    ""),
                "")),
            MAX(IF(
                ISNUMBER(M38:V38),
                IF(
                    M$4:V$4=2,
                    M38:V38,
                    ""),
                ""))
        ),
        IF(
            Parameters!$D$16=1,
            IFERROR(
                AVERAGE(IF(
                    ISNUMBER(M38:V38),
                    IF(
                        M$4:V$4=1,
                        M38:V38,
                        ""),
                    "")),
                AVERAGE(IF(
                    ISNUMBER(M38:V38),
                    IF(
                        M$4:V$4=2,
                        M38:V38,
                        ""),
                    ""))
            ),
            IF(
                Parameters!$D$17=1,
                IFERROR(
                    IF(
                        OR(
                            IF(
                                ISNUMBER(M38:V38),
                                IF(
                                    M$4:V$4=1,
                                    M38:V38,
                                    ""),
                                "")
                            =0),
                        0,
                        GEOMEAN(IF(
                            ISNUMBER(M38:V38),
                            IF(
                                M$4:V$4=1,
                                M38:V38,
                                ""),
                            ""))
                    ),
                    IF(
                        OR(IF(
                            ISNUMBER(M38:V38),
                            IF(
                                M$4:V$4=2,
                                M38:V38,
                                ""),
                            "")
                            =0),
                        0,
                        GEOMEAN(IF(
                            ISNUMBER(M38:V38),
                            IF(
                                M$4:V$4=2,
                                M38:V38,
                                ""),
                            "")))
                )
            )
        )
    )
)</f>
        <v>2</v>
      </c>
      <c r="I38" s="191" cm="1">
        <f t="array" ref="I38">IF(
    SUM(IF(
            ISNUMBER(
                IF(
                    $M$5:$V$5,
                    (M38:V38),
                    "")),
            1,
            0))
        =0,
    NA(),
    IF(
        Parameters!$D$15=1,
        IF(
            SUM(--(ISNUMBER(IF($M$5:$V$5=1,(M38:V38),""))))&gt;0,
            MAX(IF(
                ISNUMBER(M38:V38),
                IF(
                    M$5:V$5=1,
                    M38:V38,
                    ""),
                "")),
            MAX(IF(
                ISNUMBER(M38:V38),
                IF(
                    M$5:V$5=2,
                    M38:V38,
                    ""),
                ""))
        ),
        IF(
            Parameters!$D$16=1,
            IFERROR(
                AVERAGE(IF(
                    ISNUMBER(M38:V38),
                    IF(
                        M$5:V$5=1,
                        M38:V38,
                        ""),
                    "")),
                AVERAGE(IF(
                    ISNUMBER(M38:V38),
                    IF(
                        M$5:V$5=2,
                        M38:V38,
                        ""),
                    ""))
            ),
            IF(
                Parameters!$D$17=1,
                IFERROR(
                    IF(
                        OR(
                            IF(
                                ISNUMBER(M38:V38),
                                IF(
                                    M$5:V$5=1,
                                    M38:V38,
                                    ""),
                                "")
                            =0),
                        0,
                        GEOMEAN(IF(
                            ISNUMBER(M38:V38),
                            IF(
                                M$5:V$5=1,
                                M38:V38,
                                ""),
                            ""))
                    ),
                    IF(
                        OR(IF(
                            ISNUMBER(M38:V38),
                            IF(
                                M$5:V$5=2,
                                M38:V38,
                                ""),
                            "")
                            =0),
                        0,
                        GEOMEAN(IF(
                            ISNUMBER(M38:V38),
                            IF(
                                M$5:V$5=2,
                                M38:V38,
                                ""),
                            "")))
                )
            )
        )
    )
)</f>
        <v>0</v>
      </c>
      <c r="J38" s="242">
        <v>45765</v>
      </c>
      <c r="K38" s="242">
        <v>45458</v>
      </c>
      <c r="L38" s="91" t="s">
        <v>58</v>
      </c>
      <c r="M38" s="192">
        <v>2</v>
      </c>
      <c r="N38" s="192" t="s">
        <v>409</v>
      </c>
      <c r="O38" s="192">
        <v>0</v>
      </c>
      <c r="P38" s="192">
        <v>0</v>
      </c>
      <c r="Q38" s="192">
        <v>0</v>
      </c>
      <c r="R38" s="192" t="s">
        <v>409</v>
      </c>
      <c r="S38" s="192">
        <v>2.2000000000000002</v>
      </c>
      <c r="T38" s="192" t="s">
        <v>409</v>
      </c>
      <c r="U38" s="192">
        <v>0</v>
      </c>
      <c r="V38" s="192" t="s">
        <v>409</v>
      </c>
      <c r="W38" s="192">
        <v>0</v>
      </c>
      <c r="X38" s="192" t="s">
        <v>409</v>
      </c>
      <c r="Y38" s="192"/>
      <c r="Z38" s="192"/>
      <c r="AA38" s="80"/>
      <c r="AB38" s="80"/>
      <c r="AC38" s="80"/>
    </row>
    <row r="39" spans="1:29" x14ac:dyDescent="0.2">
      <c r="A39" s="84">
        <v>32</v>
      </c>
      <c r="B39" s="84" t="str">
        <f ca="1"/>
        <v>Central African Republic</v>
      </c>
      <c r="C39" s="84" t="str">
        <f ca="1"/>
        <v>CAF</v>
      </c>
      <c r="D39" s="219" t="str">
        <f ca="1"/>
        <v>SSF           Sub-Saharan Africa</v>
      </c>
      <c r="E39" s="219" t="str">
        <f ca="1"/>
        <v>IDA</v>
      </c>
      <c r="F39" s="190" t="str">
        <f t="shared" ca="1" si="3"/>
        <v/>
      </c>
      <c r="G39" s="80">
        <f>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6.0553007081949781</v>
      </c>
      <c r="H39" s="80" cm="1">
        <f t="array" ref="H39">IF(
    SUM(IF(
            ISNUMBER(
                IF(
                    $M$4:$V$4,
                    (M39:V39),
                    "")),
            1,
            0))
        =0,
    NA(),
    IF(
        Parameters!$D$15=1,
        IF(
            SUM(--(ISNUMBER(IF($M$4:$V$4=1,(M39:V39),""))))&gt;0,
            MAX(IF(
                ISNUMBER(M39:V39),
                IF(
                    M$4:V$4=1,
                    M39:V39,
                    ""),
                "")),
            MAX(IF(
                ISNUMBER(M39:V39),
                IF(
                    M$4:V$4=2,
                    M39:V39,
                    ""),
                ""))
        ),
        IF(
            Parameters!$D$16=1,
            IFERROR(
                AVERAGE(IF(
                    ISNUMBER(M39:V39),
                    IF(
                        M$4:V$4=1,
                        M39:V39,
                        ""),
                    "")),
                AVERAGE(IF(
                    ISNUMBER(M39:V39),
                    IF(
                        M$4:V$4=2,
                        M39:V39,
                        ""),
                    ""))
            ),
            IF(
                Parameters!$D$17=1,
                IFERROR(
                    IF(
                        OR(
                            IF(
                                ISNUMBER(M39:V39),
                                IF(
                                    M$4:V$4=1,
                                    M39:V39,
                                    ""),
                                "")
                            =0),
                        0,
                        GEOMEAN(IF(
                            ISNUMBER(M39:V39),
                            IF(
                                M$4:V$4=1,
                                M39:V39,
                                ""),
                            ""))
                    ),
                    IF(
                        OR(IF(
                            ISNUMBER(M39:V39),
                            IF(
                                M$4:V$4=2,
                                M39:V39,
                                ""),
                            "")
                            =0),
                        0,
                        GEOMEAN(IF(
                            ISNUMBER(M39:V39),
                            IF(
                                M$4:V$4=2,
                                M39:V39,
                                ""),
                            "")))
                )
            )
        )
    )
)</f>
        <v>3.6666666666666599</v>
      </c>
      <c r="I39" s="191" cm="1">
        <f t="array" ref="I39">IF(
    SUM(IF(
            ISNUMBER(
                IF(
                    $M$5:$V$5,
                    (M39:V39),
                    "")),
            1,
            0))
        =0,
    NA(),
    IF(
        Parameters!$D$15=1,
        IF(
            SUM(--(ISNUMBER(IF($M$5:$V$5=1,(M39:V39),""))))&gt;0,
            MAX(IF(
                ISNUMBER(M39:V39),
                IF(
                    M$5:V$5=1,
                    M39:V39,
                    ""),
                "")),
            MAX(IF(
                ISNUMBER(M39:V39),
                IF(
                    M$5:V$5=2,
                    M39:V39,
                    ""),
                ""))
        ),
        IF(
            Parameters!$D$16=1,
            IFERROR(
                AVERAGE(IF(
                    ISNUMBER(M39:V39),
                    IF(
                        M$5:V$5=1,
                        M39:V39,
                        ""),
                    "")),
                AVERAGE(IF(
                    ISNUMBER(M39:V39),
                    IF(
                        M$5:V$5=2,
                        M39:V39,
                        ""),
                    ""))
            ),
            IF(
                Parameters!$D$17=1,
                IFERROR(
                    IF(
                        OR(
                            IF(
                                ISNUMBER(M39:V39),
                                IF(
                                    M$5:V$5=1,
                                    M39:V39,
                                    ""),
                                "")
                            =0),
                        0,
                        GEOMEAN(IF(
                            ISNUMBER(M39:V39),
                            IF(
                                M$5:V$5=1,
                                M39:V39,
                                ""),
                            ""))
                    ),
                    IF(
                        OR(IF(
                            ISNUMBER(M39:V39),
                            IF(
                                M$5:V$5=2,
                                M39:V39,
                                ""),
                            "")
                            =0),
                        0,
                        GEOMEAN(IF(
                            ISNUMBER(M39:V39),
                            IF(
                                M$5:V$5=2,
                                M39:V39,
                                ""),
                            "")))
                )
            )
        )
    )
)</f>
        <v>10</v>
      </c>
      <c r="J39" s="242">
        <v>46281</v>
      </c>
      <c r="K39" s="242">
        <v>46281</v>
      </c>
      <c r="L39" s="91" t="s">
        <v>60</v>
      </c>
      <c r="M39" s="192">
        <v>3.6666666666666599</v>
      </c>
      <c r="N39" s="192" t="s">
        <v>409</v>
      </c>
      <c r="O39" s="192">
        <v>0</v>
      </c>
      <c r="P39" s="192">
        <v>10</v>
      </c>
      <c r="Q39" s="192">
        <v>0</v>
      </c>
      <c r="R39" s="192" t="s">
        <v>409</v>
      </c>
      <c r="S39" s="192">
        <v>3.2</v>
      </c>
      <c r="T39" s="192" t="s">
        <v>409</v>
      </c>
      <c r="U39" s="192">
        <v>0</v>
      </c>
      <c r="V39" s="192" t="s">
        <v>822</v>
      </c>
      <c r="W39" s="192">
        <v>0</v>
      </c>
      <c r="X39" s="192" t="s">
        <v>409</v>
      </c>
      <c r="Y39" s="192"/>
      <c r="Z39" s="192"/>
      <c r="AA39" s="80"/>
      <c r="AB39" s="80"/>
      <c r="AC39" s="80"/>
    </row>
    <row r="40" spans="1:29" x14ac:dyDescent="0.2">
      <c r="A40" s="84">
        <v>33</v>
      </c>
      <c r="B40" s="84" t="str">
        <f ca="1"/>
        <v>Canada</v>
      </c>
      <c r="C40" s="84" t="str">
        <f ca="1"/>
        <v>CAN</v>
      </c>
      <c r="D40" s="219" t="str">
        <f ca="1"/>
        <v>NAC           North America</v>
      </c>
      <c r="E40" s="219" t="str">
        <f ca="1"/>
        <v>NA</v>
      </c>
      <c r="F40" s="190" t="str">
        <f t="shared" ca="1" si="3"/>
        <v/>
      </c>
      <c r="G40" s="80">
        <f>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v>
      </c>
      <c r="H40" s="80" cm="1">
        <f t="array" ref="H40">IF(
    SUM(IF(
            ISNUMBER(
                IF(
                    $M$4:$V$4,
                    (M40:V40),
                    "")),
            1,
            0))
        =0,
    NA(),
    IF(
        Parameters!$D$15=1,
        IF(
            SUM(--(ISNUMBER(IF($M$4:$V$4=1,(M40:V40),""))))&gt;0,
            MAX(IF(
                ISNUMBER(M40:V40),
                IF(
                    M$4:V$4=1,
                    M40:V40,
                    ""),
                "")),
            MAX(IF(
                ISNUMBER(M40:V40),
                IF(
                    M$4:V$4=2,
                    M40:V40,
                    ""),
                ""))
        ),
        IF(
            Parameters!$D$16=1,
            IFERROR(
                AVERAGE(IF(
                    ISNUMBER(M40:V40),
                    IF(
                        M$4:V$4=1,
                        M40:V40,
                        ""),
                    "")),
                AVERAGE(IF(
                    ISNUMBER(M40:V40),
                    IF(
                        M$4:V$4=2,
                        M40:V40,
                        ""),
                    ""))
            ),
            IF(
                Parameters!$D$17=1,
                IFERROR(
                    IF(
                        OR(
                            IF(
                                ISNUMBER(M40:V40),
                                IF(
                                    M$4:V$4=1,
                                    M40:V40,
                                    ""),
                                "")
                            =0),
                        0,
                        GEOMEAN(IF(
                            ISNUMBER(M40:V40),
                            IF(
                                M$4:V$4=1,
                                M40:V40,
                                ""),
                            ""))
                    ),
                    IF(
                        OR(IF(
                            ISNUMBER(M40:V40),
                            IF(
                                M$4:V$4=2,
                                M40:V40,
                                ""),
                            "")
                            =0),
                        0,
                        GEOMEAN(IF(
                            ISNUMBER(M40:V40),
                            IF(
                                M$4:V$4=2,
                                M40:V40,
                                ""),
                            "")))
                )
            )
        )
    )
)</f>
        <v>5.9999999999999902</v>
      </c>
      <c r="I40" s="191" cm="1">
        <f t="array" ref="I40">IF(
    SUM(IF(
            ISNUMBER(
                IF(
                    $M$5:$V$5,
                    (M40:V40),
                    "")),
            1,
            0))
        =0,
    NA(),
    IF(
        Parameters!$D$15=1,
        IF(
            SUM(--(ISNUMBER(IF($M$5:$V$5=1,(M40:V40),""))))&gt;0,
            MAX(IF(
                ISNUMBER(M40:V40),
                IF(
                    M$5:V$5=1,
                    M40:V40,
                    ""),
                "")),
            MAX(IF(
                ISNUMBER(M40:V40),
                IF(
                    M$5:V$5=2,
                    M40:V40,
                    ""),
                ""))
        ),
        IF(
            Parameters!$D$16=1,
            IFERROR(
                AVERAGE(IF(
                    ISNUMBER(M40:V40),
                    IF(
                        M$5:V$5=1,
                        M40:V40,
                        ""),
                    "")),
                AVERAGE(IF(
                    ISNUMBER(M40:V40),
                    IF(
                        M$5:V$5=2,
                        M40:V40,
                        ""),
                    ""))
            ),
            IF(
                Parameters!$D$17=1,
                IFERROR(
                    IF(
                        OR(
                            IF(
                                ISNUMBER(M40:V40),
                                IF(
                                    M$5:V$5=1,
                                    M40:V40,
                                    ""),
                                "")
                            =0),
                        0,
                        GEOMEAN(IF(
                            ISNUMBER(M40:V40),
                            IF(
                                M$5:V$5=1,
                                M40:V40,
                                ""),
                            ""))
                    ),
                    IF(
                        OR(IF(
                            ISNUMBER(M40:V40),
                            IF(
                                M$5:V$5=2,
                                M40:V40,
                                ""),
                            "")
                            =0),
                        0,
                        GEOMEAN(IF(
                            ISNUMBER(M40:V40),
                            IF(
                                M$5:V$5=2,
                                M40:V40,
                                ""),
                            "")))
                )
            )
        )
    )
)</f>
        <v>0</v>
      </c>
      <c r="J40" s="242">
        <v>46281</v>
      </c>
      <c r="K40" s="242">
        <v>45672</v>
      </c>
      <c r="L40" s="91" t="s">
        <v>62</v>
      </c>
      <c r="M40" s="192">
        <v>5.9999999999999902</v>
      </c>
      <c r="N40" s="192" t="s">
        <v>409</v>
      </c>
      <c r="O40" s="192">
        <v>0</v>
      </c>
      <c r="P40" s="192">
        <v>0</v>
      </c>
      <c r="Q40" s="192">
        <v>0</v>
      </c>
      <c r="R40" s="192" t="s">
        <v>409</v>
      </c>
      <c r="S40" s="192">
        <v>4.5999999999999996</v>
      </c>
      <c r="T40" s="192" t="s">
        <v>409</v>
      </c>
      <c r="U40" s="192">
        <v>0</v>
      </c>
      <c r="V40" s="192" t="s">
        <v>409</v>
      </c>
      <c r="W40" s="192">
        <v>0</v>
      </c>
      <c r="X40" s="192" t="s">
        <v>409</v>
      </c>
      <c r="Y40" s="192"/>
      <c r="Z40" s="192"/>
      <c r="AA40" s="80"/>
      <c r="AB40" s="80"/>
      <c r="AC40" s="80"/>
    </row>
    <row r="41" spans="1:29" x14ac:dyDescent="0.2">
      <c r="A41" s="84">
        <v>34</v>
      </c>
      <c r="B41" s="84" t="str">
        <f ca="1"/>
        <v>Switzerland</v>
      </c>
      <c r="C41" s="84" t="str">
        <f ca="1"/>
        <v>CHE</v>
      </c>
      <c r="D41" s="219" t="str">
        <f ca="1"/>
        <v>ECS           Europe &amp; Central Asia</v>
      </c>
      <c r="E41" s="219" t="str">
        <f ca="1"/>
        <v>NA</v>
      </c>
      <c r="F41" s="190" t="str">
        <f t="shared" ca="1" si="3"/>
        <v/>
      </c>
      <c r="G41" s="80">
        <f>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v>
      </c>
      <c r="H41" s="80" cm="1">
        <f t="array" ref="H41">IF(
    SUM(IF(
            ISNUMBER(
                IF(
                    $M$4:$V$4,
                    (M41:V41),
                    "")),
            1,
            0))
        =0,
    NA(),
    IF(
        Parameters!$D$15=1,
        IF(
            SUM(--(ISNUMBER(IF($M$4:$V$4=1,(M41:V41),""))))&gt;0,
            MAX(IF(
                ISNUMBER(M41:V41),
                IF(
                    M$4:V$4=1,
                    M41:V41,
                    ""),
                "")),
            MAX(IF(
                ISNUMBER(M41:V41),
                IF(
                    M$4:V$4=2,
                    M41:V41,
                    ""),
                ""))
        ),
        IF(
            Parameters!$D$16=1,
            IFERROR(
                AVERAGE(IF(
                    ISNUMBER(M41:V41),
                    IF(
                        M$4:V$4=1,
                        M41:V41,
                        ""),
                    "")),
                AVERAGE(IF(
                    ISNUMBER(M41:V41),
                    IF(
                        M$4:V$4=2,
                        M41:V41,
                        ""),
                    ""))
            ),
            IF(
                Parameters!$D$17=1,
                IFERROR(
                    IF(
                        OR(
                            IF(
                                ISNUMBER(M41:V41),
                                IF(
                                    M$4:V$4=1,
                                    M41:V41,
                                    ""),
                                "")
                            =0),
                        0,
                        GEOMEAN(IF(
                            ISNUMBER(M41:V41),
                            IF(
                                M$4:V$4=1,
                                M41:V41,
                                ""),
                            ""))
                    ),
                    IF(
                        OR(IF(
                            ISNUMBER(M41:V41),
                            IF(
                                M$4:V$4=2,
                                M41:V41,
                                ""),
                            "")
                            =0),
                        0,
                        GEOMEAN(IF(
                            ISNUMBER(M41:V41),
                            IF(
                                M$4:V$4=2,
                                M41:V41,
                                ""),
                            "")))
                )
            )
        )
    )
)</f>
        <v>2.1666666666666599</v>
      </c>
      <c r="I41" s="191" cm="1">
        <f t="array" ref="I41">IF(
    SUM(IF(
            ISNUMBER(
                IF(
                    $M$5:$V$5,
                    (M41:V41),
                    "")),
            1,
            0))
        =0,
    NA(),
    IF(
        Parameters!$D$15=1,
        IF(
            SUM(--(ISNUMBER(IF($M$5:$V$5=1,(M41:V41),""))))&gt;0,
            MAX(IF(
                ISNUMBER(M41:V41),
                IF(
                    M$5:V$5=1,
                    M41:V41,
                    ""),
                "")),
            MAX(IF(
                ISNUMBER(M41:V41),
                IF(
                    M$5:V$5=2,
                    M41:V41,
                    ""),
                ""))
        ),
        IF(
            Parameters!$D$16=1,
            IFERROR(
                AVERAGE(IF(
                    ISNUMBER(M41:V41),
                    IF(
                        M$5:V$5=1,
                        M41:V41,
                        ""),
                    "")),
                AVERAGE(IF(
                    ISNUMBER(M41:V41),
                    IF(
                        M$5:V$5=2,
                        M41:V41,
                        ""),
                    ""))
            ),
            IF(
                Parameters!$D$17=1,
                IFERROR(
                    IF(
                        OR(
                            IF(
                                ISNUMBER(M41:V41),
                                IF(
                                    M$5:V$5=1,
                                    M41:V41,
                                    ""),
                                "")
                            =0),
                        0,
                        GEOMEAN(IF(
                            ISNUMBER(M41:V41),
                            IF(
                                M$5:V$5=1,
                                M41:V41,
                                ""),
                            ""))
                    ),
                    IF(
                        OR(IF(
                            ISNUMBER(M41:V41),
                            IF(
                                M$5:V$5=2,
                                M41:V41,
                                ""),
                            "")
                            =0),
                        0,
                        GEOMEAN(IF(
                            ISNUMBER(M41:V41),
                            IF(
                                M$5:V$5=2,
                                M41:V41,
                                ""),
                            "")))
                )
            )
        )
    )
)</f>
        <v>0</v>
      </c>
      <c r="J41" s="242">
        <v>45765</v>
      </c>
      <c r="K41" s="242">
        <v>45245</v>
      </c>
      <c r="L41" s="91" t="s">
        <v>64</v>
      </c>
      <c r="M41" s="192">
        <v>2.1666666666666599</v>
      </c>
      <c r="N41" s="192" t="s">
        <v>409</v>
      </c>
      <c r="O41" s="192">
        <v>0</v>
      </c>
      <c r="P41" s="192">
        <v>0</v>
      </c>
      <c r="Q41" s="192">
        <v>0</v>
      </c>
      <c r="R41" s="192" t="s">
        <v>409</v>
      </c>
      <c r="S41" s="192">
        <v>2.2999999999999998</v>
      </c>
      <c r="T41" s="192" t="s">
        <v>409</v>
      </c>
      <c r="U41" s="192">
        <v>0</v>
      </c>
      <c r="V41" s="192" t="s">
        <v>409</v>
      </c>
      <c r="W41" s="192">
        <v>0</v>
      </c>
      <c r="X41" s="192" t="s">
        <v>409</v>
      </c>
      <c r="Y41" s="192"/>
      <c r="Z41" s="192"/>
      <c r="AA41" s="80"/>
      <c r="AB41" s="80"/>
      <c r="AC41" s="80"/>
    </row>
    <row r="42" spans="1:29" x14ac:dyDescent="0.2">
      <c r="A42" s="84">
        <v>35</v>
      </c>
      <c r="B42" s="84" t="str">
        <f ca="1"/>
        <v>Channel Islands</v>
      </c>
      <c r="C42" s="84" t="str">
        <f ca="1"/>
        <v>CHI</v>
      </c>
      <c r="D42" s="219" t="str">
        <f ca="1"/>
        <v>ECS           Europe &amp; Central Asia</v>
      </c>
      <c r="E42" s="219" t="str">
        <f ca="1"/>
        <v>NA</v>
      </c>
      <c r="F42" s="190" t="str">
        <f t="shared" ca="1" si="3"/>
        <v/>
      </c>
      <c r="G42" s="80">
        <f>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0</v>
      </c>
      <c r="H42" s="80" t="e" cm="1">
        <f t="array" ref="H42">IF(
    SUM(IF(
            ISNUMBER(
                IF(
                    $M$4:$V$4,
                    (M42:V42),
                    "")),
            1,
            0))
        =0,
    NA(),
    IF(
        Parameters!$D$15=1,
        IF(
            SUM(--(ISNUMBER(IF($M$4:$V$4=1,(M42:V42),""))))&gt;0,
            MAX(IF(
                ISNUMBER(M42:V42),
                IF(
                    M$4:V$4=1,
                    M42:V42,
                    ""),
                "")),
            MAX(IF(
                ISNUMBER(M42:V42),
                IF(
                    M$4:V$4=2,
                    M42:V42,
                    ""),
                ""))
        ),
        IF(
            Parameters!$D$16=1,
            IFERROR(
                AVERAGE(IF(
                    ISNUMBER(M42:V42),
                    IF(
                        M$4:V$4=1,
                        M42:V42,
                        ""),
                    "")),
                AVERAGE(IF(
                    ISNUMBER(M42:V42),
                    IF(
                        M$4:V$4=2,
                        M42:V42,
                        ""),
                    ""))
            ),
            IF(
                Parameters!$D$17=1,
                IFERROR(
                    IF(
                        OR(
                            IF(
                                ISNUMBER(M42:V42),
                                IF(
                                    M$4:V$4=1,
                                    M42:V42,
                                    ""),
                                "")
                            =0),
                        0,
                        GEOMEAN(IF(
                            ISNUMBER(M42:V42),
                            IF(
                                M$4:V$4=1,
                                M42:V42,
                                ""),
                            ""))
                    ),
                    IF(
                        OR(IF(
                            ISNUMBER(M42:V42),
                            IF(
                                M$4:V$4=2,
                                M42:V42,
                                ""),
                            "")
                            =0),
                        0,
                        GEOMEAN(IF(
                            ISNUMBER(M42:V42),
                            IF(
                                M$4:V$4=2,
                                M42:V42,
                                ""),
                            "")))
                )
            )
        )
    )
)</f>
        <v>#N/A</v>
      </c>
      <c r="I42" s="191" cm="1">
        <f t="array" ref="I42">IF(
    SUM(IF(
            ISNUMBER(
                IF(
                    $M$5:$V$5,
                    (M42:V42),
                    "")),
            1,
            0))
        =0,
    NA(),
    IF(
        Parameters!$D$15=1,
        IF(
            SUM(--(ISNUMBER(IF($M$5:$V$5=1,(M42:V42),""))))&gt;0,
            MAX(IF(
                ISNUMBER(M42:V42),
                IF(
                    M$5:V$5=1,
                    M42:V42,
                    ""),
                "")),
            MAX(IF(
                ISNUMBER(M42:V42),
                IF(
                    M$5:V$5=2,
                    M42:V42,
                    ""),
                ""))
        ),
        IF(
            Parameters!$D$16=1,
            IFERROR(
                AVERAGE(IF(
                    ISNUMBER(M42:V42),
                    IF(
                        M$5:V$5=1,
                        M42:V42,
                        ""),
                    "")),
                AVERAGE(IF(
                    ISNUMBER(M42:V42),
                    IF(
                        M$5:V$5=2,
                        M42:V42,
                        ""),
                    ""))
            ),
            IF(
                Parameters!$D$17=1,
                IFERROR(
                    IF(
                        OR(
                            IF(
                                ISNUMBER(M42:V42),
                                IF(
                                    M$5:V$5=1,
                                    M42:V42,
                                    ""),
                                "")
                            =0),
                        0,
                        GEOMEAN(IF(
                            ISNUMBER(M42:V42),
                            IF(
                                M$5:V$5=1,
                                M42:V42,
                                ""),
                            ""))
                    ),
                    IF(
                        OR(IF(
                            ISNUMBER(M42:V42),
                            IF(
                                M$5:V$5=2,
                                M42:V42,
                                ""),
                            "")
                            =0),
                        0,
                        GEOMEAN(IF(
                            ISNUMBER(M42:V42),
                            IF(
                                M$5:V$5=2,
                                M42:V42,
                                ""),
                            "")))
                )
            )
        )
    )
)</f>
        <v>0</v>
      </c>
      <c r="J42" s="242" t="s">
        <v>409</v>
      </c>
      <c r="K42" s="242">
        <v>45307</v>
      </c>
      <c r="L42" s="91" t="s">
        <v>671</v>
      </c>
      <c r="M42" s="192" t="s">
        <v>409</v>
      </c>
      <c r="N42" s="192" t="s">
        <v>409</v>
      </c>
      <c r="O42" s="192">
        <v>0</v>
      </c>
      <c r="P42" s="192">
        <v>0</v>
      </c>
      <c r="Q42" s="192" t="s">
        <v>409</v>
      </c>
      <c r="R42" s="192" t="s">
        <v>409</v>
      </c>
      <c r="S42" s="192" t="s">
        <v>409</v>
      </c>
      <c r="T42" s="192" t="s">
        <v>409</v>
      </c>
      <c r="U42" s="192">
        <v>0</v>
      </c>
      <c r="V42" s="192" t="s">
        <v>409</v>
      </c>
      <c r="W42" s="192" t="s">
        <v>409</v>
      </c>
      <c r="X42" s="192" t="s">
        <v>409</v>
      </c>
      <c r="Y42" s="192"/>
      <c r="Z42" s="192"/>
      <c r="AA42" s="80"/>
      <c r="AB42" s="80"/>
      <c r="AC42" s="80"/>
    </row>
    <row r="43" spans="1:29" x14ac:dyDescent="0.2">
      <c r="A43" s="84">
        <v>36</v>
      </c>
      <c r="B43" s="84" t="str">
        <f ca="1"/>
        <v>Chile</v>
      </c>
      <c r="C43" s="84" t="str">
        <f ca="1"/>
        <v>CHL</v>
      </c>
      <c r="D43" s="219" t="str">
        <f ca="1"/>
        <v>LCN           Latin America &amp; Caribbean</v>
      </c>
      <c r="E43" s="219" t="str">
        <f ca="1"/>
        <v>IBRD</v>
      </c>
      <c r="F43" s="190" t="str">
        <f t="shared" ca="1" si="3"/>
        <v/>
      </c>
      <c r="G43" s="80">
        <f>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8.6602540378443873</v>
      </c>
      <c r="H43" s="80" cm="1">
        <f t="array" ref="H43">IF(
    SUM(IF(
            ISNUMBER(
                IF(
                    $M$4:$V$4,
                    (M43:V43),
                    "")),
            1,
            0))
        =0,
    NA(),
    IF(
        Parameters!$D$15=1,
        IF(
            SUM(--(ISNUMBER(IF($M$4:$V$4=1,(M43:V43),""))))&gt;0,
            MAX(IF(
                ISNUMBER(M43:V43),
                IF(
                    M$4:V$4=1,
                    M43:V43,
                    ""),
                "")),
            MAX(IF(
                ISNUMBER(M43:V43),
                IF(
                    M$4:V$4=2,
                    M43:V43,
                    ""),
                ""))
        ),
        IF(
            Parameters!$D$16=1,
            IFERROR(
                AVERAGE(IF(
                    ISNUMBER(M43:V43),
                    IF(
                        M$4:V$4=1,
                        M43:V43,
                        ""),
                    "")),
                AVERAGE(IF(
                    ISNUMBER(M43:V43),
                    IF(
                        M$4:V$4=2,
                        M43:V43,
                        ""),
                    ""))
            ),
            IF(
                Parameters!$D$17=1,
                IFERROR(
                    IF(
                        OR(
                            IF(
                                ISNUMBER(M43:V43),
                                IF(
                                    M$4:V$4=1,
                                    M43:V43,
                                    ""),
                                "")
                            =0),
                        0,
                        GEOMEAN(IF(
                            ISNUMBER(M43:V43),
                            IF(
                                M$4:V$4=1,
                                M43:V43,
                                ""),
                            ""))
                    ),
                    IF(
                        OR(IF(
                            ISNUMBER(M43:V43),
                            IF(
                                M$4:V$4=2,
                                M43:V43,
                                ""),
                            "")
                            =0),
                        0,
                        GEOMEAN(IF(
                            ISNUMBER(M43:V43),
                            IF(
                                M$4:V$4=2,
                                M43:V43,
                                ""),
                            "")))
                )
            )
        )
    )
)</f>
        <v>7.5</v>
      </c>
      <c r="I43" s="191" cm="1">
        <f t="array" ref="I43">IF(
    SUM(IF(
            ISNUMBER(
                IF(
                    $M$5:$V$5,
                    (M43:V43),
                    "")),
            1,
            0))
        =0,
    NA(),
    IF(
        Parameters!$D$15=1,
        IF(
            SUM(--(ISNUMBER(IF($M$5:$V$5=1,(M43:V43),""))))&gt;0,
            MAX(IF(
                ISNUMBER(M43:V43),
                IF(
                    M$5:V$5=1,
                    M43:V43,
                    ""),
                "")),
            MAX(IF(
                ISNUMBER(M43:V43),
                IF(
                    M$5:V$5=2,
                    M43:V43,
                    ""),
                ""))
        ),
        IF(
            Parameters!$D$16=1,
            IFERROR(
                AVERAGE(IF(
                    ISNUMBER(M43:V43),
                    IF(
                        M$5:V$5=1,
                        M43:V43,
                        ""),
                    "")),
                AVERAGE(IF(
                    ISNUMBER(M43:V43),
                    IF(
                        M$5:V$5=2,
                        M43:V43,
                        ""),
                    ""))
            ),
            IF(
                Parameters!$D$17=1,
                IFERROR(
                    IF(
                        OR(
                            IF(
                                ISNUMBER(M43:V43),
                                IF(
                                    M$5:V$5=1,
                                    M43:V43,
                                    ""),
                                "")
                            =0),
                        0,
                        GEOMEAN(IF(
                            ISNUMBER(M43:V43),
                            IF(
                                M$5:V$5=1,
                                M43:V43,
                                ""),
                            ""))
                    ),
                    IF(
                        OR(IF(
                            ISNUMBER(M43:V43),
                            IF(
                                M$5:V$5=2,
                                M43:V43,
                                ""),
                            "")
                            =0),
                        0,
                        GEOMEAN(IF(
                            ISNUMBER(M43:V43),
                            IF(
                                M$5:V$5=2,
                                M43:V43,
                                ""),
                            "")))
                )
            )
        )
    )
)</f>
        <v>10</v>
      </c>
      <c r="J43" s="242">
        <v>46281</v>
      </c>
      <c r="K43" s="242">
        <v>45731</v>
      </c>
      <c r="L43" s="91" t="s">
        <v>66</v>
      </c>
      <c r="M43" s="192">
        <v>7.5</v>
      </c>
      <c r="N43" s="192" t="s">
        <v>409</v>
      </c>
      <c r="O43" s="192">
        <v>0</v>
      </c>
      <c r="P43" s="192">
        <v>0</v>
      </c>
      <c r="Q43" s="192">
        <v>10</v>
      </c>
      <c r="R43" s="192" t="s">
        <v>409</v>
      </c>
      <c r="S43" s="192">
        <v>5.5</v>
      </c>
      <c r="T43" s="192" t="s">
        <v>409</v>
      </c>
      <c r="U43" s="192">
        <v>0</v>
      </c>
      <c r="V43" s="192" t="s">
        <v>409</v>
      </c>
      <c r="W43" s="192">
        <v>0.54545454545454497</v>
      </c>
      <c r="X43" s="192" t="s">
        <v>409</v>
      </c>
      <c r="Y43" s="192"/>
      <c r="Z43" s="192"/>
      <c r="AA43" s="80"/>
      <c r="AB43" s="80"/>
      <c r="AC43" s="80"/>
    </row>
    <row r="44" spans="1:29" x14ac:dyDescent="0.2">
      <c r="A44" s="84">
        <v>37</v>
      </c>
      <c r="B44" s="84" t="str">
        <f ca="1"/>
        <v>China</v>
      </c>
      <c r="C44" s="84" t="str">
        <f ca="1"/>
        <v>CHN</v>
      </c>
      <c r="D44" s="219" t="str">
        <f ca="1"/>
        <v>EAS           East Asia &amp; Pacific</v>
      </c>
      <c r="E44" s="219" t="str">
        <f ca="1"/>
        <v>IBRD</v>
      </c>
      <c r="F44" s="190" t="str">
        <f t="shared" ca="1" si="3"/>
        <v/>
      </c>
      <c r="G44" s="80">
        <f>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10</v>
      </c>
      <c r="H44" s="80" cm="1">
        <f t="array" ref="H44">IF(
    SUM(IF(
            ISNUMBER(
                IF(
                    $M$4:$V$4,
                    (M44:V44),
                    "")),
            1,
            0))
        =0,
    NA(),
    IF(
        Parameters!$D$15=1,
        IF(
            SUM(--(ISNUMBER(IF($M$4:$V$4=1,(M44:V44),""))))&gt;0,
            MAX(IF(
                ISNUMBER(M44:V44),
                IF(
                    M$4:V$4=1,
                    M44:V44,
                    ""),
                "")),
            MAX(IF(
                ISNUMBER(M44:V44),
                IF(
                    M$4:V$4=2,
                    M44:V44,
                    ""),
                ""))
        ),
        IF(
            Parameters!$D$16=1,
            IFERROR(
                AVERAGE(IF(
                    ISNUMBER(M44:V44),
                    IF(
                        M$4:V$4=1,
                        M44:V44,
                        ""),
                    "")),
                AVERAGE(IF(
                    ISNUMBER(M44:V44),
                    IF(
                        M$4:V$4=2,
                        M44:V44,
                        ""),
                    ""))
            ),
            IF(
                Parameters!$D$17=1,
                IFERROR(
                    IF(
                        OR(
                            IF(
                                ISNUMBER(M44:V44),
                                IF(
                                    M$4:V$4=1,
                                    M44:V44,
                                    ""),
                                "")
                            =0),
                        0,
                        GEOMEAN(IF(
                            ISNUMBER(M44:V44),
                            IF(
                                M$4:V$4=1,
                                M44:V44,
                                ""),
                            ""))
                    ),
                    IF(
                        OR(IF(
                            ISNUMBER(M44:V44),
                            IF(
                                M$4:V$4=2,
                                M44:V44,
                                ""),
                            "")
                            =0),
                        0,
                        GEOMEAN(IF(
                            ISNUMBER(M44:V44),
                            IF(
                                M$4:V$4=2,
                                M44:V44,
                                ""),
                            "")))
                )
            )
        )
    )
)</f>
        <v>10</v>
      </c>
      <c r="I44" s="191" cm="1">
        <f t="array" ref="I44">IF(
    SUM(IF(
            ISNUMBER(
                IF(
                    $M$5:$V$5,
                    (M44:V44),
                    "")),
            1,
            0))
        =0,
    NA(),
    IF(
        Parameters!$D$15=1,
        IF(
            SUM(--(ISNUMBER(IF($M$5:$V$5=1,(M44:V44),""))))&gt;0,
            MAX(IF(
                ISNUMBER(M44:V44),
                IF(
                    M$5:V$5=1,
                    M44:V44,
                    ""),
                "")),
            MAX(IF(
                ISNUMBER(M44:V44),
                IF(
                    M$5:V$5=2,
                    M44:V44,
                    ""),
                ""))
        ),
        IF(
            Parameters!$D$16=1,
            IFERROR(
                AVERAGE(IF(
                    ISNUMBER(M44:V44),
                    IF(
                        M$5:V$5=1,
                        M44:V44,
                        ""),
                    "")),
                AVERAGE(IF(
                    ISNUMBER(M44:V44),
                    IF(
                        M$5:V$5=2,
                        M44:V44,
                        ""),
                    ""))
            ),
            IF(
                Parameters!$D$17=1,
                IFERROR(
                    IF(
                        OR(
                            IF(
                                ISNUMBER(M44:V44),
                                IF(
                                    M$5:V$5=1,
                                    M44:V44,
                                    ""),
                                "")
                            =0),
                        0,
                        GEOMEAN(IF(
                            ISNUMBER(M44:V44),
                            IF(
                                M$5:V$5=1,
                                M44:V44,
                                ""),
                            ""))
                    ),
                    IF(
                        OR(IF(
                            ISNUMBER(M44:V44),
                            IF(
                                M$5:V$5=2,
                                M44:V44,
                                ""),
                            "")
                            =0),
                        0,
                        GEOMEAN(IF(
                            ISNUMBER(M44:V44),
                            IF(
                                M$5:V$5=2,
                                M44:V44,
                                ""),
                            "")))
                )
            )
        )
    )
)</f>
        <v>10</v>
      </c>
      <c r="J44" s="242">
        <v>45190</v>
      </c>
      <c r="K44" s="242">
        <v>46281</v>
      </c>
      <c r="L44" s="91" t="s">
        <v>68</v>
      </c>
      <c r="M44" s="192">
        <v>10</v>
      </c>
      <c r="N44" s="192">
        <v>10</v>
      </c>
      <c r="O44" s="192">
        <v>0</v>
      </c>
      <c r="P44" s="192">
        <v>0</v>
      </c>
      <c r="Q44" s="192">
        <v>0</v>
      </c>
      <c r="R44" s="192" t="s">
        <v>409</v>
      </c>
      <c r="S44" s="192">
        <v>7.8</v>
      </c>
      <c r="T44" s="192" t="s">
        <v>823</v>
      </c>
      <c r="U44" s="192">
        <v>0</v>
      </c>
      <c r="V44" s="192" t="s">
        <v>409</v>
      </c>
      <c r="W44" s="192">
        <v>4.2028985507246298E-2</v>
      </c>
      <c r="X44" s="192" t="s">
        <v>409</v>
      </c>
      <c r="Y44" s="192"/>
      <c r="Z44" s="192"/>
      <c r="AA44" s="80"/>
      <c r="AB44" s="80"/>
      <c r="AC44" s="80"/>
    </row>
    <row r="45" spans="1:29" x14ac:dyDescent="0.2">
      <c r="A45" s="84">
        <v>38</v>
      </c>
      <c r="B45" s="84" t="str">
        <f ca="1"/>
        <v>Côte d’Ivoire</v>
      </c>
      <c r="C45" s="84" t="str">
        <f ca="1"/>
        <v>CIV</v>
      </c>
      <c r="D45" s="219" t="str">
        <f ca="1"/>
        <v>SSF           Sub-Saharan Africa</v>
      </c>
      <c r="E45" s="219" t="str">
        <f ca="1"/>
        <v>IDA</v>
      </c>
      <c r="F45" s="190" t="str">
        <f t="shared" ca="1" si="3"/>
        <v/>
      </c>
      <c r="G45" s="80">
        <f>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0</v>
      </c>
      <c r="H45" s="80" cm="1">
        <f t="array" ref="H45">IF(
    SUM(IF(
            ISNUMBER(
                IF(
                    $M$4:$V$4,
                    (M45:V45),
                    "")),
            1,
            0))
        =0,
    NA(),
    IF(
        Parameters!$D$15=1,
        IF(
            SUM(--(ISNUMBER(IF($M$4:$V$4=1,(M45:V45),""))))&gt;0,
            MAX(IF(
                ISNUMBER(M45:V45),
                IF(
                    M$4:V$4=1,
                    M45:V45,
                    ""),
                "")),
            MAX(IF(
                ISNUMBER(M45:V45),
                IF(
                    M$4:V$4=2,
                    M45:V45,
                    ""),
                ""))
        ),
        IF(
            Parameters!$D$16=1,
            IFERROR(
                AVERAGE(IF(
                    ISNUMBER(M45:V45),
                    IF(
                        M$4:V$4=1,
                        M45:V45,
                        ""),
                    "")),
                AVERAGE(IF(
                    ISNUMBER(M45:V45),
                    IF(
                        M$4:V$4=2,
                        M45:V45,
                        ""),
                    ""))
            ),
            IF(
                Parameters!$D$17=1,
                IFERROR(
                    IF(
                        OR(
                            IF(
                                ISNUMBER(M45:V45),
                                IF(
                                    M$4:V$4=1,
                                    M45:V45,
                                    ""),
                                "")
                            =0),
                        0,
                        GEOMEAN(IF(
                            ISNUMBER(M45:V45),
                            IF(
                                M$4:V$4=1,
                                M45:V45,
                                ""),
                            ""))
                    ),
                    IF(
                        OR(IF(
                            ISNUMBER(M45:V45),
                            IF(
                                M$4:V$4=2,
                                M45:V45,
                                ""),
                            "")
                            =0),
                        0,
                        GEOMEAN(IF(
                            ISNUMBER(M45:V45),
                            IF(
                                M$4:V$4=2,
                                M45:V45,
                                ""),
                            "")))
                )
            )
        )
    )
)</f>
        <v>3.1666666666666599</v>
      </c>
      <c r="I45" s="191" cm="1">
        <f t="array" ref="I45">IF(
    SUM(IF(
            ISNUMBER(
                IF(
                    $M$5:$V$5,
                    (M45:V45),
                    "")),
            1,
            0))
        =0,
    NA(),
    IF(
        Parameters!$D$15=1,
        IF(
            SUM(--(ISNUMBER(IF($M$5:$V$5=1,(M45:V45),""))))&gt;0,
            MAX(IF(
                ISNUMBER(M45:V45),
                IF(
                    M$5:V$5=1,
                    M45:V45,
                    ""),
                "")),
            MAX(IF(
                ISNUMBER(M45:V45),
                IF(
                    M$5:V$5=2,
                    M45:V45,
                    ""),
                ""))
        ),
        IF(
            Parameters!$D$16=1,
            IFERROR(
                AVERAGE(IF(
                    ISNUMBER(M45:V45),
                    IF(
                        M$5:V$5=1,
                        M45:V45,
                        ""),
                    "")),
                AVERAGE(IF(
                    ISNUMBER(M45:V45),
                    IF(
                        M$5:V$5=2,
                        M45:V45,
                        ""),
                    ""))
            ),
            IF(
                Parameters!$D$17=1,
                IFERROR(
                    IF(
                        OR(
                            IF(
                                ISNUMBER(M45:V45),
                                IF(
                                    M$5:V$5=1,
                                    M45:V45,
                                    ""),
                                "")
                            =0),
                        0,
                        GEOMEAN(IF(
                            ISNUMBER(M45:V45),
                            IF(
                                M$5:V$5=1,
                                M45:V45,
                                ""),
                            ""))
                    ),
                    IF(
                        OR(IF(
                            ISNUMBER(M45:V45),
                            IF(
                                M$5:V$5=2,
                                M45:V45,
                                ""),
                            "")
                            =0),
                        0,
                        GEOMEAN(IF(
                            ISNUMBER(M45:V45),
                            IF(
                                M$5:V$5=2,
                                M45:V45,
                                ""),
                            "")))
                )
            )
        )
    )
)</f>
        <v>0</v>
      </c>
      <c r="J45" s="242">
        <v>46281</v>
      </c>
      <c r="K45" s="242">
        <v>45731</v>
      </c>
      <c r="L45" s="91" t="s">
        <v>69</v>
      </c>
      <c r="M45" s="192">
        <v>3.1666666666666599</v>
      </c>
      <c r="N45" s="192" t="s">
        <v>409</v>
      </c>
      <c r="O45" s="192">
        <v>0</v>
      </c>
      <c r="P45" s="192">
        <v>0</v>
      </c>
      <c r="Q45" s="192">
        <v>0</v>
      </c>
      <c r="R45" s="192" t="s">
        <v>409</v>
      </c>
      <c r="S45" s="192">
        <v>2.9</v>
      </c>
      <c r="T45" s="192" t="s">
        <v>409</v>
      </c>
      <c r="U45" s="192">
        <v>0</v>
      </c>
      <c r="V45" s="192" t="s">
        <v>409</v>
      </c>
      <c r="W45" s="192">
        <v>0</v>
      </c>
      <c r="X45" s="192" t="s">
        <v>409</v>
      </c>
      <c r="Y45" s="192"/>
      <c r="Z45" s="192"/>
      <c r="AA45" s="80"/>
      <c r="AB45" s="80"/>
      <c r="AC45" s="80"/>
    </row>
    <row r="46" spans="1:29" x14ac:dyDescent="0.2">
      <c r="A46" s="84">
        <v>39</v>
      </c>
      <c r="B46" s="84" t="str">
        <f ca="1"/>
        <v>Cameroon</v>
      </c>
      <c r="C46" s="84" t="str">
        <f ca="1"/>
        <v>CMR</v>
      </c>
      <c r="D46" s="219" t="str">
        <f ca="1"/>
        <v>SSF           Sub-Saharan Africa</v>
      </c>
      <c r="E46" s="219" t="str">
        <f ca="1"/>
        <v>Blend</v>
      </c>
      <c r="F46" s="190" t="str">
        <f t="shared" ca="1" si="3"/>
        <v/>
      </c>
      <c r="G46" s="80">
        <f>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0</v>
      </c>
      <c r="H46" s="80" cm="1">
        <f t="array" ref="H46">IF(
    SUM(IF(
            ISNUMBER(
                IF(
                    $M$4:$V$4,
                    (M46:V46),
                    "")),
            1,
            0))
        =0,
    NA(),
    IF(
        Parameters!$D$15=1,
        IF(
            SUM(--(ISNUMBER(IF($M$4:$V$4=1,(M46:V46),""))))&gt;0,
            MAX(IF(
                ISNUMBER(M46:V46),
                IF(
                    M$4:V$4=1,
                    M46:V46,
                    ""),
                "")),
            MAX(IF(
                ISNUMBER(M46:V46),
                IF(
                    M$4:V$4=2,
                    M46:V46,
                    ""),
                ""))
        ),
        IF(
            Parameters!$D$16=1,
            IFERROR(
                AVERAGE(IF(
                    ISNUMBER(M46:V46),
                    IF(
                        M$4:V$4=1,
                        M46:V46,
                        ""),
                    "")),
                AVERAGE(IF(
                    ISNUMBER(M46:V46),
                    IF(
                        M$4:V$4=2,
                        M46:V46,
                        ""),
                    ""))
            ),
            IF(
                Parameters!$D$17=1,
                IFERROR(
                    IF(
                        OR(
                            IF(
                                ISNUMBER(M46:V46),
                                IF(
                                    M$4:V$4=1,
                                    M46:V46,
                                    ""),
                                "")
                            =0),
                        0,
                        GEOMEAN(IF(
                            ISNUMBER(M46:V46),
                            IF(
                                M$4:V$4=1,
                                M46:V46,
                                ""),
                            ""))
                    ),
                    IF(
                        OR(IF(
                            ISNUMBER(M46:V46),
                            IF(
                                M$4:V$4=2,
                                M46:V46,
                                ""),
                            "")
                            =0),
                        0,
                        GEOMEAN(IF(
                            ISNUMBER(M46:V46),
                            IF(
                                M$4:V$4=2,
                                M46:V46,
                                ""),
                            "")))
                )
            )
        )
    )
)</f>
        <v>4.1666666666666599</v>
      </c>
      <c r="I46" s="191" cm="1">
        <f t="array" ref="I46">IF(
    SUM(IF(
            ISNUMBER(
                IF(
                    $M$5:$V$5,
                    (M46:V46),
                    "")),
            1,
            0))
        =0,
    NA(),
    IF(
        Parameters!$D$15=1,
        IF(
            SUM(--(ISNUMBER(IF($M$5:$V$5=1,(M46:V46),""))))&gt;0,
            MAX(IF(
                ISNUMBER(M46:V46),
                IF(
                    M$5:V$5=1,
                    M46:V46,
                    ""),
                "")),
            MAX(IF(
                ISNUMBER(M46:V46),
                IF(
                    M$5:V$5=2,
                    M46:V46,
                    ""),
                ""))
        ),
        IF(
            Parameters!$D$16=1,
            IFERROR(
                AVERAGE(IF(
                    ISNUMBER(M46:V46),
                    IF(
                        M$5:V$5=1,
                        M46:V46,
                        ""),
                    "")),
                AVERAGE(IF(
                    ISNUMBER(M46:V46),
                    IF(
                        M$5:V$5=2,
                        M46:V46,
                        ""),
                    ""))
            ),
            IF(
                Parameters!$D$17=1,
                IFERROR(
                    IF(
                        OR(
                            IF(
                                ISNUMBER(M46:V46),
                                IF(
                                    M$5:V$5=1,
                                    M46:V46,
                                    ""),
                                "")
                            =0),
                        0,
                        GEOMEAN(IF(
                            ISNUMBER(M46:V46),
                            IF(
                                M$5:V$5=1,
                                M46:V46,
                                ""),
                            ""))
                    ),
                    IF(
                        OR(IF(
                            ISNUMBER(M46:V46),
                            IF(
                                M$5:V$5=2,
                                M46:V46,
                                ""),
                            "")
                            =0),
                        0,
                        GEOMEAN(IF(
                            ISNUMBER(M46:V46),
                            IF(
                                M$5:V$5=2,
                                M46:V46,
                                ""),
                            "")))
                )
            )
        )
    )
)</f>
        <v>0</v>
      </c>
      <c r="J46" s="242">
        <v>46281</v>
      </c>
      <c r="K46" s="242">
        <v>45580</v>
      </c>
      <c r="L46" s="91" t="s">
        <v>71</v>
      </c>
      <c r="M46" s="192">
        <v>4.1666666666666599</v>
      </c>
      <c r="N46" s="192" t="s">
        <v>409</v>
      </c>
      <c r="O46" s="192">
        <v>0</v>
      </c>
      <c r="P46" s="192">
        <v>0</v>
      </c>
      <c r="Q46" s="192">
        <v>0</v>
      </c>
      <c r="R46" s="192" t="s">
        <v>409</v>
      </c>
      <c r="S46" s="192">
        <v>3.5</v>
      </c>
      <c r="T46" s="192" t="s">
        <v>409</v>
      </c>
      <c r="U46" s="192">
        <v>0</v>
      </c>
      <c r="V46" s="192" t="s">
        <v>409</v>
      </c>
      <c r="W46" s="192">
        <v>0</v>
      </c>
      <c r="X46" s="192" t="s">
        <v>409</v>
      </c>
      <c r="Y46" s="192"/>
      <c r="Z46" s="192"/>
      <c r="AA46" s="80"/>
      <c r="AB46" s="80"/>
      <c r="AC46" s="80"/>
    </row>
    <row r="47" spans="1:29" x14ac:dyDescent="0.2">
      <c r="A47" s="84">
        <v>40</v>
      </c>
      <c r="B47" s="84" t="str">
        <f ca="1"/>
        <v>Congo, Dem. Rep.</v>
      </c>
      <c r="C47" s="84" t="str">
        <f ca="1"/>
        <v>COD</v>
      </c>
      <c r="D47" s="219" t="str">
        <f ca="1"/>
        <v>SSF           Sub-Saharan Africa</v>
      </c>
      <c r="E47" s="219" t="str">
        <f ca="1"/>
        <v>IDA</v>
      </c>
      <c r="F47" s="190" t="str">
        <f t="shared" ca="1" si="3"/>
        <v/>
      </c>
      <c r="G47" s="80">
        <f>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7.0710678118654755</v>
      </c>
      <c r="H47" s="80" cm="1">
        <f t="array" ref="H47">IF(
    SUM(IF(
            ISNUMBER(
                IF(
                    $M$4:$V$4,
                    (M47:V47),
                    "")),
            1,
            0))
        =0,
    NA(),
    IF(
        Parameters!$D$15=1,
        IF(
            SUM(--(ISNUMBER(IF($M$4:$V$4=1,(M47:V47),""))))&gt;0,
            MAX(IF(
                ISNUMBER(M47:V47),
                IF(
                    M$4:V$4=1,
                    M47:V47,
                    ""),
                "")),
            MAX(IF(
                ISNUMBER(M47:V47),
                IF(
                    M$4:V$4=2,
                    M47:V47,
                    ""),
                ""))
        ),
        IF(
            Parameters!$D$16=1,
            IFERROR(
                AVERAGE(IF(
                    ISNUMBER(M47:V47),
                    IF(
                        M$4:V$4=1,
                        M47:V47,
                        ""),
                    "")),
                AVERAGE(IF(
                    ISNUMBER(M47:V47),
                    IF(
                        M$4:V$4=2,
                        M47:V47,
                        ""),
                    ""))
            ),
            IF(
                Parameters!$D$17=1,
                IFERROR(
                    IF(
                        OR(
                            IF(
                                ISNUMBER(M47:V47),
                                IF(
                                    M$4:V$4=1,
                                    M47:V47,
                                    ""),
                                "")
                            =0),
                        0,
                        GEOMEAN(IF(
                            ISNUMBER(M47:V47),
                            IF(
                                M$4:V$4=1,
                                M47:V47,
                                ""),
                            ""))
                    ),
                    IF(
                        OR(IF(
                            ISNUMBER(M47:V47),
                            IF(
                                M$4:V$4=2,
                                M47:V47,
                                ""),
                            "")
                            =0),
                        0,
                        GEOMEAN(IF(
                            ISNUMBER(M47:V47),
                            IF(
                                M$4:V$4=2,
                                M47:V47,
                                ""),
                            "")))
                )
            )
        )
    )
)</f>
        <v>5</v>
      </c>
      <c r="I47" s="191" cm="1">
        <f t="array" ref="I47">IF(
    SUM(IF(
            ISNUMBER(
                IF(
                    $M$5:$V$5,
                    (M47:V47),
                    "")),
            1,
            0))
        =0,
    NA(),
    IF(
        Parameters!$D$15=1,
        IF(
            SUM(--(ISNUMBER(IF($M$5:$V$5=1,(M47:V47),""))))&gt;0,
            MAX(IF(
                ISNUMBER(M47:V47),
                IF(
                    M$5:V$5=1,
                    M47:V47,
                    ""),
                "")),
            MAX(IF(
                ISNUMBER(M47:V47),
                IF(
                    M$5:V$5=2,
                    M47:V47,
                    ""),
                ""))
        ),
        IF(
            Parameters!$D$16=1,
            IFERROR(
                AVERAGE(IF(
                    ISNUMBER(M47:V47),
                    IF(
                        M$5:V$5=1,
                        M47:V47,
                        ""),
                    "")),
                AVERAGE(IF(
                    ISNUMBER(M47:V47),
                    IF(
                        M$5:V$5=2,
                        M47:V47,
                        ""),
                    ""))
            ),
            IF(
                Parameters!$D$17=1,
                IFERROR(
                    IF(
                        OR(
                            IF(
                                ISNUMBER(M47:V47),
                                IF(
                                    M$5:V$5=1,
                                    M47:V47,
                                    ""),
                                "")
                            =0),
                        0,
                        GEOMEAN(IF(
                            ISNUMBER(M47:V47),
                            IF(
                                M$5:V$5=1,
                                M47:V47,
                                ""),
                            ""))
                    ),
                    IF(
                        OR(IF(
                            ISNUMBER(M47:V47),
                            IF(
                                M$5:V$5=2,
                                M47:V47,
                                ""),
                            "")
                            =0),
                        0,
                        GEOMEAN(IF(
                            ISNUMBER(M47:V47),
                            IF(
                                M$5:V$5=2,
                                M47:V47,
                                ""),
                            "")))
                )
            )
        )
    )
)</f>
        <v>10</v>
      </c>
      <c r="J47" s="242">
        <v>46281</v>
      </c>
      <c r="K47" s="242">
        <v>46281</v>
      </c>
      <c r="L47" s="91" t="s">
        <v>72</v>
      </c>
      <c r="M47" s="192">
        <v>5</v>
      </c>
      <c r="N47" s="192" t="s">
        <v>409</v>
      </c>
      <c r="O47" s="192">
        <v>0</v>
      </c>
      <c r="P47" s="192">
        <v>10</v>
      </c>
      <c r="Q47" s="192">
        <v>0</v>
      </c>
      <c r="R47" s="192" t="s">
        <v>409</v>
      </c>
      <c r="S47" s="192">
        <v>4</v>
      </c>
      <c r="T47" s="192" t="s">
        <v>409</v>
      </c>
      <c r="U47" s="192">
        <v>0</v>
      </c>
      <c r="V47" s="192" t="s">
        <v>824</v>
      </c>
      <c r="W47" s="192">
        <v>0</v>
      </c>
      <c r="X47" s="192" t="s">
        <v>409</v>
      </c>
      <c r="Y47" s="192"/>
      <c r="Z47" s="192"/>
      <c r="AA47" s="80"/>
      <c r="AB47" s="80"/>
      <c r="AC47" s="80"/>
    </row>
    <row r="48" spans="1:29" x14ac:dyDescent="0.2">
      <c r="A48" s="84">
        <v>41</v>
      </c>
      <c r="B48" s="84" t="str">
        <f ca="1"/>
        <v>Congo, Rep.</v>
      </c>
      <c r="C48" s="84" t="str">
        <f ca="1"/>
        <v>COG</v>
      </c>
      <c r="D48" s="219" t="str">
        <f ca="1"/>
        <v>SSF           Sub-Saharan Africa</v>
      </c>
      <c r="E48" s="219" t="str">
        <f ca="1"/>
        <v>Blend</v>
      </c>
      <c r="F48" s="190" t="str">
        <f t="shared" ca="1" si="3"/>
        <v/>
      </c>
      <c r="G48" s="80">
        <f>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0</v>
      </c>
      <c r="H48" s="80" cm="1">
        <f t="array" ref="H48">IF(
    SUM(IF(
            ISNUMBER(
                IF(
                    $M$4:$V$4,
                    (M48:V48),
                    "")),
            1,
            0))
        =0,
    NA(),
    IF(
        Parameters!$D$15=1,
        IF(
            SUM(--(ISNUMBER(IF($M$4:$V$4=1,(M48:V48),""))))&gt;0,
            MAX(IF(
                ISNUMBER(M48:V48),
                IF(
                    M$4:V$4=1,
                    M48:V48,
                    ""),
                "")),
            MAX(IF(
                ISNUMBER(M48:V48),
                IF(
                    M$4:V$4=2,
                    M48:V48,
                    ""),
                ""))
        ),
        IF(
            Parameters!$D$16=1,
            IFERROR(
                AVERAGE(IF(
                    ISNUMBER(M48:V48),
                    IF(
                        M$4:V$4=1,
                        M48:V48,
                        ""),
                    "")),
                AVERAGE(IF(
                    ISNUMBER(M48:V48),
                    IF(
                        M$4:V$4=2,
                        M48:V48,
                        ""),
                    ""))
            ),
            IF(
                Parameters!$D$17=1,
                IFERROR(
                    IF(
                        OR(
                            IF(
                                ISNUMBER(M48:V48),
                                IF(
                                    M$4:V$4=1,
                                    M48:V48,
                                    ""),
                                "")
                            =0),
                        0,
                        GEOMEAN(IF(
                            ISNUMBER(M48:V48),
                            IF(
                                M$4:V$4=1,
                                M48:V48,
                                ""),
                            ""))
                    ),
                    IF(
                        OR(IF(
                            ISNUMBER(M48:V48),
                            IF(
                                M$4:V$4=2,
                                M48:V48,
                                ""),
                            "")
                            =0),
                        0,
                        GEOMEAN(IF(
                            ISNUMBER(M48:V48),
                            IF(
                                M$4:V$4=2,
                                M48:V48,
                                ""),
                            "")))
                )
            )
        )
    )
)</f>
        <v>3.8333333333333299</v>
      </c>
      <c r="I48" s="191" cm="1">
        <f t="array" ref="I48">IF(
    SUM(IF(
            ISNUMBER(
                IF(
                    $M$5:$V$5,
                    (M48:V48),
                    "")),
            1,
            0))
        =0,
    NA(),
    IF(
        Parameters!$D$15=1,
        IF(
            SUM(--(ISNUMBER(IF($M$5:$V$5=1,(M48:V48),""))))&gt;0,
            MAX(IF(
                ISNUMBER(M48:V48),
                IF(
                    M$5:V$5=1,
                    M48:V48,
                    ""),
                "")),
            MAX(IF(
                ISNUMBER(M48:V48),
                IF(
                    M$5:V$5=2,
                    M48:V48,
                    ""),
                ""))
        ),
        IF(
            Parameters!$D$16=1,
            IFERROR(
                AVERAGE(IF(
                    ISNUMBER(M48:V48),
                    IF(
                        M$5:V$5=1,
                        M48:V48,
                        ""),
                    "")),
                AVERAGE(IF(
                    ISNUMBER(M48:V48),
                    IF(
                        M$5:V$5=2,
                        M48:V48,
                        ""),
                    ""))
            ),
            IF(
                Parameters!$D$17=1,
                IFERROR(
                    IF(
                        OR(
                            IF(
                                ISNUMBER(M48:V48),
                                IF(
                                    M$5:V$5=1,
                                    M48:V48,
                                    ""),
                                "")
                            =0),
                        0,
                        GEOMEAN(IF(
                            ISNUMBER(M48:V48),
                            IF(
                                M$5:V$5=1,
                                M48:V48,
                                ""),
                            ""))
                    ),
                    IF(
                        OR(IF(
                            ISNUMBER(M48:V48),
                            IF(
                                M$5:V$5=2,
                                M48:V48,
                                ""),
                            "")
                            =0),
                        0,
                        GEOMEAN(IF(
                            ISNUMBER(M48:V48),
                            IF(
                                M$5:V$5=2,
                                M48:V48,
                                ""),
                            "")))
                )
            )
        )
    )
)</f>
        <v>0</v>
      </c>
      <c r="J48" s="242">
        <v>46281</v>
      </c>
      <c r="K48" s="242">
        <v>44620</v>
      </c>
      <c r="L48" s="91" t="s">
        <v>73</v>
      </c>
      <c r="M48" s="192">
        <v>3.8333333333333299</v>
      </c>
      <c r="N48" s="192" t="s">
        <v>409</v>
      </c>
      <c r="O48" s="192">
        <v>0</v>
      </c>
      <c r="P48" s="192">
        <v>0</v>
      </c>
      <c r="Q48" s="192">
        <v>0</v>
      </c>
      <c r="R48" s="192" t="s">
        <v>409</v>
      </c>
      <c r="S48" s="192">
        <v>3.3</v>
      </c>
      <c r="T48" s="192" t="s">
        <v>409</v>
      </c>
      <c r="U48" s="192">
        <v>0</v>
      </c>
      <c r="V48" s="192" t="s">
        <v>409</v>
      </c>
      <c r="W48" s="192">
        <v>0</v>
      </c>
      <c r="X48" s="192" t="s">
        <v>409</v>
      </c>
      <c r="Y48" s="192"/>
      <c r="Z48" s="192"/>
      <c r="AA48" s="80"/>
      <c r="AB48" s="80"/>
      <c r="AC48" s="80"/>
    </row>
    <row r="49" spans="1:29" x14ac:dyDescent="0.2">
      <c r="A49" s="84">
        <v>42</v>
      </c>
      <c r="B49" s="84" t="str">
        <f ca="1"/>
        <v>Colombia</v>
      </c>
      <c r="C49" s="84" t="str">
        <f ca="1"/>
        <v>COL</v>
      </c>
      <c r="D49" s="219" t="str">
        <f ca="1"/>
        <v>LCN           Latin America &amp; Caribbean</v>
      </c>
      <c r="E49" s="219" t="str">
        <f ca="1"/>
        <v>IBRD</v>
      </c>
      <c r="F49" s="190" t="str">
        <f t="shared" ca="1" si="3"/>
        <v/>
      </c>
      <c r="G49" s="80">
        <f>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9.5742710775633775</v>
      </c>
      <c r="H49" s="80" cm="1">
        <f t="array" ref="H49">IF(
    SUM(IF(
            ISNUMBER(
                IF(
                    $M$4:$V$4,
                    (M49:V49),
                    "")),
            1,
            0))
        =0,
    NA(),
    IF(
        Parameters!$D$15=1,
        IF(
            SUM(--(ISNUMBER(IF($M$4:$V$4=1,(M49:V49),""))))&gt;0,
            MAX(IF(
                ISNUMBER(M49:V49),
                IF(
                    M$4:V$4=1,
                    M49:V49,
                    ""),
                "")),
            MAX(IF(
                ISNUMBER(M49:V49),
                IF(
                    M$4:V$4=2,
                    M49:V49,
                    ""),
                ""))
        ),
        IF(
            Parameters!$D$16=1,
            IFERROR(
                AVERAGE(IF(
                    ISNUMBER(M49:V49),
                    IF(
                        M$4:V$4=1,
                        M49:V49,
                        ""),
                    "")),
                AVERAGE(IF(
                    ISNUMBER(M49:V49),
                    IF(
                        M$4:V$4=2,
                        M49:V49,
                        ""),
                    ""))
            ),
            IF(
                Parameters!$D$17=1,
                IFERROR(
                    IF(
                        OR(
                            IF(
                                ISNUMBER(M49:V49),
                                IF(
                                    M$4:V$4=1,
                                    M49:V49,
                                    ""),
                                "")
                            =0),
                        0,
                        GEOMEAN(IF(
                            ISNUMBER(M49:V49),
                            IF(
                                M$4:V$4=1,
                                M49:V49,
                                ""),
                            ""))
                    ),
                    IF(
                        OR(IF(
                            ISNUMBER(M49:V49),
                            IF(
                                M$4:V$4=2,
                                M49:V49,
                                ""),
                            "")
                            =0),
                        0,
                        GEOMEAN(IF(
                            ISNUMBER(M49:V49),
                            IF(
                                M$4:V$4=2,
                                M49:V49,
                                ""),
                            "")))
                )
            )
        )
    )
)</f>
        <v>9.1666666666666607</v>
      </c>
      <c r="I49" s="191" cm="1">
        <f t="array" ref="I49">IF(
    SUM(IF(
            ISNUMBER(
                IF(
                    $M$5:$V$5,
                    (M49:V49),
                    "")),
            1,
            0))
        =0,
    NA(),
    IF(
        Parameters!$D$15=1,
        IF(
            SUM(--(ISNUMBER(IF($M$5:$V$5=1,(M49:V49),""))))&gt;0,
            MAX(IF(
                ISNUMBER(M49:V49),
                IF(
                    M$5:V$5=1,
                    M49:V49,
                    ""),
                "")),
            MAX(IF(
                ISNUMBER(M49:V49),
                IF(
                    M$5:V$5=2,
                    M49:V49,
                    ""),
                ""))
        ),
        IF(
            Parameters!$D$16=1,
            IFERROR(
                AVERAGE(IF(
                    ISNUMBER(M49:V49),
                    IF(
                        M$5:V$5=1,
                        M49:V49,
                        ""),
                    "")),
                AVERAGE(IF(
                    ISNUMBER(M49:V49),
                    IF(
                        M$5:V$5=2,
                        M49:V49,
                        ""),
                    ""))
            ),
            IF(
                Parameters!$D$17=1,
                IFERROR(
                    IF(
                        OR(
                            IF(
                                ISNUMBER(M49:V49),
                                IF(
                                    M$5:V$5=1,
                                    M49:V49,
                                    ""),
                                "")
                            =0),
                        0,
                        GEOMEAN(IF(
                            ISNUMBER(M49:V49),
                            IF(
                                M$5:V$5=1,
                                M49:V49,
                                ""),
                            ""))
                    ),
                    IF(
                        OR(IF(
                            ISNUMBER(M49:V49),
                            IF(
                                M$5:V$5=2,
                                M49:V49,
                                ""),
                            "")
                            =0),
                        0,
                        GEOMEAN(IF(
                            ISNUMBER(M49:V49),
                            IF(
                                M$5:V$5=2,
                                M49:V49,
                                ""),
                            "")))
                )
            )
        )
    )
)</f>
        <v>10</v>
      </c>
      <c r="J49" s="242">
        <v>46281</v>
      </c>
      <c r="K49" s="242">
        <v>46281</v>
      </c>
      <c r="L49" s="91" t="s">
        <v>75</v>
      </c>
      <c r="M49" s="192">
        <v>9.1666666666666607</v>
      </c>
      <c r="N49" s="192" t="s">
        <v>409</v>
      </c>
      <c r="O49" s="192">
        <v>0</v>
      </c>
      <c r="P49" s="192">
        <v>10</v>
      </c>
      <c r="Q49" s="192">
        <v>0</v>
      </c>
      <c r="R49" s="192" t="s">
        <v>409</v>
      </c>
      <c r="S49" s="192">
        <v>6.5</v>
      </c>
      <c r="T49" s="192" t="s">
        <v>409</v>
      </c>
      <c r="U49" s="192">
        <v>0</v>
      </c>
      <c r="V49" s="192" t="s">
        <v>825</v>
      </c>
      <c r="W49" s="192">
        <v>4.7619047619047603E-2</v>
      </c>
      <c r="X49" s="192" t="s">
        <v>409</v>
      </c>
      <c r="Y49" s="192"/>
      <c r="Z49" s="192"/>
      <c r="AA49" s="80"/>
      <c r="AB49" s="80"/>
      <c r="AC49" s="80"/>
    </row>
    <row r="50" spans="1:29" x14ac:dyDescent="0.2">
      <c r="A50" s="84">
        <v>43</v>
      </c>
      <c r="B50" s="84" t="str">
        <f ca="1"/>
        <v>Comoros</v>
      </c>
      <c r="C50" s="84" t="str">
        <f ca="1"/>
        <v>COM</v>
      </c>
      <c r="D50" s="219" t="str">
        <f ca="1"/>
        <v>SSF           Sub-Saharan Africa</v>
      </c>
      <c r="E50" s="219" t="str">
        <f ca="1"/>
        <v>IDA</v>
      </c>
      <c r="F50" s="190" t="str">
        <f t="shared" ca="1" si="3"/>
        <v/>
      </c>
      <c r="G50" s="80">
        <f>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0</v>
      </c>
      <c r="H50" s="80" cm="1">
        <f t="array" ref="H50">IF(
    SUM(IF(
            ISNUMBER(
                IF(
                    $M$4:$V$4,
                    (M50:V50),
                    "")),
            1,
            0))
        =0,
    NA(),
    IF(
        Parameters!$D$15=1,
        IF(
            SUM(--(ISNUMBER(IF($M$4:$V$4=1,(M50:V50),""))))&gt;0,
            MAX(IF(
                ISNUMBER(M50:V50),
                IF(
                    M$4:V$4=1,
                    M50:V50,
                    ""),
                "")),
            MAX(IF(
                ISNUMBER(M50:V50),
                IF(
                    M$4:V$4=2,
                    M50:V50,
                    ""),
                ""))
        ),
        IF(
            Parameters!$D$16=1,
            IFERROR(
                AVERAGE(IF(
                    ISNUMBER(M50:V50),
                    IF(
                        M$4:V$4=1,
                        M50:V50,
                        ""),
                    "")),
                AVERAGE(IF(
                    ISNUMBER(M50:V50),
                    IF(
                        M$4:V$4=2,
                        M50:V50,
                        ""),
                    ""))
            ),
            IF(
                Parameters!$D$17=1,
                IFERROR(
                    IF(
                        OR(
                            IF(
                                ISNUMBER(M50:V50),
                                IF(
                                    M$4:V$4=1,
                                    M50:V50,
                                    ""),
                                "")
                            =0),
                        0,
                        GEOMEAN(IF(
                            ISNUMBER(M50:V50),
                            IF(
                                M$4:V$4=1,
                                M50:V50,
                                ""),
                            ""))
                    ),
                    IF(
                        OR(IF(
                            ISNUMBER(M50:V50),
                            IF(
                                M$4:V$4=2,
                                M50:V50,
                                ""),
                            "")
                            =0),
                        0,
                        GEOMEAN(IF(
                            ISNUMBER(M50:V50),
                            IF(
                                M$4:V$4=2,
                                M50:V50,
                                ""),
                            "")))
                )
            )
        )
    )
)</f>
        <v>1.5</v>
      </c>
      <c r="I50" s="191" cm="1">
        <f t="array" ref="I50">IF(
    SUM(IF(
            ISNUMBER(
                IF(
                    $M$5:$V$5,
                    (M50:V50),
                    "")),
            1,
            0))
        =0,
    NA(),
    IF(
        Parameters!$D$15=1,
        IF(
            SUM(--(ISNUMBER(IF($M$5:$V$5=1,(M50:V50),""))))&gt;0,
            MAX(IF(
                ISNUMBER(M50:V50),
                IF(
                    M$5:V$5=1,
                    M50:V50,
                    ""),
                "")),
            MAX(IF(
                ISNUMBER(M50:V50),
                IF(
                    M$5:V$5=2,
                    M50:V50,
                    ""),
                ""))
        ),
        IF(
            Parameters!$D$16=1,
            IFERROR(
                AVERAGE(IF(
                    ISNUMBER(M50:V50),
                    IF(
                        M$5:V$5=1,
                        M50:V50,
                        ""),
                    "")),
                AVERAGE(IF(
                    ISNUMBER(M50:V50),
                    IF(
                        M$5:V$5=2,
                        M50:V50,
                        ""),
                    ""))
            ),
            IF(
                Parameters!$D$17=1,
                IFERROR(
                    IF(
                        OR(
                            IF(
                                ISNUMBER(M50:V50),
                                IF(
                                    M$5:V$5=1,
                                    M50:V50,
                                    ""),
                                "")
                            =0),
                        0,
                        GEOMEAN(IF(
                            ISNUMBER(M50:V50),
                            IF(
                                M$5:V$5=1,
                                M50:V50,
                                ""),
                            ""))
                    ),
                    IF(
                        OR(IF(
                            ISNUMBER(M50:V50),
                            IF(
                                M$5:V$5=2,
                                M50:V50,
                                ""),
                            "")
                            =0),
                        0,
                        GEOMEAN(IF(
                            ISNUMBER(M50:V50),
                            IF(
                                M$5:V$5=2,
                                M50:V50,
                                ""),
                            "")))
                )
            )
        )
    )
)</f>
        <v>0</v>
      </c>
      <c r="J50" s="242">
        <v>46281</v>
      </c>
      <c r="K50" s="242">
        <v>45519</v>
      </c>
      <c r="L50" s="91" t="s">
        <v>77</v>
      </c>
      <c r="M50" s="192">
        <v>1.5</v>
      </c>
      <c r="N50" s="192" t="s">
        <v>409</v>
      </c>
      <c r="O50" s="192">
        <v>0</v>
      </c>
      <c r="P50" s="192">
        <v>0</v>
      </c>
      <c r="Q50" s="192">
        <v>0</v>
      </c>
      <c r="R50" s="192" t="s">
        <v>409</v>
      </c>
      <c r="S50" s="192">
        <v>1.9</v>
      </c>
      <c r="T50" s="192" t="s">
        <v>409</v>
      </c>
      <c r="U50" s="192">
        <v>0</v>
      </c>
      <c r="V50" s="192" t="s">
        <v>409</v>
      </c>
      <c r="W50" s="192">
        <v>0</v>
      </c>
      <c r="X50" s="192" t="s">
        <v>409</v>
      </c>
      <c r="Y50" s="192"/>
      <c r="Z50" s="192"/>
      <c r="AA50" s="80"/>
      <c r="AB50" s="80"/>
      <c r="AC50" s="80"/>
    </row>
    <row r="51" spans="1:29" x14ac:dyDescent="0.2">
      <c r="A51" s="84">
        <v>44</v>
      </c>
      <c r="B51" s="84" t="str">
        <f ca="1"/>
        <v>Cabo Verde</v>
      </c>
      <c r="C51" s="84" t="str">
        <f ca="1"/>
        <v>CPV</v>
      </c>
      <c r="D51" s="219" t="str">
        <f ca="1"/>
        <v>SSF           Sub-Saharan Africa</v>
      </c>
      <c r="E51" s="219" t="str">
        <f ca="1"/>
        <v>Blend</v>
      </c>
      <c r="F51" s="190" t="str">
        <f t="shared" ca="1" si="3"/>
        <v/>
      </c>
      <c r="G51" s="80">
        <f>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0</v>
      </c>
      <c r="H51" s="80" cm="1">
        <f t="array" ref="H51">IF(
    SUM(IF(
            ISNUMBER(
                IF(
                    $M$4:$V$4,
                    (M51:V51),
                    "")),
            1,
            0))
        =0,
    NA(),
    IF(
        Parameters!$D$15=1,
        IF(
            SUM(--(ISNUMBER(IF($M$4:$V$4=1,(M51:V51),""))))&gt;0,
            MAX(IF(
                ISNUMBER(M51:V51),
                IF(
                    M$4:V$4=1,
                    M51:V51,
                    ""),
                "")),
            MAX(IF(
                ISNUMBER(M51:V51),
                IF(
                    M$4:V$4=2,
                    M51:V51,
                    ""),
                ""))
        ),
        IF(
            Parameters!$D$16=1,
            IFERROR(
                AVERAGE(IF(
                    ISNUMBER(M51:V51),
                    IF(
                        M$4:V$4=1,
                        M51:V51,
                        ""),
                    "")),
                AVERAGE(IF(
                    ISNUMBER(M51:V51),
                    IF(
                        M$4:V$4=2,
                        M51:V51,
                        ""),
                    ""))
            ),
            IF(
                Parameters!$D$17=1,
                IFERROR(
                    IF(
                        OR(
                            IF(
                                ISNUMBER(M51:V51),
                                IF(
                                    M$4:V$4=1,
                                    M51:V51,
                                    ""),
                                "")
                            =0),
                        0,
                        GEOMEAN(IF(
                            ISNUMBER(M51:V51),
                            IF(
                                M$4:V$4=1,
                                M51:V51,
                                ""),
                            ""))
                    ),
                    IF(
                        OR(IF(
                            ISNUMBER(M51:V51),
                            IF(
                                M$4:V$4=2,
                                M51:V51,
                                ""),
                            "")
                            =0),
                        0,
                        GEOMEAN(IF(
                            ISNUMBER(M51:V51),
                            IF(
                                M$4:V$4=2,
                                M51:V51,
                                ""),
                            "")))
                )
            )
        )
    )
)</f>
        <v>1</v>
      </c>
      <c r="I51" s="191" cm="1">
        <f t="array" ref="I51">IF(
    SUM(IF(
            ISNUMBER(
                IF(
                    $M$5:$V$5,
                    (M51:V51),
                    "")),
            1,
            0))
        =0,
    NA(),
    IF(
        Parameters!$D$15=1,
        IF(
            SUM(--(ISNUMBER(IF($M$5:$V$5=1,(M51:V51),""))))&gt;0,
            MAX(IF(
                ISNUMBER(M51:V51),
                IF(
                    M$5:V$5=1,
                    M51:V51,
                    ""),
                "")),
            MAX(IF(
                ISNUMBER(M51:V51),
                IF(
                    M$5:V$5=2,
                    M51:V51,
                    ""),
                ""))
        ),
        IF(
            Parameters!$D$16=1,
            IFERROR(
                AVERAGE(IF(
                    ISNUMBER(M51:V51),
                    IF(
                        M$5:V$5=1,
                        M51:V51,
                        ""),
                    "")),
                AVERAGE(IF(
                    ISNUMBER(M51:V51),
                    IF(
                        M$5:V$5=2,
                        M51:V51,
                        ""),
                    ""))
            ),
            IF(
                Parameters!$D$17=1,
                IFERROR(
                    IF(
                        OR(
                            IF(
                                ISNUMBER(M51:V51),
                                IF(
                                    M$5:V$5=1,
                                    M51:V51,
                                    ""),
                                "")
                            =0),
                        0,
                        GEOMEAN(IF(
                            ISNUMBER(M51:V51),
                            IF(
                                M$5:V$5=1,
                                M51:V51,
                                ""),
                            ""))
                    ),
                    IF(
                        OR(IF(
                            ISNUMBER(M51:V51),
                            IF(
                                M$5:V$5=2,
                                M51:V51,
                                ""),
                            "")
                            =0),
                        0,
                        GEOMEAN(IF(
                            ISNUMBER(M51:V51),
                            IF(
                                M$5:V$5=2,
                                M51:V51,
                                ""),
                            "")))
                )
            )
        )
    )
)</f>
        <v>0</v>
      </c>
      <c r="J51" s="242">
        <v>46281</v>
      </c>
      <c r="K51" s="242">
        <v>45719</v>
      </c>
      <c r="L51" s="91" t="s">
        <v>79</v>
      </c>
      <c r="M51" s="192">
        <v>1</v>
      </c>
      <c r="N51" s="192" t="s">
        <v>409</v>
      </c>
      <c r="O51" s="192">
        <v>0</v>
      </c>
      <c r="P51" s="192">
        <v>0</v>
      </c>
      <c r="Q51" s="192">
        <v>0</v>
      </c>
      <c r="R51" s="192" t="s">
        <v>409</v>
      </c>
      <c r="S51" s="192">
        <v>1.6</v>
      </c>
      <c r="T51" s="192" t="s">
        <v>409</v>
      </c>
      <c r="U51" s="192">
        <v>0</v>
      </c>
      <c r="V51" s="192" t="s">
        <v>409</v>
      </c>
      <c r="W51" s="192">
        <v>0</v>
      </c>
      <c r="X51" s="192" t="s">
        <v>409</v>
      </c>
      <c r="Y51" s="192"/>
      <c r="Z51" s="192"/>
      <c r="AA51" s="80"/>
      <c r="AB51" s="80"/>
      <c r="AC51" s="80"/>
    </row>
    <row r="52" spans="1:29" x14ac:dyDescent="0.2">
      <c r="A52" s="84">
        <v>45</v>
      </c>
      <c r="B52" s="84" t="str">
        <f ca="1"/>
        <v>Costa Rica</v>
      </c>
      <c r="C52" s="84" t="str">
        <f ca="1"/>
        <v>CRI</v>
      </c>
      <c r="D52" s="219" t="str">
        <f ca="1"/>
        <v>LCN           Latin America &amp; Caribbean</v>
      </c>
      <c r="E52" s="219" t="str">
        <f ca="1"/>
        <v>IBRD</v>
      </c>
      <c r="F52" s="190" t="str">
        <f t="shared" ca="1" si="3"/>
        <v/>
      </c>
      <c r="G52" s="80">
        <f>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0</v>
      </c>
      <c r="H52" s="80" cm="1">
        <f t="array" ref="H52">IF(
    SUM(IF(
            ISNUMBER(
                IF(
                    $M$4:$V$4,
                    (M52:V52),
                    "")),
            1,
            0))
        =0,
    NA(),
    IF(
        Parameters!$D$15=1,
        IF(
            SUM(--(ISNUMBER(IF($M$4:$V$4=1,(M52:V52),""))))&gt;0,
            MAX(IF(
                ISNUMBER(M52:V52),
                IF(
                    M$4:V$4=1,
                    M52:V52,
                    ""),
                "")),
            MAX(IF(
                ISNUMBER(M52:V52),
                IF(
                    M$4:V$4=2,
                    M52:V52,
                    ""),
                ""))
        ),
        IF(
            Parameters!$D$16=1,
            IFERROR(
                AVERAGE(IF(
                    ISNUMBER(M52:V52),
                    IF(
                        M$4:V$4=1,
                        M52:V52,
                        ""),
                    "")),
                AVERAGE(IF(
                    ISNUMBER(M52:V52),
                    IF(
                        M$4:V$4=2,
                        M52:V52,
                        ""),
                    ""))
            ),
            IF(
                Parameters!$D$17=1,
                IFERROR(
                    IF(
                        OR(
                            IF(
                                ISNUMBER(M52:V52),
                                IF(
                                    M$4:V$4=1,
                                    M52:V52,
                                    ""),
                                "")
                            =0),
                        0,
                        GEOMEAN(IF(
                            ISNUMBER(M52:V52),
                            IF(
                                M$4:V$4=1,
                                M52:V52,
                                ""),
                            ""))
                    ),
                    IF(
                        OR(IF(
                            ISNUMBER(M52:V52),
                            IF(
                                M$4:V$4=2,
                                M52:V52,
                                ""),
                            "")
                            =0),
                        0,
                        GEOMEAN(IF(
                            ISNUMBER(M52:V52),
                            IF(
                                M$4:V$4=2,
                                M52:V52,
                                ""),
                            "")))
                )
            )
        )
    )
)</f>
        <v>7.3333333333333304</v>
      </c>
      <c r="I52" s="191" cm="1">
        <f t="array" ref="I52">IF(
    SUM(IF(
            ISNUMBER(
                IF(
                    $M$5:$V$5,
                    (M52:V52),
                    "")),
            1,
            0))
        =0,
    NA(),
    IF(
        Parameters!$D$15=1,
        IF(
            SUM(--(ISNUMBER(IF($M$5:$V$5=1,(M52:V52),""))))&gt;0,
            MAX(IF(
                ISNUMBER(M52:V52),
                IF(
                    M$5:V$5=1,
                    M52:V52,
                    ""),
                "")),
            MAX(IF(
                ISNUMBER(M52:V52),
                IF(
                    M$5:V$5=2,
                    M52:V52,
                    ""),
                ""))
        ),
        IF(
            Parameters!$D$16=1,
            IFERROR(
                AVERAGE(IF(
                    ISNUMBER(M52:V52),
                    IF(
                        M$5:V$5=1,
                        M52:V52,
                        ""),
                    "")),
                AVERAGE(IF(
                    ISNUMBER(M52:V52),
                    IF(
                        M$5:V$5=2,
                        M52:V52,
                        ""),
                    ""))
            ),
            IF(
                Parameters!$D$17=1,
                IFERROR(
                    IF(
                        OR(
                            IF(
                                ISNUMBER(M52:V52),
                                IF(
                                    M$5:V$5=1,
                                    M52:V52,
                                    ""),
                                "")
                            =0),
                        0,
                        GEOMEAN(IF(
                            ISNUMBER(M52:V52),
                            IF(
                                M$5:V$5=1,
                                M52:V52,
                                ""),
                            ""))
                    ),
                    IF(
                        OR(IF(
                            ISNUMBER(M52:V52),
                            IF(
                                M$5:V$5=2,
                                M52:V52,
                                ""),
                            "")
                            =0),
                        0,
                        GEOMEAN(IF(
                            ISNUMBER(M52:V52),
                            IF(
                                M$5:V$5=2,
                                M52:V52,
                                ""),
                            "")))
                )
            )
        )
    )
)</f>
        <v>0</v>
      </c>
      <c r="J52" s="242">
        <v>46281</v>
      </c>
      <c r="K52" s="242">
        <v>45719</v>
      </c>
      <c r="L52" s="91" t="s">
        <v>81</v>
      </c>
      <c r="M52" s="192">
        <v>7.3333333333333304</v>
      </c>
      <c r="N52" s="192" t="s">
        <v>409</v>
      </c>
      <c r="O52" s="192">
        <v>0</v>
      </c>
      <c r="P52" s="192">
        <v>0</v>
      </c>
      <c r="Q52" s="192">
        <v>0</v>
      </c>
      <c r="R52" s="192" t="s">
        <v>409</v>
      </c>
      <c r="S52" s="192">
        <v>5.4</v>
      </c>
      <c r="T52" s="192" t="s">
        <v>409</v>
      </c>
      <c r="U52" s="192">
        <v>0</v>
      </c>
      <c r="V52" s="192" t="s">
        <v>409</v>
      </c>
      <c r="W52" s="192">
        <v>0</v>
      </c>
      <c r="X52" s="192" t="s">
        <v>409</v>
      </c>
      <c r="Y52" s="192"/>
      <c r="Z52" s="192"/>
      <c r="AA52" s="80"/>
      <c r="AB52" s="80"/>
      <c r="AC52" s="80"/>
    </row>
    <row r="53" spans="1:29" x14ac:dyDescent="0.2">
      <c r="A53" s="84">
        <v>46</v>
      </c>
      <c r="B53" s="84" t="str">
        <f ca="1"/>
        <v>Cuba</v>
      </c>
      <c r="C53" s="84" t="str">
        <f ca="1"/>
        <v>CUB</v>
      </c>
      <c r="D53" s="219" t="str">
        <f ca="1"/>
        <v>LCN           Latin America &amp; Caribbean</v>
      </c>
      <c r="E53" s="219" t="str">
        <f ca="1"/>
        <v>NA</v>
      </c>
      <c r="F53" s="190" t="str">
        <f t="shared" ca="1" si="3"/>
        <v/>
      </c>
      <c r="G53" s="80">
        <f>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7.9582242575422129</v>
      </c>
      <c r="H53" s="80" cm="1">
        <f t="array" ref="H53">IF(
    SUM(IF(
            ISNUMBER(
                IF(
                    $M$4:$V$4,
                    (M53:V53),
                    "")),
            1,
            0))
        =0,
    NA(),
    IF(
        Parameters!$D$15=1,
        IF(
            SUM(--(ISNUMBER(IF($M$4:$V$4=1,(M53:V53),""))))&gt;0,
            MAX(IF(
                ISNUMBER(M53:V53),
                IF(
                    M$4:V$4=1,
                    M53:V53,
                    ""),
                "")),
            MAX(IF(
                ISNUMBER(M53:V53),
                IF(
                    M$4:V$4=2,
                    M53:V53,
                    ""),
                ""))
        ),
        IF(
            Parameters!$D$16=1,
            IFERROR(
                AVERAGE(IF(
                    ISNUMBER(M53:V53),
                    IF(
                        M$4:V$4=1,
                        M53:V53,
                        ""),
                    "")),
                AVERAGE(IF(
                    ISNUMBER(M53:V53),
                    IF(
                        M$4:V$4=2,
                        M53:V53,
                        ""),
                    ""))
            ),
            IF(
                Parameters!$D$17=1,
                IFERROR(
                    IF(
                        OR(
                            IF(
                                ISNUMBER(M53:V53),
                                IF(
                                    M$4:V$4=1,
                                    M53:V53,
                                    ""),
                                "")
                            =0),
                        0,
                        GEOMEAN(IF(
                            ISNUMBER(M53:V53),
                            IF(
                                M$4:V$4=1,
                                M53:V53,
                                ""),
                            ""))
                    ),
                    IF(
                        OR(IF(
                            ISNUMBER(M53:V53),
                            IF(
                                M$4:V$4=2,
                                M53:V53,
                                ""),
                            "")
                            =0),
                        0,
                        GEOMEAN(IF(
                            ISNUMBER(M53:V53),
                            IF(
                                M$4:V$4=2,
                                M53:V53,
                                ""),
                            "")))
                )
            )
        )
    )
)</f>
        <v>6.3333333333333304</v>
      </c>
      <c r="I53" s="191" cm="1">
        <f t="array" ref="I53">IF(
    SUM(IF(
            ISNUMBER(
                IF(
                    $M$5:$V$5,
                    (M53:V53),
                    "")),
            1,
            0))
        =0,
    NA(),
    IF(
        Parameters!$D$15=1,
        IF(
            SUM(--(ISNUMBER(IF($M$5:$V$5=1,(M53:V53),""))))&gt;0,
            MAX(IF(
                ISNUMBER(M53:V53),
                IF(
                    M$5:V$5=1,
                    M53:V53,
                    ""),
                "")),
            MAX(IF(
                ISNUMBER(M53:V53),
                IF(
                    M$5:V$5=2,
                    M53:V53,
                    ""),
                ""))
        ),
        IF(
            Parameters!$D$16=1,
            IFERROR(
                AVERAGE(IF(
                    ISNUMBER(M53:V53),
                    IF(
                        M$5:V$5=1,
                        M53:V53,
                        ""),
                    "")),
                AVERAGE(IF(
                    ISNUMBER(M53:V53),
                    IF(
                        M$5:V$5=2,
                        M53:V53,
                        ""),
                    ""))
            ),
            IF(
                Parameters!$D$17=1,
                IFERROR(
                    IF(
                        OR(
                            IF(
                                ISNUMBER(M53:V53),
                                IF(
                                    M$5:V$5=1,
                                    M53:V53,
                                    ""),
                                "")
                            =0),
                        0,
                        GEOMEAN(IF(
                            ISNUMBER(M53:V53),
                            IF(
                                M$5:V$5=1,
                                M53:V53,
                                ""),
                            ""))
                    ),
                    IF(
                        OR(IF(
                            ISNUMBER(M53:V53),
                            IF(
                                M$5:V$5=2,
                                M53:V53,
                                ""),
                            "")
                            =0),
                        0,
                        GEOMEAN(IF(
                            ISNUMBER(M53:V53),
                            IF(
                                M$5:V$5=2,
                                M53:V53,
                                ""),
                            "")))
                )
            )
        )
    )
)</f>
        <v>10</v>
      </c>
      <c r="J53" s="242">
        <v>46281</v>
      </c>
      <c r="K53" s="242">
        <v>46281</v>
      </c>
      <c r="L53" s="91" t="s">
        <v>83</v>
      </c>
      <c r="M53" s="192">
        <v>6.3333333333333304</v>
      </c>
      <c r="N53" s="192" t="s">
        <v>409</v>
      </c>
      <c r="O53" s="192">
        <v>0</v>
      </c>
      <c r="P53" s="192">
        <v>10</v>
      </c>
      <c r="Q53" s="192">
        <v>0</v>
      </c>
      <c r="R53" s="192" t="s">
        <v>409</v>
      </c>
      <c r="S53" s="192">
        <v>4.8</v>
      </c>
      <c r="T53" s="192" t="s">
        <v>409</v>
      </c>
      <c r="U53" s="192">
        <v>0</v>
      </c>
      <c r="V53" s="192" t="s">
        <v>826</v>
      </c>
      <c r="W53" s="192">
        <v>0</v>
      </c>
      <c r="X53" s="192" t="s">
        <v>409</v>
      </c>
      <c r="Y53" s="192"/>
      <c r="Z53" s="192"/>
      <c r="AA53" s="80"/>
      <c r="AB53" s="80"/>
      <c r="AC53" s="80"/>
    </row>
    <row r="54" spans="1:29" x14ac:dyDescent="0.2">
      <c r="A54" s="84">
        <v>47</v>
      </c>
      <c r="B54" s="84" t="str">
        <f ca="1"/>
        <v>Curaçao</v>
      </c>
      <c r="C54" s="84" t="str">
        <f ca="1"/>
        <v>CUW</v>
      </c>
      <c r="D54" s="219" t="str">
        <f ca="1"/>
        <v>LCN           Latin America &amp; Caribbean</v>
      </c>
      <c r="E54" s="219" t="str">
        <f ca="1"/>
        <v>NA</v>
      </c>
      <c r="F54" s="190" t="str">
        <f t="shared" ca="1" si="3"/>
        <v/>
      </c>
      <c r="G54" s="80">
        <f>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0</v>
      </c>
      <c r="H54" s="80" t="e" cm="1">
        <f t="array" ref="H54">IF(
    SUM(IF(
            ISNUMBER(
                IF(
                    $M$4:$V$4,
                    (M54:V54),
                    "")),
            1,
            0))
        =0,
    NA(),
    IF(
        Parameters!$D$15=1,
        IF(
            SUM(--(ISNUMBER(IF($M$4:$V$4=1,(M54:V54),""))))&gt;0,
            MAX(IF(
                ISNUMBER(M54:V54),
                IF(
                    M$4:V$4=1,
                    M54:V54,
                    ""),
                "")),
            MAX(IF(
                ISNUMBER(M54:V54),
                IF(
                    M$4:V$4=2,
                    M54:V54,
                    ""),
                ""))
        ),
        IF(
            Parameters!$D$16=1,
            IFERROR(
                AVERAGE(IF(
                    ISNUMBER(M54:V54),
                    IF(
                        M$4:V$4=1,
                        M54:V54,
                        ""),
                    "")),
                AVERAGE(IF(
                    ISNUMBER(M54:V54),
                    IF(
                        M$4:V$4=2,
                        M54:V54,
                        ""),
                    ""))
            ),
            IF(
                Parameters!$D$17=1,
                IFERROR(
                    IF(
                        OR(
                            IF(
                                ISNUMBER(M54:V54),
                                IF(
                                    M$4:V$4=1,
                                    M54:V54,
                                    ""),
                                "")
                            =0),
                        0,
                        GEOMEAN(IF(
                            ISNUMBER(M54:V54),
                            IF(
                                M$4:V$4=1,
                                M54:V54,
                                ""),
                            ""))
                    ),
                    IF(
                        OR(IF(
                            ISNUMBER(M54:V54),
                            IF(
                                M$4:V$4=2,
                                M54:V54,
                                ""),
                            "")
                            =0),
                        0,
                        GEOMEAN(IF(
                            ISNUMBER(M54:V54),
                            IF(
                                M$4:V$4=2,
                                M54:V54,
                                ""),
                            "")))
                )
            )
        )
    )
)</f>
        <v>#N/A</v>
      </c>
      <c r="I54" s="191" cm="1">
        <f t="array" ref="I54">IF(
    SUM(IF(
            ISNUMBER(
                IF(
                    $M$5:$V$5,
                    (M54:V54),
                    "")),
            1,
            0))
        =0,
    NA(),
    IF(
        Parameters!$D$15=1,
        IF(
            SUM(--(ISNUMBER(IF($M$5:$V$5=1,(M54:V54),""))))&gt;0,
            MAX(IF(
                ISNUMBER(M54:V54),
                IF(
                    M$5:V$5=1,
                    M54:V54,
                    ""),
                "")),
            MAX(IF(
                ISNUMBER(M54:V54),
                IF(
                    M$5:V$5=2,
                    M54:V54,
                    ""),
                ""))
        ),
        IF(
            Parameters!$D$16=1,
            IFERROR(
                AVERAGE(IF(
                    ISNUMBER(M54:V54),
                    IF(
                        M$5:V$5=1,
                        M54:V54,
                        ""),
                    "")),
                AVERAGE(IF(
                    ISNUMBER(M54:V54),
                    IF(
                        M$5:V$5=2,
                        M54:V54,
                        ""),
                    ""))
            ),
            IF(
                Parameters!$D$17=1,
                IFERROR(
                    IF(
                        OR(
                            IF(
                                ISNUMBER(M54:V54),
                                IF(
                                    M$5:V$5=1,
                                    M54:V54,
                                    ""),
                                "")
                            =0),
                        0,
                        GEOMEAN(IF(
                            ISNUMBER(M54:V54),
                            IF(
                                M$5:V$5=1,
                                M54:V54,
                                ""),
                            ""))
                    ),
                    IF(
                        OR(IF(
                            ISNUMBER(M54:V54),
                            IF(
                                M$5:V$5=2,
                                M54:V54,
                                ""),
                            "")
                            =0),
                        0,
                        GEOMEAN(IF(
                            ISNUMBER(M54:V54),
                            IF(
                                M$5:V$5=2,
                                M54:V54,
                                ""),
                            "")))
                )
            )
        )
    )
)</f>
        <v>0</v>
      </c>
      <c r="J54" s="242" t="s">
        <v>409</v>
      </c>
      <c r="K54" s="242">
        <v>45307</v>
      </c>
      <c r="L54" s="91" t="s">
        <v>672</v>
      </c>
      <c r="M54" s="192" t="s">
        <v>409</v>
      </c>
      <c r="N54" s="192" t="s">
        <v>409</v>
      </c>
      <c r="O54" s="192">
        <v>0</v>
      </c>
      <c r="P54" s="192">
        <v>0</v>
      </c>
      <c r="Q54" s="192" t="s">
        <v>409</v>
      </c>
      <c r="R54" s="192" t="s">
        <v>409</v>
      </c>
      <c r="S54" s="192" t="s">
        <v>409</v>
      </c>
      <c r="T54" s="192" t="s">
        <v>409</v>
      </c>
      <c r="U54" s="192">
        <v>0</v>
      </c>
      <c r="V54" s="192" t="s">
        <v>409</v>
      </c>
      <c r="W54" s="192" t="s">
        <v>409</v>
      </c>
      <c r="X54" s="192" t="s">
        <v>409</v>
      </c>
      <c r="Y54" s="192"/>
      <c r="Z54" s="192"/>
      <c r="AA54" s="80"/>
      <c r="AB54" s="80"/>
      <c r="AC54" s="80"/>
    </row>
    <row r="55" spans="1:29" x14ac:dyDescent="0.2">
      <c r="A55" s="84">
        <v>48</v>
      </c>
      <c r="B55" s="84" t="str">
        <f ca="1"/>
        <v>Cayman Islands</v>
      </c>
      <c r="C55" s="84" t="str">
        <f ca="1"/>
        <v>CYM</v>
      </c>
      <c r="D55" s="219" t="str">
        <f ca="1"/>
        <v>LCN           Latin America &amp; Caribbean</v>
      </c>
      <c r="E55" s="219" t="str">
        <f ca="1"/>
        <v>NA</v>
      </c>
      <c r="F55" s="190" t="str">
        <f t="shared" ca="1" si="3"/>
        <v/>
      </c>
      <c r="G55" s="80">
        <f>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0</v>
      </c>
      <c r="H55" s="80" t="e" cm="1">
        <f t="array" ref="H55">IF(
    SUM(IF(
            ISNUMBER(
                IF(
                    $M$4:$V$4,
                    (M55:V55),
                    "")),
            1,
            0))
        =0,
    NA(),
    IF(
        Parameters!$D$15=1,
        IF(
            SUM(--(ISNUMBER(IF($M$4:$V$4=1,(M55:V55),""))))&gt;0,
            MAX(IF(
                ISNUMBER(M55:V55),
                IF(
                    M$4:V$4=1,
                    M55:V55,
                    ""),
                "")),
            MAX(IF(
                ISNUMBER(M55:V55),
                IF(
                    M$4:V$4=2,
                    M55:V55,
                    ""),
                ""))
        ),
        IF(
            Parameters!$D$16=1,
            IFERROR(
                AVERAGE(IF(
                    ISNUMBER(M55:V55),
                    IF(
                        M$4:V$4=1,
                        M55:V55,
                        ""),
                    "")),
                AVERAGE(IF(
                    ISNUMBER(M55:V55),
                    IF(
                        M$4:V$4=2,
                        M55:V55,
                        ""),
                    ""))
            ),
            IF(
                Parameters!$D$17=1,
                IFERROR(
                    IF(
                        OR(
                            IF(
                                ISNUMBER(M55:V55),
                                IF(
                                    M$4:V$4=1,
                                    M55:V55,
                                    ""),
                                "")
                            =0),
                        0,
                        GEOMEAN(IF(
                            ISNUMBER(M55:V55),
                            IF(
                                M$4:V$4=1,
                                M55:V55,
                                ""),
                            ""))
                    ),
                    IF(
                        OR(IF(
                            ISNUMBER(M55:V55),
                            IF(
                                M$4:V$4=2,
                                M55:V55,
                                ""),
                            "")
                            =0),
                        0,
                        GEOMEAN(IF(
                            ISNUMBER(M55:V55),
                            IF(
                                M$4:V$4=2,
                                M55:V55,
                                ""),
                            "")))
                )
            )
        )
    )
)</f>
        <v>#N/A</v>
      </c>
      <c r="I55" s="191" cm="1">
        <f t="array" ref="I55">IF(
    SUM(IF(
            ISNUMBER(
                IF(
                    $M$5:$V$5,
                    (M55:V55),
                    "")),
            1,
            0))
        =0,
    NA(),
    IF(
        Parameters!$D$15=1,
        IF(
            SUM(--(ISNUMBER(IF($M$5:$V$5=1,(M55:V55),""))))&gt;0,
            MAX(IF(
                ISNUMBER(M55:V55),
                IF(
                    M$5:V$5=1,
                    M55:V55,
                    ""),
                "")),
            MAX(IF(
                ISNUMBER(M55:V55),
                IF(
                    M$5:V$5=2,
                    M55:V55,
                    ""),
                ""))
        ),
        IF(
            Parameters!$D$16=1,
            IFERROR(
                AVERAGE(IF(
                    ISNUMBER(M55:V55),
                    IF(
                        M$5:V$5=1,
                        M55:V55,
                        ""),
                    "")),
                AVERAGE(IF(
                    ISNUMBER(M55:V55),
                    IF(
                        M$5:V$5=2,
                        M55:V55,
                        ""),
                    ""))
            ),
            IF(
                Parameters!$D$17=1,
                IFERROR(
                    IF(
                        OR(
                            IF(
                                ISNUMBER(M55:V55),
                                IF(
                                    M$5:V$5=1,
                                    M55:V55,
                                    ""),
                                "")
                            =0),
                        0,
                        GEOMEAN(IF(
                            ISNUMBER(M55:V55),
                            IF(
                                M$5:V$5=1,
                                M55:V55,
                                ""),
                            ""))
                    ),
                    IF(
                        OR(IF(
                            ISNUMBER(M55:V55),
                            IF(
                                M$5:V$5=2,
                                M55:V55,
                                ""),
                            "")
                            =0),
                        0,
                        GEOMEAN(IF(
                            ISNUMBER(M55:V55),
                            IF(
                                M$5:V$5=2,
                                M55:V55,
                                ""),
                            "")))
                )
            )
        )
    )
)</f>
        <v>0</v>
      </c>
      <c r="J55" s="242">
        <v>44887</v>
      </c>
      <c r="K55" s="242">
        <v>45580</v>
      </c>
      <c r="L55" s="91" t="s">
        <v>673</v>
      </c>
      <c r="M55" s="192" t="s">
        <v>409</v>
      </c>
      <c r="N55" s="192" t="s">
        <v>409</v>
      </c>
      <c r="O55" s="192">
        <v>0</v>
      </c>
      <c r="P55" s="192">
        <v>0</v>
      </c>
      <c r="Q55" s="192">
        <v>0</v>
      </c>
      <c r="R55" s="192" t="s">
        <v>409</v>
      </c>
      <c r="S55" s="192" t="s">
        <v>409</v>
      </c>
      <c r="T55" s="192" t="s">
        <v>409</v>
      </c>
      <c r="U55" s="192">
        <v>0</v>
      </c>
      <c r="V55" s="192" t="s">
        <v>409</v>
      </c>
      <c r="W55" s="192">
        <v>0</v>
      </c>
      <c r="X55" s="192" t="s">
        <v>409</v>
      </c>
      <c r="Y55" s="192"/>
      <c r="Z55" s="192"/>
      <c r="AA55" s="80"/>
      <c r="AB55" s="80"/>
      <c r="AC55" s="80"/>
    </row>
    <row r="56" spans="1:29" x14ac:dyDescent="0.2">
      <c r="A56" s="84">
        <v>49</v>
      </c>
      <c r="B56" s="84" t="str">
        <f ca="1"/>
        <v>Cyprus</v>
      </c>
      <c r="C56" s="84" t="str">
        <f ca="1"/>
        <v>CYP</v>
      </c>
      <c r="D56" s="219" t="str">
        <f ca="1"/>
        <v>ECS           Europe &amp; Central Asia</v>
      </c>
      <c r="E56" s="219" t="str">
        <f ca="1"/>
        <v>NA</v>
      </c>
      <c r="F56" s="190" t="str">
        <f t="shared" ca="1" si="3"/>
        <v/>
      </c>
      <c r="G56" s="80">
        <f>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0</v>
      </c>
      <c r="H56" s="80" cm="1">
        <f t="array" ref="H56">IF(
    SUM(IF(
            ISNUMBER(
                IF(
                    $M$4:$V$4,
                    (M56:V56),
                    "")),
            1,
            0))
        =0,
    NA(),
    IF(
        Parameters!$D$15=1,
        IF(
            SUM(--(ISNUMBER(IF($M$4:$V$4=1,(M56:V56),""))))&gt;0,
            MAX(IF(
                ISNUMBER(M56:V56),
                IF(
                    M$4:V$4=1,
                    M56:V56,
                    ""),
                "")),
            MAX(IF(
                ISNUMBER(M56:V56),
                IF(
                    M$4:V$4=2,
                    M56:V56,
                    ""),
                ""))
        ),
        IF(
            Parameters!$D$16=1,
            IFERROR(
                AVERAGE(IF(
                    ISNUMBER(M56:V56),
                    IF(
                        M$4:V$4=1,
                        M56:V56,
                        ""),
                    "")),
                AVERAGE(IF(
                    ISNUMBER(M56:V56),
                    IF(
                        M$4:V$4=2,
                        M56:V56,
                        ""),
                    ""))
            ),
            IF(
                Parameters!$D$17=1,
                IFERROR(
                    IF(
                        OR(
                            IF(
                                ISNUMBER(M56:V56),
                                IF(
                                    M$4:V$4=1,
                                    M56:V56,
                                    ""),
                                "")
                            =0),
                        0,
                        GEOMEAN(IF(
                            ISNUMBER(M56:V56),
                            IF(
                                M$4:V$4=1,
                                M56:V56,
                                ""),
                            ""))
                    ),
                    IF(
                        OR(IF(
                            ISNUMBER(M56:V56),
                            IF(
                                M$4:V$4=2,
                                M56:V56,
                                ""),
                            "")
                            =0),
                        0,
                        GEOMEAN(IF(
                            ISNUMBER(M56:V56),
                            IF(
                                M$4:V$4=2,
                                M56:V56,
                                ""),
                            "")))
                )
            )
        )
    )
)</f>
        <v>3.5</v>
      </c>
      <c r="I56" s="191" cm="1">
        <f t="array" ref="I56">IF(
    SUM(IF(
            ISNUMBER(
                IF(
                    $M$5:$V$5,
                    (M56:V56),
                    "")),
            1,
            0))
        =0,
    NA(),
    IF(
        Parameters!$D$15=1,
        IF(
            SUM(--(ISNUMBER(IF($M$5:$V$5=1,(M56:V56),""))))&gt;0,
            MAX(IF(
                ISNUMBER(M56:V56),
                IF(
                    M$5:V$5=1,
                    M56:V56,
                    ""),
                "")),
            MAX(IF(
                ISNUMBER(M56:V56),
                IF(
                    M$5:V$5=2,
                    M56:V56,
                    ""),
                ""))
        ),
        IF(
            Parameters!$D$16=1,
            IFERROR(
                AVERAGE(IF(
                    ISNUMBER(M56:V56),
                    IF(
                        M$5:V$5=1,
                        M56:V56,
                        ""),
                    "")),
                AVERAGE(IF(
                    ISNUMBER(M56:V56),
                    IF(
                        M$5:V$5=2,
                        M56:V56,
                        ""),
                    ""))
            ),
            IF(
                Parameters!$D$17=1,
                IFERROR(
                    IF(
                        OR(
                            IF(
                                ISNUMBER(M56:V56),
                                IF(
                                    M$5:V$5=1,
                                    M56:V56,
                                    ""),
                                "")
                            =0),
                        0,
                        GEOMEAN(IF(
                            ISNUMBER(M56:V56),
                            IF(
                                M$5:V$5=1,
                                M56:V56,
                                ""),
                            ""))
                    ),
                    IF(
                        OR(IF(
                            ISNUMBER(M56:V56),
                            IF(
                                M$5:V$5=2,
                                M56:V56,
                                ""),
                            "")
                            =0),
                        0,
                        GEOMEAN(IF(
                            ISNUMBER(M56:V56),
                            IF(
                                M$5:V$5=2,
                                M56:V56,
                                ""),
                            "")))
                )
            )
        )
    )
)</f>
        <v>0</v>
      </c>
      <c r="J56" s="242">
        <v>46281</v>
      </c>
      <c r="K56" s="242">
        <v>45641</v>
      </c>
      <c r="L56" s="91" t="s">
        <v>85</v>
      </c>
      <c r="M56" s="192">
        <v>3.5</v>
      </c>
      <c r="N56" s="192" t="s">
        <v>409</v>
      </c>
      <c r="O56" s="192">
        <v>0</v>
      </c>
      <c r="P56" s="192">
        <v>0</v>
      </c>
      <c r="Q56" s="192">
        <v>0</v>
      </c>
      <c r="R56" s="192" t="s">
        <v>409</v>
      </c>
      <c r="S56" s="192">
        <v>3.1</v>
      </c>
      <c r="T56" s="192" t="s">
        <v>409</v>
      </c>
      <c r="U56" s="192">
        <v>0</v>
      </c>
      <c r="V56" s="192" t="s">
        <v>409</v>
      </c>
      <c r="W56" s="192">
        <v>0</v>
      </c>
      <c r="X56" s="192" t="s">
        <v>409</v>
      </c>
      <c r="Y56" s="192"/>
      <c r="Z56" s="192"/>
      <c r="AA56" s="80"/>
      <c r="AB56" s="80"/>
      <c r="AC56" s="80"/>
    </row>
    <row r="57" spans="1:29" x14ac:dyDescent="0.2">
      <c r="A57" s="84">
        <v>50</v>
      </c>
      <c r="B57" s="84" t="str">
        <f ca="1"/>
        <v>Czech Republic</v>
      </c>
      <c r="C57" s="84" t="str">
        <f ca="1"/>
        <v>CZE</v>
      </c>
      <c r="D57" s="219" t="str">
        <f ca="1"/>
        <v>ECS           Europe &amp; Central Asia</v>
      </c>
      <c r="E57" s="219" t="str">
        <f ca="1"/>
        <v>NA</v>
      </c>
      <c r="F57" s="190" t="str">
        <f t="shared" ca="1" si="3"/>
        <v/>
      </c>
      <c r="G57" s="80">
        <f>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0</v>
      </c>
      <c r="H57" s="80" cm="1">
        <f t="array" ref="H57">IF(
    SUM(IF(
            ISNUMBER(
                IF(
                    $M$4:$V$4,
                    (M57:V57),
                    "")),
            1,
            0))
        =0,
    NA(),
    IF(
        Parameters!$D$15=1,
        IF(
            SUM(--(ISNUMBER(IF($M$4:$V$4=1,(M57:V57),""))))&gt;0,
            MAX(IF(
                ISNUMBER(M57:V57),
                IF(
                    M$4:V$4=1,
                    M57:V57,
                    ""),
                "")),
            MAX(IF(
                ISNUMBER(M57:V57),
                IF(
                    M$4:V$4=2,
                    M57:V57,
                    ""),
                ""))
        ),
        IF(
            Parameters!$D$16=1,
            IFERROR(
                AVERAGE(IF(
                    ISNUMBER(M57:V57),
                    IF(
                        M$4:V$4=1,
                        M57:V57,
                        ""),
                    "")),
                AVERAGE(IF(
                    ISNUMBER(M57:V57),
                    IF(
                        M$4:V$4=2,
                        M57:V57,
                        ""),
                    ""))
            ),
            IF(
                Parameters!$D$17=1,
                IFERROR(
                    IF(
                        OR(
                            IF(
                                ISNUMBER(M57:V57),
                                IF(
                                    M$4:V$4=1,
                                    M57:V57,
                                    ""),
                                "")
                            =0),
                        0,
                        GEOMEAN(IF(
                            ISNUMBER(M57:V57),
                            IF(
                                M$4:V$4=1,
                                M57:V57,
                                ""),
                            ""))
                    ),
                    IF(
                        OR(IF(
                            ISNUMBER(M57:V57),
                            IF(
                                M$4:V$4=2,
                                M57:V57,
                                ""),
                            "")
                            =0),
                        0,
                        GEOMEAN(IF(
                            ISNUMBER(M57:V57),
                            IF(
                                M$4:V$4=2,
                                M57:V57,
                                ""),
                            "")))
                )
            )
        )
    )
)</f>
        <v>1</v>
      </c>
      <c r="I57" s="191" cm="1">
        <f t="array" ref="I57">IF(
    SUM(IF(
            ISNUMBER(
                IF(
                    $M$5:$V$5,
                    (M57:V57),
                    "")),
            1,
            0))
        =0,
    NA(),
    IF(
        Parameters!$D$15=1,
        IF(
            SUM(--(ISNUMBER(IF($M$5:$V$5=1,(M57:V57),""))))&gt;0,
            MAX(IF(
                ISNUMBER(M57:V57),
                IF(
                    M$5:V$5=1,
                    M57:V57,
                    ""),
                "")),
            MAX(IF(
                ISNUMBER(M57:V57),
                IF(
                    M$5:V$5=2,
                    M57:V57,
                    ""),
                ""))
        ),
        IF(
            Parameters!$D$16=1,
            IFERROR(
                AVERAGE(IF(
                    ISNUMBER(M57:V57),
                    IF(
                        M$5:V$5=1,
                        M57:V57,
                        ""),
                    "")),
                AVERAGE(IF(
                    ISNUMBER(M57:V57),
                    IF(
                        M$5:V$5=2,
                        M57:V57,
                        ""),
                    ""))
            ),
            IF(
                Parameters!$D$17=1,
                IFERROR(
                    IF(
                        OR(
                            IF(
                                ISNUMBER(M57:V57),
                                IF(
                                    M$5:V$5=1,
                                    M57:V57,
                                    ""),
                                "")
                            =0),
                        0,
                        GEOMEAN(IF(
                            ISNUMBER(M57:V57),
                            IF(
                                M$5:V$5=1,
                                M57:V57,
                                ""),
                            ""))
                    ),
                    IF(
                        OR(IF(
                            ISNUMBER(M57:V57),
                            IF(
                                M$5:V$5=2,
                                M57:V57,
                                ""),
                            "")
                            =0),
                        0,
                        GEOMEAN(IF(
                            ISNUMBER(M57:V57),
                            IF(
                                M$5:V$5=2,
                                M57:V57,
                                ""),
                            "")))
                )
            )
        )
    )
)</f>
        <v>0</v>
      </c>
      <c r="J57" s="242">
        <v>45190</v>
      </c>
      <c r="K57" s="242">
        <v>45731</v>
      </c>
      <c r="L57" s="91" t="s">
        <v>87</v>
      </c>
      <c r="M57" s="192">
        <v>1</v>
      </c>
      <c r="N57" s="192" t="s">
        <v>409</v>
      </c>
      <c r="O57" s="192">
        <v>0</v>
      </c>
      <c r="P57" s="192">
        <v>0</v>
      </c>
      <c r="Q57" s="192">
        <v>0</v>
      </c>
      <c r="R57" s="192" t="s">
        <v>409</v>
      </c>
      <c r="S57" s="192">
        <v>1.6</v>
      </c>
      <c r="T57" s="192" t="s">
        <v>409</v>
      </c>
      <c r="U57" s="192">
        <v>0</v>
      </c>
      <c r="V57" s="192" t="s">
        <v>409</v>
      </c>
      <c r="W57" s="192">
        <v>5.2631578947368397E-2</v>
      </c>
      <c r="X57" s="192" t="s">
        <v>409</v>
      </c>
      <c r="Y57" s="192"/>
      <c r="Z57" s="192"/>
      <c r="AA57" s="80"/>
      <c r="AB57" s="80"/>
      <c r="AC57" s="80"/>
    </row>
    <row r="58" spans="1:29" x14ac:dyDescent="0.2">
      <c r="A58" s="84">
        <v>51</v>
      </c>
      <c r="B58" s="84" t="str">
        <f ca="1"/>
        <v>Germany</v>
      </c>
      <c r="C58" s="84" t="str">
        <f ca="1"/>
        <v>DEU</v>
      </c>
      <c r="D58" s="219" t="str">
        <f ca="1"/>
        <v>ECS           Europe &amp; Central Asia</v>
      </c>
      <c r="E58" s="219" t="str">
        <f ca="1"/>
        <v>NA</v>
      </c>
      <c r="F58" s="190" t="str">
        <f t="shared" ca="1" si="3"/>
        <v/>
      </c>
      <c r="G58" s="80">
        <f>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v>
      </c>
      <c r="H58" s="80" cm="1">
        <f t="array" ref="H58">IF(
    SUM(IF(
            ISNUMBER(
                IF(
                    $M$4:$V$4,
                    (M58:V58),
                    "")),
            1,
            0))
        =0,
    NA(),
    IF(
        Parameters!$D$15=1,
        IF(
            SUM(--(ISNUMBER(IF($M$4:$V$4=1,(M58:V58),""))))&gt;0,
            MAX(IF(
                ISNUMBER(M58:V58),
                IF(
                    M$4:V$4=1,
                    M58:V58,
                    ""),
                "")),
            MAX(IF(
                ISNUMBER(M58:V58),
                IF(
                    M$4:V$4=2,
                    M58:V58,
                    ""),
                ""))
        ),
        IF(
            Parameters!$D$16=1,
            IFERROR(
                AVERAGE(IF(
                    ISNUMBER(M58:V58),
                    IF(
                        M$4:V$4=1,
                        M58:V58,
                        ""),
                    "")),
                AVERAGE(IF(
                    ISNUMBER(M58:V58),
                    IF(
                        M$4:V$4=2,
                        M58:V58,
                        ""),
                    ""))
            ),
            IF(
                Parameters!$D$17=1,
                IFERROR(
                    IF(
                        OR(
                            IF(
                                ISNUMBER(M58:V58),
                                IF(
                                    M$4:V$4=1,
                                    M58:V58,
                                    ""),
                                "")
                            =0),
                        0,
                        GEOMEAN(IF(
                            ISNUMBER(M58:V58),
                            IF(
                                M$4:V$4=1,
                                M58:V58,
                                ""),
                            ""))
                    ),
                    IF(
                        OR(IF(
                            ISNUMBER(M58:V58),
                            IF(
                                M$4:V$4=2,
                                M58:V58,
                                ""),
                            "")
                            =0),
                        0,
                        GEOMEAN(IF(
                            ISNUMBER(M58:V58),
                            IF(
                                M$4:V$4=2,
                                M58:V58,
                                ""),
                            "")))
                )
            )
        )
    )
)</f>
        <v>5.1666666666666599</v>
      </c>
      <c r="I58" s="191" cm="1">
        <f t="array" ref="I58">IF(
    SUM(IF(
            ISNUMBER(
                IF(
                    $M$5:$V$5,
                    (M58:V58),
                    "")),
            1,
            0))
        =0,
    NA(),
    IF(
        Parameters!$D$15=1,
        IF(
            SUM(--(ISNUMBER(IF($M$5:$V$5=1,(M58:V58),""))))&gt;0,
            MAX(IF(
                ISNUMBER(M58:V58),
                IF(
                    M$5:V$5=1,
                    M58:V58,
                    ""),
                "")),
            MAX(IF(
                ISNUMBER(M58:V58),
                IF(
                    M$5:V$5=2,
                    M58:V58,
                    ""),
                ""))
        ),
        IF(
            Parameters!$D$16=1,
            IFERROR(
                AVERAGE(IF(
                    ISNUMBER(M58:V58),
                    IF(
                        M$5:V$5=1,
                        M58:V58,
                        ""),
                    "")),
                AVERAGE(IF(
                    ISNUMBER(M58:V58),
                    IF(
                        M$5:V$5=2,
                        M58:V58,
                        ""),
                    ""))
            ),
            IF(
                Parameters!$D$17=1,
                IFERROR(
                    IF(
                        OR(
                            IF(
                                ISNUMBER(M58:V58),
                                IF(
                                    M$5:V$5=1,
                                    M58:V58,
                                    ""),
                                "")
                            =0),
                        0,
                        GEOMEAN(IF(
                            ISNUMBER(M58:V58),
                            IF(
                                M$5:V$5=1,
                                M58:V58,
                                ""),
                            ""))
                    ),
                    IF(
                        OR(IF(
                            ISNUMBER(M58:V58),
                            IF(
                                M$5:V$5=2,
                                M58:V58,
                                ""),
                            "")
                            =0),
                        0,
                        GEOMEAN(IF(
                            ISNUMBER(M58:V58),
                            IF(
                                M$5:V$5=2,
                                M58:V58,
                                ""),
                            "")))
                )
            )
        )
    )
)</f>
        <v>0</v>
      </c>
      <c r="J58" s="242">
        <v>46281</v>
      </c>
      <c r="K58" s="242">
        <v>45176</v>
      </c>
      <c r="L58" s="91" t="s">
        <v>89</v>
      </c>
      <c r="M58" s="192">
        <v>5.1666666666666599</v>
      </c>
      <c r="N58" s="192" t="s">
        <v>409</v>
      </c>
      <c r="O58" s="192">
        <v>0</v>
      </c>
      <c r="P58" s="192">
        <v>0</v>
      </c>
      <c r="Q58" s="192">
        <v>0</v>
      </c>
      <c r="R58" s="192" t="s">
        <v>409</v>
      </c>
      <c r="S58" s="192">
        <v>4.0999999999999996</v>
      </c>
      <c r="T58" s="192" t="s">
        <v>409</v>
      </c>
      <c r="U58" s="192">
        <v>0</v>
      </c>
      <c r="V58" s="192" t="s">
        <v>409</v>
      </c>
      <c r="W58" s="192">
        <v>0</v>
      </c>
      <c r="X58" s="192" t="s">
        <v>409</v>
      </c>
      <c r="Y58" s="192"/>
      <c r="Z58" s="192"/>
      <c r="AA58" s="80"/>
      <c r="AB58" s="80"/>
      <c r="AC58" s="80"/>
    </row>
    <row r="59" spans="1:29" x14ac:dyDescent="0.2">
      <c r="A59" s="84">
        <v>52</v>
      </c>
      <c r="B59" s="84" t="str">
        <f ca="1"/>
        <v>Djibouti</v>
      </c>
      <c r="C59" s="84" t="str">
        <f ca="1"/>
        <v>DJI</v>
      </c>
      <c r="D59" s="219" t="str">
        <f ca="1"/>
        <v>MEA           Middle East &amp; North Africa</v>
      </c>
      <c r="E59" s="219" t="str">
        <f ca="1"/>
        <v>IDA</v>
      </c>
      <c r="F59" s="190" t="str">
        <f t="shared" ca="1" si="3"/>
        <v/>
      </c>
      <c r="G59" s="80">
        <f>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7.6376261582597316</v>
      </c>
      <c r="H59" s="80" cm="1">
        <f t="array" ref="H59">IF(
    SUM(IF(
            ISNUMBER(
                IF(
                    $M$4:$V$4,
                    (M59:V59),
                    "")),
            1,
            0))
        =0,
    NA(),
    IF(
        Parameters!$D$15=1,
        IF(
            SUM(--(ISNUMBER(IF($M$4:$V$4=1,(M59:V59),""))))&gt;0,
            MAX(IF(
                ISNUMBER(M59:V59),
                IF(
                    M$4:V$4=1,
                    M59:V59,
                    ""),
                "")),
            MAX(IF(
                ISNUMBER(M59:V59),
                IF(
                    M$4:V$4=2,
                    M59:V59,
                    ""),
                ""))
        ),
        IF(
            Parameters!$D$16=1,
            IFERROR(
                AVERAGE(IF(
                    ISNUMBER(M59:V59),
                    IF(
                        M$4:V$4=1,
                        M59:V59,
                        ""),
                    "")),
                AVERAGE(IF(
                    ISNUMBER(M59:V59),
                    IF(
                        M$4:V$4=2,
                        M59:V59,
                        ""),
                    ""))
            ),
            IF(
                Parameters!$D$17=1,
                IFERROR(
                    IF(
                        OR(
                            IF(
                                ISNUMBER(M59:V59),
                                IF(
                                    M$4:V$4=1,
                                    M59:V59,
                                    ""),
                                "")
                            =0),
                        0,
                        GEOMEAN(IF(
                            ISNUMBER(M59:V59),
                            IF(
                                M$4:V$4=1,
                                M59:V59,
                                ""),
                            ""))
                    ),
                    IF(
                        OR(IF(
                            ISNUMBER(M59:V59),
                            IF(
                                M$4:V$4=2,
                                M59:V59,
                                ""),
                            "")
                            =0),
                        0,
                        GEOMEAN(IF(
                            ISNUMBER(M59:V59),
                            IF(
                                M$4:V$4=2,
                                M59:V59,
                                ""),
                            "")))
                )
            )
        )
    )
)</f>
        <v>5.8333333333333304</v>
      </c>
      <c r="I59" s="191" cm="1">
        <f t="array" ref="I59">IF(
    SUM(IF(
            ISNUMBER(
                IF(
                    $M$5:$V$5,
                    (M59:V59),
                    "")),
            1,
            0))
        =0,
    NA(),
    IF(
        Parameters!$D$15=1,
        IF(
            SUM(--(ISNUMBER(IF($M$5:$V$5=1,(M59:V59),""))))&gt;0,
            MAX(IF(
                ISNUMBER(M59:V59),
                IF(
                    M$5:V$5=1,
                    M59:V59,
                    ""),
                "")),
            MAX(IF(
                ISNUMBER(M59:V59),
                IF(
                    M$5:V$5=2,
                    M59:V59,
                    ""),
                ""))
        ),
        IF(
            Parameters!$D$16=1,
            IFERROR(
                AVERAGE(IF(
                    ISNUMBER(M59:V59),
                    IF(
                        M$5:V$5=1,
                        M59:V59,
                        ""),
                    "")),
                AVERAGE(IF(
                    ISNUMBER(M59:V59),
                    IF(
                        M$5:V$5=2,
                        M59:V59,
                        ""),
                    ""))
            ),
            IF(
                Parameters!$D$17=1,
                IFERROR(
                    IF(
                        OR(
                            IF(
                                ISNUMBER(M59:V59),
                                IF(
                                    M$5:V$5=1,
                                    M59:V59,
                                    ""),
                                "")
                            =0),
                        0,
                        GEOMEAN(IF(
                            ISNUMBER(M59:V59),
                            IF(
                                M$5:V$5=1,
                                M59:V59,
                                ""),
                            ""))
                    ),
                    IF(
                        OR(IF(
                            ISNUMBER(M59:V59),
                            IF(
                                M$5:V$5=2,
                                M59:V59,
                                ""),
                            "")
                            =0),
                        0,
                        GEOMEAN(IF(
                            ISNUMBER(M59:V59),
                            IF(
                                M$5:V$5=2,
                                M59:V59,
                                ""),
                            "")))
                )
            )
        )
    )
)</f>
        <v>10</v>
      </c>
      <c r="J59" s="242">
        <v>45765</v>
      </c>
      <c r="K59" s="242">
        <v>46281</v>
      </c>
      <c r="L59" s="91" t="s">
        <v>91</v>
      </c>
      <c r="M59" s="192">
        <v>5.8333333333333304</v>
      </c>
      <c r="N59" s="192" t="s">
        <v>409</v>
      </c>
      <c r="O59" s="192">
        <v>0</v>
      </c>
      <c r="P59" s="192">
        <v>10</v>
      </c>
      <c r="Q59" s="192">
        <v>0</v>
      </c>
      <c r="R59" s="192" t="s">
        <v>409</v>
      </c>
      <c r="S59" s="192">
        <v>4.5</v>
      </c>
      <c r="T59" s="192" t="s">
        <v>409</v>
      </c>
      <c r="U59" s="192">
        <v>0</v>
      </c>
      <c r="V59" s="192" t="s">
        <v>827</v>
      </c>
      <c r="W59" s="192">
        <v>0</v>
      </c>
      <c r="X59" s="192" t="s">
        <v>409</v>
      </c>
      <c r="Y59" s="192"/>
      <c r="Z59" s="192"/>
      <c r="AA59" s="80"/>
      <c r="AB59" s="80"/>
      <c r="AC59" s="80"/>
    </row>
    <row r="60" spans="1:29" x14ac:dyDescent="0.2">
      <c r="A60" s="84">
        <v>53</v>
      </c>
      <c r="B60" s="84" t="str">
        <f ca="1"/>
        <v>Dominica</v>
      </c>
      <c r="C60" s="84" t="str">
        <f ca="1"/>
        <v>DMA</v>
      </c>
      <c r="D60" s="219" t="str">
        <f ca="1"/>
        <v>LCN           Latin America &amp; Caribbean</v>
      </c>
      <c r="E60" s="219" t="str">
        <f ca="1"/>
        <v>Blend</v>
      </c>
      <c r="F60" s="190" t="str">
        <f t="shared" ca="1" si="3"/>
        <v/>
      </c>
      <c r="G60" s="80">
        <f>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0</v>
      </c>
      <c r="H60" s="80" cm="1">
        <f t="array" ref="H60">IF(
    SUM(IF(
            ISNUMBER(
                IF(
                    $M$4:$V$4,
                    (M60:V60),
                    "")),
            1,
            0))
        =0,
    NA(),
    IF(
        Parameters!$D$15=1,
        IF(
            SUM(--(ISNUMBER(IF($M$4:$V$4=1,(M60:V60),""))))&gt;0,
            MAX(IF(
                ISNUMBER(M60:V60),
                IF(
                    M$4:V$4=1,
                    M60:V60,
                    ""),
                "")),
            MAX(IF(
                ISNUMBER(M60:V60),
                IF(
                    M$4:V$4=2,
                    M60:V60,
                    ""),
                ""))
        ),
        IF(
            Parameters!$D$16=1,
            IFERROR(
                AVERAGE(IF(
                    ISNUMBER(M60:V60),
                    IF(
                        M$4:V$4=1,
                        M60:V60,
                        ""),
                    "")),
                AVERAGE(IF(
                    ISNUMBER(M60:V60),
                    IF(
                        M$4:V$4=2,
                        M60:V60,
                        ""),
                    ""))
            ),
            IF(
                Parameters!$D$17=1,
                IFERROR(
                    IF(
                        OR(
                            IF(
                                ISNUMBER(M60:V60),
                                IF(
                                    M$4:V$4=1,
                                    M60:V60,
                                    ""),
                                "")
                            =0),
                        0,
                        GEOMEAN(IF(
                            ISNUMBER(M60:V60),
                            IF(
                                M$4:V$4=1,
                                M60:V60,
                                ""),
                            ""))
                    ),
                    IF(
                        OR(IF(
                            ISNUMBER(M60:V60),
                            IF(
                                M$4:V$4=2,
                                M60:V60,
                                ""),
                            "")
                            =0),
                        0,
                        GEOMEAN(IF(
                            ISNUMBER(M60:V60),
                            IF(
                                M$4:V$4=2,
                                M60:V60,
                                ""),
                            "")))
                )
            )
        )
    )
)</f>
        <v>4.8333333333333304</v>
      </c>
      <c r="I60" s="191" cm="1">
        <f t="array" ref="I60">IF(
    SUM(IF(
            ISNUMBER(
                IF(
                    $M$5:$V$5,
                    (M60:V60),
                    "")),
            1,
            0))
        =0,
    NA(),
    IF(
        Parameters!$D$15=1,
        IF(
            SUM(--(ISNUMBER(IF($M$5:$V$5=1,(M60:V60),""))))&gt;0,
            MAX(IF(
                ISNUMBER(M60:V60),
                IF(
                    M$5:V$5=1,
                    M60:V60,
                    ""),
                "")),
            MAX(IF(
                ISNUMBER(M60:V60),
                IF(
                    M$5:V$5=2,
                    M60:V60,
                    ""),
                ""))
        ),
        IF(
            Parameters!$D$16=1,
            IFERROR(
                AVERAGE(IF(
                    ISNUMBER(M60:V60),
                    IF(
                        M$5:V$5=1,
                        M60:V60,
                        ""),
                    "")),
                AVERAGE(IF(
                    ISNUMBER(M60:V60),
                    IF(
                        M$5:V$5=2,
                        M60:V60,
                        ""),
                    ""))
            ),
            IF(
                Parameters!$D$17=1,
                IFERROR(
                    IF(
                        OR(
                            IF(
                                ISNUMBER(M60:V60),
                                IF(
                                    M$5:V$5=1,
                                    M60:V60,
                                    ""),
                                "")
                            =0),
                        0,
                        GEOMEAN(IF(
                            ISNUMBER(M60:V60),
                            IF(
                                M$5:V$5=1,
                                M60:V60,
                                ""),
                            ""))
                    ),
                    IF(
                        OR(IF(
                            ISNUMBER(M60:V60),
                            IF(
                                M$5:V$5=2,
                                M60:V60,
                                ""),
                            "")
                            =0),
                        0,
                        GEOMEAN(IF(
                            ISNUMBER(M60:V60),
                            IF(
                                M$5:V$5=2,
                                M60:V60,
                                ""),
                            "")))
                )
            )
        )
    )
)</f>
        <v>0</v>
      </c>
      <c r="J60" s="242">
        <v>46281</v>
      </c>
      <c r="K60" s="242">
        <v>45719</v>
      </c>
      <c r="L60" s="91" t="s">
        <v>93</v>
      </c>
      <c r="M60" s="192">
        <v>4.8333333333333304</v>
      </c>
      <c r="N60" s="192" t="s">
        <v>409</v>
      </c>
      <c r="O60" s="192">
        <v>0</v>
      </c>
      <c r="P60" s="192">
        <v>0</v>
      </c>
      <c r="Q60" s="192">
        <v>0</v>
      </c>
      <c r="R60" s="192" t="s">
        <v>409</v>
      </c>
      <c r="S60" s="192">
        <v>3.9</v>
      </c>
      <c r="T60" s="192" t="s">
        <v>409</v>
      </c>
      <c r="U60" s="192">
        <v>0</v>
      </c>
      <c r="V60" s="192" t="s">
        <v>409</v>
      </c>
      <c r="W60" s="192">
        <v>0</v>
      </c>
      <c r="X60" s="192" t="s">
        <v>409</v>
      </c>
      <c r="Y60" s="192"/>
      <c r="Z60" s="192"/>
      <c r="AA60" s="80"/>
      <c r="AB60" s="80"/>
      <c r="AC60" s="80"/>
    </row>
    <row r="61" spans="1:29" x14ac:dyDescent="0.2">
      <c r="A61" s="84">
        <v>54</v>
      </c>
      <c r="B61" s="84" t="str">
        <f ca="1"/>
        <v>Denmark</v>
      </c>
      <c r="C61" s="84" t="str">
        <f ca="1"/>
        <v>DNK</v>
      </c>
      <c r="D61" s="219" t="str">
        <f ca="1"/>
        <v>ECS           Europe &amp; Central Asia</v>
      </c>
      <c r="E61" s="219" t="str">
        <f ca="1"/>
        <v>NA</v>
      </c>
      <c r="F61" s="190" t="str">
        <f t="shared" ca="1" si="3"/>
        <v/>
      </c>
      <c r="G61" s="80">
        <f>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0</v>
      </c>
      <c r="H61" s="80" cm="1">
        <f t="array" ref="H61">IF(
    SUM(IF(
            ISNUMBER(
                IF(
                    $M$4:$V$4,
                    (M61:V61),
                    "")),
            1,
            0))
        =0,
    NA(),
    IF(
        Parameters!$D$15=1,
        IF(
            SUM(--(ISNUMBER(IF($M$4:$V$4=1,(M61:V61),""))))&gt;0,
            MAX(IF(
                ISNUMBER(M61:V61),
                IF(
                    M$4:V$4=1,
                    M61:V61,
                    ""),
                "")),
            MAX(IF(
                ISNUMBER(M61:V61),
                IF(
                    M$4:V$4=2,
                    M61:V61,
                    ""),
                ""))
        ),
        IF(
            Parameters!$D$16=1,
            IFERROR(
                AVERAGE(IF(
                    ISNUMBER(M61:V61),
                    IF(
                        M$4:V$4=1,
                        M61:V61,
                        ""),
                    "")),
                AVERAGE(IF(
                    ISNUMBER(M61:V61),
                    IF(
                        M$4:V$4=2,
                        M61:V61,
                        ""),
                    ""))
            ),
            IF(
                Parameters!$D$17=1,
                IFERROR(
                    IF(
                        OR(
                            IF(
                                ISNUMBER(M61:V61),
                                IF(
                                    M$4:V$4=1,
                                    M61:V61,
                                    ""),
                                "")
                            =0),
                        0,
                        GEOMEAN(IF(
                            ISNUMBER(M61:V61),
                            IF(
                                M$4:V$4=1,
                                M61:V61,
                                ""),
                            ""))
                    ),
                    IF(
                        OR(IF(
                            ISNUMBER(M61:V61),
                            IF(
                                M$4:V$4=2,
                                M61:V61,
                                ""),
                            "")
                            =0),
                        0,
                        GEOMEAN(IF(
                            ISNUMBER(M61:V61),
                            IF(
                                M$4:V$4=2,
                                M61:V61,
                                ""),
                            "")))
                )
            )
        )
    )
)</f>
        <v>2</v>
      </c>
      <c r="I61" s="191" cm="1">
        <f t="array" ref="I61">IF(
    SUM(IF(
            ISNUMBER(
                IF(
                    $M$5:$V$5,
                    (M61:V61),
                    "")),
            1,
            0))
        =0,
    NA(),
    IF(
        Parameters!$D$15=1,
        IF(
            SUM(--(ISNUMBER(IF($M$5:$V$5=1,(M61:V61),""))))&gt;0,
            MAX(IF(
                ISNUMBER(M61:V61),
                IF(
                    M$5:V$5=1,
                    M61:V61,
                    ""),
                "")),
            MAX(IF(
                ISNUMBER(M61:V61),
                IF(
                    M$5:V$5=2,
                    M61:V61,
                    ""),
                ""))
        ),
        IF(
            Parameters!$D$16=1,
            IFERROR(
                AVERAGE(IF(
                    ISNUMBER(M61:V61),
                    IF(
                        M$5:V$5=1,
                        M61:V61,
                        ""),
                    "")),
                AVERAGE(IF(
                    ISNUMBER(M61:V61),
                    IF(
                        M$5:V$5=2,
                        M61:V61,
                        ""),
                    ""))
            ),
            IF(
                Parameters!$D$17=1,
                IFERROR(
                    IF(
                        OR(
                            IF(
                                ISNUMBER(M61:V61),
                                IF(
                                    M$5:V$5=1,
                                    M61:V61,
                                    ""),
                                "")
                            =0),
                        0,
                        GEOMEAN(IF(
                            ISNUMBER(M61:V61),
                            IF(
                                M$5:V$5=1,
                                M61:V61,
                                ""),
                            ""))
                    ),
                    IF(
                        OR(IF(
                            ISNUMBER(M61:V61),
                            IF(
                                M$5:V$5=2,
                                M61:V61,
                                ""),
                            "")
                            =0),
                        0,
                        GEOMEAN(IF(
                            ISNUMBER(M61:V61),
                            IF(
                                M$5:V$5=2,
                                M61:V61,
                                ""),
                            "")))
                )
            )
        )
    )
)</f>
        <v>0</v>
      </c>
      <c r="J61" s="242">
        <v>45765</v>
      </c>
      <c r="K61" s="242">
        <v>44620</v>
      </c>
      <c r="L61" s="91" t="s">
        <v>95</v>
      </c>
      <c r="M61" s="192">
        <v>2</v>
      </c>
      <c r="N61" s="192" t="s">
        <v>409</v>
      </c>
      <c r="O61" s="192">
        <v>0</v>
      </c>
      <c r="P61" s="192">
        <v>0</v>
      </c>
      <c r="Q61" s="192">
        <v>0</v>
      </c>
      <c r="R61" s="192" t="s">
        <v>409</v>
      </c>
      <c r="S61" s="192">
        <v>2.2000000000000002</v>
      </c>
      <c r="T61" s="192" t="s">
        <v>409</v>
      </c>
      <c r="U61" s="192">
        <v>0</v>
      </c>
      <c r="V61" s="192" t="s">
        <v>409</v>
      </c>
      <c r="W61" s="192">
        <v>0</v>
      </c>
      <c r="X61" s="192" t="s">
        <v>409</v>
      </c>
      <c r="Y61" s="192"/>
      <c r="Z61" s="192"/>
      <c r="AA61" s="80"/>
      <c r="AB61" s="80"/>
      <c r="AC61" s="80"/>
    </row>
    <row r="62" spans="1:29" x14ac:dyDescent="0.2">
      <c r="A62" s="84">
        <v>55</v>
      </c>
      <c r="B62" s="84" t="str">
        <f ca="1"/>
        <v>Dominican Republic</v>
      </c>
      <c r="C62" s="84" t="str">
        <f ca="1"/>
        <v>DOM</v>
      </c>
      <c r="D62" s="219" t="str">
        <f ca="1"/>
        <v>LCN           Latin America &amp; Caribbean</v>
      </c>
      <c r="E62" s="219" t="str">
        <f ca="1"/>
        <v>IBRD</v>
      </c>
      <c r="F62" s="190" t="str">
        <f t="shared" ca="1" si="3"/>
        <v/>
      </c>
      <c r="G62" s="80">
        <f>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0</v>
      </c>
      <c r="H62" s="80" cm="1">
        <f t="array" ref="H62">IF(
    SUM(IF(
            ISNUMBER(
                IF(
                    $M$4:$V$4,
                    (M62:V62),
                    "")),
            1,
            0))
        =0,
    NA(),
    IF(
        Parameters!$D$15=1,
        IF(
            SUM(--(ISNUMBER(IF($M$4:$V$4=1,(M62:V62),""))))&gt;0,
            MAX(IF(
                ISNUMBER(M62:V62),
                IF(
                    M$4:V$4=1,
                    M62:V62,
                    ""),
                "")),
            MAX(IF(
                ISNUMBER(M62:V62),
                IF(
                    M$4:V$4=2,
                    M62:V62,
                    ""),
                ""))
        ),
        IF(
            Parameters!$D$16=1,
            IFERROR(
                AVERAGE(IF(
                    ISNUMBER(M62:V62),
                    IF(
                        M$4:V$4=1,
                        M62:V62,
                        ""),
                    "")),
                AVERAGE(IF(
                    ISNUMBER(M62:V62),
                    IF(
                        M$4:V$4=2,
                        M62:V62,
                        ""),
                    ""))
            ),
            IF(
                Parameters!$D$17=1,
                IFERROR(
                    IF(
                        OR(
                            IF(
                                ISNUMBER(M62:V62),
                                IF(
                                    M$4:V$4=1,
                                    M62:V62,
                                    ""),
                                "")
                            =0),
                        0,
                        GEOMEAN(IF(
                            ISNUMBER(M62:V62),
                            IF(
                                M$4:V$4=1,
                                M62:V62,
                                ""),
                            ""))
                    ),
                    IF(
                        OR(IF(
                            ISNUMBER(M62:V62),
                            IF(
                                M$4:V$4=2,
                                M62:V62,
                                ""),
                            "")
                            =0),
                        0,
                        GEOMEAN(IF(
                            ISNUMBER(M62:V62),
                            IF(
                                M$4:V$4=2,
                                M62:V62,
                                ""),
                            "")))
                )
            )
        )
    )
)</f>
        <v>9.6666666666666607</v>
      </c>
      <c r="I62" s="191" cm="1">
        <f t="array" ref="I62">IF(
    SUM(IF(
            ISNUMBER(
                IF(
                    $M$5:$V$5,
                    (M62:V62),
                    "")),
            1,
            0))
        =0,
    NA(),
    IF(
        Parameters!$D$15=1,
        IF(
            SUM(--(ISNUMBER(IF($M$5:$V$5=1,(M62:V62),""))))&gt;0,
            MAX(IF(
                ISNUMBER(M62:V62),
                IF(
                    M$5:V$5=1,
                    M62:V62,
                    ""),
                "")),
            MAX(IF(
                ISNUMBER(M62:V62),
                IF(
                    M$5:V$5=2,
                    M62:V62,
                    ""),
                ""))
        ),
        IF(
            Parameters!$D$16=1,
            IFERROR(
                AVERAGE(IF(
                    ISNUMBER(M62:V62),
                    IF(
                        M$5:V$5=1,
                        M62:V62,
                        ""),
                    "")),
                AVERAGE(IF(
                    ISNUMBER(M62:V62),
                    IF(
                        M$5:V$5=2,
                        M62:V62,
                        ""),
                    ""))
            ),
            IF(
                Parameters!$D$17=1,
                IFERROR(
                    IF(
                        OR(
                            IF(
                                ISNUMBER(M62:V62),
                                IF(
                                    M$5:V$5=1,
                                    M62:V62,
                                    ""),
                                "")
                            =0),
                        0,
                        GEOMEAN(IF(
                            ISNUMBER(M62:V62),
                            IF(
                                M$5:V$5=1,
                                M62:V62,
                                ""),
                            ""))
                    ),
                    IF(
                        OR(IF(
                            ISNUMBER(M62:V62),
                            IF(
                                M$5:V$5=2,
                                M62:V62,
                                ""),
                            "")
                            =0),
                        0,
                        GEOMEAN(IF(
                            ISNUMBER(M62:V62),
                            IF(
                                M$5:V$5=2,
                                M62:V62,
                                ""),
                            "")))
                )
            )
        )
    )
)</f>
        <v>0</v>
      </c>
      <c r="J62" s="242">
        <v>46281</v>
      </c>
      <c r="K62" s="242">
        <v>45719</v>
      </c>
      <c r="L62" s="91" t="s">
        <v>97</v>
      </c>
      <c r="M62" s="192">
        <v>9.6666666666666607</v>
      </c>
      <c r="N62" s="192" t="s">
        <v>409</v>
      </c>
      <c r="O62" s="192">
        <v>0</v>
      </c>
      <c r="P62" s="192">
        <v>0</v>
      </c>
      <c r="Q62" s="192">
        <v>0</v>
      </c>
      <c r="R62" s="192" t="s">
        <v>409</v>
      </c>
      <c r="S62" s="192">
        <v>6.8</v>
      </c>
      <c r="T62" s="192" t="s">
        <v>409</v>
      </c>
      <c r="U62" s="192">
        <v>0</v>
      </c>
      <c r="V62" s="192" t="s">
        <v>409</v>
      </c>
      <c r="W62" s="192">
        <v>0</v>
      </c>
      <c r="X62" s="192" t="s">
        <v>409</v>
      </c>
      <c r="Y62" s="192"/>
      <c r="Z62" s="192"/>
      <c r="AA62" s="80"/>
      <c r="AB62" s="80"/>
      <c r="AC62" s="80"/>
    </row>
    <row r="63" spans="1:29" x14ac:dyDescent="0.2">
      <c r="A63" s="84">
        <v>56</v>
      </c>
      <c r="B63" s="84" t="str">
        <f ca="1"/>
        <v>Algeria</v>
      </c>
      <c r="C63" s="84" t="str">
        <f ca="1"/>
        <v>DZA</v>
      </c>
      <c r="D63" s="219" t="str">
        <f ca="1"/>
        <v>MEA           Middle East &amp; North Africa</v>
      </c>
      <c r="E63" s="219" t="str">
        <f ca="1"/>
        <v>IBRD</v>
      </c>
      <c r="F63" s="190" t="str">
        <f t="shared" ca="1" si="3"/>
        <v/>
      </c>
      <c r="G63" s="80">
        <f>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0</v>
      </c>
      <c r="H63" s="80" cm="1">
        <f t="array" ref="H63">IF(
    SUM(IF(
            ISNUMBER(
                IF(
                    $M$4:$V$4,
                    (M63:V63),
                    "")),
            1,
            0))
        =0,
    NA(),
    IF(
        Parameters!$D$15=1,
        IF(
            SUM(--(ISNUMBER(IF($M$4:$V$4=1,(M63:V63),""))))&gt;0,
            MAX(IF(
                ISNUMBER(M63:V63),
                IF(
                    M$4:V$4=1,
                    M63:V63,
                    ""),
                "")),
            MAX(IF(
                ISNUMBER(M63:V63),
                IF(
                    M$4:V$4=2,
                    M63:V63,
                    ""),
                ""))
        ),
        IF(
            Parameters!$D$16=1,
            IFERROR(
                AVERAGE(IF(
                    ISNUMBER(M63:V63),
                    IF(
                        M$4:V$4=1,
                        M63:V63,
                        ""),
                    "")),
                AVERAGE(IF(
                    ISNUMBER(M63:V63),
                    IF(
                        M$4:V$4=2,
                        M63:V63,
                        ""),
                    ""))
            ),
            IF(
                Parameters!$D$17=1,
                IFERROR(
                    IF(
                        OR(
                            IF(
                                ISNUMBER(M63:V63),
                                IF(
                                    M$4:V$4=1,
                                    M63:V63,
                                    ""),
                                "")
                            =0),
                        0,
                        GEOMEAN(IF(
                            ISNUMBER(M63:V63),
                            IF(
                                M$4:V$4=1,
                                M63:V63,
                                ""),
                            ""))
                    ),
                    IF(
                        OR(IF(
                            ISNUMBER(M63:V63),
                            IF(
                                M$4:V$4=2,
                                M63:V63,
                                ""),
                            "")
                            =0),
                        0,
                        GEOMEAN(IF(
                            ISNUMBER(M63:V63),
                            IF(
                                M$4:V$4=2,
                                M63:V63,
                                ""),
                            "")))
                )
            )
        )
    )
)</f>
        <v>4</v>
      </c>
      <c r="I63" s="191" cm="1">
        <f t="array" ref="I63">IF(
    SUM(IF(
            ISNUMBER(
                IF(
                    $M$5:$V$5,
                    (M63:V63),
                    "")),
            1,
            0))
        =0,
    NA(),
    IF(
        Parameters!$D$15=1,
        IF(
            SUM(--(ISNUMBER(IF($M$5:$V$5=1,(M63:V63),""))))&gt;0,
            MAX(IF(
                ISNUMBER(M63:V63),
                IF(
                    M$5:V$5=1,
                    M63:V63,
                    ""),
                "")),
            MAX(IF(
                ISNUMBER(M63:V63),
                IF(
                    M$5:V$5=2,
                    M63:V63,
                    ""),
                ""))
        ),
        IF(
            Parameters!$D$16=1,
            IFERROR(
                AVERAGE(IF(
                    ISNUMBER(M63:V63),
                    IF(
                        M$5:V$5=1,
                        M63:V63,
                        ""),
                    "")),
                AVERAGE(IF(
                    ISNUMBER(M63:V63),
                    IF(
                        M$5:V$5=2,
                        M63:V63,
                        ""),
                    ""))
            ),
            IF(
                Parameters!$D$17=1,
                IFERROR(
                    IF(
                        OR(
                            IF(
                                ISNUMBER(M63:V63),
                                IF(
                                    M$5:V$5=1,
                                    M63:V63,
                                    ""),
                                "")
                            =0),
                        0,
                        GEOMEAN(IF(
                            ISNUMBER(M63:V63),
                            IF(
                                M$5:V$5=1,
                                M63:V63,
                                ""),
                            ""))
                    ),
                    IF(
                        OR(IF(
                            ISNUMBER(M63:V63),
                            IF(
                                M$5:V$5=2,
                                M63:V63,
                                ""),
                            "")
                            =0),
                        0,
                        GEOMEAN(IF(
                            ISNUMBER(M63:V63),
                            IF(
                                M$5:V$5=2,
                                M63:V63,
                                ""),
                            "")))
                )
            )
        )
    )
)</f>
        <v>0</v>
      </c>
      <c r="J63" s="242">
        <v>46281</v>
      </c>
      <c r="K63" s="242">
        <v>46281</v>
      </c>
      <c r="L63" s="91" t="s">
        <v>99</v>
      </c>
      <c r="M63" s="192">
        <v>4</v>
      </c>
      <c r="N63" s="192" t="s">
        <v>409</v>
      </c>
      <c r="O63" s="192">
        <v>0</v>
      </c>
      <c r="P63" s="192">
        <v>0</v>
      </c>
      <c r="Q63" s="192">
        <v>0</v>
      </c>
      <c r="R63" s="192" t="s">
        <v>409</v>
      </c>
      <c r="S63" s="192">
        <v>3.4</v>
      </c>
      <c r="T63" s="192" t="s">
        <v>409</v>
      </c>
      <c r="U63" s="192">
        <v>0</v>
      </c>
      <c r="V63" s="192" t="s">
        <v>409</v>
      </c>
      <c r="W63" s="192">
        <v>0.169811320754716</v>
      </c>
      <c r="X63" s="192" t="s">
        <v>409</v>
      </c>
      <c r="Y63" s="192"/>
      <c r="Z63" s="192"/>
      <c r="AA63" s="80"/>
      <c r="AB63" s="80"/>
      <c r="AC63" s="80"/>
    </row>
    <row r="64" spans="1:29" x14ac:dyDescent="0.2">
      <c r="A64" s="84">
        <v>57</v>
      </c>
      <c r="B64" s="84" t="str">
        <f ca="1"/>
        <v>Ecuador</v>
      </c>
      <c r="C64" s="84" t="str">
        <f ca="1"/>
        <v>ECU</v>
      </c>
      <c r="D64" s="219" t="str">
        <f ca="1"/>
        <v>LCN           Latin America &amp; Caribbean</v>
      </c>
      <c r="E64" s="219" t="str">
        <f ca="1"/>
        <v>IBRD</v>
      </c>
      <c r="F64" s="190" t="str">
        <f t="shared" ca="1" si="3"/>
        <v/>
      </c>
      <c r="G64" s="80">
        <f>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9.5742710775633775</v>
      </c>
      <c r="H64" s="80" cm="1">
        <f t="array" ref="H64">IF(
    SUM(IF(
            ISNUMBER(
                IF(
                    $M$4:$V$4,
                    (M64:V64),
                    "")),
            1,
            0))
        =0,
    NA(),
    IF(
        Parameters!$D$15=1,
        IF(
            SUM(--(ISNUMBER(IF($M$4:$V$4=1,(M64:V64),""))))&gt;0,
            MAX(IF(
                ISNUMBER(M64:V64),
                IF(
                    M$4:V$4=1,
                    M64:V64,
                    ""),
                "")),
            MAX(IF(
                ISNUMBER(M64:V64),
                IF(
                    M$4:V$4=2,
                    M64:V64,
                    ""),
                ""))
        ),
        IF(
            Parameters!$D$16=1,
            IFERROR(
                AVERAGE(IF(
                    ISNUMBER(M64:V64),
                    IF(
                        M$4:V$4=1,
                        M64:V64,
                        ""),
                    "")),
                AVERAGE(IF(
                    ISNUMBER(M64:V64),
                    IF(
                        M$4:V$4=2,
                        M64:V64,
                        ""),
                    ""))
            ),
            IF(
                Parameters!$D$17=1,
                IFERROR(
                    IF(
                        OR(
                            IF(
                                ISNUMBER(M64:V64),
                                IF(
                                    M$4:V$4=1,
                                    M64:V64,
                                    ""),
                                "")
                            =0),
                        0,
                        GEOMEAN(IF(
                            ISNUMBER(M64:V64),
                            IF(
                                M$4:V$4=1,
                                M64:V64,
                                ""),
                            ""))
                    ),
                    IF(
                        OR(IF(
                            ISNUMBER(M64:V64),
                            IF(
                                M$4:V$4=2,
                                M64:V64,
                                ""),
                            "")
                            =0),
                        0,
                        GEOMEAN(IF(
                            ISNUMBER(M64:V64),
                            IF(
                                M$4:V$4=2,
                                M64:V64,
                                ""),
                            "")))
                )
            )
        )
    )
)</f>
        <v>9.1666666666666607</v>
      </c>
      <c r="I64" s="191" cm="1">
        <f t="array" ref="I64">IF(
    SUM(IF(
            ISNUMBER(
                IF(
                    $M$5:$V$5,
                    (M64:V64),
                    "")),
            1,
            0))
        =0,
    NA(),
    IF(
        Parameters!$D$15=1,
        IF(
            SUM(--(ISNUMBER(IF($M$5:$V$5=1,(M64:V64),""))))&gt;0,
            MAX(IF(
                ISNUMBER(M64:V64),
                IF(
                    M$5:V$5=1,
                    M64:V64,
                    ""),
                "")),
            MAX(IF(
                ISNUMBER(M64:V64),
                IF(
                    M$5:V$5=2,
                    M64:V64,
                    ""),
                ""))
        ),
        IF(
            Parameters!$D$16=1,
            IFERROR(
                AVERAGE(IF(
                    ISNUMBER(M64:V64),
                    IF(
                        M$5:V$5=1,
                        M64:V64,
                        ""),
                    "")),
                AVERAGE(IF(
                    ISNUMBER(M64:V64),
                    IF(
                        M$5:V$5=2,
                        M64:V64,
                        ""),
                    ""))
            ),
            IF(
                Parameters!$D$17=1,
                IFERROR(
                    IF(
                        OR(
                            IF(
                                ISNUMBER(M64:V64),
                                IF(
                                    M$5:V$5=1,
                                    M64:V64,
                                    ""),
                                "")
                            =0),
                        0,
                        GEOMEAN(IF(
                            ISNUMBER(M64:V64),
                            IF(
                                M$5:V$5=1,
                                M64:V64,
                                ""),
                            ""))
                    ),
                    IF(
                        OR(IF(
                            ISNUMBER(M64:V64),
                            IF(
                                M$5:V$5=2,
                                M64:V64,
                                ""),
                            "")
                            =0),
                        0,
                        GEOMEAN(IF(
                            ISNUMBER(M64:V64),
                            IF(
                                M$5:V$5=2,
                                M64:V64,
                                ""),
                            "")))
                )
            )
        )
    )
)</f>
        <v>10</v>
      </c>
      <c r="J64" s="242">
        <v>46281</v>
      </c>
      <c r="K64" s="242">
        <v>46281</v>
      </c>
      <c r="L64" s="91" t="s">
        <v>101</v>
      </c>
      <c r="M64" s="192">
        <v>9.1666666666666607</v>
      </c>
      <c r="N64" s="192" t="s">
        <v>409</v>
      </c>
      <c r="O64" s="192">
        <v>0</v>
      </c>
      <c r="P64" s="192">
        <v>10</v>
      </c>
      <c r="Q64" s="192">
        <v>0</v>
      </c>
      <c r="R64" s="192" t="s">
        <v>409</v>
      </c>
      <c r="S64" s="192">
        <v>6.5</v>
      </c>
      <c r="T64" s="192" t="s">
        <v>409</v>
      </c>
      <c r="U64" s="192">
        <v>0</v>
      </c>
      <c r="V64" s="192" t="s">
        <v>828</v>
      </c>
      <c r="W64" s="192">
        <v>0.238095238095238</v>
      </c>
      <c r="X64" s="192" t="s">
        <v>409</v>
      </c>
      <c r="Y64" s="192"/>
      <c r="Z64" s="192"/>
      <c r="AA64" s="80"/>
      <c r="AB64" s="80"/>
      <c r="AC64" s="80"/>
    </row>
    <row r="65" spans="1:29" x14ac:dyDescent="0.2">
      <c r="A65" s="84">
        <v>58</v>
      </c>
      <c r="B65" s="84" t="str">
        <f ca="1"/>
        <v>Egypt, Arab Rep.</v>
      </c>
      <c r="C65" s="84" t="str">
        <f ca="1"/>
        <v>EGY</v>
      </c>
      <c r="D65" s="219" t="str">
        <f ca="1"/>
        <v>MEA           Middle East &amp; North Africa</v>
      </c>
      <c r="E65" s="219" t="str">
        <f ca="1"/>
        <v>IBRD</v>
      </c>
      <c r="F65" s="190" t="str">
        <f t="shared" ca="1" si="3"/>
        <v/>
      </c>
      <c r="G65" s="80">
        <f>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0</v>
      </c>
      <c r="H65" s="80" cm="1">
        <f t="array" ref="H65">IF(
    SUM(IF(
            ISNUMBER(
                IF(
                    $M$4:$V$4,
                    (M65:V65),
                    "")),
            1,
            0))
        =0,
    NA(),
    IF(
        Parameters!$D$15=1,
        IF(
            SUM(--(ISNUMBER(IF($M$4:$V$4=1,(M65:V65),""))))&gt;0,
            MAX(IF(
                ISNUMBER(M65:V65),
                IF(
                    M$4:V$4=1,
                    M65:V65,
                    ""),
                "")),
            MAX(IF(
                ISNUMBER(M65:V65),
                IF(
                    M$4:V$4=2,
                    M65:V65,
                    ""),
                ""))
        ),
        IF(
            Parameters!$D$16=1,
            IFERROR(
                AVERAGE(IF(
                    ISNUMBER(M65:V65),
                    IF(
                        M$4:V$4=1,
                        M65:V65,
                        ""),
                    "")),
                AVERAGE(IF(
                    ISNUMBER(M65:V65),
                    IF(
                        M$4:V$4=2,
                        M65:V65,
                        ""),
                    ""))
            ),
            IF(
                Parameters!$D$17=1,
                IFERROR(
                    IF(
                        OR(
                            IF(
                                ISNUMBER(M65:V65),
                                IF(
                                    M$4:V$4=1,
                                    M65:V65,
                                    ""),
                                "")
                            =0),
                        0,
                        GEOMEAN(IF(
                            ISNUMBER(M65:V65),
                            IF(
                                M$4:V$4=1,
                                M65:V65,
                                ""),
                            ""))
                    ),
                    IF(
                        OR(IF(
                            ISNUMBER(M65:V65),
                            IF(
                                M$4:V$4=2,
                                M65:V65,
                                ""),
                            "")
                            =0),
                        0,
                        GEOMEAN(IF(
                            ISNUMBER(M65:V65),
                            IF(
                                M$4:V$4=2,
                                M65:V65,
                                ""),
                            "")))
                )
            )
        )
    )
)</f>
        <v>8.6666666666666607</v>
      </c>
      <c r="I65" s="191" cm="1">
        <f t="array" ref="I65">IF(
    SUM(IF(
            ISNUMBER(
                IF(
                    $M$5:$V$5,
                    (M65:V65),
                    "")),
            1,
            0))
        =0,
    NA(),
    IF(
        Parameters!$D$15=1,
        IF(
            SUM(--(ISNUMBER(IF($M$5:$V$5=1,(M65:V65),""))))&gt;0,
            MAX(IF(
                ISNUMBER(M65:V65),
                IF(
                    M$5:V$5=1,
                    M65:V65,
                    ""),
                "")),
            MAX(IF(
                ISNUMBER(M65:V65),
                IF(
                    M$5:V$5=2,
                    M65:V65,
                    ""),
                ""))
        ),
        IF(
            Parameters!$D$16=1,
            IFERROR(
                AVERAGE(IF(
                    ISNUMBER(M65:V65),
                    IF(
                        M$5:V$5=1,
                        M65:V65,
                        ""),
                    "")),
                AVERAGE(IF(
                    ISNUMBER(M65:V65),
                    IF(
                        M$5:V$5=2,
                        M65:V65,
                        ""),
                    ""))
            ),
            IF(
                Parameters!$D$17=1,
                IFERROR(
                    IF(
                        OR(
                            IF(
                                ISNUMBER(M65:V65),
                                IF(
                                    M$5:V$5=1,
                                    M65:V65,
                                    ""),
                                "")
                            =0),
                        0,
                        GEOMEAN(IF(
                            ISNUMBER(M65:V65),
                            IF(
                                M$5:V$5=1,
                                M65:V65,
                                ""),
                            ""))
                    ),
                    IF(
                        OR(IF(
                            ISNUMBER(M65:V65),
                            IF(
                                M$5:V$5=2,
                                M65:V65,
                                ""),
                            "")
                            =0),
                        0,
                        GEOMEAN(IF(
                            ISNUMBER(M65:V65),
                            IF(
                                M$5:V$5=2,
                                M65:V65,
                                ""),
                            "")))
                )
            )
        )
    )
)</f>
        <v>0</v>
      </c>
      <c r="J65" s="242">
        <v>45765</v>
      </c>
      <c r="K65" s="242">
        <v>45855</v>
      </c>
      <c r="L65" s="91" t="s">
        <v>102</v>
      </c>
      <c r="M65" s="192">
        <v>8.6666666666666607</v>
      </c>
      <c r="N65" s="192" t="s">
        <v>409</v>
      </c>
      <c r="O65" s="192">
        <v>0</v>
      </c>
      <c r="P65" s="192">
        <v>0</v>
      </c>
      <c r="Q65" s="192" t="s">
        <v>409</v>
      </c>
      <c r="R65" s="192" t="s">
        <v>409</v>
      </c>
      <c r="S65" s="192">
        <v>6.2</v>
      </c>
      <c r="T65" s="192" t="s">
        <v>409</v>
      </c>
      <c r="U65" s="192">
        <v>0</v>
      </c>
      <c r="V65" s="192" t="s">
        <v>409</v>
      </c>
      <c r="W65" s="192" t="s">
        <v>409</v>
      </c>
      <c r="X65" s="192" t="s">
        <v>409</v>
      </c>
      <c r="Y65" s="192"/>
      <c r="Z65" s="192"/>
      <c r="AA65" s="80"/>
      <c r="AB65" s="80"/>
      <c r="AC65" s="80"/>
    </row>
    <row r="66" spans="1:29" x14ac:dyDescent="0.2">
      <c r="A66" s="84">
        <v>59</v>
      </c>
      <c r="B66" s="84" t="str">
        <f ca="1"/>
        <v>Eritrea</v>
      </c>
      <c r="C66" s="84" t="str">
        <f ca="1"/>
        <v>ERI</v>
      </c>
      <c r="D66" s="219" t="str">
        <f ca="1"/>
        <v>SSF           Sub-Saharan Africa</v>
      </c>
      <c r="E66" s="219" t="str">
        <f ca="1"/>
        <v>IDA</v>
      </c>
      <c r="F66" s="190" t="str">
        <f t="shared" ca="1" si="3"/>
        <v/>
      </c>
      <c r="G66" s="80">
        <f>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0</v>
      </c>
      <c r="H66" s="80" cm="1">
        <f t="array" ref="H66">IF(
    SUM(IF(
            ISNUMBER(
                IF(
                    $M$4:$V$4,
                    (M66:V66),
                    "")),
            1,
            0))
        =0,
    NA(),
    IF(
        Parameters!$D$15=1,
        IF(
            SUM(--(ISNUMBER(IF($M$4:$V$4=1,(M66:V66),""))))&gt;0,
            MAX(IF(
                ISNUMBER(M66:V66),
                IF(
                    M$4:V$4=1,
                    M66:V66,
                    ""),
                "")),
            MAX(IF(
                ISNUMBER(M66:V66),
                IF(
                    M$4:V$4=2,
                    M66:V66,
                    ""),
                ""))
        ),
        IF(
            Parameters!$D$16=1,
            IFERROR(
                AVERAGE(IF(
                    ISNUMBER(M66:V66),
                    IF(
                        M$4:V$4=1,
                        M66:V66,
                        ""),
                    "")),
                AVERAGE(IF(
                    ISNUMBER(M66:V66),
                    IF(
                        M$4:V$4=2,
                        M66:V66,
                        ""),
                    ""))
            ),
            IF(
                Parameters!$D$17=1,
                IFERROR(
                    IF(
                        OR(
                            IF(
                                ISNUMBER(M66:V66),
                                IF(
                                    M$4:V$4=1,
                                    M66:V66,
                                    ""),
                                "")
                            =0),
                        0,
                        GEOMEAN(IF(
                            ISNUMBER(M66:V66),
                            IF(
                                M$4:V$4=1,
                                M66:V66,
                                ""),
                            ""))
                    ),
                    IF(
                        OR(IF(
                            ISNUMBER(M66:V66),
                            IF(
                                M$4:V$4=2,
                                M66:V66,
                                ""),
                            "")
                            =0),
                        0,
                        GEOMEAN(IF(
                            ISNUMBER(M66:V66),
                            IF(
                                M$4:V$4=2,
                                M66:V66,
                                ""),
                            "")))
                )
            )
        )
    )
)</f>
        <v>3.8333333333333299</v>
      </c>
      <c r="I66" s="191" cm="1">
        <f t="array" ref="I66">IF(
    SUM(IF(
            ISNUMBER(
                IF(
                    $M$5:$V$5,
                    (M66:V66),
                    "")),
            1,
            0))
        =0,
    NA(),
    IF(
        Parameters!$D$15=1,
        IF(
            SUM(--(ISNUMBER(IF($M$5:$V$5=1,(M66:V66),""))))&gt;0,
            MAX(IF(
                ISNUMBER(M66:V66),
                IF(
                    M$5:V$5=1,
                    M66:V66,
                    ""),
                "")),
            MAX(IF(
                ISNUMBER(M66:V66),
                IF(
                    M$5:V$5=2,
                    M66:V66,
                    ""),
                ""))
        ),
        IF(
            Parameters!$D$16=1,
            IFERROR(
                AVERAGE(IF(
                    ISNUMBER(M66:V66),
                    IF(
                        M$5:V$5=1,
                        M66:V66,
                        ""),
                    "")),
                AVERAGE(IF(
                    ISNUMBER(M66:V66),
                    IF(
                        M$5:V$5=2,
                        M66:V66,
                        ""),
                    ""))
            ),
            IF(
                Parameters!$D$17=1,
                IFERROR(
                    IF(
                        OR(
                            IF(
                                ISNUMBER(M66:V66),
                                IF(
                                    M$5:V$5=1,
                                    M66:V66,
                                    ""),
                                "")
                            =0),
                        0,
                        GEOMEAN(IF(
                            ISNUMBER(M66:V66),
                            IF(
                                M$5:V$5=1,
                                M66:V66,
                                ""),
                            ""))
                    ),
                    IF(
                        OR(IF(
                            ISNUMBER(M66:V66),
                            IF(
                                M$5:V$5=2,
                                M66:V66,
                                ""),
                            "")
                            =0),
                        0,
                        GEOMEAN(IF(
                            ISNUMBER(M66:V66),
                            IF(
                                M$5:V$5=2,
                                M66:V66,
                                ""),
                            "")))
                )
            )
        )
    )
)</f>
        <v>0</v>
      </c>
      <c r="J66" s="242">
        <v>46281</v>
      </c>
      <c r="K66" s="242">
        <v>45784</v>
      </c>
      <c r="L66" s="91" t="s">
        <v>104</v>
      </c>
      <c r="M66" s="192">
        <v>3.8333333333333299</v>
      </c>
      <c r="N66" s="192" t="s">
        <v>409</v>
      </c>
      <c r="O66" s="192">
        <v>0</v>
      </c>
      <c r="P66" s="192">
        <v>0</v>
      </c>
      <c r="Q66" s="192">
        <v>0</v>
      </c>
      <c r="R66" s="192" t="s">
        <v>409</v>
      </c>
      <c r="S66" s="192">
        <v>3.3</v>
      </c>
      <c r="T66" s="192" t="s">
        <v>409</v>
      </c>
      <c r="U66" s="192">
        <v>0</v>
      </c>
      <c r="V66" s="192" t="s">
        <v>409</v>
      </c>
      <c r="W66" s="192">
        <v>0</v>
      </c>
      <c r="X66" s="192" t="s">
        <v>409</v>
      </c>
      <c r="Y66" s="192"/>
      <c r="Z66" s="192"/>
      <c r="AA66" s="80"/>
      <c r="AB66" s="80"/>
      <c r="AC66" s="80"/>
    </row>
    <row r="67" spans="1:29" x14ac:dyDescent="0.2">
      <c r="A67" s="84">
        <v>60</v>
      </c>
      <c r="B67" s="84" t="str">
        <f ca="1"/>
        <v>Spain</v>
      </c>
      <c r="C67" s="84" t="str">
        <f ca="1"/>
        <v>ESP</v>
      </c>
      <c r="D67" s="219" t="str">
        <f ca="1"/>
        <v>ECS           Europe &amp; Central Asia</v>
      </c>
      <c r="E67" s="219" t="str">
        <f ca="1"/>
        <v>NA</v>
      </c>
      <c r="F67" s="190" t="str">
        <f t="shared" ca="1" si="3"/>
        <v/>
      </c>
      <c r="G67" s="80">
        <f>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0</v>
      </c>
      <c r="H67" s="80" cm="1">
        <f t="array" ref="H67">IF(
    SUM(IF(
            ISNUMBER(
                IF(
                    $M$4:$V$4,
                    (M67:V67),
                    "")),
            1,
            0))
        =0,
    NA(),
    IF(
        Parameters!$D$15=1,
        IF(
            SUM(--(ISNUMBER(IF($M$4:$V$4=1,(M67:V67),""))))&gt;0,
            MAX(IF(
                ISNUMBER(M67:V67),
                IF(
                    M$4:V$4=1,
                    M67:V67,
                    ""),
                "")),
            MAX(IF(
                ISNUMBER(M67:V67),
                IF(
                    M$4:V$4=2,
                    M67:V67,
                    ""),
                ""))
        ),
        IF(
            Parameters!$D$16=1,
            IFERROR(
                AVERAGE(IF(
                    ISNUMBER(M67:V67),
                    IF(
                        M$4:V$4=1,
                        M67:V67,
                        ""),
                    "")),
                AVERAGE(IF(
                    ISNUMBER(M67:V67),
                    IF(
                        M$4:V$4=2,
                        M67:V67,
                        ""),
                    ""))
            ),
            IF(
                Parameters!$D$17=1,
                IFERROR(
                    IF(
                        OR(
                            IF(
                                ISNUMBER(M67:V67),
                                IF(
                                    M$4:V$4=1,
                                    M67:V67,
                                    ""),
                                "")
                            =0),
                        0,
                        GEOMEAN(IF(
                            ISNUMBER(M67:V67),
                            IF(
                                M$4:V$4=1,
                                M67:V67,
                                ""),
                            ""))
                    ),
                    IF(
                        OR(IF(
                            ISNUMBER(M67:V67),
                            IF(
                                M$4:V$4=2,
                                M67:V67,
                                ""),
                            "")
                            =0),
                        0,
                        GEOMEAN(IF(
                            ISNUMBER(M67:V67),
                            IF(
                                M$4:V$4=2,
                                M67:V67,
                                ""),
                            "")))
                )
            )
        )
    )
)</f>
        <v>4.8333333333333304</v>
      </c>
      <c r="I67" s="191" cm="1">
        <f t="array" ref="I67">IF(
    SUM(IF(
            ISNUMBER(
                IF(
                    $M$5:$V$5,
                    (M67:V67),
                    "")),
            1,
            0))
        =0,
    NA(),
    IF(
        Parameters!$D$15=1,
        IF(
            SUM(--(ISNUMBER(IF($M$5:$V$5=1,(M67:V67),""))))&gt;0,
            MAX(IF(
                ISNUMBER(M67:V67),
                IF(
                    M$5:V$5=1,
                    M67:V67,
                    ""),
                "")),
            MAX(IF(
                ISNUMBER(M67:V67),
                IF(
                    M$5:V$5=2,
                    M67:V67,
                    ""),
                ""))
        ),
        IF(
            Parameters!$D$16=1,
            IFERROR(
                AVERAGE(IF(
                    ISNUMBER(M67:V67),
                    IF(
                        M$5:V$5=1,
                        M67:V67,
                        ""),
                    "")),
                AVERAGE(IF(
                    ISNUMBER(M67:V67),
                    IF(
                        M$5:V$5=2,
                        M67:V67,
                        ""),
                    ""))
            ),
            IF(
                Parameters!$D$17=1,
                IFERROR(
                    IF(
                        OR(
                            IF(
                                ISNUMBER(M67:V67),
                                IF(
                                    M$5:V$5=1,
                                    M67:V67,
                                    ""),
                                "")
                            =0),
                        0,
                        GEOMEAN(IF(
                            ISNUMBER(M67:V67),
                            IF(
                                M$5:V$5=1,
                                M67:V67,
                                ""),
                            ""))
                    ),
                    IF(
                        OR(IF(
                            ISNUMBER(M67:V67),
                            IF(
                                M$5:V$5=2,
                                M67:V67,
                                ""),
                            "")
                            =0),
                        0,
                        GEOMEAN(IF(
                            ISNUMBER(M67:V67),
                            IF(
                                M$5:V$5=2,
                                M67:V67,
                                ""),
                            "")))
                )
            )
        )
    )
)</f>
        <v>0</v>
      </c>
      <c r="J67" s="242">
        <v>46281</v>
      </c>
      <c r="K67" s="242">
        <v>45641</v>
      </c>
      <c r="L67" s="91" t="s">
        <v>106</v>
      </c>
      <c r="M67" s="192">
        <v>4.8333333333333304</v>
      </c>
      <c r="N67" s="192" t="s">
        <v>409</v>
      </c>
      <c r="O67" s="192">
        <v>0</v>
      </c>
      <c r="P67" s="192">
        <v>0</v>
      </c>
      <c r="Q67" s="192">
        <v>0</v>
      </c>
      <c r="R67" s="192" t="s">
        <v>409</v>
      </c>
      <c r="S67" s="192">
        <v>3.9</v>
      </c>
      <c r="T67" s="192" t="s">
        <v>409</v>
      </c>
      <c r="U67" s="192">
        <v>0</v>
      </c>
      <c r="V67" s="192" t="s">
        <v>409</v>
      </c>
      <c r="W67" s="192">
        <v>1.1764705882352899E-2</v>
      </c>
      <c r="X67" s="192" t="s">
        <v>409</v>
      </c>
      <c r="Y67" s="192"/>
      <c r="Z67" s="192"/>
      <c r="AA67" s="80"/>
      <c r="AB67" s="80"/>
      <c r="AC67" s="80"/>
    </row>
    <row r="68" spans="1:29" x14ac:dyDescent="0.2">
      <c r="A68" s="84">
        <v>61</v>
      </c>
      <c r="B68" s="84" t="str">
        <f ca="1"/>
        <v>Estonia</v>
      </c>
      <c r="C68" s="84" t="str">
        <f ca="1"/>
        <v>EST</v>
      </c>
      <c r="D68" s="219" t="str">
        <f ca="1"/>
        <v>ECS           Europe &amp; Central Asia</v>
      </c>
      <c r="E68" s="219" t="str">
        <f ca="1"/>
        <v>NA</v>
      </c>
      <c r="F68" s="190" t="str">
        <f t="shared" ca="1" si="3"/>
        <v/>
      </c>
      <c r="G68" s="80">
        <f>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0</v>
      </c>
      <c r="H68" s="80" cm="1">
        <f t="array" ref="H68">IF(
    SUM(IF(
            ISNUMBER(
                IF(
                    $M$4:$V$4,
                    (M68:V68),
                    "")),
            1,
            0))
        =0,
    NA(),
    IF(
        Parameters!$D$15=1,
        IF(
            SUM(--(ISNUMBER(IF($M$4:$V$4=1,(M68:V68),""))))&gt;0,
            MAX(IF(
                ISNUMBER(M68:V68),
                IF(
                    M$4:V$4=1,
                    M68:V68,
                    ""),
                "")),
            MAX(IF(
                ISNUMBER(M68:V68),
                IF(
                    M$4:V$4=2,
                    M68:V68,
                    ""),
                ""))
        ),
        IF(
            Parameters!$D$16=1,
            IFERROR(
                AVERAGE(IF(
                    ISNUMBER(M68:V68),
                    IF(
                        M$4:V$4=1,
                        M68:V68,
                        ""),
                    "")),
                AVERAGE(IF(
                    ISNUMBER(M68:V68),
                    IF(
                        M$4:V$4=2,
                        M68:V68,
                        ""),
                    ""))
            ),
            IF(
                Parameters!$D$17=1,
                IFERROR(
                    IF(
                        OR(
                            IF(
                                ISNUMBER(M68:V68),
                                IF(
                                    M$4:V$4=1,
                                    M68:V68,
                                    ""),
                                "")
                            =0),
                        0,
                        GEOMEAN(IF(
                            ISNUMBER(M68:V68),
                            IF(
                                M$4:V$4=1,
                                M68:V68,
                                ""),
                            ""))
                    ),
                    IF(
                        OR(IF(
                            ISNUMBER(M68:V68),
                            IF(
                                M$4:V$4=2,
                                M68:V68,
                                ""),
                            "")
                            =0),
                        0,
                        GEOMEAN(IF(
                            ISNUMBER(M68:V68),
                            IF(
                                M$4:V$4=2,
                                M68:V68,
                                ""),
                            "")))
                )
            )
        )
    )
)</f>
        <v>1</v>
      </c>
      <c r="I68" s="191" cm="1">
        <f t="array" ref="I68">IF(
    SUM(IF(
            ISNUMBER(
                IF(
                    $M$5:$V$5,
                    (M68:V68),
                    "")),
            1,
            0))
        =0,
    NA(),
    IF(
        Parameters!$D$15=1,
        IF(
            SUM(--(ISNUMBER(IF($M$5:$V$5=1,(M68:V68),""))))&gt;0,
            MAX(IF(
                ISNUMBER(M68:V68),
                IF(
                    M$5:V$5=1,
                    M68:V68,
                    ""),
                "")),
            MAX(IF(
                ISNUMBER(M68:V68),
                IF(
                    M$5:V$5=2,
                    M68:V68,
                    ""),
                ""))
        ),
        IF(
            Parameters!$D$16=1,
            IFERROR(
                AVERAGE(IF(
                    ISNUMBER(M68:V68),
                    IF(
                        M$5:V$5=1,
                        M68:V68,
                        ""),
                    "")),
                AVERAGE(IF(
                    ISNUMBER(M68:V68),
                    IF(
                        M$5:V$5=2,
                        M68:V68,
                        ""),
                    ""))
            ),
            IF(
                Parameters!$D$17=1,
                IFERROR(
                    IF(
                        OR(
                            IF(
                                ISNUMBER(M68:V68),
                                IF(
                                    M$5:V$5=1,
                                    M68:V68,
                                    ""),
                                "")
                            =0),
                        0,
                        GEOMEAN(IF(
                            ISNUMBER(M68:V68),
                            IF(
                                M$5:V$5=1,
                                M68:V68,
                                ""),
                            ""))
                    ),
                    IF(
                        OR(IF(
                            ISNUMBER(M68:V68),
                            IF(
                                M$5:V$5=2,
                                M68:V68,
                                ""),
                            "")
                            =0),
                        0,
                        GEOMEAN(IF(
                            ISNUMBER(M68:V68),
                            IF(
                                M$5:V$5=2,
                                M68:V68,
                                ""),
                            "")))
                )
            )
        )
    )
)</f>
        <v>0</v>
      </c>
      <c r="J68" s="242">
        <v>46281</v>
      </c>
      <c r="K68" s="242">
        <v>45672</v>
      </c>
      <c r="L68" s="91" t="s">
        <v>108</v>
      </c>
      <c r="M68" s="192">
        <v>1</v>
      </c>
      <c r="N68" s="192" t="s">
        <v>409</v>
      </c>
      <c r="O68" s="192">
        <v>0</v>
      </c>
      <c r="P68" s="192">
        <v>0</v>
      </c>
      <c r="Q68" s="192">
        <v>0</v>
      </c>
      <c r="R68" s="192" t="s">
        <v>409</v>
      </c>
      <c r="S68" s="192">
        <v>1.6</v>
      </c>
      <c r="T68" s="192" t="s">
        <v>409</v>
      </c>
      <c r="U68" s="192">
        <v>0</v>
      </c>
      <c r="V68" s="192" t="s">
        <v>409</v>
      </c>
      <c r="W68" s="192">
        <v>0</v>
      </c>
      <c r="X68" s="192" t="s">
        <v>409</v>
      </c>
      <c r="Y68" s="192"/>
      <c r="Z68" s="192"/>
      <c r="AA68" s="80"/>
      <c r="AB68" s="80"/>
      <c r="AC68" s="80"/>
    </row>
    <row r="69" spans="1:29" x14ac:dyDescent="0.2">
      <c r="A69" s="84">
        <v>62</v>
      </c>
      <c r="B69" s="84" t="str">
        <f ca="1"/>
        <v>Ethiopia</v>
      </c>
      <c r="C69" s="84" t="str">
        <f ca="1"/>
        <v>ETH</v>
      </c>
      <c r="D69" s="219" t="str">
        <f ca="1"/>
        <v>SSF           Sub-Saharan Africa</v>
      </c>
      <c r="E69" s="219" t="str">
        <f ca="1"/>
        <v>IDA</v>
      </c>
      <c r="F69" s="190" t="str">
        <f t="shared" ca="1" si="3"/>
        <v/>
      </c>
      <c r="G69" s="80">
        <f>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6.7082039324993685</v>
      </c>
      <c r="H69" s="80" cm="1">
        <f t="array" ref="H69">IF(
    SUM(IF(
            ISNUMBER(
                IF(
                    $M$4:$V$4,
                    (M69:V69),
                    "")),
            1,
            0))
        =0,
    NA(),
    IF(
        Parameters!$D$15=1,
        IF(
            SUM(--(ISNUMBER(IF($M$4:$V$4=1,(M69:V69),""))))&gt;0,
            MAX(IF(
                ISNUMBER(M69:V69),
                IF(
                    M$4:V$4=1,
                    M69:V69,
                    ""),
                "")),
            MAX(IF(
                ISNUMBER(M69:V69),
                IF(
                    M$4:V$4=2,
                    M69:V69,
                    ""),
                ""))
        ),
        IF(
            Parameters!$D$16=1,
            IFERROR(
                AVERAGE(IF(
                    ISNUMBER(M69:V69),
                    IF(
                        M$4:V$4=1,
                        M69:V69,
                        ""),
                    "")),
                AVERAGE(IF(
                    ISNUMBER(M69:V69),
                    IF(
                        M$4:V$4=2,
                        M69:V69,
                        ""),
                    ""))
            ),
            IF(
                Parameters!$D$17=1,
                IFERROR(
                    IF(
                        OR(
                            IF(
                                ISNUMBER(M69:V69),
                                IF(
                                    M$4:V$4=1,
                                    M69:V69,
                                    ""),
                                "")
                            =0),
                        0,
                        GEOMEAN(IF(
                            ISNUMBER(M69:V69),
                            IF(
                                M$4:V$4=1,
                                M69:V69,
                                ""),
                            ""))
                    ),
                    IF(
                        OR(IF(
                            ISNUMBER(M69:V69),
                            IF(
                                M$4:V$4=2,
                                M69:V69,
                                ""),
                            "")
                            =0),
                        0,
                        GEOMEAN(IF(
                            ISNUMBER(M69:V69),
                            IF(
                                M$4:V$4=2,
                                M69:V69,
                                ""),
                            "")))
                )
            )
        )
    )
)</f>
        <v>4.5</v>
      </c>
      <c r="I69" s="191" cm="1">
        <f t="array" ref="I69">IF(
    SUM(IF(
            ISNUMBER(
                IF(
                    $M$5:$V$5,
                    (M69:V69),
                    "")),
            1,
            0))
        =0,
    NA(),
    IF(
        Parameters!$D$15=1,
        IF(
            SUM(--(ISNUMBER(IF($M$5:$V$5=1,(M69:V69),""))))&gt;0,
            MAX(IF(
                ISNUMBER(M69:V69),
                IF(
                    M$5:V$5=1,
                    M69:V69,
                    ""),
                "")),
            MAX(IF(
                ISNUMBER(M69:V69),
                IF(
                    M$5:V$5=2,
                    M69:V69,
                    ""),
                ""))
        ),
        IF(
            Parameters!$D$16=1,
            IFERROR(
                AVERAGE(IF(
                    ISNUMBER(M69:V69),
                    IF(
                        M$5:V$5=1,
                        M69:V69,
                        ""),
                    "")),
                AVERAGE(IF(
                    ISNUMBER(M69:V69),
                    IF(
                        M$5:V$5=2,
                        M69:V69,
                        ""),
                    ""))
            ),
            IF(
                Parameters!$D$17=1,
                IFERROR(
                    IF(
                        OR(
                            IF(
                                ISNUMBER(M69:V69),
                                IF(
                                    M$5:V$5=1,
                                    M69:V69,
                                    ""),
                                "")
                            =0),
                        0,
                        GEOMEAN(IF(
                            ISNUMBER(M69:V69),
                            IF(
                                M$5:V$5=1,
                                M69:V69,
                                ""),
                            ""))
                    ),
                    IF(
                        OR(IF(
                            ISNUMBER(M69:V69),
                            IF(
                                M$5:V$5=2,
                                M69:V69,
                                ""),
                            "")
                            =0),
                        0,
                        GEOMEAN(IF(
                            ISNUMBER(M69:V69),
                            IF(
                                M$5:V$5=2,
                                M69:V69,
                                ""),
                            "")))
                )
            )
        )
    )
)</f>
        <v>10</v>
      </c>
      <c r="J69" s="242">
        <v>45190</v>
      </c>
      <c r="K69" s="242">
        <v>46281</v>
      </c>
      <c r="L69" s="91" t="s">
        <v>110</v>
      </c>
      <c r="M69" s="192">
        <v>4.5</v>
      </c>
      <c r="N69" s="192" t="s">
        <v>409</v>
      </c>
      <c r="O69" s="192">
        <v>0</v>
      </c>
      <c r="P69" s="192">
        <v>10</v>
      </c>
      <c r="Q69" s="192">
        <v>0</v>
      </c>
      <c r="R69" s="192" t="s">
        <v>409</v>
      </c>
      <c r="S69" s="192">
        <v>3.7</v>
      </c>
      <c r="T69" s="192" t="s">
        <v>409</v>
      </c>
      <c r="U69" s="192">
        <v>0</v>
      </c>
      <c r="V69" s="192" t="s">
        <v>829</v>
      </c>
      <c r="W69" s="192">
        <v>3.5714285714285698E-2</v>
      </c>
      <c r="X69" s="192" t="s">
        <v>409</v>
      </c>
      <c r="Y69" s="192"/>
      <c r="Z69" s="192"/>
      <c r="AA69" s="80"/>
      <c r="AB69" s="80"/>
      <c r="AC69" s="80"/>
    </row>
    <row r="70" spans="1:29" x14ac:dyDescent="0.2">
      <c r="A70" s="84">
        <v>63</v>
      </c>
      <c r="B70" s="84" t="str">
        <f ca="1"/>
        <v>Finland</v>
      </c>
      <c r="C70" s="84" t="str">
        <f ca="1"/>
        <v>FIN</v>
      </c>
      <c r="D70" s="219" t="str">
        <f ca="1"/>
        <v>ECS           Europe &amp; Central Asia</v>
      </c>
      <c r="E70" s="219" t="str">
        <f ca="1"/>
        <v>NA</v>
      </c>
      <c r="F70" s="190" t="str">
        <f t="shared" ca="1" si="3"/>
        <v/>
      </c>
      <c r="G70" s="80">
        <f>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0</v>
      </c>
      <c r="H70" s="80" cm="1">
        <f t="array" ref="H70">IF(
    SUM(IF(
            ISNUMBER(
                IF(
                    $M$4:$V$4,
                    (M70:V70),
                    "")),
            1,
            0))
        =0,
    NA(),
    IF(
        Parameters!$D$15=1,
        IF(
            SUM(--(ISNUMBER(IF($M$4:$V$4=1,(M70:V70),""))))&gt;0,
            MAX(IF(
                ISNUMBER(M70:V70),
                IF(
                    M$4:V$4=1,
                    M70:V70,
                    ""),
                "")),
            MAX(IF(
                ISNUMBER(M70:V70),
                IF(
                    M$4:V$4=2,
                    M70:V70,
                    ""),
                ""))
        ),
        IF(
            Parameters!$D$16=1,
            IFERROR(
                AVERAGE(IF(
                    ISNUMBER(M70:V70),
                    IF(
                        M$4:V$4=1,
                        M70:V70,
                        ""),
                    "")),
                AVERAGE(IF(
                    ISNUMBER(M70:V70),
                    IF(
                        M$4:V$4=2,
                        M70:V70,
                        ""),
                    ""))
            ),
            IF(
                Parameters!$D$17=1,
                IFERROR(
                    IF(
                        OR(
                            IF(
                                ISNUMBER(M70:V70),
                                IF(
                                    M$4:V$4=1,
                                    M70:V70,
                                    ""),
                                "")
                            =0),
                        0,
                        GEOMEAN(IF(
                            ISNUMBER(M70:V70),
                            IF(
                                M$4:V$4=1,
                                M70:V70,
                                ""),
                            ""))
                    ),
                    IF(
                        OR(IF(
                            ISNUMBER(M70:V70),
                            IF(
                                M$4:V$4=2,
                                M70:V70,
                                ""),
                            "")
                            =0),
                        0,
                        GEOMEAN(IF(
                            ISNUMBER(M70:V70),
                            IF(
                                M$4:V$4=2,
                                M70:V70,
                                ""),
                            "")))
                )
            )
        )
    )
)</f>
        <v>2.5</v>
      </c>
      <c r="I70" s="191" cm="1">
        <f t="array" ref="I70">IF(
    SUM(IF(
            ISNUMBER(
                IF(
                    $M$5:$V$5,
                    (M70:V70),
                    "")),
            1,
            0))
        =0,
    NA(),
    IF(
        Parameters!$D$15=1,
        IF(
            SUM(--(ISNUMBER(IF($M$5:$V$5=1,(M70:V70),""))))&gt;0,
            MAX(IF(
                ISNUMBER(M70:V70),
                IF(
                    M$5:V$5=1,
                    M70:V70,
                    ""),
                "")),
            MAX(IF(
                ISNUMBER(M70:V70),
                IF(
                    M$5:V$5=2,
                    M70:V70,
                    ""),
                ""))
        ),
        IF(
            Parameters!$D$16=1,
            IFERROR(
                AVERAGE(IF(
                    ISNUMBER(M70:V70),
                    IF(
                        M$5:V$5=1,
                        M70:V70,
                        ""),
                    "")),
                AVERAGE(IF(
                    ISNUMBER(M70:V70),
                    IF(
                        M$5:V$5=2,
                        M70:V70,
                        ""),
                    ""))
            ),
            IF(
                Parameters!$D$17=1,
                IFERROR(
                    IF(
                        OR(
                            IF(
                                ISNUMBER(M70:V70),
                                IF(
                                    M$5:V$5=1,
                                    M70:V70,
                                    ""),
                                "")
                            =0),
                        0,
                        GEOMEAN(IF(
                            ISNUMBER(M70:V70),
                            IF(
                                M$5:V$5=1,
                                M70:V70,
                                ""),
                            ""))
                    ),
                    IF(
                        OR(IF(
                            ISNUMBER(M70:V70),
                            IF(
                                M$5:V$5=2,
                                M70:V70,
                                ""),
                            "")
                            =0),
                        0,
                        GEOMEAN(IF(
                            ISNUMBER(M70:V70),
                            IF(
                                M$5:V$5=2,
                                M70:V70,
                                ""),
                            "")))
                )
            )
        )
    )
)</f>
        <v>0</v>
      </c>
      <c r="J70" s="242">
        <v>45765</v>
      </c>
      <c r="K70" s="242">
        <v>45672</v>
      </c>
      <c r="L70" s="91" t="s">
        <v>112</v>
      </c>
      <c r="M70" s="192">
        <v>2.5</v>
      </c>
      <c r="N70" s="192" t="s">
        <v>409</v>
      </c>
      <c r="O70" s="192">
        <v>0</v>
      </c>
      <c r="P70" s="192">
        <v>0</v>
      </c>
      <c r="Q70" s="192">
        <v>0</v>
      </c>
      <c r="R70" s="192" t="s">
        <v>409</v>
      </c>
      <c r="S70" s="192">
        <v>2.5</v>
      </c>
      <c r="T70" s="192" t="s">
        <v>409</v>
      </c>
      <c r="U70" s="192">
        <v>0</v>
      </c>
      <c r="V70" s="192" t="s">
        <v>409</v>
      </c>
      <c r="W70" s="192">
        <v>0</v>
      </c>
      <c r="X70" s="192" t="s">
        <v>409</v>
      </c>
      <c r="Y70" s="192"/>
      <c r="Z70" s="192"/>
      <c r="AA70" s="80"/>
      <c r="AB70" s="80"/>
      <c r="AC70" s="80"/>
    </row>
    <row r="71" spans="1:29" x14ac:dyDescent="0.2">
      <c r="A71" s="84">
        <v>64</v>
      </c>
      <c r="B71" s="84" t="str">
        <f ca="1"/>
        <v>Fiji</v>
      </c>
      <c r="C71" s="84" t="str">
        <f ca="1"/>
        <v>FJI</v>
      </c>
      <c r="D71" s="219" t="str">
        <f ca="1"/>
        <v>EAS           East Asia &amp; Pacific</v>
      </c>
      <c r="E71" s="219" t="str">
        <f ca="1"/>
        <v>Blend</v>
      </c>
      <c r="F71" s="190" t="str">
        <f t="shared" ca="1" si="3"/>
        <v/>
      </c>
      <c r="G71" s="80">
        <f>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8.0622577482985491</v>
      </c>
      <c r="H71" s="80" cm="1">
        <f t="array" ref="H71">IF(
    SUM(IF(
            ISNUMBER(
                IF(
                    $M$4:$V$4,
                    (M71:V71),
                    "")),
            1,
            0))
        =0,
    NA(),
    IF(
        Parameters!$D$15=1,
        IF(
            SUM(--(ISNUMBER(IF($M$4:$V$4=1,(M71:V71),""))))&gt;0,
            MAX(IF(
                ISNUMBER(M71:V71),
                IF(
                    M$4:V$4=1,
                    M71:V71,
                    ""),
                "")),
            MAX(IF(
                ISNUMBER(M71:V71),
                IF(
                    M$4:V$4=2,
                    M71:V71,
                    ""),
                ""))
        ),
        IF(
            Parameters!$D$16=1,
            IFERROR(
                AVERAGE(IF(
                    ISNUMBER(M71:V71),
                    IF(
                        M$4:V$4=1,
                        M71:V71,
                        ""),
                    "")),
                AVERAGE(IF(
                    ISNUMBER(M71:V71),
                    IF(
                        M$4:V$4=2,
                        M71:V71,
                        ""),
                    ""))
            ),
            IF(
                Parameters!$D$17=1,
                IFERROR(
                    IF(
                        OR(
                            IF(
                                ISNUMBER(M71:V71),
                                IF(
                                    M$4:V$4=1,
                                    M71:V71,
                                    ""),
                                "")
                            =0),
                        0,
                        GEOMEAN(IF(
                            ISNUMBER(M71:V71),
                            IF(
                                M$4:V$4=1,
                                M71:V71,
                                ""),
                            ""))
                    ),
                    IF(
                        OR(IF(
                            ISNUMBER(M71:V71),
                            IF(
                                M$4:V$4=2,
                                M71:V71,
                                ""),
                            "")
                            =0),
                        0,
                        GEOMEAN(IF(
                            ISNUMBER(M71:V71),
                            IF(
                                M$4:V$4=2,
                                M71:V71,
                                ""),
                            "")))
                )
            )
        )
    )
)</f>
        <v>6.5</v>
      </c>
      <c r="I71" s="191" cm="1">
        <f t="array" ref="I71">IF(
    SUM(IF(
            ISNUMBER(
                IF(
                    $M$5:$V$5,
                    (M71:V71),
                    "")),
            1,
            0))
        =0,
    NA(),
    IF(
        Parameters!$D$15=1,
        IF(
            SUM(--(ISNUMBER(IF($M$5:$V$5=1,(M71:V71),""))))&gt;0,
            MAX(IF(
                ISNUMBER(M71:V71),
                IF(
                    M$5:V$5=1,
                    M71:V71,
                    ""),
                "")),
            MAX(IF(
                ISNUMBER(M71:V71),
                IF(
                    M$5:V$5=2,
                    M71:V71,
                    ""),
                ""))
        ),
        IF(
            Parameters!$D$16=1,
            IFERROR(
                AVERAGE(IF(
                    ISNUMBER(M71:V71),
                    IF(
                        M$5:V$5=1,
                        M71:V71,
                        ""),
                    "")),
                AVERAGE(IF(
                    ISNUMBER(M71:V71),
                    IF(
                        M$5:V$5=2,
                        M71:V71,
                        ""),
                    ""))
            ),
            IF(
                Parameters!$D$17=1,
                IFERROR(
                    IF(
                        OR(
                            IF(
                                ISNUMBER(M71:V71),
                                IF(
                                    M$5:V$5=1,
                                    M71:V71,
                                    ""),
                                "")
                            =0),
                        0,
                        GEOMEAN(IF(
                            ISNUMBER(M71:V71),
                            IF(
                                M$5:V$5=1,
                                M71:V71,
                                ""),
                            ""))
                    ),
                    IF(
                        OR(IF(
                            ISNUMBER(M71:V71),
                            IF(
                                M$5:V$5=2,
                                M71:V71,
                                ""),
                            "")
                            =0),
                        0,
                        GEOMEAN(IF(
                            ISNUMBER(M71:V71),
                            IF(
                                M$5:V$5=2,
                                M71:V71,
                                ""),
                            "")))
                )
            )
        )
    )
)</f>
        <v>10</v>
      </c>
      <c r="J71" s="242">
        <v>45190</v>
      </c>
      <c r="K71" s="242">
        <v>45731</v>
      </c>
      <c r="L71" s="91" t="s">
        <v>114</v>
      </c>
      <c r="M71" s="192">
        <v>6.5</v>
      </c>
      <c r="N71" s="192" t="s">
        <v>409</v>
      </c>
      <c r="O71" s="192">
        <v>0</v>
      </c>
      <c r="P71" s="192">
        <v>0</v>
      </c>
      <c r="Q71" s="192">
        <v>10</v>
      </c>
      <c r="R71" s="192" t="s">
        <v>409</v>
      </c>
      <c r="S71" s="192">
        <v>4.9000000000000004</v>
      </c>
      <c r="T71" s="192" t="s">
        <v>409</v>
      </c>
      <c r="U71" s="192">
        <v>0</v>
      </c>
      <c r="V71" s="192" t="s">
        <v>409</v>
      </c>
      <c r="W71" s="192">
        <v>0.5</v>
      </c>
      <c r="X71" s="192" t="s">
        <v>409</v>
      </c>
      <c r="Y71" s="192"/>
      <c r="Z71" s="192"/>
      <c r="AA71" s="80"/>
      <c r="AB71" s="80"/>
      <c r="AC71" s="80"/>
    </row>
    <row r="72" spans="1:29" x14ac:dyDescent="0.2">
      <c r="A72" s="84">
        <v>65</v>
      </c>
      <c r="B72" s="84" t="str">
        <f ca="1"/>
        <v>France</v>
      </c>
      <c r="C72" s="84" t="str">
        <f ca="1"/>
        <v>FRA</v>
      </c>
      <c r="D72" s="219" t="str">
        <f ca="1"/>
        <v>ECS           Europe &amp; Central Asia</v>
      </c>
      <c r="E72" s="219" t="str">
        <f ca="1"/>
        <v>NA</v>
      </c>
      <c r="F72" s="190" t="str">
        <f t="shared" ca="1" si="3"/>
        <v/>
      </c>
      <c r="G72" s="80">
        <f>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v>
      </c>
      <c r="H72" s="80" cm="1">
        <f t="array" ref="H72">IF(
    SUM(IF(
            ISNUMBER(
                IF(
                    $M$4:$V$4,
                    (M72:V72),
                    "")),
            1,
            0))
        =0,
    NA(),
    IF(
        Parameters!$D$15=1,
        IF(
            SUM(--(ISNUMBER(IF($M$4:$V$4=1,(M72:V72),""))))&gt;0,
            MAX(IF(
                ISNUMBER(M72:V72),
                IF(
                    M$4:V$4=1,
                    M72:V72,
                    ""),
                "")),
            MAX(IF(
                ISNUMBER(M72:V72),
                IF(
                    M$4:V$4=2,
                    M72:V72,
                    ""),
                ""))
        ),
        IF(
            Parameters!$D$16=1,
            IFERROR(
                AVERAGE(IF(
                    ISNUMBER(M72:V72),
                    IF(
                        M$4:V$4=1,
                        M72:V72,
                        ""),
                    "")),
                AVERAGE(IF(
                    ISNUMBER(M72:V72),
                    IF(
                        M$4:V$4=2,
                        M72:V72,
                        ""),
                    ""))
            ),
            IF(
                Parameters!$D$17=1,
                IFERROR(
                    IF(
                        OR(
                            IF(
                                ISNUMBER(M72:V72),
                                IF(
                                    M$4:V$4=1,
                                    M72:V72,
                                    ""),
                                "")
                            =0),
                        0,
                        GEOMEAN(IF(
                            ISNUMBER(M72:V72),
                            IF(
                                M$4:V$4=1,
                                M72:V72,
                                ""),
                            ""))
                    ),
                    IF(
                        OR(IF(
                            ISNUMBER(M72:V72),
                            IF(
                                M$4:V$4=2,
                                M72:V72,
                                ""),
                            "")
                            =0),
                        0,
                        GEOMEAN(IF(
                            ISNUMBER(M72:V72),
                            IF(
                                M$4:V$4=2,
                                M72:V72,
                                ""),
                            "")))
                )
            )
        )
    )
)</f>
        <v>5</v>
      </c>
      <c r="I72" s="191" cm="1">
        <f t="array" ref="I72">IF(
    SUM(IF(
            ISNUMBER(
                IF(
                    $M$5:$V$5,
                    (M72:V72),
                    "")),
            1,
            0))
        =0,
    NA(),
    IF(
        Parameters!$D$15=1,
        IF(
            SUM(--(ISNUMBER(IF($M$5:$V$5=1,(M72:V72),""))))&gt;0,
            MAX(IF(
                ISNUMBER(M72:V72),
                IF(
                    M$5:V$5=1,
                    M72:V72,
                    ""),
                "")),
            MAX(IF(
                ISNUMBER(M72:V72),
                IF(
                    M$5:V$5=2,
                    M72:V72,
                    ""),
                ""))
        ),
        IF(
            Parameters!$D$16=1,
            IFERROR(
                AVERAGE(IF(
                    ISNUMBER(M72:V72),
                    IF(
                        M$5:V$5=1,
                        M72:V72,
                        ""),
                    "")),
                AVERAGE(IF(
                    ISNUMBER(M72:V72),
                    IF(
                        M$5:V$5=2,
                        M72:V72,
                        ""),
                    ""))
            ),
            IF(
                Parameters!$D$17=1,
                IFERROR(
                    IF(
                        OR(
                            IF(
                                ISNUMBER(M72:V72),
                                IF(
                                    M$5:V$5=1,
                                    M72:V72,
                                    ""),
                                "")
                            =0),
                        0,
                        GEOMEAN(IF(
                            ISNUMBER(M72:V72),
                            IF(
                                M$5:V$5=1,
                                M72:V72,
                                ""),
                            ""))
                    ),
                    IF(
                        OR(IF(
                            ISNUMBER(M72:V72),
                            IF(
                                M$5:V$5=2,
                                M72:V72,
                                ""),
                            "")
                            =0),
                        0,
                        GEOMEAN(IF(
                            ISNUMBER(M72:V72),
                            IF(
                                M$5:V$5=2,
                                M72:V72,
                                ""),
                            "")))
                )
            )
        )
    )
)</f>
        <v>0</v>
      </c>
      <c r="J72" s="242">
        <v>45765</v>
      </c>
      <c r="K72" s="242">
        <v>45245</v>
      </c>
      <c r="L72" s="91" t="s">
        <v>116</v>
      </c>
      <c r="M72" s="192">
        <v>5</v>
      </c>
      <c r="N72" s="192" t="s">
        <v>409</v>
      </c>
      <c r="O72" s="192">
        <v>0</v>
      </c>
      <c r="P72" s="192">
        <v>0</v>
      </c>
      <c r="Q72" s="192">
        <v>0</v>
      </c>
      <c r="R72" s="192" t="s">
        <v>409</v>
      </c>
      <c r="S72" s="192">
        <v>4</v>
      </c>
      <c r="T72" s="192" t="s">
        <v>409</v>
      </c>
      <c r="U72" s="192">
        <v>0</v>
      </c>
      <c r="V72" s="192" t="s">
        <v>409</v>
      </c>
      <c r="W72" s="192">
        <v>0</v>
      </c>
      <c r="X72" s="192" t="s">
        <v>409</v>
      </c>
      <c r="Y72" s="192"/>
      <c r="Z72" s="192"/>
      <c r="AA72" s="80"/>
      <c r="AB72" s="80"/>
      <c r="AC72" s="80"/>
    </row>
    <row r="73" spans="1:29" x14ac:dyDescent="0.2">
      <c r="A73" s="84">
        <v>66</v>
      </c>
      <c r="B73" s="84" t="str">
        <f ca="1"/>
        <v>Faroe Islands</v>
      </c>
      <c r="C73" s="84" t="str">
        <f ca="1"/>
        <v>FRO</v>
      </c>
      <c r="D73" s="219" t="str">
        <f ca="1"/>
        <v>ECS           Europe &amp; Central Asia</v>
      </c>
      <c r="E73" s="219" t="str">
        <f ca="1"/>
        <v>NA</v>
      </c>
      <c r="F73" s="190" t="str">
        <f t="shared" ref="F73:F136" ca="1" si="4">IF(L73 &lt;&gt; C73, "Countries don't match", "")</f>
        <v/>
      </c>
      <c r="G73" s="80">
        <f>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0</v>
      </c>
      <c r="H73" s="80" t="e" cm="1">
        <f t="array" ref="H73">IF(
    SUM(IF(
            ISNUMBER(
                IF(
                    $M$4:$V$4,
                    (M73:V73),
                    "")),
            1,
            0))
        =0,
    NA(),
    IF(
        Parameters!$D$15=1,
        IF(
            SUM(--(ISNUMBER(IF($M$4:$V$4=1,(M73:V73),""))))&gt;0,
            MAX(IF(
                ISNUMBER(M73:V73),
                IF(
                    M$4:V$4=1,
                    M73:V73,
                    ""),
                "")),
            MAX(IF(
                ISNUMBER(M73:V73),
                IF(
                    M$4:V$4=2,
                    M73:V73,
                    ""),
                ""))
        ),
        IF(
            Parameters!$D$16=1,
            IFERROR(
                AVERAGE(IF(
                    ISNUMBER(M73:V73),
                    IF(
                        M$4:V$4=1,
                        M73:V73,
                        ""),
                    "")),
                AVERAGE(IF(
                    ISNUMBER(M73:V73),
                    IF(
                        M$4:V$4=2,
                        M73:V73,
                        ""),
                    ""))
            ),
            IF(
                Parameters!$D$17=1,
                IFERROR(
                    IF(
                        OR(
                            IF(
                                ISNUMBER(M73:V73),
                                IF(
                                    M$4:V$4=1,
                                    M73:V73,
                                    ""),
                                "")
                            =0),
                        0,
                        GEOMEAN(IF(
                            ISNUMBER(M73:V73),
                            IF(
                                M$4:V$4=1,
                                M73:V73,
                                ""),
                            ""))
                    ),
                    IF(
                        OR(IF(
                            ISNUMBER(M73:V73),
                            IF(
                                M$4:V$4=2,
                                M73:V73,
                                ""),
                            "")
                            =0),
                        0,
                        GEOMEAN(IF(
                            ISNUMBER(M73:V73),
                            IF(
                                M$4:V$4=2,
                                M73:V73,
                                ""),
                            "")))
                )
            )
        )
    )
)</f>
        <v>#N/A</v>
      </c>
      <c r="I73" s="191" cm="1">
        <f t="array" ref="I73">IF(
    SUM(IF(
            ISNUMBER(
                IF(
                    $M$5:$V$5,
                    (M73:V73),
                    "")),
            1,
            0))
        =0,
    NA(),
    IF(
        Parameters!$D$15=1,
        IF(
            SUM(--(ISNUMBER(IF($M$5:$V$5=1,(M73:V73),""))))&gt;0,
            MAX(IF(
                ISNUMBER(M73:V73),
                IF(
                    M$5:V$5=1,
                    M73:V73,
                    ""),
                "")),
            MAX(IF(
                ISNUMBER(M73:V73),
                IF(
                    M$5:V$5=2,
                    M73:V73,
                    ""),
                ""))
        ),
        IF(
            Parameters!$D$16=1,
            IFERROR(
                AVERAGE(IF(
                    ISNUMBER(M73:V73),
                    IF(
                        M$5:V$5=1,
                        M73:V73,
                        ""),
                    "")),
                AVERAGE(IF(
                    ISNUMBER(M73:V73),
                    IF(
                        M$5:V$5=2,
                        M73:V73,
                        ""),
                    ""))
            ),
            IF(
                Parameters!$D$17=1,
                IFERROR(
                    IF(
                        OR(
                            IF(
                                ISNUMBER(M73:V73),
                                IF(
                                    M$5:V$5=1,
                                    M73:V73,
                                    ""),
                                "")
                            =0),
                        0,
                        GEOMEAN(IF(
                            ISNUMBER(M73:V73),
                            IF(
                                M$5:V$5=1,
                                M73:V73,
                                ""),
                            ""))
                    ),
                    IF(
                        OR(IF(
                            ISNUMBER(M73:V73),
                            IF(
                                M$5:V$5=2,
                                M73:V73,
                                ""),
                            "")
                            =0),
                        0,
                        GEOMEAN(IF(
                            ISNUMBER(M73:V73),
                            IF(
                                M$5:V$5=2,
                                M73:V73,
                                ""),
                            "")))
                )
            )
        )
    )
)</f>
        <v>0</v>
      </c>
      <c r="J73" s="242" t="s">
        <v>409</v>
      </c>
      <c r="K73" s="242">
        <v>45731</v>
      </c>
      <c r="L73" s="91" t="s">
        <v>674</v>
      </c>
      <c r="M73" s="192" t="s">
        <v>409</v>
      </c>
      <c r="N73" s="192" t="s">
        <v>409</v>
      </c>
      <c r="O73" s="192">
        <v>0</v>
      </c>
      <c r="P73" s="192">
        <v>0</v>
      </c>
      <c r="Q73" s="192">
        <v>0</v>
      </c>
      <c r="R73" s="192" t="s">
        <v>409</v>
      </c>
      <c r="S73" s="192" t="s">
        <v>409</v>
      </c>
      <c r="T73" s="192" t="s">
        <v>409</v>
      </c>
      <c r="U73" s="192">
        <v>0</v>
      </c>
      <c r="V73" s="192" t="s">
        <v>409</v>
      </c>
      <c r="W73" s="192">
        <v>0</v>
      </c>
      <c r="X73" s="192" t="s">
        <v>409</v>
      </c>
      <c r="Y73" s="192"/>
      <c r="Z73" s="192"/>
      <c r="AA73" s="80"/>
      <c r="AB73" s="80"/>
      <c r="AC73" s="80"/>
    </row>
    <row r="74" spans="1:29" x14ac:dyDescent="0.2">
      <c r="A74" s="84">
        <v>67</v>
      </c>
      <c r="B74" s="84" t="str">
        <f ca="1"/>
        <v>Micronesia, Fed. Sts.</v>
      </c>
      <c r="C74" s="84" t="str">
        <f ca="1"/>
        <v>FSM</v>
      </c>
      <c r="D74" s="219" t="str">
        <f ca="1"/>
        <v>EAS           East Asia &amp; Pacific</v>
      </c>
      <c r="E74" s="219" t="str">
        <f ca="1"/>
        <v>IDA</v>
      </c>
      <c r="F74" s="190" t="str">
        <f t="shared" ca="1" si="4"/>
        <v/>
      </c>
      <c r="G74" s="80">
        <f>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0</v>
      </c>
      <c r="H74" s="80" cm="1">
        <f t="array" ref="H74">IF(
    SUM(IF(
            ISNUMBER(
                IF(
                    $M$4:$V$4,
                    (M74:V74),
                    "")),
            1,
            0))
        =0,
    NA(),
    IF(
        Parameters!$D$15=1,
        IF(
            SUM(--(ISNUMBER(IF($M$4:$V$4=1,(M74:V74),""))))&gt;0,
            MAX(IF(
                ISNUMBER(M74:V74),
                IF(
                    M$4:V$4=1,
                    M74:V74,
                    ""),
                "")),
            MAX(IF(
                ISNUMBER(M74:V74),
                IF(
                    M$4:V$4=2,
                    M74:V74,
                    ""),
                ""))
        ),
        IF(
            Parameters!$D$16=1,
            IFERROR(
                AVERAGE(IF(
                    ISNUMBER(M74:V74),
                    IF(
                        M$4:V$4=1,
                        M74:V74,
                        ""),
                    "")),
                AVERAGE(IF(
                    ISNUMBER(M74:V74),
                    IF(
                        M$4:V$4=2,
                        M74:V74,
                        ""),
                    ""))
            ),
            IF(
                Parameters!$D$17=1,
                IFERROR(
                    IF(
                        OR(
                            IF(
                                ISNUMBER(M74:V74),
                                IF(
                                    M$4:V$4=1,
                                    M74:V74,
                                    ""),
                                "")
                            =0),
                        0,
                        GEOMEAN(IF(
                            ISNUMBER(M74:V74),
                            IF(
                                M$4:V$4=1,
                                M74:V74,
                                ""),
                            ""))
                    ),
                    IF(
                        OR(IF(
                            ISNUMBER(M74:V74),
                            IF(
                                M$4:V$4=2,
                                M74:V74,
                                ""),
                            "")
                            =0),
                        0,
                        GEOMEAN(IF(
                            ISNUMBER(M74:V74),
                            IF(
                                M$4:V$4=2,
                                M74:V74,
                                ""),
                            "")))
                )
            )
        )
    )
)</f>
        <v>3.6666666666666599</v>
      </c>
      <c r="I74" s="191" cm="1">
        <f t="array" ref="I74">IF(
    SUM(IF(
            ISNUMBER(
                IF(
                    $M$5:$V$5,
                    (M74:V74),
                    "")),
            1,
            0))
        =0,
    NA(),
    IF(
        Parameters!$D$15=1,
        IF(
            SUM(--(ISNUMBER(IF($M$5:$V$5=1,(M74:V74),""))))&gt;0,
            MAX(IF(
                ISNUMBER(M74:V74),
                IF(
                    M$5:V$5=1,
                    M74:V74,
                    ""),
                "")),
            MAX(IF(
                ISNUMBER(M74:V74),
                IF(
                    M$5:V$5=2,
                    M74:V74,
                    ""),
                ""))
        ),
        IF(
            Parameters!$D$16=1,
            IFERROR(
                AVERAGE(IF(
                    ISNUMBER(M74:V74),
                    IF(
                        M$5:V$5=1,
                        M74:V74,
                        ""),
                    "")),
                AVERAGE(IF(
                    ISNUMBER(M74:V74),
                    IF(
                        M$5:V$5=2,
                        M74:V74,
                        ""),
                    ""))
            ),
            IF(
                Parameters!$D$17=1,
                IFERROR(
                    IF(
                        OR(
                            IF(
                                ISNUMBER(M74:V74),
                                IF(
                                    M$5:V$5=1,
                                    M74:V74,
                                    ""),
                                "")
                            =0),
                        0,
                        GEOMEAN(IF(
                            ISNUMBER(M74:V74),
                            IF(
                                M$5:V$5=1,
                                M74:V74,
                                ""),
                            ""))
                    ),
                    IF(
                        OR(IF(
                            ISNUMBER(M74:V74),
                            IF(
                                M$5:V$5=2,
                                M74:V74,
                                ""),
                            "")
                            =0),
                        0,
                        GEOMEAN(IF(
                            ISNUMBER(M74:V74),
                            IF(
                                M$5:V$5=2,
                                M74:V74,
                                ""),
                            "")))
                )
            )
        )
    )
)</f>
        <v>0</v>
      </c>
      <c r="J74" s="242">
        <v>45765</v>
      </c>
      <c r="K74" s="242">
        <v>45731</v>
      </c>
      <c r="L74" s="91" t="s">
        <v>117</v>
      </c>
      <c r="M74" s="192">
        <v>3.6666666666666599</v>
      </c>
      <c r="N74" s="192" t="s">
        <v>409</v>
      </c>
      <c r="O74" s="192">
        <v>0</v>
      </c>
      <c r="P74" s="192">
        <v>0</v>
      </c>
      <c r="Q74" s="192">
        <v>0</v>
      </c>
      <c r="R74" s="192" t="s">
        <v>409</v>
      </c>
      <c r="S74" s="192">
        <v>3.2</v>
      </c>
      <c r="T74" s="192" t="s">
        <v>409</v>
      </c>
      <c r="U74" s="192">
        <v>0</v>
      </c>
      <c r="V74" s="192" t="s">
        <v>409</v>
      </c>
      <c r="W74" s="192">
        <v>0</v>
      </c>
      <c r="X74" s="192" t="s">
        <v>409</v>
      </c>
      <c r="Y74" s="192"/>
      <c r="Z74" s="192"/>
      <c r="AA74" s="80"/>
      <c r="AB74" s="80"/>
      <c r="AC74" s="80"/>
    </row>
    <row r="75" spans="1:29" x14ac:dyDescent="0.2">
      <c r="A75" s="84">
        <v>68</v>
      </c>
      <c r="B75" s="84" t="str">
        <f ca="1"/>
        <v>Gabon</v>
      </c>
      <c r="C75" s="84" t="str">
        <f ca="1"/>
        <v>GAB</v>
      </c>
      <c r="D75" s="219" t="str">
        <f ca="1"/>
        <v>SSF           Sub-Saharan Africa</v>
      </c>
      <c r="E75" s="219" t="str">
        <f ca="1"/>
        <v>IBRD</v>
      </c>
      <c r="F75" s="190" t="str">
        <f t="shared" ca="1" si="4"/>
        <v/>
      </c>
      <c r="G75" s="80">
        <f>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0</v>
      </c>
      <c r="H75" s="80" cm="1">
        <f t="array" ref="H75">IF(
    SUM(IF(
            ISNUMBER(
                IF(
                    $M$4:$V$4,
                    (M75:V75),
                    "")),
            1,
            0))
        =0,
    NA(),
    IF(
        Parameters!$D$15=1,
        IF(
            SUM(--(ISNUMBER(IF($M$4:$V$4=1,(M75:V75),""))))&gt;0,
            MAX(IF(
                ISNUMBER(M75:V75),
                IF(
                    M$4:V$4=1,
                    M75:V75,
                    ""),
                "")),
            MAX(IF(
                ISNUMBER(M75:V75),
                IF(
                    M$4:V$4=2,
                    M75:V75,
                    ""),
                ""))
        ),
        IF(
            Parameters!$D$16=1,
            IFERROR(
                AVERAGE(IF(
                    ISNUMBER(M75:V75),
                    IF(
                        M$4:V$4=1,
                        M75:V75,
                        ""),
                    "")),
                AVERAGE(IF(
                    ISNUMBER(M75:V75),
                    IF(
                        M$4:V$4=2,
                        M75:V75,
                        ""),
                    ""))
            ),
            IF(
                Parameters!$D$17=1,
                IFERROR(
                    IF(
                        OR(
                            IF(
                                ISNUMBER(M75:V75),
                                IF(
                                    M$4:V$4=1,
                                    M75:V75,
                                    ""),
                                "")
                            =0),
                        0,
                        GEOMEAN(IF(
                            ISNUMBER(M75:V75),
                            IF(
                                M$4:V$4=1,
                                M75:V75,
                                ""),
                            ""))
                    ),
                    IF(
                        OR(IF(
                            ISNUMBER(M75:V75),
                            IF(
                                M$4:V$4=2,
                                M75:V75,
                                ""),
                            "")
                            =0),
                        0,
                        GEOMEAN(IF(
                            ISNUMBER(M75:V75),
                            IF(
                                M$4:V$4=2,
                                M75:V75,
                                ""),
                            "")))
                )
            )
        )
    )
)</f>
        <v>3.6666666666666599</v>
      </c>
      <c r="I75" s="191" cm="1">
        <f t="array" ref="I75">IF(
    SUM(IF(
            ISNUMBER(
                IF(
                    $M$5:$V$5,
                    (M75:V75),
                    "")),
            1,
            0))
        =0,
    NA(),
    IF(
        Parameters!$D$15=1,
        IF(
            SUM(--(ISNUMBER(IF($M$5:$V$5=1,(M75:V75),""))))&gt;0,
            MAX(IF(
                ISNUMBER(M75:V75),
                IF(
                    M$5:V$5=1,
                    M75:V75,
                    ""),
                "")),
            MAX(IF(
                ISNUMBER(M75:V75),
                IF(
                    M$5:V$5=2,
                    M75:V75,
                    ""),
                ""))
        ),
        IF(
            Parameters!$D$16=1,
            IFERROR(
                AVERAGE(IF(
                    ISNUMBER(M75:V75),
                    IF(
                        M$5:V$5=1,
                        M75:V75,
                        ""),
                    "")),
                AVERAGE(IF(
                    ISNUMBER(M75:V75),
                    IF(
                        M$5:V$5=2,
                        M75:V75,
                        ""),
                    ""))
            ),
            IF(
                Parameters!$D$17=1,
                IFERROR(
                    IF(
                        OR(
                            IF(
                                ISNUMBER(M75:V75),
                                IF(
                                    M$5:V$5=1,
                                    M75:V75,
                                    ""),
                                "")
                            =0),
                        0,
                        GEOMEAN(IF(
                            ISNUMBER(M75:V75),
                            IF(
                                M$5:V$5=1,
                                M75:V75,
                                ""),
                            ""))
                    ),
                    IF(
                        OR(IF(
                            ISNUMBER(M75:V75),
                            IF(
                                M$5:V$5=2,
                                M75:V75,
                                ""),
                            "")
                            =0),
                        0,
                        GEOMEAN(IF(
                            ISNUMBER(M75:V75),
                            IF(
                                M$5:V$5=2,
                                M75:V75,
                                ""),
                            "")))
                )
            )
        )
    )
)</f>
        <v>0</v>
      </c>
      <c r="J75" s="242">
        <v>45765</v>
      </c>
      <c r="K75" s="242">
        <v>45519</v>
      </c>
      <c r="L75" s="91" t="s">
        <v>119</v>
      </c>
      <c r="M75" s="192">
        <v>3.6666666666666599</v>
      </c>
      <c r="N75" s="192" t="s">
        <v>409</v>
      </c>
      <c r="O75" s="192">
        <v>0</v>
      </c>
      <c r="P75" s="192">
        <v>0</v>
      </c>
      <c r="Q75" s="192">
        <v>0</v>
      </c>
      <c r="R75" s="192" t="s">
        <v>409</v>
      </c>
      <c r="S75" s="192">
        <v>3.2</v>
      </c>
      <c r="T75" s="192" t="s">
        <v>409</v>
      </c>
      <c r="U75" s="192">
        <v>0</v>
      </c>
      <c r="V75" s="192" t="s">
        <v>409</v>
      </c>
      <c r="W75" s="192">
        <v>0</v>
      </c>
      <c r="X75" s="192" t="s">
        <v>409</v>
      </c>
      <c r="Y75" s="192"/>
      <c r="Z75" s="192"/>
      <c r="AA75" s="80"/>
      <c r="AB75" s="80"/>
      <c r="AC75" s="80"/>
    </row>
    <row r="76" spans="1:29" x14ac:dyDescent="0.2">
      <c r="A76" s="84">
        <v>69</v>
      </c>
      <c r="B76" s="84" t="str">
        <f ca="1"/>
        <v>United Kingdom</v>
      </c>
      <c r="C76" s="84" t="str">
        <f ca="1"/>
        <v>GBR</v>
      </c>
      <c r="D76" s="219" t="str">
        <f ca="1"/>
        <v>ECS           Europe &amp; Central Asia</v>
      </c>
      <c r="E76" s="219" t="str">
        <f ca="1"/>
        <v>NA</v>
      </c>
      <c r="F76" s="190" t="str">
        <f t="shared" ca="1" si="4"/>
        <v/>
      </c>
      <c r="G76" s="80">
        <f>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0</v>
      </c>
      <c r="H76" s="80" cm="1">
        <f t="array" ref="H76">IF(
    SUM(IF(
            ISNUMBER(
                IF(
                    $M$4:$V$4,
                    (M76:V76),
                    "")),
            1,
            0))
        =0,
    NA(),
    IF(
        Parameters!$D$15=1,
        IF(
            SUM(--(ISNUMBER(IF($M$4:$V$4=1,(M76:V76),""))))&gt;0,
            MAX(IF(
                ISNUMBER(M76:V76),
                IF(
                    M$4:V$4=1,
                    M76:V76,
                    ""),
                "")),
            MAX(IF(
                ISNUMBER(M76:V76),
                IF(
                    M$4:V$4=2,
                    M76:V76,
                    ""),
                ""))
        ),
        IF(
            Parameters!$D$16=1,
            IFERROR(
                AVERAGE(IF(
                    ISNUMBER(M76:V76),
                    IF(
                        M$4:V$4=1,
                        M76:V76,
                        ""),
                    "")),
                AVERAGE(IF(
                    ISNUMBER(M76:V76),
                    IF(
                        M$4:V$4=2,
                        M76:V76,
                        ""),
                    ""))
            ),
            IF(
                Parameters!$D$17=1,
                IFERROR(
                    IF(
                        OR(
                            IF(
                                ISNUMBER(M76:V76),
                                IF(
                                    M$4:V$4=1,
                                    M76:V76,
                                    ""),
                                "")
                            =0),
                        0,
                        GEOMEAN(IF(
                            ISNUMBER(M76:V76),
                            IF(
                                M$4:V$4=1,
                                M76:V76,
                                ""),
                            ""))
                    ),
                    IF(
                        OR(IF(
                            ISNUMBER(M76:V76),
                            IF(
                                M$4:V$4=2,
                                M76:V76,
                                ""),
                            "")
                            =0),
                        0,
                        GEOMEAN(IF(
                            ISNUMBER(M76:V76),
                            IF(
                                M$4:V$4=2,
                                M76:V76,
                                ""),
                            "")))
                )
            )
        )
    )
)</f>
        <v>4.1666666666666599</v>
      </c>
      <c r="I76" s="191" cm="1">
        <f t="array" ref="I76">IF(
    SUM(IF(
            ISNUMBER(
                IF(
                    $M$5:$V$5,
                    (M76:V76),
                    "")),
            1,
            0))
        =0,
    NA(),
    IF(
        Parameters!$D$15=1,
        IF(
            SUM(--(ISNUMBER(IF($M$5:$V$5=1,(M76:V76),""))))&gt;0,
            MAX(IF(
                ISNUMBER(M76:V76),
                IF(
                    M$5:V$5=1,
                    M76:V76,
                    ""),
                "")),
            MAX(IF(
                ISNUMBER(M76:V76),
                IF(
                    M$5:V$5=2,
                    M76:V76,
                    ""),
                ""))
        ),
        IF(
            Parameters!$D$16=1,
            IFERROR(
                AVERAGE(IF(
                    ISNUMBER(M76:V76),
                    IF(
                        M$5:V$5=1,
                        M76:V76,
                        ""),
                    "")),
                AVERAGE(IF(
                    ISNUMBER(M76:V76),
                    IF(
                        M$5:V$5=2,
                        M76:V76,
                        ""),
                    ""))
            ),
            IF(
                Parameters!$D$17=1,
                IFERROR(
                    IF(
                        OR(
                            IF(
                                ISNUMBER(M76:V76),
                                IF(
                                    M$5:V$5=1,
                                    M76:V76,
                                    ""),
                                "")
                            =0),
                        0,
                        GEOMEAN(IF(
                            ISNUMBER(M76:V76),
                            IF(
                                M$5:V$5=1,
                                M76:V76,
                                ""),
                            ""))
                    ),
                    IF(
                        OR(IF(
                            ISNUMBER(M76:V76),
                            IF(
                                M$5:V$5=2,
                                M76:V76,
                                ""),
                            "")
                            =0),
                        0,
                        GEOMEAN(IF(
                            ISNUMBER(M76:V76),
                            IF(
                                M$5:V$5=2,
                                M76:V76,
                                ""),
                            "")))
                )
            )
        )
    )
)</f>
        <v>0</v>
      </c>
      <c r="J76" s="242">
        <v>46281</v>
      </c>
      <c r="K76" s="242">
        <v>45719</v>
      </c>
      <c r="L76" s="91" t="s">
        <v>121</v>
      </c>
      <c r="M76" s="192">
        <v>4.1666666666666599</v>
      </c>
      <c r="N76" s="192" t="s">
        <v>409</v>
      </c>
      <c r="O76" s="192">
        <v>0</v>
      </c>
      <c r="P76" s="192">
        <v>0</v>
      </c>
      <c r="Q76" s="192">
        <v>0</v>
      </c>
      <c r="R76" s="192" t="s">
        <v>409</v>
      </c>
      <c r="S76" s="192">
        <v>3.5</v>
      </c>
      <c r="T76" s="192" t="s">
        <v>409</v>
      </c>
      <c r="U76" s="192">
        <v>0</v>
      </c>
      <c r="V76" s="192" t="s">
        <v>409</v>
      </c>
      <c r="W76" s="192">
        <v>0</v>
      </c>
      <c r="X76" s="192" t="s">
        <v>409</v>
      </c>
      <c r="Y76" s="192"/>
      <c r="Z76" s="192"/>
      <c r="AA76" s="80"/>
      <c r="AB76" s="80"/>
      <c r="AC76" s="80"/>
    </row>
    <row r="77" spans="1:29" x14ac:dyDescent="0.2">
      <c r="A77" s="84">
        <v>70</v>
      </c>
      <c r="B77" s="84" t="str">
        <f ca="1"/>
        <v>Georgia</v>
      </c>
      <c r="C77" s="84" t="str">
        <f ca="1"/>
        <v>GEO</v>
      </c>
      <c r="D77" s="219" t="str">
        <f ca="1"/>
        <v>ECS           Europe &amp; Central Asia</v>
      </c>
      <c r="E77" s="219" t="str">
        <f ca="1"/>
        <v>IBRD</v>
      </c>
      <c r="F77" s="190" t="str">
        <f t="shared" ca="1" si="4"/>
        <v/>
      </c>
      <c r="G77" s="80">
        <f>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v>
      </c>
      <c r="H77" s="80" cm="1">
        <f t="array" ref="H77">IF(
    SUM(IF(
            ISNUMBER(
                IF(
                    $M$4:$V$4,
                    (M77:V77),
                    "")),
            1,
            0))
        =0,
    NA(),
    IF(
        Parameters!$D$15=1,
        IF(
            SUM(--(ISNUMBER(IF($M$4:$V$4=1,(M77:V77),""))))&gt;0,
            MAX(IF(
                ISNUMBER(M77:V77),
                IF(
                    M$4:V$4=1,
                    M77:V77,
                    ""),
                "")),
            MAX(IF(
                ISNUMBER(M77:V77),
                IF(
                    M$4:V$4=2,
                    M77:V77,
                    ""),
                ""))
        ),
        IF(
            Parameters!$D$16=1,
            IFERROR(
                AVERAGE(IF(
                    ISNUMBER(M77:V77),
                    IF(
                        M$4:V$4=1,
                        M77:V77,
                        ""),
                    "")),
                AVERAGE(IF(
                    ISNUMBER(M77:V77),
                    IF(
                        M$4:V$4=2,
                        M77:V77,
                        ""),
                    ""))
            ),
            IF(
                Parameters!$D$17=1,
                IFERROR(
                    IF(
                        OR(
                            IF(
                                ISNUMBER(M77:V77),
                                IF(
                                    M$4:V$4=1,
                                    M77:V77,
                                    ""),
                                "")
                            =0),
                        0,
                        GEOMEAN(IF(
                            ISNUMBER(M77:V77),
                            IF(
                                M$4:V$4=1,
                                M77:V77,
                                ""),
                            ""))
                    ),
                    IF(
                        OR(IF(
                            ISNUMBER(M77:V77),
                            IF(
                                M$4:V$4=2,
                                M77:V77,
                                ""),
                            "")
                            =0),
                        0,
                        GEOMEAN(IF(
                            ISNUMBER(M77:V77),
                            IF(
                                M$4:V$4=2,
                                M77:V77,
                                ""),
                            "")))
                )
            )
        )
    )
)</f>
        <v>5.9999999999999902</v>
      </c>
      <c r="I77" s="191" cm="1">
        <f t="array" ref="I77">IF(
    SUM(IF(
            ISNUMBER(
                IF(
                    $M$5:$V$5,
                    (M77:V77),
                    "")),
            1,
            0))
        =0,
    NA(),
    IF(
        Parameters!$D$15=1,
        IF(
            SUM(--(ISNUMBER(IF($M$5:$V$5=1,(M77:V77),""))))&gt;0,
            MAX(IF(
                ISNUMBER(M77:V77),
                IF(
                    M$5:V$5=1,
                    M77:V77,
                    ""),
                "")),
            MAX(IF(
                ISNUMBER(M77:V77),
                IF(
                    M$5:V$5=2,
                    M77:V77,
                    ""),
                ""))
        ),
        IF(
            Parameters!$D$16=1,
            IFERROR(
                AVERAGE(IF(
                    ISNUMBER(M77:V77),
                    IF(
                        M$5:V$5=1,
                        M77:V77,
                        ""),
                    "")),
                AVERAGE(IF(
                    ISNUMBER(M77:V77),
                    IF(
                        M$5:V$5=2,
                        M77:V77,
                        ""),
                    ""))
            ),
            IF(
                Parameters!$D$17=1,
                IFERROR(
                    IF(
                        OR(
                            IF(
                                ISNUMBER(M77:V77),
                                IF(
                                    M$5:V$5=1,
                                    M77:V77,
                                    ""),
                                "")
                            =0),
                        0,
                        GEOMEAN(IF(
                            ISNUMBER(M77:V77),
                            IF(
                                M$5:V$5=1,
                                M77:V77,
                                ""),
                            ""))
                    ),
                    IF(
                        OR(IF(
                            ISNUMBER(M77:V77),
                            IF(
                                M$5:V$5=2,
                                M77:V77,
                                ""),
                            "")
                            =0),
                        0,
                        GEOMEAN(IF(
                            ISNUMBER(M77:V77),
                            IF(
                                M$5:V$5=2,
                                M77:V77,
                                ""),
                            "")))
                )
            )
        )
    )
)</f>
        <v>0</v>
      </c>
      <c r="J77" s="242">
        <v>46281</v>
      </c>
      <c r="K77" s="242">
        <v>45488</v>
      </c>
      <c r="L77" s="91" t="s">
        <v>123</v>
      </c>
      <c r="M77" s="192">
        <v>5.9999999999999902</v>
      </c>
      <c r="N77" s="192" t="s">
        <v>409</v>
      </c>
      <c r="O77" s="192">
        <v>0</v>
      </c>
      <c r="P77" s="192">
        <v>0</v>
      </c>
      <c r="Q77" s="192">
        <v>0</v>
      </c>
      <c r="R77" s="192" t="s">
        <v>409</v>
      </c>
      <c r="S77" s="192">
        <v>4.5999999999999996</v>
      </c>
      <c r="T77" s="192" t="s">
        <v>409</v>
      </c>
      <c r="U77" s="192">
        <v>0</v>
      </c>
      <c r="V77" s="192" t="s">
        <v>409</v>
      </c>
      <c r="W77" s="192">
        <v>0</v>
      </c>
      <c r="X77" s="192" t="s">
        <v>409</v>
      </c>
      <c r="Y77" s="192"/>
      <c r="Z77" s="192"/>
      <c r="AA77" s="80"/>
      <c r="AB77" s="80"/>
      <c r="AC77" s="80"/>
    </row>
    <row r="78" spans="1:29" x14ac:dyDescent="0.2">
      <c r="A78" s="84">
        <v>71</v>
      </c>
      <c r="B78" s="84" t="str">
        <f ca="1"/>
        <v>Ghana</v>
      </c>
      <c r="C78" s="84" t="str">
        <f ca="1"/>
        <v>GHA</v>
      </c>
      <c r="D78" s="219" t="str">
        <f ca="1"/>
        <v>SSF           Sub-Saharan Africa</v>
      </c>
      <c r="E78" s="219" t="str">
        <f ca="1"/>
        <v>IDA</v>
      </c>
      <c r="F78" s="190" t="str">
        <f t="shared" ca="1" si="4"/>
        <v/>
      </c>
      <c r="G78" s="80">
        <f>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0</v>
      </c>
      <c r="H78" s="80" cm="1">
        <f t="array" ref="H78">IF(
    SUM(IF(
            ISNUMBER(
                IF(
                    $M$4:$V$4,
                    (M78:V78),
                    "")),
            1,
            0))
        =0,
    NA(),
    IF(
        Parameters!$D$15=1,
        IF(
            SUM(--(ISNUMBER(IF($M$4:$V$4=1,(M78:V78),""))))&gt;0,
            MAX(IF(
                ISNUMBER(M78:V78),
                IF(
                    M$4:V$4=1,
                    M78:V78,
                    ""),
                "")),
            MAX(IF(
                ISNUMBER(M78:V78),
                IF(
                    M$4:V$4=2,
                    M78:V78,
                    ""),
                ""))
        ),
        IF(
            Parameters!$D$16=1,
            IFERROR(
                AVERAGE(IF(
                    ISNUMBER(M78:V78),
                    IF(
                        M$4:V$4=1,
                        M78:V78,
                        ""),
                    "")),
                AVERAGE(IF(
                    ISNUMBER(M78:V78),
                    IF(
                        M$4:V$4=2,
                        M78:V78,
                        ""),
                    ""))
            ),
            IF(
                Parameters!$D$17=1,
                IFERROR(
                    IF(
                        OR(
                            IF(
                                ISNUMBER(M78:V78),
                                IF(
                                    M$4:V$4=1,
                                    M78:V78,
                                    ""),
                                "")
                            =0),
                        0,
                        GEOMEAN(IF(
                            ISNUMBER(M78:V78),
                            IF(
                                M$4:V$4=1,
                                M78:V78,
                                ""),
                            ""))
                    ),
                    IF(
                        OR(IF(
                            ISNUMBER(M78:V78),
                            IF(
                                M$4:V$4=2,
                                M78:V78,
                                ""),
                            "")
                            =0),
                        0,
                        GEOMEAN(IF(
                            ISNUMBER(M78:V78),
                            IF(
                                M$4:V$4=2,
                                M78:V78,
                                ""),
                            "")))
                )
            )
        )
    )
)</f>
        <v>3.8333333333333299</v>
      </c>
      <c r="I78" s="191" cm="1">
        <f t="array" ref="I78">IF(
    SUM(IF(
            ISNUMBER(
                IF(
                    $M$5:$V$5,
                    (M78:V78),
                    "")),
            1,
            0))
        =0,
    NA(),
    IF(
        Parameters!$D$15=1,
        IF(
            SUM(--(ISNUMBER(IF($M$5:$V$5=1,(M78:V78),""))))&gt;0,
            MAX(IF(
                ISNUMBER(M78:V78),
                IF(
                    M$5:V$5=1,
                    M78:V78,
                    ""),
                "")),
            MAX(IF(
                ISNUMBER(M78:V78),
                IF(
                    M$5:V$5=2,
                    M78:V78,
                    ""),
                ""))
        ),
        IF(
            Parameters!$D$16=1,
            IFERROR(
                AVERAGE(IF(
                    ISNUMBER(M78:V78),
                    IF(
                        M$5:V$5=1,
                        M78:V78,
                        ""),
                    "")),
                AVERAGE(IF(
                    ISNUMBER(M78:V78),
                    IF(
                        M$5:V$5=2,
                        M78:V78,
                        ""),
                    ""))
            ),
            IF(
                Parameters!$D$17=1,
                IFERROR(
                    IF(
                        OR(
                            IF(
                                ISNUMBER(M78:V78),
                                IF(
                                    M$5:V$5=1,
                                    M78:V78,
                                    ""),
                                "")
                            =0),
                        0,
                        GEOMEAN(IF(
                            ISNUMBER(M78:V78),
                            IF(
                                M$5:V$5=1,
                                M78:V78,
                                ""),
                            ""))
                    ),
                    IF(
                        OR(IF(
                            ISNUMBER(M78:V78),
                            IF(
                                M$5:V$5=2,
                                M78:V78,
                                ""),
                            "")
                            =0),
                        0,
                        GEOMEAN(IF(
                            ISNUMBER(M78:V78),
                            IF(
                                M$5:V$5=2,
                                M78:V78,
                                ""),
                            "")))
                )
            )
        )
    )
)</f>
        <v>0</v>
      </c>
      <c r="J78" s="242">
        <v>45765</v>
      </c>
      <c r="K78" s="242">
        <v>45731</v>
      </c>
      <c r="L78" s="91" t="s">
        <v>125</v>
      </c>
      <c r="M78" s="192">
        <v>3.8333333333333299</v>
      </c>
      <c r="N78" s="192" t="s">
        <v>409</v>
      </c>
      <c r="O78" s="192">
        <v>0</v>
      </c>
      <c r="P78" s="192">
        <v>0</v>
      </c>
      <c r="Q78" s="192">
        <v>0</v>
      </c>
      <c r="R78" s="192" t="s">
        <v>409</v>
      </c>
      <c r="S78" s="192">
        <v>3.3</v>
      </c>
      <c r="T78" s="192" t="s">
        <v>409</v>
      </c>
      <c r="U78" s="192">
        <v>0</v>
      </c>
      <c r="V78" s="192" t="s">
        <v>409</v>
      </c>
      <c r="W78" s="192">
        <v>0</v>
      </c>
      <c r="X78" s="192" t="s">
        <v>409</v>
      </c>
      <c r="Y78" s="192"/>
      <c r="Z78" s="192"/>
      <c r="AA78" s="80"/>
      <c r="AB78" s="80"/>
      <c r="AC78" s="80"/>
    </row>
    <row r="79" spans="1:29" x14ac:dyDescent="0.2">
      <c r="A79" s="84">
        <v>72</v>
      </c>
      <c r="B79" s="84" t="str">
        <f ca="1"/>
        <v>Gibraltar</v>
      </c>
      <c r="C79" s="84" t="str">
        <f ca="1"/>
        <v>GIB</v>
      </c>
      <c r="D79" s="219" t="str">
        <f ca="1"/>
        <v>ECS           Europe &amp; Central Asia</v>
      </c>
      <c r="E79" s="219" t="str">
        <f ca="1"/>
        <v>NA</v>
      </c>
      <c r="F79" s="190" t="str">
        <f t="shared" ca="1" si="4"/>
        <v/>
      </c>
      <c r="G79" s="80">
        <f>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0</v>
      </c>
      <c r="H79" s="80" t="e" cm="1">
        <f t="array" ref="H79">IF(
    SUM(IF(
            ISNUMBER(
                IF(
                    $M$4:$V$4,
                    (M79:V79),
                    "")),
            1,
            0))
        =0,
    NA(),
    IF(
        Parameters!$D$15=1,
        IF(
            SUM(--(ISNUMBER(IF($M$4:$V$4=1,(M79:V79),""))))&gt;0,
            MAX(IF(
                ISNUMBER(M79:V79),
                IF(
                    M$4:V$4=1,
                    M79:V79,
                    ""),
                "")),
            MAX(IF(
                ISNUMBER(M79:V79),
                IF(
                    M$4:V$4=2,
                    M79:V79,
                    ""),
                ""))
        ),
        IF(
            Parameters!$D$16=1,
            IFERROR(
                AVERAGE(IF(
                    ISNUMBER(M79:V79),
                    IF(
                        M$4:V$4=1,
                        M79:V79,
                        ""),
                    "")),
                AVERAGE(IF(
                    ISNUMBER(M79:V79),
                    IF(
                        M$4:V$4=2,
                        M79:V79,
                        ""),
                    ""))
            ),
            IF(
                Parameters!$D$17=1,
                IFERROR(
                    IF(
                        OR(
                            IF(
                                ISNUMBER(M79:V79),
                                IF(
                                    M$4:V$4=1,
                                    M79:V79,
                                    ""),
                                "")
                            =0),
                        0,
                        GEOMEAN(IF(
                            ISNUMBER(M79:V79),
                            IF(
                                M$4:V$4=1,
                                M79:V79,
                                ""),
                            ""))
                    ),
                    IF(
                        OR(IF(
                            ISNUMBER(M79:V79),
                            IF(
                                M$4:V$4=2,
                                M79:V79,
                                ""),
                            "")
                            =0),
                        0,
                        GEOMEAN(IF(
                            ISNUMBER(M79:V79),
                            IF(
                                M$4:V$4=2,
                                M79:V79,
                                ""),
                            "")))
                )
            )
        )
    )
)</f>
        <v>#N/A</v>
      </c>
      <c r="I79" s="191" cm="1">
        <f t="array" ref="I79">IF(
    SUM(IF(
            ISNUMBER(
                IF(
                    $M$5:$V$5,
                    (M79:V79),
                    "")),
            1,
            0))
        =0,
    NA(),
    IF(
        Parameters!$D$15=1,
        IF(
            SUM(--(ISNUMBER(IF($M$5:$V$5=1,(M79:V79),""))))&gt;0,
            MAX(IF(
                ISNUMBER(M79:V79),
                IF(
                    M$5:V$5=1,
                    M79:V79,
                    ""),
                "")),
            MAX(IF(
                ISNUMBER(M79:V79),
                IF(
                    M$5:V$5=2,
                    M79:V79,
                    ""),
                ""))
        ),
        IF(
            Parameters!$D$16=1,
            IFERROR(
                AVERAGE(IF(
                    ISNUMBER(M79:V79),
                    IF(
                        M$5:V$5=1,
                        M79:V79,
                        ""),
                    "")),
                AVERAGE(IF(
                    ISNUMBER(M79:V79),
                    IF(
                        M$5:V$5=2,
                        M79:V79,
                        ""),
                    ""))
            ),
            IF(
                Parameters!$D$17=1,
                IFERROR(
                    IF(
                        OR(
                            IF(
                                ISNUMBER(M79:V79),
                                IF(
                                    M$5:V$5=1,
                                    M79:V79,
                                    ""),
                                "")
                            =0),
                        0,
                        GEOMEAN(IF(
                            ISNUMBER(M79:V79),
                            IF(
                                M$5:V$5=1,
                                M79:V79,
                                ""),
                            ""))
                    ),
                    IF(
                        OR(IF(
                            ISNUMBER(M79:V79),
                            IF(
                                M$5:V$5=2,
                                M79:V79,
                                ""),
                            "")
                            =0),
                        0,
                        GEOMEAN(IF(
                            ISNUMBER(M79:V79),
                            IF(
                                M$5:V$5=2,
                                M79:V79,
                                ""),
                            "")))
                )
            )
        )
    )
)</f>
        <v>0</v>
      </c>
      <c r="J79" s="242" t="s">
        <v>409</v>
      </c>
      <c r="K79" s="242">
        <v>45550</v>
      </c>
      <c r="L79" s="91" t="s">
        <v>675</v>
      </c>
      <c r="M79" s="192" t="s">
        <v>409</v>
      </c>
      <c r="N79" s="192" t="s">
        <v>409</v>
      </c>
      <c r="O79" s="192">
        <v>0</v>
      </c>
      <c r="P79" s="192">
        <v>0</v>
      </c>
      <c r="Q79" s="192">
        <v>0</v>
      </c>
      <c r="R79" s="192" t="s">
        <v>409</v>
      </c>
      <c r="S79" s="192" t="s">
        <v>409</v>
      </c>
      <c r="T79" s="192" t="s">
        <v>409</v>
      </c>
      <c r="U79" s="192">
        <v>0</v>
      </c>
      <c r="V79" s="192" t="s">
        <v>409</v>
      </c>
      <c r="W79" s="192">
        <v>0</v>
      </c>
      <c r="X79" s="192" t="s">
        <v>409</v>
      </c>
      <c r="Y79" s="192"/>
      <c r="Z79" s="192"/>
      <c r="AA79" s="80"/>
      <c r="AB79" s="80"/>
      <c r="AC79" s="80"/>
    </row>
    <row r="80" spans="1:29" x14ac:dyDescent="0.2">
      <c r="A80" s="84">
        <v>73</v>
      </c>
      <c r="B80" s="84" t="str">
        <f ca="1"/>
        <v>Guinea</v>
      </c>
      <c r="C80" s="84" t="str">
        <f ca="1"/>
        <v>GIN</v>
      </c>
      <c r="D80" s="219" t="str">
        <f ca="1"/>
        <v>SSF           Sub-Saharan Africa</v>
      </c>
      <c r="E80" s="219" t="str">
        <f ca="1"/>
        <v>IDA</v>
      </c>
      <c r="F80" s="190" t="str">
        <f t="shared" ca="1" si="4"/>
        <v/>
      </c>
      <c r="G80" s="80">
        <f>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0</v>
      </c>
      <c r="H80" s="80" cm="1">
        <f t="array" ref="H80">IF(
    SUM(IF(
            ISNUMBER(
                IF(
                    $M$4:$V$4,
                    (M80:V80),
                    "")),
            1,
            0))
        =0,
    NA(),
    IF(
        Parameters!$D$15=1,
        IF(
            SUM(--(ISNUMBER(IF($M$4:$V$4=1,(M80:V80),""))))&gt;0,
            MAX(IF(
                ISNUMBER(M80:V80),
                IF(
                    M$4:V$4=1,
                    M80:V80,
                    ""),
                "")),
            MAX(IF(
                ISNUMBER(M80:V80),
                IF(
                    M$4:V$4=2,
                    M80:V80,
                    ""),
                ""))
        ),
        IF(
            Parameters!$D$16=1,
            IFERROR(
                AVERAGE(IF(
                    ISNUMBER(M80:V80),
                    IF(
                        M$4:V$4=1,
                        M80:V80,
                        ""),
                    "")),
                AVERAGE(IF(
                    ISNUMBER(M80:V80),
                    IF(
                        M$4:V$4=2,
                        M80:V80,
                        ""),
                    ""))
            ),
            IF(
                Parameters!$D$17=1,
                IFERROR(
                    IF(
                        OR(
                            IF(
                                ISNUMBER(M80:V80),
                                IF(
                                    M$4:V$4=1,
                                    M80:V80,
                                    ""),
                                "")
                            =0),
                        0,
                        GEOMEAN(IF(
                            ISNUMBER(M80:V80),
                            IF(
                                M$4:V$4=1,
                                M80:V80,
                                ""),
                            ""))
                    ),
                    IF(
                        OR(IF(
                            ISNUMBER(M80:V80),
                            IF(
                                M$4:V$4=2,
                                M80:V80,
                                ""),
                            "")
                            =0),
                        0,
                        GEOMEAN(IF(
                            ISNUMBER(M80:V80),
                            IF(
                                M$4:V$4=2,
                                M80:V80,
                                ""),
                            "")))
                )
            )
        )
    )
)</f>
        <v>4.5</v>
      </c>
      <c r="I80" s="191" cm="1">
        <f t="array" ref="I80">IF(
    SUM(IF(
            ISNUMBER(
                IF(
                    $M$5:$V$5,
                    (M80:V80),
                    "")),
            1,
            0))
        =0,
    NA(),
    IF(
        Parameters!$D$15=1,
        IF(
            SUM(--(ISNUMBER(IF($M$5:$V$5=1,(M80:V80),""))))&gt;0,
            MAX(IF(
                ISNUMBER(M80:V80),
                IF(
                    M$5:V$5=1,
                    M80:V80,
                    ""),
                "")),
            MAX(IF(
                ISNUMBER(M80:V80),
                IF(
                    M$5:V$5=2,
                    M80:V80,
                    ""),
                ""))
        ),
        IF(
            Parameters!$D$16=1,
            IFERROR(
                AVERAGE(IF(
                    ISNUMBER(M80:V80),
                    IF(
                        M$5:V$5=1,
                        M80:V80,
                        ""),
                    "")),
                AVERAGE(IF(
                    ISNUMBER(M80:V80),
                    IF(
                        M$5:V$5=2,
                        M80:V80,
                        ""),
                    ""))
            ),
            IF(
                Parameters!$D$17=1,
                IFERROR(
                    IF(
                        OR(
                            IF(
                                ISNUMBER(M80:V80),
                                IF(
                                    M$5:V$5=1,
                                    M80:V80,
                                    ""),
                                "")
                            =0),
                        0,
                        GEOMEAN(IF(
                            ISNUMBER(M80:V80),
                            IF(
                                M$5:V$5=1,
                                M80:V80,
                                ""),
                            ""))
                    ),
                    IF(
                        OR(IF(
                            ISNUMBER(M80:V80),
                            IF(
                                M$5:V$5=2,
                                M80:V80,
                                ""),
                            "")
                            =0),
                        0,
                        GEOMEAN(IF(
                            ISNUMBER(M80:V80),
                            IF(
                                M$5:V$5=2,
                                M80:V80,
                                ""),
                            "")))
                )
            )
        )
    )
)</f>
        <v>0</v>
      </c>
      <c r="J80" s="242">
        <v>45190</v>
      </c>
      <c r="K80" s="242">
        <v>45488</v>
      </c>
      <c r="L80" s="91" t="s">
        <v>127</v>
      </c>
      <c r="M80" s="192">
        <v>4.5</v>
      </c>
      <c r="N80" s="192" t="s">
        <v>409</v>
      </c>
      <c r="O80" s="192">
        <v>0</v>
      </c>
      <c r="P80" s="192">
        <v>0</v>
      </c>
      <c r="Q80" s="192">
        <v>0</v>
      </c>
      <c r="R80" s="192" t="s">
        <v>409</v>
      </c>
      <c r="S80" s="192">
        <v>3.7</v>
      </c>
      <c r="T80" s="192" t="s">
        <v>409</v>
      </c>
      <c r="U80" s="192">
        <v>0</v>
      </c>
      <c r="V80" s="192" t="s">
        <v>409</v>
      </c>
      <c r="W80" s="192">
        <v>0</v>
      </c>
      <c r="X80" s="192" t="s">
        <v>409</v>
      </c>
      <c r="Y80" s="192"/>
      <c r="Z80" s="192"/>
      <c r="AA80" s="80"/>
      <c r="AB80" s="80"/>
      <c r="AC80" s="80"/>
    </row>
    <row r="81" spans="1:29" x14ac:dyDescent="0.2">
      <c r="A81" s="84">
        <v>74</v>
      </c>
      <c r="B81" s="84" t="str">
        <f ca="1"/>
        <v>Gambia, The</v>
      </c>
      <c r="C81" s="84" t="str">
        <f ca="1"/>
        <v>GMB</v>
      </c>
      <c r="D81" s="219" t="str">
        <f ca="1"/>
        <v>SSF           Sub-Saharan Africa</v>
      </c>
      <c r="E81" s="219" t="str">
        <f ca="1"/>
        <v>IDA</v>
      </c>
      <c r="F81" s="190" t="str">
        <f t="shared" ca="1" si="4"/>
        <v/>
      </c>
      <c r="G81" s="80">
        <f>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0</v>
      </c>
      <c r="H81" s="80" cm="1">
        <f t="array" ref="H81">IF(
    SUM(IF(
            ISNUMBER(
                IF(
                    $M$4:$V$4,
                    (M81:V81),
                    "")),
            1,
            0))
        =0,
    NA(),
    IF(
        Parameters!$D$15=1,
        IF(
            SUM(--(ISNUMBER(IF($M$4:$V$4=1,(M81:V81),""))))&gt;0,
            MAX(IF(
                ISNUMBER(M81:V81),
                IF(
                    M$4:V$4=1,
                    M81:V81,
                    ""),
                "")),
            MAX(IF(
                ISNUMBER(M81:V81),
                IF(
                    M$4:V$4=2,
                    M81:V81,
                    ""),
                ""))
        ),
        IF(
            Parameters!$D$16=1,
            IFERROR(
                AVERAGE(IF(
                    ISNUMBER(M81:V81),
                    IF(
                        M$4:V$4=1,
                        M81:V81,
                        ""),
                    "")),
                AVERAGE(IF(
                    ISNUMBER(M81:V81),
                    IF(
                        M$4:V$4=2,
                        M81:V81,
                        ""),
                    ""))
            ),
            IF(
                Parameters!$D$17=1,
                IFERROR(
                    IF(
                        OR(
                            IF(
                                ISNUMBER(M81:V81),
                                IF(
                                    M$4:V$4=1,
                                    M81:V81,
                                    ""),
                                "")
                            =0),
                        0,
                        GEOMEAN(IF(
                            ISNUMBER(M81:V81),
                            IF(
                                M$4:V$4=1,
                                M81:V81,
                                ""),
                            ""))
                    ),
                    IF(
                        OR(IF(
                            ISNUMBER(M81:V81),
                            IF(
                                M$4:V$4=2,
                                M81:V81,
                                ""),
                            "")
                            =0),
                        0,
                        GEOMEAN(IF(
                            ISNUMBER(M81:V81),
                            IF(
                                M$4:V$4=2,
                                M81:V81,
                                ""),
                            "")))
                )
            )
        )
    )
)</f>
        <v>3.1666666666666599</v>
      </c>
      <c r="I81" s="191" cm="1">
        <f t="array" ref="I81">IF(
    SUM(IF(
            ISNUMBER(
                IF(
                    $M$5:$V$5,
                    (M81:V81),
                    "")),
            1,
            0))
        =0,
    NA(),
    IF(
        Parameters!$D$15=1,
        IF(
            SUM(--(ISNUMBER(IF($M$5:$V$5=1,(M81:V81),""))))&gt;0,
            MAX(IF(
                ISNUMBER(M81:V81),
                IF(
                    M$5:V$5=1,
                    M81:V81,
                    ""),
                "")),
            MAX(IF(
                ISNUMBER(M81:V81),
                IF(
                    M$5:V$5=2,
                    M81:V81,
                    ""),
                ""))
        ),
        IF(
            Parameters!$D$16=1,
            IFERROR(
                AVERAGE(IF(
                    ISNUMBER(M81:V81),
                    IF(
                        M$5:V$5=1,
                        M81:V81,
                        ""),
                    "")),
                AVERAGE(IF(
                    ISNUMBER(M81:V81),
                    IF(
                        M$5:V$5=2,
                        M81:V81,
                        ""),
                    ""))
            ),
            IF(
                Parameters!$D$17=1,
                IFERROR(
                    IF(
                        OR(
                            IF(
                                ISNUMBER(M81:V81),
                                IF(
                                    M$5:V$5=1,
                                    M81:V81,
                                    ""),
                                "")
                            =0),
                        0,
                        GEOMEAN(IF(
                            ISNUMBER(M81:V81),
                            IF(
                                M$5:V$5=1,
                                M81:V81,
                                ""),
                            ""))
                    ),
                    IF(
                        OR(IF(
                            ISNUMBER(M81:V81),
                            IF(
                                M$5:V$5=2,
                                M81:V81,
                                ""),
                            "")
                            =0),
                        0,
                        GEOMEAN(IF(
                            ISNUMBER(M81:V81),
                            IF(
                                M$5:V$5=2,
                                M81:V81,
                                ""),
                            "")))
                )
            )
        )
    )
)</f>
        <v>0</v>
      </c>
      <c r="J81" s="242">
        <v>45765</v>
      </c>
      <c r="K81" s="242">
        <v>45176</v>
      </c>
      <c r="L81" s="91" t="s">
        <v>128</v>
      </c>
      <c r="M81" s="192">
        <v>3.1666666666666599</v>
      </c>
      <c r="N81" s="192" t="s">
        <v>409</v>
      </c>
      <c r="O81" s="192">
        <v>0</v>
      </c>
      <c r="P81" s="192">
        <v>0</v>
      </c>
      <c r="Q81" s="192">
        <v>0</v>
      </c>
      <c r="R81" s="192" t="s">
        <v>409</v>
      </c>
      <c r="S81" s="192">
        <v>2.9</v>
      </c>
      <c r="T81" s="192" t="s">
        <v>409</v>
      </c>
      <c r="U81" s="192">
        <v>0</v>
      </c>
      <c r="V81" s="192" t="s">
        <v>409</v>
      </c>
      <c r="W81" s="192">
        <v>0</v>
      </c>
      <c r="X81" s="192" t="s">
        <v>409</v>
      </c>
      <c r="Y81" s="192"/>
      <c r="Z81" s="192"/>
      <c r="AA81" s="80"/>
      <c r="AB81" s="80"/>
      <c r="AC81" s="80"/>
    </row>
    <row r="82" spans="1:29" x14ac:dyDescent="0.2">
      <c r="A82" s="84">
        <v>75</v>
      </c>
      <c r="B82" s="84" t="str">
        <f ca="1"/>
        <v>Guinea-Bissau</v>
      </c>
      <c r="C82" s="84" t="str">
        <f ca="1"/>
        <v>GNB</v>
      </c>
      <c r="D82" s="219" t="str">
        <f ca="1"/>
        <v>SSF           Sub-Saharan Africa</v>
      </c>
      <c r="E82" s="219" t="str">
        <f ca="1"/>
        <v>IDA</v>
      </c>
      <c r="F82" s="190" t="str">
        <f t="shared" ca="1" si="4"/>
        <v/>
      </c>
      <c r="G82" s="80">
        <f>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0</v>
      </c>
      <c r="H82" s="80" cm="1">
        <f t="array" ref="H82">IF(
    SUM(IF(
            ISNUMBER(
                IF(
                    $M$4:$V$4,
                    (M82:V82),
                    "")),
            1,
            0))
        =0,
    NA(),
    IF(
        Parameters!$D$15=1,
        IF(
            SUM(--(ISNUMBER(IF($M$4:$V$4=1,(M82:V82),""))))&gt;0,
            MAX(IF(
                ISNUMBER(M82:V82),
                IF(
                    M$4:V$4=1,
                    M82:V82,
                    ""),
                "")),
            MAX(IF(
                ISNUMBER(M82:V82),
                IF(
                    M$4:V$4=2,
                    M82:V82,
                    ""),
                ""))
        ),
        IF(
            Parameters!$D$16=1,
            IFERROR(
                AVERAGE(IF(
                    ISNUMBER(M82:V82),
                    IF(
                        M$4:V$4=1,
                        M82:V82,
                        ""),
                    "")),
                AVERAGE(IF(
                    ISNUMBER(M82:V82),
                    IF(
                        M$4:V$4=2,
                        M82:V82,
                        ""),
                    ""))
            ),
            IF(
                Parameters!$D$17=1,
                IFERROR(
                    IF(
                        OR(
                            IF(
                                ISNUMBER(M82:V82),
                                IF(
                                    M$4:V$4=1,
                                    M82:V82,
                                    ""),
                                "")
                            =0),
                        0,
                        GEOMEAN(IF(
                            ISNUMBER(M82:V82),
                            IF(
                                M$4:V$4=1,
                                M82:V82,
                                ""),
                            ""))
                    ),
                    IF(
                        OR(IF(
                            ISNUMBER(M82:V82),
                            IF(
                                M$4:V$4=2,
                                M82:V82,
                                ""),
                            "")
                            =0),
                        0,
                        GEOMEAN(IF(
                            ISNUMBER(M82:V82),
                            IF(
                                M$4:V$4=2,
                                M82:V82,
                                ""),
                            "")))
                )
            )
        )
    )
)</f>
        <v>2.3333333333333299</v>
      </c>
      <c r="I82" s="191" cm="1">
        <f t="array" ref="I82">IF(
    SUM(IF(
            ISNUMBER(
                IF(
                    $M$5:$V$5,
                    (M82:V82),
                    "")),
            1,
            0))
        =0,
    NA(),
    IF(
        Parameters!$D$15=1,
        IF(
            SUM(--(ISNUMBER(IF($M$5:$V$5=1,(M82:V82),""))))&gt;0,
            MAX(IF(
                ISNUMBER(M82:V82),
                IF(
                    M$5:V$5=1,
                    M82:V82,
                    ""),
                "")),
            MAX(IF(
                ISNUMBER(M82:V82),
                IF(
                    M$5:V$5=2,
                    M82:V82,
                    ""),
                ""))
        ),
        IF(
            Parameters!$D$16=1,
            IFERROR(
                AVERAGE(IF(
                    ISNUMBER(M82:V82),
                    IF(
                        M$5:V$5=1,
                        M82:V82,
                        ""),
                    "")),
                AVERAGE(IF(
                    ISNUMBER(M82:V82),
                    IF(
                        M$5:V$5=2,
                        M82:V82,
                        ""),
                    ""))
            ),
            IF(
                Parameters!$D$17=1,
                IFERROR(
                    IF(
                        OR(
                            IF(
                                ISNUMBER(M82:V82),
                                IF(
                                    M$5:V$5=1,
                                    M82:V82,
                                    ""),
                                "")
                            =0),
                        0,
                        GEOMEAN(IF(
                            ISNUMBER(M82:V82),
                            IF(
                                M$5:V$5=1,
                                M82:V82,
                                ""),
                            ""))
                    ),
                    IF(
                        OR(IF(
                            ISNUMBER(M82:V82),
                            IF(
                                M$5:V$5=2,
                                M82:V82,
                                ""),
                            "")
                            =0),
                        0,
                        GEOMEAN(IF(
                            ISNUMBER(M82:V82),
                            IF(
                                M$5:V$5=2,
                                M82:V82,
                                ""),
                            "")))
                )
            )
        )
    )
)</f>
        <v>0</v>
      </c>
      <c r="J82" s="242">
        <v>45765</v>
      </c>
      <c r="K82" s="242">
        <v>45176</v>
      </c>
      <c r="L82" s="91" t="s">
        <v>130</v>
      </c>
      <c r="M82" s="192">
        <v>2.3333333333333299</v>
      </c>
      <c r="N82" s="192" t="s">
        <v>409</v>
      </c>
      <c r="O82" s="192">
        <v>0</v>
      </c>
      <c r="P82" s="192">
        <v>0</v>
      </c>
      <c r="Q82" s="192">
        <v>0</v>
      </c>
      <c r="R82" s="192" t="s">
        <v>409</v>
      </c>
      <c r="S82" s="192">
        <v>2.4</v>
      </c>
      <c r="T82" s="192" t="s">
        <v>409</v>
      </c>
      <c r="U82" s="192">
        <v>0</v>
      </c>
      <c r="V82" s="192" t="s">
        <v>409</v>
      </c>
      <c r="W82" s="192">
        <v>0</v>
      </c>
      <c r="X82" s="192" t="s">
        <v>409</v>
      </c>
      <c r="Y82" s="192"/>
      <c r="Z82" s="192"/>
      <c r="AA82" s="80"/>
      <c r="AB82" s="80"/>
      <c r="AC82" s="80"/>
    </row>
    <row r="83" spans="1:29" x14ac:dyDescent="0.2">
      <c r="A83" s="84">
        <v>76</v>
      </c>
      <c r="B83" s="84" t="str">
        <f ca="1"/>
        <v>Equatorial Guinea</v>
      </c>
      <c r="C83" s="84" t="str">
        <f ca="1"/>
        <v>GNQ</v>
      </c>
      <c r="D83" s="219" t="str">
        <f ca="1"/>
        <v>SSF           Sub-Saharan Africa</v>
      </c>
      <c r="E83" s="219" t="str">
        <f ca="1"/>
        <v>IBRD</v>
      </c>
      <c r="F83" s="190" t="str">
        <f t="shared" ca="1" si="4"/>
        <v/>
      </c>
      <c r="G83" s="80">
        <f>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0</v>
      </c>
      <c r="H83" s="80" cm="1">
        <f t="array" ref="H83">IF(
    SUM(IF(
            ISNUMBER(
                IF(
                    $M$4:$V$4,
                    (M83:V83),
                    "")),
            1,
            0))
        =0,
    NA(),
    IF(
        Parameters!$D$15=1,
        IF(
            SUM(--(ISNUMBER(IF($M$4:$V$4=1,(M83:V83),""))))&gt;0,
            MAX(IF(
                ISNUMBER(M83:V83),
                IF(
                    M$4:V$4=1,
                    M83:V83,
                    ""),
                "")),
            MAX(IF(
                ISNUMBER(M83:V83),
                IF(
                    M$4:V$4=2,
                    M83:V83,
                    ""),
                ""))
        ),
        IF(
            Parameters!$D$16=1,
            IFERROR(
                AVERAGE(IF(
                    ISNUMBER(M83:V83),
                    IF(
                        M$4:V$4=1,
                        M83:V83,
                        ""),
                    "")),
                AVERAGE(IF(
                    ISNUMBER(M83:V83),
                    IF(
                        M$4:V$4=2,
                        M83:V83,
                        ""),
                    ""))
            ),
            IF(
                Parameters!$D$17=1,
                IFERROR(
                    IF(
                        OR(
                            IF(
                                ISNUMBER(M83:V83),
                                IF(
                                    M$4:V$4=1,
                                    M83:V83,
                                    ""),
                                "")
                            =0),
                        0,
                        GEOMEAN(IF(
                            ISNUMBER(M83:V83),
                            IF(
                                M$4:V$4=1,
                                M83:V83,
                                ""),
                            ""))
                    ),
                    IF(
                        OR(IF(
                            ISNUMBER(M83:V83),
                            IF(
                                M$4:V$4=2,
                                M83:V83,
                                ""),
                            "")
                            =0),
                        0,
                        GEOMEAN(IF(
                            ISNUMBER(M83:V83),
                            IF(
                                M$4:V$4=2,
                                M83:V83,
                                ""),
                            "")))
                )
            )
        )
    )
)</f>
        <v>2.1666666666666599</v>
      </c>
      <c r="I83" s="191" cm="1">
        <f t="array" ref="I83">IF(
    SUM(IF(
            ISNUMBER(
                IF(
                    $M$5:$V$5,
                    (M83:V83),
                    "")),
            1,
            0))
        =0,
    NA(),
    IF(
        Parameters!$D$15=1,
        IF(
            SUM(--(ISNUMBER(IF($M$5:$V$5=1,(M83:V83),""))))&gt;0,
            MAX(IF(
                ISNUMBER(M83:V83),
                IF(
                    M$5:V$5=1,
                    M83:V83,
                    ""),
                "")),
            MAX(IF(
                ISNUMBER(M83:V83),
                IF(
                    M$5:V$5=2,
                    M83:V83,
                    ""),
                ""))
        ),
        IF(
            Parameters!$D$16=1,
            IFERROR(
                AVERAGE(IF(
                    ISNUMBER(M83:V83),
                    IF(
                        M$5:V$5=1,
                        M83:V83,
                        ""),
                    "")),
                AVERAGE(IF(
                    ISNUMBER(M83:V83),
                    IF(
                        M$5:V$5=2,
                        M83:V83,
                        ""),
                    ""))
            ),
            IF(
                Parameters!$D$17=1,
                IFERROR(
                    IF(
                        OR(
                            IF(
                                ISNUMBER(M83:V83),
                                IF(
                                    M$5:V$5=1,
                                    M83:V83,
                                    ""),
                                "")
                            =0),
                        0,
                        GEOMEAN(IF(
                            ISNUMBER(M83:V83),
                            IF(
                                M$5:V$5=1,
                                M83:V83,
                                ""),
                            ""))
                    ),
                    IF(
                        OR(IF(
                            ISNUMBER(M83:V83),
                            IF(
                                M$5:V$5=2,
                                M83:V83,
                                ""),
                            "")
                            =0),
                        0,
                        GEOMEAN(IF(
                            ISNUMBER(M83:V83),
                            IF(
                                M$5:V$5=2,
                                M83:V83,
                                ""),
                            "")))
                )
            )
        )
    )
)</f>
        <v>0</v>
      </c>
      <c r="J83" s="242">
        <v>45190</v>
      </c>
      <c r="K83" s="242">
        <v>45519</v>
      </c>
      <c r="L83" s="91" t="s">
        <v>132</v>
      </c>
      <c r="M83" s="192">
        <v>2.1666666666666599</v>
      </c>
      <c r="N83" s="192" t="s">
        <v>409</v>
      </c>
      <c r="O83" s="192">
        <v>0</v>
      </c>
      <c r="P83" s="192">
        <v>0</v>
      </c>
      <c r="Q83" s="192">
        <v>0</v>
      </c>
      <c r="R83" s="192" t="s">
        <v>409</v>
      </c>
      <c r="S83" s="192">
        <v>2.2999999999999998</v>
      </c>
      <c r="T83" s="192" t="s">
        <v>409</v>
      </c>
      <c r="U83" s="192">
        <v>0</v>
      </c>
      <c r="V83" s="192" t="s">
        <v>409</v>
      </c>
      <c r="W83" s="192">
        <v>0</v>
      </c>
      <c r="X83" s="192" t="s">
        <v>409</v>
      </c>
      <c r="Y83" s="192"/>
      <c r="Z83" s="192"/>
      <c r="AA83" s="80"/>
      <c r="AB83" s="80"/>
      <c r="AC83" s="80"/>
    </row>
    <row r="84" spans="1:29" x14ac:dyDescent="0.2">
      <c r="A84" s="84">
        <v>77</v>
      </c>
      <c r="B84" s="84" t="str">
        <f ca="1"/>
        <v>Greece</v>
      </c>
      <c r="C84" s="84" t="str">
        <f ca="1"/>
        <v>GRC</v>
      </c>
      <c r="D84" s="219" t="str">
        <f ca="1"/>
        <v>ECS           Europe &amp; Central Asia</v>
      </c>
      <c r="E84" s="219" t="str">
        <f ca="1"/>
        <v>NA</v>
      </c>
      <c r="F84" s="190" t="str">
        <f t="shared" ca="1" si="4"/>
        <v/>
      </c>
      <c r="G84" s="80">
        <f>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0</v>
      </c>
      <c r="H84" s="80" cm="1">
        <f t="array" ref="H84">IF(
    SUM(IF(
            ISNUMBER(
                IF(
                    $M$4:$V$4,
                    (M84:V84),
                    "")),
            1,
            0))
        =0,
    NA(),
    IF(
        Parameters!$D$15=1,
        IF(
            SUM(--(ISNUMBER(IF($M$4:$V$4=1,(M84:V84),""))))&gt;0,
            MAX(IF(
                ISNUMBER(M84:V84),
                IF(
                    M$4:V$4=1,
                    M84:V84,
                    ""),
                "")),
            MAX(IF(
                ISNUMBER(M84:V84),
                IF(
                    M$4:V$4=2,
                    M84:V84,
                    ""),
                ""))
        ),
        IF(
            Parameters!$D$16=1,
            IFERROR(
                AVERAGE(IF(
                    ISNUMBER(M84:V84),
                    IF(
                        M$4:V$4=1,
                        M84:V84,
                        ""),
                    "")),
                AVERAGE(IF(
                    ISNUMBER(M84:V84),
                    IF(
                        M$4:V$4=2,
                        M84:V84,
                        ""),
                    ""))
            ),
            IF(
                Parameters!$D$17=1,
                IFERROR(
                    IF(
                        OR(
                            IF(
                                ISNUMBER(M84:V84),
                                IF(
                                    M$4:V$4=1,
                                    M84:V84,
                                    ""),
                                "")
                            =0),
                        0,
                        GEOMEAN(IF(
                            ISNUMBER(M84:V84),
                            IF(
                                M$4:V$4=1,
                                M84:V84,
                                ""),
                            ""))
                    ),
                    IF(
                        OR(IF(
                            ISNUMBER(M84:V84),
                            IF(
                                M$4:V$4=2,
                                M84:V84,
                                ""),
                            "")
                            =0),
                        0,
                        GEOMEAN(IF(
                            ISNUMBER(M84:V84),
                            IF(
                                M$4:V$4=2,
                                M84:V84,
                                ""),
                            "")))
                )
            )
        )
    )
)</f>
        <v>6.3333333333333304</v>
      </c>
      <c r="I84" s="191" cm="1">
        <f t="array" ref="I84">IF(
    SUM(IF(
            ISNUMBER(
                IF(
                    $M$5:$V$5,
                    (M84:V84),
                    "")),
            1,
            0))
        =0,
    NA(),
    IF(
        Parameters!$D$15=1,
        IF(
            SUM(--(ISNUMBER(IF($M$5:$V$5=1,(M84:V84),""))))&gt;0,
            MAX(IF(
                ISNUMBER(M84:V84),
                IF(
                    M$5:V$5=1,
                    M84:V84,
                    ""),
                "")),
            MAX(IF(
                ISNUMBER(M84:V84),
                IF(
                    M$5:V$5=2,
                    M84:V84,
                    ""),
                ""))
        ),
        IF(
            Parameters!$D$16=1,
            IFERROR(
                AVERAGE(IF(
                    ISNUMBER(M84:V84),
                    IF(
                        M$5:V$5=1,
                        M84:V84,
                        ""),
                    "")),
                AVERAGE(IF(
                    ISNUMBER(M84:V84),
                    IF(
                        M$5:V$5=2,
                        M84:V84,
                        ""),
                    ""))
            ),
            IF(
                Parameters!$D$17=1,
                IFERROR(
                    IF(
                        OR(
                            IF(
                                ISNUMBER(M84:V84),
                                IF(
                                    M$5:V$5=1,
                                    M84:V84,
                                    ""),
                                "")
                            =0),
                        0,
                        GEOMEAN(IF(
                            ISNUMBER(M84:V84),
                            IF(
                                M$5:V$5=1,
                                M84:V84,
                                ""),
                            ""))
                    ),
                    IF(
                        OR(IF(
                            ISNUMBER(M84:V84),
                            IF(
                                M$5:V$5=2,
                                M84:V84,
                                ""),
                            "")
                            =0),
                        0,
                        GEOMEAN(IF(
                            ISNUMBER(M84:V84),
                            IF(
                                M$5:V$5=2,
                                M84:V84,
                                ""),
                            "")))
                )
            )
        )
    )
)</f>
        <v>0</v>
      </c>
      <c r="J84" s="242">
        <v>46281</v>
      </c>
      <c r="K84" s="242">
        <v>45641</v>
      </c>
      <c r="L84" s="91" t="s">
        <v>134</v>
      </c>
      <c r="M84" s="192">
        <v>6.3333333333333304</v>
      </c>
      <c r="N84" s="192" t="s">
        <v>409</v>
      </c>
      <c r="O84" s="192">
        <v>0</v>
      </c>
      <c r="P84" s="192">
        <v>0</v>
      </c>
      <c r="Q84" s="192">
        <v>0</v>
      </c>
      <c r="R84" s="192" t="s">
        <v>409</v>
      </c>
      <c r="S84" s="192">
        <v>4.8</v>
      </c>
      <c r="T84" s="192" t="s">
        <v>409</v>
      </c>
      <c r="U84" s="192">
        <v>0</v>
      </c>
      <c r="V84" s="192" t="s">
        <v>409</v>
      </c>
      <c r="W84" s="192">
        <v>0</v>
      </c>
      <c r="X84" s="192" t="s">
        <v>409</v>
      </c>
      <c r="Y84" s="192"/>
      <c r="Z84" s="192"/>
      <c r="AA84" s="80"/>
      <c r="AB84" s="80"/>
      <c r="AC84" s="80"/>
    </row>
    <row r="85" spans="1:29" x14ac:dyDescent="0.2">
      <c r="A85" s="84">
        <v>78</v>
      </c>
      <c r="B85" s="84" t="str">
        <f ca="1"/>
        <v>Grenada</v>
      </c>
      <c r="C85" s="84" t="str">
        <f ca="1"/>
        <v>GRD</v>
      </c>
      <c r="D85" s="219" t="str">
        <f ca="1"/>
        <v>LCN           Latin America &amp; Caribbean</v>
      </c>
      <c r="E85" s="219" t="str">
        <f ca="1"/>
        <v>Blend</v>
      </c>
      <c r="F85" s="190" t="str">
        <f t="shared" ca="1" si="4"/>
        <v/>
      </c>
      <c r="G85" s="80">
        <f>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0</v>
      </c>
      <c r="H85" s="80" cm="1">
        <f t="array" ref="H85">IF(
    SUM(IF(
            ISNUMBER(
                IF(
                    $M$4:$V$4,
                    (M85:V85),
                    "")),
            1,
            0))
        =0,
    NA(),
    IF(
        Parameters!$D$15=1,
        IF(
            SUM(--(ISNUMBER(IF($M$4:$V$4=1,(M85:V85),""))))&gt;0,
            MAX(IF(
                ISNUMBER(M85:V85),
                IF(
                    M$4:V$4=1,
                    M85:V85,
                    ""),
                "")),
            MAX(IF(
                ISNUMBER(M85:V85),
                IF(
                    M$4:V$4=2,
                    M85:V85,
                    ""),
                ""))
        ),
        IF(
            Parameters!$D$16=1,
            IFERROR(
                AVERAGE(IF(
                    ISNUMBER(M85:V85),
                    IF(
                        M$4:V$4=1,
                        M85:V85,
                        ""),
                    "")),
                AVERAGE(IF(
                    ISNUMBER(M85:V85),
                    IF(
                        M$4:V$4=2,
                        M85:V85,
                        ""),
                    ""))
            ),
            IF(
                Parameters!$D$17=1,
                IFERROR(
                    IF(
                        OR(
                            IF(
                                ISNUMBER(M85:V85),
                                IF(
                                    M$4:V$4=1,
                                    M85:V85,
                                    ""),
                                "")
                            =0),
                        0,
                        GEOMEAN(IF(
                            ISNUMBER(M85:V85),
                            IF(
                                M$4:V$4=1,
                                M85:V85,
                                ""),
                            ""))
                    ),
                    IF(
                        OR(IF(
                            ISNUMBER(M85:V85),
                            IF(
                                M$4:V$4=2,
                                M85:V85,
                                ""),
                            "")
                            =0),
                        0,
                        GEOMEAN(IF(
                            ISNUMBER(M85:V85),
                            IF(
                                M$4:V$4=2,
                                M85:V85,
                                ""),
                            "")))
                )
            )
        )
    )
)</f>
        <v>3.6666666666666599</v>
      </c>
      <c r="I85" s="191" cm="1">
        <f t="array" ref="I85">IF(
    SUM(IF(
            ISNUMBER(
                IF(
                    $M$5:$V$5,
                    (M85:V85),
                    "")),
            1,
            0))
        =0,
    NA(),
    IF(
        Parameters!$D$15=1,
        IF(
            SUM(--(ISNUMBER(IF($M$5:$V$5=1,(M85:V85),""))))&gt;0,
            MAX(IF(
                ISNUMBER(M85:V85),
                IF(
                    M$5:V$5=1,
                    M85:V85,
                    ""),
                "")),
            MAX(IF(
                ISNUMBER(M85:V85),
                IF(
                    M$5:V$5=2,
                    M85:V85,
                    ""),
                ""))
        ),
        IF(
            Parameters!$D$16=1,
            IFERROR(
                AVERAGE(IF(
                    ISNUMBER(M85:V85),
                    IF(
                        M$5:V$5=1,
                        M85:V85,
                        ""),
                    "")),
                AVERAGE(IF(
                    ISNUMBER(M85:V85),
                    IF(
                        M$5:V$5=2,
                        M85:V85,
                        ""),
                    ""))
            ),
            IF(
                Parameters!$D$17=1,
                IFERROR(
                    IF(
                        OR(
                            IF(
                                ISNUMBER(M85:V85),
                                IF(
                                    M$5:V$5=1,
                                    M85:V85,
                                    ""),
                                "")
                            =0),
                        0,
                        GEOMEAN(IF(
                            ISNUMBER(M85:V85),
                            IF(
                                M$5:V$5=1,
                                M85:V85,
                                ""),
                            ""))
                    ),
                    IF(
                        OR(IF(
                            ISNUMBER(M85:V85),
                            IF(
                                M$5:V$5=2,
                                M85:V85,
                                ""),
                            "")
                            =0),
                        0,
                        GEOMEAN(IF(
                            ISNUMBER(M85:V85),
                            IF(
                                M$5:V$5=2,
                                M85:V85,
                                ""),
                            "")))
                )
            )
        )
    )
)</f>
        <v>0</v>
      </c>
      <c r="J85" s="242">
        <v>46281</v>
      </c>
      <c r="K85" s="242">
        <v>45719</v>
      </c>
      <c r="L85" s="91" t="s">
        <v>136</v>
      </c>
      <c r="M85" s="192">
        <v>3.6666666666666599</v>
      </c>
      <c r="N85" s="192" t="s">
        <v>409</v>
      </c>
      <c r="O85" s="192">
        <v>0</v>
      </c>
      <c r="P85" s="192">
        <v>0</v>
      </c>
      <c r="Q85" s="192">
        <v>0</v>
      </c>
      <c r="R85" s="192" t="s">
        <v>409</v>
      </c>
      <c r="S85" s="192">
        <v>3.2</v>
      </c>
      <c r="T85" s="192" t="s">
        <v>409</v>
      </c>
      <c r="U85" s="192">
        <v>0</v>
      </c>
      <c r="V85" s="192" t="s">
        <v>409</v>
      </c>
      <c r="W85" s="192">
        <v>0</v>
      </c>
      <c r="X85" s="192" t="s">
        <v>409</v>
      </c>
      <c r="Y85" s="192"/>
      <c r="Z85" s="192"/>
      <c r="AA85" s="80"/>
      <c r="AB85" s="80"/>
      <c r="AC85" s="80"/>
    </row>
    <row r="86" spans="1:29" x14ac:dyDescent="0.2">
      <c r="A86" s="84">
        <v>79</v>
      </c>
      <c r="B86" s="84" t="str">
        <f ca="1"/>
        <v>Greenland</v>
      </c>
      <c r="C86" s="84" t="str">
        <f ca="1"/>
        <v>GRL</v>
      </c>
      <c r="D86" s="219" t="str">
        <f ca="1"/>
        <v>ECS           Europe &amp; Central Asia</v>
      </c>
      <c r="E86" s="219" t="str">
        <f ca="1"/>
        <v>NA</v>
      </c>
      <c r="F86" s="190" t="str">
        <f t="shared" ca="1" si="4"/>
        <v/>
      </c>
      <c r="G86" s="80">
        <f>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0</v>
      </c>
      <c r="H86" s="80" t="e" cm="1">
        <f t="array" ref="H86">IF(
    SUM(IF(
            ISNUMBER(
                IF(
                    $M$4:$V$4,
                    (M86:V86),
                    "")),
            1,
            0))
        =0,
    NA(),
    IF(
        Parameters!$D$15=1,
        IF(
            SUM(--(ISNUMBER(IF($M$4:$V$4=1,(M86:V86),""))))&gt;0,
            MAX(IF(
                ISNUMBER(M86:V86),
                IF(
                    M$4:V$4=1,
                    M86:V86,
                    ""),
                "")),
            MAX(IF(
                ISNUMBER(M86:V86),
                IF(
                    M$4:V$4=2,
                    M86:V86,
                    ""),
                ""))
        ),
        IF(
            Parameters!$D$16=1,
            IFERROR(
                AVERAGE(IF(
                    ISNUMBER(M86:V86),
                    IF(
                        M$4:V$4=1,
                        M86:V86,
                        ""),
                    "")),
                AVERAGE(IF(
                    ISNUMBER(M86:V86),
                    IF(
                        M$4:V$4=2,
                        M86:V86,
                        ""),
                    ""))
            ),
            IF(
                Parameters!$D$17=1,
                IFERROR(
                    IF(
                        OR(
                            IF(
                                ISNUMBER(M86:V86),
                                IF(
                                    M$4:V$4=1,
                                    M86:V86,
                                    ""),
                                "")
                            =0),
                        0,
                        GEOMEAN(IF(
                            ISNUMBER(M86:V86),
                            IF(
                                M$4:V$4=1,
                                M86:V86,
                                ""),
                            ""))
                    ),
                    IF(
                        OR(IF(
                            ISNUMBER(M86:V86),
                            IF(
                                M$4:V$4=2,
                                M86:V86,
                                ""),
                            "")
                            =0),
                        0,
                        GEOMEAN(IF(
                            ISNUMBER(M86:V86),
                            IF(
                                M$4:V$4=2,
                                M86:V86,
                                ""),
                            "")))
                )
            )
        )
    )
)</f>
        <v>#N/A</v>
      </c>
      <c r="I86" s="191" cm="1">
        <f t="array" ref="I86">IF(
    SUM(IF(
            ISNUMBER(
                IF(
                    $M$5:$V$5,
                    (M86:V86),
                    "")),
            1,
            0))
        =0,
    NA(),
    IF(
        Parameters!$D$15=1,
        IF(
            SUM(--(ISNUMBER(IF($M$5:$V$5=1,(M86:V86),""))))&gt;0,
            MAX(IF(
                ISNUMBER(M86:V86),
                IF(
                    M$5:V$5=1,
                    M86:V86,
                    ""),
                "")),
            MAX(IF(
                ISNUMBER(M86:V86),
                IF(
                    M$5:V$5=2,
                    M86:V86,
                    ""),
                ""))
        ),
        IF(
            Parameters!$D$16=1,
            IFERROR(
                AVERAGE(IF(
                    ISNUMBER(M86:V86),
                    IF(
                        M$5:V$5=1,
                        M86:V86,
                        ""),
                    "")),
                AVERAGE(IF(
                    ISNUMBER(M86:V86),
                    IF(
                        M$5:V$5=2,
                        M86:V86,
                        ""),
                    ""))
            ),
            IF(
                Parameters!$D$17=1,
                IFERROR(
                    IF(
                        OR(
                            IF(
                                ISNUMBER(M86:V86),
                                IF(
                                    M$5:V$5=1,
                                    M86:V86,
                                    ""),
                                "")
                            =0),
                        0,
                        GEOMEAN(IF(
                            ISNUMBER(M86:V86),
                            IF(
                                M$5:V$5=1,
                                M86:V86,
                                ""),
                            ""))
                    ),
                    IF(
                        OR(IF(
                            ISNUMBER(M86:V86),
                            IF(
                                M$5:V$5=2,
                                M86:V86,
                                ""),
                            "")
                            =0),
                        0,
                        GEOMEAN(IF(
                            ISNUMBER(M86:V86),
                            IF(
                                M$5:V$5=2,
                                M86:V86,
                                ""),
                            "")))
                )
            )
        )
    )
)</f>
        <v>0</v>
      </c>
      <c r="J86" s="242">
        <v>44887</v>
      </c>
      <c r="K86" s="242">
        <v>45307</v>
      </c>
      <c r="L86" s="91" t="s">
        <v>676</v>
      </c>
      <c r="M86" s="192" t="s">
        <v>409</v>
      </c>
      <c r="N86" s="192" t="s">
        <v>409</v>
      </c>
      <c r="O86" s="192">
        <v>0</v>
      </c>
      <c r="P86" s="192">
        <v>0</v>
      </c>
      <c r="Q86" s="192" t="s">
        <v>409</v>
      </c>
      <c r="R86" s="192" t="s">
        <v>409</v>
      </c>
      <c r="S86" s="192" t="s">
        <v>409</v>
      </c>
      <c r="T86" s="192" t="s">
        <v>409</v>
      </c>
      <c r="U86" s="192">
        <v>0</v>
      </c>
      <c r="V86" s="192" t="s">
        <v>409</v>
      </c>
      <c r="W86" s="192" t="s">
        <v>409</v>
      </c>
      <c r="X86" s="192" t="s">
        <v>409</v>
      </c>
      <c r="Y86" s="192"/>
      <c r="Z86" s="192"/>
      <c r="AA86" s="80"/>
      <c r="AB86" s="80"/>
      <c r="AC86" s="80"/>
    </row>
    <row r="87" spans="1:29" x14ac:dyDescent="0.2">
      <c r="A87" s="84">
        <v>80</v>
      </c>
      <c r="B87" s="84" t="str">
        <f ca="1"/>
        <v>Guatemala</v>
      </c>
      <c r="C87" s="84" t="str">
        <f ca="1"/>
        <v>GTM</v>
      </c>
      <c r="D87" s="219" t="str">
        <f ca="1"/>
        <v>LCN           Latin America &amp; Caribbean</v>
      </c>
      <c r="E87" s="219" t="str">
        <f ca="1"/>
        <v>IBRD</v>
      </c>
      <c r="F87" s="190" t="str">
        <f t="shared" ca="1" si="4"/>
        <v/>
      </c>
      <c r="G87" s="80">
        <f>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0</v>
      </c>
      <c r="H87" s="80" cm="1">
        <f t="array" ref="H87">IF(
    SUM(IF(
            ISNUMBER(
                IF(
                    $M$4:$V$4,
                    (M87:V87),
                    "")),
            1,
            0))
        =0,
    NA(),
    IF(
        Parameters!$D$15=1,
        IF(
            SUM(--(ISNUMBER(IF($M$4:$V$4=1,(M87:V87),""))))&gt;0,
            MAX(IF(
                ISNUMBER(M87:V87),
                IF(
                    M$4:V$4=1,
                    M87:V87,
                    ""),
                "")),
            MAX(IF(
                ISNUMBER(M87:V87),
                IF(
                    M$4:V$4=2,
                    M87:V87,
                    ""),
                ""))
        ),
        IF(
            Parameters!$D$16=1,
            IFERROR(
                AVERAGE(IF(
                    ISNUMBER(M87:V87),
                    IF(
                        M$4:V$4=1,
                        M87:V87,
                        ""),
                    "")),
                AVERAGE(IF(
                    ISNUMBER(M87:V87),
                    IF(
                        M$4:V$4=2,
                        M87:V87,
                        ""),
                    ""))
            ),
            IF(
                Parameters!$D$17=1,
                IFERROR(
                    IF(
                        OR(
                            IF(
                                ISNUMBER(M87:V87),
                                IF(
                                    M$4:V$4=1,
                                    M87:V87,
                                    ""),
                                "")
                            =0),
                        0,
                        GEOMEAN(IF(
                            ISNUMBER(M87:V87),
                            IF(
                                M$4:V$4=1,
                                M87:V87,
                                ""),
                            ""))
                    ),
                    IF(
                        OR(IF(
                            ISNUMBER(M87:V87),
                            IF(
                                M$4:V$4=2,
                                M87:V87,
                                ""),
                            "")
                            =0),
                        0,
                        GEOMEAN(IF(
                            ISNUMBER(M87:V87),
                            IF(
                                M$4:V$4=2,
                                M87:V87,
                                ""),
                            "")))
                )
            )
        )
    )
)</f>
        <v>8</v>
      </c>
      <c r="I87" s="191" cm="1">
        <f t="array" ref="I87">IF(
    SUM(IF(
            ISNUMBER(
                IF(
                    $M$5:$V$5,
                    (M87:V87),
                    "")),
            1,
            0))
        =0,
    NA(),
    IF(
        Parameters!$D$15=1,
        IF(
            SUM(--(ISNUMBER(IF($M$5:$V$5=1,(M87:V87),""))))&gt;0,
            MAX(IF(
                ISNUMBER(M87:V87),
                IF(
                    M$5:V$5=1,
                    M87:V87,
                    ""),
                "")),
            MAX(IF(
                ISNUMBER(M87:V87),
                IF(
                    M$5:V$5=2,
                    M87:V87,
                    ""),
                ""))
        ),
        IF(
            Parameters!$D$16=1,
            IFERROR(
                AVERAGE(IF(
                    ISNUMBER(M87:V87),
                    IF(
                        M$5:V$5=1,
                        M87:V87,
                        ""),
                    "")),
                AVERAGE(IF(
                    ISNUMBER(M87:V87),
                    IF(
                        M$5:V$5=2,
                        M87:V87,
                        ""),
                    ""))
            ),
            IF(
                Parameters!$D$17=1,
                IFERROR(
                    IF(
                        OR(
                            IF(
                                ISNUMBER(M87:V87),
                                IF(
                                    M$5:V$5=1,
                                    M87:V87,
                                    ""),
                                "")
                            =0),
                        0,
                        GEOMEAN(IF(
                            ISNUMBER(M87:V87),
                            IF(
                                M$5:V$5=1,
                                M87:V87,
                                ""),
                            ""))
                    ),
                    IF(
                        OR(IF(
                            ISNUMBER(M87:V87),
                            IF(
                                M$5:V$5=2,
                                M87:V87,
                                ""),
                            "")
                            =0),
                        0,
                        GEOMEAN(IF(
                            ISNUMBER(M87:V87),
                            IF(
                                M$5:V$5=2,
                                M87:V87,
                                ""),
                            "")))
                )
            )
        )
    )
)</f>
        <v>0</v>
      </c>
      <c r="J87" s="242">
        <v>46281</v>
      </c>
      <c r="K87" s="242">
        <v>46281</v>
      </c>
      <c r="L87" s="91" t="s">
        <v>138</v>
      </c>
      <c r="M87" s="192">
        <v>8</v>
      </c>
      <c r="N87" s="192" t="s">
        <v>409</v>
      </c>
      <c r="O87" s="192">
        <v>0</v>
      </c>
      <c r="P87" s="192">
        <v>0</v>
      </c>
      <c r="Q87" s="192">
        <v>0</v>
      </c>
      <c r="R87" s="192" t="s">
        <v>409</v>
      </c>
      <c r="S87" s="192">
        <v>5.8</v>
      </c>
      <c r="T87" s="192" t="s">
        <v>409</v>
      </c>
      <c r="U87" s="192">
        <v>0</v>
      </c>
      <c r="V87" s="192" t="s">
        <v>409</v>
      </c>
      <c r="W87" s="192">
        <v>0</v>
      </c>
      <c r="X87" s="192" t="s">
        <v>409</v>
      </c>
      <c r="Y87" s="192"/>
      <c r="Z87" s="192"/>
      <c r="AA87" s="80"/>
      <c r="AB87" s="80"/>
      <c r="AC87" s="80"/>
    </row>
    <row r="88" spans="1:29" x14ac:dyDescent="0.2">
      <c r="A88" s="84">
        <v>81</v>
      </c>
      <c r="B88" s="84" t="str">
        <f ca="1"/>
        <v>Guam</v>
      </c>
      <c r="C88" s="84" t="str">
        <f ca="1"/>
        <v>GUM</v>
      </c>
      <c r="D88" s="219" t="str">
        <f ca="1"/>
        <v>EAS           East Asia &amp; Pacific</v>
      </c>
      <c r="E88" s="219" t="str">
        <f ca="1"/>
        <v>NA</v>
      </c>
      <c r="F88" s="190" t="str">
        <f t="shared" ca="1" si="4"/>
        <v/>
      </c>
      <c r="G88" s="80">
        <f>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10</v>
      </c>
      <c r="H88" s="80" t="e" cm="1">
        <f t="array" ref="H88">IF(
    SUM(IF(
            ISNUMBER(
                IF(
                    $M$4:$V$4,
                    (M88:V88),
                    "")),
            1,
            0))
        =0,
    NA(),
    IF(
        Parameters!$D$15=1,
        IF(
            SUM(--(ISNUMBER(IF($M$4:$V$4=1,(M88:V88),""))))&gt;0,
            MAX(IF(
                ISNUMBER(M88:V88),
                IF(
                    M$4:V$4=1,
                    M88:V88,
                    ""),
                "")),
            MAX(IF(
                ISNUMBER(M88:V88),
                IF(
                    M$4:V$4=2,
                    M88:V88,
                    ""),
                ""))
        ),
        IF(
            Parameters!$D$16=1,
            IFERROR(
                AVERAGE(IF(
                    ISNUMBER(M88:V88),
                    IF(
                        M$4:V$4=1,
                        M88:V88,
                        ""),
                    "")),
                AVERAGE(IF(
                    ISNUMBER(M88:V88),
                    IF(
                        M$4:V$4=2,
                        M88:V88,
                        ""),
                    ""))
            ),
            IF(
                Parameters!$D$17=1,
                IFERROR(
                    IF(
                        OR(
                            IF(
                                ISNUMBER(M88:V88),
                                IF(
                                    M$4:V$4=1,
                                    M88:V88,
                                    ""),
                                "")
                            =0),
                        0,
                        GEOMEAN(IF(
                            ISNUMBER(M88:V88),
                            IF(
                                M$4:V$4=1,
                                M88:V88,
                                ""),
                            ""))
                    ),
                    IF(
                        OR(IF(
                            ISNUMBER(M88:V88),
                            IF(
                                M$4:V$4=2,
                                M88:V88,
                                ""),
                            "")
                            =0),
                        0,
                        GEOMEAN(IF(
                            ISNUMBER(M88:V88),
                            IF(
                                M$4:V$4=2,
                                M88:V88,
                                ""),
                            "")))
                )
            )
        )
    )
)</f>
        <v>#N/A</v>
      </c>
      <c r="I88" s="191" cm="1">
        <f t="array" ref="I88">IF(
    SUM(IF(
            ISNUMBER(
                IF(
                    $M$5:$V$5,
                    (M88:V88),
                    "")),
            1,
            0))
        =0,
    NA(),
    IF(
        Parameters!$D$15=1,
        IF(
            SUM(--(ISNUMBER(IF($M$5:$V$5=1,(M88:V88),""))))&gt;0,
            MAX(IF(
                ISNUMBER(M88:V88),
                IF(
                    M$5:V$5=1,
                    M88:V88,
                    ""),
                "")),
            MAX(IF(
                ISNUMBER(M88:V88),
                IF(
                    M$5:V$5=2,
                    M88:V88,
                    ""),
                ""))
        ),
        IF(
            Parameters!$D$16=1,
            IFERROR(
                AVERAGE(IF(
                    ISNUMBER(M88:V88),
                    IF(
                        M$5:V$5=1,
                        M88:V88,
                        ""),
                    "")),
                AVERAGE(IF(
                    ISNUMBER(M88:V88),
                    IF(
                        M$5:V$5=2,
                        M88:V88,
                        ""),
                    ""))
            ),
            IF(
                Parameters!$D$17=1,
                IFERROR(
                    IF(
                        OR(
                            IF(
                                ISNUMBER(M88:V88),
                                IF(
                                    M$5:V$5=1,
                                    M88:V88,
                                    ""),
                                "")
                            =0),
                        0,
                        GEOMEAN(IF(
                            ISNUMBER(M88:V88),
                            IF(
                                M$5:V$5=1,
                                M88:V88,
                                ""),
                            ""))
                    ),
                    IF(
                        OR(IF(
                            ISNUMBER(M88:V88),
                            IF(
                                M$5:V$5=2,
                                M88:V88,
                                ""),
                            "")
                            =0),
                        0,
                        GEOMEAN(IF(
                            ISNUMBER(M88:V88),
                            IF(
                                M$5:V$5=2,
                                M88:V88,
                                ""),
                            "")))
                )
            )
        )
    )
)</f>
        <v>10</v>
      </c>
      <c r="J88" s="242" t="s">
        <v>409</v>
      </c>
      <c r="K88" s="242">
        <v>45731</v>
      </c>
      <c r="L88" s="91" t="s">
        <v>677</v>
      </c>
      <c r="M88" s="192" t="s">
        <v>409</v>
      </c>
      <c r="N88" s="192" t="s">
        <v>409</v>
      </c>
      <c r="O88" s="192">
        <v>0</v>
      </c>
      <c r="P88" s="192">
        <v>0</v>
      </c>
      <c r="Q88" s="192">
        <v>10</v>
      </c>
      <c r="R88" s="192" t="s">
        <v>409</v>
      </c>
      <c r="S88" s="192" t="s">
        <v>409</v>
      </c>
      <c r="T88" s="192" t="s">
        <v>409</v>
      </c>
      <c r="U88" s="192">
        <v>0</v>
      </c>
      <c r="V88" s="192" t="s">
        <v>409</v>
      </c>
      <c r="W88" s="192">
        <v>1</v>
      </c>
      <c r="X88" s="192" t="s">
        <v>409</v>
      </c>
      <c r="Y88" s="192"/>
      <c r="Z88" s="192"/>
      <c r="AA88" s="80"/>
      <c r="AB88" s="80"/>
      <c r="AC88" s="80"/>
    </row>
    <row r="89" spans="1:29" x14ac:dyDescent="0.2">
      <c r="A89" s="84">
        <v>82</v>
      </c>
      <c r="B89" s="84" t="str">
        <f ca="1"/>
        <v>Guyana</v>
      </c>
      <c r="C89" s="84" t="str">
        <f ca="1"/>
        <v>GUY</v>
      </c>
      <c r="D89" s="219" t="str">
        <f ca="1"/>
        <v>LCN           Latin America &amp; Caribbean</v>
      </c>
      <c r="E89" s="219" t="str">
        <f ca="1"/>
        <v>IDA</v>
      </c>
      <c r="F89" s="190" t="str">
        <f t="shared" ca="1" si="4"/>
        <v/>
      </c>
      <c r="G89" s="80">
        <f>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0</v>
      </c>
      <c r="H89" s="80" cm="1">
        <f t="array" ref="H89">IF(
    SUM(IF(
            ISNUMBER(
                IF(
                    $M$4:$V$4,
                    (M89:V89),
                    "")),
            1,
            0))
        =0,
    NA(),
    IF(
        Parameters!$D$15=1,
        IF(
            SUM(--(ISNUMBER(IF($M$4:$V$4=1,(M89:V89),""))))&gt;0,
            MAX(IF(
                ISNUMBER(M89:V89),
                IF(
                    M$4:V$4=1,
                    M89:V89,
                    ""),
                "")),
            MAX(IF(
                ISNUMBER(M89:V89),
                IF(
                    M$4:V$4=2,
                    M89:V89,
                    ""),
                ""))
        ),
        IF(
            Parameters!$D$16=1,
            IFERROR(
                AVERAGE(IF(
                    ISNUMBER(M89:V89),
                    IF(
                        M$4:V$4=1,
                        M89:V89,
                        ""),
                    "")),
                AVERAGE(IF(
                    ISNUMBER(M89:V89),
                    IF(
                        M$4:V$4=2,
                        M89:V89,
                        ""),
                    ""))
            ),
            IF(
                Parameters!$D$17=1,
                IFERROR(
                    IF(
                        OR(
                            IF(
                                ISNUMBER(M89:V89),
                                IF(
                                    M$4:V$4=1,
                                    M89:V89,
                                    ""),
                                "")
                            =0),
                        0,
                        GEOMEAN(IF(
                            ISNUMBER(M89:V89),
                            IF(
                                M$4:V$4=1,
                                M89:V89,
                                ""),
                            ""))
                    ),
                    IF(
                        OR(IF(
                            ISNUMBER(M89:V89),
                            IF(
                                M$4:V$4=2,
                                M89:V89,
                                ""),
                            "")
                            =0),
                        0,
                        GEOMEAN(IF(
                            ISNUMBER(M89:V89),
                            IF(
                                M$4:V$4=2,
                                M89:V89,
                                ""),
                            "")))
                )
            )
        )
    )
)</f>
        <v>5.8333333333333304</v>
      </c>
      <c r="I89" s="191" cm="1">
        <f t="array" ref="I89">IF(
    SUM(IF(
            ISNUMBER(
                IF(
                    $M$5:$V$5,
                    (M89:V89),
                    "")),
            1,
            0))
        =0,
    NA(),
    IF(
        Parameters!$D$15=1,
        IF(
            SUM(--(ISNUMBER(IF($M$5:$V$5=1,(M89:V89),""))))&gt;0,
            MAX(IF(
                ISNUMBER(M89:V89),
                IF(
                    M$5:V$5=1,
                    M89:V89,
                    ""),
                "")),
            MAX(IF(
                ISNUMBER(M89:V89),
                IF(
                    M$5:V$5=2,
                    M89:V89,
                    ""),
                ""))
        ),
        IF(
            Parameters!$D$16=1,
            IFERROR(
                AVERAGE(IF(
                    ISNUMBER(M89:V89),
                    IF(
                        M$5:V$5=1,
                        M89:V89,
                        ""),
                    "")),
                AVERAGE(IF(
                    ISNUMBER(M89:V89),
                    IF(
                        M$5:V$5=2,
                        M89:V89,
                        ""),
                    ""))
            ),
            IF(
                Parameters!$D$17=1,
                IFERROR(
                    IF(
                        OR(
                            IF(
                                ISNUMBER(M89:V89),
                                IF(
                                    M$5:V$5=1,
                                    M89:V89,
                                    ""),
                                "")
                            =0),
                        0,
                        GEOMEAN(IF(
                            ISNUMBER(M89:V89),
                            IF(
                                M$5:V$5=1,
                                M89:V89,
                                ""),
                            ""))
                    ),
                    IF(
                        OR(IF(
                            ISNUMBER(M89:V89),
                            IF(
                                M$5:V$5=2,
                                M89:V89,
                                ""),
                            "")
                            =0),
                        0,
                        GEOMEAN(IF(
                            ISNUMBER(M89:V89),
                            IF(
                                M$5:V$5=2,
                                M89:V89,
                                ""),
                            "")))
                )
            )
        )
    )
)</f>
        <v>0</v>
      </c>
      <c r="J89" s="242">
        <v>46281</v>
      </c>
      <c r="K89" s="242">
        <v>45719</v>
      </c>
      <c r="L89" s="91" t="s">
        <v>140</v>
      </c>
      <c r="M89" s="192">
        <v>5.8333333333333304</v>
      </c>
      <c r="N89" s="192" t="s">
        <v>409</v>
      </c>
      <c r="O89" s="192">
        <v>0</v>
      </c>
      <c r="P89" s="192">
        <v>0</v>
      </c>
      <c r="Q89" s="192">
        <v>0</v>
      </c>
      <c r="R89" s="192" t="s">
        <v>409</v>
      </c>
      <c r="S89" s="192">
        <v>4.5</v>
      </c>
      <c r="T89" s="192" t="s">
        <v>409</v>
      </c>
      <c r="U89" s="192">
        <v>0</v>
      </c>
      <c r="V89" s="192" t="s">
        <v>409</v>
      </c>
      <c r="W89" s="192">
        <v>0</v>
      </c>
      <c r="X89" s="192" t="s">
        <v>409</v>
      </c>
      <c r="Y89" s="192"/>
      <c r="Z89" s="192"/>
      <c r="AA89" s="80"/>
      <c r="AB89" s="80"/>
      <c r="AC89" s="80"/>
    </row>
    <row r="90" spans="1:29" x14ac:dyDescent="0.2">
      <c r="A90" s="84">
        <v>83</v>
      </c>
      <c r="B90" s="84" t="str">
        <f ca="1"/>
        <v>Hong Kong SAR, China</v>
      </c>
      <c r="C90" s="84" t="str">
        <f ca="1"/>
        <v>HKG</v>
      </c>
      <c r="D90" s="219" t="str">
        <f ca="1"/>
        <v>EAS           East Asia &amp; Pacific</v>
      </c>
      <c r="E90" s="219" t="str">
        <f ca="1"/>
        <v>NA</v>
      </c>
      <c r="F90" s="190" t="str">
        <f t="shared" ca="1" si="4"/>
        <v/>
      </c>
      <c r="G90" s="80">
        <f>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t="e" cm="1">
        <f t="array" ref="H90">IF(
    SUM(IF(
            ISNUMBER(
                IF(
                    $M$4:$V$4,
                    (M90:V90),
                    "")),
            1,
            0))
        =0,
    NA(),
    IF(
        Parameters!$D$15=1,
        IF(
            SUM(--(ISNUMBER(IF($M$4:$V$4=1,(M90:V90),""))))&gt;0,
            MAX(IF(
                ISNUMBER(M90:V90),
                IF(
                    M$4:V$4=1,
                    M90:V90,
                    ""),
                "")),
            MAX(IF(
                ISNUMBER(M90:V90),
                IF(
                    M$4:V$4=2,
                    M90:V90,
                    ""),
                ""))
        ),
        IF(
            Parameters!$D$16=1,
            IFERROR(
                AVERAGE(IF(
                    ISNUMBER(M90:V90),
                    IF(
                        M$4:V$4=1,
                        M90:V90,
                        ""),
                    "")),
                AVERAGE(IF(
                    ISNUMBER(M90:V90),
                    IF(
                        M$4:V$4=2,
                        M90:V90,
                        ""),
                    ""))
            ),
            IF(
                Parameters!$D$17=1,
                IFERROR(
                    IF(
                        OR(
                            IF(
                                ISNUMBER(M90:V90),
                                IF(
                                    M$4:V$4=1,
                                    M90:V90,
                                    ""),
                                "")
                            =0),
                        0,
                        GEOMEAN(IF(
                            ISNUMBER(M90:V90),
                            IF(
                                M$4:V$4=1,
                                M90:V90,
                                ""),
                            ""))
                    ),
                    IF(
                        OR(IF(
                            ISNUMBER(M90:V90),
                            IF(
                                M$4:V$4=2,
                                M90:V90,
                                ""),
                            "")
                            =0),
                        0,
                        GEOMEAN(IF(
                            ISNUMBER(M90:V90),
                            IF(
                                M$4:V$4=2,
                                M90:V90,
                                ""),
                            "")))
                )
            )
        )
    )
)</f>
        <v>#N/A</v>
      </c>
      <c r="I90" s="191" cm="1">
        <f t="array" ref="I90">IF(
    SUM(IF(
            ISNUMBER(
                IF(
                    $M$5:$V$5,
                    (M90:V90),
                    "")),
            1,
            0))
        =0,
    NA(),
    IF(
        Parameters!$D$15=1,
        IF(
            SUM(--(ISNUMBER(IF($M$5:$V$5=1,(M90:V90),""))))&gt;0,
            MAX(IF(
                ISNUMBER(M90:V90),
                IF(
                    M$5:V$5=1,
                    M90:V90,
                    ""),
                "")),
            MAX(IF(
                ISNUMBER(M90:V90),
                IF(
                    M$5:V$5=2,
                    M90:V90,
                    ""),
                ""))
        ),
        IF(
            Parameters!$D$16=1,
            IFERROR(
                AVERAGE(IF(
                    ISNUMBER(M90:V90),
                    IF(
                        M$5:V$5=1,
                        M90:V90,
                        ""),
                    "")),
                AVERAGE(IF(
                    ISNUMBER(M90:V90),
                    IF(
                        M$5:V$5=2,
                        M90:V90,
                        ""),
                    ""))
            ),
            IF(
                Parameters!$D$17=1,
                IFERROR(
                    IF(
                        OR(
                            IF(
                                ISNUMBER(M90:V90),
                                IF(
                                    M$5:V$5=1,
                                    M90:V90,
                                    ""),
                                "")
                            =0),
                        0,
                        GEOMEAN(IF(
                            ISNUMBER(M90:V90),
                            IF(
                                M$5:V$5=1,
                                M90:V90,
                                ""),
                            ""))
                    ),
                    IF(
                        OR(IF(
                            ISNUMBER(M90:V90),
                            IF(
                                M$5:V$5=2,
                                M90:V90,
                                ""),
                            "")
                            =0),
                        0,
                        GEOMEAN(IF(
                            ISNUMBER(M90:V90),
                            IF(
                                M$5:V$5=2,
                                M90:V90,
                                ""),
                            "")))
                )
            )
        )
    )
)</f>
        <v>0</v>
      </c>
      <c r="J90" s="242">
        <v>44887</v>
      </c>
      <c r="K90" s="242">
        <v>45672</v>
      </c>
      <c r="L90" s="91" t="s">
        <v>678</v>
      </c>
      <c r="M90" s="192" t="s">
        <v>409</v>
      </c>
      <c r="N90" s="192" t="s">
        <v>409</v>
      </c>
      <c r="O90" s="192">
        <v>0</v>
      </c>
      <c r="P90" s="192">
        <v>0</v>
      </c>
      <c r="Q90" s="192">
        <v>0</v>
      </c>
      <c r="R90" s="192" t="s">
        <v>409</v>
      </c>
      <c r="S90" s="192" t="s">
        <v>409</v>
      </c>
      <c r="T90" s="192" t="s">
        <v>409</v>
      </c>
      <c r="U90" s="192">
        <v>0</v>
      </c>
      <c r="V90" s="192" t="s">
        <v>409</v>
      </c>
      <c r="W90" s="192">
        <v>0</v>
      </c>
      <c r="X90" s="192" t="s">
        <v>409</v>
      </c>
      <c r="Y90" s="192"/>
      <c r="Z90" s="192"/>
      <c r="AA90" s="80"/>
      <c r="AB90" s="80"/>
      <c r="AC90" s="80"/>
    </row>
    <row r="91" spans="1:29" x14ac:dyDescent="0.2">
      <c r="A91" s="84">
        <v>84</v>
      </c>
      <c r="B91" s="84" t="str">
        <f ca="1"/>
        <v>Honduras</v>
      </c>
      <c r="C91" s="84" t="str">
        <f ca="1"/>
        <v>HND</v>
      </c>
      <c r="D91" s="219" t="str">
        <f ca="1"/>
        <v>LCN           Latin America &amp; Caribbean</v>
      </c>
      <c r="E91" s="219" t="str">
        <f ca="1"/>
        <v>IDA</v>
      </c>
      <c r="F91" s="190" t="str">
        <f t="shared" ca="1" si="4"/>
        <v/>
      </c>
      <c r="G91" s="80">
        <f>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0</v>
      </c>
      <c r="H91" s="80" cm="1">
        <f t="array" ref="H91">IF(
    SUM(IF(
            ISNUMBER(
                IF(
                    $M$4:$V$4,
                    (M91:V91),
                    "")),
            1,
            0))
        =0,
    NA(),
    IF(
        Parameters!$D$15=1,
        IF(
            SUM(--(ISNUMBER(IF($M$4:$V$4=1,(M91:V91),""))))&gt;0,
            MAX(IF(
                ISNUMBER(M91:V91),
                IF(
                    M$4:V$4=1,
                    M91:V91,
                    ""),
                "")),
            MAX(IF(
                ISNUMBER(M91:V91),
                IF(
                    M$4:V$4=2,
                    M91:V91,
                    ""),
                ""))
        ),
        IF(
            Parameters!$D$16=1,
            IFERROR(
                AVERAGE(IF(
                    ISNUMBER(M91:V91),
                    IF(
                        M$4:V$4=1,
                        M91:V91,
                        ""),
                    "")),
                AVERAGE(IF(
                    ISNUMBER(M91:V91),
                    IF(
                        M$4:V$4=2,
                        M91:V91,
                        ""),
                    ""))
            ),
            IF(
                Parameters!$D$17=1,
                IFERROR(
                    IF(
                        OR(
                            IF(
                                ISNUMBER(M91:V91),
                                IF(
                                    M$4:V$4=1,
                                    M91:V91,
                                    ""),
                                "")
                            =0),
                        0,
                        GEOMEAN(IF(
                            ISNUMBER(M91:V91),
                            IF(
                                M$4:V$4=1,
                                M91:V91,
                                ""),
                            ""))
                    ),
                    IF(
                        OR(IF(
                            ISNUMBER(M91:V91),
                            IF(
                                M$4:V$4=2,
                                M91:V91,
                                ""),
                            "")
                            =0),
                        0,
                        GEOMEAN(IF(
                            ISNUMBER(M91:V91),
                            IF(
                                M$4:V$4=2,
                                M91:V91,
                                ""),
                            "")))
                )
            )
        )
    )
)</f>
        <v>8</v>
      </c>
      <c r="I91" s="191" cm="1">
        <f t="array" ref="I91">IF(
    SUM(IF(
            ISNUMBER(
                IF(
                    $M$5:$V$5,
                    (M91:V91),
                    "")),
            1,
            0))
        =0,
    NA(),
    IF(
        Parameters!$D$15=1,
        IF(
            SUM(--(ISNUMBER(IF($M$5:$V$5=1,(M91:V91),""))))&gt;0,
            MAX(IF(
                ISNUMBER(M91:V91),
                IF(
                    M$5:V$5=1,
                    M91:V91,
                    ""),
                "")),
            MAX(IF(
                ISNUMBER(M91:V91),
                IF(
                    M$5:V$5=2,
                    M91:V91,
                    ""),
                ""))
        ),
        IF(
            Parameters!$D$16=1,
            IFERROR(
                AVERAGE(IF(
                    ISNUMBER(M91:V91),
                    IF(
                        M$5:V$5=1,
                        M91:V91,
                        ""),
                    "")),
                AVERAGE(IF(
                    ISNUMBER(M91:V91),
                    IF(
                        M$5:V$5=2,
                        M91:V91,
                        ""),
                    ""))
            ),
            IF(
                Parameters!$D$17=1,
                IFERROR(
                    IF(
                        OR(
                            IF(
                                ISNUMBER(M91:V91),
                                IF(
                                    M$5:V$5=1,
                                    M91:V91,
                                    ""),
                                "")
                            =0),
                        0,
                        GEOMEAN(IF(
                            ISNUMBER(M91:V91),
                            IF(
                                M$5:V$5=1,
                                M91:V91,
                                ""),
                            ""))
                    ),
                    IF(
                        OR(IF(
                            ISNUMBER(M91:V91),
                            IF(
                                M$5:V$5=2,
                                M91:V91,
                                ""),
                            "")
                            =0),
                        0,
                        GEOMEAN(IF(
                            ISNUMBER(M91:V91),
                            IF(
                                M$5:V$5=2,
                                M91:V91,
                                ""),
                            "")))
                )
            )
        )
    )
)</f>
        <v>0</v>
      </c>
      <c r="J91" s="242">
        <v>45765</v>
      </c>
      <c r="K91" s="242">
        <v>46281</v>
      </c>
      <c r="L91" s="91" t="s">
        <v>142</v>
      </c>
      <c r="M91" s="192">
        <v>8</v>
      </c>
      <c r="N91" s="192" t="s">
        <v>409</v>
      </c>
      <c r="O91" s="192">
        <v>0</v>
      </c>
      <c r="P91" s="192">
        <v>0</v>
      </c>
      <c r="Q91" s="192">
        <v>0</v>
      </c>
      <c r="R91" s="192" t="s">
        <v>409</v>
      </c>
      <c r="S91" s="192">
        <v>5.8</v>
      </c>
      <c r="T91" s="192" t="s">
        <v>409</v>
      </c>
      <c r="U91" s="192">
        <v>0</v>
      </c>
      <c r="V91" s="192" t="s">
        <v>409</v>
      </c>
      <c r="W91" s="192">
        <v>0.3125</v>
      </c>
      <c r="X91" s="192" t="s">
        <v>409</v>
      </c>
      <c r="Y91" s="192"/>
      <c r="Z91" s="192"/>
      <c r="AA91" s="80"/>
      <c r="AB91" s="80"/>
      <c r="AC91" s="80"/>
    </row>
    <row r="92" spans="1:29" x14ac:dyDescent="0.2">
      <c r="A92" s="84">
        <v>85</v>
      </c>
      <c r="B92" s="84" t="str">
        <f ca="1"/>
        <v>Croatia</v>
      </c>
      <c r="C92" s="84" t="str">
        <f ca="1"/>
        <v>HRV</v>
      </c>
      <c r="D92" s="219" t="str">
        <f ca="1"/>
        <v>ECS           Europe &amp; Central Asia</v>
      </c>
      <c r="E92" s="219" t="str">
        <f ca="1"/>
        <v>IBRD</v>
      </c>
      <c r="F92" s="190" t="str">
        <f t="shared" ca="1" si="4"/>
        <v/>
      </c>
      <c r="G92" s="80">
        <f>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0</v>
      </c>
      <c r="H92" s="80" cm="1">
        <f t="array" ref="H92">IF(
    SUM(IF(
            ISNUMBER(
                IF(
                    $M$4:$V$4,
                    (M92:V92),
                    "")),
            1,
            0))
        =0,
    NA(),
    IF(
        Parameters!$D$15=1,
        IF(
            SUM(--(ISNUMBER(IF($M$4:$V$4=1,(M92:V92),""))))&gt;0,
            MAX(IF(
                ISNUMBER(M92:V92),
                IF(
                    M$4:V$4=1,
                    M92:V92,
                    ""),
                "")),
            MAX(IF(
                ISNUMBER(M92:V92),
                IF(
                    M$4:V$4=2,
                    M92:V92,
                    ""),
                ""))
        ),
        IF(
            Parameters!$D$16=1,
            IFERROR(
                AVERAGE(IF(
                    ISNUMBER(M92:V92),
                    IF(
                        M$4:V$4=1,
                        M92:V92,
                        ""),
                    "")),
                AVERAGE(IF(
                    ISNUMBER(M92:V92),
                    IF(
                        M$4:V$4=2,
                        M92:V92,
                        ""),
                    ""))
            ),
            IF(
                Parameters!$D$17=1,
                IFERROR(
                    IF(
                        OR(
                            IF(
                                ISNUMBER(M92:V92),
                                IF(
                                    M$4:V$4=1,
                                    M92:V92,
                                    ""),
                                "")
                            =0),
                        0,
                        GEOMEAN(IF(
                            ISNUMBER(M92:V92),
                            IF(
                                M$4:V$4=1,
                                M92:V92,
                                ""),
                            ""))
                    ),
                    IF(
                        OR(IF(
                            ISNUMBER(M92:V92),
                            IF(
                                M$4:V$4=2,
                                M92:V92,
                                ""),
                            "")
                            =0),
                        0,
                        GEOMEAN(IF(
                            ISNUMBER(M92:V92),
                            IF(
                                M$4:V$4=2,
                                M92:V92,
                                ""),
                            "")))
                )
            )
        )
    )
)</f>
        <v>5.8333333333333304</v>
      </c>
      <c r="I92" s="191" cm="1">
        <f t="array" ref="I92">IF(
    SUM(IF(
            ISNUMBER(
                IF(
                    $M$5:$V$5,
                    (M92:V92),
                    "")),
            1,
            0))
        =0,
    NA(),
    IF(
        Parameters!$D$15=1,
        IF(
            SUM(--(ISNUMBER(IF($M$5:$V$5=1,(M92:V92),""))))&gt;0,
            MAX(IF(
                ISNUMBER(M92:V92),
                IF(
                    M$5:V$5=1,
                    M92:V92,
                    ""),
                "")),
            MAX(IF(
                ISNUMBER(M92:V92),
                IF(
                    M$5:V$5=2,
                    M92:V92,
                    ""),
                ""))
        ),
        IF(
            Parameters!$D$16=1,
            IFERROR(
                AVERAGE(IF(
                    ISNUMBER(M92:V92),
                    IF(
                        M$5:V$5=1,
                        M92:V92,
                        ""),
                    "")),
                AVERAGE(IF(
                    ISNUMBER(M92:V92),
                    IF(
                        M$5:V$5=2,
                        M92:V92,
                        ""),
                    ""))
            ),
            IF(
                Parameters!$D$17=1,
                IFERROR(
                    IF(
                        OR(
                            IF(
                                ISNUMBER(M92:V92),
                                IF(
                                    M$5:V$5=1,
                                    M92:V92,
                                    ""),
                                "")
                            =0),
                        0,
                        GEOMEAN(IF(
                            ISNUMBER(M92:V92),
                            IF(
                                M$5:V$5=1,
                                M92:V92,
                                ""),
                            ""))
                    ),
                    IF(
                        OR(IF(
                            ISNUMBER(M92:V92),
                            IF(
                                M$5:V$5=2,
                                M92:V92,
                                ""),
                            "")
                            =0),
                        0,
                        GEOMEAN(IF(
                            ISNUMBER(M92:V92),
                            IF(
                                M$5:V$5=2,
                                M92:V92,
                                ""),
                            "")))
                )
            )
        )
    )
)</f>
        <v>0</v>
      </c>
      <c r="J92" s="242">
        <v>46281</v>
      </c>
      <c r="K92" s="242">
        <v>45731</v>
      </c>
      <c r="L92" s="91" t="s">
        <v>144</v>
      </c>
      <c r="M92" s="192">
        <v>5.8333333333333304</v>
      </c>
      <c r="N92" s="192" t="s">
        <v>409</v>
      </c>
      <c r="O92" s="192">
        <v>0</v>
      </c>
      <c r="P92" s="192">
        <v>0</v>
      </c>
      <c r="Q92" s="192">
        <v>0</v>
      </c>
      <c r="R92" s="192" t="s">
        <v>409</v>
      </c>
      <c r="S92" s="192">
        <v>4.5</v>
      </c>
      <c r="T92" s="192" t="s">
        <v>409</v>
      </c>
      <c r="U92" s="192">
        <v>0</v>
      </c>
      <c r="V92" s="192" t="s">
        <v>409</v>
      </c>
      <c r="W92" s="192">
        <v>0</v>
      </c>
      <c r="X92" s="192" t="s">
        <v>409</v>
      </c>
      <c r="Y92" s="192"/>
      <c r="Z92" s="192"/>
      <c r="AA92" s="80"/>
      <c r="AB92" s="80"/>
      <c r="AC92" s="80"/>
    </row>
    <row r="93" spans="1:29" x14ac:dyDescent="0.2">
      <c r="A93" s="84">
        <v>86</v>
      </c>
      <c r="B93" s="84" t="str">
        <f ca="1"/>
        <v>Haiti</v>
      </c>
      <c r="C93" s="84" t="str">
        <f ca="1"/>
        <v>HTI</v>
      </c>
      <c r="D93" s="219" t="str">
        <f ca="1"/>
        <v>LCN           Latin America &amp; Caribbean</v>
      </c>
      <c r="E93" s="219" t="str">
        <f ca="1"/>
        <v>IDA</v>
      </c>
      <c r="F93" s="190" t="str">
        <f t="shared" ca="1" si="4"/>
        <v/>
      </c>
      <c r="G93" s="80">
        <f>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9.3985814532477878</v>
      </c>
      <c r="H93" s="80" cm="1">
        <f t="array" ref="H93">IF(
    SUM(IF(
            ISNUMBER(
                IF(
                    $M$4:$V$4,
                    (M93:V93),
                    "")),
            1,
            0))
        =0,
    NA(),
    IF(
        Parameters!$D$15=1,
        IF(
            SUM(--(ISNUMBER(IF($M$4:$V$4=1,(M93:V93),""))))&gt;0,
            MAX(IF(
                ISNUMBER(M93:V93),
                IF(
                    M$4:V$4=1,
                    M93:V93,
                    ""),
                "")),
            MAX(IF(
                ISNUMBER(M93:V93),
                IF(
                    M$4:V$4=2,
                    M93:V93,
                    ""),
                ""))
        ),
        IF(
            Parameters!$D$16=1,
            IFERROR(
                AVERAGE(IF(
                    ISNUMBER(M93:V93),
                    IF(
                        M$4:V$4=1,
                        M93:V93,
                        ""),
                    "")),
                AVERAGE(IF(
                    ISNUMBER(M93:V93),
                    IF(
                        M$4:V$4=2,
                        M93:V93,
                        ""),
                    ""))
            ),
            IF(
                Parameters!$D$17=1,
                IFERROR(
                    IF(
                        OR(
                            IF(
                                ISNUMBER(M93:V93),
                                IF(
                                    M$4:V$4=1,
                                    M93:V93,
                                    ""),
                                "")
                            =0),
                        0,
                        GEOMEAN(IF(
                            ISNUMBER(M93:V93),
                            IF(
                                M$4:V$4=1,
                                M93:V93,
                                ""),
                            ""))
                    ),
                    IF(
                        OR(IF(
                            ISNUMBER(M93:V93),
                            IF(
                                M$4:V$4=2,
                                M93:V93,
                                ""),
                            "")
                            =0),
                        0,
                        GEOMEAN(IF(
                            ISNUMBER(M93:V93),
                            IF(
                                M$4:V$4=2,
                                M93:V93,
                                ""),
                            "")))
                )
            )
        )
    )
)</f>
        <v>8.8333333333333304</v>
      </c>
      <c r="I93" s="191" cm="1">
        <f t="array" ref="I93">IF(
    SUM(IF(
            ISNUMBER(
                IF(
                    $M$5:$V$5,
                    (M93:V93),
                    "")),
            1,
            0))
        =0,
    NA(),
    IF(
        Parameters!$D$15=1,
        IF(
            SUM(--(ISNUMBER(IF($M$5:$V$5=1,(M93:V93),""))))&gt;0,
            MAX(IF(
                ISNUMBER(M93:V93),
                IF(
                    M$5:V$5=1,
                    M93:V93,
                    ""),
                "")),
            MAX(IF(
                ISNUMBER(M93:V93),
                IF(
                    M$5:V$5=2,
                    M93:V93,
                    ""),
                ""))
        ),
        IF(
            Parameters!$D$16=1,
            IFERROR(
                AVERAGE(IF(
                    ISNUMBER(M93:V93),
                    IF(
                        M$5:V$5=1,
                        M93:V93,
                        ""),
                    "")),
                AVERAGE(IF(
                    ISNUMBER(M93:V93),
                    IF(
                        M$5:V$5=2,
                        M93:V93,
                        ""),
                    ""))
            ),
            IF(
                Parameters!$D$17=1,
                IFERROR(
                    IF(
                        OR(
                            IF(
                                ISNUMBER(M93:V93),
                                IF(
                                    M$5:V$5=1,
                                    M93:V93,
                                    ""),
                                "")
                            =0),
                        0,
                        GEOMEAN(IF(
                            ISNUMBER(M93:V93),
                            IF(
                                M$5:V$5=1,
                                M93:V93,
                                ""),
                            ""))
                    ),
                    IF(
                        OR(IF(
                            ISNUMBER(M93:V93),
                            IF(
                                M$5:V$5=2,
                                M93:V93,
                                ""),
                            "")
                            =0),
                        0,
                        GEOMEAN(IF(
                            ISNUMBER(M93:V93),
                            IF(
                                M$5:V$5=2,
                                M93:V93,
                                ""),
                            "")))
                )
            )
        )
    )
)</f>
        <v>10</v>
      </c>
      <c r="J93" s="242">
        <v>46281</v>
      </c>
      <c r="K93" s="242">
        <v>46281</v>
      </c>
      <c r="L93" s="91" t="s">
        <v>146</v>
      </c>
      <c r="M93" s="192">
        <v>8.8333333333333304</v>
      </c>
      <c r="N93" s="192" t="s">
        <v>409</v>
      </c>
      <c r="O93" s="192">
        <v>0</v>
      </c>
      <c r="P93" s="192">
        <v>10</v>
      </c>
      <c r="Q93" s="192">
        <v>0</v>
      </c>
      <c r="R93" s="192" t="s">
        <v>409</v>
      </c>
      <c r="S93" s="192">
        <v>6.3</v>
      </c>
      <c r="T93" s="192" t="s">
        <v>409</v>
      </c>
      <c r="U93" s="192">
        <v>0</v>
      </c>
      <c r="V93" s="192" t="s">
        <v>830</v>
      </c>
      <c r="W93" s="192">
        <v>0</v>
      </c>
      <c r="X93" s="192" t="s">
        <v>409</v>
      </c>
      <c r="Y93" s="192"/>
      <c r="Z93" s="192"/>
      <c r="AA93" s="80"/>
      <c r="AB93" s="80"/>
      <c r="AC93" s="80"/>
    </row>
    <row r="94" spans="1:29" x14ac:dyDescent="0.2">
      <c r="A94" s="84">
        <v>87</v>
      </c>
      <c r="B94" s="84" t="str">
        <f ca="1"/>
        <v>Hungary</v>
      </c>
      <c r="C94" s="84" t="str">
        <f ca="1"/>
        <v>HUN</v>
      </c>
      <c r="D94" s="219" t="str">
        <f ca="1"/>
        <v>ECS           Europe &amp; Central Asia</v>
      </c>
      <c r="E94" s="219" t="str">
        <f ca="1"/>
        <v>NA</v>
      </c>
      <c r="F94" s="190" t="str">
        <f t="shared" ca="1" si="4"/>
        <v/>
      </c>
      <c r="G94" s="80">
        <f>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$M$4:$V$4,
                    (M94:V94),
                    "")),
            1,
            0))
        =0,
    NA(),
    IF(
        Parameters!$D$15=1,
        IF(
            SUM(--(ISNUMBER(IF($M$4:$V$4=1,(M94:V94),""))))&gt;0,
            MAX(IF(
                ISNUMBER(M94:V94),
                IF(
                    M$4:V$4=1,
                    M94:V94,
                    ""),
                "")),
            MAX(IF(
                ISNUMBER(M94:V94),
                IF(
                    M$4:V$4=2,
                    M94:V94,
                    ""),
                ""))
        ),
        IF(
            Parameters!$D$16=1,
            IFERROR(
                AVERAGE(IF(
                    ISNUMBER(M94:V94),
                    IF(
                        M$4:V$4=1,
                        M94:V94,
                        ""),
                    "")),
                AVERAGE(IF(
                    ISNUMBER(M94:V94),
                    IF(
                        M$4:V$4=2,
                        M94:V94,
                        ""),
                    ""))
            ),
            IF(
                Parameters!$D$17=1,
                IFERROR(
                    IF(
                        OR(
                            IF(
                                ISNUMBER(M94:V94),
                                IF(
                                    M$4:V$4=1,
                                    M94:V94,
                                    ""),
                                "")
                            =0),
                        0,
                        GEOMEAN(IF(
                            ISNUMBER(M94:V94),
                            IF(
                                M$4:V$4=1,
                                M94:V94,
                                ""),
                            ""))
                    ),
                    IF(
                        OR(IF(
                            ISNUMBER(M94:V94),
                            IF(
                                M$4:V$4=2,
                                M94:V94,
                                ""),
                            "")
                            =0),
                        0,
                        GEOMEAN(IF(
                            ISNUMBER(M94:V94),
                            IF(
                                M$4:V$4=2,
                                M94:V94,
                                ""),
                            "")))
                )
            )
        )
    )
)</f>
        <v>2.9999999999999898</v>
      </c>
      <c r="I94" s="191" cm="1">
        <f t="array" ref="I94">IF(
    SUM(IF(
            ISNUMBER(
                IF(
                    $M$5:$V$5,
                    (M94:V94),
                    "")),
            1,
            0))
        =0,
    NA(),
    IF(
        Parameters!$D$15=1,
        IF(
            SUM(--(ISNUMBER(IF($M$5:$V$5=1,(M94:V94),""))))&gt;0,
            MAX(IF(
                ISNUMBER(M94:V94),
                IF(
                    M$5:V$5=1,
                    M94:V94,
                    ""),
                "")),
            MAX(IF(
                ISNUMBER(M94:V94),
                IF(
                    M$5:V$5=2,
                    M94:V94,
                    ""),
                ""))
        ),
        IF(
            Parameters!$D$16=1,
            IFERROR(
                AVERAGE(IF(
                    ISNUMBER(M94:V94),
                    IF(
                        M$5:V$5=1,
                        M94:V94,
                        ""),
                    "")),
                AVERAGE(IF(
                    ISNUMBER(M94:V94),
                    IF(
                        M$5:V$5=2,
                        M94:V94,
                        ""),
                    ""))
            ),
            IF(
                Parameters!$D$17=1,
                IFERROR(
                    IF(
                        OR(
                            IF(
                                ISNUMBER(M94:V94),
                                IF(
                                    M$5:V$5=1,
                                    M94:V94,
                                    ""),
                                "")
                            =0),
                        0,
                        GEOMEAN(IF(
                            ISNUMBER(M94:V94),
                            IF(
                                M$5:V$5=1,
                                M94:V94,
                                ""),
                            ""))
                    ),
                    IF(
                        OR(IF(
                            ISNUMBER(M94:V94),
                            IF(
                                M$5:V$5=2,
                                M94:V94,
                                ""),
                            "")
                            =0),
                        0,
                        GEOMEAN(IF(
                            ISNUMBER(M94:V94),
                            IF(
                                M$5:V$5=2,
                                M94:V94,
                                ""),
                            "")))
                )
            )
        )
    )
)</f>
        <v>0</v>
      </c>
      <c r="J94" s="242">
        <v>46281</v>
      </c>
      <c r="K94" s="242">
        <v>45731</v>
      </c>
      <c r="L94" s="91" t="s">
        <v>148</v>
      </c>
      <c r="M94" s="192">
        <v>2.9999999999999898</v>
      </c>
      <c r="N94" s="192" t="s">
        <v>409</v>
      </c>
      <c r="O94" s="192">
        <v>0</v>
      </c>
      <c r="P94" s="192">
        <v>0</v>
      </c>
      <c r="Q94" s="192">
        <v>0</v>
      </c>
      <c r="R94" s="192" t="s">
        <v>409</v>
      </c>
      <c r="S94" s="192">
        <v>2.8</v>
      </c>
      <c r="T94" s="192" t="s">
        <v>409</v>
      </c>
      <c r="U94" s="192">
        <v>0</v>
      </c>
      <c r="V94" s="192" t="s">
        <v>409</v>
      </c>
      <c r="W94" s="192">
        <v>4.54545454545454E-2</v>
      </c>
      <c r="X94" s="192" t="s">
        <v>409</v>
      </c>
      <c r="Y94" s="192"/>
      <c r="Z94" s="192"/>
      <c r="AA94" s="80"/>
      <c r="AB94" s="80"/>
      <c r="AC94" s="80"/>
    </row>
    <row r="95" spans="1:29" x14ac:dyDescent="0.2">
      <c r="A95" s="84">
        <v>88</v>
      </c>
      <c r="B95" s="84" t="str">
        <f ca="1"/>
        <v>Indonesia</v>
      </c>
      <c r="C95" s="84" t="str">
        <f ca="1"/>
        <v>IDN</v>
      </c>
      <c r="D95" s="219" t="str">
        <f ca="1"/>
        <v>EAS           East Asia &amp; Pacific</v>
      </c>
      <c r="E95" s="219" t="str">
        <f ca="1"/>
        <v>IBRD</v>
      </c>
      <c r="F95" s="190" t="str">
        <f t="shared" ca="1" si="4"/>
        <v/>
      </c>
      <c r="G95" s="80">
        <f>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10</v>
      </c>
      <c r="H95" s="80" cm="1">
        <f t="array" ref="H95">IF(
    SUM(IF(
            ISNUMBER(
                IF(
                    $M$4:$V$4,
                    (M95:V95),
                    "")),
            1,
            0))
        =0,
    NA(),
    IF(
        Parameters!$D$15=1,
        IF(
            SUM(--(ISNUMBER(IF($M$4:$V$4=1,(M95:V95),""))))&gt;0,
            MAX(IF(
                ISNUMBER(M95:V95),
                IF(
                    M$4:V$4=1,
                    M95:V95,
                    ""),
                "")),
            MAX(IF(
                ISNUMBER(M95:V95),
                IF(
                    M$4:V$4=2,
                    M95:V95,
                    ""),
                ""))
        ),
        IF(
            Parameters!$D$16=1,
            IFERROR(
                AVERAGE(IF(
                    ISNUMBER(M95:V95),
                    IF(
                        M$4:V$4=1,
                        M95:V95,
                        ""),
                    "")),
                AVERAGE(IF(
                    ISNUMBER(M95:V95),
                    IF(
                        M$4:V$4=2,
                        M95:V95,
                        ""),
                    ""))
            ),
            IF(
                Parameters!$D$17=1,
                IFERROR(
                    IF(
                        OR(
                            IF(
                                ISNUMBER(M95:V95),
                                IF(
                                    M$4:V$4=1,
                                    M95:V95,
                                    ""),
                                "")
                            =0),
                        0,
                        GEOMEAN(IF(
                            ISNUMBER(M95:V95),
                            IF(
                                M$4:V$4=1,
                                M95:V95,
                                ""),
                            ""))
                    ),
                    IF(
                        OR(IF(
                            ISNUMBER(M95:V95),
                            IF(
                                M$4:V$4=2,
                                M95:V95,
                                ""),
                            "")
                            =0),
                        0,
                        GEOMEAN(IF(
                            ISNUMBER(M95:V95),
                            IF(
                                M$4:V$4=2,
                                M95:V95,
                                ""),
                            "")))
                )
            )
        )
    )
)</f>
        <v>10</v>
      </c>
      <c r="I95" s="191" cm="1">
        <f t="array" ref="I95">IF(
    SUM(IF(
            ISNUMBER(
                IF(
                    $M$5:$V$5,
                    (M95:V95),
                    "")),
            1,
            0))
        =0,
    NA(),
    IF(
        Parameters!$D$15=1,
        IF(
            SUM(--(ISNUMBER(IF($M$5:$V$5=1,(M95:V95),""))))&gt;0,
            MAX(IF(
                ISNUMBER(M95:V95),
                IF(
                    M$5:V$5=1,
                    M95:V95,
                    ""),
                "")),
            MAX(IF(
                ISNUMBER(M95:V95),
                IF(
                    M$5:V$5=2,
                    M95:V95,
                    ""),
                ""))
        ),
        IF(
            Parameters!$D$16=1,
            IFERROR(
                AVERAGE(IF(
                    ISNUMBER(M95:V95),
                    IF(
                        M$5:V$5=1,
                        M95:V95,
                        ""),
                    "")),
                AVERAGE(IF(
                    ISNUMBER(M95:V95),
                    IF(
                        M$5:V$5=2,
                        M95:V95,
                        ""),
                    ""))
            ),
            IF(
                Parameters!$D$17=1,
                IFERROR(
                    IF(
                        OR(
                            IF(
                                ISNUMBER(M95:V95),
                                IF(
                                    M$5:V$5=1,
                                    M95:V95,
                                    ""),
                                "")
                            =0),
                        0,
                        GEOMEAN(IF(
                            ISNUMBER(M95:V95),
                            IF(
                                M$5:V$5=1,
                                M95:V95,
                                ""),
                            ""))
                    ),
                    IF(
                        OR(IF(
                            ISNUMBER(M95:V95),
                            IF(
                                M$5:V$5=2,
                                M95:V95,
                                ""),
                            "")
                            =0),
                        0,
                        GEOMEAN(IF(
                            ISNUMBER(M95:V95),
                            IF(
                                M$5:V$5=2,
                                M95:V95,
                                ""),
                            "")))
                )
            )
        )
    )
)</f>
        <v>10</v>
      </c>
      <c r="J95" s="242">
        <v>45765</v>
      </c>
      <c r="K95" s="242">
        <v>46281</v>
      </c>
      <c r="L95" s="91" t="s">
        <v>150</v>
      </c>
      <c r="M95" s="192">
        <v>10</v>
      </c>
      <c r="N95" s="192">
        <v>10</v>
      </c>
      <c r="O95" s="192">
        <v>0</v>
      </c>
      <c r="P95" s="192">
        <v>10</v>
      </c>
      <c r="Q95" s="192">
        <v>0</v>
      </c>
      <c r="R95" s="192" t="s">
        <v>409</v>
      </c>
      <c r="S95" s="192">
        <v>7.4</v>
      </c>
      <c r="T95" s="192" t="s">
        <v>831</v>
      </c>
      <c r="U95" s="192">
        <v>0</v>
      </c>
      <c r="V95" s="192" t="s">
        <v>832</v>
      </c>
      <c r="W95" s="192">
        <v>0.14516129032257999</v>
      </c>
      <c r="X95" s="192" t="s">
        <v>409</v>
      </c>
      <c r="Y95" s="192"/>
      <c r="Z95" s="192"/>
      <c r="AA95" s="80"/>
      <c r="AB95" s="80"/>
      <c r="AC95" s="80"/>
    </row>
    <row r="96" spans="1:29" x14ac:dyDescent="0.2">
      <c r="A96" s="84">
        <v>89</v>
      </c>
      <c r="B96" s="84" t="str">
        <f ca="1"/>
        <v>Isle of Man</v>
      </c>
      <c r="C96" s="84" t="str">
        <f ca="1"/>
        <v>IMN</v>
      </c>
      <c r="D96" s="219" t="str">
        <f ca="1"/>
        <v>ECS           Europe &amp; Central Asia</v>
      </c>
      <c r="E96" s="219" t="str">
        <f ca="1"/>
        <v>NA</v>
      </c>
      <c r="F96" s="190" t="str">
        <f t="shared" ca="1" si="4"/>
        <v/>
      </c>
      <c r="G96" s="80">
        <f>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0</v>
      </c>
      <c r="H96" s="80" t="e" cm="1">
        <f t="array" ref="H96">IF(
    SUM(IF(
            ISNUMBER(
                IF(
                    $M$4:$V$4,
                    (M96:V96),
                    "")),
            1,
            0))
        =0,
    NA(),
    IF(
        Parameters!$D$15=1,
        IF(
            SUM(--(ISNUMBER(IF($M$4:$V$4=1,(M96:V96),""))))&gt;0,
            MAX(IF(
                ISNUMBER(M96:V96),
                IF(
                    M$4:V$4=1,
                    M96:V96,
                    ""),
                "")),
            MAX(IF(
                ISNUMBER(M96:V96),
                IF(
                    M$4:V$4=2,
                    M96:V96,
                    ""),
                ""))
        ),
        IF(
            Parameters!$D$16=1,
            IFERROR(
                AVERAGE(IF(
                    ISNUMBER(M96:V96),
                    IF(
                        M$4:V$4=1,
                        M96:V96,
                        ""),
                    "")),
                AVERAGE(IF(
                    ISNUMBER(M96:V96),
                    IF(
                        M$4:V$4=2,
                        M96:V96,
                        ""),
                    ""))
            ),
            IF(
                Parameters!$D$17=1,
                IFERROR(
                    IF(
                        OR(
                            IF(
                                ISNUMBER(M96:V96),
                                IF(
                                    M$4:V$4=1,
                                    M96:V96,
                                    ""),
                                "")
                            =0),
                        0,
                        GEOMEAN(IF(
                            ISNUMBER(M96:V96),
                            IF(
                                M$4:V$4=1,
                                M96:V96,
                                ""),
                            ""))
                    ),
                    IF(
                        OR(IF(
                            ISNUMBER(M96:V96),
                            IF(
                                M$4:V$4=2,
                                M96:V96,
                                ""),
                            "")
                            =0),
                        0,
                        GEOMEAN(IF(
                            ISNUMBER(M96:V96),
                            IF(
                                M$4:V$4=2,
                                M96:V96,
                                ""),
                            "")))
                )
            )
        )
    )
)</f>
        <v>#N/A</v>
      </c>
      <c r="I96" s="191" cm="1">
        <f t="array" ref="I96">IF(
    SUM(IF(
            ISNUMBER(
                IF(
                    $M$5:$V$5,
                    (M96:V96),
                    "")),
            1,
            0))
        =0,
    NA(),
    IF(
        Parameters!$D$15=1,
        IF(
            SUM(--(ISNUMBER(IF($M$5:$V$5=1,(M96:V96),""))))&gt;0,
            MAX(IF(
                ISNUMBER(M96:V96),
                IF(
                    M$5:V$5=1,
                    M96:V96,
                    ""),
                "")),
            MAX(IF(
                ISNUMBER(M96:V96),
                IF(
                    M$5:V$5=2,
                    M96:V96,
                    ""),
                ""))
        ),
        IF(
            Parameters!$D$16=1,
            IFERROR(
                AVERAGE(IF(
                    ISNUMBER(M96:V96),
                    IF(
                        M$5:V$5=1,
                        M96:V96,
                        ""),
                    "")),
                AVERAGE(IF(
                    ISNUMBER(M96:V96),
                    IF(
                        M$5:V$5=2,
                        M96:V96,
                        ""),
                    ""))
            ),
            IF(
                Parameters!$D$17=1,
                IFERROR(
                    IF(
                        OR(
                            IF(
                                ISNUMBER(M96:V96),
                                IF(
                                    M$5:V$5=1,
                                    M96:V96,
                                    ""),
                                "")
                            =0),
                        0,
                        GEOMEAN(IF(
                            ISNUMBER(M96:V96),
                            IF(
                                M$5:V$5=1,
                                M96:V96,
                                ""),
                            ""))
                    ),
                    IF(
                        OR(IF(
                            ISNUMBER(M96:V96),
                            IF(
                                M$5:V$5=2,
                                M96:V96,
                                ""),
                            "")
                            =0),
                        0,
                        GEOMEAN(IF(
                            ISNUMBER(M96:V96),
                            IF(
                                M$5:V$5=2,
                                M96:V96,
                                ""),
                            "")))
                )
            )
        )
    )
)</f>
        <v>0</v>
      </c>
      <c r="J96" s="242" t="s">
        <v>409</v>
      </c>
      <c r="K96" s="242">
        <v>45307</v>
      </c>
      <c r="L96" s="91" t="s">
        <v>679</v>
      </c>
      <c r="M96" s="192" t="s">
        <v>409</v>
      </c>
      <c r="N96" s="192" t="s">
        <v>409</v>
      </c>
      <c r="O96" s="192">
        <v>0</v>
      </c>
      <c r="P96" s="192">
        <v>0</v>
      </c>
      <c r="Q96" s="192">
        <v>0</v>
      </c>
      <c r="R96" s="192" t="s">
        <v>409</v>
      </c>
      <c r="S96" s="192" t="s">
        <v>409</v>
      </c>
      <c r="T96" s="192" t="s">
        <v>409</v>
      </c>
      <c r="U96" s="192">
        <v>0</v>
      </c>
      <c r="V96" s="192" t="s">
        <v>409</v>
      </c>
      <c r="W96" s="192">
        <v>0</v>
      </c>
      <c r="X96" s="192" t="s">
        <v>409</v>
      </c>
      <c r="Y96" s="192"/>
      <c r="Z96" s="192"/>
      <c r="AA96" s="80"/>
      <c r="AB96" s="80"/>
      <c r="AC96" s="80"/>
    </row>
    <row r="97" spans="1:29" x14ac:dyDescent="0.2">
      <c r="A97" s="84">
        <v>90</v>
      </c>
      <c r="B97" s="84" t="str">
        <f ca="1"/>
        <v>India</v>
      </c>
      <c r="C97" s="84" t="str">
        <f ca="1"/>
        <v>IND</v>
      </c>
      <c r="D97" s="219" t="str">
        <f ca="1"/>
        <v>SAS           South Asia</v>
      </c>
      <c r="E97" s="219" t="str">
        <f ca="1"/>
        <v>IBRD</v>
      </c>
      <c r="F97" s="190" t="str">
        <f t="shared" ca="1" si="4"/>
        <v/>
      </c>
      <c r="G97" s="80">
        <f>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0</v>
      </c>
      <c r="H97" s="80" cm="1">
        <f t="array" ref="H97">IF(
    SUM(IF(
            ISNUMBER(
                IF(
                    $M$4:$V$4,
                    (M97:V97),
                    "")),
            1,
            0))
        =0,
    NA(),
    IF(
        Parameters!$D$15=1,
        IF(
            SUM(--(ISNUMBER(IF($M$4:$V$4=1,(M97:V97),""))))&gt;0,
            MAX(IF(
                ISNUMBER(M97:V97),
                IF(
                    M$4:V$4=1,
                    M97:V97,
                    ""),
                "")),
            MAX(IF(
                ISNUMBER(M97:V97),
                IF(
                    M$4:V$4=2,
                    M97:V97,
                    ""),
                ""))
        ),
        IF(
            Parameters!$D$16=1,
            IFERROR(
                AVERAGE(IF(
                    ISNUMBER(M97:V97),
                    IF(
                        M$4:V$4=1,
                        M97:V97,
                        ""),
                    "")),
                AVERAGE(IF(
                    ISNUMBER(M97:V97),
                    IF(
                        M$4:V$4=2,
                        M97:V97,
                        ""),
                    ""))
            ),
            IF(
                Parameters!$D$17=1,
                IFERROR(
                    IF(
                        OR(
                            IF(
                                ISNUMBER(M97:V97),
                                IF(
                                    M$4:V$4=1,
                                    M97:V97,
                                    ""),
                                "")
                            =0),
                        0,
                        GEOMEAN(IF(
                            ISNUMBER(M97:V97),
                            IF(
                                M$4:V$4=1,
                                M97:V97,
                                ""),
                            ""))
                    ),
                    IF(
                        OR(IF(
                            ISNUMBER(M97:V97),
                            IF(
                                M$4:V$4=2,
                                M97:V97,
                                ""),
                            "")
                            =0),
                        0,
                        GEOMEAN(IF(
                            ISNUMBER(M97:V97),
                            IF(
                                M$4:V$4=2,
                                M97:V97,
                                ""),
                            "")))
                )
            )
        )
    )
)</f>
        <v>10</v>
      </c>
      <c r="I97" s="191" cm="1">
        <f t="array" ref="I97">IF(
    SUM(IF(
            ISNUMBER(
                IF(
                    $M$5:$V$5,
                    (M97:V97),
                    "")),
            1,
            0))
        =0,
    NA(),
    IF(
        Parameters!$D$15=1,
        IF(
            SUM(--(ISNUMBER(IF($M$5:$V$5=1,(M97:V97),""))))&gt;0,
            MAX(IF(
                ISNUMBER(M97:V97),
                IF(
                    M$5:V$5=1,
                    M97:V97,
                    ""),
                "")),
            MAX(IF(
                ISNUMBER(M97:V97),
                IF(
                    M$5:V$5=2,
                    M97:V97,
                    ""),
                ""))
        ),
        IF(
            Parameters!$D$16=1,
            IFERROR(
                AVERAGE(IF(
                    ISNUMBER(M97:V97),
                    IF(
                        M$5:V$5=1,
                        M97:V97,
                        ""),
                    "")),
                AVERAGE(IF(
                    ISNUMBER(M97:V97),
                    IF(
                        M$5:V$5=2,
                        M97:V97,
                        ""),
                    ""))
            ),
            IF(
                Parameters!$D$17=1,
                IFERROR(
                    IF(
                        OR(
                            IF(
                                ISNUMBER(M97:V97),
                                IF(
                                    M$5:V$5=1,
                                    M97:V97,
                                    ""),
                                "")
                            =0),
                        0,
                        GEOMEAN(IF(
                            ISNUMBER(M97:V97),
                            IF(
                                M$5:V$5=1,
                                M97:V97,
                                ""),
                            ""))
                    ),
                    IF(
                        OR(IF(
                            ISNUMBER(M97:V97),
                            IF(
                                M$5:V$5=2,
                                M97:V97,
                                ""),
                            "")
                            =0),
                        0,
                        GEOMEAN(IF(
                            ISNUMBER(M97:V97),
                            IF(
                                M$5:V$5=2,
                                M97:V97,
                                ""),
                            "")))
                )
            )
        )
    )
)</f>
        <v>0</v>
      </c>
      <c r="J97" s="242">
        <v>46281</v>
      </c>
      <c r="K97" s="242">
        <v>45672</v>
      </c>
      <c r="L97" s="91" t="s">
        <v>152</v>
      </c>
      <c r="M97" s="192">
        <v>10</v>
      </c>
      <c r="N97" s="192" t="s">
        <v>409</v>
      </c>
      <c r="O97" s="192">
        <v>0</v>
      </c>
      <c r="P97" s="192">
        <v>0</v>
      </c>
      <c r="Q97" s="192">
        <v>0</v>
      </c>
      <c r="R97" s="192" t="s">
        <v>409</v>
      </c>
      <c r="S97" s="192">
        <v>7.8</v>
      </c>
      <c r="T97" s="192" t="s">
        <v>409</v>
      </c>
      <c r="U97" s="192">
        <v>0</v>
      </c>
      <c r="V97" s="192" t="s">
        <v>409</v>
      </c>
      <c r="W97" s="192">
        <v>3.3846153846153797E-2</v>
      </c>
      <c r="X97" s="192" t="s">
        <v>409</v>
      </c>
      <c r="Y97" s="192"/>
      <c r="Z97" s="192"/>
      <c r="AA97" s="80"/>
      <c r="AB97" s="80"/>
      <c r="AC97" s="80"/>
    </row>
    <row r="98" spans="1:29" x14ac:dyDescent="0.2">
      <c r="A98" s="84">
        <v>91</v>
      </c>
      <c r="B98" s="84" t="str">
        <f ca="1"/>
        <v>Ireland</v>
      </c>
      <c r="C98" s="84" t="str">
        <f ca="1"/>
        <v>IRL</v>
      </c>
      <c r="D98" s="219" t="str">
        <f ca="1"/>
        <v>ECS           Europe &amp; Central Asia</v>
      </c>
      <c r="E98" s="219" t="str">
        <f ca="1"/>
        <v>NA</v>
      </c>
      <c r="F98" s="190" t="str">
        <f t="shared" ca="1" si="4"/>
        <v/>
      </c>
      <c r="G98" s="80">
        <f>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0</v>
      </c>
      <c r="H98" s="80" cm="1">
        <f t="array" ref="H98">IF(
    SUM(IF(
            ISNUMBER(
                IF(
                    $M$4:$V$4,
                    (M98:V98),
                    "")),
            1,
            0))
        =0,
    NA(),
    IF(
        Parameters!$D$15=1,
        IF(
            SUM(--(ISNUMBER(IF($M$4:$V$4=1,(M98:V98),""))))&gt;0,
            MAX(IF(
                ISNUMBER(M98:V98),
                IF(
                    M$4:V$4=1,
                    M98:V98,
                    ""),
                "")),
            MAX(IF(
                ISNUMBER(M98:V98),
                IF(
                    M$4:V$4=2,
                    M98:V98,
                    ""),
                ""))
        ),
        IF(
            Parameters!$D$16=1,
            IFERROR(
                AVERAGE(IF(
                    ISNUMBER(M98:V98),
                    IF(
                        M$4:V$4=1,
                        M98:V98,
                        ""),
                    "")),
                AVERAGE(IF(
                    ISNUMBER(M98:V98),
                    IF(
                        M$4:V$4=2,
                        M98:V98,
                        ""),
                    ""))
            ),
            IF(
                Parameters!$D$17=1,
                IFERROR(
                    IF(
                        OR(
                            IF(
                                ISNUMBER(M98:V98),
                                IF(
                                    M$4:V$4=1,
                                    M98:V98,
                                    ""),
                                "")
                            =0),
                        0,
                        GEOMEAN(IF(
                            ISNUMBER(M98:V98),
                            IF(
                                M$4:V$4=1,
                                M98:V98,
                                ""),
                            ""))
                    ),
                    IF(
                        OR(IF(
                            ISNUMBER(M98:V98),
                            IF(
                                M$4:V$4=2,
                                M98:V98,
                                ""),
                            "")
                            =0),
                        0,
                        GEOMEAN(IF(
                            ISNUMBER(M98:V98),
                            IF(
                                M$4:V$4=2,
                                M98:V98,
                                ""),
                            "")))
                )
            )
        )
    )
)</f>
        <v>2.1666666666666599</v>
      </c>
      <c r="I98" s="191" cm="1">
        <f t="array" ref="I98">IF(
    SUM(IF(
            ISNUMBER(
                IF(
                    $M$5:$V$5,
                    (M98:V98),
                    "")),
            1,
            0))
        =0,
    NA(),
    IF(
        Parameters!$D$15=1,
        IF(
            SUM(--(ISNUMBER(IF($M$5:$V$5=1,(M98:V98),""))))&gt;0,
            MAX(IF(
                ISNUMBER(M98:V98),
                IF(
                    M$5:V$5=1,
                    M98:V98,
                    ""),
                "")),
            MAX(IF(
                ISNUMBER(M98:V98),
                IF(
                    M$5:V$5=2,
                    M98:V98,
                    ""),
                ""))
        ),
        IF(
            Parameters!$D$16=1,
            IFERROR(
                AVERAGE(IF(
                    ISNUMBER(M98:V98),
                    IF(
                        M$5:V$5=1,
                        M98:V98,
                        ""),
                    "")),
                AVERAGE(IF(
                    ISNUMBER(M98:V98),
                    IF(
                        M$5:V$5=2,
                        M98:V98,
                        ""),
                    ""))
            ),
            IF(
                Parameters!$D$17=1,
                IFERROR(
                    IF(
                        OR(
                            IF(
                                ISNUMBER(M98:V98),
                                IF(
                                    M$5:V$5=1,
                                    M98:V98,
                                    ""),
                                "")
                            =0),
                        0,
                        GEOMEAN(IF(
                            ISNUMBER(M98:V98),
                            IF(
                                M$5:V$5=1,
                                M98:V98,
                                ""),
                            ""))
                    ),
                    IF(
                        OR(IF(
                            ISNUMBER(M98:V98),
                            IF(
                                M$5:V$5=2,
                                M98:V98,
                                ""),
                            "")
                            =0),
                        0,
                        GEOMEAN(IF(
                            ISNUMBER(M98:V98),
                            IF(
                                M$5:V$5=2,
                                M98:V98,
                                ""),
                            "")))
                )
            )
        )
    )
)</f>
        <v>0</v>
      </c>
      <c r="J98" s="242">
        <v>46281</v>
      </c>
      <c r="K98" s="242">
        <v>45719</v>
      </c>
      <c r="L98" s="91" t="s">
        <v>154</v>
      </c>
      <c r="M98" s="192">
        <v>2.1666666666666599</v>
      </c>
      <c r="N98" s="192" t="s">
        <v>409</v>
      </c>
      <c r="O98" s="192">
        <v>0</v>
      </c>
      <c r="P98" s="192">
        <v>0</v>
      </c>
      <c r="Q98" s="192">
        <v>0</v>
      </c>
      <c r="R98" s="192" t="s">
        <v>409</v>
      </c>
      <c r="S98" s="192">
        <v>2.2999999999999998</v>
      </c>
      <c r="T98" s="192" t="s">
        <v>409</v>
      </c>
      <c r="U98" s="192">
        <v>0</v>
      </c>
      <c r="V98" s="192" t="s">
        <v>409</v>
      </c>
      <c r="W98" s="192">
        <v>0</v>
      </c>
      <c r="X98" s="192" t="s">
        <v>409</v>
      </c>
      <c r="Y98" s="192"/>
      <c r="Z98" s="192"/>
      <c r="AA98" s="80"/>
      <c r="AB98" s="80"/>
      <c r="AC98" s="80"/>
    </row>
    <row r="99" spans="1:29" x14ac:dyDescent="0.2">
      <c r="A99" s="84">
        <v>92</v>
      </c>
      <c r="B99" s="84" t="str">
        <f ca="1"/>
        <v>Iran, Islamic Rep.</v>
      </c>
      <c r="C99" s="84" t="str">
        <f ca="1"/>
        <v>IRN</v>
      </c>
      <c r="D99" s="219" t="str">
        <f ca="1"/>
        <v>MEA           Middle East &amp; North Africa</v>
      </c>
      <c r="E99" s="219" t="str">
        <f ca="1"/>
        <v>IBRD</v>
      </c>
      <c r="F99" s="190" t="str">
        <f t="shared" ca="1" si="4"/>
        <v/>
      </c>
      <c r="G99" s="80">
        <f>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0</v>
      </c>
      <c r="H99" s="80" cm="1">
        <f t="array" ref="H99">IF(
    SUM(IF(
            ISNUMBER(
                IF(
                    $M$4:$V$4,
                    (M99:V99),
                    "")),
            1,
            0))
        =0,
    NA(),
    IF(
        Parameters!$D$15=1,
        IF(
            SUM(--(ISNUMBER(IF($M$4:$V$4=1,(M99:V99),""))))&gt;0,
            MAX(IF(
                ISNUMBER(M99:V99),
                IF(
                    M$4:V$4=1,
                    M99:V99,
                    ""),
                "")),
            MAX(IF(
                ISNUMBER(M99:V99),
                IF(
                    M$4:V$4=2,
                    M99:V99,
                    ""),
                ""))
        ),
        IF(
            Parameters!$D$16=1,
            IFERROR(
                AVERAGE(IF(
                    ISNUMBER(M99:V99),
                    IF(
                        M$4:V$4=1,
                        M99:V99,
                        ""),
                    "")),
                AVERAGE(IF(
                    ISNUMBER(M99:V99),
                    IF(
                        M$4:V$4=2,
                        M99:V99,
                        ""),
                    ""))
            ),
            IF(
                Parameters!$D$17=1,
                IFERROR(
                    IF(
                        OR(
                            IF(
                                ISNUMBER(M99:V99),
                                IF(
                                    M$4:V$4=1,
                                    M99:V99,
                                    ""),
                                "")
                            =0),
                        0,
                        GEOMEAN(IF(
                            ISNUMBER(M99:V99),
                            IF(
                                M$4:V$4=1,
                                M99:V99,
                                ""),
                            ""))
                    ),
                    IF(
                        OR(IF(
                            ISNUMBER(M99:V99),
                            IF(
                                M$4:V$4=2,
                                M99:V99,
                                ""),
                            "")
                            =0),
                        0,
                        GEOMEAN(IF(
                            ISNUMBER(M99:V99),
                            IF(
                                M$4:V$4=2,
                                M99:V99,
                                ""),
                            "")))
                )
            )
        )
    )
)</f>
        <v>9.5</v>
      </c>
      <c r="I99" s="191" cm="1">
        <f t="array" ref="I99">IF(
    SUM(IF(
            ISNUMBER(
                IF(
                    $M$5:$V$5,
                    (M99:V99),
                    "")),
            1,
            0))
        =0,
    NA(),
    IF(
        Parameters!$D$15=1,
        IF(
            SUM(--(ISNUMBER(IF($M$5:$V$5=1,(M99:V99),""))))&gt;0,
            MAX(IF(
                ISNUMBER(M99:V99),
                IF(
                    M$5:V$5=1,
                    M99:V99,
                    ""),
                "")),
            MAX(IF(
                ISNUMBER(M99:V99),
                IF(
                    M$5:V$5=2,
                    M99:V99,
                    ""),
                ""))
        ),
        IF(
            Parameters!$D$16=1,
            IFERROR(
                AVERAGE(IF(
                    ISNUMBER(M99:V99),
                    IF(
                        M$5:V$5=1,
                        M99:V99,
                        ""),
                    "")),
                AVERAGE(IF(
                    ISNUMBER(M99:V99),
                    IF(
                        M$5:V$5=2,
                        M99:V99,
                        ""),
                    ""))
            ),
            IF(
                Parameters!$D$17=1,
                IFERROR(
                    IF(
                        OR(
                            IF(
                                ISNUMBER(M99:V99),
                                IF(
                                    M$5:V$5=1,
                                    M99:V99,
                                    ""),
                                "")
                            =0),
                        0,
                        GEOMEAN(IF(
                            ISNUMBER(M99:V99),
                            IF(
                                M$5:V$5=1,
                                M99:V99,
                                ""),
                            ""))
                    ),
                    IF(
                        OR(IF(
                            ISNUMBER(M99:V99),
                            IF(
                                M$5:V$5=2,
                                M99:V99,
                                ""),
                            "")
                            =0),
                        0,
                        GEOMEAN(IF(
                            ISNUMBER(M99:V99),
                            IF(
                                M$5:V$5=2,
                                M99:V99,
                                ""),
                            "")))
                )
            )
        )
    )
)</f>
        <v>0</v>
      </c>
      <c r="J99" s="242">
        <v>45765</v>
      </c>
      <c r="K99" s="242">
        <v>45731</v>
      </c>
      <c r="L99" s="91" t="s">
        <v>155</v>
      </c>
      <c r="M99" s="192">
        <v>9.5</v>
      </c>
      <c r="N99" s="192" t="s">
        <v>409</v>
      </c>
      <c r="O99" s="192">
        <v>0</v>
      </c>
      <c r="P99" s="192">
        <v>0</v>
      </c>
      <c r="Q99" s="192">
        <v>0</v>
      </c>
      <c r="R99" s="192" t="s">
        <v>409</v>
      </c>
      <c r="S99" s="192">
        <v>6.7</v>
      </c>
      <c r="T99" s="192" t="s">
        <v>409</v>
      </c>
      <c r="U99" s="192">
        <v>0</v>
      </c>
      <c r="V99" s="192" t="s">
        <v>409</v>
      </c>
      <c r="W99" s="192">
        <v>0.26446280991735499</v>
      </c>
      <c r="X99" s="192" t="s">
        <v>409</v>
      </c>
      <c r="Y99" s="192"/>
      <c r="Z99" s="192"/>
      <c r="AA99" s="80"/>
      <c r="AB99" s="80"/>
      <c r="AC99" s="80"/>
    </row>
    <row r="100" spans="1:29" x14ac:dyDescent="0.2">
      <c r="A100" s="84">
        <v>93</v>
      </c>
      <c r="B100" s="84" t="str">
        <f ca="1"/>
        <v>Iraq</v>
      </c>
      <c r="C100" s="84" t="str">
        <f ca="1"/>
        <v>IRQ</v>
      </c>
      <c r="D100" s="219" t="str">
        <f ca="1"/>
        <v>MEA           Middle East &amp; North Africa</v>
      </c>
      <c r="E100" s="219" t="str">
        <f ca="1"/>
        <v>IBRD</v>
      </c>
      <c r="F100" s="190" t="str">
        <f t="shared" ca="1" si="4"/>
        <v/>
      </c>
      <c r="G100" s="80">
        <f>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0</v>
      </c>
      <c r="H100" s="80" cm="1">
        <f t="array" ref="H100">IF(
    SUM(IF(
            ISNUMBER(
                IF(
                    $M$4:$V$4,
                    (M100:V100),
                    "")),
            1,
            0))
        =0,
    NA(),
    IF(
        Parameters!$D$15=1,
        IF(
            SUM(--(ISNUMBER(IF($M$4:$V$4=1,(M100:V100),""))))&gt;0,
            MAX(IF(
                ISNUMBER(M100:V100),
                IF(
                    M$4:V$4=1,
                    M100:V100,
                    ""),
                "")),
            MAX(IF(
                ISNUMBER(M100:V100),
                IF(
                    M$4:V$4=2,
                    M100:V100,
                    ""),
                ""))
        ),
        IF(
            Parameters!$D$16=1,
            IFERROR(
                AVERAGE(IF(
                    ISNUMBER(M100:V100),
                    IF(
                        M$4:V$4=1,
                        M100:V100,
                        ""),
                    "")),
                AVERAGE(IF(
                    ISNUMBER(M100:V100),
                    IF(
                        M$4:V$4=2,
                        M100:V100,
                        ""),
                    ""))
            ),
            IF(
                Parameters!$D$17=1,
                IFERROR(
                    IF(
                        OR(
                            IF(
                                ISNUMBER(M100:V100),
                                IF(
                                    M$4:V$4=1,
                                    M100:V100,
                                    ""),
                                "")
                            =0),
                        0,
                        GEOMEAN(IF(
                            ISNUMBER(M100:V100),
                            IF(
                                M$4:V$4=1,
                                M100:V100,
                                ""),
                            ""))
                    ),
                    IF(
                        OR(IF(
                            ISNUMBER(M100:V100),
                            IF(
                                M$4:V$4=2,
                                M100:V100,
                                ""),
                            "")
                            =0),
                        0,
                        GEOMEAN(IF(
                            ISNUMBER(M100:V100),
                            IF(
                                M$4:V$4=2,
                                M100:V100,
                                ""),
                            "")))
                )
            )
        )
    )
)</f>
        <v>7.8333333333333304</v>
      </c>
      <c r="I100" s="191" cm="1">
        <f t="array" ref="I100">IF(
    SUM(IF(
            ISNUMBER(
                IF(
                    $M$5:$V$5,
                    (M100:V100),
                    "")),
            1,
            0))
        =0,
    NA(),
    IF(
        Parameters!$D$15=1,
        IF(
            SUM(--(ISNUMBER(IF($M$5:$V$5=1,(M100:V100),""))))&gt;0,
            MAX(IF(
                ISNUMBER(M100:V100),
                IF(
                    M$5:V$5=1,
                    M100:V100,
                    ""),
                "")),
            MAX(IF(
                ISNUMBER(M100:V100),
                IF(
                    M$5:V$5=2,
                    M100:V100,
                    ""),
                ""))
        ),
        IF(
            Parameters!$D$16=1,
            IFERROR(
                AVERAGE(IF(
                    ISNUMBER(M100:V100),
                    IF(
                        M$5:V$5=1,
                        M100:V100,
                        ""),
                    "")),
                AVERAGE(IF(
                    ISNUMBER(M100:V100),
                    IF(
                        M$5:V$5=2,
                        M100:V100,
                        ""),
                    ""))
            ),
            IF(
                Parameters!$D$17=1,
                IFERROR(
                    IF(
                        OR(
                            IF(
                                ISNUMBER(M100:V100),
                                IF(
                                    M$5:V$5=1,
                                    M100:V100,
                                    ""),
                                "")
                            =0),
                        0,
                        GEOMEAN(IF(
                            ISNUMBER(M100:V100),
                            IF(
                                M$5:V$5=1,
                                M100:V100,
                                ""),
                            ""))
                    ),
                    IF(
                        OR(IF(
                            ISNUMBER(M100:V100),
                            IF(
                                M$5:V$5=2,
                                M100:V100,
                                ""),
                            "")
                            =0),
                        0,
                        GEOMEAN(IF(
                            ISNUMBER(M100:V100),
                            IF(
                                M$5:V$5=2,
                                M100:V100,
                                ""),
                            "")))
                )
            )
        )
    )
)</f>
        <v>0</v>
      </c>
      <c r="J100" s="242">
        <v>46281</v>
      </c>
      <c r="K100" s="242">
        <v>45731</v>
      </c>
      <c r="L100" s="91" t="s">
        <v>157</v>
      </c>
      <c r="M100" s="192">
        <v>7.8333333333333304</v>
      </c>
      <c r="N100" s="192" t="s">
        <v>409</v>
      </c>
      <c r="O100" s="192">
        <v>0</v>
      </c>
      <c r="P100" s="192">
        <v>0</v>
      </c>
      <c r="Q100" s="192">
        <v>0</v>
      </c>
      <c r="R100" s="192" t="s">
        <v>409</v>
      </c>
      <c r="S100" s="192">
        <v>5.7</v>
      </c>
      <c r="T100" s="192" t="s">
        <v>409</v>
      </c>
      <c r="U100" s="192">
        <v>0</v>
      </c>
      <c r="V100" s="192" t="s">
        <v>409</v>
      </c>
      <c r="W100" s="192">
        <v>0</v>
      </c>
      <c r="X100" s="192" t="s">
        <v>409</v>
      </c>
      <c r="Y100" s="192"/>
      <c r="Z100" s="192"/>
      <c r="AA100" s="80"/>
      <c r="AB100" s="80"/>
      <c r="AC100" s="80"/>
    </row>
    <row r="101" spans="1:29" x14ac:dyDescent="0.2">
      <c r="A101" s="84">
        <v>94</v>
      </c>
      <c r="B101" s="84" t="str">
        <f ca="1"/>
        <v>Iceland</v>
      </c>
      <c r="C101" s="84" t="str">
        <f ca="1"/>
        <v>ISL</v>
      </c>
      <c r="D101" s="219" t="str">
        <f ca="1"/>
        <v>ECS           Europe &amp; Central Asia</v>
      </c>
      <c r="E101" s="219" t="str">
        <f ca="1"/>
        <v>NA</v>
      </c>
      <c r="F101" s="190" t="str">
        <f t="shared" ca="1" si="4"/>
        <v/>
      </c>
      <c r="G101" s="80">
        <f>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5</v>
      </c>
      <c r="H101" s="80" cm="1">
        <f t="array" ref="H101">IF(
    SUM(IF(
            ISNUMBER(
                IF(
                    $M$4:$V$4,
                    (M101:V101),
                    "")),
            1,
            0))
        =0,
    NA(),
    IF(
        Parameters!$D$15=1,
        IF(
            SUM(--(ISNUMBER(IF($M$4:$V$4=1,(M101:V101),""))))&gt;0,
            MAX(IF(
                ISNUMBER(M101:V101),
                IF(
                    M$4:V$4=1,
                    M101:V101,
                    ""),
                "")),
            MAX(IF(
                ISNUMBER(M101:V101),
                IF(
                    M$4:V$4=2,
                    M101:V101,
                    ""),
                ""))
        ),
        IF(
            Parameters!$D$16=1,
            IFERROR(
                AVERAGE(IF(
                    ISNUMBER(M101:V101),
                    IF(
                        M$4:V$4=1,
                        M101:V101,
                        ""),
                    "")),
                AVERAGE(IF(
                    ISNUMBER(M101:V101),
                    IF(
                        M$4:V$4=2,
                        M101:V101,
                        ""),
                    ""))
            ),
            IF(
                Parameters!$D$17=1,
                IFERROR(
                    IF(
                        OR(
                            IF(
                                ISNUMBER(M101:V101),
                                IF(
                                    M$4:V$4=1,
                                    M101:V101,
                                    ""),
                                "")
                            =0),
                        0,
                        GEOMEAN(IF(
                            ISNUMBER(M101:V101),
                            IF(
                                M$4:V$4=1,
                                M101:V101,
                                ""),
                            ""))
                    ),
                    IF(
                        OR(IF(
                            ISNUMBER(M101:V101),
                            IF(
                                M$4:V$4=2,
                                M101:V101,
                                ""),
                            "")
                            =0),
                        0,
                        GEOMEAN(IF(
                            ISNUMBER(M101:V101),
                            IF(
                                M$4:V$4=2,
                                M101:V101,
                                ""),
                            "")))
                )
            )
        )
    )
)</f>
        <v>2.5</v>
      </c>
      <c r="I101" s="191" cm="1">
        <f t="array" ref="I101">IF(
    SUM(IF(
            ISNUMBER(
                IF(
                    $M$5:$V$5,
                    (M101:V101),
                    "")),
            1,
            0))
        =0,
    NA(),
    IF(
        Parameters!$D$15=1,
        IF(
            SUM(--(ISNUMBER(IF($M$5:$V$5=1,(M101:V101),""))))&gt;0,
            MAX(IF(
                ISNUMBER(M101:V101),
                IF(
                    M$5:V$5=1,
                    M101:V101,
                    ""),
                "")),
            MAX(IF(
                ISNUMBER(M101:V101),
                IF(
                    M$5:V$5=2,
                    M101:V101,
                    ""),
                ""))
        ),
        IF(
            Parameters!$D$16=1,
            IFERROR(
                AVERAGE(IF(
                    ISNUMBER(M101:V101),
                    IF(
                        M$5:V$5=1,
                        M101:V101,
                        ""),
                    "")),
                AVERAGE(IF(
                    ISNUMBER(M101:V101),
                    IF(
                        M$5:V$5=2,
                        M101:V101,
                        ""),
                    ""))
            ),
            IF(
                Parameters!$D$17=1,
                IFERROR(
                    IF(
                        OR(
                            IF(
                                ISNUMBER(M101:V101),
                                IF(
                                    M$5:V$5=1,
                                    M101:V101,
                                    ""),
                                "")
                            =0),
                        0,
                        GEOMEAN(IF(
                            ISNUMBER(M101:V101),
                            IF(
                                M$5:V$5=1,
                                M101:V101,
                                ""),
                            ""))
                    ),
                    IF(
                        OR(IF(
                            ISNUMBER(M101:V101),
                            IF(
                                M$5:V$5=2,
                                M101:V101,
                                ""),
                            "")
                            =0),
                        0,
                        GEOMEAN(IF(
                            ISNUMBER(M101:V101),
                            IF(
                                M$5:V$5=2,
                                M101:V101,
                                ""),
                            "")))
                )
            )
        )
    )
)</f>
        <v>10</v>
      </c>
      <c r="J101" s="242">
        <v>46281</v>
      </c>
      <c r="K101" s="242">
        <v>45731</v>
      </c>
      <c r="L101" s="91" t="s">
        <v>159</v>
      </c>
      <c r="M101" s="192">
        <v>2.5</v>
      </c>
      <c r="N101" s="192" t="s">
        <v>409</v>
      </c>
      <c r="O101" s="192">
        <v>0</v>
      </c>
      <c r="P101" s="192">
        <v>0</v>
      </c>
      <c r="Q101" s="192">
        <v>10</v>
      </c>
      <c r="R101" s="192" t="s">
        <v>409</v>
      </c>
      <c r="S101" s="192">
        <v>2.5</v>
      </c>
      <c r="T101" s="192" t="s">
        <v>409</v>
      </c>
      <c r="U101" s="192">
        <v>0</v>
      </c>
      <c r="V101" s="192" t="s">
        <v>409</v>
      </c>
      <c r="W101" s="192">
        <v>0.66666666666666596</v>
      </c>
      <c r="X101" s="192" t="s">
        <v>409</v>
      </c>
      <c r="Y101" s="192"/>
      <c r="Z101" s="192"/>
      <c r="AA101" s="80"/>
      <c r="AB101" s="80"/>
      <c r="AC101" s="80"/>
    </row>
    <row r="102" spans="1:29" x14ac:dyDescent="0.2">
      <c r="A102" s="84">
        <v>95</v>
      </c>
      <c r="B102" s="84" t="str">
        <f ca="1"/>
        <v>Israel</v>
      </c>
      <c r="C102" s="84" t="str">
        <f ca="1"/>
        <v>ISR</v>
      </c>
      <c r="D102" s="219" t="str">
        <f ca="1"/>
        <v>MEA           Middle East &amp; North Africa</v>
      </c>
      <c r="E102" s="219" t="str">
        <f ca="1"/>
        <v>NA</v>
      </c>
      <c r="F102" s="190" t="str">
        <f t="shared" ca="1" si="4"/>
        <v/>
      </c>
      <c r="G102" s="80">
        <f>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0</v>
      </c>
      <c r="H102" s="80" cm="1">
        <f t="array" ref="H102">IF(
    SUM(IF(
            ISNUMBER(
                IF(
                    $M$4:$V$4,
                    (M102:V102),
                    "")),
            1,
            0))
        =0,
    NA(),
    IF(
        Parameters!$D$15=1,
        IF(
            SUM(--(ISNUMBER(IF($M$4:$V$4=1,(M102:V102),""))))&gt;0,
            MAX(IF(
                ISNUMBER(M102:V102),
                IF(
                    M$4:V$4=1,
                    M102:V102,
                    ""),
                "")),
            MAX(IF(
                ISNUMBER(M102:V102),
                IF(
                    M$4:V$4=2,
                    M102:V102,
                    ""),
                ""))
        ),
        IF(
            Parameters!$D$16=1,
            IFERROR(
                AVERAGE(IF(
                    ISNUMBER(M102:V102),
                    IF(
                        M$4:V$4=1,
                        M102:V102,
                        ""),
                    "")),
                AVERAGE(IF(
                    ISNUMBER(M102:V102),
                    IF(
                        M$4:V$4=2,
                        M102:V102,
                        ""),
                    ""))
            ),
            IF(
                Parameters!$D$17=1,
                IFERROR(
                    IF(
                        OR(
                            IF(
                                ISNUMBER(M102:V102),
                                IF(
                                    M$4:V$4=1,
                                    M102:V102,
                                    ""),
                                "")
                            =0),
                        0,
                        GEOMEAN(IF(
                            ISNUMBER(M102:V102),
                            IF(
                                M$4:V$4=1,
                                M102:V102,
                                ""),
                            ""))
                    ),
                    IF(
                        OR(IF(
                            ISNUMBER(M102:V102),
                            IF(
                                M$4:V$4=2,
                                M102:V102,
                                ""),
                            "")
                            =0),
                        0,
                        GEOMEAN(IF(
                            ISNUMBER(M102:V102),
                            IF(
                                M$4:V$4=2,
                                M102:V102,
                                ""),
                            "")))
                )
            )
        )
    )
)</f>
        <v>4.3333333333333304</v>
      </c>
      <c r="I102" s="191" cm="1">
        <f t="array" ref="I102">IF(
    SUM(IF(
            ISNUMBER(
                IF(
                    $M$5:$V$5,
                    (M102:V102),
                    "")),
            1,
            0))
        =0,
    NA(),
    IF(
        Parameters!$D$15=1,
        IF(
            SUM(--(ISNUMBER(IF($M$5:$V$5=1,(M102:V102),""))))&gt;0,
            MAX(IF(
                ISNUMBER(M102:V102),
                IF(
                    M$5:V$5=1,
                    M102:V102,
                    ""),
                "")),
            MAX(IF(
                ISNUMBER(M102:V102),
                IF(
                    M$5:V$5=2,
                    M102:V102,
                    ""),
                ""))
        ),
        IF(
            Parameters!$D$16=1,
            IFERROR(
                AVERAGE(IF(
                    ISNUMBER(M102:V102),
                    IF(
                        M$5:V$5=1,
                        M102:V102,
                        ""),
                    "")),
                AVERAGE(IF(
                    ISNUMBER(M102:V102),
                    IF(
                        M$5:V$5=2,
                        M102:V102,
                        ""),
                    ""))
            ),
            IF(
                Parameters!$D$17=1,
                IFERROR(
                    IF(
                        OR(
                            IF(
                                ISNUMBER(M102:V102),
                                IF(
                                    M$5:V$5=1,
                                    M102:V102,
                                    ""),
                                "")
                            =0),
                        0,
                        GEOMEAN(IF(
                            ISNUMBER(M102:V102),
                            IF(
                                M$5:V$5=1,
                                M102:V102,
                                ""),
                            ""))
                    ),
                    IF(
                        OR(IF(
                            ISNUMBER(M102:V102),
                            IF(
                                M$5:V$5=2,
                                M102:V102,
                                ""),
                            "")
                            =0),
                        0,
                        GEOMEAN(IF(
                            ISNUMBER(M102:V102),
                            IF(
                                M$5:V$5=2,
                                M102:V102,
                                ""),
                            "")))
                )
            )
        )
    )
)</f>
        <v>0</v>
      </c>
      <c r="J102" s="242">
        <v>46281</v>
      </c>
      <c r="K102" s="242">
        <v>45719</v>
      </c>
      <c r="L102" s="91" t="s">
        <v>161</v>
      </c>
      <c r="M102" s="192">
        <v>4.3333333333333304</v>
      </c>
      <c r="N102" s="192" t="s">
        <v>409</v>
      </c>
      <c r="O102" s="192">
        <v>0</v>
      </c>
      <c r="P102" s="192">
        <v>0</v>
      </c>
      <c r="Q102" s="192">
        <v>0</v>
      </c>
      <c r="R102" s="192" t="s">
        <v>409</v>
      </c>
      <c r="S102" s="192">
        <v>3.6</v>
      </c>
      <c r="T102" s="192" t="s">
        <v>409</v>
      </c>
      <c r="U102" s="192">
        <v>0</v>
      </c>
      <c r="V102" s="192" t="s">
        <v>409</v>
      </c>
      <c r="W102" s="192">
        <v>0</v>
      </c>
      <c r="X102" s="192" t="s">
        <v>409</v>
      </c>
      <c r="Y102" s="192"/>
      <c r="Z102" s="192"/>
      <c r="AA102" s="80"/>
      <c r="AB102" s="80"/>
      <c r="AC102" s="80"/>
    </row>
    <row r="103" spans="1:29" x14ac:dyDescent="0.2">
      <c r="A103" s="84">
        <v>96</v>
      </c>
      <c r="B103" s="84" t="str">
        <f ca="1"/>
        <v>Italy</v>
      </c>
      <c r="C103" s="84" t="str">
        <f ca="1"/>
        <v>ITA</v>
      </c>
      <c r="D103" s="219" t="str">
        <f ca="1"/>
        <v>ECS           Europe &amp; Central Asia</v>
      </c>
      <c r="E103" s="219" t="str">
        <f ca="1"/>
        <v>NA</v>
      </c>
      <c r="F103" s="190" t="str">
        <f t="shared" ca="1" si="4"/>
        <v/>
      </c>
      <c r="G103" s="80">
        <f>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$M$4:$V$4,
                    (M103:V103),
                    "")),
            1,
            0))
        =0,
    NA(),
    IF(
        Parameters!$D$15=1,
        IF(
            SUM(--(ISNUMBER(IF($M$4:$V$4=1,(M103:V103),""))))&gt;0,
            MAX(IF(
                ISNUMBER(M103:V103),
                IF(
                    M$4:V$4=1,
                    M103:V103,
                    ""),
                "")),
            MAX(IF(
                ISNUMBER(M103:V103),
                IF(
                    M$4:V$4=2,
                    M103:V103,
                    ""),
                ""))
        ),
        IF(
            Parameters!$D$16=1,
            IFERROR(
                AVERAGE(IF(
                    ISNUMBER(M103:V103),
                    IF(
                        M$4:V$4=1,
                        M103:V103,
                        ""),
                    "")),
                AVERAGE(IF(
                    ISNUMBER(M103:V103),
                    IF(
                        M$4:V$4=2,
                        M103:V103,
                        ""),
                    ""))
            ),
            IF(
                Parameters!$D$17=1,
                IFERROR(
                    IF(
                        OR(
                            IF(
                                ISNUMBER(M103:V103),
                                IF(
                                    M$4:V$4=1,
                                    M103:V103,
                                    ""),
                                "")
                            =0),
                        0,
                        GEOMEAN(IF(
                            ISNUMBER(M103:V103),
                            IF(
                                M$4:V$4=1,
                                M103:V103,
                                ""),
                            ""))
                    ),
                    IF(
                        OR(IF(
                            ISNUMBER(M103:V103),
                            IF(
                                M$4:V$4=2,
                                M103:V103,
                                ""),
                            "")
                            =0),
                        0,
                        GEOMEAN(IF(
                            ISNUMBER(M103:V103),
                            IF(
                                M$4:V$4=2,
                                M103:V103,
                                ""),
                            "")))
                )
            )
        )
    )
)</f>
        <v>6.6666666666666599</v>
      </c>
      <c r="I103" s="191" cm="1">
        <f t="array" ref="I103">IF(
    SUM(IF(
            ISNUMBER(
                IF(
                    $M$5:$V$5,
                    (M103:V103),
                    "")),
            1,
            0))
        =0,
    NA(),
    IF(
        Parameters!$D$15=1,
        IF(
            SUM(--(ISNUMBER(IF($M$5:$V$5=1,(M103:V103),""))))&gt;0,
            MAX(IF(
                ISNUMBER(M103:V103),
                IF(
                    M$5:V$5=1,
                    M103:V103,
                    ""),
                "")),
            MAX(IF(
                ISNUMBER(M103:V103),
                IF(
                    M$5:V$5=2,
                    M103:V103,
                    ""),
                ""))
        ),
        IF(
            Parameters!$D$16=1,
            IFERROR(
                AVERAGE(IF(
                    ISNUMBER(M103:V103),
                    IF(
                        M$5:V$5=1,
                        M103:V103,
                        ""),
                    "")),
                AVERAGE(IF(
                    ISNUMBER(M103:V103),
                    IF(
                        M$5:V$5=2,
                        M103:V103,
                        ""),
                    ""))
            ),
            IF(
                Parameters!$D$17=1,
                IFERROR(
                    IF(
                        OR(
                            IF(
                                ISNUMBER(M103:V103),
                                IF(
                                    M$5:V$5=1,
                                    M103:V103,
                                    ""),
                                "")
                            =0),
                        0,
                        GEOMEAN(IF(
                            ISNUMBER(M103:V103),
                            IF(
                                M$5:V$5=1,
                                M103:V103,
                                ""),
                            ""))
                    ),
                    IF(
                        OR(IF(
                            ISNUMBER(M103:V103),
                            IF(
                                M$5:V$5=2,
                                M103:V103,
                                ""),
                            "")
                            =0),
                        0,
                        GEOMEAN(IF(
                            ISNUMBER(M103:V103),
                            IF(
                                M$5:V$5=2,
                                M103:V103,
                                ""),
                            "")))
                )
            )
        )
    )
)</f>
        <v>0</v>
      </c>
      <c r="J103" s="242">
        <v>45190</v>
      </c>
      <c r="K103" s="242">
        <v>45641</v>
      </c>
      <c r="L103" s="91" t="s">
        <v>163</v>
      </c>
      <c r="M103" s="192">
        <v>6.6666666666666599</v>
      </c>
      <c r="N103" s="192" t="s">
        <v>409</v>
      </c>
      <c r="O103" s="192">
        <v>0</v>
      </c>
      <c r="P103" s="192">
        <v>0</v>
      </c>
      <c r="Q103" s="192">
        <v>0</v>
      </c>
      <c r="R103" s="192" t="s">
        <v>409</v>
      </c>
      <c r="S103" s="192">
        <v>5</v>
      </c>
      <c r="T103" s="192" t="s">
        <v>409</v>
      </c>
      <c r="U103" s="192">
        <v>0</v>
      </c>
      <c r="V103" s="192" t="s">
        <v>409</v>
      </c>
      <c r="W103" s="192">
        <v>0</v>
      </c>
      <c r="X103" s="192" t="s">
        <v>409</v>
      </c>
      <c r="Y103" s="192"/>
      <c r="Z103" s="192"/>
      <c r="AA103" s="80"/>
      <c r="AB103" s="80"/>
      <c r="AC103" s="80"/>
    </row>
    <row r="104" spans="1:29" x14ac:dyDescent="0.2">
      <c r="A104" s="84">
        <v>97</v>
      </c>
      <c r="B104" s="84" t="str">
        <f ca="1"/>
        <v>Jamaica</v>
      </c>
      <c r="C104" s="84" t="str">
        <f ca="1"/>
        <v>JAM</v>
      </c>
      <c r="D104" s="219" t="str">
        <f ca="1"/>
        <v>LCN           Latin America &amp; Caribbean</v>
      </c>
      <c r="E104" s="219" t="str">
        <f ca="1"/>
        <v>IBRD</v>
      </c>
      <c r="F104" s="190" t="str">
        <f t="shared" ca="1" si="4"/>
        <v/>
      </c>
      <c r="G104" s="80">
        <f>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8.266397845091495</v>
      </c>
      <c r="H104" s="80" cm="1">
        <f t="array" ref="H104">IF(
    SUM(IF(
            ISNUMBER(
                IF(
                    $M$4:$V$4,
                    (M104:V104),
                    "")),
            1,
            0))
        =0,
    NA(),
    IF(
        Parameters!$D$15=1,
        IF(
            SUM(--(ISNUMBER(IF($M$4:$V$4=1,(M104:V104),""))))&gt;0,
            MAX(IF(
                ISNUMBER(M104:V104),
                IF(
                    M$4:V$4=1,
                    M104:V104,
                    ""),
                "")),
            MAX(IF(
                ISNUMBER(M104:V104),
                IF(
                    M$4:V$4=2,
                    M104:V104,
                    ""),
                ""))
        ),
        IF(
            Parameters!$D$16=1,
            IFERROR(
                AVERAGE(IF(
                    ISNUMBER(M104:V104),
                    IF(
                        M$4:V$4=1,
                        M104:V104,
                        ""),
                    "")),
                AVERAGE(IF(
                    ISNUMBER(M104:V104),
                    IF(
                        M$4:V$4=2,
                        M104:V104,
                        ""),
                    ""))
            ),
            IF(
                Parameters!$D$17=1,
                IFERROR(
                    IF(
                        OR(
                            IF(
                                ISNUMBER(M104:V104),
                                IF(
                                    M$4:V$4=1,
                                    M104:V104,
                                    ""),
                                "")
                            =0),
                        0,
                        GEOMEAN(IF(
                            ISNUMBER(M104:V104),
                            IF(
                                M$4:V$4=1,
                                M104:V104,
                                ""),
                            ""))
                    ),
                    IF(
                        OR(IF(
                            ISNUMBER(M104:V104),
                            IF(
                                M$4:V$4=2,
                                M104:V104,
                                ""),
                            "")
                            =0),
                        0,
                        GEOMEAN(IF(
                            ISNUMBER(M104:V104),
                            IF(
                                M$4:V$4=2,
                                M104:V104,
                                ""),
                            "")))
                )
            )
        )
    )
)</f>
        <v>6.8333333333333304</v>
      </c>
      <c r="I104" s="191" cm="1">
        <f t="array" ref="I104">IF(
    SUM(IF(
            ISNUMBER(
                IF(
                    $M$5:$V$5,
                    (M104:V104),
                    "")),
            1,
            0))
        =0,
    NA(),
    IF(
        Parameters!$D$15=1,
        IF(
            SUM(--(ISNUMBER(IF($M$5:$V$5=1,(M104:V104),""))))&gt;0,
            MAX(IF(
                ISNUMBER(M104:V104),
                IF(
                    M$5:V$5=1,
                    M104:V104,
                    ""),
                "")),
            MAX(IF(
                ISNUMBER(M104:V104),
                IF(
                    M$5:V$5=2,
                    M104:V104,
                    ""),
                ""))
        ),
        IF(
            Parameters!$D$16=1,
            IFERROR(
                AVERAGE(IF(
                    ISNUMBER(M104:V104),
                    IF(
                        M$5:V$5=1,
                        M104:V104,
                        ""),
                    "")),
                AVERAGE(IF(
                    ISNUMBER(M104:V104),
                    IF(
                        M$5:V$5=2,
                        M104:V104,
                        ""),
                    ""))
            ),
            IF(
                Parameters!$D$17=1,
                IFERROR(
                    IF(
                        OR(
                            IF(
                                ISNUMBER(M104:V104),
                                IF(
                                    M$5:V$5=1,
                                    M104:V104,
                                    ""),
                                "")
                            =0),
                        0,
                        GEOMEAN(IF(
                            ISNUMBER(M104:V104),
                            IF(
                                M$5:V$5=1,
                                M104:V104,
                                ""),
                            ""))
                    ),
                    IF(
                        OR(IF(
                            ISNUMBER(M104:V104),
                            IF(
                                M$5:V$5=2,
                                M104:V104,
                                ""),
                            "")
                            =0),
                        0,
                        GEOMEAN(IF(
                            ISNUMBER(M104:V104),
                            IF(
                                M$5:V$5=2,
                                M104:V104,
                                ""),
                            "")))
                )
            )
        )
    )
)</f>
        <v>10</v>
      </c>
      <c r="J104" s="242">
        <v>46281</v>
      </c>
      <c r="K104" s="242">
        <v>46281</v>
      </c>
      <c r="L104" s="91" t="s">
        <v>165</v>
      </c>
      <c r="M104" s="192">
        <v>6.8333333333333304</v>
      </c>
      <c r="N104" s="192" t="s">
        <v>409</v>
      </c>
      <c r="O104" s="192">
        <v>0</v>
      </c>
      <c r="P104" s="192">
        <v>10</v>
      </c>
      <c r="Q104" s="192">
        <v>0</v>
      </c>
      <c r="R104" s="192" t="s">
        <v>409</v>
      </c>
      <c r="S104" s="192">
        <v>5.0999999999999996</v>
      </c>
      <c r="T104" s="192" t="s">
        <v>409</v>
      </c>
      <c r="U104" s="192">
        <v>0</v>
      </c>
      <c r="V104" s="192" t="s">
        <v>833</v>
      </c>
      <c r="W104" s="192">
        <v>0</v>
      </c>
      <c r="X104" s="192" t="s">
        <v>409</v>
      </c>
      <c r="Y104" s="192"/>
      <c r="Z104" s="192"/>
      <c r="AA104" s="80"/>
      <c r="AB104" s="80"/>
      <c r="AC104" s="80"/>
    </row>
    <row r="105" spans="1:29" x14ac:dyDescent="0.2">
      <c r="A105" s="84">
        <v>98</v>
      </c>
      <c r="B105" s="84" t="str">
        <f ca="1"/>
        <v>Jordan</v>
      </c>
      <c r="C105" s="84" t="str">
        <f ca="1"/>
        <v>JOR</v>
      </c>
      <c r="D105" s="219" t="str">
        <f ca="1"/>
        <v>MEA           Middle East &amp; North Africa</v>
      </c>
      <c r="E105" s="219" t="str">
        <f ca="1"/>
        <v>IBRD</v>
      </c>
      <c r="F105" s="190" t="str">
        <f t="shared" ca="1" si="4"/>
        <v/>
      </c>
      <c r="G105" s="80">
        <f>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0</v>
      </c>
      <c r="H105" s="80" cm="1">
        <f t="array" ref="H105">IF(
    SUM(IF(
            ISNUMBER(
                IF(
                    $M$4:$V$4,
                    (M105:V105),
                    "")),
            1,
            0))
        =0,
    NA(),
    IF(
        Parameters!$D$15=1,
        IF(
            SUM(--(ISNUMBER(IF($M$4:$V$4=1,(M105:V105),""))))&gt;0,
            MAX(IF(
                ISNUMBER(M105:V105),
                IF(
                    M$4:V$4=1,
                    M105:V105,
                    ""),
                "")),
            MAX(IF(
                ISNUMBER(M105:V105),
                IF(
                    M$4:V$4=2,
                    M105:V105,
                    ""),
                ""))
        ),
        IF(
            Parameters!$D$16=1,
            IFERROR(
                AVERAGE(IF(
                    ISNUMBER(M105:V105),
                    IF(
                        M$4:V$4=1,
                        M105:V105,
                        ""),
                    "")),
                AVERAGE(IF(
                    ISNUMBER(M105:V105),
                    IF(
                        M$4:V$4=2,
                        M105:V105,
                        ""),
                    ""))
            ),
            IF(
                Parameters!$D$17=1,
                IFERROR(
                    IF(
                        OR(
                            IF(
                                ISNUMBER(M105:V105),
                                IF(
                                    M$4:V$4=1,
                                    M105:V105,
                                    ""),
                                "")
                            =0),
                        0,
                        GEOMEAN(IF(
                            ISNUMBER(M105:V105),
                            IF(
                                M$4:V$4=1,
                                M105:V105,
                                ""),
                            ""))
                    ),
                    IF(
                        OR(IF(
                            ISNUMBER(M105:V105),
                            IF(
                                M$4:V$4=2,
                                M105:V105,
                                ""),
                            "")
                            =0),
                        0,
                        GEOMEAN(IF(
                            ISNUMBER(M105:V105),
                            IF(
                                M$4:V$4=2,
                                M105:V105,
                                ""),
                            "")))
                )
            )
        )
    )
)</f>
        <v>4</v>
      </c>
      <c r="I105" s="191" cm="1">
        <f t="array" ref="I105">IF(
    SUM(IF(
            ISNUMBER(
                IF(
                    $M$5:$V$5,
                    (M105:V105),
                    "")),
            1,
            0))
        =0,
    NA(),
    IF(
        Parameters!$D$15=1,
        IF(
            SUM(--(ISNUMBER(IF($M$5:$V$5=1,(M105:V105),""))))&gt;0,
            MAX(IF(
                ISNUMBER(M105:V105),
                IF(
                    M$5:V$5=1,
                    M105:V105,
                    ""),
                "")),
            MAX(IF(
                ISNUMBER(M105:V105),
                IF(
                    M$5:V$5=2,
                    M105:V105,
                    ""),
                ""))
        ),
        IF(
            Parameters!$D$16=1,
            IFERROR(
                AVERAGE(IF(
                    ISNUMBER(M105:V105),
                    IF(
                        M$5:V$5=1,
                        M105:V105,
                        ""),
                    "")),
                AVERAGE(IF(
                    ISNUMBER(M105:V105),
                    IF(
                        M$5:V$5=2,
                        M105:V105,
                        ""),
                    ""))
            ),
            IF(
                Parameters!$D$17=1,
                IFERROR(
                    IF(
                        OR(
                            IF(
                                ISNUMBER(M105:V105),
                                IF(
                                    M$5:V$5=1,
                                    M105:V105,
                                    ""),
                                "")
                            =0),
                        0,
                        GEOMEAN(IF(
                            ISNUMBER(M105:V105),
                            IF(
                                M$5:V$5=1,
                                M105:V105,
                                ""),
                            ""))
                    ),
                    IF(
                        OR(IF(
                            ISNUMBER(M105:V105),
                            IF(
                                M$5:V$5=2,
                                M105:V105,
                                ""),
                            "")
                            =0),
                        0,
                        GEOMEAN(IF(
                            ISNUMBER(M105:V105),
                            IF(
                                M$5:V$5=2,
                                M105:V105,
                                ""),
                            "")))
                )
            )
        )
    )
)</f>
        <v>0</v>
      </c>
      <c r="J105" s="242">
        <v>46281</v>
      </c>
      <c r="K105" s="242">
        <v>45719</v>
      </c>
      <c r="L105" s="91" t="s">
        <v>167</v>
      </c>
      <c r="M105" s="192">
        <v>4</v>
      </c>
      <c r="N105" s="192" t="s">
        <v>409</v>
      </c>
      <c r="O105" s="192">
        <v>0</v>
      </c>
      <c r="P105" s="192">
        <v>0</v>
      </c>
      <c r="Q105" s="192">
        <v>0</v>
      </c>
      <c r="R105" s="192" t="s">
        <v>409</v>
      </c>
      <c r="S105" s="192">
        <v>3.4</v>
      </c>
      <c r="T105" s="192" t="s">
        <v>409</v>
      </c>
      <c r="U105" s="192">
        <v>0</v>
      </c>
      <c r="V105" s="192" t="s">
        <v>409</v>
      </c>
      <c r="W105" s="192">
        <v>0</v>
      </c>
      <c r="X105" s="192" t="s">
        <v>409</v>
      </c>
      <c r="Y105" s="192"/>
      <c r="Z105" s="192"/>
      <c r="AA105" s="80"/>
      <c r="AB105" s="80"/>
      <c r="AC105" s="80"/>
    </row>
    <row r="106" spans="1:29" x14ac:dyDescent="0.2">
      <c r="A106" s="84">
        <v>99</v>
      </c>
      <c r="B106" s="84" t="str">
        <f ca="1"/>
        <v>Japan</v>
      </c>
      <c r="C106" s="84" t="str">
        <f ca="1"/>
        <v>JPN</v>
      </c>
      <c r="D106" s="219" t="str">
        <f ca="1"/>
        <v>EAS           East Asia &amp; Pacific</v>
      </c>
      <c r="E106" s="219" t="str">
        <f ca="1"/>
        <v>NA</v>
      </c>
      <c r="F106" s="190" t="str">
        <f t="shared" ca="1" si="4"/>
        <v/>
      </c>
      <c r="G106" s="80">
        <f>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10</v>
      </c>
      <c r="H106" s="80" cm="1">
        <f t="array" ref="H106">IF(
    SUM(IF(
            ISNUMBER(
                IF(
                    $M$4:$V$4,
                    (M106:V106),
                    "")),
            1,
            0))
        =0,
    NA(),
    IF(
        Parameters!$D$15=1,
        IF(
            SUM(--(ISNUMBER(IF($M$4:$V$4=1,(M106:V106),""))))&gt;0,
            MAX(IF(
                ISNUMBER(M106:V106),
                IF(
                    M$4:V$4=1,
                    M106:V106,
                    ""),
                "")),
            MAX(IF(
                ISNUMBER(M106:V106),
                IF(
                    M$4:V$4=2,
                    M106:V106,
                    ""),
                ""))
        ),
        IF(
            Parameters!$D$16=1,
            IFERROR(
                AVERAGE(IF(
                    ISNUMBER(M106:V106),
                    IF(
                        M$4:V$4=1,
                        M106:V106,
                        ""),
                    "")),
                AVERAGE(IF(
                    ISNUMBER(M106:V106),
                    IF(
                        M$4:V$4=2,
                        M106:V106,
                        ""),
                    ""))
            ),
            IF(
                Parameters!$D$17=1,
                IFERROR(
                    IF(
                        OR(
                            IF(
                                ISNUMBER(M106:V106),
                                IF(
                                    M$4:V$4=1,
                                    M106:V106,
                                    ""),
                                "")
                            =0),
                        0,
                        GEOMEAN(IF(
                            ISNUMBER(M106:V106),
                            IF(
                                M$4:V$4=1,
                                M106:V106,
                                ""),
                            ""))
                    ),
                    IF(
                        OR(IF(
                            ISNUMBER(M106:V106),
                            IF(
                                M$4:V$4=2,
                                M106:V106,
                                ""),
                            "")
                            =0),
                        0,
                        GEOMEAN(IF(
                            ISNUMBER(M106:V106),
                            IF(
                                M$4:V$4=2,
                                M106:V106,
                                ""),
                            "")))
                )
            )
        )
    )
)</f>
        <v>10</v>
      </c>
      <c r="I106" s="191" cm="1">
        <f t="array" ref="I106">IF(
    SUM(IF(
            ISNUMBER(
                IF(
                    $M$5:$V$5,
                    (M106:V106),
                    "")),
            1,
            0))
        =0,
    NA(),
    IF(
        Parameters!$D$15=1,
        IF(
            SUM(--(ISNUMBER(IF($M$5:$V$5=1,(M106:V106),""))))&gt;0,
            MAX(IF(
                ISNUMBER(M106:V106),
                IF(
                    M$5:V$5=1,
                    M106:V106,
                    ""),
                "")),
            MAX(IF(
                ISNUMBER(M106:V106),
                IF(
                    M$5:V$5=2,
                    M106:V106,
                    ""),
                ""))
        ),
        IF(
            Parameters!$D$16=1,
            IFERROR(
                AVERAGE(IF(
                    ISNUMBER(M106:V106),
                    IF(
                        M$5:V$5=1,
                        M106:V106,
                        ""),
                    "")),
                AVERAGE(IF(
                    ISNUMBER(M106:V106),
                    IF(
                        M$5:V$5=2,
                        M106:V106,
                        ""),
                    ""))
            ),
            IF(
                Parameters!$D$17=1,
                IFERROR(
                    IF(
                        OR(
                            IF(
                                ISNUMBER(M106:V106),
                                IF(
                                    M$5:V$5=1,
                                    M106:V106,
                                    ""),
                                "")
                            =0),
                        0,
                        GEOMEAN(IF(
                            ISNUMBER(M106:V106),
                            IF(
                                M$5:V$5=1,
                                M106:V106,
                                ""),
                            ""))
                    ),
                    IF(
                        OR(IF(
                            ISNUMBER(M106:V106),
                            IF(
                                M$5:V$5=2,
                                M106:V106,
                                ""),
                            "")
                            =0),
                        0,
                        GEOMEAN(IF(
                            ISNUMBER(M106:V106),
                            IF(
                                M$5:V$5=2,
                                M106:V106,
                                ""),
                            "")))
                )
            )
        )
    )
)</f>
        <v>10</v>
      </c>
      <c r="J106" s="242">
        <v>45190</v>
      </c>
      <c r="K106" s="242">
        <v>46281</v>
      </c>
      <c r="L106" s="91" t="s">
        <v>169</v>
      </c>
      <c r="M106" s="192">
        <v>10</v>
      </c>
      <c r="N106" s="192">
        <v>10</v>
      </c>
      <c r="O106" s="192">
        <v>0</v>
      </c>
      <c r="P106" s="192">
        <v>0</v>
      </c>
      <c r="Q106" s="192">
        <v>0</v>
      </c>
      <c r="R106" s="192" t="s">
        <v>409</v>
      </c>
      <c r="S106" s="192">
        <v>8.3000000000000007</v>
      </c>
      <c r="T106" s="192" t="s">
        <v>834</v>
      </c>
      <c r="U106" s="192">
        <v>0</v>
      </c>
      <c r="V106" s="192" t="s">
        <v>409</v>
      </c>
      <c r="W106" s="192">
        <v>0</v>
      </c>
      <c r="X106" s="192" t="s">
        <v>409</v>
      </c>
      <c r="Y106" s="192"/>
      <c r="Z106" s="192"/>
      <c r="AA106" s="80"/>
      <c r="AB106" s="80"/>
      <c r="AC106" s="80"/>
    </row>
    <row r="107" spans="1:29" x14ac:dyDescent="0.2">
      <c r="A107" s="84">
        <v>100</v>
      </c>
      <c r="B107" s="84" t="str">
        <f ca="1"/>
        <v>Kazakhstan</v>
      </c>
      <c r="C107" s="84" t="str">
        <f ca="1"/>
        <v>KAZ</v>
      </c>
      <c r="D107" s="219" t="str">
        <f ca="1"/>
        <v>ECS           Europe &amp; Central Asia</v>
      </c>
      <c r="E107" s="219" t="str">
        <f ca="1"/>
        <v>IBRD</v>
      </c>
      <c r="F107" s="190" t="str">
        <f t="shared" ca="1" si="4"/>
        <v/>
      </c>
      <c r="G107" s="80">
        <f>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0</v>
      </c>
      <c r="H107" s="80" cm="1">
        <f t="array" ref="H107">IF(
    SUM(IF(
            ISNUMBER(
                IF(
                    $M$4:$V$4,
                    (M107:V107),
                    "")),
            1,
            0))
        =0,
    NA(),
    IF(
        Parameters!$D$15=1,
        IF(
            SUM(--(ISNUMBER(IF($M$4:$V$4=1,(M107:V107),""))))&gt;0,
            MAX(IF(
                ISNUMBER(M107:V107),
                IF(
                    M$4:V$4=1,
                    M107:V107,
                    ""),
                "")),
            MAX(IF(
                ISNUMBER(M107:V107),
                IF(
                    M$4:V$4=2,
                    M107:V107,
                    ""),
                ""))
        ),
        IF(
            Parameters!$D$16=1,
            IFERROR(
                AVERAGE(IF(
                    ISNUMBER(M107:V107),
                    IF(
                        M$4:V$4=1,
                        M107:V107,
                        ""),
                    "")),
                AVERAGE(IF(
                    ISNUMBER(M107:V107),
                    IF(
                        M$4:V$4=2,
                        M107:V107,
                        ""),
                    ""))
            ),
            IF(
                Parameters!$D$17=1,
                IFERROR(
                    IF(
                        OR(
                            IF(
                                ISNUMBER(M107:V107),
                                IF(
                                    M$4:V$4=1,
                                    M107:V107,
                                    ""),
                                "")
                            =0),
                        0,
                        GEOMEAN(IF(
                            ISNUMBER(M107:V107),
                            IF(
                                M$4:V$4=1,
                                M107:V107,
                                ""),
                            ""))
                    ),
                    IF(
                        OR(IF(
                            ISNUMBER(M107:V107),
                            IF(
                                M$4:V$4=2,
                                M107:V107,
                                ""),
                            "")
                            =0),
                        0,
                        GEOMEAN(IF(
                            ISNUMBER(M107:V107),
                            IF(
                                M$4:V$4=2,
                                M107:V107,
                                ""),
                            "")))
                )
            )
        )
    )
)</f>
        <v>4.8333333333333304</v>
      </c>
      <c r="I107" s="191" cm="1">
        <f t="array" ref="I107">IF(
    SUM(IF(
            ISNUMBER(
                IF(
                    $M$5:$V$5,
                    (M107:V107),
                    "")),
            1,
            0))
        =0,
    NA(),
    IF(
        Parameters!$D$15=1,
        IF(
            SUM(--(ISNUMBER(IF($M$5:$V$5=1,(M107:V107),""))))&gt;0,
            MAX(IF(
                ISNUMBER(M107:V107),
                IF(
                    M$5:V$5=1,
                    M107:V107,
                    ""),
                "")),
            MAX(IF(
                ISNUMBER(M107:V107),
                IF(
                    M$5:V$5=2,
                    M107:V107,
                    ""),
                ""))
        ),
        IF(
            Parameters!$D$16=1,
            IFERROR(
                AVERAGE(IF(
                    ISNUMBER(M107:V107),
                    IF(
                        M$5:V$5=1,
                        M107:V107,
                        ""),
                    "")),
                AVERAGE(IF(
                    ISNUMBER(M107:V107),
                    IF(
                        M$5:V$5=2,
                        M107:V107,
                        ""),
                    ""))
            ),
            IF(
                Parameters!$D$17=1,
                IFERROR(
                    IF(
                        OR(
                            IF(
                                ISNUMBER(M107:V107),
                                IF(
                                    M$5:V$5=1,
                                    M107:V107,
                                    ""),
                                "")
                            =0),
                        0,
                        GEOMEAN(IF(
                            ISNUMBER(M107:V107),
                            IF(
                                M$5:V$5=1,
                                M107:V107,
                                ""),
                            ""))
                    ),
                    IF(
                        OR(IF(
                            ISNUMBER(M107:V107),
                            IF(
                                M$5:V$5=2,
                                M107:V107,
                                ""),
                            "")
                            =0),
                        0,
                        GEOMEAN(IF(
                            ISNUMBER(M107:V107),
                            IF(
                                M$5:V$5=2,
                                M107:V107,
                                ""),
                            "")))
                )
            )
        )
    )
)</f>
        <v>0</v>
      </c>
      <c r="J107" s="242">
        <v>45765</v>
      </c>
      <c r="K107" s="242">
        <v>45214</v>
      </c>
      <c r="L107" s="91" t="s">
        <v>171</v>
      </c>
      <c r="M107" s="192">
        <v>4.8333333333333304</v>
      </c>
      <c r="N107" s="192" t="s">
        <v>409</v>
      </c>
      <c r="O107" s="192">
        <v>0</v>
      </c>
      <c r="P107" s="192">
        <v>0</v>
      </c>
      <c r="Q107" s="192">
        <v>0</v>
      </c>
      <c r="R107" s="192" t="s">
        <v>409</v>
      </c>
      <c r="S107" s="192">
        <v>3.9</v>
      </c>
      <c r="T107" s="192" t="s">
        <v>409</v>
      </c>
      <c r="U107" s="192">
        <v>0</v>
      </c>
      <c r="V107" s="192" t="s">
        <v>409</v>
      </c>
      <c r="W107" s="192">
        <v>0</v>
      </c>
      <c r="X107" s="192" t="s">
        <v>409</v>
      </c>
      <c r="Y107" s="192"/>
      <c r="Z107" s="192"/>
      <c r="AA107" s="80"/>
      <c r="AB107" s="80"/>
      <c r="AC107" s="80"/>
    </row>
    <row r="108" spans="1:29" x14ac:dyDescent="0.2">
      <c r="A108" s="84">
        <v>101</v>
      </c>
      <c r="B108" s="84" t="str">
        <f ca="1"/>
        <v>Kenya</v>
      </c>
      <c r="C108" s="84" t="str">
        <f ca="1"/>
        <v>KEN</v>
      </c>
      <c r="D108" s="219" t="str">
        <f ca="1"/>
        <v>SSF           Sub-Saharan Africa</v>
      </c>
      <c r="E108" s="219" t="str">
        <f ca="1"/>
        <v>Blend</v>
      </c>
      <c r="F108" s="190" t="str">
        <f t="shared" ca="1" si="4"/>
        <v/>
      </c>
      <c r="G108" s="80">
        <f>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7.3029674334022125</v>
      </c>
      <c r="H108" s="80" cm="1">
        <f t="array" ref="H108">IF(
    SUM(IF(
            ISNUMBER(
                IF(
                    $M$4:$V$4,
                    (M108:V108),
                    "")),
            1,
            0))
        =0,
    NA(),
    IF(
        Parameters!$D$15=1,
        IF(
            SUM(--(ISNUMBER(IF($M$4:$V$4=1,(M108:V108),""))))&gt;0,
            MAX(IF(
                ISNUMBER(M108:V108),
                IF(
                    M$4:V$4=1,
                    M108:V108,
                    ""),
                "")),
            MAX(IF(
                ISNUMBER(M108:V108),
                IF(
                    M$4:V$4=2,
                    M108:V108,
                    ""),
                ""))
        ),
        IF(
            Parameters!$D$16=1,
            IFERROR(
                AVERAGE(IF(
                    ISNUMBER(M108:V108),
                    IF(
                        M$4:V$4=1,
                        M108:V108,
                        ""),
                    "")),
                AVERAGE(IF(
                    ISNUMBER(M108:V108),
                    IF(
                        M$4:V$4=2,
                        M108:V108,
                        ""),
                    ""))
            ),
            IF(
                Parameters!$D$17=1,
                IFERROR(
                    IF(
                        OR(
                            IF(
                                ISNUMBER(M108:V108),
                                IF(
                                    M$4:V$4=1,
                                    M108:V108,
                                    ""),
                                "")
                            =0),
                        0,
                        GEOMEAN(IF(
                            ISNUMBER(M108:V108),
                            IF(
                                M$4:V$4=1,
                                M108:V108,
                                ""),
                            ""))
                    ),
                    IF(
                        OR(IF(
                            ISNUMBER(M108:V108),
                            IF(
                                M$4:V$4=2,
                                M108:V108,
                                ""),
                            "")
                            =0),
                        0,
                        GEOMEAN(IF(
                            ISNUMBER(M108:V108),
                            IF(
                                M$4:V$4=2,
                                M108:V108,
                                ""),
                            "")))
                )
            )
        )
    )
)</f>
        <v>5.3333333333333304</v>
      </c>
      <c r="I108" s="191" cm="1">
        <f t="array" ref="I108">IF(
    SUM(IF(
            ISNUMBER(
                IF(
                    $M$5:$V$5,
                    (M108:V108),
                    "")),
            1,
            0))
        =0,
    NA(),
    IF(
        Parameters!$D$15=1,
        IF(
            SUM(--(ISNUMBER(IF($M$5:$V$5=1,(M108:V108),""))))&gt;0,
            MAX(IF(
                ISNUMBER(M108:V108),
                IF(
                    M$5:V$5=1,
                    M108:V108,
                    ""),
                "")),
            MAX(IF(
                ISNUMBER(M108:V108),
                IF(
                    M$5:V$5=2,
                    M108:V108,
                    ""),
                ""))
        ),
        IF(
            Parameters!$D$16=1,
            IFERROR(
                AVERAGE(IF(
                    ISNUMBER(M108:V108),
                    IF(
                        M$5:V$5=1,
                        M108:V108,
                        ""),
                    "")),
                AVERAGE(IF(
                    ISNUMBER(M108:V108),
                    IF(
                        M$5:V$5=2,
                        M108:V108,
                        ""),
                    ""))
            ),
            IF(
                Parameters!$D$17=1,
                IFERROR(
                    IF(
                        OR(
                            IF(
                                ISNUMBER(M108:V108),
                                IF(
                                    M$5:V$5=1,
                                    M108:V108,
                                    ""),
                                "")
                            =0),
                        0,
                        GEOMEAN(IF(
                            ISNUMBER(M108:V108),
                            IF(
                                M$5:V$5=1,
                                M108:V108,
                                ""),
                            ""))
                    ),
                    IF(
                        OR(IF(
                            ISNUMBER(M108:V108),
                            IF(
                                M$5:V$5=2,
                                M108:V108,
                                ""),
                            "")
                            =0),
                        0,
                        GEOMEAN(IF(
                            ISNUMBER(M108:V108),
                            IF(
                                M$5:V$5=2,
                                M108:V108,
                                ""),
                            "")))
                )
            )
        )
    )
)</f>
        <v>10</v>
      </c>
      <c r="J108" s="242">
        <v>45765</v>
      </c>
      <c r="K108" s="242">
        <v>46281</v>
      </c>
      <c r="L108" s="91" t="s">
        <v>173</v>
      </c>
      <c r="M108" s="192">
        <v>5.3333333333333304</v>
      </c>
      <c r="N108" s="192" t="s">
        <v>409</v>
      </c>
      <c r="O108" s="192">
        <v>0</v>
      </c>
      <c r="P108" s="192">
        <v>10</v>
      </c>
      <c r="Q108" s="192">
        <v>0</v>
      </c>
      <c r="R108" s="192" t="s">
        <v>409</v>
      </c>
      <c r="S108" s="192">
        <v>4.2</v>
      </c>
      <c r="T108" s="192" t="s">
        <v>409</v>
      </c>
      <c r="U108" s="192">
        <v>0</v>
      </c>
      <c r="V108" s="192" t="s">
        <v>835</v>
      </c>
      <c r="W108" s="192">
        <v>0.31481481481481399</v>
      </c>
      <c r="X108" s="192" t="s">
        <v>409</v>
      </c>
      <c r="Y108" s="192"/>
      <c r="Z108" s="192"/>
      <c r="AA108" s="80"/>
      <c r="AB108" s="80"/>
      <c r="AC108" s="80"/>
    </row>
    <row r="109" spans="1:29" x14ac:dyDescent="0.2">
      <c r="A109" s="84">
        <v>102</v>
      </c>
      <c r="B109" s="84" t="str">
        <f ca="1"/>
        <v>Kyrgyz Republic</v>
      </c>
      <c r="C109" s="84" t="str">
        <f ca="1"/>
        <v>KGZ</v>
      </c>
      <c r="D109" s="219" t="str">
        <f ca="1"/>
        <v>ECS           Europe &amp; Central Asia</v>
      </c>
      <c r="E109" s="219" t="str">
        <f ca="1"/>
        <v>IDA</v>
      </c>
      <c r="F109" s="190" t="str">
        <f t="shared" ca="1" si="4"/>
        <v/>
      </c>
      <c r="G109" s="80">
        <f>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0</v>
      </c>
      <c r="H109" s="80" cm="1">
        <f t="array" ref="H109">IF(
    SUM(IF(
            ISNUMBER(
                IF(
                    $M$4:$V$4,
                    (M109:V109),
                    "")),
            1,
            0))
        =0,
    NA(),
    IF(
        Parameters!$D$15=1,
        IF(
            SUM(--(ISNUMBER(IF($M$4:$V$4=1,(M109:V109),""))))&gt;0,
            MAX(IF(
                ISNUMBER(M109:V109),
                IF(
                    M$4:V$4=1,
                    M109:V109,
                    ""),
                "")),
            MAX(IF(
                ISNUMBER(M109:V109),
                IF(
                    M$4:V$4=2,
                    M109:V109,
                    ""),
                ""))
        ),
        IF(
            Parameters!$D$16=1,
            IFERROR(
                AVERAGE(IF(
                    ISNUMBER(M109:V109),
                    IF(
                        M$4:V$4=1,
                        M109:V109,
                        ""),
                    "")),
                AVERAGE(IF(
                    ISNUMBER(M109:V109),
                    IF(
                        M$4:V$4=2,
                        M109:V109,
                        ""),
                    ""))
            ),
            IF(
                Parameters!$D$17=1,
                IFERROR(
                    IF(
                        OR(
                            IF(
                                ISNUMBER(M109:V109),
                                IF(
                                    M$4:V$4=1,
                                    M109:V109,
                                    ""),
                                "")
                            =0),
                        0,
                        GEOMEAN(IF(
                            ISNUMBER(M109:V109),
                            IF(
                                M$4:V$4=1,
                                M109:V109,
                                ""),
                            ""))
                    ),
                    IF(
                        OR(IF(
                            ISNUMBER(M109:V109),
                            IF(
                                M$4:V$4=2,
                                M109:V109,
                                ""),
                            "")
                            =0),
                        0,
                        GEOMEAN(IF(
                            ISNUMBER(M109:V109),
                            IF(
                                M$4:V$4=2,
                                M109:V109,
                                ""),
                            "")))
                )
            )
        )
    )
)</f>
        <v>4.8333333333333304</v>
      </c>
      <c r="I109" s="191" cm="1">
        <f t="array" ref="I109">IF(
    SUM(IF(
            ISNUMBER(
                IF(
                    $M$5:$V$5,
                    (M109:V109),
                    "")),
            1,
            0))
        =0,
    NA(),
    IF(
        Parameters!$D$15=1,
        IF(
            SUM(--(ISNUMBER(IF($M$5:$V$5=1,(M109:V109),""))))&gt;0,
            MAX(IF(
                ISNUMBER(M109:V109),
                IF(
                    M$5:V$5=1,
                    M109:V109,
                    ""),
                "")),
            MAX(IF(
                ISNUMBER(M109:V109),
                IF(
                    M$5:V$5=2,
                    M109:V109,
                    ""),
                ""))
        ),
        IF(
            Parameters!$D$16=1,
            IFERROR(
                AVERAGE(IF(
                    ISNUMBER(M109:V109),
                    IF(
                        M$5:V$5=1,
                        M109:V109,
                        ""),
                    "")),
                AVERAGE(IF(
                    ISNUMBER(M109:V109),
                    IF(
                        M$5:V$5=2,
                        M109:V109,
                        ""),
                    ""))
            ),
            IF(
                Parameters!$D$17=1,
                IFERROR(
                    IF(
                        OR(
                            IF(
                                ISNUMBER(M109:V109),
                                IF(
                                    M$5:V$5=1,
                                    M109:V109,
                                    ""),
                                "")
                            =0),
                        0,
                        GEOMEAN(IF(
                            ISNUMBER(M109:V109),
                            IF(
                                M$5:V$5=1,
                                M109:V109,
                                ""),
                            ""))
                    ),
                    IF(
                        OR(IF(
                            ISNUMBER(M109:V109),
                            IF(
                                M$5:V$5=2,
                                M109:V109,
                                ""),
                            "")
                            =0),
                        0,
                        GEOMEAN(IF(
                            ISNUMBER(M109:V109),
                            IF(
                                M$5:V$5=2,
                                M109:V109,
                                ""),
                            "")))
                )
            )
        )
    )
)</f>
        <v>0</v>
      </c>
      <c r="J109" s="242">
        <v>46281</v>
      </c>
      <c r="K109" s="242">
        <v>45731</v>
      </c>
      <c r="L109" s="91" t="s">
        <v>174</v>
      </c>
      <c r="M109" s="192">
        <v>4.8333333333333304</v>
      </c>
      <c r="N109" s="192" t="s">
        <v>409</v>
      </c>
      <c r="O109" s="192">
        <v>0</v>
      </c>
      <c r="P109" s="192">
        <v>0</v>
      </c>
      <c r="Q109" s="192">
        <v>0</v>
      </c>
      <c r="R109" s="192" t="s">
        <v>409</v>
      </c>
      <c r="S109" s="192">
        <v>3.9</v>
      </c>
      <c r="T109" s="192" t="s">
        <v>409</v>
      </c>
      <c r="U109" s="192">
        <v>0</v>
      </c>
      <c r="V109" s="192" t="s">
        <v>409</v>
      </c>
      <c r="W109" s="192">
        <v>3.5714285714285698E-2</v>
      </c>
      <c r="X109" s="192" t="s">
        <v>409</v>
      </c>
      <c r="Y109" s="192"/>
      <c r="Z109" s="192"/>
      <c r="AA109" s="80"/>
      <c r="AB109" s="80"/>
      <c r="AC109" s="80"/>
    </row>
    <row r="110" spans="1:29" x14ac:dyDescent="0.2">
      <c r="A110" s="84">
        <v>103</v>
      </c>
      <c r="B110" s="84" t="str">
        <f ca="1"/>
        <v>Cambodia</v>
      </c>
      <c r="C110" s="84" t="str">
        <f ca="1"/>
        <v>KHM</v>
      </c>
      <c r="D110" s="219" t="str">
        <f ca="1"/>
        <v>EAS           East Asia &amp; Pacific</v>
      </c>
      <c r="E110" s="219" t="str">
        <f ca="1"/>
        <v>IDA</v>
      </c>
      <c r="F110" s="190" t="str">
        <f t="shared" ca="1" si="4"/>
        <v/>
      </c>
      <c r="G110" s="80">
        <f>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0</v>
      </c>
      <c r="H110" s="80" cm="1">
        <f t="array" ref="H110">IF(
    SUM(IF(
            ISNUMBER(
                IF(
                    $M$4:$V$4,
                    (M110:V110),
                    "")),
            1,
            0))
        =0,
    NA(),
    IF(
        Parameters!$D$15=1,
        IF(
            SUM(--(ISNUMBER(IF($M$4:$V$4=1,(M110:V110),""))))&gt;0,
            MAX(IF(
                ISNUMBER(M110:V110),
                IF(
                    M$4:V$4=1,
                    M110:V110,
                    ""),
                "")),
            MAX(IF(
                ISNUMBER(M110:V110),
                IF(
                    M$4:V$4=2,
                    M110:V110,
                    ""),
                ""))
        ),
        IF(
            Parameters!$D$16=1,
            IFERROR(
                AVERAGE(IF(
                    ISNUMBER(M110:V110),
                    IF(
                        M$4:V$4=1,
                        M110:V110,
                        ""),
                    "")),
                AVERAGE(IF(
                    ISNUMBER(M110:V110),
                    IF(
                        M$4:V$4=2,
                        M110:V110,
                        ""),
                    ""))
            ),
            IF(
                Parameters!$D$17=1,
                IFERROR(
                    IF(
                        OR(
                            IF(
                                ISNUMBER(M110:V110),
                                IF(
                                    M$4:V$4=1,
                                    M110:V110,
                                    ""),
                                "")
                            =0),
                        0,
                        GEOMEAN(IF(
                            ISNUMBER(M110:V110),
                            IF(
                                M$4:V$4=1,
                                M110:V110,
                                ""),
                            ""))
                    ),
                    IF(
                        OR(IF(
                            ISNUMBER(M110:V110),
                            IF(
                                M$4:V$4=2,
                                M110:V110,
                                ""),
                            "")
                            =0),
                        0,
                        GEOMEAN(IF(
                            ISNUMBER(M110:V110),
                            IF(
                                M$4:V$4=2,
                                M110:V110,
                                ""),
                            "")))
                )
            )
        )
    )
)</f>
        <v>5.8333333333333304</v>
      </c>
      <c r="I110" s="191" cm="1">
        <f t="array" ref="I110">IF(
    SUM(IF(
            ISNUMBER(
                IF(
                    $M$5:$V$5,
                    (M110:V110),
                    "")),
            1,
            0))
        =0,
    NA(),
    IF(
        Parameters!$D$15=1,
        IF(
            SUM(--(ISNUMBER(IF($M$5:$V$5=1,(M110:V110),""))))&gt;0,
            MAX(IF(
                ISNUMBER(M110:V110),
                IF(
                    M$5:V$5=1,
                    M110:V110,
                    ""),
                "")),
            MAX(IF(
                ISNUMBER(M110:V110),
                IF(
                    M$5:V$5=2,
                    M110:V110,
                    ""),
                ""))
        ),
        IF(
            Parameters!$D$16=1,
            IFERROR(
                AVERAGE(IF(
                    ISNUMBER(M110:V110),
                    IF(
                        M$5:V$5=1,
                        M110:V110,
                        ""),
                    "")),
                AVERAGE(IF(
                    ISNUMBER(M110:V110),
                    IF(
                        M$5:V$5=2,
                        M110:V110,
                        ""),
                    ""))
            ),
            IF(
                Parameters!$D$17=1,
                IFERROR(
                    IF(
                        OR(
                            IF(
                                ISNUMBER(M110:V110),
                                IF(
                                    M$5:V$5=1,
                                    M110:V110,
                                    ""),
                                "")
                            =0),
                        0,
                        GEOMEAN(IF(
                            ISNUMBER(M110:V110),
                            IF(
                                M$5:V$5=1,
                                M110:V110,
                                ""),
                            ""))
                    ),
                    IF(
                        OR(IF(
                            ISNUMBER(M110:V110),
                            IF(
                                M$5:V$5=2,
                                M110:V110,
                                ""),
                            "")
                            =0),
                        0,
                        GEOMEAN(IF(
                            ISNUMBER(M110:V110),
                            IF(
                                M$5:V$5=2,
                                M110:V110,
                                ""),
                            "")))
                )
            )
        )
    )
)</f>
        <v>0</v>
      </c>
      <c r="J110" s="242">
        <v>46281</v>
      </c>
      <c r="K110" s="242">
        <v>45638</v>
      </c>
      <c r="L110" s="91" t="s">
        <v>176</v>
      </c>
      <c r="M110" s="192">
        <v>5.8333333333333304</v>
      </c>
      <c r="N110" s="192" t="s">
        <v>409</v>
      </c>
      <c r="O110" s="192">
        <v>0</v>
      </c>
      <c r="P110" s="192">
        <v>0</v>
      </c>
      <c r="Q110" s="192">
        <v>0</v>
      </c>
      <c r="R110" s="192" t="s">
        <v>409</v>
      </c>
      <c r="S110" s="192">
        <v>4.5</v>
      </c>
      <c r="T110" s="192" t="s">
        <v>409</v>
      </c>
      <c r="U110" s="192">
        <v>0</v>
      </c>
      <c r="V110" s="192" t="s">
        <v>409</v>
      </c>
      <c r="W110" s="192">
        <v>4.7619047619047603E-2</v>
      </c>
      <c r="X110" s="192" t="s">
        <v>409</v>
      </c>
      <c r="Y110" s="192"/>
      <c r="Z110" s="192"/>
      <c r="AA110" s="80"/>
      <c r="AB110" s="80"/>
      <c r="AC110" s="80"/>
    </row>
    <row r="111" spans="1:29" x14ac:dyDescent="0.2">
      <c r="A111" s="84">
        <v>104</v>
      </c>
      <c r="B111" s="84" t="str">
        <f ca="1"/>
        <v>Kiribati</v>
      </c>
      <c r="C111" s="84" t="str">
        <f ca="1"/>
        <v>KIR</v>
      </c>
      <c r="D111" s="219" t="str">
        <f ca="1"/>
        <v>EAS           East Asia &amp; Pacific</v>
      </c>
      <c r="E111" s="219" t="str">
        <f ca="1"/>
        <v>IDA</v>
      </c>
      <c r="F111" s="190" t="str">
        <f t="shared" ca="1" si="4"/>
        <v/>
      </c>
      <c r="G111" s="80">
        <f>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7.6376261582597316</v>
      </c>
      <c r="H111" s="80" cm="1">
        <f t="array" ref="H111">IF(
    SUM(IF(
            ISNUMBER(
                IF(
                    $M$4:$V$4,
                    (M111:V111),
                    "")),
            1,
            0))
        =0,
    NA(),
    IF(
        Parameters!$D$15=1,
        IF(
            SUM(--(ISNUMBER(IF($M$4:$V$4=1,(M111:V111),""))))&gt;0,
            MAX(IF(
                ISNUMBER(M111:V111),
                IF(
                    M$4:V$4=1,
                    M111:V111,
                    ""),
                "")),
            MAX(IF(
                ISNUMBER(M111:V111),
                IF(
                    M$4:V$4=2,
                    M111:V111,
                    ""),
                ""))
        ),
        IF(
            Parameters!$D$16=1,
            IFERROR(
                AVERAGE(IF(
                    ISNUMBER(M111:V111),
                    IF(
                        M$4:V$4=1,
                        M111:V111,
                        ""),
                    "")),
                AVERAGE(IF(
                    ISNUMBER(M111:V111),
                    IF(
                        M$4:V$4=2,
                        M111:V111,
                        ""),
                    ""))
            ),
            IF(
                Parameters!$D$17=1,
                IFERROR(
                    IF(
                        OR(
                            IF(
                                ISNUMBER(M111:V111),
                                IF(
                                    M$4:V$4=1,
                                    M111:V111,
                                    ""),
                                "")
                            =0),
                        0,
                        GEOMEAN(IF(
                            ISNUMBER(M111:V111),
                            IF(
                                M$4:V$4=1,
                                M111:V111,
                                ""),
                            ""))
                    ),
                    IF(
                        OR(IF(
                            ISNUMBER(M111:V111),
                            IF(
                                M$4:V$4=2,
                                M111:V111,
                                ""),
                            "")
                            =0),
                        0,
                        GEOMEAN(IF(
                            ISNUMBER(M111:V111),
                            IF(
                                M$4:V$4=2,
                                M111:V111,
                                ""),
                            "")))
                )
            )
        )
    )
)</f>
        <v>5.8333333333333304</v>
      </c>
      <c r="I111" s="191" cm="1">
        <f t="array" ref="I111">IF(
    SUM(IF(
            ISNUMBER(
                IF(
                    $M$5:$V$5,
                    (M111:V111),
                    "")),
            1,
            0))
        =0,
    NA(),
    IF(
        Parameters!$D$15=1,
        IF(
            SUM(--(ISNUMBER(IF($M$5:$V$5=1,(M111:V111),""))))&gt;0,
            MAX(IF(
                ISNUMBER(M111:V111),
                IF(
                    M$5:V$5=1,
                    M111:V111,
                    ""),
                "")),
            MAX(IF(
                ISNUMBER(M111:V111),
                IF(
                    M$5:V$5=2,
                    M111:V111,
                    ""),
                ""))
        ),
        IF(
            Parameters!$D$16=1,
            IFERROR(
                AVERAGE(IF(
                    ISNUMBER(M111:V111),
                    IF(
                        M$5:V$5=1,
                        M111:V111,
                        ""),
                    "")),
                AVERAGE(IF(
                    ISNUMBER(M111:V111),
                    IF(
                        M$5:V$5=2,
                        M111:V111,
                        ""),
                    ""))
            ),
            IF(
                Parameters!$D$17=1,
                IFERROR(
                    IF(
                        OR(
                            IF(
                                ISNUMBER(M111:V111),
                                IF(
                                    M$5:V$5=1,
                                    M111:V111,
                                    ""),
                                "")
                            =0),
                        0,
                        GEOMEAN(IF(
                            ISNUMBER(M111:V111),
                            IF(
                                M$5:V$5=1,
                                M111:V111,
                                ""),
                            ""))
                    ),
                    IF(
                        OR(IF(
                            ISNUMBER(M111:V111),
                            IF(
                                M$5:V$5=2,
                                M111:V111,
                                ""),
                            "")
                            =0),
                        0,
                        GEOMEAN(IF(
                            ISNUMBER(M111:V111),
                            IF(
                                M$5:V$5=2,
                                M111:V111,
                                ""),
                            "")))
                )
            )
        )
    )
)</f>
        <v>10</v>
      </c>
      <c r="J111" s="242">
        <v>46281</v>
      </c>
      <c r="K111" s="242">
        <v>45719</v>
      </c>
      <c r="L111" s="91" t="s">
        <v>178</v>
      </c>
      <c r="M111" s="192">
        <v>5.8333333333333304</v>
      </c>
      <c r="N111" s="192" t="s">
        <v>409</v>
      </c>
      <c r="O111" s="192">
        <v>0</v>
      </c>
      <c r="P111" s="192">
        <v>0</v>
      </c>
      <c r="Q111" s="192">
        <v>10</v>
      </c>
      <c r="R111" s="192" t="s">
        <v>409</v>
      </c>
      <c r="S111" s="192">
        <v>4.5</v>
      </c>
      <c r="T111" s="192" t="s">
        <v>409</v>
      </c>
      <c r="U111" s="192">
        <v>0</v>
      </c>
      <c r="V111" s="192" t="s">
        <v>409</v>
      </c>
      <c r="W111" s="192">
        <v>0.92857142857142805</v>
      </c>
      <c r="X111" s="192" t="s">
        <v>409</v>
      </c>
      <c r="Y111" s="192"/>
      <c r="Z111" s="192"/>
      <c r="AA111" s="80"/>
      <c r="AB111" s="80"/>
      <c r="AC111" s="80"/>
    </row>
    <row r="112" spans="1:29" x14ac:dyDescent="0.2">
      <c r="A112" s="84">
        <v>105</v>
      </c>
      <c r="B112" s="84" t="str">
        <f ca="1"/>
        <v>St. Kitts and Nevis</v>
      </c>
      <c r="C112" s="84" t="str">
        <f ca="1"/>
        <v>KNA</v>
      </c>
      <c r="D112" s="219" t="str">
        <f ca="1"/>
        <v>LCN           Latin America &amp; Caribbean</v>
      </c>
      <c r="E112" s="219" t="str">
        <f ca="1"/>
        <v>IBRD</v>
      </c>
      <c r="F112" s="190" t="str">
        <f t="shared" ca="1" si="4"/>
        <v/>
      </c>
      <c r="G112" s="80">
        <f>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0</v>
      </c>
      <c r="H112" s="80" cm="1">
        <f t="array" ref="H112">IF(
    SUM(IF(
            ISNUMBER(
                IF(
                    $M$4:$V$4,
                    (M112:V112),
                    "")),
            1,
            0))
        =0,
    NA(),
    IF(
        Parameters!$D$15=1,
        IF(
            SUM(--(ISNUMBER(IF($M$4:$V$4=1,(M112:V112),""))))&gt;0,
            MAX(IF(
                ISNUMBER(M112:V112),
                IF(
                    M$4:V$4=1,
                    M112:V112,
                    ""),
                "")),
            MAX(IF(
                ISNUMBER(M112:V112),
                IF(
                    M$4:V$4=2,
                    M112:V112,
                    ""),
                ""))
        ),
        IF(
            Parameters!$D$16=1,
            IFERROR(
                AVERAGE(IF(
                    ISNUMBER(M112:V112),
                    IF(
                        M$4:V$4=1,
                        M112:V112,
                        ""),
                    "")),
                AVERAGE(IF(
                    ISNUMBER(M112:V112),
                    IF(
                        M$4:V$4=2,
                        M112:V112,
                        ""),
                    ""))
            ),
            IF(
                Parameters!$D$17=1,
                IFERROR(
                    IF(
                        OR(
                            IF(
                                ISNUMBER(M112:V112),
                                IF(
                                    M$4:V$4=1,
                                    M112:V112,
                                    ""),
                                "")
                            =0),
                        0,
                        GEOMEAN(IF(
                            ISNUMBER(M112:V112),
                            IF(
                                M$4:V$4=1,
                                M112:V112,
                                ""),
                            ""))
                    ),
                    IF(
                        OR(IF(
                            ISNUMBER(M112:V112),
                            IF(
                                M$4:V$4=2,
                                M112:V112,
                                ""),
                            "")
                            =0),
                        0,
                        GEOMEAN(IF(
                            ISNUMBER(M112:V112),
                            IF(
                                M$4:V$4=2,
                                M112:V112,
                                ""),
                            "")))
                )
            )
        )
    )
)</f>
        <v>3.3333333333333299</v>
      </c>
      <c r="I112" s="191" cm="1">
        <f t="array" ref="I112">IF(
    SUM(IF(
            ISNUMBER(
                IF(
                    $M$5:$V$5,
                    (M112:V112),
                    "")),
            1,
            0))
        =0,
    NA(),
    IF(
        Parameters!$D$15=1,
        IF(
            SUM(--(ISNUMBER(IF($M$5:$V$5=1,(M112:V112),""))))&gt;0,
            MAX(IF(
                ISNUMBER(M112:V112),
                IF(
                    M$5:V$5=1,
                    M112:V112,
                    ""),
                "")),
            MAX(IF(
                ISNUMBER(M112:V112),
                IF(
                    M$5:V$5=2,
                    M112:V112,
                    ""),
                ""))
        ),
        IF(
            Parameters!$D$16=1,
            IFERROR(
                AVERAGE(IF(
                    ISNUMBER(M112:V112),
                    IF(
                        M$5:V$5=1,
                        M112:V112,
                        ""),
                    "")),
                AVERAGE(IF(
                    ISNUMBER(M112:V112),
                    IF(
                        M$5:V$5=2,
                        M112:V112,
                        ""),
                    ""))
            ),
            IF(
                Parameters!$D$17=1,
                IFERROR(
                    IF(
                        OR(
                            IF(
                                ISNUMBER(M112:V112),
                                IF(
                                    M$5:V$5=1,
                                    M112:V112,
                                    ""),
                                "")
                            =0),
                        0,
                        GEOMEAN(IF(
                            ISNUMBER(M112:V112),
                            IF(
                                M$5:V$5=1,
                                M112:V112,
                                ""),
                            ""))
                    ),
                    IF(
                        OR(IF(
                            ISNUMBER(M112:V112),
                            IF(
                                M$5:V$5=2,
                                M112:V112,
                                ""),
                            "")
                            =0),
                        0,
                        GEOMEAN(IF(
                            ISNUMBER(M112:V112),
                            IF(
                                M$5:V$5=2,
                                M112:V112,
                                ""),
                            "")))
                )
            )
        )
    )
)</f>
        <v>0</v>
      </c>
      <c r="J112" s="242">
        <v>46281</v>
      </c>
      <c r="K112" s="242">
        <v>45719</v>
      </c>
      <c r="L112" s="91" t="s">
        <v>179</v>
      </c>
      <c r="M112" s="192">
        <v>3.3333333333333299</v>
      </c>
      <c r="N112" s="192" t="s">
        <v>409</v>
      </c>
      <c r="O112" s="192">
        <v>0</v>
      </c>
      <c r="P112" s="192">
        <v>0</v>
      </c>
      <c r="Q112" s="192">
        <v>0</v>
      </c>
      <c r="R112" s="192" t="s">
        <v>409</v>
      </c>
      <c r="S112" s="192">
        <v>3</v>
      </c>
      <c r="T112" s="192" t="s">
        <v>409</v>
      </c>
      <c r="U112" s="192">
        <v>0</v>
      </c>
      <c r="V112" s="192" t="s">
        <v>409</v>
      </c>
      <c r="W112" s="192">
        <v>0</v>
      </c>
      <c r="X112" s="192" t="s">
        <v>409</v>
      </c>
      <c r="Y112" s="192"/>
      <c r="Z112" s="192"/>
      <c r="AA112" s="80"/>
      <c r="AB112" s="80"/>
      <c r="AC112" s="80"/>
    </row>
    <row r="113" spans="1:29" x14ac:dyDescent="0.2">
      <c r="A113" s="84">
        <v>106</v>
      </c>
      <c r="B113" s="84" t="str">
        <f ca="1"/>
        <v>Korea, Rep.</v>
      </c>
      <c r="C113" s="84" t="str">
        <f ca="1"/>
        <v>KOR</v>
      </c>
      <c r="D113" s="219" t="str">
        <f ca="1"/>
        <v>EAS           East Asia &amp; Pacific</v>
      </c>
      <c r="E113" s="219" t="str">
        <f ca="1"/>
        <v>NA</v>
      </c>
      <c r="F113" s="190" t="str">
        <f t="shared" ca="1" si="4"/>
        <v/>
      </c>
      <c r="G113" s="80">
        <f>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v>
      </c>
      <c r="H113" s="80" cm="1">
        <f t="array" ref="H113">IF(
    SUM(IF(
            ISNUMBER(
                IF(
                    $M$4:$V$4,
                    (M113:V113),
                    "")),
            1,
            0))
        =0,
    NA(),
    IF(
        Parameters!$D$15=1,
        IF(
            SUM(--(ISNUMBER(IF($M$4:$V$4=1,(M113:V113),""))))&gt;0,
            MAX(IF(
                ISNUMBER(M113:V113),
                IF(
                    M$4:V$4=1,
                    M113:V113,
                    ""),
                "")),
            MAX(IF(
                ISNUMBER(M113:V113),
                IF(
                    M$4:V$4=2,
                    M113:V113,
                    ""),
                ""))
        ),
        IF(
            Parameters!$D$16=1,
            IFERROR(
                AVERAGE(IF(
                    ISNUMBER(M113:V113),
                    IF(
                        M$4:V$4=1,
                        M113:V113,
                        ""),
                    "")),
                AVERAGE(IF(
                    ISNUMBER(M113:V113),
                    IF(
                        M$4:V$4=2,
                        M113:V113,
                        ""),
                    ""))
            ),
            IF(
                Parameters!$D$17=1,
                IFERROR(
                    IF(
                        OR(
                            IF(
                                ISNUMBER(M113:V113),
                                IF(
                                    M$4:V$4=1,
                                    M113:V113,
                                    ""),
                                "")
                            =0),
                        0,
                        GEOMEAN(IF(
                            ISNUMBER(M113:V113),
                            IF(
                                M$4:V$4=1,
                                M113:V113,
                                ""),
                            ""))
                    ),
                    IF(
                        OR(IF(
                            ISNUMBER(M113:V113),
                            IF(
                                M$4:V$4=2,
                                M113:V113,
                                ""),
                            "")
                            =0),
                        0,
                        GEOMEAN(IF(
                            ISNUMBER(M113:V113),
                            IF(
                                M$4:V$4=2,
                                M113:V113,
                                ""),
                            "")))
                )
            )
        )
    )
)</f>
        <v>8.3333333333333304</v>
      </c>
      <c r="I113" s="191" cm="1">
        <f t="array" ref="I113">IF(
    SUM(IF(
            ISNUMBER(
                IF(
                    $M$5:$V$5,
                    (M113:V113),
                    "")),
            1,
            0))
        =0,
    NA(),
    IF(
        Parameters!$D$15=1,
        IF(
            SUM(--(ISNUMBER(IF($M$5:$V$5=1,(M113:V113),""))))&gt;0,
            MAX(IF(
                ISNUMBER(M113:V113),
                IF(
                    M$5:V$5=1,
                    M113:V113,
                    ""),
                "")),
            MAX(IF(
                ISNUMBER(M113:V113),
                IF(
                    M$5:V$5=2,
                    M113:V113,
                    ""),
                ""))
        ),
        IF(
            Parameters!$D$16=1,
            IFERROR(
                AVERAGE(IF(
                    ISNUMBER(M113:V113),
                    IF(
                        M$5:V$5=1,
                        M113:V113,
                        ""),
                    "")),
                AVERAGE(IF(
                    ISNUMBER(M113:V113),
                    IF(
                        M$5:V$5=2,
                        M113:V113,
                        ""),
                    ""))
            ),
            IF(
                Parameters!$D$17=1,
                IFERROR(
                    IF(
                        OR(
                            IF(
                                ISNUMBER(M113:V113),
                                IF(
                                    M$5:V$5=1,
                                    M113:V113,
                                    ""),
                                "")
                            =0),
                        0,
                        GEOMEAN(IF(
                            ISNUMBER(M113:V113),
                            IF(
                                M$5:V$5=1,
                                M113:V113,
                                ""),
                            ""))
                    ),
                    IF(
                        OR(IF(
                            ISNUMBER(M113:V113),
                            IF(
                                M$5:V$5=2,
                                M113:V113,
                                ""),
                            "")
                            =0),
                        0,
                        GEOMEAN(IF(
                            ISNUMBER(M113:V113),
                            IF(
                                M$5:V$5=2,
                                M113:V113,
                                ""),
                            "")))
                )
            )
        )
    )
)</f>
        <v>0</v>
      </c>
      <c r="J113" s="242">
        <v>45190</v>
      </c>
      <c r="K113" s="242">
        <v>45641</v>
      </c>
      <c r="L113" s="91" t="s">
        <v>180</v>
      </c>
      <c r="M113" s="192">
        <v>8.3333333333333304</v>
      </c>
      <c r="N113" s="192" t="s">
        <v>409</v>
      </c>
      <c r="O113" s="192">
        <v>0</v>
      </c>
      <c r="P113" s="192">
        <v>0</v>
      </c>
      <c r="Q113" s="192">
        <v>0</v>
      </c>
      <c r="R113" s="192" t="s">
        <v>409</v>
      </c>
      <c r="S113" s="192">
        <v>6</v>
      </c>
      <c r="T113" s="192" t="s">
        <v>409</v>
      </c>
      <c r="U113" s="192">
        <v>0</v>
      </c>
      <c r="V113" s="192" t="s">
        <v>409</v>
      </c>
      <c r="W113" s="192">
        <v>0</v>
      </c>
      <c r="X113" s="192" t="s">
        <v>409</v>
      </c>
      <c r="Y113" s="192"/>
      <c r="Z113" s="192"/>
      <c r="AA113" s="80"/>
      <c r="AB113" s="80"/>
      <c r="AC113" s="80"/>
    </row>
    <row r="114" spans="1:29" x14ac:dyDescent="0.2">
      <c r="A114" s="84">
        <v>107</v>
      </c>
      <c r="B114" s="84" t="str">
        <f ca="1"/>
        <v>Kuwait</v>
      </c>
      <c r="C114" s="84" t="str">
        <f ca="1"/>
        <v>KWT</v>
      </c>
      <c r="D114" s="219" t="str">
        <f ca="1"/>
        <v>MEA           Middle East &amp; North Africa</v>
      </c>
      <c r="E114" s="219" t="str">
        <f ca="1"/>
        <v>NA</v>
      </c>
      <c r="F114" s="190" t="str">
        <f t="shared" ca="1" si="4"/>
        <v/>
      </c>
      <c r="G114" s="80">
        <f>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0</v>
      </c>
      <c r="H114" s="80" cm="1">
        <f t="array" ref="H114">IF(
    SUM(IF(
            ISNUMBER(
                IF(
                    $M$4:$V$4,
                    (M114:V114),
                    "")),
            1,
            0))
        =0,
    NA(),
    IF(
        Parameters!$D$15=1,
        IF(
            SUM(--(ISNUMBER(IF($M$4:$V$4=1,(M114:V114),""))))&gt;0,
            MAX(IF(
                ISNUMBER(M114:V114),
                IF(
                    M$4:V$4=1,
                    M114:V114,
                    ""),
                "")),
            MAX(IF(
                ISNUMBER(M114:V114),
                IF(
                    M$4:V$4=2,
                    M114:V114,
                    ""),
                ""))
        ),
        IF(
            Parameters!$D$16=1,
            IFERROR(
                AVERAGE(IF(
                    ISNUMBER(M114:V114),
                    IF(
                        M$4:V$4=1,
                        M114:V114,
                        ""),
                    "")),
                AVERAGE(IF(
                    ISNUMBER(M114:V114),
                    IF(
                        M$4:V$4=2,
                        M114:V114,
                        ""),
                    ""))
            ),
            IF(
                Parameters!$D$17=1,
                IFERROR(
                    IF(
                        OR(
                            IF(
                                ISNUMBER(M114:V114),
                                IF(
                                    M$4:V$4=1,
                                    M114:V114,
                                    ""),
                                "")
                            =0),
                        0,
                        GEOMEAN(IF(
                            ISNUMBER(M114:V114),
                            IF(
                                M$4:V$4=1,
                                M114:V114,
                                ""),
                            ""))
                    ),
                    IF(
                        OR(IF(
                            ISNUMBER(M114:V114),
                            IF(
                                M$4:V$4=2,
                                M114:V114,
                                ""),
                            "")
                            =0),
                        0,
                        GEOMEAN(IF(
                            ISNUMBER(M114:V114),
                            IF(
                                M$4:V$4=2,
                                M114:V114,
                                ""),
                            "")))
                )
            )
        )
    )
)</f>
        <v>2.8333333333333299</v>
      </c>
      <c r="I114" s="191" cm="1">
        <f t="array" ref="I114">IF(
    SUM(IF(
            ISNUMBER(
                IF(
                    $M$5:$V$5,
                    (M114:V114),
                    "")),
            1,
            0))
        =0,
    NA(),
    IF(
        Parameters!$D$15=1,
        IF(
            SUM(--(ISNUMBER(IF($M$5:$V$5=1,(M114:V114),""))))&gt;0,
            MAX(IF(
                ISNUMBER(M114:V114),
                IF(
                    M$5:V$5=1,
                    M114:V114,
                    ""),
                "")),
            MAX(IF(
                ISNUMBER(M114:V114),
                IF(
                    M$5:V$5=2,
                    M114:V114,
                    ""),
                ""))
        ),
        IF(
            Parameters!$D$16=1,
            IFERROR(
                AVERAGE(IF(
                    ISNUMBER(M114:V114),
                    IF(
                        M$5:V$5=1,
                        M114:V114,
                        ""),
                    "")),
                AVERAGE(IF(
                    ISNUMBER(M114:V114),
                    IF(
                        M$5:V$5=2,
                        M114:V114,
                        ""),
                    ""))
            ),
            IF(
                Parameters!$D$17=1,
                IFERROR(
                    IF(
                        OR(
                            IF(
                                ISNUMBER(M114:V114),
                                IF(
                                    M$5:V$5=1,
                                    M114:V114,
                                    ""),
                                "")
                            =0),
                        0,
                        GEOMEAN(IF(
                            ISNUMBER(M114:V114),
                            IF(
                                M$5:V$5=1,
                                M114:V114,
                                ""),
                            ""))
                    ),
                    IF(
                        OR(IF(
                            ISNUMBER(M114:V114),
                            IF(
                                M$5:V$5=2,
                                M114:V114,
                                ""),
                            "")
                            =0),
                        0,
                        GEOMEAN(IF(
                            ISNUMBER(M114:V114),
                            IF(
                                M$5:V$5=2,
                                M114:V114,
                                ""),
                            "")))
                )
            )
        )
    )
)</f>
        <v>0</v>
      </c>
      <c r="J114" s="242">
        <v>46281</v>
      </c>
      <c r="K114" s="242">
        <v>45519</v>
      </c>
      <c r="L114" s="91" t="s">
        <v>182</v>
      </c>
      <c r="M114" s="192">
        <v>2.8333333333333299</v>
      </c>
      <c r="N114" s="192" t="s">
        <v>409</v>
      </c>
      <c r="O114" s="192">
        <v>0</v>
      </c>
      <c r="P114" s="192">
        <v>0</v>
      </c>
      <c r="Q114" s="192">
        <v>0</v>
      </c>
      <c r="R114" s="192" t="s">
        <v>409</v>
      </c>
      <c r="S114" s="192">
        <v>2.7</v>
      </c>
      <c r="T114" s="192" t="s">
        <v>409</v>
      </c>
      <c r="U114" s="192">
        <v>0</v>
      </c>
      <c r="V114" s="192" t="s">
        <v>409</v>
      </c>
      <c r="W114" s="192">
        <v>0</v>
      </c>
      <c r="X114" s="192" t="s">
        <v>409</v>
      </c>
      <c r="Y114" s="192"/>
      <c r="Z114" s="192"/>
      <c r="AA114" s="80"/>
      <c r="AB114" s="80"/>
      <c r="AC114" s="80"/>
    </row>
    <row r="115" spans="1:29" x14ac:dyDescent="0.2">
      <c r="A115" s="84">
        <v>108</v>
      </c>
      <c r="B115" s="84" t="str">
        <f ca="1"/>
        <v>Lao PDR</v>
      </c>
      <c r="C115" s="84" t="str">
        <f ca="1"/>
        <v>LAO</v>
      </c>
      <c r="D115" s="219" t="str">
        <f ca="1"/>
        <v>EAS           East Asia &amp; Pacific</v>
      </c>
      <c r="E115" s="219" t="str">
        <f ca="1"/>
        <v>IDA</v>
      </c>
      <c r="F115" s="190" t="str">
        <f t="shared" ca="1" si="4"/>
        <v/>
      </c>
      <c r="G115" s="80">
        <f>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6.5828058860438308</v>
      </c>
      <c r="H115" s="80" cm="1">
        <f t="array" ref="H115">IF(
    SUM(IF(
            ISNUMBER(
                IF(
                    $M$4:$V$4,
                    (M115:V115),
                    "")),
            1,
            0))
        =0,
    NA(),
    IF(
        Parameters!$D$15=1,
        IF(
            SUM(--(ISNUMBER(IF($M$4:$V$4=1,(M115:V115),""))))&gt;0,
            MAX(IF(
                ISNUMBER(M115:V115),
                IF(
                    M$4:V$4=1,
                    M115:V115,
                    ""),
                "")),
            MAX(IF(
                ISNUMBER(M115:V115),
                IF(
                    M$4:V$4=2,
                    M115:V115,
                    ""),
                ""))
        ),
        IF(
            Parameters!$D$16=1,
            IFERROR(
                AVERAGE(IF(
                    ISNUMBER(M115:V115),
                    IF(
                        M$4:V$4=1,
                        M115:V115,
                        ""),
                    "")),
                AVERAGE(IF(
                    ISNUMBER(M115:V115),
                    IF(
                        M$4:V$4=2,
                        M115:V115,
                        ""),
                    ""))
            ),
            IF(
                Parameters!$D$17=1,
                IFERROR(
                    IF(
                        OR(
                            IF(
                                ISNUMBER(M115:V115),
                                IF(
                                    M$4:V$4=1,
                                    M115:V115,
                                    ""),
                                "")
                            =0),
                        0,
                        GEOMEAN(IF(
                            ISNUMBER(M115:V115),
                            IF(
                                M$4:V$4=1,
                                M115:V115,
                                ""),
                            ""))
                    ),
                    IF(
                        OR(IF(
                            ISNUMBER(M115:V115),
                            IF(
                                M$4:V$4=2,
                                M115:V115,
                                ""),
                            "")
                            =0),
                        0,
                        GEOMEAN(IF(
                            ISNUMBER(M115:V115),
                            IF(
                                M$4:V$4=2,
                                M115:V115,
                                ""),
                            "")))
                )
            )
        )
    )
)</f>
        <v>4.3333333333333304</v>
      </c>
      <c r="I115" s="191" cm="1">
        <f t="array" ref="I115">IF(
    SUM(IF(
            ISNUMBER(
                IF(
                    $M$5:$V$5,
                    (M115:V115),
                    "")),
            1,
            0))
        =0,
    NA(),
    IF(
        Parameters!$D$15=1,
        IF(
            SUM(--(ISNUMBER(IF($M$5:$V$5=1,(M115:V115),""))))&gt;0,
            MAX(IF(
                ISNUMBER(M115:V115),
                IF(
                    M$5:V$5=1,
                    M115:V115,
                    ""),
                "")),
            MAX(IF(
                ISNUMBER(M115:V115),
                IF(
                    M$5:V$5=2,
                    M115:V115,
                    ""),
                ""))
        ),
        IF(
            Parameters!$D$16=1,
            IFERROR(
                AVERAGE(IF(
                    ISNUMBER(M115:V115),
                    IF(
                        M$5:V$5=1,
                        M115:V115,
                        ""),
                    "")),
                AVERAGE(IF(
                    ISNUMBER(M115:V115),
                    IF(
                        M$5:V$5=2,
                        M115:V115,
                        ""),
                    ""))
            ),
            IF(
                Parameters!$D$17=1,
                IFERROR(
                    IF(
                        OR(
                            IF(
                                ISNUMBER(M115:V115),
                                IF(
                                    M$5:V$5=1,
                                    M115:V115,
                                    ""),
                                "")
                            =0),
                        0,
                        GEOMEAN(IF(
                            ISNUMBER(M115:V115),
                            IF(
                                M$5:V$5=1,
                                M115:V115,
                                ""),
                            ""))
                    ),
                    IF(
                        OR(IF(
                            ISNUMBER(M115:V115),
                            IF(
                                M$5:V$5=2,
                                M115:V115,
                                ""),
                            "")
                            =0),
                        0,
                        GEOMEAN(IF(
                            ISNUMBER(M115:V115),
                            IF(
                                M$5:V$5=2,
                                M115:V115,
                                ""),
                            "")))
                )
            )
        )
    )
)</f>
        <v>10</v>
      </c>
      <c r="J115" s="242">
        <v>45765</v>
      </c>
      <c r="K115" s="242">
        <v>45731</v>
      </c>
      <c r="L115" s="91" t="s">
        <v>184</v>
      </c>
      <c r="M115" s="192">
        <v>4.3333333333333304</v>
      </c>
      <c r="N115" s="192" t="s">
        <v>409</v>
      </c>
      <c r="O115" s="192">
        <v>0</v>
      </c>
      <c r="P115" s="192">
        <v>0</v>
      </c>
      <c r="Q115" s="192">
        <v>10</v>
      </c>
      <c r="R115" s="192" t="s">
        <v>409</v>
      </c>
      <c r="S115" s="192">
        <v>3.6</v>
      </c>
      <c r="T115" s="192" t="s">
        <v>409</v>
      </c>
      <c r="U115" s="192">
        <v>0</v>
      </c>
      <c r="V115" s="192" t="s">
        <v>409</v>
      </c>
      <c r="W115" s="192">
        <v>0.483870967741935</v>
      </c>
      <c r="X115" s="192" t="s">
        <v>409</v>
      </c>
      <c r="Y115" s="192"/>
      <c r="Z115" s="192"/>
      <c r="AA115" s="80"/>
      <c r="AB115" s="80"/>
      <c r="AC115" s="80"/>
    </row>
    <row r="116" spans="1:29" x14ac:dyDescent="0.2">
      <c r="A116" s="84">
        <v>109</v>
      </c>
      <c r="B116" s="84" t="str">
        <f ca="1"/>
        <v>Lebanon</v>
      </c>
      <c r="C116" s="84" t="str">
        <f ca="1"/>
        <v>LBN</v>
      </c>
      <c r="D116" s="219" t="str">
        <f ca="1"/>
        <v>MEA           Middle East &amp; North Africa</v>
      </c>
      <c r="E116" s="219" t="str">
        <f ca="1"/>
        <v>IBRD</v>
      </c>
      <c r="F116" s="190" t="str">
        <f t="shared" ca="1" si="4"/>
        <v/>
      </c>
      <c r="G116" s="80">
        <f>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0</v>
      </c>
      <c r="H116" s="80" cm="1">
        <f t="array" ref="H116">IF(
    SUM(IF(
            ISNUMBER(
                IF(
                    $M$4:$V$4,
                    (M116:V116),
                    "")),
            1,
            0))
        =0,
    NA(),
    IF(
        Parameters!$D$15=1,
        IF(
            SUM(--(ISNUMBER(IF($M$4:$V$4=1,(M116:V116),""))))&gt;0,
            MAX(IF(
                ISNUMBER(M116:V116),
                IF(
                    M$4:V$4=1,
                    M116:V116,
                    ""),
                "")),
            MAX(IF(
                ISNUMBER(M116:V116),
                IF(
                    M$4:V$4=2,
                    M116:V116,
                    ""),
                ""))
        ),
        IF(
            Parameters!$D$16=1,
            IFERROR(
                AVERAGE(IF(
                    ISNUMBER(M116:V116),
                    IF(
                        M$4:V$4=1,
                        M116:V116,
                        ""),
                    "")),
                AVERAGE(IF(
                    ISNUMBER(M116:V116),
                    IF(
                        M$4:V$4=2,
                        M116:V116,
                        ""),
                    ""))
            ),
            IF(
                Parameters!$D$17=1,
                IFERROR(
                    IF(
                        OR(
                            IF(
                                ISNUMBER(M116:V116),
                                IF(
                                    M$4:V$4=1,
                                    M116:V116,
                                    ""),
                                "")
                            =0),
                        0,
                        GEOMEAN(IF(
                            ISNUMBER(M116:V116),
                            IF(
                                M$4:V$4=1,
                                M116:V116,
                                ""),
                            ""))
                    ),
                    IF(
                        OR(IF(
                            ISNUMBER(M116:V116),
                            IF(
                                M$4:V$4=2,
                                M116:V116,
                                ""),
                            "")
                            =0),
                        0,
                        GEOMEAN(IF(
                            ISNUMBER(M116:V116),
                            IF(
                                M$4:V$4=2,
                                M116:V116,
                                ""),
                            "")))
                )
            )
        )
    )
)</f>
        <v>4.8333333333333304</v>
      </c>
      <c r="I116" s="191" cm="1">
        <f t="array" ref="I116">IF(
    SUM(IF(
            ISNUMBER(
                IF(
                    $M$5:$V$5,
                    (M116:V116),
                    "")),
            1,
            0))
        =0,
    NA(),
    IF(
        Parameters!$D$15=1,
        IF(
            SUM(--(ISNUMBER(IF($M$5:$V$5=1,(M116:V116),""))))&gt;0,
            MAX(IF(
                ISNUMBER(M116:V116),
                IF(
                    M$5:V$5=1,
                    M116:V116,
                    ""),
                "")),
            MAX(IF(
                ISNUMBER(M116:V116),
                IF(
                    M$5:V$5=2,
                    M116:V116,
                    ""),
                ""))
        ),
        IF(
            Parameters!$D$16=1,
            IFERROR(
                AVERAGE(IF(
                    ISNUMBER(M116:V116),
                    IF(
                        M$5:V$5=1,
                        M116:V116,
                        ""),
                    "")),
                AVERAGE(IF(
                    ISNUMBER(M116:V116),
                    IF(
                        M$5:V$5=2,
                        M116:V116,
                        ""),
                    ""))
            ),
            IF(
                Parameters!$D$17=1,
                IFERROR(
                    IF(
                        OR(
                            IF(
                                ISNUMBER(M116:V116),
                                IF(
                                    M$5:V$5=1,
                                    M116:V116,
                                    ""),
                                "")
                            =0),
                        0,
                        GEOMEAN(IF(
                            ISNUMBER(M116:V116),
                            IF(
                                M$5:V$5=1,
                                M116:V116,
                                ""),
                            ""))
                    ),
                    IF(
                        OR(IF(
                            ISNUMBER(M116:V116),
                            IF(
                                M$5:V$5=2,
                                M116:V116,
                                ""),
                            "")
                            =0),
                        0,
                        GEOMEAN(IF(
                            ISNUMBER(M116:V116),
                            IF(
                                M$5:V$5=2,
                                M116:V116,
                                ""),
                            "")))
                )
            )
        )
    )
)</f>
        <v>0</v>
      </c>
      <c r="J116" s="242">
        <v>46281</v>
      </c>
      <c r="K116" s="242">
        <v>45719</v>
      </c>
      <c r="L116" s="91" t="s">
        <v>186</v>
      </c>
      <c r="M116" s="192">
        <v>4.8333333333333304</v>
      </c>
      <c r="N116" s="192" t="s">
        <v>409</v>
      </c>
      <c r="O116" s="192">
        <v>0</v>
      </c>
      <c r="P116" s="192">
        <v>0</v>
      </c>
      <c r="Q116" s="192">
        <v>0</v>
      </c>
      <c r="R116" s="192" t="s">
        <v>409</v>
      </c>
      <c r="S116" s="192">
        <v>3.9</v>
      </c>
      <c r="T116" s="192" t="s">
        <v>409</v>
      </c>
      <c r="U116" s="192">
        <v>0</v>
      </c>
      <c r="V116" s="192" t="s">
        <v>409</v>
      </c>
      <c r="W116" s="192">
        <v>0</v>
      </c>
      <c r="X116" s="192" t="s">
        <v>409</v>
      </c>
      <c r="Y116" s="192"/>
      <c r="Z116" s="192"/>
      <c r="AA116" s="80"/>
      <c r="AB116" s="80"/>
      <c r="AC116" s="80"/>
    </row>
    <row r="117" spans="1:29" x14ac:dyDescent="0.2">
      <c r="A117" s="84">
        <v>110</v>
      </c>
      <c r="B117" s="84" t="str">
        <f ca="1"/>
        <v>Liberia</v>
      </c>
      <c r="C117" s="84" t="str">
        <f ca="1"/>
        <v>LBR</v>
      </c>
      <c r="D117" s="219" t="str">
        <f ca="1"/>
        <v>SSF           Sub-Saharan Africa</v>
      </c>
      <c r="E117" s="219" t="str">
        <f ca="1"/>
        <v>IDA</v>
      </c>
      <c r="F117" s="190" t="str">
        <f t="shared" ca="1" si="4"/>
        <v/>
      </c>
      <c r="G117" s="80">
        <f>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0</v>
      </c>
      <c r="H117" s="80" cm="1">
        <f t="array" ref="H117">IF(
    SUM(IF(
            ISNUMBER(
                IF(
                    $M$4:$V$4,
                    (M117:V117),
                    "")),
            1,
            0))
        =0,
    NA(),
    IF(
        Parameters!$D$15=1,
        IF(
            SUM(--(ISNUMBER(IF($M$4:$V$4=1,(M117:V117),""))))&gt;0,
            MAX(IF(
                ISNUMBER(M117:V117),
                IF(
                    M$4:V$4=1,
                    M117:V117,
                    ""),
                "")),
            MAX(IF(
                ISNUMBER(M117:V117),
                IF(
                    M$4:V$4=2,
                    M117:V117,
                    ""),
                ""))
        ),
        IF(
            Parameters!$D$16=1,
            IFERROR(
                AVERAGE(IF(
                    ISNUMBER(M117:V117),
                    IF(
                        M$4:V$4=1,
                        M117:V117,
                        ""),
                    "")),
                AVERAGE(IF(
                    ISNUMBER(M117:V117),
                    IF(
                        M$4:V$4=2,
                        M117:V117,
                        ""),
                    ""))
            ),
            IF(
                Parameters!$D$17=1,
                IFERROR(
                    IF(
                        OR(
                            IF(
                                ISNUMBER(M117:V117),
                                IF(
                                    M$4:V$4=1,
                                    M117:V117,
                                    ""),
                                "")
                            =0),
                        0,
                        GEOMEAN(IF(
                            ISNUMBER(M117:V117),
                            IF(
                                M$4:V$4=1,
                                M117:V117,
                                ""),
                            ""))
                    ),
                    IF(
                        OR(IF(
                            ISNUMBER(M117:V117),
                            IF(
                                M$4:V$4=2,
                                M117:V117,
                                ""),
                            "")
                            =0),
                        0,
                        GEOMEAN(IF(
                            ISNUMBER(M117:V117),
                            IF(
                                M$4:V$4=2,
                                M117:V117,
                                ""),
                            "")))
                )
            )
        )
    )
)</f>
        <v>4.8333333333333304</v>
      </c>
      <c r="I117" s="191" cm="1">
        <f t="array" ref="I117">IF(
    SUM(IF(
            ISNUMBER(
                IF(
                    $M$5:$V$5,
                    (M117:V117),
                    "")),
            1,
            0))
        =0,
    NA(),
    IF(
        Parameters!$D$15=1,
        IF(
            SUM(--(ISNUMBER(IF($M$5:$V$5=1,(M117:V117),""))))&gt;0,
            MAX(IF(
                ISNUMBER(M117:V117),
                IF(
                    M$5:V$5=1,
                    M117:V117,
                    ""),
                "")),
            MAX(IF(
                ISNUMBER(M117:V117),
                IF(
                    M$5:V$5=2,
                    M117:V117,
                    ""),
                ""))
        ),
        IF(
            Parameters!$D$16=1,
            IFERROR(
                AVERAGE(IF(
                    ISNUMBER(M117:V117),
                    IF(
                        M$5:V$5=1,
                        M117:V117,
                        ""),
                    "")),
                AVERAGE(IF(
                    ISNUMBER(M117:V117),
                    IF(
                        M$5:V$5=2,
                        M117:V117,
                        ""),
                    ""))
            ),
            IF(
                Parameters!$D$17=1,
                IFERROR(
                    IF(
                        OR(
                            IF(
                                ISNUMBER(M117:V117),
                                IF(
                                    M$5:V$5=1,
                                    M117:V117,
                                    ""),
                                "")
                            =0),
                        0,
                        GEOMEAN(IF(
                            ISNUMBER(M117:V117),
                            IF(
                                M$5:V$5=1,
                                M117:V117,
                                ""),
                            ""))
                    ),
                    IF(
                        OR(IF(
                            ISNUMBER(M117:V117),
                            IF(
                                M$5:V$5=2,
                                M117:V117,
                                ""),
                            "")
                            =0),
                        0,
                        GEOMEAN(IF(
                            ISNUMBER(M117:V117),
                            IF(
                                M$5:V$5=2,
                                M117:V117,
                                ""),
                            "")))
                )
            )
        )
    )
)</f>
        <v>0</v>
      </c>
      <c r="J117" s="242">
        <v>45765</v>
      </c>
      <c r="K117" s="242">
        <v>45488</v>
      </c>
      <c r="L117" s="91" t="s">
        <v>188</v>
      </c>
      <c r="M117" s="192">
        <v>4.8333333333333304</v>
      </c>
      <c r="N117" s="192" t="s">
        <v>409</v>
      </c>
      <c r="O117" s="192">
        <v>0</v>
      </c>
      <c r="P117" s="192">
        <v>0</v>
      </c>
      <c r="Q117" s="192">
        <v>0</v>
      </c>
      <c r="R117" s="192" t="s">
        <v>409</v>
      </c>
      <c r="S117" s="192">
        <v>3.9</v>
      </c>
      <c r="T117" s="192" t="s">
        <v>409</v>
      </c>
      <c r="U117" s="192">
        <v>0</v>
      </c>
      <c r="V117" s="192" t="s">
        <v>409</v>
      </c>
      <c r="W117" s="192">
        <v>0</v>
      </c>
      <c r="X117" s="192" t="s">
        <v>409</v>
      </c>
      <c r="Y117" s="192"/>
      <c r="Z117" s="192"/>
      <c r="AA117" s="80"/>
      <c r="AB117" s="80"/>
      <c r="AC117" s="80"/>
    </row>
    <row r="118" spans="1:29" x14ac:dyDescent="0.2">
      <c r="A118" s="84">
        <v>111</v>
      </c>
      <c r="B118" s="84" t="str">
        <f ca="1"/>
        <v>Libya</v>
      </c>
      <c r="C118" s="84" t="str">
        <f ca="1"/>
        <v>LBY</v>
      </c>
      <c r="D118" s="219" t="str">
        <f ca="1"/>
        <v>MEA           Middle East &amp; North Africa</v>
      </c>
      <c r="E118" s="219" t="str">
        <f ca="1"/>
        <v>IBRD</v>
      </c>
      <c r="F118" s="190" t="str">
        <f t="shared" ca="1" si="4"/>
        <v/>
      </c>
      <c r="G118" s="80">
        <f>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0</v>
      </c>
      <c r="H118" s="80" cm="1">
        <f t="array" ref="H118">IF(
    SUM(IF(
            ISNUMBER(
                IF(
                    $M$4:$V$4,
                    (M118:V118),
                    "")),
            1,
            0))
        =0,
    NA(),
    IF(
        Parameters!$D$15=1,
        IF(
            SUM(--(ISNUMBER(IF($M$4:$V$4=1,(M118:V118),""))))&gt;0,
            MAX(IF(
                ISNUMBER(M118:V118),
                IF(
                    M$4:V$4=1,
                    M118:V118,
                    ""),
                "")),
            MAX(IF(
                ISNUMBER(M118:V118),
                IF(
                    M$4:V$4=2,
                    M118:V118,
                    ""),
                ""))
        ),
        IF(
            Parameters!$D$16=1,
            IFERROR(
                AVERAGE(IF(
                    ISNUMBER(M118:V118),
                    IF(
                        M$4:V$4=1,
                        M118:V118,
                        ""),
                    "")),
                AVERAGE(IF(
                    ISNUMBER(M118:V118),
                    IF(
                        M$4:V$4=2,
                        M118:V118,
                        ""),
                    ""))
            ),
            IF(
                Parameters!$D$17=1,
                IFERROR(
                    IF(
                        OR(
                            IF(
                                ISNUMBER(M118:V118),
                                IF(
                                    M$4:V$4=1,
                                    M118:V118,
                                    ""),
                                "")
                            =0),
                        0,
                        GEOMEAN(IF(
                            ISNUMBER(M118:V118),
                            IF(
                                M$4:V$4=1,
                                M118:V118,
                                ""),
                            ""))
                    ),
                    IF(
                        OR(IF(
                            ISNUMBER(M118:V118),
                            IF(
                                M$4:V$4=2,
                                M118:V118,
                                ""),
                            "")
                            =0),
                        0,
                        GEOMEAN(IF(
                            ISNUMBER(M118:V118),
                            IF(
                                M$4:V$4=2,
                                M118:V118,
                                ""),
                            "")))
                )
            )
        )
    )
)</f>
        <v>3.8333333333333299</v>
      </c>
      <c r="I118" s="191" cm="1">
        <f t="array" ref="I118">IF(
    SUM(IF(
            ISNUMBER(
                IF(
                    $M$5:$V$5,
                    (M118:V118),
                    "")),
            1,
            0))
        =0,
    NA(),
    IF(
        Parameters!$D$15=1,
        IF(
            SUM(--(ISNUMBER(IF($M$5:$V$5=1,(M118:V118),""))))&gt;0,
            MAX(IF(
                ISNUMBER(M118:V118),
                IF(
                    M$5:V$5=1,
                    M118:V118,
                    ""),
                "")),
            MAX(IF(
                ISNUMBER(M118:V118),
                IF(
                    M$5:V$5=2,
                    M118:V118,
                    ""),
                ""))
        ),
        IF(
            Parameters!$D$16=1,
            IFERROR(
                AVERAGE(IF(
                    ISNUMBER(M118:V118),
                    IF(
                        M$5:V$5=1,
                        M118:V118,
                        ""),
                    "")),
                AVERAGE(IF(
                    ISNUMBER(M118:V118),
                    IF(
                        M$5:V$5=2,
                        M118:V118,
                        ""),
                    ""))
            ),
            IF(
                Parameters!$D$17=1,
                IFERROR(
                    IF(
                        OR(
                            IF(
                                ISNUMBER(M118:V118),
                                IF(
                                    M$5:V$5=1,
                                    M118:V118,
                                    ""),
                                "")
                            =0),
                        0,
                        GEOMEAN(IF(
                            ISNUMBER(M118:V118),
                            IF(
                                M$5:V$5=1,
                                M118:V118,
                                ""),
                            ""))
                    ),
                    IF(
                        OR(IF(
                            ISNUMBER(M118:V118),
                            IF(
                                M$5:V$5=2,
                                M118:V118,
                                ""),
                            "")
                            =0),
                        0,
                        GEOMEAN(IF(
                            ISNUMBER(M118:V118),
                            IF(
                                M$5:V$5=2,
                                M118:V118,
                                ""),
                            "")))
                )
            )
        )
    )
)</f>
        <v>0</v>
      </c>
      <c r="J118" s="242">
        <v>45190</v>
      </c>
      <c r="K118" s="242">
        <v>45875</v>
      </c>
      <c r="L118" s="91" t="s">
        <v>190</v>
      </c>
      <c r="M118" s="192">
        <v>3.8333333333333299</v>
      </c>
      <c r="N118" s="192" t="s">
        <v>409</v>
      </c>
      <c r="O118" s="192">
        <v>0</v>
      </c>
      <c r="P118" s="192">
        <v>0</v>
      </c>
      <c r="Q118" s="192">
        <v>0</v>
      </c>
      <c r="R118" s="192" t="s">
        <v>409</v>
      </c>
      <c r="S118" s="192">
        <v>3.3</v>
      </c>
      <c r="T118" s="192" t="s">
        <v>409</v>
      </c>
      <c r="U118" s="192">
        <v>0</v>
      </c>
      <c r="V118" s="192" t="s">
        <v>409</v>
      </c>
      <c r="W118" s="192">
        <v>0</v>
      </c>
      <c r="X118" s="192" t="s">
        <v>409</v>
      </c>
      <c r="Y118" s="192"/>
      <c r="Z118" s="192"/>
      <c r="AA118" s="80"/>
      <c r="AB118" s="80"/>
      <c r="AC118" s="80"/>
    </row>
    <row r="119" spans="1:29" x14ac:dyDescent="0.2">
      <c r="A119" s="84">
        <v>112</v>
      </c>
      <c r="B119" s="84" t="str">
        <f ca="1"/>
        <v>St. Lucia</v>
      </c>
      <c r="C119" s="84" t="str">
        <f ca="1"/>
        <v>LCA</v>
      </c>
      <c r="D119" s="219" t="str">
        <f ca="1"/>
        <v>LCN           Latin America &amp; Caribbean</v>
      </c>
      <c r="E119" s="219" t="str">
        <f ca="1"/>
        <v>Blend</v>
      </c>
      <c r="F119" s="190" t="str">
        <f t="shared" ca="1" si="4"/>
        <v/>
      </c>
      <c r="G119" s="80">
        <f>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0</v>
      </c>
      <c r="H119" s="80" cm="1">
        <f t="array" ref="H119">IF(
    SUM(IF(
            ISNUMBER(
                IF(
                    $M$4:$V$4,
                    (M119:V119),
                    "")),
            1,
            0))
        =0,
    NA(),
    IF(
        Parameters!$D$15=1,
        IF(
            SUM(--(ISNUMBER(IF($M$4:$V$4=1,(M119:V119),""))))&gt;0,
            MAX(IF(
                ISNUMBER(M119:V119),
                IF(
                    M$4:V$4=1,
                    M119:V119,
                    ""),
                "")),
            MAX(IF(
                ISNUMBER(M119:V119),
                IF(
                    M$4:V$4=2,
                    M119:V119,
                    ""),
                ""))
        ),
        IF(
            Parameters!$D$16=1,
            IFERROR(
                AVERAGE(IF(
                    ISNUMBER(M119:V119),
                    IF(
                        M$4:V$4=1,
                        M119:V119,
                        ""),
                    "")),
                AVERAGE(IF(
                    ISNUMBER(M119:V119),
                    IF(
                        M$4:V$4=2,
                        M119:V119,
                        ""),
                    ""))
            ),
            IF(
                Parameters!$D$17=1,
                IFERROR(
                    IF(
                        OR(
                            IF(
                                ISNUMBER(M119:V119),
                                IF(
                                    M$4:V$4=1,
                                    M119:V119,
                                    ""),
                                "")
                            =0),
                        0,
                        GEOMEAN(IF(
                            ISNUMBER(M119:V119),
                            IF(
                                M$4:V$4=1,
                                M119:V119,
                                ""),
                            ""))
                    ),
                    IF(
                        OR(IF(
                            ISNUMBER(M119:V119),
                            IF(
                                M$4:V$4=2,
                                M119:V119,
                                ""),
                            "")
                            =0),
                        0,
                        GEOMEAN(IF(
                            ISNUMBER(M119:V119),
                            IF(
                                M$4:V$4=2,
                                M119:V119,
                                ""),
                            "")))
                )
            )
        )
    )
)</f>
        <v>4.1666666666666599</v>
      </c>
      <c r="I119" s="191" cm="1">
        <f t="array" ref="I119">IF(
    SUM(IF(
            ISNUMBER(
                IF(
                    $M$5:$V$5,
                    (M119:V119),
                    "")),
            1,
            0))
        =0,
    NA(),
    IF(
        Parameters!$D$15=1,
        IF(
            SUM(--(ISNUMBER(IF($M$5:$V$5=1,(M119:V119),""))))&gt;0,
            MAX(IF(
                ISNUMBER(M119:V119),
                IF(
                    M$5:V$5=1,
                    M119:V119,
                    ""),
                "")),
            MAX(IF(
                ISNUMBER(M119:V119),
                IF(
                    M$5:V$5=2,
                    M119:V119,
                    ""),
                ""))
        ),
        IF(
            Parameters!$D$16=1,
            IFERROR(
                AVERAGE(IF(
                    ISNUMBER(M119:V119),
                    IF(
                        M$5:V$5=1,
                        M119:V119,
                        ""),
                    "")),
                AVERAGE(IF(
                    ISNUMBER(M119:V119),
                    IF(
                        M$5:V$5=2,
                        M119:V119,
                        ""),
                    ""))
            ),
            IF(
                Parameters!$D$17=1,
                IFERROR(
                    IF(
                        OR(
                            IF(
                                ISNUMBER(M119:V119),
                                IF(
                                    M$5:V$5=1,
                                    M119:V119,
                                    ""),
                                "")
                            =0),
                        0,
                        GEOMEAN(IF(
                            ISNUMBER(M119:V119),
                            IF(
                                M$5:V$5=1,
                                M119:V119,
                                ""),
                            ""))
                    ),
                    IF(
                        OR(IF(
                            ISNUMBER(M119:V119),
                            IF(
                                M$5:V$5=2,
                                M119:V119,
                                ""),
                            "")
                            =0),
                        0,
                        GEOMEAN(IF(
                            ISNUMBER(M119:V119),
                            IF(
                                M$5:V$5=2,
                                M119:V119,
                                ""),
                            "")))
                )
            )
        )
    )
)</f>
        <v>0</v>
      </c>
      <c r="J119" s="242">
        <v>45190</v>
      </c>
      <c r="K119" s="242">
        <v>45719</v>
      </c>
      <c r="L119" s="91" t="s">
        <v>191</v>
      </c>
      <c r="M119" s="192">
        <v>4.1666666666666599</v>
      </c>
      <c r="N119" s="192" t="s">
        <v>409</v>
      </c>
      <c r="O119" s="192">
        <v>0</v>
      </c>
      <c r="P119" s="192">
        <v>0</v>
      </c>
      <c r="Q119" s="192">
        <v>0</v>
      </c>
      <c r="R119" s="192" t="s">
        <v>409</v>
      </c>
      <c r="S119" s="192">
        <v>3.5</v>
      </c>
      <c r="T119" s="192" t="s">
        <v>409</v>
      </c>
      <c r="U119" s="192">
        <v>0</v>
      </c>
      <c r="V119" s="192" t="s">
        <v>409</v>
      </c>
      <c r="W119" s="192">
        <v>0</v>
      </c>
      <c r="X119" s="192" t="s">
        <v>409</v>
      </c>
      <c r="Y119" s="192"/>
      <c r="Z119" s="192"/>
      <c r="AA119" s="80"/>
      <c r="AB119" s="80"/>
      <c r="AC119" s="80"/>
    </row>
    <row r="120" spans="1:29" x14ac:dyDescent="0.2">
      <c r="A120" s="84">
        <v>113</v>
      </c>
      <c r="B120" s="84" t="str">
        <f ca="1"/>
        <v>Liechtenstein</v>
      </c>
      <c r="C120" s="84" t="str">
        <f ca="1"/>
        <v>LIE</v>
      </c>
      <c r="D120" s="219" t="str">
        <f ca="1"/>
        <v>ECS           Europe &amp; Central Asia</v>
      </c>
      <c r="E120" s="219" t="str">
        <f ca="1"/>
        <v>NA</v>
      </c>
      <c r="F120" s="190" t="str">
        <f t="shared" ca="1" si="4"/>
        <v/>
      </c>
      <c r="G120" s="80">
        <f>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0</v>
      </c>
      <c r="H120" s="80" cm="1">
        <f t="array" ref="H120">IF(
    SUM(IF(
            ISNUMBER(
                IF(
                    $M$4:$V$4,
                    (M120:V120),
                    "")),
            1,
            0))
        =0,
    NA(),
    IF(
        Parameters!$D$15=1,
        IF(
            SUM(--(ISNUMBER(IF($M$4:$V$4=1,(M120:V120),""))))&gt;0,
            MAX(IF(
                ISNUMBER(M120:V120),
                IF(
                    M$4:V$4=1,
                    M120:V120,
                    ""),
                "")),
            MAX(IF(
                ISNUMBER(M120:V120),
                IF(
                    M$4:V$4=2,
                    M120:V120,
                    ""),
                ""))
        ),
        IF(
            Parameters!$D$16=1,
            IFERROR(
                AVERAGE(IF(
                    ISNUMBER(M120:V120),
                    IF(
                        M$4:V$4=1,
                        M120:V120,
                        ""),
                    "")),
                AVERAGE(IF(
                    ISNUMBER(M120:V120),
                    IF(
                        M$4:V$4=2,
                        M120:V120,
                        ""),
                    ""))
            ),
            IF(
                Parameters!$D$17=1,
                IFERROR(
                    IF(
                        OR(
                            IF(
                                ISNUMBER(M120:V120),
                                IF(
                                    M$4:V$4=1,
                                    M120:V120,
                                    ""),
                                "")
                            =0),
                        0,
                        GEOMEAN(IF(
                            ISNUMBER(M120:V120),
                            IF(
                                M$4:V$4=1,
                                M120:V120,
                                ""),
                            ""))
                    ),
                    IF(
                        OR(IF(
                            ISNUMBER(M120:V120),
                            IF(
                                M$4:V$4=2,
                                M120:V120,
                                ""),
                            "")
                            =0),
                        0,
                        GEOMEAN(IF(
                            ISNUMBER(M120:V120),
                            IF(
                                M$4:V$4=2,
                                M120:V120,
                                ""),
                            "")))
                )
            )
        )
    )
)</f>
        <v>1</v>
      </c>
      <c r="I120" s="191" cm="1">
        <f t="array" ref="I120">IF(
    SUM(IF(
            ISNUMBER(
                IF(
                    $M$5:$V$5,
                    (M120:V120),
                    "")),
            1,
            0))
        =0,
    NA(),
    IF(
        Parameters!$D$15=1,
        IF(
            SUM(--(ISNUMBER(IF($M$5:$V$5=1,(M120:V120),""))))&gt;0,
            MAX(IF(
                ISNUMBER(M120:V120),
                IF(
                    M$5:V$5=1,
                    M120:V120,
                    ""),
                "")),
            MAX(IF(
                ISNUMBER(M120:V120),
                IF(
                    M$5:V$5=2,
                    M120:V120,
                    ""),
                ""))
        ),
        IF(
            Parameters!$D$16=1,
            IFERROR(
                AVERAGE(IF(
                    ISNUMBER(M120:V120),
                    IF(
                        M$5:V$5=1,
                        M120:V120,
                        ""),
                    "")),
                AVERAGE(IF(
                    ISNUMBER(M120:V120),
                    IF(
                        M$5:V$5=2,
                        M120:V120,
                        ""),
                    ""))
            ),
            IF(
                Parameters!$D$17=1,
                IFERROR(
                    IF(
                        OR(
                            IF(
                                ISNUMBER(M120:V120),
                                IF(
                                    M$5:V$5=1,
                                    M120:V120,
                                    ""),
                                "")
                            =0),
                        0,
                        GEOMEAN(IF(
                            ISNUMBER(M120:V120),
                            IF(
                                M$5:V$5=1,
                                M120:V120,
                                ""),
                            ""))
                    ),
                    IF(
                        OR(IF(
                            ISNUMBER(M120:V120),
                            IF(
                                M$5:V$5=2,
                                M120:V120,
                                ""),
                            "")
                            =0),
                        0,
                        GEOMEAN(IF(
                            ISNUMBER(M120:V120),
                            IF(
                                M$5:V$5=2,
                                M120:V120,
                                ""),
                            "")))
                )
            )
        )
    )
)</f>
        <v>0</v>
      </c>
      <c r="J120" s="242">
        <v>45190</v>
      </c>
      <c r="K120" s="242">
        <v>44620</v>
      </c>
      <c r="L120" s="91" t="s">
        <v>193</v>
      </c>
      <c r="M120" s="192">
        <v>1</v>
      </c>
      <c r="N120" s="192" t="s">
        <v>409</v>
      </c>
      <c r="O120" s="192">
        <v>0</v>
      </c>
      <c r="P120" s="192">
        <v>0</v>
      </c>
      <c r="Q120" s="192">
        <v>0</v>
      </c>
      <c r="R120" s="192" t="s">
        <v>409</v>
      </c>
      <c r="S120" s="192">
        <v>1.6</v>
      </c>
      <c r="T120" s="192" t="s">
        <v>409</v>
      </c>
      <c r="U120" s="192">
        <v>0</v>
      </c>
      <c r="V120" s="192" t="s">
        <v>409</v>
      </c>
      <c r="W120" s="192">
        <v>0</v>
      </c>
      <c r="X120" s="192" t="s">
        <v>409</v>
      </c>
      <c r="Y120" s="192"/>
      <c r="Z120" s="192"/>
      <c r="AA120" s="80"/>
      <c r="AB120" s="80"/>
      <c r="AC120" s="80"/>
    </row>
    <row r="121" spans="1:29" x14ac:dyDescent="0.2">
      <c r="A121" s="84">
        <v>114</v>
      </c>
      <c r="B121" s="84" t="str">
        <f ca="1"/>
        <v>Sri Lanka</v>
      </c>
      <c r="C121" s="84" t="str">
        <f ca="1"/>
        <v>LKA</v>
      </c>
      <c r="D121" s="219" t="str">
        <f ca="1"/>
        <v>SAS           South Asia</v>
      </c>
      <c r="E121" s="219" t="str">
        <f ca="1"/>
        <v>IBRD</v>
      </c>
      <c r="F121" s="190" t="str">
        <f t="shared" ca="1" si="4"/>
        <v/>
      </c>
      <c r="G121" s="80">
        <f>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6.9522178715380676</v>
      </c>
      <c r="H121" s="80" cm="1">
        <f t="array" ref="H121">IF(
    SUM(IF(
            ISNUMBER(
                IF(
                    $M$4:$V$4,
                    (M121:V121),
                    "")),
            1,
            0))
        =0,
    NA(),
    IF(
        Parameters!$D$15=1,
        IF(
            SUM(--(ISNUMBER(IF($M$4:$V$4=1,(M121:V121),""))))&gt;0,
            MAX(IF(
                ISNUMBER(M121:V121),
                IF(
                    M$4:V$4=1,
                    M121:V121,
                    ""),
                "")),
            MAX(IF(
                ISNUMBER(M121:V121),
                IF(
                    M$4:V$4=2,
                    M121:V121,
                    ""),
                ""))
        ),
        IF(
            Parameters!$D$16=1,
            IFERROR(
                AVERAGE(IF(
                    ISNUMBER(M121:V121),
                    IF(
                        M$4:V$4=1,
                        M121:V121,
                        ""),
                    "")),
                AVERAGE(IF(
                    ISNUMBER(M121:V121),
                    IF(
                        M$4:V$4=2,
                        M121:V121,
                        ""),
                    ""))
            ),
            IF(
                Parameters!$D$17=1,
                IFERROR(
                    IF(
                        OR(
                            IF(
                                ISNUMBER(M121:V121),
                                IF(
                                    M$4:V$4=1,
                                    M121:V121,
                                    ""),
                                "")
                            =0),
                        0,
                        GEOMEAN(IF(
                            ISNUMBER(M121:V121),
                            IF(
                                M$4:V$4=1,
                                M121:V121,
                                ""),
                            ""))
                    ),
                    IF(
                        OR(IF(
                            ISNUMBER(M121:V121),
                            IF(
                                M$4:V$4=2,
                                M121:V121,
                                ""),
                            "")
                            =0),
                        0,
                        GEOMEAN(IF(
                            ISNUMBER(M121:V121),
                            IF(
                                M$4:V$4=2,
                                M121:V121,
                                ""),
                            "")))
                )
            )
        )
    )
)</f>
        <v>4.8333333333333304</v>
      </c>
      <c r="I121" s="191" cm="1">
        <f t="array" ref="I121">IF(
    SUM(IF(
            ISNUMBER(
                IF(
                    $M$5:$V$5,
                    (M121:V121),
                    "")),
            1,
            0))
        =0,
    NA(),
    IF(
        Parameters!$D$15=1,
        IF(
            SUM(--(ISNUMBER(IF($M$5:$V$5=1,(M121:V121),""))))&gt;0,
            MAX(IF(
                ISNUMBER(M121:V121),
                IF(
                    M$5:V$5=1,
                    M121:V121,
                    ""),
                "")),
            MAX(IF(
                ISNUMBER(M121:V121),
                IF(
                    M$5:V$5=2,
                    M121:V121,
                    ""),
                ""))
        ),
        IF(
            Parameters!$D$16=1,
            IFERROR(
                AVERAGE(IF(
                    ISNUMBER(M121:V121),
                    IF(
                        M$5:V$5=1,
                        M121:V121,
                        ""),
                    "")),
                AVERAGE(IF(
                    ISNUMBER(M121:V121),
                    IF(
                        M$5:V$5=2,
                        M121:V121,
                        ""),
                    ""))
            ),
            IF(
                Parameters!$D$17=1,
                IFERROR(
                    IF(
                        OR(
                            IF(
                                ISNUMBER(M121:V121),
                                IF(
                                    M$5:V$5=1,
                                    M121:V121,
                                    ""),
                                "")
                            =0),
                        0,
                        GEOMEAN(IF(
                            ISNUMBER(M121:V121),
                            IF(
                                M$5:V$5=1,
                                M121:V121,
                                ""),
                            ""))
                    ),
                    IF(
                        OR(IF(
                            ISNUMBER(M121:V121),
                            IF(
                                M$5:V$5=2,
                                M121:V121,
                                ""),
                            "")
                            =0),
                        0,
                        GEOMEAN(IF(
                            ISNUMBER(M121:V121),
                            IF(
                                M$5:V$5=2,
                                M121:V121,
                                ""),
                            "")))
                )
            )
        )
    )
)</f>
        <v>10</v>
      </c>
      <c r="J121" s="242">
        <v>45765</v>
      </c>
      <c r="K121" s="242">
        <v>46281</v>
      </c>
      <c r="L121" s="91" t="s">
        <v>195</v>
      </c>
      <c r="M121" s="192">
        <v>4.8333333333333304</v>
      </c>
      <c r="N121" s="192" t="s">
        <v>409</v>
      </c>
      <c r="O121" s="192">
        <v>0</v>
      </c>
      <c r="P121" s="192">
        <v>10</v>
      </c>
      <c r="Q121" s="192">
        <v>0</v>
      </c>
      <c r="R121" s="192" t="s">
        <v>409</v>
      </c>
      <c r="S121" s="192">
        <v>3.9</v>
      </c>
      <c r="T121" s="192" t="s">
        <v>409</v>
      </c>
      <c r="U121" s="192">
        <v>0</v>
      </c>
      <c r="V121" s="192" t="s">
        <v>836</v>
      </c>
      <c r="W121" s="192">
        <v>0</v>
      </c>
      <c r="X121" s="192" t="s">
        <v>409</v>
      </c>
      <c r="Y121" s="192"/>
      <c r="Z121" s="192"/>
      <c r="AA121" s="80"/>
      <c r="AB121" s="80"/>
      <c r="AC121" s="80"/>
    </row>
    <row r="122" spans="1:29" x14ac:dyDescent="0.2">
      <c r="A122" s="84">
        <v>115</v>
      </c>
      <c r="B122" s="84" t="str">
        <f ca="1"/>
        <v>Lesotho</v>
      </c>
      <c r="C122" s="84" t="str">
        <f ca="1"/>
        <v>LSO</v>
      </c>
      <c r="D122" s="219" t="str">
        <f ca="1"/>
        <v>SSF           Sub-Saharan Africa</v>
      </c>
      <c r="E122" s="219" t="str">
        <f ca="1"/>
        <v>IDA</v>
      </c>
      <c r="F122" s="190" t="str">
        <f t="shared" ca="1" si="4"/>
        <v/>
      </c>
      <c r="G122" s="80">
        <f>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4.0824829046386224</v>
      </c>
      <c r="H122" s="80" cm="1">
        <f t="array" ref="H122">IF(
    SUM(IF(
            ISNUMBER(
                IF(
                    $M$4:$V$4,
                    (M122:V122),
                    "")),
            1,
            0))
        =0,
    NA(),
    IF(
        Parameters!$D$15=1,
        IF(
            SUM(--(ISNUMBER(IF($M$4:$V$4=1,(M122:V122),""))))&gt;0,
            MAX(IF(
                ISNUMBER(M122:V122),
                IF(
                    M$4:V$4=1,
                    M122:V122,
                    ""),
                "")),
            MAX(IF(
                ISNUMBER(M122:V122),
                IF(
                    M$4:V$4=2,
                    M122:V122,
                    ""),
                ""))
        ),
        IF(
            Parameters!$D$16=1,
            IFERROR(
                AVERAGE(IF(
                    ISNUMBER(M122:V122),
                    IF(
                        M$4:V$4=1,
                        M122:V122,
                        ""),
                    "")),
                AVERAGE(IF(
                    ISNUMBER(M122:V122),
                    IF(
                        M$4:V$4=2,
                        M122:V122,
                        ""),
                    ""))
            ),
            IF(
                Parameters!$D$17=1,
                IFERROR(
                    IF(
                        OR(
                            IF(
                                ISNUMBER(M122:V122),
                                IF(
                                    M$4:V$4=1,
                                    M122:V122,
                                    ""),
                                "")
                            =0),
                        0,
                        GEOMEAN(IF(
                            ISNUMBER(M122:V122),
                            IF(
                                M$4:V$4=1,
                                M122:V122,
                                ""),
                            ""))
                    ),
                    IF(
                        OR(IF(
                            ISNUMBER(M122:V122),
                            IF(
                                M$4:V$4=2,
                                M122:V122,
                                ""),
                            "")
                            =0),
                        0,
                        GEOMEAN(IF(
                            ISNUMBER(M122:V122),
                            IF(
                                M$4:V$4=2,
                                M122:V122,
                                ""),
                            "")))
                )
            )
        )
    )
)</f>
        <v>1.6666666666666601</v>
      </c>
      <c r="I122" s="191" cm="1">
        <f t="array" ref="I122">IF(
    SUM(IF(
            ISNUMBER(
                IF(
                    $M$5:$V$5,
                    (M122:V122),
                    "")),
            1,
            0))
        =0,
    NA(),
    IF(
        Parameters!$D$15=1,
        IF(
            SUM(--(ISNUMBER(IF($M$5:$V$5=1,(M122:V122),""))))&gt;0,
            MAX(IF(
                ISNUMBER(M122:V122),
                IF(
                    M$5:V$5=1,
                    M122:V122,
                    ""),
                "")),
            MAX(IF(
                ISNUMBER(M122:V122),
                IF(
                    M$5:V$5=2,
                    M122:V122,
                    ""),
                ""))
        ),
        IF(
            Parameters!$D$16=1,
            IFERROR(
                AVERAGE(IF(
                    ISNUMBER(M122:V122),
                    IF(
                        M$5:V$5=1,
                        M122:V122,
                        ""),
                    "")),
                AVERAGE(IF(
                    ISNUMBER(M122:V122),
                    IF(
                        M$5:V$5=2,
                        M122:V122,
                        ""),
                    ""))
            ),
            IF(
                Parameters!$D$17=1,
                IFERROR(
                    IF(
                        OR(
                            IF(
                                ISNUMBER(M122:V122),
                                IF(
                                    M$5:V$5=1,
                                    M122:V122,
                                    ""),
                                "")
                            =0),
                        0,
                        GEOMEAN(IF(
                            ISNUMBER(M122:V122),
                            IF(
                                M$5:V$5=1,
                                M122:V122,
                                ""),
                            ""))
                    ),
                    IF(
                        OR(IF(
                            ISNUMBER(M122:V122),
                            IF(
                                M$5:V$5=2,
                                M122:V122,
                                ""),
                            "")
                            =0),
                        0,
                        GEOMEAN(IF(
                            ISNUMBER(M122:V122),
                            IF(
                                M$5:V$5=2,
                                M122:V122,
                                ""),
                            "")))
                )
            )
        )
    )
)</f>
        <v>10</v>
      </c>
      <c r="J122" s="242">
        <v>46281</v>
      </c>
      <c r="K122" s="242">
        <v>46281</v>
      </c>
      <c r="L122" s="91" t="s">
        <v>197</v>
      </c>
      <c r="M122" s="192">
        <v>1.6666666666666601</v>
      </c>
      <c r="N122" s="192" t="s">
        <v>409</v>
      </c>
      <c r="O122" s="192">
        <v>0</v>
      </c>
      <c r="P122" s="192">
        <v>10</v>
      </c>
      <c r="Q122" s="192">
        <v>0</v>
      </c>
      <c r="R122" s="192" t="s">
        <v>409</v>
      </c>
      <c r="S122" s="192">
        <v>2</v>
      </c>
      <c r="T122" s="192" t="s">
        <v>409</v>
      </c>
      <c r="U122" s="192">
        <v>0</v>
      </c>
      <c r="V122" s="192" t="s">
        <v>837</v>
      </c>
      <c r="W122" s="192">
        <v>0.14285714285714199</v>
      </c>
      <c r="X122" s="192" t="s">
        <v>409</v>
      </c>
      <c r="Y122" s="192"/>
      <c r="Z122" s="192"/>
      <c r="AA122" s="80"/>
      <c r="AB122" s="80"/>
      <c r="AC122" s="80"/>
    </row>
    <row r="123" spans="1:29" x14ac:dyDescent="0.2">
      <c r="A123" s="84">
        <v>116</v>
      </c>
      <c r="B123" s="84" t="str">
        <f ca="1"/>
        <v>Lithuania</v>
      </c>
      <c r="C123" s="84" t="str">
        <f ca="1"/>
        <v>LTU</v>
      </c>
      <c r="D123" s="219" t="str">
        <f ca="1"/>
        <v>ECS           Europe &amp; Central Asia</v>
      </c>
      <c r="E123" s="219" t="str">
        <f ca="1"/>
        <v>NA</v>
      </c>
      <c r="F123" s="190" t="str">
        <f t="shared" ca="1" si="4"/>
        <v/>
      </c>
      <c r="G123" s="80">
        <f>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0</v>
      </c>
      <c r="H123" s="80" cm="1">
        <f t="array" ref="H123">IF(
    SUM(IF(
            ISNUMBER(
                IF(
                    $M$4:$V$4,
                    (M123:V123),
                    "")),
            1,
            0))
        =0,
    NA(),
    IF(
        Parameters!$D$15=1,
        IF(
            SUM(--(ISNUMBER(IF($M$4:$V$4=1,(M123:V123),""))))&gt;0,
            MAX(IF(
                ISNUMBER(M123:V123),
                IF(
                    M$4:V$4=1,
                    M123:V123,
                    ""),
                "")),
            MAX(IF(
                ISNUMBER(M123:V123),
                IF(
                    M$4:V$4=2,
                    M123:V123,
                    ""),
                ""))
        ),
        IF(
            Parameters!$D$16=1,
            IFERROR(
                AVERAGE(IF(
                    ISNUMBER(M123:V123),
                    IF(
                        M$4:V$4=1,
                        M123:V123,
                        ""),
                    "")),
                AVERAGE(IF(
                    ISNUMBER(M123:V123),
                    IF(
                        M$4:V$4=2,
                        M123:V123,
                        ""),
                    ""))
            ),
            IF(
                Parameters!$D$17=1,
                IFERROR(
                    IF(
                        OR(
                            IF(
                                ISNUMBER(M123:V123),
                                IF(
                                    M$4:V$4=1,
                                    M123:V123,
                                    ""),
                                "")
                            =0),
                        0,
                        GEOMEAN(IF(
                            ISNUMBER(M123:V123),
                            IF(
                                M$4:V$4=1,
                                M123:V123,
                                ""),
                            ""))
                    ),
                    IF(
                        OR(IF(
                            ISNUMBER(M123:V123),
                            IF(
                                M$4:V$4=2,
                                M123:V123,
                                ""),
                            "")
                            =0),
                        0,
                        GEOMEAN(IF(
                            ISNUMBER(M123:V123),
                            IF(
                                M$4:V$4=2,
                                M123:V123,
                                ""),
                            "")))
                )
            )
        )
    )
)</f>
        <v>2</v>
      </c>
      <c r="I123" s="191" cm="1">
        <f t="array" ref="I123">IF(
    SUM(IF(
            ISNUMBER(
                IF(
                    $M$5:$V$5,
                    (M123:V123),
                    "")),
            1,
            0))
        =0,
    NA(),
    IF(
        Parameters!$D$15=1,
        IF(
            SUM(--(ISNUMBER(IF($M$5:$V$5=1,(M123:V123),""))))&gt;0,
            MAX(IF(
                ISNUMBER(M123:V123),
                IF(
                    M$5:V$5=1,
                    M123:V123,
                    ""),
                "")),
            MAX(IF(
                ISNUMBER(M123:V123),
                IF(
                    M$5:V$5=2,
                    M123:V123,
                    ""),
                ""))
        ),
        IF(
            Parameters!$D$16=1,
            IFERROR(
                AVERAGE(IF(
                    ISNUMBER(M123:V123),
                    IF(
                        M$5:V$5=1,
                        M123:V123,
                        ""),
                    "")),
                AVERAGE(IF(
                    ISNUMBER(M123:V123),
                    IF(
                        M$5:V$5=2,
                        M123:V123,
                        ""),
                    ""))
            ),
            IF(
                Parameters!$D$17=1,
                IFERROR(
                    IF(
                        OR(
                            IF(
                                ISNUMBER(M123:V123),
                                IF(
                                    M$5:V$5=1,
                                    M123:V123,
                                    ""),
                                "")
                            =0),
                        0,
                        GEOMEAN(IF(
                            ISNUMBER(M123:V123),
                            IF(
                                M$5:V$5=1,
                                M123:V123,
                                ""),
                            ""))
                    ),
                    IF(
                        OR(IF(
                            ISNUMBER(M123:V123),
                            IF(
                                M$5:V$5=2,
                                M123:V123,
                                ""),
                            "")
                            =0),
                        0,
                        GEOMEAN(IF(
                            ISNUMBER(M123:V123),
                            IF(
                                M$5:V$5=2,
                                M123:V123,
                                ""),
                            "")))
                )
            )
        )
    )
)</f>
        <v>0</v>
      </c>
      <c r="J123" s="242">
        <v>45190</v>
      </c>
      <c r="K123" s="242">
        <v>44727</v>
      </c>
      <c r="L123" s="91" t="s">
        <v>199</v>
      </c>
      <c r="M123" s="192">
        <v>2</v>
      </c>
      <c r="N123" s="192" t="s">
        <v>409</v>
      </c>
      <c r="O123" s="192">
        <v>0</v>
      </c>
      <c r="P123" s="192">
        <v>0</v>
      </c>
      <c r="Q123" s="192">
        <v>0</v>
      </c>
      <c r="R123" s="192" t="s">
        <v>409</v>
      </c>
      <c r="S123" s="192">
        <v>2.2000000000000002</v>
      </c>
      <c r="T123" s="192" t="s">
        <v>409</v>
      </c>
      <c r="U123" s="192">
        <v>0</v>
      </c>
      <c r="V123" s="192" t="s">
        <v>409</v>
      </c>
      <c r="W123" s="192">
        <v>0</v>
      </c>
      <c r="X123" s="192" t="s">
        <v>409</v>
      </c>
      <c r="Y123" s="192"/>
      <c r="Z123" s="192"/>
      <c r="AA123" s="80"/>
      <c r="AB123" s="80"/>
      <c r="AC123" s="80"/>
    </row>
    <row r="124" spans="1:29" x14ac:dyDescent="0.2">
      <c r="A124" s="84">
        <v>117</v>
      </c>
      <c r="B124" s="84" t="str">
        <f ca="1"/>
        <v>Luxembourg</v>
      </c>
      <c r="C124" s="84" t="str">
        <f ca="1"/>
        <v>LUX</v>
      </c>
      <c r="D124" s="219" t="str">
        <f ca="1"/>
        <v>ECS           Europe &amp; Central Asia</v>
      </c>
      <c r="E124" s="219" t="str">
        <f ca="1"/>
        <v>NA</v>
      </c>
      <c r="F124" s="190" t="str">
        <f t="shared" ca="1" si="4"/>
        <v/>
      </c>
      <c r="G124" s="80">
        <f>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v>
      </c>
      <c r="H124" s="80" cm="1">
        <f t="array" ref="H124">IF(
    SUM(IF(
            ISNUMBER(
                IF(
                    $M$4:$V$4,
                    (M124:V124),
                    "")),
            1,
            0))
        =0,
    NA(),
    IF(
        Parameters!$D$15=1,
        IF(
            SUM(--(ISNUMBER(IF($M$4:$V$4=1,(M124:V124),""))))&gt;0,
            MAX(IF(
                ISNUMBER(M124:V124),
                IF(
                    M$4:V$4=1,
                    M124:V124,
                    ""),
                "")),
            MAX(IF(
                ISNUMBER(M124:V124),
                IF(
                    M$4:V$4=2,
                    M124:V124,
                    ""),
                ""))
        ),
        IF(
            Parameters!$D$16=1,
            IFERROR(
                AVERAGE(IF(
                    ISNUMBER(M124:V124),
                    IF(
                        M$4:V$4=1,
                        M124:V124,
                        ""),
                    "")),
                AVERAGE(IF(
                    ISNUMBER(M124:V124),
                    IF(
                        M$4:V$4=2,
                        M124:V124,
                        ""),
                    ""))
            ),
            IF(
                Parameters!$D$17=1,
                IFERROR(
                    IF(
                        OR(
                            IF(
                                ISNUMBER(M124:V124),
                                IF(
                                    M$4:V$4=1,
                                    M124:V124,
                                    ""),
                                "")
                            =0),
                        0,
                        GEOMEAN(IF(
                            ISNUMBER(M124:V124),
                            IF(
                                M$4:V$4=1,
                                M124:V124,
                                ""),
                            ""))
                    ),
                    IF(
                        OR(IF(
                            ISNUMBER(M124:V124),
                            IF(
                                M$4:V$4=2,
                                M124:V124,
                                ""),
                            "")
                            =0),
                        0,
                        GEOMEAN(IF(
                            ISNUMBER(M124:V124),
                            IF(
                                M$4:V$4=2,
                                M124:V124,
                                ""),
                            "")))
                )
            )
        )
    )
)</f>
        <v>0</v>
      </c>
      <c r="I124" s="191" cm="1">
        <f t="array" ref="I124">IF(
    SUM(IF(
            ISNUMBER(
                IF(
                    $M$5:$V$5,
                    (M124:V124),
                    "")),
            1,
            0))
        =0,
    NA(),
    IF(
        Parameters!$D$15=1,
        IF(
            SUM(--(ISNUMBER(IF($M$5:$V$5=1,(M124:V124),""))))&gt;0,
            MAX(IF(
                ISNUMBER(M124:V124),
                IF(
                    M$5:V$5=1,
                    M124:V124,
                    ""),
                "")),
            MAX(IF(
                ISNUMBER(M124:V124),
                IF(
                    M$5:V$5=2,
                    M124:V124,
                    ""),
                ""))
        ),
        IF(
            Parameters!$D$16=1,
            IFERROR(
                AVERAGE(IF(
                    ISNUMBER(M124:V124),
                    IF(
                        M$5:V$5=1,
                        M124:V124,
                        ""),
                    "")),
                AVERAGE(IF(
                    ISNUMBER(M124:V124),
                    IF(
                        M$5:V$5=2,
                        M124:V124,
                        ""),
                    ""))
            ),
            IF(
                Parameters!$D$17=1,
                IFERROR(
                    IF(
                        OR(
                            IF(
                                ISNUMBER(M124:V124),
                                IF(
                                    M$5:V$5=1,
                                    M124:V124,
                                    ""),
                                "")
                            =0),
                        0,
                        GEOMEAN(IF(
                            ISNUMBER(M124:V124),
                            IF(
                                M$5:V$5=1,
                                M124:V124,
                                ""),
                            ""))
                    ),
                    IF(
                        OR(IF(
                            ISNUMBER(M124:V124),
                            IF(
                                M$5:V$5=2,
                                M124:V124,
                                ""),
                            "")
                            =0),
                        0,
                        GEOMEAN(IF(
                            ISNUMBER(M124:V124),
                            IF(
                                M$5:V$5=2,
                                M124:V124,
                                ""),
                            "")))
                )
            )
        )
    )
)</f>
        <v>0</v>
      </c>
      <c r="J124" s="242">
        <v>45765</v>
      </c>
      <c r="K124" s="242">
        <v>44727</v>
      </c>
      <c r="L124" s="91" t="s">
        <v>201</v>
      </c>
      <c r="M124" s="192">
        <v>0</v>
      </c>
      <c r="N124" s="192" t="s">
        <v>409</v>
      </c>
      <c r="O124" s="192">
        <v>0</v>
      </c>
      <c r="P124" s="192">
        <v>0</v>
      </c>
      <c r="Q124" s="192">
        <v>0</v>
      </c>
      <c r="R124" s="192" t="s">
        <v>409</v>
      </c>
      <c r="S124" s="192">
        <v>0.9</v>
      </c>
      <c r="T124" s="192" t="s">
        <v>409</v>
      </c>
      <c r="U124" s="192">
        <v>0</v>
      </c>
      <c r="V124" s="192" t="s">
        <v>409</v>
      </c>
      <c r="W124" s="192">
        <v>0</v>
      </c>
      <c r="X124" s="192" t="s">
        <v>409</v>
      </c>
      <c r="Y124" s="192"/>
      <c r="Z124" s="192"/>
      <c r="AA124" s="80"/>
      <c r="AB124" s="80"/>
      <c r="AC124" s="80"/>
    </row>
    <row r="125" spans="1:29" x14ac:dyDescent="0.2">
      <c r="A125" s="84">
        <v>118</v>
      </c>
      <c r="B125" s="84" t="str">
        <f ca="1"/>
        <v>Latvia</v>
      </c>
      <c r="C125" s="84" t="str">
        <f ca="1"/>
        <v>LVA</v>
      </c>
      <c r="D125" s="219" t="str">
        <f ca="1"/>
        <v>ECS           Europe &amp; Central Asia</v>
      </c>
      <c r="E125" s="219" t="str">
        <f ca="1"/>
        <v>NA</v>
      </c>
      <c r="F125" s="190" t="str">
        <f t="shared" ca="1" si="4"/>
        <v/>
      </c>
      <c r="G125" s="80">
        <f>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$M$4:$V$4,
                    (M125:V125),
                    "")),
            1,
            0))
        =0,
    NA(),
    IF(
        Parameters!$D$15=1,
        IF(
            SUM(--(ISNUMBER(IF($M$4:$V$4=1,(M125:V125),""))))&gt;0,
            MAX(IF(
                ISNUMBER(M125:V125),
                IF(
                    M$4:V$4=1,
                    M125:V125,
                    ""),
                "")),
            MAX(IF(
                ISNUMBER(M125:V125),
                IF(
                    M$4:V$4=2,
                    M125:V125,
                    ""),
                ""))
        ),
        IF(
            Parameters!$D$16=1,
            IFERROR(
                AVERAGE(IF(
                    ISNUMBER(M125:V125),
                    IF(
                        M$4:V$4=1,
                        M125:V125,
                        ""),
                    "")),
                AVERAGE(IF(
                    ISNUMBER(M125:V125),
                    IF(
                        M$4:V$4=2,
                        M125:V125,
                        ""),
                    ""))
            ),
            IF(
                Parameters!$D$17=1,
                IFERROR(
                    IF(
                        OR(
                            IF(
                                ISNUMBER(M125:V125),
                                IF(
                                    M$4:V$4=1,
                                    M125:V125,
                                    ""),
                                "")
                            =0),
                        0,
                        GEOMEAN(IF(
                            ISNUMBER(M125:V125),
                            IF(
                                M$4:V$4=1,
                                M125:V125,
                                ""),
                            ""))
                    ),
                    IF(
                        OR(IF(
                            ISNUMBER(M125:V125),
                            IF(
                                M$4:V$4=2,
                                M125:V125,
                                ""),
                            "")
                            =0),
                        0,
                        GEOMEAN(IF(
                            ISNUMBER(M125:V125),
                            IF(
                                M$4:V$4=2,
                                M125:V125,
                                ""),
                            "")))
                )
            )
        )
    )
)</f>
        <v>2.3333333333333299</v>
      </c>
      <c r="I125" s="191" cm="1">
        <f t="array" ref="I125">IF(
    SUM(IF(
            ISNUMBER(
                IF(
                    $M$5:$V$5,
                    (M125:V125),
                    "")),
            1,
            0))
        =0,
    NA(),
    IF(
        Parameters!$D$15=1,
        IF(
            SUM(--(ISNUMBER(IF($M$5:$V$5=1,(M125:V125),""))))&gt;0,
            MAX(IF(
                ISNUMBER(M125:V125),
                IF(
                    M$5:V$5=1,
                    M125:V125,
                    ""),
                "")),
            MAX(IF(
                ISNUMBER(M125:V125),
                IF(
                    M$5:V$5=2,
                    M125:V125,
                    ""),
                ""))
        ),
        IF(
            Parameters!$D$16=1,
            IFERROR(
                AVERAGE(IF(
                    ISNUMBER(M125:V125),
                    IF(
                        M$5:V$5=1,
                        M125:V125,
                        ""),
                    "")),
                AVERAGE(IF(
                    ISNUMBER(M125:V125),
                    IF(
                        M$5:V$5=2,
                        M125:V125,
                        ""),
                    ""))
            ),
            IF(
                Parameters!$D$17=1,
                IFERROR(
                    IF(
                        OR(
                            IF(
                                ISNUMBER(M125:V125),
                                IF(
                                    M$5:V$5=1,
                                    M125:V125,
                                    ""),
                                "")
                            =0),
                        0,
                        GEOMEAN(IF(
                            ISNUMBER(M125:V125),
                            IF(
                                M$5:V$5=1,
                                M125:V125,
                                ""),
                            ""))
                    ),
                    IF(
                        OR(IF(
                            ISNUMBER(M125:V125),
                            IF(
                                M$5:V$5=2,
                                M125:V125,
                                ""),
                            "")
                            =0),
                        0,
                        GEOMEAN(IF(
                            ISNUMBER(M125:V125),
                            IF(
                                M$5:V$5=2,
                                M125:V125,
                                ""),
                            "")))
                )
            )
        )
    )
)</f>
        <v>0</v>
      </c>
      <c r="J125" s="242">
        <v>45765</v>
      </c>
      <c r="K125" s="242">
        <v>45672</v>
      </c>
      <c r="L125" s="91" t="s">
        <v>203</v>
      </c>
      <c r="M125" s="192">
        <v>2.3333333333333299</v>
      </c>
      <c r="N125" s="192" t="s">
        <v>409</v>
      </c>
      <c r="O125" s="192">
        <v>0</v>
      </c>
      <c r="P125" s="192">
        <v>0</v>
      </c>
      <c r="Q125" s="192">
        <v>0</v>
      </c>
      <c r="R125" s="192" t="s">
        <v>409</v>
      </c>
      <c r="S125" s="192">
        <v>2.4</v>
      </c>
      <c r="T125" s="192" t="s">
        <v>409</v>
      </c>
      <c r="U125" s="192">
        <v>0</v>
      </c>
      <c r="V125" s="192" t="s">
        <v>409</v>
      </c>
      <c r="W125" s="192">
        <v>0</v>
      </c>
      <c r="X125" s="192" t="s">
        <v>409</v>
      </c>
      <c r="Y125" s="192"/>
      <c r="Z125" s="192"/>
      <c r="AA125" s="80"/>
      <c r="AB125" s="80"/>
      <c r="AC125" s="80"/>
    </row>
    <row r="126" spans="1:29" x14ac:dyDescent="0.2">
      <c r="A126" s="84">
        <v>119</v>
      </c>
      <c r="B126" s="84" t="str">
        <f ca="1"/>
        <v>Macao SAR, China</v>
      </c>
      <c r="C126" s="84" t="str">
        <f ca="1"/>
        <v>MAC</v>
      </c>
      <c r="D126" s="219" t="str">
        <f ca="1"/>
        <v>EAS           East Asia &amp; Pacific</v>
      </c>
      <c r="E126" s="219" t="str">
        <f ca="1"/>
        <v>NA</v>
      </c>
      <c r="F126" s="190" t="str">
        <f t="shared" ca="1" si="4"/>
        <v/>
      </c>
      <c r="G126" s="80">
        <f>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t="e" cm="1">
        <f t="array" ref="H126">IF(
    SUM(IF(
            ISNUMBER(
                IF(
                    $M$4:$V$4,
                    (M126:V126),
                    "")),
            1,
            0))
        =0,
    NA(),
    IF(
        Parameters!$D$15=1,
        IF(
            SUM(--(ISNUMBER(IF($M$4:$V$4=1,(M126:V126),""))))&gt;0,
            MAX(IF(
                ISNUMBER(M126:V126),
                IF(
                    M$4:V$4=1,
                    M126:V126,
                    ""),
                "")),
            MAX(IF(
                ISNUMBER(M126:V126),
                IF(
                    M$4:V$4=2,
                    M126:V126,
                    ""),
                ""))
        ),
        IF(
            Parameters!$D$16=1,
            IFERROR(
                AVERAGE(IF(
                    ISNUMBER(M126:V126),
                    IF(
                        M$4:V$4=1,
                        M126:V126,
                        ""),
                    "")),
                AVERAGE(IF(
                    ISNUMBER(M126:V126),
                    IF(
                        M$4:V$4=2,
                        M126:V126,
                        ""),
                    ""))
            ),
            IF(
                Parameters!$D$17=1,
                IFERROR(
                    IF(
                        OR(
                            IF(
                                ISNUMBER(M126:V126),
                                IF(
                                    M$4:V$4=1,
                                    M126:V126,
                                    ""),
                                "")
                            =0),
                        0,
                        GEOMEAN(IF(
                            ISNUMBER(M126:V126),
                            IF(
                                M$4:V$4=1,
                                M126:V126,
                                ""),
                            ""))
                    ),
                    IF(
                        OR(IF(
                            ISNUMBER(M126:V126),
                            IF(
                                M$4:V$4=2,
                                M126:V126,
                                ""),
                            "")
                            =0),
                        0,
                        GEOMEAN(IF(
                            ISNUMBER(M126:V126),
                            IF(
                                M$4:V$4=2,
                                M126:V126,
                                ""),
                            "")))
                )
            )
        )
    )
)</f>
        <v>#N/A</v>
      </c>
      <c r="I126" s="191" cm="1">
        <f t="array" ref="I126">IF(
    SUM(IF(
            ISNUMBER(
                IF(
                    $M$5:$V$5,
                    (M126:V126),
                    "")),
            1,
            0))
        =0,
    NA(),
    IF(
        Parameters!$D$15=1,
        IF(
            SUM(--(ISNUMBER(IF($M$5:$V$5=1,(M126:V126),""))))&gt;0,
            MAX(IF(
                ISNUMBER(M126:V126),
                IF(
                    M$5:V$5=1,
                    M126:V126,
                    ""),
                "")),
            MAX(IF(
                ISNUMBER(M126:V126),
                IF(
                    M$5:V$5=2,
                    M126:V126,
                    ""),
                ""))
        ),
        IF(
            Parameters!$D$16=1,
            IFERROR(
                AVERAGE(IF(
                    ISNUMBER(M126:V126),
                    IF(
                        M$5:V$5=1,
                        M126:V126,
                        ""),
                    "")),
                AVERAGE(IF(
                    ISNUMBER(M126:V126),
                    IF(
                        M$5:V$5=2,
                        M126:V126,
                        ""),
                    ""))
            ),
            IF(
                Parameters!$D$17=1,
                IFERROR(
                    IF(
                        OR(
                            IF(
                                ISNUMBER(M126:V126),
                                IF(
                                    M$5:V$5=1,
                                    M126:V126,
                                    ""),
                                "")
                            =0),
                        0,
                        GEOMEAN(IF(
                            ISNUMBER(M126:V126),
                            IF(
                                M$5:V$5=1,
                                M126:V126,
                                ""),
                            ""))
                    ),
                    IF(
                        OR(IF(
                            ISNUMBER(M126:V126),
                            IF(
                                M$5:V$5=2,
                                M126:V126,
                                ""),
                            "")
                            =0),
                        0,
                        GEOMEAN(IF(
                            ISNUMBER(M126:V126),
                            IF(
                                M$5:V$5=2,
                                M126:V126,
                                ""),
                            "")))
                )
            )
        )
    )
)</f>
        <v>0</v>
      </c>
      <c r="J126" s="242">
        <v>44887</v>
      </c>
      <c r="K126" s="242">
        <v>45672</v>
      </c>
      <c r="L126" s="91" t="s">
        <v>680</v>
      </c>
      <c r="M126" s="192" t="s">
        <v>409</v>
      </c>
      <c r="N126" s="192" t="s">
        <v>409</v>
      </c>
      <c r="O126" s="192">
        <v>0</v>
      </c>
      <c r="P126" s="192">
        <v>0</v>
      </c>
      <c r="Q126" s="192">
        <v>0</v>
      </c>
      <c r="R126" s="192" t="s">
        <v>409</v>
      </c>
      <c r="S126" s="192" t="s">
        <v>409</v>
      </c>
      <c r="T126" s="192" t="s">
        <v>409</v>
      </c>
      <c r="U126" s="192">
        <v>0</v>
      </c>
      <c r="V126" s="192" t="s">
        <v>409</v>
      </c>
      <c r="W126" s="192">
        <v>0</v>
      </c>
      <c r="X126" s="192" t="s">
        <v>409</v>
      </c>
      <c r="Y126" s="192"/>
      <c r="Z126" s="192"/>
      <c r="AA126" s="80"/>
      <c r="AB126" s="80"/>
      <c r="AC126" s="80"/>
    </row>
    <row r="127" spans="1:29" x14ac:dyDescent="0.2">
      <c r="A127" s="84">
        <v>120</v>
      </c>
      <c r="B127" s="84" t="str">
        <f ca="1"/>
        <v>St. Martin (French part)</v>
      </c>
      <c r="C127" s="84" t="str">
        <f ca="1"/>
        <v>MAF</v>
      </c>
      <c r="D127" s="219" t="str">
        <f ca="1"/>
        <v>LCN           Latin America &amp; Caribbean</v>
      </c>
      <c r="E127" s="219" t="str">
        <f ca="1"/>
        <v>NA</v>
      </c>
      <c r="F127" s="190" t="str">
        <f t="shared" ca="1" si="4"/>
        <v/>
      </c>
      <c r="G127" s="80">
        <f>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0</v>
      </c>
      <c r="H127" s="80" t="e" cm="1">
        <f t="array" ref="H127">IF(
    SUM(IF(
            ISNUMBER(
                IF(
                    $M$4:$V$4,
                    (M127:V127),
                    "")),
            1,
            0))
        =0,
    NA(),
    IF(
        Parameters!$D$15=1,
        IF(
            SUM(--(ISNUMBER(IF($M$4:$V$4=1,(M127:V127),""))))&gt;0,
            MAX(IF(
                ISNUMBER(M127:V127),
                IF(
                    M$4:V$4=1,
                    M127:V127,
                    ""),
                "")),
            MAX(IF(
                ISNUMBER(M127:V127),
                IF(
                    M$4:V$4=2,
                    M127:V127,
                    ""),
                ""))
        ),
        IF(
            Parameters!$D$16=1,
            IFERROR(
                AVERAGE(IF(
                    ISNUMBER(M127:V127),
                    IF(
                        M$4:V$4=1,
                        M127:V127,
                        ""),
                    "")),
                AVERAGE(IF(
                    ISNUMBER(M127:V127),
                    IF(
                        M$4:V$4=2,
                        M127:V127,
                        ""),
                    ""))
            ),
            IF(
                Parameters!$D$17=1,
                IFERROR(
                    IF(
                        OR(
                            IF(
                                ISNUMBER(M127:V127),
                                IF(
                                    M$4:V$4=1,
                                    M127:V127,
                                    ""),
                                "")
                            =0),
                        0,
                        GEOMEAN(IF(
                            ISNUMBER(M127:V127),
                            IF(
                                M$4:V$4=1,
                                M127:V127,
                                ""),
                            ""))
                    ),
                    IF(
                        OR(IF(
                            ISNUMBER(M127:V127),
                            IF(
                                M$4:V$4=2,
                                M127:V127,
                                ""),
                            "")
                            =0),
                        0,
                        GEOMEAN(IF(
                            ISNUMBER(M127:V127),
                            IF(
                                M$4:V$4=2,
                                M127:V127,
                                ""),
                            "")))
                )
            )
        )
    )
)</f>
        <v>#N/A</v>
      </c>
      <c r="I127" s="191" cm="1">
        <f t="array" ref="I127">IF(
    SUM(IF(
            ISNUMBER(
                IF(
                    $M$5:$V$5,
                    (M127:V127),
                    "")),
            1,
            0))
        =0,
    NA(),
    IF(
        Parameters!$D$15=1,
        IF(
            SUM(--(ISNUMBER(IF($M$5:$V$5=1,(M127:V127),""))))&gt;0,
            MAX(IF(
                ISNUMBER(M127:V127),
                IF(
                    M$5:V$5=1,
                    M127:V127,
                    ""),
                "")),
            MAX(IF(
                ISNUMBER(M127:V127),
                IF(
                    M$5:V$5=2,
                    M127:V127,
                    ""),
                ""))
        ),
        IF(
            Parameters!$D$16=1,
            IFERROR(
                AVERAGE(IF(
                    ISNUMBER(M127:V127),
                    IF(
                        M$5:V$5=1,
                        M127:V127,
                        ""),
                    "")),
                AVERAGE(IF(
                    ISNUMBER(M127:V127),
                    IF(
                        M$5:V$5=2,
                        M127:V127,
                        ""),
                    ""))
            ),
            IF(
                Parameters!$D$17=1,
                IFERROR(
                    IF(
                        OR(
                            IF(
                                ISNUMBER(M127:V127),
                                IF(
                                    M$5:V$5=1,
                                    M127:V127,
                                    ""),
                                "")
                            =0),
                        0,
                        GEOMEAN(IF(
                            ISNUMBER(M127:V127),
                            IF(
                                M$5:V$5=1,
                                M127:V127,
                                ""),
                            ""))
                    ),
                    IF(
                        OR(IF(
                            ISNUMBER(M127:V127),
                            IF(
                                M$5:V$5=2,
                                M127:V127,
                                ""),
                            "")
                            =0),
                        0,
                        GEOMEAN(IF(
                            ISNUMBER(M127:V127),
                            IF(
                                M$5:V$5=2,
                                M127:V127,
                                ""),
                            "")))
                )
            )
        )
    )
)</f>
        <v>0</v>
      </c>
      <c r="J127" s="242" t="s">
        <v>409</v>
      </c>
      <c r="K127" s="242">
        <v>45719</v>
      </c>
      <c r="L127" s="91" t="s">
        <v>681</v>
      </c>
      <c r="M127" s="192" t="s">
        <v>409</v>
      </c>
      <c r="N127" s="192" t="s">
        <v>409</v>
      </c>
      <c r="O127" s="192">
        <v>0</v>
      </c>
      <c r="P127" s="192">
        <v>0</v>
      </c>
      <c r="Q127" s="192">
        <v>0</v>
      </c>
      <c r="R127" s="192" t="s">
        <v>409</v>
      </c>
      <c r="S127" s="192" t="s">
        <v>409</v>
      </c>
      <c r="T127" s="192" t="s">
        <v>409</v>
      </c>
      <c r="U127" s="192">
        <v>0</v>
      </c>
      <c r="V127" s="192" t="s">
        <v>409</v>
      </c>
      <c r="W127" s="192">
        <v>0</v>
      </c>
      <c r="X127" s="192" t="s">
        <v>409</v>
      </c>
      <c r="Y127" s="192"/>
      <c r="Z127" s="192"/>
      <c r="AA127" s="80"/>
      <c r="AB127" s="80"/>
      <c r="AC127" s="80"/>
    </row>
    <row r="128" spans="1:29" x14ac:dyDescent="0.2">
      <c r="A128" s="84">
        <v>121</v>
      </c>
      <c r="B128" s="84" t="str">
        <f ca="1"/>
        <v>Morocco</v>
      </c>
      <c r="C128" s="84" t="str">
        <f ca="1"/>
        <v>MAR</v>
      </c>
      <c r="D128" s="219" t="str">
        <f ca="1"/>
        <v>MEA           Middle East &amp; North Africa</v>
      </c>
      <c r="E128" s="219" t="str">
        <f ca="1"/>
        <v>IBRD</v>
      </c>
      <c r="F128" s="190" t="str">
        <f t="shared" ca="1" si="4"/>
        <v/>
      </c>
      <c r="G128" s="80">
        <f>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7.416198487095663</v>
      </c>
      <c r="H128" s="80" cm="1">
        <f t="array" ref="H128">IF(
    SUM(IF(
            ISNUMBER(
                IF(
                    $M$4:$V$4,
                    (M128:V128),
                    "")),
            1,
            0))
        =0,
    NA(),
    IF(
        Parameters!$D$15=1,
        IF(
            SUM(--(ISNUMBER(IF($M$4:$V$4=1,(M128:V128),""))))&gt;0,
            MAX(IF(
                ISNUMBER(M128:V128),
                IF(
                    M$4:V$4=1,
                    M128:V128,
                    ""),
                "")),
            MAX(IF(
                ISNUMBER(M128:V128),
                IF(
                    M$4:V$4=2,
                    M128:V128,
                    ""),
                ""))
        ),
        IF(
            Parameters!$D$16=1,
            IFERROR(
                AVERAGE(IF(
                    ISNUMBER(M128:V128),
                    IF(
                        M$4:V$4=1,
                        M128:V128,
                        ""),
                    "")),
                AVERAGE(IF(
                    ISNUMBER(M128:V128),
                    IF(
                        M$4:V$4=2,
                        M128:V128,
                        ""),
                    ""))
            ),
            IF(
                Parameters!$D$17=1,
                IFERROR(
                    IF(
                        OR(
                            IF(
                                ISNUMBER(M128:V128),
                                IF(
                                    M$4:V$4=1,
                                    M128:V128,
                                    ""),
                                "")
                            =0),
                        0,
                        GEOMEAN(IF(
                            ISNUMBER(M128:V128),
                            IF(
                                M$4:V$4=1,
                                M128:V128,
                                ""),
                            ""))
                    ),
                    IF(
                        OR(IF(
                            ISNUMBER(M128:V128),
                            IF(
                                M$4:V$4=2,
                                M128:V128,
                                ""),
                            "")
                            =0),
                        0,
                        GEOMEAN(IF(
                            ISNUMBER(M128:V128),
                            IF(
                                M$4:V$4=2,
                                M128:V128,
                                ""),
                            "")))
                )
            )
        )
    )
)</f>
        <v>5.5</v>
      </c>
      <c r="I128" s="191" cm="1">
        <f t="array" ref="I128">IF(
    SUM(IF(
            ISNUMBER(
                IF(
                    $M$5:$V$5,
                    (M128:V128),
                    "")),
            1,
            0))
        =0,
    NA(),
    IF(
        Parameters!$D$15=1,
        IF(
            SUM(--(ISNUMBER(IF($M$5:$V$5=1,(M128:V128),""))))&gt;0,
            MAX(IF(
                ISNUMBER(M128:V128),
                IF(
                    M$5:V$5=1,
                    M128:V128,
                    ""),
                "")),
            MAX(IF(
                ISNUMBER(M128:V128),
                IF(
                    M$5:V$5=2,
                    M128:V128,
                    ""),
                ""))
        ),
        IF(
            Parameters!$D$16=1,
            IFERROR(
                AVERAGE(IF(
                    ISNUMBER(M128:V128),
                    IF(
                        M$5:V$5=1,
                        M128:V128,
                        ""),
                    "")),
                AVERAGE(IF(
                    ISNUMBER(M128:V128),
                    IF(
                        M$5:V$5=2,
                        M128:V128,
                        ""),
                    ""))
            ),
            IF(
                Parameters!$D$17=1,
                IFERROR(
                    IF(
                        OR(
                            IF(
                                ISNUMBER(M128:V128),
                                IF(
                                    M$5:V$5=1,
                                    M128:V128,
                                    ""),
                                "")
                            =0),
                        0,
                        GEOMEAN(IF(
                            ISNUMBER(M128:V128),
                            IF(
                                M$5:V$5=1,
                                M128:V128,
                                ""),
                            ""))
                    ),
                    IF(
                        OR(IF(
                            ISNUMBER(M128:V128),
                            IF(
                                M$5:V$5=2,
                                M128:V128,
                                ""),
                            "")
                            =0),
                        0,
                        GEOMEAN(IF(
                            ISNUMBER(M128:V128),
                            IF(
                                M$5:V$5=2,
                                M128:V128,
                                ""),
                            "")))
                )
            )
        )
    )
)</f>
        <v>10</v>
      </c>
      <c r="J128" s="242">
        <v>45190</v>
      </c>
      <c r="K128" s="242">
        <v>46281</v>
      </c>
      <c r="L128" s="91" t="s">
        <v>205</v>
      </c>
      <c r="M128" s="192">
        <v>5.5</v>
      </c>
      <c r="N128" s="192" t="s">
        <v>409</v>
      </c>
      <c r="O128" s="192">
        <v>0</v>
      </c>
      <c r="P128" s="192">
        <v>10</v>
      </c>
      <c r="Q128" s="192">
        <v>10</v>
      </c>
      <c r="R128" s="192" t="s">
        <v>409</v>
      </c>
      <c r="S128" s="192">
        <v>4.3</v>
      </c>
      <c r="T128" s="192" t="s">
        <v>409</v>
      </c>
      <c r="U128" s="192">
        <v>0</v>
      </c>
      <c r="V128" s="192" t="s">
        <v>838</v>
      </c>
      <c r="W128" s="192">
        <v>0.65</v>
      </c>
      <c r="X128" s="192" t="s">
        <v>409</v>
      </c>
      <c r="Y128" s="192"/>
      <c r="Z128" s="192"/>
      <c r="AA128" s="80"/>
      <c r="AB128" s="80"/>
      <c r="AC128" s="80"/>
    </row>
    <row r="129" spans="1:29" x14ac:dyDescent="0.2">
      <c r="A129" s="84">
        <v>122</v>
      </c>
      <c r="B129" s="84" t="str">
        <f ca="1"/>
        <v>Monaco</v>
      </c>
      <c r="C129" s="84" t="str">
        <f ca="1"/>
        <v>MCO</v>
      </c>
      <c r="D129" s="219" t="str">
        <f ca="1"/>
        <v>ECS           Europe &amp; Central Asia</v>
      </c>
      <c r="E129" s="219" t="str">
        <f ca="1"/>
        <v>NA</v>
      </c>
      <c r="F129" s="190" t="str">
        <f t="shared" ca="1" si="4"/>
        <v/>
      </c>
      <c r="G129" s="80">
        <f>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0</v>
      </c>
      <c r="H129" s="80" t="e" cm="1">
        <f t="array" ref="H129">IF(
    SUM(IF(
            ISNUMBER(
                IF(
                    $M$4:$V$4,
                    (M129:V129),
                    "")),
            1,
            0))
        =0,
    NA(),
    IF(
        Parameters!$D$15=1,
        IF(
            SUM(--(ISNUMBER(IF($M$4:$V$4=1,(M129:V129),""))))&gt;0,
            MAX(IF(
                ISNUMBER(M129:V129),
                IF(
                    M$4:V$4=1,
                    M129:V129,
                    ""),
                "")),
            MAX(IF(
                ISNUMBER(M129:V129),
                IF(
                    M$4:V$4=2,
                    M129:V129,
                    ""),
                ""))
        ),
        IF(
            Parameters!$D$16=1,
            IFERROR(
                AVERAGE(IF(
                    ISNUMBER(M129:V129),
                    IF(
                        M$4:V$4=1,
                        M129:V129,
                        ""),
                    "")),
                AVERAGE(IF(
                    ISNUMBER(M129:V129),
                    IF(
                        M$4:V$4=2,
                        M129:V129,
                        ""),
                    ""))
            ),
            IF(
                Parameters!$D$17=1,
                IFERROR(
                    IF(
                        OR(
                            IF(
                                ISNUMBER(M129:V129),
                                IF(
                                    M$4:V$4=1,
                                    M129:V129,
                                    ""),
                                "")
                            =0),
                        0,
                        GEOMEAN(IF(
                            ISNUMBER(M129:V129),
                            IF(
                                M$4:V$4=1,
                                M129:V129,
                                ""),
                            ""))
                    ),
                    IF(
                        OR(IF(
                            ISNUMBER(M129:V129),
                            IF(
                                M$4:V$4=2,
                                M129:V129,
                                ""),
                            "")
                            =0),
                        0,
                        GEOMEAN(IF(
                            ISNUMBER(M129:V129),
                            IF(
                                M$4:V$4=2,
                                M129:V129,
                                ""),
                            "")))
                )
            )
        )
    )
)</f>
        <v>#N/A</v>
      </c>
      <c r="I129" s="191" cm="1">
        <f t="array" ref="I129">IF(
    SUM(IF(
            ISNUMBER(
                IF(
                    $M$5:$V$5,
                    (M129:V129),
                    "")),
            1,
            0))
        =0,
    NA(),
    IF(
        Parameters!$D$15=1,
        IF(
            SUM(--(ISNUMBER(IF($M$5:$V$5=1,(M129:V129),""))))&gt;0,
            MAX(IF(
                ISNUMBER(M129:V129),
                IF(
                    M$5:V$5=1,
                    M129:V129,
                    ""),
                "")),
            MAX(IF(
                ISNUMBER(M129:V129),
                IF(
                    M$5:V$5=2,
                    M129:V129,
                    ""),
                ""))
        ),
        IF(
            Parameters!$D$16=1,
            IFERROR(
                AVERAGE(IF(
                    ISNUMBER(M129:V129),
                    IF(
                        M$5:V$5=1,
                        M129:V129,
                        ""),
                    "")),
                AVERAGE(IF(
                    ISNUMBER(M129:V129),
                    IF(
                        M$5:V$5=2,
                        M129:V129,
                        ""),
                    ""))
            ),
            IF(
                Parameters!$D$17=1,
                IFERROR(
                    IF(
                        OR(
                            IF(
                                ISNUMBER(M129:V129),
                                IF(
                                    M$5:V$5=1,
                                    M129:V129,
                                    ""),
                                "")
                            =0),
                        0,
                        GEOMEAN(IF(
                            ISNUMBER(M129:V129),
                            IF(
                                M$5:V$5=1,
                                M129:V129,
                                ""),
                            ""))
                    ),
                    IF(
                        OR(IF(
                            ISNUMBER(M129:V129),
                            IF(
                                M$5:V$5=2,
                                M129:V129,
                                ""),
                            "")
                            =0),
                        0,
                        GEOMEAN(IF(
                            ISNUMBER(M129:V129),
                            IF(
                                M$5:V$5=2,
                                M129:V129,
                                ""),
                            "")))
                )
            )
        )
    )
)</f>
        <v>0</v>
      </c>
      <c r="J129" s="242" t="s">
        <v>409</v>
      </c>
      <c r="K129" s="242">
        <v>45580</v>
      </c>
      <c r="L129" s="91" t="s">
        <v>682</v>
      </c>
      <c r="M129" s="192" t="s">
        <v>409</v>
      </c>
      <c r="N129" s="192" t="s">
        <v>409</v>
      </c>
      <c r="O129" s="192">
        <v>0</v>
      </c>
      <c r="P129" s="192">
        <v>0</v>
      </c>
      <c r="Q129" s="192">
        <v>0</v>
      </c>
      <c r="R129" s="192" t="s">
        <v>409</v>
      </c>
      <c r="S129" s="192" t="s">
        <v>409</v>
      </c>
      <c r="T129" s="192" t="s">
        <v>409</v>
      </c>
      <c r="U129" s="192">
        <v>0</v>
      </c>
      <c r="V129" s="192" t="s">
        <v>409</v>
      </c>
      <c r="W129" s="192">
        <v>0</v>
      </c>
      <c r="X129" s="192" t="s">
        <v>409</v>
      </c>
      <c r="Y129" s="192"/>
      <c r="Z129" s="192"/>
      <c r="AA129" s="80"/>
      <c r="AB129" s="80"/>
      <c r="AC129" s="80"/>
    </row>
    <row r="130" spans="1:29" x14ac:dyDescent="0.2">
      <c r="A130" s="84">
        <v>123</v>
      </c>
      <c r="B130" s="84" t="str">
        <f ca="1"/>
        <v>Moldova</v>
      </c>
      <c r="C130" s="84" t="str">
        <f ca="1"/>
        <v>MDA</v>
      </c>
      <c r="D130" s="219" t="str">
        <f ca="1"/>
        <v>ECS           Europe &amp; Central Asia</v>
      </c>
      <c r="E130" s="219" t="str">
        <f ca="1"/>
        <v>IBRD</v>
      </c>
      <c r="F130" s="190" t="str">
        <f t="shared" ca="1" si="4"/>
        <v/>
      </c>
      <c r="G130" s="80">
        <f>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0</v>
      </c>
      <c r="H130" s="80" cm="1">
        <f t="array" ref="H130">IF(
    SUM(IF(
            ISNUMBER(
                IF(
                    $M$4:$V$4,
                    (M130:V130),
                    "")),
            1,
            0))
        =0,
    NA(),
    IF(
        Parameters!$D$15=1,
        IF(
            SUM(--(ISNUMBER(IF($M$4:$V$4=1,(M130:V130),""))))&gt;0,
            MAX(IF(
                ISNUMBER(M130:V130),
                IF(
                    M$4:V$4=1,
                    M130:V130,
                    ""),
                "")),
            MAX(IF(
                ISNUMBER(M130:V130),
                IF(
                    M$4:V$4=2,
                    M130:V130,
                    ""),
                ""))
        ),
        IF(
            Parameters!$D$16=1,
            IFERROR(
                AVERAGE(IF(
                    ISNUMBER(M130:V130),
                    IF(
                        M$4:V$4=1,
                        M130:V130,
                        ""),
                    "")),
                AVERAGE(IF(
                    ISNUMBER(M130:V130),
                    IF(
                        M$4:V$4=2,
                        M130:V130,
                        ""),
                    ""))
            ),
            IF(
                Parameters!$D$17=1,
                IFERROR(
                    IF(
                        OR(
                            IF(
                                ISNUMBER(M130:V130),
                                IF(
                                    M$4:V$4=1,
                                    M130:V130,
                                    ""),
                                "")
                            =0),
                        0,
                        GEOMEAN(IF(
                            ISNUMBER(M130:V130),
                            IF(
                                M$4:V$4=1,
                                M130:V130,
                                ""),
                            ""))
                    ),
                    IF(
                        OR(IF(
                            ISNUMBER(M130:V130),
                            IF(
                                M$4:V$4=2,
                                M130:V130,
                                ""),
                            "")
                            =0),
                        0,
                        GEOMEAN(IF(
                            ISNUMBER(M130:V130),
                            IF(
                                M$4:V$4=2,
                                M130:V130,
                                ""),
                            "")))
                )
            )
        )
    )
)</f>
        <v>4</v>
      </c>
      <c r="I130" s="191" cm="1">
        <f t="array" ref="I130">IF(
    SUM(IF(
            ISNUMBER(
                IF(
                    $M$5:$V$5,
                    (M130:V130),
                    "")),
            1,
            0))
        =0,
    NA(),
    IF(
        Parameters!$D$15=1,
        IF(
            SUM(--(ISNUMBER(IF($M$5:$V$5=1,(M130:V130),""))))&gt;0,
            MAX(IF(
                ISNUMBER(M130:V130),
                IF(
                    M$5:V$5=1,
                    M130:V130,
                    ""),
                "")),
            MAX(IF(
                ISNUMBER(M130:V130),
                IF(
                    M$5:V$5=2,
                    M130:V130,
                    ""),
                ""))
        ),
        IF(
            Parameters!$D$16=1,
            IFERROR(
                AVERAGE(IF(
                    ISNUMBER(M130:V130),
                    IF(
                        M$5:V$5=1,
                        M130:V130,
                        ""),
                    "")),
                AVERAGE(IF(
                    ISNUMBER(M130:V130),
                    IF(
                        M$5:V$5=2,
                        M130:V130,
                        ""),
                    ""))
            ),
            IF(
                Parameters!$D$17=1,
                IFERROR(
                    IF(
                        OR(
                            IF(
                                ISNUMBER(M130:V130),
                                IF(
                                    M$5:V$5=1,
                                    M130:V130,
                                    ""),
                                "")
                            =0),
                        0,
                        GEOMEAN(IF(
                            ISNUMBER(M130:V130),
                            IF(
                                M$5:V$5=1,
                                M130:V130,
                                ""),
                            ""))
                    ),
                    IF(
                        OR(IF(
                            ISNUMBER(M130:V130),
                            IF(
                                M$5:V$5=2,
                                M130:V130,
                                ""),
                            "")
                            =0),
                        0,
                        GEOMEAN(IF(
                            ISNUMBER(M130:V130),
                            IF(
                                M$5:V$5=2,
                                M130:V130,
                                ""),
                            "")))
                )
            )
        )
    )
)</f>
        <v>0</v>
      </c>
      <c r="J130" s="242">
        <v>46281</v>
      </c>
      <c r="K130" s="242">
        <v>45731</v>
      </c>
      <c r="L130" s="91" t="s">
        <v>206</v>
      </c>
      <c r="M130" s="192">
        <v>4</v>
      </c>
      <c r="N130" s="192" t="s">
        <v>409</v>
      </c>
      <c r="O130" s="192">
        <v>0</v>
      </c>
      <c r="P130" s="192">
        <v>0</v>
      </c>
      <c r="Q130" s="192">
        <v>0</v>
      </c>
      <c r="R130" s="192" t="s">
        <v>409</v>
      </c>
      <c r="S130" s="192">
        <v>3.4</v>
      </c>
      <c r="T130" s="192" t="s">
        <v>409</v>
      </c>
      <c r="U130" s="192">
        <v>0</v>
      </c>
      <c r="V130" s="192" t="s">
        <v>409</v>
      </c>
      <c r="W130" s="192">
        <v>0</v>
      </c>
      <c r="X130" s="192" t="s">
        <v>409</v>
      </c>
      <c r="Y130" s="192"/>
      <c r="Z130" s="192"/>
      <c r="AA130" s="80"/>
      <c r="AB130" s="80"/>
      <c r="AC130" s="80"/>
    </row>
    <row r="131" spans="1:29" x14ac:dyDescent="0.2">
      <c r="A131" s="84">
        <v>124</v>
      </c>
      <c r="B131" s="84" t="str">
        <f ca="1"/>
        <v>Madagascar</v>
      </c>
      <c r="C131" s="84" t="str">
        <f ca="1"/>
        <v>MDG</v>
      </c>
      <c r="D131" s="219" t="str">
        <f ca="1"/>
        <v>SSF           Sub-Saharan Africa</v>
      </c>
      <c r="E131" s="219" t="str">
        <f ca="1"/>
        <v>IDA</v>
      </c>
      <c r="F131" s="190" t="str">
        <f t="shared" ca="1" si="4"/>
        <v/>
      </c>
      <c r="G131" s="80">
        <f>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8.7559503577091284</v>
      </c>
      <c r="H131" s="80" cm="1">
        <f t="array" ref="H131">IF(
    SUM(IF(
            ISNUMBER(
                IF(
                    $M$4:$V$4,
                    (M131:V131),
                    "")),
            1,
            0))
        =0,
    NA(),
    IF(
        Parameters!$D$15=1,
        IF(
            SUM(--(ISNUMBER(IF($M$4:$V$4=1,(M131:V131),""))))&gt;0,
            MAX(IF(
                ISNUMBER(M131:V131),
                IF(
                    M$4:V$4=1,
                    M131:V131,
                    ""),
                "")),
            MAX(IF(
                ISNUMBER(M131:V131),
                IF(
                    M$4:V$4=2,
                    M131:V131,
                    ""),
                ""))
        ),
        IF(
            Parameters!$D$16=1,
            IFERROR(
                AVERAGE(IF(
                    ISNUMBER(M131:V131),
                    IF(
                        M$4:V$4=1,
                        M131:V131,
                        ""),
                    "")),
                AVERAGE(IF(
                    ISNUMBER(M131:V131),
                    IF(
                        M$4:V$4=2,
                        M131:V131,
                        ""),
                    ""))
            ),
            IF(
                Parameters!$D$17=1,
                IFERROR(
                    IF(
                        OR(
                            IF(
                                ISNUMBER(M131:V131),
                                IF(
                                    M$4:V$4=1,
                                    M131:V131,
                                    ""),
                                "")
                            =0),
                        0,
                        GEOMEAN(IF(
                            ISNUMBER(M131:V131),
                            IF(
                                M$4:V$4=1,
                                M131:V131,
                                ""),
                            ""))
                    ),
                    IF(
                        OR(IF(
                            ISNUMBER(M131:V131),
                            IF(
                                M$4:V$4=2,
                                M131:V131,
                                ""),
                            "")
                            =0),
                        0,
                        GEOMEAN(IF(
                            ISNUMBER(M131:V131),
                            IF(
                                M$4:V$4=2,
                                M131:V131,
                                ""),
                            "")))
                )
            )
        )
    )
)</f>
        <v>7.6666666666666599</v>
      </c>
      <c r="I131" s="191" cm="1">
        <f t="array" ref="I131">IF(
    SUM(IF(
            ISNUMBER(
                IF(
                    $M$5:$V$5,
                    (M131:V131),
                    "")),
            1,
            0))
        =0,
    NA(),
    IF(
        Parameters!$D$15=1,
        IF(
            SUM(--(ISNUMBER(IF($M$5:$V$5=1,(M131:V131),""))))&gt;0,
            MAX(IF(
                ISNUMBER(M131:V131),
                IF(
                    M$5:V$5=1,
                    M131:V131,
                    ""),
                "")),
            MAX(IF(
                ISNUMBER(M131:V131),
                IF(
                    M$5:V$5=2,
                    M131:V131,
                    ""),
                ""))
        ),
        IF(
            Parameters!$D$16=1,
            IFERROR(
                AVERAGE(IF(
                    ISNUMBER(M131:V131),
                    IF(
                        M$5:V$5=1,
                        M131:V131,
                        ""),
                    "")),
                AVERAGE(IF(
                    ISNUMBER(M131:V131),
                    IF(
                        M$5:V$5=2,
                        M131:V131,
                        ""),
                    ""))
            ),
            IF(
                Parameters!$D$17=1,
                IFERROR(
                    IF(
                        OR(
                            IF(
                                ISNUMBER(M131:V131),
                                IF(
                                    M$5:V$5=1,
                                    M131:V131,
                                    ""),
                                "")
                            =0),
                        0,
                        GEOMEAN(IF(
                            ISNUMBER(M131:V131),
                            IF(
                                M$5:V$5=1,
                                M131:V131,
                                ""),
                            ""))
                    ),
                    IF(
                        OR(IF(
                            ISNUMBER(M131:V131),
                            IF(
                                M$5:V$5=2,
                                M131:V131,
                                ""),
                            "")
                            =0),
                        0,
                        GEOMEAN(IF(
                            ISNUMBER(M131:V131),
                            IF(
                                M$5:V$5=2,
                                M131:V131,
                                ""),
                            "")))
                )
            )
        )
    )
)</f>
        <v>10</v>
      </c>
      <c r="J131" s="242">
        <v>45190</v>
      </c>
      <c r="K131" s="242">
        <v>46281</v>
      </c>
      <c r="L131" s="91" t="s">
        <v>208</v>
      </c>
      <c r="M131" s="192">
        <v>7.6666666666666599</v>
      </c>
      <c r="N131" s="192" t="s">
        <v>409</v>
      </c>
      <c r="O131" s="192">
        <v>0</v>
      </c>
      <c r="P131" s="192">
        <v>10</v>
      </c>
      <c r="Q131" s="192">
        <v>0</v>
      </c>
      <c r="R131" s="192" t="s">
        <v>409</v>
      </c>
      <c r="S131" s="192">
        <v>5.6</v>
      </c>
      <c r="T131" s="192" t="s">
        <v>409</v>
      </c>
      <c r="U131" s="192">
        <v>0</v>
      </c>
      <c r="V131" s="192" t="s">
        <v>839</v>
      </c>
      <c r="W131" s="192">
        <v>0</v>
      </c>
      <c r="X131" s="192" t="s">
        <v>409</v>
      </c>
      <c r="Y131" s="192"/>
      <c r="Z131" s="192"/>
      <c r="AA131" s="80"/>
      <c r="AB131" s="80"/>
      <c r="AC131" s="80"/>
    </row>
    <row r="132" spans="1:29" x14ac:dyDescent="0.2">
      <c r="A132" s="84">
        <v>125</v>
      </c>
      <c r="B132" s="84" t="str">
        <f ca="1"/>
        <v>Maldives</v>
      </c>
      <c r="C132" s="84" t="str">
        <f ca="1"/>
        <v>MDV</v>
      </c>
      <c r="D132" s="219" t="str">
        <f ca="1"/>
        <v>SAS           South Asia</v>
      </c>
      <c r="E132" s="219" t="str">
        <f ca="1"/>
        <v>IDA</v>
      </c>
      <c r="F132" s="190" t="str">
        <f t="shared" ca="1" si="4"/>
        <v/>
      </c>
      <c r="G132" s="80">
        <f>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0</v>
      </c>
      <c r="H132" s="80" cm="1">
        <f t="array" ref="H132">IF(
    SUM(IF(
            ISNUMBER(
                IF(
                    $M$4:$V$4,
                    (M132:V132),
                    "")),
            1,
            0))
        =0,
    NA(),
    IF(
        Parameters!$D$15=1,
        IF(
            SUM(--(ISNUMBER(IF($M$4:$V$4=1,(M132:V132),""))))&gt;0,
            MAX(IF(
                ISNUMBER(M132:V132),
                IF(
                    M$4:V$4=1,
                    M132:V132,
                    ""),
                "")),
            MAX(IF(
                ISNUMBER(M132:V132),
                IF(
                    M$4:V$4=2,
                    M132:V132,
                    ""),
                ""))
        ),
        IF(
            Parameters!$D$16=1,
            IFERROR(
                AVERAGE(IF(
                    ISNUMBER(M132:V132),
                    IF(
                        M$4:V$4=1,
                        M132:V132,
                        ""),
                    "")),
                AVERAGE(IF(
                    ISNUMBER(M132:V132),
                    IF(
                        M$4:V$4=2,
                        M132:V132,
                        ""),
                    ""))
            ),
            IF(
                Parameters!$D$17=1,
                IFERROR(
                    IF(
                        OR(
                            IF(
                                ISNUMBER(M132:V132),
                                IF(
                                    M$4:V$4=1,
                                    M132:V132,
                                    ""),
                                "")
                            =0),
                        0,
                        GEOMEAN(IF(
                            ISNUMBER(M132:V132),
                            IF(
                                M$4:V$4=1,
                                M132:V132,
                                ""),
                            ""))
                    ),
                    IF(
                        OR(IF(
                            ISNUMBER(M132:V132),
                            IF(
                                M$4:V$4=2,
                                M132:V132,
                                ""),
                            "")
                            =0),
                        0,
                        GEOMEAN(IF(
                            ISNUMBER(M132:V132),
                            IF(
                                M$4:V$4=2,
                                M132:V132,
                                ""),
                            "")))
                )
            )
        )
    )
)</f>
        <v>2.8333333333333299</v>
      </c>
      <c r="I132" s="191" cm="1">
        <f t="array" ref="I132">IF(
    SUM(IF(
            ISNUMBER(
                IF(
                    $M$5:$V$5,
                    (M132:V132),
                    "")),
            1,
            0))
        =0,
    NA(),
    IF(
        Parameters!$D$15=1,
        IF(
            SUM(--(ISNUMBER(IF($M$5:$V$5=1,(M132:V132),""))))&gt;0,
            MAX(IF(
                ISNUMBER(M132:V132),
                IF(
                    M$5:V$5=1,
                    M132:V132,
                    ""),
                "")),
            MAX(IF(
                ISNUMBER(M132:V132),
                IF(
                    M$5:V$5=2,
                    M132:V132,
                    ""),
                ""))
        ),
        IF(
            Parameters!$D$16=1,
            IFERROR(
                AVERAGE(IF(
                    ISNUMBER(M132:V132),
                    IF(
                        M$5:V$5=1,
                        M132:V132,
                        ""),
                    "")),
                AVERAGE(IF(
                    ISNUMBER(M132:V132),
                    IF(
                        M$5:V$5=2,
                        M132:V132,
                        ""),
                    ""))
            ),
            IF(
                Parameters!$D$17=1,
                IFERROR(
                    IF(
                        OR(
                            IF(
                                ISNUMBER(M132:V132),
                                IF(
                                    M$5:V$5=1,
                                    M132:V132,
                                    ""),
                                "")
                            =0),
                        0,
                        GEOMEAN(IF(
                            ISNUMBER(M132:V132),
                            IF(
                                M$5:V$5=1,
                                M132:V132,
                                ""),
                            ""))
                    ),
                    IF(
                        OR(IF(
                            ISNUMBER(M132:V132),
                            IF(
                                M$5:V$5=2,
                                M132:V132,
                                ""),
                            "")
                            =0),
                        0,
                        GEOMEAN(IF(
                            ISNUMBER(M132:V132),
                            IF(
                                M$5:V$5=2,
                                M132:V132,
                                ""),
                            "")))
                )
            )
        )
    )
)</f>
        <v>0</v>
      </c>
      <c r="J132" s="242">
        <v>45765</v>
      </c>
      <c r="K132" s="242">
        <v>45719</v>
      </c>
      <c r="L132" s="91" t="s">
        <v>210</v>
      </c>
      <c r="M132" s="192">
        <v>2.8333333333333299</v>
      </c>
      <c r="N132" s="192" t="s">
        <v>409</v>
      </c>
      <c r="O132" s="192">
        <v>0</v>
      </c>
      <c r="P132" s="192">
        <v>0</v>
      </c>
      <c r="Q132" s="192">
        <v>0</v>
      </c>
      <c r="R132" s="192" t="s">
        <v>409</v>
      </c>
      <c r="S132" s="192">
        <v>2.7</v>
      </c>
      <c r="T132" s="192" t="s">
        <v>409</v>
      </c>
      <c r="U132" s="192">
        <v>0</v>
      </c>
      <c r="V132" s="192" t="s">
        <v>409</v>
      </c>
      <c r="W132" s="192">
        <v>0</v>
      </c>
      <c r="X132" s="192" t="s">
        <v>409</v>
      </c>
      <c r="Y132" s="192"/>
      <c r="Z132" s="192"/>
      <c r="AA132" s="80"/>
      <c r="AB132" s="80"/>
      <c r="AC132" s="80"/>
    </row>
    <row r="133" spans="1:29" x14ac:dyDescent="0.2">
      <c r="A133" s="84">
        <v>126</v>
      </c>
      <c r="B133" s="84" t="str">
        <f ca="1"/>
        <v>Mexico</v>
      </c>
      <c r="C133" s="84" t="str">
        <f ca="1"/>
        <v>MEX</v>
      </c>
      <c r="D133" s="219" t="str">
        <f ca="1"/>
        <v>LCN           Latin America &amp; Caribbean</v>
      </c>
      <c r="E133" s="219" t="str">
        <f ca="1"/>
        <v>IBRD</v>
      </c>
      <c r="F133" s="190" t="str">
        <f t="shared" ca="1" si="4"/>
        <v/>
      </c>
      <c r="G133" s="80">
        <f>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0</v>
      </c>
      <c r="H133" s="80" cm="1">
        <f t="array" ref="H133">IF(
    SUM(IF(
            ISNUMBER(
                IF(
                    $M$4:$V$4,
                    (M133:V133),
                    "")),
            1,
            0))
        =0,
    NA(),
    IF(
        Parameters!$D$15=1,
        IF(
            SUM(--(ISNUMBER(IF($M$4:$V$4=1,(M133:V133),""))))&gt;0,
            MAX(IF(
                ISNUMBER(M133:V133),
                IF(
                    M$4:V$4=1,
                    M133:V133,
                    ""),
                "")),
            MAX(IF(
                ISNUMBER(M133:V133),
                IF(
                    M$4:V$4=2,
                    M133:V133,
                    ""),
                ""))
        ),
        IF(
            Parameters!$D$16=1,
            IFERROR(
                AVERAGE(IF(
                    ISNUMBER(M133:V133),
                    IF(
                        M$4:V$4=1,
                        M133:V133,
                        ""),
                    "")),
                AVERAGE(IF(
                    ISNUMBER(M133:V133),
                    IF(
                        M$4:V$4=2,
                        M133:V133,
                        ""),
                    ""))
            ),
            IF(
                Parameters!$D$17=1,
                IFERROR(
                    IF(
                        OR(
                            IF(
                                ISNUMBER(M133:V133),
                                IF(
                                    M$4:V$4=1,
                                    M133:V133,
                                    ""),
                                "")
                            =0),
                        0,
                        GEOMEAN(IF(
                            ISNUMBER(M133:V133),
                            IF(
                                M$4:V$4=1,
                                M133:V133,
                                ""),
                            ""))
                    ),
                    IF(
                        OR(IF(
                            ISNUMBER(M133:V133),
                            IF(
                                M$4:V$4=2,
                                M133:V133,
                                ""),
                            "")
                            =0),
                        0,
                        GEOMEAN(IF(
                            ISNUMBER(M133:V133),
                            IF(
                                M$4:V$4=2,
                                M133:V133,
                                ""),
                            "")))
                )
            )
        )
    )
)</f>
        <v>9.1666666666666607</v>
      </c>
      <c r="I133" s="191" cm="1">
        <f t="array" ref="I133">IF(
    SUM(IF(
            ISNUMBER(
                IF(
                    $M$5:$V$5,
                    (M133:V133),
                    "")),
            1,
            0))
        =0,
    NA(),
    IF(
        Parameters!$D$15=1,
        IF(
            SUM(--(ISNUMBER(IF($M$5:$V$5=1,(M133:V133),""))))&gt;0,
            MAX(IF(
                ISNUMBER(M133:V133),
                IF(
                    M$5:V$5=1,
                    M133:V133,
                    ""),
                "")),
            MAX(IF(
                ISNUMBER(M133:V133),
                IF(
                    M$5:V$5=2,
                    M133:V133,
                    ""),
                ""))
        ),
        IF(
            Parameters!$D$16=1,
            IFERROR(
                AVERAGE(IF(
                    ISNUMBER(M133:V133),
                    IF(
                        M$5:V$5=1,
                        M133:V133,
                        ""),
                    "")),
                AVERAGE(IF(
                    ISNUMBER(M133:V133),
                    IF(
                        M$5:V$5=2,
                        M133:V133,
                        ""),
                    ""))
            ),
            IF(
                Parameters!$D$17=1,
                IFERROR(
                    IF(
                        OR(
                            IF(
                                ISNUMBER(M133:V133),
                                IF(
                                    M$5:V$5=1,
                                    M133:V133,
                                    ""),
                                "")
                            =0),
                        0,
                        GEOMEAN(IF(
                            ISNUMBER(M133:V133),
                            IF(
                                M$5:V$5=1,
                                M133:V133,
                                ""),
                            ""))
                    ),
                    IF(
                        OR(IF(
                            ISNUMBER(M133:V133),
                            IF(
                                M$5:V$5=2,
                                M133:V133,
                                ""),
                            "")
                            =0),
                        0,
                        GEOMEAN(IF(
                            ISNUMBER(M133:V133),
                            IF(
                                M$5:V$5=2,
                                M133:V133,
                                ""),
                            "")))
                )
            )
        )
    )
)</f>
        <v>0</v>
      </c>
      <c r="J133" s="242">
        <v>46281</v>
      </c>
      <c r="K133" s="242">
        <v>45731</v>
      </c>
      <c r="L133" s="91" t="s">
        <v>212</v>
      </c>
      <c r="M133" s="192">
        <v>9.1666666666666607</v>
      </c>
      <c r="N133" s="192" t="s">
        <v>409</v>
      </c>
      <c r="O133" s="192">
        <v>0</v>
      </c>
      <c r="P133" s="192">
        <v>0</v>
      </c>
      <c r="Q133" s="192">
        <v>0</v>
      </c>
      <c r="R133" s="192" t="s">
        <v>409</v>
      </c>
      <c r="S133" s="192">
        <v>6.5</v>
      </c>
      <c r="T133" s="192" t="s">
        <v>409</v>
      </c>
      <c r="U133" s="192">
        <v>0</v>
      </c>
      <c r="V133" s="192" t="s">
        <v>409</v>
      </c>
      <c r="W133" s="192">
        <v>0.184782608695652</v>
      </c>
      <c r="X133" s="192" t="s">
        <v>409</v>
      </c>
      <c r="Y133" s="192"/>
      <c r="Z133" s="192"/>
      <c r="AA133" s="80"/>
      <c r="AB133" s="80"/>
      <c r="AC133" s="80"/>
    </row>
    <row r="134" spans="1:29" x14ac:dyDescent="0.2">
      <c r="A134" s="84">
        <v>127</v>
      </c>
      <c r="B134" s="84" t="str">
        <f ca="1"/>
        <v>Marshall Islands</v>
      </c>
      <c r="C134" s="84" t="str">
        <f ca="1"/>
        <v>MHL</v>
      </c>
      <c r="D134" s="219" t="str">
        <f ca="1"/>
        <v>EAS           East Asia &amp; Pacific</v>
      </c>
      <c r="E134" s="219" t="str">
        <f ca="1"/>
        <v>IDA</v>
      </c>
      <c r="F134" s="190" t="str">
        <f t="shared" ca="1" si="4"/>
        <v/>
      </c>
      <c r="G134" s="80">
        <f>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0</v>
      </c>
      <c r="H134" s="80" cm="1">
        <f t="array" ref="H134">IF(
    SUM(IF(
            ISNUMBER(
                IF(
                    $M$4:$V$4,
                    (M134:V134),
                    "")),
            1,
            0))
        =0,
    NA(),
    IF(
        Parameters!$D$15=1,
        IF(
            SUM(--(ISNUMBER(IF($M$4:$V$4=1,(M134:V134),""))))&gt;0,
            MAX(IF(
                ISNUMBER(M134:V134),
                IF(
                    M$4:V$4=1,
                    M134:V134,
                    ""),
                "")),
            MAX(IF(
                ISNUMBER(M134:V134),
                IF(
                    M$4:V$4=2,
                    M134:V134,
                    ""),
                ""))
        ),
        IF(
            Parameters!$D$16=1,
            IFERROR(
                AVERAGE(IF(
                    ISNUMBER(M134:V134),
                    IF(
                        M$4:V$4=1,
                        M134:V134,
                        ""),
                    "")),
                AVERAGE(IF(
                    ISNUMBER(M134:V134),
                    IF(
                        M$4:V$4=2,
                        M134:V134,
                        ""),
                    ""))
            ),
            IF(
                Parameters!$D$17=1,
                IFERROR(
                    IF(
                        OR(
                            IF(
                                ISNUMBER(M134:V134),
                                IF(
                                    M$4:V$4=1,
                                    M134:V134,
                                    ""),
                                "")
                            =0),
                        0,
                        GEOMEAN(IF(
                            ISNUMBER(M134:V134),
                            IF(
                                M$4:V$4=1,
                                M134:V134,
                                ""),
                            ""))
                    ),
                    IF(
                        OR(IF(
                            ISNUMBER(M134:V134),
                            IF(
                                M$4:V$4=2,
                                M134:V134,
                                ""),
                            "")
                            =0),
                        0,
                        GEOMEAN(IF(
                            ISNUMBER(M134:V134),
                            IF(
                                M$4:V$4=2,
                                M134:V134,
                                ""),
                            "")))
                )
            )
        )
    )
)</f>
        <v>5.9999999999999902</v>
      </c>
      <c r="I134" s="191" cm="1">
        <f t="array" ref="I134">IF(
    SUM(IF(
            ISNUMBER(
                IF(
                    $M$5:$V$5,
                    (M134:V134),
                    "")),
            1,
            0))
        =0,
    NA(),
    IF(
        Parameters!$D$15=1,
        IF(
            SUM(--(ISNUMBER(IF($M$5:$V$5=1,(M134:V134),""))))&gt;0,
            MAX(IF(
                ISNUMBER(M134:V134),
                IF(
                    M$5:V$5=1,
                    M134:V134,
                    ""),
                "")),
            MAX(IF(
                ISNUMBER(M134:V134),
                IF(
                    M$5:V$5=2,
                    M134:V134,
                    ""),
                ""))
        ),
        IF(
            Parameters!$D$16=1,
            IFERROR(
                AVERAGE(IF(
                    ISNUMBER(M134:V134),
                    IF(
                        M$5:V$5=1,
                        M134:V134,
                        ""),
                    "")),
                AVERAGE(IF(
                    ISNUMBER(M134:V134),
                    IF(
                        M$5:V$5=2,
                        M134:V134,
                        ""),
                    ""))
            ),
            IF(
                Parameters!$D$17=1,
                IFERROR(
                    IF(
                        OR(
                            IF(
                                ISNUMBER(M134:V134),
                                IF(
                                    M$5:V$5=1,
                                    M134:V134,
                                    ""),
                                "")
                            =0),
                        0,
                        GEOMEAN(IF(
                            ISNUMBER(M134:V134),
                            IF(
                                M$5:V$5=1,
                                M134:V134,
                                ""),
                            ""))
                    ),
                    IF(
                        OR(IF(
                            ISNUMBER(M134:V134),
                            IF(
                                M$5:V$5=2,
                                M134:V134,
                                ""),
                            "")
                            =0),
                        0,
                        GEOMEAN(IF(
                            ISNUMBER(M134:V134),
                            IF(
                                M$5:V$5=2,
                                M134:V134,
                                ""),
                            "")))
                )
            )
        )
    )
)</f>
        <v>0</v>
      </c>
      <c r="J134" s="242">
        <v>46281</v>
      </c>
      <c r="K134" s="242">
        <v>45731</v>
      </c>
      <c r="L134" s="91" t="s">
        <v>214</v>
      </c>
      <c r="M134" s="192">
        <v>5.9999999999999902</v>
      </c>
      <c r="N134" s="192" t="s">
        <v>409</v>
      </c>
      <c r="O134" s="192">
        <v>0</v>
      </c>
      <c r="P134" s="192">
        <v>0</v>
      </c>
      <c r="Q134" s="192">
        <v>0</v>
      </c>
      <c r="R134" s="192" t="s">
        <v>409</v>
      </c>
      <c r="S134" s="192">
        <v>4.5999999999999996</v>
      </c>
      <c r="T134" s="192" t="s">
        <v>409</v>
      </c>
      <c r="U134" s="192">
        <v>0</v>
      </c>
      <c r="V134" s="192" t="s">
        <v>409</v>
      </c>
      <c r="W134" s="192">
        <v>0.375</v>
      </c>
      <c r="X134" s="192" t="s">
        <v>409</v>
      </c>
      <c r="Y134" s="192"/>
      <c r="Z134" s="192"/>
      <c r="AA134" s="80"/>
      <c r="AB134" s="80"/>
      <c r="AC134" s="80"/>
    </row>
    <row r="135" spans="1:29" x14ac:dyDescent="0.2">
      <c r="A135" s="84">
        <v>128</v>
      </c>
      <c r="B135" s="84" t="str">
        <f ca="1"/>
        <v>North Macedonia</v>
      </c>
      <c r="C135" s="84" t="str">
        <f ca="1"/>
        <v>MKD</v>
      </c>
      <c r="D135" s="219" t="str">
        <f ca="1"/>
        <v>ECS           Europe &amp; Central Asia</v>
      </c>
      <c r="E135" s="219" t="str">
        <f ca="1"/>
        <v>IBRD</v>
      </c>
      <c r="F135" s="190" t="str">
        <f t="shared" ca="1" si="4"/>
        <v/>
      </c>
      <c r="G135" s="80">
        <f>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0</v>
      </c>
      <c r="H135" s="80" cm="1">
        <f t="array" ref="H135">IF(
    SUM(IF(
            ISNUMBER(
                IF(
                    $M$4:$V$4,
                    (M135:V135),
                    "")),
            1,
            0))
        =0,
    NA(),
    IF(
        Parameters!$D$15=1,
        IF(
            SUM(--(ISNUMBER(IF($M$4:$V$4=1,(M135:V135),""))))&gt;0,
            MAX(IF(
                ISNUMBER(M135:V135),
                IF(
                    M$4:V$4=1,
                    M135:V135,
                    ""),
                "")),
            MAX(IF(
                ISNUMBER(M135:V135),
                IF(
                    M$4:V$4=2,
                    M135:V135,
                    ""),
                ""))
        ),
        IF(
            Parameters!$D$16=1,
            IFERROR(
                AVERAGE(IF(
                    ISNUMBER(M135:V135),
                    IF(
                        M$4:V$4=1,
                        M135:V135,
                        ""),
                    "")),
                AVERAGE(IF(
                    ISNUMBER(M135:V135),
                    IF(
                        M$4:V$4=2,
                        M135:V135,
                        ""),
                    ""))
            ),
            IF(
                Parameters!$D$17=1,
                IFERROR(
                    IF(
                        OR(
                            IF(
                                ISNUMBER(M135:V135),
                                IF(
                                    M$4:V$4=1,
                                    M135:V135,
                                    ""),
                                "")
                            =0),
                        0,
                        GEOMEAN(IF(
                            ISNUMBER(M135:V135),
                            IF(
                                M$4:V$4=1,
                                M135:V135,
                                ""),
                            ""))
                    ),
                    IF(
                        OR(IF(
                            ISNUMBER(M135:V135),
                            IF(
                                M$4:V$4=2,
                                M135:V135,
                                ""),
                            "")
                            =0),
                        0,
                        GEOMEAN(IF(
                            ISNUMBER(M135:V135),
                            IF(
                                M$4:V$4=2,
                                M135:V135,
                                ""),
                            "")))
                )
            )
        )
    )
)</f>
        <v>3.1666666666666599</v>
      </c>
      <c r="I135" s="191" cm="1">
        <f t="array" ref="I135">IF(
    SUM(IF(
            ISNUMBER(
                IF(
                    $M$5:$V$5,
                    (M135:V135),
                    "")),
            1,
            0))
        =0,
    NA(),
    IF(
        Parameters!$D$15=1,
        IF(
            SUM(--(ISNUMBER(IF($M$5:$V$5=1,(M135:V135),""))))&gt;0,
            MAX(IF(
                ISNUMBER(M135:V135),
                IF(
                    M$5:V$5=1,
                    M135:V135,
                    ""),
                "")),
            MAX(IF(
                ISNUMBER(M135:V135),
                IF(
                    M$5:V$5=2,
                    M135:V135,
                    ""),
                ""))
        ),
        IF(
            Parameters!$D$16=1,
            IFERROR(
                AVERAGE(IF(
                    ISNUMBER(M135:V135),
                    IF(
                        M$5:V$5=1,
                        M135:V135,
                        ""),
                    "")),
                AVERAGE(IF(
                    ISNUMBER(M135:V135),
                    IF(
                        M$5:V$5=2,
                        M135:V135,
                        ""),
                    ""))
            ),
            IF(
                Parameters!$D$17=1,
                IFERROR(
                    IF(
                        OR(
                            IF(
                                ISNUMBER(M135:V135),
                                IF(
                                    M$5:V$5=1,
                                    M135:V135,
                                    ""),
                                "")
                            =0),
                        0,
                        GEOMEAN(IF(
                            ISNUMBER(M135:V135),
                            IF(
                                M$5:V$5=1,
                                M135:V135,
                                ""),
                            ""))
                    ),
                    IF(
                        OR(IF(
                            ISNUMBER(M135:V135),
                            IF(
                                M$5:V$5=2,
                                M135:V135,
                                ""),
                            "")
                            =0),
                        0,
                        GEOMEAN(IF(
                            ISNUMBER(M135:V135),
                            IF(
                                M$5:V$5=2,
                                M135:V135,
                                ""),
                            "")))
                )
            )
        )
    )
)</f>
        <v>0</v>
      </c>
      <c r="J135" s="242">
        <v>46281</v>
      </c>
      <c r="K135" s="242">
        <v>44620</v>
      </c>
      <c r="L135" s="91" t="s">
        <v>216</v>
      </c>
      <c r="M135" s="192">
        <v>3.1666666666666599</v>
      </c>
      <c r="N135" s="192" t="s">
        <v>409</v>
      </c>
      <c r="O135" s="192">
        <v>0</v>
      </c>
      <c r="P135" s="192">
        <v>0</v>
      </c>
      <c r="Q135" s="192">
        <v>0</v>
      </c>
      <c r="R135" s="192" t="s">
        <v>409</v>
      </c>
      <c r="S135" s="192">
        <v>2.9</v>
      </c>
      <c r="T135" s="192" t="s">
        <v>409</v>
      </c>
      <c r="U135" s="192">
        <v>0</v>
      </c>
      <c r="V135" s="192" t="s">
        <v>409</v>
      </c>
      <c r="W135" s="192">
        <v>0</v>
      </c>
      <c r="X135" s="192" t="s">
        <v>409</v>
      </c>
      <c r="Y135" s="192"/>
      <c r="Z135" s="192"/>
      <c r="AA135" s="80"/>
      <c r="AB135" s="80"/>
      <c r="AC135" s="80"/>
    </row>
    <row r="136" spans="1:29" x14ac:dyDescent="0.2">
      <c r="A136" s="84">
        <v>129</v>
      </c>
      <c r="B136" s="84" t="str">
        <f ca="1"/>
        <v>Mali</v>
      </c>
      <c r="C136" s="84" t="str">
        <f ca="1"/>
        <v>MLI</v>
      </c>
      <c r="D136" s="219" t="str">
        <f ca="1"/>
        <v>SSF           Sub-Saharan Africa</v>
      </c>
      <c r="E136" s="219" t="str">
        <f ca="1"/>
        <v>IDA</v>
      </c>
      <c r="F136" s="190" t="str">
        <f t="shared" ca="1" si="4"/>
        <v/>
      </c>
      <c r="G136" s="80">
        <f>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7.3029674334022125</v>
      </c>
      <c r="H136" s="80" cm="1">
        <f t="array" ref="H136">IF(
    SUM(IF(
            ISNUMBER(
                IF(
                    $M$4:$V$4,
                    (M136:V136),
                    "")),
            1,
            0))
        =0,
    NA(),
    IF(
        Parameters!$D$15=1,
        IF(
            SUM(--(ISNUMBER(IF($M$4:$V$4=1,(M136:V136),""))))&gt;0,
            MAX(IF(
                ISNUMBER(M136:V136),
                IF(
                    M$4:V$4=1,
                    M136:V136,
                    ""),
                "")),
            MAX(IF(
                ISNUMBER(M136:V136),
                IF(
                    M$4:V$4=2,
                    M136:V136,
                    ""),
                ""))
        ),
        IF(
            Parameters!$D$16=1,
            IFERROR(
                AVERAGE(IF(
                    ISNUMBER(M136:V136),
                    IF(
                        M$4:V$4=1,
                        M136:V136,
                        ""),
                    "")),
                AVERAGE(IF(
                    ISNUMBER(M136:V136),
                    IF(
                        M$4:V$4=2,
                        M136:V136,
                        ""),
                    ""))
            ),
            IF(
                Parameters!$D$17=1,
                IFERROR(
                    IF(
                        OR(
                            IF(
                                ISNUMBER(M136:V136),
                                IF(
                                    M$4:V$4=1,
                                    M136:V136,
                                    ""),
                                "")
                            =0),
                        0,
                        GEOMEAN(IF(
                            ISNUMBER(M136:V136),
                            IF(
                                M$4:V$4=1,
                                M136:V136,
                                ""),
                            ""))
                    ),
                    IF(
                        OR(IF(
                            ISNUMBER(M136:V136),
                            IF(
                                M$4:V$4=2,
                                M136:V136,
                                ""),
                            "")
                            =0),
                        0,
                        GEOMEAN(IF(
                            ISNUMBER(M136:V136),
                            IF(
                                M$4:V$4=2,
                                M136:V136,
                                ""),
                            "")))
                )
            )
        )
    )
)</f>
        <v>5.3333333333333304</v>
      </c>
      <c r="I136" s="191" cm="1">
        <f t="array" ref="I136">IF(
    SUM(IF(
            ISNUMBER(
                IF(
                    $M$5:$V$5,
                    (M136:V136),
                    "")),
            1,
            0))
        =0,
    NA(),
    IF(
        Parameters!$D$15=1,
        IF(
            SUM(--(ISNUMBER(IF($M$5:$V$5=1,(M136:V136),""))))&gt;0,
            MAX(IF(
                ISNUMBER(M136:V136),
                IF(
                    M$5:V$5=1,
                    M136:V136,
                    ""),
                "")),
            MAX(IF(
                ISNUMBER(M136:V136),
                IF(
                    M$5:V$5=2,
                    M136:V136,
                    ""),
                ""))
        ),
        IF(
            Parameters!$D$16=1,
            IFERROR(
                AVERAGE(IF(
                    ISNUMBER(M136:V136),
                    IF(
                        M$5:V$5=1,
                        M136:V136,
                        ""),
                    "")),
                AVERAGE(IF(
                    ISNUMBER(M136:V136),
                    IF(
                        M$5:V$5=2,
                        M136:V136,
                        ""),
                    ""))
            ),
            IF(
                Parameters!$D$17=1,
                IFERROR(
                    IF(
                        OR(
                            IF(
                                ISNUMBER(M136:V136),
                                IF(
                                    M$5:V$5=1,
                                    M136:V136,
                                    ""),
                                "")
                            =0),
                        0,
                        GEOMEAN(IF(
                            ISNUMBER(M136:V136),
                            IF(
                                M$5:V$5=1,
                                M136:V136,
                                ""),
                            ""))
                    ),
                    IF(
                        OR(IF(
                            ISNUMBER(M136:V136),
                            IF(
                                M$5:V$5=2,
                                M136:V136,
                                ""),
                            "")
                            =0),
                        0,
                        GEOMEAN(IF(
                            ISNUMBER(M136:V136),
                            IF(
                                M$5:V$5=2,
                                M136:V136,
                                ""),
                            "")))
                )
            )
        )
    )
)</f>
        <v>10</v>
      </c>
      <c r="J136" s="242">
        <v>46281</v>
      </c>
      <c r="K136" s="242">
        <v>46281</v>
      </c>
      <c r="L136" s="91" t="s">
        <v>218</v>
      </c>
      <c r="M136" s="192">
        <v>5.3333333333333304</v>
      </c>
      <c r="N136" s="192" t="s">
        <v>409</v>
      </c>
      <c r="O136" s="192">
        <v>0</v>
      </c>
      <c r="P136" s="192">
        <v>10</v>
      </c>
      <c r="Q136" s="192">
        <v>0</v>
      </c>
      <c r="R136" s="192" t="s">
        <v>409</v>
      </c>
      <c r="S136" s="192">
        <v>4.2</v>
      </c>
      <c r="T136" s="192" t="s">
        <v>409</v>
      </c>
      <c r="U136" s="192">
        <v>0</v>
      </c>
      <c r="V136" s="192" t="s">
        <v>840</v>
      </c>
      <c r="W136" s="192">
        <v>0</v>
      </c>
      <c r="X136" s="192" t="s">
        <v>409</v>
      </c>
      <c r="Y136" s="192"/>
      <c r="Z136" s="192"/>
      <c r="AA136" s="80"/>
      <c r="AB136" s="80"/>
      <c r="AC136" s="80"/>
    </row>
    <row r="137" spans="1:29" x14ac:dyDescent="0.2">
      <c r="A137" s="84">
        <v>130</v>
      </c>
      <c r="B137" s="84" t="str">
        <f ca="1"/>
        <v>Malta</v>
      </c>
      <c r="C137" s="84" t="str">
        <f ca="1"/>
        <v>MLT</v>
      </c>
      <c r="D137" s="219" t="str">
        <f ca="1"/>
        <v>MEA           Middle East &amp; North Africa</v>
      </c>
      <c r="E137" s="219" t="str">
        <f ca="1"/>
        <v>NA</v>
      </c>
      <c r="F137" s="190" t="str">
        <f t="shared" ref="F137:F196" ca="1" si="5">IF(L137 &lt;&gt; C137, "Countries don't match", "")</f>
        <v/>
      </c>
      <c r="G137" s="80">
        <f>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0</v>
      </c>
      <c r="H137" s="80" cm="1">
        <f t="array" ref="H137">IF(
    SUM(IF(
            ISNUMBER(
                IF(
                    $M$4:$V$4,
                    (M137:V137),
                    "")),
            1,
            0))
        =0,
    NA(),
    IF(
        Parameters!$D$15=1,
        IF(
            SUM(--(ISNUMBER(IF($M$4:$V$4=1,(M137:V137),""))))&gt;0,
            MAX(IF(
                ISNUMBER(M137:V137),
                IF(
                    M$4:V$4=1,
                    M137:V137,
                    ""),
                "")),
            MAX(IF(
                ISNUMBER(M137:V137),
                IF(
                    M$4:V$4=2,
                    M137:V137,
                    ""),
                ""))
        ),
        IF(
            Parameters!$D$16=1,
            IFERROR(
                AVERAGE(IF(
                    ISNUMBER(M137:V137),
                    IF(
                        M$4:V$4=1,
                        M137:V137,
                        ""),
                    "")),
                AVERAGE(IF(
                    ISNUMBER(M137:V137),
                    IF(
                        M$4:V$4=2,
                        M137:V137,
                        ""),
                    ""))
            ),
            IF(
                Parameters!$D$17=1,
                IFERROR(
                    IF(
                        OR(
                            IF(
                                ISNUMBER(M137:V137),
                                IF(
                                    M$4:V$4=1,
                                    M137:V137,
                                    ""),
                                "")
                            =0),
                        0,
                        GEOMEAN(IF(
                            ISNUMBER(M137:V137),
                            IF(
                                M$4:V$4=1,
                                M137:V137,
                                ""),
                            ""))
                    ),
                    IF(
                        OR(IF(
                            ISNUMBER(M137:V137),
                            IF(
                                M$4:V$4=2,
                                M137:V137,
                                ""),
                            "")
                            =0),
                        0,
                        GEOMEAN(IF(
                            ISNUMBER(M137:V137),
                            IF(
                                M$4:V$4=2,
                                M137:V137,
                                ""),
                            "")))
                )
            )
        )
    )
)</f>
        <v>1.3333333333333299</v>
      </c>
      <c r="I137" s="191" cm="1">
        <f t="array" ref="I137">IF(
    SUM(IF(
            ISNUMBER(
                IF(
                    $M$5:$V$5,
                    (M137:V137),
                    "")),
            1,
            0))
        =0,
    NA(),
    IF(
        Parameters!$D$15=1,
        IF(
            SUM(--(ISNUMBER(IF($M$5:$V$5=1,(M137:V137),""))))&gt;0,
            MAX(IF(
                ISNUMBER(M137:V137),
                IF(
                    M$5:V$5=1,
                    M137:V137,
                    ""),
                "")),
            MAX(IF(
                ISNUMBER(M137:V137),
                IF(
                    M$5:V$5=2,
                    M137:V137,
                    ""),
                ""))
        ),
        IF(
            Parameters!$D$16=1,
            IFERROR(
                AVERAGE(IF(
                    ISNUMBER(M137:V137),
                    IF(
                        M$5:V$5=1,
                        M137:V137,
                        ""),
                    "")),
                AVERAGE(IF(
                    ISNUMBER(M137:V137),
                    IF(
                        M$5:V$5=2,
                        M137:V137,
                        ""),
                    ""))
            ),
            IF(
                Parameters!$D$17=1,
                IFERROR(
                    IF(
                        OR(
                            IF(
                                ISNUMBER(M137:V137),
                                IF(
                                    M$5:V$5=1,
                                    M137:V137,
                                    ""),
                                "")
                            =0),
                        0,
                        GEOMEAN(IF(
                            ISNUMBER(M137:V137),
                            IF(
                                M$5:V$5=1,
                                M137:V137,
                                ""),
                            ""))
                    ),
                    IF(
                        OR(IF(
                            ISNUMBER(M137:V137),
                            IF(
                                M$5:V$5=2,
                                M137:V137,
                                ""),
                            "")
                            =0),
                        0,
                        GEOMEAN(IF(
                            ISNUMBER(M137:V137),
                            IF(
                                M$5:V$5=2,
                                M137:V137,
                                ""),
                            "")))
                )
            )
        )
    )
)</f>
        <v>0</v>
      </c>
      <c r="J137" s="242">
        <v>46281</v>
      </c>
      <c r="K137" s="242">
        <v>45672</v>
      </c>
      <c r="L137" s="91" t="s">
        <v>220</v>
      </c>
      <c r="M137" s="192">
        <v>1.3333333333333299</v>
      </c>
      <c r="N137" s="192" t="s">
        <v>409</v>
      </c>
      <c r="O137" s="192">
        <v>0</v>
      </c>
      <c r="P137" s="192">
        <v>0</v>
      </c>
      <c r="Q137" s="192">
        <v>0</v>
      </c>
      <c r="R137" s="192" t="s">
        <v>409</v>
      </c>
      <c r="S137" s="192">
        <v>1.8</v>
      </c>
      <c r="T137" s="192" t="s">
        <v>409</v>
      </c>
      <c r="U137" s="192">
        <v>0</v>
      </c>
      <c r="V137" s="192" t="s">
        <v>409</v>
      </c>
      <c r="W137" s="192">
        <v>0</v>
      </c>
      <c r="X137" s="192" t="s">
        <v>409</v>
      </c>
      <c r="Y137" s="192"/>
      <c r="Z137" s="192"/>
      <c r="AA137" s="80"/>
      <c r="AB137" s="80"/>
      <c r="AC137" s="80"/>
    </row>
    <row r="138" spans="1:29" x14ac:dyDescent="0.2">
      <c r="A138" s="84">
        <v>131</v>
      </c>
      <c r="B138" s="84" t="str">
        <f ca="1"/>
        <v>Myanmar</v>
      </c>
      <c r="C138" s="84" t="str">
        <f ca="1"/>
        <v>MMR</v>
      </c>
      <c r="D138" s="219" t="str">
        <f ca="1"/>
        <v>EAS           East Asia &amp; Pacific</v>
      </c>
      <c r="E138" s="219" t="str">
        <f ca="1"/>
        <v>IDA</v>
      </c>
      <c r="F138" s="190" t="str">
        <f t="shared" ca="1" si="5"/>
        <v/>
      </c>
      <c r="G138" s="80">
        <f>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10</v>
      </c>
      <c r="H138" s="80" cm="1">
        <f t="array" ref="H138">IF(
    SUM(IF(
            ISNUMBER(
                IF(
                    $M$4:$V$4,
                    (M138:V138),
                    "")),
            1,
            0))
        =0,
    NA(),
    IF(
        Parameters!$D$15=1,
        IF(
            SUM(--(ISNUMBER(IF($M$4:$V$4=1,(M138:V138),""))))&gt;0,
            MAX(IF(
                ISNUMBER(M138:V138),
                IF(
                    M$4:V$4=1,
                    M138:V138,
                    ""),
                "")),
            MAX(IF(
                ISNUMBER(M138:V138),
                IF(
                    M$4:V$4=2,
                    M138:V138,
                    ""),
                ""))
        ),
        IF(
            Parameters!$D$16=1,
            IFERROR(
                AVERAGE(IF(
                    ISNUMBER(M138:V138),
                    IF(
                        M$4:V$4=1,
                        M138:V138,
                        ""),
                    "")),
                AVERAGE(IF(
                    ISNUMBER(M138:V138),
                    IF(
                        M$4:V$4=2,
                        M138:V138,
                        ""),
                    ""))
            ),
            IF(
                Parameters!$D$17=1,
                IFERROR(
                    IF(
                        OR(
                            IF(
                                ISNUMBER(M138:V138),
                                IF(
                                    M$4:V$4=1,
                                    M138:V138,
                                    ""),
                                "")
                            =0),
                        0,
                        GEOMEAN(IF(
                            ISNUMBER(M138:V138),
                            IF(
                                M$4:V$4=1,
                                M138:V138,
                                ""),
                            ""))
                    ),
                    IF(
                        OR(IF(
                            ISNUMBER(M138:V138),
                            IF(
                                M$4:V$4=2,
                                M138:V138,
                                ""),
                            "")
                            =0),
                        0,
                        GEOMEAN(IF(
                            ISNUMBER(M138:V138),
                            IF(
                                M$4:V$4=2,
                                M138:V138,
                                ""),
                            "")))
                )
            )
        )
    )
)</f>
        <v>10</v>
      </c>
      <c r="I138" s="191" cm="1">
        <f t="array" ref="I138">IF(
    SUM(IF(
            ISNUMBER(
                IF(
                    $M$5:$V$5,
                    (M138:V138),
                    "")),
            1,
            0))
        =0,
    NA(),
    IF(
        Parameters!$D$15=1,
        IF(
            SUM(--(ISNUMBER(IF($M$5:$V$5=1,(M138:V138),""))))&gt;0,
            MAX(IF(
                ISNUMBER(M138:V138),
                IF(
                    M$5:V$5=1,
                    M138:V138,
                    ""),
                "")),
            MAX(IF(
                ISNUMBER(M138:V138),
                IF(
                    M$5:V$5=2,
                    M138:V138,
                    ""),
                ""))
        ),
        IF(
            Parameters!$D$16=1,
            IFERROR(
                AVERAGE(IF(
                    ISNUMBER(M138:V138),
                    IF(
                        M$5:V$5=1,
                        M138:V138,
                        ""),
                    "")),
                AVERAGE(IF(
                    ISNUMBER(M138:V138),
                    IF(
                        M$5:V$5=2,
                        M138:V138,
                        ""),
                    ""))
            ),
            IF(
                Parameters!$D$17=1,
                IFERROR(
                    IF(
                        OR(
                            IF(
                                ISNUMBER(M138:V138),
                                IF(
                                    M$5:V$5=1,
                                    M138:V138,
                                    ""),
                                "")
                            =0),
                        0,
                        GEOMEAN(IF(
                            ISNUMBER(M138:V138),
                            IF(
                                M$5:V$5=1,
                                M138:V138,
                                ""),
                            ""))
                    ),
                    IF(
                        OR(IF(
                            ISNUMBER(M138:V138),
                            IF(
                                M$5:V$5=2,
                                M138:V138,
                                ""),
                            "")
                            =0),
                        0,
                        GEOMEAN(IF(
                            ISNUMBER(M138:V138),
                            IF(
                                M$5:V$5=2,
                                M138:V138,
                                ""),
                            "")))
                )
            )
        )
    )
)</f>
        <v>10</v>
      </c>
      <c r="J138" s="242">
        <v>46281</v>
      </c>
      <c r="K138" s="242">
        <v>46281</v>
      </c>
      <c r="L138" s="91" t="s">
        <v>222</v>
      </c>
      <c r="M138" s="192">
        <v>10</v>
      </c>
      <c r="N138" s="192" t="s">
        <v>409</v>
      </c>
      <c r="O138" s="192">
        <v>0</v>
      </c>
      <c r="P138" s="192">
        <v>10</v>
      </c>
      <c r="Q138" s="192">
        <v>0</v>
      </c>
      <c r="R138" s="192" t="s">
        <v>409</v>
      </c>
      <c r="S138" s="192">
        <v>7.1</v>
      </c>
      <c r="T138" s="192" t="s">
        <v>409</v>
      </c>
      <c r="U138" s="192">
        <v>0</v>
      </c>
      <c r="V138" s="192" t="s">
        <v>841</v>
      </c>
      <c r="W138" s="192">
        <v>0.186046511627906</v>
      </c>
      <c r="X138" s="192" t="s">
        <v>409</v>
      </c>
      <c r="Y138" s="192"/>
      <c r="Z138" s="192"/>
      <c r="AA138" s="80"/>
      <c r="AB138" s="80"/>
      <c r="AC138" s="80"/>
    </row>
    <row r="139" spans="1:29" x14ac:dyDescent="0.2">
      <c r="A139" s="84">
        <v>132</v>
      </c>
      <c r="B139" s="84" t="str">
        <f ca="1"/>
        <v>Montenegro</v>
      </c>
      <c r="C139" s="84" t="str">
        <f ca="1"/>
        <v>MNE</v>
      </c>
      <c r="D139" s="219" t="str">
        <f ca="1"/>
        <v>ECS           Europe &amp; Central Asia</v>
      </c>
      <c r="E139" s="219" t="str">
        <f ca="1"/>
        <v>IBRD</v>
      </c>
      <c r="F139" s="190" t="str">
        <f t="shared" ca="1" si="5"/>
        <v/>
      </c>
      <c r="G139" s="80">
        <f>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0</v>
      </c>
      <c r="H139" s="80" cm="1">
        <f t="array" ref="H139">IF(
    SUM(IF(
            ISNUMBER(
                IF(
                    $M$4:$V$4,
                    (M139:V139),
                    "")),
            1,
            0))
        =0,
    NA(),
    IF(
        Parameters!$D$15=1,
        IF(
            SUM(--(ISNUMBER(IF($M$4:$V$4=1,(M139:V139),""))))&gt;0,
            MAX(IF(
                ISNUMBER(M139:V139),
                IF(
                    M$4:V$4=1,
                    M139:V139,
                    ""),
                "")),
            MAX(IF(
                ISNUMBER(M139:V139),
                IF(
                    M$4:V$4=2,
                    M139:V139,
                    ""),
                ""))
        ),
        IF(
            Parameters!$D$16=1,
            IFERROR(
                AVERAGE(IF(
                    ISNUMBER(M139:V139),
                    IF(
                        M$4:V$4=1,
                        M139:V139,
                        ""),
                    "")),
                AVERAGE(IF(
                    ISNUMBER(M139:V139),
                    IF(
                        M$4:V$4=2,
                        M139:V139,
                        ""),
                    ""))
            ),
            IF(
                Parameters!$D$17=1,
                IFERROR(
                    IF(
                        OR(
                            IF(
                                ISNUMBER(M139:V139),
                                IF(
                                    M$4:V$4=1,
                                    M139:V139,
                                    ""),
                                "")
                            =0),
                        0,
                        GEOMEAN(IF(
                            ISNUMBER(M139:V139),
                            IF(
                                M$4:V$4=1,
                                M139:V139,
                                ""),
                            ""))
                    ),
                    IF(
                        OR(IF(
                            ISNUMBER(M139:V139),
                            IF(
                                M$4:V$4=2,
                                M139:V139,
                                ""),
                            "")
                            =0),
                        0,
                        GEOMEAN(IF(
                            ISNUMBER(M139:V139),
                            IF(
                                M$4:V$4=2,
                                M139:V139,
                                ""),
                            "")))
                )
            )
        )
    )
)</f>
        <v>3.6666666666666599</v>
      </c>
      <c r="I139" s="191" cm="1">
        <f t="array" ref="I139">IF(
    SUM(IF(
            ISNUMBER(
                IF(
                    $M$5:$V$5,
                    (M139:V139),
                    "")),
            1,
            0))
        =0,
    NA(),
    IF(
        Parameters!$D$15=1,
        IF(
            SUM(--(ISNUMBER(IF($M$5:$V$5=1,(M139:V139),""))))&gt;0,
            MAX(IF(
                ISNUMBER(M139:V139),
                IF(
                    M$5:V$5=1,
                    M139:V139,
                    ""),
                "")),
            MAX(IF(
                ISNUMBER(M139:V139),
                IF(
                    M$5:V$5=2,
                    M139:V139,
                    ""),
                ""))
        ),
        IF(
            Parameters!$D$16=1,
            IFERROR(
                AVERAGE(IF(
                    ISNUMBER(M139:V139),
                    IF(
                        M$5:V$5=1,
                        M139:V139,
                        ""),
                    "")),
                AVERAGE(IF(
                    ISNUMBER(M139:V139),
                    IF(
                        M$5:V$5=2,
                        M139:V139,
                        ""),
                    ""))
            ),
            IF(
                Parameters!$D$17=1,
                IFERROR(
                    IF(
                        OR(
                            IF(
                                ISNUMBER(M139:V139),
                                IF(
                                    M$5:V$5=1,
                                    M139:V139,
                                    ""),
                                "")
                            =0),
                        0,
                        GEOMEAN(IF(
                            ISNUMBER(M139:V139),
                            IF(
                                M$5:V$5=1,
                                M139:V139,
                                ""),
                            ""))
                    ),
                    IF(
                        OR(IF(
                            ISNUMBER(M139:V139),
                            IF(
                                M$5:V$5=2,
                                M139:V139,
                                ""),
                            "")
                            =0),
                        0,
                        GEOMEAN(IF(
                            ISNUMBER(M139:V139),
                            IF(
                                M$5:V$5=2,
                                M139:V139,
                                ""),
                            "")))
                )
            )
        )
    )
)</f>
        <v>0</v>
      </c>
      <c r="J139" s="242">
        <v>45765</v>
      </c>
      <c r="K139" s="242">
        <v>45397</v>
      </c>
      <c r="L139" s="91" t="s">
        <v>224</v>
      </c>
      <c r="M139" s="192">
        <v>3.6666666666666599</v>
      </c>
      <c r="N139" s="192" t="s">
        <v>409</v>
      </c>
      <c r="O139" s="192">
        <v>0</v>
      </c>
      <c r="P139" s="192">
        <v>0</v>
      </c>
      <c r="Q139" s="192">
        <v>0</v>
      </c>
      <c r="R139" s="192" t="s">
        <v>409</v>
      </c>
      <c r="S139" s="192">
        <v>3.2</v>
      </c>
      <c r="T139" s="192" t="s">
        <v>409</v>
      </c>
      <c r="U139" s="192">
        <v>0</v>
      </c>
      <c r="V139" s="192" t="s">
        <v>409</v>
      </c>
      <c r="W139" s="192">
        <v>0</v>
      </c>
      <c r="X139" s="192" t="s">
        <v>409</v>
      </c>
      <c r="Y139" s="192"/>
      <c r="Z139" s="192"/>
      <c r="AA139" s="80"/>
      <c r="AB139" s="80"/>
      <c r="AC139" s="80"/>
    </row>
    <row r="140" spans="1:29" x14ac:dyDescent="0.2">
      <c r="A140" s="84">
        <v>133</v>
      </c>
      <c r="B140" s="84" t="str">
        <f ca="1"/>
        <v>Mongolia</v>
      </c>
      <c r="C140" s="84" t="str">
        <f ca="1"/>
        <v>MNG</v>
      </c>
      <c r="D140" s="219" t="str">
        <f ca="1"/>
        <v>EAS           East Asia &amp; Pacific</v>
      </c>
      <c r="E140" s="219" t="str">
        <f ca="1"/>
        <v>IBRD</v>
      </c>
      <c r="F140" s="190" t="str">
        <f t="shared" ca="1" si="5"/>
        <v/>
      </c>
      <c r="G140" s="80">
        <f>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0</v>
      </c>
      <c r="H140" s="80" cm="1">
        <f t="array" ref="H140">IF(
    SUM(IF(
            ISNUMBER(
                IF(
                    $M$4:$V$4,
                    (M140:V140),
                    "")),
            1,
            0))
        =0,
    NA(),
    IF(
        Parameters!$D$15=1,
        IF(
            SUM(--(ISNUMBER(IF($M$4:$V$4=1,(M140:V140),""))))&gt;0,
            MAX(IF(
                ISNUMBER(M140:V140),
                IF(
                    M$4:V$4=1,
                    M140:V140,
                    ""),
                "")),
            MAX(IF(
                ISNUMBER(M140:V140),
                IF(
                    M$4:V$4=2,
                    M140:V140,
                    ""),
                ""))
        ),
        IF(
            Parameters!$D$16=1,
            IFERROR(
                AVERAGE(IF(
                    ISNUMBER(M140:V140),
                    IF(
                        M$4:V$4=1,
                        M140:V140,
                        ""),
                    "")),
                AVERAGE(IF(
                    ISNUMBER(M140:V140),
                    IF(
                        M$4:V$4=2,
                        M140:V140,
                        ""),
                    ""))
            ),
            IF(
                Parameters!$D$17=1,
                IFERROR(
                    IF(
                        OR(
                            IF(
                                ISNUMBER(M140:V140),
                                IF(
                                    M$4:V$4=1,
                                    M140:V140,
                                    ""),
                                "")
                            =0),
                        0,
                        GEOMEAN(IF(
                            ISNUMBER(M140:V140),
                            IF(
                                M$4:V$4=1,
                                M140:V140,
                                ""),
                            ""))
                    ),
                    IF(
                        OR(IF(
                            ISNUMBER(M140:V140),
                            IF(
                                M$4:V$4=2,
                                M140:V140,
                                ""),
                            "")
                            =0),
                        0,
                        GEOMEAN(IF(
                            ISNUMBER(M140:V140),
                            IF(
                                M$4:V$4=2,
                                M140:V140,
                                ""),
                            "")))
                )
            )
        )
    )
)</f>
        <v>3.8333333333333299</v>
      </c>
      <c r="I140" s="191" cm="1">
        <f t="array" ref="I140">IF(
    SUM(IF(
            ISNUMBER(
                IF(
                    $M$5:$V$5,
                    (M140:V140),
                    "")),
            1,
            0))
        =0,
    NA(),
    IF(
        Parameters!$D$15=1,
        IF(
            SUM(--(ISNUMBER(IF($M$5:$V$5=1,(M140:V140),""))))&gt;0,
            MAX(IF(
                ISNUMBER(M140:V140),
                IF(
                    M$5:V$5=1,
                    M140:V140,
                    ""),
                "")),
            MAX(IF(
                ISNUMBER(M140:V140),
                IF(
                    M$5:V$5=2,
                    M140:V140,
                    ""),
                ""))
        ),
        IF(
            Parameters!$D$16=1,
            IFERROR(
                AVERAGE(IF(
                    ISNUMBER(M140:V140),
                    IF(
                        M$5:V$5=1,
                        M140:V140,
                        ""),
                    "")),
                AVERAGE(IF(
                    ISNUMBER(M140:V140),
                    IF(
                        M$5:V$5=2,
                        M140:V140,
                        ""),
                    ""))
            ),
            IF(
                Parameters!$D$17=1,
                IFERROR(
                    IF(
                        OR(
                            IF(
                                ISNUMBER(M140:V140),
                                IF(
                                    M$5:V$5=1,
                                    M140:V140,
                                    ""),
                                "")
                            =0),
                        0,
                        GEOMEAN(IF(
                            ISNUMBER(M140:V140),
                            IF(
                                M$5:V$5=1,
                                M140:V140,
                                ""),
                            ""))
                    ),
                    IF(
                        OR(IF(
                            ISNUMBER(M140:V140),
                            IF(
                                M$5:V$5=2,
                                M140:V140,
                                ""),
                            "")
                            =0),
                        0,
                        GEOMEAN(IF(
                            ISNUMBER(M140:V140),
                            IF(
                                M$5:V$5=2,
                                M140:V140,
                                ""),
                            "")))
                )
            )
        )
    )
)</f>
        <v>0</v>
      </c>
      <c r="J140" s="242">
        <v>46281</v>
      </c>
      <c r="K140" s="242">
        <v>45731</v>
      </c>
      <c r="L140" s="91" t="s">
        <v>226</v>
      </c>
      <c r="M140" s="192">
        <v>3.8333333333333299</v>
      </c>
      <c r="N140" s="192" t="s">
        <v>409</v>
      </c>
      <c r="O140" s="192">
        <v>0</v>
      </c>
      <c r="P140" s="192">
        <v>0</v>
      </c>
      <c r="Q140" s="192">
        <v>0</v>
      </c>
      <c r="R140" s="192" t="s">
        <v>409</v>
      </c>
      <c r="S140" s="192">
        <v>3.3</v>
      </c>
      <c r="T140" s="192" t="s">
        <v>409</v>
      </c>
      <c r="U140" s="192">
        <v>0</v>
      </c>
      <c r="V140" s="192" t="s">
        <v>409</v>
      </c>
      <c r="W140" s="192">
        <v>7.1428571428571397E-2</v>
      </c>
      <c r="X140" s="192" t="s">
        <v>409</v>
      </c>
      <c r="Y140" s="192"/>
      <c r="Z140" s="192"/>
      <c r="AA140" s="80"/>
      <c r="AB140" s="80"/>
      <c r="AC140" s="80"/>
    </row>
    <row r="141" spans="1:29" x14ac:dyDescent="0.2">
      <c r="A141" s="84">
        <v>134</v>
      </c>
      <c r="B141" s="84" t="str">
        <f ca="1"/>
        <v>Northern Mariana Islands</v>
      </c>
      <c r="C141" s="84" t="str">
        <f ca="1"/>
        <v>MNP</v>
      </c>
      <c r="D141" s="219" t="str">
        <f ca="1"/>
        <v>EAS           East Asia &amp; Pacific</v>
      </c>
      <c r="E141" s="219" t="str">
        <f ca="1"/>
        <v>NA</v>
      </c>
      <c r="F141" s="190" t="str">
        <f t="shared" ca="1" si="5"/>
        <v/>
      </c>
      <c r="G141" s="80">
        <f>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10</v>
      </c>
      <c r="H141" s="80" t="e" cm="1">
        <f t="array" ref="H141">IF(
    SUM(IF(
            ISNUMBER(
                IF(
                    $M$4:$V$4,
                    (M141:V141),
                    "")),
            1,
            0))
        =0,
    NA(),
    IF(
        Parameters!$D$15=1,
        IF(
            SUM(--(ISNUMBER(IF($M$4:$V$4=1,(M141:V141),""))))&gt;0,
            MAX(IF(
                ISNUMBER(M141:V141),
                IF(
                    M$4:V$4=1,
                    M141:V141,
                    ""),
                "")),
            MAX(IF(
                ISNUMBER(M141:V141),
                IF(
                    M$4:V$4=2,
                    M141:V141,
                    ""),
                ""))
        ),
        IF(
            Parameters!$D$16=1,
            IFERROR(
                AVERAGE(IF(
                    ISNUMBER(M141:V141),
                    IF(
                        M$4:V$4=1,
                        M141:V141,
                        ""),
                    "")),
                AVERAGE(IF(
                    ISNUMBER(M141:V141),
                    IF(
                        M$4:V$4=2,
                        M141:V141,
                        ""),
                    ""))
            ),
            IF(
                Parameters!$D$17=1,
                IFERROR(
                    IF(
                        OR(
                            IF(
                                ISNUMBER(M141:V141),
                                IF(
                                    M$4:V$4=1,
                                    M141:V141,
                                    ""),
                                "")
                            =0),
                        0,
                        GEOMEAN(IF(
                            ISNUMBER(M141:V141),
                            IF(
                                M$4:V$4=1,
                                M141:V141,
                                ""),
                            ""))
                    ),
                    IF(
                        OR(IF(
                            ISNUMBER(M141:V141),
                            IF(
                                M$4:V$4=2,
                                M141:V141,
                                ""),
                            "")
                            =0),
                        0,
                        GEOMEAN(IF(
                            ISNUMBER(M141:V141),
                            IF(
                                M$4:V$4=2,
                                M141:V141,
                                ""),
                            "")))
                )
            )
        )
    )
)</f>
        <v>#N/A</v>
      </c>
      <c r="I141" s="191" cm="1">
        <f t="array" ref="I141">IF(
    SUM(IF(
            ISNUMBER(
                IF(
                    $M$5:$V$5,
                    (M141:V141),
                    "")),
            1,
            0))
        =0,
    NA(),
    IF(
        Parameters!$D$15=1,
        IF(
            SUM(--(ISNUMBER(IF($M$5:$V$5=1,(M141:V141),""))))&gt;0,
            MAX(IF(
                ISNUMBER(M141:V141),
                IF(
                    M$5:V$5=1,
                    M141:V141,
                    ""),
                "")),
            MAX(IF(
                ISNUMBER(M141:V141),
                IF(
                    M$5:V$5=2,
                    M141:V141,
                    ""),
                ""))
        ),
        IF(
            Parameters!$D$16=1,
            IFERROR(
                AVERAGE(IF(
                    ISNUMBER(M141:V141),
                    IF(
                        M$5:V$5=1,
                        M141:V141,
                        ""),
                    "")),
                AVERAGE(IF(
                    ISNUMBER(M141:V141),
                    IF(
                        M$5:V$5=2,
                        M141:V141,
                        ""),
                    ""))
            ),
            IF(
                Parameters!$D$17=1,
                IFERROR(
                    IF(
                        OR(
                            IF(
                                ISNUMBER(M141:V141),
                                IF(
                                    M$5:V$5=1,
                                    M141:V141,
                                    ""),
                                "")
                            =0),
                        0,
                        GEOMEAN(IF(
                            ISNUMBER(M141:V141),
                            IF(
                                M$5:V$5=1,
                                M141:V141,
                                ""),
                            ""))
                    ),
                    IF(
                        OR(IF(
                            ISNUMBER(M141:V141),
                            IF(
                                M$5:V$5=2,
                                M141:V141,
                                ""),
                            "")
                            =0),
                        0,
                        GEOMEAN(IF(
                            ISNUMBER(M141:V141),
                            IF(
                                M$5:V$5=2,
                                M141:V141,
                                ""),
                            "")))
                )
            )
        )
    )
)</f>
        <v>10</v>
      </c>
      <c r="J141" s="242" t="s">
        <v>409</v>
      </c>
      <c r="K141" s="242">
        <v>45731</v>
      </c>
      <c r="L141" s="91" t="s">
        <v>683</v>
      </c>
      <c r="M141" s="192" t="s">
        <v>409</v>
      </c>
      <c r="N141" s="192" t="s">
        <v>409</v>
      </c>
      <c r="O141" s="192">
        <v>0</v>
      </c>
      <c r="P141" s="192">
        <v>0</v>
      </c>
      <c r="Q141" s="192">
        <v>10</v>
      </c>
      <c r="R141" s="192" t="s">
        <v>409</v>
      </c>
      <c r="S141" s="192" t="s">
        <v>409</v>
      </c>
      <c r="T141" s="192" t="s">
        <v>409</v>
      </c>
      <c r="U141" s="192">
        <v>0</v>
      </c>
      <c r="V141" s="192" t="s">
        <v>409</v>
      </c>
      <c r="W141" s="192">
        <v>1</v>
      </c>
      <c r="X141" s="192" t="s">
        <v>409</v>
      </c>
      <c r="Y141" s="192"/>
      <c r="Z141" s="192"/>
      <c r="AA141" s="80"/>
      <c r="AB141" s="80"/>
      <c r="AC141" s="80"/>
    </row>
    <row r="142" spans="1:29" x14ac:dyDescent="0.2">
      <c r="A142" s="84">
        <v>135</v>
      </c>
      <c r="B142" s="84" t="str">
        <f ca="1"/>
        <v>Mozambique</v>
      </c>
      <c r="C142" s="84" t="str">
        <f ca="1"/>
        <v>MOZ</v>
      </c>
      <c r="D142" s="219" t="str">
        <f ca="1"/>
        <v>SSF           Sub-Saharan Africa</v>
      </c>
      <c r="E142" s="219" t="str">
        <f ca="1"/>
        <v>IDA</v>
      </c>
      <c r="F142" s="190" t="str">
        <f t="shared" ca="1" si="5"/>
        <v/>
      </c>
      <c r="G142" s="80">
        <f>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0</v>
      </c>
      <c r="H142" s="80" cm="1">
        <f t="array" ref="H142">IF(
    SUM(IF(
            ISNUMBER(
                IF(
                    $M$4:$V$4,
                    (M142:V142),
                    "")),
            1,
            0))
        =0,
    NA(),
    IF(
        Parameters!$D$15=1,
        IF(
            SUM(--(ISNUMBER(IF($M$4:$V$4=1,(M142:V142),""))))&gt;0,
            MAX(IF(
                ISNUMBER(M142:V142),
                IF(
                    M$4:V$4=1,
                    M142:V142,
                    ""),
                "")),
            MAX(IF(
                ISNUMBER(M142:V142),
                IF(
                    M$4:V$4=2,
                    M142:V142,
                    ""),
                ""))
        ),
        IF(
            Parameters!$D$16=1,
            IFERROR(
                AVERAGE(IF(
                    ISNUMBER(M142:V142),
                    IF(
                        M$4:V$4=1,
                        M142:V142,
                        ""),
                    "")),
                AVERAGE(IF(
                    ISNUMBER(M142:V142),
                    IF(
                        M$4:V$4=2,
                        M142:V142,
                        ""),
                    ""))
            ),
            IF(
                Parameters!$D$17=1,
                IFERROR(
                    IF(
                        OR(
                            IF(
                                ISNUMBER(M142:V142),
                                IF(
                                    M$4:V$4=1,
                                    M142:V142,
                                    ""),
                                "")
                            =0),
                        0,
                        GEOMEAN(IF(
                            ISNUMBER(M142:V142),
                            IF(
                                M$4:V$4=1,
                                M142:V142,
                                ""),
                            ""))
                    ),
                    IF(
                        OR(IF(
                            ISNUMBER(M142:V142),
                            IF(
                                M$4:V$4=2,
                                M142:V142,
                                ""),
                            "")
                            =0),
                        0,
                        GEOMEAN(IF(
                            ISNUMBER(M142:V142),
                            IF(
                                M$4:V$4=2,
                                M142:V142,
                                ""),
                            "")))
                )
            )
        )
    )
)</f>
        <v>7</v>
      </c>
      <c r="I142" s="191" cm="1">
        <f t="array" ref="I142">IF(
    SUM(IF(
            ISNUMBER(
                IF(
                    $M$5:$V$5,
                    (M142:V142),
                    "")),
            1,
            0))
        =0,
    NA(),
    IF(
        Parameters!$D$15=1,
        IF(
            SUM(--(ISNUMBER(IF($M$5:$V$5=1,(M142:V142),""))))&gt;0,
            MAX(IF(
                ISNUMBER(M142:V142),
                IF(
                    M$5:V$5=1,
                    M142:V142,
                    ""),
                "")),
            MAX(IF(
                ISNUMBER(M142:V142),
                IF(
                    M$5:V$5=2,
                    M142:V142,
                    ""),
                ""))
        ),
        IF(
            Parameters!$D$16=1,
            IFERROR(
                AVERAGE(IF(
                    ISNUMBER(M142:V142),
                    IF(
                        M$5:V$5=1,
                        M142:V142,
                        ""),
                    "")),
                AVERAGE(IF(
                    ISNUMBER(M142:V142),
                    IF(
                        M$5:V$5=2,
                        M142:V142,
                        ""),
                    ""))
            ),
            IF(
                Parameters!$D$17=1,
                IFERROR(
                    IF(
                        OR(
                            IF(
                                ISNUMBER(M142:V142),
                                IF(
                                    M$5:V$5=1,
                                    M142:V142,
                                    ""),
                                "")
                            =0),
                        0,
                        GEOMEAN(IF(
                            ISNUMBER(M142:V142),
                            IF(
                                M$5:V$5=1,
                                M142:V142,
                                ""),
                            ""))
                    ),
                    IF(
                        OR(IF(
                            ISNUMBER(M142:V142),
                            IF(
                                M$5:V$5=2,
                                M142:V142,
                                ""),
                            "")
                            =0),
                        0,
                        GEOMEAN(IF(
                            ISNUMBER(M142:V142),
                            IF(
                                M$5:V$5=2,
                                M142:V142,
                                ""),
                            "")))
                )
            )
        )
    )
)</f>
        <v>0</v>
      </c>
      <c r="J142" s="242">
        <v>46281</v>
      </c>
      <c r="K142" s="242">
        <v>46281</v>
      </c>
      <c r="L142" s="91" t="s">
        <v>228</v>
      </c>
      <c r="M142" s="192">
        <v>7</v>
      </c>
      <c r="N142" s="192" t="s">
        <v>409</v>
      </c>
      <c r="O142" s="192">
        <v>0</v>
      </c>
      <c r="P142" s="192">
        <v>0</v>
      </c>
      <c r="Q142" s="192">
        <v>0</v>
      </c>
      <c r="R142" s="192" t="s">
        <v>409</v>
      </c>
      <c r="S142" s="192">
        <v>5.2</v>
      </c>
      <c r="T142" s="192" t="s">
        <v>409</v>
      </c>
      <c r="U142" s="192">
        <v>0</v>
      </c>
      <c r="V142" s="192" t="s">
        <v>409</v>
      </c>
      <c r="W142" s="192">
        <v>0</v>
      </c>
      <c r="X142" s="192" t="s">
        <v>409</v>
      </c>
      <c r="Y142" s="192"/>
      <c r="Z142" s="192"/>
      <c r="AA142" s="80"/>
      <c r="AB142" s="80"/>
      <c r="AC142" s="80"/>
    </row>
    <row r="143" spans="1:29" x14ac:dyDescent="0.2">
      <c r="A143" s="84">
        <v>136</v>
      </c>
      <c r="B143" s="84" t="str">
        <f ca="1"/>
        <v>Mauritania</v>
      </c>
      <c r="C143" s="84" t="str">
        <f ca="1"/>
        <v>MRT</v>
      </c>
      <c r="D143" s="219" t="str">
        <f ca="1"/>
        <v>SSF           Sub-Saharan Africa</v>
      </c>
      <c r="E143" s="219" t="str">
        <f ca="1"/>
        <v>IDA</v>
      </c>
      <c r="F143" s="190" t="str">
        <f t="shared" ca="1" si="5"/>
        <v/>
      </c>
      <c r="G143" s="80">
        <f>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7.7459666924148269</v>
      </c>
      <c r="H143" s="80" cm="1">
        <f t="array" ref="H143">IF(
    SUM(IF(
            ISNUMBER(
                IF(
                    $M$4:$V$4,
                    (M143:V143),
                    "")),
            1,
            0))
        =0,
    NA(),
    IF(
        Parameters!$D$15=1,
        IF(
            SUM(--(ISNUMBER(IF($M$4:$V$4=1,(M143:V143),""))))&gt;0,
            MAX(IF(
                ISNUMBER(M143:V143),
                IF(
                    M$4:V$4=1,
                    M143:V143,
                    ""),
                "")),
            MAX(IF(
                ISNUMBER(M143:V143),
                IF(
                    M$4:V$4=2,
                    M143:V143,
                    ""),
                ""))
        ),
        IF(
            Parameters!$D$16=1,
            IFERROR(
                AVERAGE(IF(
                    ISNUMBER(M143:V143),
                    IF(
                        M$4:V$4=1,
                        M143:V143,
                        ""),
                    "")),
                AVERAGE(IF(
                    ISNUMBER(M143:V143),
                    IF(
                        M$4:V$4=2,
                        M143:V143,
                        ""),
                    ""))
            ),
            IF(
                Parameters!$D$17=1,
                IFERROR(
                    IF(
                        OR(
                            IF(
                                ISNUMBER(M143:V143),
                                IF(
                                    M$4:V$4=1,
                                    M143:V143,
                                    ""),
                                "")
                            =0),
                        0,
                        GEOMEAN(IF(
                            ISNUMBER(M143:V143),
                            IF(
                                M$4:V$4=1,
                                M143:V143,
                                ""),
                            ""))
                    ),
                    IF(
                        OR(IF(
                            ISNUMBER(M143:V143),
                            IF(
                                M$4:V$4=2,
                                M143:V143,
                                ""),
                            "")
                            =0),
                        0,
                        GEOMEAN(IF(
                            ISNUMBER(M143:V143),
                            IF(
                                M$4:V$4=2,
                                M143:V143,
                                ""),
                            "")))
                )
            )
        )
    )
)</f>
        <v>5.9999999999999902</v>
      </c>
      <c r="I143" s="191" cm="1">
        <f t="array" ref="I143">IF(
    SUM(IF(
            ISNUMBER(
                IF(
                    $M$5:$V$5,
                    (M143:V143),
                    "")),
            1,
            0))
        =0,
    NA(),
    IF(
        Parameters!$D$15=1,
        IF(
            SUM(--(ISNUMBER(IF($M$5:$V$5=1,(M143:V143),""))))&gt;0,
            MAX(IF(
                ISNUMBER(M143:V143),
                IF(
                    M$5:V$5=1,
                    M143:V143,
                    ""),
                "")),
            MAX(IF(
                ISNUMBER(M143:V143),
                IF(
                    M$5:V$5=2,
                    M143:V143,
                    ""),
                ""))
        ),
        IF(
            Parameters!$D$16=1,
            IFERROR(
                AVERAGE(IF(
                    ISNUMBER(M143:V143),
                    IF(
                        M$5:V$5=1,
                        M143:V143,
                        ""),
                    "")),
                AVERAGE(IF(
                    ISNUMBER(M143:V143),
                    IF(
                        M$5:V$5=2,
                        M143:V143,
                        ""),
                    ""))
            ),
            IF(
                Parameters!$D$17=1,
                IFERROR(
                    IF(
                        OR(
                            IF(
                                ISNUMBER(M143:V143),
                                IF(
                                    M$5:V$5=1,
                                    M143:V143,
                                    ""),
                                "")
                            =0),
                        0,
                        GEOMEAN(IF(
                            ISNUMBER(M143:V143),
                            IF(
                                M$5:V$5=1,
                                M143:V143,
                                ""),
                            ""))
                    ),
                    IF(
                        OR(IF(
                            ISNUMBER(M143:V143),
                            IF(
                                M$5:V$5=2,
                                M143:V143,
                                ""),
                            "")
                            =0),
                        0,
                        GEOMEAN(IF(
                            ISNUMBER(M143:V143),
                            IF(
                                M$5:V$5=2,
                                M143:V143,
                                ""),
                            "")))
                )
            )
        )
    )
)</f>
        <v>10</v>
      </c>
      <c r="J143" s="242">
        <v>46281</v>
      </c>
      <c r="K143" s="242">
        <v>46281</v>
      </c>
      <c r="L143" s="91" t="s">
        <v>230</v>
      </c>
      <c r="M143" s="192">
        <v>5.9999999999999902</v>
      </c>
      <c r="N143" s="192" t="s">
        <v>409</v>
      </c>
      <c r="O143" s="192">
        <v>0</v>
      </c>
      <c r="P143" s="192">
        <v>10</v>
      </c>
      <c r="Q143" s="192">
        <v>0</v>
      </c>
      <c r="R143" s="192" t="s">
        <v>409</v>
      </c>
      <c r="S143" s="192">
        <v>4.5999999999999996</v>
      </c>
      <c r="T143" s="192" t="s">
        <v>409</v>
      </c>
      <c r="U143" s="192">
        <v>0</v>
      </c>
      <c r="V143" s="192" t="s">
        <v>842</v>
      </c>
      <c r="W143" s="192">
        <v>0</v>
      </c>
      <c r="X143" s="192" t="s">
        <v>409</v>
      </c>
      <c r="Y143" s="192"/>
      <c r="Z143" s="192"/>
      <c r="AA143" s="80"/>
      <c r="AB143" s="80"/>
      <c r="AC143" s="80"/>
    </row>
    <row r="144" spans="1:29" x14ac:dyDescent="0.2">
      <c r="A144" s="84">
        <v>137</v>
      </c>
      <c r="B144" s="84" t="str">
        <f ca="1"/>
        <v>Mauritius</v>
      </c>
      <c r="C144" s="84" t="str">
        <f ca="1"/>
        <v>MUS</v>
      </c>
      <c r="D144" s="219" t="str">
        <f ca="1"/>
        <v>SSF           Sub-Saharan Africa</v>
      </c>
      <c r="E144" s="219" t="str">
        <f ca="1"/>
        <v>IBRD</v>
      </c>
      <c r="F144" s="190" t="str">
        <f t="shared" ca="1" si="5"/>
        <v/>
      </c>
      <c r="G144" s="80">
        <f>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0</v>
      </c>
      <c r="H144" s="80" cm="1">
        <f t="array" ref="H144">IF(
    SUM(IF(
            ISNUMBER(
                IF(
                    $M$4:$V$4,
                    (M144:V144),
                    "")),
            1,
            0))
        =0,
    NA(),
    IF(
        Parameters!$D$15=1,
        IF(
            SUM(--(ISNUMBER(IF($M$4:$V$4=1,(M144:V144),""))))&gt;0,
            MAX(IF(
                ISNUMBER(M144:V144),
                IF(
                    M$4:V$4=1,
                    M144:V144,
                    ""),
                "")),
            MAX(IF(
                ISNUMBER(M144:V144),
                IF(
                    M$4:V$4=2,
                    M144:V144,
                    ""),
                ""))
        ),
        IF(
            Parameters!$D$16=1,
            IFERROR(
                AVERAGE(IF(
                    ISNUMBER(M144:V144),
                    IF(
                        M$4:V$4=1,
                        M144:V144,
                        ""),
                    "")),
                AVERAGE(IF(
                    ISNUMBER(M144:V144),
                    IF(
                        M$4:V$4=2,
                        M144:V144,
                        ""),
                    ""))
            ),
            IF(
                Parameters!$D$17=1,
                IFERROR(
                    IF(
                        OR(
                            IF(
                                ISNUMBER(M144:V144),
                                IF(
                                    M$4:V$4=1,
                                    M144:V144,
                                    ""),
                                "")
                            =0),
                        0,
                        GEOMEAN(IF(
                            ISNUMBER(M144:V144),
                            IF(
                                M$4:V$4=1,
                                M144:V144,
                                ""),
                            ""))
                    ),
                    IF(
                        OR(IF(
                            ISNUMBER(M144:V144),
                            IF(
                                M$4:V$4=2,
                                M144:V144,
                                ""),
                            "")
                            =0),
                        0,
                        GEOMEAN(IF(
                            ISNUMBER(M144:V144),
                            IF(
                                M$4:V$4=2,
                                M144:V144,
                                ""),
                            "")))
                )
            )
        )
    )
)</f>
        <v>3.6666666666666599</v>
      </c>
      <c r="I144" s="191" cm="1">
        <f t="array" ref="I144">IF(
    SUM(IF(
            ISNUMBER(
                IF(
                    $M$5:$V$5,
                    (M144:V144),
                    "")),
            1,
            0))
        =0,
    NA(),
    IF(
        Parameters!$D$15=1,
        IF(
            SUM(--(ISNUMBER(IF($M$5:$V$5=1,(M144:V144),""))))&gt;0,
            MAX(IF(
                ISNUMBER(M144:V144),
                IF(
                    M$5:V$5=1,
                    M144:V144,
                    ""),
                "")),
            MAX(IF(
                ISNUMBER(M144:V144),
                IF(
                    M$5:V$5=2,
                    M144:V144,
                    ""),
                ""))
        ),
        IF(
            Parameters!$D$16=1,
            IFERROR(
                AVERAGE(IF(
                    ISNUMBER(M144:V144),
                    IF(
                        M$5:V$5=1,
                        M144:V144,
                        ""),
                    "")),
                AVERAGE(IF(
                    ISNUMBER(M144:V144),
                    IF(
                        M$5:V$5=2,
                        M144:V144,
                        ""),
                    ""))
            ),
            IF(
                Parameters!$D$17=1,
                IFERROR(
                    IF(
                        OR(
                            IF(
                                ISNUMBER(M144:V144),
                                IF(
                                    M$5:V$5=1,
                                    M144:V144,
                                    ""),
                                "")
                            =0),
                        0,
                        GEOMEAN(IF(
                            ISNUMBER(M144:V144),
                            IF(
                                M$5:V$5=1,
                                M144:V144,
                                ""),
                            ""))
                    ),
                    IF(
                        OR(IF(
                            ISNUMBER(M144:V144),
                            IF(
                                M$5:V$5=2,
                                M144:V144,
                                ""),
                            "")
                            =0),
                        0,
                        GEOMEAN(IF(
                            ISNUMBER(M144:V144),
                            IF(
                                M$5:V$5=2,
                                M144:V144,
                                ""),
                            "")))
                )
            )
        )
    )
)</f>
        <v>0</v>
      </c>
      <c r="J144" s="242">
        <v>46281</v>
      </c>
      <c r="K144" s="242">
        <v>45519</v>
      </c>
      <c r="L144" s="91" t="s">
        <v>232</v>
      </c>
      <c r="M144" s="192">
        <v>3.6666666666666599</v>
      </c>
      <c r="N144" s="192" t="s">
        <v>409</v>
      </c>
      <c r="O144" s="192">
        <v>0</v>
      </c>
      <c r="P144" s="192">
        <v>0</v>
      </c>
      <c r="Q144" s="192">
        <v>0</v>
      </c>
      <c r="R144" s="192" t="s">
        <v>409</v>
      </c>
      <c r="S144" s="192">
        <v>3.2</v>
      </c>
      <c r="T144" s="192" t="s">
        <v>409</v>
      </c>
      <c r="U144" s="192">
        <v>0</v>
      </c>
      <c r="V144" s="192" t="s">
        <v>409</v>
      </c>
      <c r="W144" s="192">
        <v>0</v>
      </c>
      <c r="X144" s="192" t="s">
        <v>409</v>
      </c>
      <c r="Y144" s="192"/>
      <c r="Z144" s="192"/>
      <c r="AA144" s="80"/>
      <c r="AB144" s="80"/>
      <c r="AC144" s="80"/>
    </row>
    <row r="145" spans="1:29" x14ac:dyDescent="0.2">
      <c r="A145" s="84">
        <v>138</v>
      </c>
      <c r="B145" s="84" t="str">
        <f ca="1"/>
        <v>Malawi</v>
      </c>
      <c r="C145" s="84" t="str">
        <f ca="1"/>
        <v>MWI</v>
      </c>
      <c r="D145" s="219" t="str">
        <f ca="1"/>
        <v>SSF           Sub-Saharan Africa</v>
      </c>
      <c r="E145" s="219" t="str">
        <f ca="1"/>
        <v>IDA</v>
      </c>
      <c r="F145" s="190" t="str">
        <f t="shared" ca="1" si="5"/>
        <v/>
      </c>
      <c r="G145" s="80">
        <f>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6.9522178715380676</v>
      </c>
      <c r="H145" s="80" cm="1">
        <f t="array" ref="H145">IF(
    SUM(IF(
            ISNUMBER(
                IF(
                    $M$4:$V$4,
                    (M145:V145),
                    "")),
            1,
            0))
        =0,
    NA(),
    IF(
        Parameters!$D$15=1,
        IF(
            SUM(--(ISNUMBER(IF($M$4:$V$4=1,(M145:V145),""))))&gt;0,
            MAX(IF(
                ISNUMBER(M145:V145),
                IF(
                    M$4:V$4=1,
                    M145:V145,
                    ""),
                "")),
            MAX(IF(
                ISNUMBER(M145:V145),
                IF(
                    M$4:V$4=2,
                    M145:V145,
                    ""),
                ""))
        ),
        IF(
            Parameters!$D$16=1,
            IFERROR(
                AVERAGE(IF(
                    ISNUMBER(M145:V145),
                    IF(
                        M$4:V$4=1,
                        M145:V145,
                        ""),
                    "")),
                AVERAGE(IF(
                    ISNUMBER(M145:V145),
                    IF(
                        M$4:V$4=2,
                        M145:V145,
                        ""),
                    ""))
            ),
            IF(
                Parameters!$D$17=1,
                IFERROR(
                    IF(
                        OR(
                            IF(
                                ISNUMBER(M145:V145),
                                IF(
                                    M$4:V$4=1,
                                    M145:V145,
                                    ""),
                                "")
                            =0),
                        0,
                        GEOMEAN(IF(
                            ISNUMBER(M145:V145),
                            IF(
                                M$4:V$4=1,
                                M145:V145,
                                ""),
                            ""))
                    ),
                    IF(
                        OR(IF(
                            ISNUMBER(M145:V145),
                            IF(
                                M$4:V$4=2,
                                M145:V145,
                                ""),
                            "")
                            =0),
                        0,
                        GEOMEAN(IF(
                            ISNUMBER(M145:V145),
                            IF(
                                M$4:V$4=2,
                                M145:V145,
                                ""),
                            "")))
                )
            )
        )
    )
)</f>
        <v>4.8333333333333304</v>
      </c>
      <c r="I145" s="191" cm="1">
        <f t="array" ref="I145">IF(
    SUM(IF(
            ISNUMBER(
                IF(
                    $M$5:$V$5,
                    (M145:V145),
                    "")),
            1,
            0))
        =0,
    NA(),
    IF(
        Parameters!$D$15=1,
        IF(
            SUM(--(ISNUMBER(IF($M$5:$V$5=1,(M145:V145),""))))&gt;0,
            MAX(IF(
                ISNUMBER(M145:V145),
                IF(
                    M$5:V$5=1,
                    M145:V145,
                    ""),
                "")),
            MAX(IF(
                ISNUMBER(M145:V145),
                IF(
                    M$5:V$5=2,
                    M145:V145,
                    ""),
                ""))
        ),
        IF(
            Parameters!$D$16=1,
            IFERROR(
                AVERAGE(IF(
                    ISNUMBER(M145:V145),
                    IF(
                        M$5:V$5=1,
                        M145:V145,
                        ""),
                    "")),
                AVERAGE(IF(
                    ISNUMBER(M145:V145),
                    IF(
                        M$5:V$5=2,
                        M145:V145,
                        ""),
                    ""))
            ),
            IF(
                Parameters!$D$17=1,
                IFERROR(
                    IF(
                        OR(
                            IF(
                                ISNUMBER(M145:V145),
                                IF(
                                    M$5:V$5=1,
                                    M145:V145,
                                    ""),
                                "")
                            =0),
                        0,
                        GEOMEAN(IF(
                            ISNUMBER(M145:V145),
                            IF(
                                M$5:V$5=1,
                                M145:V145,
                                ""),
                            ""))
                    ),
                    IF(
                        OR(IF(
                            ISNUMBER(M145:V145),
                            IF(
                                M$5:V$5=2,
                                M145:V145,
                                ""),
                            "")
                            =0),
                        0,
                        GEOMEAN(IF(
                            ISNUMBER(M145:V145),
                            IF(
                                M$5:V$5=2,
                                M145:V145,
                                ""),
                            "")))
                )
            )
        )
    )
)</f>
        <v>10</v>
      </c>
      <c r="J145" s="242">
        <v>46281</v>
      </c>
      <c r="K145" s="242">
        <v>46281</v>
      </c>
      <c r="L145" s="91" t="s">
        <v>234</v>
      </c>
      <c r="M145" s="192">
        <v>4.8333333333333304</v>
      </c>
      <c r="N145" s="192" t="s">
        <v>409</v>
      </c>
      <c r="O145" s="192">
        <v>0</v>
      </c>
      <c r="P145" s="192">
        <v>10</v>
      </c>
      <c r="Q145" s="192">
        <v>0</v>
      </c>
      <c r="R145" s="192" t="s">
        <v>409</v>
      </c>
      <c r="S145" s="192">
        <v>3.9</v>
      </c>
      <c r="T145" s="192" t="s">
        <v>409</v>
      </c>
      <c r="U145" s="192">
        <v>0</v>
      </c>
      <c r="V145" s="192" t="s">
        <v>843</v>
      </c>
      <c r="W145" s="192">
        <v>0</v>
      </c>
      <c r="X145" s="192" t="s">
        <v>409</v>
      </c>
      <c r="Y145" s="192"/>
      <c r="Z145" s="192"/>
      <c r="AA145" s="80"/>
      <c r="AB145" s="80"/>
      <c r="AC145" s="80"/>
    </row>
    <row r="146" spans="1:29" x14ac:dyDescent="0.2">
      <c r="A146" s="84">
        <v>139</v>
      </c>
      <c r="B146" s="84" t="str">
        <f ca="1"/>
        <v>Malaysia</v>
      </c>
      <c r="C146" s="84" t="str">
        <f ca="1"/>
        <v>MYS</v>
      </c>
      <c r="D146" s="219" t="str">
        <f ca="1"/>
        <v>EAS           East Asia &amp; Pacific</v>
      </c>
      <c r="E146" s="219" t="str">
        <f ca="1"/>
        <v>IBRD</v>
      </c>
      <c r="F146" s="190" t="str">
        <f t="shared" ca="1" si="5"/>
        <v/>
      </c>
      <c r="G146" s="80">
        <f>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0</v>
      </c>
      <c r="H146" s="80" cm="1">
        <f t="array" ref="H146">IF(
    SUM(IF(
            ISNUMBER(
                IF(
                    $M$4:$V$4,
                    (M146:V146),
                    "")),
            1,
            0))
        =0,
    NA(),
    IF(
        Parameters!$D$15=1,
        IF(
            SUM(--(ISNUMBER(IF($M$4:$V$4=1,(M146:V146),""))))&gt;0,
            MAX(IF(
                ISNUMBER(M146:V146),
                IF(
                    M$4:V$4=1,
                    M146:V146,
                    ""),
                "")),
            MAX(IF(
                ISNUMBER(M146:V146),
                IF(
                    M$4:V$4=2,
                    M146:V146,
                    ""),
                ""))
        ),
        IF(
            Parameters!$D$16=1,
            IFERROR(
                AVERAGE(IF(
                    ISNUMBER(M146:V146),
                    IF(
                        M$4:V$4=1,
                        M146:V146,
                        ""),
                    "")),
                AVERAGE(IF(
                    ISNUMBER(M146:V146),
                    IF(
                        M$4:V$4=2,
                        M146:V146,
                        ""),
                    ""))
            ),
            IF(
                Parameters!$D$17=1,
                IFERROR(
                    IF(
                        OR(
                            IF(
                                ISNUMBER(M146:V146),
                                IF(
                                    M$4:V$4=1,
                                    M146:V146,
                                    ""),
                                "")
                            =0),
                        0,
                        GEOMEAN(IF(
                            ISNUMBER(M146:V146),
                            IF(
                                M$4:V$4=1,
                                M146:V146,
                                ""),
                            ""))
                    ),
                    IF(
                        OR(IF(
                            ISNUMBER(M146:V146),
                            IF(
                                M$4:V$4=2,
                                M146:V146,
                                ""),
                            "")
                            =0),
                        0,
                        GEOMEAN(IF(
                            ISNUMBER(M146:V146),
                            IF(
                                M$4:V$4=2,
                                M146:V146,
                                ""),
                            "")))
                )
            )
        )
    )
)</f>
        <v>5.9999999999999902</v>
      </c>
      <c r="I146" s="191" cm="1">
        <f t="array" ref="I146">IF(
    SUM(IF(
            ISNUMBER(
                IF(
                    $M$5:$V$5,
                    (M146:V146),
                    "")),
            1,
            0))
        =0,
    NA(),
    IF(
        Parameters!$D$15=1,
        IF(
            SUM(--(ISNUMBER(IF($M$5:$V$5=1,(M146:V146),""))))&gt;0,
            MAX(IF(
                ISNUMBER(M146:V146),
                IF(
                    M$5:V$5=1,
                    M146:V146,
                    ""),
                "")),
            MAX(IF(
                ISNUMBER(M146:V146),
                IF(
                    M$5:V$5=2,
                    M146:V146,
                    ""),
                ""))
        ),
        IF(
            Parameters!$D$16=1,
            IFERROR(
                AVERAGE(IF(
                    ISNUMBER(M146:V146),
                    IF(
                        M$5:V$5=1,
                        M146:V146,
                        ""),
                    "")),
                AVERAGE(IF(
                    ISNUMBER(M146:V146),
                    IF(
                        M$5:V$5=2,
                        M146:V146,
                        ""),
                    ""))
            ),
            IF(
                Parameters!$D$17=1,
                IFERROR(
                    IF(
                        OR(
                            IF(
                                ISNUMBER(M146:V146),
                                IF(
                                    M$5:V$5=1,
                                    M146:V146,
                                    ""),
                                "")
                            =0),
                        0,
                        GEOMEAN(IF(
                            ISNUMBER(M146:V146),
                            IF(
                                M$5:V$5=1,
                                M146:V146,
                                ""),
                            ""))
                    ),
                    IF(
                        OR(IF(
                            ISNUMBER(M146:V146),
                            IF(
                                M$5:V$5=2,
                                M146:V146,
                                ""),
                            "")
                            =0),
                        0,
                        GEOMEAN(IF(
                            ISNUMBER(M146:V146),
                            IF(
                                M$5:V$5=2,
                                M146:V146,
                                ""),
                            "")))
                )
            )
        )
    )
)</f>
        <v>0</v>
      </c>
      <c r="J146" s="242">
        <v>46281</v>
      </c>
      <c r="K146" s="242">
        <v>45731</v>
      </c>
      <c r="L146" s="91" t="s">
        <v>236</v>
      </c>
      <c r="M146" s="192">
        <v>5.9999999999999902</v>
      </c>
      <c r="N146" s="192" t="s">
        <v>409</v>
      </c>
      <c r="O146" s="192">
        <v>0</v>
      </c>
      <c r="P146" s="192">
        <v>0</v>
      </c>
      <c r="Q146" s="192">
        <v>0</v>
      </c>
      <c r="R146" s="192" t="s">
        <v>409</v>
      </c>
      <c r="S146" s="192">
        <v>4.5999999999999996</v>
      </c>
      <c r="T146" s="192" t="s">
        <v>409</v>
      </c>
      <c r="U146" s="192">
        <v>0</v>
      </c>
      <c r="V146" s="192" t="s">
        <v>409</v>
      </c>
      <c r="W146" s="192">
        <v>6.0606060606060601E-2</v>
      </c>
      <c r="X146" s="192" t="s">
        <v>409</v>
      </c>
      <c r="Y146" s="192"/>
      <c r="Z146" s="192"/>
      <c r="AA146" s="80"/>
      <c r="AB146" s="80"/>
      <c r="AC146" s="80"/>
    </row>
    <row r="147" spans="1:29" x14ac:dyDescent="0.2">
      <c r="A147" s="84">
        <v>140</v>
      </c>
      <c r="B147" s="84" t="str">
        <f ca="1"/>
        <v>Namibia</v>
      </c>
      <c r="C147" s="84" t="str">
        <f ca="1"/>
        <v>NAM</v>
      </c>
      <c r="D147" s="219" t="str">
        <f ca="1"/>
        <v>SSF           Sub-Saharan Africa</v>
      </c>
      <c r="E147" s="219" t="str">
        <f ca="1"/>
        <v>IBRD</v>
      </c>
      <c r="F147" s="190" t="str">
        <f t="shared" ca="1" si="5"/>
        <v/>
      </c>
      <c r="G147" s="80">
        <f>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7.1879528842826037</v>
      </c>
      <c r="H147" s="80" cm="1">
        <f t="array" ref="H147">IF(
    SUM(IF(
            ISNUMBER(
                IF(
                    $M$4:$V$4,
                    (M147:V147),
                    "")),
            1,
            0))
        =0,
    NA(),
    IF(
        Parameters!$D$15=1,
        IF(
            SUM(--(ISNUMBER(IF($M$4:$V$4=1,(M147:V147),""))))&gt;0,
            MAX(IF(
                ISNUMBER(M147:V147),
                IF(
                    M$4:V$4=1,
                    M147:V147,
                    ""),
                "")),
            MAX(IF(
                ISNUMBER(M147:V147),
                IF(
                    M$4:V$4=2,
                    M147:V147,
                    ""),
                ""))
        ),
        IF(
            Parameters!$D$16=1,
            IFERROR(
                AVERAGE(IF(
                    ISNUMBER(M147:V147),
                    IF(
                        M$4:V$4=1,
                        M147:V147,
                        ""),
                    "")),
                AVERAGE(IF(
                    ISNUMBER(M147:V147),
                    IF(
                        M$4:V$4=2,
                        M147:V147,
                        ""),
                    ""))
            ),
            IF(
                Parameters!$D$17=1,
                IFERROR(
                    IF(
                        OR(
                            IF(
                                ISNUMBER(M147:V147),
                                IF(
                                    M$4:V$4=1,
                                    M147:V147,
                                    ""),
                                "")
                            =0),
                        0,
                        GEOMEAN(IF(
                            ISNUMBER(M147:V147),
                            IF(
                                M$4:V$4=1,
                                M147:V147,
                                ""),
                            ""))
                    ),
                    IF(
                        OR(IF(
                            ISNUMBER(M147:V147),
                            IF(
                                M$4:V$4=2,
                                M147:V147,
                                ""),
                            "")
                            =0),
                        0,
                        GEOMEAN(IF(
                            ISNUMBER(M147:V147),
                            IF(
                                M$4:V$4=2,
                                M147:V147,
                                ""),
                            "")))
                )
            )
        )
    )
)</f>
        <v>5.1666666666666599</v>
      </c>
      <c r="I147" s="191" cm="1">
        <f t="array" ref="I147">IF(
    SUM(IF(
            ISNUMBER(
                IF(
                    $M$5:$V$5,
                    (M147:V147),
                    "")),
            1,
            0))
        =0,
    NA(),
    IF(
        Parameters!$D$15=1,
        IF(
            SUM(--(ISNUMBER(IF($M$5:$V$5=1,(M147:V147),""))))&gt;0,
            MAX(IF(
                ISNUMBER(M147:V147),
                IF(
                    M$5:V$5=1,
                    M147:V147,
                    ""),
                "")),
            MAX(IF(
                ISNUMBER(M147:V147),
                IF(
                    M$5:V$5=2,
                    M147:V147,
                    ""),
                ""))
        ),
        IF(
            Parameters!$D$16=1,
            IFERROR(
                AVERAGE(IF(
                    ISNUMBER(M147:V147),
                    IF(
                        M$5:V$5=1,
                        M147:V147,
                        ""),
                    "")),
                AVERAGE(IF(
                    ISNUMBER(M147:V147),
                    IF(
                        M$5:V$5=2,
                        M147:V147,
                        ""),
                    ""))
            ),
            IF(
                Parameters!$D$17=1,
                IFERROR(
                    IF(
                        OR(
                            IF(
                                ISNUMBER(M147:V147),
                                IF(
                                    M$5:V$5=1,
                                    M147:V147,
                                    ""),
                                "")
                            =0),
                        0,
                        GEOMEAN(IF(
                            ISNUMBER(M147:V147),
                            IF(
                                M$5:V$5=1,
                                M147:V147,
                                ""),
                            ""))
                    ),
                    IF(
                        OR(IF(
                            ISNUMBER(M147:V147),
                            IF(
                                M$5:V$5=2,
                                M147:V147,
                                ""),
                            "")
                            =0),
                        0,
                        GEOMEAN(IF(
                            ISNUMBER(M147:V147),
                            IF(
                                M$5:V$5=2,
                                M147:V147,
                                ""),
                            "")))
                )
            )
        )
    )
)</f>
        <v>10</v>
      </c>
      <c r="J147" s="242">
        <v>45190</v>
      </c>
      <c r="K147" s="242">
        <v>46281</v>
      </c>
      <c r="L147" s="91" t="s">
        <v>238</v>
      </c>
      <c r="M147" s="192">
        <v>5.1666666666666599</v>
      </c>
      <c r="N147" s="192" t="s">
        <v>409</v>
      </c>
      <c r="O147" s="192">
        <v>0</v>
      </c>
      <c r="P147" s="192">
        <v>10</v>
      </c>
      <c r="Q147" s="192">
        <v>0</v>
      </c>
      <c r="R147" s="192" t="s">
        <v>409</v>
      </c>
      <c r="S147" s="192">
        <v>4.0999999999999996</v>
      </c>
      <c r="T147" s="192" t="s">
        <v>409</v>
      </c>
      <c r="U147" s="192">
        <v>0</v>
      </c>
      <c r="V147" s="192" t="s">
        <v>844</v>
      </c>
      <c r="W147" s="192">
        <v>0</v>
      </c>
      <c r="X147" s="192" t="s">
        <v>409</v>
      </c>
      <c r="Y147" s="192"/>
      <c r="Z147" s="192"/>
      <c r="AA147" s="80"/>
      <c r="AB147" s="80"/>
      <c r="AC147" s="80"/>
    </row>
    <row r="148" spans="1:29" x14ac:dyDescent="0.2">
      <c r="A148" s="84">
        <v>141</v>
      </c>
      <c r="B148" s="84" t="str">
        <f ca="1"/>
        <v>New Caledonia</v>
      </c>
      <c r="C148" s="84" t="str">
        <f ca="1"/>
        <v>NCL</v>
      </c>
      <c r="D148" s="219" t="str">
        <f ca="1"/>
        <v>EAS           East Asia &amp; Pacific</v>
      </c>
      <c r="E148" s="219" t="str">
        <f ca="1"/>
        <v>NA</v>
      </c>
      <c r="F148" s="190" t="str">
        <f t="shared" ca="1" si="5"/>
        <v/>
      </c>
      <c r="G148" s="80">
        <f>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0</v>
      </c>
      <c r="H148" s="80" t="e" cm="1">
        <f t="array" ref="H148">IF(
    SUM(IF(
            ISNUMBER(
                IF(
                    $M$4:$V$4,
                    (M148:V148),
                    "")),
            1,
            0))
        =0,
    NA(),
    IF(
        Parameters!$D$15=1,
        IF(
            SUM(--(ISNUMBER(IF($M$4:$V$4=1,(M148:V148),""))))&gt;0,
            MAX(IF(
                ISNUMBER(M148:V148),
                IF(
                    M$4:V$4=1,
                    M148:V148,
                    ""),
                "")),
            MAX(IF(
                ISNUMBER(M148:V148),
                IF(
                    M$4:V$4=2,
                    M148:V148,
                    ""),
                ""))
        ),
        IF(
            Parameters!$D$16=1,
            IFERROR(
                AVERAGE(IF(
                    ISNUMBER(M148:V148),
                    IF(
                        M$4:V$4=1,
                        M148:V148,
                        ""),
                    "")),
                AVERAGE(IF(
                    ISNUMBER(M148:V148),
                    IF(
                        M$4:V$4=2,
                        M148:V148,
                        ""),
                    ""))
            ),
            IF(
                Parameters!$D$17=1,
                IFERROR(
                    IF(
                        OR(
                            IF(
                                ISNUMBER(M148:V148),
                                IF(
                                    M$4:V$4=1,
                                    M148:V148,
                                    ""),
                                "")
                            =0),
                        0,
                        GEOMEAN(IF(
                            ISNUMBER(M148:V148),
                            IF(
                                M$4:V$4=1,
                                M148:V148,
                                ""),
                            ""))
                    ),
                    IF(
                        OR(IF(
                            ISNUMBER(M148:V148),
                            IF(
                                M$4:V$4=2,
                                M148:V148,
                                ""),
                            "")
                            =0),
                        0,
                        GEOMEAN(IF(
                            ISNUMBER(M148:V148),
                            IF(
                                M$4:V$4=2,
                                M148:V148,
                                ""),
                            "")))
                )
            )
        )
    )
)</f>
        <v>#N/A</v>
      </c>
      <c r="I148" s="191" cm="1">
        <f t="array" ref="I148">IF(
    SUM(IF(
            ISNUMBER(
                IF(
                    $M$5:$V$5,
                    (M148:V148),
                    "")),
            1,
            0))
        =0,
    NA(),
    IF(
        Parameters!$D$15=1,
        IF(
            SUM(--(ISNUMBER(IF($M$5:$V$5=1,(M148:V148),""))))&gt;0,
            MAX(IF(
                ISNUMBER(M148:V148),
                IF(
                    M$5:V$5=1,
                    M148:V148,
                    ""),
                "")),
            MAX(IF(
                ISNUMBER(M148:V148),
                IF(
                    M$5:V$5=2,
                    M148:V148,
                    ""),
                ""))
        ),
        IF(
            Parameters!$D$16=1,
            IFERROR(
                AVERAGE(IF(
                    ISNUMBER(M148:V148),
                    IF(
                        M$5:V$5=1,
                        M148:V148,
                        ""),
                    "")),
                AVERAGE(IF(
                    ISNUMBER(M148:V148),
                    IF(
                        M$5:V$5=2,
                        M148:V148,
                        ""),
                    ""))
            ),
            IF(
                Parameters!$D$17=1,
                IFERROR(
                    IF(
                        OR(
                            IF(
                                ISNUMBER(M148:V148),
                                IF(
                                    M$5:V$5=1,
                                    M148:V148,
                                    ""),
                                "")
                            =0),
                        0,
                        GEOMEAN(IF(
                            ISNUMBER(M148:V148),
                            IF(
                                M$5:V$5=1,
                                M148:V148,
                                ""),
                            ""))
                    ),
                    IF(
                        OR(IF(
                            ISNUMBER(M148:V148),
                            IF(
                                M$5:V$5=2,
                                M148:V148,
                                ""),
                            "")
                            =0),
                        0,
                        GEOMEAN(IF(
                            ISNUMBER(M148:V148),
                            IF(
                                M$5:V$5=2,
                                M148:V148,
                                ""),
                            "")))
                )
            )
        )
    )
)</f>
        <v>0</v>
      </c>
      <c r="J148" s="242" t="s">
        <v>409</v>
      </c>
      <c r="K148" s="242">
        <v>45731</v>
      </c>
      <c r="L148" s="91" t="s">
        <v>684</v>
      </c>
      <c r="M148" s="192" t="s">
        <v>409</v>
      </c>
      <c r="N148" s="192" t="s">
        <v>409</v>
      </c>
      <c r="O148" s="192">
        <v>0</v>
      </c>
      <c r="P148" s="192">
        <v>0</v>
      </c>
      <c r="Q148" s="192">
        <v>0</v>
      </c>
      <c r="R148" s="192" t="s">
        <v>409</v>
      </c>
      <c r="S148" s="192" t="s">
        <v>409</v>
      </c>
      <c r="T148" s="192" t="s">
        <v>409</v>
      </c>
      <c r="U148" s="192">
        <v>0</v>
      </c>
      <c r="V148" s="192" t="s">
        <v>409</v>
      </c>
      <c r="W148" s="192">
        <v>0</v>
      </c>
      <c r="X148" s="192" t="s">
        <v>409</v>
      </c>
      <c r="Y148" s="192"/>
      <c r="Z148" s="192"/>
      <c r="AA148" s="80"/>
      <c r="AB148" s="80"/>
      <c r="AC148" s="80"/>
    </row>
    <row r="149" spans="1:29" x14ac:dyDescent="0.2">
      <c r="A149" s="84">
        <v>142</v>
      </c>
      <c r="B149" s="84" t="str">
        <f ca="1"/>
        <v>Niger</v>
      </c>
      <c r="C149" s="84" t="str">
        <f ca="1"/>
        <v>NER</v>
      </c>
      <c r="D149" s="219" t="str">
        <f ca="1"/>
        <v>SSF           Sub-Saharan Africa</v>
      </c>
      <c r="E149" s="219" t="str">
        <f ca="1"/>
        <v>IDA</v>
      </c>
      <c r="F149" s="190" t="str">
        <f t="shared" ca="1" si="5"/>
        <v/>
      </c>
      <c r="G149" s="80">
        <f>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6.5828058860438308</v>
      </c>
      <c r="H149" s="80" cm="1">
        <f t="array" ref="H149">IF(
    SUM(IF(
            ISNUMBER(
                IF(
                    $M$4:$V$4,
                    (M149:V149),
                    "")),
            1,
            0))
        =0,
    NA(),
    IF(
        Parameters!$D$15=1,
        IF(
            SUM(--(ISNUMBER(IF($M$4:$V$4=1,(M149:V149),""))))&gt;0,
            MAX(IF(
                ISNUMBER(M149:V149),
                IF(
                    M$4:V$4=1,
                    M149:V149,
                    ""),
                "")),
            MAX(IF(
                ISNUMBER(M149:V149),
                IF(
                    M$4:V$4=2,
                    M149:V149,
                    ""),
                ""))
        ),
        IF(
            Parameters!$D$16=1,
            IFERROR(
                AVERAGE(IF(
                    ISNUMBER(M149:V149),
                    IF(
                        M$4:V$4=1,
                        M149:V149,
                        ""),
                    "")),
                AVERAGE(IF(
                    ISNUMBER(M149:V149),
                    IF(
                        M$4:V$4=2,
                        M149:V149,
                        ""),
                    ""))
            ),
            IF(
                Parameters!$D$17=1,
                IFERROR(
                    IF(
                        OR(
                            IF(
                                ISNUMBER(M149:V149),
                                IF(
                                    M$4:V$4=1,
                                    M149:V149,
                                    ""),
                                "")
                            =0),
                        0,
                        GEOMEAN(IF(
                            ISNUMBER(M149:V149),
                            IF(
                                M$4:V$4=1,
                                M149:V149,
                                ""),
                            ""))
                    ),
                    IF(
                        OR(IF(
                            ISNUMBER(M149:V149),
                            IF(
                                M$4:V$4=2,
                                M149:V149,
                                ""),
                            "")
                            =0),
                        0,
                        GEOMEAN(IF(
                            ISNUMBER(M149:V149),
                            IF(
                                M$4:V$4=2,
                                M149:V149,
                                ""),
                            "")))
                )
            )
        )
    )
)</f>
        <v>4.3333333333333304</v>
      </c>
      <c r="I149" s="191" cm="1">
        <f t="array" ref="I149">IF(
    SUM(IF(
            ISNUMBER(
                IF(
                    $M$5:$V$5,
                    (M149:V149),
                    "")),
            1,
            0))
        =0,
    NA(),
    IF(
        Parameters!$D$15=1,
        IF(
            SUM(--(ISNUMBER(IF($M$5:$V$5=1,(M149:V149),""))))&gt;0,
            MAX(IF(
                ISNUMBER(M149:V149),
                IF(
                    M$5:V$5=1,
                    M149:V149,
                    ""),
                "")),
            MAX(IF(
                ISNUMBER(M149:V149),
                IF(
                    M$5:V$5=2,
                    M149:V149,
                    ""),
                ""))
        ),
        IF(
            Parameters!$D$16=1,
            IFERROR(
                AVERAGE(IF(
                    ISNUMBER(M149:V149),
                    IF(
                        M$5:V$5=1,
                        M149:V149,
                        ""),
                    "")),
                AVERAGE(IF(
                    ISNUMBER(M149:V149),
                    IF(
                        M$5:V$5=2,
                        M149:V149,
                        ""),
                    ""))
            ),
            IF(
                Parameters!$D$17=1,
                IFERROR(
                    IF(
                        OR(
                            IF(
                                ISNUMBER(M149:V149),
                                IF(
                                    M$5:V$5=1,
                                    M149:V149,
                                    ""),
                                "")
                            =0),
                        0,
                        GEOMEAN(IF(
                            ISNUMBER(M149:V149),
                            IF(
                                M$5:V$5=1,
                                M149:V149,
                                ""),
                            ""))
                    ),
                    IF(
                        OR(IF(
                            ISNUMBER(M149:V149),
                            IF(
                                M$5:V$5=2,
                                M149:V149,
                                ""),
                            "")
                            =0),
                        0,
                        GEOMEAN(IF(
                            ISNUMBER(M149:V149),
                            IF(
                                M$5:V$5=2,
                                M149:V149,
                                ""),
                            "")))
                )
            )
        )
    )
)</f>
        <v>10</v>
      </c>
      <c r="J149" s="242">
        <v>46281</v>
      </c>
      <c r="K149" s="242">
        <v>46281</v>
      </c>
      <c r="L149" s="91" t="s">
        <v>240</v>
      </c>
      <c r="M149" s="192">
        <v>4.3333333333333304</v>
      </c>
      <c r="N149" s="192" t="s">
        <v>409</v>
      </c>
      <c r="O149" s="192">
        <v>0</v>
      </c>
      <c r="P149" s="192">
        <v>10</v>
      </c>
      <c r="Q149" s="192">
        <v>0</v>
      </c>
      <c r="R149" s="192" t="s">
        <v>409</v>
      </c>
      <c r="S149" s="192">
        <v>3.6</v>
      </c>
      <c r="T149" s="192" t="s">
        <v>409</v>
      </c>
      <c r="U149" s="192">
        <v>0</v>
      </c>
      <c r="V149" s="192" t="s">
        <v>845</v>
      </c>
      <c r="W149" s="192">
        <v>0</v>
      </c>
      <c r="X149" s="192" t="s">
        <v>409</v>
      </c>
      <c r="Y149" s="192"/>
      <c r="Z149" s="192"/>
      <c r="AA149" s="80"/>
      <c r="AB149" s="80"/>
      <c r="AC149" s="80"/>
    </row>
    <row r="150" spans="1:29" x14ac:dyDescent="0.2">
      <c r="A150" s="84">
        <v>143</v>
      </c>
      <c r="B150" s="84" t="str">
        <f ca="1"/>
        <v>Nigeria</v>
      </c>
      <c r="C150" s="84" t="str">
        <f ca="1"/>
        <v>NGA</v>
      </c>
      <c r="D150" s="219" t="str">
        <f ca="1"/>
        <v>SSF           Sub-Saharan Africa</v>
      </c>
      <c r="E150" s="219" t="str">
        <f ca="1"/>
        <v>Blend</v>
      </c>
      <c r="F150" s="190" t="str">
        <f t="shared" ca="1" si="5"/>
        <v/>
      </c>
      <c r="G150" s="80">
        <f>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0</v>
      </c>
      <c r="H150" s="80" cm="1">
        <f t="array" ref="H150">IF(
    SUM(IF(
            ISNUMBER(
                IF(
                    $M$4:$V$4,
                    (M150:V150),
                    "")),
            1,
            0))
        =0,
    NA(),
    IF(
        Parameters!$D$15=1,
        IF(
            SUM(--(ISNUMBER(IF($M$4:$V$4=1,(M150:V150),""))))&gt;0,
            MAX(IF(
                ISNUMBER(M150:V150),
                IF(
                    M$4:V$4=1,
                    M150:V150,
                    ""),
                "")),
            MAX(IF(
                ISNUMBER(M150:V150),
                IF(
                    M$4:V$4=2,
                    M150:V150,
                    ""),
                ""))
        ),
        IF(
            Parameters!$D$16=1,
            IFERROR(
                AVERAGE(IF(
                    ISNUMBER(M150:V150),
                    IF(
                        M$4:V$4=1,
                        M150:V150,
                        ""),
                    "")),
                AVERAGE(IF(
                    ISNUMBER(M150:V150),
                    IF(
                        M$4:V$4=2,
                        M150:V150,
                        ""),
                    ""))
            ),
            IF(
                Parameters!$D$17=1,
                IFERROR(
                    IF(
                        OR(
                            IF(
                                ISNUMBER(M150:V150),
                                IF(
                                    M$4:V$4=1,
                                    M150:V150,
                                    ""),
                                "")
                            =0),
                        0,
                        GEOMEAN(IF(
                            ISNUMBER(M150:V150),
                            IF(
                                M$4:V$4=1,
                                M150:V150,
                                ""),
                            ""))
                    ),
                    IF(
                        OR(IF(
                            ISNUMBER(M150:V150),
                            IF(
                                M$4:V$4=2,
                                M150:V150,
                                ""),
                            "")
                            =0),
                        0,
                        GEOMEAN(IF(
                            ISNUMBER(M150:V150),
                            IF(
                                M$4:V$4=2,
                                M150:V150,
                                ""),
                            "")))
                )
            )
        )
    )
)</f>
        <v>6.1666666666666599</v>
      </c>
      <c r="I150" s="191" cm="1">
        <f t="array" ref="I150">IF(
    SUM(IF(
            ISNUMBER(
                IF(
                    $M$5:$V$5,
                    (M150:V150),
                    "")),
            1,
            0))
        =0,
    NA(),
    IF(
        Parameters!$D$15=1,
        IF(
            SUM(--(ISNUMBER(IF($M$5:$V$5=1,(M150:V150),""))))&gt;0,
            MAX(IF(
                ISNUMBER(M150:V150),
                IF(
                    M$5:V$5=1,
                    M150:V150,
                    ""),
                "")),
            MAX(IF(
                ISNUMBER(M150:V150),
                IF(
                    M$5:V$5=2,
                    M150:V150,
                    ""),
                ""))
        ),
        IF(
            Parameters!$D$16=1,
            IFERROR(
                AVERAGE(IF(
                    ISNUMBER(M150:V150),
                    IF(
                        M$5:V$5=1,
                        M150:V150,
                        ""),
                    "")),
                AVERAGE(IF(
                    ISNUMBER(M150:V150),
                    IF(
                        M$5:V$5=2,
                        M150:V150,
                        ""),
                    ""))
            ),
            IF(
                Parameters!$D$17=1,
                IFERROR(
                    IF(
                        OR(
                            IF(
                                ISNUMBER(M150:V150),
                                IF(
                                    M$5:V$5=1,
                                    M150:V150,
                                    ""),
                                "")
                            =0),
                        0,
                        GEOMEAN(IF(
                            ISNUMBER(M150:V150),
                            IF(
                                M$5:V$5=1,
                                M150:V150,
                                ""),
                            ""))
                    ),
                    IF(
                        OR(IF(
                            ISNUMBER(M150:V150),
                            IF(
                                M$5:V$5=2,
                                M150:V150,
                                ""),
                            "")
                            =0),
                        0,
                        GEOMEAN(IF(
                            ISNUMBER(M150:V150),
                            IF(
                                M$5:V$5=2,
                                M150:V150,
                                ""),
                            "")))
                )
            )
        )
    )
)</f>
        <v>0</v>
      </c>
      <c r="J150" s="242">
        <v>46281</v>
      </c>
      <c r="K150" s="242">
        <v>46030</v>
      </c>
      <c r="L150" s="91" t="s">
        <v>242</v>
      </c>
      <c r="M150" s="192">
        <v>6.1666666666666599</v>
      </c>
      <c r="N150" s="192" t="s">
        <v>409</v>
      </c>
      <c r="O150" s="192">
        <v>0</v>
      </c>
      <c r="P150" s="192">
        <v>0</v>
      </c>
      <c r="Q150" s="192">
        <v>0</v>
      </c>
      <c r="R150" s="192" t="s">
        <v>409</v>
      </c>
      <c r="S150" s="192">
        <v>4.7</v>
      </c>
      <c r="T150" s="192" t="s">
        <v>409</v>
      </c>
      <c r="U150" s="192">
        <v>0</v>
      </c>
      <c r="V150" s="192" t="s">
        <v>409</v>
      </c>
      <c r="W150" s="192">
        <v>0</v>
      </c>
      <c r="X150" s="192" t="s">
        <v>409</v>
      </c>
      <c r="Y150" s="192"/>
      <c r="Z150" s="192"/>
      <c r="AA150" s="80"/>
      <c r="AB150" s="80"/>
      <c r="AC150" s="80"/>
    </row>
    <row r="151" spans="1:29" x14ac:dyDescent="0.2">
      <c r="A151" s="84">
        <v>144</v>
      </c>
      <c r="B151" s="84" t="str">
        <f ca="1"/>
        <v>Nicaragua</v>
      </c>
      <c r="C151" s="84" t="str">
        <f ca="1"/>
        <v>NIC</v>
      </c>
      <c r="D151" s="219" t="str">
        <f ca="1"/>
        <v>LCN           Latin America &amp; Caribbean</v>
      </c>
      <c r="E151" s="219" t="str">
        <f ca="1"/>
        <v>IDA</v>
      </c>
      <c r="F151" s="190" t="str">
        <f t="shared" ca="1" si="5"/>
        <v/>
      </c>
      <c r="G151" s="80">
        <f>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0</v>
      </c>
      <c r="H151" s="80" cm="1">
        <f t="array" ref="H151">IF(
    SUM(IF(
            ISNUMBER(
                IF(
                    $M$4:$V$4,
                    (M151:V151),
                    "")),
            1,
            0))
        =0,
    NA(),
    IF(
        Parameters!$D$15=1,
        IF(
            SUM(--(ISNUMBER(IF($M$4:$V$4=1,(M151:V151),""))))&gt;0,
            MAX(IF(
                ISNUMBER(M151:V151),
                IF(
                    M$4:V$4=1,
                    M151:V151,
                    ""),
                "")),
            MAX(IF(
                ISNUMBER(M151:V151),
                IF(
                    M$4:V$4=2,
                    M151:V151,
                    ""),
                ""))
        ),
        IF(
            Parameters!$D$16=1,
            IFERROR(
                AVERAGE(IF(
                    ISNUMBER(M151:V151),
                    IF(
                        M$4:V$4=1,
                        M151:V151,
                        ""),
                    "")),
                AVERAGE(IF(
                    ISNUMBER(M151:V151),
                    IF(
                        M$4:V$4=2,
                        M151:V151,
                        ""),
                    ""))
            ),
            IF(
                Parameters!$D$17=1,
                IFERROR(
                    IF(
                        OR(
                            IF(
                                ISNUMBER(M151:V151),
                                IF(
                                    M$4:V$4=1,
                                    M151:V151,
                                    ""),
                                "")
                            =0),
                        0,
                        GEOMEAN(IF(
                            ISNUMBER(M151:V151),
                            IF(
                                M$4:V$4=1,
                                M151:V151,
                                ""),
                            ""))
                    ),
                    IF(
                        OR(IF(
                            ISNUMBER(M151:V151),
                            IF(
                                M$4:V$4=2,
                                M151:V151,
                                ""),
                            "")
                            =0),
                        0,
                        GEOMEAN(IF(
                            ISNUMBER(M151:V151),
                            IF(
                                M$4:V$4=2,
                                M151:V151,
                                ""),
                            "")))
                )
            )
        )
    )
)</f>
        <v>8</v>
      </c>
      <c r="I151" s="191" cm="1">
        <f t="array" ref="I151">IF(
    SUM(IF(
            ISNUMBER(
                IF(
                    $M$5:$V$5,
                    (M151:V151),
                    "")),
            1,
            0))
        =0,
    NA(),
    IF(
        Parameters!$D$15=1,
        IF(
            SUM(--(ISNUMBER(IF($M$5:$V$5=1,(M151:V151),""))))&gt;0,
            MAX(IF(
                ISNUMBER(M151:V151),
                IF(
                    M$5:V$5=1,
                    M151:V151,
                    ""),
                "")),
            MAX(IF(
                ISNUMBER(M151:V151),
                IF(
                    M$5:V$5=2,
                    M151:V151,
                    ""),
                ""))
        ),
        IF(
            Parameters!$D$16=1,
            IFERROR(
                AVERAGE(IF(
                    ISNUMBER(M151:V151),
                    IF(
                        M$5:V$5=1,
                        M151:V151,
                        ""),
                    "")),
                AVERAGE(IF(
                    ISNUMBER(M151:V151),
                    IF(
                        M$5:V$5=2,
                        M151:V151,
                        ""),
                    ""))
            ),
            IF(
                Parameters!$D$17=1,
                IFERROR(
                    IF(
                        OR(
                            IF(
                                ISNUMBER(M151:V151),
                                IF(
                                    M$5:V$5=1,
                                    M151:V151,
                                    ""),
                                "")
                            =0),
                        0,
                        GEOMEAN(IF(
                            ISNUMBER(M151:V151),
                            IF(
                                M$5:V$5=1,
                                M151:V151,
                                ""),
                            ""))
                    ),
                    IF(
                        OR(IF(
                            ISNUMBER(M151:V151),
                            IF(
                                M$5:V$5=2,
                                M151:V151,
                                ""),
                            "")
                            =0),
                        0,
                        GEOMEAN(IF(
                            ISNUMBER(M151:V151),
                            IF(
                                M$5:V$5=2,
                                M151:V151,
                                ""),
                            "")))
                )
            )
        )
    )
)</f>
        <v>0</v>
      </c>
      <c r="J151" s="242">
        <v>46281</v>
      </c>
      <c r="K151" s="242">
        <v>45731</v>
      </c>
      <c r="L151" s="91" t="s">
        <v>244</v>
      </c>
      <c r="M151" s="192">
        <v>8</v>
      </c>
      <c r="N151" s="192" t="s">
        <v>409</v>
      </c>
      <c r="O151" s="192">
        <v>0</v>
      </c>
      <c r="P151" s="192">
        <v>0</v>
      </c>
      <c r="Q151" s="192">
        <v>0</v>
      </c>
      <c r="R151" s="192" t="s">
        <v>409</v>
      </c>
      <c r="S151" s="192">
        <v>5.8</v>
      </c>
      <c r="T151" s="192" t="s">
        <v>409</v>
      </c>
      <c r="U151" s="192">
        <v>0</v>
      </c>
      <c r="V151" s="192" t="s">
        <v>409</v>
      </c>
      <c r="W151" s="192">
        <v>0.25</v>
      </c>
      <c r="X151" s="192" t="s">
        <v>409</v>
      </c>
      <c r="Y151" s="192"/>
      <c r="Z151" s="192"/>
      <c r="AA151" s="80"/>
      <c r="AB151" s="80"/>
      <c r="AC151" s="80"/>
    </row>
    <row r="152" spans="1:29" x14ac:dyDescent="0.2">
      <c r="A152" s="84">
        <v>145</v>
      </c>
      <c r="B152" s="84" t="str">
        <f ca="1"/>
        <v>Netherlands</v>
      </c>
      <c r="C152" s="84" t="str">
        <f ca="1"/>
        <v>NLD</v>
      </c>
      <c r="D152" s="219" t="str">
        <f ca="1"/>
        <v>ECS           Europe &amp; Central Asia</v>
      </c>
      <c r="E152" s="219" t="str">
        <f ca="1"/>
        <v>NA</v>
      </c>
      <c r="F152" s="190" t="str">
        <f t="shared" ca="1" si="5"/>
        <v/>
      </c>
      <c r="G152" s="80">
        <f>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v>
      </c>
      <c r="H152" s="80" cm="1">
        <f t="array" ref="H152">IF(
    SUM(IF(
            ISNUMBER(
                IF(
                    $M$4:$V$4,
                    (M152:V152),
                    "")),
            1,
            0))
        =0,
    NA(),
    IF(
        Parameters!$D$15=1,
        IF(
            SUM(--(ISNUMBER(IF($M$4:$V$4=1,(M152:V152),""))))&gt;0,
            MAX(IF(
                ISNUMBER(M152:V152),
                IF(
                    M$4:V$4=1,
                    M152:V152,
                    ""),
                "")),
            MAX(IF(
                ISNUMBER(M152:V152),
                IF(
                    M$4:V$4=2,
                    M152:V152,
                    ""),
                ""))
        ),
        IF(
            Parameters!$D$16=1,
            IFERROR(
                AVERAGE(IF(
                    ISNUMBER(M152:V152),
                    IF(
                        M$4:V$4=1,
                        M152:V152,
                        ""),
                    "")),
                AVERAGE(IF(
                    ISNUMBER(M152:V152),
                    IF(
                        M$4:V$4=2,
                        M152:V152,
                        ""),
                    ""))
            ),
            IF(
                Parameters!$D$17=1,
                IFERROR(
                    IF(
                        OR(
                            IF(
                                ISNUMBER(M152:V152),
                                IF(
                                    M$4:V$4=1,
                                    M152:V152,
                                    ""),
                                "")
                            =0),
                        0,
                        GEOMEAN(IF(
                            ISNUMBER(M152:V152),
                            IF(
                                M$4:V$4=1,
                                M152:V152,
                                ""),
                            ""))
                    ),
                    IF(
                        OR(IF(
                            ISNUMBER(M152:V152),
                            IF(
                                M$4:V$4=2,
                                M152:V152,
                                ""),
                            "")
                            =0),
                        0,
                        GEOMEAN(IF(
                            ISNUMBER(M152:V152),
                            IF(
                                M$4:V$4=2,
                                M152:V152,
                                ""),
                            "")))
                )
            )
        )
    )
)</f>
        <v>6.8333333333333304</v>
      </c>
      <c r="I152" s="191" cm="1">
        <f t="array" ref="I152">IF(
    SUM(IF(
            ISNUMBER(
                IF(
                    $M$5:$V$5,
                    (M152:V152),
                    "")),
            1,
            0))
        =0,
    NA(),
    IF(
        Parameters!$D$15=1,
        IF(
            SUM(--(ISNUMBER(IF($M$5:$V$5=1,(M152:V152),""))))&gt;0,
            MAX(IF(
                ISNUMBER(M152:V152),
                IF(
                    M$5:V$5=1,
                    M152:V152,
                    ""),
                "")),
            MAX(IF(
                ISNUMBER(M152:V152),
                IF(
                    M$5:V$5=2,
                    M152:V152,
                    ""),
                ""))
        ),
        IF(
            Parameters!$D$16=1,
            IFERROR(
                AVERAGE(IF(
                    ISNUMBER(M152:V152),
                    IF(
                        M$5:V$5=1,
                        M152:V152,
                        ""),
                    "")),
                AVERAGE(IF(
                    ISNUMBER(M152:V152),
                    IF(
                        M$5:V$5=2,
                        M152:V152,
                        ""),
                    ""))
            ),
            IF(
                Parameters!$D$17=1,
                IFERROR(
                    IF(
                        OR(
                            IF(
                                ISNUMBER(M152:V152),
                                IF(
                                    M$5:V$5=1,
                                    M152:V152,
                                    ""),
                                "")
                            =0),
                        0,
                        GEOMEAN(IF(
                            ISNUMBER(M152:V152),
                            IF(
                                M$5:V$5=1,
                                M152:V152,
                                ""),
                            ""))
                    ),
                    IF(
                        OR(IF(
                            ISNUMBER(M152:V152),
                            IF(
                                M$5:V$5=2,
                                M152:V152,
                                ""),
                            "")
                            =0),
                        0,
                        GEOMEAN(IF(
                            ISNUMBER(M152:V152),
                            IF(
                                M$5:V$5=2,
                                M152:V152,
                                ""),
                            "")))
                )
            )
        )
    )
)</f>
        <v>0</v>
      </c>
      <c r="J152" s="242">
        <v>46281</v>
      </c>
      <c r="K152" s="242">
        <v>44727</v>
      </c>
      <c r="L152" s="91" t="s">
        <v>246</v>
      </c>
      <c r="M152" s="192">
        <v>6.8333333333333304</v>
      </c>
      <c r="N152" s="192" t="s">
        <v>409</v>
      </c>
      <c r="O152" s="192">
        <v>0</v>
      </c>
      <c r="P152" s="192">
        <v>0</v>
      </c>
      <c r="Q152" s="192">
        <v>0</v>
      </c>
      <c r="R152" s="192" t="s">
        <v>409</v>
      </c>
      <c r="S152" s="192">
        <v>5.0999999999999996</v>
      </c>
      <c r="T152" s="192" t="s">
        <v>409</v>
      </c>
      <c r="U152" s="192">
        <v>0</v>
      </c>
      <c r="V152" s="192" t="s">
        <v>409</v>
      </c>
      <c r="W152" s="192">
        <v>0</v>
      </c>
      <c r="X152" s="192" t="s">
        <v>409</v>
      </c>
      <c r="Y152" s="192"/>
      <c r="Z152" s="192"/>
      <c r="AA152" s="80"/>
      <c r="AB152" s="80"/>
      <c r="AC152" s="80"/>
    </row>
    <row r="153" spans="1:29" x14ac:dyDescent="0.2">
      <c r="A153" s="84">
        <v>146</v>
      </c>
      <c r="B153" s="84" t="str">
        <f ca="1"/>
        <v>Norway</v>
      </c>
      <c r="C153" s="84" t="str">
        <f ca="1"/>
        <v>NOR</v>
      </c>
      <c r="D153" s="219" t="str">
        <f ca="1"/>
        <v>ECS           Europe &amp; Central Asia</v>
      </c>
      <c r="E153" s="219" t="str">
        <f ca="1"/>
        <v>NA</v>
      </c>
      <c r="F153" s="190" t="str">
        <f t="shared" ca="1" si="5"/>
        <v/>
      </c>
      <c r="G153" s="80">
        <f>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v>
      </c>
      <c r="H153" s="80" cm="1">
        <f t="array" ref="H153">IF(
    SUM(IF(
            ISNUMBER(
                IF(
                    $M$4:$V$4,
                    (M153:V153),
                    "")),
            1,
            0))
        =0,
    NA(),
    IF(
        Parameters!$D$15=1,
        IF(
            SUM(--(ISNUMBER(IF($M$4:$V$4=1,(M153:V153),""))))&gt;0,
            MAX(IF(
                ISNUMBER(M153:V153),
                IF(
                    M$4:V$4=1,
                    M153:V153,
                    ""),
                "")),
            MAX(IF(
                ISNUMBER(M153:V153),
                IF(
                    M$4:V$4=2,
                    M153:V153,
                    ""),
                ""))
        ),
        IF(
            Parameters!$D$16=1,
            IFERROR(
                AVERAGE(IF(
                    ISNUMBER(M153:V153),
                    IF(
                        M$4:V$4=1,
                        M153:V153,
                        ""),
                    "")),
                AVERAGE(IF(
                    ISNUMBER(M153:V153),
                    IF(
                        M$4:V$4=2,
                        M153:V153,
                        ""),
                    ""))
            ),
            IF(
                Parameters!$D$17=1,
                IFERROR(
                    IF(
                        OR(
                            IF(
                                ISNUMBER(M153:V153),
                                IF(
                                    M$4:V$4=1,
                                    M153:V153,
                                    ""),
                                "")
                            =0),
                        0,
                        GEOMEAN(IF(
                            ISNUMBER(M153:V153),
                            IF(
                                M$4:V$4=1,
                                M153:V153,
                                ""),
                            ""))
                    ),
                    IF(
                        OR(IF(
                            ISNUMBER(M153:V153),
                            IF(
                                M$4:V$4=2,
                                M153:V153,
                                ""),
                            "")
                            =0),
                        0,
                        GEOMEAN(IF(
                            ISNUMBER(M153:V153),
                            IF(
                                M$4:V$4=2,
                                M153:V153,
                                ""),
                            "")))
                )
            )
        )
    )
)</f>
        <v>2.9999999999999898</v>
      </c>
      <c r="I153" s="191" cm="1">
        <f t="array" ref="I153">IF(
    SUM(IF(
            ISNUMBER(
                IF(
                    $M$5:$V$5,
                    (M153:V153),
                    "")),
            1,
            0))
        =0,
    NA(),
    IF(
        Parameters!$D$15=1,
        IF(
            SUM(--(ISNUMBER(IF($M$5:$V$5=1,(M153:V153),""))))&gt;0,
            MAX(IF(
                ISNUMBER(M153:V153),
                IF(
                    M$5:V$5=1,
                    M153:V153,
                    ""),
                "")),
            MAX(IF(
                ISNUMBER(M153:V153),
                IF(
                    M$5:V$5=2,
                    M153:V153,
                    ""),
                ""))
        ),
        IF(
            Parameters!$D$16=1,
            IFERROR(
                AVERAGE(IF(
                    ISNUMBER(M153:V153),
                    IF(
                        M$5:V$5=1,
                        M153:V153,
                        ""),
                    "")),
                AVERAGE(IF(
                    ISNUMBER(M153:V153),
                    IF(
                        M$5:V$5=2,
                        M153:V153,
                        ""),
                    ""))
            ),
            IF(
                Parameters!$D$17=1,
                IFERROR(
                    IF(
                        OR(
                            IF(
                                ISNUMBER(M153:V153),
                                IF(
                                    M$5:V$5=1,
                                    M153:V153,
                                    ""),
                                "")
                            =0),
                        0,
                        GEOMEAN(IF(
                            ISNUMBER(M153:V153),
                            IF(
                                M$5:V$5=1,
                                M153:V153,
                                ""),
                            ""))
                    ),
                    IF(
                        OR(IF(
                            ISNUMBER(M153:V153),
                            IF(
                                M$5:V$5=2,
                                M153:V153,
                                ""),
                            "")
                            =0),
                        0,
                        GEOMEAN(IF(
                            ISNUMBER(M153:V153),
                            IF(
                                M$5:V$5=2,
                                M153:V153,
                                ""),
                            "")))
                )
            )
        )
    )
)</f>
        <v>0</v>
      </c>
      <c r="J153" s="242">
        <v>45765</v>
      </c>
      <c r="K153" s="242">
        <v>45719</v>
      </c>
      <c r="L153" s="91" t="s">
        <v>248</v>
      </c>
      <c r="M153" s="192">
        <v>2.9999999999999898</v>
      </c>
      <c r="N153" s="192" t="s">
        <v>409</v>
      </c>
      <c r="O153" s="192">
        <v>0</v>
      </c>
      <c r="P153" s="192">
        <v>0</v>
      </c>
      <c r="Q153" s="192">
        <v>0</v>
      </c>
      <c r="R153" s="192" t="s">
        <v>409</v>
      </c>
      <c r="S153" s="192">
        <v>2.8</v>
      </c>
      <c r="T153" s="192" t="s">
        <v>409</v>
      </c>
      <c r="U153" s="192">
        <v>0</v>
      </c>
      <c r="V153" s="192" t="s">
        <v>409</v>
      </c>
      <c r="W153" s="192">
        <v>0</v>
      </c>
      <c r="X153" s="192" t="s">
        <v>409</v>
      </c>
      <c r="Y153" s="192"/>
      <c r="Z153" s="192"/>
      <c r="AA153" s="80"/>
      <c r="AB153" s="80"/>
      <c r="AC153" s="80"/>
    </row>
    <row r="154" spans="1:29" x14ac:dyDescent="0.2">
      <c r="A154" s="84">
        <v>147</v>
      </c>
      <c r="B154" s="84" t="str">
        <f ca="1"/>
        <v>Nepal</v>
      </c>
      <c r="C154" s="84" t="str">
        <f ca="1"/>
        <v>NPL</v>
      </c>
      <c r="D154" s="219" t="str">
        <f ca="1"/>
        <v>SAS           South Asia</v>
      </c>
      <c r="E154" s="219" t="str">
        <f ca="1"/>
        <v>IDA</v>
      </c>
      <c r="F154" s="190" t="str">
        <f t="shared" ca="1" si="5"/>
        <v/>
      </c>
      <c r="G154" s="80">
        <f>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8.266397845091495</v>
      </c>
      <c r="H154" s="80" cm="1">
        <f t="array" ref="H154">IF(
    SUM(IF(
            ISNUMBER(
                IF(
                    $M$4:$V$4,
                    (M154:V154),
                    "")),
            1,
            0))
        =0,
    NA(),
    IF(
        Parameters!$D$15=1,
        IF(
            SUM(--(ISNUMBER(IF($M$4:$V$4=1,(M154:V154),""))))&gt;0,
            MAX(IF(
                ISNUMBER(M154:V154),
                IF(
                    M$4:V$4=1,
                    M154:V154,
                    ""),
                "")),
            MAX(IF(
                ISNUMBER(M154:V154),
                IF(
                    M$4:V$4=2,
                    M154:V154,
                    ""),
                ""))
        ),
        IF(
            Parameters!$D$16=1,
            IFERROR(
                AVERAGE(IF(
                    ISNUMBER(M154:V154),
                    IF(
                        M$4:V$4=1,
                        M154:V154,
                        ""),
                    "")),
                AVERAGE(IF(
                    ISNUMBER(M154:V154),
                    IF(
                        M$4:V$4=2,
                        M154:V154,
                        ""),
                    ""))
            ),
            IF(
                Parameters!$D$17=1,
                IFERROR(
                    IF(
                        OR(
                            IF(
                                ISNUMBER(M154:V154),
                                IF(
                                    M$4:V$4=1,
                                    M154:V154,
                                    ""),
                                "")
                            =0),
                        0,
                        GEOMEAN(IF(
                            ISNUMBER(M154:V154),
                            IF(
                                M$4:V$4=1,
                                M154:V154,
                                ""),
                            ""))
                    ),
                    IF(
                        OR(IF(
                            ISNUMBER(M154:V154),
                            IF(
                                M$4:V$4=2,
                                M154:V154,
                                ""),
                            "")
                            =0),
                        0,
                        GEOMEAN(IF(
                            ISNUMBER(M154:V154),
                            IF(
                                M$4:V$4=2,
                                M154:V154,
                                ""),
                            "")))
                )
            )
        )
    )
)</f>
        <v>6.8333333333333304</v>
      </c>
      <c r="I154" s="191" cm="1">
        <f t="array" ref="I154">IF(
    SUM(IF(
            ISNUMBER(
                IF(
                    $M$5:$V$5,
                    (M154:V154),
                    "")),
            1,
            0))
        =0,
    NA(),
    IF(
        Parameters!$D$15=1,
        IF(
            SUM(--(ISNUMBER(IF($M$5:$V$5=1,(M154:V154),""))))&gt;0,
            MAX(IF(
                ISNUMBER(M154:V154),
                IF(
                    M$5:V$5=1,
                    M154:V154,
                    ""),
                "")),
            MAX(IF(
                ISNUMBER(M154:V154),
                IF(
                    M$5:V$5=2,
                    M154:V154,
                    ""),
                ""))
        ),
        IF(
            Parameters!$D$16=1,
            IFERROR(
                AVERAGE(IF(
                    ISNUMBER(M154:V154),
                    IF(
                        M$5:V$5=1,
                        M154:V154,
                        ""),
                    "")),
                AVERAGE(IF(
                    ISNUMBER(M154:V154),
                    IF(
                        M$5:V$5=2,
                        M154:V154,
                        ""),
                    ""))
            ),
            IF(
                Parameters!$D$17=1,
                IFERROR(
                    IF(
                        OR(
                            IF(
                                ISNUMBER(M154:V154),
                                IF(
                                    M$5:V$5=1,
                                    M154:V154,
                                    ""),
                                "")
                            =0),
                        0,
                        GEOMEAN(IF(
                            ISNUMBER(M154:V154),
                            IF(
                                M$5:V$5=1,
                                M154:V154,
                                ""),
                            ""))
                    ),
                    IF(
                        OR(IF(
                            ISNUMBER(M154:V154),
                            IF(
                                M$5:V$5=2,
                                M154:V154,
                                ""),
                            "")
                            =0),
                        0,
                        GEOMEAN(IF(
                            ISNUMBER(M154:V154),
                            IF(
                                M$5:V$5=2,
                                M154:V154,
                                ""),
                            "")))
                )
            )
        )
    )
)</f>
        <v>10</v>
      </c>
      <c r="J154" s="242">
        <v>45190</v>
      </c>
      <c r="K154" s="242">
        <v>46281</v>
      </c>
      <c r="L154" s="91" t="s">
        <v>250</v>
      </c>
      <c r="M154" s="192">
        <v>6.8333333333333304</v>
      </c>
      <c r="N154" s="192">
        <v>10</v>
      </c>
      <c r="O154" s="192">
        <v>0</v>
      </c>
      <c r="P154" s="192">
        <v>0</v>
      </c>
      <c r="Q154" s="192">
        <v>0</v>
      </c>
      <c r="R154" s="192" t="s">
        <v>409</v>
      </c>
      <c r="S154" s="192">
        <v>5.0999999999999996</v>
      </c>
      <c r="T154" s="192" t="s">
        <v>846</v>
      </c>
      <c r="U154" s="192">
        <v>0</v>
      </c>
      <c r="V154" s="192" t="s">
        <v>409</v>
      </c>
      <c r="W154" s="192">
        <v>0</v>
      </c>
      <c r="X154" s="192" t="s">
        <v>409</v>
      </c>
      <c r="Y154" s="192"/>
      <c r="Z154" s="192"/>
      <c r="AA154" s="80"/>
      <c r="AB154" s="80"/>
      <c r="AC154" s="80"/>
    </row>
    <row r="155" spans="1:29" x14ac:dyDescent="0.2">
      <c r="A155" s="84">
        <v>148</v>
      </c>
      <c r="B155" s="84" t="str">
        <f ca="1"/>
        <v>Nauru</v>
      </c>
      <c r="C155" s="84" t="str">
        <f ca="1"/>
        <v>NRU</v>
      </c>
      <c r="D155" s="219" t="str">
        <f ca="1"/>
        <v>EAS           East Asia &amp; Pacific</v>
      </c>
      <c r="E155" s="219" t="str">
        <f ca="1"/>
        <v>IBRD</v>
      </c>
      <c r="F155" s="190" t="str">
        <f t="shared" ca="1" si="5"/>
        <v/>
      </c>
      <c r="G155" s="80">
        <f>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3.1622776601683795</v>
      </c>
      <c r="H155" s="80" cm="1">
        <f t="array" ref="H155">IF(
    SUM(IF(
            ISNUMBER(
                IF(
                    $M$4:$V$4,
                    (M155:V155),
                    "")),
            1,
            0))
        =0,
    NA(),
    IF(
        Parameters!$D$15=1,
        IF(
            SUM(--(ISNUMBER(IF($M$4:$V$4=1,(M155:V155),""))))&gt;0,
            MAX(IF(
                ISNUMBER(M155:V155),
                IF(
                    M$4:V$4=1,
                    M155:V155,
                    ""),
                "")),
            MAX(IF(
                ISNUMBER(M155:V155),
                IF(
                    M$4:V$4=2,
                    M155:V155,
                    ""),
                ""))
        ),
        IF(
            Parameters!$D$16=1,
            IFERROR(
                AVERAGE(IF(
                    ISNUMBER(M155:V155),
                    IF(
                        M$4:V$4=1,
                        M155:V155,
                        ""),
                    "")),
                AVERAGE(IF(
                    ISNUMBER(M155:V155),
                    IF(
                        M$4:V$4=2,
                        M155:V155,
                        ""),
                    ""))
            ),
            IF(
                Parameters!$D$17=1,
                IFERROR(
                    IF(
                        OR(
                            IF(
                                ISNUMBER(M155:V155),
                                IF(
                                    M$4:V$4=1,
                                    M155:V155,
                                    ""),
                                "")
                            =0),
                        0,
                        GEOMEAN(IF(
                            ISNUMBER(M155:V155),
                            IF(
                                M$4:V$4=1,
                                M155:V155,
                                ""),
                            ""))
                    ),
                    IF(
                        OR(IF(
                            ISNUMBER(M155:V155),
                            IF(
                                M$4:V$4=2,
                                M155:V155,
                                ""),
                            "")
                            =0),
                        0,
                        GEOMEAN(IF(
                            ISNUMBER(M155:V155),
                            IF(
                                M$4:V$4=2,
                                M155:V155,
                                ""),
                            "")))
                )
            )
        )
    )
)</f>
        <v>1</v>
      </c>
      <c r="I155" s="191" cm="1">
        <f t="array" ref="I155">IF(
    SUM(IF(
            ISNUMBER(
                IF(
                    $M$5:$V$5,
                    (M155:V155),
                    "")),
            1,
            0))
        =0,
    NA(),
    IF(
        Parameters!$D$15=1,
        IF(
            SUM(--(ISNUMBER(IF($M$5:$V$5=1,(M155:V155),""))))&gt;0,
            MAX(IF(
                ISNUMBER(M155:V155),
                IF(
                    M$5:V$5=1,
                    M155:V155,
                    ""),
                "")),
            MAX(IF(
                ISNUMBER(M155:V155),
                IF(
                    M$5:V$5=2,
                    M155:V155,
                    ""),
                ""))
        ),
        IF(
            Parameters!$D$16=1,
            IFERROR(
                AVERAGE(IF(
                    ISNUMBER(M155:V155),
                    IF(
                        M$5:V$5=1,
                        M155:V155,
                        ""),
                    "")),
                AVERAGE(IF(
                    ISNUMBER(M155:V155),
                    IF(
                        M$5:V$5=2,
                        M155:V155,
                        ""),
                    ""))
            ),
            IF(
                Parameters!$D$17=1,
                IFERROR(
                    IF(
                        OR(
                            IF(
                                ISNUMBER(M155:V155),
                                IF(
                                    M$5:V$5=1,
                                    M155:V155,
                                    ""),
                                "")
                            =0),
                        0,
                        GEOMEAN(IF(
                            ISNUMBER(M155:V155),
                            IF(
                                M$5:V$5=1,
                                M155:V155,
                                ""),
                            ""))
                    ),
                    IF(
                        OR(IF(
                            ISNUMBER(M155:V155),
                            IF(
                                M$5:V$5=2,
                                M155:V155,
                                ""),
                            "")
                            =0),
                        0,
                        GEOMEAN(IF(
                            ISNUMBER(M155:V155),
                            IF(
                                M$5:V$5=2,
                                M155:V155,
                                ""),
                            "")))
                )
            )
        )
    )
)</f>
        <v>10</v>
      </c>
      <c r="J155" s="242">
        <v>46281</v>
      </c>
      <c r="K155" s="242">
        <v>45397</v>
      </c>
      <c r="L155" s="91" t="s">
        <v>252</v>
      </c>
      <c r="M155" s="192">
        <v>1</v>
      </c>
      <c r="N155" s="192" t="s">
        <v>409</v>
      </c>
      <c r="O155" s="192">
        <v>0</v>
      </c>
      <c r="P155" s="192">
        <v>0</v>
      </c>
      <c r="Q155" s="192">
        <v>10</v>
      </c>
      <c r="R155" s="192" t="s">
        <v>409</v>
      </c>
      <c r="S155" s="192">
        <v>1.6</v>
      </c>
      <c r="T155" s="192" t="s">
        <v>409</v>
      </c>
      <c r="U155" s="192">
        <v>0</v>
      </c>
      <c r="V155" s="192" t="s">
        <v>409</v>
      </c>
      <c r="W155" s="192">
        <v>1</v>
      </c>
      <c r="X155" s="192" t="s">
        <v>409</v>
      </c>
      <c r="Y155" s="192"/>
      <c r="Z155" s="192"/>
      <c r="AA155" s="80"/>
      <c r="AB155" s="80"/>
      <c r="AC155" s="80"/>
    </row>
    <row r="156" spans="1:29" x14ac:dyDescent="0.2">
      <c r="A156" s="84">
        <v>149</v>
      </c>
      <c r="B156" s="84" t="str">
        <f ca="1"/>
        <v>New Zealand</v>
      </c>
      <c r="C156" s="84" t="str">
        <f ca="1"/>
        <v>NZL</v>
      </c>
      <c r="D156" s="219" t="str">
        <f ca="1"/>
        <v>EAS           East Asia &amp; Pacific</v>
      </c>
      <c r="E156" s="219" t="str">
        <f ca="1"/>
        <v>NA</v>
      </c>
      <c r="F156" s="190" t="str">
        <f t="shared" ca="1" si="5"/>
        <v/>
      </c>
      <c r="G156" s="80">
        <f>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0</v>
      </c>
      <c r="H156" s="80" cm="1">
        <f t="array" ref="H156">IF(
    SUM(IF(
            ISNUMBER(
                IF(
                    $M$4:$V$4,
                    (M156:V156),
                    "")),
            1,
            0))
        =0,
    NA(),
    IF(
        Parameters!$D$15=1,
        IF(
            SUM(--(ISNUMBER(IF($M$4:$V$4=1,(M156:V156),""))))&gt;0,
            MAX(IF(
                ISNUMBER(M156:V156),
                IF(
                    M$4:V$4=1,
                    M156:V156,
                    ""),
                "")),
            MAX(IF(
                ISNUMBER(M156:V156),
                IF(
                    M$4:V$4=2,
                    M156:V156,
                    ""),
                ""))
        ),
        IF(
            Parameters!$D$16=1,
            IFERROR(
                AVERAGE(IF(
                    ISNUMBER(M156:V156),
                    IF(
                        M$4:V$4=1,
                        M156:V156,
                        ""),
                    "")),
                AVERAGE(IF(
                    ISNUMBER(M156:V156),
                    IF(
                        M$4:V$4=2,
                        M156:V156,
                        ""),
                    ""))
            ),
            IF(
                Parameters!$D$17=1,
                IFERROR(
                    IF(
                        OR(
                            IF(
                                ISNUMBER(M156:V156),
                                IF(
                                    M$4:V$4=1,
                                    M156:V156,
                                    ""),
                                "")
                            =0),
                        0,
                        GEOMEAN(IF(
                            ISNUMBER(M156:V156),
                            IF(
                                M$4:V$4=1,
                                M156:V156,
                                ""),
                            ""))
                    ),
                    IF(
                        OR(IF(
                            ISNUMBER(M156:V156),
                            IF(
                                M$4:V$4=2,
                                M156:V156,
                                ""),
                            "")
                            =0),
                        0,
                        GEOMEAN(IF(
                            ISNUMBER(M156:V156),
                            IF(
                                M$4:V$4=2,
                                M156:V156,
                                ""),
                            "")))
                )
            )
        )
    )
)</f>
        <v>5.1666666666666599</v>
      </c>
      <c r="I156" s="191" cm="1">
        <f t="array" ref="I156">IF(
    SUM(IF(
            ISNUMBER(
                IF(
                    $M$5:$V$5,
                    (M156:V156),
                    "")),
            1,
            0))
        =0,
    NA(),
    IF(
        Parameters!$D$15=1,
        IF(
            SUM(--(ISNUMBER(IF($M$5:$V$5=1,(M156:V156),""))))&gt;0,
            MAX(IF(
                ISNUMBER(M156:V156),
                IF(
                    M$5:V$5=1,
                    M156:V156,
                    ""),
                "")),
            MAX(IF(
                ISNUMBER(M156:V156),
                IF(
                    M$5:V$5=2,
                    M156:V156,
                    ""),
                ""))
        ),
        IF(
            Parameters!$D$16=1,
            IFERROR(
                AVERAGE(IF(
                    ISNUMBER(M156:V156),
                    IF(
                        M$5:V$5=1,
                        M156:V156,
                        ""),
                    "")),
                AVERAGE(IF(
                    ISNUMBER(M156:V156),
                    IF(
                        M$5:V$5=2,
                        M156:V156,
                        ""),
                    ""))
            ),
            IF(
                Parameters!$D$17=1,
                IFERROR(
                    IF(
                        OR(
                            IF(
                                ISNUMBER(M156:V156),
                                IF(
                                    M$5:V$5=1,
                                    M156:V156,
                                    ""),
                                "")
                            =0),
                        0,
                        GEOMEAN(IF(
                            ISNUMBER(M156:V156),
                            IF(
                                M$5:V$5=1,
                                M156:V156,
                                ""),
                            ""))
                    ),
                    IF(
                        OR(IF(
                            ISNUMBER(M156:V156),
                            IF(
                                M$5:V$5=2,
                                M156:V156,
                                ""),
                            "")
                            =0),
                        0,
                        GEOMEAN(IF(
                            ISNUMBER(M156:V156),
                            IF(
                                M$5:V$5=2,
                                M156:V156,
                                ""),
                            "")))
                )
            )
        )
    )
)</f>
        <v>0</v>
      </c>
      <c r="J156" s="242">
        <v>46281</v>
      </c>
      <c r="K156" s="242">
        <v>44699</v>
      </c>
      <c r="L156" s="91" t="s">
        <v>254</v>
      </c>
      <c r="M156" s="192">
        <v>5.1666666666666599</v>
      </c>
      <c r="N156" s="192" t="s">
        <v>409</v>
      </c>
      <c r="O156" s="192">
        <v>0</v>
      </c>
      <c r="P156" s="192">
        <v>0</v>
      </c>
      <c r="Q156" s="192">
        <v>0</v>
      </c>
      <c r="R156" s="192" t="s">
        <v>409</v>
      </c>
      <c r="S156" s="192">
        <v>4.0999999999999996</v>
      </c>
      <c r="T156" s="192" t="s">
        <v>409</v>
      </c>
      <c r="U156" s="192">
        <v>0</v>
      </c>
      <c r="V156" s="192" t="s">
        <v>409</v>
      </c>
      <c r="W156" s="192">
        <v>0</v>
      </c>
      <c r="X156" s="192" t="s">
        <v>409</v>
      </c>
      <c r="Y156" s="192"/>
      <c r="Z156" s="192"/>
      <c r="AA156" s="80"/>
      <c r="AB156" s="80"/>
      <c r="AC156" s="80"/>
    </row>
    <row r="157" spans="1:29" x14ac:dyDescent="0.2">
      <c r="A157" s="84">
        <v>150</v>
      </c>
      <c r="B157" s="84" t="str">
        <f ca="1"/>
        <v>Oman</v>
      </c>
      <c r="C157" s="84" t="str">
        <f ca="1"/>
        <v>OMN</v>
      </c>
      <c r="D157" s="219" t="str">
        <f ca="1"/>
        <v>MEA           Middle East &amp; North Africa</v>
      </c>
      <c r="E157" s="219" t="str">
        <f ca="1"/>
        <v>NA</v>
      </c>
      <c r="F157" s="190" t="str">
        <f t="shared" ca="1" si="5"/>
        <v/>
      </c>
      <c r="G157" s="80">
        <f>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0</v>
      </c>
      <c r="H157" s="80" cm="1">
        <f t="array" ref="H157">IF(
    SUM(IF(
            ISNUMBER(
                IF(
                    $M$4:$V$4,
                    (M157:V157),
                    "")),
            1,
            0))
        =0,
    NA(),
    IF(
        Parameters!$D$15=1,
        IF(
            SUM(--(ISNUMBER(IF($M$4:$V$4=1,(M157:V157),""))))&gt;0,
            MAX(IF(
                ISNUMBER(M157:V157),
                IF(
                    M$4:V$4=1,
                    M157:V157,
                    ""),
                "")),
            MAX(IF(
                ISNUMBER(M157:V157),
                IF(
                    M$4:V$4=2,
                    M157:V157,
                    ""),
                ""))
        ),
        IF(
            Parameters!$D$16=1,
            IFERROR(
                AVERAGE(IF(
                    ISNUMBER(M157:V157),
                    IF(
                        M$4:V$4=1,
                        M157:V157,
                        ""),
                    "")),
                AVERAGE(IF(
                    ISNUMBER(M157:V157),
                    IF(
                        M$4:V$4=2,
                        M157:V157,
                        ""),
                    ""))
            ),
            IF(
                Parameters!$D$17=1,
                IFERROR(
                    IF(
                        OR(
                            IF(
                                ISNUMBER(M157:V157),
                                IF(
                                    M$4:V$4=1,
                                    M157:V157,
                                    ""),
                                "")
                            =0),
                        0,
                        GEOMEAN(IF(
                            ISNUMBER(M157:V157),
                            IF(
                                M$4:V$4=1,
                                M157:V157,
                                ""),
                            ""))
                    ),
                    IF(
                        OR(IF(
                            ISNUMBER(M157:V157),
                            IF(
                                M$4:V$4=2,
                                M157:V157,
                                ""),
                            "")
                            =0),
                        0,
                        GEOMEAN(IF(
                            ISNUMBER(M157:V157),
                            IF(
                                M$4:V$4=2,
                                M157:V157,
                                ""),
                            "")))
                )
            )
        )
    )
)</f>
        <v>6.3333333333333304</v>
      </c>
      <c r="I157" s="191" cm="1">
        <f t="array" ref="I157">IF(
    SUM(IF(
            ISNUMBER(
                IF(
                    $M$5:$V$5,
                    (M157:V157),
                    "")),
            1,
            0))
        =0,
    NA(),
    IF(
        Parameters!$D$15=1,
        IF(
            SUM(--(ISNUMBER(IF($M$5:$V$5=1,(M157:V157),""))))&gt;0,
            MAX(IF(
                ISNUMBER(M157:V157),
                IF(
                    M$5:V$5=1,
                    M157:V157,
                    ""),
                "")),
            MAX(IF(
                ISNUMBER(M157:V157),
                IF(
                    M$5:V$5=2,
                    M157:V157,
                    ""),
                ""))
        ),
        IF(
            Parameters!$D$16=1,
            IFERROR(
                AVERAGE(IF(
                    ISNUMBER(M157:V157),
                    IF(
                        M$5:V$5=1,
                        M157:V157,
                        ""),
                    "")),
                AVERAGE(IF(
                    ISNUMBER(M157:V157),
                    IF(
                        M$5:V$5=2,
                        M157:V157,
                        ""),
                    ""))
            ),
            IF(
                Parameters!$D$17=1,
                IFERROR(
                    IF(
                        OR(
                            IF(
                                ISNUMBER(M157:V157),
                                IF(
                                    M$5:V$5=1,
                                    M157:V157,
                                    ""),
                                "")
                            =0),
                        0,
                        GEOMEAN(IF(
                            ISNUMBER(M157:V157),
                            IF(
                                M$5:V$5=1,
                                M157:V157,
                                ""),
                            ""))
                    ),
                    IF(
                        OR(IF(
                            ISNUMBER(M157:V157),
                            IF(
                                M$5:V$5=2,
                                M157:V157,
                                ""),
                            "")
                            =0),
                        0,
                        GEOMEAN(IF(
                            ISNUMBER(M157:V157),
                            IF(
                                M$5:V$5=2,
                                M157:V157,
                                ""),
                            "")))
                )
            )
        )
    )
)</f>
        <v>0</v>
      </c>
      <c r="J157" s="242">
        <v>45765</v>
      </c>
      <c r="K157" s="242">
        <v>45764</v>
      </c>
      <c r="L157" s="91" t="s">
        <v>256</v>
      </c>
      <c r="M157" s="192">
        <v>6.3333333333333304</v>
      </c>
      <c r="N157" s="192" t="s">
        <v>409</v>
      </c>
      <c r="O157" s="192">
        <v>0</v>
      </c>
      <c r="P157" s="192">
        <v>0</v>
      </c>
      <c r="Q157" s="192">
        <v>0</v>
      </c>
      <c r="R157" s="192" t="s">
        <v>409</v>
      </c>
      <c r="S157" s="192">
        <v>4.8</v>
      </c>
      <c r="T157" s="192" t="s">
        <v>409</v>
      </c>
      <c r="U157" s="192">
        <v>0</v>
      </c>
      <c r="V157" s="192" t="s">
        <v>409</v>
      </c>
      <c r="W157" s="192">
        <v>0</v>
      </c>
      <c r="X157" s="192" t="s">
        <v>409</v>
      </c>
      <c r="Y157" s="192"/>
      <c r="Z157" s="192"/>
      <c r="AA157" s="80"/>
      <c r="AB157" s="80"/>
      <c r="AC157" s="80"/>
    </row>
    <row r="158" spans="1:29" x14ac:dyDescent="0.2">
      <c r="A158" s="84">
        <v>151</v>
      </c>
      <c r="B158" s="84" t="str">
        <f ca="1"/>
        <v>Pakistan</v>
      </c>
      <c r="C158" s="84" t="str">
        <f ca="1"/>
        <v>PAK</v>
      </c>
      <c r="D158" s="219" t="str">
        <f ca="1"/>
        <v>SAS           South Asia</v>
      </c>
      <c r="E158" s="219" t="str">
        <f ca="1"/>
        <v>Blend</v>
      </c>
      <c r="F158" s="190" t="str">
        <f t="shared" ca="1" si="5"/>
        <v/>
      </c>
      <c r="G158" s="80">
        <f>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10</v>
      </c>
      <c r="H158" s="80" cm="1">
        <f t="array" ref="H158">IF(
    SUM(IF(
            ISNUMBER(
                IF(
                    $M$4:$V$4,
                    (M158:V158),
                    "")),
            1,
            0))
        =0,
    NA(),
    IF(
        Parameters!$D$15=1,
        IF(
            SUM(--(ISNUMBER(IF($M$4:$V$4=1,(M158:V158),""))))&gt;0,
            MAX(IF(
                ISNUMBER(M158:V158),
                IF(
                    M$4:V$4=1,
                    M158:V158,
                    ""),
                "")),
            MAX(IF(
                ISNUMBER(M158:V158),
                IF(
                    M$4:V$4=2,
                    M158:V158,
                    ""),
                ""))
        ),
        IF(
            Parameters!$D$16=1,
            IFERROR(
                AVERAGE(IF(
                    ISNUMBER(M158:V158),
                    IF(
                        M$4:V$4=1,
                        M158:V158,
                        ""),
                    "")),
                AVERAGE(IF(
                    ISNUMBER(M158:V158),
                    IF(
                        M$4:V$4=2,
                        M158:V158,
                        ""),
                    ""))
            ),
            IF(
                Parameters!$D$17=1,
                IFERROR(
                    IF(
                        OR(
                            IF(
                                ISNUMBER(M158:V158),
                                IF(
                                    M$4:V$4=1,
                                    M158:V158,
                                    ""),
                                "")
                            =0),
                        0,
                        GEOMEAN(IF(
                            ISNUMBER(M158:V158),
                            IF(
                                M$4:V$4=1,
                                M158:V158,
                                ""),
                            ""))
                    ),
                    IF(
                        OR(IF(
                            ISNUMBER(M158:V158),
                            IF(
                                M$4:V$4=2,
                                M158:V158,
                                ""),
                            "")
                            =0),
                        0,
                        GEOMEAN(IF(
                            ISNUMBER(M158:V158),
                            IF(
                                M$4:V$4=2,
                                M158:V158,
                                ""),
                            "")))
                )
            )
        )
    )
)</f>
        <v>10</v>
      </c>
      <c r="I158" s="191" cm="1">
        <f t="array" ref="I158">IF(
    SUM(IF(
            ISNUMBER(
                IF(
                    $M$5:$V$5,
                    (M158:V158),
                    "")),
            1,
            0))
        =0,
    NA(),
    IF(
        Parameters!$D$15=1,
        IF(
            SUM(--(ISNUMBER(IF($M$5:$V$5=1,(M158:V158),""))))&gt;0,
            MAX(IF(
                ISNUMBER(M158:V158),
                IF(
                    M$5:V$5=1,
                    M158:V158,
                    ""),
                "")),
            MAX(IF(
                ISNUMBER(M158:V158),
                IF(
                    M$5:V$5=2,
                    M158:V158,
                    ""),
                ""))
        ),
        IF(
            Parameters!$D$16=1,
            IFERROR(
                AVERAGE(IF(
                    ISNUMBER(M158:V158),
                    IF(
                        M$5:V$5=1,
                        M158:V158,
                        ""),
                    "")),
                AVERAGE(IF(
                    ISNUMBER(M158:V158),
                    IF(
                        M$5:V$5=2,
                        M158:V158,
                        ""),
                    ""))
            ),
            IF(
                Parameters!$D$17=1,
                IFERROR(
                    IF(
                        OR(
                            IF(
                                ISNUMBER(M158:V158),
                                IF(
                                    M$5:V$5=1,
                                    M158:V158,
                                    ""),
                                "")
                            =0),
                        0,
                        GEOMEAN(IF(
                            ISNUMBER(M158:V158),
                            IF(
                                M$5:V$5=1,
                                M158:V158,
                                ""),
                            ""))
                    ),
                    IF(
                        OR(IF(
                            ISNUMBER(M158:V158),
                            IF(
                                M$5:V$5=2,
                                M158:V158,
                                ""),
                            "")
                            =0),
                        0,
                        GEOMEAN(IF(
                            ISNUMBER(M158:V158),
                            IF(
                                M$5:V$5=2,
                                M158:V158,
                                ""),
                            "")))
                )
            )
        )
    )
)</f>
        <v>10</v>
      </c>
      <c r="J158" s="242">
        <v>46281</v>
      </c>
      <c r="K158" s="242">
        <v>46281</v>
      </c>
      <c r="L158" s="91" t="s">
        <v>258</v>
      </c>
      <c r="M158" s="192">
        <v>10</v>
      </c>
      <c r="N158" s="192" t="s">
        <v>409</v>
      </c>
      <c r="O158" s="192">
        <v>0</v>
      </c>
      <c r="P158" s="192">
        <v>10</v>
      </c>
      <c r="Q158" s="192">
        <v>0</v>
      </c>
      <c r="R158" s="192" t="s">
        <v>409</v>
      </c>
      <c r="S158" s="192">
        <v>7.4</v>
      </c>
      <c r="T158" s="192" t="s">
        <v>409</v>
      </c>
      <c r="U158" s="192">
        <v>0</v>
      </c>
      <c r="V158" s="192" t="s">
        <v>847</v>
      </c>
      <c r="W158" s="192">
        <v>5.4054054054054002E-2</v>
      </c>
      <c r="X158" s="192" t="s">
        <v>409</v>
      </c>
      <c r="Y158" s="192"/>
      <c r="Z158" s="192"/>
      <c r="AA158" s="80"/>
      <c r="AB158" s="80"/>
      <c r="AC158" s="80"/>
    </row>
    <row r="159" spans="1:29" x14ac:dyDescent="0.2">
      <c r="A159" s="84">
        <v>152</v>
      </c>
      <c r="B159" s="84" t="str">
        <f ca="1"/>
        <v>Panama</v>
      </c>
      <c r="C159" s="84" t="str">
        <f ca="1"/>
        <v>PAN</v>
      </c>
      <c r="D159" s="219" t="str">
        <f ca="1"/>
        <v>LCN           Latin America &amp; Caribbean</v>
      </c>
      <c r="E159" s="219" t="str">
        <f ca="1"/>
        <v>IBRD</v>
      </c>
      <c r="F159" s="190" t="str">
        <f t="shared" ca="1" si="5"/>
        <v/>
      </c>
      <c r="G159" s="80">
        <f>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0</v>
      </c>
      <c r="H159" s="80" cm="1">
        <f t="array" ref="H159">IF(
    SUM(IF(
            ISNUMBER(
                IF(
                    $M$4:$V$4,
                    (M159:V159),
                    "")),
            1,
            0))
        =0,
    NA(),
    IF(
        Parameters!$D$15=1,
        IF(
            SUM(--(ISNUMBER(IF($M$4:$V$4=1,(M159:V159),""))))&gt;0,
            MAX(IF(
                ISNUMBER(M159:V159),
                IF(
                    M$4:V$4=1,
                    M159:V159,
                    ""),
                "")),
            MAX(IF(
                ISNUMBER(M159:V159),
                IF(
                    M$4:V$4=2,
                    M159:V159,
                    ""),
                ""))
        ),
        IF(
            Parameters!$D$16=1,
            IFERROR(
                AVERAGE(IF(
                    ISNUMBER(M159:V159),
                    IF(
                        M$4:V$4=1,
                        M159:V159,
                        ""),
                    "")),
                AVERAGE(IF(
                    ISNUMBER(M159:V159),
                    IF(
                        M$4:V$4=2,
                        M159:V159,
                        ""),
                    ""))
            ),
            IF(
                Parameters!$D$17=1,
                IFERROR(
                    IF(
                        OR(
                            IF(
                                ISNUMBER(M159:V159),
                                IF(
                                    M$4:V$4=1,
                                    M159:V159,
                                    ""),
                                "")
                            =0),
                        0,
                        GEOMEAN(IF(
                            ISNUMBER(M159:V159),
                            IF(
                                M$4:V$4=1,
                                M159:V159,
                                ""),
                            ""))
                    ),
                    IF(
                        OR(IF(
                            ISNUMBER(M159:V159),
                            IF(
                                M$4:V$4=2,
                                M159:V159,
                                ""),
                            "")
                            =0),
                        0,
                        GEOMEAN(IF(
                            ISNUMBER(M159:V159),
                            IF(
                                M$4:V$4=2,
                                M159:V159,
                                ""),
                            "")))
                )
            )
        )
    )
)</f>
        <v>7</v>
      </c>
      <c r="I159" s="191" cm="1">
        <f t="array" ref="I159">IF(
    SUM(IF(
            ISNUMBER(
                IF(
                    $M$5:$V$5,
                    (M159:V159),
                    "")),
            1,
            0))
        =0,
    NA(),
    IF(
        Parameters!$D$15=1,
        IF(
            SUM(--(ISNUMBER(IF($M$5:$V$5=1,(M159:V159),""))))&gt;0,
            MAX(IF(
                ISNUMBER(M159:V159),
                IF(
                    M$5:V$5=1,
                    M159:V159,
                    ""),
                "")),
            MAX(IF(
                ISNUMBER(M159:V159),
                IF(
                    M$5:V$5=2,
                    M159:V159,
                    ""),
                ""))
        ),
        IF(
            Parameters!$D$16=1,
            IFERROR(
                AVERAGE(IF(
                    ISNUMBER(M159:V159),
                    IF(
                        M$5:V$5=1,
                        M159:V159,
                        ""),
                    "")),
                AVERAGE(IF(
                    ISNUMBER(M159:V159),
                    IF(
                        M$5:V$5=2,
                        M159:V159,
                        ""),
                    ""))
            ),
            IF(
                Parameters!$D$17=1,
                IFERROR(
                    IF(
                        OR(
                            IF(
                                ISNUMBER(M159:V159),
                                IF(
                                    M$5:V$5=1,
                                    M159:V159,
                                    ""),
                                "")
                            =0),
                        0,
                        GEOMEAN(IF(
                            ISNUMBER(M159:V159),
                            IF(
                                M$5:V$5=1,
                                M159:V159,
                                ""),
                            ""))
                    ),
                    IF(
                        OR(IF(
                            ISNUMBER(M159:V159),
                            IF(
                                M$5:V$5=2,
                                M159:V159,
                                ""),
                            "")
                            =0),
                        0,
                        GEOMEAN(IF(
                            ISNUMBER(M159:V159),
                            IF(
                                M$5:V$5=2,
                                M159:V159,
                                ""),
                            "")))
                )
            )
        )
    )
)</f>
        <v>0</v>
      </c>
      <c r="J159" s="242">
        <v>46281</v>
      </c>
      <c r="K159" s="242">
        <v>45731</v>
      </c>
      <c r="L159" s="91" t="s">
        <v>260</v>
      </c>
      <c r="M159" s="192">
        <v>7</v>
      </c>
      <c r="N159" s="192" t="s">
        <v>409</v>
      </c>
      <c r="O159" s="192">
        <v>0</v>
      </c>
      <c r="P159" s="192">
        <v>0</v>
      </c>
      <c r="Q159" s="192">
        <v>0</v>
      </c>
      <c r="R159" s="192" t="s">
        <v>409</v>
      </c>
      <c r="S159" s="192">
        <v>5.2</v>
      </c>
      <c r="T159" s="192" t="s">
        <v>409</v>
      </c>
      <c r="U159" s="192">
        <v>0</v>
      </c>
      <c r="V159" s="192" t="s">
        <v>409</v>
      </c>
      <c r="W159" s="192">
        <v>0</v>
      </c>
      <c r="X159" s="192" t="s">
        <v>409</v>
      </c>
      <c r="Y159" s="192"/>
      <c r="Z159" s="192"/>
      <c r="AA159" s="80"/>
      <c r="AB159" s="80"/>
      <c r="AC159" s="80"/>
    </row>
    <row r="160" spans="1:29" x14ac:dyDescent="0.2">
      <c r="A160" s="84">
        <v>153</v>
      </c>
      <c r="B160" s="84" t="str">
        <f ca="1"/>
        <v>Peru</v>
      </c>
      <c r="C160" s="84" t="str">
        <f ca="1"/>
        <v>PER</v>
      </c>
      <c r="D160" s="219" t="str">
        <f ca="1"/>
        <v>LCN           Latin America &amp; Caribbean</v>
      </c>
      <c r="E160" s="219" t="str">
        <f ca="1"/>
        <v>IBRD</v>
      </c>
      <c r="F160" s="190" t="str">
        <f t="shared" ca="1" si="5"/>
        <v/>
      </c>
      <c r="G160" s="80">
        <f>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0</v>
      </c>
      <c r="H160" s="80" cm="1">
        <f t="array" ref="H160">IF(
    SUM(IF(
            ISNUMBER(
                IF(
                    $M$4:$V$4,
                    (M160:V160),
                    "")),
            1,
            0))
        =0,
    NA(),
    IF(
        Parameters!$D$15=1,
        IF(
            SUM(--(ISNUMBER(IF($M$4:$V$4=1,(M160:V160),""))))&gt;0,
            MAX(IF(
                ISNUMBER(M160:V160),
                IF(
                    M$4:V$4=1,
                    M160:V160,
                    ""),
                "")),
            MAX(IF(
                ISNUMBER(M160:V160),
                IF(
                    M$4:V$4=2,
                    M160:V160,
                    ""),
                ""))
        ),
        IF(
            Parameters!$D$16=1,
            IFERROR(
                AVERAGE(IF(
                    ISNUMBER(M160:V160),
                    IF(
                        M$4:V$4=1,
                        M160:V160,
                        ""),
                    "")),
                AVERAGE(IF(
                    ISNUMBER(M160:V160),
                    IF(
                        M$4:V$4=2,
                        M160:V160,
                        ""),
                    ""))
            ),
            IF(
                Parameters!$D$17=1,
                IFERROR(
                    IF(
                        OR(
                            IF(
                                ISNUMBER(M160:V160),
                                IF(
                                    M$4:V$4=1,
                                    M160:V160,
                                    ""),
                                "")
                            =0),
                        0,
                        GEOMEAN(IF(
                            ISNUMBER(M160:V160),
                            IF(
                                M$4:V$4=1,
                                M160:V160,
                                ""),
                            ""))
                    ),
                    IF(
                        OR(IF(
                            ISNUMBER(M160:V160),
                            IF(
                                M$4:V$4=2,
                                M160:V160,
                                ""),
                            "")
                            =0),
                        0,
                        GEOMEAN(IF(
                            ISNUMBER(M160:V160),
                            IF(
                                M$4:V$4=2,
                                M160:V160,
                                ""),
                            "")))
                )
            )
        )
    )
)</f>
        <v>9</v>
      </c>
      <c r="I160" s="191" cm="1">
        <f t="array" ref="I160">IF(
    SUM(IF(
            ISNUMBER(
                IF(
                    $M$5:$V$5,
                    (M160:V160),
                    "")),
            1,
            0))
        =0,
    NA(),
    IF(
        Parameters!$D$15=1,
        IF(
            SUM(--(ISNUMBER(IF($M$5:$V$5=1,(M160:V160),""))))&gt;0,
            MAX(IF(
                ISNUMBER(M160:V160),
                IF(
                    M$5:V$5=1,
                    M160:V160,
                    ""),
                "")),
            MAX(IF(
                ISNUMBER(M160:V160),
                IF(
                    M$5:V$5=2,
                    M160:V160,
                    ""),
                ""))
        ),
        IF(
            Parameters!$D$16=1,
            IFERROR(
                AVERAGE(IF(
                    ISNUMBER(M160:V160),
                    IF(
                        M$5:V$5=1,
                        M160:V160,
                        ""),
                    "")),
                AVERAGE(IF(
                    ISNUMBER(M160:V160),
                    IF(
                        M$5:V$5=2,
                        M160:V160,
                        ""),
                    ""))
            ),
            IF(
                Parameters!$D$17=1,
                IFERROR(
                    IF(
                        OR(
                            IF(
                                ISNUMBER(M160:V160),
                                IF(
                                    M$5:V$5=1,
                                    M160:V160,
                                    ""),
                                "")
                            =0),
                        0,
                        GEOMEAN(IF(
                            ISNUMBER(M160:V160),
                            IF(
                                M$5:V$5=1,
                                M160:V160,
                                ""),
                            ""))
                    ),
                    IF(
                        OR(IF(
                            ISNUMBER(M160:V160),
                            IF(
                                M$5:V$5=2,
                                M160:V160,
                                ""),
                            "")
                            =0),
                        0,
                        GEOMEAN(IF(
                            ISNUMBER(M160:V160),
                            IF(
                                M$5:V$5=2,
                                M160:V160,
                                ""),
                            "")))
                )
            )
        )
    )
)</f>
        <v>0</v>
      </c>
      <c r="J160" s="242">
        <v>45190</v>
      </c>
      <c r="K160" s="242">
        <v>45519</v>
      </c>
      <c r="L160" s="91" t="s">
        <v>262</v>
      </c>
      <c r="M160" s="192">
        <v>9</v>
      </c>
      <c r="N160" s="192" t="s">
        <v>409</v>
      </c>
      <c r="O160" s="192">
        <v>0</v>
      </c>
      <c r="P160" s="192">
        <v>0</v>
      </c>
      <c r="Q160" s="192">
        <v>0</v>
      </c>
      <c r="R160" s="192" t="s">
        <v>409</v>
      </c>
      <c r="S160" s="192">
        <v>6.4</v>
      </c>
      <c r="T160" s="192" t="s">
        <v>409</v>
      </c>
      <c r="U160" s="192">
        <v>0</v>
      </c>
      <c r="V160" s="192" t="s">
        <v>409</v>
      </c>
      <c r="W160" s="192">
        <v>2.04081632653061E-2</v>
      </c>
      <c r="X160" s="192" t="s">
        <v>409</v>
      </c>
      <c r="Y160" s="192"/>
      <c r="Z160" s="192"/>
      <c r="AA160" s="80"/>
      <c r="AB160" s="80"/>
      <c r="AC160" s="80"/>
    </row>
    <row r="161" spans="1:29" x14ac:dyDescent="0.2">
      <c r="A161" s="84">
        <v>154</v>
      </c>
      <c r="B161" s="84" t="str">
        <f ca="1"/>
        <v>Philippines</v>
      </c>
      <c r="C161" s="84" t="str">
        <f ca="1"/>
        <v>PHL</v>
      </c>
      <c r="D161" s="219" t="str">
        <f ca="1"/>
        <v>EAS           East Asia &amp; Pacific</v>
      </c>
      <c r="E161" s="219" t="str">
        <f ca="1"/>
        <v>IBRD</v>
      </c>
      <c r="F161" s="190" t="str">
        <f t="shared" ca="1" si="5"/>
        <v/>
      </c>
      <c r="G161" s="80">
        <f>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10</v>
      </c>
      <c r="H161" s="80" cm="1">
        <f t="array" ref="H161">IF(
    SUM(IF(
            ISNUMBER(
                IF(
                    $M$4:$V$4,
                    (M161:V161),
                    "")),
            1,
            0))
        =0,
    NA(),
    IF(
        Parameters!$D$15=1,
        IF(
            SUM(--(ISNUMBER(IF($M$4:$V$4=1,(M161:V161),""))))&gt;0,
            MAX(IF(
                ISNUMBER(M161:V161),
                IF(
                    M$4:V$4=1,
                    M161:V161,
                    ""),
                "")),
            MAX(IF(
                ISNUMBER(M161:V161),
                IF(
                    M$4:V$4=2,
                    M161:V161,
                    ""),
                ""))
        ),
        IF(
            Parameters!$D$16=1,
            IFERROR(
                AVERAGE(IF(
                    ISNUMBER(M161:V161),
                    IF(
                        M$4:V$4=1,
                        M161:V161,
                        ""),
                    "")),
                AVERAGE(IF(
                    ISNUMBER(M161:V161),
                    IF(
                        M$4:V$4=2,
                        M161:V161,
                        ""),
                    ""))
            ),
            IF(
                Parameters!$D$17=1,
                IFERROR(
                    IF(
                        OR(
                            IF(
                                ISNUMBER(M161:V161),
                                IF(
                                    M$4:V$4=1,
                                    M161:V161,
                                    ""),
                                "")
                            =0),
                        0,
                        GEOMEAN(IF(
                            ISNUMBER(M161:V161),
                            IF(
                                M$4:V$4=1,
                                M161:V161,
                                ""),
                            ""))
                    ),
                    IF(
                        OR(IF(
                            ISNUMBER(M161:V161),
                            IF(
                                M$4:V$4=2,
                                M161:V161,
                                ""),
                            "")
                            =0),
                        0,
                        GEOMEAN(IF(
                            ISNUMBER(M161:V161),
                            IF(
                                M$4:V$4=2,
                                M161:V161,
                                ""),
                            "")))
                )
            )
        )
    )
)</f>
        <v>10</v>
      </c>
      <c r="I161" s="191" cm="1">
        <f t="array" ref="I161">IF(
    SUM(IF(
            ISNUMBER(
                IF(
                    $M$5:$V$5,
                    (M161:V161),
                    "")),
            1,
            0))
        =0,
    NA(),
    IF(
        Parameters!$D$15=1,
        IF(
            SUM(--(ISNUMBER(IF($M$5:$V$5=1,(M161:V161),""))))&gt;0,
            MAX(IF(
                ISNUMBER(M161:V161),
                IF(
                    M$5:V$5=1,
                    M161:V161,
                    ""),
                "")),
            MAX(IF(
                ISNUMBER(M161:V161),
                IF(
                    M$5:V$5=2,
                    M161:V161,
                    ""),
                ""))
        ),
        IF(
            Parameters!$D$16=1,
            IFERROR(
                AVERAGE(IF(
                    ISNUMBER(M161:V161),
                    IF(
                        M$5:V$5=1,
                        M161:V161,
                        ""),
                    "")),
                AVERAGE(IF(
                    ISNUMBER(M161:V161),
                    IF(
                        M$5:V$5=2,
                        M161:V161,
                        ""),
                    ""))
            ),
            IF(
                Parameters!$D$17=1,
                IFERROR(
                    IF(
                        OR(
                            IF(
                                ISNUMBER(M161:V161),
                                IF(
                                    M$5:V$5=1,
                                    M161:V161,
                                    ""),
                                "")
                            =0),
                        0,
                        GEOMEAN(IF(
                            ISNUMBER(M161:V161),
                            IF(
                                M$5:V$5=1,
                                M161:V161,
                                ""),
                            ""))
                    ),
                    IF(
                        OR(IF(
                            ISNUMBER(M161:V161),
                            IF(
                                M$5:V$5=2,
                                M161:V161,
                                ""),
                            "")
                            =0),
                        0,
                        GEOMEAN(IF(
                            ISNUMBER(M161:V161),
                            IF(
                                M$5:V$5=2,
                                M161:V161,
                                ""),
                            "")))
                )
            )
        )
    )
)</f>
        <v>10</v>
      </c>
      <c r="J161" s="242">
        <v>46281</v>
      </c>
      <c r="K161" s="242">
        <v>46281</v>
      </c>
      <c r="L161" s="91" t="s">
        <v>264</v>
      </c>
      <c r="M161" s="192">
        <v>10</v>
      </c>
      <c r="N161" s="192" t="s">
        <v>409</v>
      </c>
      <c r="O161" s="192">
        <v>0</v>
      </c>
      <c r="P161" s="192">
        <v>10</v>
      </c>
      <c r="Q161" s="192">
        <v>10</v>
      </c>
      <c r="R161" s="192" t="s">
        <v>409</v>
      </c>
      <c r="S161" s="192">
        <v>8.1999999999999993</v>
      </c>
      <c r="T161" s="192" t="s">
        <v>409</v>
      </c>
      <c r="U161" s="192">
        <v>0</v>
      </c>
      <c r="V161" s="192" t="s">
        <v>848</v>
      </c>
      <c r="W161" s="192">
        <v>0.91566265060240903</v>
      </c>
      <c r="X161" s="192" t="s">
        <v>409</v>
      </c>
      <c r="Y161" s="192"/>
      <c r="Z161" s="192"/>
      <c r="AA161" s="80"/>
      <c r="AB161" s="80"/>
      <c r="AC161" s="80"/>
    </row>
    <row r="162" spans="1:29" x14ac:dyDescent="0.2">
      <c r="A162" s="84">
        <v>155</v>
      </c>
      <c r="B162" s="84" t="str">
        <f ca="1"/>
        <v>Palau</v>
      </c>
      <c r="C162" s="84" t="str">
        <f ca="1"/>
        <v>PLW</v>
      </c>
      <c r="D162" s="219" t="str">
        <f ca="1"/>
        <v>EAS           East Asia &amp; Pacific</v>
      </c>
      <c r="E162" s="219" t="str">
        <f ca="1"/>
        <v>IBRD</v>
      </c>
      <c r="F162" s="190" t="str">
        <f t="shared" ca="1" si="5"/>
        <v/>
      </c>
      <c r="G162" s="80">
        <f>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0</v>
      </c>
      <c r="H162" s="80" cm="1">
        <f t="array" ref="H162">IF(
    SUM(IF(
            ISNUMBER(
                IF(
                    $M$4:$V$4,
                    (M162:V162),
                    "")),
            1,
            0))
        =0,
    NA(),
    IF(
        Parameters!$D$15=1,
        IF(
            SUM(--(ISNUMBER(IF($M$4:$V$4=1,(M162:V162),""))))&gt;0,
            MAX(IF(
                ISNUMBER(M162:V162),
                IF(
                    M$4:V$4=1,
                    M162:V162,
                    ""),
                "")),
            MAX(IF(
                ISNUMBER(M162:V162),
                IF(
                    M$4:V$4=2,
                    M162:V162,
                    ""),
                ""))
        ),
        IF(
            Parameters!$D$16=1,
            IFERROR(
                AVERAGE(IF(
                    ISNUMBER(M162:V162),
                    IF(
                        M$4:V$4=1,
                        M162:V162,
                        ""),
                    "")),
                AVERAGE(IF(
                    ISNUMBER(M162:V162),
                    IF(
                        M$4:V$4=2,
                        M162:V162,
                        ""),
                    ""))
            ),
            IF(
                Parameters!$D$17=1,
                IFERROR(
                    IF(
                        OR(
                            IF(
                                ISNUMBER(M162:V162),
                                IF(
                                    M$4:V$4=1,
                                    M162:V162,
                                    ""),
                                "")
                            =0),
                        0,
                        GEOMEAN(IF(
                            ISNUMBER(M162:V162),
                            IF(
                                M$4:V$4=1,
                                M162:V162,
                                ""),
                            ""))
                    ),
                    IF(
                        OR(IF(
                            ISNUMBER(M162:V162),
                            IF(
                                M$4:V$4=2,
                                M162:V162,
                                ""),
                            "")
                            =0),
                        0,
                        GEOMEAN(IF(
                            ISNUMBER(M162:V162),
                            IF(
                                M$4:V$4=2,
                                M162:V162,
                                ""),
                            "")))
                )
            )
        )
    )
)</f>
        <v>2.1666666666666599</v>
      </c>
      <c r="I162" s="191" cm="1">
        <f t="array" ref="I162">IF(
    SUM(IF(
            ISNUMBER(
                IF(
                    $M$5:$V$5,
                    (M162:V162),
                    "")),
            1,
            0))
        =0,
    NA(),
    IF(
        Parameters!$D$15=1,
        IF(
            SUM(--(ISNUMBER(IF($M$5:$V$5=1,(M162:V162),""))))&gt;0,
            MAX(IF(
                ISNUMBER(M162:V162),
                IF(
                    M$5:V$5=1,
                    M162:V162,
                    ""),
                "")),
            MAX(IF(
                ISNUMBER(M162:V162),
                IF(
                    M$5:V$5=2,
                    M162:V162,
                    ""),
                ""))
        ),
        IF(
            Parameters!$D$16=1,
            IFERROR(
                AVERAGE(IF(
                    ISNUMBER(M162:V162),
                    IF(
                        M$5:V$5=1,
                        M162:V162,
                        ""),
                    "")),
                AVERAGE(IF(
                    ISNUMBER(M162:V162),
                    IF(
                        M$5:V$5=2,
                        M162:V162,
                        ""),
                    ""))
            ),
            IF(
                Parameters!$D$17=1,
                IFERROR(
                    IF(
                        OR(
                            IF(
                                ISNUMBER(M162:V162),
                                IF(
                                    M$5:V$5=1,
                                    M162:V162,
                                    ""),
                                "")
                            =0),
                        0,
                        GEOMEAN(IF(
                            ISNUMBER(M162:V162),
                            IF(
                                M$5:V$5=1,
                                M162:V162,
                                ""),
                            ""))
                    ),
                    IF(
                        OR(IF(
                            ISNUMBER(M162:V162),
                            IF(
                                M$5:V$5=2,
                                M162:V162,
                                ""),
                            "")
                            =0),
                        0,
                        GEOMEAN(IF(
                            ISNUMBER(M162:V162),
                            IF(
                                M$5:V$5=2,
                                M162:V162,
                                ""),
                            "")))
                )
            )
        )
    )
)</f>
        <v>0</v>
      </c>
      <c r="J162" s="242">
        <v>45765</v>
      </c>
      <c r="K162" s="242">
        <v>45731</v>
      </c>
      <c r="L162" s="91" t="s">
        <v>266</v>
      </c>
      <c r="M162" s="192">
        <v>2.1666666666666599</v>
      </c>
      <c r="N162" s="192" t="s">
        <v>409</v>
      </c>
      <c r="O162" s="192">
        <v>0</v>
      </c>
      <c r="P162" s="192">
        <v>0</v>
      </c>
      <c r="Q162" s="192">
        <v>0</v>
      </c>
      <c r="R162" s="192" t="s">
        <v>409</v>
      </c>
      <c r="S162" s="192">
        <v>2.2999999999999998</v>
      </c>
      <c r="T162" s="192" t="s">
        <v>409</v>
      </c>
      <c r="U162" s="192">
        <v>0</v>
      </c>
      <c r="V162" s="192" t="s">
        <v>409</v>
      </c>
      <c r="W162" s="192">
        <v>0</v>
      </c>
      <c r="X162" s="192" t="s">
        <v>409</v>
      </c>
      <c r="Y162" s="192"/>
      <c r="Z162" s="192"/>
      <c r="AA162" s="80"/>
      <c r="AB162" s="80"/>
      <c r="AC162" s="80"/>
    </row>
    <row r="163" spans="1:29" x14ac:dyDescent="0.2">
      <c r="A163" s="84">
        <v>156</v>
      </c>
      <c r="B163" s="84" t="str">
        <f ca="1"/>
        <v>Papua New Guinea</v>
      </c>
      <c r="C163" s="84" t="str">
        <f ca="1"/>
        <v>PNG</v>
      </c>
      <c r="D163" s="219" t="str">
        <f ca="1"/>
        <v>EAS           East Asia &amp; Pacific</v>
      </c>
      <c r="E163" s="219" t="str">
        <f ca="1"/>
        <v>Blend</v>
      </c>
      <c r="F163" s="190" t="str">
        <f t="shared" ca="1" si="5"/>
        <v/>
      </c>
      <c r="G163" s="80">
        <f>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9.1287092917527666</v>
      </c>
      <c r="H163" s="80" cm="1">
        <f t="array" ref="H163">IF(
    SUM(IF(
            ISNUMBER(
                IF(
                    $M$4:$V$4,
                    (M163:V163),
                    "")),
            1,
            0))
        =0,
    NA(),
    IF(
        Parameters!$D$15=1,
        IF(
            SUM(--(ISNUMBER(IF($M$4:$V$4=1,(M163:V163),""))))&gt;0,
            MAX(IF(
                ISNUMBER(M163:V163),
                IF(
                    M$4:V$4=1,
                    M163:V163,
                    ""),
                "")),
            MAX(IF(
                ISNUMBER(M163:V163),
                IF(
                    M$4:V$4=2,
                    M163:V163,
                    ""),
                ""))
        ),
        IF(
            Parameters!$D$16=1,
            IFERROR(
                AVERAGE(IF(
                    ISNUMBER(M163:V163),
                    IF(
                        M$4:V$4=1,
                        M163:V163,
                        ""),
                    "")),
                AVERAGE(IF(
                    ISNUMBER(M163:V163),
                    IF(
                        M$4:V$4=2,
                        M163:V163,
                        ""),
                    ""))
            ),
            IF(
                Parameters!$D$17=1,
                IFERROR(
                    IF(
                        OR(
                            IF(
                                ISNUMBER(M163:V163),
                                IF(
                                    M$4:V$4=1,
                                    M163:V163,
                                    ""),
                                "")
                            =0),
                        0,
                        GEOMEAN(IF(
                            ISNUMBER(M163:V163),
                            IF(
                                M$4:V$4=1,
                                M163:V163,
                                ""),
                            ""))
                    ),
                    IF(
                        OR(IF(
                            ISNUMBER(M163:V163),
                            IF(
                                M$4:V$4=2,
                                M163:V163,
                                ""),
                            "")
                            =0),
                        0,
                        GEOMEAN(IF(
                            ISNUMBER(M163:V163),
                            IF(
                                M$4:V$4=2,
                                M163:V163,
                                ""),
                            "")))
                )
            )
        )
    )
)</f>
        <v>8.3333333333333304</v>
      </c>
      <c r="I163" s="191" cm="1">
        <f t="array" ref="I163">IF(
    SUM(IF(
            ISNUMBER(
                IF(
                    $M$5:$V$5,
                    (M163:V163),
                    "")),
            1,
            0))
        =0,
    NA(),
    IF(
        Parameters!$D$15=1,
        IF(
            SUM(--(ISNUMBER(IF($M$5:$V$5=1,(M163:V163),""))))&gt;0,
            MAX(IF(
                ISNUMBER(M163:V163),
                IF(
                    M$5:V$5=1,
                    M163:V163,
                    ""),
                "")),
            MAX(IF(
                ISNUMBER(M163:V163),
                IF(
                    M$5:V$5=2,
                    M163:V163,
                    ""),
                ""))
        ),
        IF(
            Parameters!$D$16=1,
            IFERROR(
                AVERAGE(IF(
                    ISNUMBER(M163:V163),
                    IF(
                        M$5:V$5=1,
                        M163:V163,
                        ""),
                    "")),
                AVERAGE(IF(
                    ISNUMBER(M163:V163),
                    IF(
                        M$5:V$5=2,
                        M163:V163,
                        ""),
                    ""))
            ),
            IF(
                Parameters!$D$17=1,
                IFERROR(
                    IF(
                        OR(
                            IF(
                                ISNUMBER(M163:V163),
                                IF(
                                    M$5:V$5=1,
                                    M163:V163,
                                    ""),
                                "")
                            =0),
                        0,
                        GEOMEAN(IF(
                            ISNUMBER(M163:V163),
                            IF(
                                M$5:V$5=1,
                                M163:V163,
                                ""),
                            ""))
                    ),
                    IF(
                        OR(IF(
                            ISNUMBER(M163:V163),
                            IF(
                                M$5:V$5=2,
                                M163:V163,
                                ""),
                            "")
                            =0),
                        0,
                        GEOMEAN(IF(
                            ISNUMBER(M163:V163),
                            IF(
                                M$5:V$5=2,
                                M163:V163,
                                ""),
                            "")))
                )
            )
        )
    )
)</f>
        <v>10</v>
      </c>
      <c r="J163" s="242">
        <v>46281</v>
      </c>
      <c r="K163" s="242">
        <v>45731</v>
      </c>
      <c r="L163" s="91" t="s">
        <v>268</v>
      </c>
      <c r="M163" s="192">
        <v>8.3333333333333304</v>
      </c>
      <c r="N163" s="192" t="s">
        <v>409</v>
      </c>
      <c r="O163" s="192">
        <v>0</v>
      </c>
      <c r="P163" s="192">
        <v>0</v>
      </c>
      <c r="Q163" s="192">
        <v>10</v>
      </c>
      <c r="R163" s="192" t="s">
        <v>409</v>
      </c>
      <c r="S163" s="192">
        <v>6</v>
      </c>
      <c r="T163" s="192" t="s">
        <v>409</v>
      </c>
      <c r="U163" s="192">
        <v>0</v>
      </c>
      <c r="V163" s="192" t="s">
        <v>409</v>
      </c>
      <c r="W163" s="192">
        <v>0.5</v>
      </c>
      <c r="X163" s="192" t="s">
        <v>409</v>
      </c>
      <c r="Y163" s="192"/>
      <c r="Z163" s="192"/>
      <c r="AA163" s="80"/>
      <c r="AB163" s="80"/>
      <c r="AC163" s="80"/>
    </row>
    <row r="164" spans="1:29" x14ac:dyDescent="0.2">
      <c r="A164" s="84">
        <v>157</v>
      </c>
      <c r="B164" s="84" t="str">
        <f ca="1"/>
        <v>Poland</v>
      </c>
      <c r="C164" s="84" t="str">
        <f ca="1"/>
        <v>POL</v>
      </c>
      <c r="D164" s="219" t="str">
        <f ca="1"/>
        <v>ECS           Europe &amp; Central Asia</v>
      </c>
      <c r="E164" s="219" t="str">
        <f ca="1"/>
        <v>IBRD</v>
      </c>
      <c r="F164" s="190" t="str">
        <f t="shared" ca="1" si="5"/>
        <v/>
      </c>
      <c r="G164" s="80">
        <f>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0</v>
      </c>
      <c r="H164" s="80" cm="1">
        <f t="array" ref="H164">IF(
    SUM(IF(
            ISNUMBER(
                IF(
                    $M$4:$V$4,
                    (M164:V164),
                    "")),
            1,
            0))
        =0,
    NA(),
    IF(
        Parameters!$D$15=1,
        IF(
            SUM(--(ISNUMBER(IF($M$4:$V$4=1,(M164:V164),""))))&gt;0,
            MAX(IF(
                ISNUMBER(M164:V164),
                IF(
                    M$4:V$4=1,
                    M164:V164,
                    ""),
                "")),
            MAX(IF(
                ISNUMBER(M164:V164),
                IF(
                    M$4:V$4=2,
                    M164:V164,
                    ""),
                ""))
        ),
        IF(
            Parameters!$D$16=1,
            IFERROR(
                AVERAGE(IF(
                    ISNUMBER(M164:V164),
                    IF(
                        M$4:V$4=1,
                        M164:V164,
                        ""),
                    "")),
                AVERAGE(IF(
                    ISNUMBER(M164:V164),
                    IF(
                        M$4:V$4=2,
                        M164:V164,
                        ""),
                    ""))
            ),
            IF(
                Parameters!$D$17=1,
                IFERROR(
                    IF(
                        OR(
                            IF(
                                ISNUMBER(M164:V164),
                                IF(
                                    M$4:V$4=1,
                                    M164:V164,
                                    ""),
                                "")
                            =0),
                        0,
                        GEOMEAN(IF(
                            ISNUMBER(M164:V164),
                            IF(
                                M$4:V$4=1,
                                M164:V164,
                                ""),
                            ""))
                    ),
                    IF(
                        OR(IF(
                            ISNUMBER(M164:V164),
                            IF(
                                M$4:V$4=2,
                                M164:V164,
                                ""),
                            "")
                            =0),
                        0,
                        GEOMEAN(IF(
                            ISNUMBER(M164:V164),
                            IF(
                                M$4:V$4=2,
                                M164:V164,
                                ""),
                            "")))
                )
            )
        )
    )
)</f>
        <v>3.1666666666666599</v>
      </c>
      <c r="I164" s="191" cm="1">
        <f t="array" ref="I164">IF(
    SUM(IF(
            ISNUMBER(
                IF(
                    $M$5:$V$5,
                    (M164:V164),
                    "")),
            1,
            0))
        =0,
    NA(),
    IF(
        Parameters!$D$15=1,
        IF(
            SUM(--(ISNUMBER(IF($M$5:$V$5=1,(M164:V164),""))))&gt;0,
            MAX(IF(
                ISNUMBER(M164:V164),
                IF(
                    M$5:V$5=1,
                    M164:V164,
                    ""),
                "")),
            MAX(IF(
                ISNUMBER(M164:V164),
                IF(
                    M$5:V$5=2,
                    M164:V164,
                    ""),
                ""))
        ),
        IF(
            Parameters!$D$16=1,
            IFERROR(
                AVERAGE(IF(
                    ISNUMBER(M164:V164),
                    IF(
                        M$5:V$5=1,
                        M164:V164,
                        ""),
                    "")),
                AVERAGE(IF(
                    ISNUMBER(M164:V164),
                    IF(
                        M$5:V$5=2,
                        M164:V164,
                        ""),
                    ""))
            ),
            IF(
                Parameters!$D$17=1,
                IFERROR(
                    IF(
                        OR(
                            IF(
                                ISNUMBER(M164:V164),
                                IF(
                                    M$5:V$5=1,
                                    M164:V164,
                                    ""),
                                "")
                            =0),
                        0,
                        GEOMEAN(IF(
                            ISNUMBER(M164:V164),
                            IF(
                                M$5:V$5=1,
                                M164:V164,
                                ""),
                            ""))
                    ),
                    IF(
                        OR(IF(
                            ISNUMBER(M164:V164),
                            IF(
                                M$5:V$5=2,
                                M164:V164,
                                ""),
                            "")
                            =0),
                        0,
                        GEOMEAN(IF(
                            ISNUMBER(M164:V164),
                            IF(
                                M$5:V$5=2,
                                M164:V164,
                                ""),
                            "")))
                )
            )
        )
    )
)</f>
        <v>0</v>
      </c>
      <c r="J164" s="242">
        <v>46281</v>
      </c>
      <c r="K164" s="242">
        <v>45719</v>
      </c>
      <c r="L164" s="91" t="s">
        <v>270</v>
      </c>
      <c r="M164" s="192">
        <v>3.1666666666666599</v>
      </c>
      <c r="N164" s="192" t="s">
        <v>409</v>
      </c>
      <c r="O164" s="192">
        <v>0</v>
      </c>
      <c r="P164" s="192">
        <v>0</v>
      </c>
      <c r="Q164" s="192">
        <v>0</v>
      </c>
      <c r="R164" s="192" t="s">
        <v>409</v>
      </c>
      <c r="S164" s="192">
        <v>2.9</v>
      </c>
      <c r="T164" s="192" t="s">
        <v>409</v>
      </c>
      <c r="U164" s="192">
        <v>0</v>
      </c>
      <c r="V164" s="192" t="s">
        <v>409</v>
      </c>
      <c r="W164" s="192">
        <v>8.3333333333333301E-2</v>
      </c>
      <c r="X164" s="192" t="s">
        <v>409</v>
      </c>
      <c r="Y164" s="192"/>
      <c r="Z164" s="192"/>
      <c r="AA164" s="80"/>
      <c r="AB164" s="80"/>
      <c r="AC164" s="80"/>
    </row>
    <row r="165" spans="1:29" x14ac:dyDescent="0.2">
      <c r="A165" s="84">
        <v>158</v>
      </c>
      <c r="B165" s="84" t="str">
        <f ca="1"/>
        <v>Puerto Rico</v>
      </c>
      <c r="C165" s="84" t="str">
        <f ca="1"/>
        <v>PRI</v>
      </c>
      <c r="D165" s="219" t="str">
        <f ca="1"/>
        <v>LCN           Latin America &amp; Caribbean</v>
      </c>
      <c r="E165" s="219" t="str">
        <f ca="1"/>
        <v>NA</v>
      </c>
      <c r="F165" s="190" t="str">
        <f t="shared" ca="1" si="5"/>
        <v/>
      </c>
      <c r="G165" s="80">
        <f>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0</v>
      </c>
      <c r="H165" s="80" t="e" cm="1">
        <f t="array" ref="H165">IF(
    SUM(IF(
            ISNUMBER(
                IF(
                    $M$4:$V$4,
                    (M165:V165),
                    "")),
            1,
            0))
        =0,
    NA(),
    IF(
        Parameters!$D$15=1,
        IF(
            SUM(--(ISNUMBER(IF($M$4:$V$4=1,(M165:V165),""))))&gt;0,
            MAX(IF(
                ISNUMBER(M165:V165),
                IF(
                    M$4:V$4=1,
                    M165:V165,
                    ""),
                "")),
            MAX(IF(
                ISNUMBER(M165:V165),
                IF(
                    M$4:V$4=2,
                    M165:V165,
                    ""),
                ""))
        ),
        IF(
            Parameters!$D$16=1,
            IFERROR(
                AVERAGE(IF(
                    ISNUMBER(M165:V165),
                    IF(
                        M$4:V$4=1,
                        M165:V165,
                        ""),
                    "")),
                AVERAGE(IF(
                    ISNUMBER(M165:V165),
                    IF(
                        M$4:V$4=2,
                        M165:V165,
                        ""),
                    ""))
            ),
            IF(
                Parameters!$D$17=1,
                IFERROR(
                    IF(
                        OR(
                            IF(
                                ISNUMBER(M165:V165),
                                IF(
                                    M$4:V$4=1,
                                    M165:V165,
                                    ""),
                                "")
                            =0),
                        0,
                        GEOMEAN(IF(
                            ISNUMBER(M165:V165),
                            IF(
                                M$4:V$4=1,
                                M165:V165,
                                ""),
                            ""))
                    ),
                    IF(
                        OR(IF(
                            ISNUMBER(M165:V165),
                            IF(
                                M$4:V$4=2,
                                M165:V165,
                                ""),
                            "")
                            =0),
                        0,
                        GEOMEAN(IF(
                            ISNUMBER(M165:V165),
                            IF(
                                M$4:V$4=2,
                                M165:V165,
                                ""),
                            "")))
                )
            )
        )
    )
)</f>
        <v>#N/A</v>
      </c>
      <c r="I165" s="191" cm="1">
        <f t="array" ref="I165">IF(
    SUM(IF(
            ISNUMBER(
                IF(
                    $M$5:$V$5,
                    (M165:V165),
                    "")),
            1,
            0))
        =0,
    NA(),
    IF(
        Parameters!$D$15=1,
        IF(
            SUM(--(ISNUMBER(IF($M$5:$V$5=1,(M165:V165),""))))&gt;0,
            MAX(IF(
                ISNUMBER(M165:V165),
                IF(
                    M$5:V$5=1,
                    M165:V165,
                    ""),
                "")),
            MAX(IF(
                ISNUMBER(M165:V165),
                IF(
                    M$5:V$5=2,
                    M165:V165,
                    ""),
                ""))
        ),
        IF(
            Parameters!$D$16=1,
            IFERROR(
                AVERAGE(IF(
                    ISNUMBER(M165:V165),
                    IF(
                        M$5:V$5=1,
                        M165:V165,
                        ""),
                    "")),
                AVERAGE(IF(
                    ISNUMBER(M165:V165),
                    IF(
                        M$5:V$5=2,
                        M165:V165,
                        ""),
                    ""))
            ),
            IF(
                Parameters!$D$17=1,
                IFERROR(
                    IF(
                        OR(
                            IF(
                                ISNUMBER(M165:V165),
                                IF(
                                    M$5:V$5=1,
                                    M165:V165,
                                    ""),
                                "")
                            =0),
                        0,
                        GEOMEAN(IF(
                            ISNUMBER(M165:V165),
                            IF(
                                M$5:V$5=1,
                                M165:V165,
                                ""),
                            ""))
                    ),
                    IF(
                        OR(IF(
                            ISNUMBER(M165:V165),
                            IF(
                                M$5:V$5=2,
                                M165:V165,
                                ""),
                            "")
                            =0),
                        0,
                        GEOMEAN(IF(
                            ISNUMBER(M165:V165),
                            IF(
                                M$5:V$5=2,
                                M165:V165,
                                ""),
                            "")))
                )
            )
        )
    )
)</f>
        <v>0</v>
      </c>
      <c r="J165" s="242">
        <v>44887</v>
      </c>
      <c r="K165" s="242">
        <v>45641</v>
      </c>
      <c r="L165" s="91" t="s">
        <v>685</v>
      </c>
      <c r="M165" s="192" t="s">
        <v>409</v>
      </c>
      <c r="N165" s="192" t="s">
        <v>409</v>
      </c>
      <c r="O165" s="192">
        <v>0</v>
      </c>
      <c r="P165" s="192">
        <v>0</v>
      </c>
      <c r="Q165" s="192">
        <v>0</v>
      </c>
      <c r="R165" s="192" t="s">
        <v>409</v>
      </c>
      <c r="S165" s="192" t="s">
        <v>409</v>
      </c>
      <c r="T165" s="192" t="s">
        <v>409</v>
      </c>
      <c r="U165" s="192">
        <v>0</v>
      </c>
      <c r="V165" s="192" t="s">
        <v>409</v>
      </c>
      <c r="W165" s="192">
        <v>0</v>
      </c>
      <c r="X165" s="192" t="s">
        <v>409</v>
      </c>
      <c r="Y165" s="192"/>
      <c r="Z165" s="192"/>
      <c r="AA165" s="80"/>
      <c r="AB165" s="80"/>
      <c r="AC165" s="80"/>
    </row>
    <row r="166" spans="1:29" x14ac:dyDescent="0.2">
      <c r="A166" s="84">
        <v>159</v>
      </c>
      <c r="B166" s="84" t="str">
        <f ca="1"/>
        <v>Korea, Dem. People's Rep.</v>
      </c>
      <c r="C166" s="84" t="str">
        <f ca="1"/>
        <v>PRK</v>
      </c>
      <c r="D166" s="219" t="str">
        <f ca="1"/>
        <v>EAS           East Asia &amp; Pacific</v>
      </c>
      <c r="E166" s="219" t="str">
        <f ca="1"/>
        <v>NA</v>
      </c>
      <c r="F166" s="190" t="str">
        <f t="shared" ca="1" si="5"/>
        <v/>
      </c>
      <c r="G166" s="80">
        <f>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0</v>
      </c>
      <c r="H166" s="80" cm="1">
        <f t="array" ref="H166">IF(
    SUM(IF(
            ISNUMBER(
                IF(
                    $M$4:$V$4,
                    (M166:V166),
                    "")),
            1,
            0))
        =0,
    NA(),
    IF(
        Parameters!$D$15=1,
        IF(
            SUM(--(ISNUMBER(IF($M$4:$V$4=1,(M166:V166),""))))&gt;0,
            MAX(IF(
                ISNUMBER(M166:V166),
                IF(
                    M$4:V$4=1,
                    M166:V166,
                    ""),
                "")),
            MAX(IF(
                ISNUMBER(M166:V166),
                IF(
                    M$4:V$4=2,
                    M166:V166,
                    ""),
                ""))
        ),
        IF(
            Parameters!$D$16=1,
            IFERROR(
                AVERAGE(IF(
                    ISNUMBER(M166:V166),
                    IF(
                        M$4:V$4=1,
                        M166:V166,
                        ""),
                    "")),
                AVERAGE(IF(
                    ISNUMBER(M166:V166),
                    IF(
                        M$4:V$4=2,
                        M166:V166,
                        ""),
                    ""))
            ),
            IF(
                Parameters!$D$17=1,
                IFERROR(
                    IF(
                        OR(
                            IF(
                                ISNUMBER(M166:V166),
                                IF(
                                    M$4:V$4=1,
                                    M166:V166,
                                    ""),
                                "")
                            =0),
                        0,
                        GEOMEAN(IF(
                            ISNUMBER(M166:V166),
                            IF(
                                M$4:V$4=1,
                                M166:V166,
                                ""),
                            ""))
                    ),
                    IF(
                        OR(IF(
                            ISNUMBER(M166:V166),
                            IF(
                                M$4:V$4=2,
                                M166:V166,
                                ""),
                            "")
                            =0),
                        0,
                        GEOMEAN(IF(
                            ISNUMBER(M166:V166),
                            IF(
                                M$4:V$4=2,
                                M166:V166,
                                ""),
                            "")))
                )
            )
        )
    )
)</f>
        <v>5.9999999999999902</v>
      </c>
      <c r="I166" s="191" cm="1">
        <f t="array" ref="I166">IF(
    SUM(IF(
            ISNUMBER(
                IF(
                    $M$5:$V$5,
                    (M166:V166),
                    "")),
            1,
            0))
        =0,
    NA(),
    IF(
        Parameters!$D$15=1,
        IF(
            SUM(--(ISNUMBER(IF($M$5:$V$5=1,(M166:V166),""))))&gt;0,
            MAX(IF(
                ISNUMBER(M166:V166),
                IF(
                    M$5:V$5=1,
                    M166:V166,
                    ""),
                "")),
            MAX(IF(
                ISNUMBER(M166:V166),
                IF(
                    M$5:V$5=2,
                    M166:V166,
                    ""),
                ""))
        ),
        IF(
            Parameters!$D$16=1,
            IFERROR(
                AVERAGE(IF(
                    ISNUMBER(M166:V166),
                    IF(
                        M$5:V$5=1,
                        M166:V166,
                        ""),
                    "")),
                AVERAGE(IF(
                    ISNUMBER(M166:V166),
                    IF(
                        M$5:V$5=2,
                        M166:V166,
                        ""),
                    ""))
            ),
            IF(
                Parameters!$D$17=1,
                IFERROR(
                    IF(
                        OR(
                            IF(
                                ISNUMBER(M166:V166),
                                IF(
                                    M$5:V$5=1,
                                    M166:V166,
                                    ""),
                                "")
                            =0),
                        0,
                        GEOMEAN(IF(
                            ISNUMBER(M166:V166),
                            IF(
                                M$5:V$5=1,
                                M166:V166,
                                ""),
                            ""))
                    ),
                    IF(
                        OR(IF(
                            ISNUMBER(M166:V166),
                            IF(
                                M$5:V$5=2,
                                M166:V166,
                                ""),
                            "")
                            =0),
                        0,
                        GEOMEAN(IF(
                            ISNUMBER(M166:V166),
                            IF(
                                M$5:V$5=2,
                                M166:V166,
                                ""),
                            "")))
                )
            )
        )
    )
)</f>
        <v>0</v>
      </c>
      <c r="J166" s="242">
        <v>45765</v>
      </c>
      <c r="K166" s="242">
        <v>46281</v>
      </c>
      <c r="L166" s="91" t="s">
        <v>271</v>
      </c>
      <c r="M166" s="192">
        <v>5.9999999999999902</v>
      </c>
      <c r="N166" s="192" t="s">
        <v>409</v>
      </c>
      <c r="O166" s="192">
        <v>0</v>
      </c>
      <c r="P166" s="192">
        <v>0</v>
      </c>
      <c r="Q166" s="192">
        <v>0</v>
      </c>
      <c r="R166" s="192" t="s">
        <v>409</v>
      </c>
      <c r="S166" s="192">
        <v>4.5999999999999996</v>
      </c>
      <c r="T166" s="192" t="s">
        <v>409</v>
      </c>
      <c r="U166" s="192">
        <v>0</v>
      </c>
      <c r="V166" s="192" t="s">
        <v>409</v>
      </c>
      <c r="W166" s="192">
        <v>0</v>
      </c>
      <c r="X166" s="192" t="s">
        <v>409</v>
      </c>
      <c r="Y166" s="192"/>
      <c r="Z166" s="192"/>
      <c r="AA166" s="80"/>
      <c r="AB166" s="80"/>
      <c r="AC166" s="80"/>
    </row>
    <row r="167" spans="1:29" x14ac:dyDescent="0.2">
      <c r="A167" s="84">
        <v>160</v>
      </c>
      <c r="B167" s="84" t="str">
        <f ca="1"/>
        <v>Portugal</v>
      </c>
      <c r="C167" s="84" t="str">
        <f ca="1"/>
        <v>PRT</v>
      </c>
      <c r="D167" s="219" t="str">
        <f ca="1"/>
        <v>ECS           Europe &amp; Central Asia</v>
      </c>
      <c r="E167" s="219" t="str">
        <f ca="1"/>
        <v>NA</v>
      </c>
      <c r="F167" s="190" t="str">
        <f t="shared" ca="1" si="5"/>
        <v/>
      </c>
      <c r="G167" s="80">
        <f>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0</v>
      </c>
      <c r="H167" s="80" cm="1">
        <f t="array" ref="H167">IF(
    SUM(IF(
            ISNUMBER(
                IF(
                    $M$4:$V$4,
                    (M167:V167),
                    "")),
            1,
            0))
        =0,
    NA(),
    IF(
        Parameters!$D$15=1,
        IF(
            SUM(--(ISNUMBER(IF($M$4:$V$4=1,(M167:V167),""))))&gt;0,
            MAX(IF(
                ISNUMBER(M167:V167),
                IF(
                    M$4:V$4=1,
                    M167:V167,
                    ""),
                "")),
            MAX(IF(
                ISNUMBER(M167:V167),
                IF(
                    M$4:V$4=2,
                    M167:V167,
                    ""),
                ""))
        ),
        IF(
            Parameters!$D$16=1,
            IFERROR(
                AVERAGE(IF(
                    ISNUMBER(M167:V167),
                    IF(
                        M$4:V$4=1,
                        M167:V167,
                        ""),
                    "")),
                AVERAGE(IF(
                    ISNUMBER(M167:V167),
                    IF(
                        M$4:V$4=2,
                        M167:V167,
                        ""),
                    ""))
            ),
            IF(
                Parameters!$D$17=1,
                IFERROR(
                    IF(
                        OR(
                            IF(
                                ISNUMBER(M167:V167),
                                IF(
                                    M$4:V$4=1,
                                    M167:V167,
                                    ""),
                                "")
                            =0),
                        0,
                        GEOMEAN(IF(
                            ISNUMBER(M167:V167),
                            IF(
                                M$4:V$4=1,
                                M167:V167,
                                ""),
                            ""))
                    ),
                    IF(
                        OR(IF(
                            ISNUMBER(M167:V167),
                            IF(
                                M$4:V$4=2,
                                M167:V167,
                                ""),
                            "")
                            =0),
                        0,
                        GEOMEAN(IF(
                            ISNUMBER(M167:V167),
                            IF(
                                M$4:V$4=2,
                                M167:V167,
                                ""),
                            "")))
                )
            )
        )
    )
)</f>
        <v>3.8333333333333299</v>
      </c>
      <c r="I167" s="191" cm="1">
        <f t="array" ref="I167">IF(
    SUM(IF(
            ISNUMBER(
                IF(
                    $M$5:$V$5,
                    (M167:V167),
                    "")),
            1,
            0))
        =0,
    NA(),
    IF(
        Parameters!$D$15=1,
        IF(
            SUM(--(ISNUMBER(IF($M$5:$V$5=1,(M167:V167),""))))&gt;0,
            MAX(IF(
                ISNUMBER(M167:V167),
                IF(
                    M$5:V$5=1,
                    M167:V167,
                    ""),
                "")),
            MAX(IF(
                ISNUMBER(M167:V167),
                IF(
                    M$5:V$5=2,
                    M167:V167,
                    ""),
                ""))
        ),
        IF(
            Parameters!$D$16=1,
            IFERROR(
                AVERAGE(IF(
                    ISNUMBER(M167:V167),
                    IF(
                        M$5:V$5=1,
                        M167:V167,
                        ""),
                    "")),
                AVERAGE(IF(
                    ISNUMBER(M167:V167),
                    IF(
                        M$5:V$5=2,
                        M167:V167,
                        ""),
                    ""))
            ),
            IF(
                Parameters!$D$17=1,
                IFERROR(
                    IF(
                        OR(
                            IF(
                                ISNUMBER(M167:V167),
                                IF(
                                    M$5:V$5=1,
                                    M167:V167,
                                    ""),
                                "")
                            =0),
                        0,
                        GEOMEAN(IF(
                            ISNUMBER(M167:V167),
                            IF(
                                M$5:V$5=1,
                                M167:V167,
                                ""),
                            ""))
                    ),
                    IF(
                        OR(IF(
                            ISNUMBER(M167:V167),
                            IF(
                                M$5:V$5=2,
                                M167:V167,
                                ""),
                            "")
                            =0),
                        0,
                        GEOMEAN(IF(
                            ISNUMBER(M167:V167),
                            IF(
                                M$5:V$5=2,
                                M167:V167,
                                ""),
                            "")))
                )
            )
        )
    )
)</f>
        <v>0</v>
      </c>
      <c r="J167" s="242">
        <v>46281</v>
      </c>
      <c r="K167" s="242">
        <v>45731</v>
      </c>
      <c r="L167" s="91" t="s">
        <v>273</v>
      </c>
      <c r="M167" s="192">
        <v>3.8333333333333299</v>
      </c>
      <c r="N167" s="192" t="s">
        <v>409</v>
      </c>
      <c r="O167" s="192">
        <v>0</v>
      </c>
      <c r="P167" s="192">
        <v>0</v>
      </c>
      <c r="Q167" s="192">
        <v>0</v>
      </c>
      <c r="R167" s="192" t="s">
        <v>409</v>
      </c>
      <c r="S167" s="192">
        <v>3.3</v>
      </c>
      <c r="T167" s="192" t="s">
        <v>409</v>
      </c>
      <c r="U167" s="192">
        <v>0</v>
      </c>
      <c r="V167" s="192" t="s">
        <v>409</v>
      </c>
      <c r="W167" s="192">
        <v>6.6666666666666596E-2</v>
      </c>
      <c r="X167" s="192" t="s">
        <v>409</v>
      </c>
      <c r="Y167" s="192"/>
      <c r="Z167" s="192"/>
      <c r="AA167" s="80"/>
      <c r="AB167" s="80"/>
      <c r="AC167" s="80"/>
    </row>
    <row r="168" spans="1:29" x14ac:dyDescent="0.2">
      <c r="A168" s="84">
        <v>161</v>
      </c>
      <c r="B168" s="84" t="str">
        <f ca="1"/>
        <v>Paraguay</v>
      </c>
      <c r="C168" s="84" t="str">
        <f ca="1"/>
        <v>PRY</v>
      </c>
      <c r="D168" s="219" t="str">
        <f ca="1"/>
        <v>LCN           Latin America &amp; Caribbean</v>
      </c>
      <c r="E168" s="219" t="str">
        <f ca="1"/>
        <v>IBRD</v>
      </c>
      <c r="F168" s="190" t="str">
        <f t="shared" ca="1" si="5"/>
        <v/>
      </c>
      <c r="G168" s="80">
        <f>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0</v>
      </c>
      <c r="H168" s="80" cm="1">
        <f t="array" ref="H168">IF(
    SUM(IF(
            ISNUMBER(
                IF(
                    $M$4:$V$4,
                    (M168:V168),
                    "")),
            1,
            0))
        =0,
    NA(),
    IF(
        Parameters!$D$15=1,
        IF(
            SUM(--(ISNUMBER(IF($M$4:$V$4=1,(M168:V168),""))))&gt;0,
            MAX(IF(
                ISNUMBER(M168:V168),
                IF(
                    M$4:V$4=1,
                    M168:V168,
                    ""),
                "")),
            MAX(IF(
                ISNUMBER(M168:V168),
                IF(
                    M$4:V$4=2,
                    M168:V168,
                    ""),
                ""))
        ),
        IF(
            Parameters!$D$16=1,
            IFERROR(
                AVERAGE(IF(
                    ISNUMBER(M168:V168),
                    IF(
                        M$4:V$4=1,
                        M168:V168,
                        ""),
                    "")),
                AVERAGE(IF(
                    ISNUMBER(M168:V168),
                    IF(
                        M$4:V$4=2,
                        M168:V168,
                        ""),
                    ""))
            ),
            IF(
                Parameters!$D$17=1,
                IFERROR(
                    IF(
                        OR(
                            IF(
                                ISNUMBER(M168:V168),
                                IF(
                                    M$4:V$4=1,
                                    M168:V168,
                                    ""),
                                "")
                            =0),
                        0,
                        GEOMEAN(IF(
                            ISNUMBER(M168:V168),
                            IF(
                                M$4:V$4=1,
                                M168:V168,
                                ""),
                            ""))
                    ),
                    IF(
                        OR(IF(
                            ISNUMBER(M168:V168),
                            IF(
                                M$4:V$4=2,
                                M168:V168,
                                ""),
                            "")
                            =0),
                        0,
                        GEOMEAN(IF(
                            ISNUMBER(M168:V168),
                            IF(
                                M$4:V$4=2,
                                M168:V168,
                                ""),
                            "")))
                )
            )
        )
    )
)</f>
        <v>2.6666666666666599</v>
      </c>
      <c r="I168" s="191" cm="1">
        <f t="array" ref="I168">IF(
    SUM(IF(
            ISNUMBER(
                IF(
                    $M$5:$V$5,
                    (M168:V168),
                    "")),
            1,
            0))
        =0,
    NA(),
    IF(
        Parameters!$D$15=1,
        IF(
            SUM(--(ISNUMBER(IF($M$5:$V$5=1,(M168:V168),""))))&gt;0,
            MAX(IF(
                ISNUMBER(M168:V168),
                IF(
                    M$5:V$5=1,
                    M168:V168,
                    ""),
                "")),
            MAX(IF(
                ISNUMBER(M168:V168),
                IF(
                    M$5:V$5=2,
                    M168:V168,
                    ""),
                ""))
        ),
        IF(
            Parameters!$D$16=1,
            IFERROR(
                AVERAGE(IF(
                    ISNUMBER(M168:V168),
                    IF(
                        M$5:V$5=1,
                        M168:V168,
                        ""),
                    "")),
                AVERAGE(IF(
                    ISNUMBER(M168:V168),
                    IF(
                        M$5:V$5=2,
                        M168:V168,
                        ""),
                    ""))
            ),
            IF(
                Parameters!$D$17=1,
                IFERROR(
                    IF(
                        OR(
                            IF(
                                ISNUMBER(M168:V168),
                                IF(
                                    M$5:V$5=1,
                                    M168:V168,
                                    ""),
                                "")
                            =0),
                        0,
                        GEOMEAN(IF(
                            ISNUMBER(M168:V168),
                            IF(
                                M$5:V$5=1,
                                M168:V168,
                                ""),
                            ""))
                    ),
                    IF(
                        OR(IF(
                            ISNUMBER(M168:V168),
                            IF(
                                M$5:V$5=2,
                                M168:V168,
                                ""),
                            "")
                            =0),
                        0,
                        GEOMEAN(IF(
                            ISNUMBER(M168:V168),
                            IF(
                                M$5:V$5=2,
                                M168:V168,
                                ""),
                            "")))
                )
            )
        )
    )
)</f>
        <v>0</v>
      </c>
      <c r="J168" s="242">
        <v>46281</v>
      </c>
      <c r="K168" s="242">
        <v>45731</v>
      </c>
      <c r="L168" s="91" t="s">
        <v>275</v>
      </c>
      <c r="M168" s="192">
        <v>2.6666666666666599</v>
      </c>
      <c r="N168" s="192" t="s">
        <v>409</v>
      </c>
      <c r="O168" s="192">
        <v>0</v>
      </c>
      <c r="P168" s="192">
        <v>0</v>
      </c>
      <c r="Q168" s="192">
        <v>0</v>
      </c>
      <c r="R168" s="192" t="s">
        <v>409</v>
      </c>
      <c r="S168" s="192">
        <v>2.6</v>
      </c>
      <c r="T168" s="192" t="s">
        <v>409</v>
      </c>
      <c r="U168" s="192">
        <v>0</v>
      </c>
      <c r="V168" s="192" t="s">
        <v>409</v>
      </c>
      <c r="W168" s="192">
        <v>0.27777777777777701</v>
      </c>
      <c r="X168" s="192" t="s">
        <v>409</v>
      </c>
      <c r="Y168" s="192"/>
      <c r="Z168" s="192"/>
      <c r="AA168" s="80"/>
      <c r="AB168" s="80"/>
      <c r="AC168" s="80"/>
    </row>
    <row r="169" spans="1:29" x14ac:dyDescent="0.2">
      <c r="A169" s="84">
        <v>162</v>
      </c>
      <c r="B169" s="84" t="str">
        <f ca="1"/>
        <v>West Bank and Gaza</v>
      </c>
      <c r="C169" s="84" t="str">
        <f ca="1"/>
        <v>PSE</v>
      </c>
      <c r="D169" s="219" t="str">
        <f ca="1"/>
        <v>MEA           Middle East &amp; North Africa</v>
      </c>
      <c r="E169" s="219" t="str">
        <f ca="1"/>
        <v>NA</v>
      </c>
      <c r="F169" s="190" t="str">
        <f t="shared" ca="1" si="5"/>
        <v/>
      </c>
      <c r="G169" s="80">
        <f>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0</v>
      </c>
      <c r="H169" s="80" cm="1">
        <f t="array" ref="H169">IF(
    SUM(IF(
            ISNUMBER(
                IF(
                    $M$4:$V$4,
                    (M169:V169),
                    "")),
            1,
            0))
        =0,
    NA(),
    IF(
        Parameters!$D$15=1,
        IF(
            SUM(--(ISNUMBER(IF($M$4:$V$4=1,(M169:V169),""))))&gt;0,
            MAX(IF(
                ISNUMBER(M169:V169),
                IF(
                    M$4:V$4=1,
                    M169:V169,
                    ""),
                "")),
            MAX(IF(
                ISNUMBER(M169:V169),
                IF(
                    M$4:V$4=2,
                    M169:V169,
                    ""),
                ""))
        ),
        IF(
            Parameters!$D$16=1,
            IFERROR(
                AVERAGE(IF(
                    ISNUMBER(M169:V169),
                    IF(
                        M$4:V$4=1,
                        M169:V169,
                        ""),
                    "")),
                AVERAGE(IF(
                    ISNUMBER(M169:V169),
                    IF(
                        M$4:V$4=2,
                        M169:V169,
                        ""),
                    ""))
            ),
            IF(
                Parameters!$D$17=1,
                IFERROR(
                    IF(
                        OR(
                            IF(
                                ISNUMBER(M169:V169),
                                IF(
                                    M$4:V$4=1,
                                    M169:V169,
                                    ""),
                                "")
                            =0),
                        0,
                        GEOMEAN(IF(
                            ISNUMBER(M169:V169),
                            IF(
                                M$4:V$4=1,
                                M169:V169,
                                ""),
                            ""))
                    ),
                    IF(
                        OR(IF(
                            ISNUMBER(M169:V169),
                            IF(
                                M$4:V$4=2,
                                M169:V169,
                                ""),
                            "")
                            =0),
                        0,
                        GEOMEAN(IF(
                            ISNUMBER(M169:V169),
                            IF(
                                M$4:V$4=2,
                                M169:V169,
                                ""),
                            "")))
                )
            )
        )
    )
)</f>
        <v>1</v>
      </c>
      <c r="I169" s="191" cm="1">
        <f t="array" ref="I169">IF(
    SUM(IF(
            ISNUMBER(
                IF(
                    $M$5:$V$5,
                    (M169:V169),
                    "")),
            1,
            0))
        =0,
    NA(),
    IF(
        Parameters!$D$15=1,
        IF(
            SUM(--(ISNUMBER(IF($M$5:$V$5=1,(M169:V169),""))))&gt;0,
            MAX(IF(
                ISNUMBER(M169:V169),
                IF(
                    M$5:V$5=1,
                    M169:V169,
                    ""),
                "")),
            MAX(IF(
                ISNUMBER(M169:V169),
                IF(
                    M$5:V$5=2,
                    M169:V169,
                    ""),
                ""))
        ),
        IF(
            Parameters!$D$16=1,
            IFERROR(
                AVERAGE(IF(
                    ISNUMBER(M169:V169),
                    IF(
                        M$5:V$5=1,
                        M169:V169,
                        ""),
                    "")),
                AVERAGE(IF(
                    ISNUMBER(M169:V169),
                    IF(
                        M$5:V$5=2,
                        M169:V169,
                        ""),
                    ""))
            ),
            IF(
                Parameters!$D$17=1,
                IFERROR(
                    IF(
                        OR(
                            IF(
                                ISNUMBER(M169:V169),
                                IF(
                                    M$5:V$5=1,
                                    M169:V169,
                                    ""),
                                "")
                            =0),
                        0,
                        GEOMEAN(IF(
                            ISNUMBER(M169:V169),
                            IF(
                                M$5:V$5=1,
                                M169:V169,
                                ""),
                            ""))
                    ),
                    IF(
                        OR(IF(
                            ISNUMBER(M169:V169),
                            IF(
                                M$5:V$5=2,
                                M169:V169,
                                ""),
                            "")
                            =0),
                        0,
                        GEOMEAN(IF(
                            ISNUMBER(M169:V169),
                            IF(
                                M$5:V$5=2,
                                M169:V169,
                                ""),
                            "")))
                )
            )
        )
    )
)</f>
        <v>0</v>
      </c>
      <c r="J169" s="242">
        <v>45765</v>
      </c>
      <c r="K169" s="242">
        <v>45719</v>
      </c>
      <c r="L169" s="91" t="s">
        <v>686</v>
      </c>
      <c r="M169" s="192">
        <v>1</v>
      </c>
      <c r="N169" s="192" t="s">
        <v>409</v>
      </c>
      <c r="O169" s="192">
        <v>0</v>
      </c>
      <c r="P169" s="192">
        <v>0</v>
      </c>
      <c r="Q169" s="192">
        <v>0</v>
      </c>
      <c r="R169" s="192" t="s">
        <v>409</v>
      </c>
      <c r="S169" s="192">
        <v>1.6</v>
      </c>
      <c r="T169" s="192" t="s">
        <v>409</v>
      </c>
      <c r="U169" s="192">
        <v>0</v>
      </c>
      <c r="V169" s="192" t="s">
        <v>409</v>
      </c>
      <c r="W169" s="192">
        <v>0</v>
      </c>
      <c r="X169" s="192" t="s">
        <v>409</v>
      </c>
      <c r="Y169" s="192"/>
      <c r="Z169" s="192"/>
      <c r="AA169" s="80"/>
      <c r="AB169" s="80"/>
      <c r="AC169" s="80"/>
    </row>
    <row r="170" spans="1:29" x14ac:dyDescent="0.2">
      <c r="A170" s="84">
        <v>163</v>
      </c>
      <c r="B170" s="84" t="str">
        <f ca="1"/>
        <v>French Polynesia</v>
      </c>
      <c r="C170" s="84" t="str">
        <f ca="1"/>
        <v>PYF</v>
      </c>
      <c r="D170" s="219" t="str">
        <f ca="1"/>
        <v>EAS           East Asia &amp; Pacific</v>
      </c>
      <c r="E170" s="219" t="str">
        <f ca="1"/>
        <v>NA</v>
      </c>
      <c r="F170" s="190" t="str">
        <f t="shared" ca="1" si="5"/>
        <v/>
      </c>
      <c r="G170" s="80">
        <f>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0</v>
      </c>
      <c r="H170" s="80" t="e" cm="1">
        <f t="array" ref="H170">IF(
    SUM(IF(
            ISNUMBER(
                IF(
                    $M$4:$V$4,
                    (M170:V170),
                    "")),
            1,
            0))
        =0,
    NA(),
    IF(
        Parameters!$D$15=1,
        IF(
            SUM(--(ISNUMBER(IF($M$4:$V$4=1,(M170:V170),""))))&gt;0,
            MAX(IF(
                ISNUMBER(M170:V170),
                IF(
                    M$4:V$4=1,
                    M170:V170,
                    ""),
                "")),
            MAX(IF(
                ISNUMBER(M170:V170),
                IF(
                    M$4:V$4=2,
                    M170:V170,
                    ""),
                ""))
        ),
        IF(
            Parameters!$D$16=1,
            IFERROR(
                AVERAGE(IF(
                    ISNUMBER(M170:V170),
                    IF(
                        M$4:V$4=1,
                        M170:V170,
                        ""),
                    "")),
                AVERAGE(IF(
                    ISNUMBER(M170:V170),
                    IF(
                        M$4:V$4=2,
                        M170:V170,
                        ""),
                    ""))
            ),
            IF(
                Parameters!$D$17=1,
                IFERROR(
                    IF(
                        OR(
                            IF(
                                ISNUMBER(M170:V170),
                                IF(
                                    M$4:V$4=1,
                                    M170:V170,
                                    ""),
                                "")
                            =0),
                        0,
                        GEOMEAN(IF(
                            ISNUMBER(M170:V170),
                            IF(
                                M$4:V$4=1,
                                M170:V170,
                                ""),
                            ""))
                    ),
                    IF(
                        OR(IF(
                            ISNUMBER(M170:V170),
                            IF(
                                M$4:V$4=2,
                                M170:V170,
                                ""),
                            "")
                            =0),
                        0,
                        GEOMEAN(IF(
                            ISNUMBER(M170:V170),
                            IF(
                                M$4:V$4=2,
                                M170:V170,
                                ""),
                            "")))
                )
            )
        )
    )
)</f>
        <v>#N/A</v>
      </c>
      <c r="I170" s="191" cm="1">
        <f t="array" ref="I170">IF(
    SUM(IF(
            ISNUMBER(
                IF(
                    $M$5:$V$5,
                    (M170:V170),
                    "")),
            1,
            0))
        =0,
    NA(),
    IF(
        Parameters!$D$15=1,
        IF(
            SUM(--(ISNUMBER(IF($M$5:$V$5=1,(M170:V170),""))))&gt;0,
            MAX(IF(
                ISNUMBER(M170:V170),
                IF(
                    M$5:V$5=1,
                    M170:V170,
                    ""),
                "")),
            MAX(IF(
                ISNUMBER(M170:V170),
                IF(
                    M$5:V$5=2,
                    M170:V170,
                    ""),
                ""))
        ),
        IF(
            Parameters!$D$16=1,
            IFERROR(
                AVERAGE(IF(
                    ISNUMBER(M170:V170),
                    IF(
                        M$5:V$5=1,
                        M170:V170,
                        ""),
                    "")),
                AVERAGE(IF(
                    ISNUMBER(M170:V170),
                    IF(
                        M$5:V$5=2,
                        M170:V170,
                        ""),
                    ""))
            ),
            IF(
                Parameters!$D$17=1,
                IFERROR(
                    IF(
                        OR(
                            IF(
                                ISNUMBER(M170:V170),
                                IF(
                                    M$5:V$5=1,
                                    M170:V170,
                                    ""),
                                "")
                            =0),
                        0,
                        GEOMEAN(IF(
                            ISNUMBER(M170:V170),
                            IF(
                                M$5:V$5=1,
                                M170:V170,
                                ""),
                            ""))
                    ),
                    IF(
                        OR(IF(
                            ISNUMBER(M170:V170),
                            IF(
                                M$5:V$5=2,
                                M170:V170,
                                ""),
                            "")
                            =0),
                        0,
                        GEOMEAN(IF(
                            ISNUMBER(M170:V170),
                            IF(
                                M$5:V$5=2,
                                M170:V170,
                                ""),
                            "")))
                )
            )
        )
    )
)</f>
        <v>0</v>
      </c>
      <c r="J170" s="242" t="s">
        <v>409</v>
      </c>
      <c r="K170" s="242">
        <v>45366</v>
      </c>
      <c r="L170" s="91" t="s">
        <v>687</v>
      </c>
      <c r="M170" s="192" t="s">
        <v>409</v>
      </c>
      <c r="N170" s="192" t="s">
        <v>409</v>
      </c>
      <c r="O170" s="192">
        <v>0</v>
      </c>
      <c r="P170" s="192">
        <v>0</v>
      </c>
      <c r="Q170" s="192">
        <v>0</v>
      </c>
      <c r="R170" s="192" t="s">
        <v>409</v>
      </c>
      <c r="S170" s="192" t="s">
        <v>409</v>
      </c>
      <c r="T170" s="192" t="s">
        <v>409</v>
      </c>
      <c r="U170" s="192">
        <v>0</v>
      </c>
      <c r="V170" s="192" t="s">
        <v>409</v>
      </c>
      <c r="W170" s="192">
        <v>0</v>
      </c>
      <c r="X170" s="192" t="s">
        <v>409</v>
      </c>
      <c r="Y170" s="192"/>
      <c r="Z170" s="192"/>
      <c r="AA170" s="80"/>
      <c r="AB170" s="80"/>
      <c r="AC170" s="80"/>
    </row>
    <row r="171" spans="1:29" x14ac:dyDescent="0.2">
      <c r="A171" s="84">
        <v>164</v>
      </c>
      <c r="B171" s="84" t="str">
        <f ca="1"/>
        <v>Qatar</v>
      </c>
      <c r="C171" s="84" t="str">
        <f ca="1"/>
        <v>QAT</v>
      </c>
      <c r="D171" s="219" t="str">
        <f ca="1"/>
        <v>MEA           Middle East &amp; North Africa</v>
      </c>
      <c r="E171" s="219" t="str">
        <f ca="1"/>
        <v>NA</v>
      </c>
      <c r="F171" s="190" t="str">
        <f t="shared" ca="1" si="5"/>
        <v/>
      </c>
      <c r="G171" s="80">
        <f>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0</v>
      </c>
      <c r="H171" s="80" cm="1">
        <f t="array" ref="H171">IF(
    SUM(IF(
            ISNUMBER(
                IF(
                    $M$4:$V$4,
                    (M171:V171),
                    "")),
            1,
            0))
        =0,
    NA(),
    IF(
        Parameters!$D$15=1,
        IF(
            SUM(--(ISNUMBER(IF($M$4:$V$4=1,(M171:V171),""))))&gt;0,
            MAX(IF(
                ISNUMBER(M171:V171),
                IF(
                    M$4:V$4=1,
                    M171:V171,
                    ""),
                "")),
            MAX(IF(
                ISNUMBER(M171:V171),
                IF(
                    M$4:V$4=2,
                    M171:V171,
                    ""),
                ""))
        ),
        IF(
            Parameters!$D$16=1,
            IFERROR(
                AVERAGE(IF(
                    ISNUMBER(M171:V171),
                    IF(
                        M$4:V$4=1,
                        M171:V171,
                        ""),
                    "")),
                AVERAGE(IF(
                    ISNUMBER(M171:V171),
                    IF(
                        M$4:V$4=2,
                        M171:V171,
                        ""),
                    ""))
            ),
            IF(
                Parameters!$D$17=1,
                IFERROR(
                    IF(
                        OR(
                            IF(
                                ISNUMBER(M171:V171),
                                IF(
                                    M$4:V$4=1,
                                    M171:V171,
                                    ""),
                                "")
                            =0),
                        0,
                        GEOMEAN(IF(
                            ISNUMBER(M171:V171),
                            IF(
                                M$4:V$4=1,
                                M171:V171,
                                ""),
                            ""))
                    ),
                    IF(
                        OR(IF(
                            ISNUMBER(M171:V171),
                            IF(
                                M$4:V$4=2,
                                M171:V171,
                                ""),
                            "")
                            =0),
                        0,
                        GEOMEAN(IF(
                            ISNUMBER(M171:V171),
                            IF(
                                M$4:V$4=2,
                                M171:V171,
                                ""),
                            "")))
                )
            )
        )
    )
)</f>
        <v>2</v>
      </c>
      <c r="I171" s="191" cm="1">
        <f t="array" ref="I171">IF(
    SUM(IF(
            ISNUMBER(
                IF(
                    $M$5:$V$5,
                    (M171:V171),
                    "")),
            1,
            0))
        =0,
    NA(),
    IF(
        Parameters!$D$15=1,
        IF(
            SUM(--(ISNUMBER(IF($M$5:$V$5=1,(M171:V171),""))))&gt;0,
            MAX(IF(
                ISNUMBER(M171:V171),
                IF(
                    M$5:V$5=1,
                    M171:V171,
                    ""),
                "")),
            MAX(IF(
                ISNUMBER(M171:V171),
                IF(
                    M$5:V$5=2,
                    M171:V171,
                    ""),
                ""))
        ),
        IF(
            Parameters!$D$16=1,
            IFERROR(
                AVERAGE(IF(
                    ISNUMBER(M171:V171),
                    IF(
                        M$5:V$5=1,
                        M171:V171,
                        ""),
                    "")),
                AVERAGE(IF(
                    ISNUMBER(M171:V171),
                    IF(
                        M$5:V$5=2,
                        M171:V171,
                        ""),
                    ""))
            ),
            IF(
                Parameters!$D$17=1,
                IFERROR(
                    IF(
                        OR(
                            IF(
                                ISNUMBER(M171:V171),
                                IF(
                                    M$5:V$5=1,
                                    M171:V171,
                                    ""),
                                "")
                            =0),
                        0,
                        GEOMEAN(IF(
                            ISNUMBER(M171:V171),
                            IF(
                                M$5:V$5=1,
                                M171:V171,
                                ""),
                            ""))
                    ),
                    IF(
                        OR(IF(
                            ISNUMBER(M171:V171),
                            IF(
                                M$5:V$5=2,
                                M171:V171,
                                ""),
                            "")
                            =0),
                        0,
                        GEOMEAN(IF(
                            ISNUMBER(M171:V171),
                            IF(
                                M$5:V$5=2,
                                M171:V171,
                                ""),
                            "")))
                )
            )
        )
    )
)</f>
        <v>0</v>
      </c>
      <c r="J171" s="242">
        <v>46281</v>
      </c>
      <c r="K171" s="242">
        <v>44620</v>
      </c>
      <c r="L171" s="91" t="s">
        <v>277</v>
      </c>
      <c r="M171" s="192">
        <v>2</v>
      </c>
      <c r="N171" s="192" t="s">
        <v>409</v>
      </c>
      <c r="O171" s="192">
        <v>0</v>
      </c>
      <c r="P171" s="192">
        <v>0</v>
      </c>
      <c r="Q171" s="192" t="s">
        <v>409</v>
      </c>
      <c r="R171" s="192" t="s">
        <v>409</v>
      </c>
      <c r="S171" s="192">
        <v>2.2000000000000002</v>
      </c>
      <c r="T171" s="192" t="s">
        <v>409</v>
      </c>
      <c r="U171" s="192">
        <v>0</v>
      </c>
      <c r="V171" s="192" t="s">
        <v>409</v>
      </c>
      <c r="W171" s="192" t="s">
        <v>409</v>
      </c>
      <c r="X171" s="192" t="s">
        <v>409</v>
      </c>
      <c r="Y171" s="192"/>
      <c r="Z171" s="192"/>
      <c r="AA171" s="80"/>
      <c r="AB171" s="80"/>
      <c r="AC171" s="80"/>
    </row>
    <row r="172" spans="1:29" x14ac:dyDescent="0.2">
      <c r="A172" s="84">
        <v>165</v>
      </c>
      <c r="B172" s="84" t="str">
        <f ca="1"/>
        <v>Romania</v>
      </c>
      <c r="C172" s="84" t="str">
        <f ca="1"/>
        <v>ROU</v>
      </c>
      <c r="D172" s="219" t="str">
        <f ca="1"/>
        <v>ECS           Europe &amp; Central Asia</v>
      </c>
      <c r="E172" s="219" t="str">
        <f ca="1"/>
        <v>IBRD</v>
      </c>
      <c r="F172" s="190" t="str">
        <f t="shared" ca="1" si="5"/>
        <v/>
      </c>
      <c r="G172" s="80">
        <f>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0</v>
      </c>
      <c r="H172" s="80" cm="1">
        <f t="array" ref="H172">IF(
    SUM(IF(
            ISNUMBER(
                IF(
                    $M$4:$V$4,
                    (M172:V172),
                    "")),
            1,
            0))
        =0,
    NA(),
    IF(
        Parameters!$D$15=1,
        IF(
            SUM(--(ISNUMBER(IF($M$4:$V$4=1,(M172:V172),""))))&gt;0,
            MAX(IF(
                ISNUMBER(M172:V172),
                IF(
                    M$4:V$4=1,
                    M172:V172,
                    ""),
                "")),
            MAX(IF(
                ISNUMBER(M172:V172),
                IF(
                    M$4:V$4=2,
                    M172:V172,
                    ""),
                ""))
        ),
        IF(
            Parameters!$D$16=1,
            IFERROR(
                AVERAGE(IF(
                    ISNUMBER(M172:V172),
                    IF(
                        M$4:V$4=1,
                        M172:V172,
                        ""),
                    "")),
                AVERAGE(IF(
                    ISNUMBER(M172:V172),
                    IF(
                        M$4:V$4=2,
                        M172:V172,
                        ""),
                    ""))
            ),
            IF(
                Parameters!$D$17=1,
                IFERROR(
                    IF(
                        OR(
                            IF(
                                ISNUMBER(M172:V172),
                                IF(
                                    M$4:V$4=1,
                                    M172:V172,
                                    ""),
                                "")
                            =0),
                        0,
                        GEOMEAN(IF(
                            ISNUMBER(M172:V172),
                            IF(
                                M$4:V$4=1,
                                M172:V172,
                                ""),
                            ""))
                    ),
                    IF(
                        OR(IF(
                            ISNUMBER(M172:V172),
                            IF(
                                M$4:V$4=2,
                                M172:V172,
                                ""),
                            "")
                            =0),
                        0,
                        GEOMEAN(IF(
                            ISNUMBER(M172:V172),
                            IF(
                                M$4:V$4=2,
                                M172:V172,
                                ""),
                            "")))
                )
            )
        )
    )
)</f>
        <v>4.1666666666666599</v>
      </c>
      <c r="I172" s="191" cm="1">
        <f t="array" ref="I172">IF(
    SUM(IF(
            ISNUMBER(
                IF(
                    $M$5:$V$5,
                    (M172:V172),
                    "")),
            1,
            0))
        =0,
    NA(),
    IF(
        Parameters!$D$15=1,
        IF(
            SUM(--(ISNUMBER(IF($M$5:$V$5=1,(M172:V172),""))))&gt;0,
            MAX(IF(
                ISNUMBER(M172:V172),
                IF(
                    M$5:V$5=1,
                    M172:V172,
                    ""),
                "")),
            MAX(IF(
                ISNUMBER(M172:V172),
                IF(
                    M$5:V$5=2,
                    M172:V172,
                    ""),
                ""))
        ),
        IF(
            Parameters!$D$16=1,
            IFERROR(
                AVERAGE(IF(
                    ISNUMBER(M172:V172),
                    IF(
                        M$5:V$5=1,
                        M172:V172,
                        ""),
                    "")),
                AVERAGE(IF(
                    ISNUMBER(M172:V172),
                    IF(
                        M$5:V$5=2,
                        M172:V172,
                        ""),
                    ""))
            ),
            IF(
                Parameters!$D$17=1,
                IFERROR(
                    IF(
                        OR(
                            IF(
                                ISNUMBER(M172:V172),
                                IF(
                                    M$5:V$5=1,
                                    M172:V172,
                                    ""),
                                "")
                            =0),
                        0,
                        GEOMEAN(IF(
                            ISNUMBER(M172:V172),
                            IF(
                                M$5:V$5=1,
                                M172:V172,
                                ""),
                            ""))
                    ),
                    IF(
                        OR(IF(
                            ISNUMBER(M172:V172),
                            IF(
                                M$5:V$5=2,
                                M172:V172,
                                ""),
                            "")
                            =0),
                        0,
                        GEOMEAN(IF(
                            ISNUMBER(M172:V172),
                            IF(
                                M$5:V$5=2,
                                M172:V172,
                                ""),
                            "")))
                )
            )
        )
    )
)</f>
        <v>0</v>
      </c>
      <c r="J172" s="242">
        <v>46281</v>
      </c>
      <c r="K172" s="242">
        <v>45731</v>
      </c>
      <c r="L172" s="91" t="s">
        <v>279</v>
      </c>
      <c r="M172" s="192">
        <v>4.1666666666666599</v>
      </c>
      <c r="N172" s="192" t="s">
        <v>409</v>
      </c>
      <c r="O172" s="192">
        <v>0</v>
      </c>
      <c r="P172" s="192">
        <v>0</v>
      </c>
      <c r="Q172" s="192">
        <v>0</v>
      </c>
      <c r="R172" s="192" t="s">
        <v>409</v>
      </c>
      <c r="S172" s="192">
        <v>3.5</v>
      </c>
      <c r="T172" s="192" t="s">
        <v>409</v>
      </c>
      <c r="U172" s="192">
        <v>0</v>
      </c>
      <c r="V172" s="192" t="s">
        <v>409</v>
      </c>
      <c r="W172" s="192">
        <v>0</v>
      </c>
      <c r="X172" s="192" t="s">
        <v>409</v>
      </c>
      <c r="Y172" s="192"/>
      <c r="Z172" s="192"/>
      <c r="AA172" s="80"/>
      <c r="AB172" s="80"/>
      <c r="AC172" s="80"/>
    </row>
    <row r="173" spans="1:29" x14ac:dyDescent="0.2">
      <c r="A173" s="84">
        <v>166</v>
      </c>
      <c r="B173" s="84" t="str">
        <f ca="1"/>
        <v>Russian Federation</v>
      </c>
      <c r="C173" s="84" t="str">
        <f ca="1"/>
        <v>RUS</v>
      </c>
      <c r="D173" s="219" t="str">
        <f ca="1"/>
        <v>ECS           Europe &amp; Central Asia</v>
      </c>
      <c r="E173" s="219" t="str">
        <f ca="1"/>
        <v>IBRD</v>
      </c>
      <c r="F173" s="190" t="str">
        <f t="shared" ca="1" si="5"/>
        <v/>
      </c>
      <c r="G173" s="80">
        <f>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0</v>
      </c>
      <c r="H173" s="80" cm="1">
        <f t="array" ref="H173">IF(
    SUM(IF(
            ISNUMBER(
                IF(
                    $M$4:$V$4,
                    (M173:V173),
                    "")),
            1,
            0))
        =0,
    NA(),
    IF(
        Parameters!$D$15=1,
        IF(
            SUM(--(ISNUMBER(IF($M$4:$V$4=1,(M173:V173),""))))&gt;0,
            MAX(IF(
                ISNUMBER(M173:V173),
                IF(
                    M$4:V$4=1,
                    M173:V173,
                    ""),
                "")),
            MAX(IF(
                ISNUMBER(M173:V173),
                IF(
                    M$4:V$4=2,
                    M173:V173,
                    ""),
                ""))
        ),
        IF(
            Parameters!$D$16=1,
            IFERROR(
                AVERAGE(IF(
                    ISNUMBER(M173:V173),
                    IF(
                        M$4:V$4=1,
                        M173:V173,
                        ""),
                    "")),
                AVERAGE(IF(
                    ISNUMBER(M173:V173),
                    IF(
                        M$4:V$4=2,
                        M173:V173,
                        ""),
                    ""))
            ),
            IF(
                Parameters!$D$17=1,
                IFERROR(
                    IF(
                        OR(
                            IF(
                                ISNUMBER(M173:V173),
                                IF(
                                    M$4:V$4=1,
                                    M173:V173,
                                    ""),
                                "")
                            =0),
                        0,
                        GEOMEAN(IF(
                            ISNUMBER(M173:V173),
                            IF(
                                M$4:V$4=1,
                                M173:V173,
                                ""),
                            ""))
                    ),
                    IF(
                        OR(IF(
                            ISNUMBER(M173:V173),
                            IF(
                                M$4:V$4=2,
                                M173:V173,
                                ""),
                            "")
                            =0),
                        0,
                        GEOMEAN(IF(
                            ISNUMBER(M173:V173),
                            IF(
                                M$4:V$4=2,
                                M173:V173,
                                ""),
                            "")))
                )
            )
        )
    )
)</f>
        <v>6.8333333333333304</v>
      </c>
      <c r="I173" s="191" cm="1">
        <f t="array" ref="I173">IF(
    SUM(IF(
            ISNUMBER(
                IF(
                    $M$5:$V$5,
                    (M173:V173),
                    "")),
            1,
            0))
        =0,
    NA(),
    IF(
        Parameters!$D$15=1,
        IF(
            SUM(--(ISNUMBER(IF($M$5:$V$5=1,(M173:V173),""))))&gt;0,
            MAX(IF(
                ISNUMBER(M173:V173),
                IF(
                    M$5:V$5=1,
                    M173:V173,
                    ""),
                "")),
            MAX(IF(
                ISNUMBER(M173:V173),
                IF(
                    M$5:V$5=2,
                    M173:V173,
                    ""),
                ""))
        ),
        IF(
            Parameters!$D$16=1,
            IFERROR(
                AVERAGE(IF(
                    ISNUMBER(M173:V173),
                    IF(
                        M$5:V$5=1,
                        M173:V173,
                        ""),
                    "")),
                AVERAGE(IF(
                    ISNUMBER(M173:V173),
                    IF(
                        M$5:V$5=2,
                        M173:V173,
                        ""),
                    ""))
            ),
            IF(
                Parameters!$D$17=1,
                IFERROR(
                    IF(
                        OR(
                            IF(
                                ISNUMBER(M173:V173),
                                IF(
                                    M$5:V$5=1,
                                    M173:V173,
                                    ""),
                                "")
                            =0),
                        0,
                        GEOMEAN(IF(
                            ISNUMBER(M173:V173),
                            IF(
                                M$5:V$5=1,
                                M173:V173,
                                ""),
                            ""))
                    ),
                    IF(
                        OR(IF(
                            ISNUMBER(M173:V173),
                            IF(
                                M$5:V$5=2,
                                M173:V173,
                                ""),
                            "")
                            =0),
                        0,
                        GEOMEAN(IF(
                            ISNUMBER(M173:V173),
                            IF(
                                M$5:V$5=2,
                                M173:V173,
                                ""),
                            "")))
                )
            )
        )
    )
)</f>
        <v>0</v>
      </c>
      <c r="J173" s="242">
        <v>46281</v>
      </c>
      <c r="K173" s="242">
        <v>45488</v>
      </c>
      <c r="L173" s="91" t="s">
        <v>281</v>
      </c>
      <c r="M173" s="192">
        <v>6.8333333333333304</v>
      </c>
      <c r="N173" s="192" t="s">
        <v>409</v>
      </c>
      <c r="O173" s="192">
        <v>0</v>
      </c>
      <c r="P173" s="192">
        <v>0</v>
      </c>
      <c r="Q173" s="192">
        <v>0</v>
      </c>
      <c r="R173" s="192" t="s">
        <v>409</v>
      </c>
      <c r="S173" s="192">
        <v>5.0999999999999996</v>
      </c>
      <c r="T173" s="192" t="s">
        <v>409</v>
      </c>
      <c r="U173" s="192">
        <v>0</v>
      </c>
      <c r="V173" s="192" t="s">
        <v>409</v>
      </c>
      <c r="W173" s="192">
        <v>0</v>
      </c>
      <c r="X173" s="192" t="s">
        <v>409</v>
      </c>
      <c r="Y173" s="192"/>
      <c r="Z173" s="192"/>
      <c r="AA173" s="80"/>
      <c r="AB173" s="80"/>
      <c r="AC173" s="80"/>
    </row>
    <row r="174" spans="1:29" x14ac:dyDescent="0.2">
      <c r="A174" s="84">
        <v>167</v>
      </c>
      <c r="B174" s="84" t="str">
        <f ca="1"/>
        <v>Rwanda</v>
      </c>
      <c r="C174" s="84" t="str">
        <f ca="1"/>
        <v>RWA</v>
      </c>
      <c r="D174" s="219" t="str">
        <f ca="1"/>
        <v>SSF           Sub-Saharan Africa</v>
      </c>
      <c r="E174" s="219" t="str">
        <f ca="1"/>
        <v>IDA</v>
      </c>
      <c r="F174" s="190" t="str">
        <f t="shared" ca="1" si="5"/>
        <v/>
      </c>
      <c r="G174" s="80">
        <f>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0</v>
      </c>
      <c r="H174" s="80" cm="1">
        <f t="array" ref="H174">IF(
    SUM(IF(
            ISNUMBER(
                IF(
                    $M$4:$V$4,
                    (M174:V174),
                    "")),
            1,
            0))
        =0,
    NA(),
    IF(
        Parameters!$D$15=1,
        IF(
            SUM(--(ISNUMBER(IF($M$4:$V$4=1,(M174:V174),""))))&gt;0,
            MAX(IF(
                ISNUMBER(M174:V174),
                IF(
                    M$4:V$4=1,
                    M174:V174,
                    ""),
                "")),
            MAX(IF(
                ISNUMBER(M174:V174),
                IF(
                    M$4:V$4=2,
                    M174:V174,
                    ""),
                ""))
        ),
        IF(
            Parameters!$D$16=1,
            IFERROR(
                AVERAGE(IF(
                    ISNUMBER(M174:V174),
                    IF(
                        M$4:V$4=1,
                        M174:V174,
                        ""),
                    "")),
                AVERAGE(IF(
                    ISNUMBER(M174:V174),
                    IF(
                        M$4:V$4=2,
                        M174:V174,
                        ""),
                    ""))
            ),
            IF(
                Parameters!$D$17=1,
                IFERROR(
                    IF(
                        OR(
                            IF(
                                ISNUMBER(M174:V174),
                                IF(
                                    M$4:V$4=1,
                                    M174:V174,
                                    ""),
                                "")
                            =0),
                        0,
                        GEOMEAN(IF(
                            ISNUMBER(M174:V174),
                            IF(
                                M$4:V$4=1,
                                M174:V174,
                                ""),
                            ""))
                    ),
                    IF(
                        OR(IF(
                            ISNUMBER(M174:V174),
                            IF(
                                M$4:V$4=2,
                                M174:V174,
                                ""),
                            "")
                            =0),
                        0,
                        GEOMEAN(IF(
                            ISNUMBER(M174:V174),
                            IF(
                                M$4:V$4=2,
                                M174:V174,
                                ""),
                            "")))
                )
            )
        )
    )
)</f>
        <v>2.9999999999999898</v>
      </c>
      <c r="I174" s="191" cm="1">
        <f t="array" ref="I174">IF(
    SUM(IF(
            ISNUMBER(
                IF(
                    $M$5:$V$5,
                    (M174:V174),
                    "")),
            1,
            0))
        =0,
    NA(),
    IF(
        Parameters!$D$15=1,
        IF(
            SUM(--(ISNUMBER(IF($M$5:$V$5=1,(M174:V174),""))))&gt;0,
            MAX(IF(
                ISNUMBER(M174:V174),
                IF(
                    M$5:V$5=1,
                    M174:V174,
                    ""),
                "")),
            MAX(IF(
                ISNUMBER(M174:V174),
                IF(
                    M$5:V$5=2,
                    M174:V174,
                    ""),
                ""))
        ),
        IF(
            Parameters!$D$16=1,
            IFERROR(
                AVERAGE(IF(
                    ISNUMBER(M174:V174),
                    IF(
                        M$5:V$5=1,
                        M174:V174,
                        ""),
                    "")),
                AVERAGE(IF(
                    ISNUMBER(M174:V174),
                    IF(
                        M$5:V$5=2,
                        M174:V174,
                        ""),
                    ""))
            ),
            IF(
                Parameters!$D$17=1,
                IFERROR(
                    IF(
                        OR(
                            IF(
                                ISNUMBER(M174:V174),
                                IF(
                                    M$5:V$5=1,
                                    M174:V174,
                                    ""),
                                "")
                            =0),
                        0,
                        GEOMEAN(IF(
                            ISNUMBER(M174:V174),
                            IF(
                                M$5:V$5=1,
                                M174:V174,
                                ""),
                            ""))
                    ),
                    IF(
                        OR(IF(
                            ISNUMBER(M174:V174),
                            IF(
                                M$5:V$5=2,
                                M174:V174,
                                ""),
                            "")
                            =0),
                        0,
                        GEOMEAN(IF(
                            ISNUMBER(M174:V174),
                            IF(
                                M$5:V$5=2,
                                M174:V174,
                                ""),
                            "")))
                )
            )
        )
    )
)</f>
        <v>0</v>
      </c>
      <c r="J174" s="242">
        <v>45190</v>
      </c>
      <c r="K174" s="242">
        <v>45580</v>
      </c>
      <c r="L174" s="91" t="s">
        <v>283</v>
      </c>
      <c r="M174" s="192">
        <v>2.9999999999999898</v>
      </c>
      <c r="N174" s="192" t="s">
        <v>409</v>
      </c>
      <c r="O174" s="192">
        <v>0</v>
      </c>
      <c r="P174" s="192">
        <v>0</v>
      </c>
      <c r="Q174" s="192">
        <v>0</v>
      </c>
      <c r="R174" s="192" t="s">
        <v>409</v>
      </c>
      <c r="S174" s="192">
        <v>2.8</v>
      </c>
      <c r="T174" s="192" t="s">
        <v>409</v>
      </c>
      <c r="U174" s="192">
        <v>0</v>
      </c>
      <c r="V174" s="192" t="s">
        <v>409</v>
      </c>
      <c r="W174" s="192">
        <v>0</v>
      </c>
      <c r="X174" s="192" t="s">
        <v>409</v>
      </c>
      <c r="Y174" s="192"/>
      <c r="Z174" s="192"/>
      <c r="AA174" s="80"/>
      <c r="AB174" s="80"/>
      <c r="AC174" s="80"/>
    </row>
    <row r="175" spans="1:29" x14ac:dyDescent="0.2">
      <c r="A175" s="84">
        <v>168</v>
      </c>
      <c r="B175" s="84" t="str">
        <f ca="1"/>
        <v>Saudi Arabia</v>
      </c>
      <c r="C175" s="84" t="str">
        <f ca="1"/>
        <v>SAU</v>
      </c>
      <c r="D175" s="219" t="str">
        <f ca="1"/>
        <v>MEA           Middle East &amp; North Africa</v>
      </c>
      <c r="E175" s="219" t="str">
        <f ca="1"/>
        <v>NA</v>
      </c>
      <c r="F175" s="190" t="str">
        <f t="shared" ca="1" si="5"/>
        <v/>
      </c>
      <c r="G175" s="80">
        <f>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0</v>
      </c>
      <c r="H175" s="80" cm="1">
        <f t="array" ref="H175">IF(
    SUM(IF(
            ISNUMBER(
                IF(
                    $M$4:$V$4,
                    (M175:V175),
                    "")),
            1,
            0))
        =0,
    NA(),
    IF(
        Parameters!$D$15=1,
        IF(
            SUM(--(ISNUMBER(IF($M$4:$V$4=1,(M175:V175),""))))&gt;0,
            MAX(IF(
                ISNUMBER(M175:V175),
                IF(
                    M$4:V$4=1,
                    M175:V175,
                    ""),
                "")),
            MAX(IF(
                ISNUMBER(M175:V175),
                IF(
                    M$4:V$4=2,
                    M175:V175,
                    ""),
                ""))
        ),
        IF(
            Parameters!$D$16=1,
            IFERROR(
                AVERAGE(IF(
                    ISNUMBER(M175:V175),
                    IF(
                        M$4:V$4=1,
                        M175:V175,
                        ""),
                    "")),
                AVERAGE(IF(
                    ISNUMBER(M175:V175),
                    IF(
                        M$4:V$4=2,
                        M175:V175,
                        ""),
                    ""))
            ),
            IF(
                Parameters!$D$17=1,
                IFERROR(
                    IF(
                        OR(
                            IF(
                                ISNUMBER(M175:V175),
                                IF(
                                    M$4:V$4=1,
                                    M175:V175,
                                    ""),
                                "")
                            =0),
                        0,
                        GEOMEAN(IF(
                            ISNUMBER(M175:V175),
                            IF(
                                M$4:V$4=1,
                                M175:V175,
                                ""),
                            ""))
                    ),
                    IF(
                        OR(IF(
                            ISNUMBER(M175:V175),
                            IF(
                                M$4:V$4=2,
                                M175:V175,
                                ""),
                            "")
                            =0),
                        0,
                        GEOMEAN(IF(
                            ISNUMBER(M175:V175),
                            IF(
                                M$4:V$4=2,
                                M175:V175,
                                ""),
                            "")))
                )
            )
        )
    )
)</f>
        <v>4.1666666666666599</v>
      </c>
      <c r="I175" s="191" cm="1">
        <f t="array" ref="I175">IF(
    SUM(IF(
            ISNUMBER(
                IF(
                    $M$5:$V$5,
                    (M175:V175),
                    "")),
            1,
            0))
        =0,
    NA(),
    IF(
        Parameters!$D$15=1,
        IF(
            SUM(--(ISNUMBER(IF($M$5:$V$5=1,(M175:V175),""))))&gt;0,
            MAX(IF(
                ISNUMBER(M175:V175),
                IF(
                    M$5:V$5=1,
                    M175:V175,
                    ""),
                "")),
            MAX(IF(
                ISNUMBER(M175:V175),
                IF(
                    M$5:V$5=2,
                    M175:V175,
                    ""),
                ""))
        ),
        IF(
            Parameters!$D$16=1,
            IFERROR(
                AVERAGE(IF(
                    ISNUMBER(M175:V175),
                    IF(
                        M$5:V$5=1,
                        M175:V175,
                        ""),
                    "")),
                AVERAGE(IF(
                    ISNUMBER(M175:V175),
                    IF(
                        M$5:V$5=2,
                        M175:V175,
                        ""),
                    ""))
            ),
            IF(
                Parameters!$D$17=1,
                IFERROR(
                    IF(
                        OR(
                            IF(
                                ISNUMBER(M175:V175),
                                IF(
                                    M$5:V$5=1,
                                    M175:V175,
                                    ""),
                                "")
                            =0),
                        0,
                        GEOMEAN(IF(
                            ISNUMBER(M175:V175),
                            IF(
                                M$5:V$5=1,
                                M175:V175,
                                ""),
                            ""))
                    ),
                    IF(
                        OR(IF(
                            ISNUMBER(M175:V175),
                            IF(
                                M$5:V$5=2,
                                M175:V175,
                                ""),
                            "")
                            =0),
                        0,
                        GEOMEAN(IF(
                            ISNUMBER(M175:V175),
                            IF(
                                M$5:V$5=2,
                                M175:V175,
                                ""),
                            "")))
                )
            )
        )
    )
)</f>
        <v>0</v>
      </c>
      <c r="J175" s="242">
        <v>45765</v>
      </c>
      <c r="K175" s="242">
        <v>45855</v>
      </c>
      <c r="L175" s="91" t="s">
        <v>285</v>
      </c>
      <c r="M175" s="192">
        <v>4.1666666666666599</v>
      </c>
      <c r="N175" s="192" t="s">
        <v>409</v>
      </c>
      <c r="O175" s="192">
        <v>0</v>
      </c>
      <c r="P175" s="192">
        <v>0</v>
      </c>
      <c r="Q175" s="192">
        <v>0</v>
      </c>
      <c r="R175" s="192" t="s">
        <v>409</v>
      </c>
      <c r="S175" s="192">
        <v>3.5</v>
      </c>
      <c r="T175" s="192" t="s">
        <v>409</v>
      </c>
      <c r="U175" s="192">
        <v>0</v>
      </c>
      <c r="V175" s="192" t="s">
        <v>409</v>
      </c>
      <c r="W175" s="192">
        <v>0</v>
      </c>
      <c r="X175" s="192" t="s">
        <v>409</v>
      </c>
      <c r="Y175" s="192"/>
      <c r="Z175" s="192"/>
      <c r="AA175" s="80"/>
      <c r="AB175" s="80"/>
      <c r="AC175" s="80"/>
    </row>
    <row r="176" spans="1:29" x14ac:dyDescent="0.2">
      <c r="A176" s="84">
        <v>169</v>
      </c>
      <c r="B176" s="84" t="str">
        <f ca="1"/>
        <v>Sudan</v>
      </c>
      <c r="C176" s="84" t="str">
        <f ca="1"/>
        <v>SDN</v>
      </c>
      <c r="D176" s="219" t="str">
        <f ca="1"/>
        <v>SSF           Sub-Saharan Africa</v>
      </c>
      <c r="E176" s="219" t="str">
        <f ca="1"/>
        <v>IDA</v>
      </c>
      <c r="F176" s="190" t="str">
        <f t="shared" ca="1" si="5"/>
        <v/>
      </c>
      <c r="G176" s="80">
        <f>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0</v>
      </c>
      <c r="H176" s="80" cm="1">
        <f t="array" ref="H176">IF(
    SUM(IF(
            ISNUMBER(
                IF(
                    $M$4:$V$4,
                    (M176:V176),
                    "")),
            1,
            0))
        =0,
    NA(),
    IF(
        Parameters!$D$15=1,
        IF(
            SUM(--(ISNUMBER(IF($M$4:$V$4=1,(M176:V176),""))))&gt;0,
            MAX(IF(
                ISNUMBER(M176:V176),
                IF(
                    M$4:V$4=1,
                    M176:V176,
                    ""),
                "")),
            MAX(IF(
                ISNUMBER(M176:V176),
                IF(
                    M$4:V$4=2,
                    M176:V176,
                    ""),
                ""))
        ),
        IF(
            Parameters!$D$16=1,
            IFERROR(
                AVERAGE(IF(
                    ISNUMBER(M176:V176),
                    IF(
                        M$4:V$4=1,
                        M176:V176,
                        ""),
                    "")),
                AVERAGE(IF(
                    ISNUMBER(M176:V176),
                    IF(
                        M$4:V$4=2,
                        M176:V176,
                        ""),
                    ""))
            ),
            IF(
                Parameters!$D$17=1,
                IFERROR(
                    IF(
                        OR(
                            IF(
                                ISNUMBER(M176:V176),
                                IF(
                                    M$4:V$4=1,
                                    M176:V176,
                                    ""),
                                "")
                            =0),
                        0,
                        GEOMEAN(IF(
                            ISNUMBER(M176:V176),
                            IF(
                                M$4:V$4=1,
                                M176:V176,
                                ""),
                            ""))
                    ),
                    IF(
                        OR(IF(
                            ISNUMBER(M176:V176),
                            IF(
                                M$4:V$4=2,
                                M176:V176,
                                ""),
                            "")
                            =0),
                        0,
                        GEOMEAN(IF(
                            ISNUMBER(M176:V176),
                            IF(
                                M$4:V$4=2,
                                M176:V176,
                                ""),
                            "")))
                )
            )
        )
    )
)</f>
        <v>5</v>
      </c>
      <c r="I176" s="191" cm="1">
        <f t="array" ref="I176">IF(
    SUM(IF(
            ISNUMBER(
                IF(
                    $M$5:$V$5,
                    (M176:V176),
                    "")),
            1,
            0))
        =0,
    NA(),
    IF(
        Parameters!$D$15=1,
        IF(
            SUM(--(ISNUMBER(IF($M$5:$V$5=1,(M176:V176),""))))&gt;0,
            MAX(IF(
                ISNUMBER(M176:V176),
                IF(
                    M$5:V$5=1,
                    M176:V176,
                    ""),
                "")),
            MAX(IF(
                ISNUMBER(M176:V176),
                IF(
                    M$5:V$5=2,
                    M176:V176,
                    ""),
                ""))
        ),
        IF(
            Parameters!$D$16=1,
            IFERROR(
                AVERAGE(IF(
                    ISNUMBER(M176:V176),
                    IF(
                        M$5:V$5=1,
                        M176:V176,
                        ""),
                    "")),
                AVERAGE(IF(
                    ISNUMBER(M176:V176),
                    IF(
                        M$5:V$5=2,
                        M176:V176,
                        ""),
                    ""))
            ),
            IF(
                Parameters!$D$17=1,
                IFERROR(
                    IF(
                        OR(
                            IF(
                                ISNUMBER(M176:V176),
                                IF(
                                    M$5:V$5=1,
                                    M176:V176,
                                    ""),
                                "")
                            =0),
                        0,
                        GEOMEAN(IF(
                            ISNUMBER(M176:V176),
                            IF(
                                M$5:V$5=1,
                                M176:V176,
                                ""),
                            ""))
                    ),
                    IF(
                        OR(IF(
                            ISNUMBER(M176:V176),
                            IF(
                                M$5:V$5=2,
                                M176:V176,
                                ""),
                            "")
                            =0),
                        0,
                        GEOMEAN(IF(
                            ISNUMBER(M176:V176),
                            IF(
                                M$5:V$5=2,
                                M176:V176,
                                ""),
                            "")))
                )
            )
        )
    )
)</f>
        <v>0</v>
      </c>
      <c r="J176" s="242">
        <v>46281</v>
      </c>
      <c r="K176" s="242">
        <v>45855</v>
      </c>
      <c r="L176" s="91" t="s">
        <v>287</v>
      </c>
      <c r="M176" s="192">
        <v>5</v>
      </c>
      <c r="N176" s="192" t="s">
        <v>409</v>
      </c>
      <c r="O176" s="192">
        <v>0</v>
      </c>
      <c r="P176" s="192">
        <v>0</v>
      </c>
      <c r="Q176" s="192">
        <v>0</v>
      </c>
      <c r="R176" s="192" t="s">
        <v>409</v>
      </c>
      <c r="S176" s="192">
        <v>4</v>
      </c>
      <c r="T176" s="192" t="s">
        <v>409</v>
      </c>
      <c r="U176" s="192">
        <v>0</v>
      </c>
      <c r="V176" s="192" t="s">
        <v>409</v>
      </c>
      <c r="W176" s="192">
        <v>0</v>
      </c>
      <c r="X176" s="192" t="s">
        <v>409</v>
      </c>
      <c r="Y176" s="192"/>
      <c r="Z176" s="192"/>
      <c r="AA176" s="80"/>
      <c r="AB176" s="80"/>
      <c r="AC176" s="80"/>
    </row>
    <row r="177" spans="1:29" x14ac:dyDescent="0.2">
      <c r="A177" s="84">
        <v>170</v>
      </c>
      <c r="B177" s="84" t="str">
        <f ca="1"/>
        <v>Senegal</v>
      </c>
      <c r="C177" s="84" t="str">
        <f ca="1"/>
        <v>SEN</v>
      </c>
      <c r="D177" s="219" t="str">
        <f ca="1"/>
        <v>SSF           Sub-Saharan Africa</v>
      </c>
      <c r="E177" s="219" t="str">
        <f ca="1"/>
        <v>IDA</v>
      </c>
      <c r="F177" s="190" t="str">
        <f t="shared" ca="1" si="5"/>
        <v/>
      </c>
      <c r="G177" s="80">
        <f>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0</v>
      </c>
      <c r="H177" s="80" cm="1">
        <f t="array" ref="H177">IF(
    SUM(IF(
            ISNUMBER(
                IF(
                    $M$4:$V$4,
                    (M177:V177),
                    "")),
            1,
            0))
        =0,
    NA(),
    IF(
        Parameters!$D$15=1,
        IF(
            SUM(--(ISNUMBER(IF($M$4:$V$4=1,(M177:V177),""))))&gt;0,
            MAX(IF(
                ISNUMBER(M177:V177),
                IF(
                    M$4:V$4=1,
                    M177:V177,
                    ""),
                "")),
            MAX(IF(
                ISNUMBER(M177:V177),
                IF(
                    M$4:V$4=2,
                    M177:V177,
                    ""),
                ""))
        ),
        IF(
            Parameters!$D$16=1,
            IFERROR(
                AVERAGE(IF(
                    ISNUMBER(M177:V177),
                    IF(
                        M$4:V$4=1,
                        M177:V177,
                        ""),
                    "")),
                AVERAGE(IF(
                    ISNUMBER(M177:V177),
                    IF(
                        M$4:V$4=2,
                        M177:V177,
                        ""),
                    ""))
            ),
            IF(
                Parameters!$D$17=1,
                IFERROR(
                    IF(
                        OR(
                            IF(
                                ISNUMBER(M177:V177),
                                IF(
                                    M$4:V$4=1,
                                    M177:V177,
                                    ""),
                                "")
                            =0),
                        0,
                        GEOMEAN(IF(
                            ISNUMBER(M177:V177),
                            IF(
                                M$4:V$4=1,
                                M177:V177,
                                ""),
                            ""))
                    ),
                    IF(
                        OR(IF(
                            ISNUMBER(M177:V177),
                            IF(
                                M$4:V$4=2,
                                M177:V177,
                                ""),
                            "")
                            =0),
                        0,
                        GEOMEAN(IF(
                            ISNUMBER(M177:V177),
                            IF(
                                M$4:V$4=2,
                                M177:V177,
                                ""),
                            "")))
                )
            )
        )
    )
)</f>
        <v>5.8333333333333304</v>
      </c>
      <c r="I177" s="191" cm="1">
        <f t="array" ref="I177">IF(
    SUM(IF(
            ISNUMBER(
                IF(
                    $M$5:$V$5,
                    (M177:V177),
                    "")),
            1,
            0))
        =0,
    NA(),
    IF(
        Parameters!$D$15=1,
        IF(
            SUM(--(ISNUMBER(IF($M$5:$V$5=1,(M177:V177),""))))&gt;0,
            MAX(IF(
                ISNUMBER(M177:V177),
                IF(
                    M$5:V$5=1,
                    M177:V177,
                    ""),
                "")),
            MAX(IF(
                ISNUMBER(M177:V177),
                IF(
                    M$5:V$5=2,
                    M177:V177,
                    ""),
                ""))
        ),
        IF(
            Parameters!$D$16=1,
            IFERROR(
                AVERAGE(IF(
                    ISNUMBER(M177:V177),
                    IF(
                        M$5:V$5=1,
                        M177:V177,
                        ""),
                    "")),
                AVERAGE(IF(
                    ISNUMBER(M177:V177),
                    IF(
                        M$5:V$5=2,
                        M177:V177,
                        ""),
                    ""))
            ),
            IF(
                Parameters!$D$17=1,
                IFERROR(
                    IF(
                        OR(
                            IF(
                                ISNUMBER(M177:V177),
                                IF(
                                    M$5:V$5=1,
                                    M177:V177,
                                    ""),
                                "")
                            =0),
                        0,
                        GEOMEAN(IF(
                            ISNUMBER(M177:V177),
                            IF(
                                M$5:V$5=1,
                                M177:V177,
                                ""),
                            ""))
                    ),
                    IF(
                        OR(IF(
                            ISNUMBER(M177:V177),
                            IF(
                                M$5:V$5=2,
                                M177:V177,
                                ""),
                            "")
                            =0),
                        0,
                        GEOMEAN(IF(
                            ISNUMBER(M177:V177),
                            IF(
                                M$5:V$5=2,
                                M177:V177,
                                ""),
                            "")))
                )
            )
        )
    )
)</f>
        <v>0</v>
      </c>
      <c r="J177" s="242">
        <v>46281</v>
      </c>
      <c r="K177" s="242">
        <v>46281</v>
      </c>
      <c r="L177" s="91" t="s">
        <v>289</v>
      </c>
      <c r="M177" s="192">
        <v>5.8333333333333304</v>
      </c>
      <c r="N177" s="192" t="s">
        <v>409</v>
      </c>
      <c r="O177" s="192">
        <v>0</v>
      </c>
      <c r="P177" s="192">
        <v>0</v>
      </c>
      <c r="Q177" s="192">
        <v>0</v>
      </c>
      <c r="R177" s="192" t="s">
        <v>409</v>
      </c>
      <c r="S177" s="192">
        <v>4.5</v>
      </c>
      <c r="T177" s="192" t="s">
        <v>409</v>
      </c>
      <c r="U177" s="192">
        <v>0</v>
      </c>
      <c r="V177" s="192" t="s">
        <v>409</v>
      </c>
      <c r="W177" s="192">
        <v>0</v>
      </c>
      <c r="X177" s="192" t="s">
        <v>409</v>
      </c>
      <c r="Y177" s="192"/>
      <c r="Z177" s="192"/>
      <c r="AA177" s="80"/>
      <c r="AB177" s="80"/>
      <c r="AC177" s="80"/>
    </row>
    <row r="178" spans="1:29" x14ac:dyDescent="0.2">
      <c r="A178" s="84">
        <v>171</v>
      </c>
      <c r="B178" s="84" t="str">
        <f ca="1"/>
        <v>Singapore</v>
      </c>
      <c r="C178" s="84" t="str">
        <f ca="1"/>
        <v>SGP</v>
      </c>
      <c r="D178" s="219" t="str">
        <f ca="1"/>
        <v>EAS           East Asia &amp; Pacific</v>
      </c>
      <c r="E178" s="219" t="str">
        <f ca="1"/>
        <v>NA</v>
      </c>
      <c r="F178" s="190" t="str">
        <f t="shared" ca="1" si="5"/>
        <v/>
      </c>
      <c r="G178" s="80">
        <f>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0</v>
      </c>
      <c r="H178" s="80" cm="1">
        <f t="array" ref="H178">IF(
    SUM(IF(
            ISNUMBER(
                IF(
                    $M$4:$V$4,
                    (M178:V178),
                    "")),
            1,
            0))
        =0,
    NA(),
    IF(
        Parameters!$D$15=1,
        IF(
            SUM(--(ISNUMBER(IF($M$4:$V$4=1,(M178:V178),""))))&gt;0,
            MAX(IF(
                ISNUMBER(M178:V178),
                IF(
                    M$4:V$4=1,
                    M178:V178,
                    ""),
                "")),
            MAX(IF(
                ISNUMBER(M178:V178),
                IF(
                    M$4:V$4=2,
                    M178:V178,
                    ""),
                ""))
        ),
        IF(
            Parameters!$D$16=1,
            IFERROR(
                AVERAGE(IF(
                    ISNUMBER(M178:V178),
                    IF(
                        M$4:V$4=1,
                        M178:V178,
                        ""),
                    "")),
                AVERAGE(IF(
                    ISNUMBER(M178:V178),
                    IF(
                        M$4:V$4=2,
                        M178:V178,
                        ""),
                    ""))
            ),
            IF(
                Parameters!$D$17=1,
                IFERROR(
                    IF(
                        OR(
                            IF(
                                ISNUMBER(M178:V178),
                                IF(
                                    M$4:V$4=1,
                                    M178:V178,
                                    ""),
                                "")
                            =0),
                        0,
                        GEOMEAN(IF(
                            ISNUMBER(M178:V178),
                            IF(
                                M$4:V$4=1,
                                M178:V178,
                                ""),
                            ""))
                    ),
                    IF(
                        OR(IF(
                            ISNUMBER(M178:V178),
                            IF(
                                M$4:V$4=2,
                                M178:V178,
                                ""),
                            "")
                            =0),
                        0,
                        GEOMEAN(IF(
                            ISNUMBER(M178:V178),
                            IF(
                                M$4:V$4=2,
                                M178:V178,
                                ""),
                            "")))
                )
            )
        )
    )
)</f>
        <v>0.16666666666666599</v>
      </c>
      <c r="I178" s="191" cm="1">
        <f t="array" ref="I178">IF(
    SUM(IF(
            ISNUMBER(
                IF(
                    $M$5:$V$5,
                    (M178:V178),
                    "")),
            1,
            0))
        =0,
    NA(),
    IF(
        Parameters!$D$15=1,
        IF(
            SUM(--(ISNUMBER(IF($M$5:$V$5=1,(M178:V178),""))))&gt;0,
            MAX(IF(
                ISNUMBER(M178:V178),
                IF(
                    M$5:V$5=1,
                    M178:V178,
                    ""),
                "")),
            MAX(IF(
                ISNUMBER(M178:V178),
                IF(
                    M$5:V$5=2,
                    M178:V178,
                    ""),
                ""))
        ),
        IF(
            Parameters!$D$16=1,
            IFERROR(
                AVERAGE(IF(
                    ISNUMBER(M178:V178),
                    IF(
                        M$5:V$5=1,
                        M178:V178,
                        ""),
                    "")),
                AVERAGE(IF(
                    ISNUMBER(M178:V178),
                    IF(
                        M$5:V$5=2,
                        M178:V178,
                        ""),
                    ""))
            ),
            IF(
                Parameters!$D$17=1,
                IFERROR(
                    IF(
                        OR(
                            IF(
                                ISNUMBER(M178:V178),
                                IF(
                                    M$5:V$5=1,
                                    M178:V178,
                                    ""),
                                "")
                            =0),
                        0,
                        GEOMEAN(IF(
                            ISNUMBER(M178:V178),
                            IF(
                                M$5:V$5=1,
                                M178:V178,
                                ""),
                            ""))
                    ),
                    IF(
                        OR(IF(
                            ISNUMBER(M178:V178),
                            IF(
                                M$5:V$5=2,
                                M178:V178,
                                ""),
                            "")
                            =0),
                        0,
                        GEOMEAN(IF(
                            ISNUMBER(M178:V178),
                            IF(
                                M$5:V$5=2,
                                M178:V178,
                                ""),
                            "")))
                )
            )
        )
    )
)</f>
        <v>0</v>
      </c>
      <c r="J178" s="242">
        <v>46281</v>
      </c>
      <c r="K178" s="242">
        <v>45719</v>
      </c>
      <c r="L178" s="91" t="s">
        <v>291</v>
      </c>
      <c r="M178" s="192">
        <v>0.16666666666666599</v>
      </c>
      <c r="N178" s="192" t="s">
        <v>409</v>
      </c>
      <c r="O178" s="192">
        <v>0</v>
      </c>
      <c r="P178" s="192">
        <v>0</v>
      </c>
      <c r="Q178" s="192">
        <v>0</v>
      </c>
      <c r="R178" s="192" t="s">
        <v>409</v>
      </c>
      <c r="S178" s="192">
        <v>1.1000000000000001</v>
      </c>
      <c r="T178" s="192" t="s">
        <v>409</v>
      </c>
      <c r="U178" s="192">
        <v>0</v>
      </c>
      <c r="V178" s="192" t="s">
        <v>409</v>
      </c>
      <c r="W178" s="192">
        <v>0</v>
      </c>
      <c r="X178" s="192" t="s">
        <v>409</v>
      </c>
      <c r="Y178" s="192"/>
      <c r="Z178" s="192"/>
      <c r="AA178" s="80"/>
      <c r="AB178" s="80"/>
      <c r="AC178" s="80"/>
    </row>
    <row r="179" spans="1:29" x14ac:dyDescent="0.2">
      <c r="A179" s="84">
        <v>172</v>
      </c>
      <c r="B179" s="84" t="str">
        <f ca="1"/>
        <v>Solomon Islands</v>
      </c>
      <c r="C179" s="84" t="str">
        <f ca="1"/>
        <v>SLB</v>
      </c>
      <c r="D179" s="219" t="str">
        <f ca="1"/>
        <v>EAS           East Asia &amp; Pacific</v>
      </c>
      <c r="E179" s="219" t="str">
        <f ca="1"/>
        <v>IDA</v>
      </c>
      <c r="F179" s="190" t="str">
        <f t="shared" ca="1" si="5"/>
        <v/>
      </c>
      <c r="G179" s="80">
        <f>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0</v>
      </c>
      <c r="H179" s="80" cm="1">
        <f t="array" ref="H179">IF(
    SUM(IF(
            ISNUMBER(
                IF(
                    $M$4:$V$4,
                    (M179:V179),
                    "")),
            1,
            0))
        =0,
    NA(),
    IF(
        Parameters!$D$15=1,
        IF(
            SUM(--(ISNUMBER(IF($M$4:$V$4=1,(M179:V179),""))))&gt;0,
            MAX(IF(
                ISNUMBER(M179:V179),
                IF(
                    M$4:V$4=1,
                    M179:V179,
                    ""),
                "")),
            MAX(IF(
                ISNUMBER(M179:V179),
                IF(
                    M$4:V$4=2,
                    M179:V179,
                    ""),
                ""))
        ),
        IF(
            Parameters!$D$16=1,
            IFERROR(
                AVERAGE(IF(
                    ISNUMBER(M179:V179),
                    IF(
                        M$4:V$4=1,
                        M179:V179,
                        ""),
                    "")),
                AVERAGE(IF(
                    ISNUMBER(M179:V179),
                    IF(
                        M$4:V$4=2,
                        M179:V179,
                        ""),
                    ""))
            ),
            IF(
                Parameters!$D$17=1,
                IFERROR(
                    IF(
                        OR(
                            IF(
                                ISNUMBER(M179:V179),
                                IF(
                                    M$4:V$4=1,
                                    M179:V179,
                                    ""),
                                "")
                            =0),
                        0,
                        GEOMEAN(IF(
                            ISNUMBER(M179:V179),
                            IF(
                                M$4:V$4=1,
                                M179:V179,
                                ""),
                            ""))
                    ),
                    IF(
                        OR(IF(
                            ISNUMBER(M179:V179),
                            IF(
                                M$4:V$4=2,
                                M179:V179,
                                ""),
                            "")
                            =0),
                        0,
                        GEOMEAN(IF(
                            ISNUMBER(M179:V179),
                            IF(
                                M$4:V$4=2,
                                M179:V179,
                                ""),
                            "")))
                )
            )
        )
    )
)</f>
        <v>7.1666666666666599</v>
      </c>
      <c r="I179" s="191" cm="1">
        <f t="array" ref="I179">IF(
    SUM(IF(
            ISNUMBER(
                IF(
                    $M$5:$V$5,
                    (M179:V179),
                    "")),
            1,
            0))
        =0,
    NA(),
    IF(
        Parameters!$D$15=1,
        IF(
            SUM(--(ISNUMBER(IF($M$5:$V$5=1,(M179:V179),""))))&gt;0,
            MAX(IF(
                ISNUMBER(M179:V179),
                IF(
                    M$5:V$5=1,
                    M179:V179,
                    ""),
                "")),
            MAX(IF(
                ISNUMBER(M179:V179),
                IF(
                    M$5:V$5=2,
                    M179:V179,
                    ""),
                ""))
        ),
        IF(
            Parameters!$D$16=1,
            IFERROR(
                AVERAGE(IF(
                    ISNUMBER(M179:V179),
                    IF(
                        M$5:V$5=1,
                        M179:V179,
                        ""),
                    "")),
                AVERAGE(IF(
                    ISNUMBER(M179:V179),
                    IF(
                        M$5:V$5=2,
                        M179:V179,
                        ""),
                    ""))
            ),
            IF(
                Parameters!$D$17=1,
                IFERROR(
                    IF(
                        OR(
                            IF(
                                ISNUMBER(M179:V179),
                                IF(
                                    M$5:V$5=1,
                                    M179:V179,
                                    ""),
                                "")
                            =0),
                        0,
                        GEOMEAN(IF(
                            ISNUMBER(M179:V179),
                            IF(
                                M$5:V$5=1,
                                M179:V179,
                                ""),
                            ""))
                    ),
                    IF(
                        OR(IF(
                            ISNUMBER(M179:V179),
                            IF(
                                M$5:V$5=2,
                                M179:V179,
                                ""),
                            "")
                            =0),
                        0,
                        GEOMEAN(IF(
                            ISNUMBER(M179:V179),
                            IF(
                                M$5:V$5=2,
                                M179:V179,
                                ""),
                            "")))
                )
            )
        )
    )
)</f>
        <v>0</v>
      </c>
      <c r="J179" s="242">
        <v>46281</v>
      </c>
      <c r="K179" s="242">
        <v>45672</v>
      </c>
      <c r="L179" s="91" t="s">
        <v>293</v>
      </c>
      <c r="M179" s="192">
        <v>7.1666666666666599</v>
      </c>
      <c r="N179" s="192" t="s">
        <v>409</v>
      </c>
      <c r="O179" s="192">
        <v>0</v>
      </c>
      <c r="P179" s="192">
        <v>0</v>
      </c>
      <c r="Q179" s="192">
        <v>0</v>
      </c>
      <c r="R179" s="192" t="s">
        <v>409</v>
      </c>
      <c r="S179" s="192">
        <v>5.3</v>
      </c>
      <c r="T179" s="192" t="s">
        <v>409</v>
      </c>
      <c r="U179" s="192">
        <v>0</v>
      </c>
      <c r="V179" s="192" t="s">
        <v>409</v>
      </c>
      <c r="W179" s="192">
        <v>0</v>
      </c>
      <c r="X179" s="192" t="s">
        <v>409</v>
      </c>
      <c r="Y179" s="192"/>
      <c r="Z179" s="192"/>
      <c r="AA179" s="80"/>
      <c r="AB179" s="80"/>
      <c r="AC179" s="80"/>
    </row>
    <row r="180" spans="1:29" x14ac:dyDescent="0.2">
      <c r="A180" s="84">
        <v>173</v>
      </c>
      <c r="B180" s="84" t="str">
        <f ca="1"/>
        <v>Sierra Leone</v>
      </c>
      <c r="C180" s="84" t="str">
        <f ca="1"/>
        <v>SLE</v>
      </c>
      <c r="D180" s="219" t="str">
        <f ca="1"/>
        <v>SSF           Sub-Saharan Africa</v>
      </c>
      <c r="E180" s="219" t="str">
        <f ca="1"/>
        <v>IDA</v>
      </c>
      <c r="F180" s="190" t="str">
        <f t="shared" ca="1" si="5"/>
        <v/>
      </c>
      <c r="G180" s="80">
        <f>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v>
      </c>
      <c r="H180" s="80" cm="1">
        <f t="array" ref="H180">IF(
    SUM(IF(
            ISNUMBER(
                IF(
                    $M$4:$V$4,
                    (M180:V180),
                    "")),
            1,
            0))
        =0,
    NA(),
    IF(
        Parameters!$D$15=1,
        IF(
            SUM(--(ISNUMBER(IF($M$4:$V$4=1,(M180:V180),""))))&gt;0,
            MAX(IF(
                ISNUMBER(M180:V180),
                IF(
                    M$4:V$4=1,
                    M180:V180,
                    ""),
                "")),
            MAX(IF(
                ISNUMBER(M180:V180),
                IF(
                    M$4:V$4=2,
                    M180:V180,
                    ""),
                ""))
        ),
        IF(
            Parameters!$D$16=1,
            IFERROR(
                AVERAGE(IF(
                    ISNUMBER(M180:V180),
                    IF(
                        M$4:V$4=1,
                        M180:V180,
                        ""),
                    "")),
                AVERAGE(IF(
                    ISNUMBER(M180:V180),
                    IF(
                        M$4:V$4=2,
                        M180:V180,
                        ""),
                    ""))
            ),
            IF(
                Parameters!$D$17=1,
                IFERROR(
                    IF(
                        OR(
                            IF(
                                ISNUMBER(M180:V180),
                                IF(
                                    M$4:V$4=1,
                                    M180:V180,
                                    ""),
                                "")
                            =0),
                        0,
                        GEOMEAN(IF(
                            ISNUMBER(M180:V180),
                            IF(
                                M$4:V$4=1,
                                M180:V180,
                                ""),
                            ""))
                    ),
                    IF(
                        OR(IF(
                            ISNUMBER(M180:V180),
                            IF(
                                M$4:V$4=2,
                                M180:V180,
                                ""),
                            "")
                            =0),
                        0,
                        GEOMEAN(IF(
                            ISNUMBER(M180:V180),
                            IF(
                                M$4:V$4=2,
                                M180:V180,
                                ""),
                            "")))
                )
            )
        )
    )
)</f>
        <v>4.5</v>
      </c>
      <c r="I180" s="191" cm="1">
        <f t="array" ref="I180">IF(
    SUM(IF(
            ISNUMBER(
                IF(
                    $M$5:$V$5,
                    (M180:V180),
                    "")),
            1,
            0))
        =0,
    NA(),
    IF(
        Parameters!$D$15=1,
        IF(
            SUM(--(ISNUMBER(IF($M$5:$V$5=1,(M180:V180),""))))&gt;0,
            MAX(IF(
                ISNUMBER(M180:V180),
                IF(
                    M$5:V$5=1,
                    M180:V180,
                    ""),
                "")),
            MAX(IF(
                ISNUMBER(M180:V180),
                IF(
                    M$5:V$5=2,
                    M180:V180,
                    ""),
                ""))
        ),
        IF(
            Parameters!$D$16=1,
            IFERROR(
                AVERAGE(IF(
                    ISNUMBER(M180:V180),
                    IF(
                        M$5:V$5=1,
                        M180:V180,
                        ""),
                    "")),
                AVERAGE(IF(
                    ISNUMBER(M180:V180),
                    IF(
                        M$5:V$5=2,
                        M180:V180,
                        ""),
                    ""))
            ),
            IF(
                Parameters!$D$17=1,
                IFERROR(
                    IF(
                        OR(
                            IF(
                                ISNUMBER(M180:V180),
                                IF(
                                    M$5:V$5=1,
                                    M180:V180,
                                    ""),
                                "")
                            =0),
                        0,
                        GEOMEAN(IF(
                            ISNUMBER(M180:V180),
                            IF(
                                M$5:V$5=1,
                                M180:V180,
                                ""),
                            ""))
                    ),
                    IF(
                        OR(IF(
                            ISNUMBER(M180:V180),
                            IF(
                                M$5:V$5=2,
                                M180:V180,
                                ""),
                            "")
                            =0),
                        0,
                        GEOMEAN(IF(
                            ISNUMBER(M180:V180),
                            IF(
                                M$5:V$5=2,
                                M180:V180,
                                ""),
                            "")))
                )
            )
        )
    )
)</f>
        <v>0</v>
      </c>
      <c r="J180" s="242">
        <v>46281</v>
      </c>
      <c r="K180" s="242">
        <v>45488</v>
      </c>
      <c r="L180" s="91" t="s">
        <v>295</v>
      </c>
      <c r="M180" s="192">
        <v>4.5</v>
      </c>
      <c r="N180" s="192" t="s">
        <v>409</v>
      </c>
      <c r="O180" s="192">
        <v>0</v>
      </c>
      <c r="P180" s="192">
        <v>0</v>
      </c>
      <c r="Q180" s="192">
        <v>0</v>
      </c>
      <c r="R180" s="192" t="s">
        <v>409</v>
      </c>
      <c r="S180" s="192">
        <v>3.7</v>
      </c>
      <c r="T180" s="192" t="s">
        <v>409</v>
      </c>
      <c r="U180" s="192">
        <v>0</v>
      </c>
      <c r="V180" s="192" t="s">
        <v>409</v>
      </c>
      <c r="W180" s="192">
        <v>0</v>
      </c>
      <c r="X180" s="192" t="s">
        <v>409</v>
      </c>
      <c r="Y180" s="192"/>
      <c r="Z180" s="192"/>
      <c r="AA180" s="80"/>
      <c r="AB180" s="80"/>
      <c r="AC180" s="80"/>
    </row>
    <row r="181" spans="1:29" x14ac:dyDescent="0.2">
      <c r="A181" s="84">
        <v>174</v>
      </c>
      <c r="B181" s="84" t="str">
        <f ca="1"/>
        <v>El Salvador</v>
      </c>
      <c r="C181" s="84" t="str">
        <f ca="1"/>
        <v>SLV</v>
      </c>
      <c r="D181" s="219" t="str">
        <f ca="1"/>
        <v>LCN           Latin America &amp; Caribbean</v>
      </c>
      <c r="E181" s="219" t="str">
        <f ca="1"/>
        <v>IBRD</v>
      </c>
      <c r="F181" s="190" t="str">
        <f t="shared" ca="1" si="5"/>
        <v/>
      </c>
      <c r="G181" s="80">
        <f>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0</v>
      </c>
      <c r="H181" s="80" cm="1">
        <f t="array" ref="H181">IF(
    SUM(IF(
            ISNUMBER(
                IF(
                    $M$4:$V$4,
                    (M181:V181),
                    "")),
            1,
            0))
        =0,
    NA(),
    IF(
        Parameters!$D$15=1,
        IF(
            SUM(--(ISNUMBER(IF($M$4:$V$4=1,(M181:V181),""))))&gt;0,
            MAX(IF(
                ISNUMBER(M181:V181),
                IF(
                    M$4:V$4=1,
                    M181:V181,
                    ""),
                "")),
            MAX(IF(
                ISNUMBER(M181:V181),
                IF(
                    M$4:V$4=2,
                    M181:V181,
                    ""),
                ""))
        ),
        IF(
            Parameters!$D$16=1,
            IFERROR(
                AVERAGE(IF(
                    ISNUMBER(M181:V181),
                    IF(
                        M$4:V$4=1,
                        M181:V181,
                        ""),
                    "")),
                AVERAGE(IF(
                    ISNUMBER(M181:V181),
                    IF(
                        M$4:V$4=2,
                        M181:V181,
                        ""),
                    ""))
            ),
            IF(
                Parameters!$D$17=1,
                IFERROR(
                    IF(
                        OR(
                            IF(
                                ISNUMBER(M181:V181),
                                IF(
                                    M$4:V$4=1,
                                    M181:V181,
                                    ""),
                                "")
                            =0),
                        0,
                        GEOMEAN(IF(
                            ISNUMBER(M181:V181),
                            IF(
                                M$4:V$4=1,
                                M181:V181,
                                ""),
                            ""))
                    ),
                    IF(
                        OR(IF(
                            ISNUMBER(M181:V181),
                            IF(
                                M$4:V$4=2,
                                M181:V181,
                                ""),
                            "")
                            =0),
                        0,
                        GEOMEAN(IF(
                            ISNUMBER(M181:V181),
                            IF(
                                M$4:V$4=2,
                                M181:V181,
                                ""),
                            "")))
                )
            )
        )
    )
)</f>
        <v>7.6666666666666599</v>
      </c>
      <c r="I181" s="191" cm="1">
        <f t="array" ref="I181">IF(
    SUM(IF(
            ISNUMBER(
                IF(
                    $M$5:$V$5,
                    (M181:V181),
                    "")),
            1,
            0))
        =0,
    NA(),
    IF(
        Parameters!$D$15=1,
        IF(
            SUM(--(ISNUMBER(IF($M$5:$V$5=1,(M181:V181),""))))&gt;0,
            MAX(IF(
                ISNUMBER(M181:V181),
                IF(
                    M$5:V$5=1,
                    M181:V181,
                    ""),
                "")),
            MAX(IF(
                ISNUMBER(M181:V181),
                IF(
                    M$5:V$5=2,
                    M181:V181,
                    ""),
                ""))
        ),
        IF(
            Parameters!$D$16=1,
            IFERROR(
                AVERAGE(IF(
                    ISNUMBER(M181:V181),
                    IF(
                        M$5:V$5=1,
                        M181:V181,
                        ""),
                    "")),
                AVERAGE(IF(
                    ISNUMBER(M181:V181),
                    IF(
                        M$5:V$5=2,
                        M181:V181,
                        ""),
                    ""))
            ),
            IF(
                Parameters!$D$17=1,
                IFERROR(
                    IF(
                        OR(
                            IF(
                                ISNUMBER(M181:V181),
                                IF(
                                    M$5:V$5=1,
                                    M181:V181,
                                    ""),
                                "")
                            =0),
                        0,
                        GEOMEAN(IF(
                            ISNUMBER(M181:V181),
                            IF(
                                M$5:V$5=1,
                                M181:V181,
                                ""),
                            ""))
                    ),
                    IF(
                        OR(IF(
                            ISNUMBER(M181:V181),
                            IF(
                                M$5:V$5=2,
                                M181:V181,
                                ""),
                            "")
                            =0),
                        0,
                        GEOMEAN(IF(
                            ISNUMBER(M181:V181),
                            IF(
                                M$5:V$5=2,
                                M181:V181,
                                ""),
                            "")))
                )
            )
        )
    )
)</f>
        <v>0</v>
      </c>
      <c r="J181" s="242">
        <v>45190</v>
      </c>
      <c r="K181" s="242">
        <v>45818</v>
      </c>
      <c r="L181" s="91" t="s">
        <v>297</v>
      </c>
      <c r="M181" s="192">
        <v>7.6666666666666599</v>
      </c>
      <c r="N181" s="192" t="s">
        <v>409</v>
      </c>
      <c r="O181" s="192">
        <v>0</v>
      </c>
      <c r="P181" s="192">
        <v>0</v>
      </c>
      <c r="Q181" s="192">
        <v>0</v>
      </c>
      <c r="R181" s="192" t="s">
        <v>409</v>
      </c>
      <c r="S181" s="192">
        <v>5.6</v>
      </c>
      <c r="T181" s="192" t="s">
        <v>409</v>
      </c>
      <c r="U181" s="192">
        <v>0</v>
      </c>
      <c r="V181" s="192" t="s">
        <v>409</v>
      </c>
      <c r="W181" s="192">
        <v>0</v>
      </c>
      <c r="X181" s="192" t="s">
        <v>409</v>
      </c>
      <c r="Y181" s="192"/>
      <c r="Z181" s="192"/>
      <c r="AA181" s="80"/>
      <c r="AB181" s="80"/>
      <c r="AC181" s="80"/>
    </row>
    <row r="182" spans="1:29" x14ac:dyDescent="0.2">
      <c r="A182" s="84">
        <v>175</v>
      </c>
      <c r="B182" s="84" t="str">
        <f ca="1"/>
        <v>San Marino</v>
      </c>
      <c r="C182" s="84" t="str">
        <f ca="1"/>
        <v>SMR</v>
      </c>
      <c r="D182" s="219" t="str">
        <f ca="1"/>
        <v>ECS           Europe &amp; Central Asia</v>
      </c>
      <c r="E182" s="219" t="str">
        <f ca="1"/>
        <v>NA</v>
      </c>
      <c r="F182" s="190" t="str">
        <f t="shared" ca="1" si="5"/>
        <v/>
      </c>
      <c r="G182" s="80">
        <f>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0</v>
      </c>
      <c r="H182" s="80" t="e" cm="1">
        <f t="array" ref="H182">IF(
    SUM(IF(
            ISNUMBER(
                IF(
                    $M$4:$V$4,
                    (M182:V182),
                    "")),
            1,
            0))
        =0,
    NA(),
    IF(
        Parameters!$D$15=1,
        IF(
            SUM(--(ISNUMBER(IF($M$4:$V$4=1,(M182:V182),""))))&gt;0,
            MAX(IF(
                ISNUMBER(M182:V182),
                IF(
                    M$4:V$4=1,
                    M182:V182,
                    ""),
                "")),
            MAX(IF(
                ISNUMBER(M182:V182),
                IF(
                    M$4:V$4=2,
                    M182:V182,
                    ""),
                ""))
        ),
        IF(
            Parameters!$D$16=1,
            IFERROR(
                AVERAGE(IF(
                    ISNUMBER(M182:V182),
                    IF(
                        M$4:V$4=1,
                        M182:V182,
                        ""),
                    "")),
                AVERAGE(IF(
                    ISNUMBER(M182:V182),
                    IF(
                        M$4:V$4=2,
                        M182:V182,
                        ""),
                    ""))
            ),
            IF(
                Parameters!$D$17=1,
                IFERROR(
                    IF(
                        OR(
                            IF(
                                ISNUMBER(M182:V182),
                                IF(
                                    M$4:V$4=1,
                                    M182:V182,
                                    ""),
                                "")
                            =0),
                        0,
                        GEOMEAN(IF(
                            ISNUMBER(M182:V182),
                            IF(
                                M$4:V$4=1,
                                M182:V182,
                                ""),
                            ""))
                    ),
                    IF(
                        OR(IF(
                            ISNUMBER(M182:V182),
                            IF(
                                M$4:V$4=2,
                                M182:V182,
                                ""),
                            "")
                            =0),
                        0,
                        GEOMEAN(IF(
                            ISNUMBER(M182:V182),
                            IF(
                                M$4:V$4=2,
                                M182:V182,
                                ""),
                            "")))
                )
            )
        )
    )
)</f>
        <v>#N/A</v>
      </c>
      <c r="I182" s="191" cm="1">
        <f t="array" ref="I182">IF(
    SUM(IF(
            ISNUMBER(
                IF(
                    $M$5:$V$5,
                    (M182:V182),
                    "")),
            1,
            0))
        =0,
    NA(),
    IF(
        Parameters!$D$15=1,
        IF(
            SUM(--(ISNUMBER(IF($M$5:$V$5=1,(M182:V182),""))))&gt;0,
            MAX(IF(
                ISNUMBER(M182:V182),
                IF(
                    M$5:V$5=1,
                    M182:V182,
                    ""),
                "")),
            MAX(IF(
                ISNUMBER(M182:V182),
                IF(
                    M$5:V$5=2,
                    M182:V182,
                    ""),
                ""))
        ),
        IF(
            Parameters!$D$16=1,
            IFERROR(
                AVERAGE(IF(
                    ISNUMBER(M182:V182),
                    IF(
                        M$5:V$5=1,
                        M182:V182,
                        ""),
                    "")),
                AVERAGE(IF(
                    ISNUMBER(M182:V182),
                    IF(
                        M$5:V$5=2,
                        M182:V182,
                        ""),
                    ""))
            ),
            IF(
                Parameters!$D$17=1,
                IFERROR(
                    IF(
                        OR(
                            IF(
                                ISNUMBER(M182:V182),
                                IF(
                                    M$5:V$5=1,
                                    M182:V182,
                                    ""),
                                "")
                            =0),
                        0,
                        GEOMEAN(IF(
                            ISNUMBER(M182:V182),
                            IF(
                                M$5:V$5=1,
                                M182:V182,
                                ""),
                            ""))
                    ),
                    IF(
                        OR(IF(
                            ISNUMBER(M182:V182),
                            IF(
                                M$5:V$5=2,
                                M182:V182,
                                ""),
                            "")
                            =0),
                        0,
                        GEOMEAN(IF(
                            ISNUMBER(M182:V182),
                            IF(
                                M$5:V$5=2,
                                M182:V182,
                                ""),
                            "")))
                )
            )
        )
    )
)</f>
        <v>0</v>
      </c>
      <c r="J182" s="242" t="s">
        <v>409</v>
      </c>
      <c r="K182" s="242">
        <v>45550</v>
      </c>
      <c r="L182" s="91" t="s">
        <v>688</v>
      </c>
      <c r="M182" s="192" t="s">
        <v>409</v>
      </c>
      <c r="N182" s="192" t="s">
        <v>409</v>
      </c>
      <c r="O182" s="192">
        <v>0</v>
      </c>
      <c r="P182" s="192">
        <v>0</v>
      </c>
      <c r="Q182" s="192">
        <v>0</v>
      </c>
      <c r="R182" s="192" t="s">
        <v>409</v>
      </c>
      <c r="S182" s="192" t="s">
        <v>409</v>
      </c>
      <c r="T182" s="192" t="s">
        <v>409</v>
      </c>
      <c r="U182" s="192">
        <v>0</v>
      </c>
      <c r="V182" s="192" t="s">
        <v>409</v>
      </c>
      <c r="W182" s="192">
        <v>0</v>
      </c>
      <c r="X182" s="192" t="s">
        <v>409</v>
      </c>
      <c r="Y182" s="192"/>
      <c r="Z182" s="192"/>
      <c r="AA182" s="80"/>
      <c r="AB182" s="80"/>
      <c r="AC182" s="80"/>
    </row>
    <row r="183" spans="1:29" x14ac:dyDescent="0.2">
      <c r="A183" s="84">
        <v>176</v>
      </c>
      <c r="B183" s="84" t="str">
        <f ca="1"/>
        <v>Somalia</v>
      </c>
      <c r="C183" s="84" t="str">
        <f ca="1"/>
        <v>SOM</v>
      </c>
      <c r="D183" s="219" t="str">
        <f ca="1"/>
        <v>SSF           Sub-Saharan Africa</v>
      </c>
      <c r="E183" s="219" t="str">
        <f ca="1"/>
        <v>IDA</v>
      </c>
      <c r="F183" s="190" t="str">
        <f t="shared" ca="1" si="5"/>
        <v/>
      </c>
      <c r="G183" s="80">
        <f>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9.6609178307929575</v>
      </c>
      <c r="H183" s="80" cm="1">
        <f t="array" ref="H183">IF(
    SUM(IF(
            ISNUMBER(
                IF(
                    $M$4:$V$4,
                    (M183:V183),
                    "")),
            1,
            0))
        =0,
    NA(),
    IF(
        Parameters!$D$15=1,
        IF(
            SUM(--(ISNUMBER(IF($M$4:$V$4=1,(M183:V183),""))))&gt;0,
            MAX(IF(
                ISNUMBER(M183:V183),
                IF(
                    M$4:V$4=1,
                    M183:V183,
                    ""),
                "")),
            MAX(IF(
                ISNUMBER(M183:V183),
                IF(
                    M$4:V$4=2,
                    M183:V183,
                    ""),
                ""))
        ),
        IF(
            Parameters!$D$16=1,
            IFERROR(
                AVERAGE(IF(
                    ISNUMBER(M183:V183),
                    IF(
                        M$4:V$4=1,
                        M183:V183,
                        ""),
                    "")),
                AVERAGE(IF(
                    ISNUMBER(M183:V183),
                    IF(
                        M$4:V$4=2,
                        M183:V183,
                        ""),
                    ""))
            ),
            IF(
                Parameters!$D$17=1,
                IFERROR(
                    IF(
                        OR(
                            IF(
                                ISNUMBER(M183:V183),
                                IF(
                                    M$4:V$4=1,
                                    M183:V183,
                                    ""),
                                "")
                            =0),
                        0,
                        GEOMEAN(IF(
                            ISNUMBER(M183:V183),
                            IF(
                                M$4:V$4=1,
                                M183:V183,
                                ""),
                            ""))
                    ),
                    IF(
                        OR(IF(
                            ISNUMBER(M183:V183),
                            IF(
                                M$4:V$4=2,
                                M183:V183,
                                ""),
                            "")
                            =0),
                        0,
                        GEOMEAN(IF(
                            ISNUMBER(M183:V183),
                            IF(
                                M$4:V$4=2,
                                M183:V183,
                                ""),
                            "")))
                )
            )
        )
    )
)</f>
        <v>9.3333333333333304</v>
      </c>
      <c r="I183" s="191" cm="1">
        <f t="array" ref="I183">IF(
    SUM(IF(
            ISNUMBER(
                IF(
                    $M$5:$V$5,
                    (M183:V183),
                    "")),
            1,
            0))
        =0,
    NA(),
    IF(
        Parameters!$D$15=1,
        IF(
            SUM(--(ISNUMBER(IF($M$5:$V$5=1,(M183:V183),""))))&gt;0,
            MAX(IF(
                ISNUMBER(M183:V183),
                IF(
                    M$5:V$5=1,
                    M183:V183,
                    ""),
                "")),
            MAX(IF(
                ISNUMBER(M183:V183),
                IF(
                    M$5:V$5=2,
                    M183:V183,
                    ""),
                ""))
        ),
        IF(
            Parameters!$D$16=1,
            IFERROR(
                AVERAGE(IF(
                    ISNUMBER(M183:V183),
                    IF(
                        M$5:V$5=1,
                        M183:V183,
                        ""),
                    "")),
                AVERAGE(IF(
                    ISNUMBER(M183:V183),
                    IF(
                        M$5:V$5=2,
                        M183:V183,
                        ""),
                    ""))
            ),
            IF(
                Parameters!$D$17=1,
                IFERROR(
                    IF(
                        OR(
                            IF(
                                ISNUMBER(M183:V183),
                                IF(
                                    M$5:V$5=1,
                                    M183:V183,
                                    ""),
                                "")
                            =0),
                        0,
                        GEOMEAN(IF(
                            ISNUMBER(M183:V183),
                            IF(
                                M$5:V$5=1,
                                M183:V183,
                                ""),
                            ""))
                    ),
                    IF(
                        OR(IF(
                            ISNUMBER(M183:V183),
                            IF(
                                M$5:V$5=2,
                                M183:V183,
                                ""),
                            "")
                            =0),
                        0,
                        GEOMEAN(IF(
                            ISNUMBER(M183:V183),
                            IF(
                                M$5:V$5=2,
                                M183:V183,
                                ""),
                            "")))
                )
            )
        )
    )
)</f>
        <v>10</v>
      </c>
      <c r="J183" s="242">
        <v>45190</v>
      </c>
      <c r="K183" s="242">
        <v>46281</v>
      </c>
      <c r="L183" s="91" t="s">
        <v>299</v>
      </c>
      <c r="M183" s="192">
        <v>9.3333333333333304</v>
      </c>
      <c r="N183" s="192" t="s">
        <v>409</v>
      </c>
      <c r="O183" s="192">
        <v>0</v>
      </c>
      <c r="P183" s="192">
        <v>10</v>
      </c>
      <c r="Q183" s="192">
        <v>0</v>
      </c>
      <c r="R183" s="192" t="s">
        <v>409</v>
      </c>
      <c r="S183" s="192">
        <v>6.6</v>
      </c>
      <c r="T183" s="192" t="s">
        <v>409</v>
      </c>
      <c r="U183" s="192">
        <v>0</v>
      </c>
      <c r="V183" s="192" t="s">
        <v>849</v>
      </c>
      <c r="W183" s="192">
        <v>0.30158730158730102</v>
      </c>
      <c r="X183" s="192" t="s">
        <v>409</v>
      </c>
      <c r="Y183" s="192"/>
      <c r="Z183" s="192"/>
      <c r="AA183" s="80"/>
      <c r="AB183" s="80"/>
      <c r="AC183" s="80"/>
    </row>
    <row r="184" spans="1:29" x14ac:dyDescent="0.2">
      <c r="A184" s="84">
        <v>177</v>
      </c>
      <c r="B184" s="84" t="str">
        <f ca="1"/>
        <v>Serbia</v>
      </c>
      <c r="C184" s="84" t="str">
        <f ca="1"/>
        <v>SRB</v>
      </c>
      <c r="D184" s="219" t="str">
        <f ca="1"/>
        <v>ECS           Europe &amp; Central Asia</v>
      </c>
      <c r="E184" s="219" t="str">
        <f ca="1"/>
        <v>IBRD</v>
      </c>
      <c r="F184" s="190" t="str">
        <f t="shared" ca="1" si="5"/>
        <v/>
      </c>
      <c r="G184" s="80">
        <f>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0</v>
      </c>
      <c r="H184" s="80" cm="1">
        <f t="array" ref="H184">IF(
    SUM(IF(
            ISNUMBER(
                IF(
                    $M$4:$V$4,
                    (M184:V184),
                    "")),
            1,
            0))
        =0,
    NA(),
    IF(
        Parameters!$D$15=1,
        IF(
            SUM(--(ISNUMBER(IF($M$4:$V$4=1,(M184:V184),""))))&gt;0,
            MAX(IF(
                ISNUMBER(M184:V184),
                IF(
                    M$4:V$4=1,
                    M184:V184,
                    ""),
                "")),
            MAX(IF(
                ISNUMBER(M184:V184),
                IF(
                    M$4:V$4=2,
                    M184:V184,
                    ""),
                ""))
        ),
        IF(
            Parameters!$D$16=1,
            IFERROR(
                AVERAGE(IF(
                    ISNUMBER(M184:V184),
                    IF(
                        M$4:V$4=1,
                        M184:V184,
                        ""),
                    "")),
                AVERAGE(IF(
                    ISNUMBER(M184:V184),
                    IF(
                        M$4:V$4=2,
                        M184:V184,
                        ""),
                    ""))
            ),
            IF(
                Parameters!$D$17=1,
                IFERROR(
                    IF(
                        OR(
                            IF(
                                ISNUMBER(M184:V184),
                                IF(
                                    M$4:V$4=1,
                                    M184:V184,
                                    ""),
                                "")
                            =0),
                        0,
                        GEOMEAN(IF(
                            ISNUMBER(M184:V184),
                            IF(
                                M$4:V$4=1,
                                M184:V184,
                                ""),
                            ""))
                    ),
                    IF(
                        OR(IF(
                            ISNUMBER(M184:V184),
                            IF(
                                M$4:V$4=2,
                                M184:V184,
                                ""),
                            "")
                            =0),
                        0,
                        GEOMEAN(IF(
                            ISNUMBER(M184:V184),
                            IF(
                                M$4:V$4=2,
                                M184:V184,
                                ""),
                            "")))
                )
            )
        )
    )
)</f>
        <v>3.8333333333333299</v>
      </c>
      <c r="I184" s="191" cm="1">
        <f t="array" ref="I184">IF(
    SUM(IF(
            ISNUMBER(
                IF(
                    $M$5:$V$5,
                    (M184:V184),
                    "")),
            1,
            0))
        =0,
    NA(),
    IF(
        Parameters!$D$15=1,
        IF(
            SUM(--(ISNUMBER(IF($M$5:$V$5=1,(M184:V184),""))))&gt;0,
            MAX(IF(
                ISNUMBER(M184:V184),
                IF(
                    M$5:V$5=1,
                    M184:V184,
                    ""),
                "")),
            MAX(IF(
                ISNUMBER(M184:V184),
                IF(
                    M$5:V$5=2,
                    M184:V184,
                    ""),
                ""))
        ),
        IF(
            Parameters!$D$16=1,
            IFERROR(
                AVERAGE(IF(
                    ISNUMBER(M184:V184),
                    IF(
                        M$5:V$5=1,
                        M184:V184,
                        ""),
                    "")),
                AVERAGE(IF(
                    ISNUMBER(M184:V184),
                    IF(
                        M$5:V$5=2,
                        M184:V184,
                        ""),
                    ""))
            ),
            IF(
                Parameters!$D$17=1,
                IFERROR(
                    IF(
                        OR(
                            IF(
                                ISNUMBER(M184:V184),
                                IF(
                                    M$5:V$5=1,
                                    M184:V184,
                                    ""),
                                "")
                            =0),
                        0,
                        GEOMEAN(IF(
                            ISNUMBER(M184:V184),
                            IF(
                                M$5:V$5=1,
                                M184:V184,
                                ""),
                            ""))
                    ),
                    IF(
                        OR(IF(
                            ISNUMBER(M184:V184),
                            IF(
                                M$5:V$5=2,
                                M184:V184,
                                ""),
                            "")
                            =0),
                        0,
                        GEOMEAN(IF(
                            ISNUMBER(M184:V184),
                            IF(
                                M$5:V$5=2,
                                M184:V184,
                                ""),
                            "")))
                )
            )
        )
    )
)</f>
        <v>0</v>
      </c>
      <c r="J184" s="242">
        <v>46281</v>
      </c>
      <c r="K184" s="242">
        <v>45731</v>
      </c>
      <c r="L184" s="91" t="s">
        <v>301</v>
      </c>
      <c r="M184" s="192">
        <v>3.8333333333333299</v>
      </c>
      <c r="N184" s="192" t="s">
        <v>409</v>
      </c>
      <c r="O184" s="192">
        <v>0</v>
      </c>
      <c r="P184" s="192">
        <v>0</v>
      </c>
      <c r="Q184" s="192">
        <v>0</v>
      </c>
      <c r="R184" s="192" t="s">
        <v>409</v>
      </c>
      <c r="S184" s="192">
        <v>3.3</v>
      </c>
      <c r="T184" s="192" t="s">
        <v>409</v>
      </c>
      <c r="U184" s="192">
        <v>0</v>
      </c>
      <c r="V184" s="192" t="s">
        <v>409</v>
      </c>
      <c r="W184" s="192">
        <v>0</v>
      </c>
      <c r="X184" s="192" t="s">
        <v>409</v>
      </c>
      <c r="Y184" s="192"/>
      <c r="Z184" s="192"/>
      <c r="AA184" s="80"/>
      <c r="AB184" s="80"/>
      <c r="AC184" s="80"/>
    </row>
    <row r="185" spans="1:29" x14ac:dyDescent="0.2">
      <c r="A185" s="84">
        <v>178</v>
      </c>
      <c r="B185" s="84" t="str">
        <f ca="1"/>
        <v>South Sudan</v>
      </c>
      <c r="C185" s="84" t="str">
        <f ca="1"/>
        <v>SSD</v>
      </c>
      <c r="D185" s="219" t="str">
        <f ca="1"/>
        <v>SSF           Sub-Saharan Africa</v>
      </c>
      <c r="E185" s="219" t="str">
        <f ca="1"/>
        <v>IDA</v>
      </c>
      <c r="F185" s="190" t="str">
        <f t="shared" ca="1" si="5"/>
        <v/>
      </c>
      <c r="G185" s="80">
        <f>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6.8313005106397275</v>
      </c>
      <c r="H185" s="80" cm="1">
        <f t="array" ref="H185">IF(
    SUM(IF(
            ISNUMBER(
                IF(
                    $M$4:$V$4,
                    (M185:V185),
                    "")),
            1,
            0))
        =0,
    NA(),
    IF(
        Parameters!$D$15=1,
        IF(
            SUM(--(ISNUMBER(IF($M$4:$V$4=1,(M185:V185),""))))&gt;0,
            MAX(IF(
                ISNUMBER(M185:V185),
                IF(
                    M$4:V$4=1,
                    M185:V185,
                    ""),
                "")),
            MAX(IF(
                ISNUMBER(M185:V185),
                IF(
                    M$4:V$4=2,
                    M185:V185,
                    ""),
                ""))
        ),
        IF(
            Parameters!$D$16=1,
            IFERROR(
                AVERAGE(IF(
                    ISNUMBER(M185:V185),
                    IF(
                        M$4:V$4=1,
                        M185:V185,
                        ""),
                    "")),
                AVERAGE(IF(
                    ISNUMBER(M185:V185),
                    IF(
                        M$4:V$4=2,
                        M185:V185,
                        ""),
                    ""))
            ),
            IF(
                Parameters!$D$17=1,
                IFERROR(
                    IF(
                        OR(
                            IF(
                                ISNUMBER(M185:V185),
                                IF(
                                    M$4:V$4=1,
                                    M185:V185,
                                    ""),
                                "")
                            =0),
                        0,
                        GEOMEAN(IF(
                            ISNUMBER(M185:V185),
                            IF(
                                M$4:V$4=1,
                                M185:V185,
                                ""),
                            ""))
                    ),
                    IF(
                        OR(IF(
                            ISNUMBER(M185:V185),
                            IF(
                                M$4:V$4=2,
                                M185:V185,
                                ""),
                            "")
                            =0),
                        0,
                        GEOMEAN(IF(
                            ISNUMBER(M185:V185),
                            IF(
                                M$4:V$4=2,
                                M185:V185,
                                ""),
                            "")))
                )
            )
        )
    )
)</f>
        <v>4.6666666666666599</v>
      </c>
      <c r="I185" s="191" cm="1">
        <f t="array" ref="I185">IF(
    SUM(IF(
            ISNUMBER(
                IF(
                    $M$5:$V$5,
                    (M185:V185),
                    "")),
            1,
            0))
        =0,
    NA(),
    IF(
        Parameters!$D$15=1,
        IF(
            SUM(--(ISNUMBER(IF($M$5:$V$5=1,(M185:V185),""))))&gt;0,
            MAX(IF(
                ISNUMBER(M185:V185),
                IF(
                    M$5:V$5=1,
                    M185:V185,
                    ""),
                "")),
            MAX(IF(
                ISNUMBER(M185:V185),
                IF(
                    M$5:V$5=2,
                    M185:V185,
                    ""),
                ""))
        ),
        IF(
            Parameters!$D$16=1,
            IFERROR(
                AVERAGE(IF(
                    ISNUMBER(M185:V185),
                    IF(
                        M$5:V$5=1,
                        M185:V185,
                        ""),
                    "")),
                AVERAGE(IF(
                    ISNUMBER(M185:V185),
                    IF(
                        M$5:V$5=2,
                        M185:V185,
                        ""),
                    ""))
            ),
            IF(
                Parameters!$D$17=1,
                IFERROR(
                    IF(
                        OR(
                            IF(
                                ISNUMBER(M185:V185),
                                IF(
                                    M$5:V$5=1,
                                    M185:V185,
                                    ""),
                                "")
                            =0),
                        0,
                        GEOMEAN(IF(
                            ISNUMBER(M185:V185),
                            IF(
                                M$5:V$5=1,
                                M185:V185,
                                ""),
                            ""))
                    ),
                    IF(
                        OR(IF(
                            ISNUMBER(M185:V185),
                            IF(
                                M$5:V$5=2,
                                M185:V185,
                                ""),
                            "")
                            =0),
                        0,
                        GEOMEAN(IF(
                            ISNUMBER(M185:V185),
                            IF(
                                M$5:V$5=2,
                                M185:V185,
                                ""),
                            "")))
                )
            )
        )
    )
)</f>
        <v>10</v>
      </c>
      <c r="J185" s="242">
        <v>46281</v>
      </c>
      <c r="K185" s="242">
        <v>46281</v>
      </c>
      <c r="L185" s="91" t="s">
        <v>303</v>
      </c>
      <c r="M185" s="192">
        <v>4.6666666666666599</v>
      </c>
      <c r="N185" s="192" t="s">
        <v>409</v>
      </c>
      <c r="O185" s="192">
        <v>0</v>
      </c>
      <c r="P185" s="192">
        <v>10</v>
      </c>
      <c r="Q185" s="192" t="s">
        <v>409</v>
      </c>
      <c r="R185" s="192" t="s">
        <v>409</v>
      </c>
      <c r="S185" s="192">
        <v>3.8</v>
      </c>
      <c r="T185" s="192" t="s">
        <v>409</v>
      </c>
      <c r="U185" s="192">
        <v>0</v>
      </c>
      <c r="V185" s="192" t="s">
        <v>850</v>
      </c>
      <c r="W185" s="192" t="s">
        <v>409</v>
      </c>
      <c r="X185" s="192" t="s">
        <v>409</v>
      </c>
      <c r="Y185" s="192"/>
      <c r="Z185" s="192"/>
      <c r="AA185" s="80"/>
      <c r="AB185" s="80"/>
      <c r="AC185" s="80"/>
    </row>
    <row r="186" spans="1:29" x14ac:dyDescent="0.2">
      <c r="A186" s="84">
        <v>179</v>
      </c>
      <c r="B186" s="84" t="str">
        <f ca="1"/>
        <v>São Tomé and Príncipe</v>
      </c>
      <c r="C186" s="84" t="str">
        <f ca="1"/>
        <v>STP</v>
      </c>
      <c r="D186" s="219" t="str">
        <f ca="1"/>
        <v>SSF           Sub-Saharan Africa</v>
      </c>
      <c r="E186" s="219" t="str">
        <f ca="1"/>
        <v>IDA</v>
      </c>
      <c r="F186" s="190" t="str">
        <f t="shared" ca="1" si="5"/>
        <v/>
      </c>
      <c r="G186" s="80">
        <f>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0</v>
      </c>
      <c r="H186" s="80" cm="1">
        <f t="array" ref="H186">IF(
    SUM(IF(
            ISNUMBER(
                IF(
                    $M$4:$V$4,
                    (M186:V186),
                    "")),
            1,
            0))
        =0,
    NA(),
    IF(
        Parameters!$D$15=1,
        IF(
            SUM(--(ISNUMBER(IF($M$4:$V$4=1,(M186:V186),""))))&gt;0,
            MAX(IF(
                ISNUMBER(M186:V186),
                IF(
                    M$4:V$4=1,
                    M186:V186,
                    ""),
                "")),
            MAX(IF(
                ISNUMBER(M186:V186),
                IF(
                    M$4:V$4=2,
                    M186:V186,
                    ""),
                ""))
        ),
        IF(
            Parameters!$D$16=1,
            IFERROR(
                AVERAGE(IF(
                    ISNUMBER(M186:V186),
                    IF(
                        M$4:V$4=1,
                        M186:V186,
                        ""),
                    "")),
                AVERAGE(IF(
                    ISNUMBER(M186:V186),
                    IF(
                        M$4:V$4=2,
                        M186:V186,
                        ""),
                    ""))
            ),
            IF(
                Parameters!$D$17=1,
                IFERROR(
                    IF(
                        OR(
                            IF(
                                ISNUMBER(M186:V186),
                                IF(
                                    M$4:V$4=1,
                                    M186:V186,
                                    ""),
                                "")
                            =0),
                        0,
                        GEOMEAN(IF(
                            ISNUMBER(M186:V186),
                            IF(
                                M$4:V$4=1,
                                M186:V186,
                                ""),
                            ""))
                    ),
                    IF(
                        OR(IF(
                            ISNUMBER(M186:V186),
                            IF(
                                M$4:V$4=2,
                                M186:V186,
                                ""),
                            "")
                            =0),
                        0,
                        GEOMEAN(IF(
                            ISNUMBER(M186:V186),
                            IF(
                                M$4:V$4=2,
                                M186:V186,
                                ""),
                            "")))
                )
            )
        )
    )
)</f>
        <v>0.66666666666666696</v>
      </c>
      <c r="I186" s="191" cm="1">
        <f t="array" ref="I186">IF(
    SUM(IF(
            ISNUMBER(
                IF(
                    $M$5:$V$5,
                    (M186:V186),
                    "")),
            1,
            0))
        =0,
    NA(),
    IF(
        Parameters!$D$15=1,
        IF(
            SUM(--(ISNUMBER(IF($M$5:$V$5=1,(M186:V186),""))))&gt;0,
            MAX(IF(
                ISNUMBER(M186:V186),
                IF(
                    M$5:V$5=1,
                    M186:V186,
                    ""),
                "")),
            MAX(IF(
                ISNUMBER(M186:V186),
                IF(
                    M$5:V$5=2,
                    M186:V186,
                    ""),
                ""))
        ),
        IF(
            Parameters!$D$16=1,
            IFERROR(
                AVERAGE(IF(
                    ISNUMBER(M186:V186),
                    IF(
                        M$5:V$5=1,
                        M186:V186,
                        ""),
                    "")),
                AVERAGE(IF(
                    ISNUMBER(M186:V186),
                    IF(
                        M$5:V$5=2,
                        M186:V186,
                        ""),
                    ""))
            ),
            IF(
                Parameters!$D$17=1,
                IFERROR(
                    IF(
                        OR(
                            IF(
                                ISNUMBER(M186:V186),
                                IF(
                                    M$5:V$5=1,
                                    M186:V186,
                                    ""),
                                "")
                            =0),
                        0,
                        GEOMEAN(IF(
                            ISNUMBER(M186:V186),
                            IF(
                                M$5:V$5=1,
                                M186:V186,
                                ""),
                            ""))
                    ),
                    IF(
                        OR(IF(
                            ISNUMBER(M186:V186),
                            IF(
                                M$5:V$5=2,
                                M186:V186,
                                ""),
                            "")
                            =0),
                        0,
                        GEOMEAN(IF(
                            ISNUMBER(M186:V186),
                            IF(
                                M$5:V$5=2,
                                M186:V186,
                                ""),
                            "")))
                )
            )
        )
    )
)</f>
        <v>0</v>
      </c>
      <c r="J186" s="242">
        <v>45190</v>
      </c>
      <c r="K186" s="242">
        <v>45176</v>
      </c>
      <c r="L186" s="91" t="s">
        <v>304</v>
      </c>
      <c r="M186" s="192">
        <v>0.66666666666666696</v>
      </c>
      <c r="N186" s="192" t="s">
        <v>409</v>
      </c>
      <c r="O186" s="192">
        <v>0</v>
      </c>
      <c r="P186" s="192">
        <v>0</v>
      </c>
      <c r="Q186" s="192">
        <v>0</v>
      </c>
      <c r="R186" s="192" t="s">
        <v>409</v>
      </c>
      <c r="S186" s="192">
        <v>1.4</v>
      </c>
      <c r="T186" s="192" t="s">
        <v>409</v>
      </c>
      <c r="U186" s="192">
        <v>0</v>
      </c>
      <c r="V186" s="192" t="s">
        <v>409</v>
      </c>
      <c r="W186" s="192">
        <v>0</v>
      </c>
      <c r="X186" s="192" t="s">
        <v>409</v>
      </c>
      <c r="Y186" s="192"/>
      <c r="Z186" s="192"/>
      <c r="AA186" s="80"/>
      <c r="AB186" s="80"/>
      <c r="AC186" s="80"/>
    </row>
    <row r="187" spans="1:29" x14ac:dyDescent="0.2">
      <c r="A187" s="84">
        <v>180</v>
      </c>
      <c r="B187" s="84" t="str">
        <f ca="1"/>
        <v>Suriname</v>
      </c>
      <c r="C187" s="84" t="str">
        <f ca="1"/>
        <v>SUR</v>
      </c>
      <c r="D187" s="219" t="str">
        <f ca="1"/>
        <v>LCN           Latin America &amp; Caribbean</v>
      </c>
      <c r="E187" s="219" t="str">
        <f ca="1"/>
        <v>IBRD</v>
      </c>
      <c r="F187" s="190" t="str">
        <f t="shared" ca="1" si="5"/>
        <v/>
      </c>
      <c r="G187" s="80">
        <f>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0</v>
      </c>
      <c r="H187" s="80" cm="1">
        <f t="array" ref="H187">IF(
    SUM(IF(
            ISNUMBER(
                IF(
                    $M$4:$V$4,
                    (M187:V187),
                    "")),
            1,
            0))
        =0,
    NA(),
    IF(
        Parameters!$D$15=1,
        IF(
            SUM(--(ISNUMBER(IF($M$4:$V$4=1,(M187:V187),""))))&gt;0,
            MAX(IF(
                ISNUMBER(M187:V187),
                IF(
                    M$4:V$4=1,
                    M187:V187,
                    ""),
                "")),
            MAX(IF(
                ISNUMBER(M187:V187),
                IF(
                    M$4:V$4=2,
                    M187:V187,
                    ""),
                ""))
        ),
        IF(
            Parameters!$D$16=1,
            IFERROR(
                AVERAGE(IF(
                    ISNUMBER(M187:V187),
                    IF(
                        M$4:V$4=1,
                        M187:V187,
                        ""),
                    "")),
                AVERAGE(IF(
                    ISNUMBER(M187:V187),
                    IF(
                        M$4:V$4=2,
                        M187:V187,
                        ""),
                    ""))
            ),
            IF(
                Parameters!$D$17=1,
                IFERROR(
                    IF(
                        OR(
                            IF(
                                ISNUMBER(M187:V187),
                                IF(
                                    M$4:V$4=1,
                                    M187:V187,
                                    ""),
                                "")
                            =0),
                        0,
                        GEOMEAN(IF(
                            ISNUMBER(M187:V187),
                            IF(
                                M$4:V$4=1,
                                M187:V187,
                                ""),
                            ""))
                    ),
                    IF(
                        OR(IF(
                            ISNUMBER(M187:V187),
                            IF(
                                M$4:V$4=2,
                                M187:V187,
                                ""),
                            "")
                            =0),
                        0,
                        GEOMEAN(IF(
                            ISNUMBER(M187:V187),
                            IF(
                                M$4:V$4=2,
                                M187:V187,
                                ""),
                            "")))
                )
            )
        )
    )
)</f>
        <v>4</v>
      </c>
      <c r="I187" s="191" cm="1">
        <f t="array" ref="I187">IF(
    SUM(IF(
            ISNUMBER(
                IF(
                    $M$5:$V$5,
                    (M187:V187),
                    "")),
            1,
            0))
        =0,
    NA(),
    IF(
        Parameters!$D$15=1,
        IF(
            SUM(--(ISNUMBER(IF($M$5:$V$5=1,(M187:V187),""))))&gt;0,
            MAX(IF(
                ISNUMBER(M187:V187),
                IF(
                    M$5:V$5=1,
                    M187:V187,
                    ""),
                "")),
            MAX(IF(
                ISNUMBER(M187:V187),
                IF(
                    M$5:V$5=2,
                    M187:V187,
                    ""),
                ""))
        ),
        IF(
            Parameters!$D$16=1,
            IFERROR(
                AVERAGE(IF(
                    ISNUMBER(M187:V187),
                    IF(
                        M$5:V$5=1,
                        M187:V187,
                        ""),
                    "")),
                AVERAGE(IF(
                    ISNUMBER(M187:V187),
                    IF(
                        M$5:V$5=2,
                        M187:V187,
                        ""),
                    ""))
            ),
            IF(
                Parameters!$D$17=1,
                IFERROR(
                    IF(
                        OR(
                            IF(
                                ISNUMBER(M187:V187),
                                IF(
                                    M$5:V$5=1,
                                    M187:V187,
                                    ""),
                                "")
                            =0),
                        0,
                        GEOMEAN(IF(
                            ISNUMBER(M187:V187),
                            IF(
                                M$5:V$5=1,
                                M187:V187,
                                ""),
                            ""))
                    ),
                    IF(
                        OR(IF(
                            ISNUMBER(M187:V187),
                            IF(
                                M$5:V$5=2,
                                M187:V187,
                                ""),
                            "")
                            =0),
                        0,
                        GEOMEAN(IF(
                            ISNUMBER(M187:V187),
                            IF(
                                M$5:V$5=2,
                                M187:V187,
                                ""),
                            "")))
                )
            )
        )
    )
)</f>
        <v>0</v>
      </c>
      <c r="J187" s="242">
        <v>46281</v>
      </c>
      <c r="K187" s="242">
        <v>44620</v>
      </c>
      <c r="L187" s="91" t="s">
        <v>306</v>
      </c>
      <c r="M187" s="192">
        <v>4</v>
      </c>
      <c r="N187" s="192" t="s">
        <v>409</v>
      </c>
      <c r="O187" s="192">
        <v>0</v>
      </c>
      <c r="P187" s="192">
        <v>0</v>
      </c>
      <c r="Q187" s="192" t="s">
        <v>409</v>
      </c>
      <c r="R187" s="192" t="s">
        <v>409</v>
      </c>
      <c r="S187" s="192">
        <v>3.4</v>
      </c>
      <c r="T187" s="192" t="s">
        <v>409</v>
      </c>
      <c r="U187" s="192">
        <v>0</v>
      </c>
      <c r="V187" s="192" t="s">
        <v>409</v>
      </c>
      <c r="W187" s="192" t="s">
        <v>409</v>
      </c>
      <c r="X187" s="192" t="s">
        <v>409</v>
      </c>
      <c r="Y187" s="192"/>
      <c r="Z187" s="192"/>
      <c r="AA187" s="80"/>
      <c r="AB187" s="80"/>
      <c r="AC187" s="80"/>
    </row>
    <row r="188" spans="1:29" x14ac:dyDescent="0.2">
      <c r="A188" s="84">
        <v>181</v>
      </c>
      <c r="B188" s="84" t="str">
        <f ca="1"/>
        <v>Slovak Republic</v>
      </c>
      <c r="C188" s="84" t="str">
        <f ca="1"/>
        <v>SVK</v>
      </c>
      <c r="D188" s="219" t="str">
        <f ca="1"/>
        <v>ECS           Europe &amp; Central Asia</v>
      </c>
      <c r="E188" s="219" t="str">
        <f ca="1"/>
        <v>NA</v>
      </c>
      <c r="F188" s="190" t="str">
        <f t="shared" ca="1" si="5"/>
        <v/>
      </c>
      <c r="G188" s="80">
        <f>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0</v>
      </c>
      <c r="H188" s="80" cm="1">
        <f t="array" ref="H188">IF(
    SUM(IF(
            ISNUMBER(
                IF(
                    $M$4:$V$4,
                    (M188:V188),
                    "")),
            1,
            0))
        =0,
    NA(),
    IF(
        Parameters!$D$15=1,
        IF(
            SUM(--(ISNUMBER(IF($M$4:$V$4=1,(M188:V188),""))))&gt;0,
            MAX(IF(
                ISNUMBER(M188:V188),
                IF(
                    M$4:V$4=1,
                    M188:V188,
                    ""),
                "")),
            MAX(IF(
                ISNUMBER(M188:V188),
                IF(
                    M$4:V$4=2,
                    M188:V188,
                    ""),
                ""))
        ),
        IF(
            Parameters!$D$16=1,
            IFERROR(
                AVERAGE(IF(
                    ISNUMBER(M188:V188),
                    IF(
                        M$4:V$4=1,
                        M188:V188,
                        ""),
                    "")),
                AVERAGE(IF(
                    ISNUMBER(M188:V188),
                    IF(
                        M$4:V$4=2,
                        M188:V188,
                        ""),
                    ""))
            ),
            IF(
                Parameters!$D$17=1,
                IFERROR(
                    IF(
                        OR(
                            IF(
                                ISNUMBER(M188:V188),
                                IF(
                                    M$4:V$4=1,
                                    M188:V188,
                                    ""),
                                "")
                            =0),
                        0,
                        GEOMEAN(IF(
                            ISNUMBER(M188:V188),
                            IF(
                                M$4:V$4=1,
                                M188:V188,
                                ""),
                            ""))
                    ),
                    IF(
                        OR(IF(
                            ISNUMBER(M188:V188),
                            IF(
                                M$4:V$4=2,
                                M188:V188,
                                ""),
                            "")
                            =0),
                        0,
                        GEOMEAN(IF(
                            ISNUMBER(M188:V188),
                            IF(
                                M$4:V$4=2,
                                M188:V188,
                                ""),
                            "")))
                )
            )
        )
    )
)</f>
        <v>2.3333333333333299</v>
      </c>
      <c r="I188" s="191" cm="1">
        <f t="array" ref="I188">IF(
    SUM(IF(
            ISNUMBER(
                IF(
                    $M$5:$V$5,
                    (M188:V188),
                    "")),
            1,
            0))
        =0,
    NA(),
    IF(
        Parameters!$D$15=1,
        IF(
            SUM(--(ISNUMBER(IF($M$5:$V$5=1,(M188:V188),""))))&gt;0,
            MAX(IF(
                ISNUMBER(M188:V188),
                IF(
                    M$5:V$5=1,
                    M188:V188,
                    ""),
                "")),
            MAX(IF(
                ISNUMBER(M188:V188),
                IF(
                    M$5:V$5=2,
                    M188:V188,
                    ""),
                ""))
        ),
        IF(
            Parameters!$D$16=1,
            IFERROR(
                AVERAGE(IF(
                    ISNUMBER(M188:V188),
                    IF(
                        M$5:V$5=1,
                        M188:V188,
                        ""),
                    "")),
                AVERAGE(IF(
                    ISNUMBER(M188:V188),
                    IF(
                        M$5:V$5=2,
                        M188:V188,
                        ""),
                    ""))
            ),
            IF(
                Parameters!$D$17=1,
                IFERROR(
                    IF(
                        OR(
                            IF(
                                ISNUMBER(M188:V188),
                                IF(
                                    M$5:V$5=1,
                                    M188:V188,
                                    ""),
                                "")
                            =0),
                        0,
                        GEOMEAN(IF(
                            ISNUMBER(M188:V188),
                            IF(
                                M$5:V$5=1,
                                M188:V188,
                                ""),
                            ""))
                    ),
                    IF(
                        OR(IF(
                            ISNUMBER(M188:V188),
                            IF(
                                M$5:V$5=2,
                                M188:V188,
                                ""),
                            "")
                            =0),
                        0,
                        GEOMEAN(IF(
                            ISNUMBER(M188:V188),
                            IF(
                                M$5:V$5=2,
                                M188:V188,
                                ""),
                            "")))
                )
            )
        )
    )
)</f>
        <v>0</v>
      </c>
      <c r="J188" s="242">
        <v>45190</v>
      </c>
      <c r="K188" s="242">
        <v>45719</v>
      </c>
      <c r="L188" s="91" t="s">
        <v>307</v>
      </c>
      <c r="M188" s="192">
        <v>2.3333333333333299</v>
      </c>
      <c r="N188" s="192" t="s">
        <v>409</v>
      </c>
      <c r="O188" s="192">
        <v>0</v>
      </c>
      <c r="P188" s="192">
        <v>0</v>
      </c>
      <c r="Q188" s="192">
        <v>0</v>
      </c>
      <c r="R188" s="192" t="s">
        <v>409</v>
      </c>
      <c r="S188" s="192">
        <v>2.4</v>
      </c>
      <c r="T188" s="192" t="s">
        <v>409</v>
      </c>
      <c r="U188" s="192">
        <v>0</v>
      </c>
      <c r="V188" s="192" t="s">
        <v>409</v>
      </c>
      <c r="W188" s="192">
        <v>0.266666666666666</v>
      </c>
      <c r="X188" s="192" t="s">
        <v>409</v>
      </c>
      <c r="Y188" s="192"/>
      <c r="Z188" s="192"/>
      <c r="AA188" s="80"/>
      <c r="AB188" s="80"/>
      <c r="AC188" s="80"/>
    </row>
    <row r="189" spans="1:29" x14ac:dyDescent="0.2">
      <c r="A189" s="84">
        <v>182</v>
      </c>
      <c r="B189" s="84" t="str">
        <f ca="1"/>
        <v>Slovenia</v>
      </c>
      <c r="C189" s="84" t="str">
        <f ca="1"/>
        <v>SVN</v>
      </c>
      <c r="D189" s="219" t="str">
        <f ca="1"/>
        <v>ECS           Europe &amp; Central Asia</v>
      </c>
      <c r="E189" s="219" t="str">
        <f ca="1"/>
        <v>NA</v>
      </c>
      <c r="F189" s="190" t="str">
        <f t="shared" ca="1" si="5"/>
        <v/>
      </c>
      <c r="G189" s="80">
        <f>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0</v>
      </c>
      <c r="H189" s="80" cm="1">
        <f t="array" ref="H189">IF(
    SUM(IF(
            ISNUMBER(
                IF(
                    $M$4:$V$4,
                    (M189:V189),
                    "")),
            1,
            0))
        =0,
    NA(),
    IF(
        Parameters!$D$15=1,
        IF(
            SUM(--(ISNUMBER(IF($M$4:$V$4=1,(M189:V189),""))))&gt;0,
            MAX(IF(
                ISNUMBER(M189:V189),
                IF(
                    M$4:V$4=1,
                    M189:V189,
                    ""),
                "")),
            MAX(IF(
                ISNUMBER(M189:V189),
                IF(
                    M$4:V$4=2,
                    M189:V189,
                    ""),
                ""))
        ),
        IF(
            Parameters!$D$16=1,
            IFERROR(
                AVERAGE(IF(
                    ISNUMBER(M189:V189),
                    IF(
                        M$4:V$4=1,
                        M189:V189,
                        ""),
                    "")),
                AVERAGE(IF(
                    ISNUMBER(M189:V189),
                    IF(
                        M$4:V$4=2,
                        M189:V189,
                        ""),
                    ""))
            ),
            IF(
                Parameters!$D$17=1,
                IFERROR(
                    IF(
                        OR(
                            IF(
                                ISNUMBER(M189:V189),
                                IF(
                                    M$4:V$4=1,
                                    M189:V189,
                                    ""),
                                "")
                            =0),
                        0,
                        GEOMEAN(IF(
                            ISNUMBER(M189:V189),
                            IF(
                                M$4:V$4=1,
                                M189:V189,
                                ""),
                            ""))
                    ),
                    IF(
                        OR(IF(
                            ISNUMBER(M189:V189),
                            IF(
                                M$4:V$4=2,
                                M189:V189,
                                ""),
                            "")
                            =0),
                        0,
                        GEOMEAN(IF(
                            ISNUMBER(M189:V189),
                            IF(
                                M$4:V$4=2,
                                M189:V189,
                                ""),
                            "")))
                )
            )
        )
    )
)</f>
        <v>3.8333333333333299</v>
      </c>
      <c r="I189" s="191" cm="1">
        <f t="array" ref="I189">IF(
    SUM(IF(
            ISNUMBER(
                IF(
                    $M$5:$V$5,
                    (M189:V189),
                    "")),
            1,
            0))
        =0,
    NA(),
    IF(
        Parameters!$D$15=1,
        IF(
            SUM(--(ISNUMBER(IF($M$5:$V$5=1,(M189:V189),""))))&gt;0,
            MAX(IF(
                ISNUMBER(M189:V189),
                IF(
                    M$5:V$5=1,
                    M189:V189,
                    ""),
                "")),
            MAX(IF(
                ISNUMBER(M189:V189),
                IF(
                    M$5:V$5=2,
                    M189:V189,
                    ""),
                ""))
        ),
        IF(
            Parameters!$D$16=1,
            IFERROR(
                AVERAGE(IF(
                    ISNUMBER(M189:V189),
                    IF(
                        M$5:V$5=1,
                        M189:V189,
                        ""),
                    "")),
                AVERAGE(IF(
                    ISNUMBER(M189:V189),
                    IF(
                        M$5:V$5=2,
                        M189:V189,
                        ""),
                    ""))
            ),
            IF(
                Parameters!$D$17=1,
                IFERROR(
                    IF(
                        OR(
                            IF(
                                ISNUMBER(M189:V189),
                                IF(
                                    M$5:V$5=1,
                                    M189:V189,
                                    ""),
                                "")
                            =0),
                        0,
                        GEOMEAN(IF(
                            ISNUMBER(M189:V189),
                            IF(
                                M$5:V$5=1,
                                M189:V189,
                                ""),
                            ""))
                    ),
                    IF(
                        OR(IF(
                            ISNUMBER(M189:V189),
                            IF(
                                M$5:V$5=2,
                                M189:V189,
                                ""),
                            "")
                            =0),
                        0,
                        GEOMEAN(IF(
                            ISNUMBER(M189:V189),
                            IF(
                                M$5:V$5=2,
                                M189:V189,
                                ""),
                            "")))
                )
            )
        )
    )
)</f>
        <v>0</v>
      </c>
      <c r="J189" s="242">
        <v>46281</v>
      </c>
      <c r="K189" s="242">
        <v>45731</v>
      </c>
      <c r="L189" s="91" t="s">
        <v>309</v>
      </c>
      <c r="M189" s="192">
        <v>3.8333333333333299</v>
      </c>
      <c r="N189" s="192" t="s">
        <v>409</v>
      </c>
      <c r="O189" s="192">
        <v>0</v>
      </c>
      <c r="P189" s="192">
        <v>0</v>
      </c>
      <c r="Q189" s="192">
        <v>0</v>
      </c>
      <c r="R189" s="192" t="s">
        <v>409</v>
      </c>
      <c r="S189" s="192">
        <v>3.3</v>
      </c>
      <c r="T189" s="192" t="s">
        <v>409</v>
      </c>
      <c r="U189" s="192">
        <v>0</v>
      </c>
      <c r="V189" s="192" t="s">
        <v>409</v>
      </c>
      <c r="W189" s="192">
        <v>0</v>
      </c>
      <c r="X189" s="192" t="s">
        <v>409</v>
      </c>
      <c r="Y189" s="192"/>
      <c r="Z189" s="192"/>
      <c r="AA189" s="80"/>
      <c r="AB189" s="80"/>
      <c r="AC189" s="80"/>
    </row>
    <row r="190" spans="1:29" x14ac:dyDescent="0.2">
      <c r="A190" s="84">
        <v>183</v>
      </c>
      <c r="B190" s="84" t="str">
        <f ca="1"/>
        <v>Sweden</v>
      </c>
      <c r="C190" s="84" t="str">
        <f ca="1"/>
        <v>SWE</v>
      </c>
      <c r="D190" s="219" t="str">
        <f ca="1"/>
        <v>ECS           Europe &amp; Central Asia</v>
      </c>
      <c r="E190" s="219" t="str">
        <f ca="1"/>
        <v>NA</v>
      </c>
      <c r="F190" s="190" t="str">
        <f t="shared" ca="1" si="5"/>
        <v/>
      </c>
      <c r="G190" s="80">
        <f>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v>
      </c>
      <c r="H190" s="80" cm="1">
        <f t="array" ref="H190">IF(
    SUM(IF(
            ISNUMBER(
                IF(
                    $M$4:$V$4,
                    (M190:V190),
                    "")),
            1,
            0))
        =0,
    NA(),
    IF(
        Parameters!$D$15=1,
        IF(
            SUM(--(ISNUMBER(IF($M$4:$V$4=1,(M190:V190),""))))&gt;0,
            MAX(IF(
                ISNUMBER(M190:V190),
                IF(
                    M$4:V$4=1,
                    M190:V190,
                    ""),
                "")),
            MAX(IF(
                ISNUMBER(M190:V190),
                IF(
                    M$4:V$4=2,
                    M190:V190,
                    ""),
                ""))
        ),
        IF(
            Parameters!$D$16=1,
            IFERROR(
                AVERAGE(IF(
                    ISNUMBER(M190:V190),
                    IF(
                        M$4:V$4=1,
                        M190:V190,
                        ""),
                    "")),
                AVERAGE(IF(
                    ISNUMBER(M190:V190),
                    IF(
                        M$4:V$4=2,
                        M190:V190,
                        ""),
                    ""))
            ),
            IF(
                Parameters!$D$17=1,
                IFERROR(
                    IF(
                        OR(
                            IF(
                                ISNUMBER(M190:V190),
                                IF(
                                    M$4:V$4=1,
                                    M190:V190,
                                    ""),
                                "")
                            =0),
                        0,
                        GEOMEAN(IF(
                            ISNUMBER(M190:V190),
                            IF(
                                M$4:V$4=1,
                                M190:V190,
                                ""),
                            ""))
                    ),
                    IF(
                        OR(IF(
                            ISNUMBER(M190:V190),
                            IF(
                                M$4:V$4=2,
                                M190:V190,
                                ""),
                            "")
                            =0),
                        0,
                        GEOMEAN(IF(
                            ISNUMBER(M190:V190),
                            IF(
                                M$4:V$4=2,
                                M190:V190,
                                ""),
                            "")))
                )
            )
        )
    )
)</f>
        <v>2.6666666666666599</v>
      </c>
      <c r="I190" s="191" cm="1">
        <f t="array" ref="I190">IF(
    SUM(IF(
            ISNUMBER(
                IF(
                    $M$5:$V$5,
                    (M190:V190),
                    "")),
            1,
            0))
        =0,
    NA(),
    IF(
        Parameters!$D$15=1,
        IF(
            SUM(--(ISNUMBER(IF($M$5:$V$5=1,(M190:V190),""))))&gt;0,
            MAX(IF(
                ISNUMBER(M190:V190),
                IF(
                    M$5:V$5=1,
                    M190:V190,
                    ""),
                "")),
            MAX(IF(
                ISNUMBER(M190:V190),
                IF(
                    M$5:V$5=2,
                    M190:V190,
                    ""),
                ""))
        ),
        IF(
            Parameters!$D$16=1,
            IFERROR(
                AVERAGE(IF(
                    ISNUMBER(M190:V190),
                    IF(
                        M$5:V$5=1,
                        M190:V190,
                        ""),
                    "")),
                AVERAGE(IF(
                    ISNUMBER(M190:V190),
                    IF(
                        M$5:V$5=2,
                        M190:V190,
                        ""),
                    ""))
            ),
            IF(
                Parameters!$D$17=1,
                IFERROR(
                    IF(
                        OR(
                            IF(
                                ISNUMBER(M190:V190),
                                IF(
                                    M$5:V$5=1,
                                    M190:V190,
                                    ""),
                                "")
                            =0),
                        0,
                        GEOMEAN(IF(
                            ISNUMBER(M190:V190),
                            IF(
                                M$5:V$5=1,
                                M190:V190,
                                ""),
                            ""))
                    ),
                    IF(
                        OR(IF(
                            ISNUMBER(M190:V190),
                            IF(
                                M$5:V$5=2,
                                M190:V190,
                                ""),
                            "")
                            =0),
                        0,
                        GEOMEAN(IF(
                            ISNUMBER(M190:V190),
                            IF(
                                M$5:V$5=2,
                                M190:V190,
                                ""),
                            "")))
                )
            )
        )
    )
)</f>
        <v>0</v>
      </c>
      <c r="J190" s="242">
        <v>45765</v>
      </c>
      <c r="K190" s="242">
        <v>45176</v>
      </c>
      <c r="L190" s="91" t="s">
        <v>311</v>
      </c>
      <c r="M190" s="192">
        <v>2.6666666666666599</v>
      </c>
      <c r="N190" s="192" t="s">
        <v>409</v>
      </c>
      <c r="O190" s="192">
        <v>0</v>
      </c>
      <c r="P190" s="192">
        <v>0</v>
      </c>
      <c r="Q190" s="192">
        <v>0</v>
      </c>
      <c r="R190" s="192" t="s">
        <v>409</v>
      </c>
      <c r="S190" s="192">
        <v>2.6</v>
      </c>
      <c r="T190" s="192" t="s">
        <v>409</v>
      </c>
      <c r="U190" s="192">
        <v>0</v>
      </c>
      <c r="V190" s="192" t="s">
        <v>409</v>
      </c>
      <c r="W190" s="192">
        <v>0</v>
      </c>
      <c r="X190" s="192" t="s">
        <v>409</v>
      </c>
      <c r="Y190" s="192"/>
      <c r="Z190" s="192"/>
      <c r="AA190" s="80"/>
      <c r="AB190" s="80"/>
      <c r="AC190" s="80"/>
    </row>
    <row r="191" spans="1:29" x14ac:dyDescent="0.2">
      <c r="A191" s="84">
        <v>184</v>
      </c>
      <c r="B191" s="84" t="str">
        <f ca="1"/>
        <v>Eswatini</v>
      </c>
      <c r="C191" s="84" t="str">
        <f ca="1"/>
        <v>SWZ</v>
      </c>
      <c r="D191" s="219" t="str">
        <f ca="1"/>
        <v>SSF           Sub-Saharan Africa</v>
      </c>
      <c r="E191" s="219" t="str">
        <f ca="1"/>
        <v>IBRD</v>
      </c>
      <c r="F191" s="190" t="str">
        <f t="shared" ca="1" si="5"/>
        <v/>
      </c>
      <c r="G191" s="80">
        <f>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3.6514837167011027</v>
      </c>
      <c r="H191" s="80" cm="1">
        <f t="array" ref="H191">IF(
    SUM(IF(
            ISNUMBER(
                IF(
                    $M$4:$V$4,
                    (M191:V191),
                    "")),
            1,
            0))
        =0,
    NA(),
    IF(
        Parameters!$D$15=1,
        IF(
            SUM(--(ISNUMBER(IF($M$4:$V$4=1,(M191:V191),""))))&gt;0,
            MAX(IF(
                ISNUMBER(M191:V191),
                IF(
                    M$4:V$4=1,
                    M191:V191,
                    ""),
                "")),
            MAX(IF(
                ISNUMBER(M191:V191),
                IF(
                    M$4:V$4=2,
                    M191:V191,
                    ""),
                ""))
        ),
        IF(
            Parameters!$D$16=1,
            IFERROR(
                AVERAGE(IF(
                    ISNUMBER(M191:V191),
                    IF(
                        M$4:V$4=1,
                        M191:V191,
                        ""),
                    "")),
                AVERAGE(IF(
                    ISNUMBER(M191:V191),
                    IF(
                        M$4:V$4=2,
                        M191:V191,
                        ""),
                    ""))
            ),
            IF(
                Parameters!$D$17=1,
                IFERROR(
                    IF(
                        OR(
                            IF(
                                ISNUMBER(M191:V191),
                                IF(
                                    M$4:V$4=1,
                                    M191:V191,
                                    ""),
                                "")
                            =0),
                        0,
                        GEOMEAN(IF(
                            ISNUMBER(M191:V191),
                            IF(
                                M$4:V$4=1,
                                M191:V191,
                                ""),
                            ""))
                    ),
                    IF(
                        OR(IF(
                            ISNUMBER(M191:V191),
                            IF(
                                M$4:V$4=2,
                                M191:V191,
                                ""),
                            "")
                            =0),
                        0,
                        GEOMEAN(IF(
                            ISNUMBER(M191:V191),
                            IF(
                                M$4:V$4=2,
                                M191:V191,
                                ""),
                            "")))
                )
            )
        )
    )
)</f>
        <v>1.3333333333333299</v>
      </c>
      <c r="I191" s="191" cm="1">
        <f t="array" ref="I191">IF(
    SUM(IF(
            ISNUMBER(
                IF(
                    $M$5:$V$5,
                    (M191:V191),
                    "")),
            1,
            0))
        =0,
    NA(),
    IF(
        Parameters!$D$15=1,
        IF(
            SUM(--(ISNUMBER(IF($M$5:$V$5=1,(M191:V191),""))))&gt;0,
            MAX(IF(
                ISNUMBER(M191:V191),
                IF(
                    M$5:V$5=1,
                    M191:V191,
                    ""),
                "")),
            MAX(IF(
                ISNUMBER(M191:V191),
                IF(
                    M$5:V$5=2,
                    M191:V191,
                    ""),
                ""))
        ),
        IF(
            Parameters!$D$16=1,
            IFERROR(
                AVERAGE(IF(
                    ISNUMBER(M191:V191),
                    IF(
                        M$5:V$5=1,
                        M191:V191,
                        ""),
                    "")),
                AVERAGE(IF(
                    ISNUMBER(M191:V191),
                    IF(
                        M$5:V$5=2,
                        M191:V191,
                        ""),
                    ""))
            ),
            IF(
                Parameters!$D$17=1,
                IFERROR(
                    IF(
                        OR(
                            IF(
                                ISNUMBER(M191:V191),
                                IF(
                                    M$5:V$5=1,
                                    M191:V191,
                                    ""),
                                "")
                            =0),
                        0,
                        GEOMEAN(IF(
                            ISNUMBER(M191:V191),
                            IF(
                                M$5:V$5=1,
                                M191:V191,
                                ""),
                            ""))
                    ),
                    IF(
                        OR(IF(
                            ISNUMBER(M191:V191),
                            IF(
                                M$5:V$5=2,
                                M191:V191,
                                ""),
                            "")
                            =0),
                        0,
                        GEOMEAN(IF(
                            ISNUMBER(M191:V191),
                            IF(
                                M$5:V$5=2,
                                M191:V191,
                                ""),
                            "")))
                )
            )
        )
    )
)</f>
        <v>10</v>
      </c>
      <c r="J191" s="242">
        <v>45190</v>
      </c>
      <c r="K191" s="242">
        <v>46281</v>
      </c>
      <c r="L191" s="91" t="s">
        <v>313</v>
      </c>
      <c r="M191" s="192">
        <v>1.3333333333333299</v>
      </c>
      <c r="N191" s="192" t="s">
        <v>409</v>
      </c>
      <c r="O191" s="192">
        <v>0</v>
      </c>
      <c r="P191" s="192">
        <v>10</v>
      </c>
      <c r="Q191" s="192">
        <v>0</v>
      </c>
      <c r="R191" s="192" t="s">
        <v>409</v>
      </c>
      <c r="S191" s="192">
        <v>1.8</v>
      </c>
      <c r="T191" s="192" t="s">
        <v>409</v>
      </c>
      <c r="U191" s="192">
        <v>0</v>
      </c>
      <c r="V191" s="192" t="s">
        <v>851</v>
      </c>
      <c r="W191" s="192">
        <v>0.25</v>
      </c>
      <c r="X191" s="192" t="s">
        <v>409</v>
      </c>
      <c r="Y191" s="192"/>
      <c r="Z191" s="192"/>
      <c r="AA191" s="80"/>
      <c r="AB191" s="80"/>
      <c r="AC191" s="80"/>
    </row>
    <row r="192" spans="1:29" x14ac:dyDescent="0.2">
      <c r="A192" s="84">
        <v>185</v>
      </c>
      <c r="B192" s="84" t="str">
        <f ca="1"/>
        <v>Sint Maarten (Dutch part)</v>
      </c>
      <c r="C192" s="84" t="str">
        <f ca="1"/>
        <v>SXM</v>
      </c>
      <c r="D192" s="219" t="str">
        <f ca="1"/>
        <v>LCN           Latin America &amp; Caribbean</v>
      </c>
      <c r="E192" s="219" t="str">
        <f ca="1"/>
        <v>NA</v>
      </c>
      <c r="F192" s="190" t="str">
        <f t="shared" ca="1" si="5"/>
        <v/>
      </c>
      <c r="G192" s="80">
        <f>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0</v>
      </c>
      <c r="H192" s="80" t="e" cm="1">
        <f t="array" ref="H192">IF(
    SUM(IF(
            ISNUMBER(
                IF(
                    $M$4:$V$4,
                    (M192:V192),
                    "")),
            1,
            0))
        =0,
    NA(),
    IF(
        Parameters!$D$15=1,
        IF(
            SUM(--(ISNUMBER(IF($M$4:$V$4=1,(M192:V192),""))))&gt;0,
            MAX(IF(
                ISNUMBER(M192:V192),
                IF(
                    M$4:V$4=1,
                    M192:V192,
                    ""),
                "")),
            MAX(IF(
                ISNUMBER(M192:V192),
                IF(
                    M$4:V$4=2,
                    M192:V192,
                    ""),
                ""))
        ),
        IF(
            Parameters!$D$16=1,
            IFERROR(
                AVERAGE(IF(
                    ISNUMBER(M192:V192),
                    IF(
                        M$4:V$4=1,
                        M192:V192,
                        ""),
                    "")),
                AVERAGE(IF(
                    ISNUMBER(M192:V192),
                    IF(
                        M$4:V$4=2,
                        M192:V192,
                        ""),
                    ""))
            ),
            IF(
                Parameters!$D$17=1,
                IFERROR(
                    IF(
                        OR(
                            IF(
                                ISNUMBER(M192:V192),
                                IF(
                                    M$4:V$4=1,
                                    M192:V192,
                                    ""),
                                "")
                            =0),
                        0,
                        GEOMEAN(IF(
                            ISNUMBER(M192:V192),
                            IF(
                                M$4:V$4=1,
                                M192:V192,
                                ""),
                            ""))
                    ),
                    IF(
                        OR(IF(
                            ISNUMBER(M192:V192),
                            IF(
                                M$4:V$4=2,
                                M192:V192,
                                ""),
                            "")
                            =0),
                        0,
                        GEOMEAN(IF(
                            ISNUMBER(M192:V192),
                            IF(
                                M$4:V$4=2,
                                M192:V192,
                                ""),
                            "")))
                )
            )
        )
    )
)</f>
        <v>#N/A</v>
      </c>
      <c r="I192" s="191" cm="1">
        <f t="array" ref="I192">IF(
    SUM(IF(
            ISNUMBER(
                IF(
                    $M$5:$V$5,
                    (M192:V192),
                    "")),
            1,
            0))
        =0,
    NA(),
    IF(
        Parameters!$D$15=1,
        IF(
            SUM(--(ISNUMBER(IF($M$5:$V$5=1,(M192:V192),""))))&gt;0,
            MAX(IF(
                ISNUMBER(M192:V192),
                IF(
                    M$5:V$5=1,
                    M192:V192,
                    ""),
                "")),
            MAX(IF(
                ISNUMBER(M192:V192),
                IF(
                    M$5:V$5=2,
                    M192:V192,
                    ""),
                ""))
        ),
        IF(
            Parameters!$D$16=1,
            IFERROR(
                AVERAGE(IF(
                    ISNUMBER(M192:V192),
                    IF(
                        M$5:V$5=1,
                        M192:V192,
                        ""),
                    "")),
                AVERAGE(IF(
                    ISNUMBER(M192:V192),
                    IF(
                        M$5:V$5=2,
                        M192:V192,
                        ""),
                    ""))
            ),
            IF(
                Parameters!$D$17=1,
                IFERROR(
                    IF(
                        OR(
                            IF(
                                ISNUMBER(M192:V192),
                                IF(
                                    M$5:V$5=1,
                                    M192:V192,
                                    ""),
                                "")
                            =0),
                        0,
                        GEOMEAN(IF(
                            ISNUMBER(M192:V192),
                            IF(
                                M$5:V$5=1,
                                M192:V192,
                                ""),
                            ""))
                    ),
                    IF(
                        OR(IF(
                            ISNUMBER(M192:V192),
                            IF(
                                M$5:V$5=2,
                                M192:V192,
                                ""),
                            "")
                            =0),
                        0,
                        GEOMEAN(IF(
                            ISNUMBER(M192:V192),
                            IF(
                                M$5:V$5=2,
                                M192:V192,
                                ""),
                            "")))
                )
            )
        )
    )
)</f>
        <v>0</v>
      </c>
      <c r="J192" s="242" t="s">
        <v>409</v>
      </c>
      <c r="K192" s="242">
        <v>45307</v>
      </c>
      <c r="L192" s="91" t="s">
        <v>689</v>
      </c>
      <c r="M192" s="192" t="s">
        <v>409</v>
      </c>
      <c r="N192" s="192" t="s">
        <v>409</v>
      </c>
      <c r="O192" s="192">
        <v>0</v>
      </c>
      <c r="P192" s="192">
        <v>0</v>
      </c>
      <c r="Q192" s="192" t="s">
        <v>409</v>
      </c>
      <c r="R192" s="192" t="s">
        <v>409</v>
      </c>
      <c r="S192" s="192" t="s">
        <v>409</v>
      </c>
      <c r="T192" s="192" t="s">
        <v>409</v>
      </c>
      <c r="U192" s="192">
        <v>0</v>
      </c>
      <c r="V192" s="192" t="s">
        <v>409</v>
      </c>
      <c r="W192" s="192" t="s">
        <v>409</v>
      </c>
      <c r="X192" s="192" t="s">
        <v>409</v>
      </c>
      <c r="Y192" s="192"/>
      <c r="Z192" s="192"/>
      <c r="AA192" s="80"/>
      <c r="AB192" s="80"/>
      <c r="AC192" s="80"/>
    </row>
    <row r="193" spans="1:40" x14ac:dyDescent="0.2">
      <c r="A193" s="84">
        <v>186</v>
      </c>
      <c r="B193" s="84" t="str">
        <f ca="1"/>
        <v>Seychelles</v>
      </c>
      <c r="C193" s="84" t="str">
        <f ca="1"/>
        <v>SYC</v>
      </c>
      <c r="D193" s="219" t="str">
        <f ca="1"/>
        <v>SSF           Sub-Saharan Africa</v>
      </c>
      <c r="E193" s="219" t="str">
        <f ca="1"/>
        <v>IBRD</v>
      </c>
      <c r="F193" s="190" t="str">
        <f t="shared" ca="1" si="5"/>
        <v/>
      </c>
      <c r="G193" s="80">
        <f>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4.4721359549995796</v>
      </c>
      <c r="H193" s="80" cm="1">
        <f t="array" ref="H193">IF(
    SUM(IF(
            ISNUMBER(
                IF(
                    $M$4:$V$4,
                    (M193:V193),
                    "")),
            1,
            0))
        =0,
    NA(),
    IF(
        Parameters!$D$15=1,
        IF(
            SUM(--(ISNUMBER(IF($M$4:$V$4=1,(M193:V193),""))))&gt;0,
            MAX(IF(
                ISNUMBER(M193:V193),
                IF(
                    M$4:V$4=1,
                    M193:V193,
                    ""),
                "")),
            MAX(IF(
                ISNUMBER(M193:V193),
                IF(
                    M$4:V$4=2,
                    M193:V193,
                    ""),
                ""))
        ),
        IF(
            Parameters!$D$16=1,
            IFERROR(
                AVERAGE(IF(
                    ISNUMBER(M193:V193),
                    IF(
                        M$4:V$4=1,
                        M193:V193,
                        ""),
                    "")),
                AVERAGE(IF(
                    ISNUMBER(M193:V193),
                    IF(
                        M$4:V$4=2,
                        M193:V193,
                        ""),
                    ""))
            ),
            IF(
                Parameters!$D$17=1,
                IFERROR(
                    IF(
                        OR(
                            IF(
                                ISNUMBER(M193:V193),
                                IF(
                                    M$4:V$4=1,
                                    M193:V193,
                                    ""),
                                "")
                            =0),
                        0,
                        GEOMEAN(IF(
                            ISNUMBER(M193:V193),
                            IF(
                                M$4:V$4=1,
                                M193:V193,
                                ""),
                            ""))
                    ),
                    IF(
                        OR(IF(
                            ISNUMBER(M193:V193),
                            IF(
                                M$4:V$4=2,
                                M193:V193,
                                ""),
                            "")
                            =0),
                        0,
                        GEOMEAN(IF(
                            ISNUMBER(M193:V193),
                            IF(
                                M$4:V$4=2,
                                M193:V193,
                                ""),
                            "")))
                )
            )
        )
    )
)</f>
        <v>2</v>
      </c>
      <c r="I193" s="191" cm="1">
        <f t="array" ref="I193">IF(
    SUM(IF(
            ISNUMBER(
                IF(
                    $M$5:$V$5,
                    (M193:V193),
                    "")),
            1,
            0))
        =0,
    NA(),
    IF(
        Parameters!$D$15=1,
        IF(
            SUM(--(ISNUMBER(IF($M$5:$V$5=1,(M193:V193),""))))&gt;0,
            MAX(IF(
                ISNUMBER(M193:V193),
                IF(
                    M$5:V$5=1,
                    M193:V193,
                    ""),
                "")),
            MAX(IF(
                ISNUMBER(M193:V193),
                IF(
                    M$5:V$5=2,
                    M193:V193,
                    ""),
                ""))
        ),
        IF(
            Parameters!$D$16=1,
            IFERROR(
                AVERAGE(IF(
                    ISNUMBER(M193:V193),
                    IF(
                        M$5:V$5=1,
                        M193:V193,
                        ""),
                    "")),
                AVERAGE(IF(
                    ISNUMBER(M193:V193),
                    IF(
                        M$5:V$5=2,
                        M193:V193,
                        ""),
                    ""))
            ),
            IF(
                Parameters!$D$17=1,
                IFERROR(
                    IF(
                        OR(
                            IF(
                                ISNUMBER(M193:V193),
                                IF(
                                    M$5:V$5=1,
                                    M193:V193,
                                    ""),
                                "")
                            =0),
                        0,
                        GEOMEAN(IF(
                            ISNUMBER(M193:V193),
                            IF(
                                M$5:V$5=1,
                                M193:V193,
                                ""),
                            ""))
                    ),
                    IF(
                        OR(IF(
                            ISNUMBER(M193:V193),
                            IF(
                                M$5:V$5=2,
                                M193:V193,
                                ""),
                            "")
                            =0),
                        0,
                        GEOMEAN(IF(
                            ISNUMBER(M193:V193),
                            IF(
                                M$5:V$5=2,
                                M193:V193,
                                ""),
                            "")))
                )
            )
        )
    )
)</f>
        <v>10</v>
      </c>
      <c r="J193" s="242">
        <v>45190</v>
      </c>
      <c r="K193" s="242">
        <v>45731</v>
      </c>
      <c r="L193" s="91" t="s">
        <v>315</v>
      </c>
      <c r="M193" s="192">
        <v>2</v>
      </c>
      <c r="N193" s="192" t="s">
        <v>409</v>
      </c>
      <c r="O193" s="192">
        <v>0</v>
      </c>
      <c r="P193" s="192">
        <v>0</v>
      </c>
      <c r="Q193" s="192">
        <v>10</v>
      </c>
      <c r="R193" s="192" t="s">
        <v>409</v>
      </c>
      <c r="S193" s="192">
        <v>2.2000000000000002</v>
      </c>
      <c r="T193" s="192" t="s">
        <v>409</v>
      </c>
      <c r="U193" s="192">
        <v>0</v>
      </c>
      <c r="V193" s="192" t="s">
        <v>409</v>
      </c>
      <c r="W193" s="192">
        <v>1</v>
      </c>
      <c r="X193" s="192" t="s">
        <v>409</v>
      </c>
      <c r="Y193" s="192"/>
      <c r="Z193" s="192"/>
      <c r="AA193" s="80"/>
      <c r="AB193" s="80"/>
      <c r="AC193" s="80"/>
    </row>
    <row r="194" spans="1:40" x14ac:dyDescent="0.2">
      <c r="A194" s="84">
        <v>187</v>
      </c>
      <c r="B194" s="84" t="str">
        <f ca="1"/>
        <v>Syrian Arab Republic</v>
      </c>
      <c r="C194" s="84" t="str">
        <f ca="1"/>
        <v>SYR</v>
      </c>
      <c r="D194" s="219" t="str">
        <f ca="1"/>
        <v>MEA           Middle East &amp; North Africa</v>
      </c>
      <c r="E194" s="219" t="str">
        <f ca="1"/>
        <v>IDA</v>
      </c>
      <c r="F194" s="190" t="str">
        <f t="shared" ca="1" si="5"/>
        <v/>
      </c>
      <c r="G194" s="80">
        <f>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8.4656167328001928</v>
      </c>
      <c r="H194" s="80" cm="1">
        <f t="array" ref="H194">IF(
    SUM(IF(
            ISNUMBER(
                IF(
                    $M$4:$V$4,
                    (M194:V194),
                    "")),
            1,
            0))
        =0,
    NA(),
    IF(
        Parameters!$D$15=1,
        IF(
            SUM(--(ISNUMBER(IF($M$4:$V$4=1,(M194:V194),""))))&gt;0,
            MAX(IF(
                ISNUMBER(M194:V194),
                IF(
                    M$4:V$4=1,
                    M194:V194,
                    ""),
                "")),
            MAX(IF(
                ISNUMBER(M194:V194),
                IF(
                    M$4:V$4=2,
                    M194:V194,
                    ""),
                ""))
        ),
        IF(
            Parameters!$D$16=1,
            IFERROR(
                AVERAGE(IF(
                    ISNUMBER(M194:V194),
                    IF(
                        M$4:V$4=1,
                        M194:V194,
                        ""),
                    "")),
                AVERAGE(IF(
                    ISNUMBER(M194:V194),
                    IF(
                        M$4:V$4=2,
                        M194:V194,
                        ""),
                    ""))
            ),
            IF(
                Parameters!$D$17=1,
                IFERROR(
                    IF(
                        OR(
                            IF(
                                ISNUMBER(M194:V194),
                                IF(
                                    M$4:V$4=1,
                                    M194:V194,
                                    ""),
                                "")
                            =0),
                        0,
                        GEOMEAN(IF(
                            ISNUMBER(M194:V194),
                            IF(
                                M$4:V$4=1,
                                M194:V194,
                                ""),
                            ""))
                    ),
                    IF(
                        OR(IF(
                            ISNUMBER(M194:V194),
                            IF(
                                M$4:V$4=2,
                                M194:V194,
                                ""),
                            "")
                            =0),
                        0,
                        GEOMEAN(IF(
                            ISNUMBER(M194:V194),
                            IF(
                                M$4:V$4=2,
                                M194:V194,
                                ""),
                            "")))
                )
            )
        )
    )
)</f>
        <v>7.1666666666666599</v>
      </c>
      <c r="I194" s="191" cm="1">
        <f t="array" ref="I194">IF(
    SUM(IF(
            ISNUMBER(
                IF(
                    $M$5:$V$5,
                    (M194:V194),
                    "")),
            1,
            0))
        =0,
    NA(),
    IF(
        Parameters!$D$15=1,
        IF(
            SUM(--(ISNUMBER(IF($M$5:$V$5=1,(M194:V194),""))))&gt;0,
            MAX(IF(
                ISNUMBER(M194:V194),
                IF(
                    M$5:V$5=1,
                    M194:V194,
                    ""),
                "")),
            MAX(IF(
                ISNUMBER(M194:V194),
                IF(
                    M$5:V$5=2,
                    M194:V194,
                    ""),
                ""))
        ),
        IF(
            Parameters!$D$16=1,
            IFERROR(
                AVERAGE(IF(
                    ISNUMBER(M194:V194),
                    IF(
                        M$5:V$5=1,
                        M194:V194,
                        ""),
                    "")),
                AVERAGE(IF(
                    ISNUMBER(M194:V194),
                    IF(
                        M$5:V$5=2,
                        M194:V194,
                        ""),
                    ""))
            ),
            IF(
                Parameters!$D$17=1,
                IFERROR(
                    IF(
                        OR(
                            IF(
                                ISNUMBER(M194:V194),
                                IF(
                                    M$5:V$5=1,
                                    M194:V194,
                                    ""),
                                "")
                            =0),
                        0,
                        GEOMEAN(IF(
                            ISNUMBER(M194:V194),
                            IF(
                                M$5:V$5=1,
                                M194:V194,
                                ""),
                            ""))
                    ),
                    IF(
                        OR(IF(
                            ISNUMBER(M194:V194),
                            IF(
                                M$5:V$5=2,
                                M194:V194,
                                ""),
                            "")
                            =0),
                        0,
                        GEOMEAN(IF(
                            ISNUMBER(M194:V194),
                            IF(
                                M$5:V$5=2,
                                M194:V194,
                                ""),
                            "")))
                )
            )
        )
    )
)</f>
        <v>10</v>
      </c>
      <c r="J194" s="242">
        <v>46281</v>
      </c>
      <c r="K194" s="242">
        <v>46281</v>
      </c>
      <c r="L194" s="91" t="s">
        <v>316</v>
      </c>
      <c r="M194" s="192">
        <v>7.1666666666666599</v>
      </c>
      <c r="N194" s="192" t="s">
        <v>409</v>
      </c>
      <c r="O194" s="192">
        <v>0</v>
      </c>
      <c r="P194" s="192">
        <v>10</v>
      </c>
      <c r="Q194" s="192">
        <v>0</v>
      </c>
      <c r="R194" s="192" t="s">
        <v>409</v>
      </c>
      <c r="S194" s="192">
        <v>5.3</v>
      </c>
      <c r="T194" s="192" t="s">
        <v>409</v>
      </c>
      <c r="U194" s="192">
        <v>0</v>
      </c>
      <c r="V194" s="192" t="s">
        <v>852</v>
      </c>
      <c r="W194" s="192">
        <v>0</v>
      </c>
      <c r="X194" s="192" t="s">
        <v>409</v>
      </c>
      <c r="Y194" s="192"/>
      <c r="Z194" s="192"/>
      <c r="AA194" s="80"/>
      <c r="AB194" s="80"/>
      <c r="AC194" s="80"/>
    </row>
    <row r="195" spans="1:40" x14ac:dyDescent="0.2">
      <c r="A195" s="84">
        <v>188</v>
      </c>
      <c r="B195" s="84" t="str">
        <f ca="1"/>
        <v>Turks and Caicos Islands</v>
      </c>
      <c r="C195" s="84" t="str">
        <f ca="1"/>
        <v>TCA</v>
      </c>
      <c r="D195" s="219" t="str">
        <f ca="1"/>
        <v>LCN           Latin America &amp; Caribbean</v>
      </c>
      <c r="E195" s="219" t="str">
        <f ca="1"/>
        <v>NA</v>
      </c>
      <c r="F195" s="190" t="str">
        <f t="shared" ca="1" si="5"/>
        <v/>
      </c>
      <c r="G195" s="80">
        <f>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0</v>
      </c>
      <c r="H195" s="80" t="e" cm="1">
        <f t="array" ref="H195">IF(
    SUM(IF(
            ISNUMBER(
                IF(
                    $M$4:$V$4,
                    (M195:V195),
                    "")),
            1,
            0))
        =0,
    NA(),
    IF(
        Parameters!$D$15=1,
        IF(
            SUM(--(ISNUMBER(IF($M$4:$V$4=1,(M195:V195),""))))&gt;0,
            MAX(IF(
                ISNUMBER(M195:V195),
                IF(
                    M$4:V$4=1,
                    M195:V195,
                    ""),
                "")),
            MAX(IF(
                ISNUMBER(M195:V195),
                IF(
                    M$4:V$4=2,
                    M195:V195,
                    ""),
                ""))
        ),
        IF(
            Parameters!$D$16=1,
            IFERROR(
                AVERAGE(IF(
                    ISNUMBER(M195:V195),
                    IF(
                        M$4:V$4=1,
                        M195:V195,
                        ""),
                    "")),
                AVERAGE(IF(
                    ISNUMBER(M195:V195),
                    IF(
                        M$4:V$4=2,
                        M195:V195,
                        ""),
                    ""))
            ),
            IF(
                Parameters!$D$17=1,
                IFERROR(
                    IF(
                        OR(
                            IF(
                                ISNUMBER(M195:V195),
                                IF(
                                    M$4:V$4=1,
                                    M195:V195,
                                    ""),
                                "")
                            =0),
                        0,
                        GEOMEAN(IF(
                            ISNUMBER(M195:V195),
                            IF(
                                M$4:V$4=1,
                                M195:V195,
                                ""),
                            ""))
                    ),
                    IF(
                        OR(IF(
                            ISNUMBER(M195:V195),
                            IF(
                                M$4:V$4=2,
                                M195:V195,
                                ""),
                            "")
                            =0),
                        0,
                        GEOMEAN(IF(
                            ISNUMBER(M195:V195),
                            IF(
                                M$4:V$4=2,
                                M195:V195,
                                ""),
                            "")))
                )
            )
        )
    )
)</f>
        <v>#N/A</v>
      </c>
      <c r="I195" s="191" cm="1">
        <f t="array" ref="I195">IF(
    SUM(IF(
            ISNUMBER(
                IF(
                    $M$5:$V$5,
                    (M195:V195),
                    "")),
            1,
            0))
        =0,
    NA(),
    IF(
        Parameters!$D$15=1,
        IF(
            SUM(--(ISNUMBER(IF($M$5:$V$5=1,(M195:V195),""))))&gt;0,
            MAX(IF(
                ISNUMBER(M195:V195),
                IF(
                    M$5:V$5=1,
                    M195:V195,
                    ""),
                "")),
            MAX(IF(
                ISNUMBER(M195:V195),
                IF(
                    M$5:V$5=2,
                    M195:V195,
                    ""),
                ""))
        ),
        IF(
            Parameters!$D$16=1,
            IFERROR(
                AVERAGE(IF(
                    ISNUMBER(M195:V195),
                    IF(
                        M$5:V$5=1,
                        M195:V195,
                        ""),
                    "")),
                AVERAGE(IF(
                    ISNUMBER(M195:V195),
                    IF(
                        M$5:V$5=2,
                        M195:V195,
                        ""),
                    ""))
            ),
            IF(
                Parameters!$D$17=1,
                IFERROR(
                    IF(
                        OR(
                            IF(
                                ISNUMBER(M195:V195),
                                IF(
                                    M$5:V$5=1,
                                    M195:V195,
                                    ""),
                                "")
                            =0),
                        0,
                        GEOMEAN(IF(
                            ISNUMBER(M195:V195),
                            IF(
                                M$5:V$5=1,
                                M195:V195,
                                ""),
                            ""))
                    ),
                    IF(
                        OR(IF(
                            ISNUMBER(M195:V195),
                            IF(
                                M$5:V$5=2,
                                M195:V195,
                                ""),
                            "")
                            =0),
                        0,
                        GEOMEAN(IF(
                            ISNUMBER(M195:V195),
                            IF(
                                M$5:V$5=2,
                                M195:V195,
                                ""),
                            "")))
                )
            )
        )
    )
)</f>
        <v>0</v>
      </c>
      <c r="J195" s="242" t="s">
        <v>409</v>
      </c>
      <c r="K195" s="242">
        <v>45580</v>
      </c>
      <c r="L195" s="91" t="s">
        <v>690</v>
      </c>
      <c r="M195" s="192" t="s">
        <v>409</v>
      </c>
      <c r="N195" s="192" t="s">
        <v>409</v>
      </c>
      <c r="O195" s="192">
        <v>0</v>
      </c>
      <c r="P195" s="192">
        <v>0</v>
      </c>
      <c r="Q195" s="192">
        <v>0</v>
      </c>
      <c r="R195" s="192" t="s">
        <v>409</v>
      </c>
      <c r="S195" s="192" t="s">
        <v>409</v>
      </c>
      <c r="T195" s="192" t="s">
        <v>409</v>
      </c>
      <c r="U195" s="192">
        <v>0</v>
      </c>
      <c r="V195" s="192" t="s">
        <v>409</v>
      </c>
      <c r="W195" s="192">
        <v>0</v>
      </c>
      <c r="X195" s="192" t="s">
        <v>409</v>
      </c>
      <c r="Y195" s="192"/>
      <c r="Z195" s="192"/>
      <c r="AA195" s="80"/>
      <c r="AB195" s="80"/>
      <c r="AC195" s="80"/>
    </row>
    <row r="196" spans="1:40" x14ac:dyDescent="0.2">
      <c r="A196" s="84">
        <v>189</v>
      </c>
      <c r="B196" s="84" t="str">
        <f ca="1"/>
        <v>Chad</v>
      </c>
      <c r="C196" s="84" t="str">
        <f ca="1"/>
        <v>TCD</v>
      </c>
      <c r="D196" s="219" t="str">
        <f ca="1"/>
        <v>SSF           Sub-Saharan Africa</v>
      </c>
      <c r="E196" s="219" t="str">
        <f ca="1"/>
        <v>IDA</v>
      </c>
      <c r="F196" s="190" t="str">
        <f t="shared" ca="1" si="5"/>
        <v/>
      </c>
      <c r="G196" s="80">
        <f>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7.0710678118654755</v>
      </c>
      <c r="H196" s="80" cm="1">
        <f t="array" ref="H196">IF(
    SUM(IF(
            ISNUMBER(
                IF(
                    $M$4:$V$4,
                    (M196:V196),
                    "")),
            1,
            0))
        =0,
    NA(),
    IF(
        Parameters!$D$15=1,
        IF(
            SUM(--(ISNUMBER(IF($M$4:$V$4=1,(M196:V196),""))))&gt;0,
            MAX(IF(
                ISNUMBER(M196:V196),
                IF(
                    M$4:V$4=1,
                    M196:V196,
                    ""),
                "")),
            MAX(IF(
                ISNUMBER(M196:V196),
                IF(
                    M$4:V$4=2,
                    M196:V196,
                    ""),
                ""))
        ),
        IF(
            Parameters!$D$16=1,
            IFERROR(
                AVERAGE(IF(
                    ISNUMBER(M196:V196),
                    IF(
                        M$4:V$4=1,
                        M196:V196,
                        ""),
                    "")),
                AVERAGE(IF(
                    ISNUMBER(M196:V196),
                    IF(
                        M$4:V$4=2,
                        M196:V196,
                        ""),
                    ""))
            ),
            IF(
                Parameters!$D$17=1,
                IFERROR(
                    IF(
                        OR(
                            IF(
                                ISNUMBER(M196:V196),
                                IF(
                                    M$4:V$4=1,
                                    M196:V196,
                                    ""),
                                "")
                            =0),
                        0,
                        GEOMEAN(IF(
                            ISNUMBER(M196:V196),
                            IF(
                                M$4:V$4=1,
                                M196:V196,
                                ""),
                            ""))
                    ),
                    IF(
                        OR(IF(
                            ISNUMBER(M196:V196),
                            IF(
                                M$4:V$4=2,
                                M196:V196,
                                ""),
                            "")
                            =0),
                        0,
                        GEOMEAN(IF(
                            ISNUMBER(M196:V196),
                            IF(
                                M$4:V$4=2,
                                M196:V196,
                                ""),
                            "")))
                )
            )
        )
    )
)</f>
        <v>5</v>
      </c>
      <c r="I196" s="191" cm="1">
        <f t="array" ref="I196">IF(
    SUM(IF(
            ISNUMBER(
                IF(
                    $M$5:$V$5,
                    (M196:V196),
                    "")),
            1,
            0))
        =0,
    NA(),
    IF(
        Parameters!$D$15=1,
        IF(
            SUM(--(ISNUMBER(IF($M$5:$V$5=1,(M196:V196),""))))&gt;0,
            MAX(IF(
                ISNUMBER(M196:V196),
                IF(
                    M$5:V$5=1,
                    M196:V196,
                    ""),
                "")),
            MAX(IF(
                ISNUMBER(M196:V196),
                IF(
                    M$5:V$5=2,
                    M196:V196,
                    ""),
                ""))
        ),
        IF(
            Parameters!$D$16=1,
            IFERROR(
                AVERAGE(IF(
                    ISNUMBER(M196:V196),
                    IF(
                        M$5:V$5=1,
                        M196:V196,
                        ""),
                    "")),
                AVERAGE(IF(
                    ISNUMBER(M196:V196),
                    IF(
                        M$5:V$5=2,
                        M196:V196,
                        ""),
                    ""))
            ),
            IF(
                Parameters!$D$17=1,
                IFERROR(
                    IF(
                        OR(
                            IF(
                                ISNUMBER(M196:V196),
                                IF(
                                    M$5:V$5=1,
                                    M196:V196,
                                    ""),
                                "")
                            =0),
                        0,
                        GEOMEAN(IF(
                            ISNUMBER(M196:V196),
                            IF(
                                M$5:V$5=1,
                                M196:V196,
                                ""),
                            ""))
                    ),
                    IF(
                        OR(IF(
                            ISNUMBER(M196:V196),
                            IF(
                                M$5:V$5=2,
                                M196:V196,
                                ""),
                            "")
                            =0),
                        0,
                        GEOMEAN(IF(
                            ISNUMBER(M196:V196),
                            IF(
                                M$5:V$5=2,
                                M196:V196,
                                ""),
                            "")))
                )
            )
        )
    )
)</f>
        <v>10</v>
      </c>
      <c r="J196" s="242">
        <v>45765</v>
      </c>
      <c r="K196" s="242">
        <v>46281</v>
      </c>
      <c r="L196" s="91" t="s">
        <v>318</v>
      </c>
      <c r="M196" s="192">
        <v>5</v>
      </c>
      <c r="N196" s="192" t="s">
        <v>409</v>
      </c>
      <c r="O196" s="192">
        <v>0</v>
      </c>
      <c r="P196" s="192">
        <v>10</v>
      </c>
      <c r="Q196" s="192">
        <v>0</v>
      </c>
      <c r="R196" s="192" t="s">
        <v>409</v>
      </c>
      <c r="S196" s="192">
        <v>4</v>
      </c>
      <c r="T196" s="192" t="s">
        <v>409</v>
      </c>
      <c r="U196" s="192">
        <v>0</v>
      </c>
      <c r="V196" s="192" t="s">
        <v>853</v>
      </c>
      <c r="W196" s="192">
        <v>0</v>
      </c>
      <c r="X196" s="192" t="s">
        <v>409</v>
      </c>
      <c r="Y196" s="192"/>
      <c r="Z196" s="192"/>
      <c r="AA196" s="80"/>
      <c r="AB196" s="80"/>
      <c r="AC196" s="80"/>
    </row>
    <row r="197" spans="1:40" x14ac:dyDescent="0.2">
      <c r="A197" s="84">
        <v>190</v>
      </c>
      <c r="B197" s="84" t="str">
        <f ca="1"/>
        <v>Togo</v>
      </c>
      <c r="C197" s="84" t="str">
        <f ca="1"/>
        <v>TGO</v>
      </c>
      <c r="D197" s="219" t="str">
        <f ca="1"/>
        <v>SSF           Sub-Saharan Africa</v>
      </c>
      <c r="E197" s="219" t="str">
        <f ca="1"/>
        <v>IDA</v>
      </c>
      <c r="F197" s="190" t="str">
        <f t="shared" ref="F197:F225" ca="1" si="6">IF(L197 &lt;&gt; C197, "Countries don't match", "")</f>
        <v/>
      </c>
      <c r="G197" s="80">
        <f>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0</v>
      </c>
      <c r="H197" s="80" cm="1">
        <f t="array" ref="H197">IF(
    SUM(IF(
            ISNUMBER(
                IF(
                    $M$4:$V$4,
                    (M197:V197),
                    "")),
            1,
            0))
        =0,
    NA(),
    IF(
        Parameters!$D$15=1,
        IF(
            SUM(--(ISNUMBER(IF($M$4:$V$4=1,(M197:V197),""))))&gt;0,
            MAX(IF(
                ISNUMBER(M197:V197),
                IF(
                    M$4:V$4=1,
                    M197:V197,
                    ""),
                "")),
            MAX(IF(
                ISNUMBER(M197:V197),
                IF(
                    M$4:V$4=2,
                    M197:V197,
                    ""),
                ""))
        ),
        IF(
            Parameters!$D$16=1,
            IFERROR(
                AVERAGE(IF(
                    ISNUMBER(M197:V197),
                    IF(
                        M$4:V$4=1,
                        M197:V197,
                        ""),
                    "")),
                AVERAGE(IF(
                    ISNUMBER(M197:V197),
                    IF(
                        M$4:V$4=2,
                        M197:V197,
                        ""),
                    ""))
            ),
            IF(
                Parameters!$D$17=1,
                IFERROR(
                    IF(
                        OR(
                            IF(
                                ISNUMBER(M197:V197),
                                IF(
                                    M$4:V$4=1,
                                    M197:V197,
                                    ""),
                                "")
                            =0),
                        0,
                        GEOMEAN(IF(
                            ISNUMBER(M197:V197),
                            IF(
                                M$4:V$4=1,
                                M197:V197,
                                ""),
                            ""))
                    ),
                    IF(
                        OR(IF(
                            ISNUMBER(M197:V197),
                            IF(
                                M$4:V$4=2,
                                M197:V197,
                                ""),
                            "")
                            =0),
                        0,
                        GEOMEAN(IF(
                            ISNUMBER(M197:V197),
                            IF(
                                M$4:V$4=2,
                                M197:V197,
                                ""),
                            "")))
                )
            )
        )
    )
)</f>
        <v>2.3333333333333299</v>
      </c>
      <c r="I197" s="191" cm="1">
        <f t="array" ref="I197">IF(
    SUM(IF(
            ISNUMBER(
                IF(
                    $M$5:$V$5,
                    (M197:V197),
                    "")),
            1,
            0))
        =0,
    NA(),
    IF(
        Parameters!$D$15=1,
        IF(
            SUM(--(ISNUMBER(IF($M$5:$V$5=1,(M197:V197),""))))&gt;0,
            MAX(IF(
                ISNUMBER(M197:V197),
                IF(
                    M$5:V$5=1,
                    M197:V197,
                    ""),
                "")),
            MAX(IF(
                ISNUMBER(M197:V197),
                IF(
                    M$5:V$5=2,
                    M197:V197,
                    ""),
                ""))
        ),
        IF(
            Parameters!$D$16=1,
            IFERROR(
                AVERAGE(IF(
                    ISNUMBER(M197:V197),
                    IF(
                        M$5:V$5=1,
                        M197:V197,
                        ""),
                    "")),
                AVERAGE(IF(
                    ISNUMBER(M197:V197),
                    IF(
                        M$5:V$5=2,
                        M197:V197,
                        ""),
                    ""))
            ),
            IF(
                Parameters!$D$17=1,
                IFERROR(
                    IF(
                        OR(
                            IF(
                                ISNUMBER(M197:V197),
                                IF(
                                    M$5:V$5=1,
                                    M197:V197,
                                    ""),
                                "")
                            =0),
                        0,
                        GEOMEAN(IF(
                            ISNUMBER(M197:V197),
                            IF(
                                M$5:V$5=1,
                                M197:V197,
                                ""),
                            ""))
                    ),
                    IF(
                        OR(IF(
                            ISNUMBER(M197:V197),
                            IF(
                                M$5:V$5=2,
                                M197:V197,
                                ""),
                            "")
                            =0),
                        0,
                        GEOMEAN(IF(
                            ISNUMBER(M197:V197),
                            IF(
                                M$5:V$5=2,
                                M197:V197,
                                ""),
                            "")))
                )
            )
        )
    )
)</f>
        <v>0</v>
      </c>
      <c r="J197" s="242">
        <v>46281</v>
      </c>
      <c r="K197" s="242">
        <v>45458</v>
      </c>
      <c r="L197" s="91" t="s">
        <v>320</v>
      </c>
      <c r="M197" s="192">
        <v>2.3333333333333299</v>
      </c>
      <c r="N197" s="192" t="s">
        <v>409</v>
      </c>
      <c r="O197" s="192">
        <v>0</v>
      </c>
      <c r="P197" s="192">
        <v>0</v>
      </c>
      <c r="Q197" s="192">
        <v>0</v>
      </c>
      <c r="R197" s="192" t="s">
        <v>409</v>
      </c>
      <c r="S197" s="192">
        <v>2.4</v>
      </c>
      <c r="T197" s="192" t="s">
        <v>409</v>
      </c>
      <c r="U197" s="192">
        <v>0</v>
      </c>
      <c r="V197" s="192" t="s">
        <v>409</v>
      </c>
      <c r="W197" s="192">
        <v>0</v>
      </c>
      <c r="X197" s="192" t="s">
        <v>409</v>
      </c>
      <c r="Y197" s="192"/>
      <c r="Z197" s="192"/>
      <c r="AA197" s="80"/>
      <c r="AB197" s="80"/>
      <c r="AC197" s="80"/>
    </row>
    <row r="198" spans="1:40" x14ac:dyDescent="0.2">
      <c r="A198" s="84">
        <v>191</v>
      </c>
      <c r="B198" s="84" t="str">
        <f ca="1"/>
        <v>Thailand</v>
      </c>
      <c r="C198" s="84" t="str">
        <f ca="1"/>
        <v>THA</v>
      </c>
      <c r="D198" s="84" t="str">
        <f ca="1"/>
        <v>EAS           East Asia &amp; Pacific</v>
      </c>
      <c r="E198" s="84" t="str">
        <f ca="1"/>
        <v>IBRD</v>
      </c>
      <c r="F198" s="190" t="str">
        <f t="shared" ca="1" si="6"/>
        <v/>
      </c>
      <c r="G198" s="80">
        <f>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$M$4:$V$4,
                    (M198:V198),
                    "")),
            1,
            0))
        =0,
    NA(),
    IF(
        Parameters!$D$15=1,
        IF(
            SUM(--(ISNUMBER(IF($M$4:$V$4=1,(M198:V198),""))))&gt;0,
            MAX(IF(
                ISNUMBER(M198:V198),
                IF(
                    M$4:V$4=1,
                    M198:V198,
                    ""),
                "")),
            MAX(IF(
                ISNUMBER(M198:V198),
                IF(
                    M$4:V$4=2,
                    M198:V198,
                    ""),
                ""))
        ),
        IF(
            Parameters!$D$16=1,
            IFERROR(
                AVERAGE(IF(
                    ISNUMBER(M198:V198),
                    IF(
                        M$4:V$4=1,
                        M198:V198,
                        ""),
                    "")),
                AVERAGE(IF(
                    ISNUMBER(M198:V198),
                    IF(
                        M$4:V$4=2,
                        M198:V198,
                        ""),
                    ""))
            ),
            IF(
                Parameters!$D$17=1,
                IFERROR(
                    IF(
                        OR(
                            IF(
                                ISNUMBER(M198:V198),
                                IF(
                                    M$4:V$4=1,
                                    M198:V198,
                                    ""),
                                "")
                            =0),
                        0,
                        GEOMEAN(IF(
                            ISNUMBER(M198:V198),
                            IF(
                                M$4:V$4=1,
                                M198:V198,
                                ""),
                            ""))
                    ),
                    IF(
                        OR(IF(
                            ISNUMBER(M198:V198),
                            IF(
                                M$4:V$4=2,
                                M198:V198,
                                ""),
                            "")
                            =0),
                        0,
                        GEOMEAN(IF(
                            ISNUMBER(M198:V198),
                            IF(
                                M$4:V$4=2,
                                M198:V198,
                                ""),
                            "")))
                )
            )
        )
    )
)</f>
        <v>8.1666666666666607</v>
      </c>
      <c r="I198" s="191" cm="1">
        <f t="array" ref="I198">IF(
    SUM(IF(
            ISNUMBER(
                IF(
                    $M$5:$V$5,
                    (M198:V198),
                    "")),
            1,
            0))
        =0,
    NA(),
    IF(
        Parameters!$D$15=1,
        IF(
            SUM(--(ISNUMBER(IF($M$5:$V$5=1,(M198:V198),""))))&gt;0,
            MAX(IF(
                ISNUMBER(M198:V198),
                IF(
                    M$5:V$5=1,
                    M198:V198,
                    ""),
                "")),
            MAX(IF(
                ISNUMBER(M198:V198),
                IF(
                    M$5:V$5=2,
                    M198:V198,
                    ""),
                ""))
        ),
        IF(
            Parameters!$D$16=1,
            IFERROR(
                AVERAGE(IF(
                    ISNUMBER(M198:V198),
                    IF(
                        M$5:V$5=1,
                        M198:V198,
                        ""),
                    "")),
                AVERAGE(IF(
                    ISNUMBER(M198:V198),
                    IF(
                        M$5:V$5=2,
                        M198:V198,
                        ""),
                    ""))
            ),
            IF(
                Parameters!$D$17=1,
                IFERROR(
                    IF(
                        OR(
                            IF(
                                ISNUMBER(M198:V198),
                                IF(
                                    M$5:V$5=1,
                                    M198:V198,
                                    ""),
                                "")
                            =0),
                        0,
                        GEOMEAN(IF(
                            ISNUMBER(M198:V198),
                            IF(
                                M$5:V$5=1,
                                M198:V198,
                                ""),
                            ""))
                    ),
                    IF(
                        OR(IF(
                            ISNUMBER(M198:V198),
                            IF(
                                M$5:V$5=2,
                                M198:V198,
                                ""),
                            "")
                            =0),
                        0,
                        GEOMEAN(IF(
                            ISNUMBER(M198:V198),
                            IF(
                                M$5:V$5=2,
                                M198:V198,
                                ""),
                            "")))
                )
            )
        )
    )
)</f>
        <v>0</v>
      </c>
      <c r="J198" s="242">
        <v>45765</v>
      </c>
      <c r="K198" s="242">
        <v>45731</v>
      </c>
      <c r="L198" s="91" t="s">
        <v>322</v>
      </c>
      <c r="M198" s="192">
        <v>8.1666666666666607</v>
      </c>
      <c r="N198" s="192" t="s">
        <v>409</v>
      </c>
      <c r="O198" s="192">
        <v>0</v>
      </c>
      <c r="P198" s="192">
        <v>0</v>
      </c>
      <c r="Q198" s="192">
        <v>0</v>
      </c>
      <c r="R198" s="192" t="s">
        <v>409</v>
      </c>
      <c r="S198" s="192">
        <v>5.9</v>
      </c>
      <c r="T198" s="192" t="s">
        <v>409</v>
      </c>
      <c r="U198" s="192">
        <v>0</v>
      </c>
      <c r="V198" s="192" t="s">
        <v>409</v>
      </c>
      <c r="W198" s="192">
        <v>0.265625</v>
      </c>
      <c r="X198" s="192" t="s">
        <v>409</v>
      </c>
      <c r="Y198" s="80"/>
      <c r="Z198" s="80"/>
      <c r="AA198" s="80"/>
      <c r="AB198" s="80"/>
      <c r="AC198" s="80"/>
      <c r="AD198" s="80"/>
      <c r="AE198" s="80"/>
    </row>
    <row r="199" spans="1:40" x14ac:dyDescent="0.2">
      <c r="A199" s="84">
        <v>192</v>
      </c>
      <c r="B199" s="84" t="str">
        <f ca="1"/>
        <v>Tajikistan</v>
      </c>
      <c r="C199" s="84" t="str">
        <f ca="1"/>
        <v>TJK</v>
      </c>
      <c r="D199" s="84" t="str">
        <f ca="1"/>
        <v>ECS           Europe &amp; Central Asia</v>
      </c>
      <c r="E199" s="84" t="str">
        <f ca="1"/>
        <v>IDA</v>
      </c>
      <c r="F199" s="190" t="str">
        <f t="shared" ca="1" si="6"/>
        <v/>
      </c>
      <c r="G199" s="80">
        <f>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0</v>
      </c>
      <c r="H199" s="80" cm="1">
        <f t="array" ref="H199">IF(
    SUM(IF(
            ISNUMBER(
                IF(
                    $M$4:$V$4,
                    (M199:V199),
                    "")),
            1,
            0))
        =0,
    NA(),
    IF(
        Parameters!$D$15=1,
        IF(
            SUM(--(ISNUMBER(IF($M$4:$V$4=1,(M199:V199),""))))&gt;0,
            MAX(IF(
                ISNUMBER(M199:V199),
                IF(
                    M$4:V$4=1,
                    M199:V199,
                    ""),
                "")),
            MAX(IF(
                ISNUMBER(M199:V199),
                IF(
                    M$4:V$4=2,
                    M199:V199,
                    ""),
                ""))
        ),
        IF(
            Parameters!$D$16=1,
            IFERROR(
                AVERAGE(IF(
                    ISNUMBER(M199:V199),
                    IF(
                        M$4:V$4=1,
                        M199:V199,
                        ""),
                    "")),
                AVERAGE(IF(
                    ISNUMBER(M199:V199),
                    IF(
                        M$4:V$4=2,
                        M199:V199,
                        ""),
                    ""))
            ),
            IF(
                Parameters!$D$17=1,
                IFERROR(
                    IF(
                        OR(
                            IF(
                                ISNUMBER(M199:V199),
                                IF(
                                    M$4:V$4=1,
                                    M199:V199,
                                    ""),
                                "")
                            =0),
                        0,
                        GEOMEAN(IF(
                            ISNUMBER(M199:V199),
                            IF(
                                M$4:V$4=1,
                                M199:V199,
                                ""),
                            ""))
                    ),
                    IF(
                        OR(IF(
                            ISNUMBER(M199:V199),
                            IF(
                                M$4:V$4=2,
                                M199:V199,
                                ""),
                            "")
                            =0),
                        0,
                        GEOMEAN(IF(
                            ISNUMBER(M199:V199),
                            IF(
                                M$4:V$4=2,
                                M199:V199,
                                ""),
                            "")))
                )
            )
        )
    )
)</f>
        <v>6.3333333333333304</v>
      </c>
      <c r="I199" s="191" cm="1">
        <f t="array" ref="I199">IF(
    SUM(IF(
            ISNUMBER(
                IF(
                    $M$5:$V$5,
                    (M199:V199),
                    "")),
            1,
            0))
        =0,
    NA(),
    IF(
        Parameters!$D$15=1,
        IF(
            SUM(--(ISNUMBER(IF($M$5:$V$5=1,(M199:V199),""))))&gt;0,
            MAX(IF(
                ISNUMBER(M199:V199),
                IF(
                    M$5:V$5=1,
                    M199:V199,
                    ""),
                "")),
            MAX(IF(
                ISNUMBER(M199:V199),
                IF(
                    M$5:V$5=2,
                    M199:V199,
                    ""),
                ""))
        ),
        IF(
            Parameters!$D$16=1,
            IFERROR(
                AVERAGE(IF(
                    ISNUMBER(M199:V199),
                    IF(
                        M$5:V$5=1,
                        M199:V199,
                        ""),
                    "")),
                AVERAGE(IF(
                    ISNUMBER(M199:V199),
                    IF(
                        M$5:V$5=2,
                        M199:V199,
                        ""),
                    ""))
            ),
            IF(
                Parameters!$D$17=1,
                IFERROR(
                    IF(
                        OR(
                            IF(
                                ISNUMBER(M199:V199),
                                IF(
                                    M$5:V$5=1,
                                    M199:V199,
                                    ""),
                                "")
                            =0),
                        0,
                        GEOMEAN(IF(
                            ISNUMBER(M199:V199),
                            IF(
                                M$5:V$5=1,
                                M199:V199,
                                ""),
                            ""))
                    ),
                    IF(
                        OR(IF(
                            ISNUMBER(M199:V199),
                            IF(
                                M$5:V$5=2,
                                M199:V199,
                                ""),
                            "")
                            =0),
                        0,
                        GEOMEAN(IF(
                            ISNUMBER(M199:V199),
                            IF(
                                M$5:V$5=2,
                                M199:V199,
                                ""),
                            "")))
                )
            )
        )
    )
)</f>
        <v>0</v>
      </c>
      <c r="J199" s="242">
        <v>46281</v>
      </c>
      <c r="K199" s="242">
        <v>45731</v>
      </c>
      <c r="L199" s="91" t="s">
        <v>324</v>
      </c>
      <c r="M199" s="192">
        <v>6.3333333333333304</v>
      </c>
      <c r="N199" s="192" t="s">
        <v>409</v>
      </c>
      <c r="O199" s="192">
        <v>0</v>
      </c>
      <c r="P199" s="192">
        <v>0</v>
      </c>
      <c r="Q199" s="192">
        <v>0</v>
      </c>
      <c r="R199" s="192" t="s">
        <v>409</v>
      </c>
      <c r="S199" s="192">
        <v>4.8</v>
      </c>
      <c r="T199" s="192" t="s">
        <v>409</v>
      </c>
      <c r="U199" s="192">
        <v>0</v>
      </c>
      <c r="V199" s="192" t="s">
        <v>409</v>
      </c>
      <c r="W199" s="192">
        <v>0</v>
      </c>
      <c r="X199" s="192" t="s">
        <v>409</v>
      </c>
      <c r="Y199" s="80"/>
      <c r="Z199" s="80"/>
      <c r="AA199" s="80"/>
      <c r="AB199" s="80"/>
      <c r="AC199" s="80"/>
      <c r="AD199" s="80"/>
      <c r="AE199" s="80"/>
      <c r="AF199" s="81"/>
      <c r="AG199" s="81"/>
      <c r="AH199" s="81"/>
      <c r="AI199" s="81"/>
      <c r="AJ199" s="81"/>
      <c r="AK199" s="81"/>
      <c r="AL199" s="81"/>
      <c r="AM199" s="81"/>
      <c r="AN199" s="81"/>
    </row>
    <row r="200" spans="1:40" x14ac:dyDescent="0.2">
      <c r="A200" s="84">
        <v>193</v>
      </c>
      <c r="B200" s="84" t="str">
        <f ca="1"/>
        <v>Turkmenistan</v>
      </c>
      <c r="C200" s="84" t="str">
        <f ca="1"/>
        <v>TKM</v>
      </c>
      <c r="D200" s="84" t="str">
        <f ca="1"/>
        <v>ECS           Europe &amp; Central Asia</v>
      </c>
      <c r="E200" s="84" t="str">
        <f ca="1"/>
        <v>IBRD</v>
      </c>
      <c r="F200" s="190" t="str">
        <f t="shared" ca="1" si="6"/>
        <v/>
      </c>
      <c r="G200" s="80">
        <f>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0</v>
      </c>
      <c r="H200" s="80" cm="1">
        <f t="array" ref="H200">IF(
    SUM(IF(
            ISNUMBER(
                IF(
                    $M$4:$V$4,
                    (M200:V200),
                    "")),
            1,
            0))
        =0,
    NA(),
    IF(
        Parameters!$D$15=1,
        IF(
            SUM(--(ISNUMBER(IF($M$4:$V$4=1,(M200:V200),""))))&gt;0,
            MAX(IF(
                ISNUMBER(M200:V200),
                IF(
                    M$4:V$4=1,
                    M200:V200,
                    ""),
                "")),
            MAX(IF(
                ISNUMBER(M200:V200),
                IF(
                    M$4:V$4=2,
                    M200:V200,
                    ""),
                ""))
        ),
        IF(
            Parameters!$D$16=1,
            IFERROR(
                AVERAGE(IF(
                    ISNUMBER(M200:V200),
                    IF(
                        M$4:V$4=1,
                        M200:V200,
                        ""),
                    "")),
                AVERAGE(IF(
                    ISNUMBER(M200:V200),
                    IF(
                        M$4:V$4=2,
                        M200:V200,
                        ""),
                    ""))
            ),
            IF(
                Parameters!$D$17=1,
                IFERROR(
                    IF(
                        OR(
                            IF(
                                ISNUMBER(M200:V200),
                                IF(
                                    M$4:V$4=1,
                                    M200:V200,
                                    ""),
                                "")
                            =0),
                        0,
                        GEOMEAN(IF(
                            ISNUMBER(M200:V200),
                            IF(
                                M$4:V$4=1,
                                M200:V200,
                                ""),
                            ""))
                    ),
                    IF(
                        OR(IF(
                            ISNUMBER(M200:V200),
                            IF(
                                M$4:V$4=2,
                                M200:V200,
                                ""),
                            "")
                            =0),
                        0,
                        GEOMEAN(IF(
                            ISNUMBER(M200:V200),
                            IF(
                                M$4:V$4=2,
                                M200:V200,
                                ""),
                            "")))
                )
            )
        )
    )
)</f>
        <v>5.5</v>
      </c>
      <c r="I200" s="191" cm="1">
        <f t="array" ref="I200">IF(
    SUM(IF(
            ISNUMBER(
                IF(
                    $M$5:$V$5,
                    (M200:V200),
                    "")),
            1,
            0))
        =0,
    NA(),
    IF(
        Parameters!$D$15=1,
        IF(
            SUM(--(ISNUMBER(IF($M$5:$V$5=1,(M200:V200),""))))&gt;0,
            MAX(IF(
                ISNUMBER(M200:V200),
                IF(
                    M$5:V$5=1,
                    M200:V200,
                    ""),
                "")),
            MAX(IF(
                ISNUMBER(M200:V200),
                IF(
                    M$5:V$5=2,
                    M200:V200,
                    ""),
                ""))
        ),
        IF(
            Parameters!$D$16=1,
            IFERROR(
                AVERAGE(IF(
                    ISNUMBER(M200:V200),
                    IF(
                        M$5:V$5=1,
                        M200:V200,
                        ""),
                    "")),
                AVERAGE(IF(
                    ISNUMBER(M200:V200),
                    IF(
                        M$5:V$5=2,
                        M200:V200,
                        ""),
                    ""))
            ),
            IF(
                Parameters!$D$17=1,
                IFERROR(
                    IF(
                        OR(
                            IF(
                                ISNUMBER(M200:V200),
                                IF(
                                    M$5:V$5=1,
                                    M200:V200,
                                    ""),
                                "")
                            =0),
                        0,
                        GEOMEAN(IF(
                            ISNUMBER(M200:V200),
                            IF(
                                M$5:V$5=1,
                                M200:V200,
                                ""),
                            ""))
                    ),
                    IF(
                        OR(IF(
                            ISNUMBER(M200:V200),
                            IF(
                                M$5:V$5=2,
                                M200:V200,
                                ""),
                            "")
                            =0),
                        0,
                        GEOMEAN(IF(
                            ISNUMBER(M200:V200),
                            IF(
                                M$5:V$5=2,
                                M200:V200,
                                ""),
                            "")))
                )
            )
        )
    )
)</f>
        <v>0</v>
      </c>
      <c r="J200" s="242">
        <v>46281</v>
      </c>
      <c r="K200" s="242">
        <v>45731</v>
      </c>
      <c r="L200" s="91" t="s">
        <v>326</v>
      </c>
      <c r="M200" s="192">
        <v>5.5</v>
      </c>
      <c r="N200" s="192" t="s">
        <v>409</v>
      </c>
      <c r="O200" s="192">
        <v>0</v>
      </c>
      <c r="P200" s="192">
        <v>0</v>
      </c>
      <c r="Q200" s="192">
        <v>0</v>
      </c>
      <c r="R200" s="192" t="s">
        <v>409</v>
      </c>
      <c r="S200" s="192">
        <v>4.3</v>
      </c>
      <c r="T200" s="192" t="s">
        <v>409</v>
      </c>
      <c r="U200" s="192">
        <v>0</v>
      </c>
      <c r="V200" s="192" t="s">
        <v>409</v>
      </c>
      <c r="W200" s="192">
        <v>6.5573770491803199E-2</v>
      </c>
      <c r="X200" s="192" t="s">
        <v>409</v>
      </c>
      <c r="Y200" s="80"/>
      <c r="Z200" s="80"/>
      <c r="AA200" s="80"/>
      <c r="AB200" s="80"/>
      <c r="AC200" s="80"/>
      <c r="AD200" s="80"/>
      <c r="AE200" s="80"/>
      <c r="AF200" s="81"/>
      <c r="AG200" s="81"/>
      <c r="AH200" s="81"/>
      <c r="AI200" s="81"/>
      <c r="AJ200" s="81"/>
      <c r="AK200" s="81"/>
      <c r="AL200" s="81"/>
      <c r="AM200" s="81"/>
      <c r="AN200" s="81"/>
    </row>
    <row r="201" spans="1:40" x14ac:dyDescent="0.2">
      <c r="A201" s="84">
        <v>194</v>
      </c>
      <c r="B201" s="84" t="str">
        <f ca="1"/>
        <v>Timor-Leste</v>
      </c>
      <c r="C201" s="84" t="str">
        <f ca="1"/>
        <v>TLS</v>
      </c>
      <c r="D201" s="84" t="str">
        <f ca="1"/>
        <v>EAS           East Asia &amp; Pacific</v>
      </c>
      <c r="E201" s="84" t="str">
        <f ca="1"/>
        <v>Blend</v>
      </c>
      <c r="F201" s="190" t="str">
        <f t="shared" ca="1" si="6"/>
        <v/>
      </c>
      <c r="G201" s="80">
        <f>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6.1913918736689002</v>
      </c>
      <c r="H201" s="80" cm="1">
        <f t="array" ref="H201">IF(
    SUM(IF(
            ISNUMBER(
                IF(
                    $M$4:$V$4,
                    (M201:V201),
                    "")),
            1,
            0))
        =0,
    NA(),
    IF(
        Parameters!$D$15=1,
        IF(
            SUM(--(ISNUMBER(IF($M$4:$V$4=1,(M201:V201),""))))&gt;0,
            MAX(IF(
                ISNUMBER(M201:V201),
                IF(
                    M$4:V$4=1,
                    M201:V201,
                    ""),
                "")),
            MAX(IF(
                ISNUMBER(M201:V201),
                IF(
                    M$4:V$4=2,
                    M201:V201,
                    ""),
                ""))
        ),
        IF(
            Parameters!$D$16=1,
            IFERROR(
                AVERAGE(IF(
                    ISNUMBER(M201:V201),
                    IF(
                        M$4:V$4=1,
                        M201:V201,
                        ""),
                    "")),
                AVERAGE(IF(
                    ISNUMBER(M201:V201),
                    IF(
                        M$4:V$4=2,
                        M201:V201,
                        ""),
                    ""))
            ),
            IF(
                Parameters!$D$17=1,
                IFERROR(
                    IF(
                        OR(
                            IF(
                                ISNUMBER(M201:V201),
                                IF(
                                    M$4:V$4=1,
                                    M201:V201,
                                    ""),
                                "")
                            =0),
                        0,
                        GEOMEAN(IF(
                            ISNUMBER(M201:V201),
                            IF(
                                M$4:V$4=1,
                                M201:V201,
                                ""),
                            ""))
                    ),
                    IF(
                        OR(IF(
                            ISNUMBER(M201:V201),
                            IF(
                                M$4:V$4=2,
                                M201:V201,
                                ""),
                            "")
                            =0),
                        0,
                        GEOMEAN(IF(
                            ISNUMBER(M201:V201),
                            IF(
                                M$4:V$4=2,
                                M201:V201,
                                ""),
                            "")))
                )
            )
        )
    )
)</f>
        <v>3.8333333333333299</v>
      </c>
      <c r="I201" s="191" cm="1">
        <f t="array" ref="I201">IF(
    SUM(IF(
            ISNUMBER(
                IF(
                    $M$5:$V$5,
                    (M201:V201),
                    "")),
            1,
            0))
        =0,
    NA(),
    IF(
        Parameters!$D$15=1,
        IF(
            SUM(--(ISNUMBER(IF($M$5:$V$5=1,(M201:V201),""))))&gt;0,
            MAX(IF(
                ISNUMBER(M201:V201),
                IF(
                    M$5:V$5=1,
                    M201:V201,
                    ""),
                "")),
            MAX(IF(
                ISNUMBER(M201:V201),
                IF(
                    M$5:V$5=2,
                    M201:V201,
                    ""),
                ""))
        ),
        IF(
            Parameters!$D$16=1,
            IFERROR(
                AVERAGE(IF(
                    ISNUMBER(M201:V201),
                    IF(
                        M$5:V$5=1,
                        M201:V201,
                        ""),
                    "")),
                AVERAGE(IF(
                    ISNUMBER(M201:V201),
                    IF(
                        M$5:V$5=2,
                        M201:V201,
                        ""),
                    ""))
            ),
            IF(
                Parameters!$D$17=1,
                IFERROR(
                    IF(
                        OR(
                            IF(
                                ISNUMBER(M201:V201),
                                IF(
                                    M$5:V$5=1,
                                    M201:V201,
                                    ""),
                                "")
                            =0),
                        0,
                        GEOMEAN(IF(
                            ISNUMBER(M201:V201),
                            IF(
                                M$5:V$5=1,
                                M201:V201,
                                ""),
                            ""))
                    ),
                    IF(
                        OR(IF(
                            ISNUMBER(M201:V201),
                            IF(
                                M$5:V$5=2,
                                M201:V201,
                                ""),
                            "")
                            =0),
                        0,
                        GEOMEAN(IF(
                            ISNUMBER(M201:V201),
                            IF(
                                M$5:V$5=2,
                                M201:V201,
                                ""),
                            "")))
                )
            )
        )
    )
)</f>
        <v>10</v>
      </c>
      <c r="J201" s="242">
        <v>46281</v>
      </c>
      <c r="K201" s="242">
        <v>45731</v>
      </c>
      <c r="L201" s="91" t="s">
        <v>328</v>
      </c>
      <c r="M201" s="192">
        <v>3.8333333333333299</v>
      </c>
      <c r="N201" s="192" t="s">
        <v>409</v>
      </c>
      <c r="O201" s="192">
        <v>0</v>
      </c>
      <c r="P201" s="192">
        <v>0</v>
      </c>
      <c r="Q201" s="192">
        <v>10</v>
      </c>
      <c r="R201" s="192" t="s">
        <v>409</v>
      </c>
      <c r="S201" s="192">
        <v>3.3</v>
      </c>
      <c r="T201" s="192" t="s">
        <v>409</v>
      </c>
      <c r="U201" s="192">
        <v>0</v>
      </c>
      <c r="V201" s="192" t="s">
        <v>409</v>
      </c>
      <c r="W201" s="192">
        <v>1</v>
      </c>
      <c r="X201" s="192" t="s">
        <v>409</v>
      </c>
      <c r="Y201" s="181" t="str">
        <f>IFERROR(INDEX('Data Dictionary'!$I$8:$I$37,MATCH(Y7,'Data Dictionary'!$K$8:$K$37,0)),"")</f>
        <v/>
      </c>
      <c r="Z201" s="181" t="str">
        <f>IFERROR(INDEX('Data Dictionary'!$I$8:$I$37,MATCH(Z7,'Data Dictionary'!$K$8:$K$37,0)),"")</f>
        <v/>
      </c>
      <c r="AA201" s="80" t="str">
        <f>IFERROR(INDEX('Data Dictionary'!$I$8:$I$33,MATCH(AA7,'Data Dictionary'!$M$8:$M$33,0)),"")</f>
        <v/>
      </c>
      <c r="AB201" s="80" t="str">
        <f>IFERROR(INDEX('Data Dictionary'!$I$8:$I$33,MATCH(AB7,'Data Dictionary'!$M$8:$M$33,0)),"")</f>
        <v/>
      </c>
      <c r="AC201" s="80" t="str">
        <f>IFERROR(INDEX('Data Dictionary'!$I$8:$I$33,MATCH(AC7,'Data Dictionary'!$M$8:$M$33,0)),"")</f>
        <v/>
      </c>
      <c r="AD201" s="80" t="str">
        <f>IFERROR(INDEX('Data Dictionary'!$I$8:$I$33,MATCH(AD7,'Data Dictionary'!$M$8:$M$33,0)),"")</f>
        <v/>
      </c>
      <c r="AE201" s="80" t="str">
        <f>IFERROR(INDEX('Data Dictionary'!$I$8:$I$33,MATCH(AE7,'Data Dictionary'!$M$8:$M$33,0)),"")</f>
        <v/>
      </c>
      <c r="AF201" s="81"/>
      <c r="AG201" s="81"/>
      <c r="AH201" s="81"/>
      <c r="AI201" s="81"/>
      <c r="AJ201" s="81"/>
      <c r="AK201" s="81"/>
      <c r="AL201" s="81"/>
      <c r="AM201" s="81"/>
      <c r="AN201" s="81"/>
    </row>
    <row r="202" spans="1:40" x14ac:dyDescent="0.2">
      <c r="A202" s="84">
        <v>195</v>
      </c>
      <c r="B202" s="84" t="str">
        <f ca="1"/>
        <v>Tonga</v>
      </c>
      <c r="C202" s="84" t="str">
        <f ca="1"/>
        <v>TON</v>
      </c>
      <c r="D202" s="84" t="str">
        <f ca="1"/>
        <v>EAS           East Asia &amp; Pacific</v>
      </c>
      <c r="E202" s="84" t="str">
        <f ca="1"/>
        <v>IDA</v>
      </c>
      <c r="F202" s="190" t="str">
        <f t="shared" ca="1" si="6"/>
        <v/>
      </c>
      <c r="G202" s="80">
        <f>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0</v>
      </c>
      <c r="H202" s="80" cm="1">
        <f t="array" ref="H202">IF(
    SUM(IF(
            ISNUMBER(
                IF(
                    $M$4:$V$4,
                    (M202:V202),
                    "")),
            1,
            0))
        =0,
    NA(),
    IF(
        Parameters!$D$15=1,
        IF(
            SUM(--(ISNUMBER(IF($M$4:$V$4=1,(M202:V202),""))))&gt;0,
            MAX(IF(
                ISNUMBER(M202:V202),
                IF(
                    M$4:V$4=1,
                    M202:V202,
                    ""),
                "")),
            MAX(IF(
                ISNUMBER(M202:V202),
                IF(
                    M$4:V$4=2,
                    M202:V202,
                    ""),
                ""))
        ),
        IF(
            Parameters!$D$16=1,
            IFERROR(
                AVERAGE(IF(
                    ISNUMBER(M202:V202),
                    IF(
                        M$4:V$4=1,
                        M202:V202,
                        ""),
                    "")),
                AVERAGE(IF(
                    ISNUMBER(M202:V202),
                    IF(
                        M$4:V$4=2,
                        M202:V202,
                        ""),
                    ""))
            ),
            IF(
                Parameters!$D$17=1,
                IFERROR(
                    IF(
                        OR(
                            IF(
                                ISNUMBER(M202:V202),
                                IF(
                                    M$4:V$4=1,
                                    M202:V202,
                                    ""),
                                "")
                            =0),
                        0,
                        GEOMEAN(IF(
                            ISNUMBER(M202:V202),
                            IF(
                                M$4:V$4=1,
                                M202:V202,
                                ""),
                            ""))
                    ),
                    IF(
                        OR(IF(
                            ISNUMBER(M202:V202),
                            IF(
                                M$4:V$4=2,
                                M202:V202,
                                ""),
                            "")
                            =0),
                        0,
                        GEOMEAN(IF(
                            ISNUMBER(M202:V202),
                            IF(
                                M$4:V$4=2,
                                M202:V202,
                                ""),
                            "")))
                )
            )
        )
    )
)</f>
        <v>4.8333333333333304</v>
      </c>
      <c r="I202" s="191" cm="1">
        <f t="array" ref="I202">IF(
    SUM(IF(
            ISNUMBER(
                IF(
                    $M$5:$V$5,
                    (M202:V202),
                    "")),
            1,
            0))
        =0,
    NA(),
    IF(
        Parameters!$D$15=1,
        IF(
            SUM(--(ISNUMBER(IF($M$5:$V$5=1,(M202:V202),""))))&gt;0,
            MAX(IF(
                ISNUMBER(M202:V202),
                IF(
                    M$5:V$5=1,
                    M202:V202,
                    ""),
                "")),
            MAX(IF(
                ISNUMBER(M202:V202),
                IF(
                    M$5:V$5=2,
                    M202:V202,
                    ""),
                ""))
        ),
        IF(
            Parameters!$D$16=1,
            IFERROR(
                AVERAGE(IF(
                    ISNUMBER(M202:V202),
                    IF(
                        M$5:V$5=1,
                        M202:V202,
                        ""),
                    "")),
                AVERAGE(IF(
                    ISNUMBER(M202:V202),
                    IF(
                        M$5:V$5=2,
                        M202:V202,
                        ""),
                    ""))
            ),
            IF(
                Parameters!$D$17=1,
                IFERROR(
                    IF(
                        OR(
                            IF(
                                ISNUMBER(M202:V202),
                                IF(
                                    M$5:V$5=1,
                                    M202:V202,
                                    ""),
                                "")
                            =0),
                        0,
                        GEOMEAN(IF(
                            ISNUMBER(M202:V202),
                            IF(
                                M$5:V$5=1,
                                M202:V202,
                                ""),
                            ""))
                    ),
                    IF(
                        OR(IF(
                            ISNUMBER(M202:V202),
                            IF(
                                M$5:V$5=2,
                                M202:V202,
                                ""),
                            "")
                            =0),
                        0,
                        GEOMEAN(IF(
                            ISNUMBER(M202:V202),
                            IF(
                                M$5:V$5=2,
                                M202:V202,
                                ""),
                            "")))
                )
            )
        )
    )
)</f>
        <v>0</v>
      </c>
      <c r="J202" s="242">
        <v>46281</v>
      </c>
      <c r="K202" s="242">
        <v>45731</v>
      </c>
      <c r="L202" s="91" t="s">
        <v>330</v>
      </c>
      <c r="M202" s="192">
        <v>4.8333333333333304</v>
      </c>
      <c r="N202" s="192" t="s">
        <v>409</v>
      </c>
      <c r="O202" s="192">
        <v>0</v>
      </c>
      <c r="P202" s="192">
        <v>0</v>
      </c>
      <c r="Q202" s="192">
        <v>0</v>
      </c>
      <c r="R202" s="192" t="s">
        <v>409</v>
      </c>
      <c r="S202" s="192">
        <v>3.9</v>
      </c>
      <c r="T202" s="192" t="s">
        <v>409</v>
      </c>
      <c r="U202" s="192">
        <v>0</v>
      </c>
      <c r="V202" s="192" t="s">
        <v>409</v>
      </c>
      <c r="W202" s="192">
        <v>0</v>
      </c>
      <c r="X202" s="192" t="s">
        <v>409</v>
      </c>
      <c r="Y202" s="181" t="str">
        <f>IFERROR(INDEX('Data Dictionary'!$J$8:$J$37,MATCH(Y7,'Data Dictionary'!$K$8:$K$37,0)),"")</f>
        <v/>
      </c>
      <c r="Z202" s="181" t="str">
        <f>IFERROR(INDEX('Data Dictionary'!$J$8:$J$37,MATCH(Z7,'Data Dictionary'!$K$8:$K$37,0)),"")</f>
        <v/>
      </c>
      <c r="AA202" s="80" t="str">
        <f>IFERROR(INDEX('Data Dictionary'!$J$8:$J$33,MATCH(AA7,'Data Dictionary'!$M$8:$M$33,0)),"")</f>
        <v/>
      </c>
      <c r="AB202" s="80" t="str">
        <f>IFERROR(INDEX('Data Dictionary'!$J$8:$J$33,MATCH(AB7,'Data Dictionary'!$M$8:$M$33,0)),"")</f>
        <v/>
      </c>
      <c r="AC202" s="80" t="str">
        <f>IFERROR(INDEX('Data Dictionary'!$J$8:$J$33,MATCH(AC7,'Data Dictionary'!$M$8:$M$33,0)),"")</f>
        <v/>
      </c>
      <c r="AD202" s="80" t="str">
        <f>IFERROR(INDEX('Data Dictionary'!$J$8:$J$33,MATCH(AD7,'Data Dictionary'!$M$8:$M$33,0)),"")</f>
        <v/>
      </c>
      <c r="AE202" s="80" t="str">
        <f>IFERROR(INDEX('Data Dictionary'!$J$8:$J$33,MATCH(AE7,'Data Dictionary'!$M$8:$M$33,0)),"")</f>
        <v/>
      </c>
      <c r="AF202" s="81"/>
      <c r="AG202" s="81"/>
      <c r="AH202" s="81"/>
      <c r="AI202" s="81"/>
      <c r="AJ202" s="81"/>
      <c r="AK202" s="81"/>
      <c r="AL202" s="81"/>
      <c r="AM202" s="81"/>
      <c r="AN202" s="81"/>
    </row>
    <row r="203" spans="1:40" x14ac:dyDescent="0.2">
      <c r="A203" s="84">
        <v>196</v>
      </c>
      <c r="B203" s="84" t="str">
        <f ca="1"/>
        <v>Trinidad and Tobago</v>
      </c>
      <c r="C203" s="84" t="str">
        <f ca="1"/>
        <v>TTO</v>
      </c>
      <c r="D203" s="84" t="str">
        <f ca="1"/>
        <v>LCN           Latin America &amp; Caribbean</v>
      </c>
      <c r="E203" s="84" t="str">
        <f ca="1"/>
        <v>IBRD</v>
      </c>
      <c r="F203" s="190" t="str">
        <f t="shared" ca="1" si="6"/>
        <v/>
      </c>
      <c r="G203" s="80">
        <f>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0</v>
      </c>
      <c r="H203" s="80" cm="1">
        <f t="array" ref="H203">IF(
    SUM(IF(
            ISNUMBER(
                IF(
                    $M$4:$V$4,
                    (M203:V203),
                    "")),
            1,
            0))
        =0,
    NA(),
    IF(
        Parameters!$D$15=1,
        IF(
            SUM(--(ISNUMBER(IF($M$4:$V$4=1,(M203:V203),""))))&gt;0,
            MAX(IF(
                ISNUMBER(M203:V203),
                IF(
                    M$4:V$4=1,
                    M203:V203,
                    ""),
                "")),
            MAX(IF(
                ISNUMBER(M203:V203),
                IF(
                    M$4:V$4=2,
                    M203:V203,
                    ""),
                ""))
        ),
        IF(
            Parameters!$D$16=1,
            IFERROR(
                AVERAGE(IF(
                    ISNUMBER(M203:V203),
                    IF(
                        M$4:V$4=1,
                        M203:V203,
                        ""),
                    "")),
                AVERAGE(IF(
                    ISNUMBER(M203:V203),
                    IF(
                        M$4:V$4=2,
                        M203:V203,
                        ""),
                    ""))
            ),
            IF(
                Parameters!$D$17=1,
                IFERROR(
                    IF(
                        OR(
                            IF(
                                ISNUMBER(M203:V203),
                                IF(
                                    M$4:V$4=1,
                                    M203:V203,
                                    ""),
                                "")
                            =0),
                        0,
                        GEOMEAN(IF(
                            ISNUMBER(M203:V203),
                            IF(
                                M$4:V$4=1,
                                M203:V203,
                                ""),
                            ""))
                    ),
                    IF(
                        OR(IF(
                            ISNUMBER(M203:V203),
                            IF(
                                M$4:V$4=2,
                                M203:V203,
                                ""),
                            "")
                            =0),
                        0,
                        GEOMEAN(IF(
                            ISNUMBER(M203:V203),
                            IF(
                                M$4:V$4=2,
                                M203:V203,
                                ""),
                            "")))
                )
            )
        )
    )
)</f>
        <v>4.8333333333333304</v>
      </c>
      <c r="I203" s="191" cm="1">
        <f t="array" ref="I203">IF(
    SUM(IF(
            ISNUMBER(
                IF(
                    $M$5:$V$5,
                    (M203:V203),
                    "")),
            1,
            0))
        =0,
    NA(),
    IF(
        Parameters!$D$15=1,
        IF(
            SUM(--(ISNUMBER(IF($M$5:$V$5=1,(M203:V203),""))))&gt;0,
            MAX(IF(
                ISNUMBER(M203:V203),
                IF(
                    M$5:V$5=1,
                    M203:V203,
                    ""),
                "")),
            MAX(IF(
                ISNUMBER(M203:V203),
                IF(
                    M$5:V$5=2,
                    M203:V203,
                    ""),
                ""))
        ),
        IF(
            Parameters!$D$16=1,
            IFERROR(
                AVERAGE(IF(
                    ISNUMBER(M203:V203),
                    IF(
                        M$5:V$5=1,
                        M203:V203,
                        ""),
                    "")),
                AVERAGE(IF(
                    ISNUMBER(M203:V203),
                    IF(
                        M$5:V$5=2,
                        M203:V203,
                        ""),
                    ""))
            ),
            IF(
                Parameters!$D$17=1,
                IFERROR(
                    IF(
                        OR(
                            IF(
                                ISNUMBER(M203:V203),
                                IF(
                                    M$5:V$5=1,
                                    M203:V203,
                                    ""),
                                "")
                            =0),
                        0,
                        GEOMEAN(IF(
                            ISNUMBER(M203:V203),
                            IF(
                                M$5:V$5=1,
                                M203:V203,
                                ""),
                            ""))
                    ),
                    IF(
                        OR(IF(
                            ISNUMBER(M203:V203),
                            IF(
                                M$5:V$5=2,
                                M203:V203,
                                ""),
                            "")
                            =0),
                        0,
                        GEOMEAN(IF(
                            ISNUMBER(M203:V203),
                            IF(
                                M$5:V$5=2,
                                M203:V203,
                                ""),
                            "")))
                )
            )
        )
    )
)</f>
        <v>0</v>
      </c>
      <c r="J203" s="242">
        <v>46281</v>
      </c>
      <c r="K203" s="242">
        <v>45719</v>
      </c>
      <c r="L203" s="91" t="s">
        <v>332</v>
      </c>
      <c r="M203" s="192">
        <v>4.8333333333333304</v>
      </c>
      <c r="N203" s="192" t="s">
        <v>409</v>
      </c>
      <c r="O203" s="192">
        <v>0</v>
      </c>
      <c r="P203" s="192">
        <v>0</v>
      </c>
      <c r="Q203" s="192">
        <v>0</v>
      </c>
      <c r="R203" s="192" t="s">
        <v>409</v>
      </c>
      <c r="S203" s="192">
        <v>3.9</v>
      </c>
      <c r="T203" s="192" t="s">
        <v>409</v>
      </c>
      <c r="U203" s="192">
        <v>0</v>
      </c>
      <c r="V203" s="192" t="s">
        <v>409</v>
      </c>
      <c r="W203" s="192">
        <v>0</v>
      </c>
      <c r="X203" s="192" t="s">
        <v>409</v>
      </c>
      <c r="Y203" s="80"/>
      <c r="Z203" s="80"/>
      <c r="AA203" s="80"/>
      <c r="AB203" s="80"/>
      <c r="AC203" s="80"/>
      <c r="AD203" s="80"/>
      <c r="AE203" s="80"/>
      <c r="AF203" s="81"/>
      <c r="AG203" s="81"/>
      <c r="AH203" s="81"/>
      <c r="AI203" s="81"/>
      <c r="AJ203" s="81"/>
      <c r="AK203" s="81"/>
      <c r="AL203" s="81"/>
      <c r="AM203" s="81"/>
      <c r="AN203" s="81"/>
    </row>
    <row r="204" spans="1:40" x14ac:dyDescent="0.2">
      <c r="A204" s="84">
        <v>197</v>
      </c>
      <c r="B204" s="84" t="str">
        <f ca="1"/>
        <v>Tunisia</v>
      </c>
      <c r="C204" s="84" t="str">
        <f ca="1"/>
        <v>TUN</v>
      </c>
      <c r="D204" s="84" t="str">
        <f ca="1"/>
        <v>MEA           Middle East &amp; North Africa</v>
      </c>
      <c r="E204" s="84" t="str">
        <f ca="1"/>
        <v>IBRD</v>
      </c>
      <c r="F204" s="190" t="str">
        <f t="shared" ca="1" si="6"/>
        <v/>
      </c>
      <c r="G204" s="80">
        <f>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0</v>
      </c>
      <c r="H204" s="80" cm="1">
        <f t="array" ref="H204">IF(
    SUM(IF(
            ISNUMBER(
                IF(
                    $M$4:$V$4,
                    (M204:V204),
                    "")),
            1,
            0))
        =0,
    NA(),
    IF(
        Parameters!$D$15=1,
        IF(
            SUM(--(ISNUMBER(IF($M$4:$V$4=1,(M204:V204),""))))&gt;0,
            MAX(IF(
                ISNUMBER(M204:V204),
                IF(
                    M$4:V$4=1,
                    M204:V204,
                    ""),
                "")),
            MAX(IF(
                ISNUMBER(M204:V204),
                IF(
                    M$4:V$4=2,
                    M204:V204,
                    ""),
                ""))
        ),
        IF(
            Parameters!$D$16=1,
            IFERROR(
                AVERAGE(IF(
                    ISNUMBER(M204:V204),
                    IF(
                        M$4:V$4=1,
                        M204:V204,
                        ""),
                    "")),
                AVERAGE(IF(
                    ISNUMBER(M204:V204),
                    IF(
                        M$4:V$4=2,
                        M204:V204,
                        ""),
                    ""))
            ),
            IF(
                Parameters!$D$17=1,
                IFERROR(
                    IF(
                        OR(
                            IF(
                                ISNUMBER(M204:V204),
                                IF(
                                    M$4:V$4=1,
                                    M204:V204,
                                    ""),
                                "")
                            =0),
                        0,
                        GEOMEAN(IF(
                            ISNUMBER(M204:V204),
                            IF(
                                M$4:V$4=1,
                                M204:V204,
                                ""),
                            ""))
                    ),
                    IF(
                        OR(IF(
                            ISNUMBER(M204:V204),
                            IF(
                                M$4:V$4=2,
                                M204:V204,
                                ""),
                            "")
                            =0),
                        0,
                        GEOMEAN(IF(
                            ISNUMBER(M204:V204),
                            IF(
                                M$4:V$4=2,
                                M204:V204,
                                ""),
                            "")))
                )
            )
        )
    )
)</f>
        <v>5.6666666666666599</v>
      </c>
      <c r="I204" s="191" cm="1">
        <f t="array" ref="I204">IF(
    SUM(IF(
            ISNUMBER(
                IF(
                    $M$5:$V$5,
                    (M204:V204),
                    "")),
            1,
            0))
        =0,
    NA(),
    IF(
        Parameters!$D$15=1,
        IF(
            SUM(--(ISNUMBER(IF($M$5:$V$5=1,(M204:V204),""))))&gt;0,
            MAX(IF(
                ISNUMBER(M204:V204),
                IF(
                    M$5:V$5=1,
                    M204:V204,
                    ""),
                "")),
            MAX(IF(
                ISNUMBER(M204:V204),
                IF(
                    M$5:V$5=2,
                    M204:V204,
                    ""),
                ""))
        ),
        IF(
            Parameters!$D$16=1,
            IFERROR(
                AVERAGE(IF(
                    ISNUMBER(M204:V204),
                    IF(
                        M$5:V$5=1,
                        M204:V204,
                        ""),
                    "")),
                AVERAGE(IF(
                    ISNUMBER(M204:V204),
                    IF(
                        M$5:V$5=2,
                        M204:V204,
                        ""),
                    ""))
            ),
            IF(
                Parameters!$D$17=1,
                IFERROR(
                    IF(
                        OR(
                            IF(
                                ISNUMBER(M204:V204),
                                IF(
                                    M$5:V$5=1,
                                    M204:V204,
                                    ""),
                                "")
                            =0),
                        0,
                        GEOMEAN(IF(
                            ISNUMBER(M204:V204),
                            IF(
                                M$5:V$5=1,
                                M204:V204,
                                ""),
                            ""))
                    ),
                    IF(
                        OR(IF(
                            ISNUMBER(M204:V204),
                            IF(
                                M$5:V$5=2,
                                M204:V204,
                                ""),
                            "")
                            =0),
                        0,
                        GEOMEAN(IF(
                            ISNUMBER(M204:V204),
                            IF(
                                M$5:V$5=2,
                                M204:V204,
                                ""),
                            "")))
                )
            )
        )
    )
)</f>
        <v>0</v>
      </c>
      <c r="J204" s="242">
        <v>46281</v>
      </c>
      <c r="K204" s="242">
        <v>45905</v>
      </c>
      <c r="L204" s="91" t="s">
        <v>334</v>
      </c>
      <c r="M204" s="192">
        <v>5.6666666666666599</v>
      </c>
      <c r="N204" s="192" t="s">
        <v>409</v>
      </c>
      <c r="O204" s="192">
        <v>0</v>
      </c>
      <c r="P204" s="192">
        <v>0</v>
      </c>
      <c r="Q204" s="192">
        <v>0</v>
      </c>
      <c r="R204" s="192" t="s">
        <v>409</v>
      </c>
      <c r="S204" s="192">
        <v>4.4000000000000004</v>
      </c>
      <c r="T204" s="192" t="s">
        <v>409</v>
      </c>
      <c r="U204" s="192">
        <v>0</v>
      </c>
      <c r="V204" s="192" t="s">
        <v>409</v>
      </c>
      <c r="W204" s="192">
        <v>0</v>
      </c>
      <c r="X204" s="192" t="s">
        <v>409</v>
      </c>
      <c r="Y204" s="80"/>
      <c r="Z204" s="80"/>
      <c r="AA204" s="80"/>
      <c r="AB204" s="80"/>
      <c r="AC204" s="80"/>
      <c r="AD204" s="80"/>
      <c r="AE204" s="80"/>
      <c r="AF204" s="81"/>
      <c r="AG204" s="81"/>
      <c r="AH204" s="81"/>
      <c r="AI204" s="81"/>
      <c r="AJ204" s="81"/>
      <c r="AK204" s="81"/>
      <c r="AL204" s="81"/>
      <c r="AM204" s="81"/>
      <c r="AN204" s="81"/>
    </row>
    <row r="205" spans="1:40" x14ac:dyDescent="0.2">
      <c r="A205" s="84">
        <v>198</v>
      </c>
      <c r="B205" s="84" t="str">
        <f ca="1"/>
        <v>Türkiye</v>
      </c>
      <c r="C205" s="84" t="str">
        <f ca="1"/>
        <v>TUR</v>
      </c>
      <c r="D205" s="84" t="str">
        <f ca="1"/>
        <v>ECS           Europe &amp; Central Asia</v>
      </c>
      <c r="E205" s="84" t="str">
        <f ca="1"/>
        <v>IBRD</v>
      </c>
      <c r="F205" s="190" t="str">
        <f t="shared" ca="1" si="6"/>
        <v/>
      </c>
      <c r="G205" s="80">
        <f>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0</v>
      </c>
      <c r="H205" s="80" cm="1">
        <f t="array" ref="H205">IF(
    SUM(IF(
            ISNUMBER(
                IF(
                    $M$4:$V$4,
                    (M205:V205),
                    "")),
            1,
            0))
        =0,
    NA(),
    IF(
        Parameters!$D$15=1,
        IF(
            SUM(--(ISNUMBER(IF($M$4:$V$4=1,(M205:V205),""))))&gt;0,
            MAX(IF(
                ISNUMBER(M205:V205),
                IF(
                    M$4:V$4=1,
                    M205:V205,
                    ""),
                "")),
            MAX(IF(
                ISNUMBER(M205:V205),
                IF(
                    M$4:V$4=2,
                    M205:V205,
                    ""),
                ""))
        ),
        IF(
            Parameters!$D$16=1,
            IFERROR(
                AVERAGE(IF(
                    ISNUMBER(M205:V205),
                    IF(
                        M$4:V$4=1,
                        M205:V205,
                        ""),
                    "")),
                AVERAGE(IF(
                    ISNUMBER(M205:V205),
                    IF(
                        M$4:V$4=2,
                        M205:V205,
                        ""),
                    ""))
            ),
            IF(
                Parameters!$D$17=1,
                IFERROR(
                    IF(
                        OR(
                            IF(
                                ISNUMBER(M205:V205),
                                IF(
                                    M$4:V$4=1,
                                    M205:V205,
                                    ""),
                                "")
                            =0),
                        0,
                        GEOMEAN(IF(
                            ISNUMBER(M205:V205),
                            IF(
                                M$4:V$4=1,
                                M205:V205,
                                ""),
                            ""))
                    ),
                    IF(
                        OR(IF(
                            ISNUMBER(M205:V205),
                            IF(
                                M$4:V$4=2,
                                M205:V205,
                                ""),
                            "")
                            =0),
                        0,
                        GEOMEAN(IF(
                            ISNUMBER(M205:V205),
                            IF(
                                M$4:V$4=2,
                                M205:V205,
                                ""),
                            "")))
                )
            )
        )
    )
)</f>
        <v>7.3333333333333304</v>
      </c>
      <c r="I205" s="191" cm="1">
        <f t="array" ref="I205">IF(
    SUM(IF(
            ISNUMBER(
                IF(
                    $M$5:$V$5,
                    (M205:V205),
                    "")),
            1,
            0))
        =0,
    NA(),
    IF(
        Parameters!$D$15=1,
        IF(
            SUM(--(ISNUMBER(IF($M$5:$V$5=1,(M205:V205),""))))&gt;0,
            MAX(IF(
                ISNUMBER(M205:V205),
                IF(
                    M$5:V$5=1,
                    M205:V205,
                    ""),
                "")),
            MAX(IF(
                ISNUMBER(M205:V205),
                IF(
                    M$5:V$5=2,
                    M205:V205,
                    ""),
                ""))
        ),
        IF(
            Parameters!$D$16=1,
            IFERROR(
                AVERAGE(IF(
                    ISNUMBER(M205:V205),
                    IF(
                        M$5:V$5=1,
                        M205:V205,
                        ""),
                    "")),
                AVERAGE(IF(
                    ISNUMBER(M205:V205),
                    IF(
                        M$5:V$5=2,
                        M205:V205,
                        ""),
                    ""))
            ),
            IF(
                Parameters!$D$17=1,
                IFERROR(
                    IF(
                        OR(
                            IF(
                                ISNUMBER(M205:V205),
                                IF(
                                    M$5:V$5=1,
                                    M205:V205,
                                    ""),
                                "")
                            =0),
                        0,
                        GEOMEAN(IF(
                            ISNUMBER(M205:V205),
                            IF(
                                M$5:V$5=1,
                                M205:V205,
                                ""),
                            ""))
                    ),
                    IF(
                        OR(IF(
                            ISNUMBER(M205:V205),
                            IF(
                                M$5:V$5=2,
                                M205:V205,
                                ""),
                            "")
                            =0),
                        0,
                        GEOMEAN(IF(
                            ISNUMBER(M205:V205),
                            IF(
                                M$5:V$5=2,
                                M205:V205,
                                ""),
                            "")))
                )
            )
        )
    )
)</f>
        <v>0</v>
      </c>
      <c r="J205" s="242">
        <v>46281</v>
      </c>
      <c r="K205" s="242">
        <v>45818</v>
      </c>
      <c r="L205" s="91" t="s">
        <v>335</v>
      </c>
      <c r="M205" s="192">
        <v>7.3333333333333304</v>
      </c>
      <c r="N205" s="192" t="s">
        <v>409</v>
      </c>
      <c r="O205" s="192">
        <v>0</v>
      </c>
      <c r="P205" s="192">
        <v>0</v>
      </c>
      <c r="Q205" s="192">
        <v>0</v>
      </c>
      <c r="R205" s="192" t="s">
        <v>409</v>
      </c>
      <c r="S205" s="192">
        <v>5.4</v>
      </c>
      <c r="T205" s="192" t="s">
        <v>409</v>
      </c>
      <c r="U205" s="192">
        <v>0</v>
      </c>
      <c r="V205" s="192" t="s">
        <v>409</v>
      </c>
      <c r="W205" s="192">
        <v>0</v>
      </c>
      <c r="X205" s="192" t="s">
        <v>409</v>
      </c>
      <c r="Y205" s="80"/>
      <c r="Z205" s="80"/>
      <c r="AA205" s="80"/>
      <c r="AB205" s="80"/>
      <c r="AC205" s="80"/>
      <c r="AD205" s="80"/>
      <c r="AE205" s="80"/>
      <c r="AF205" s="81"/>
      <c r="AG205" s="81"/>
      <c r="AH205" s="81"/>
      <c r="AI205" s="81"/>
      <c r="AJ205" s="81"/>
      <c r="AK205" s="81"/>
      <c r="AL205" s="81"/>
      <c r="AM205" s="81"/>
      <c r="AN205" s="81"/>
    </row>
    <row r="206" spans="1:40" x14ac:dyDescent="0.2">
      <c r="A206" s="84">
        <v>199</v>
      </c>
      <c r="B206" s="35" t="str">
        <f ca="1"/>
        <v>Tuvalu</v>
      </c>
      <c r="C206" s="35" t="str">
        <f ca="1"/>
        <v>TUV</v>
      </c>
      <c r="D206" s="35" t="str">
        <f ca="1"/>
        <v>EAS           East Asia &amp; Pacific</v>
      </c>
      <c r="E206" s="35" t="str">
        <f ca="1"/>
        <v>IDA</v>
      </c>
      <c r="F206" s="190" t="str">
        <f t="shared" ca="1" si="6"/>
        <v/>
      </c>
      <c r="G206" s="80">
        <f>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0</v>
      </c>
      <c r="H206" s="80" cm="1">
        <f t="array" ref="H206">IF(
    SUM(IF(
            ISNUMBER(
                IF(
                    $M$4:$V$4,
                    (M206:V206),
                    "")),
            1,
            0))
        =0,
    NA(),
    IF(
        Parameters!$D$15=1,
        IF(
            SUM(--(ISNUMBER(IF($M$4:$V$4=1,(M206:V206),""))))&gt;0,
            MAX(IF(
                ISNUMBER(M206:V206),
                IF(
                    M$4:V$4=1,
                    M206:V206,
                    ""),
                "")),
            MAX(IF(
                ISNUMBER(M206:V206),
                IF(
                    M$4:V$4=2,
                    M206:V206,
                    ""),
                ""))
        ),
        IF(
            Parameters!$D$16=1,
            IFERROR(
                AVERAGE(IF(
                    ISNUMBER(M206:V206),
                    IF(
                        M$4:V$4=1,
                        M206:V206,
                        ""),
                    "")),
                AVERAGE(IF(
                    ISNUMBER(M206:V206),
                    IF(
                        M$4:V$4=2,
                        M206:V206,
                        ""),
                    ""))
            ),
            IF(
                Parameters!$D$17=1,
                IFERROR(
                    IF(
                        OR(
                            IF(
                                ISNUMBER(M206:V206),
                                IF(
                                    M$4:V$4=1,
                                    M206:V206,
                                    ""),
                                "")
                            =0),
                        0,
                        GEOMEAN(IF(
                            ISNUMBER(M206:V206),
                            IF(
                                M$4:V$4=1,
                                M206:V206,
                                ""),
                            ""))
                    ),
                    IF(
                        OR(IF(
                            ISNUMBER(M206:V206),
                            IF(
                                M$4:V$4=2,
                                M206:V206,
                                ""),
                            "")
                            =0),
                        0,
                        GEOMEAN(IF(
                            ISNUMBER(M206:V206),
                            IF(
                                M$4:V$4=2,
                                M206:V206,
                                ""),
                            "")))
                )
            )
        )
    )
)</f>
        <v>2.5</v>
      </c>
      <c r="I206" s="191" cm="1">
        <f t="array" ref="I206">IF(
    SUM(IF(
            ISNUMBER(
                IF(
                    $M$5:$V$5,
                    (M206:V206),
                    "")),
            1,
            0))
        =0,
    NA(),
    IF(
        Parameters!$D$15=1,
        IF(
            SUM(--(ISNUMBER(IF($M$5:$V$5=1,(M206:V206),""))))&gt;0,
            MAX(IF(
                ISNUMBER(M206:V206),
                IF(
                    M$5:V$5=1,
                    M206:V206,
                    ""),
                "")),
            MAX(IF(
                ISNUMBER(M206:V206),
                IF(
                    M$5:V$5=2,
                    M206:V206,
                    ""),
                ""))
        ),
        IF(
            Parameters!$D$16=1,
            IFERROR(
                AVERAGE(IF(
                    ISNUMBER(M206:V206),
                    IF(
                        M$5:V$5=1,
                        M206:V206,
                        ""),
                    "")),
                AVERAGE(IF(
                    ISNUMBER(M206:V206),
                    IF(
                        M$5:V$5=2,
                        M206:V206,
                        ""),
                    ""))
            ),
            IF(
                Parameters!$D$17=1,
                IFERROR(
                    IF(
                        OR(
                            IF(
                                ISNUMBER(M206:V206),
                                IF(
                                    M$5:V$5=1,
                                    M206:V206,
                                    ""),
                                "")
                            =0),
                        0,
                        GEOMEAN(IF(
                            ISNUMBER(M206:V206),
                            IF(
                                M$5:V$5=1,
                                M206:V206,
                                ""),
                            ""))
                    ),
                    IF(
                        OR(IF(
                            ISNUMBER(M206:V206),
                            IF(
                                M$5:V$5=2,
                                M206:V206,
                                ""),
                            "")
                            =0),
                        0,
                        GEOMEAN(IF(
                            ISNUMBER(M206:V206),
                            IF(
                                M$5:V$5=2,
                                M206:V206,
                                ""),
                            "")))
                )
            )
        )
    )
)</f>
        <v>0</v>
      </c>
      <c r="J206" s="242">
        <v>46281</v>
      </c>
      <c r="K206" s="242">
        <v>45731</v>
      </c>
      <c r="L206" s="91" t="s">
        <v>337</v>
      </c>
      <c r="M206" s="192">
        <v>2.5</v>
      </c>
      <c r="N206" s="192" t="s">
        <v>409</v>
      </c>
      <c r="O206" s="192">
        <v>0</v>
      </c>
      <c r="P206" s="192">
        <v>0</v>
      </c>
      <c r="Q206" s="192">
        <v>0</v>
      </c>
      <c r="R206" s="192" t="s">
        <v>409</v>
      </c>
      <c r="S206" s="192">
        <v>2.5</v>
      </c>
      <c r="T206" s="192" t="s">
        <v>409</v>
      </c>
      <c r="U206" s="192">
        <v>0</v>
      </c>
      <c r="V206" s="192" t="s">
        <v>409</v>
      </c>
      <c r="W206" s="192">
        <v>0.6</v>
      </c>
      <c r="X206" s="192" t="s">
        <v>409</v>
      </c>
    </row>
    <row r="207" spans="1:40" x14ac:dyDescent="0.2">
      <c r="A207" s="84">
        <v>200</v>
      </c>
      <c r="B207" s="35" t="str">
        <f ca="1"/>
        <v>Taiwan, China</v>
      </c>
      <c r="C207" s="35" t="str">
        <f ca="1"/>
        <v>TWN</v>
      </c>
      <c r="D207" s="35" t="str">
        <f ca="1"/>
        <v>EAS           East Asia &amp; Pacific</v>
      </c>
      <c r="E207" s="35" t="str">
        <f ca="1"/>
        <v>NA</v>
      </c>
      <c r="F207" s="190" t="str">
        <f t="shared" ca="1" si="6"/>
        <v/>
      </c>
      <c r="G207" s="80">
        <f>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0</v>
      </c>
      <c r="H207" s="80" t="e" cm="1">
        <f t="array" ref="H207">IF(
    SUM(IF(
            ISNUMBER(
                IF(
                    $M$4:$V$4,
                    (M207:V207),
                    "")),
            1,
            0))
        =0,
    NA(),
    IF(
        Parameters!$D$15=1,
        IF(
            SUM(--(ISNUMBER(IF($M$4:$V$4=1,(M207:V207),""))))&gt;0,
            MAX(IF(
                ISNUMBER(M207:V207),
                IF(
                    M$4:V$4=1,
                    M207:V207,
                    ""),
                "")),
            MAX(IF(
                ISNUMBER(M207:V207),
                IF(
                    M$4:V$4=2,
                    M207:V207,
                    ""),
                ""))
        ),
        IF(
            Parameters!$D$16=1,
            IFERROR(
                AVERAGE(IF(
                    ISNUMBER(M207:V207),
                    IF(
                        M$4:V$4=1,
                        M207:V207,
                        ""),
                    "")),
                AVERAGE(IF(
                    ISNUMBER(M207:V207),
                    IF(
                        M$4:V$4=2,
                        M207:V207,
                        ""),
                    ""))
            ),
            IF(
                Parameters!$D$17=1,
                IFERROR(
                    IF(
                        OR(
                            IF(
                                ISNUMBER(M207:V207),
                                IF(
                                    M$4:V$4=1,
                                    M207:V207,
                                    ""),
                                "")
                            =0),
                        0,
                        GEOMEAN(IF(
                            ISNUMBER(M207:V207),
                            IF(
                                M$4:V$4=1,
                                M207:V207,
                                ""),
                            ""))
                    ),
                    IF(
                        OR(IF(
                            ISNUMBER(M207:V207),
                            IF(
                                M$4:V$4=2,
                                M207:V207,
                                ""),
                            "")
                            =0),
                        0,
                        GEOMEAN(IF(
                            ISNUMBER(M207:V207),
                            IF(
                                M$4:V$4=2,
                                M207:V207,
                                ""),
                            "")))
                )
            )
        )
    )
)</f>
        <v>#N/A</v>
      </c>
      <c r="I207" s="191" cm="1">
        <f t="array" ref="I207">IF(
    SUM(IF(
            ISNUMBER(
                IF(
                    $M$5:$V$5,
                    (M207:V207),
                    "")),
            1,
            0))
        =0,
    NA(),
    IF(
        Parameters!$D$15=1,
        IF(
            SUM(--(ISNUMBER(IF($M$5:$V$5=1,(M207:V207),""))))&gt;0,
            MAX(IF(
                ISNUMBER(M207:V207),
                IF(
                    M$5:V$5=1,
                    M207:V207,
                    ""),
                "")),
            MAX(IF(
                ISNUMBER(M207:V207),
                IF(
                    M$5:V$5=2,
                    M207:V207,
                    ""),
                ""))
        ),
        IF(
            Parameters!$D$16=1,
            IFERROR(
                AVERAGE(IF(
                    ISNUMBER(M207:V207),
                    IF(
                        M$5:V$5=1,
                        M207:V207,
                        ""),
                    "")),
                AVERAGE(IF(
                    ISNUMBER(M207:V207),
                    IF(
                        M$5:V$5=2,
                        M207:V207,
                        ""),
                    ""))
            ),
            IF(
                Parameters!$D$17=1,
                IFERROR(
                    IF(
                        OR(
                            IF(
                                ISNUMBER(M207:V207),
                                IF(
                                    M$5:V$5=1,
                                    M207:V207,
                                    ""),
                                "")
                            =0),
                        0,
                        GEOMEAN(IF(
                            ISNUMBER(M207:V207),
                            IF(
                                M$5:V$5=1,
                                M207:V207,
                                ""),
                            ""))
                    ),
                    IF(
                        OR(IF(
                            ISNUMBER(M207:V207),
                            IF(
                                M$5:V$5=2,
                                M207:V207,
                                ""),
                            "")
                            =0),
                        0,
                        GEOMEAN(IF(
                            ISNUMBER(M207:V207),
                            IF(
                                M$5:V$5=2,
                                M207:V207,
                                ""),
                            "")))
                )
            )
        )
    )
)</f>
        <v>0</v>
      </c>
      <c r="J207" s="242">
        <v>44887</v>
      </c>
      <c r="K207" s="242">
        <v>45731</v>
      </c>
      <c r="L207" s="91" t="s">
        <v>691</v>
      </c>
      <c r="M207" s="192" t="s">
        <v>409</v>
      </c>
      <c r="N207" s="192" t="s">
        <v>409</v>
      </c>
      <c r="O207" s="192">
        <v>0</v>
      </c>
      <c r="P207" s="192">
        <v>0</v>
      </c>
      <c r="Q207" s="192">
        <v>0</v>
      </c>
      <c r="R207" s="192" t="s">
        <v>409</v>
      </c>
      <c r="S207" s="192" t="s">
        <v>409</v>
      </c>
      <c r="T207" s="192" t="s">
        <v>409</v>
      </c>
      <c r="U207" s="192">
        <v>0</v>
      </c>
      <c r="V207" s="192" t="s">
        <v>409</v>
      </c>
      <c r="W207" s="192">
        <v>0</v>
      </c>
      <c r="X207" s="192" t="s">
        <v>409</v>
      </c>
    </row>
    <row r="208" spans="1:40" x14ac:dyDescent="0.2">
      <c r="A208" s="84">
        <v>201</v>
      </c>
      <c r="B208" s="35" t="str">
        <f ca="1"/>
        <v>Tanzania</v>
      </c>
      <c r="C208" s="35" t="str">
        <f ca="1"/>
        <v>TZA</v>
      </c>
      <c r="D208" s="35" t="str">
        <f ca="1"/>
        <v>SSF           Sub-Saharan Africa</v>
      </c>
      <c r="E208" s="35" t="str">
        <f ca="1"/>
        <v>IDA</v>
      </c>
      <c r="F208" s="190" t="str">
        <f t="shared" ca="1" si="6"/>
        <v/>
      </c>
      <c r="G208" s="80">
        <f>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7.1879528842826037</v>
      </c>
      <c r="H208" s="80" cm="1">
        <f t="array" ref="H208">IF(
    SUM(IF(
            ISNUMBER(
                IF(
                    $M$4:$V$4,
                    (M208:V208),
                    "")),
            1,
            0))
        =0,
    NA(),
    IF(
        Parameters!$D$15=1,
        IF(
            SUM(--(ISNUMBER(IF($M$4:$V$4=1,(M208:V208),""))))&gt;0,
            MAX(IF(
                ISNUMBER(M208:V208),
                IF(
                    M$4:V$4=1,
                    M208:V208,
                    ""),
                "")),
            MAX(IF(
                ISNUMBER(M208:V208),
                IF(
                    M$4:V$4=2,
                    M208:V208,
                    ""),
                ""))
        ),
        IF(
            Parameters!$D$16=1,
            IFERROR(
                AVERAGE(IF(
                    ISNUMBER(M208:V208),
                    IF(
                        M$4:V$4=1,
                        M208:V208,
                        ""),
                    "")),
                AVERAGE(IF(
                    ISNUMBER(M208:V208),
                    IF(
                        M$4:V$4=2,
                        M208:V208,
                        ""),
                    ""))
            ),
            IF(
                Parameters!$D$17=1,
                IFERROR(
                    IF(
                        OR(
                            IF(
                                ISNUMBER(M208:V208),
                                IF(
                                    M$4:V$4=1,
                                    M208:V208,
                                    ""),
                                "")
                            =0),
                        0,
                        GEOMEAN(IF(
                            ISNUMBER(M208:V208),
                            IF(
                                M$4:V$4=1,
                                M208:V208,
                                ""),
                            ""))
                    ),
                    IF(
                        OR(IF(
                            ISNUMBER(M208:V208),
                            IF(
                                M$4:V$4=2,
                                M208:V208,
                                ""),
                            "")
                            =0),
                        0,
                        GEOMEAN(IF(
                            ISNUMBER(M208:V208),
                            IF(
                                M$4:V$4=2,
                                M208:V208,
                                ""),
                            "")))
                )
            )
        )
    )
)</f>
        <v>5.1666666666666599</v>
      </c>
      <c r="I208" s="191" cm="1">
        <f t="array" ref="I208">IF(
    SUM(IF(
            ISNUMBER(
                IF(
                    $M$5:$V$5,
                    (M208:V208),
                    "")),
            1,
            0))
        =0,
    NA(),
    IF(
        Parameters!$D$15=1,
        IF(
            SUM(--(ISNUMBER(IF($M$5:$V$5=1,(M208:V208),""))))&gt;0,
            MAX(IF(
                ISNUMBER(M208:V208),
                IF(
                    M$5:V$5=1,
                    M208:V208,
                    ""),
                "")),
            MAX(IF(
                ISNUMBER(M208:V208),
                IF(
                    M$5:V$5=2,
                    M208:V208,
                    ""),
                ""))
        ),
        IF(
            Parameters!$D$16=1,
            IFERROR(
                AVERAGE(IF(
                    ISNUMBER(M208:V208),
                    IF(
                        M$5:V$5=1,
                        M208:V208,
                        ""),
                    "")),
                AVERAGE(IF(
                    ISNUMBER(M208:V208),
                    IF(
                        M$5:V$5=2,
                        M208:V208,
                        ""),
                    ""))
            ),
            IF(
                Parameters!$D$17=1,
                IFERROR(
                    IF(
                        OR(
                            IF(
                                ISNUMBER(M208:V208),
                                IF(
                                    M$5:V$5=1,
                                    M208:V208,
                                    ""),
                                "")
                            =0),
                        0,
                        GEOMEAN(IF(
                            ISNUMBER(M208:V208),
                            IF(
                                M$5:V$5=1,
                                M208:V208,
                                ""),
                            ""))
                    ),
                    IF(
                        OR(IF(
                            ISNUMBER(M208:V208),
                            IF(
                                M$5:V$5=2,
                                M208:V208,
                                ""),
                            "")
                            =0),
                        0,
                        GEOMEAN(IF(
                            ISNUMBER(M208:V208),
                            IF(
                                M$5:V$5=2,
                                M208:V208,
                                ""),
                            "")))
                )
            )
        )
    )
)</f>
        <v>10</v>
      </c>
      <c r="J208" s="242">
        <v>46281</v>
      </c>
      <c r="K208" s="242">
        <v>46281</v>
      </c>
      <c r="L208" s="91" t="s">
        <v>339</v>
      </c>
      <c r="M208" s="192">
        <v>5.1666666666666599</v>
      </c>
      <c r="N208" s="192" t="s">
        <v>409</v>
      </c>
      <c r="O208" s="192">
        <v>0</v>
      </c>
      <c r="P208" s="192">
        <v>10</v>
      </c>
      <c r="Q208" s="192">
        <v>0</v>
      </c>
      <c r="R208" s="192" t="s">
        <v>409</v>
      </c>
      <c r="S208" s="192">
        <v>4.0999999999999996</v>
      </c>
      <c r="T208" s="192" t="s">
        <v>409</v>
      </c>
      <c r="U208" s="192">
        <v>0</v>
      </c>
      <c r="V208" s="192" t="s">
        <v>854</v>
      </c>
      <c r="W208" s="192">
        <v>0</v>
      </c>
      <c r="X208" s="192" t="s">
        <v>409</v>
      </c>
    </row>
    <row r="209" spans="1:24" x14ac:dyDescent="0.2">
      <c r="A209" s="84">
        <v>202</v>
      </c>
      <c r="B209" s="35" t="str">
        <f ca="1"/>
        <v>Uganda</v>
      </c>
      <c r="C209" s="35" t="str">
        <f ca="1"/>
        <v>UGA</v>
      </c>
      <c r="D209" s="35" t="str">
        <f ca="1"/>
        <v>SSF           Sub-Saharan Africa</v>
      </c>
      <c r="E209" s="35" t="str">
        <f ca="1"/>
        <v>IDA</v>
      </c>
      <c r="F209" s="190" t="str">
        <f t="shared" ca="1" si="6"/>
        <v/>
      </c>
      <c r="G209" s="80">
        <f>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0</v>
      </c>
      <c r="H209" s="80" cm="1">
        <f t="array" ref="H209">IF(
    SUM(IF(
            ISNUMBER(
                IF(
                    $M$4:$V$4,
                    (M209:V209),
                    "")),
            1,
            0))
        =0,
    NA(),
    IF(
        Parameters!$D$15=1,
        IF(
            SUM(--(ISNUMBER(IF($M$4:$V$4=1,(M209:V209),""))))&gt;0,
            MAX(IF(
                ISNUMBER(M209:V209),
                IF(
                    M$4:V$4=1,
                    M209:V209,
                    ""),
                "")),
            MAX(IF(
                ISNUMBER(M209:V209),
                IF(
                    M$4:V$4=2,
                    M209:V209,
                    ""),
                ""))
        ),
        IF(
            Parameters!$D$16=1,
            IFERROR(
                AVERAGE(IF(
                    ISNUMBER(M209:V209),
                    IF(
                        M$4:V$4=1,
                        M209:V209,
                        ""),
                    "")),
                AVERAGE(IF(
                    ISNUMBER(M209:V209),
                    IF(
                        M$4:V$4=2,
                        M209:V209,
                        ""),
                    ""))
            ),
            IF(
                Parameters!$D$17=1,
                IFERROR(
                    IF(
                        OR(
                            IF(
                                ISNUMBER(M209:V209),
                                IF(
                                    M$4:V$4=1,
                                    M209:V209,
                                    ""),
                                "")
                            =0),
                        0,
                        GEOMEAN(IF(
                            ISNUMBER(M209:V209),
                            IF(
                                M$4:V$4=1,
                                M209:V209,
                                ""),
                            ""))
                    ),
                    IF(
                        OR(IF(
                            ISNUMBER(M209:V209),
                            IF(
                                M$4:V$4=2,
                                M209:V209,
                                ""),
                            "")
                            =0),
                        0,
                        GEOMEAN(IF(
                            ISNUMBER(M209:V209),
                            IF(
                                M$4:V$4=2,
                                M209:V209,
                                ""),
                            "")))
                )
            )
        )
    )
)</f>
        <v>4.6666666666666599</v>
      </c>
      <c r="I209" s="191" cm="1">
        <f t="array" ref="I209">IF(
    SUM(IF(
            ISNUMBER(
                IF(
                    $M$5:$V$5,
                    (M209:V209),
                    "")),
            1,
            0))
        =0,
    NA(),
    IF(
        Parameters!$D$15=1,
        IF(
            SUM(--(ISNUMBER(IF($M$5:$V$5=1,(M209:V209),""))))&gt;0,
            MAX(IF(
                ISNUMBER(M209:V209),
                IF(
                    M$5:V$5=1,
                    M209:V209,
                    ""),
                "")),
            MAX(IF(
                ISNUMBER(M209:V209),
                IF(
                    M$5:V$5=2,
                    M209:V209,
                    ""),
                ""))
        ),
        IF(
            Parameters!$D$16=1,
            IFERROR(
                AVERAGE(IF(
                    ISNUMBER(M209:V209),
                    IF(
                        M$5:V$5=1,
                        M209:V209,
                        ""),
                    "")),
                AVERAGE(IF(
                    ISNUMBER(M209:V209),
                    IF(
                        M$5:V$5=2,
                        M209:V209,
                        ""),
                    ""))
            ),
            IF(
                Parameters!$D$17=1,
                IFERROR(
                    IF(
                        OR(
                            IF(
                                ISNUMBER(M209:V209),
                                IF(
                                    M$5:V$5=1,
                                    M209:V209,
                                    ""),
                                "")
                            =0),
                        0,
                        GEOMEAN(IF(
                            ISNUMBER(M209:V209),
                            IF(
                                M$5:V$5=1,
                                M209:V209,
                                ""),
                            ""))
                    ),
                    IF(
                        OR(IF(
                            ISNUMBER(M209:V209),
                            IF(
                                M$5:V$5=2,
                                M209:V209,
                                ""),
                            "")
                            =0),
                        0,
                        GEOMEAN(IF(
                            ISNUMBER(M209:V209),
                            IF(
                                M$5:V$5=2,
                                M209:V209,
                                ""),
                            "")))
                )
            )
        )
    )
)</f>
        <v>0</v>
      </c>
      <c r="J209" s="242">
        <v>45190</v>
      </c>
      <c r="K209" s="242">
        <v>45580</v>
      </c>
      <c r="L209" s="91" t="s">
        <v>341</v>
      </c>
      <c r="M209" s="192">
        <v>4.6666666666666599</v>
      </c>
      <c r="N209" s="192" t="s">
        <v>409</v>
      </c>
      <c r="O209" s="192">
        <v>0</v>
      </c>
      <c r="P209" s="192">
        <v>0</v>
      </c>
      <c r="Q209" s="192">
        <v>0</v>
      </c>
      <c r="R209" s="192" t="s">
        <v>409</v>
      </c>
      <c r="S209" s="192">
        <v>3.8</v>
      </c>
      <c r="T209" s="192" t="s">
        <v>409</v>
      </c>
      <c r="U209" s="192">
        <v>0</v>
      </c>
      <c r="V209" s="192" t="s">
        <v>409</v>
      </c>
      <c r="W209" s="192">
        <v>0</v>
      </c>
      <c r="X209" s="192" t="s">
        <v>409</v>
      </c>
    </row>
    <row r="210" spans="1:24" x14ac:dyDescent="0.2">
      <c r="A210" s="84">
        <v>203</v>
      </c>
      <c r="B210" s="35" t="str">
        <f ca="1"/>
        <v>Ukraine</v>
      </c>
      <c r="C210" s="35" t="str">
        <f ca="1"/>
        <v>UKR</v>
      </c>
      <c r="D210" s="35" t="str">
        <f ca="1"/>
        <v>ECS           Europe &amp; Central Asia</v>
      </c>
      <c r="E210" s="35" t="str">
        <f ca="1"/>
        <v>IBRD</v>
      </c>
      <c r="F210" s="190" t="str">
        <f t="shared" ca="1" si="6"/>
        <v/>
      </c>
      <c r="G210" s="80">
        <f>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0</v>
      </c>
      <c r="H210" s="80" cm="1">
        <f t="array" ref="H210">IF(
    SUM(IF(
            ISNUMBER(
                IF(
                    $M$4:$V$4,
                    (M210:V210),
                    "")),
            1,
            0))
        =0,
    NA(),
    IF(
        Parameters!$D$15=1,
        IF(
            SUM(--(ISNUMBER(IF($M$4:$V$4=1,(M210:V210),""))))&gt;0,
            MAX(IF(
                ISNUMBER(M210:V210),
                IF(
                    M$4:V$4=1,
                    M210:V210,
                    ""),
                "")),
            MAX(IF(
                ISNUMBER(M210:V210),
                IF(
                    M$4:V$4=2,
                    M210:V210,
                    ""),
                ""))
        ),
        IF(
            Parameters!$D$16=1,
            IFERROR(
                AVERAGE(IF(
                    ISNUMBER(M210:V210),
                    IF(
                        M$4:V$4=1,
                        M210:V210,
                        ""),
                    "")),
                AVERAGE(IF(
                    ISNUMBER(M210:V210),
                    IF(
                        M$4:V$4=2,
                        M210:V210,
                        ""),
                    ""))
            ),
            IF(
                Parameters!$D$17=1,
                IFERROR(
                    IF(
                        OR(
                            IF(
                                ISNUMBER(M210:V210),
                                IF(
                                    M$4:V$4=1,
                                    M210:V210,
                                    ""),
                                "")
                            =0),
                        0,
                        GEOMEAN(IF(
                            ISNUMBER(M210:V210),
                            IF(
                                M$4:V$4=1,
                                M210:V210,
                                ""),
                            ""))
                    ),
                    IF(
                        OR(IF(
                            ISNUMBER(M210:V210),
                            IF(
                                M$4:V$4=2,
                                M210:V210,
                                ""),
                            "")
                            =0),
                        0,
                        GEOMEAN(IF(
                            ISNUMBER(M210:V210),
                            IF(
                                M$4:V$4=2,
                                M210:V210,
                                ""),
                            "")))
                )
            )
        )
    )
)</f>
        <v>3.3333333333333299</v>
      </c>
      <c r="I210" s="191" cm="1">
        <f t="array" ref="I210">IF(
    SUM(IF(
            ISNUMBER(
                IF(
                    $M$5:$V$5,
                    (M210:V210),
                    "")),
            1,
            0))
        =0,
    NA(),
    IF(
        Parameters!$D$15=1,
        IF(
            SUM(--(ISNUMBER(IF($M$5:$V$5=1,(M210:V210),""))))&gt;0,
            MAX(IF(
                ISNUMBER(M210:V210),
                IF(
                    M$5:V$5=1,
                    M210:V210,
                    ""),
                "")),
            MAX(IF(
                ISNUMBER(M210:V210),
                IF(
                    M$5:V$5=2,
                    M210:V210,
                    ""),
                ""))
        ),
        IF(
            Parameters!$D$16=1,
            IFERROR(
                AVERAGE(IF(
                    ISNUMBER(M210:V210),
                    IF(
                        M$5:V$5=1,
                        M210:V210,
                        ""),
                    "")),
                AVERAGE(IF(
                    ISNUMBER(M210:V210),
                    IF(
                        M$5:V$5=2,
                        M210:V210,
                        ""),
                    ""))
            ),
            IF(
                Parameters!$D$17=1,
                IFERROR(
                    IF(
                        OR(
                            IF(
                                ISNUMBER(M210:V210),
                                IF(
                                    M$5:V$5=1,
                                    M210:V210,
                                    ""),
                                "")
                            =0),
                        0,
                        GEOMEAN(IF(
                            ISNUMBER(M210:V210),
                            IF(
                                M$5:V$5=1,
                                M210:V210,
                                ""),
                            ""))
                    ),
                    IF(
                        OR(IF(
                            ISNUMBER(M210:V210),
                            IF(
                                M$5:V$5=2,
                                M210:V210,
                                ""),
                            "")
                            =0),
                        0,
                        GEOMEAN(IF(
                            ISNUMBER(M210:V210),
                            IF(
                                M$5:V$5=2,
                                M210:V210,
                                ""),
                            "")))
                )
            )
        )
    )
)</f>
        <v>0</v>
      </c>
      <c r="J210" s="242">
        <v>46281</v>
      </c>
      <c r="K210" s="242">
        <v>45731</v>
      </c>
      <c r="L210" s="91" t="s">
        <v>343</v>
      </c>
      <c r="M210" s="192">
        <v>3.3333333333333299</v>
      </c>
      <c r="N210" s="192" t="s">
        <v>409</v>
      </c>
      <c r="O210" s="192">
        <v>0</v>
      </c>
      <c r="P210" s="192">
        <v>0</v>
      </c>
      <c r="Q210" s="192">
        <v>0</v>
      </c>
      <c r="R210" s="192" t="s">
        <v>409</v>
      </c>
      <c r="S210" s="192">
        <v>3</v>
      </c>
      <c r="T210" s="192" t="s">
        <v>409</v>
      </c>
      <c r="U210" s="192">
        <v>0</v>
      </c>
      <c r="V210" s="192" t="s">
        <v>409</v>
      </c>
      <c r="W210" s="192">
        <v>0</v>
      </c>
      <c r="X210" s="192" t="s">
        <v>409</v>
      </c>
    </row>
    <row r="211" spans="1:24" x14ac:dyDescent="0.2">
      <c r="A211" s="84">
        <v>204</v>
      </c>
      <c r="B211" s="35" t="str">
        <f ca="1"/>
        <v>Uruguay</v>
      </c>
      <c r="C211" s="35" t="str">
        <f ca="1"/>
        <v>URY</v>
      </c>
      <c r="D211" s="35" t="str">
        <f ca="1"/>
        <v>LCN           Latin America &amp; Caribbean</v>
      </c>
      <c r="E211" s="35" t="str">
        <f ca="1"/>
        <v>IBRD</v>
      </c>
      <c r="F211" s="190" t="str">
        <f t="shared" ca="1" si="6"/>
        <v/>
      </c>
      <c r="G211" s="80">
        <f>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5.4772255750516514</v>
      </c>
      <c r="H211" s="80" cm="1">
        <f t="array" ref="H211">IF(
    SUM(IF(
            ISNUMBER(
                IF(
                    $M$4:$V$4,
                    (M211:V211),
                    "")),
            1,
            0))
        =0,
    NA(),
    IF(
        Parameters!$D$15=1,
        IF(
            SUM(--(ISNUMBER(IF($M$4:$V$4=1,(M211:V211),""))))&gt;0,
            MAX(IF(
                ISNUMBER(M211:V211),
                IF(
                    M$4:V$4=1,
                    M211:V211,
                    ""),
                "")),
            MAX(IF(
                ISNUMBER(M211:V211),
                IF(
                    M$4:V$4=2,
                    M211:V211,
                    ""),
                ""))
        ),
        IF(
            Parameters!$D$16=1,
            IFERROR(
                AVERAGE(IF(
                    ISNUMBER(M211:V211),
                    IF(
                        M$4:V$4=1,
                        M211:V211,
                        ""),
                    "")),
                AVERAGE(IF(
                    ISNUMBER(M211:V211),
                    IF(
                        M$4:V$4=2,
                        M211:V211,
                        ""),
                    ""))
            ),
            IF(
                Parameters!$D$17=1,
                IFERROR(
                    IF(
                        OR(
                            IF(
                                ISNUMBER(M211:V211),
                                IF(
                                    M$4:V$4=1,
                                    M211:V211,
                                    ""),
                                "")
                            =0),
                        0,
                        GEOMEAN(IF(
                            ISNUMBER(M211:V211),
                            IF(
                                M$4:V$4=1,
                                M211:V211,
                                ""),
                            ""))
                    ),
                    IF(
                        OR(IF(
                            ISNUMBER(M211:V211),
                            IF(
                                M$4:V$4=2,
                                M211:V211,
                                ""),
                            "")
                            =0),
                        0,
                        GEOMEAN(IF(
                            ISNUMBER(M211:V211),
                            IF(
                                M$4:V$4=2,
                                M211:V211,
                                ""),
                            "")))
                )
            )
        )
    )
)</f>
        <v>2.9999999999999898</v>
      </c>
      <c r="I211" s="191" cm="1">
        <f t="array" ref="I211">IF(
    SUM(IF(
            ISNUMBER(
                IF(
                    $M$5:$V$5,
                    (M211:V211),
                    "")),
            1,
            0))
        =0,
    NA(),
    IF(
        Parameters!$D$15=1,
        IF(
            SUM(--(ISNUMBER(IF($M$5:$V$5=1,(M211:V211),""))))&gt;0,
            MAX(IF(
                ISNUMBER(M211:V211),
                IF(
                    M$5:V$5=1,
                    M211:V211,
                    ""),
                "")),
            MAX(IF(
                ISNUMBER(M211:V211),
                IF(
                    M$5:V$5=2,
                    M211:V211,
                    ""),
                ""))
        ),
        IF(
            Parameters!$D$16=1,
            IFERROR(
                AVERAGE(IF(
                    ISNUMBER(M211:V211),
                    IF(
                        M$5:V$5=1,
                        M211:V211,
                        ""),
                    "")),
                AVERAGE(IF(
                    ISNUMBER(M211:V211),
                    IF(
                        M$5:V$5=2,
                        M211:V211,
                        ""),
                    ""))
            ),
            IF(
                Parameters!$D$17=1,
                IFERROR(
                    IF(
                        OR(
                            IF(
                                ISNUMBER(M211:V211),
                                IF(
                                    M$5:V$5=1,
                                    M211:V211,
                                    ""),
                                "")
                            =0),
                        0,
                        GEOMEAN(IF(
                            ISNUMBER(M211:V211),
                            IF(
                                M$5:V$5=1,
                                M211:V211,
                                ""),
                            ""))
                    ),
                    IF(
                        OR(IF(
                            ISNUMBER(M211:V211),
                            IF(
                                M$5:V$5=2,
                                M211:V211,
                                ""),
                            "")
                            =0),
                        0,
                        GEOMEAN(IF(
                            ISNUMBER(M211:V211),
                            IF(
                                M$5:V$5=2,
                                M211:V211,
                                ""),
                            "")))
                )
            )
        )
    )
)</f>
        <v>10</v>
      </c>
      <c r="J211" s="242">
        <v>46281</v>
      </c>
      <c r="K211" s="242">
        <v>45731</v>
      </c>
      <c r="L211" s="91" t="s">
        <v>345</v>
      </c>
      <c r="M211" s="192">
        <v>2.9999999999999898</v>
      </c>
      <c r="N211" s="192" t="s">
        <v>409</v>
      </c>
      <c r="O211" s="192">
        <v>0</v>
      </c>
      <c r="P211" s="192">
        <v>0</v>
      </c>
      <c r="Q211" s="192">
        <v>10</v>
      </c>
      <c r="R211" s="192" t="s">
        <v>409</v>
      </c>
      <c r="S211" s="192">
        <v>2.8</v>
      </c>
      <c r="T211" s="192" t="s">
        <v>409</v>
      </c>
      <c r="U211" s="192">
        <v>0</v>
      </c>
      <c r="V211" s="192" t="s">
        <v>409</v>
      </c>
      <c r="W211" s="192">
        <v>0.37931034482758602</v>
      </c>
      <c r="X211" s="192" t="s">
        <v>409</v>
      </c>
    </row>
    <row r="212" spans="1:24" x14ac:dyDescent="0.2">
      <c r="A212" s="84">
        <v>205</v>
      </c>
      <c r="B212" s="35" t="str">
        <f ca="1"/>
        <v>United States</v>
      </c>
      <c r="C212" s="35" t="str">
        <f ca="1"/>
        <v>USA</v>
      </c>
      <c r="D212" s="35" t="str">
        <f ca="1"/>
        <v>NAC           North America</v>
      </c>
      <c r="E212" s="35" t="str">
        <f ca="1"/>
        <v>NA</v>
      </c>
      <c r="F212" s="190" t="str">
        <f t="shared" ca="1" si="6"/>
        <v/>
      </c>
      <c r="G212" s="80">
        <f>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10</v>
      </c>
      <c r="H212" s="80" cm="1">
        <f t="array" ref="H212">IF(
    SUM(IF(
            ISNUMBER(
                IF(
                    $M$4:$V$4,
                    (M212:V212),
                    "")),
            1,
            0))
        =0,
    NA(),
    IF(
        Parameters!$D$15=1,
        IF(
            SUM(--(ISNUMBER(IF($M$4:$V$4=1,(M212:V212),""))))&gt;0,
            MAX(IF(
                ISNUMBER(M212:V212),
                IF(
                    M$4:V$4=1,
                    M212:V212,
                    ""),
                "")),
            MAX(IF(
                ISNUMBER(M212:V212),
                IF(
                    M$4:V$4=2,
                    M212:V212,
                    ""),
                ""))
        ),
        IF(
            Parameters!$D$16=1,
            IFERROR(
                AVERAGE(IF(
                    ISNUMBER(M212:V212),
                    IF(
                        M$4:V$4=1,
                        M212:V212,
                        ""),
                    "")),
                AVERAGE(IF(
                    ISNUMBER(M212:V212),
                    IF(
                        M$4:V$4=2,
                        M212:V212,
                        ""),
                    ""))
            ),
            IF(
                Parameters!$D$17=1,
                IFERROR(
                    IF(
                        OR(
                            IF(
                                ISNUMBER(M212:V212),
                                IF(
                                    M$4:V$4=1,
                                    M212:V212,
                                    ""),
                                "")
                            =0),
                        0,
                        GEOMEAN(IF(
                            ISNUMBER(M212:V212),
                            IF(
                                M$4:V$4=1,
                                M212:V212,
                                ""),
                            ""))
                    ),
                    IF(
                        OR(IF(
                            ISNUMBER(M212:V212),
                            IF(
                                M$4:V$4=2,
                                M212:V212,
                                ""),
                            "")
                            =0),
                        0,
                        GEOMEAN(IF(
                            ISNUMBER(M212:V212),
                            IF(
                                M$4:V$4=2,
                                M212:V212,
                                ""),
                            "")))
                )
            )
        )
    )
)</f>
        <v>10</v>
      </c>
      <c r="I212" s="191" cm="1">
        <f t="array" ref="I212">IF(
    SUM(IF(
            ISNUMBER(
                IF(
                    $M$5:$V$5,
                    (M212:V212),
                    "")),
            1,
            0))
        =0,
    NA(),
    IF(
        Parameters!$D$15=1,
        IF(
            SUM(--(ISNUMBER(IF($M$5:$V$5=1,(M212:V212),""))))&gt;0,
            MAX(IF(
                ISNUMBER(M212:V212),
                IF(
                    M$5:V$5=1,
                    M212:V212,
                    ""),
                "")),
            MAX(IF(
                ISNUMBER(M212:V212),
                IF(
                    M$5:V$5=2,
                    M212:V212,
                    ""),
                ""))
        ),
        IF(
            Parameters!$D$16=1,
            IFERROR(
                AVERAGE(IF(
                    ISNUMBER(M212:V212),
                    IF(
                        M$5:V$5=1,
                        M212:V212,
                        ""),
                    "")),
                AVERAGE(IF(
                    ISNUMBER(M212:V212),
                    IF(
                        M$5:V$5=2,
                        M212:V212,
                        ""),
                    ""))
            ),
            IF(
                Parameters!$D$17=1,
                IFERROR(
                    IF(
                        OR(
                            IF(
                                ISNUMBER(M212:V212),
                                IF(
                                    M$5:V$5=1,
                                    M212:V212,
                                    ""),
                                "")
                            =0),
                        0,
                        GEOMEAN(IF(
                            ISNUMBER(M212:V212),
                            IF(
                                M$5:V$5=1,
                                M212:V212,
                                ""),
                            ""))
                    ),
                    IF(
                        OR(IF(
                            ISNUMBER(M212:V212),
                            IF(
                                M$5:V$5=2,
                                M212:V212,
                                ""),
                            "")
                            =0),
                        0,
                        GEOMEAN(IF(
                            ISNUMBER(M212:V212),
                            IF(
                                M$5:V$5=2,
                                M212:V212,
                                ""),
                            "")))
                )
            )
        )
    )
)</f>
        <v>10</v>
      </c>
      <c r="J212" s="242">
        <v>45765</v>
      </c>
      <c r="K212" s="242">
        <v>45731</v>
      </c>
      <c r="L212" s="91" t="s">
        <v>346</v>
      </c>
      <c r="M212" s="192">
        <v>10</v>
      </c>
      <c r="N212" s="192" t="s">
        <v>409</v>
      </c>
      <c r="O212" s="192">
        <v>0</v>
      </c>
      <c r="P212" s="192">
        <v>0</v>
      </c>
      <c r="Q212" s="192">
        <v>10</v>
      </c>
      <c r="R212" s="192" t="s">
        <v>409</v>
      </c>
      <c r="S212" s="192">
        <v>7</v>
      </c>
      <c r="T212" s="192" t="s">
        <v>409</v>
      </c>
      <c r="U212" s="192">
        <v>0</v>
      </c>
      <c r="V212" s="192" t="s">
        <v>409</v>
      </c>
      <c r="W212" s="192">
        <v>0.39867549668874103</v>
      </c>
      <c r="X212" s="192" t="s">
        <v>409</v>
      </c>
    </row>
    <row r="213" spans="1:24" x14ac:dyDescent="0.2">
      <c r="A213" s="84">
        <v>206</v>
      </c>
      <c r="B213" s="35" t="str">
        <f ca="1"/>
        <v>Uzbekistan</v>
      </c>
      <c r="C213" s="35" t="str">
        <f ca="1"/>
        <v>UZB</v>
      </c>
      <c r="D213" s="35" t="str">
        <f ca="1"/>
        <v>ECS           Europe &amp; Central Asia</v>
      </c>
      <c r="E213" s="35" t="str">
        <f ca="1"/>
        <v>Blend</v>
      </c>
      <c r="F213" s="190" t="str">
        <f t="shared" ca="1" si="6"/>
        <v/>
      </c>
      <c r="G213" s="80">
        <f>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$M$4:$V$4,
                    (M213:V213),
                    "")),
            1,
            0))
        =0,
    NA(),
    IF(
        Parameters!$D$15=1,
        IF(
            SUM(--(ISNUMBER(IF($M$4:$V$4=1,(M213:V213),""))))&gt;0,
            MAX(IF(
                ISNUMBER(M213:V213),
                IF(
                    M$4:V$4=1,
                    M213:V213,
                    ""),
                "")),
            MAX(IF(
                ISNUMBER(M213:V213),
                IF(
                    M$4:V$4=2,
                    M213:V213,
                    ""),
                ""))
        ),
        IF(
            Parameters!$D$16=1,
            IFERROR(
                AVERAGE(IF(
                    ISNUMBER(M213:V213),
                    IF(
                        M$4:V$4=1,
                        M213:V213,
                        ""),
                    "")),
                AVERAGE(IF(
                    ISNUMBER(M213:V213),
                    IF(
                        M$4:V$4=2,
                        M213:V213,
                        ""),
                    ""))
            ),
            IF(
                Parameters!$D$17=1,
                IFERROR(
                    IF(
                        OR(
                            IF(
                                ISNUMBER(M213:V213),
                                IF(
                                    M$4:V$4=1,
                                    M213:V213,
                                    ""),
                                "")
                            =0),
                        0,
                        GEOMEAN(IF(
                            ISNUMBER(M213:V213),
                            IF(
                                M$4:V$4=1,
                                M213:V213,
                                ""),
                            ""))
                    ),
                    IF(
                        OR(IF(
                            ISNUMBER(M213:V213),
                            IF(
                                M$4:V$4=2,
                                M213:V213,
                                ""),
                            "")
                            =0),
                        0,
                        GEOMEAN(IF(
                            ISNUMBER(M213:V213),
                            IF(
                                M$4:V$4=2,
                                M213:V213,
                                ""),
                            "")))
                )
            )
        )
    )
)</f>
        <v>6.3333333333333304</v>
      </c>
      <c r="I213" s="191" cm="1">
        <f t="array" ref="I213">IF(
    SUM(IF(
            ISNUMBER(
                IF(
                    $M$5:$V$5,
                    (M213:V213),
                    "")),
            1,
            0))
        =0,
    NA(),
    IF(
        Parameters!$D$15=1,
        IF(
            SUM(--(ISNUMBER(IF($M$5:$V$5=1,(M213:V213),""))))&gt;0,
            MAX(IF(
                ISNUMBER(M213:V213),
                IF(
                    M$5:V$5=1,
                    M213:V213,
                    ""),
                "")),
            MAX(IF(
                ISNUMBER(M213:V213),
                IF(
                    M$5:V$5=2,
                    M213:V213,
                    ""),
                ""))
        ),
        IF(
            Parameters!$D$16=1,
            IFERROR(
                AVERAGE(IF(
                    ISNUMBER(M213:V213),
                    IF(
                        M$5:V$5=1,
                        M213:V213,
                        ""),
                    "")),
                AVERAGE(IF(
                    ISNUMBER(M213:V213),
                    IF(
                        M$5:V$5=2,
                        M213:V213,
                        ""),
                    ""))
            ),
            IF(
                Parameters!$D$17=1,
                IFERROR(
                    IF(
                        OR(
                            IF(
                                ISNUMBER(M213:V213),
                                IF(
                                    M$5:V$5=1,
                                    M213:V213,
                                    ""),
                                "")
                            =0),
                        0,
                        GEOMEAN(IF(
                            ISNUMBER(M213:V213),
                            IF(
                                M$5:V$5=1,
                                M213:V213,
                                ""),
                            ""))
                    ),
                    IF(
                        OR(IF(
                            ISNUMBER(M213:V213),
                            IF(
                                M$5:V$5=2,
                                M213:V213,
                                ""),
                            "")
                            =0),
                        0,
                        GEOMEAN(IF(
                            ISNUMBER(M213:V213),
                            IF(
                                M$5:V$5=2,
                                M213:V213,
                                ""),
                            "")))
                )
            )
        )
    )
)</f>
        <v>0</v>
      </c>
      <c r="J213" s="242">
        <v>46281</v>
      </c>
      <c r="K213" s="242">
        <v>45719</v>
      </c>
      <c r="L213" s="91" t="s">
        <v>348</v>
      </c>
      <c r="M213" s="192">
        <v>6.3333333333333304</v>
      </c>
      <c r="N213" s="192" t="s">
        <v>409</v>
      </c>
      <c r="O213" s="192">
        <v>0</v>
      </c>
      <c r="P213" s="192">
        <v>0</v>
      </c>
      <c r="Q213" s="192">
        <v>0</v>
      </c>
      <c r="R213" s="192" t="s">
        <v>409</v>
      </c>
      <c r="S213" s="192">
        <v>4.8</v>
      </c>
      <c r="T213" s="192" t="s">
        <v>409</v>
      </c>
      <c r="U213" s="192">
        <v>0</v>
      </c>
      <c r="V213" s="192" t="s">
        <v>409</v>
      </c>
      <c r="W213" s="192">
        <v>0</v>
      </c>
      <c r="X213" s="192" t="s">
        <v>409</v>
      </c>
    </row>
    <row r="214" spans="1:24" x14ac:dyDescent="0.2">
      <c r="A214" s="84">
        <v>207</v>
      </c>
      <c r="B214" s="35" t="str">
        <f ca="1"/>
        <v>St. Vincent and the Grenadines</v>
      </c>
      <c r="C214" s="35" t="str">
        <f ca="1"/>
        <v>VCT</v>
      </c>
      <c r="D214" s="35" t="str">
        <f ca="1"/>
        <v>LCN           Latin America &amp; Caribbean</v>
      </c>
      <c r="E214" s="35" t="str">
        <f ca="1"/>
        <v>Blend</v>
      </c>
      <c r="F214" s="190" t="str">
        <f t="shared" ca="1" si="6"/>
        <v/>
      </c>
      <c r="G214" s="80">
        <f>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0</v>
      </c>
      <c r="H214" s="80" cm="1">
        <f t="array" ref="H214">IF(
    SUM(IF(
            ISNUMBER(
                IF(
                    $M$4:$V$4,
                    (M214:V214),
                    "")),
            1,
            0))
        =0,
    NA(),
    IF(
        Parameters!$D$15=1,
        IF(
            SUM(--(ISNUMBER(IF($M$4:$V$4=1,(M214:V214),""))))&gt;0,
            MAX(IF(
                ISNUMBER(M214:V214),
                IF(
                    M$4:V$4=1,
                    M214:V214,
                    ""),
                "")),
            MAX(IF(
                ISNUMBER(M214:V214),
                IF(
                    M$4:V$4=2,
                    M214:V214,
                    ""),
                ""))
        ),
        IF(
            Parameters!$D$16=1,
            IFERROR(
                AVERAGE(IF(
                    ISNUMBER(M214:V214),
                    IF(
                        M$4:V$4=1,
                        M214:V214,
                        ""),
                    "")),
                AVERAGE(IF(
                    ISNUMBER(M214:V214),
                    IF(
                        M$4:V$4=2,
                        M214:V214,
                        ""),
                    ""))
            ),
            IF(
                Parameters!$D$17=1,
                IFERROR(
                    IF(
                        OR(
                            IF(
                                ISNUMBER(M214:V214),
                                IF(
                                    M$4:V$4=1,
                                    M214:V214,
                                    ""),
                                "")
                            =0),
                        0,
                        GEOMEAN(IF(
                            ISNUMBER(M214:V214),
                            IF(
                                M$4:V$4=1,
                                M214:V214,
                                ""),
                            ""))
                    ),
                    IF(
                        OR(IF(
                            ISNUMBER(M214:V214),
                            IF(
                                M$4:V$4=2,
                                M214:V214,
                                ""),
                            "")
                            =0),
                        0,
                        GEOMEAN(IF(
                            ISNUMBER(M214:V214),
                            IF(
                                M$4:V$4=2,
                                M214:V214,
                                ""),
                            "")))
                )
            )
        )
    )
)</f>
        <v>3.8333333333333299</v>
      </c>
      <c r="I214" s="191" cm="1">
        <f t="array" ref="I214">IF(
    SUM(IF(
            ISNUMBER(
                IF(
                    $M$5:$V$5,
                    (M214:V214),
                    "")),
            1,
            0))
        =0,
    NA(),
    IF(
        Parameters!$D$15=1,
        IF(
            SUM(--(ISNUMBER(IF($M$5:$V$5=1,(M214:V214),""))))&gt;0,
            MAX(IF(
                ISNUMBER(M214:V214),
                IF(
                    M$5:V$5=1,
                    M214:V214,
                    ""),
                "")),
            MAX(IF(
                ISNUMBER(M214:V214),
                IF(
                    M$5:V$5=2,
                    M214:V214,
                    ""),
                ""))
        ),
        IF(
            Parameters!$D$16=1,
            IFERROR(
                AVERAGE(IF(
                    ISNUMBER(M214:V214),
                    IF(
                        M$5:V$5=1,
                        M214:V214,
                        ""),
                    "")),
                AVERAGE(IF(
                    ISNUMBER(M214:V214),
                    IF(
                        M$5:V$5=2,
                        M214:V214,
                        ""),
                    ""))
            ),
            IF(
                Parameters!$D$17=1,
                IFERROR(
                    IF(
                        OR(
                            IF(
                                ISNUMBER(M214:V214),
                                IF(
                                    M$5:V$5=1,
                                    M214:V214,
                                    ""),
                                "")
                            =0),
                        0,
                        GEOMEAN(IF(
                            ISNUMBER(M214:V214),
                            IF(
                                M$5:V$5=1,
                                M214:V214,
                                ""),
                            ""))
                    ),
                    IF(
                        OR(IF(
                            ISNUMBER(M214:V214),
                            IF(
                                M$5:V$5=2,
                                M214:V214,
                                ""),
                            "")
                            =0),
                        0,
                        GEOMEAN(IF(
                            ISNUMBER(M214:V214),
                            IF(
                                M$5:V$5=2,
                                M214:V214,
                                ""),
                            "")))
                )
            )
        )
    )
)</f>
        <v>0</v>
      </c>
      <c r="J214" s="242">
        <v>45190</v>
      </c>
      <c r="K214" s="242">
        <v>45719</v>
      </c>
      <c r="L214" s="91" t="s">
        <v>349</v>
      </c>
      <c r="M214" s="192">
        <v>3.8333333333333299</v>
      </c>
      <c r="N214" s="192" t="s">
        <v>409</v>
      </c>
      <c r="O214" s="192">
        <v>0</v>
      </c>
      <c r="P214" s="192">
        <v>0</v>
      </c>
      <c r="Q214" s="192">
        <v>0</v>
      </c>
      <c r="R214" s="192" t="s">
        <v>409</v>
      </c>
      <c r="S214" s="192">
        <v>3.3</v>
      </c>
      <c r="T214" s="192" t="s">
        <v>409</v>
      </c>
      <c r="U214" s="192">
        <v>0</v>
      </c>
      <c r="V214" s="192" t="s">
        <v>409</v>
      </c>
      <c r="W214" s="192">
        <v>0</v>
      </c>
      <c r="X214" s="192" t="s">
        <v>409</v>
      </c>
    </row>
    <row r="215" spans="1:24" x14ac:dyDescent="0.2">
      <c r="A215" s="84">
        <v>208</v>
      </c>
      <c r="B215" s="35" t="str">
        <f ca="1"/>
        <v>Venezuela, RB</v>
      </c>
      <c r="C215" s="35" t="str">
        <f ca="1"/>
        <v>VEN</v>
      </c>
      <c r="D215" s="35" t="str">
        <f ca="1"/>
        <v>LCN           Latin America &amp; Caribbean</v>
      </c>
      <c r="E215" s="35" t="str">
        <f ca="1"/>
        <v>IBRD</v>
      </c>
      <c r="F215" s="190" t="str">
        <f t="shared" ca="1" si="6"/>
        <v/>
      </c>
      <c r="G215" s="80">
        <f>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0</v>
      </c>
      <c r="H215" s="80" cm="1">
        <f t="array" ref="H215">IF(
    SUM(IF(
            ISNUMBER(
                IF(
                    $M$4:$V$4,
                    (M215:V215),
                    "")),
            1,
            0))
        =0,
    NA(),
    IF(
        Parameters!$D$15=1,
        IF(
            SUM(--(ISNUMBER(IF($M$4:$V$4=1,(M215:V215),""))))&gt;0,
            MAX(IF(
                ISNUMBER(M215:V215),
                IF(
                    M$4:V$4=1,
                    M215:V215,
                    ""),
                "")),
            MAX(IF(
                ISNUMBER(M215:V215),
                IF(
                    M$4:V$4=2,
                    M215:V215,
                    ""),
                ""))
        ),
        IF(
            Parameters!$D$16=1,
            IFERROR(
                AVERAGE(IF(
                    ISNUMBER(M215:V215),
                    IF(
                        M$4:V$4=1,
                        M215:V215,
                        ""),
                    "")),
                AVERAGE(IF(
                    ISNUMBER(M215:V215),
                    IF(
                        M$4:V$4=2,
                        M215:V215,
                        ""),
                    ""))
            ),
            IF(
                Parameters!$D$17=1,
                IFERROR(
                    IF(
                        OR(
                            IF(
                                ISNUMBER(M215:V215),
                                IF(
                                    M$4:V$4=1,
                                    M215:V215,
                                    ""),
                                "")
                            =0),
                        0,
                        GEOMEAN(IF(
                            ISNUMBER(M215:V215),
                            IF(
                                M$4:V$4=1,
                                M215:V215,
                                ""),
                            ""))
                    ),
                    IF(
                        OR(IF(
                            ISNUMBER(M215:V215),
                            IF(
                                M$4:V$4=2,
                                M215:V215,
                                ""),
                            "")
                            =0),
                        0,
                        GEOMEAN(IF(
                            ISNUMBER(M215:V215),
                            IF(
                                M$4:V$4=2,
                                M215:V215,
                                ""),
                            "")))
                )
            )
        )
    )
)</f>
        <v>8.1666666666666607</v>
      </c>
      <c r="I215" s="191" cm="1">
        <f t="array" ref="I215">IF(
    SUM(IF(
            ISNUMBER(
                IF(
                    $M$5:$V$5,
                    (M215:V215),
                    "")),
            1,
            0))
        =0,
    NA(),
    IF(
        Parameters!$D$15=1,
        IF(
            SUM(--(ISNUMBER(IF($M$5:$V$5=1,(M215:V215),""))))&gt;0,
            MAX(IF(
                ISNUMBER(M215:V215),
                IF(
                    M$5:V$5=1,
                    M215:V215,
                    ""),
                "")),
            MAX(IF(
                ISNUMBER(M215:V215),
                IF(
                    M$5:V$5=2,
                    M215:V215,
                    ""),
                ""))
        ),
        IF(
            Parameters!$D$16=1,
            IFERROR(
                AVERAGE(IF(
                    ISNUMBER(M215:V215),
                    IF(
                        M$5:V$5=1,
                        M215:V215,
                        ""),
                    "")),
                AVERAGE(IF(
                    ISNUMBER(M215:V215),
                    IF(
                        M$5:V$5=2,
                        M215:V215,
                        ""),
                    ""))
            ),
            IF(
                Parameters!$D$17=1,
                IFERROR(
                    IF(
                        OR(
                            IF(
                                ISNUMBER(M215:V215),
                                IF(
                                    M$5:V$5=1,
                                    M215:V215,
                                    ""),
                                "")
                            =0),
                        0,
                        GEOMEAN(IF(
                            ISNUMBER(M215:V215),
                            IF(
                                M$5:V$5=1,
                                M215:V215,
                                ""),
                            ""))
                    ),
                    IF(
                        OR(IF(
                            ISNUMBER(M215:V215),
                            IF(
                                M$5:V$5=2,
                                M215:V215,
                                ""),
                            "")
                            =0),
                        0,
                        GEOMEAN(IF(
                            ISNUMBER(M215:V215),
                            IF(
                                M$5:V$5=2,
                                M215:V215,
                                ""),
                            "")))
                )
            )
        )
    )
)</f>
        <v>0</v>
      </c>
      <c r="J215" s="242">
        <v>45190</v>
      </c>
      <c r="K215" s="242">
        <v>45818</v>
      </c>
      <c r="L215" s="91" t="s">
        <v>350</v>
      </c>
      <c r="M215" s="192">
        <v>8.1666666666666607</v>
      </c>
      <c r="N215" s="192" t="s">
        <v>409</v>
      </c>
      <c r="O215" s="192">
        <v>0</v>
      </c>
      <c r="P215" s="192">
        <v>0</v>
      </c>
      <c r="Q215" s="192">
        <v>0</v>
      </c>
      <c r="R215" s="192" t="s">
        <v>409</v>
      </c>
      <c r="S215" s="192">
        <v>5.9</v>
      </c>
      <c r="T215" s="192" t="s">
        <v>409</v>
      </c>
      <c r="U215" s="192">
        <v>0</v>
      </c>
      <c r="V215" s="192" t="s">
        <v>409</v>
      </c>
      <c r="W215" s="192">
        <v>0</v>
      </c>
      <c r="X215" s="192" t="s">
        <v>409</v>
      </c>
    </row>
    <row r="216" spans="1:24" x14ac:dyDescent="0.2">
      <c r="A216" s="84">
        <v>209</v>
      </c>
      <c r="B216" s="35" t="str">
        <f ca="1"/>
        <v>British Virgin Islands</v>
      </c>
      <c r="C216" s="35" t="str">
        <f ca="1"/>
        <v>VGB</v>
      </c>
      <c r="D216" s="35" t="str">
        <f ca="1"/>
        <v>LCN           Latin America &amp; Caribbean</v>
      </c>
      <c r="E216" s="35" t="str">
        <f ca="1"/>
        <v>NA</v>
      </c>
      <c r="F216" s="190" t="str">
        <f t="shared" ca="1" si="6"/>
        <v/>
      </c>
      <c r="G216" s="80">
        <f>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0</v>
      </c>
      <c r="H216" s="80" t="e" cm="1">
        <f t="array" ref="H216">IF(
    SUM(IF(
            ISNUMBER(
                IF(
                    $M$4:$V$4,
                    (M216:V216),
                    "")),
            1,
            0))
        =0,
    NA(),
    IF(
        Parameters!$D$15=1,
        IF(
            SUM(--(ISNUMBER(IF($M$4:$V$4=1,(M216:V216),""))))&gt;0,
            MAX(IF(
                ISNUMBER(M216:V216),
                IF(
                    M$4:V$4=1,
                    M216:V216,
                    ""),
                "")),
            MAX(IF(
                ISNUMBER(M216:V216),
                IF(
                    M$4:V$4=2,
                    M216:V216,
                    ""),
                ""))
        ),
        IF(
            Parameters!$D$16=1,
            IFERROR(
                AVERAGE(IF(
                    ISNUMBER(M216:V216),
                    IF(
                        M$4:V$4=1,
                        M216:V216,
                        ""),
                    "")),
                AVERAGE(IF(
                    ISNUMBER(M216:V216),
                    IF(
                        M$4:V$4=2,
                        M216:V216,
                        ""),
                    ""))
            ),
            IF(
                Parameters!$D$17=1,
                IFERROR(
                    IF(
                        OR(
                            IF(
                                ISNUMBER(M216:V216),
                                IF(
                                    M$4:V$4=1,
                                    M216:V216,
                                    ""),
                                "")
                            =0),
                        0,
                        GEOMEAN(IF(
                            ISNUMBER(M216:V216),
                            IF(
                                M$4:V$4=1,
                                M216:V216,
                                ""),
                            ""))
                    ),
                    IF(
                        OR(IF(
                            ISNUMBER(M216:V216),
                            IF(
                                M$4:V$4=2,
                                M216:V216,
                                ""),
                            "")
                            =0),
                        0,
                        GEOMEAN(IF(
                            ISNUMBER(M216:V216),
                            IF(
                                M$4:V$4=2,
                                M216:V216,
                                ""),
                            "")))
                )
            )
        )
    )
)</f>
        <v>#N/A</v>
      </c>
      <c r="I216" s="191" cm="1">
        <f t="array" ref="I216">IF(
    SUM(IF(
            ISNUMBER(
                IF(
                    $M$5:$V$5,
                    (M216:V216),
                    "")),
            1,
            0))
        =0,
    NA(),
    IF(
        Parameters!$D$15=1,
        IF(
            SUM(--(ISNUMBER(IF($M$5:$V$5=1,(M216:V216),""))))&gt;0,
            MAX(IF(
                ISNUMBER(M216:V216),
                IF(
                    M$5:V$5=1,
                    M216:V216,
                    ""),
                "")),
            MAX(IF(
                ISNUMBER(M216:V216),
                IF(
                    M$5:V$5=2,
                    M216:V216,
                    ""),
                ""))
        ),
        IF(
            Parameters!$D$16=1,
            IFERROR(
                AVERAGE(IF(
                    ISNUMBER(M216:V216),
                    IF(
                        M$5:V$5=1,
                        M216:V216,
                        ""),
                    "")),
                AVERAGE(IF(
                    ISNUMBER(M216:V216),
                    IF(
                        M$5:V$5=2,
                        M216:V216,
                        ""),
                    ""))
            ),
            IF(
                Parameters!$D$17=1,
                IFERROR(
                    IF(
                        OR(
                            IF(
                                ISNUMBER(M216:V216),
                                IF(
                                    M$5:V$5=1,
                                    M216:V216,
                                    ""),
                                "")
                            =0),
                        0,
                        GEOMEAN(IF(
                            ISNUMBER(M216:V216),
                            IF(
                                M$5:V$5=1,
                                M216:V216,
                                ""),
                            ""))
                    ),
                    IF(
                        OR(IF(
                            ISNUMBER(M216:V216),
                            IF(
                                M$5:V$5=2,
                                M216:V216,
                                ""),
                            "")
                            =0),
                        0,
                        GEOMEAN(IF(
                            ISNUMBER(M216:V216),
                            IF(
                                M$5:V$5=2,
                                M216:V216,
                                ""),
                            "")))
                )
            )
        )
    )
)</f>
        <v>0</v>
      </c>
      <c r="J216" s="242" t="s">
        <v>409</v>
      </c>
      <c r="K216" s="242">
        <v>45641</v>
      </c>
      <c r="L216" s="91" t="s">
        <v>692</v>
      </c>
      <c r="M216" s="192" t="s">
        <v>409</v>
      </c>
      <c r="N216" s="192" t="s">
        <v>409</v>
      </c>
      <c r="O216" s="192">
        <v>0</v>
      </c>
      <c r="P216" s="192">
        <v>0</v>
      </c>
      <c r="Q216" s="192">
        <v>0</v>
      </c>
      <c r="R216" s="192" t="s">
        <v>409</v>
      </c>
      <c r="S216" s="192" t="s">
        <v>409</v>
      </c>
      <c r="T216" s="192" t="s">
        <v>409</v>
      </c>
      <c r="U216" s="192">
        <v>0</v>
      </c>
      <c r="V216" s="192" t="s">
        <v>409</v>
      </c>
      <c r="W216" s="192">
        <v>0</v>
      </c>
      <c r="X216" s="192" t="s">
        <v>409</v>
      </c>
    </row>
    <row r="217" spans="1:24" x14ac:dyDescent="0.2">
      <c r="A217" s="84">
        <v>210</v>
      </c>
      <c r="B217" s="35" t="str">
        <f ca="1"/>
        <v>Virgin Islands (U.S.)</v>
      </c>
      <c r="C217" s="35" t="str">
        <f ca="1"/>
        <v>VIR</v>
      </c>
      <c r="D217" s="35" t="str">
        <f ca="1"/>
        <v>LCN           Latin America &amp; Caribbean</v>
      </c>
      <c r="E217" s="35" t="str">
        <f ca="1"/>
        <v>NA</v>
      </c>
      <c r="F217" s="190" t="str">
        <f t="shared" ca="1" si="6"/>
        <v/>
      </c>
      <c r="G217" s="80">
        <f>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0</v>
      </c>
      <c r="H217" s="80" t="e" cm="1">
        <f t="array" ref="H217">IF(
    SUM(IF(
            ISNUMBER(
                IF(
                    $M$4:$V$4,
                    (M217:V217),
                    "")),
            1,
            0))
        =0,
    NA(),
    IF(
        Parameters!$D$15=1,
        IF(
            SUM(--(ISNUMBER(IF($M$4:$V$4=1,(M217:V217),""))))&gt;0,
            MAX(IF(
                ISNUMBER(M217:V217),
                IF(
                    M$4:V$4=1,
                    M217:V217,
                    ""),
                "")),
            MAX(IF(
                ISNUMBER(M217:V217),
                IF(
                    M$4:V$4=2,
                    M217:V217,
                    ""),
                ""))
        ),
        IF(
            Parameters!$D$16=1,
            IFERROR(
                AVERAGE(IF(
                    ISNUMBER(M217:V217),
                    IF(
                        M$4:V$4=1,
                        M217:V217,
                        ""),
                    "")),
                AVERAGE(IF(
                    ISNUMBER(M217:V217),
                    IF(
                        M$4:V$4=2,
                        M217:V217,
                        ""),
                    ""))
            ),
            IF(
                Parameters!$D$17=1,
                IFERROR(
                    IF(
                        OR(
                            IF(
                                ISNUMBER(M217:V217),
                                IF(
                                    M$4:V$4=1,
                                    M217:V217,
                                    ""),
                                "")
                            =0),
                        0,
                        GEOMEAN(IF(
                            ISNUMBER(M217:V217),
                            IF(
                                M$4:V$4=1,
                                M217:V217,
                                ""),
                            ""))
                    ),
                    IF(
                        OR(IF(
                            ISNUMBER(M217:V217),
                            IF(
                                M$4:V$4=2,
                                M217:V217,
                                ""),
                            "")
                            =0),
                        0,
                        GEOMEAN(IF(
                            ISNUMBER(M217:V217),
                            IF(
                                M$4:V$4=2,
                                M217:V217,
                                ""),
                            "")))
                )
            )
        )
    )
)</f>
        <v>#N/A</v>
      </c>
      <c r="I217" s="191" cm="1">
        <f t="array" ref="I217">IF(
    SUM(IF(
            ISNUMBER(
                IF(
                    $M$5:$V$5,
                    (M217:V217),
                    "")),
            1,
            0))
        =0,
    NA(),
    IF(
        Parameters!$D$15=1,
        IF(
            SUM(--(ISNUMBER(IF($M$5:$V$5=1,(M217:V217),""))))&gt;0,
            MAX(IF(
                ISNUMBER(M217:V217),
                IF(
                    M$5:V$5=1,
                    M217:V217,
                    ""),
                "")),
            MAX(IF(
                ISNUMBER(M217:V217),
                IF(
                    M$5:V$5=2,
                    M217:V217,
                    ""),
                ""))
        ),
        IF(
            Parameters!$D$16=1,
            IFERROR(
                AVERAGE(IF(
                    ISNUMBER(M217:V217),
                    IF(
                        M$5:V$5=1,
                        M217:V217,
                        ""),
                    "")),
                AVERAGE(IF(
                    ISNUMBER(M217:V217),
                    IF(
                        M$5:V$5=2,
                        M217:V217,
                        ""),
                    ""))
            ),
            IF(
                Parameters!$D$17=1,
                IFERROR(
                    IF(
                        OR(
                            IF(
                                ISNUMBER(M217:V217),
                                IF(
                                    M$5:V$5=1,
                                    M217:V217,
                                    ""),
                                "")
                            =0),
                        0,
                        GEOMEAN(IF(
                            ISNUMBER(M217:V217),
                            IF(
                                M$5:V$5=1,
                                M217:V217,
                                ""),
                            ""))
                    ),
                    IF(
                        OR(IF(
                            ISNUMBER(M217:V217),
                            IF(
                                M$5:V$5=2,
                                M217:V217,
                                ""),
                            "")
                            =0),
                        0,
                        GEOMEAN(IF(
                            ISNUMBER(M217:V217),
                            IF(
                                M$5:V$5=2,
                                M217:V217,
                                ""),
                            "")))
                )
            )
        )
    )
)</f>
        <v>0</v>
      </c>
      <c r="J217" s="242" t="s">
        <v>409</v>
      </c>
      <c r="K217" s="242">
        <v>45641</v>
      </c>
      <c r="L217" s="91" t="s">
        <v>693</v>
      </c>
      <c r="M217" s="192" t="s">
        <v>409</v>
      </c>
      <c r="N217" s="192" t="s">
        <v>409</v>
      </c>
      <c r="O217" s="192">
        <v>0</v>
      </c>
      <c r="P217" s="192">
        <v>0</v>
      </c>
      <c r="Q217" s="192">
        <v>0</v>
      </c>
      <c r="R217" s="192" t="s">
        <v>409</v>
      </c>
      <c r="S217" s="192" t="s">
        <v>409</v>
      </c>
      <c r="T217" s="192" t="s">
        <v>409</v>
      </c>
      <c r="U217" s="192">
        <v>0</v>
      </c>
      <c r="V217" s="192" t="s">
        <v>409</v>
      </c>
      <c r="W217" s="192">
        <v>0</v>
      </c>
      <c r="X217" s="192" t="s">
        <v>409</v>
      </c>
    </row>
    <row r="218" spans="1:24" x14ac:dyDescent="0.2">
      <c r="A218" s="84">
        <v>211</v>
      </c>
      <c r="B218" s="35" t="str">
        <f ca="1"/>
        <v>Vietnam</v>
      </c>
      <c r="C218" s="35" t="str">
        <f ca="1"/>
        <v>VNM</v>
      </c>
      <c r="D218" s="35" t="str">
        <f ca="1"/>
        <v>EAS           East Asia &amp; Pacific</v>
      </c>
      <c r="E218" s="35" t="str">
        <f ca="1"/>
        <v>IBRD</v>
      </c>
      <c r="F218" s="190" t="str">
        <f t="shared" ca="1" si="6"/>
        <v/>
      </c>
      <c r="G218" s="80">
        <f>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0</v>
      </c>
      <c r="H218" s="80" cm="1">
        <f t="array" ref="H218">IF(
    SUM(IF(
            ISNUMBER(
                IF(
                    $M$4:$V$4,
                    (M218:V218),
                    "")),
            1,
            0))
        =0,
    NA(),
    IF(
        Parameters!$D$15=1,
        IF(
            SUM(--(ISNUMBER(IF($M$4:$V$4=1,(M218:V218),""))))&gt;0,
            MAX(IF(
                ISNUMBER(M218:V218),
                IF(
                    M$4:V$4=1,
                    M218:V218,
                    ""),
                "")),
            MAX(IF(
                ISNUMBER(M218:V218),
                IF(
                    M$4:V$4=2,
                    M218:V218,
                    ""),
                ""))
        ),
        IF(
            Parameters!$D$16=1,
            IFERROR(
                AVERAGE(IF(
                    ISNUMBER(M218:V218),
                    IF(
                        M$4:V$4=1,
                        M218:V218,
                        ""),
                    "")),
                AVERAGE(IF(
                    ISNUMBER(M218:V218),
                    IF(
                        M$4:V$4=2,
                        M218:V218,
                        ""),
                    ""))
            ),
            IF(
                Parameters!$D$17=1,
                IFERROR(
                    IF(
                        OR(
                            IF(
                                ISNUMBER(M218:V218),
                                IF(
                                    M$4:V$4=1,
                                    M218:V218,
                                    ""),
                                "")
                            =0),
                        0,
                        GEOMEAN(IF(
                            ISNUMBER(M218:V218),
                            IF(
                                M$4:V$4=1,
                                M218:V218,
                                ""),
                            ""))
                    ),
                    IF(
                        OR(IF(
                            ISNUMBER(M218:V218),
                            IF(
                                M$4:V$4=2,
                                M218:V218,
                                ""),
                            "")
                            =0),
                        0,
                        GEOMEAN(IF(
                            ISNUMBER(M218:V218),
                            IF(
                                M$4:V$4=2,
                                M218:V218,
                                ""),
                            "")))
                )
            )
        )
    )
)</f>
        <v>10</v>
      </c>
      <c r="I218" s="191" cm="1">
        <f t="array" ref="I218">IF(
    SUM(IF(
            ISNUMBER(
                IF(
                    $M$5:$V$5,
                    (M218:V218),
                    "")),
            1,
            0))
        =0,
    NA(),
    IF(
        Parameters!$D$15=1,
        IF(
            SUM(--(ISNUMBER(IF($M$5:$V$5=1,(M218:V218),""))))&gt;0,
            MAX(IF(
                ISNUMBER(M218:V218),
                IF(
                    M$5:V$5=1,
                    M218:V218,
                    ""),
                "")),
            MAX(IF(
                ISNUMBER(M218:V218),
                IF(
                    M$5:V$5=2,
                    M218:V218,
                    ""),
                ""))
        ),
        IF(
            Parameters!$D$16=1,
            IFERROR(
                AVERAGE(IF(
                    ISNUMBER(M218:V218),
                    IF(
                        M$5:V$5=1,
                        M218:V218,
                        ""),
                    "")),
                AVERAGE(IF(
                    ISNUMBER(M218:V218),
                    IF(
                        M$5:V$5=2,
                        M218:V218,
                        ""),
                    ""))
            ),
            IF(
                Parameters!$D$17=1,
                IFERROR(
                    IF(
                        OR(
                            IF(
                                ISNUMBER(M218:V218),
                                IF(
                                    M$5:V$5=1,
                                    M218:V218,
                                    ""),
                                "")
                            =0),
                        0,
                        GEOMEAN(IF(
                            ISNUMBER(M218:V218),
                            IF(
                                M$5:V$5=1,
                                M218:V218,
                                ""),
                            ""))
                    ),
                    IF(
                        OR(IF(
                            ISNUMBER(M218:V218),
                            IF(
                                M$5:V$5=2,
                                M218:V218,
                                ""),
                            "")
                            =0),
                        0,
                        GEOMEAN(IF(
                            ISNUMBER(M218:V218),
                            IF(
                                M$5:V$5=2,
                                M218:V218,
                                ""),
                            "")))
                )
            )
        )
    )
)</f>
        <v>0</v>
      </c>
      <c r="J218" s="242">
        <v>45023</v>
      </c>
      <c r="K218" s="242">
        <v>45731</v>
      </c>
      <c r="L218" s="91" t="s">
        <v>351</v>
      </c>
      <c r="M218" s="192">
        <v>10</v>
      </c>
      <c r="N218" s="192" t="s">
        <v>409</v>
      </c>
      <c r="O218" s="192">
        <v>0</v>
      </c>
      <c r="P218" s="192">
        <v>0</v>
      </c>
      <c r="Q218" s="192">
        <v>0</v>
      </c>
      <c r="R218" s="192" t="s">
        <v>409</v>
      </c>
      <c r="S218" s="192">
        <v>7.3</v>
      </c>
      <c r="T218" s="192" t="s">
        <v>409</v>
      </c>
      <c r="U218" s="192">
        <v>0</v>
      </c>
      <c r="V218" s="192" t="s">
        <v>409</v>
      </c>
      <c r="W218" s="192">
        <v>0.134615384615384</v>
      </c>
      <c r="X218" s="192" t="s">
        <v>409</v>
      </c>
    </row>
    <row r="219" spans="1:24" x14ac:dyDescent="0.2">
      <c r="A219" s="84">
        <v>212</v>
      </c>
      <c r="B219" s="35" t="str">
        <f ca="1"/>
        <v>Vanuatu</v>
      </c>
      <c r="C219" s="35" t="str">
        <f ca="1"/>
        <v>VUT</v>
      </c>
      <c r="D219" s="35" t="str">
        <f ca="1"/>
        <v>EAS           East Asia &amp; Pacific</v>
      </c>
      <c r="E219" s="35" t="str">
        <f ca="1"/>
        <v>IDA</v>
      </c>
      <c r="F219" s="190" t="str">
        <f t="shared" ca="1" si="6"/>
        <v/>
      </c>
      <c r="G219" s="80">
        <f>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0</v>
      </c>
      <c r="H219" s="80" cm="1">
        <f t="array" ref="H219">IF(
    SUM(IF(
            ISNUMBER(
                IF(
                    $M$4:$V$4,
                    (M219:V219),
                    "")),
            1,
            0))
        =0,
    NA(),
    IF(
        Parameters!$D$15=1,
        IF(
            SUM(--(ISNUMBER(IF($M$4:$V$4=1,(M219:V219),""))))&gt;0,
            MAX(IF(
                ISNUMBER(M219:V219),
                IF(
                    M$4:V$4=1,
                    M219:V219,
                    ""),
                "")),
            MAX(IF(
                ISNUMBER(M219:V219),
                IF(
                    M$4:V$4=2,
                    M219:V219,
                    ""),
                ""))
        ),
        IF(
            Parameters!$D$16=1,
            IFERROR(
                AVERAGE(IF(
                    ISNUMBER(M219:V219),
                    IF(
                        M$4:V$4=1,
                        M219:V219,
                        ""),
                    "")),
                AVERAGE(IF(
                    ISNUMBER(M219:V219),
                    IF(
                        M$4:V$4=2,
                        M219:V219,
                        ""),
                    ""))
            ),
            IF(
                Parameters!$D$17=1,
                IFERROR(
                    IF(
                        OR(
                            IF(
                                ISNUMBER(M219:V219),
                                IF(
                                    M$4:V$4=1,
                                    M219:V219,
                                    ""),
                                "")
                            =0),
                        0,
                        GEOMEAN(IF(
                            ISNUMBER(M219:V219),
                            IF(
                                M$4:V$4=1,
                                M219:V219,
                                ""),
                            ""))
                    ),
                    IF(
                        OR(IF(
                            ISNUMBER(M219:V219),
                            IF(
                                M$4:V$4=2,
                                M219:V219,
                                ""),
                            "")
                            =0),
                        0,
                        GEOMEAN(IF(
                            ISNUMBER(M219:V219),
                            IF(
                                M$4:V$4=2,
                                M219:V219,
                                ""),
                            "")))
                )
            )
        )
    )
)</f>
        <v>6.8333333333333304</v>
      </c>
      <c r="I219" s="191" cm="1">
        <f t="array" ref="I219">IF(
    SUM(IF(
            ISNUMBER(
                IF(
                    $M$5:$V$5,
                    (M219:V219),
                    "")),
            1,
            0))
        =0,
    NA(),
    IF(
        Parameters!$D$15=1,
        IF(
            SUM(--(ISNUMBER(IF($M$5:$V$5=1,(M219:V219),""))))&gt;0,
            MAX(IF(
                ISNUMBER(M219:V219),
                IF(
                    M$5:V$5=1,
                    M219:V219,
                    ""),
                "")),
            MAX(IF(
                ISNUMBER(M219:V219),
                IF(
                    M$5:V$5=2,
                    M219:V219,
                    ""),
                ""))
        ),
        IF(
            Parameters!$D$16=1,
            IFERROR(
                AVERAGE(IF(
                    ISNUMBER(M219:V219),
                    IF(
                        M$5:V$5=1,
                        M219:V219,
                        ""),
                    "")),
                AVERAGE(IF(
                    ISNUMBER(M219:V219),
                    IF(
                        M$5:V$5=2,
                        M219:V219,
                        ""),
                    ""))
            ),
            IF(
                Parameters!$D$17=1,
                IFERROR(
                    IF(
                        OR(
                            IF(
                                ISNUMBER(M219:V219),
                                IF(
                                    M$5:V$5=1,
                                    M219:V219,
                                    ""),
                                "")
                            =0),
                        0,
                        GEOMEAN(IF(
                            ISNUMBER(M219:V219),
                            IF(
                                M$5:V$5=1,
                                M219:V219,
                                ""),
                            ""))
                    ),
                    IF(
                        OR(IF(
                            ISNUMBER(M219:V219),
                            IF(
                                M$5:V$5=2,
                                M219:V219,
                                ""),
                            "")
                            =0),
                        0,
                        GEOMEAN(IF(
                            ISNUMBER(M219:V219),
                            IF(
                                M$5:V$5=2,
                                M219:V219,
                                ""),
                            "")))
                )
            )
        )
    )
)</f>
        <v>0</v>
      </c>
      <c r="J219" s="242">
        <v>45765</v>
      </c>
      <c r="K219" s="242">
        <v>45731</v>
      </c>
      <c r="L219" s="91" t="s">
        <v>353</v>
      </c>
      <c r="M219" s="192">
        <v>6.8333333333333304</v>
      </c>
      <c r="N219" s="192" t="s">
        <v>409</v>
      </c>
      <c r="O219" s="192">
        <v>0</v>
      </c>
      <c r="P219" s="192">
        <v>0</v>
      </c>
      <c r="Q219" s="192">
        <v>0</v>
      </c>
      <c r="R219" s="192" t="s">
        <v>409</v>
      </c>
      <c r="S219" s="192">
        <v>5.0999999999999996</v>
      </c>
      <c r="T219" s="192" t="s">
        <v>409</v>
      </c>
      <c r="U219" s="192">
        <v>0</v>
      </c>
      <c r="V219" s="192" t="s">
        <v>409</v>
      </c>
      <c r="W219" s="192">
        <v>0.14285714285714199</v>
      </c>
      <c r="X219" s="192" t="s">
        <v>409</v>
      </c>
    </row>
    <row r="220" spans="1:24" x14ac:dyDescent="0.2">
      <c r="A220" s="84">
        <v>213</v>
      </c>
      <c r="B220" s="35" t="str">
        <f ca="1"/>
        <v>Samoa</v>
      </c>
      <c r="C220" s="35" t="str">
        <f ca="1"/>
        <v>WSM</v>
      </c>
      <c r="D220" s="35" t="str">
        <f ca="1"/>
        <v>EAS           East Asia &amp; Pacific</v>
      </c>
      <c r="E220" s="35" t="str">
        <f ca="1"/>
        <v>IDA</v>
      </c>
      <c r="F220" s="190" t="str">
        <f t="shared" ca="1" si="6"/>
        <v/>
      </c>
      <c r="G220" s="80">
        <f>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0</v>
      </c>
      <c r="H220" s="80" cm="1">
        <f t="array" ref="H220">IF(
    SUM(IF(
            ISNUMBER(
                IF(
                    $M$4:$V$4,
                    (M220:V220),
                    "")),
            1,
            0))
        =0,
    NA(),
    IF(
        Parameters!$D$15=1,
        IF(
            SUM(--(ISNUMBER(IF($M$4:$V$4=1,(M220:V220),""))))&gt;0,
            MAX(IF(
                ISNUMBER(M220:V220),
                IF(
                    M$4:V$4=1,
                    M220:V220,
                    ""),
                "")),
            MAX(IF(
                ISNUMBER(M220:V220),
                IF(
                    M$4:V$4=2,
                    M220:V220,
                    ""),
                ""))
        ),
        IF(
            Parameters!$D$16=1,
            IFERROR(
                AVERAGE(IF(
                    ISNUMBER(M220:V220),
                    IF(
                        M$4:V$4=1,
                        M220:V220,
                        ""),
                    "")),
                AVERAGE(IF(
                    ISNUMBER(M220:V220),
                    IF(
                        M$4:V$4=2,
                        M220:V220,
                        ""),
                    ""))
            ),
            IF(
                Parameters!$D$17=1,
                IFERROR(
                    IF(
                        OR(
                            IF(
                                ISNUMBER(M220:V220),
                                IF(
                                    M$4:V$4=1,
                                    M220:V220,
                                    ""),
                                "")
                            =0),
                        0,
                        GEOMEAN(IF(
                            ISNUMBER(M220:V220),
                            IF(
                                M$4:V$4=1,
                                M220:V220,
                                ""),
                            ""))
                    ),
                    IF(
                        OR(IF(
                            ISNUMBER(M220:V220),
                            IF(
                                M$4:V$4=2,
                                M220:V220,
                                ""),
                            "")
                            =0),
                        0,
                        GEOMEAN(IF(
                            ISNUMBER(M220:V220),
                            IF(
                                M$4:V$4=2,
                                M220:V220,
                                ""),
                            "")))
                )
            )
        )
    )
)</f>
        <v>3.5</v>
      </c>
      <c r="I220" s="191" cm="1">
        <f t="array" ref="I220">IF(
    SUM(IF(
            ISNUMBER(
                IF(
                    $M$5:$V$5,
                    (M220:V220),
                    "")),
            1,
            0))
        =0,
    NA(),
    IF(
        Parameters!$D$15=1,
        IF(
            SUM(--(ISNUMBER(IF($M$5:$V$5=1,(M220:V220),""))))&gt;0,
            MAX(IF(
                ISNUMBER(M220:V220),
                IF(
                    M$5:V$5=1,
                    M220:V220,
                    ""),
                "")),
            MAX(IF(
                ISNUMBER(M220:V220),
                IF(
                    M$5:V$5=2,
                    M220:V220,
                    ""),
                ""))
        ),
        IF(
            Parameters!$D$16=1,
            IFERROR(
                AVERAGE(IF(
                    ISNUMBER(M220:V220),
                    IF(
                        M$5:V$5=1,
                        M220:V220,
                        ""),
                    "")),
                AVERAGE(IF(
                    ISNUMBER(M220:V220),
                    IF(
                        M$5:V$5=2,
                        M220:V220,
                        ""),
                    ""))
            ),
            IF(
                Parameters!$D$17=1,
                IFERROR(
                    IF(
                        OR(
                            IF(
                                ISNUMBER(M220:V220),
                                IF(
                                    M$5:V$5=1,
                                    M220:V220,
                                    ""),
                                "")
                            =0),
                        0,
                        GEOMEAN(IF(
                            ISNUMBER(M220:V220),
                            IF(
                                M$5:V$5=1,
                                M220:V220,
                                ""),
                            ""))
                    ),
                    IF(
                        OR(IF(
                            ISNUMBER(M220:V220),
                            IF(
                                M$5:V$5=2,
                                M220:V220,
                                ""),
                            "")
                            =0),
                        0,
                        GEOMEAN(IF(
                            ISNUMBER(M220:V220),
                            IF(
                                M$5:V$5=2,
                                M220:V220,
                                ""),
                            "")))
                )
            )
        )
    )
)</f>
        <v>0</v>
      </c>
      <c r="J220" s="242">
        <v>45765</v>
      </c>
      <c r="K220" s="242">
        <v>44620</v>
      </c>
      <c r="L220" s="91" t="s">
        <v>355</v>
      </c>
      <c r="M220" s="192">
        <v>3.5</v>
      </c>
      <c r="N220" s="192" t="s">
        <v>409</v>
      </c>
      <c r="O220" s="192">
        <v>0</v>
      </c>
      <c r="P220" s="192">
        <v>0</v>
      </c>
      <c r="Q220" s="192" t="s">
        <v>409</v>
      </c>
      <c r="R220" s="192" t="s">
        <v>409</v>
      </c>
      <c r="S220" s="192">
        <v>3.1</v>
      </c>
      <c r="T220" s="192" t="s">
        <v>409</v>
      </c>
      <c r="U220" s="192">
        <v>0</v>
      </c>
      <c r="V220" s="192" t="s">
        <v>409</v>
      </c>
      <c r="W220" s="192" t="s">
        <v>409</v>
      </c>
      <c r="X220" s="192" t="s">
        <v>409</v>
      </c>
    </row>
    <row r="221" spans="1:24" x14ac:dyDescent="0.2">
      <c r="A221" s="84">
        <v>214</v>
      </c>
      <c r="B221" s="35" t="str">
        <f ca="1"/>
        <v>Kosovo</v>
      </c>
      <c r="C221" s="35" t="str">
        <f ca="1"/>
        <v>XKX</v>
      </c>
      <c r="D221" s="35" t="str">
        <f ca="1"/>
        <v>ECS           Europe &amp; Central Asia</v>
      </c>
      <c r="E221" s="35" t="str">
        <f ca="1"/>
        <v>IDA</v>
      </c>
      <c r="F221" s="190" t="str">
        <f t="shared" ca="1" si="6"/>
        <v/>
      </c>
      <c r="G221" s="80">
        <f>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0</v>
      </c>
      <c r="H221" s="80" t="e" cm="1">
        <f t="array" ref="H221">IF(
    SUM(IF(
            ISNUMBER(
                IF(
                    $M$4:$V$4,
                    (M221:V221),
                    "")),
            1,
            0))
        =0,
    NA(),
    IF(
        Parameters!$D$15=1,
        IF(
            SUM(--(ISNUMBER(IF($M$4:$V$4=1,(M221:V221),""))))&gt;0,
            MAX(IF(
                ISNUMBER(M221:V221),
                IF(
                    M$4:V$4=1,
                    M221:V221,
                    ""),
                "")),
            MAX(IF(
                ISNUMBER(M221:V221),
                IF(
                    M$4:V$4=2,
                    M221:V221,
                    ""),
                ""))
        ),
        IF(
            Parameters!$D$16=1,
            IFERROR(
                AVERAGE(IF(
                    ISNUMBER(M221:V221),
                    IF(
                        M$4:V$4=1,
                        M221:V221,
                        ""),
                    "")),
                AVERAGE(IF(
                    ISNUMBER(M221:V221),
                    IF(
                        M$4:V$4=2,
                        M221:V221,
                        ""),
                    ""))
            ),
            IF(
                Parameters!$D$17=1,
                IFERROR(
                    IF(
                        OR(
                            IF(
                                ISNUMBER(M221:V221),
                                IF(
                                    M$4:V$4=1,
                                    M221:V221,
                                    ""),
                                "")
                            =0),
                        0,
                        GEOMEAN(IF(
                            ISNUMBER(M221:V221),
                            IF(
                                M$4:V$4=1,
                                M221:V221,
                                ""),
                            ""))
                    ),
                    IF(
                        OR(IF(
                            ISNUMBER(M221:V221),
                            IF(
                                M$4:V$4=2,
                                M221:V221,
                                ""),
                            "")
                            =0),
                        0,
                        GEOMEAN(IF(
                            ISNUMBER(M221:V221),
                            IF(
                                M$4:V$4=2,
                                M221:V221,
                                ""),
                            "")))
                )
            )
        )
    )
)</f>
        <v>#N/A</v>
      </c>
      <c r="I221" s="191" cm="1">
        <f t="array" ref="I221">IF(
    SUM(IF(
            ISNUMBER(
                IF(
                    $M$5:$V$5,
                    (M221:V221),
                    "")),
            1,
            0))
        =0,
    NA(),
    IF(
        Parameters!$D$15=1,
        IF(
            SUM(--(ISNUMBER(IF($M$5:$V$5=1,(M221:V221),""))))&gt;0,
            MAX(IF(
                ISNUMBER(M221:V221),
                IF(
                    M$5:V$5=1,
                    M221:V221,
                    ""),
                "")),
            MAX(IF(
                ISNUMBER(M221:V221),
                IF(
                    M$5:V$5=2,
                    M221:V221,
                    ""),
                ""))
        ),
        IF(
            Parameters!$D$16=1,
            IFERROR(
                AVERAGE(IF(
                    ISNUMBER(M221:V221),
                    IF(
                        M$5:V$5=1,
                        M221:V221,
                        ""),
                    "")),
                AVERAGE(IF(
                    ISNUMBER(M221:V221),
                    IF(
                        M$5:V$5=2,
                        M221:V221,
                        ""),
                    ""))
            ),
            IF(
                Parameters!$D$17=1,
                IFERROR(
                    IF(
                        OR(
                            IF(
                                ISNUMBER(M221:V221),
                                IF(
                                    M$5:V$5=1,
                                    M221:V221,
                                    ""),
                                "")
                            =0),
                        0,
                        GEOMEAN(IF(
                            ISNUMBER(M221:V221),
                            IF(
                                M$5:V$5=1,
                                M221:V221,
                                ""),
                            ""))
                    ),
                    IF(
                        OR(IF(
                            ISNUMBER(M221:V221),
                            IF(
                                M$5:V$5=2,
                                M221:V221,
                                ""),
                            "")
                            =0),
                        0,
                        GEOMEAN(IF(
                            ISNUMBER(M221:V221),
                            IF(
                                M$5:V$5=2,
                                M221:V221,
                                ""),
                            "")))
                )
            )
        )
    )
)</f>
        <v>0</v>
      </c>
      <c r="J221" s="242">
        <v>44887</v>
      </c>
      <c r="K221" s="242">
        <v>45307</v>
      </c>
      <c r="L221" s="91" t="s">
        <v>694</v>
      </c>
      <c r="M221" s="192" t="s">
        <v>409</v>
      </c>
      <c r="N221" s="192" t="s">
        <v>409</v>
      </c>
      <c r="O221" s="192">
        <v>0</v>
      </c>
      <c r="P221" s="192">
        <v>0</v>
      </c>
      <c r="Q221" s="192" t="s">
        <v>409</v>
      </c>
      <c r="R221" s="192" t="s">
        <v>409</v>
      </c>
      <c r="S221" s="192" t="s">
        <v>409</v>
      </c>
      <c r="T221" s="192" t="s">
        <v>409</v>
      </c>
      <c r="U221" s="192">
        <v>0</v>
      </c>
      <c r="V221" s="192" t="s">
        <v>409</v>
      </c>
      <c r="W221" s="192" t="s">
        <v>409</v>
      </c>
      <c r="X221" s="192" t="s">
        <v>409</v>
      </c>
    </row>
    <row r="222" spans="1:24" x14ac:dyDescent="0.2">
      <c r="A222" s="84">
        <v>215</v>
      </c>
      <c r="B222" s="35" t="str">
        <f ca="1"/>
        <v>Yemen, Rep.</v>
      </c>
      <c r="C222" s="35" t="str">
        <f ca="1"/>
        <v>YEM</v>
      </c>
      <c r="D222" s="35" t="str">
        <f ca="1"/>
        <v>MEA           Middle East &amp; North Africa</v>
      </c>
      <c r="E222" s="35" t="str">
        <f ca="1"/>
        <v>IDA</v>
      </c>
      <c r="F222" s="190" t="str">
        <f t="shared" ca="1" si="6"/>
        <v/>
      </c>
      <c r="G222" s="80">
        <f>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7.6376261582597316</v>
      </c>
      <c r="H222" s="80" cm="1">
        <f t="array" ref="H222">IF(
    SUM(IF(
            ISNUMBER(
                IF(
                    $M$4:$V$4,
                    (M222:V222),
                    "")),
            1,
            0))
        =0,
    NA(),
    IF(
        Parameters!$D$15=1,
        IF(
            SUM(--(ISNUMBER(IF($M$4:$V$4=1,(M222:V222),""))))&gt;0,
            MAX(IF(
                ISNUMBER(M222:V222),
                IF(
                    M$4:V$4=1,
                    M222:V222,
                    ""),
                "")),
            MAX(IF(
                ISNUMBER(M222:V222),
                IF(
                    M$4:V$4=2,
                    M222:V222,
                    ""),
                ""))
        ),
        IF(
            Parameters!$D$16=1,
            IFERROR(
                AVERAGE(IF(
                    ISNUMBER(M222:V222),
                    IF(
                        M$4:V$4=1,
                        M222:V222,
                        ""),
                    "")),
                AVERAGE(IF(
                    ISNUMBER(M222:V222),
                    IF(
                        M$4:V$4=2,
                        M222:V222,
                        ""),
                    ""))
            ),
            IF(
                Parameters!$D$17=1,
                IFERROR(
                    IF(
                        OR(
                            IF(
                                ISNUMBER(M222:V222),
                                IF(
                                    M$4:V$4=1,
                                    M222:V222,
                                    ""),
                                "")
                            =0),
                        0,
                        GEOMEAN(IF(
                            ISNUMBER(M222:V222),
                            IF(
                                M$4:V$4=1,
                                M222:V222,
                                ""),
                            ""))
                    ),
                    IF(
                        OR(IF(
                            ISNUMBER(M222:V222),
                            IF(
                                M$4:V$4=2,
                                M222:V222,
                                ""),
                            "")
                            =0),
                        0,
                        GEOMEAN(IF(
                            ISNUMBER(M222:V222),
                            IF(
                                M$4:V$4=2,
                                M222:V222,
                                ""),
                            "")))
                )
            )
        )
    )
)</f>
        <v>5.8333333333333304</v>
      </c>
      <c r="I222" s="191" cm="1">
        <f t="array" ref="I222">IF(
    SUM(IF(
            ISNUMBER(
                IF(
                    $M$5:$V$5,
                    (M222:V222),
                    "")),
            1,
            0))
        =0,
    NA(),
    IF(
        Parameters!$D$15=1,
        IF(
            SUM(--(ISNUMBER(IF($M$5:$V$5=1,(M222:V222),""))))&gt;0,
            MAX(IF(
                ISNUMBER(M222:V222),
                IF(
                    M$5:V$5=1,
                    M222:V222,
                    ""),
                "")),
            MAX(IF(
                ISNUMBER(M222:V222),
                IF(
                    M$5:V$5=2,
                    M222:V222,
                    ""),
                ""))
        ),
        IF(
            Parameters!$D$16=1,
            IFERROR(
                AVERAGE(IF(
                    ISNUMBER(M222:V222),
                    IF(
                        M$5:V$5=1,
                        M222:V222,
                        ""),
                    "")),
                AVERAGE(IF(
                    ISNUMBER(M222:V222),
                    IF(
                        M$5:V$5=2,
                        M222:V222,
                        ""),
                    ""))
            ),
            IF(
                Parameters!$D$17=1,
                IFERROR(
                    IF(
                        OR(
                            IF(
                                ISNUMBER(M222:V222),
                                IF(
                                    M$5:V$5=1,
                                    M222:V222,
                                    ""),
                                "")
                            =0),
                        0,
                        GEOMEAN(IF(
                            ISNUMBER(M222:V222),
                            IF(
                                M$5:V$5=1,
                                M222:V222,
                                ""),
                            ""))
                    ),
                    IF(
                        OR(IF(
                            ISNUMBER(M222:V222),
                            IF(
                                M$5:V$5=2,
                                M222:V222,
                                ""),
                            "")
                            =0),
                        0,
                        GEOMEAN(IF(
                            ISNUMBER(M222:V222),
                            IF(
                                M$5:V$5=2,
                                M222:V222,
                                ""),
                            "")))
                )
            )
        )
    )
)</f>
        <v>10</v>
      </c>
      <c r="J222" s="242">
        <v>46281</v>
      </c>
      <c r="K222" s="242">
        <v>46281</v>
      </c>
      <c r="L222" s="91" t="s">
        <v>356</v>
      </c>
      <c r="M222" s="192">
        <v>5.8333333333333304</v>
      </c>
      <c r="N222" s="192" t="s">
        <v>409</v>
      </c>
      <c r="O222" s="192">
        <v>0</v>
      </c>
      <c r="P222" s="192">
        <v>10</v>
      </c>
      <c r="Q222" s="192">
        <v>0</v>
      </c>
      <c r="R222" s="192" t="s">
        <v>409</v>
      </c>
      <c r="S222" s="192">
        <v>4.5</v>
      </c>
      <c r="T222" s="192" t="s">
        <v>409</v>
      </c>
      <c r="U222" s="192">
        <v>0</v>
      </c>
      <c r="V222" s="192" t="s">
        <v>855</v>
      </c>
      <c r="W222" s="192">
        <v>9.0909090909090898E-2</v>
      </c>
      <c r="X222" s="192" t="s">
        <v>409</v>
      </c>
    </row>
    <row r="223" spans="1:24" x14ac:dyDescent="0.2">
      <c r="A223" s="84">
        <v>216</v>
      </c>
      <c r="B223" s="35" t="str">
        <f ca="1"/>
        <v>South Africa</v>
      </c>
      <c r="C223" s="35" t="str">
        <f ca="1"/>
        <v>ZAF</v>
      </c>
      <c r="D223" s="35" t="str">
        <f ca="1"/>
        <v>SSF           Sub-Saharan Africa</v>
      </c>
      <c r="E223" s="35" t="str">
        <f ca="1"/>
        <v>IBRD</v>
      </c>
      <c r="F223" s="190" t="str">
        <f t="shared" ca="1" si="6"/>
        <v/>
      </c>
      <c r="G223" s="80">
        <f>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0</v>
      </c>
      <c r="H223" s="80" cm="1">
        <f t="array" ref="H223">IF(
    SUM(IF(
            ISNUMBER(
                IF(
                    $M$4:$V$4,
                    (M223:V223),
                    "")),
            1,
            0))
        =0,
    NA(),
    IF(
        Parameters!$D$15=1,
        IF(
            SUM(--(ISNUMBER(IF($M$4:$V$4=1,(M223:V223),""))))&gt;0,
            MAX(IF(
                ISNUMBER(M223:V223),
                IF(
                    M$4:V$4=1,
                    M223:V223,
                    ""),
                "")),
            MAX(IF(
                ISNUMBER(M223:V223),
                IF(
                    M$4:V$4=2,
                    M223:V223,
                    ""),
                ""))
        ),
        IF(
            Parameters!$D$16=1,
            IFERROR(
                AVERAGE(IF(
                    ISNUMBER(M223:V223),
                    IF(
                        M$4:V$4=1,
                        M223:V223,
                        ""),
                    "")),
                AVERAGE(IF(
                    ISNUMBER(M223:V223),
                    IF(
                        M$4:V$4=2,
                        M223:V223,
                        ""),
                    ""))
            ),
            IF(
                Parameters!$D$17=1,
                IFERROR(
                    IF(
                        OR(
                            IF(
                                ISNUMBER(M223:V223),
                                IF(
                                    M$4:V$4=1,
                                    M223:V223,
                                    ""),
                                "")
                            =0),
                        0,
                        GEOMEAN(IF(
                            ISNUMBER(M223:V223),
                            IF(
                                M$4:V$4=1,
                                M223:V223,
                                ""),
                            ""))
                    ),
                    IF(
                        OR(IF(
                            ISNUMBER(M223:V223),
                            IF(
                                M$4:V$4=2,
                                M223:V223,
                                ""),
                            "")
                            =0),
                        0,
                        GEOMEAN(IF(
                            ISNUMBER(M223:V223),
                            IF(
                                M$4:V$4=2,
                                M223:V223,
                                ""),
                            "")))
                )
            )
        )
    )
)</f>
        <v>4.8333333333333304</v>
      </c>
      <c r="I223" s="191" cm="1">
        <f t="array" ref="I223">IF(
    SUM(IF(
            ISNUMBER(
                IF(
                    $M$5:$V$5,
                    (M223:V223),
                    "")),
            1,
            0))
        =0,
    NA(),
    IF(
        Parameters!$D$15=1,
        IF(
            SUM(--(ISNUMBER(IF($M$5:$V$5=1,(M223:V223),""))))&gt;0,
            MAX(IF(
                ISNUMBER(M223:V223),
                IF(
                    M$5:V$5=1,
                    M223:V223,
                    ""),
                "")),
            MAX(IF(
                ISNUMBER(M223:V223),
                IF(
                    M$5:V$5=2,
                    M223:V223,
                    ""),
                ""))
        ),
        IF(
            Parameters!$D$16=1,
            IFERROR(
                AVERAGE(IF(
                    ISNUMBER(M223:V223),
                    IF(
                        M$5:V$5=1,
                        M223:V223,
                        ""),
                    "")),
                AVERAGE(IF(
                    ISNUMBER(M223:V223),
                    IF(
                        M$5:V$5=2,
                        M223:V223,
                        ""),
                    ""))
            ),
            IF(
                Parameters!$D$17=1,
                IFERROR(
                    IF(
                        OR(
                            IF(
                                ISNUMBER(M223:V223),
                                IF(
                                    M$5:V$5=1,
                                    M223:V223,
                                    ""),
                                "")
                            =0),
                        0,
                        GEOMEAN(IF(
                            ISNUMBER(M223:V223),
                            IF(
                                M$5:V$5=1,
                                M223:V223,
                                ""),
                            ""))
                    ),
                    IF(
                        OR(IF(
                            ISNUMBER(M223:V223),
                            IF(
                                M$5:V$5=2,
                                M223:V223,
                                ""),
                            "")
                            =0),
                        0,
                        GEOMEAN(IF(
                            ISNUMBER(M223:V223),
                            IF(
                                M$5:V$5=2,
                                M223:V223,
                                ""),
                            "")))
                )
            )
        )
    )
)</f>
        <v>0</v>
      </c>
      <c r="J223" s="242">
        <v>46281</v>
      </c>
      <c r="K223" s="242">
        <v>45488</v>
      </c>
      <c r="L223" s="91" t="s">
        <v>358</v>
      </c>
      <c r="M223" s="192">
        <v>4.8333333333333304</v>
      </c>
      <c r="N223" s="192" t="s">
        <v>409</v>
      </c>
      <c r="O223" s="192">
        <v>0</v>
      </c>
      <c r="P223" s="192">
        <v>0</v>
      </c>
      <c r="Q223" s="192">
        <v>0</v>
      </c>
      <c r="R223" s="192" t="s">
        <v>409</v>
      </c>
      <c r="S223" s="192">
        <v>3.9</v>
      </c>
      <c r="T223" s="192" t="s">
        <v>409</v>
      </c>
      <c r="U223" s="192">
        <v>0</v>
      </c>
      <c r="V223" s="192" t="s">
        <v>409</v>
      </c>
      <c r="W223" s="192">
        <v>2.2900763358778602E-2</v>
      </c>
      <c r="X223" s="192" t="s">
        <v>409</v>
      </c>
    </row>
    <row r="224" spans="1:24" x14ac:dyDescent="0.2">
      <c r="A224" s="84">
        <v>217</v>
      </c>
      <c r="B224" s="35" t="str">
        <f ca="1"/>
        <v>Zambia</v>
      </c>
      <c r="C224" s="35" t="str">
        <f ca="1"/>
        <v>ZMB</v>
      </c>
      <c r="D224" s="35" t="str">
        <f ca="1"/>
        <v>SSF           Sub-Saharan Africa</v>
      </c>
      <c r="E224" s="35" t="str">
        <f ca="1"/>
        <v>IDA</v>
      </c>
      <c r="F224" s="190" t="str">
        <f t="shared" ca="1" si="6"/>
        <v/>
      </c>
      <c r="G224" s="80">
        <f>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5.9160797830996161</v>
      </c>
      <c r="H224" s="80" cm="1">
        <f t="array" ref="H224">IF(
    SUM(IF(
            ISNUMBER(
                IF(
                    $M$4:$V$4,
                    (M224:V224),
                    "")),
            1,
            0))
        =0,
    NA(),
    IF(
        Parameters!$D$15=1,
        IF(
            SUM(--(ISNUMBER(IF($M$4:$V$4=1,(M224:V224),""))))&gt;0,
            MAX(IF(
                ISNUMBER(M224:V224),
                IF(
                    M$4:V$4=1,
                    M224:V224,
                    ""),
                "")),
            MAX(IF(
                ISNUMBER(M224:V224),
                IF(
                    M$4:V$4=2,
                    M224:V224,
                    ""),
                ""))
        ),
        IF(
            Parameters!$D$16=1,
            IFERROR(
                AVERAGE(IF(
                    ISNUMBER(M224:V224),
                    IF(
                        M$4:V$4=1,
                        M224:V224,
                        ""),
                    "")),
                AVERAGE(IF(
                    ISNUMBER(M224:V224),
                    IF(
                        M$4:V$4=2,
                        M224:V224,
                        ""),
                    ""))
            ),
            IF(
                Parameters!$D$17=1,
                IFERROR(
                    IF(
                        OR(
                            IF(
                                ISNUMBER(M224:V224),
                                IF(
                                    M$4:V$4=1,
                                    M224:V224,
                                    ""),
                                "")
                            =0),
                        0,
                        GEOMEAN(IF(
                            ISNUMBER(M224:V224),
                            IF(
                                M$4:V$4=1,
                                M224:V224,
                                ""),
                            ""))
                    ),
                    IF(
                        OR(IF(
                            ISNUMBER(M224:V224),
                            IF(
                                M$4:V$4=2,
                                M224:V224,
                                ""),
                            "")
                            =0),
                        0,
                        GEOMEAN(IF(
                            ISNUMBER(M224:V224),
                            IF(
                                M$4:V$4=2,
                                M224:V224,
                                ""),
                            "")))
                )
            )
        )
    )
)</f>
        <v>3.5</v>
      </c>
      <c r="I224" s="191" cm="1">
        <f t="array" ref="I224">IF(
    SUM(IF(
            ISNUMBER(
                IF(
                    $M$5:$V$5,
                    (M224:V224),
                    "")),
            1,
            0))
        =0,
    NA(),
    IF(
        Parameters!$D$15=1,
        IF(
            SUM(--(ISNUMBER(IF($M$5:$V$5=1,(M224:V224),""))))&gt;0,
            MAX(IF(
                ISNUMBER(M224:V224),
                IF(
                    M$5:V$5=1,
                    M224:V224,
                    ""),
                "")),
            MAX(IF(
                ISNUMBER(M224:V224),
                IF(
                    M$5:V$5=2,
                    M224:V224,
                    ""),
                ""))
        ),
        IF(
            Parameters!$D$16=1,
            IFERROR(
                AVERAGE(IF(
                    ISNUMBER(M224:V224),
                    IF(
                        M$5:V$5=1,
                        M224:V224,
                        ""),
                    "")),
                AVERAGE(IF(
                    ISNUMBER(M224:V224),
                    IF(
                        M$5:V$5=2,
                        M224:V224,
                        ""),
                    ""))
            ),
            IF(
                Parameters!$D$17=1,
                IFERROR(
                    IF(
                        OR(
                            IF(
                                ISNUMBER(M224:V224),
                                IF(
                                    M$5:V$5=1,
                                    M224:V224,
                                    ""),
                                "")
                            =0),
                        0,
                        GEOMEAN(IF(
                            ISNUMBER(M224:V224),
                            IF(
                                M$5:V$5=1,
                                M224:V224,
                                ""),
                            ""))
                    ),
                    IF(
                        OR(IF(
                            ISNUMBER(M224:V224),
                            IF(
                                M$5:V$5=2,
                                M224:V224,
                                ""),
                            "")
                            =0),
                        0,
                        GEOMEAN(IF(
                            ISNUMBER(M224:V224),
                            IF(
                                M$5:V$5=2,
                                M224:V224,
                                ""),
                            "")))
                )
            )
        )
    )
)</f>
        <v>10</v>
      </c>
      <c r="J224" s="242">
        <v>46281</v>
      </c>
      <c r="K224" s="242">
        <v>46281</v>
      </c>
      <c r="L224" s="91" t="s">
        <v>360</v>
      </c>
      <c r="M224" s="192">
        <v>3.5</v>
      </c>
      <c r="N224" s="192" t="s">
        <v>409</v>
      </c>
      <c r="O224" s="192">
        <v>0</v>
      </c>
      <c r="P224" s="192">
        <v>10</v>
      </c>
      <c r="Q224" s="192">
        <v>0</v>
      </c>
      <c r="R224" s="192" t="s">
        <v>409</v>
      </c>
      <c r="S224" s="192">
        <v>3.1</v>
      </c>
      <c r="T224" s="192" t="s">
        <v>409</v>
      </c>
      <c r="U224" s="192">
        <v>0</v>
      </c>
      <c r="V224" s="192" t="s">
        <v>856</v>
      </c>
      <c r="W224" s="192">
        <v>0</v>
      </c>
      <c r="X224" s="192" t="s">
        <v>409</v>
      </c>
    </row>
    <row r="225" spans="1:24" x14ac:dyDescent="0.2">
      <c r="A225" s="84">
        <v>218</v>
      </c>
      <c r="B225" s="35" t="str">
        <f ca="1"/>
        <v>Zimbabwe</v>
      </c>
      <c r="C225" s="35" t="str">
        <f ca="1"/>
        <v>ZWE</v>
      </c>
      <c r="D225" s="35" t="str">
        <f ca="1"/>
        <v>SSF           Sub-Saharan Africa</v>
      </c>
      <c r="E225" s="35" t="str">
        <f ca="1"/>
        <v>Blend</v>
      </c>
      <c r="F225" s="190" t="str">
        <f t="shared" ca="1" si="6"/>
        <v/>
      </c>
      <c r="G225" s="80">
        <f>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6.9522178715380676</v>
      </c>
      <c r="H225" s="80" cm="1">
        <f t="array" ref="H225">IF(
    SUM(IF(
            ISNUMBER(
                IF(
                    $M$4:$V$4,
                    (M225:V225),
                    "")),
            1,
            0))
        =0,
    NA(),
    IF(
        Parameters!$D$15=1,
        IF(
            SUM(--(ISNUMBER(IF($M$4:$V$4=1,(M225:V225),""))))&gt;0,
            MAX(IF(
                ISNUMBER(M225:V225),
                IF(
                    M$4:V$4=1,
                    M225:V225,
                    ""),
                "")),
            MAX(IF(
                ISNUMBER(M225:V225),
                IF(
                    M$4:V$4=2,
                    M225:V225,
                    ""),
                ""))
        ),
        IF(
            Parameters!$D$16=1,
            IFERROR(
                AVERAGE(IF(
                    ISNUMBER(M225:V225),
                    IF(
                        M$4:V$4=1,
                        M225:V225,
                        ""),
                    "")),
                AVERAGE(IF(
                    ISNUMBER(M225:V225),
                    IF(
                        M$4:V$4=2,
                        M225:V225,
                        ""),
                    ""))
            ),
            IF(
                Parameters!$D$17=1,
                IFERROR(
                    IF(
                        OR(
                            IF(
                                ISNUMBER(M225:V225),
                                IF(
                                    M$4:V$4=1,
                                    M225:V225,
                                    ""),
                                "")
                            =0),
                        0,
                        GEOMEAN(IF(
                            ISNUMBER(M225:V225),
                            IF(
                                M$4:V$4=1,
                                M225:V225,
                                ""),
                            ""))
                    ),
                    IF(
                        OR(IF(
                            ISNUMBER(M225:V225),
                            IF(
                                M$4:V$4=2,
                                M225:V225,
                                ""),
                            "")
                            =0),
                        0,
                        GEOMEAN(IF(
                            ISNUMBER(M225:V225),
                            IF(
                                M$4:V$4=2,
                                M225:V225,
                                ""),
                            "")))
                )
            )
        )
    )
)</f>
        <v>4.8333333333333304</v>
      </c>
      <c r="I225" s="191" cm="1">
        <f t="array" ref="I225">IF(
    SUM(IF(
            ISNUMBER(
                IF(
                    $M$5:$V$5,
                    (M225:V225),
                    "")),
            1,
            0))
        =0,
    NA(),
    IF(
        Parameters!$D$15=1,
        IF(
            SUM(--(ISNUMBER(IF($M$5:$V$5=1,(M225:V225),""))))&gt;0,
            MAX(IF(
                ISNUMBER(M225:V225),
                IF(
                    M$5:V$5=1,
                    M225:V225,
                    ""),
                "")),
            MAX(IF(
                ISNUMBER(M225:V225),
                IF(
                    M$5:V$5=2,
                    M225:V225,
                    ""),
                ""))
        ),
        IF(
            Parameters!$D$16=1,
            IFERROR(
                AVERAGE(IF(
                    ISNUMBER(M225:V225),
                    IF(
                        M$5:V$5=1,
                        M225:V225,
                        ""),
                    "")),
                AVERAGE(IF(
                    ISNUMBER(M225:V225),
                    IF(
                        M$5:V$5=2,
                        M225:V225,
                        ""),
                    ""))
            ),
            IF(
                Parameters!$D$17=1,
                IFERROR(
                    IF(
                        OR(
                            IF(
                                ISNUMBER(M225:V225),
                                IF(
                                    M$5:V$5=1,
                                    M225:V225,
                                    ""),
                                "")
                            =0),
                        0,
                        GEOMEAN(IF(
                            ISNUMBER(M225:V225),
                            IF(
                                M$5:V$5=1,
                                M225:V225,
                                ""),
                            ""))
                    ),
                    IF(
                        OR(IF(
                            ISNUMBER(M225:V225),
                            IF(
                                M$5:V$5=2,
                                M225:V225,
                                ""),
                            "")
                            =0),
                        0,
                        GEOMEAN(IF(
                            ISNUMBER(M225:V225),
                            IF(
                                M$5:V$5=2,
                                M225:V225,
                                ""),
                            "")))
                )
            )
        )
    )
)</f>
        <v>10</v>
      </c>
      <c r="J225" s="242">
        <v>46281</v>
      </c>
      <c r="K225" s="242">
        <v>46281</v>
      </c>
      <c r="L225" s="91" t="s">
        <v>362</v>
      </c>
      <c r="M225" s="192">
        <v>4.8333333333333304</v>
      </c>
      <c r="N225" s="192" t="s">
        <v>409</v>
      </c>
      <c r="O225" s="192">
        <v>0</v>
      </c>
      <c r="P225" s="192">
        <v>10</v>
      </c>
      <c r="Q225" s="192">
        <v>0</v>
      </c>
      <c r="R225" s="192" t="s">
        <v>409</v>
      </c>
      <c r="S225" s="192">
        <v>3.9</v>
      </c>
      <c r="T225" s="192" t="s">
        <v>409</v>
      </c>
      <c r="U225" s="192">
        <v>0</v>
      </c>
      <c r="V225" s="192" t="s">
        <v>857</v>
      </c>
      <c r="W225" s="192">
        <v>0</v>
      </c>
      <c r="X225" s="192" t="s">
        <v>409</v>
      </c>
    </row>
    <row r="226" spans="1:24" x14ac:dyDescent="0.2">
      <c r="L226" s="79"/>
      <c r="M226" s="80"/>
      <c r="N226" s="80"/>
      <c r="O226" s="80"/>
      <c r="P226" s="80"/>
      <c r="Q226" s="80"/>
      <c r="R226" s="80"/>
      <c r="S226" s="80"/>
      <c r="T226" s="80"/>
      <c r="U226" s="80"/>
      <c r="V226" s="80"/>
      <c r="W226" s="80"/>
      <c r="X226" s="80"/>
    </row>
    <row r="227" spans="1:24" x14ac:dyDescent="0.2">
      <c r="L227" s="79"/>
      <c r="M227" s="80"/>
      <c r="N227" s="80"/>
      <c r="O227" s="80"/>
      <c r="P227" s="80"/>
      <c r="Q227" s="80"/>
      <c r="R227" s="80"/>
      <c r="S227" s="80"/>
      <c r="T227" s="80"/>
      <c r="U227" s="80"/>
      <c r="V227" s="80"/>
      <c r="W227" s="80"/>
      <c r="X227" s="80"/>
    </row>
    <row r="228" spans="1:24" x14ac:dyDescent="0.2">
      <c r="L228" s="79"/>
      <c r="M228" s="80"/>
      <c r="N228" s="80"/>
      <c r="O228" s="80"/>
      <c r="P228" s="80"/>
      <c r="Q228" s="80"/>
      <c r="R228" s="80"/>
      <c r="S228" s="80"/>
      <c r="T228" s="80"/>
      <c r="U228" s="80"/>
      <c r="V228" s="80"/>
      <c r="W228" s="80"/>
      <c r="X228" s="80"/>
    </row>
    <row r="229" spans="1:24" x14ac:dyDescent="0.2">
      <c r="L229" s="91"/>
      <c r="M229" s="181"/>
      <c r="N229" s="181"/>
      <c r="O229" s="181"/>
      <c r="P229" s="181"/>
      <c r="Q229" s="181"/>
      <c r="R229" s="181"/>
      <c r="S229" s="181"/>
      <c r="T229" s="181"/>
      <c r="U229" s="181"/>
      <c r="V229" s="181"/>
      <c r="W229" s="181"/>
      <c r="X229" s="181"/>
    </row>
    <row r="230" spans="1:24" x14ac:dyDescent="0.2">
      <c r="L230" s="91"/>
      <c r="M230" s="181"/>
      <c r="N230" s="181"/>
      <c r="O230" s="181"/>
      <c r="P230" s="181"/>
      <c r="Q230" s="181"/>
      <c r="R230" s="181"/>
      <c r="S230" s="181"/>
      <c r="T230" s="181"/>
      <c r="U230" s="181"/>
      <c r="V230" s="181"/>
      <c r="W230" s="181"/>
      <c r="X230" s="181"/>
    </row>
    <row r="231" spans="1:24" x14ac:dyDescent="0.2">
      <c r="L231" s="79"/>
      <c r="M231" s="80"/>
      <c r="N231" s="80"/>
      <c r="O231" s="80"/>
      <c r="P231" s="80"/>
      <c r="Q231" s="80"/>
      <c r="R231" s="80"/>
      <c r="S231" s="80"/>
      <c r="T231" s="80"/>
      <c r="U231" s="80"/>
      <c r="V231" s="80"/>
      <c r="W231" s="80"/>
      <c r="X231" s="80"/>
    </row>
    <row r="232" spans="1:24" x14ac:dyDescent="0.2">
      <c r="L232" s="79"/>
      <c r="M232" s="80"/>
      <c r="N232" s="80"/>
      <c r="O232" s="80"/>
      <c r="P232" s="80"/>
      <c r="Q232" s="80"/>
      <c r="R232" s="80"/>
      <c r="S232" s="80"/>
      <c r="T232" s="80"/>
      <c r="U232" s="80"/>
      <c r="V232" s="80"/>
      <c r="W232" s="80"/>
      <c r="X232" s="80"/>
    </row>
    <row r="233" spans="1:24" x14ac:dyDescent="0.2">
      <c r="L233" s="79"/>
      <c r="M233" s="80"/>
      <c r="N233" s="80"/>
      <c r="O233" s="80"/>
      <c r="P233" s="80"/>
      <c r="Q233" s="80"/>
      <c r="R233" s="80"/>
      <c r="S233" s="80"/>
      <c r="T233" s="80"/>
      <c r="U233" s="80"/>
      <c r="V233" s="80"/>
      <c r="W233" s="80"/>
      <c r="X233" s="80"/>
    </row>
  </sheetData>
  <conditionalFormatting sqref="G1:G5">
    <cfRule type="cellIs" dxfId="114" priority="25" stopIfTrue="1" operator="greaterThanOrEqual">
      <formula>0</formula>
    </cfRule>
  </conditionalFormatting>
  <conditionalFormatting sqref="G8:G225">
    <cfRule type="cellIs" dxfId="111" priority="4" stopIfTrue="1" operator="greaterThanOrEqual">
      <formula>0</formula>
    </cfRule>
  </conditionalFormatting>
  <conditionalFormatting sqref="G1:H5">
    <cfRule type="expression" dxfId="110" priority="11" stopIfTrue="1">
      <formula>G1=""</formula>
    </cfRule>
  </conditionalFormatting>
  <conditionalFormatting sqref="G8:H225">
    <cfRule type="expression" dxfId="109" priority="1" stopIfTrue="1">
      <formula>G8=""</formula>
    </cfRule>
  </conditionalFormatting>
  <conditionalFormatting sqref="H1:H5">
    <cfRule type="cellIs" dxfId="107" priority="16" operator="between">
      <formula>0</formula>
      <formula>6.999</formula>
    </cfRule>
    <cfRule type="cellIs" dxfId="106" priority="17" operator="between">
      <formula>7</formula>
      <formula>9.99</formula>
    </cfRule>
    <cfRule type="expression" dxfId="105" priority="18">
      <formula>H1=10</formula>
    </cfRule>
  </conditionalFormatting>
  <conditionalFormatting sqref="H8:H225">
    <cfRule type="expression" dxfId="102" priority="120">
      <formula>H8=10</formula>
    </cfRule>
    <cfRule type="cellIs" dxfId="101" priority="119" operator="between">
      <formula>7</formula>
      <formula>9.99</formula>
    </cfRule>
    <cfRule type="cellIs" dxfId="100" priority="118" operator="between">
      <formula>0</formula>
      <formula>6.999</formula>
    </cfRule>
  </conditionalFormatting>
  <conditionalFormatting sqref="I2:I3">
    <cfRule type="expression" dxfId="96" priority="29">
      <formula>I2=10</formula>
    </cfRule>
    <cfRule type="cellIs" dxfId="95" priority="28" operator="between">
      <formula>7</formula>
      <formula>9.99</formula>
    </cfRule>
    <cfRule type="expression" dxfId="94" priority="26">
      <formula>I2=""</formula>
    </cfRule>
    <cfRule type="cellIs" dxfId="93" priority="27" operator="between">
      <formula>0</formula>
      <formula>6.999</formula>
    </cfRule>
  </conditionalFormatting>
  <conditionalFormatting sqref="I2:I5">
    <cfRule type="cellIs" dxfId="92" priority="13" operator="between">
      <formula>0</formula>
      <formula>6.999</formula>
    </cfRule>
    <cfRule type="expression" dxfId="91" priority="12">
      <formula>I2=""</formula>
    </cfRule>
    <cfRule type="cellIs" dxfId="90" priority="14" operator="between">
      <formula>7</formula>
      <formula>9.99</formula>
    </cfRule>
    <cfRule type="expression" dxfId="89" priority="15">
      <formula>I2=10</formula>
    </cfRule>
  </conditionalFormatting>
  <conditionalFormatting sqref="I4:I5">
    <cfRule type="cellIs" dxfId="88" priority="9" operator="between">
      <formula>7</formula>
      <formula>9.99</formula>
    </cfRule>
    <cfRule type="cellIs" dxfId="87" priority="8" operator="between">
      <formula>0</formula>
      <formula>6.999</formula>
    </cfRule>
    <cfRule type="expression" dxfId="86" priority="7">
      <formula>I4=""</formula>
    </cfRule>
    <cfRule type="expression" dxfId="85" priority="10">
      <formula>I4=10</formula>
    </cfRule>
  </conditionalFormatting>
  <conditionalFormatting sqref="I8:I225">
    <cfRule type="expression" dxfId="84" priority="113">
      <formula>I8=""</formula>
    </cfRule>
    <cfRule type="cellIs" dxfId="81" priority="116" stopIfTrue="1" operator="greaterThanOrEqual">
      <formula>0</formula>
    </cfRule>
  </conditionalFormatting>
  <conditionalFormatting sqref="J8:K225">
    <cfRule type="colorScale" priority="881">
      <colorScale>
        <cfvo type="min"/>
        <cfvo type="max"/>
        <color rgb="FFFCDCDF"/>
        <color rgb="FFF2676B"/>
      </colorScale>
    </cfRule>
  </conditionalFormatting>
  <conditionalFormatting sqref="L8:L225">
    <cfRule type="expression" dxfId="80" priority="39">
      <formula>$L8&lt;&gt;$C8</formula>
    </cfRule>
  </conditionalFormatting>
  <conditionalFormatting sqref="M2:V3 W3:Z3">
    <cfRule type="expression" dxfId="79" priority="30">
      <formula>M2=L2</formula>
    </cfRule>
    <cfRule type="expression" dxfId="78" priority="31">
      <formula>M2&lt;&gt;L2</formula>
    </cfRule>
    <cfRule type="expression" dxfId="77" priority="32">
      <formula>M2=L2</formula>
    </cfRule>
  </conditionalFormatting>
  <conditionalFormatting sqref="M198:X225 M8:Z197">
    <cfRule type="colorScale" priority="38">
      <colorScale>
        <cfvo type="num" val="0"/>
        <cfvo type="num" val="10"/>
        <color rgb="FFFCFCFF"/>
        <color rgb="FFFFFF00"/>
      </colorScale>
    </cfRule>
  </conditionalFormatting>
  <conditionalFormatting sqref="M6:Z6">
    <cfRule type="expression" dxfId="76" priority="22">
      <formula>ISNUMBER(SEARCH("_raw",M$7))</formula>
    </cfRule>
  </conditionalFormatting>
  <conditionalFormatting sqref="M8:Z197 M198:X225">
    <cfRule type="expression" dxfId="75" priority="37" stopIfTrue="1">
      <formula>ISNUMBER(SEARCH("_raw",M$7))</formula>
    </cfRule>
  </conditionalFormatting>
  <conditionalFormatting sqref="W2:AD3">
    <cfRule type="expression" dxfId="74" priority="33">
      <formula>W2=R2</formula>
    </cfRule>
    <cfRule type="expression" dxfId="73" priority="34">
      <formula>W2&lt;&gt;R2</formula>
    </cfRule>
    <cfRule type="expression" dxfId="72" priority="35">
      <formula>W2=R2</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23" stopIfTrue="1" operator="greaterThanOrEqual" id="{ADE86766-86E7-B54F-BE7F-98D38EDD2D54}">
            <xm:f>Parameters!$D$37</xm:f>
            <x14:dxf>
              <font>
                <sz val="12"/>
                <color rgb="FF000000"/>
                <name val="Arial"/>
              </font>
              <fill>
                <patternFill patternType="solid">
                  <bgColor rgb="FFE35A3A"/>
                </patternFill>
              </fill>
            </x14:dxf>
          </x14:cfRule>
          <x14:cfRule type="cellIs" priority="24" stopIfTrue="1" operator="greaterThanOrEqual" id="{6968E436-B691-8541-87C7-344B49DBC83A}">
            <xm:f>Parameters!$D$38</xm:f>
            <x14:dxf>
              <font>
                <sz val="12"/>
                <color rgb="FF000000"/>
                <name val="Arial"/>
              </font>
              <fill>
                <patternFill patternType="solid">
                  <bgColor rgb="FFEE9F8F"/>
                </patternFill>
              </fill>
            </x14:dxf>
          </x14:cfRule>
          <xm:sqref>G1:G5</xm:sqref>
        </x14:conditionalFormatting>
        <x14:conditionalFormatting xmlns:xm="http://schemas.microsoft.com/office/excel/2006/main">
          <x14:cfRule type="cellIs" priority="2" stopIfTrue="1" operator="greaterThanOrEqual" id="{B47FBF92-C5BE-234C-90B7-92691567A48B}">
            <xm:f>Parameters!$D$37</xm:f>
            <x14:dxf>
              <font>
                <sz val="12"/>
                <color rgb="FF000000"/>
                <name val="Arial"/>
              </font>
              <fill>
                <patternFill patternType="solid">
                  <bgColor rgb="FFE35A3A"/>
                </patternFill>
              </fill>
            </x14:dxf>
          </x14:cfRule>
          <x14:cfRule type="cellIs" priority="3" stopIfTrue="1" operator="greaterThanOrEqual" id="{A25B7E8B-0382-984B-A610-991DE2318680}">
            <xm:f>Parameters!$D$38</xm:f>
            <x14:dxf>
              <font>
                <sz val="12"/>
                <color rgb="FF000000"/>
                <name val="Arial"/>
              </font>
              <fill>
                <patternFill patternType="solid">
                  <bgColor rgb="FFEE9F8F"/>
                </patternFill>
              </fill>
            </x14:dxf>
          </x14:cfRule>
          <xm:sqref>G8:G225</xm:sqref>
        </x14:conditionalFormatting>
        <x14:conditionalFormatting xmlns:xm="http://schemas.microsoft.com/office/excel/2006/main">
          <x14:cfRule type="cellIs" priority="19" stopIfTrue="1" operator="greaterThanOrEqual" id="{4244786C-0C18-E149-99A5-3DB628AC5E3B}">
            <xm:f>Parameters!$D$41</xm:f>
            <x14:dxf>
              <font>
                <sz val="12"/>
                <color rgb="FF000000"/>
                <name val="Arial"/>
              </font>
              <fill>
                <patternFill patternType="solid">
                  <bgColor rgb="FFF2676B"/>
                </patternFill>
              </fill>
            </x14:dxf>
          </x14:cfRule>
          <x14:cfRule type="cellIs" priority="20" stopIfTrue="1" operator="greaterThanOrEqual" id="{9BCC53B6-8F66-6B40-BEDF-79258FCCC3C5}">
            <xm:f>Parameters!$D$42</xm:f>
            <x14:dxf>
              <font>
                <sz val="12"/>
                <color rgb="FF000000"/>
                <name val="Arial"/>
              </font>
              <fill>
                <patternFill patternType="solid">
                  <bgColor rgb="FFF7A9AC"/>
                </patternFill>
              </fill>
            </x14:dxf>
          </x14:cfRule>
          <x14:cfRule type="cellIs" priority="21" stopIfTrue="1" operator="between" id="{643A0826-D306-E444-BF79-8FCBF966CCFA}">
            <xm:f>0</xm:f>
            <xm:f>Parameters!$D$42</xm:f>
            <x14:dxf>
              <font>
                <sz val="12"/>
                <color rgb="FF000000"/>
                <name val="Arial"/>
              </font>
              <fill>
                <patternFill patternType="solid">
                  <bgColor rgb="FFFCDCDF"/>
                </patternFill>
              </fill>
            </x14:dxf>
          </x14:cfRule>
          <xm:sqref>H1:H5</xm:sqref>
        </x14:conditionalFormatting>
        <x14:conditionalFormatting xmlns:xm="http://schemas.microsoft.com/office/excel/2006/main">
          <x14:cfRule type="cellIs" priority="121" stopIfTrue="1" operator="greaterThanOrEqual" id="{65022C13-C2AC-6241-B270-E69152CE1918}">
            <xm:f>Parameters!$D$41</xm:f>
            <x14:dxf>
              <font>
                <sz val="12"/>
                <color rgb="FF000000"/>
                <name val="Arial"/>
              </font>
              <fill>
                <patternFill patternType="solid">
                  <bgColor rgb="FFF2676B"/>
                </patternFill>
              </fill>
            </x14:dxf>
          </x14:cfRule>
          <x14:cfRule type="cellIs" priority="122" stopIfTrue="1" operator="greaterThanOrEqual" id="{5E686F7C-38DD-3049-9BB8-EFBC380BDC6B}">
            <xm:f>Parameters!$D$42</xm:f>
            <x14:dxf>
              <font>
                <sz val="12"/>
                <color rgb="FF000000"/>
                <name val="Arial"/>
              </font>
              <fill>
                <patternFill patternType="solid">
                  <bgColor rgb="FFF7A9AC"/>
                </patternFill>
              </fill>
            </x14:dxf>
          </x14:cfRule>
          <x14:cfRule type="cellIs" priority="123" stopIfTrue="1" operator="between" id="{12C92172-44DD-2F42-B3E9-197819313C94}">
            <xm:f>0</xm:f>
            <xm:f>Parameters!$D$42</xm:f>
            <x14:dxf>
              <font>
                <sz val="12"/>
                <color rgb="FF000000"/>
                <name val="Arial"/>
              </font>
              <fill>
                <patternFill patternType="solid">
                  <bgColor rgb="FFFCDCDF"/>
                </patternFill>
              </fill>
            </x14:dxf>
          </x14:cfRule>
          <xm:sqref>H8:H225</xm:sqref>
        </x14:conditionalFormatting>
        <x14:conditionalFormatting xmlns:xm="http://schemas.microsoft.com/office/excel/2006/main">
          <x14:cfRule type="cellIs" priority="114" stopIfTrue="1" operator="greaterThanOrEqual" id="{58298C33-4F21-2340-8EC6-4AF30FEE70C4}">
            <xm:f>Parameters!$D$37</xm:f>
            <x14:dxf>
              <font>
                <sz val="12"/>
                <color rgb="FF000000"/>
                <name val="Arial"/>
              </font>
              <fill>
                <patternFill patternType="solid">
                  <bgColor rgb="FFE06C25"/>
                </patternFill>
              </fill>
            </x14:dxf>
          </x14:cfRule>
          <x14:cfRule type="cellIs" priority="115" stopIfTrue="1" operator="greaterThanOrEqual" id="{B64B1B6B-C903-3340-ADBE-9CDC8155F804}">
            <xm:f>Parameters!$D$38</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5" id="{81CB204E-153A-9C41-9045-DD9401D2DEBB}">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M3:Z3 M2:AD2</xm:sqref>
        </x14:conditionalFormatting>
        <x14:conditionalFormatting xmlns:xm="http://schemas.microsoft.com/office/excel/2006/main">
          <x14:cfRule type="iconSet" priority="6" id="{D2D15C3F-5243-6848-89CE-65EB9FE07761}">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M4:Z5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BC5B-4381-0243-BA61-9309875BE0F8}">
  <dimension ref="A1:AS233"/>
  <sheetViews>
    <sheetView zoomScaleNormal="100" workbookViewId="0">
      <pane ySplit="6" topLeftCell="A7" activePane="bottomLeft" state="frozen"/>
      <selection pane="bottomLeft" activeCell="G153" sqref="G153"/>
    </sheetView>
  </sheetViews>
  <sheetFormatPr defaultColWidth="8.6640625" defaultRowHeight="15" x14ac:dyDescent="0.2"/>
  <cols>
    <col min="1" max="1" width="5.33203125" style="35" customWidth="1"/>
    <col min="2" max="2" width="22.6640625" style="35" customWidth="1"/>
    <col min="3" max="5" width="8.6640625" style="35"/>
    <col min="6" max="6" width="6.44140625" style="35" customWidth="1"/>
    <col min="7" max="9" width="9.6640625" style="86" customWidth="1"/>
    <col min="10" max="10" width="22.5546875" style="242" bestFit="1" customWidth="1"/>
    <col min="11" max="11" width="22.109375" style="242" bestFit="1" customWidth="1"/>
    <col min="12" max="12" width="5.77734375" style="44" bestFit="1" customWidth="1"/>
    <col min="13" max="13" width="13.6640625" style="86" bestFit="1" customWidth="1"/>
    <col min="14" max="14" width="9.109375" style="86" bestFit="1" customWidth="1"/>
    <col min="15" max="15" width="13.44140625" style="86" bestFit="1" customWidth="1"/>
    <col min="16" max="16" width="14" style="86" bestFit="1" customWidth="1"/>
    <col min="17" max="17" width="13.88671875" style="86" bestFit="1" customWidth="1"/>
    <col min="18" max="18" width="9.88671875" style="86" bestFit="1" customWidth="1"/>
    <col min="19" max="19" width="10.109375" style="86" bestFit="1" customWidth="1"/>
    <col min="20" max="20" width="21.77734375" style="86" bestFit="1" customWidth="1"/>
    <col min="21" max="21" width="13.6640625" style="86" bestFit="1" customWidth="1"/>
    <col min="22" max="22" width="8.109375" style="86" bestFit="1" customWidth="1"/>
    <col min="23" max="23" width="24.44140625" style="86" bestFit="1" customWidth="1"/>
    <col min="24" max="24" width="10.109375" style="86" bestFit="1" customWidth="1"/>
    <col min="25" max="25" width="16.21875" style="86" bestFit="1" customWidth="1"/>
    <col min="26" max="26" width="16.33203125" style="86" bestFit="1" customWidth="1"/>
    <col min="27" max="27" width="16.77734375" style="86" bestFit="1" customWidth="1"/>
    <col min="28" max="28" width="9.6640625" style="86" bestFit="1" customWidth="1"/>
    <col min="29" max="29" width="10.109375" style="86" bestFit="1" customWidth="1"/>
    <col min="30" max="34" width="8.6640625" style="86" customWidth="1"/>
    <col min="35" max="35" width="8.5546875" style="86" bestFit="1" customWidth="1"/>
    <col min="36" max="16384" width="8.6640625" style="35"/>
  </cols>
  <sheetData>
    <row r="1" spans="1:39" x14ac:dyDescent="0.2">
      <c r="A1" s="81"/>
      <c r="B1" s="84"/>
      <c r="C1" s="84"/>
      <c r="D1" s="174"/>
      <c r="E1" s="174"/>
      <c r="F1" s="85"/>
      <c r="G1" s="80"/>
      <c r="H1" s="80"/>
      <c r="I1" s="87"/>
      <c r="L1" s="91"/>
      <c r="N1" s="87"/>
      <c r="O1" s="87"/>
      <c r="P1" s="87"/>
      <c r="Q1" s="87"/>
      <c r="R1" s="87"/>
      <c r="S1" s="87"/>
      <c r="T1" s="87"/>
      <c r="U1" s="87"/>
      <c r="V1" s="87"/>
      <c r="W1" s="87"/>
      <c r="X1" s="87"/>
      <c r="Y1" s="87"/>
      <c r="Z1" s="87"/>
      <c r="AA1" s="87"/>
      <c r="AB1" s="87"/>
      <c r="AC1" s="87"/>
      <c r="AD1" s="87"/>
      <c r="AE1" s="35"/>
      <c r="AF1" s="89"/>
      <c r="AG1" s="89"/>
      <c r="AH1" s="89"/>
      <c r="AI1" s="89"/>
      <c r="AJ1" s="89"/>
      <c r="AK1" s="89"/>
      <c r="AL1" s="89"/>
      <c r="AM1" s="196"/>
    </row>
    <row r="2" spans="1:39" ht="15.75" x14ac:dyDescent="0.2">
      <c r="A2" s="93"/>
      <c r="B2" s="95" t="s">
        <v>423</v>
      </c>
      <c r="C2" s="88"/>
      <c r="D2" s="172"/>
      <c r="E2" s="172"/>
      <c r="F2" s="89"/>
      <c r="G2" s="90"/>
      <c r="H2" s="90"/>
      <c r="I2" s="90"/>
      <c r="L2" s="91"/>
      <c r="M2" s="177" t="str">
        <f>IF(SUM(M4:M5)&gt;0,"Norm. Values",IF(ISTEXT(M7),"Raw Values",""))</f>
        <v>Norm. Values</v>
      </c>
      <c r="N2" s="177" t="str">
        <f t="shared" ref="N2:S2" si="0">IF(SUM(N4:N5)&gt;0,"Norm. Values",IF(ISTEXT(N7),"Raw Values",""))</f>
        <v>Norm. Values</v>
      </c>
      <c r="O2" s="177" t="str">
        <f t="shared" si="0"/>
        <v>Norm. Values</v>
      </c>
      <c r="P2" s="177" t="str">
        <f t="shared" si="0"/>
        <v>Norm. Values</v>
      </c>
      <c r="Q2" s="177" t="str">
        <f t="shared" si="0"/>
        <v>Norm. Values</v>
      </c>
      <c r="R2" s="177" t="str">
        <f t="shared" si="0"/>
        <v>Norm. Values</v>
      </c>
      <c r="S2" s="177" t="str">
        <f t="shared" si="0"/>
        <v>Norm. Values</v>
      </c>
      <c r="T2" s="177" t="str">
        <f>IF(SUM(T4:T5)&gt;0,"Norm. Values",IF(ISTEXT(T7),"Raw Values",""))</f>
        <v>Norm. Values</v>
      </c>
      <c r="U2" s="177" t="str">
        <f t="shared" ref="U2:Y2" si="1">IF(SUM(U4:U5)&gt;0,"Norm. Values",IF(ISTEXT(U7),"Raw Values",""))</f>
        <v>Raw Values</v>
      </c>
      <c r="V2" s="177" t="str">
        <f t="shared" si="1"/>
        <v>Raw Values</v>
      </c>
      <c r="W2" s="177" t="str">
        <f t="shared" si="1"/>
        <v>Raw Values</v>
      </c>
      <c r="X2" s="177" t="str">
        <f t="shared" si="1"/>
        <v>Raw Values</v>
      </c>
      <c r="Y2" s="177" t="str">
        <f t="shared" si="1"/>
        <v>Raw Values</v>
      </c>
      <c r="Z2" s="177" t="str">
        <f>IF(SUM(Z4:Z5)&gt;0,"Norm. Values",IF(ISTEXT(Z7),"Raw Values",""))</f>
        <v>Raw Values</v>
      </c>
      <c r="AA2" s="177"/>
      <c r="AB2" s="177" t="str">
        <f t="shared" ref="AB2:AD2" si="2">IF(SUM(AB4:AB5)&gt;0,"Norm. Values",IF(ISTEXT(AB7),"Raw Values",""))</f>
        <v/>
      </c>
      <c r="AC2" s="177" t="str">
        <f t="shared" si="2"/>
        <v/>
      </c>
      <c r="AD2" s="177" t="str">
        <f t="shared" si="2"/>
        <v/>
      </c>
      <c r="AE2" s="177" t="str">
        <f t="shared" ref="AE2:AK2" si="3">IF(SUM(AE4:AE5)&gt;0,"Norm. Values",IF(ISTEXT(AE7),"Raw Values",""))</f>
        <v/>
      </c>
      <c r="AF2" s="89" t="str">
        <f t="shared" si="3"/>
        <v/>
      </c>
      <c r="AG2" s="89" t="str">
        <f t="shared" si="3"/>
        <v/>
      </c>
      <c r="AH2" s="89" t="str">
        <f t="shared" si="3"/>
        <v/>
      </c>
      <c r="AI2" s="89" t="str">
        <f t="shared" si="3"/>
        <v/>
      </c>
      <c r="AJ2" s="89" t="str">
        <f t="shared" si="3"/>
        <v/>
      </c>
      <c r="AK2" s="89" t="str">
        <f t="shared" si="3"/>
        <v/>
      </c>
      <c r="AL2" s="89"/>
      <c r="AM2" s="93"/>
    </row>
    <row r="3" spans="1:39" ht="15.75" x14ac:dyDescent="0.2">
      <c r="A3" s="93"/>
      <c r="B3" s="95"/>
      <c r="C3" s="88"/>
      <c r="D3" s="172"/>
      <c r="E3" s="172"/>
      <c r="F3" s="89"/>
      <c r="G3" s="90"/>
      <c r="H3" s="90"/>
      <c r="I3" s="90"/>
      <c r="L3" s="91"/>
      <c r="M3" s="178" t="str">
        <f>IF(M4=1,"Underlying",IF(M5=1,"Emerging",""))</f>
        <v>Underlying</v>
      </c>
      <c r="N3" s="178" t="str">
        <f t="shared" ref="N3:S3" si="4">IF(N4=1,"Underlying",IF(N5=1,"Emerging",""))</f>
        <v>Underlying</v>
      </c>
      <c r="O3" s="178" t="str">
        <f t="shared" si="4"/>
        <v>Underlying</v>
      </c>
      <c r="P3" s="178" t="str">
        <f t="shared" si="4"/>
        <v>Emerging</v>
      </c>
      <c r="Q3" s="178" t="str">
        <f t="shared" si="4"/>
        <v>Emerging</v>
      </c>
      <c r="R3" s="178" t="str">
        <f t="shared" si="4"/>
        <v>Emerging</v>
      </c>
      <c r="S3" s="178" t="str">
        <f t="shared" si="4"/>
        <v>Emerging</v>
      </c>
      <c r="T3" s="178" t="str">
        <f>IF(T4=1,"Underlying",IF(T5=1,"Emerging",""))</f>
        <v>Emerging</v>
      </c>
      <c r="U3" s="178" t="str">
        <f t="shared" ref="U3" si="5">IF(U4=1,"Underlying",IF(U5=1,"Emerging",""))</f>
        <v/>
      </c>
      <c r="V3" s="178" t="str">
        <f t="shared" ref="V3" si="6">IF(V4=1,"Underlying",IF(V5=1,"Emerging",""))</f>
        <v/>
      </c>
      <c r="W3" s="178" t="str">
        <f t="shared" ref="W3" si="7">IF(W4=1,"Underlying",IF(W5=1,"Emerging",""))</f>
        <v/>
      </c>
      <c r="X3" s="178" t="str">
        <f t="shared" ref="X3" si="8">IF(X4=1,"Underlying",IF(X5=1,"Emerging",""))</f>
        <v/>
      </c>
      <c r="Y3" s="178" t="str">
        <f t="shared" ref="Y3" si="9">IF(Y4=1,"Underlying",IF(Y5=1,"Emerging",""))</f>
        <v/>
      </c>
      <c r="Z3" s="178" t="str">
        <f>IF(Z4=1,"Underlying",IF(Z5=1,"Emerging",""))</f>
        <v/>
      </c>
      <c r="AA3" s="178"/>
      <c r="AB3" s="179" t="str">
        <f t="shared" ref="AB3:AD3" si="10">IF(AB4=1,"Underlying",IF(AB5=1,"Emerging",""))</f>
        <v/>
      </c>
      <c r="AC3" s="179" t="str">
        <f t="shared" si="10"/>
        <v/>
      </c>
      <c r="AD3" s="179" t="str">
        <f t="shared" si="10"/>
        <v/>
      </c>
      <c r="AE3" s="179" t="str">
        <f>IF(AE4=1,"Underlying",IF(AE5=1,"Emerging",""))</f>
        <v/>
      </c>
      <c r="AF3" s="89" t="str">
        <f t="shared" ref="AF3:AG3" si="11">IF(AF4=1,"Underlying",IF(AF5=1,"Emerging",""))</f>
        <v/>
      </c>
      <c r="AG3" s="89" t="str">
        <f t="shared" si="11"/>
        <v/>
      </c>
      <c r="AH3" s="89"/>
      <c r="AI3" s="89"/>
      <c r="AJ3" s="89"/>
      <c r="AK3" s="89"/>
      <c r="AL3" s="89"/>
      <c r="AM3" s="93"/>
    </row>
    <row r="4" spans="1:39" ht="15.75" hidden="1" x14ac:dyDescent="0.2">
      <c r="A4" s="93"/>
      <c r="B4" s="95"/>
      <c r="C4" s="88"/>
      <c r="D4" s="172"/>
      <c r="E4" s="172"/>
      <c r="F4" s="89"/>
      <c r="G4" s="90"/>
      <c r="H4" s="90"/>
      <c r="I4" s="80" t="s">
        <v>412</v>
      </c>
      <c r="L4" s="91"/>
      <c r="M4" s="180">
        <f>IFERROR(INDEX('Data Dictionary'!$I$8:$I$37,MATCH(M7,'Data Dictionary'!$K$8:$K$37,0)),"")</f>
        <v>1</v>
      </c>
      <c r="N4" s="180">
        <f>IFERROR(INDEX('Data Dictionary'!$I$8:$I$37,MATCH(N7,'Data Dictionary'!$K$8:$K$37,0)),"")</f>
        <v>1</v>
      </c>
      <c r="O4" s="180">
        <f>IFERROR(INDEX('Data Dictionary'!$I$8:$I$37,MATCH(O7,'Data Dictionary'!$K$8:$K$37,0)),"")</f>
        <v>1</v>
      </c>
      <c r="P4" s="180">
        <f>IFERROR(INDEX('Data Dictionary'!$I$8:$I$37,MATCH(P7,'Data Dictionary'!$K$8:$K$37,0)),"")</f>
        <v>0</v>
      </c>
      <c r="Q4" s="180">
        <f>IFERROR(INDEX('Data Dictionary'!$I$8:$I$37,MATCH(Q7,'Data Dictionary'!$K$8:$K$37,0)),"")</f>
        <v>0</v>
      </c>
      <c r="R4" s="180">
        <f>IFERROR(INDEX('Data Dictionary'!$I$8:$I$37,MATCH(R7,'Data Dictionary'!$K$8:$K$37,0)),"")</f>
        <v>0</v>
      </c>
      <c r="S4" s="180">
        <f>IFERROR(INDEX('Data Dictionary'!$I$8:$I$37,MATCH(S7,'Data Dictionary'!$K$8:$K$37,0)),"")</f>
        <v>0</v>
      </c>
      <c r="T4" s="180">
        <f>IFERROR(INDEX('Data Dictionary'!$I$8:$I$37,MATCH(T7,'Data Dictionary'!$K$8:$K$37,0)),"")</f>
        <v>0</v>
      </c>
      <c r="U4" s="180" t="str">
        <f>IFERROR(INDEX('Data Dictionary'!$I$8:$I$37,MATCH(U7,'Data Dictionary'!$K$8:$K$37,0)),"")</f>
        <v/>
      </c>
      <c r="V4" s="180" t="str">
        <f>IFERROR(INDEX('Data Dictionary'!$I$8:$I$37,MATCH(V7,'Data Dictionary'!$K$8:$K$37,0)),"")</f>
        <v/>
      </c>
      <c r="W4" s="180" t="str">
        <f>IFERROR(INDEX('Data Dictionary'!$I$8:$I$37,MATCH(W7,'Data Dictionary'!$K$8:$K$37,0)),"")</f>
        <v/>
      </c>
      <c r="X4" s="180" t="str">
        <f>IFERROR(INDEX('Data Dictionary'!$I$8:$I$37,MATCH(X7,'Data Dictionary'!$K$8:$K$37,0)),"")</f>
        <v/>
      </c>
      <c r="Y4" s="180" t="str">
        <f>IFERROR(INDEX('Data Dictionary'!$I$8:$I$37,MATCH(Y7,'Data Dictionary'!$K$8:$K$37,0)),"")</f>
        <v/>
      </c>
      <c r="Z4" s="180" t="str">
        <f>IFERROR(INDEX('Data Dictionary'!$I$8:$I$37,MATCH(Z7,'Data Dictionary'!$K$8:$K$37,0)),"")</f>
        <v/>
      </c>
      <c r="AA4" s="202"/>
      <c r="AB4" s="92" t="str">
        <f>IFERROR(INDEX('Data Dictionary'!$I$8:$I$37,MATCH(AB7,'Data Dictionary'!$K$8:$K$37,0)),"")</f>
        <v/>
      </c>
      <c r="AC4" s="92"/>
      <c r="AD4" s="87"/>
      <c r="AE4" s="89"/>
      <c r="AF4" s="89"/>
      <c r="AG4" s="89"/>
      <c r="AH4" s="89"/>
      <c r="AI4" s="89"/>
      <c r="AJ4" s="89"/>
      <c r="AK4" s="89"/>
      <c r="AL4" s="89"/>
      <c r="AM4" s="93"/>
    </row>
    <row r="5" spans="1:39" hidden="1" x14ac:dyDescent="0.2">
      <c r="A5" s="93"/>
      <c r="B5" s="8"/>
      <c r="C5" s="88"/>
      <c r="D5" s="172"/>
      <c r="E5" s="172"/>
      <c r="F5" s="89"/>
      <c r="G5" s="90"/>
      <c r="H5" s="90"/>
      <c r="I5" s="80" t="s">
        <v>454</v>
      </c>
      <c r="L5" s="91"/>
      <c r="M5" s="181">
        <f>IFERROR(INDEX('Data Dictionary'!$J$8:$J$37,MATCH(M7,'Data Dictionary'!$K$8:$K$37,0)),"")</f>
        <v>0</v>
      </c>
      <c r="N5" s="181">
        <f>IFERROR(INDEX('Data Dictionary'!$J$8:$J$37,MATCH(N7,'Data Dictionary'!$K$8:$K$37,0)),"")</f>
        <v>0</v>
      </c>
      <c r="O5" s="181">
        <f>IFERROR(INDEX('Data Dictionary'!$J$8:$J$37,MATCH(O7,'Data Dictionary'!$K$8:$K$37,0)),"")</f>
        <v>0</v>
      </c>
      <c r="P5" s="181">
        <f>IFERROR(INDEX('Data Dictionary'!$J$8:$J$37,MATCH(P7,'Data Dictionary'!$K$8:$K$37,0)),"")</f>
        <v>1</v>
      </c>
      <c r="Q5" s="181">
        <f>IFERROR(INDEX('Data Dictionary'!$J$8:$J$37,MATCH(Q7,'Data Dictionary'!$K$8:$K$37,0)),"")</f>
        <v>1</v>
      </c>
      <c r="R5" s="181">
        <f>IFERROR(INDEX('Data Dictionary'!$J$8:$J$37,MATCH(R7,'Data Dictionary'!$K$8:$K$37,0)),"")</f>
        <v>1</v>
      </c>
      <c r="S5" s="181">
        <f>IFERROR(INDEX('Data Dictionary'!$J$8:$J$37,MATCH(S7,'Data Dictionary'!$K$8:$K$37,0)),"")</f>
        <v>1</v>
      </c>
      <c r="T5" s="181">
        <f>IFERROR(INDEX('Data Dictionary'!$J$8:$J$37,MATCH(T7,'Data Dictionary'!$K$8:$K$37,0)),"")</f>
        <v>1</v>
      </c>
      <c r="U5" s="181" t="str">
        <f>IFERROR(INDEX('Data Dictionary'!$J$8:$J$37,MATCH(U7,'Data Dictionary'!$K$8:$K$37,0)),"")</f>
        <v/>
      </c>
      <c r="V5" s="181" t="str">
        <f>IFERROR(INDEX('Data Dictionary'!$J$8:$J$37,MATCH(V7,'Data Dictionary'!$K$8:$K$37,0)),"")</f>
        <v/>
      </c>
      <c r="W5" s="181" t="str">
        <f>IFERROR(INDEX('Data Dictionary'!$J$8:$J$37,MATCH(W7,'Data Dictionary'!$K$8:$K$37,0)),"")</f>
        <v/>
      </c>
      <c r="X5" s="181" t="str">
        <f>IFERROR(INDEX('Data Dictionary'!$J$8:$J$37,MATCH(X7,'Data Dictionary'!$K$8:$K$37,0)),"")</f>
        <v/>
      </c>
      <c r="Y5" s="181" t="str">
        <f>IFERROR(INDEX('Data Dictionary'!$J$8:$J$37,MATCH(Y7,'Data Dictionary'!$K$8:$K$37,0)),"")</f>
        <v/>
      </c>
      <c r="Z5" s="181" t="str">
        <f>IFERROR(INDEX('Data Dictionary'!$J$8:$J$37,MATCH(Z7,'Data Dictionary'!$K$8:$K$37,0)),"")</f>
        <v/>
      </c>
      <c r="AA5" s="202"/>
      <c r="AB5" s="92" t="str">
        <f>IFERROR(INDEX('Data Dictionary'!$J$8:$J$37,MATCH(AB7,'Data Dictionary'!$K$8:$K$37,0)),"")</f>
        <v/>
      </c>
      <c r="AC5" s="92"/>
      <c r="AD5" s="87"/>
      <c r="AE5" s="89"/>
      <c r="AF5" s="89"/>
      <c r="AG5" s="89"/>
      <c r="AH5" s="89"/>
      <c r="AI5" s="89"/>
      <c r="AJ5" s="89"/>
      <c r="AK5" s="89"/>
      <c r="AL5" s="89"/>
      <c r="AM5" s="93"/>
    </row>
    <row r="6" spans="1:39" ht="38.25" x14ac:dyDescent="0.2">
      <c r="A6" s="197" t="s">
        <v>0</v>
      </c>
      <c r="B6" s="182" t="s">
        <v>1</v>
      </c>
      <c r="C6" s="183" t="s">
        <v>2</v>
      </c>
      <c r="D6" s="182" t="s">
        <v>427</v>
      </c>
      <c r="E6" s="183" t="s">
        <v>428</v>
      </c>
      <c r="F6" s="101" t="s">
        <v>3</v>
      </c>
      <c r="G6" s="184" t="s">
        <v>4</v>
      </c>
      <c r="H6" s="185" t="s">
        <v>5</v>
      </c>
      <c r="I6" s="186" t="s">
        <v>440</v>
      </c>
      <c r="J6" s="240" t="s">
        <v>603</v>
      </c>
      <c r="K6" s="240" t="s">
        <v>604</v>
      </c>
      <c r="L6" s="203"/>
      <c r="M6" s="246" t="str">
        <f>IFERROR(INDEX('Data Dictionary'!$E$8:$E$37,MATCH(M7,'Data Dictionary'!$K$8:$K$37,0)),IFERROR(CONCATENATE(INDEX('Data Dictionary'!$E$8:$E$37,MATCH(LEFT(M7, SEARCH("_raw",M7,1)-1),'Data Dictionary'!$L$8:$L$37,0))," (Raw)"),""))</f>
        <v>FCS</v>
      </c>
      <c r="N6" s="246" t="str">
        <f>IFERROR(INDEX('Data Dictionary'!$E$8:$E$37,MATCH(N7,'Data Dictionary'!$K$8:$K$37,0)),IFERROR(CONCATENATE(INDEX('Data Dictionary'!$E$8:$E$37,MATCH(LEFT(N7, SEARCH("_raw",N7,1)-1),'Data Dictionary'!$L$8:$L$37,0))," (Raw)"),""))</f>
        <v>FSI</v>
      </c>
      <c r="O6" s="246" t="str">
        <f>IFERROR(INDEX('Data Dictionary'!$E$8:$E$37,MATCH(O7,'Data Dictionary'!$K$8:$K$37,0)),IFERROR(CONCATENATE(INDEX('Data Dictionary'!$E$8:$E$37,MATCH(LEFT(O7, SEARCH("_raw",O7,1)-1),'Data Dictionary'!$L$8:$L$37,0))," (Raw)"),""))</f>
        <v>GIC Coups</v>
      </c>
      <c r="P6" s="246" t="str">
        <f>IFERROR(INDEX('Data Dictionary'!$E$8:$E$37,MATCH(P7,'Data Dictionary'!$K$8:$K$37,0)),IFERROR(CONCATENATE(INDEX('Data Dictionary'!$E$8:$E$37,MATCH(LEFT(P7, SEARCH("_raw",P7,1)-1),'Data Dictionary'!$L$8:$L$37,0))," (Raw)"),""))</f>
        <v>Political Fatalities</v>
      </c>
      <c r="Q6" s="246" t="str">
        <f>IFERROR(INDEX('Data Dictionary'!$E$8:$E$37,MATCH(Q7,'Data Dictionary'!$K$8:$K$37,0)),IFERROR(CONCATENATE(INDEX('Data Dictionary'!$E$8:$E$37,MATCH(LEFT(Q7, SEARCH("_raw",Q7,1)-1),'Data Dictionary'!$L$8:$L$37,0))," (Raw)"),""))</f>
        <v>IFES Elections &amp; GIC Coups</v>
      </c>
      <c r="R6" s="246" t="str">
        <f>IFERROR(INDEX('Data Dictionary'!$E$8:$E$37,MATCH(R7,'Data Dictionary'!$K$8:$K$37,0)),IFERROR(CONCATENATE(INDEX('Data Dictionary'!$E$8:$E$37,MATCH(LEFT(R7, SEARCH("_raw",R7,1)-1),'Data Dictionary'!$L$8:$L$37,0))," (Raw)"),""))</f>
        <v>ACAPS Risk List (Conflict)</v>
      </c>
      <c r="S6" s="246" t="str">
        <f>IFERROR(INDEX('Data Dictionary'!$E$8:$E$37,MATCH(S7,'Data Dictionary'!$K$8:$K$37,0)),IFERROR(CONCATENATE(INDEX('Data Dictionary'!$E$8:$E$37,MATCH(LEFT(S7, SEARCH("_raw",S7,1)-1),'Data Dictionary'!$L$8:$L$37,0))," (Raw)"),""))</f>
        <v>EIU Security</v>
      </c>
      <c r="T6" s="246" t="str">
        <f>IFERROR(INDEX('Data Dictionary'!$E$8:$E$37,MATCH(T7,'Data Dictionary'!$K$8:$K$37,0)),IFERROR(CONCATENATE(INDEX('Data Dictionary'!$E$8:$E$37,MATCH(LEFT(T7, SEARCH("_raw",T7,1)-1),'Data Dictionary'!$L$8:$L$37,0))," (Raw)"),""))</f>
        <v>ACLED Events</v>
      </c>
      <c r="U6" s="246" t="str">
        <f>IFERROR(INDEX('Data Dictionary'!$E$8:$E$37,MATCH(U7,'Data Dictionary'!$K$8:$K$37,0)),IFERROR(CONCATENATE(INDEX('Data Dictionary'!$E$8:$E$37,MATCH(LEFT(U7, SEARCH("_raw",U7,1)-1),'Data Dictionary'!$L$8:$L$37,0))," (Raw)"),""))</f>
        <v>FCS (Raw)</v>
      </c>
      <c r="V6" s="246" t="str">
        <f>IFERROR(INDEX('Data Dictionary'!$E$8:$E$37,MATCH(V7,'Data Dictionary'!$K$8:$K$37,0)),IFERROR(CONCATENATE(INDEX('Data Dictionary'!$E$8:$E$37,MATCH(LEFT(V7, SEARCH("_raw",V7,1)-1),'Data Dictionary'!$L$8:$L$37,0))," (Raw)"),""))</f>
        <v>FSI (Raw)</v>
      </c>
      <c r="W6" s="246" t="str">
        <f>IFERROR(INDEX('Data Dictionary'!$E$8:$E$37,MATCH(W7,'Data Dictionary'!$K$8:$K$37,0)),IFERROR(CONCATENATE(INDEX('Data Dictionary'!$E$8:$E$37,MATCH(LEFT(W7, SEARCH("_raw",W7,1)-1),'Data Dictionary'!$L$8:$L$37,0))," (Raw)"),""))</f>
        <v>GIC Coups (Raw)</v>
      </c>
      <c r="X6" s="246" t="str">
        <f>IFERROR(INDEX('Data Dictionary'!$E$8:$E$37,MATCH(X7,'Data Dictionary'!$K$8:$K$37,0)),IFERROR(CONCATENATE(INDEX('Data Dictionary'!$E$8:$E$37,MATCH(LEFT(X7, SEARCH("_raw",X7,1)-1),'Data Dictionary'!$L$8:$L$37,0))," (Raw)"),""))</f>
        <v>Political Fatalities (Raw)</v>
      </c>
      <c r="Y6" s="246" t="str">
        <f>IFERROR(INDEX('Data Dictionary'!$E$8:$E$37,MATCH(Y7,'Data Dictionary'!$K$8:$K$37,0)),IFERROR(CONCATENATE(INDEX('Data Dictionary'!$E$8:$E$37,MATCH(LEFT(Y7, SEARCH("_raw",Y7,1)-1),'Data Dictionary'!$L$8:$L$37,0))," (Raw)"),""))</f>
        <v>ACAPS Risk List (Conflict) (Raw)</v>
      </c>
      <c r="Z6" s="246" t="str">
        <f>IFERROR(INDEX('Data Dictionary'!$E$8:$E$37,MATCH(Z7,'Data Dictionary'!$K$8:$K$37,0)),IFERROR(CONCATENATE(INDEX('Data Dictionary'!$E$8:$E$37,MATCH(LEFT(Z7, SEARCH("_raw",Z7,1)-1),'Data Dictionary'!$L$8:$L$37,0))," (Raw)"),""))</f>
        <v>EIU Security (Raw)</v>
      </c>
      <c r="AA6" s="250"/>
      <c r="AB6" s="99" t="str">
        <f>IFERROR(INDEX('Data Dictionary'!$E$8:$E$37,MATCH(AB7,'Data Dictionary'!$K$8:$K$37,0)),IFERROR(CONCATENATE(INDEX('Data Dictionary'!$E$8:$E$37,MATCH(LEFT(AB7, SEARCH("_raw",AB7,1)-1),'Data Dictionary'!$L$8:$L$37,0))," (Raw)"),""))</f>
        <v/>
      </c>
      <c r="AC6" s="99" t="str">
        <f>IFERROR(INDEX('Data Dictionary'!$E$8:$E$37,MATCH(AC7,'Data Dictionary'!$K$8:$K$37,0)),IFERROR(CONCATENATE(INDEX('Data Dictionary'!$E$8:$E$37,MATCH(LEFT(AC7, SEARCH("_raw",AC7,1)-1),'Data Dictionary'!$L$8:$L$37,0))," (Raw)"),""))</f>
        <v/>
      </c>
      <c r="AD6" s="99"/>
      <c r="AE6" s="35"/>
      <c r="AF6" s="35"/>
      <c r="AG6" s="35"/>
      <c r="AH6" s="35"/>
      <c r="AI6" s="35"/>
    </row>
    <row r="7" spans="1:39" s="94" customFormat="1" ht="38.25" x14ac:dyDescent="0.2">
      <c r="A7" s="198"/>
      <c r="B7" s="188"/>
      <c r="C7" s="188"/>
      <c r="D7" s="218"/>
      <c r="E7" s="218"/>
      <c r="F7" s="102"/>
      <c r="G7" s="189"/>
      <c r="H7" s="189"/>
      <c r="I7" s="189"/>
      <c r="J7" s="243" t="s">
        <v>601</v>
      </c>
      <c r="K7" s="243" t="s">
        <v>602</v>
      </c>
      <c r="L7" s="244" t="s">
        <v>2</v>
      </c>
      <c r="M7" s="247" t="s">
        <v>502</v>
      </c>
      <c r="N7" s="247" t="s">
        <v>606</v>
      </c>
      <c r="O7" s="247" t="s">
        <v>794</v>
      </c>
      <c r="P7" s="247" t="s">
        <v>413</v>
      </c>
      <c r="Q7" s="247" t="s">
        <v>518</v>
      </c>
      <c r="R7" s="247" t="s">
        <v>607</v>
      </c>
      <c r="S7" s="247" t="s">
        <v>784</v>
      </c>
      <c r="T7" s="247" t="s">
        <v>608</v>
      </c>
      <c r="U7" s="247" t="s">
        <v>471</v>
      </c>
      <c r="V7" s="247" t="s">
        <v>609</v>
      </c>
      <c r="W7" s="247" t="s">
        <v>521</v>
      </c>
      <c r="X7" s="247" t="s">
        <v>524</v>
      </c>
      <c r="Y7" s="247" t="s">
        <v>755</v>
      </c>
      <c r="Z7" s="247" t="s">
        <v>785</v>
      </c>
      <c r="AA7" s="251" t="s">
        <v>610</v>
      </c>
      <c r="AB7" s="100"/>
      <c r="AC7" s="99"/>
      <c r="AD7" s="100"/>
      <c r="AE7" s="35"/>
    </row>
    <row r="8" spans="1:39" x14ac:dyDescent="0.2">
      <c r="A8" s="84">
        <v>1</v>
      </c>
      <c r="B8" s="84" t="str" cm="1">
        <f t="array" aca="1" ref="B8:B225" ca="1">INDEX(Lookup!A:A,MATCH(_xlfn.ANCHORARRAY(C8),Lookup!B:B))</f>
        <v>Aruba</v>
      </c>
      <c r="C8" s="84" t="str" cm="1">
        <f t="array" aca="1" ref="C8:C225" ca="1">OFFSET(L8,0,0,COUNTA(L7:L411)-1,1)</f>
        <v>ABW</v>
      </c>
      <c r="D8" s="84" t="str" cm="1">
        <f t="array" aca="1" ref="D8:D225" ca="1">INDEX(Lookup!C:C,MATCH(_xlfn.ANCHORARRAY(C8),Lookup!B:B))</f>
        <v>LCN           Latin America &amp; Caribbean</v>
      </c>
      <c r="E8" s="84" t="str" cm="1">
        <f t="array" aca="1" ref="E8:E225" ca="1">INDEX(Lookup!D:D,MATCH(_xlfn.ANCHORARRAY(C8),Lookup!B:B))</f>
        <v>NA</v>
      </c>
      <c r="F8" s="190" t="str">
        <f ca="1">IF(L8 &lt;&gt; C8, "Countries don't match", "")</f>
        <v/>
      </c>
      <c r="G8" s="80">
        <f>IF(Parameters!$D$21 = 1, MAX(H8, I8),
IF(Parameters!$D$22 = 1, AVERAGE(H8,I8),
IF(Parameters!$D$23 = 1, IF(ISERROR(H8), I8, IFERROR(GEOMEAN(H8, I8), 0)),
IF(Parameters!$D$24, IF(AND(H8=10,I8=10),10,0),
IF(Parameters!$D$25, IF(AND(H8&gt;=7,I8&gt;=7),10,0),
IF(Parameters!$D$26, IF(AND(H8&gt;=7,I8&gt;=7), 10, IF(OR(AND(H8&gt;=7,I8&gt;=5),AND(H8&gt;=5,I8&gt;=7)),6,0)),
IF(Parameters!$D$27, IF(AND(H8&gt;=10,I8&gt;=10), 10, IF(OR(AND(H8&gt;=10,I8&gt;=5),AND(H8&gt;=5,I8&gt;=10)),6,0)),"no method")))))))</f>
        <v>0</v>
      </c>
      <c r="H8" s="80" cm="1">
        <f t="array" ref="H8">IF(
    SUM(IF(
            ISNUMBER(
                IF(
                    $M$4:$AE$4,
                    (M8:AE8),
                    "")),
            1,
            0))
        =0,
    NA(),
    IF(
        Parameters!$D$15=1,
        IF(
            SUM(--(ISNUMBER(IF($M$4:$AE$4=1,(M8:AE8),""))))&gt;0,
            MAX(IF(
                ISNUMBER(M8:AE8),
                IF(
                    M$4:AE$4=1,
                    M8:AE8,
                    ""),
                "")),
            MAX(IF(
                ISNUMBER(M8:AE8),
                IF(
                    M$4:AE$4=2,
                    M8:AE8,
                    ""),
                ""))
        ),
        IF(
            Parameters!$D$16=1,
            IFERROR(
                AVERAGE(IF(
                    ISNUMBER(M8:AE8),
                    IF(
                        M$4:AE$4=1,
                        M8:AE8,
                        ""),
                    "")),
                AVERAGE(IF(
                    ISNUMBER(M8:AE8),
                    IF(
                        M$4:AE$4=2,
                        M8:AE8,
                        ""),
                    ""))
            ),
            IF(
                Parameters!$D$17=1,
                IFERROR(
                    IF(
                        OR(
                            IF(
                                ISNUMBER(M8:AE8),
                                IF(
                                    M$4:AE$4=1,
                                    M8:AE8,
                                    ""),
                                "")
                            =0),
                        0,
                        GEOMEAN(IF(
                            ISNUMBER(M8:AE8),
                            IF(
                                M$4:AE$4=1,
                                M8:AE8,
                                ""),
                            ""))
                    ),
                    IF(
                        OR(IF(
                            ISNUMBER(M8:AE8),
                            IF(
                                M$4:AE$4=2,
                                M8:AE8,
                                ""),
                            "")
                            =0),
                        0,
                        GEOMEAN(IF(
                            ISNUMBER(M8:AE8),
                            IF(
                                M$4:AE$4=2,
                                M8:AE8,
                                ""),
                            "")))
                )
            )
        )
    )
)</f>
        <v>0</v>
      </c>
      <c r="I8" s="191" cm="1">
        <f t="array" ref="I8">IF(
    SUM(IF(
            ISNUMBER(
                IF(
                    $M$5:$AE$5,
                    (M8:AE8),
                    "")),
            1,
            0))
        =0,
    NA(),
    IF(
        Parameters!$D$15=1,
        IF(
            SUM(--(ISNUMBER(IF($M$5:$AE$5=1,(M8:AE8),""))))&gt;0,
            MAX(IF(
                ISNUMBER(M8:AE8),
                IF(
                    M$5:AE$5=1,
                    M8:AE8,
                    ""),
                "")),
            MAX(IF(
                ISNUMBER(M8:AE8),
                IF(
                    M$5:AE$5=2,
                    M8:AE8,
                    ""),
                ""))
        ),
        IF(
            Parameters!$D$16=1,
            IFERROR(
                AVERAGE(IF(
                    ISNUMBER(M8:AE8),
                    IF(
                        M$5:AE$5=1,
                        M8:AE8,
                        ""),
                    "")),
                AVERAGE(IF(
                    ISNUMBER(M8:AE8),
                    IF(
                        M$5:AE$5=2,
                        M8:AE8,
                        ""),
                    ""))
            ),
            IF(
                Parameters!$D$17=1,
                IFERROR(
                    IF(
                        OR(
                            IF(
                                ISNUMBER(M8:AE8),
                                IF(
                                    M$5:AE$5=1,
                                    M8:AE8,
                                    ""),
                                "")
                            =0),
                        0,
                        GEOMEAN(IF(
                            ISNUMBER(M8:AE8),
                            IF(
                                M$5:AE$5=1,
                                M8:AE8,
                                ""),
                            ""))
                    ),
                    IF(
                        OR(IF(
                            ISNUMBER(M8:AE8),
                            IF(
                                M$5:AE$5=2,
                                M8:AE8,
                                ""),
                            "")
                            =0),
                        0,
                        GEOMEAN(IF(
                            ISNUMBER(M8:AE8),
                            IF(
                                M$5:AE$5=2,
                                M8:AE8,
                                ""),
                            "")))
                )
            )
        )
    )
)</f>
        <v>0</v>
      </c>
      <c r="J8" s="242" t="s">
        <v>409</v>
      </c>
      <c r="K8" s="242">
        <v>46281</v>
      </c>
      <c r="L8" s="91" t="s">
        <v>667</v>
      </c>
      <c r="M8" s="192">
        <v>0</v>
      </c>
      <c r="N8" s="192" t="s">
        <v>409</v>
      </c>
      <c r="O8" s="192">
        <v>0</v>
      </c>
      <c r="P8" s="192" t="s">
        <v>409</v>
      </c>
      <c r="Q8" s="192">
        <v>0</v>
      </c>
      <c r="R8" s="192" t="s">
        <v>409</v>
      </c>
      <c r="S8" s="192">
        <v>0</v>
      </c>
      <c r="T8" s="192" t="s">
        <v>409</v>
      </c>
      <c r="U8" s="192" t="s">
        <v>409</v>
      </c>
      <c r="V8" s="192" t="s">
        <v>409</v>
      </c>
      <c r="W8" s="192" t="s">
        <v>409</v>
      </c>
      <c r="X8" s="192" t="s">
        <v>409</v>
      </c>
      <c r="Y8" s="192" t="s">
        <v>409</v>
      </c>
      <c r="Z8" s="192">
        <v>0</v>
      </c>
      <c r="AA8" s="192" t="s">
        <v>409</v>
      </c>
      <c r="AB8" s="34"/>
      <c r="AC8" s="34"/>
      <c r="AD8" s="192"/>
      <c r="AE8" s="192"/>
      <c r="AF8" s="192"/>
      <c r="AG8" s="192"/>
      <c r="AH8" s="192"/>
      <c r="AI8" s="192"/>
    </row>
    <row r="9" spans="1:39" x14ac:dyDescent="0.2">
      <c r="A9" s="84">
        <v>2</v>
      </c>
      <c r="B9" s="84" t="str">
        <f ca="1"/>
        <v>Afghanistan</v>
      </c>
      <c r="C9" s="84" t="str">
        <f ca="1"/>
        <v>AFG</v>
      </c>
      <c r="D9" s="219" t="str">
        <f ca="1"/>
        <v>SAS           South Asia</v>
      </c>
      <c r="E9" s="219" t="str">
        <f ca="1"/>
        <v>IDA</v>
      </c>
      <c r="F9" s="190" t="str">
        <f t="shared" ref="F9:F72" ca="1" si="12">IF(L9 &lt;&gt; C9, "Countries don't match", "")</f>
        <v/>
      </c>
      <c r="G9" s="80">
        <f>IF(Parameters!$D$21 = 1, MAX(H9, I9),
IF(Parameters!$D$22 = 1, AVERAGE(H9,I9),
IF(Parameters!$D$23 = 1, IF(ISERROR(H9), I9, IFERROR(GEOMEAN(H9, I9), 0)),
IF(Parameters!$D$24, IF(AND(H9=10,I9=10),10,0),
IF(Parameters!$D$25, IF(AND(H9&gt;=7,I9&gt;=7),10,0),
IF(Parameters!$D$26, IF(AND(H9&gt;=7,I9&gt;=7), 10, IF(OR(AND(H9&gt;=7,I9&gt;=5),AND(H9&gt;=5,I9&gt;=7)),6,0)),
IF(Parameters!$D$27, IF(AND(H9&gt;=10,I9&gt;=10), 10, IF(OR(AND(H9&gt;=10,I9&gt;=5),AND(H9&gt;=5,I9&gt;=10)),6,0)),"no method")))))))</f>
        <v>9.5515303892422345</v>
      </c>
      <c r="H9" s="80" cm="1">
        <f t="array" ref="H9">IF(
    SUM(IF(
            ISNUMBER(
                IF(
                    $M$4:$AE$4,
                    (M9:AE9),
                    "")),
            1,
            0))
        =0,
    NA(),
    IF(
        Parameters!$D$15=1,
        IF(
            SUM(--(ISNUMBER(IF($M$4:$AE$4=1,(M9:AE9),""))))&gt;0,
            MAX(IF(
                ISNUMBER(M9:AE9),
                IF(
                    M$4:AE$4=1,
                    M9:AE9,
                    ""),
                "")),
            MAX(IF(
                ISNUMBER(M9:AE9),
                IF(
                    M$4:AE$4=2,
                    M9:AE9,
                    ""),
                ""))
        ),
        IF(
            Parameters!$D$16=1,
            IFERROR(
                AVERAGE(IF(
                    ISNUMBER(M9:AE9),
                    IF(
                        M$4:AE$4=1,
                        M9:AE9,
                        ""),
                    "")),
                AVERAGE(IF(
                    ISNUMBER(M9:AE9),
                    IF(
                        M$4:AE$4=2,
                        M9:AE9,
                        ""),
                    ""))
            ),
            IF(
                Parameters!$D$17=1,
                IFERROR(
                    IF(
                        OR(
                            IF(
                                ISNUMBER(M9:AE9),
                                IF(
                                    M$4:AE$4=1,
                                    M9:AE9,
                                    ""),
                                "")
                            =0),
                        0,
                        GEOMEAN(IF(
                            ISNUMBER(M9:AE9),
                            IF(
                                M$4:AE$4=1,
                                M9:AE9,
                                ""),
                            ""))
                    ),
                    IF(
                        OR(IF(
                            ISNUMBER(M9:AE9),
                            IF(
                                M$4:AE$4=2,
                                M9:AE9,
                                ""),
                            "")
                            =0),
                        0,
                        GEOMEAN(IF(
                            ISNUMBER(M9:AE9),
                            IF(
                                M$4:AE$4=2,
                                M9:AE9,
                                ""),
                            "")))
                )
            )
        )
    )
)</f>
        <v>9.12317327766179</v>
      </c>
      <c r="I9" s="191" cm="1">
        <f t="array" ref="I9">IF(
    SUM(IF(
            ISNUMBER(
                IF(
                    $M$5:$AE$5,
                    (M9:AE9),
                    "")),
            1,
            0))
        =0,
    NA(),
    IF(
        Parameters!$D$15=1,
        IF(
            SUM(--(ISNUMBER(IF($M$5:$AE$5=1,(M9:AE9),""))))&gt;0,
            MAX(IF(
                ISNUMBER(M9:AE9),
                IF(
                    M$5:AE$5=1,
                    M9:AE9,
                    ""),
                "")),
            MAX(IF(
                ISNUMBER(M9:AE9),
                IF(
                    M$5:AE$5=2,
                    M9:AE9,
                    ""),
                ""))
        ),
        IF(
            Parameters!$D$16=1,
            IFERROR(
                AVERAGE(IF(
                    ISNUMBER(M9:AE9),
                    IF(
                        M$5:AE$5=1,
                        M9:AE9,
                        ""),
                    "")),
                AVERAGE(IF(
                    ISNUMBER(M9:AE9),
                    IF(
                        M$5:AE$5=2,
                        M9:AE9,
                        ""),
                    ""))
            ),
            IF(
                Parameters!$D$17=1,
                IFERROR(
                    IF(
                        OR(
                            IF(
                                ISNUMBER(M9:AE9),
                                IF(
                                    M$5:AE$5=1,
                                    M9:AE9,
                                    ""),
                                "")
                            =0),
                        0,
                        GEOMEAN(IF(
                            ISNUMBER(M9:AE9),
                            IF(
                                M$5:AE$5=1,
                                M9:AE9,
                                ""),
                            ""))
                    ),
                    IF(
                        OR(IF(
                            ISNUMBER(M9:AE9),
                            IF(
                                M$5:AE$5=2,
                                M9:AE9,
                                ""),
                            "")
                            =0),
                        0,
                        GEOMEAN(IF(
                            ISNUMBER(M9:AE9),
                            IF(
                                M$5:AE$5=2,
                                M9:AE9,
                                ""),
                            "")))
                )
            )
        )
    )
)</f>
        <v>10</v>
      </c>
      <c r="J9" s="242">
        <v>45765</v>
      </c>
      <c r="K9" s="242">
        <v>46281</v>
      </c>
      <c r="L9" s="91" t="s">
        <v>7</v>
      </c>
      <c r="M9" s="192">
        <v>0</v>
      </c>
      <c r="N9" s="192">
        <v>9.12317327766179</v>
      </c>
      <c r="O9" s="192">
        <v>0</v>
      </c>
      <c r="P9" s="192">
        <v>7.9462550727728898</v>
      </c>
      <c r="Q9" s="192">
        <v>0</v>
      </c>
      <c r="R9" s="192" t="s">
        <v>409</v>
      </c>
      <c r="S9" s="192">
        <v>10</v>
      </c>
      <c r="T9" s="192">
        <v>10</v>
      </c>
      <c r="U9" s="192" t="s">
        <v>409</v>
      </c>
      <c r="V9" s="192">
        <v>103.9</v>
      </c>
      <c r="W9" s="192" t="s">
        <v>409</v>
      </c>
      <c r="X9" s="192">
        <v>0.79462550727728898</v>
      </c>
      <c r="Y9" s="192" t="s">
        <v>409</v>
      </c>
      <c r="Z9" s="192">
        <v>0.214285714285714</v>
      </c>
      <c r="AA9" s="192">
        <v>55.6313993174061</v>
      </c>
      <c r="AB9" s="34"/>
      <c r="AC9" s="34"/>
      <c r="AD9" s="192"/>
      <c r="AE9" s="192"/>
      <c r="AF9" s="192"/>
      <c r="AG9" s="192"/>
      <c r="AH9" s="192"/>
      <c r="AI9" s="192"/>
    </row>
    <row r="10" spans="1:39" x14ac:dyDescent="0.2">
      <c r="A10" s="84">
        <v>3</v>
      </c>
      <c r="B10" s="84" t="str">
        <f ca="1"/>
        <v>Angola</v>
      </c>
      <c r="C10" s="84" t="str">
        <f ca="1"/>
        <v>AGO</v>
      </c>
      <c r="D10" s="219" t="str">
        <f ca="1"/>
        <v>SSF           Sub-Saharan Africa</v>
      </c>
      <c r="E10" s="219" t="str">
        <f ca="1"/>
        <v>IBRD</v>
      </c>
      <c r="F10" s="190" t="str">
        <f t="shared" ca="1" si="12"/>
        <v/>
      </c>
      <c r="G10" s="80">
        <f>IF(Parameters!$D$21 = 1, MAX(H10, I10),
IF(Parameters!$D$22 = 1, AVERAGE(H10,I10),
IF(Parameters!$D$23 = 1, IF(ISERROR(H10), I10, IFERROR(GEOMEAN(H10, I10), 0)),
IF(Parameters!$D$24, IF(AND(H10=10,I10=10),10,0),
IF(Parameters!$D$25, IF(AND(H10&gt;=7,I10&gt;=7),10,0),
IF(Parameters!$D$26, IF(AND(H10&gt;=7,I10&gt;=7), 10, IF(OR(AND(H10&gt;=7,I10&gt;=5),AND(H10&gt;=5,I10&gt;=7)),6,0)),
IF(Parameters!$D$27, IF(AND(H10&gt;=10,I10&gt;=10), 10, IF(OR(AND(H10&gt;=10,I10&gt;=5),AND(H10&gt;=5,I10&gt;=10)),6,0)),"no method")))))))</f>
        <v>0</v>
      </c>
      <c r="H10" s="80" cm="1">
        <f t="array" ref="H10">IF(
    SUM(IF(
            ISNUMBER(
                IF(
                    $M$4:$AE$4,
                    (M10:AE10),
                    "")),
            1,
            0))
        =0,
    NA(),
    IF(
        Parameters!$D$15=1,
        IF(
            SUM(--(ISNUMBER(IF($M$4:$AE$4=1,(M10:AE10),""))))&gt;0,
            MAX(IF(
                ISNUMBER(M10:AE10),
                IF(
                    M$4:AE$4=1,
                    M10:AE10,
                    ""),
                "")),
            MAX(IF(
                ISNUMBER(M10:AE10),
                IF(
                    M$4:AE$4=2,
                    M10:AE10,
                    ""),
                ""))
        ),
        IF(
            Parameters!$D$16=1,
            IFERROR(
                AVERAGE(IF(
                    ISNUMBER(M10:AE10),
                    IF(
                        M$4:AE$4=1,
                        M10:AE10,
                        ""),
                    "")),
                AVERAGE(IF(
                    ISNUMBER(M10:AE10),
                    IF(
                        M$4:AE$4=2,
                        M10:AE10,
                        ""),
                    ""))
            ),
            IF(
                Parameters!$D$17=1,
                IFERROR(
                    IF(
                        OR(
                            IF(
                                ISNUMBER(M10:AE10),
                                IF(
                                    M$4:AE$4=1,
                                    M10:AE10,
                                    ""),
                                "")
                            =0),
                        0,
                        GEOMEAN(IF(
                            ISNUMBER(M10:AE10),
                            IF(
                                M$4:AE$4=1,
                                M10:AE10,
                                ""),
                            ""))
                    ),
                    IF(
                        OR(IF(
                            ISNUMBER(M10:AE10),
                            IF(
                                M$4:AE$4=2,
                                M10:AE10,
                                ""),
                            "")
                            =0),
                        0,
                        GEOMEAN(IF(
                            ISNUMBER(M10:AE10),
                            IF(
                                M$4:AE$4=2,
                                M10:AE10,
                                ""),
                            "")))
                )
            )
        )
    )
)</f>
        <v>5.3027139874738998</v>
      </c>
      <c r="I10" s="191" cm="1">
        <f t="array" ref="I10">IF(
    SUM(IF(
            ISNUMBER(
                IF(
                    $M$5:$AE$5,
                    (M10:AE10),
                    "")),
            1,
            0))
        =0,
    NA(),
    IF(
        Parameters!$D$15=1,
        IF(
            SUM(--(ISNUMBER(IF($M$5:$AE$5=1,(M10:AE10),""))))&gt;0,
            MAX(IF(
                ISNUMBER(M10:AE10),
                IF(
                    M$5:AE$5=1,
                    M10:AE10,
                    ""),
                "")),
            MAX(IF(
                ISNUMBER(M10:AE10),
                IF(
                    M$5:AE$5=2,
                    M10:AE10,
                    ""),
                ""))
        ),
        IF(
            Parameters!$D$16=1,
            IFERROR(
                AVERAGE(IF(
                    ISNUMBER(M10:AE10),
                    IF(
                        M$5:AE$5=1,
                        M10:AE10,
                        ""),
                    "")),
                AVERAGE(IF(
                    ISNUMBER(M10:AE10),
                    IF(
                        M$5:AE$5=2,
                        M10:AE10,
                        ""),
                    ""))
            ),
            IF(
                Parameters!$D$17=1,
                IFERROR(
                    IF(
                        OR(
                            IF(
                                ISNUMBER(M10:AE10),
                                IF(
                                    M$5:AE$5=1,
                                    M10:AE10,
                                    ""),
                                "")
                            =0),
                        0,
                        GEOMEAN(IF(
                            ISNUMBER(M10:AE10),
                            IF(
                                M$5:AE$5=1,
                                M10:AE10,
                                ""),
                            ""))
                    ),
                    IF(
                        OR(IF(
                            ISNUMBER(M10:AE10),
                            IF(
                                M$5:AE$5=2,
                                M10:AE10,
                                ""),
                            "")
                            =0),
                        0,
                        GEOMEAN(IF(
                            ISNUMBER(M10:AE10),
                            IF(
                                M$5:AE$5=2,
                                M10:AE10,
                                ""),
                            "")))
                )
            )
        )
    )
)</f>
        <v>0</v>
      </c>
      <c r="J10" s="242">
        <v>45765</v>
      </c>
      <c r="K10" s="242">
        <v>46281</v>
      </c>
      <c r="L10" s="91" t="s">
        <v>9</v>
      </c>
      <c r="M10" s="192">
        <v>0</v>
      </c>
      <c r="N10" s="192">
        <v>5.3027139874738998</v>
      </c>
      <c r="O10" s="192">
        <v>0</v>
      </c>
      <c r="P10" s="192">
        <v>0</v>
      </c>
      <c r="Q10" s="192">
        <v>0</v>
      </c>
      <c r="R10" s="192" t="s">
        <v>409</v>
      </c>
      <c r="S10" s="192">
        <v>0</v>
      </c>
      <c r="T10" s="192">
        <v>0</v>
      </c>
      <c r="U10" s="192" t="s">
        <v>409</v>
      </c>
      <c r="V10" s="192">
        <v>85.6</v>
      </c>
      <c r="W10" s="192" t="s">
        <v>409</v>
      </c>
      <c r="X10" s="192">
        <v>-1.1747711072712801</v>
      </c>
      <c r="Y10" s="192" t="s">
        <v>409</v>
      </c>
      <c r="Z10" s="192">
        <v>-0.107142857142857</v>
      </c>
      <c r="AA10" s="192">
        <v>-27.272727272727199</v>
      </c>
      <c r="AB10" s="34"/>
      <c r="AC10" s="34"/>
      <c r="AD10" s="192"/>
      <c r="AE10" s="192"/>
      <c r="AF10" s="192"/>
      <c r="AG10" s="192"/>
      <c r="AH10" s="192"/>
      <c r="AI10" s="192"/>
    </row>
    <row r="11" spans="1:39" x14ac:dyDescent="0.2">
      <c r="A11" s="84">
        <v>4</v>
      </c>
      <c r="B11" s="84" t="str">
        <f ca="1"/>
        <v>Albania</v>
      </c>
      <c r="C11" s="84" t="str">
        <f ca="1"/>
        <v>ALB</v>
      </c>
      <c r="D11" s="219" t="str">
        <f ca="1"/>
        <v>ECS           Europe &amp; Central Asia</v>
      </c>
      <c r="E11" s="219" t="str">
        <f ca="1"/>
        <v>IBRD</v>
      </c>
      <c r="F11" s="190" t="str">
        <f t="shared" ca="1" si="12"/>
        <v/>
      </c>
      <c r="G11" s="80">
        <f>IF(Parameters!$D$21 = 1, MAX(H11, I11),
IF(Parameters!$D$22 = 1, AVERAGE(H11,I11),
IF(Parameters!$D$23 = 1, IF(ISERROR(H11), I11, IFERROR(GEOMEAN(H11, I11), 0)),
IF(Parameters!$D$24, IF(AND(H11=10,I11=10),10,0),
IF(Parameters!$D$25, IF(AND(H11&gt;=7,I11&gt;=7),10,0),
IF(Parameters!$D$26, IF(AND(H11&gt;=7,I11&gt;=7), 10, IF(OR(AND(H11&gt;=7,I11&gt;=5),AND(H11&gt;=5,I11&gt;=7)),6,0)),
IF(Parameters!$D$27, IF(AND(H11&gt;=10,I11&gt;=10), 10, IF(OR(AND(H11&gt;=10,I11&gt;=5),AND(H11&gt;=5,I11&gt;=10)),6,0)),"no method")))))))</f>
        <v>0</v>
      </c>
      <c r="H11" s="80" cm="1">
        <f t="array" ref="H11">IF(
    SUM(IF(
            ISNUMBER(
                IF(
                    $M$4:$AE$4,
                    (M11:AE11),
                    "")),
            1,
            0))
        =0,
    NA(),
    IF(
        Parameters!$D$15=1,
        IF(
            SUM(--(ISNUMBER(IF($M$4:$AE$4=1,(M11:AE11),""))))&gt;0,
            MAX(IF(
                ISNUMBER(M11:AE11),
                IF(
                    M$4:AE$4=1,
                    M11:AE11,
                    ""),
                "")),
            MAX(IF(
                ISNUMBER(M11:AE11),
                IF(
                    M$4:AE$4=2,
                    M11:AE11,
                    ""),
                ""))
        ),
        IF(
            Parameters!$D$16=1,
            IFERROR(
                AVERAGE(IF(
                    ISNUMBER(M11:AE11),
                    IF(
                        M$4:AE$4=1,
                        M11:AE11,
                        ""),
                    "")),
                AVERAGE(IF(
                    ISNUMBER(M11:AE11),
                    IF(
                        M$4:AE$4=2,
                        M11:AE11,
                        ""),
                    ""))
            ),
            IF(
                Parameters!$D$17=1,
                IFERROR(
                    IF(
                        OR(
                            IF(
                                ISNUMBER(M11:AE11),
                                IF(
                                    M$4:AE$4=1,
                                    M11:AE11,
                                    ""),
                                "")
                            =0),
                        0,
                        GEOMEAN(IF(
                            ISNUMBER(M11:AE11),
                            IF(
                                M$4:AE$4=1,
                                M11:AE11,
                                ""),
                            ""))
                    ),
                    IF(
                        OR(IF(
                            ISNUMBER(M11:AE11),
                            IF(
                                M$4:AE$4=2,
                                M11:AE11,
                                ""),
                            "")
                            =0),
                        0,
                        GEOMEAN(IF(
                            ISNUMBER(M11:AE11),
                            IF(
                                M$4:AE$4=2,
                                M11:AE11,
                                ""),
                            "")))
                )
            )
        )
    )
)</f>
        <v>0</v>
      </c>
      <c r="I11" s="191" cm="1">
        <f t="array" ref="I11">IF(
    SUM(IF(
            ISNUMBER(
                IF(
                    $M$5:$AE$5,
                    (M11:AE11),
                    "")),
            1,
            0))
        =0,
    NA(),
    IF(
        Parameters!$D$15=1,
        IF(
            SUM(--(ISNUMBER(IF($M$5:$AE$5=1,(M11:AE11),""))))&gt;0,
            MAX(IF(
                ISNUMBER(M11:AE11),
                IF(
                    M$5:AE$5=1,
                    M11:AE11,
                    ""),
                "")),
            MAX(IF(
                ISNUMBER(M11:AE11),
                IF(
                    M$5:AE$5=2,
                    M11:AE11,
                    ""),
                ""))
        ),
        IF(
            Parameters!$D$16=1,
            IFERROR(
                AVERAGE(IF(
                    ISNUMBER(M11:AE11),
                    IF(
                        M$5:AE$5=1,
                        M11:AE11,
                        ""),
                    "")),
                AVERAGE(IF(
                    ISNUMBER(M11:AE11),
                    IF(
                        M$5:AE$5=2,
                        M11:AE11,
                        ""),
                    ""))
            ),
            IF(
                Parameters!$D$17=1,
                IFERROR(
                    IF(
                        OR(
                            IF(
                                ISNUMBER(M11:AE11),
                                IF(
                                    M$5:AE$5=1,
                                    M11:AE11,
                                    ""),
                                "")
                            =0),
                        0,
                        GEOMEAN(IF(
                            ISNUMBER(M11:AE11),
                            IF(
                                M$5:AE$5=1,
                                M11:AE11,
                                ""),
                            ""))
                    ),
                    IF(
                        OR(IF(
                            ISNUMBER(M11:AE11),
                            IF(
                                M$5:AE$5=2,
                                M11:AE11,
                                ""),
                            "")
                            =0),
                        0,
                        GEOMEAN(IF(
                            ISNUMBER(M11:AE11),
                            IF(
                                M$5:AE$5=2,
                                M11:AE11,
                                ""),
                            "")))
                )
            )
        )
    )
)</f>
        <v>0</v>
      </c>
      <c r="J11" s="242">
        <v>45765</v>
      </c>
      <c r="K11" s="242">
        <v>45765</v>
      </c>
      <c r="L11" s="91" t="s">
        <v>11</v>
      </c>
      <c r="M11" s="192">
        <v>0</v>
      </c>
      <c r="N11" s="192">
        <v>0</v>
      </c>
      <c r="O11" s="192">
        <v>0</v>
      </c>
      <c r="P11" s="192" t="s">
        <v>409</v>
      </c>
      <c r="Q11" s="192">
        <v>0</v>
      </c>
      <c r="R11" s="192" t="s">
        <v>409</v>
      </c>
      <c r="S11" s="192">
        <v>0</v>
      </c>
      <c r="T11" s="192" t="s">
        <v>409</v>
      </c>
      <c r="U11" s="192" t="s">
        <v>409</v>
      </c>
      <c r="V11" s="192">
        <v>55.9</v>
      </c>
      <c r="W11" s="192" t="s">
        <v>409</v>
      </c>
      <c r="X11" s="192" t="s">
        <v>409</v>
      </c>
      <c r="Y11" s="192" t="s">
        <v>409</v>
      </c>
      <c r="Z11" s="192">
        <v>0</v>
      </c>
      <c r="AA11" s="192" t="s">
        <v>409</v>
      </c>
      <c r="AB11" s="34"/>
      <c r="AC11" s="34"/>
      <c r="AD11" s="192"/>
      <c r="AE11" s="192"/>
      <c r="AF11" s="192"/>
      <c r="AG11" s="192"/>
      <c r="AH11" s="192"/>
      <c r="AI11" s="192"/>
    </row>
    <row r="12" spans="1:39" x14ac:dyDescent="0.2">
      <c r="A12" s="84">
        <v>5</v>
      </c>
      <c r="B12" s="84" t="str">
        <f ca="1"/>
        <v>Andorra</v>
      </c>
      <c r="C12" s="84" t="str">
        <f ca="1"/>
        <v>AND</v>
      </c>
      <c r="D12" s="219" t="str">
        <f ca="1"/>
        <v>ECS           Europe &amp; Central Asia</v>
      </c>
      <c r="E12" s="219" t="str">
        <f ca="1"/>
        <v>NA</v>
      </c>
      <c r="F12" s="190" t="str">
        <f t="shared" ca="1" si="12"/>
        <v/>
      </c>
      <c r="G12" s="80">
        <f>IF(Parameters!$D$21 = 1, MAX(H12, I12),
IF(Parameters!$D$22 = 1, AVERAGE(H12,I12),
IF(Parameters!$D$23 = 1, IF(ISERROR(H12), I12, IFERROR(GEOMEAN(H12, I12), 0)),
IF(Parameters!$D$24, IF(AND(H12=10,I12=10),10,0),
IF(Parameters!$D$25, IF(AND(H12&gt;=7,I12&gt;=7),10,0),
IF(Parameters!$D$26, IF(AND(H12&gt;=7,I12&gt;=7), 10, IF(OR(AND(H12&gt;=7,I12&gt;=5),AND(H12&gt;=5,I12&gt;=7)),6,0)),
IF(Parameters!$D$27, IF(AND(H12&gt;=10,I12&gt;=10), 10, IF(OR(AND(H12&gt;=10,I12&gt;=5),AND(H12&gt;=5,I12&gt;=10)),6,0)),"no method")))))))</f>
        <v>0</v>
      </c>
      <c r="H12" s="80" cm="1">
        <f t="array" ref="H12">IF(
    SUM(IF(
            ISNUMBER(
                IF(
                    $M$4:$AE$4,
                    (M12:AE12),
                    "")),
            1,
            0))
        =0,
    NA(),
    IF(
        Parameters!$D$15=1,
        IF(
            SUM(--(ISNUMBER(IF($M$4:$AE$4=1,(M12:AE12),""))))&gt;0,
            MAX(IF(
                ISNUMBER(M12:AE12),
                IF(
                    M$4:AE$4=1,
                    M12:AE12,
                    ""),
                "")),
            MAX(IF(
                ISNUMBER(M12:AE12),
                IF(
                    M$4:AE$4=2,
                    M12:AE12,
                    ""),
                ""))
        ),
        IF(
            Parameters!$D$16=1,
            IFERROR(
                AVERAGE(IF(
                    ISNUMBER(M12:AE12),
                    IF(
                        M$4:AE$4=1,
                        M12:AE12,
                        ""),
                    "")),
                AVERAGE(IF(
                    ISNUMBER(M12:AE12),
                    IF(
                        M$4:AE$4=2,
                        M12:AE12,
                        ""),
                    ""))
            ),
            IF(
                Parameters!$D$17=1,
                IFERROR(
                    IF(
                        OR(
                            IF(
                                ISNUMBER(M12:AE12),
                                IF(
                                    M$4:AE$4=1,
                                    M12:AE12,
                                    ""),
                                "")
                            =0),
                        0,
                        GEOMEAN(IF(
                            ISNUMBER(M12:AE12),
                            IF(
                                M$4:AE$4=1,
                                M12:AE12,
                                ""),
                            ""))
                    ),
                    IF(
                        OR(IF(
                            ISNUMBER(M12:AE12),
                            IF(
                                M$4:AE$4=2,
                                M12:AE12,
                                ""),
                            "")
                            =0),
                        0,
                        GEOMEAN(IF(
                            ISNUMBER(M12:AE12),
                            IF(
                                M$4:AE$4=2,
                                M12:AE12,
                                ""),
                            "")))
                )
            )
        )
    )
)</f>
        <v>0</v>
      </c>
      <c r="I12" s="191" cm="1">
        <f t="array" ref="I12">IF(
    SUM(IF(
            ISNUMBER(
                IF(
                    $M$5:$AE$5,
                    (M12:AE12),
                    "")),
            1,
            0))
        =0,
    NA(),
    IF(
        Parameters!$D$15=1,
        IF(
            SUM(--(ISNUMBER(IF($M$5:$AE$5=1,(M12:AE12),""))))&gt;0,
            MAX(IF(
                ISNUMBER(M12:AE12),
                IF(
                    M$5:AE$5=1,
                    M12:AE12,
                    ""),
                "")),
            MAX(IF(
                ISNUMBER(M12:AE12),
                IF(
                    M$5:AE$5=2,
                    M12:AE12,
                    ""),
                ""))
        ),
        IF(
            Parameters!$D$16=1,
            IFERROR(
                AVERAGE(IF(
                    ISNUMBER(M12:AE12),
                    IF(
                        M$5:AE$5=1,
                        M12:AE12,
                        ""),
                    "")),
                AVERAGE(IF(
                    ISNUMBER(M12:AE12),
                    IF(
                        M$5:AE$5=2,
                        M12:AE12,
                        ""),
                    ""))
            ),
            IF(
                Parameters!$D$17=1,
                IFERROR(
                    IF(
                        OR(
                            IF(
                                ISNUMBER(M12:AE12),
                                IF(
                                    M$5:AE$5=1,
                                    M12:AE12,
                                    ""),
                                "")
                            =0),
                        0,
                        GEOMEAN(IF(
                            ISNUMBER(M12:AE12),
                            IF(
                                M$5:AE$5=1,
                                M12:AE12,
                                ""),
                            ""))
                    ),
                    IF(
                        OR(IF(
                            ISNUMBER(M12:AE12),
                            IF(
                                M$5:AE$5=2,
                                M12:AE12,
                                ""),
                            "")
                            =0),
                        0,
                        GEOMEAN(IF(
                            ISNUMBER(M12:AE12),
                            IF(
                                M$5:AE$5=2,
                                M12:AE12,
                                ""),
                            "")))
                )
            )
        )
    )
)</f>
        <v>0</v>
      </c>
      <c r="J12" s="242" t="s">
        <v>409</v>
      </c>
      <c r="K12" s="242" t="s">
        <v>409</v>
      </c>
      <c r="L12" s="91" t="s">
        <v>668</v>
      </c>
      <c r="M12" s="192">
        <v>0</v>
      </c>
      <c r="N12" s="192" t="s">
        <v>409</v>
      </c>
      <c r="O12" s="192">
        <v>0</v>
      </c>
      <c r="P12" s="192" t="s">
        <v>409</v>
      </c>
      <c r="Q12" s="192">
        <v>0</v>
      </c>
      <c r="R12" s="192" t="s">
        <v>409</v>
      </c>
      <c r="S12" s="192" t="s">
        <v>409</v>
      </c>
      <c r="T12" s="192" t="s">
        <v>409</v>
      </c>
      <c r="U12" s="192" t="s">
        <v>409</v>
      </c>
      <c r="V12" s="192" t="s">
        <v>409</v>
      </c>
      <c r="W12" s="192" t="s">
        <v>409</v>
      </c>
      <c r="X12" s="192" t="s">
        <v>409</v>
      </c>
      <c r="Y12" s="192" t="s">
        <v>409</v>
      </c>
      <c r="Z12" s="192" t="s">
        <v>409</v>
      </c>
      <c r="AA12" s="192" t="s">
        <v>409</v>
      </c>
      <c r="AB12" s="34"/>
      <c r="AC12" s="34"/>
      <c r="AD12" s="192"/>
      <c r="AE12" s="192"/>
      <c r="AF12" s="192"/>
      <c r="AG12" s="192"/>
      <c r="AH12" s="192"/>
      <c r="AI12" s="192"/>
    </row>
    <row r="13" spans="1:39" x14ac:dyDescent="0.2">
      <c r="A13" s="84">
        <v>6</v>
      </c>
      <c r="B13" s="84" t="str">
        <f ca="1"/>
        <v>United Arab Emirates</v>
      </c>
      <c r="C13" s="84" t="str">
        <f ca="1"/>
        <v>ARE</v>
      </c>
      <c r="D13" s="219" t="str">
        <f ca="1"/>
        <v>MEA           Middle East &amp; North Africa</v>
      </c>
      <c r="E13" s="219" t="str">
        <f ca="1"/>
        <v>NA</v>
      </c>
      <c r="F13" s="190" t="str">
        <f t="shared" ca="1" si="12"/>
        <v/>
      </c>
      <c r="G13" s="80">
        <f>IF(Parameters!$D$21 = 1, MAX(H13, I13),
IF(Parameters!$D$22 = 1, AVERAGE(H13,I13),
IF(Parameters!$D$23 = 1, IF(ISERROR(H13), I13, IFERROR(GEOMEAN(H13, I13), 0)),
IF(Parameters!$D$24, IF(AND(H13=10,I13=10),10,0),
IF(Parameters!$D$25, IF(AND(H13&gt;=7,I13&gt;=7),10,0),
IF(Parameters!$D$26, IF(AND(H13&gt;=7,I13&gt;=7), 10, IF(OR(AND(H13&gt;=7,I13&gt;=5),AND(H13&gt;=5,I13&gt;=7)),6,0)),
IF(Parameters!$D$27, IF(AND(H13&gt;=10,I13&gt;=10), 10, IF(OR(AND(H13&gt;=10,I13&gt;=5),AND(H13&gt;=5,I13&gt;=10)),6,0)),"no method")))))))</f>
        <v>0</v>
      </c>
      <c r="H13" s="80" cm="1">
        <f t="array" ref="H13">IF(
    SUM(IF(
            ISNUMBER(
                IF(
                    $M$4:$AE$4,
                    (M13:AE13),
                    "")),
            1,
            0))
        =0,
    NA(),
    IF(
        Parameters!$D$15=1,
        IF(
            SUM(--(ISNUMBER(IF($M$4:$AE$4=1,(M13:AE13),""))))&gt;0,
            MAX(IF(
                ISNUMBER(M13:AE13),
                IF(
                    M$4:AE$4=1,
                    M13:AE13,
                    ""),
                "")),
            MAX(IF(
                ISNUMBER(M13:AE13),
                IF(
                    M$4:AE$4=2,
                    M13:AE13,
                    ""),
                ""))
        ),
        IF(
            Parameters!$D$16=1,
            IFERROR(
                AVERAGE(IF(
                    ISNUMBER(M13:AE13),
                    IF(
                        M$4:AE$4=1,
                        M13:AE13,
                        ""),
                    "")),
                AVERAGE(IF(
                    ISNUMBER(M13:AE13),
                    IF(
                        M$4:AE$4=2,
                        M13:AE13,
                        ""),
                    ""))
            ),
            IF(
                Parameters!$D$17=1,
                IFERROR(
                    IF(
                        OR(
                            IF(
                                ISNUMBER(M13:AE13),
                                IF(
                                    M$4:AE$4=1,
                                    M13:AE13,
                                    ""),
                                "")
                            =0),
                        0,
                        GEOMEAN(IF(
                            ISNUMBER(M13:AE13),
                            IF(
                                M$4:AE$4=1,
                                M13:AE13,
                                ""),
                            ""))
                    ),
                    IF(
                        OR(IF(
                            ISNUMBER(M13:AE13),
                            IF(
                                M$4:AE$4=2,
                                M13:AE13,
                                ""),
                            "")
                            =0),
                        0,
                        GEOMEAN(IF(
                            ISNUMBER(M13:AE13),
                            IF(
                                M$4:AE$4=2,
                                M13:AE13,
                                ""),
                            "")))
                )
            )
        )
    )
)</f>
        <v>0</v>
      </c>
      <c r="I13" s="191" cm="1">
        <f t="array" ref="I13">IF(
    SUM(IF(
            ISNUMBER(
                IF(
                    $M$5:$AE$5,
                    (M13:AE13),
                    "")),
            1,
            0))
        =0,
    NA(),
    IF(
        Parameters!$D$15=1,
        IF(
            SUM(--(ISNUMBER(IF($M$5:$AE$5=1,(M13:AE13),""))))&gt;0,
            MAX(IF(
                ISNUMBER(M13:AE13),
                IF(
                    M$5:AE$5=1,
                    M13:AE13,
                    ""),
                "")),
            MAX(IF(
                ISNUMBER(M13:AE13),
                IF(
                    M$5:AE$5=2,
                    M13:AE13,
                    ""),
                ""))
        ),
        IF(
            Parameters!$D$16=1,
            IFERROR(
                AVERAGE(IF(
                    ISNUMBER(M13:AE13),
                    IF(
                        M$5:AE$5=1,
                        M13:AE13,
                        ""),
                    "")),
                AVERAGE(IF(
                    ISNUMBER(M13:AE13),
                    IF(
                        M$5:AE$5=2,
                        M13:AE13,
                        ""),
                    ""))
            ),
            IF(
                Parameters!$D$17=1,
                IFERROR(
                    IF(
                        OR(
                            IF(
                                ISNUMBER(M13:AE13),
                                IF(
                                    M$5:AE$5=1,
                                    M13:AE13,
                                    ""),
                                "")
                            =0),
                        0,
                        GEOMEAN(IF(
                            ISNUMBER(M13:AE13),
                            IF(
                                M$5:AE$5=1,
                                M13:AE13,
                                ""),
                            ""))
                    ),
                    IF(
                        OR(IF(
                            ISNUMBER(M13:AE13),
                            IF(
                                M$5:AE$5=2,
                                M13:AE13,
                                ""),
                            "")
                            =0),
                        0,
                        GEOMEAN(IF(
                            ISNUMBER(M13:AE13),
                            IF(
                                M$5:AE$5=2,
                                M13:AE13,
                                ""),
                            "")))
                )
            )
        )
    )
)</f>
        <v>7</v>
      </c>
      <c r="J13" s="242">
        <v>45765</v>
      </c>
      <c r="K13" s="242">
        <v>46281</v>
      </c>
      <c r="L13" s="91" t="s">
        <v>13</v>
      </c>
      <c r="M13" s="192">
        <v>0</v>
      </c>
      <c r="N13" s="192">
        <v>0</v>
      </c>
      <c r="O13" s="192">
        <v>0</v>
      </c>
      <c r="P13" s="192" t="s">
        <v>409</v>
      </c>
      <c r="Q13" s="192">
        <v>0</v>
      </c>
      <c r="R13" s="192" t="s">
        <v>409</v>
      </c>
      <c r="S13" s="192">
        <v>7</v>
      </c>
      <c r="T13" s="192">
        <v>0</v>
      </c>
      <c r="U13" s="192" t="s">
        <v>409</v>
      </c>
      <c r="V13" s="192">
        <v>34.700000000000003</v>
      </c>
      <c r="W13" s="192" t="s">
        <v>409</v>
      </c>
      <c r="X13" s="192" t="s">
        <v>409</v>
      </c>
      <c r="Y13" s="192" t="s">
        <v>409</v>
      </c>
      <c r="Z13" s="192">
        <v>0.214285714285714</v>
      </c>
      <c r="AA13" s="192">
        <v>-100</v>
      </c>
      <c r="AB13" s="34"/>
      <c r="AC13" s="34"/>
      <c r="AD13" s="192"/>
      <c r="AE13" s="192"/>
      <c r="AF13" s="192"/>
      <c r="AG13" s="192"/>
      <c r="AH13" s="192"/>
      <c r="AI13" s="192"/>
    </row>
    <row r="14" spans="1:39" x14ac:dyDescent="0.2">
      <c r="A14" s="84">
        <v>7</v>
      </c>
      <c r="B14" s="84" t="str">
        <f ca="1"/>
        <v>Argentina</v>
      </c>
      <c r="C14" s="84" t="str">
        <f ca="1"/>
        <v>ARG</v>
      </c>
      <c r="D14" s="219" t="str">
        <f ca="1"/>
        <v>LCN           Latin America &amp; Caribbean</v>
      </c>
      <c r="E14" s="219" t="str">
        <f ca="1"/>
        <v>IBRD</v>
      </c>
      <c r="F14" s="190" t="str">
        <f t="shared" ca="1" si="12"/>
        <v/>
      </c>
      <c r="G14" s="80">
        <f>IF(Parameters!$D$21 = 1, MAX(H14, I14),
IF(Parameters!$D$22 = 1, AVERAGE(H14,I14),
IF(Parameters!$D$23 = 1, IF(ISERROR(H14), I14, IFERROR(GEOMEAN(H14, I14), 0)),
IF(Parameters!$D$24, IF(AND(H14=10,I14=10),10,0),
IF(Parameters!$D$25, IF(AND(H14&gt;=7,I14&gt;=7),10,0),
IF(Parameters!$D$26, IF(AND(H14&gt;=7,I14&gt;=7), 10, IF(OR(AND(H14&gt;=7,I14&gt;=5),AND(H14&gt;=5,I14&gt;=7)),6,0)),
IF(Parameters!$D$27, IF(AND(H14&gt;=10,I14&gt;=10), 10, IF(OR(AND(H14&gt;=10,I14&gt;=5),AND(H14&gt;=5,I14&gt;=10)),6,0)),"no method")))))))</f>
        <v>0</v>
      </c>
      <c r="H14" s="80" cm="1">
        <f t="array" ref="H14">IF(
    SUM(IF(
            ISNUMBER(
                IF(
                    $M$4:$AE$4,
                    (M14:AE14),
                    "")),
            1,
            0))
        =0,
    NA(),
    IF(
        Parameters!$D$15=1,
        IF(
            SUM(--(ISNUMBER(IF($M$4:$AE$4=1,(M14:AE14),""))))&gt;0,
            MAX(IF(
                ISNUMBER(M14:AE14),
                IF(
                    M$4:AE$4=1,
                    M14:AE14,
                    ""),
                "")),
            MAX(IF(
                ISNUMBER(M14:AE14),
                IF(
                    M$4:AE$4=2,
                    M14:AE14,
                    ""),
                ""))
        ),
        IF(
            Parameters!$D$16=1,
            IFERROR(
                AVERAGE(IF(
                    ISNUMBER(M14:AE14),
                    IF(
                        M$4:AE$4=1,
                        M14:AE14,
                        ""),
                    "")),
                AVERAGE(IF(
                    ISNUMBER(M14:AE14),
                    IF(
                        M$4:AE$4=2,
                        M14:AE14,
                        ""),
                    ""))
            ),
            IF(
                Parameters!$D$17=1,
                IFERROR(
                    IF(
                        OR(
                            IF(
                                ISNUMBER(M14:AE14),
                                IF(
                                    M$4:AE$4=1,
                                    M14:AE14,
                                    ""),
                                "")
                            =0),
                        0,
                        GEOMEAN(IF(
                            ISNUMBER(M14:AE14),
                            IF(
                                M$4:AE$4=1,
                                M14:AE14,
                                ""),
                            ""))
                    ),
                    IF(
                        OR(IF(
                            ISNUMBER(M14:AE14),
                            IF(
                                M$4:AE$4=2,
                                M14:AE14,
                                ""),
                            "")
                            =0),
                        0,
                        GEOMEAN(IF(
                            ISNUMBER(M14:AE14),
                            IF(
                                M$4:AE$4=2,
                                M14:AE14,
                                ""),
                            "")))
                )
            )
        )
    )
)</f>
        <v>0</v>
      </c>
      <c r="I14" s="191" cm="1">
        <f t="array" ref="I14">IF(
    SUM(IF(
            ISNUMBER(
                IF(
                    $M$5:$AE$5,
                    (M14:AE14),
                    "")),
            1,
            0))
        =0,
    NA(),
    IF(
        Parameters!$D$15=1,
        IF(
            SUM(--(ISNUMBER(IF($M$5:$AE$5=1,(M14:AE14),""))))&gt;0,
            MAX(IF(
                ISNUMBER(M14:AE14),
                IF(
                    M$5:AE$5=1,
                    M14:AE14,
                    ""),
                "")),
            MAX(IF(
                ISNUMBER(M14:AE14),
                IF(
                    M$5:AE$5=2,
                    M14:AE14,
                    ""),
                ""))
        ),
        IF(
            Parameters!$D$16=1,
            IFERROR(
                AVERAGE(IF(
                    ISNUMBER(M14:AE14),
                    IF(
                        M$5:AE$5=1,
                        M14:AE14,
                        ""),
                    "")),
                AVERAGE(IF(
                    ISNUMBER(M14:AE14),
                    IF(
                        M$5:AE$5=2,
                        M14:AE14,
                        ""),
                    ""))
            ),
            IF(
                Parameters!$D$17=1,
                IFERROR(
                    IF(
                        OR(
                            IF(
                                ISNUMBER(M14:AE14),
                                IF(
                                    M$5:AE$5=1,
                                    M14:AE14,
                                    ""),
                                "")
                            =0),
                        0,
                        GEOMEAN(IF(
                            ISNUMBER(M14:AE14),
                            IF(
                                M$5:AE$5=1,
                                M14:AE14,
                                ""),
                            ""))
                    ),
                    IF(
                        OR(IF(
                            ISNUMBER(M14:AE14),
                            IF(
                                M$5:AE$5=2,
                                M14:AE14,
                                ""),
                            "")
                            =0),
                        0,
                        GEOMEAN(IF(
                            ISNUMBER(M14:AE14),
                            IF(
                                M$5:AE$5=2,
                                M14:AE14,
                                ""),
                            "")))
                )
            )
        )
    )
)</f>
        <v>0</v>
      </c>
      <c r="J14" s="242">
        <v>45765</v>
      </c>
      <c r="K14" s="242">
        <v>45903</v>
      </c>
      <c r="L14" s="91" t="s">
        <v>15</v>
      </c>
      <c r="M14" s="192">
        <v>0</v>
      </c>
      <c r="N14" s="192">
        <v>0</v>
      </c>
      <c r="O14" s="192">
        <v>0</v>
      </c>
      <c r="P14" s="192" t="s">
        <v>409</v>
      </c>
      <c r="Q14" s="192">
        <v>0</v>
      </c>
      <c r="R14" s="192" t="s">
        <v>409</v>
      </c>
      <c r="S14" s="192">
        <v>0</v>
      </c>
      <c r="T14" s="192">
        <v>0</v>
      </c>
      <c r="U14" s="192" t="s">
        <v>409</v>
      </c>
      <c r="V14" s="192">
        <v>44.2</v>
      </c>
      <c r="W14" s="192" t="s">
        <v>409</v>
      </c>
      <c r="X14" s="192" t="s">
        <v>409</v>
      </c>
      <c r="Y14" s="192" t="s">
        <v>409</v>
      </c>
      <c r="Z14" s="192">
        <v>0</v>
      </c>
      <c r="AA14" s="192">
        <v>-100</v>
      </c>
      <c r="AB14" s="34"/>
      <c r="AC14" s="34"/>
      <c r="AD14" s="192"/>
      <c r="AE14" s="192"/>
      <c r="AF14" s="192"/>
      <c r="AG14" s="192"/>
      <c r="AH14" s="192"/>
      <c r="AI14" s="192"/>
    </row>
    <row r="15" spans="1:39" x14ac:dyDescent="0.2">
      <c r="A15" s="84">
        <v>8</v>
      </c>
      <c r="B15" s="84" t="str">
        <f ca="1"/>
        <v>Armenia</v>
      </c>
      <c r="C15" s="84" t="str">
        <f ca="1"/>
        <v>ARM</v>
      </c>
      <c r="D15" s="219" t="str">
        <f ca="1"/>
        <v>ECS           Europe &amp; Central Asia</v>
      </c>
      <c r="E15" s="219" t="str">
        <f ca="1"/>
        <v>IBRD</v>
      </c>
      <c r="F15" s="190" t="str">
        <f t="shared" ca="1" si="12"/>
        <v/>
      </c>
      <c r="G15" s="80">
        <f>IF(Parameters!$D$21 = 1, MAX(H15, I15),
IF(Parameters!$D$22 = 1, AVERAGE(H15,I15),
IF(Parameters!$D$23 = 1, IF(ISERROR(H15), I15, IFERROR(GEOMEAN(H15, I15), 0)),
IF(Parameters!$D$24, IF(AND(H15=10,I15=10),10,0),
IF(Parameters!$D$25, IF(AND(H15&gt;=7,I15&gt;=7),10,0),
IF(Parameters!$D$26, IF(AND(H15&gt;=7,I15&gt;=7), 10, IF(OR(AND(H15&gt;=7,I15&gt;=5),AND(H15&gt;=5,I15&gt;=7)),6,0)),
IF(Parameters!$D$27, IF(AND(H15&gt;=10,I15&gt;=10), 10, IF(OR(AND(H15&gt;=10,I15&gt;=5),AND(H15&gt;=5,I15&gt;=10)),6,0)),"no method")))))))</f>
        <v>0</v>
      </c>
      <c r="H15" s="80" cm="1">
        <f t="array" ref="H15">IF(
    SUM(IF(
            ISNUMBER(
                IF(
                    $M$4:$AE$4,
                    (M15:AE15),
                    "")),
            1,
            0))
        =0,
    NA(),
    IF(
        Parameters!$D$15=1,
        IF(
            SUM(--(ISNUMBER(IF($M$4:$AE$4=1,(M15:AE15),""))))&gt;0,
            MAX(IF(
                ISNUMBER(M15:AE15),
                IF(
                    M$4:AE$4=1,
                    M15:AE15,
                    ""),
                "")),
            MAX(IF(
                ISNUMBER(M15:AE15),
                IF(
                    M$4:AE$4=2,
                    M15:AE15,
                    ""),
                ""))
        ),
        IF(
            Parameters!$D$16=1,
            IFERROR(
                AVERAGE(IF(
                    ISNUMBER(M15:AE15),
                    IF(
                        M$4:AE$4=1,
                        M15:AE15,
                        ""),
                    "")),
                AVERAGE(IF(
                    ISNUMBER(M15:AE15),
                    IF(
                        M$4:AE$4=2,
                        M15:AE15,
                        ""),
                    ""))
            ),
            IF(
                Parameters!$D$17=1,
                IFERROR(
                    IF(
                        OR(
                            IF(
                                ISNUMBER(M15:AE15),
                                IF(
                                    M$4:AE$4=1,
                                    M15:AE15,
                                    ""),
                                "")
                            =0),
                        0,
                        GEOMEAN(IF(
                            ISNUMBER(M15:AE15),
                            IF(
                                M$4:AE$4=1,
                                M15:AE15,
                                ""),
                            ""))
                    ),
                    IF(
                        OR(IF(
                            ISNUMBER(M15:AE15),
                            IF(
                                M$4:AE$4=2,
                                M15:AE15,
                                ""),
                            "")
                            =0),
                        0,
                        GEOMEAN(IF(
                            ISNUMBER(M15:AE15),
                            IF(
                                M$4:AE$4=2,
                                M15:AE15,
                                ""),
                            "")))
                )
            )
        )
    )
)</f>
        <v>1.6492693110647101</v>
      </c>
      <c r="I15" s="191" cm="1">
        <f t="array" ref="I15">IF(
    SUM(IF(
            ISNUMBER(
                IF(
                    $M$5:$AE$5,
                    (M15:AE15),
                    "")),
            1,
            0))
        =0,
    NA(),
    IF(
        Parameters!$D$15=1,
        IF(
            SUM(--(ISNUMBER(IF($M$5:$AE$5=1,(M15:AE15),""))))&gt;0,
            MAX(IF(
                ISNUMBER(M15:AE15),
                IF(
                    M$5:AE$5=1,
                    M15:AE15,
                    ""),
                "")),
            MAX(IF(
                ISNUMBER(M15:AE15),
                IF(
                    M$5:AE$5=2,
                    M15:AE15,
                    ""),
                ""))
        ),
        IF(
            Parameters!$D$16=1,
            IFERROR(
                AVERAGE(IF(
                    ISNUMBER(M15:AE15),
                    IF(
                        M$5:AE$5=1,
                        M15:AE15,
                        ""),
                    "")),
                AVERAGE(IF(
                    ISNUMBER(M15:AE15),
                    IF(
                        M$5:AE$5=2,
                        M15:AE15,
                        ""),
                    ""))
            ),
            IF(
                Parameters!$D$17=1,
                IFERROR(
                    IF(
                        OR(
                            IF(
                                ISNUMBER(M15:AE15),
                                IF(
                                    M$5:AE$5=1,
                                    M15:AE15,
                                    ""),
                                "")
                            =0),
                        0,
                        GEOMEAN(IF(
                            ISNUMBER(M15:AE15),
                            IF(
                                M$5:AE$5=1,
                                M15:AE15,
                                ""),
                            ""))
                    ),
                    IF(
                        OR(IF(
                            ISNUMBER(M15:AE15),
                            IF(
                                M$5:AE$5=2,
                                M15:AE15,
                                ""),
                            "")
                            =0),
                        0,
                        GEOMEAN(IF(
                            ISNUMBER(M15:AE15),
                            IF(
                                M$5:AE$5=2,
                                M15:AE15,
                                ""),
                            "")))
                )
            )
        )
    )
)</f>
        <v>0</v>
      </c>
      <c r="J15" s="242">
        <v>45765</v>
      </c>
      <c r="K15" s="242">
        <v>45938</v>
      </c>
      <c r="L15" s="91" t="s">
        <v>17</v>
      </c>
      <c r="M15" s="192">
        <v>0</v>
      </c>
      <c r="N15" s="192">
        <v>1.6492693110647101</v>
      </c>
      <c r="O15" s="192">
        <v>0</v>
      </c>
      <c r="P15" s="192" t="s">
        <v>409</v>
      </c>
      <c r="Q15" s="192">
        <v>0</v>
      </c>
      <c r="R15" s="192" t="s">
        <v>409</v>
      </c>
      <c r="S15" s="192">
        <v>0</v>
      </c>
      <c r="T15" s="192">
        <v>0</v>
      </c>
      <c r="U15" s="192" t="s">
        <v>409</v>
      </c>
      <c r="V15" s="192">
        <v>68.099999999999994</v>
      </c>
      <c r="W15" s="192" t="s">
        <v>409</v>
      </c>
      <c r="X15" s="192" t="s">
        <v>409</v>
      </c>
      <c r="Y15" s="192" t="s">
        <v>409</v>
      </c>
      <c r="Z15" s="192">
        <v>0</v>
      </c>
      <c r="AA15" s="192">
        <v>-100</v>
      </c>
      <c r="AB15" s="34"/>
      <c r="AC15" s="34"/>
      <c r="AD15" s="192"/>
      <c r="AE15" s="192"/>
      <c r="AF15" s="192"/>
      <c r="AG15" s="192"/>
      <c r="AH15" s="192"/>
      <c r="AI15" s="192"/>
    </row>
    <row r="16" spans="1:39" x14ac:dyDescent="0.2">
      <c r="A16" s="84">
        <v>9</v>
      </c>
      <c r="B16" s="84" t="str">
        <f ca="1"/>
        <v>American Samoa</v>
      </c>
      <c r="C16" s="84" t="str">
        <f ca="1"/>
        <v>ASM</v>
      </c>
      <c r="D16" s="219" t="str">
        <f ca="1"/>
        <v>EAS           East Asia &amp; Pacific</v>
      </c>
      <c r="E16" s="219" t="str">
        <f ca="1"/>
        <v>NA</v>
      </c>
      <c r="F16" s="190" t="str">
        <f t="shared" ca="1" si="12"/>
        <v/>
      </c>
      <c r="G16" s="80">
        <f>IF(Parameters!$D$21 = 1, MAX(H16, I16),
IF(Parameters!$D$22 = 1, AVERAGE(H16,I16),
IF(Parameters!$D$23 = 1, IF(ISERROR(H16), I16, IFERROR(GEOMEAN(H16, I16), 0)),
IF(Parameters!$D$24, IF(AND(H16=10,I16=10),10,0),
IF(Parameters!$D$25, IF(AND(H16&gt;=7,I16&gt;=7),10,0),
IF(Parameters!$D$26, IF(AND(H16&gt;=7,I16&gt;=7), 10, IF(OR(AND(H16&gt;=7,I16&gt;=5),AND(H16&gt;=5,I16&gt;=7)),6,0)),
IF(Parameters!$D$27, IF(AND(H16&gt;=10,I16&gt;=10), 10, IF(OR(AND(H16&gt;=10,I16&gt;=5),AND(H16&gt;=5,I16&gt;=10)),6,0)),"no method")))))))</f>
        <v>0</v>
      </c>
      <c r="H16" s="80" cm="1">
        <f t="array" ref="H16">IF(
    SUM(IF(
            ISNUMBER(
                IF(
                    $M$4:$AE$4,
                    (M16:AE16),
                    "")),
            1,
            0))
        =0,
    NA(),
    IF(
        Parameters!$D$15=1,
        IF(
            SUM(--(ISNUMBER(IF($M$4:$AE$4=1,(M16:AE16),""))))&gt;0,
            MAX(IF(
                ISNUMBER(M16:AE16),
                IF(
                    M$4:AE$4=1,
                    M16:AE16,
                    ""),
                "")),
            MAX(IF(
                ISNUMBER(M16:AE16),
                IF(
                    M$4:AE$4=2,
                    M16:AE16,
                    ""),
                ""))
        ),
        IF(
            Parameters!$D$16=1,
            IFERROR(
                AVERAGE(IF(
                    ISNUMBER(M16:AE16),
                    IF(
                        M$4:AE$4=1,
                        M16:AE16,
                        ""),
                    "")),
                AVERAGE(IF(
                    ISNUMBER(M16:AE16),
                    IF(
                        M$4:AE$4=2,
                        M16:AE16,
                        ""),
                    ""))
            ),
            IF(
                Parameters!$D$17=1,
                IFERROR(
                    IF(
                        OR(
                            IF(
                                ISNUMBER(M16:AE16),
                                IF(
                                    M$4:AE$4=1,
                                    M16:AE16,
                                    ""),
                                "")
                            =0),
                        0,
                        GEOMEAN(IF(
                            ISNUMBER(M16:AE16),
                            IF(
                                M$4:AE$4=1,
                                M16:AE16,
                                ""),
                            ""))
                    ),
                    IF(
                        OR(IF(
                            ISNUMBER(M16:AE16),
                            IF(
                                M$4:AE$4=2,
                                M16:AE16,
                                ""),
                            "")
                            =0),
                        0,
                        GEOMEAN(IF(
                            ISNUMBER(M16:AE16),
                            IF(
                                M$4:AE$4=2,
                                M16:AE16,
                                ""),
                            "")))
                )
            )
        )
    )
)</f>
        <v>0</v>
      </c>
      <c r="I16" s="191" cm="1">
        <f t="array" ref="I16">IF(
    SUM(IF(
            ISNUMBER(
                IF(
                    $M$5:$AE$5,
                    (M16:AE16),
                    "")),
            1,
            0))
        =0,
    NA(),
    IF(
        Parameters!$D$15=1,
        IF(
            SUM(--(ISNUMBER(IF($M$5:$AE$5=1,(M16:AE16),""))))&gt;0,
            MAX(IF(
                ISNUMBER(M16:AE16),
                IF(
                    M$5:AE$5=1,
                    M16:AE16,
                    ""),
                "")),
            MAX(IF(
                ISNUMBER(M16:AE16),
                IF(
                    M$5:AE$5=2,
                    M16:AE16,
                    ""),
                ""))
        ),
        IF(
            Parameters!$D$16=1,
            IFERROR(
                AVERAGE(IF(
                    ISNUMBER(M16:AE16),
                    IF(
                        M$5:AE$5=1,
                        M16:AE16,
                        ""),
                    "")),
                AVERAGE(IF(
                    ISNUMBER(M16:AE16),
                    IF(
                        M$5:AE$5=2,
                        M16:AE16,
                        ""),
                    ""))
            ),
            IF(
                Parameters!$D$17=1,
                IFERROR(
                    IF(
                        OR(
                            IF(
                                ISNUMBER(M16:AE16),
                                IF(
                                    M$5:AE$5=1,
                                    M16:AE16,
                                    ""),
                                "")
                            =0),
                        0,
                        GEOMEAN(IF(
                            ISNUMBER(M16:AE16),
                            IF(
                                M$5:AE$5=1,
                                M16:AE16,
                                ""),
                            ""))
                    ),
                    IF(
                        OR(IF(
                            ISNUMBER(M16:AE16),
                            IF(
                                M$5:AE$5=2,
                                M16:AE16,
                                ""),
                            "")
                            =0),
                        0,
                        GEOMEAN(IF(
                            ISNUMBER(M16:AE16),
                            IF(
                                M$5:AE$5=2,
                                M16:AE16,
                                ""),
                            "")))
                )
            )
        )
    )
)</f>
        <v>0</v>
      </c>
      <c r="J16" s="242" t="s">
        <v>409</v>
      </c>
      <c r="K16" s="242" t="s">
        <v>409</v>
      </c>
      <c r="L16" s="239" t="s">
        <v>669</v>
      </c>
      <c r="M16" s="193">
        <v>0</v>
      </c>
      <c r="N16" s="193" t="s">
        <v>409</v>
      </c>
      <c r="O16" s="193">
        <v>0</v>
      </c>
      <c r="P16" s="193" t="s">
        <v>409</v>
      </c>
      <c r="Q16" s="193">
        <v>0</v>
      </c>
      <c r="R16" s="193" t="s">
        <v>409</v>
      </c>
      <c r="S16" s="192" t="s">
        <v>409</v>
      </c>
      <c r="T16" s="192" t="s">
        <v>409</v>
      </c>
      <c r="U16" s="192" t="s">
        <v>409</v>
      </c>
      <c r="V16" s="192" t="s">
        <v>409</v>
      </c>
      <c r="W16" s="192" t="s">
        <v>409</v>
      </c>
      <c r="X16" s="192" t="s">
        <v>409</v>
      </c>
      <c r="Y16" s="192" t="s">
        <v>409</v>
      </c>
      <c r="Z16" s="192" t="s">
        <v>409</v>
      </c>
      <c r="AA16" s="192" t="s">
        <v>409</v>
      </c>
      <c r="AB16" s="34"/>
      <c r="AC16" s="34"/>
      <c r="AD16" s="192"/>
      <c r="AE16" s="192"/>
      <c r="AF16" s="192"/>
      <c r="AG16" s="192"/>
      <c r="AH16" s="192"/>
      <c r="AI16" s="192"/>
    </row>
    <row r="17" spans="1:35" x14ac:dyDescent="0.2">
      <c r="A17" s="84">
        <v>10</v>
      </c>
      <c r="B17" s="84" t="str">
        <f ca="1"/>
        <v>Antigua and Barbuda</v>
      </c>
      <c r="C17" s="84" t="str">
        <f ca="1"/>
        <v>ATG</v>
      </c>
      <c r="D17" s="219" t="str">
        <f ca="1"/>
        <v>LCN           Latin America &amp; Caribbean</v>
      </c>
      <c r="E17" s="219" t="str">
        <f ca="1"/>
        <v>IBRD</v>
      </c>
      <c r="F17" s="190" t="str">
        <f t="shared" ca="1" si="12"/>
        <v/>
      </c>
      <c r="G17" s="80">
        <f>IF(Parameters!$D$21 = 1, MAX(H17, I17),
IF(Parameters!$D$22 = 1, AVERAGE(H17,I17),
IF(Parameters!$D$23 = 1, IF(ISERROR(H17), I17, IFERROR(GEOMEAN(H17, I17), 0)),
IF(Parameters!$D$24, IF(AND(H17=10,I17=10),10,0),
IF(Parameters!$D$25, IF(AND(H17&gt;=7,I17&gt;=7),10,0),
IF(Parameters!$D$26, IF(AND(H17&gt;=7,I17&gt;=7), 10, IF(OR(AND(H17&gt;=7,I17&gt;=5),AND(H17&gt;=5,I17&gt;=7)),6,0)),
IF(Parameters!$D$27, IF(AND(H17&gt;=10,I17&gt;=10), 10, IF(OR(AND(H17&gt;=10,I17&gt;=5),AND(H17&gt;=5,I17&gt;=10)),6,0)),"no method")))))))</f>
        <v>0</v>
      </c>
      <c r="H17" s="80" cm="1">
        <f t="array" ref="H17">IF(
    SUM(IF(
            ISNUMBER(
                IF(
                    $M$4:$AE$4,
                    (M17:AE17),
                    "")),
            1,
            0))
        =0,
    NA(),
    IF(
        Parameters!$D$15=1,
        IF(
            SUM(--(ISNUMBER(IF($M$4:$AE$4=1,(M17:AE17),""))))&gt;0,
            MAX(IF(
                ISNUMBER(M17:AE17),
                IF(
                    M$4:AE$4=1,
                    M17:AE17,
                    ""),
                "")),
            MAX(IF(
                ISNUMBER(M17:AE17),
                IF(
                    M$4:AE$4=2,
                    M17:AE17,
                    ""),
                ""))
        ),
        IF(
            Parameters!$D$16=1,
            IFERROR(
                AVERAGE(IF(
                    ISNUMBER(M17:AE17),
                    IF(
                        M$4:AE$4=1,
                        M17:AE17,
                        ""),
                    "")),
                AVERAGE(IF(
                    ISNUMBER(M17:AE17),
                    IF(
                        M$4:AE$4=2,
                        M17:AE17,
                        ""),
                    ""))
            ),
            IF(
                Parameters!$D$17=1,
                IFERROR(
                    IF(
                        OR(
                            IF(
                                ISNUMBER(M17:AE17),
                                IF(
                                    M$4:AE$4=1,
                                    M17:AE17,
                                    ""),
                                "")
                            =0),
                        0,
                        GEOMEAN(IF(
                            ISNUMBER(M17:AE17),
                            IF(
                                M$4:AE$4=1,
                                M17:AE17,
                                ""),
                            ""))
                    ),
                    IF(
                        OR(IF(
                            ISNUMBER(M17:AE17),
                            IF(
                                M$4:AE$4=2,
                                M17:AE17,
                                ""),
                            "")
                            =0),
                        0,
                        GEOMEAN(IF(
                            ISNUMBER(M17:AE17),
                            IF(
                                M$4:AE$4=2,
                                M17:AE17,
                                ""),
                            "")))
                )
            )
        )
    )
)</f>
        <v>0</v>
      </c>
      <c r="I17" s="191" cm="1">
        <f t="array" ref="I17">IF(
    SUM(IF(
            ISNUMBER(
                IF(
                    $M$5:$AE$5,
                    (M17:AE17),
                    "")),
            1,
            0))
        =0,
    NA(),
    IF(
        Parameters!$D$15=1,
        IF(
            SUM(--(ISNUMBER(IF($M$5:$AE$5=1,(M17:AE17),""))))&gt;0,
            MAX(IF(
                ISNUMBER(M17:AE17),
                IF(
                    M$5:AE$5=1,
                    M17:AE17,
                    ""),
                "")),
            MAX(IF(
                ISNUMBER(M17:AE17),
                IF(
                    M$5:AE$5=2,
                    M17:AE17,
                    ""),
                ""))
        ),
        IF(
            Parameters!$D$16=1,
            IFERROR(
                AVERAGE(IF(
                    ISNUMBER(M17:AE17),
                    IF(
                        M$5:AE$5=1,
                        M17:AE17,
                        ""),
                    "")),
                AVERAGE(IF(
                    ISNUMBER(M17:AE17),
                    IF(
                        M$5:AE$5=2,
                        M17:AE17,
                        ""),
                    ""))
            ),
            IF(
                Parameters!$D$17=1,
                IFERROR(
                    IF(
                        OR(
                            IF(
                                ISNUMBER(M17:AE17),
                                IF(
                                    M$5:AE$5=1,
                                    M17:AE17,
                                    ""),
                                "")
                            =0),
                        0,
                        GEOMEAN(IF(
                            ISNUMBER(M17:AE17),
                            IF(
                                M$5:AE$5=1,
                                M17:AE17,
                                ""),
                            ""))
                    ),
                    IF(
                        OR(IF(
                            ISNUMBER(M17:AE17),
                            IF(
                                M$5:AE$5=2,
                                M17:AE17,
                                ""),
                            "")
                            =0),
                        0,
                        GEOMEAN(IF(
                            ISNUMBER(M17:AE17),
                            IF(
                                M$5:AE$5=2,
                                M17:AE17,
                                ""),
                            "")))
                )
            )
        )
    )
)</f>
        <v>0</v>
      </c>
      <c r="J17" s="242">
        <v>45765</v>
      </c>
      <c r="K17" s="242">
        <v>44620</v>
      </c>
      <c r="L17" s="91" t="s">
        <v>19</v>
      </c>
      <c r="M17" s="192">
        <v>0</v>
      </c>
      <c r="N17" s="192">
        <v>0</v>
      </c>
      <c r="O17" s="192">
        <v>0</v>
      </c>
      <c r="P17" s="192" t="s">
        <v>409</v>
      </c>
      <c r="Q17" s="192">
        <v>0</v>
      </c>
      <c r="R17" s="192" t="s">
        <v>409</v>
      </c>
      <c r="S17" s="192" t="s">
        <v>409</v>
      </c>
      <c r="T17" s="192" t="s">
        <v>409</v>
      </c>
      <c r="U17" s="192" t="s">
        <v>409</v>
      </c>
      <c r="V17" s="192">
        <v>51.9</v>
      </c>
      <c r="W17" s="192" t="s">
        <v>409</v>
      </c>
      <c r="X17" s="192" t="s">
        <v>409</v>
      </c>
      <c r="Y17" s="192" t="s">
        <v>409</v>
      </c>
      <c r="Z17" s="192" t="s">
        <v>409</v>
      </c>
      <c r="AA17" s="192" t="s">
        <v>409</v>
      </c>
      <c r="AB17" s="34"/>
      <c r="AC17" s="34"/>
      <c r="AD17" s="192"/>
      <c r="AE17" s="192"/>
      <c r="AF17" s="192"/>
      <c r="AG17" s="192"/>
      <c r="AH17" s="192"/>
      <c r="AI17" s="192"/>
    </row>
    <row r="18" spans="1:35" x14ac:dyDescent="0.2">
      <c r="A18" s="84">
        <v>11</v>
      </c>
      <c r="B18" s="84" t="str">
        <f ca="1"/>
        <v>Australia</v>
      </c>
      <c r="C18" s="84" t="str">
        <f ca="1"/>
        <v>AUS</v>
      </c>
      <c r="D18" s="219" t="str">
        <f ca="1"/>
        <v>EAS           East Asia &amp; Pacific</v>
      </c>
      <c r="E18" s="219" t="str">
        <f ca="1"/>
        <v>NA</v>
      </c>
      <c r="F18" s="190" t="str">
        <f t="shared" ca="1" si="12"/>
        <v/>
      </c>
      <c r="G18" s="80">
        <f>IF(Parameters!$D$21 = 1, MAX(H18, I18),
IF(Parameters!$D$22 = 1, AVERAGE(H18,I18),
IF(Parameters!$D$23 = 1, IF(ISERROR(H18), I18, IFERROR(GEOMEAN(H18, I18), 0)),
IF(Parameters!$D$24, IF(AND(H18=10,I18=10),10,0),
IF(Parameters!$D$25, IF(AND(H18&gt;=7,I18&gt;=7),10,0),
IF(Parameters!$D$26, IF(AND(H18&gt;=7,I18&gt;=7), 10, IF(OR(AND(H18&gt;=7,I18&gt;=5),AND(H18&gt;=5,I18&gt;=7)),6,0)),
IF(Parameters!$D$27, IF(AND(H18&gt;=10,I18&gt;=10), 10, IF(OR(AND(H18&gt;=10,I18&gt;=5),AND(H18&gt;=5,I18&gt;=10)),6,0)),"no method")))))))</f>
        <v>0</v>
      </c>
      <c r="H18" s="80" cm="1">
        <f t="array" ref="H18">IF(
    SUM(IF(
            ISNUMBER(
                IF(
                    $M$4:$AE$4,
                    (M18:AE18),
                    "")),
            1,
            0))
        =0,
    NA(),
    IF(
        Parameters!$D$15=1,
        IF(
            SUM(--(ISNUMBER(IF($M$4:$AE$4=1,(M18:AE18),""))))&gt;0,
            MAX(IF(
                ISNUMBER(M18:AE18),
                IF(
                    M$4:AE$4=1,
                    M18:AE18,
                    ""),
                "")),
            MAX(IF(
                ISNUMBER(M18:AE18),
                IF(
                    M$4:AE$4=2,
                    M18:AE18,
                    ""),
                ""))
        ),
        IF(
            Parameters!$D$16=1,
            IFERROR(
                AVERAGE(IF(
                    ISNUMBER(M18:AE18),
                    IF(
                        M$4:AE$4=1,
                        M18:AE18,
                        ""),
                    "")),
                AVERAGE(IF(
                    ISNUMBER(M18:AE18),
                    IF(
                        M$4:AE$4=2,
                        M18:AE18,
                        ""),
                    ""))
            ),
            IF(
                Parameters!$D$17=1,
                IFERROR(
                    IF(
                        OR(
                            IF(
                                ISNUMBER(M18:AE18),
                                IF(
                                    M$4:AE$4=1,
                                    M18:AE18,
                                    ""),
                                "")
                            =0),
                        0,
                        GEOMEAN(IF(
                            ISNUMBER(M18:AE18),
                            IF(
                                M$4:AE$4=1,
                                M18:AE18,
                                ""),
                            ""))
                    ),
                    IF(
                        OR(IF(
                            ISNUMBER(M18:AE18),
                            IF(
                                M$4:AE$4=2,
                                M18:AE18,
                                ""),
                            "")
                            =0),
                        0,
                        GEOMEAN(IF(
                            ISNUMBER(M18:AE18),
                            IF(
                                M$4:AE$4=2,
                                M18:AE18,
                                ""),
                            "")))
                )
            )
        )
    )
)</f>
        <v>0</v>
      </c>
      <c r="I18" s="191" cm="1">
        <f t="array" ref="I18">IF(
    SUM(IF(
            ISNUMBER(
                IF(
                    $M$5:$AE$5,
                    (M18:AE18),
                    "")),
            1,
            0))
        =0,
    NA(),
    IF(
        Parameters!$D$15=1,
        IF(
            SUM(--(ISNUMBER(IF($M$5:$AE$5=1,(M18:AE18),""))))&gt;0,
            MAX(IF(
                ISNUMBER(M18:AE18),
                IF(
                    M$5:AE$5=1,
                    M18:AE18,
                    ""),
                "")),
            MAX(IF(
                ISNUMBER(M18:AE18),
                IF(
                    M$5:AE$5=2,
                    M18:AE18,
                    ""),
                ""))
        ),
        IF(
            Parameters!$D$16=1,
            IFERROR(
                AVERAGE(IF(
                    ISNUMBER(M18:AE18),
                    IF(
                        M$5:AE$5=1,
                        M18:AE18,
                        ""),
                    "")),
                AVERAGE(IF(
                    ISNUMBER(M18:AE18),
                    IF(
                        M$5:AE$5=2,
                        M18:AE18,
                        ""),
                    ""))
            ),
            IF(
                Parameters!$D$17=1,
                IFERROR(
                    IF(
                        OR(
                            IF(
                                ISNUMBER(M18:AE18),
                                IF(
                                    M$5:AE$5=1,
                                    M18:AE18,
                                    ""),
                                "")
                            =0),
                        0,
                        GEOMEAN(IF(
                            ISNUMBER(M18:AE18),
                            IF(
                                M$5:AE$5=1,
                                M18:AE18,
                                ""),
                            ""))
                    ),
                    IF(
                        OR(IF(
                            ISNUMBER(M18:AE18),
                            IF(
                                M$5:AE$5=2,
                                M18:AE18,
                                ""),
                            "")
                            =0),
                        0,
                        GEOMEAN(IF(
                            ISNUMBER(M18:AE18),
                            IF(
                                M$5:AE$5=2,
                                M18:AE18,
                                ""),
                            "")))
                )
            )
        )
    )
)</f>
        <v>3.5714285714285601</v>
      </c>
      <c r="J18" s="242">
        <v>45765</v>
      </c>
      <c r="K18" s="242">
        <v>46281</v>
      </c>
      <c r="L18" s="91" t="s">
        <v>21</v>
      </c>
      <c r="M18" s="192">
        <v>0</v>
      </c>
      <c r="N18" s="192">
        <v>0</v>
      </c>
      <c r="O18" s="192">
        <v>0</v>
      </c>
      <c r="P18" s="192" t="s">
        <v>409</v>
      </c>
      <c r="Q18" s="192">
        <v>0</v>
      </c>
      <c r="R18" s="192" t="s">
        <v>409</v>
      </c>
      <c r="S18" s="192">
        <v>3.5714285714285601</v>
      </c>
      <c r="T18" s="192">
        <v>0</v>
      </c>
      <c r="U18" s="192" t="s">
        <v>409</v>
      </c>
      <c r="V18" s="192">
        <v>19.600000000000001</v>
      </c>
      <c r="W18" s="192" t="s">
        <v>409</v>
      </c>
      <c r="X18" s="192" t="s">
        <v>409</v>
      </c>
      <c r="Y18" s="192" t="s">
        <v>409</v>
      </c>
      <c r="Z18" s="192">
        <v>7.1428571428571397E-2</v>
      </c>
      <c r="AA18" s="192">
        <v>-100</v>
      </c>
      <c r="AB18" s="34"/>
      <c r="AC18" s="34"/>
      <c r="AD18" s="192"/>
      <c r="AE18" s="192"/>
      <c r="AF18" s="192"/>
      <c r="AG18" s="192"/>
      <c r="AH18" s="192"/>
      <c r="AI18" s="192"/>
    </row>
    <row r="19" spans="1:35" x14ac:dyDescent="0.2">
      <c r="A19" s="84">
        <v>12</v>
      </c>
      <c r="B19" s="84" t="str">
        <f ca="1"/>
        <v>Austria</v>
      </c>
      <c r="C19" s="84" t="str">
        <f ca="1"/>
        <v>AUT</v>
      </c>
      <c r="D19" s="219" t="str">
        <f ca="1"/>
        <v>ECS           Europe &amp; Central Asia</v>
      </c>
      <c r="E19" s="219" t="str">
        <f ca="1"/>
        <v>NA</v>
      </c>
      <c r="F19" s="190" t="str">
        <f t="shared" ca="1" si="12"/>
        <v/>
      </c>
      <c r="G19" s="80">
        <f>IF(Parameters!$D$21 = 1, MAX(H19, I19),
IF(Parameters!$D$22 = 1, AVERAGE(H19,I19),
IF(Parameters!$D$23 = 1, IF(ISERROR(H19), I19, IFERROR(GEOMEAN(H19, I19), 0)),
IF(Parameters!$D$24, IF(AND(H19=10,I19=10),10,0),
IF(Parameters!$D$25, IF(AND(H19&gt;=7,I19&gt;=7),10,0),
IF(Parameters!$D$26, IF(AND(H19&gt;=7,I19&gt;=7), 10, IF(OR(AND(H19&gt;=7,I19&gt;=5),AND(H19&gt;=5,I19&gt;=7)),6,0)),
IF(Parameters!$D$27, IF(AND(H19&gt;=10,I19&gt;=10), 10, IF(OR(AND(H19&gt;=10,I19&gt;=5),AND(H19&gt;=5,I19&gt;=10)),6,0)),"no method")))))))</f>
        <v>0</v>
      </c>
      <c r="H19" s="80" cm="1">
        <f t="array" ref="H19">IF(
    SUM(IF(
            ISNUMBER(
                IF(
                    $M$4:$AE$4,
                    (M19:AE19),
                    "")),
            1,
            0))
        =0,
    NA(),
    IF(
        Parameters!$D$15=1,
        IF(
            SUM(--(ISNUMBER(IF($M$4:$AE$4=1,(M19:AE19),""))))&gt;0,
            MAX(IF(
                ISNUMBER(M19:AE19),
                IF(
                    M$4:AE$4=1,
                    M19:AE19,
                    ""),
                "")),
            MAX(IF(
                ISNUMBER(M19:AE19),
                IF(
                    M$4:AE$4=2,
                    M19:AE19,
                    ""),
                ""))
        ),
        IF(
            Parameters!$D$16=1,
            IFERROR(
                AVERAGE(IF(
                    ISNUMBER(M19:AE19),
                    IF(
                        M$4:AE$4=1,
                        M19:AE19,
                        ""),
                    "")),
                AVERAGE(IF(
                    ISNUMBER(M19:AE19),
                    IF(
                        M$4:AE$4=2,
                        M19:AE19,
                        ""),
                    ""))
            ),
            IF(
                Parameters!$D$17=1,
                IFERROR(
                    IF(
                        OR(
                            IF(
                                ISNUMBER(M19:AE19),
                                IF(
                                    M$4:AE$4=1,
                                    M19:AE19,
                                    ""),
                                "")
                            =0),
                        0,
                        GEOMEAN(IF(
                            ISNUMBER(M19:AE19),
                            IF(
                                M$4:AE$4=1,
                                M19:AE19,
                                ""),
                            ""))
                    ),
                    IF(
                        OR(IF(
                            ISNUMBER(M19:AE19),
                            IF(
                                M$4:AE$4=2,
                                M19:AE19,
                                ""),
                            "")
                            =0),
                        0,
                        GEOMEAN(IF(
                            ISNUMBER(M19:AE19),
                            IF(
                                M$4:AE$4=2,
                                M19:AE19,
                                ""),
                            "")))
                )
            )
        )
    )
)</f>
        <v>0</v>
      </c>
      <c r="I19" s="191" cm="1">
        <f t="array" ref="I19">IF(
    SUM(IF(
            ISNUMBER(
                IF(
                    $M$5:$AE$5,
                    (M19:AE19),
                    "")),
            1,
            0))
        =0,
    NA(),
    IF(
        Parameters!$D$15=1,
        IF(
            SUM(--(ISNUMBER(IF($M$5:$AE$5=1,(M19:AE19),""))))&gt;0,
            MAX(IF(
                ISNUMBER(M19:AE19),
                IF(
                    M$5:AE$5=1,
                    M19:AE19,
                    ""),
                "")),
            MAX(IF(
                ISNUMBER(M19:AE19),
                IF(
                    M$5:AE$5=2,
                    M19:AE19,
                    ""),
                ""))
        ),
        IF(
            Parameters!$D$16=1,
            IFERROR(
                AVERAGE(IF(
                    ISNUMBER(M19:AE19),
                    IF(
                        M$5:AE$5=1,
                        M19:AE19,
                        ""),
                    "")),
                AVERAGE(IF(
                    ISNUMBER(M19:AE19),
                    IF(
                        M$5:AE$5=2,
                        M19:AE19,
                        ""),
                    ""))
            ),
            IF(
                Parameters!$D$17=1,
                IFERROR(
                    IF(
                        OR(
                            IF(
                                ISNUMBER(M19:AE19),
                                IF(
                                    M$5:AE$5=1,
                                    M19:AE19,
                                    ""),
                                "")
                            =0),
                        0,
                        GEOMEAN(IF(
                            ISNUMBER(M19:AE19),
                            IF(
                                M$5:AE$5=1,
                                M19:AE19,
                                ""),
                            ""))
                    ),
                    IF(
                        OR(IF(
                            ISNUMBER(M19:AE19),
                            IF(
                                M$5:AE$5=2,
                                M19:AE19,
                                ""),
                            "")
                            =0),
                        0,
                        GEOMEAN(IF(
                            ISNUMBER(M19:AE19),
                            IF(
                                M$5:AE$5=2,
                                M19:AE19,
                                ""),
                            "")))
                )
            )
        )
    )
)</f>
        <v>0</v>
      </c>
      <c r="J19" s="242">
        <v>45765</v>
      </c>
      <c r="K19" s="242">
        <v>46281</v>
      </c>
      <c r="L19" s="91" t="s">
        <v>23</v>
      </c>
      <c r="M19" s="192">
        <v>0</v>
      </c>
      <c r="N19" s="192">
        <v>0</v>
      </c>
      <c r="O19" s="192">
        <v>0</v>
      </c>
      <c r="P19" s="192" t="s">
        <v>409</v>
      </c>
      <c r="Q19" s="192">
        <v>0</v>
      </c>
      <c r="R19" s="192" t="s">
        <v>409</v>
      </c>
      <c r="S19" s="192">
        <v>0</v>
      </c>
      <c r="T19" s="192">
        <v>0</v>
      </c>
      <c r="U19" s="192" t="s">
        <v>409</v>
      </c>
      <c r="V19" s="192">
        <v>23.1</v>
      </c>
      <c r="W19" s="192" t="s">
        <v>409</v>
      </c>
      <c r="X19" s="192" t="s">
        <v>409</v>
      </c>
      <c r="Y19" s="192" t="s">
        <v>409</v>
      </c>
      <c r="Z19" s="192">
        <v>0</v>
      </c>
      <c r="AA19" s="192">
        <v>-100</v>
      </c>
      <c r="AB19" s="34"/>
      <c r="AC19" s="34"/>
      <c r="AD19" s="192"/>
      <c r="AE19" s="192"/>
      <c r="AF19" s="192"/>
      <c r="AG19" s="192"/>
      <c r="AH19" s="192"/>
      <c r="AI19" s="192"/>
    </row>
    <row r="20" spans="1:35" x14ac:dyDescent="0.2">
      <c r="A20" s="84">
        <v>13</v>
      </c>
      <c r="B20" s="84" t="str">
        <f ca="1"/>
        <v>Azerbaijan</v>
      </c>
      <c r="C20" s="84" t="str">
        <f ca="1"/>
        <v>AZE</v>
      </c>
      <c r="D20" s="219" t="str">
        <f ca="1"/>
        <v>ECS           Europe &amp; Central Asia</v>
      </c>
      <c r="E20" s="219" t="str">
        <f ca="1"/>
        <v>IBRD</v>
      </c>
      <c r="F20" s="190" t="str">
        <f t="shared" ca="1" si="12"/>
        <v/>
      </c>
      <c r="G20" s="80">
        <f>IF(Parameters!$D$21 = 1, MAX(H20, I20),
IF(Parameters!$D$22 = 1, AVERAGE(H20,I20),
IF(Parameters!$D$23 = 1, IF(ISERROR(H20), I20, IFERROR(GEOMEAN(H20, I20), 0)),
IF(Parameters!$D$24, IF(AND(H20=10,I20=10),10,0),
IF(Parameters!$D$25, IF(AND(H20&gt;=7,I20&gt;=7),10,0),
IF(Parameters!$D$26, IF(AND(H20&gt;=7,I20&gt;=7), 10, IF(OR(AND(H20&gt;=7,I20&gt;=5),AND(H20&gt;=5,I20&gt;=7)),6,0)),
IF(Parameters!$D$27, IF(AND(H20&gt;=10,I20&gt;=10), 10, IF(OR(AND(H20&gt;=10,I20&gt;=5),AND(H20&gt;=5,I20&gt;=10)),6,0)),"no method")))))))</f>
        <v>0</v>
      </c>
      <c r="H20" s="80" cm="1">
        <f t="array" ref="H20">IF(
    SUM(IF(
            ISNUMBER(
                IF(
                    $M$4:$AE$4,
                    (M20:AE20),
                    "")),
            1,
            0))
        =0,
    NA(),
    IF(
        Parameters!$D$15=1,
        IF(
            SUM(--(ISNUMBER(IF($M$4:$AE$4=1,(M20:AE20),""))))&gt;0,
            MAX(IF(
                ISNUMBER(M20:AE20),
                IF(
                    M$4:AE$4=1,
                    M20:AE20,
                    ""),
                "")),
            MAX(IF(
                ISNUMBER(M20:AE20),
                IF(
                    M$4:AE$4=2,
                    M20:AE20,
                    ""),
                ""))
        ),
        IF(
            Parameters!$D$16=1,
            IFERROR(
                AVERAGE(IF(
                    ISNUMBER(M20:AE20),
                    IF(
                        M$4:AE$4=1,
                        M20:AE20,
                        ""),
                    "")),
                AVERAGE(IF(
                    ISNUMBER(M20:AE20),
                    IF(
                        M$4:AE$4=2,
                        M20:AE20,
                        ""),
                    ""))
            ),
            IF(
                Parameters!$D$17=1,
                IFERROR(
                    IF(
                        OR(
                            IF(
                                ISNUMBER(M20:AE20),
                                IF(
                                    M$4:AE$4=1,
                                    M20:AE20,
                                    ""),
                                "")
                            =0),
                        0,
                        GEOMEAN(IF(
                            ISNUMBER(M20:AE20),
                            IF(
                                M$4:AE$4=1,
                                M20:AE20,
                                ""),
                            ""))
                    ),
                    IF(
                        OR(IF(
                            ISNUMBER(M20:AE20),
                            IF(
                                M$4:AE$4=2,
                                M20:AE20,
                                ""),
                            "")
                            =0),
                        0,
                        GEOMEAN(IF(
                            ISNUMBER(M20:AE20),
                            IF(
                                M$4:AE$4=2,
                                M20:AE20,
                                ""),
                            "")))
                )
            )
        )
    )
)</f>
        <v>2.6304801670146101</v>
      </c>
      <c r="I20" s="191" cm="1">
        <f t="array" ref="I20">IF(
    SUM(IF(
            ISNUMBER(
                IF(
                    $M$5:$AE$5,
                    (M20:AE20),
                    "")),
            1,
            0))
        =0,
    NA(),
    IF(
        Parameters!$D$15=1,
        IF(
            SUM(--(ISNUMBER(IF($M$5:$AE$5=1,(M20:AE20),""))))&gt;0,
            MAX(IF(
                ISNUMBER(M20:AE20),
                IF(
                    M$5:AE$5=1,
                    M20:AE20,
                    ""),
                "")),
            MAX(IF(
                ISNUMBER(M20:AE20),
                IF(
                    M$5:AE$5=2,
                    M20:AE20,
                    ""),
                ""))
        ),
        IF(
            Parameters!$D$16=1,
            IFERROR(
                AVERAGE(IF(
                    ISNUMBER(M20:AE20),
                    IF(
                        M$5:AE$5=1,
                        M20:AE20,
                        ""),
                    "")),
                AVERAGE(IF(
                    ISNUMBER(M20:AE20),
                    IF(
                        M$5:AE$5=2,
                        M20:AE20,
                        ""),
                    ""))
            ),
            IF(
                Parameters!$D$17=1,
                IFERROR(
                    IF(
                        OR(
                            IF(
                                ISNUMBER(M20:AE20),
                                IF(
                                    M$5:AE$5=1,
                                    M20:AE20,
                                    ""),
                                "")
                            =0),
                        0,
                        GEOMEAN(IF(
                            ISNUMBER(M20:AE20),
                            IF(
                                M$5:AE$5=1,
                                M20:AE20,
                                ""),
                            ""))
                    ),
                    IF(
                        OR(IF(
                            ISNUMBER(M20:AE20),
                            IF(
                                M$5:AE$5=2,
                                M20:AE20,
                                ""),
                            "")
                            =0),
                        0,
                        GEOMEAN(IF(
                            ISNUMBER(M20:AE20),
                            IF(
                                M$5:AE$5=2,
                                M20:AE20,
                                ""),
                            "")))
                )
            )
        )
    )
)</f>
        <v>0</v>
      </c>
      <c r="J20" s="242">
        <v>45765</v>
      </c>
      <c r="K20" s="242">
        <v>44743</v>
      </c>
      <c r="L20" s="91" t="s">
        <v>25</v>
      </c>
      <c r="M20" s="192">
        <v>0</v>
      </c>
      <c r="N20" s="192">
        <v>2.6304801670146101</v>
      </c>
      <c r="O20" s="192">
        <v>0</v>
      </c>
      <c r="P20" s="192" t="s">
        <v>409</v>
      </c>
      <c r="Q20" s="192">
        <v>0</v>
      </c>
      <c r="R20" s="192" t="s">
        <v>409</v>
      </c>
      <c r="S20" s="192">
        <v>0</v>
      </c>
      <c r="T20" s="192">
        <v>0</v>
      </c>
      <c r="U20" s="192" t="s">
        <v>409</v>
      </c>
      <c r="V20" s="192">
        <v>72.8</v>
      </c>
      <c r="W20" s="192" t="s">
        <v>409</v>
      </c>
      <c r="X20" s="192" t="s">
        <v>409</v>
      </c>
      <c r="Y20" s="192" t="s">
        <v>409</v>
      </c>
      <c r="Z20" s="192">
        <v>0</v>
      </c>
      <c r="AA20" s="192">
        <v>-100</v>
      </c>
      <c r="AB20" s="34"/>
      <c r="AC20" s="34"/>
      <c r="AD20" s="192"/>
      <c r="AE20" s="192"/>
      <c r="AF20" s="192"/>
      <c r="AG20" s="192"/>
      <c r="AH20" s="192"/>
      <c r="AI20" s="192"/>
    </row>
    <row r="21" spans="1:35" x14ac:dyDescent="0.2">
      <c r="A21" s="84">
        <v>14</v>
      </c>
      <c r="B21" s="84" t="str">
        <f ca="1"/>
        <v>Burundi</v>
      </c>
      <c r="C21" s="84" t="str">
        <f ca="1"/>
        <v>BDI</v>
      </c>
      <c r="D21" s="219" t="str">
        <f ca="1"/>
        <v>SSF           Sub-Saharan Africa</v>
      </c>
      <c r="E21" s="219" t="str">
        <f ca="1"/>
        <v>IDA</v>
      </c>
      <c r="F21" s="190" t="str">
        <f t="shared" ca="1" si="12"/>
        <v/>
      </c>
      <c r="G21" s="80">
        <f>IF(Parameters!$D$21 = 1, MAX(H21, I21),
IF(Parameters!$D$22 = 1, AVERAGE(H21,I21),
IF(Parameters!$D$23 = 1, IF(ISERROR(H21), I21, IFERROR(GEOMEAN(H21, I21), 0)),
IF(Parameters!$D$24, IF(AND(H21=10,I21=10),10,0),
IF(Parameters!$D$25, IF(AND(H21&gt;=7,I21&gt;=7),10,0),
IF(Parameters!$D$26, IF(AND(H21&gt;=7,I21&gt;=7), 10, IF(OR(AND(H21&gt;=7,I21&gt;=5),AND(H21&gt;=5,I21&gt;=7)),6,0)),
IF(Parameters!$D$27, IF(AND(H21&gt;=10,I21&gt;=10), 10, IF(OR(AND(H21&gt;=10,I21&gt;=5),AND(H21&gt;=5,I21&gt;=10)),6,0)),"no method")))))))</f>
        <v>6.606005018914213</v>
      </c>
      <c r="H21" s="80" cm="1">
        <f t="array" ref="H21">IF(
    SUM(IF(
            ISNUMBER(
                IF(
                    $M$4:$AE$4,
                    (M21:AE21),
                    "")),
            1,
            0))
        =0,
    NA(),
    IF(
        Parameters!$D$15=1,
        IF(
            SUM(--(ISNUMBER(IF($M$4:$AE$4=1,(M21:AE21),""))))&gt;0,
            MAX(IF(
                ISNUMBER(M21:AE21),
                IF(
                    M$4:AE$4=1,
                    M21:AE21,
                    ""),
                "")),
            MAX(IF(
                ISNUMBER(M21:AE21),
                IF(
                    M$4:AE$4=2,
                    M21:AE21,
                    ""),
                ""))
        ),
        IF(
            Parameters!$D$16=1,
            IFERROR(
                AVERAGE(IF(
                    ISNUMBER(M21:AE21),
                    IF(
                        M$4:AE$4=1,
                        M21:AE21,
                        ""),
                    "")),
                AVERAGE(IF(
                    ISNUMBER(M21:AE21),
                    IF(
                        M$4:AE$4=2,
                        M21:AE21,
                        ""),
                    ""))
            ),
            IF(
                Parameters!$D$17=1,
                IFERROR(
                    IF(
                        OR(
                            IF(
                                ISNUMBER(M21:AE21),
                                IF(
                                    M$4:AE$4=1,
                                    M21:AE21,
                                    ""),
                                "")
                            =0),
                        0,
                        GEOMEAN(IF(
                            ISNUMBER(M21:AE21),
                            IF(
                                M$4:AE$4=1,
                                M21:AE21,
                                ""),
                            ""))
                    ),
                    IF(
                        OR(IF(
                            ISNUMBER(M21:AE21),
                            IF(
                                M$4:AE$4=2,
                                M21:AE21,
                                ""),
                            "")
                            =0),
                        0,
                        GEOMEAN(IF(
                            ISNUMBER(M21:AE21),
                            IF(
                                M$4:AE$4=2,
                                M21:AE21,
                                ""),
                            "")))
                )
            )
        )
    )
)</f>
        <v>6.7640918580375704</v>
      </c>
      <c r="I21" s="191" cm="1">
        <f t="array" ref="I21">IF(
    SUM(IF(
            ISNUMBER(
                IF(
                    $M$5:$AE$5,
                    (M21:AE21),
                    "")),
            1,
            0))
        =0,
    NA(),
    IF(
        Parameters!$D$15=1,
        IF(
            SUM(--(ISNUMBER(IF($M$5:$AE$5=1,(M21:AE21),""))))&gt;0,
            MAX(IF(
                ISNUMBER(M21:AE21),
                IF(
                    M$5:AE$5=1,
                    M21:AE21,
                    ""),
                "")),
            MAX(IF(
                ISNUMBER(M21:AE21),
                IF(
                    M$5:AE$5=2,
                    M21:AE21,
                    ""),
                ""))
        ),
        IF(
            Parameters!$D$16=1,
            IFERROR(
                AVERAGE(IF(
                    ISNUMBER(M21:AE21),
                    IF(
                        M$5:AE$5=1,
                        M21:AE21,
                        ""),
                    "")),
                AVERAGE(IF(
                    ISNUMBER(M21:AE21),
                    IF(
                        M$5:AE$5=2,
                        M21:AE21,
                        ""),
                    ""))
            ),
            IF(
                Parameters!$D$17=1,
                IFERROR(
                    IF(
                        OR(
                            IF(
                                ISNUMBER(M21:AE21),
                                IF(
                                    M$5:AE$5=1,
                                    M21:AE21,
                                    ""),
                                "")
                            =0),
                        0,
                        GEOMEAN(IF(
                            ISNUMBER(M21:AE21),
                            IF(
                                M$5:AE$5=1,
                                M21:AE21,
                                ""),
                            ""))
                    ),
                    IF(
                        OR(IF(
                            ISNUMBER(M21:AE21),
                            IF(
                                M$5:AE$5=2,
                                M21:AE21,
                                ""),
                            "")
                            =0),
                        0,
                        GEOMEAN(IF(
                            ISNUMBER(M21:AE21),
                            IF(
                                M$5:AE$5=2,
                                M21:AE21,
                                ""),
                            "")))
                )
            )
        )
    )
)</f>
        <v>6.4516129032257998</v>
      </c>
      <c r="J21" s="242">
        <v>45765</v>
      </c>
      <c r="K21" s="242">
        <v>46281</v>
      </c>
      <c r="L21" s="91" t="s">
        <v>27</v>
      </c>
      <c r="M21" s="192">
        <v>0</v>
      </c>
      <c r="N21" s="192">
        <v>6.7640918580375704</v>
      </c>
      <c r="O21" s="192">
        <v>0</v>
      </c>
      <c r="P21" s="192">
        <v>0</v>
      </c>
      <c r="Q21" s="192">
        <v>0</v>
      </c>
      <c r="R21" s="192" t="s">
        <v>409</v>
      </c>
      <c r="S21" s="192">
        <v>0</v>
      </c>
      <c r="T21" s="192">
        <v>6.4516129032257998</v>
      </c>
      <c r="U21" s="192" t="s">
        <v>409</v>
      </c>
      <c r="V21" s="192">
        <v>92.6</v>
      </c>
      <c r="W21" s="192" t="s">
        <v>409</v>
      </c>
      <c r="X21" s="192">
        <v>-1.14270885739487</v>
      </c>
      <c r="Y21" s="192" t="s">
        <v>409</v>
      </c>
      <c r="Z21" s="192">
        <v>0</v>
      </c>
      <c r="AA21" s="192">
        <v>16.129032258064498</v>
      </c>
      <c r="AB21" s="34"/>
      <c r="AC21" s="34"/>
      <c r="AD21" s="192"/>
      <c r="AE21" s="192"/>
      <c r="AF21" s="192"/>
      <c r="AG21" s="192"/>
      <c r="AH21" s="192"/>
      <c r="AI21" s="192"/>
    </row>
    <row r="22" spans="1:35" x14ac:dyDescent="0.2">
      <c r="A22" s="84">
        <v>15</v>
      </c>
      <c r="B22" s="84" t="str">
        <f ca="1"/>
        <v>Belgium</v>
      </c>
      <c r="C22" s="84" t="str">
        <f ca="1"/>
        <v>BEL</v>
      </c>
      <c r="D22" s="219" t="str">
        <f ca="1"/>
        <v>ECS           Europe &amp; Central Asia</v>
      </c>
      <c r="E22" s="219" t="str">
        <f ca="1"/>
        <v>NA</v>
      </c>
      <c r="F22" s="190" t="str">
        <f t="shared" ca="1" si="12"/>
        <v/>
      </c>
      <c r="G22" s="80">
        <f>IF(Parameters!$D$21 = 1, MAX(H22, I22),
IF(Parameters!$D$22 = 1, AVERAGE(H22,I22),
IF(Parameters!$D$23 = 1, IF(ISERROR(H22), I22, IFERROR(GEOMEAN(H22, I22), 0)),
IF(Parameters!$D$24, IF(AND(H22=10,I22=10),10,0),
IF(Parameters!$D$25, IF(AND(H22&gt;=7,I22&gt;=7),10,0),
IF(Parameters!$D$26, IF(AND(H22&gt;=7,I22&gt;=7), 10, IF(OR(AND(H22&gt;=7,I22&gt;=5),AND(H22&gt;=5,I22&gt;=7)),6,0)),
IF(Parameters!$D$27, IF(AND(H22&gt;=10,I22&gt;=10), 10, IF(OR(AND(H22&gt;=10,I22&gt;=5),AND(H22&gt;=5,I22&gt;=10)),6,0)),"no method")))))))</f>
        <v>0</v>
      </c>
      <c r="H22" s="80" cm="1">
        <f t="array" ref="H22">IF(
    SUM(IF(
            ISNUMBER(
                IF(
                    $M$4:$AE$4,
                    (M22:AE22),
                    "")),
            1,
            0))
        =0,
    NA(),
    IF(
        Parameters!$D$15=1,
        IF(
            SUM(--(ISNUMBER(IF($M$4:$AE$4=1,(M22:AE22),""))))&gt;0,
            MAX(IF(
                ISNUMBER(M22:AE22),
                IF(
                    M$4:AE$4=1,
                    M22:AE22,
                    ""),
                "")),
            MAX(IF(
                ISNUMBER(M22:AE22),
                IF(
                    M$4:AE$4=2,
                    M22:AE22,
                    ""),
                ""))
        ),
        IF(
            Parameters!$D$16=1,
            IFERROR(
                AVERAGE(IF(
                    ISNUMBER(M22:AE22),
                    IF(
                        M$4:AE$4=1,
                        M22:AE22,
                        ""),
                    "")),
                AVERAGE(IF(
                    ISNUMBER(M22:AE22),
                    IF(
                        M$4:AE$4=2,
                        M22:AE22,
                        ""),
                    ""))
            ),
            IF(
                Parameters!$D$17=1,
                IFERROR(
                    IF(
                        OR(
                            IF(
                                ISNUMBER(M22:AE22),
                                IF(
                                    M$4:AE$4=1,
                                    M22:AE22,
                                    ""),
                                "")
                            =0),
                        0,
                        GEOMEAN(IF(
                            ISNUMBER(M22:AE22),
                            IF(
                                M$4:AE$4=1,
                                M22:AE22,
                                ""),
                            ""))
                    ),
                    IF(
                        OR(IF(
                            ISNUMBER(M22:AE22),
                            IF(
                                M$4:AE$4=2,
                                M22:AE22,
                                ""),
                            "")
                            =0),
                        0,
                        GEOMEAN(IF(
                            ISNUMBER(M22:AE22),
                            IF(
                                M$4:AE$4=2,
                                M22:AE22,
                                ""),
                            "")))
                )
            )
        )
    )
)</f>
        <v>0</v>
      </c>
      <c r="I22" s="191" cm="1">
        <f t="array" ref="I22">IF(
    SUM(IF(
            ISNUMBER(
                IF(
                    $M$5:$AE$5,
                    (M22:AE22),
                    "")),
            1,
            0))
        =0,
    NA(),
    IF(
        Parameters!$D$15=1,
        IF(
            SUM(--(ISNUMBER(IF($M$5:$AE$5=1,(M22:AE22),""))))&gt;0,
            MAX(IF(
                ISNUMBER(M22:AE22),
                IF(
                    M$5:AE$5=1,
                    M22:AE22,
                    ""),
                "")),
            MAX(IF(
                ISNUMBER(M22:AE22),
                IF(
                    M$5:AE$5=2,
                    M22:AE22,
                    ""),
                ""))
        ),
        IF(
            Parameters!$D$16=1,
            IFERROR(
                AVERAGE(IF(
                    ISNUMBER(M22:AE22),
                    IF(
                        M$5:AE$5=1,
                        M22:AE22,
                        ""),
                    "")),
                AVERAGE(IF(
                    ISNUMBER(M22:AE22),
                    IF(
                        M$5:AE$5=2,
                        M22:AE22,
                        ""),
                    ""))
            ),
            IF(
                Parameters!$D$17=1,
                IFERROR(
                    IF(
                        OR(
                            IF(
                                ISNUMBER(M22:AE22),
                                IF(
                                    M$5:AE$5=1,
                                    M22:AE22,
                                    ""),
                                "")
                            =0),
                        0,
                        GEOMEAN(IF(
                            ISNUMBER(M22:AE22),
                            IF(
                                M$5:AE$5=1,
                                M22:AE22,
                                ""),
                            ""))
                    ),
                    IF(
                        OR(IF(
                            ISNUMBER(M22:AE22),
                            IF(
                                M$5:AE$5=2,
                                M22:AE22,
                                ""),
                            "")
                            =0),
                        0,
                        GEOMEAN(IF(
                            ISNUMBER(M22:AE22),
                            IF(
                                M$5:AE$5=2,
                                M22:AE22,
                                ""),
                            "")))
                )
            )
        )
    )
)</f>
        <v>0</v>
      </c>
      <c r="J22" s="242">
        <v>45765</v>
      </c>
      <c r="K22" s="242">
        <v>45765</v>
      </c>
      <c r="L22" s="91" t="s">
        <v>29</v>
      </c>
      <c r="M22" s="192">
        <v>0</v>
      </c>
      <c r="N22" s="192">
        <v>0</v>
      </c>
      <c r="O22" s="192">
        <v>0</v>
      </c>
      <c r="P22" s="192" t="s">
        <v>409</v>
      </c>
      <c r="Q22" s="192">
        <v>0</v>
      </c>
      <c r="R22" s="192" t="s">
        <v>409</v>
      </c>
      <c r="S22" s="192">
        <v>0</v>
      </c>
      <c r="T22" s="192" t="s">
        <v>409</v>
      </c>
      <c r="U22" s="192" t="s">
        <v>409</v>
      </c>
      <c r="V22" s="192">
        <v>30.3</v>
      </c>
      <c r="W22" s="192" t="s">
        <v>409</v>
      </c>
      <c r="X22" s="192" t="s">
        <v>409</v>
      </c>
      <c r="Y22" s="192" t="s">
        <v>409</v>
      </c>
      <c r="Z22" s="192">
        <v>0</v>
      </c>
      <c r="AA22" s="192" t="s">
        <v>409</v>
      </c>
      <c r="AB22" s="34"/>
      <c r="AC22" s="34"/>
      <c r="AD22" s="192"/>
      <c r="AE22" s="192"/>
      <c r="AF22" s="192"/>
      <c r="AG22" s="192"/>
      <c r="AH22" s="192"/>
      <c r="AI22" s="192"/>
    </row>
    <row r="23" spans="1:35" x14ac:dyDescent="0.2">
      <c r="A23" s="84">
        <v>16</v>
      </c>
      <c r="B23" s="84" t="str">
        <f ca="1"/>
        <v>Benin</v>
      </c>
      <c r="C23" s="84" t="str">
        <f ca="1"/>
        <v>BEN</v>
      </c>
      <c r="D23" s="219" t="str">
        <f ca="1"/>
        <v>SSF           Sub-Saharan Africa</v>
      </c>
      <c r="E23" s="219" t="str">
        <f ca="1"/>
        <v>IDA</v>
      </c>
      <c r="F23" s="190" t="str">
        <f t="shared" ca="1" si="12"/>
        <v/>
      </c>
      <c r="G23" s="80">
        <f>IF(Parameters!$D$21 = 1, MAX(H23, I23),
IF(Parameters!$D$22 = 1, AVERAGE(H23,I23),
IF(Parameters!$D$23 = 1, IF(ISERROR(H23), I23, IFERROR(GEOMEAN(H23, I23), 0)),
IF(Parameters!$D$24, IF(AND(H23=10,I23=10),10,0),
IF(Parameters!$D$25, IF(AND(H23&gt;=7,I23&gt;=7),10,0),
IF(Parameters!$D$26, IF(AND(H23&gt;=7,I23&gt;=7), 10, IF(OR(AND(H23&gt;=7,I23&gt;=5),AND(H23&gt;=5,I23&gt;=7)),6,0)),
IF(Parameters!$D$27, IF(AND(H23&gt;=10,I23&gt;=10), 10, IF(OR(AND(H23&gt;=10,I23&gt;=5),AND(H23&gt;=5,I23&gt;=10)),6,0)),"no method")))))))</f>
        <v>7.0710678118654755</v>
      </c>
      <c r="H23" s="80" cm="1">
        <f t="array" ref="H23">IF(
    SUM(IF(
            ISNUMBER(
                IF(
                    $M$4:$AE$4,
                    (M23:AE23),
                    "")),
            1,
            0))
        =0,
    NA(),
    IF(
        Parameters!$D$15=1,
        IF(
            SUM(--(ISNUMBER(IF($M$4:$AE$4=1,(M23:AE23),""))))&gt;0,
            MAX(IF(
                ISNUMBER(M23:AE23),
                IF(
                    M$4:AE$4=1,
                    M23:AE23,
                    ""),
                "")),
            MAX(IF(
                ISNUMBER(M23:AE23),
                IF(
                    M$4:AE$4=2,
                    M23:AE23,
                    ""),
                ""))
        ),
        IF(
            Parameters!$D$16=1,
            IFERROR(
                AVERAGE(IF(
                    ISNUMBER(M23:AE23),
                    IF(
                        M$4:AE$4=1,
                        M23:AE23,
                        ""),
                    "")),
                AVERAGE(IF(
                    ISNUMBER(M23:AE23),
                    IF(
                        M$4:AE$4=2,
                        M23:AE23,
                        ""),
                    ""))
            ),
            IF(
                Parameters!$D$17=1,
                IFERROR(
                    IF(
                        OR(
                            IF(
                                ISNUMBER(M23:AE23),
                                IF(
                                    M$4:AE$4=1,
                                    M23:AE23,
                                    ""),
                                "")
                            =0),
                        0,
                        GEOMEAN(IF(
                            ISNUMBER(M23:AE23),
                            IF(
                                M$4:AE$4=1,
                                M23:AE23,
                                ""),
                            ""))
                    ),
                    IF(
                        OR(IF(
                            ISNUMBER(M23:AE23),
                            IF(
                                M$4:AE$4=2,
                                M23:AE23,
                                ""),
                            "")
                            =0),
                        0,
                        GEOMEAN(IF(
                            ISNUMBER(M23:AE23),
                            IF(
                                M$4:AE$4=2,
                                M23:AE23,
                                ""),
                            "")))
                )
            )
        )
    )
)</f>
        <v>5</v>
      </c>
      <c r="I23" s="191" cm="1">
        <f t="array" ref="I23">IF(
    SUM(IF(
            ISNUMBER(
                IF(
                    $M$5:$AE$5,
                    (M23:AE23),
                    "")),
            1,
            0))
        =0,
    NA(),
    IF(
        Parameters!$D$15=1,
        IF(
            SUM(--(ISNUMBER(IF($M$5:$AE$5=1,(M23:AE23),""))))&gt;0,
            MAX(IF(
                ISNUMBER(M23:AE23),
                IF(
                    M$5:AE$5=1,
                    M23:AE23,
                    ""),
                "")),
            MAX(IF(
                ISNUMBER(M23:AE23),
                IF(
                    M$5:AE$5=2,
                    M23:AE23,
                    ""),
                ""))
        ),
        IF(
            Parameters!$D$16=1,
            IFERROR(
                AVERAGE(IF(
                    ISNUMBER(M23:AE23),
                    IF(
                        M$5:AE$5=1,
                        M23:AE23,
                        ""),
                    "")),
                AVERAGE(IF(
                    ISNUMBER(M23:AE23),
                    IF(
                        M$5:AE$5=2,
                        M23:AE23,
                        ""),
                    ""))
            ),
            IF(
                Parameters!$D$17=1,
                IFERROR(
                    IF(
                        OR(
                            IF(
                                ISNUMBER(M23:AE23),
                                IF(
                                    M$5:AE$5=1,
                                    M23:AE23,
                                    ""),
                                "")
                            =0),
                        0,
                        GEOMEAN(IF(
                            ISNUMBER(M23:AE23),
                            IF(
                                M$5:AE$5=1,
                                M23:AE23,
                                ""),
                            ""))
                    ),
                    IF(
                        OR(IF(
                            ISNUMBER(M23:AE23),
                            IF(
                                M$5:AE$5=2,
                                M23:AE23,
                                ""),
                            "")
                            =0),
                        0,
                        GEOMEAN(IF(
                            ISNUMBER(M23:AE23),
                            IF(
                                M$5:AE$5=2,
                                M23:AE23,
                                ""),
                            "")))
                )
            )
        )
    )
)</f>
        <v>10</v>
      </c>
      <c r="J23" s="242">
        <v>46036</v>
      </c>
      <c r="K23" s="242" t="s">
        <v>409</v>
      </c>
      <c r="L23" s="91" t="s">
        <v>31</v>
      </c>
      <c r="M23" s="192">
        <v>0</v>
      </c>
      <c r="N23" s="192">
        <v>2.5678496868475902</v>
      </c>
      <c r="O23" s="192">
        <v>5</v>
      </c>
      <c r="P23" s="192">
        <v>0</v>
      </c>
      <c r="Q23" s="192">
        <v>10</v>
      </c>
      <c r="R23" s="192" t="s">
        <v>409</v>
      </c>
      <c r="S23" s="192">
        <v>0</v>
      </c>
      <c r="T23" s="192">
        <v>0</v>
      </c>
      <c r="U23" s="192" t="s">
        <v>409</v>
      </c>
      <c r="V23" s="192">
        <v>72.5</v>
      </c>
      <c r="W23" s="192" t="s">
        <v>858</v>
      </c>
      <c r="X23" s="192">
        <v>-2.7147675782422498</v>
      </c>
      <c r="Y23" s="192" t="s">
        <v>409</v>
      </c>
      <c r="Z23" s="192">
        <v>-7.1428571428571605E-2</v>
      </c>
      <c r="AA23" s="192">
        <v>-58.620689655172399</v>
      </c>
      <c r="AB23" s="34"/>
      <c r="AC23" s="34"/>
      <c r="AD23" s="192"/>
      <c r="AE23" s="192"/>
      <c r="AF23" s="192"/>
      <c r="AG23" s="192"/>
      <c r="AH23" s="192"/>
      <c r="AI23" s="192"/>
    </row>
    <row r="24" spans="1:35" x14ac:dyDescent="0.2">
      <c r="A24" s="84">
        <v>17</v>
      </c>
      <c r="B24" s="84" t="str">
        <f ca="1"/>
        <v>Burkina Faso</v>
      </c>
      <c r="C24" s="84" t="str">
        <f ca="1"/>
        <v>BFA</v>
      </c>
      <c r="D24" s="219" t="str">
        <f ca="1"/>
        <v>SSF           Sub-Saharan Africa</v>
      </c>
      <c r="E24" s="219" t="str">
        <f ca="1"/>
        <v>IDA</v>
      </c>
      <c r="F24" s="190" t="str">
        <f t="shared" ca="1" si="12"/>
        <v/>
      </c>
      <c r="G24" s="80">
        <f>IF(Parameters!$D$21 = 1, MAX(H24, I24),
IF(Parameters!$D$22 = 1, AVERAGE(H24,I24),
IF(Parameters!$D$23 = 1, IF(ISERROR(H24), I24, IFERROR(GEOMEAN(H24, I24), 0)),
IF(Parameters!$D$24, IF(AND(H24=10,I24=10),10,0),
IF(Parameters!$D$25, IF(AND(H24&gt;=7,I24&gt;=7),10,0),
IF(Parameters!$D$26, IF(AND(H24&gt;=7,I24&gt;=7), 10, IF(OR(AND(H24&gt;=7,I24&gt;=5),AND(H24&gt;=5,I24&gt;=7)),6,0)),
IF(Parameters!$D$27, IF(AND(H24&gt;=10,I24&gt;=10), 10, IF(OR(AND(H24&gt;=10,I24&gt;=5),AND(H24&gt;=5,I24&gt;=10)),6,0)),"no method")))))))</f>
        <v>7.1204539811101206</v>
      </c>
      <c r="H24" s="80" cm="1">
        <f t="array" ref="H24">IF(
    SUM(IF(
            ISNUMBER(
                IF(
                    $M$4:$AE$4,
                    (M24:AE24),
                    "")),
            1,
            0))
        =0,
    NA(),
    IF(
        Parameters!$D$15=1,
        IF(
            SUM(--(ISNUMBER(IF($M$4:$AE$4=1,(M24:AE24),""))))&gt;0,
            MAX(IF(
                ISNUMBER(M24:AE24),
                IF(
                    M$4:AE$4=1,
                    M24:AE24,
                    ""),
                "")),
            MAX(IF(
                ISNUMBER(M24:AE24),
                IF(
                    M$4:AE$4=2,
                    M24:AE24,
                    ""),
                ""))
        ),
        IF(
            Parameters!$D$16=1,
            IFERROR(
                AVERAGE(IF(
                    ISNUMBER(M24:AE24),
                    IF(
                        M$4:AE$4=1,
                        M24:AE24,
                        ""),
                    "")),
                AVERAGE(IF(
                    ISNUMBER(M24:AE24),
                    IF(
                        M$4:AE$4=2,
                        M24:AE24,
                        ""),
                    ""))
            ),
            IF(
                Parameters!$D$17=1,
                IFERROR(
                    IF(
                        OR(
                            IF(
                                ISNUMBER(M24:AE24),
                                IF(
                                    M$4:AE$4=1,
                                    M24:AE24,
                                    ""),
                                "")
                            =0),
                        0,
                        GEOMEAN(IF(
                            ISNUMBER(M24:AE24),
                            IF(
                                M$4:AE$4=1,
                                M24:AE24,
                                ""),
                            ""))
                    ),
                    IF(
                        OR(IF(
                            ISNUMBER(M24:AE24),
                            IF(
                                M$4:AE$4=2,
                                M24:AE24,
                                ""),
                            "")
                            =0),
                        0,
                        GEOMEAN(IF(
                            ISNUMBER(M24:AE24),
                            IF(
                                M$4:AE$4=2,
                                M24:AE24,
                                ""),
                            "")))
                )
            )
        )
    )
)</f>
        <v>7.0981210855949897</v>
      </c>
      <c r="I24" s="191" cm="1">
        <f t="array" ref="I24">IF(
    SUM(IF(
            ISNUMBER(
                IF(
                    $M$5:$AE$5,
                    (M24:AE24),
                    "")),
            1,
            0))
        =0,
    NA(),
    IF(
        Parameters!$D$15=1,
        IF(
            SUM(--(ISNUMBER(IF($M$5:$AE$5=1,(M24:AE24),""))))&gt;0,
            MAX(IF(
                ISNUMBER(M24:AE24),
                IF(
                    M$5:AE$5=1,
                    M24:AE24,
                    ""),
                "")),
            MAX(IF(
                ISNUMBER(M24:AE24),
                IF(
                    M$5:AE$5=2,
                    M24:AE24,
                    ""),
                ""))
        ),
        IF(
            Parameters!$D$16=1,
            IFERROR(
                AVERAGE(IF(
                    ISNUMBER(M24:AE24),
                    IF(
                        M$5:AE$5=1,
                        M24:AE24,
                        ""),
                    "")),
                AVERAGE(IF(
                    ISNUMBER(M24:AE24),
                    IF(
                        M$5:AE$5=2,
                        M24:AE24,
                        ""),
                    ""))
            ),
            IF(
                Parameters!$D$17=1,
                IFERROR(
                    IF(
                        OR(
                            IF(
                                ISNUMBER(M24:AE24),
                                IF(
                                    M$5:AE$5=1,
                                    M24:AE24,
                                    ""),
                                "")
                            =0),
                        0,
                        GEOMEAN(IF(
                            ISNUMBER(M24:AE24),
                            IF(
                                M$5:AE$5=1,
                                M24:AE24,
                                ""),
                            ""))
                    ),
                    IF(
                        OR(IF(
                            ISNUMBER(M24:AE24),
                            IF(
                                M$5:AE$5=2,
                                M24:AE24,
                                ""),
                            "")
                            =0),
                        0,
                        GEOMEAN(IF(
                            ISNUMBER(M24:AE24),
                            IF(
                                M$5:AE$5=2,
                                M24:AE24,
                                ""),
                            "")))
                )
            )
        )
    )
)</f>
        <v>7.1428571428571299</v>
      </c>
      <c r="J24" s="242">
        <v>45765</v>
      </c>
      <c r="K24" s="242">
        <v>44729</v>
      </c>
      <c r="L24" s="91" t="s">
        <v>33</v>
      </c>
      <c r="M24" s="192">
        <v>0</v>
      </c>
      <c r="N24" s="192">
        <v>7.0981210855949897</v>
      </c>
      <c r="O24" s="192">
        <v>0</v>
      </c>
      <c r="P24" s="192">
        <v>0</v>
      </c>
      <c r="Q24" s="192">
        <v>0</v>
      </c>
      <c r="R24" s="192" t="s">
        <v>409</v>
      </c>
      <c r="S24" s="192">
        <v>7.1428571428571299</v>
      </c>
      <c r="T24" s="192">
        <v>0</v>
      </c>
      <c r="U24" s="192" t="s">
        <v>409</v>
      </c>
      <c r="V24" s="192">
        <v>94.2</v>
      </c>
      <c r="W24" s="192" t="s">
        <v>409</v>
      </c>
      <c r="X24" s="192">
        <v>-0.78089409105406205</v>
      </c>
      <c r="Y24" s="192" t="s">
        <v>409</v>
      </c>
      <c r="Z24" s="192">
        <v>0.14285714285714199</v>
      </c>
      <c r="AA24" s="192">
        <v>-36.389684813753497</v>
      </c>
      <c r="AB24" s="34"/>
      <c r="AC24" s="34"/>
      <c r="AD24" s="192"/>
      <c r="AE24" s="192"/>
      <c r="AF24" s="192"/>
      <c r="AG24" s="192"/>
      <c r="AH24" s="192"/>
      <c r="AI24" s="192"/>
    </row>
    <row r="25" spans="1:35" x14ac:dyDescent="0.2">
      <c r="A25" s="84">
        <v>18</v>
      </c>
      <c r="B25" s="84" t="str">
        <f ca="1"/>
        <v>Bangladesh</v>
      </c>
      <c r="C25" s="84" t="str">
        <f ca="1"/>
        <v>BGD</v>
      </c>
      <c r="D25" s="219" t="str">
        <f ca="1"/>
        <v>SAS           South Asia</v>
      </c>
      <c r="E25" s="219" t="str">
        <f ca="1"/>
        <v>IDA</v>
      </c>
      <c r="F25" s="190" t="str">
        <f t="shared" ca="1" si="12"/>
        <v/>
      </c>
      <c r="G25" s="80">
        <f>IF(Parameters!$D$21 = 1, MAX(H25, I25),
IF(Parameters!$D$22 = 1, AVERAGE(H25,I25),
IF(Parameters!$D$23 = 1, IF(ISERROR(H25), I25, IFERROR(GEOMEAN(H25, I25), 0)),
IF(Parameters!$D$24, IF(AND(H25=10,I25=10),10,0),
IF(Parameters!$D$25, IF(AND(H25&gt;=7,I25&gt;=7),10,0),
IF(Parameters!$D$26, IF(AND(H25&gt;=7,I25&gt;=7), 10, IF(OR(AND(H25&gt;=7,I25&gt;=5),AND(H25&gt;=5,I25&gt;=7)),6,0)),
IF(Parameters!$D$27, IF(AND(H25&gt;=10,I25&gt;=10), 10, IF(OR(AND(H25&gt;=10,I25&gt;=5),AND(H25&gt;=5,I25&gt;=10)),6,0)),"no method")))))))</f>
        <v>0</v>
      </c>
      <c r="H25" s="80" cm="1">
        <f t="array" ref="H25">IF(
    SUM(IF(
            ISNUMBER(
                IF(
                    $M$4:$AE$4,
                    (M25:AE25),
                    "")),
            1,
            0))
        =0,
    NA(),
    IF(
        Parameters!$D$15=1,
        IF(
            SUM(--(ISNUMBER(IF($M$4:$AE$4=1,(M25:AE25),""))))&gt;0,
            MAX(IF(
                ISNUMBER(M25:AE25),
                IF(
                    M$4:AE$4=1,
                    M25:AE25,
                    ""),
                "")),
            MAX(IF(
                ISNUMBER(M25:AE25),
                IF(
                    M$4:AE$4=2,
                    M25:AE25,
                    ""),
                ""))
        ),
        IF(
            Parameters!$D$16=1,
            IFERROR(
                AVERAGE(IF(
                    ISNUMBER(M25:AE25),
                    IF(
                        M$4:AE$4=1,
                        M25:AE25,
                        ""),
                    "")),
                AVERAGE(IF(
                    ISNUMBER(M25:AE25),
                    IF(
                        M$4:AE$4=2,
                        M25:AE25,
                        ""),
                    ""))
            ),
            IF(
                Parameters!$D$17=1,
                IFERROR(
                    IF(
                        OR(
                            IF(
                                ISNUMBER(M25:AE25),
                                IF(
                                    M$4:AE$4=1,
                                    M25:AE25,
                                    ""),
                                "")
                            =0),
                        0,
                        GEOMEAN(IF(
                            ISNUMBER(M25:AE25),
                            IF(
                                M$4:AE$4=1,
                                M25:AE25,
                                ""),
                            ""))
                    ),
                    IF(
                        OR(IF(
                            ISNUMBER(M25:AE25),
                            IF(
                                M$4:AE$4=2,
                                M25:AE25,
                                ""),
                            "")
                            =0),
                        0,
                        GEOMEAN(IF(
                            ISNUMBER(M25:AE25),
                            IF(
                                M$4:AE$4=2,
                                M25:AE25,
                                ""),
                            "")))
                )
            )
        )
    )
)</f>
        <v>5.3653444676409201</v>
      </c>
      <c r="I25" s="191" cm="1">
        <f t="array" ref="I25">IF(
    SUM(IF(
            ISNUMBER(
                IF(
                    $M$5:$AE$5,
                    (M25:AE25),
                    "")),
            1,
            0))
        =0,
    NA(),
    IF(
        Parameters!$D$15=1,
        IF(
            SUM(--(ISNUMBER(IF($M$5:$AE$5=1,(M25:AE25),""))))&gt;0,
            MAX(IF(
                ISNUMBER(M25:AE25),
                IF(
                    M$5:AE$5=1,
                    M25:AE25,
                    ""),
                "")),
            MAX(IF(
                ISNUMBER(M25:AE25),
                IF(
                    M$5:AE$5=2,
                    M25:AE25,
                    ""),
                ""))
        ),
        IF(
            Parameters!$D$16=1,
            IFERROR(
                AVERAGE(IF(
                    ISNUMBER(M25:AE25),
                    IF(
                        M$5:AE$5=1,
                        M25:AE25,
                        ""),
                    "")),
                AVERAGE(IF(
                    ISNUMBER(M25:AE25),
                    IF(
                        M$5:AE$5=2,
                        M25:AE25,
                        ""),
                    ""))
            ),
            IF(
                Parameters!$D$17=1,
                IFERROR(
                    IF(
                        OR(
                            IF(
                                ISNUMBER(M25:AE25),
                                IF(
                                    M$5:AE$5=1,
                                    M25:AE25,
                                    ""),
                                "")
                            =0),
                        0,
                        GEOMEAN(IF(
                            ISNUMBER(M25:AE25),
                            IF(
                                M$5:AE$5=1,
                                M25:AE25,
                                ""),
                            ""))
                    ),
                    IF(
                        OR(IF(
                            ISNUMBER(M25:AE25),
                            IF(
                                M$5:AE$5=2,
                                M25:AE25,
                                ""),
                            "")
                            =0),
                        0,
                        GEOMEAN(IF(
                            ISNUMBER(M25:AE25),
                            IF(
                                M$5:AE$5=2,
                                M25:AE25,
                                ""),
                            "")))
                )
            )
        )
    )
)</f>
        <v>0</v>
      </c>
      <c r="J25" s="242">
        <v>45765</v>
      </c>
      <c r="K25" s="242">
        <v>46281</v>
      </c>
      <c r="L25" s="91" t="s">
        <v>35</v>
      </c>
      <c r="M25" s="192">
        <v>0</v>
      </c>
      <c r="N25" s="192">
        <v>5.3653444676409201</v>
      </c>
      <c r="O25" s="192">
        <v>0</v>
      </c>
      <c r="P25" s="192">
        <v>0</v>
      </c>
      <c r="Q25" s="192">
        <v>0</v>
      </c>
      <c r="R25" s="192" t="s">
        <v>409</v>
      </c>
      <c r="S25" s="192">
        <v>0</v>
      </c>
      <c r="T25" s="192">
        <v>0</v>
      </c>
      <c r="U25" s="192" t="s">
        <v>409</v>
      </c>
      <c r="V25" s="192">
        <v>85.9</v>
      </c>
      <c r="W25" s="192" t="s">
        <v>409</v>
      </c>
      <c r="X25" s="192">
        <v>-0.171750369249243</v>
      </c>
      <c r="Y25" s="192" t="s">
        <v>409</v>
      </c>
      <c r="Z25" s="192">
        <v>0</v>
      </c>
      <c r="AA25" s="192">
        <v>-6.0240963855421699</v>
      </c>
      <c r="AB25" s="34"/>
      <c r="AC25" s="34"/>
      <c r="AD25" s="192"/>
      <c r="AE25" s="192"/>
      <c r="AF25" s="192"/>
      <c r="AG25" s="192"/>
      <c r="AH25" s="192"/>
      <c r="AI25" s="192"/>
    </row>
    <row r="26" spans="1:35" x14ac:dyDescent="0.2">
      <c r="A26" s="84">
        <v>19</v>
      </c>
      <c r="B26" s="84" t="str">
        <f ca="1"/>
        <v>Bulgaria</v>
      </c>
      <c r="C26" s="84" t="str">
        <f ca="1"/>
        <v>BGR</v>
      </c>
      <c r="D26" s="219" t="str">
        <f ca="1"/>
        <v>ECS           Europe &amp; Central Asia</v>
      </c>
      <c r="E26" s="219" t="str">
        <f ca="1"/>
        <v>IBRD</v>
      </c>
      <c r="F26" s="190" t="str">
        <f t="shared" ca="1" si="12"/>
        <v/>
      </c>
      <c r="G26" s="80">
        <f>IF(Parameters!$D$21 = 1, MAX(H26, I26),
IF(Parameters!$D$22 = 1, AVERAGE(H26,I26),
IF(Parameters!$D$23 = 1, IF(ISERROR(H26), I26, IFERROR(GEOMEAN(H26, I26), 0)),
IF(Parameters!$D$24, IF(AND(H26=10,I26=10),10,0),
IF(Parameters!$D$25, IF(AND(H26&gt;=7,I26&gt;=7),10,0),
IF(Parameters!$D$26, IF(AND(H26&gt;=7,I26&gt;=7), 10, IF(OR(AND(H26&gt;=7,I26&gt;=5),AND(H26&gt;=5,I26&gt;=7)),6,0)),
IF(Parameters!$D$27, IF(AND(H26&gt;=10,I26&gt;=10), 10, IF(OR(AND(H26&gt;=10,I26&gt;=5),AND(H26&gt;=5,I26&gt;=10)),6,0)),"no method")))))))</f>
        <v>0</v>
      </c>
      <c r="H26" s="80" cm="1">
        <f t="array" ref="H26">IF(
    SUM(IF(
            ISNUMBER(
                IF(
                    $M$4:$AE$4,
                    (M26:AE26),
                    "")),
            1,
            0))
        =0,
    NA(),
    IF(
        Parameters!$D$15=1,
        IF(
            SUM(--(ISNUMBER(IF($M$4:$AE$4=1,(M26:AE26),""))))&gt;0,
            MAX(IF(
                ISNUMBER(M26:AE26),
                IF(
                    M$4:AE$4=1,
                    M26:AE26,
                    ""),
                "")),
            MAX(IF(
                ISNUMBER(M26:AE26),
                IF(
                    M$4:AE$4=2,
                    M26:AE26,
                    ""),
                ""))
        ),
        IF(
            Parameters!$D$16=1,
            IFERROR(
                AVERAGE(IF(
                    ISNUMBER(M26:AE26),
                    IF(
                        M$4:AE$4=1,
                        M26:AE26,
                        ""),
                    "")),
                AVERAGE(IF(
                    ISNUMBER(M26:AE26),
                    IF(
                        M$4:AE$4=2,
                        M26:AE26,
                        ""),
                    ""))
            ),
            IF(
                Parameters!$D$17=1,
                IFERROR(
                    IF(
                        OR(
                            IF(
                                ISNUMBER(M26:AE26),
                                IF(
                                    M$4:AE$4=1,
                                    M26:AE26,
                                    ""),
                                "")
                            =0),
                        0,
                        GEOMEAN(IF(
                            ISNUMBER(M26:AE26),
                            IF(
                                M$4:AE$4=1,
                                M26:AE26,
                                ""),
                            ""))
                    ),
                    IF(
                        OR(IF(
                            ISNUMBER(M26:AE26),
                            IF(
                                M$4:AE$4=2,
                                M26:AE26,
                                ""),
                            "")
                            =0),
                        0,
                        GEOMEAN(IF(
                            ISNUMBER(M26:AE26),
                            IF(
                                M$4:AE$4=2,
                                M26:AE26,
                                ""),
                            "")))
                )
            )
        )
    )
)</f>
        <v>0</v>
      </c>
      <c r="I26" s="191" cm="1">
        <f t="array" ref="I26">IF(
    SUM(IF(
            ISNUMBER(
                IF(
                    $M$5:$AE$5,
                    (M26:AE26),
                    "")),
            1,
            0))
        =0,
    NA(),
    IF(
        Parameters!$D$15=1,
        IF(
            SUM(--(ISNUMBER(IF($M$5:$AE$5=1,(M26:AE26),""))))&gt;0,
            MAX(IF(
                ISNUMBER(M26:AE26),
                IF(
                    M$5:AE$5=1,
                    M26:AE26,
                    ""),
                "")),
            MAX(IF(
                ISNUMBER(M26:AE26),
                IF(
                    M$5:AE$5=2,
                    M26:AE26,
                    ""),
                ""))
        ),
        IF(
            Parameters!$D$16=1,
            IFERROR(
                AVERAGE(IF(
                    ISNUMBER(M26:AE26),
                    IF(
                        M$5:AE$5=1,
                        M26:AE26,
                        ""),
                    "")),
                AVERAGE(IF(
                    ISNUMBER(M26:AE26),
                    IF(
                        M$5:AE$5=2,
                        M26:AE26,
                        ""),
                    ""))
            ),
            IF(
                Parameters!$D$17=1,
                IFERROR(
                    IF(
                        OR(
                            IF(
                                ISNUMBER(M26:AE26),
                                IF(
                                    M$5:AE$5=1,
                                    M26:AE26,
                                    ""),
                                "")
                            =0),
                        0,
                        GEOMEAN(IF(
                            ISNUMBER(M26:AE26),
                            IF(
                                M$5:AE$5=1,
                                M26:AE26,
                                ""),
                            ""))
                    ),
                    IF(
                        OR(IF(
                            ISNUMBER(M26:AE26),
                            IF(
                                M$5:AE$5=2,
                                M26:AE26,
                                ""),
                            "")
                            =0),
                        0,
                        GEOMEAN(IF(
                            ISNUMBER(M26:AE26),
                            IF(
                                M$5:AE$5=2,
                                M26:AE26,
                                ""),
                            "")))
                )
            )
        )
    )
)</f>
        <v>0</v>
      </c>
      <c r="J26" s="242">
        <v>45765</v>
      </c>
      <c r="K26" s="242">
        <v>45413</v>
      </c>
      <c r="L26" s="91" t="s">
        <v>37</v>
      </c>
      <c r="M26" s="192">
        <v>0</v>
      </c>
      <c r="N26" s="192">
        <v>0</v>
      </c>
      <c r="O26" s="192">
        <v>0</v>
      </c>
      <c r="P26" s="192" t="s">
        <v>409</v>
      </c>
      <c r="Q26" s="192">
        <v>0</v>
      </c>
      <c r="R26" s="192" t="s">
        <v>409</v>
      </c>
      <c r="S26" s="192">
        <v>0</v>
      </c>
      <c r="T26" s="192" t="s">
        <v>409</v>
      </c>
      <c r="U26" s="192" t="s">
        <v>409</v>
      </c>
      <c r="V26" s="192">
        <v>49.4</v>
      </c>
      <c r="W26" s="192" t="s">
        <v>409</v>
      </c>
      <c r="X26" s="192" t="s">
        <v>409</v>
      </c>
      <c r="Y26" s="192" t="s">
        <v>409</v>
      </c>
      <c r="Z26" s="192">
        <v>0</v>
      </c>
      <c r="AA26" s="192" t="s">
        <v>409</v>
      </c>
      <c r="AB26" s="34"/>
      <c r="AC26" s="34"/>
      <c r="AD26" s="192"/>
      <c r="AE26" s="192"/>
      <c r="AF26" s="192"/>
      <c r="AG26" s="192"/>
      <c r="AH26" s="192"/>
      <c r="AI26" s="192"/>
    </row>
    <row r="27" spans="1:35" x14ac:dyDescent="0.2">
      <c r="A27" s="84">
        <v>20</v>
      </c>
      <c r="B27" s="84" t="str">
        <f ca="1"/>
        <v>Bahrain</v>
      </c>
      <c r="C27" s="84" t="str">
        <f ca="1"/>
        <v>BHR</v>
      </c>
      <c r="D27" s="219" t="str">
        <f ca="1"/>
        <v>MEA           Middle East &amp; North Africa</v>
      </c>
      <c r="E27" s="219" t="str">
        <f ca="1"/>
        <v>NA</v>
      </c>
      <c r="F27" s="190" t="str">
        <f t="shared" ca="1" si="12"/>
        <v/>
      </c>
      <c r="G27" s="80">
        <f>IF(Parameters!$D$21 = 1, MAX(H27, I27),
IF(Parameters!$D$22 = 1, AVERAGE(H27,I27),
IF(Parameters!$D$23 = 1, IF(ISERROR(H27), I27, IFERROR(GEOMEAN(H27, I27), 0)),
IF(Parameters!$D$24, IF(AND(H27=10,I27=10),10,0),
IF(Parameters!$D$25, IF(AND(H27&gt;=7,I27&gt;=7),10,0),
IF(Parameters!$D$26, IF(AND(H27&gt;=7,I27&gt;=7), 10, IF(OR(AND(H27&gt;=7,I27&gt;=5),AND(H27&gt;=5,I27&gt;=7)),6,0)),
IF(Parameters!$D$27, IF(AND(H27&gt;=10,I27&gt;=10), 10, IF(OR(AND(H27&gt;=10,I27&gt;=5),AND(H27&gt;=5,I27&gt;=10)),6,0)),"no method")))))))</f>
        <v>2.4177492595913863</v>
      </c>
      <c r="H27" s="80" cm="1">
        <f t="array" ref="H27">IF(
    SUM(IF(
            ISNUMBER(
                IF(
                    $M$4:$AE$4,
                    (M27:AE27),
                    "")),
            1,
            0))
        =0,
    NA(),
    IF(
        Parameters!$D$15=1,
        IF(
            SUM(--(ISNUMBER(IF($M$4:$AE$4=1,(M27:AE27),""))))&gt;0,
            MAX(IF(
                ISNUMBER(M27:AE27),
                IF(
                    M$4:AE$4=1,
                    M27:AE27,
                    ""),
                "")),
            MAX(IF(
                ISNUMBER(M27:AE27),
                IF(
                    M$4:AE$4=2,
                    M27:AE27,
                    ""),
                ""))
        ),
        IF(
            Parameters!$D$16=1,
            IFERROR(
                AVERAGE(IF(
                    ISNUMBER(M27:AE27),
                    IF(
                        M$4:AE$4=1,
                        M27:AE27,
                        ""),
                    "")),
                AVERAGE(IF(
                    ISNUMBER(M27:AE27),
                    IF(
                        M$4:AE$4=2,
                        M27:AE27,
                        ""),
                    ""))
            ),
            IF(
                Parameters!$D$17=1,
                IFERROR(
                    IF(
                        OR(
                            IF(
                                ISNUMBER(M27:AE27),
                                IF(
                                    M$4:AE$4=1,
                                    M27:AE27,
                                    ""),
                                "")
                            =0),
                        0,
                        GEOMEAN(IF(
                            ISNUMBER(M27:AE27),
                            IF(
                                M$4:AE$4=1,
                                M27:AE27,
                                ""),
                            ""))
                    ),
                    IF(
                        OR(IF(
                            ISNUMBER(M27:AE27),
                            IF(
                                M$4:AE$4=2,
                                M27:AE27,
                                ""),
                            "")
                            =0),
                        0,
                        GEOMEAN(IF(
                            ISNUMBER(M27:AE27),
                            IF(
                                M$4:AE$4=2,
                                M27:AE27,
                                ""),
                            "")))
                )
            )
        )
    )
)</f>
        <v>0.83507306889352795</v>
      </c>
      <c r="I27" s="191" cm="1">
        <f t="array" ref="I27">IF(
    SUM(IF(
            ISNUMBER(
                IF(
                    $M$5:$AE$5,
                    (M27:AE27),
                    "")),
            1,
            0))
        =0,
    NA(),
    IF(
        Parameters!$D$15=1,
        IF(
            SUM(--(ISNUMBER(IF($M$5:$AE$5=1,(M27:AE27),""))))&gt;0,
            MAX(IF(
                ISNUMBER(M27:AE27),
                IF(
                    M$5:AE$5=1,
                    M27:AE27,
                    ""),
                "")),
            MAX(IF(
                ISNUMBER(M27:AE27),
                IF(
                    M$5:AE$5=2,
                    M27:AE27,
                    ""),
                ""))
        ),
        IF(
            Parameters!$D$16=1,
            IFERROR(
                AVERAGE(IF(
                    ISNUMBER(M27:AE27),
                    IF(
                        M$5:AE$5=1,
                        M27:AE27,
                        ""),
                    "")),
                AVERAGE(IF(
                    ISNUMBER(M27:AE27),
                    IF(
                        M$5:AE$5=2,
                        M27:AE27,
                        ""),
                    ""))
            ),
            IF(
                Parameters!$D$17=1,
                IFERROR(
                    IF(
                        OR(
                            IF(
                                ISNUMBER(M27:AE27),
                                IF(
                                    M$5:AE$5=1,
                                    M27:AE27,
                                    ""),
                                "")
                            =0),
                        0,
                        GEOMEAN(IF(
                            ISNUMBER(M27:AE27),
                            IF(
                                M$5:AE$5=1,
                                M27:AE27,
                                ""),
                            ""))
                    ),
                    IF(
                        OR(IF(
                            ISNUMBER(M27:AE27),
                            IF(
                                M$5:AE$5=2,
                                M27:AE27,
                                ""),
                            "")
                            =0),
                        0,
                        GEOMEAN(IF(
                            ISNUMBER(M27:AE27),
                            IF(
                                M$5:AE$5=2,
                                M27:AE27,
                                ""),
                            "")))
                )
            )
        )
    )
)</f>
        <v>7</v>
      </c>
      <c r="J27" s="242">
        <v>45765</v>
      </c>
      <c r="K27" s="242">
        <v>46023</v>
      </c>
      <c r="L27" s="91" t="s">
        <v>39</v>
      </c>
      <c r="M27" s="192">
        <v>0</v>
      </c>
      <c r="N27" s="192">
        <v>0.83507306889352795</v>
      </c>
      <c r="O27" s="192">
        <v>0</v>
      </c>
      <c r="P27" s="192" t="s">
        <v>409</v>
      </c>
      <c r="Q27" s="192">
        <v>0</v>
      </c>
      <c r="R27" s="192" t="s">
        <v>409</v>
      </c>
      <c r="S27" s="192">
        <v>7</v>
      </c>
      <c r="T27" s="192">
        <v>0</v>
      </c>
      <c r="U27" s="192" t="s">
        <v>409</v>
      </c>
      <c r="V27" s="192">
        <v>64.2</v>
      </c>
      <c r="W27" s="192" t="s">
        <v>409</v>
      </c>
      <c r="X27" s="192" t="s">
        <v>409</v>
      </c>
      <c r="Y27" s="192" t="s">
        <v>409</v>
      </c>
      <c r="Z27" s="192">
        <v>0.14285714285714299</v>
      </c>
      <c r="AA27" s="192">
        <v>-100</v>
      </c>
      <c r="AB27" s="34"/>
      <c r="AC27" s="34"/>
      <c r="AD27" s="192"/>
      <c r="AE27" s="192"/>
      <c r="AF27" s="192"/>
      <c r="AG27" s="192"/>
      <c r="AH27" s="192"/>
      <c r="AI27" s="192"/>
    </row>
    <row r="28" spans="1:35" x14ac:dyDescent="0.2">
      <c r="A28" s="84">
        <v>21</v>
      </c>
      <c r="B28" s="84" t="str">
        <f ca="1"/>
        <v>Bahamas, The</v>
      </c>
      <c r="C28" s="84" t="str">
        <f ca="1"/>
        <v>BHS</v>
      </c>
      <c r="D28" s="219" t="str">
        <f ca="1"/>
        <v>LCN           Latin America &amp; Caribbean</v>
      </c>
      <c r="E28" s="219" t="str">
        <f ca="1"/>
        <v>NA</v>
      </c>
      <c r="F28" s="190" t="str">
        <f t="shared" ca="1" si="12"/>
        <v/>
      </c>
      <c r="G28" s="80">
        <f>IF(Parameters!$D$21 = 1, MAX(H28, I28),
IF(Parameters!$D$22 = 1, AVERAGE(H28,I28),
IF(Parameters!$D$23 = 1, IF(ISERROR(H28), I28, IFERROR(GEOMEAN(H28, I28), 0)),
IF(Parameters!$D$24, IF(AND(H28=10,I28=10),10,0),
IF(Parameters!$D$25, IF(AND(H28&gt;=7,I28&gt;=7),10,0),
IF(Parameters!$D$26, IF(AND(H28&gt;=7,I28&gt;=7), 10, IF(OR(AND(H28&gt;=7,I28&gt;=5),AND(H28&gt;=5,I28&gt;=7)),6,0)),
IF(Parameters!$D$27, IF(AND(H28&gt;=10,I28&gt;=10), 10, IF(OR(AND(H28&gt;=10,I28&gt;=5),AND(H28&gt;=5,I28&gt;=10)),6,0)),"no method")))))))</f>
        <v>0</v>
      </c>
      <c r="H28" s="80" cm="1">
        <f t="array" ref="H28">IF(
    SUM(IF(
            ISNUMBER(
                IF(
                    $M$4:$AE$4,
                    (M28:AE28),
                    "")),
            1,
            0))
        =0,
    NA(),
    IF(
        Parameters!$D$15=1,
        IF(
            SUM(--(ISNUMBER(IF($M$4:$AE$4=1,(M28:AE28),""))))&gt;0,
            MAX(IF(
                ISNUMBER(M28:AE28),
                IF(
                    M$4:AE$4=1,
                    M28:AE28,
                    ""),
                "")),
            MAX(IF(
                ISNUMBER(M28:AE28),
                IF(
                    M$4:AE$4=2,
                    M28:AE28,
                    ""),
                ""))
        ),
        IF(
            Parameters!$D$16=1,
            IFERROR(
                AVERAGE(IF(
                    ISNUMBER(M28:AE28),
                    IF(
                        M$4:AE$4=1,
                        M28:AE28,
                        ""),
                    "")),
                AVERAGE(IF(
                    ISNUMBER(M28:AE28),
                    IF(
                        M$4:AE$4=2,
                        M28:AE28,
                        ""),
                    ""))
            ),
            IF(
                Parameters!$D$17=1,
                IFERROR(
                    IF(
                        OR(
                            IF(
                                ISNUMBER(M28:AE28),
                                IF(
                                    M$4:AE$4=1,
                                    M28:AE28,
                                    ""),
                                "")
                            =0),
                        0,
                        GEOMEAN(IF(
                            ISNUMBER(M28:AE28),
                            IF(
                                M$4:AE$4=1,
                                M28:AE28,
                                ""),
                            ""))
                    ),
                    IF(
                        OR(IF(
                            ISNUMBER(M28:AE28),
                            IF(
                                M$4:AE$4=2,
                                M28:AE28,
                                ""),
                            "")
                            =0),
                        0,
                        GEOMEAN(IF(
                            ISNUMBER(M28:AE28),
                            IF(
                                M$4:AE$4=2,
                                M28:AE28,
                                ""),
                            "")))
                )
            )
        )
    )
)</f>
        <v>0</v>
      </c>
      <c r="I28" s="191" cm="1">
        <f t="array" ref="I28">IF(
    SUM(IF(
            ISNUMBER(
                IF(
                    $M$5:$AE$5,
                    (M28:AE28),
                    "")),
            1,
            0))
        =0,
    NA(),
    IF(
        Parameters!$D$15=1,
        IF(
            SUM(--(ISNUMBER(IF($M$5:$AE$5=1,(M28:AE28),""))))&gt;0,
            MAX(IF(
                ISNUMBER(M28:AE28),
                IF(
                    M$5:AE$5=1,
                    M28:AE28,
                    ""),
                "")),
            MAX(IF(
                ISNUMBER(M28:AE28),
                IF(
                    M$5:AE$5=2,
                    M28:AE28,
                    ""),
                ""))
        ),
        IF(
            Parameters!$D$16=1,
            IFERROR(
                AVERAGE(IF(
                    ISNUMBER(M28:AE28),
                    IF(
                        M$5:AE$5=1,
                        M28:AE28,
                        ""),
                    "")),
                AVERAGE(IF(
                    ISNUMBER(M28:AE28),
                    IF(
                        M$5:AE$5=2,
                        M28:AE28,
                        ""),
                    ""))
            ),
            IF(
                Parameters!$D$17=1,
                IFERROR(
                    IF(
                        OR(
                            IF(
                                ISNUMBER(M28:AE28),
                                IF(
                                    M$5:AE$5=1,
                                    M28:AE28,
                                    ""),
                                "")
                            =0),
                        0,
                        GEOMEAN(IF(
                            ISNUMBER(M28:AE28),
                            IF(
                                M$5:AE$5=1,
                                M28:AE28,
                                ""),
                            ""))
                    ),
                    IF(
                        OR(IF(
                            ISNUMBER(M28:AE28),
                            IF(
                                M$5:AE$5=2,
                                M28:AE28,
                                ""),
                            "")
                            =0),
                        0,
                        GEOMEAN(IF(
                            ISNUMBER(M28:AE28),
                            IF(
                                M$5:AE$5=2,
                                M28:AE28,
                                ""),
                            "")))
                )
            )
        )
    )
)</f>
        <v>0</v>
      </c>
      <c r="J28" s="242">
        <v>45765</v>
      </c>
      <c r="K28" s="242">
        <v>45765</v>
      </c>
      <c r="L28" s="91" t="s">
        <v>40</v>
      </c>
      <c r="M28" s="192">
        <v>0</v>
      </c>
      <c r="N28" s="192">
        <v>0</v>
      </c>
      <c r="O28" s="192">
        <v>0</v>
      </c>
      <c r="P28" s="192" t="s">
        <v>409</v>
      </c>
      <c r="Q28" s="192">
        <v>0</v>
      </c>
      <c r="R28" s="192" t="s">
        <v>409</v>
      </c>
      <c r="S28" s="192">
        <v>0</v>
      </c>
      <c r="T28" s="192" t="s">
        <v>409</v>
      </c>
      <c r="U28" s="192" t="s">
        <v>409</v>
      </c>
      <c r="V28" s="192">
        <v>48</v>
      </c>
      <c r="W28" s="192" t="s">
        <v>409</v>
      </c>
      <c r="X28" s="192" t="s">
        <v>409</v>
      </c>
      <c r="Y28" s="192" t="s">
        <v>409</v>
      </c>
      <c r="Z28" s="192">
        <v>0</v>
      </c>
      <c r="AA28" s="192" t="s">
        <v>409</v>
      </c>
      <c r="AB28" s="34"/>
      <c r="AC28" s="34"/>
      <c r="AD28" s="192"/>
      <c r="AE28" s="192"/>
      <c r="AF28" s="192"/>
      <c r="AG28" s="192"/>
      <c r="AH28" s="192"/>
      <c r="AI28" s="192"/>
    </row>
    <row r="29" spans="1:35" x14ac:dyDescent="0.2">
      <c r="A29" s="84">
        <v>22</v>
      </c>
      <c r="B29" s="84" t="str">
        <f ca="1"/>
        <v>Bosnia and Herzegovina</v>
      </c>
      <c r="C29" s="84" t="str">
        <f ca="1"/>
        <v>BIH</v>
      </c>
      <c r="D29" s="219" t="str">
        <f ca="1"/>
        <v>ECS           Europe &amp; Central Asia</v>
      </c>
      <c r="E29" s="219" t="str">
        <f ca="1"/>
        <v>IBRD</v>
      </c>
      <c r="F29" s="190" t="str">
        <f t="shared" ca="1" si="12"/>
        <v/>
      </c>
      <c r="G29" s="80">
        <f>IF(Parameters!$D$21 = 1, MAX(H29, I29),
IF(Parameters!$D$22 = 1, AVERAGE(H29,I29),
IF(Parameters!$D$23 = 1, IF(ISERROR(H29), I29, IFERROR(GEOMEAN(H29, I29), 0)),
IF(Parameters!$D$24, IF(AND(H29=10,I29=10),10,0),
IF(Parameters!$D$25, IF(AND(H29&gt;=7,I29&gt;=7),10,0),
IF(Parameters!$D$26, IF(AND(H29&gt;=7,I29&gt;=7), 10, IF(OR(AND(H29&gt;=7,I29&gt;=5),AND(H29&gt;=5,I29&gt;=7)),6,0)),
IF(Parameters!$D$27, IF(AND(H29&gt;=10,I29&gt;=10), 10, IF(OR(AND(H29&gt;=10,I29&gt;=5),AND(H29&gt;=5,I29&gt;=10)),6,0)),"no method")))))))</f>
        <v>0</v>
      </c>
      <c r="H29" s="80" cm="1">
        <f t="array" ref="H29">IF(
    SUM(IF(
            ISNUMBER(
                IF(
                    $M$4:$AE$4,
                    (M29:AE29),
                    "")),
            1,
            0))
        =0,
    NA(),
    IF(
        Parameters!$D$15=1,
        IF(
            SUM(--(ISNUMBER(IF($M$4:$AE$4=1,(M29:AE29),""))))&gt;0,
            MAX(IF(
                ISNUMBER(M29:AE29),
                IF(
                    M$4:AE$4=1,
                    M29:AE29,
                    ""),
                "")),
            MAX(IF(
                ISNUMBER(M29:AE29),
                IF(
                    M$4:AE$4=2,
                    M29:AE29,
                    ""),
                ""))
        ),
        IF(
            Parameters!$D$16=1,
            IFERROR(
                AVERAGE(IF(
                    ISNUMBER(M29:AE29),
                    IF(
                        M$4:AE$4=1,
                        M29:AE29,
                        ""),
                    "")),
                AVERAGE(IF(
                    ISNUMBER(M29:AE29),
                    IF(
                        M$4:AE$4=2,
                        M29:AE29,
                        ""),
                    ""))
            ),
            IF(
                Parameters!$D$17=1,
                IFERROR(
                    IF(
                        OR(
                            IF(
                                ISNUMBER(M29:AE29),
                                IF(
                                    M$4:AE$4=1,
                                    M29:AE29,
                                    ""),
                                "")
                            =0),
                        0,
                        GEOMEAN(IF(
                            ISNUMBER(M29:AE29),
                            IF(
                                M$4:AE$4=1,
                                M29:AE29,
                                ""),
                            ""))
                    ),
                    IF(
                        OR(IF(
                            ISNUMBER(M29:AE29),
                            IF(
                                M$4:AE$4=2,
                                M29:AE29,
                                ""),
                            "")
                            =0),
                        0,
                        GEOMEAN(IF(
                            ISNUMBER(M29:AE29),
                            IF(
                                M$4:AE$4=2,
                                M29:AE29,
                                ""),
                            "")))
                )
            )
        )
    )
)</f>
        <v>2.2546972860125201</v>
      </c>
      <c r="I29" s="191" cm="1">
        <f t="array" ref="I29">IF(
    SUM(IF(
            ISNUMBER(
                IF(
                    $M$5:$AE$5,
                    (M29:AE29),
                    "")),
            1,
            0))
        =0,
    NA(),
    IF(
        Parameters!$D$15=1,
        IF(
            SUM(--(ISNUMBER(IF($M$5:$AE$5=1,(M29:AE29),""))))&gt;0,
            MAX(IF(
                ISNUMBER(M29:AE29),
                IF(
                    M$5:AE$5=1,
                    M29:AE29,
                    ""),
                "")),
            MAX(IF(
                ISNUMBER(M29:AE29),
                IF(
                    M$5:AE$5=2,
                    M29:AE29,
                    ""),
                ""))
        ),
        IF(
            Parameters!$D$16=1,
            IFERROR(
                AVERAGE(IF(
                    ISNUMBER(M29:AE29),
                    IF(
                        M$5:AE$5=1,
                        M29:AE29,
                        ""),
                    "")),
                AVERAGE(IF(
                    ISNUMBER(M29:AE29),
                    IF(
                        M$5:AE$5=2,
                        M29:AE29,
                        ""),
                    ""))
            ),
            IF(
                Parameters!$D$17=1,
                IFERROR(
                    IF(
                        OR(
                            IF(
                                ISNUMBER(M29:AE29),
                                IF(
                                    M$5:AE$5=1,
                                    M29:AE29,
                                    ""),
                                "")
                            =0),
                        0,
                        GEOMEAN(IF(
                            ISNUMBER(M29:AE29),
                            IF(
                                M$5:AE$5=1,
                                M29:AE29,
                                ""),
                            ""))
                    ),
                    IF(
                        OR(IF(
                            ISNUMBER(M29:AE29),
                            IF(
                                M$5:AE$5=2,
                                M29:AE29,
                                ""),
                            "")
                            =0),
                        0,
                        GEOMEAN(IF(
                            ISNUMBER(M29:AE29),
                            IF(
                                M$5:AE$5=2,
                                M29:AE29,
                                ""),
                            "")))
                )
            )
        )
    )
)</f>
        <v>0</v>
      </c>
      <c r="J29" s="242">
        <v>45765</v>
      </c>
      <c r="K29" s="242">
        <v>44743</v>
      </c>
      <c r="L29" s="91" t="s">
        <v>42</v>
      </c>
      <c r="M29" s="192">
        <v>0</v>
      </c>
      <c r="N29" s="192">
        <v>2.2546972860125201</v>
      </c>
      <c r="O29" s="192">
        <v>0</v>
      </c>
      <c r="P29" s="192" t="s">
        <v>409</v>
      </c>
      <c r="Q29" s="192">
        <v>0</v>
      </c>
      <c r="R29" s="192" t="s">
        <v>409</v>
      </c>
      <c r="S29" s="192">
        <v>0</v>
      </c>
      <c r="T29" s="192" t="s">
        <v>409</v>
      </c>
      <c r="U29" s="192" t="s">
        <v>409</v>
      </c>
      <c r="V29" s="192">
        <v>71</v>
      </c>
      <c r="W29" s="192" t="s">
        <v>409</v>
      </c>
      <c r="X29" s="192" t="s">
        <v>409</v>
      </c>
      <c r="Y29" s="192" t="s">
        <v>409</v>
      </c>
      <c r="Z29" s="192">
        <v>0</v>
      </c>
      <c r="AA29" s="192" t="s">
        <v>409</v>
      </c>
      <c r="AB29" s="34"/>
      <c r="AC29" s="34"/>
      <c r="AD29" s="192"/>
      <c r="AE29" s="192"/>
      <c r="AF29" s="192"/>
      <c r="AG29" s="192"/>
      <c r="AH29" s="192"/>
      <c r="AI29" s="192"/>
    </row>
    <row r="30" spans="1:35" x14ac:dyDescent="0.2">
      <c r="A30" s="84">
        <v>23</v>
      </c>
      <c r="B30" s="84" t="str">
        <f ca="1"/>
        <v>Belarus</v>
      </c>
      <c r="C30" s="84" t="str">
        <f ca="1"/>
        <v>BLR</v>
      </c>
      <c r="D30" s="219" t="str">
        <f ca="1"/>
        <v>ECS           Europe &amp; Central Asia</v>
      </c>
      <c r="E30" s="219" t="str">
        <f ca="1"/>
        <v>IBRD</v>
      </c>
      <c r="F30" s="190" t="str">
        <f t="shared" ca="1" si="12"/>
        <v/>
      </c>
      <c r="G30" s="80">
        <f>IF(Parameters!$D$21 = 1, MAX(H30, I30),
IF(Parameters!$D$22 = 1, AVERAGE(H30,I30),
IF(Parameters!$D$23 = 1, IF(ISERROR(H30), I30, IFERROR(GEOMEAN(H30, I30), 0)),
IF(Parameters!$D$24, IF(AND(H30=10,I30=10),10,0),
IF(Parameters!$D$25, IF(AND(H30&gt;=7,I30&gt;=7),10,0),
IF(Parameters!$D$26, IF(AND(H30&gt;=7,I30&gt;=7), 10, IF(OR(AND(H30&gt;=7,I30&gt;=5),AND(H30&gt;=5,I30&gt;=7)),6,0)),
IF(Parameters!$D$27, IF(AND(H30&gt;=10,I30&gt;=10), 10, IF(OR(AND(H30&gt;=10,I30&gt;=5),AND(H30&gt;=5,I30&gt;=10)),6,0)),"no method")))))))</f>
        <v>0</v>
      </c>
      <c r="H30" s="80" cm="1">
        <f t="array" ref="H30">IF(
    SUM(IF(
            ISNUMBER(
                IF(
                    $M$4:$AE$4,
                    (M30:AE30),
                    "")),
            1,
            0))
        =0,
    NA(),
    IF(
        Parameters!$D$15=1,
        IF(
            SUM(--(ISNUMBER(IF($M$4:$AE$4=1,(M30:AE30),""))))&gt;0,
            MAX(IF(
                ISNUMBER(M30:AE30),
                IF(
                    M$4:AE$4=1,
                    M30:AE30,
                    ""),
                "")),
            MAX(IF(
                ISNUMBER(M30:AE30),
                IF(
                    M$4:AE$4=2,
                    M30:AE30,
                    ""),
                ""))
        ),
        IF(
            Parameters!$D$16=1,
            IFERROR(
                AVERAGE(IF(
                    ISNUMBER(M30:AE30),
                    IF(
                        M$4:AE$4=1,
                        M30:AE30,
                        ""),
                    "")),
                AVERAGE(IF(
                    ISNUMBER(M30:AE30),
                    IF(
                        M$4:AE$4=2,
                        M30:AE30,
                        ""),
                    ""))
            ),
            IF(
                Parameters!$D$17=1,
                IFERROR(
                    IF(
                        OR(
                            IF(
                                ISNUMBER(M30:AE30),
                                IF(
                                    M$4:AE$4=1,
                                    M30:AE30,
                                    ""),
                                "")
                            =0),
                        0,
                        GEOMEAN(IF(
                            ISNUMBER(M30:AE30),
                            IF(
                                M$4:AE$4=1,
                                M30:AE30,
                                ""),
                            ""))
                    ),
                    IF(
                        OR(IF(
                            ISNUMBER(M30:AE30),
                            IF(
                                M$4:AE$4=2,
                                M30:AE30,
                                ""),
                            "")
                            =0),
                        0,
                        GEOMEAN(IF(
                            ISNUMBER(M30:AE30),
                            IF(
                                M$4:AE$4=2,
                                M30:AE30,
                                ""),
                            "")))
                )
            )
        )
    )
)</f>
        <v>1.7745302713987401</v>
      </c>
      <c r="I30" s="191" cm="1">
        <f t="array" ref="I30">IF(
    SUM(IF(
            ISNUMBER(
                IF(
                    $M$5:$AE$5,
                    (M30:AE30),
                    "")),
            1,
            0))
        =0,
    NA(),
    IF(
        Parameters!$D$15=1,
        IF(
            SUM(--(ISNUMBER(IF($M$5:$AE$5=1,(M30:AE30),""))))&gt;0,
            MAX(IF(
                ISNUMBER(M30:AE30),
                IF(
                    M$5:AE$5=1,
                    M30:AE30,
                    ""),
                "")),
            MAX(IF(
                ISNUMBER(M30:AE30),
                IF(
                    M$5:AE$5=2,
                    M30:AE30,
                    ""),
                ""))
        ),
        IF(
            Parameters!$D$16=1,
            IFERROR(
                AVERAGE(IF(
                    ISNUMBER(M30:AE30),
                    IF(
                        M$5:AE$5=1,
                        M30:AE30,
                        ""),
                    "")),
                AVERAGE(IF(
                    ISNUMBER(M30:AE30),
                    IF(
                        M$5:AE$5=2,
                        M30:AE30,
                        ""),
                    ""))
            ),
            IF(
                Parameters!$D$17=1,
                IFERROR(
                    IF(
                        OR(
                            IF(
                                ISNUMBER(M30:AE30),
                                IF(
                                    M$5:AE$5=1,
                                    M30:AE30,
                                    ""),
                                "")
                            =0),
                        0,
                        GEOMEAN(IF(
                            ISNUMBER(M30:AE30),
                            IF(
                                M$5:AE$5=1,
                                M30:AE30,
                                ""),
                            ""))
                    ),
                    IF(
                        OR(IF(
                            ISNUMBER(M30:AE30),
                            IF(
                                M$5:AE$5=2,
                                M30:AE30,
                                ""),
                            "")
                            =0),
                        0,
                        GEOMEAN(IF(
                            ISNUMBER(M30:AE30),
                            IF(
                                M$5:AE$5=2,
                                M30:AE30,
                                ""),
                            "")))
                )
            )
        )
    )
)</f>
        <v>0</v>
      </c>
      <c r="J30" s="242">
        <v>45765</v>
      </c>
      <c r="K30" s="242">
        <v>45791</v>
      </c>
      <c r="L30" s="91" t="s">
        <v>44</v>
      </c>
      <c r="M30" s="192">
        <v>0</v>
      </c>
      <c r="N30" s="192">
        <v>1.7745302713987401</v>
      </c>
      <c r="O30" s="192">
        <v>0</v>
      </c>
      <c r="P30" s="192" t="s">
        <v>409</v>
      </c>
      <c r="Q30" s="192">
        <v>0</v>
      </c>
      <c r="R30" s="192" t="s">
        <v>409</v>
      </c>
      <c r="S30" s="192">
        <v>0</v>
      </c>
      <c r="T30" s="192">
        <v>0</v>
      </c>
      <c r="U30" s="192" t="s">
        <v>409</v>
      </c>
      <c r="V30" s="192">
        <v>68.7</v>
      </c>
      <c r="W30" s="192" t="s">
        <v>409</v>
      </c>
      <c r="X30" s="192" t="s">
        <v>409</v>
      </c>
      <c r="Y30" s="192" t="s">
        <v>409</v>
      </c>
      <c r="Z30" s="192">
        <v>-3.5714285714285497E-2</v>
      </c>
      <c r="AA30" s="192">
        <v>-100</v>
      </c>
      <c r="AB30" s="34"/>
      <c r="AC30" s="34"/>
      <c r="AD30" s="192"/>
      <c r="AE30" s="192"/>
      <c r="AF30" s="192"/>
      <c r="AG30" s="192"/>
      <c r="AH30" s="192"/>
      <c r="AI30" s="192"/>
    </row>
    <row r="31" spans="1:35" x14ac:dyDescent="0.2">
      <c r="A31" s="84">
        <v>24</v>
      </c>
      <c r="B31" s="84" t="str">
        <f ca="1"/>
        <v>Belize</v>
      </c>
      <c r="C31" s="84" t="str">
        <f ca="1"/>
        <v>BLZ</v>
      </c>
      <c r="D31" s="219" t="str">
        <f ca="1"/>
        <v>LCN           Latin America &amp; Caribbean</v>
      </c>
      <c r="E31" s="219" t="str">
        <f ca="1"/>
        <v>IBRD</v>
      </c>
      <c r="F31" s="190" t="str">
        <f t="shared" ca="1" si="12"/>
        <v/>
      </c>
      <c r="G31" s="80">
        <f>IF(Parameters!$D$21 = 1, MAX(H31, I31),
IF(Parameters!$D$22 = 1, AVERAGE(H31,I31),
IF(Parameters!$D$23 = 1, IF(ISERROR(H31), I31, IFERROR(GEOMEAN(H31, I31), 0)),
IF(Parameters!$D$24, IF(AND(H31=10,I31=10),10,0),
IF(Parameters!$D$25, IF(AND(H31&gt;=7,I31&gt;=7),10,0),
IF(Parameters!$D$26, IF(AND(H31&gt;=7,I31&gt;=7), 10, IF(OR(AND(H31&gt;=7,I31&gt;=5),AND(H31&gt;=5,I31&gt;=7)),6,0)),
IF(Parameters!$D$27, IF(AND(H31&gt;=10,I31&gt;=10), 10, IF(OR(AND(H31&gt;=10,I31&gt;=5),AND(H31&gt;=5,I31&gt;=10)),6,0)),"no method")))))))</f>
        <v>0</v>
      </c>
      <c r="H31" s="80" cm="1">
        <f t="array" ref="H31">IF(
    SUM(IF(
            ISNUMBER(
                IF(
                    $M$4:$AE$4,
                    (M31:AE31),
                    "")),
            1,
            0))
        =0,
    NA(),
    IF(
        Parameters!$D$15=1,
        IF(
            SUM(--(ISNUMBER(IF($M$4:$AE$4=1,(M31:AE31),""))))&gt;0,
            MAX(IF(
                ISNUMBER(M31:AE31),
                IF(
                    M$4:AE$4=1,
                    M31:AE31,
                    ""),
                "")),
            MAX(IF(
                ISNUMBER(M31:AE31),
                IF(
                    M$4:AE$4=2,
                    M31:AE31,
                    ""),
                ""))
        ),
        IF(
            Parameters!$D$16=1,
            IFERROR(
                AVERAGE(IF(
                    ISNUMBER(M31:AE31),
                    IF(
                        M$4:AE$4=1,
                        M31:AE31,
                        ""),
                    "")),
                AVERAGE(IF(
                    ISNUMBER(M31:AE31),
                    IF(
                        M$4:AE$4=2,
                        M31:AE31,
                        ""),
                    ""))
            ),
            IF(
                Parameters!$D$17=1,
                IFERROR(
                    IF(
                        OR(
                            IF(
                                ISNUMBER(M31:AE31),
                                IF(
                                    M$4:AE$4=1,
                                    M31:AE31,
                                    ""),
                                "")
                            =0),
                        0,
                        GEOMEAN(IF(
                            ISNUMBER(M31:AE31),
                            IF(
                                M$4:AE$4=1,
                                M31:AE31,
                                ""),
                            ""))
                    ),
                    IF(
                        OR(IF(
                            ISNUMBER(M31:AE31),
                            IF(
                                M$4:AE$4=2,
                                M31:AE31,
                                ""),
                            "")
                            =0),
                        0,
                        GEOMEAN(IF(
                            ISNUMBER(M31:AE31),
                            IF(
                                M$4:AE$4=2,
                                M31:AE31,
                                ""),
                            "")))
                )
            )
        )
    )
)</f>
        <v>0</v>
      </c>
      <c r="I31" s="191" cm="1">
        <f t="array" ref="I31">IF(
    SUM(IF(
            ISNUMBER(
                IF(
                    $M$5:$AE$5,
                    (M31:AE31),
                    "")),
            1,
            0))
        =0,
    NA(),
    IF(
        Parameters!$D$15=1,
        IF(
            SUM(--(ISNUMBER(IF($M$5:$AE$5=1,(M31:AE31),""))))&gt;0,
            MAX(IF(
                ISNUMBER(M31:AE31),
                IF(
                    M$5:AE$5=1,
                    M31:AE31,
                    ""),
                "")),
            MAX(IF(
                ISNUMBER(M31:AE31),
                IF(
                    M$5:AE$5=2,
                    M31:AE31,
                    ""),
                ""))
        ),
        IF(
            Parameters!$D$16=1,
            IFERROR(
                AVERAGE(IF(
                    ISNUMBER(M31:AE31),
                    IF(
                        M$5:AE$5=1,
                        M31:AE31,
                        ""),
                    "")),
                AVERAGE(IF(
                    ISNUMBER(M31:AE31),
                    IF(
                        M$5:AE$5=2,
                        M31:AE31,
                        ""),
                    ""))
            ),
            IF(
                Parameters!$D$17=1,
                IFERROR(
                    IF(
                        OR(
                            IF(
                                ISNUMBER(M31:AE31),
                                IF(
                                    M$5:AE$5=1,
                                    M31:AE31,
                                    ""),
                                "")
                            =0),
                        0,
                        GEOMEAN(IF(
                            ISNUMBER(M31:AE31),
                            IF(
                                M$5:AE$5=1,
                                M31:AE31,
                                ""),
                            ""))
                    ),
                    IF(
                        OR(IF(
                            ISNUMBER(M31:AE31),
                            IF(
                                M$5:AE$5=2,
                                M31:AE31,
                                ""),
                            "")
                            =0),
                        0,
                        GEOMEAN(IF(
                            ISNUMBER(M31:AE31),
                            IF(
                                M$5:AE$5=2,
                                M31:AE31,
                                ""),
                            "")))
                )
            )
        )
    )
)</f>
        <v>6.8292682926829196</v>
      </c>
      <c r="J31" s="242">
        <v>45765</v>
      </c>
      <c r="K31" s="242">
        <v>46281</v>
      </c>
      <c r="L31" s="91" t="s">
        <v>46</v>
      </c>
      <c r="M31" s="192">
        <v>0</v>
      </c>
      <c r="N31" s="192">
        <v>0</v>
      </c>
      <c r="O31" s="192">
        <v>0</v>
      </c>
      <c r="P31" s="192">
        <v>0</v>
      </c>
      <c r="Q31" s="192">
        <v>0</v>
      </c>
      <c r="R31" s="192" t="s">
        <v>409</v>
      </c>
      <c r="S31" s="192">
        <v>0</v>
      </c>
      <c r="T31" s="192">
        <v>6.8292682926829196</v>
      </c>
      <c r="U31" s="192" t="s">
        <v>409</v>
      </c>
      <c r="V31" s="192">
        <v>57</v>
      </c>
      <c r="W31" s="192" t="s">
        <v>409</v>
      </c>
      <c r="X31" s="192">
        <v>4.7767607038245001E-2</v>
      </c>
      <c r="Y31" s="192" t="s">
        <v>409</v>
      </c>
      <c r="Z31" s="192">
        <v>0</v>
      </c>
      <c r="AA31" s="192">
        <v>17.0731707317073</v>
      </c>
      <c r="AB31" s="34"/>
      <c r="AC31" s="34"/>
      <c r="AD31" s="192"/>
      <c r="AE31" s="192"/>
      <c r="AF31" s="192"/>
      <c r="AG31" s="192"/>
      <c r="AH31" s="192"/>
      <c r="AI31" s="192"/>
    </row>
    <row r="32" spans="1:35" x14ac:dyDescent="0.2">
      <c r="A32" s="84">
        <v>25</v>
      </c>
      <c r="B32" s="84" t="str">
        <f ca="1"/>
        <v>Bermuda</v>
      </c>
      <c r="C32" s="84" t="str">
        <f ca="1"/>
        <v>BMU</v>
      </c>
      <c r="D32" s="219" t="str">
        <f ca="1"/>
        <v>NAC           North America</v>
      </c>
      <c r="E32" s="219" t="str">
        <f ca="1"/>
        <v>NA</v>
      </c>
      <c r="F32" s="190" t="str">
        <f t="shared" ca="1" si="12"/>
        <v/>
      </c>
      <c r="G32" s="80">
        <f>IF(Parameters!$D$21 = 1, MAX(H32, I32),
IF(Parameters!$D$22 = 1, AVERAGE(H32,I32),
IF(Parameters!$D$23 = 1, IF(ISERROR(H32), I32, IFERROR(GEOMEAN(H32, I32), 0)),
IF(Parameters!$D$24, IF(AND(H32=10,I32=10),10,0),
IF(Parameters!$D$25, IF(AND(H32&gt;=7,I32&gt;=7),10,0),
IF(Parameters!$D$26, IF(AND(H32&gt;=7,I32&gt;=7), 10, IF(OR(AND(H32&gt;=7,I32&gt;=5),AND(H32&gt;=5,I32&gt;=7)),6,0)),
IF(Parameters!$D$27, IF(AND(H32&gt;=10,I32&gt;=10), 10, IF(OR(AND(H32&gt;=10,I32&gt;=5),AND(H32&gt;=5,I32&gt;=10)),6,0)),"no method")))))))</f>
        <v>0</v>
      </c>
      <c r="H32" s="80" cm="1">
        <f t="array" ref="H32">IF(
    SUM(IF(
            ISNUMBER(
                IF(
                    $M$4:$AE$4,
                    (M32:AE32),
                    "")),
            1,
            0))
        =0,
    NA(),
    IF(
        Parameters!$D$15=1,
        IF(
            SUM(--(ISNUMBER(IF($M$4:$AE$4=1,(M32:AE32),""))))&gt;0,
            MAX(IF(
                ISNUMBER(M32:AE32),
                IF(
                    M$4:AE$4=1,
                    M32:AE32,
                    ""),
                "")),
            MAX(IF(
                ISNUMBER(M32:AE32),
                IF(
                    M$4:AE$4=2,
                    M32:AE32,
                    ""),
                ""))
        ),
        IF(
            Parameters!$D$16=1,
            IFERROR(
                AVERAGE(IF(
                    ISNUMBER(M32:AE32),
                    IF(
                        M$4:AE$4=1,
                        M32:AE32,
                        ""),
                    "")),
                AVERAGE(IF(
                    ISNUMBER(M32:AE32),
                    IF(
                        M$4:AE$4=2,
                        M32:AE32,
                        ""),
                    ""))
            ),
            IF(
                Parameters!$D$17=1,
                IFERROR(
                    IF(
                        OR(
                            IF(
                                ISNUMBER(M32:AE32),
                                IF(
                                    M$4:AE$4=1,
                                    M32:AE32,
                                    ""),
                                "")
                            =0),
                        0,
                        GEOMEAN(IF(
                            ISNUMBER(M32:AE32),
                            IF(
                                M$4:AE$4=1,
                                M32:AE32,
                                ""),
                            ""))
                    ),
                    IF(
                        OR(IF(
                            ISNUMBER(M32:AE32),
                            IF(
                                M$4:AE$4=2,
                                M32:AE32,
                                ""),
                            "")
                            =0),
                        0,
                        GEOMEAN(IF(
                            ISNUMBER(M32:AE32),
                            IF(
                                M$4:AE$4=2,
                                M32:AE32,
                                ""),
                            "")))
                )
            )
        )
    )
)</f>
        <v>0</v>
      </c>
      <c r="I32" s="191" cm="1">
        <f t="array" ref="I32">IF(
    SUM(IF(
            ISNUMBER(
                IF(
                    $M$5:$AE$5,
                    (M32:AE32),
                    "")),
            1,
            0))
        =0,
    NA(),
    IF(
        Parameters!$D$15=1,
        IF(
            SUM(--(ISNUMBER(IF($M$5:$AE$5=1,(M32:AE32),""))))&gt;0,
            MAX(IF(
                ISNUMBER(M32:AE32),
                IF(
                    M$5:AE$5=1,
                    M32:AE32,
                    ""),
                "")),
            MAX(IF(
                ISNUMBER(M32:AE32),
                IF(
                    M$5:AE$5=2,
                    M32:AE32,
                    ""),
                ""))
        ),
        IF(
            Parameters!$D$16=1,
            IFERROR(
                AVERAGE(IF(
                    ISNUMBER(M32:AE32),
                    IF(
                        M$5:AE$5=1,
                        M32:AE32,
                        ""),
                    "")),
                AVERAGE(IF(
                    ISNUMBER(M32:AE32),
                    IF(
                        M$5:AE$5=2,
                        M32:AE32,
                        ""),
                    ""))
            ),
            IF(
                Parameters!$D$17=1,
                IFERROR(
                    IF(
                        OR(
                            IF(
                                ISNUMBER(M32:AE32),
                                IF(
                                    M$5:AE$5=1,
                                    M32:AE32,
                                    ""),
                                "")
                            =0),
                        0,
                        GEOMEAN(IF(
                            ISNUMBER(M32:AE32),
                            IF(
                                M$5:AE$5=1,
                                M32:AE32,
                                ""),
                            ""))
                    ),
                    IF(
                        OR(IF(
                            ISNUMBER(M32:AE32),
                            IF(
                                M$5:AE$5=2,
                                M32:AE32,
                                ""),
                            "")
                            =0),
                        0,
                        GEOMEAN(IF(
                            ISNUMBER(M32:AE32),
                            IF(
                                M$5:AE$5=2,
                                M32:AE32,
                                ""),
                            "")))
                )
            )
        )
    )
)</f>
        <v>0</v>
      </c>
      <c r="J32" s="242" t="s">
        <v>409</v>
      </c>
      <c r="K32" s="242" t="s">
        <v>409</v>
      </c>
      <c r="L32" s="91" t="s">
        <v>670</v>
      </c>
      <c r="M32" s="192">
        <v>0</v>
      </c>
      <c r="N32" s="192" t="s">
        <v>409</v>
      </c>
      <c r="O32" s="192">
        <v>0</v>
      </c>
      <c r="P32" s="192" t="s">
        <v>409</v>
      </c>
      <c r="Q32" s="192">
        <v>0</v>
      </c>
      <c r="R32" s="192" t="s">
        <v>409</v>
      </c>
      <c r="S32" s="192" t="s">
        <v>409</v>
      </c>
      <c r="T32" s="192" t="s">
        <v>409</v>
      </c>
      <c r="U32" s="192" t="s">
        <v>409</v>
      </c>
      <c r="V32" s="192" t="s">
        <v>409</v>
      </c>
      <c r="W32" s="192" t="s">
        <v>409</v>
      </c>
      <c r="X32" s="192" t="s">
        <v>409</v>
      </c>
      <c r="Y32" s="192" t="s">
        <v>409</v>
      </c>
      <c r="Z32" s="192" t="s">
        <v>409</v>
      </c>
      <c r="AA32" s="192" t="s">
        <v>409</v>
      </c>
      <c r="AB32" s="34"/>
      <c r="AC32" s="34"/>
      <c r="AD32" s="192"/>
      <c r="AE32" s="192"/>
      <c r="AF32" s="192"/>
      <c r="AG32" s="192"/>
      <c r="AH32" s="192"/>
      <c r="AI32" s="192"/>
    </row>
    <row r="33" spans="1:35" x14ac:dyDescent="0.2">
      <c r="A33" s="84">
        <v>26</v>
      </c>
      <c r="B33" s="84" t="str">
        <f ca="1"/>
        <v>Bolivia</v>
      </c>
      <c r="C33" s="84" t="str">
        <f ca="1"/>
        <v>BOL</v>
      </c>
      <c r="D33" s="219" t="str">
        <f ca="1"/>
        <v>LCN           Latin America &amp; Caribbean</v>
      </c>
      <c r="E33" s="219" t="str">
        <f ca="1"/>
        <v>IBRD</v>
      </c>
      <c r="F33" s="190" t="str">
        <f t="shared" ca="1" si="12"/>
        <v/>
      </c>
      <c r="G33" s="80">
        <f>IF(Parameters!$D$21 = 1, MAX(H33, I33),
IF(Parameters!$D$22 = 1, AVERAGE(H33,I33),
IF(Parameters!$D$23 = 1, IF(ISERROR(H33), I33, IFERROR(GEOMEAN(H33, I33), 0)),
IF(Parameters!$D$24, IF(AND(H33=10,I33=10),10,0),
IF(Parameters!$D$25, IF(AND(H33&gt;=7,I33&gt;=7),10,0),
IF(Parameters!$D$26, IF(AND(H33&gt;=7,I33&gt;=7), 10, IF(OR(AND(H33&gt;=7,I33&gt;=5),AND(H33&gt;=5,I33&gt;=7)),6,0)),
IF(Parameters!$D$27, IF(AND(H33&gt;=10,I33&gt;=10), 10, IF(OR(AND(H33&gt;=10,I33&gt;=5),AND(H33&gt;=5,I33&gt;=10)),6,0)),"no method")))))))</f>
        <v>2.6190702129184662</v>
      </c>
      <c r="H33" s="80" cm="1">
        <f t="array" ref="H33">IF(
    SUM(IF(
            ISNUMBER(
                IF(
                    $M$4:$AE$4,
                    (M33:AE33),
                    "")),
            1,
            0))
        =0,
    NA(),
    IF(
        Parameters!$D$15=1,
        IF(
            SUM(--(ISNUMBER(IF($M$4:$AE$4=1,(M33:AE33),""))))&gt;0,
            MAX(IF(
                ISNUMBER(M33:AE33),
                IF(
                    M$4:AE$4=1,
                    M33:AE33,
                    ""),
                "")),
            MAX(IF(
                ISNUMBER(M33:AE33),
                IF(
                    M$4:AE$4=2,
                    M33:AE33,
                    ""),
                ""))
        ),
        IF(
            Parameters!$D$16=1,
            IFERROR(
                AVERAGE(IF(
                    ISNUMBER(M33:AE33),
                    IF(
                        M$4:AE$4=1,
                        M33:AE33,
                        ""),
                    "")),
                AVERAGE(IF(
                    ISNUMBER(M33:AE33),
                    IF(
                        M$4:AE$4=2,
                        M33:AE33,
                        ""),
                    ""))
            ),
            IF(
                Parameters!$D$17=1,
                IFERROR(
                    IF(
                        OR(
                            IF(
                                ISNUMBER(M33:AE33),
                                IF(
                                    M$4:AE$4=1,
                                    M33:AE33,
                                    ""),
                                "")
                            =0),
                        0,
                        GEOMEAN(IF(
                            ISNUMBER(M33:AE33),
                            IF(
                                M$4:AE$4=1,
                                M33:AE33,
                                ""),
                            ""))
                    ),
                    IF(
                        OR(IF(
                            ISNUMBER(M33:AE33),
                            IF(
                                M$4:AE$4=2,
                                M33:AE33,
                                ""),
                            "")
                            =0),
                        0,
                        GEOMEAN(IF(
                            ISNUMBER(M33:AE33),
                            IF(
                                M$4:AE$4=2,
                                M33:AE33,
                                ""),
                            "")))
                )
            )
        )
    )
)</f>
        <v>1.9206680584551099</v>
      </c>
      <c r="I33" s="191" cm="1">
        <f t="array" ref="I33">IF(
    SUM(IF(
            ISNUMBER(
                IF(
                    $M$5:$AE$5,
                    (M33:AE33),
                    "")),
            1,
            0))
        =0,
    NA(),
    IF(
        Parameters!$D$15=1,
        IF(
            SUM(--(ISNUMBER(IF($M$5:$AE$5=1,(M33:AE33),""))))&gt;0,
            MAX(IF(
                ISNUMBER(M33:AE33),
                IF(
                    M$5:AE$5=1,
                    M33:AE33,
                    ""),
                "")),
            MAX(IF(
                ISNUMBER(M33:AE33),
                IF(
                    M$5:AE$5=2,
                    M33:AE33,
                    ""),
                ""))
        ),
        IF(
            Parameters!$D$16=1,
            IFERROR(
                AVERAGE(IF(
                    ISNUMBER(M33:AE33),
                    IF(
                        M$5:AE$5=1,
                        M33:AE33,
                        ""),
                    "")),
                AVERAGE(IF(
                    ISNUMBER(M33:AE33),
                    IF(
                        M$5:AE$5=2,
                        M33:AE33,
                        ""),
                    ""))
            ),
            IF(
                Parameters!$D$17=1,
                IFERROR(
                    IF(
                        OR(
                            IF(
                                ISNUMBER(M33:AE33),
                                IF(
                                    M$5:AE$5=1,
                                    M33:AE33,
                                    ""),
                                "")
                            =0),
                        0,
                        GEOMEAN(IF(
                            ISNUMBER(M33:AE33),
                            IF(
                                M$5:AE$5=1,
                                M33:AE33,
                                ""),
                            ""))
                    ),
                    IF(
                        OR(IF(
                            ISNUMBER(M33:AE33),
                            IF(
                                M$5:AE$5=2,
                                M33:AE33,
                                ""),
                            "")
                            =0),
                        0,
                        GEOMEAN(IF(
                            ISNUMBER(M33:AE33),
                            IF(
                                M$5:AE$5=2,
                                M33:AE33,
                                ""),
                            "")))
                )
            )
        )
    )
)</f>
        <v>3.5714285714285499</v>
      </c>
      <c r="J33" s="242">
        <v>45765</v>
      </c>
      <c r="K33" s="242">
        <v>46281</v>
      </c>
      <c r="L33" s="91" t="s">
        <v>48</v>
      </c>
      <c r="M33" s="192">
        <v>0</v>
      </c>
      <c r="N33" s="192">
        <v>1.9206680584551099</v>
      </c>
      <c r="O33" s="192">
        <v>0</v>
      </c>
      <c r="P33" s="192">
        <v>0</v>
      </c>
      <c r="Q33" s="192">
        <v>0</v>
      </c>
      <c r="R33" s="192" t="s">
        <v>409</v>
      </c>
      <c r="S33" s="192">
        <v>3.5714285714285499</v>
      </c>
      <c r="T33" s="192">
        <v>0</v>
      </c>
      <c r="U33" s="192" t="s">
        <v>409</v>
      </c>
      <c r="V33" s="192">
        <v>69.400000000000006</v>
      </c>
      <c r="W33" s="192" t="s">
        <v>409</v>
      </c>
      <c r="X33" s="192">
        <v>1.2808452773049299</v>
      </c>
      <c r="Y33" s="192" t="s">
        <v>409</v>
      </c>
      <c r="Z33" s="192">
        <v>7.1428571428571105E-2</v>
      </c>
      <c r="AA33" s="192">
        <v>-60</v>
      </c>
      <c r="AB33" s="34"/>
      <c r="AC33" s="34"/>
      <c r="AD33" s="192"/>
      <c r="AE33" s="192"/>
      <c r="AF33" s="192"/>
      <c r="AG33" s="192"/>
      <c r="AH33" s="192"/>
      <c r="AI33" s="192"/>
    </row>
    <row r="34" spans="1:35" x14ac:dyDescent="0.2">
      <c r="A34" s="84">
        <v>27</v>
      </c>
      <c r="B34" s="84" t="str">
        <f ca="1"/>
        <v>Brazil</v>
      </c>
      <c r="C34" s="84" t="str">
        <f ca="1"/>
        <v>BRA</v>
      </c>
      <c r="D34" s="219" t="str">
        <f ca="1"/>
        <v>LCN           Latin America &amp; Caribbean</v>
      </c>
      <c r="E34" s="219" t="str">
        <f ca="1"/>
        <v>IBRD</v>
      </c>
      <c r="F34" s="190" t="str">
        <f t="shared" ca="1" si="12"/>
        <v/>
      </c>
      <c r="G34" s="80">
        <f>IF(Parameters!$D$21 = 1, MAX(H34, I34),
IF(Parameters!$D$22 = 1, AVERAGE(H34,I34),
IF(Parameters!$D$23 = 1, IF(ISERROR(H34), I34, IFERROR(GEOMEAN(H34, I34), 0)),
IF(Parameters!$D$24, IF(AND(H34=10,I34=10),10,0),
IF(Parameters!$D$25, IF(AND(H34&gt;=7,I34&gt;=7),10,0),
IF(Parameters!$D$26, IF(AND(H34&gt;=7,I34&gt;=7), 10, IF(OR(AND(H34&gt;=7,I34&gt;=5),AND(H34&gt;=5,I34&gt;=7)),6,0)),
IF(Parameters!$D$27, IF(AND(H34&gt;=10,I34&gt;=10), 10, IF(OR(AND(H34&gt;=10,I34&gt;=5),AND(H34&gt;=5,I34&gt;=10)),6,0)),"no method")))))))</f>
        <v>3.6117066398832072</v>
      </c>
      <c r="H34" s="80" cm="1">
        <f t="array" ref="H34">IF(
    SUM(IF(
            ISNUMBER(
                IF(
                    $M$4:$AE$4,
                    (M34:AE34),
                    "")),
            1,
            0))
        =0,
    NA(),
    IF(
        Parameters!$D$15=1,
        IF(
            SUM(--(ISNUMBER(IF($M$4:$AE$4=1,(M34:AE34),""))))&gt;0,
            MAX(IF(
                ISNUMBER(M34:AE34),
                IF(
                    M$4:AE$4=1,
                    M34:AE34,
                    ""),
                "")),
            MAX(IF(
                ISNUMBER(M34:AE34),
                IF(
                    M$4:AE$4=2,
                    M34:AE34,
                    ""),
                ""))
        ),
        IF(
            Parameters!$D$16=1,
            IFERROR(
                AVERAGE(IF(
                    ISNUMBER(M34:AE34),
                    IF(
                        M$4:AE$4=1,
                        M34:AE34,
                        ""),
                    "")),
                AVERAGE(IF(
                    ISNUMBER(M34:AE34),
                    IF(
                        M$4:AE$4=2,
                        M34:AE34,
                        ""),
                    ""))
            ),
            IF(
                Parameters!$D$17=1,
                IFERROR(
                    IF(
                        OR(
                            IF(
                                ISNUMBER(M34:AE34),
                                IF(
                                    M$4:AE$4=1,
                                    M34:AE34,
                                    ""),
                                "")
                            =0),
                        0,
                        GEOMEAN(IF(
                            ISNUMBER(M34:AE34),
                            IF(
                                M$4:AE$4=1,
                                M34:AE34,
                                ""),
                            ""))
                    ),
                    IF(
                        OR(IF(
                            ISNUMBER(M34:AE34),
                            IF(
                                M$4:AE$4=2,
                                M34:AE34,
                                ""),
                            "")
                            =0),
                        0,
                        GEOMEAN(IF(
                            ISNUMBER(M34:AE34),
                            IF(
                                M$4:AE$4=2,
                                M34:AE34,
                                ""),
                            "")))
                )
            )
        )
    )
)</f>
        <v>2.1085594989561498</v>
      </c>
      <c r="I34" s="191" cm="1">
        <f t="array" ref="I34">IF(
    SUM(IF(
            ISNUMBER(
                IF(
                    $M$5:$AE$5,
                    (M34:AE34),
                    "")),
            1,
            0))
        =0,
    NA(),
    IF(
        Parameters!$D$15=1,
        IF(
            SUM(--(ISNUMBER(IF($M$5:$AE$5=1,(M34:AE34),""))))&gt;0,
            MAX(IF(
                ISNUMBER(M34:AE34),
                IF(
                    M$5:AE$5=1,
                    M34:AE34,
                    ""),
                "")),
            MAX(IF(
                ISNUMBER(M34:AE34),
                IF(
                    M$5:AE$5=2,
                    M34:AE34,
                    ""),
                ""))
        ),
        IF(
            Parameters!$D$16=1,
            IFERROR(
                AVERAGE(IF(
                    ISNUMBER(M34:AE34),
                    IF(
                        M$5:AE$5=1,
                        M34:AE34,
                        ""),
                    "")),
                AVERAGE(IF(
                    ISNUMBER(M34:AE34),
                    IF(
                        M$5:AE$5=2,
                        M34:AE34,
                        ""),
                    ""))
            ),
            IF(
                Parameters!$D$17=1,
                IFERROR(
                    IF(
                        OR(
                            IF(
                                ISNUMBER(M34:AE34),
                                IF(
                                    M$5:AE$5=1,
                                    M34:AE34,
                                    ""),
                                "")
                            =0),
                        0,
                        GEOMEAN(IF(
                            ISNUMBER(M34:AE34),
                            IF(
                                M$5:AE$5=1,
                                M34:AE34,
                                ""),
                            ""))
                    ),
                    IF(
                        OR(IF(
                            ISNUMBER(M34:AE34),
                            IF(
                                M$5:AE$5=2,
                                M34:AE34,
                                ""),
                            "")
                            =0),
                        0,
                        GEOMEAN(IF(
                            ISNUMBER(M34:AE34),
                            IF(
                                M$5:AE$5=2,
                                M34:AE34,
                                ""),
                            "")))
                )
            )
        )
    )
)</f>
        <v>6.1864153508753903</v>
      </c>
      <c r="J34" s="242">
        <v>45765</v>
      </c>
      <c r="K34" s="242">
        <v>46281</v>
      </c>
      <c r="L34" s="91" t="s">
        <v>50</v>
      </c>
      <c r="M34" s="192">
        <v>0</v>
      </c>
      <c r="N34" s="192">
        <v>2.1085594989561498</v>
      </c>
      <c r="O34" s="192">
        <v>0</v>
      </c>
      <c r="P34" s="192">
        <v>6.1864153508753903</v>
      </c>
      <c r="Q34" s="192">
        <v>0</v>
      </c>
      <c r="R34" s="192" t="s">
        <v>409</v>
      </c>
      <c r="S34" s="192">
        <v>1.78571428571427</v>
      </c>
      <c r="T34" s="192">
        <v>0</v>
      </c>
      <c r="U34" s="192" t="s">
        <v>409</v>
      </c>
      <c r="V34" s="192">
        <v>70.3</v>
      </c>
      <c r="W34" s="192" t="s">
        <v>409</v>
      </c>
      <c r="X34" s="192">
        <v>0.61864153508753905</v>
      </c>
      <c r="Y34" s="192" t="s">
        <v>409</v>
      </c>
      <c r="Z34" s="192">
        <v>3.5714285714285497E-2</v>
      </c>
      <c r="AA34" s="192">
        <v>-3.8486798896624101</v>
      </c>
      <c r="AB34" s="34"/>
      <c r="AC34" s="34"/>
      <c r="AD34" s="192"/>
      <c r="AE34" s="192"/>
      <c r="AF34" s="192"/>
      <c r="AG34" s="192"/>
      <c r="AH34" s="192"/>
      <c r="AI34" s="192"/>
    </row>
    <row r="35" spans="1:35" x14ac:dyDescent="0.2">
      <c r="A35" s="84">
        <v>28</v>
      </c>
      <c r="B35" s="84" t="str">
        <f ca="1"/>
        <v>Barbados</v>
      </c>
      <c r="C35" s="84" t="str">
        <f ca="1"/>
        <v>BRB</v>
      </c>
      <c r="D35" s="219" t="str">
        <f ca="1"/>
        <v>LCN           Latin America &amp; Caribbean</v>
      </c>
      <c r="E35" s="219" t="str">
        <f ca="1"/>
        <v>NA</v>
      </c>
      <c r="F35" s="190" t="str">
        <f t="shared" ca="1" si="12"/>
        <v/>
      </c>
      <c r="G35" s="80">
        <f>IF(Parameters!$D$21 = 1, MAX(H35, I35),
IF(Parameters!$D$22 = 1, AVERAGE(H35,I35),
IF(Parameters!$D$23 = 1, IF(ISERROR(H35), I35, IFERROR(GEOMEAN(H35, I35), 0)),
IF(Parameters!$D$24, IF(AND(H35=10,I35=10),10,0),
IF(Parameters!$D$25, IF(AND(H35&gt;=7,I35&gt;=7),10,0),
IF(Parameters!$D$26, IF(AND(H35&gt;=7,I35&gt;=7), 10, IF(OR(AND(H35&gt;=7,I35&gt;=5),AND(H35&gt;=5,I35&gt;=7)),6,0)),
IF(Parameters!$D$27, IF(AND(H35&gt;=10,I35&gt;=10), 10, IF(OR(AND(H35&gt;=10,I35&gt;=5),AND(H35&gt;=5,I35&gt;=10)),6,0)),"no method")))))))</f>
        <v>0</v>
      </c>
      <c r="H35" s="80" cm="1">
        <f t="array" ref="H35">IF(
    SUM(IF(
            ISNUMBER(
                IF(
                    $M$4:$AE$4,
                    (M35:AE35),
                    "")),
            1,
            0))
        =0,
    NA(),
    IF(
        Parameters!$D$15=1,
        IF(
            SUM(--(ISNUMBER(IF($M$4:$AE$4=1,(M35:AE35),""))))&gt;0,
            MAX(IF(
                ISNUMBER(M35:AE35),
                IF(
                    M$4:AE$4=1,
                    M35:AE35,
                    ""),
                "")),
            MAX(IF(
                ISNUMBER(M35:AE35),
                IF(
                    M$4:AE$4=2,
                    M35:AE35,
                    ""),
                ""))
        ),
        IF(
            Parameters!$D$16=1,
            IFERROR(
                AVERAGE(IF(
                    ISNUMBER(M35:AE35),
                    IF(
                        M$4:AE$4=1,
                        M35:AE35,
                        ""),
                    "")),
                AVERAGE(IF(
                    ISNUMBER(M35:AE35),
                    IF(
                        M$4:AE$4=2,
                        M35:AE35,
                        ""),
                    ""))
            ),
            IF(
                Parameters!$D$17=1,
                IFERROR(
                    IF(
                        OR(
                            IF(
                                ISNUMBER(M35:AE35),
                                IF(
                                    M$4:AE$4=1,
                                    M35:AE35,
                                    ""),
                                "")
                            =0),
                        0,
                        GEOMEAN(IF(
                            ISNUMBER(M35:AE35),
                            IF(
                                M$4:AE$4=1,
                                M35:AE35,
                                ""),
                            ""))
                    ),
                    IF(
                        OR(IF(
                            ISNUMBER(M35:AE35),
                            IF(
                                M$4:AE$4=2,
                                M35:AE35,
                                ""),
                            "")
                            =0),
                        0,
                        GEOMEAN(IF(
                            ISNUMBER(M35:AE35),
                            IF(
                                M$4:AE$4=2,
                                M35:AE35,
                                ""),
                            "")))
                )
            )
        )
    )
)</f>
        <v>0</v>
      </c>
      <c r="I35" s="191" cm="1">
        <f t="array" ref="I35">IF(
    SUM(IF(
            ISNUMBER(
                IF(
                    $M$5:$AE$5,
                    (M35:AE35),
                    "")),
            1,
            0))
        =0,
    NA(),
    IF(
        Parameters!$D$15=1,
        IF(
            SUM(--(ISNUMBER(IF($M$5:$AE$5=1,(M35:AE35),""))))&gt;0,
            MAX(IF(
                ISNUMBER(M35:AE35),
                IF(
                    M$5:AE$5=1,
                    M35:AE35,
                    ""),
                "")),
            MAX(IF(
                ISNUMBER(M35:AE35),
                IF(
                    M$5:AE$5=2,
                    M35:AE35,
                    ""),
                ""))
        ),
        IF(
            Parameters!$D$16=1,
            IFERROR(
                AVERAGE(IF(
                    ISNUMBER(M35:AE35),
                    IF(
                        M$5:AE$5=1,
                        M35:AE35,
                        ""),
                    "")),
                AVERAGE(IF(
                    ISNUMBER(M35:AE35),
                    IF(
                        M$5:AE$5=2,
                        M35:AE35,
                        ""),
                    ""))
            ),
            IF(
                Parameters!$D$17=1,
                IFERROR(
                    IF(
                        OR(
                            IF(
                                ISNUMBER(M35:AE35),
                                IF(
                                    M$5:AE$5=1,
                                    M35:AE35,
                                    ""),
                                "")
                            =0),
                        0,
                        GEOMEAN(IF(
                            ISNUMBER(M35:AE35),
                            IF(
                                M$5:AE$5=1,
                                M35:AE35,
                                ""),
                            ""))
                    ),
                    IF(
                        OR(IF(
                            ISNUMBER(M35:AE35),
                            IF(
                                M$5:AE$5=2,
                                M35:AE35,
                                ""),
                            "")
                            =0),
                        0,
                        GEOMEAN(IF(
                            ISNUMBER(M35:AE35),
                            IF(
                                M$5:AE$5=2,
                                M35:AE35,
                                ""),
                            "")))
                )
            )
        )
    )
)</f>
        <v>0</v>
      </c>
      <c r="J35" s="242">
        <v>45765</v>
      </c>
      <c r="K35" s="242">
        <v>45765</v>
      </c>
      <c r="L35" s="91" t="s">
        <v>52</v>
      </c>
      <c r="M35" s="192">
        <v>0</v>
      </c>
      <c r="N35" s="192">
        <v>0</v>
      </c>
      <c r="O35" s="192">
        <v>0</v>
      </c>
      <c r="P35" s="192" t="s">
        <v>409</v>
      </c>
      <c r="Q35" s="192">
        <v>0</v>
      </c>
      <c r="R35" s="192" t="s">
        <v>409</v>
      </c>
      <c r="S35" s="192">
        <v>0</v>
      </c>
      <c r="T35" s="192" t="s">
        <v>409</v>
      </c>
      <c r="U35" s="192" t="s">
        <v>409</v>
      </c>
      <c r="V35" s="192">
        <v>44.7</v>
      </c>
      <c r="W35" s="192" t="s">
        <v>409</v>
      </c>
      <c r="X35" s="192" t="s">
        <v>409</v>
      </c>
      <c r="Y35" s="192" t="s">
        <v>409</v>
      </c>
      <c r="Z35" s="192">
        <v>0</v>
      </c>
      <c r="AA35" s="192" t="s">
        <v>409</v>
      </c>
      <c r="AB35" s="34"/>
      <c r="AC35" s="34"/>
      <c r="AD35" s="192"/>
      <c r="AE35" s="192"/>
      <c r="AF35" s="192"/>
      <c r="AG35" s="192"/>
      <c r="AH35" s="192"/>
      <c r="AI35" s="192"/>
    </row>
    <row r="36" spans="1:35" x14ac:dyDescent="0.2">
      <c r="A36" s="84">
        <v>29</v>
      </c>
      <c r="B36" s="84" t="str">
        <f ca="1"/>
        <v>Brunei Darussalam</v>
      </c>
      <c r="C36" s="84" t="str">
        <f ca="1"/>
        <v>BRN</v>
      </c>
      <c r="D36" s="219" t="str">
        <f ca="1"/>
        <v>EAS           East Asia &amp; Pacific</v>
      </c>
      <c r="E36" s="219" t="str">
        <f ca="1"/>
        <v>NA</v>
      </c>
      <c r="F36" s="190" t="str">
        <f t="shared" ca="1" si="12"/>
        <v/>
      </c>
      <c r="G36" s="80">
        <f>IF(Parameters!$D$21 = 1, MAX(H36, I36),
IF(Parameters!$D$22 = 1, AVERAGE(H36,I36),
IF(Parameters!$D$23 = 1, IF(ISERROR(H36), I36, IFERROR(GEOMEAN(H36, I36), 0)),
IF(Parameters!$D$24, IF(AND(H36=10,I36=10),10,0),
IF(Parameters!$D$25, IF(AND(H36&gt;=7,I36&gt;=7),10,0),
IF(Parameters!$D$26, IF(AND(H36&gt;=7,I36&gt;=7), 10, IF(OR(AND(H36&gt;=7,I36&gt;=5),AND(H36&gt;=5,I36&gt;=7)),6,0)),
IF(Parameters!$D$27, IF(AND(H36&gt;=10,I36&gt;=10), 10, IF(OR(AND(H36&gt;=10,I36&gt;=5),AND(H36&gt;=5,I36&gt;=10)),6,0)),"no method")))))))</f>
        <v>0</v>
      </c>
      <c r="H36" s="80" cm="1">
        <f t="array" ref="H36">IF(
    SUM(IF(
            ISNUMBER(
                IF(
                    $M$4:$AE$4,
                    (M36:AE36),
                    "")),
            1,
            0))
        =0,
    NA(),
    IF(
        Parameters!$D$15=1,
        IF(
            SUM(--(ISNUMBER(IF($M$4:$AE$4=1,(M36:AE36),""))))&gt;0,
            MAX(IF(
                ISNUMBER(M36:AE36),
                IF(
                    M$4:AE$4=1,
                    M36:AE36,
                    ""),
                "")),
            MAX(IF(
                ISNUMBER(M36:AE36),
                IF(
                    M$4:AE$4=2,
                    M36:AE36,
                    ""),
                ""))
        ),
        IF(
            Parameters!$D$16=1,
            IFERROR(
                AVERAGE(IF(
                    ISNUMBER(M36:AE36),
                    IF(
                        M$4:AE$4=1,
                        M36:AE36,
                        ""),
                    "")),
                AVERAGE(IF(
                    ISNUMBER(M36:AE36),
                    IF(
                        M$4:AE$4=2,
                        M36:AE36,
                        ""),
                    ""))
            ),
            IF(
                Parameters!$D$17=1,
                IFERROR(
                    IF(
                        OR(
                            IF(
                                ISNUMBER(M36:AE36),
                                IF(
                                    M$4:AE$4=1,
                                    M36:AE36,
                                    ""),
                                "")
                            =0),
                        0,
                        GEOMEAN(IF(
                            ISNUMBER(M36:AE36),
                            IF(
                                M$4:AE$4=1,
                                M36:AE36,
                                ""),
                            ""))
                    ),
                    IF(
                        OR(IF(
                            ISNUMBER(M36:AE36),
                            IF(
                                M$4:AE$4=2,
                                M36:AE36,
                                ""),
                            "")
                            =0),
                        0,
                        GEOMEAN(IF(
                            ISNUMBER(M36:AE36),
                            IF(
                                M$4:AE$4=2,
                                M36:AE36,
                                ""),
                            "")))
                )
            )
        )
    )
)</f>
        <v>0</v>
      </c>
      <c r="I36" s="191" cm="1">
        <f t="array" ref="I36">IF(
    SUM(IF(
            ISNUMBER(
                IF(
                    $M$5:$AE$5,
                    (M36:AE36),
                    "")),
            1,
            0))
        =0,
    NA(),
    IF(
        Parameters!$D$15=1,
        IF(
            SUM(--(ISNUMBER(IF($M$5:$AE$5=1,(M36:AE36),""))))&gt;0,
            MAX(IF(
                ISNUMBER(M36:AE36),
                IF(
                    M$5:AE$5=1,
                    M36:AE36,
                    ""),
                "")),
            MAX(IF(
                ISNUMBER(M36:AE36),
                IF(
                    M$5:AE$5=2,
                    M36:AE36,
                    ""),
                ""))
        ),
        IF(
            Parameters!$D$16=1,
            IFERROR(
                AVERAGE(IF(
                    ISNUMBER(M36:AE36),
                    IF(
                        M$5:AE$5=1,
                        M36:AE36,
                        ""),
                    "")),
                AVERAGE(IF(
                    ISNUMBER(M36:AE36),
                    IF(
                        M$5:AE$5=2,
                        M36:AE36,
                        ""),
                    ""))
            ),
            IF(
                Parameters!$D$17=1,
                IFERROR(
                    IF(
                        OR(
                            IF(
                                ISNUMBER(M36:AE36),
                                IF(
                                    M$5:AE$5=1,
                                    M36:AE36,
                                    ""),
                                "")
                            =0),
                        0,
                        GEOMEAN(IF(
                            ISNUMBER(M36:AE36),
                            IF(
                                M$5:AE$5=1,
                                M36:AE36,
                                ""),
                            ""))
                    ),
                    IF(
                        OR(IF(
                            ISNUMBER(M36:AE36),
                            IF(
                                M$5:AE$5=2,
                                M36:AE36,
                                ""),
                            "")
                            =0),
                        0,
                        GEOMEAN(IF(
                            ISNUMBER(M36:AE36),
                            IF(
                                M$5:AE$5=2,
                                M36:AE36,
                                ""),
                            "")))
                )
            )
        )
    )
)</f>
        <v>7</v>
      </c>
      <c r="J36" s="242">
        <v>45765</v>
      </c>
      <c r="K36" s="242">
        <v>46281</v>
      </c>
      <c r="L36" s="91" t="s">
        <v>54</v>
      </c>
      <c r="M36" s="192">
        <v>0</v>
      </c>
      <c r="N36" s="192">
        <v>0</v>
      </c>
      <c r="O36" s="192">
        <v>0</v>
      </c>
      <c r="P36" s="192" t="s">
        <v>409</v>
      </c>
      <c r="Q36" s="192">
        <v>0</v>
      </c>
      <c r="R36" s="192" t="s">
        <v>409</v>
      </c>
      <c r="S36" s="192">
        <v>7</v>
      </c>
      <c r="T36" s="192" t="s">
        <v>409</v>
      </c>
      <c r="U36" s="192" t="s">
        <v>409</v>
      </c>
      <c r="V36" s="192">
        <v>53.9</v>
      </c>
      <c r="W36" s="192" t="s">
        <v>409</v>
      </c>
      <c r="X36" s="192" t="s">
        <v>409</v>
      </c>
      <c r="Y36" s="192" t="s">
        <v>409</v>
      </c>
      <c r="Z36" s="192">
        <v>0.14285714285714199</v>
      </c>
      <c r="AA36" s="192" t="s">
        <v>409</v>
      </c>
      <c r="AB36" s="34"/>
      <c r="AC36" s="34"/>
      <c r="AD36" s="192"/>
      <c r="AE36" s="192"/>
      <c r="AF36" s="192"/>
      <c r="AG36" s="192"/>
      <c r="AH36" s="192"/>
      <c r="AI36" s="192"/>
    </row>
    <row r="37" spans="1:35" x14ac:dyDescent="0.2">
      <c r="A37" s="84">
        <v>30</v>
      </c>
      <c r="B37" s="84" t="str">
        <f ca="1"/>
        <v>Bhutan</v>
      </c>
      <c r="C37" s="84" t="str">
        <f ca="1"/>
        <v>BTN</v>
      </c>
      <c r="D37" s="219" t="str">
        <f ca="1"/>
        <v>SAS           South Asia</v>
      </c>
      <c r="E37" s="219" t="str">
        <f ca="1"/>
        <v>IDA</v>
      </c>
      <c r="F37" s="190" t="str">
        <f t="shared" ca="1" si="12"/>
        <v/>
      </c>
      <c r="G37" s="80">
        <f>IF(Parameters!$D$21 = 1, MAX(H37, I37),
IF(Parameters!$D$22 = 1, AVERAGE(H37,I37),
IF(Parameters!$D$23 = 1, IF(ISERROR(H37), I37, IFERROR(GEOMEAN(H37, I37), 0)),
IF(Parameters!$D$24, IF(AND(H37=10,I37=10),10,0),
IF(Parameters!$D$25, IF(AND(H37&gt;=7,I37&gt;=7),10,0),
IF(Parameters!$D$26, IF(AND(H37&gt;=7,I37&gt;=7), 10, IF(OR(AND(H37&gt;=7,I37&gt;=5),AND(H37&gt;=5,I37&gt;=7)),6,0)),
IF(Parameters!$D$27, IF(AND(H37&gt;=10,I37&gt;=10), 10, IF(OR(AND(H37&gt;=10,I37&gt;=5),AND(H37&gt;=5,I37&gt;=10)),6,0)),"no method")))))))</f>
        <v>0</v>
      </c>
      <c r="H37" s="80" cm="1">
        <f t="array" ref="H37">IF(
    SUM(IF(
            ISNUMBER(
                IF(
                    $M$4:$AE$4,
                    (M37:AE37),
                    "")),
            1,
            0))
        =0,
    NA(),
    IF(
        Parameters!$D$15=1,
        IF(
            SUM(--(ISNUMBER(IF($M$4:$AE$4=1,(M37:AE37),""))))&gt;0,
            MAX(IF(
                ISNUMBER(M37:AE37),
                IF(
                    M$4:AE$4=1,
                    M37:AE37,
                    ""),
                "")),
            MAX(IF(
                ISNUMBER(M37:AE37),
                IF(
                    M$4:AE$4=2,
                    M37:AE37,
                    ""),
                ""))
        ),
        IF(
            Parameters!$D$16=1,
            IFERROR(
                AVERAGE(IF(
                    ISNUMBER(M37:AE37),
                    IF(
                        M$4:AE$4=1,
                        M37:AE37,
                        ""),
                    "")),
                AVERAGE(IF(
                    ISNUMBER(M37:AE37),
                    IF(
                        M$4:AE$4=2,
                        M37:AE37,
                        ""),
                    ""))
            ),
            IF(
                Parameters!$D$17=1,
                IFERROR(
                    IF(
                        OR(
                            IF(
                                ISNUMBER(M37:AE37),
                                IF(
                                    M$4:AE$4=1,
                                    M37:AE37,
                                    ""),
                                "")
                            =0),
                        0,
                        GEOMEAN(IF(
                            ISNUMBER(M37:AE37),
                            IF(
                                M$4:AE$4=1,
                                M37:AE37,
                                ""),
                            ""))
                    ),
                    IF(
                        OR(IF(
                            ISNUMBER(M37:AE37),
                            IF(
                                M$4:AE$4=2,
                                M37:AE37,
                                ""),
                            "")
                            =0),
                        0,
                        GEOMEAN(IF(
                            ISNUMBER(M37:AE37),
                            IF(
                                M$4:AE$4=2,
                                M37:AE37,
                                ""),
                            "")))
                )
            )
        )
    )
)</f>
        <v>0.89770354906054195</v>
      </c>
      <c r="I37" s="191" cm="1">
        <f t="array" ref="I37">IF(
    SUM(IF(
            ISNUMBER(
                IF(
                    $M$5:$AE$5,
                    (M37:AE37),
                    "")),
            1,
            0))
        =0,
    NA(),
    IF(
        Parameters!$D$15=1,
        IF(
            SUM(--(ISNUMBER(IF($M$5:$AE$5=1,(M37:AE37),""))))&gt;0,
            MAX(IF(
                ISNUMBER(M37:AE37),
                IF(
                    M$5:AE$5=1,
                    M37:AE37,
                    ""),
                "")),
            MAX(IF(
                ISNUMBER(M37:AE37),
                IF(
                    M$5:AE$5=2,
                    M37:AE37,
                    ""),
                ""))
        ),
        IF(
            Parameters!$D$16=1,
            IFERROR(
                AVERAGE(IF(
                    ISNUMBER(M37:AE37),
                    IF(
                        M$5:AE$5=1,
                        M37:AE37,
                        ""),
                    "")),
                AVERAGE(IF(
                    ISNUMBER(M37:AE37),
                    IF(
                        M$5:AE$5=2,
                        M37:AE37,
                        ""),
                    ""))
            ),
            IF(
                Parameters!$D$17=1,
                IFERROR(
                    IF(
                        OR(
                            IF(
                                ISNUMBER(M37:AE37),
                                IF(
                                    M$5:AE$5=1,
                                    M37:AE37,
                                    ""),
                                "")
                            =0),
                        0,
                        GEOMEAN(IF(
                            ISNUMBER(M37:AE37),
                            IF(
                                M$5:AE$5=1,
                                M37:AE37,
                                ""),
                            ""))
                    ),
                    IF(
                        OR(IF(
                            ISNUMBER(M37:AE37),
                            IF(
                                M$5:AE$5=2,
                                M37:AE37,
                                ""),
                            "")
                            =0),
                        0,
                        GEOMEAN(IF(
                            ISNUMBER(M37:AE37),
                            IF(
                                M$5:AE$5=2,
                                M37:AE37,
                                ""),
                            "")))
                )
            )
        )
    )
)</f>
        <v>0</v>
      </c>
      <c r="J37" s="242">
        <v>45765</v>
      </c>
      <c r="K37" s="242">
        <v>46281</v>
      </c>
      <c r="L37" s="91" t="s">
        <v>56</v>
      </c>
      <c r="M37" s="192">
        <v>0</v>
      </c>
      <c r="N37" s="192">
        <v>0.89770354906054195</v>
      </c>
      <c r="O37" s="192">
        <v>0</v>
      </c>
      <c r="P37" s="192" t="s">
        <v>409</v>
      </c>
      <c r="Q37" s="192">
        <v>0</v>
      </c>
      <c r="R37" s="192" t="s">
        <v>409</v>
      </c>
      <c r="S37" s="192">
        <v>0</v>
      </c>
      <c r="T37" s="192">
        <v>0</v>
      </c>
      <c r="U37" s="192" t="s">
        <v>409</v>
      </c>
      <c r="V37" s="192">
        <v>64.5</v>
      </c>
      <c r="W37" s="192" t="s">
        <v>409</v>
      </c>
      <c r="X37" s="192" t="s">
        <v>409</v>
      </c>
      <c r="Y37" s="192" t="s">
        <v>409</v>
      </c>
      <c r="Z37" s="192">
        <v>0</v>
      </c>
      <c r="AA37" s="192">
        <v>-100</v>
      </c>
      <c r="AB37" s="34"/>
      <c r="AC37" s="34"/>
      <c r="AD37" s="192"/>
      <c r="AE37" s="192"/>
      <c r="AF37" s="192"/>
      <c r="AG37" s="192"/>
      <c r="AH37" s="192"/>
      <c r="AI37" s="192"/>
    </row>
    <row r="38" spans="1:35" x14ac:dyDescent="0.2">
      <c r="A38" s="84">
        <v>31</v>
      </c>
      <c r="B38" s="84" t="str">
        <f ca="1"/>
        <v>Botswana</v>
      </c>
      <c r="C38" s="84" t="str">
        <f ca="1"/>
        <v>BWA</v>
      </c>
      <c r="D38" s="219" t="str">
        <f ca="1"/>
        <v>SSF           Sub-Saharan Africa</v>
      </c>
      <c r="E38" s="219" t="str">
        <f ca="1"/>
        <v>IBRD</v>
      </c>
      <c r="F38" s="190" t="str">
        <f t="shared" ca="1" si="12"/>
        <v/>
      </c>
      <c r="G38" s="80">
        <f>IF(Parameters!$D$21 = 1, MAX(H38, I38),
IF(Parameters!$D$22 = 1, AVERAGE(H38,I38),
IF(Parameters!$D$23 = 1, IF(ISERROR(H38), I38, IFERROR(GEOMEAN(H38, I38), 0)),
IF(Parameters!$D$24, IF(AND(H38=10,I38=10),10,0),
IF(Parameters!$D$25, IF(AND(H38&gt;=7,I38&gt;=7),10,0),
IF(Parameters!$D$26, IF(AND(H38&gt;=7,I38&gt;=7), 10, IF(OR(AND(H38&gt;=7,I38&gt;=5),AND(H38&gt;=5,I38&gt;=7)),6,0)),
IF(Parameters!$D$27, IF(AND(H38&gt;=10,I38&gt;=10), 10, IF(OR(AND(H38&gt;=10,I38&gt;=5),AND(H38&gt;=5,I38&gt;=10)),6,0)),"no method")))))))</f>
        <v>0</v>
      </c>
      <c r="H38" s="80" cm="1">
        <f t="array" ref="H38">IF(
    SUM(IF(
            ISNUMBER(
                IF(
                    $M$4:$AE$4,
                    (M38:AE38),
                    "")),
            1,
            0))
        =0,
    NA(),
    IF(
        Parameters!$D$15=1,
        IF(
            SUM(--(ISNUMBER(IF($M$4:$AE$4=1,(M38:AE38),""))))&gt;0,
            MAX(IF(
                ISNUMBER(M38:AE38),
                IF(
                    M$4:AE$4=1,
                    M38:AE38,
                    ""),
                "")),
            MAX(IF(
                ISNUMBER(M38:AE38),
                IF(
                    M$4:AE$4=2,
                    M38:AE38,
                    ""),
                ""))
        ),
        IF(
            Parameters!$D$16=1,
            IFERROR(
                AVERAGE(IF(
                    ISNUMBER(M38:AE38),
                    IF(
                        M$4:AE$4=1,
                        M38:AE38,
                        ""),
                    "")),
                AVERAGE(IF(
                    ISNUMBER(M38:AE38),
                    IF(
                        M$4:AE$4=2,
                        M38:AE38,
                        ""),
                    ""))
            ),
            IF(
                Parameters!$D$17=1,
                IFERROR(
                    IF(
                        OR(
                            IF(
                                ISNUMBER(M38:AE38),
                                IF(
                                    M$4:AE$4=1,
                                    M38:AE38,
                                    ""),
                                "")
                            =0),
                        0,
                        GEOMEAN(IF(
                            ISNUMBER(M38:AE38),
                            IF(
                                M$4:AE$4=1,
                                M38:AE38,
                                ""),
                            ""))
                    ),
                    IF(
                        OR(IF(
                            ISNUMBER(M38:AE38),
                            IF(
                                M$4:AE$4=2,
                                M38:AE38,
                                ""),
                            "")
                            =0),
                        0,
                        GEOMEAN(IF(
                            ISNUMBER(M38:AE38),
                            IF(
                                M$4:AE$4=2,
                                M38:AE38,
                                ""),
                            "")))
                )
            )
        )
    )
)</f>
        <v>0</v>
      </c>
      <c r="I38" s="191" cm="1">
        <f t="array" ref="I38">IF(
    SUM(IF(
            ISNUMBER(
                IF(
                    $M$5:$AE$5,
                    (M38:AE38),
                    "")),
            1,
            0))
        =0,
    NA(),
    IF(
        Parameters!$D$15=1,
        IF(
            SUM(--(ISNUMBER(IF($M$5:$AE$5=1,(M38:AE38),""))))&gt;0,
            MAX(IF(
                ISNUMBER(M38:AE38),
                IF(
                    M$5:AE$5=1,
                    M38:AE38,
                    ""),
                "")),
            MAX(IF(
                ISNUMBER(M38:AE38),
                IF(
                    M$5:AE$5=2,
                    M38:AE38,
                    ""),
                ""))
        ),
        IF(
            Parameters!$D$16=1,
            IFERROR(
                AVERAGE(IF(
                    ISNUMBER(M38:AE38),
                    IF(
                        M$5:AE$5=1,
                        M38:AE38,
                        ""),
                    "")),
                AVERAGE(IF(
                    ISNUMBER(M38:AE38),
                    IF(
                        M$5:AE$5=2,
                        M38:AE38,
                        ""),
                    ""))
            ),
            IF(
                Parameters!$D$17=1,
                IFERROR(
                    IF(
                        OR(
                            IF(
                                ISNUMBER(M38:AE38),
                                IF(
                                    M$5:AE$5=1,
                                    M38:AE38,
                                    ""),
                                "")
                            =0),
                        0,
                        GEOMEAN(IF(
                            ISNUMBER(M38:AE38),
                            IF(
                                M$5:AE$5=1,
                                M38:AE38,
                                ""),
                            ""))
                    ),
                    IF(
                        OR(IF(
                            ISNUMBER(M38:AE38),
                            IF(
                                M$5:AE$5=2,
                                M38:AE38,
                                ""),
                            "")
                            =0),
                        0,
                        GEOMEAN(IF(
                            ISNUMBER(M38:AE38),
                            IF(
                                M$5:AE$5=2,
                                M38:AE38,
                                ""),
                            "")))
                )
            )
        )
    )
)</f>
        <v>0</v>
      </c>
      <c r="J38" s="242">
        <v>45765</v>
      </c>
      <c r="K38" s="242">
        <v>45910</v>
      </c>
      <c r="L38" s="91" t="s">
        <v>58</v>
      </c>
      <c r="M38" s="192">
        <v>0</v>
      </c>
      <c r="N38" s="192">
        <v>0</v>
      </c>
      <c r="O38" s="192">
        <v>0</v>
      </c>
      <c r="P38" s="192" t="s">
        <v>409</v>
      </c>
      <c r="Q38" s="192">
        <v>0</v>
      </c>
      <c r="R38" s="192" t="s">
        <v>409</v>
      </c>
      <c r="S38" s="192">
        <v>0</v>
      </c>
      <c r="T38" s="192">
        <v>0</v>
      </c>
      <c r="U38" s="192" t="s">
        <v>409</v>
      </c>
      <c r="V38" s="192">
        <v>53.6</v>
      </c>
      <c r="W38" s="192" t="s">
        <v>409</v>
      </c>
      <c r="X38" s="192" t="s">
        <v>409</v>
      </c>
      <c r="Y38" s="192" t="s">
        <v>409</v>
      </c>
      <c r="Z38" s="192">
        <v>0</v>
      </c>
      <c r="AA38" s="192">
        <v>-100</v>
      </c>
      <c r="AB38" s="34"/>
      <c r="AC38" s="34"/>
      <c r="AD38" s="192"/>
      <c r="AE38" s="192"/>
      <c r="AF38" s="192"/>
      <c r="AG38" s="192"/>
      <c r="AH38" s="192"/>
      <c r="AI38" s="192"/>
    </row>
    <row r="39" spans="1:35" x14ac:dyDescent="0.2">
      <c r="A39" s="84">
        <v>32</v>
      </c>
      <c r="B39" s="84" t="str">
        <f ca="1"/>
        <v>Central African Republic</v>
      </c>
      <c r="C39" s="84" t="str">
        <f ca="1"/>
        <v>CAF</v>
      </c>
      <c r="D39" s="219" t="str">
        <f ca="1"/>
        <v>SSF           Sub-Saharan Africa</v>
      </c>
      <c r="E39" s="219" t="str">
        <f ca="1"/>
        <v>IDA</v>
      </c>
      <c r="F39" s="190" t="str">
        <f t="shared" ca="1" si="12"/>
        <v/>
      </c>
      <c r="G39" s="80">
        <f>IF(Parameters!$D$21 = 1, MAX(H39, I39),
IF(Parameters!$D$22 = 1, AVERAGE(H39,I39),
IF(Parameters!$D$23 = 1, IF(ISERROR(H39), I39, IFERROR(GEOMEAN(H39, I39), 0)),
IF(Parameters!$D$24, IF(AND(H39=10,I39=10),10,0),
IF(Parameters!$D$25, IF(AND(H39&gt;=7,I39&gt;=7),10,0),
IF(Parameters!$D$26, IF(AND(H39&gt;=7,I39&gt;=7), 10, IF(OR(AND(H39&gt;=7,I39&gt;=5),AND(H39&gt;=5,I39&gt;=7)),6,0)),
IF(Parameters!$D$27, IF(AND(H39&gt;=10,I39&gt;=10), 10, IF(OR(AND(H39&gt;=10,I39&gt;=5),AND(H39&gt;=5,I39&gt;=10)),6,0)),"no method")))))))</f>
        <v>0</v>
      </c>
      <c r="H39" s="80" cm="1">
        <f t="array" ref="H39">IF(
    SUM(IF(
            ISNUMBER(
                IF(
                    $M$4:$AE$4,
                    (M39:AE39),
                    "")),
            1,
            0))
        =0,
    NA(),
    IF(
        Parameters!$D$15=1,
        IF(
            SUM(--(ISNUMBER(IF($M$4:$AE$4=1,(M39:AE39),""))))&gt;0,
            MAX(IF(
                ISNUMBER(M39:AE39),
                IF(
                    M$4:AE$4=1,
                    M39:AE39,
                    ""),
                "")),
            MAX(IF(
                ISNUMBER(M39:AE39),
                IF(
                    M$4:AE$4=2,
                    M39:AE39,
                    ""),
                ""))
        ),
        IF(
            Parameters!$D$16=1,
            IFERROR(
                AVERAGE(IF(
                    ISNUMBER(M39:AE39),
                    IF(
                        M$4:AE$4=1,
                        M39:AE39,
                        ""),
                    "")),
                AVERAGE(IF(
                    ISNUMBER(M39:AE39),
                    IF(
                        M$4:AE$4=2,
                        M39:AE39,
                        ""),
                    ""))
            ),
            IF(
                Parameters!$D$17=1,
                IFERROR(
                    IF(
                        OR(
                            IF(
                                ISNUMBER(M39:AE39),
                                IF(
                                    M$4:AE$4=1,
                                    M39:AE39,
                                    ""),
                                "")
                            =0),
                        0,
                        GEOMEAN(IF(
                            ISNUMBER(M39:AE39),
                            IF(
                                M$4:AE$4=1,
                                M39:AE39,
                                ""),
                            ""))
                    ),
                    IF(
                        OR(IF(
                            ISNUMBER(M39:AE39),
                            IF(
                                M$4:AE$4=2,
                                M39:AE39,
                                ""),
                            "")
                            =0),
                        0,
                        GEOMEAN(IF(
                            ISNUMBER(M39:AE39),
                            IF(
                                M$4:AE$4=2,
                                M39:AE39,
                                ""),
                            "")))
                )
            )
        )
    )
)</f>
        <v>9.12317327766179</v>
      </c>
      <c r="I39" s="191" cm="1">
        <f t="array" ref="I39">IF(
    SUM(IF(
            ISNUMBER(
                IF(
                    $M$5:$AE$5,
                    (M39:AE39),
                    "")),
            1,
            0))
        =0,
    NA(),
    IF(
        Parameters!$D$15=1,
        IF(
            SUM(--(ISNUMBER(IF($M$5:$AE$5=1,(M39:AE39),""))))&gt;0,
            MAX(IF(
                ISNUMBER(M39:AE39),
                IF(
                    M$5:AE$5=1,
                    M39:AE39,
                    ""),
                "")),
            MAX(IF(
                ISNUMBER(M39:AE39),
                IF(
                    M$5:AE$5=2,
                    M39:AE39,
                    ""),
                ""))
        ),
        IF(
            Parameters!$D$16=1,
            IFERROR(
                AVERAGE(IF(
                    ISNUMBER(M39:AE39),
                    IF(
                        M$5:AE$5=1,
                        M39:AE39,
                        ""),
                    "")),
                AVERAGE(IF(
                    ISNUMBER(M39:AE39),
                    IF(
                        M$5:AE$5=2,
                        M39:AE39,
                        ""),
                    ""))
            ),
            IF(
                Parameters!$D$17=1,
                IFERROR(
                    IF(
                        OR(
                            IF(
                                ISNUMBER(M39:AE39),
                                IF(
                                    M$5:AE$5=1,
                                    M39:AE39,
                                    ""),
                                "")
                            =0),
                        0,
                        GEOMEAN(IF(
                            ISNUMBER(M39:AE39),
                            IF(
                                M$5:AE$5=1,
                                M39:AE39,
                                ""),
                            ""))
                    ),
                    IF(
                        OR(IF(
                            ISNUMBER(M39:AE39),
                            IF(
                                M$5:AE$5=2,
                                M39:AE39,
                                ""),
                            "")
                            =0),
                        0,
                        GEOMEAN(IF(
                            ISNUMBER(M39:AE39),
                            IF(
                                M$5:AE$5=2,
                                M39:AE39,
                                ""),
                            "")))
                )
            )
        )
    )
)</f>
        <v>0</v>
      </c>
      <c r="J39" s="242">
        <v>45765</v>
      </c>
      <c r="K39" s="242">
        <v>44729</v>
      </c>
      <c r="L39" s="91" t="s">
        <v>60</v>
      </c>
      <c r="M39" s="192">
        <v>0</v>
      </c>
      <c r="N39" s="192">
        <v>9.12317327766179</v>
      </c>
      <c r="O39" s="192">
        <v>0</v>
      </c>
      <c r="P39" s="192">
        <v>0</v>
      </c>
      <c r="Q39" s="192">
        <v>0</v>
      </c>
      <c r="R39" s="192" t="s">
        <v>409</v>
      </c>
      <c r="S39" s="192">
        <v>0</v>
      </c>
      <c r="T39" s="192">
        <v>0</v>
      </c>
      <c r="U39" s="192" t="s">
        <v>409</v>
      </c>
      <c r="V39" s="192">
        <v>103.9</v>
      </c>
      <c r="W39" s="192" t="s">
        <v>409</v>
      </c>
      <c r="X39" s="192">
        <v>-1.8298351675256299</v>
      </c>
      <c r="Y39" s="192" t="s">
        <v>409</v>
      </c>
      <c r="Z39" s="192">
        <v>-0.214285714285714</v>
      </c>
      <c r="AA39" s="192">
        <v>-36.603773584905603</v>
      </c>
      <c r="AB39" s="34"/>
      <c r="AC39" s="34"/>
      <c r="AD39" s="192"/>
      <c r="AE39" s="192"/>
      <c r="AF39" s="192"/>
      <c r="AG39" s="192"/>
      <c r="AH39" s="192"/>
      <c r="AI39" s="192"/>
    </row>
    <row r="40" spans="1:35" x14ac:dyDescent="0.2">
      <c r="A40" s="84">
        <v>33</v>
      </c>
      <c r="B40" s="84" t="str">
        <f ca="1"/>
        <v>Canada</v>
      </c>
      <c r="C40" s="84" t="str">
        <f ca="1"/>
        <v>CAN</v>
      </c>
      <c r="D40" s="219" t="str">
        <f ca="1"/>
        <v>NAC           North America</v>
      </c>
      <c r="E40" s="219" t="str">
        <f ca="1"/>
        <v>NA</v>
      </c>
      <c r="F40" s="190" t="str">
        <f t="shared" ca="1" si="12"/>
        <v/>
      </c>
      <c r="G40" s="80">
        <f>IF(Parameters!$D$21 = 1, MAX(H40, I40),
IF(Parameters!$D$22 = 1, AVERAGE(H40,I40),
IF(Parameters!$D$23 = 1, IF(ISERROR(H40), I40, IFERROR(GEOMEAN(H40, I40), 0)),
IF(Parameters!$D$24, IF(AND(H40=10,I40=10),10,0),
IF(Parameters!$D$25, IF(AND(H40&gt;=7,I40&gt;=7),10,0),
IF(Parameters!$D$26, IF(AND(H40&gt;=7,I40&gt;=7), 10, IF(OR(AND(H40&gt;=7,I40&gt;=5),AND(H40&gt;=5,I40&gt;=7)),6,0)),
IF(Parameters!$D$27, IF(AND(H40&gt;=10,I40&gt;=10), 10, IF(OR(AND(H40&gt;=10,I40&gt;=5),AND(H40&gt;=5,I40&gt;=10)),6,0)),"no method")))))))</f>
        <v>0</v>
      </c>
      <c r="H40" s="80" cm="1">
        <f t="array" ref="H40">IF(
    SUM(IF(
            ISNUMBER(
                IF(
                    $M$4:$AE$4,
                    (M40:AE40),
                    "")),
            1,
            0))
        =0,
    NA(),
    IF(
        Parameters!$D$15=1,
        IF(
            SUM(--(ISNUMBER(IF($M$4:$AE$4=1,(M40:AE40),""))))&gt;0,
            MAX(IF(
                ISNUMBER(M40:AE40),
                IF(
                    M$4:AE$4=1,
                    M40:AE40,
                    ""),
                "")),
            MAX(IF(
                ISNUMBER(M40:AE40),
                IF(
                    M$4:AE$4=2,
                    M40:AE40,
                    ""),
                ""))
        ),
        IF(
            Parameters!$D$16=1,
            IFERROR(
                AVERAGE(IF(
                    ISNUMBER(M40:AE40),
                    IF(
                        M$4:AE$4=1,
                        M40:AE40,
                        ""),
                    "")),
                AVERAGE(IF(
                    ISNUMBER(M40:AE40),
                    IF(
                        M$4:AE$4=2,
                        M40:AE40,
                        ""),
                    ""))
            ),
            IF(
                Parameters!$D$17=1,
                IFERROR(
                    IF(
                        OR(
                            IF(
                                ISNUMBER(M40:AE40),
                                IF(
                                    M$4:AE$4=1,
                                    M40:AE40,
                                    ""),
                                "")
                            =0),
                        0,
                        GEOMEAN(IF(
                            ISNUMBER(M40:AE40),
                            IF(
                                M$4:AE$4=1,
                                M40:AE40,
                                ""),
                            ""))
                    ),
                    IF(
                        OR(IF(
                            ISNUMBER(M40:AE40),
                            IF(
                                M$4:AE$4=2,
                                M40:AE40,
                                ""),
                            "")
                            =0),
                        0,
                        GEOMEAN(IF(
                            ISNUMBER(M40:AE40),
                            IF(
                                M$4:AE$4=2,
                                M40:AE40,
                                ""),
                            "")))
                )
            )
        )
    )
)</f>
        <v>0</v>
      </c>
      <c r="I40" s="191" cm="1">
        <f t="array" ref="I40">IF(
    SUM(IF(
            ISNUMBER(
                IF(
                    $M$5:$AE$5,
                    (M40:AE40),
                    "")),
            1,
            0))
        =0,
    NA(),
    IF(
        Parameters!$D$15=1,
        IF(
            SUM(--(ISNUMBER(IF($M$5:$AE$5=1,(M40:AE40),""))))&gt;0,
            MAX(IF(
                ISNUMBER(M40:AE40),
                IF(
                    M$5:AE$5=1,
                    M40:AE40,
                    ""),
                "")),
            MAX(IF(
                ISNUMBER(M40:AE40),
                IF(
                    M$5:AE$5=2,
                    M40:AE40,
                    ""),
                ""))
        ),
        IF(
            Parameters!$D$16=1,
            IFERROR(
                AVERAGE(IF(
                    ISNUMBER(M40:AE40),
                    IF(
                        M$5:AE$5=1,
                        M40:AE40,
                        ""),
                    "")),
                AVERAGE(IF(
                    ISNUMBER(M40:AE40),
                    IF(
                        M$5:AE$5=2,
                        M40:AE40,
                        ""),
                    ""))
            ),
            IF(
                Parameters!$D$17=1,
                IFERROR(
                    IF(
                        OR(
                            IF(
                                ISNUMBER(M40:AE40),
                                IF(
                                    M$5:AE$5=1,
                                    M40:AE40,
                                    ""),
                                "")
                            =0),
                        0,
                        GEOMEAN(IF(
                            ISNUMBER(M40:AE40),
                            IF(
                                M$5:AE$5=1,
                                M40:AE40,
                                ""),
                            ""))
                    ),
                    IF(
                        OR(IF(
                            ISNUMBER(M40:AE40),
                            IF(
                                M$5:AE$5=2,
                                M40:AE40,
                                ""),
                            "")
                            =0),
                        0,
                        GEOMEAN(IF(
                            ISNUMBER(M40:AE40),
                            IF(
                                M$5:AE$5=2,
                                M40:AE40,
                                ""),
                            "")))
                )
            )
        )
    )
)</f>
        <v>0</v>
      </c>
      <c r="J40" s="242">
        <v>45765</v>
      </c>
      <c r="K40" s="242">
        <v>46281</v>
      </c>
      <c r="L40" s="91" t="s">
        <v>62</v>
      </c>
      <c r="M40" s="192">
        <v>0</v>
      </c>
      <c r="N40" s="192">
        <v>0</v>
      </c>
      <c r="O40" s="192">
        <v>0</v>
      </c>
      <c r="P40" s="192" t="s">
        <v>409</v>
      </c>
      <c r="Q40" s="192">
        <v>0</v>
      </c>
      <c r="R40" s="192" t="s">
        <v>409</v>
      </c>
      <c r="S40" s="192">
        <v>0</v>
      </c>
      <c r="T40" s="192">
        <v>0</v>
      </c>
      <c r="U40" s="192" t="s">
        <v>409</v>
      </c>
      <c r="V40" s="192">
        <v>18.600000000000001</v>
      </c>
      <c r="W40" s="192" t="s">
        <v>409</v>
      </c>
      <c r="X40" s="192" t="s">
        <v>409</v>
      </c>
      <c r="Y40" s="192" t="s">
        <v>409</v>
      </c>
      <c r="Z40" s="192">
        <v>0</v>
      </c>
      <c r="AA40" s="192">
        <v>-100</v>
      </c>
      <c r="AB40" s="34"/>
      <c r="AC40" s="34"/>
      <c r="AD40" s="192"/>
      <c r="AE40" s="192"/>
      <c r="AF40" s="192"/>
      <c r="AG40" s="192"/>
      <c r="AH40" s="192"/>
      <c r="AI40" s="192"/>
    </row>
    <row r="41" spans="1:35" x14ac:dyDescent="0.2">
      <c r="A41" s="84">
        <v>34</v>
      </c>
      <c r="B41" s="84" t="str">
        <f ca="1"/>
        <v>Switzerland</v>
      </c>
      <c r="C41" s="84" t="str">
        <f ca="1"/>
        <v>CHE</v>
      </c>
      <c r="D41" s="219" t="str">
        <f ca="1"/>
        <v>ECS           Europe &amp; Central Asia</v>
      </c>
      <c r="E41" s="219" t="str">
        <f ca="1"/>
        <v>NA</v>
      </c>
      <c r="F41" s="190" t="str">
        <f t="shared" ca="1" si="12"/>
        <v/>
      </c>
      <c r="G41" s="80">
        <f>IF(Parameters!$D$21 = 1, MAX(H41, I41),
IF(Parameters!$D$22 = 1, AVERAGE(H41,I41),
IF(Parameters!$D$23 = 1, IF(ISERROR(H41), I41, IFERROR(GEOMEAN(H41, I41), 0)),
IF(Parameters!$D$24, IF(AND(H41=10,I41=10),10,0),
IF(Parameters!$D$25, IF(AND(H41&gt;=7,I41&gt;=7),10,0),
IF(Parameters!$D$26, IF(AND(H41&gt;=7,I41&gt;=7), 10, IF(OR(AND(H41&gt;=7,I41&gt;=5),AND(H41&gt;=5,I41&gt;=7)),6,0)),
IF(Parameters!$D$27, IF(AND(H41&gt;=10,I41&gt;=10), 10, IF(OR(AND(H41&gt;=10,I41&gt;=5),AND(H41&gt;=5,I41&gt;=10)),6,0)),"no method")))))))</f>
        <v>0</v>
      </c>
      <c r="H41" s="80" cm="1">
        <f t="array" ref="H41">IF(
    SUM(IF(
            ISNUMBER(
                IF(
                    $M$4:$AE$4,
                    (M41:AE41),
                    "")),
            1,
            0))
        =0,
    NA(),
    IF(
        Parameters!$D$15=1,
        IF(
            SUM(--(ISNUMBER(IF($M$4:$AE$4=1,(M41:AE41),""))))&gt;0,
            MAX(IF(
                ISNUMBER(M41:AE41),
                IF(
                    M$4:AE$4=1,
                    M41:AE41,
                    ""),
                "")),
            MAX(IF(
                ISNUMBER(M41:AE41),
                IF(
                    M$4:AE$4=2,
                    M41:AE41,
                    ""),
                ""))
        ),
        IF(
            Parameters!$D$16=1,
            IFERROR(
                AVERAGE(IF(
                    ISNUMBER(M41:AE41),
                    IF(
                        M$4:AE$4=1,
                        M41:AE41,
                        ""),
                    "")),
                AVERAGE(IF(
                    ISNUMBER(M41:AE41),
                    IF(
                        M$4:AE$4=2,
                        M41:AE41,
                        ""),
                    ""))
            ),
            IF(
                Parameters!$D$17=1,
                IFERROR(
                    IF(
                        OR(
                            IF(
                                ISNUMBER(M41:AE41),
                                IF(
                                    M$4:AE$4=1,
                                    M41:AE41,
                                    ""),
                                "")
                            =0),
                        0,
                        GEOMEAN(IF(
                            ISNUMBER(M41:AE41),
                            IF(
                                M$4:AE$4=1,
                                M41:AE41,
                                ""),
                            ""))
                    ),
                    IF(
                        OR(IF(
                            ISNUMBER(M41:AE41),
                            IF(
                                M$4:AE$4=2,
                                M41:AE41,
                                ""),
                            "")
                            =0),
                        0,
                        GEOMEAN(IF(
                            ISNUMBER(M41:AE41),
                            IF(
                                M$4:AE$4=2,
                                M41:AE41,
                                ""),
                            "")))
                )
            )
        )
    )
)</f>
        <v>0</v>
      </c>
      <c r="I41" s="191" cm="1">
        <f t="array" ref="I41">IF(
    SUM(IF(
            ISNUMBER(
                IF(
                    $M$5:$AE$5,
                    (M41:AE41),
                    "")),
            1,
            0))
        =0,
    NA(),
    IF(
        Parameters!$D$15=1,
        IF(
            SUM(--(ISNUMBER(IF($M$5:$AE$5=1,(M41:AE41),""))))&gt;0,
            MAX(IF(
                ISNUMBER(M41:AE41),
                IF(
                    M$5:AE$5=1,
                    M41:AE41,
                    ""),
                "")),
            MAX(IF(
                ISNUMBER(M41:AE41),
                IF(
                    M$5:AE$5=2,
                    M41:AE41,
                    ""),
                ""))
        ),
        IF(
            Parameters!$D$16=1,
            IFERROR(
                AVERAGE(IF(
                    ISNUMBER(M41:AE41),
                    IF(
                        M$5:AE$5=1,
                        M41:AE41,
                        ""),
                    "")),
                AVERAGE(IF(
                    ISNUMBER(M41:AE41),
                    IF(
                        M$5:AE$5=2,
                        M41:AE41,
                        ""),
                    ""))
            ),
            IF(
                Parameters!$D$17=1,
                IFERROR(
                    IF(
                        OR(
                            IF(
                                ISNUMBER(M41:AE41),
                                IF(
                                    M$5:AE$5=1,
                                    M41:AE41,
                                    ""),
                                "")
                            =0),
                        0,
                        GEOMEAN(IF(
                            ISNUMBER(M41:AE41),
                            IF(
                                M$5:AE$5=1,
                                M41:AE41,
                                ""),
                            ""))
                    ),
                    IF(
                        OR(IF(
                            ISNUMBER(M41:AE41),
                            IF(
                                M$5:AE$5=2,
                                M41:AE41,
                                ""),
                            "")
                            =0),
                        0,
                        GEOMEAN(IF(
                            ISNUMBER(M41:AE41),
                            IF(
                                M$5:AE$5=2,
                                M41:AE41,
                                ""),
                            "")))
                )
            )
        )
    )
)</f>
        <v>0</v>
      </c>
      <c r="J41" s="242">
        <v>45765</v>
      </c>
      <c r="K41" s="242">
        <v>44887</v>
      </c>
      <c r="L41" s="91" t="s">
        <v>64</v>
      </c>
      <c r="M41" s="192">
        <v>0</v>
      </c>
      <c r="N41" s="192">
        <v>0</v>
      </c>
      <c r="O41" s="192">
        <v>0</v>
      </c>
      <c r="P41" s="192" t="s">
        <v>409</v>
      </c>
      <c r="Q41" s="192">
        <v>0</v>
      </c>
      <c r="R41" s="192" t="s">
        <v>409</v>
      </c>
      <c r="S41" s="192">
        <v>0</v>
      </c>
      <c r="T41" s="192" t="s">
        <v>409</v>
      </c>
      <c r="U41" s="192" t="s">
        <v>409</v>
      </c>
      <c r="V41" s="192">
        <v>16.2</v>
      </c>
      <c r="W41" s="192" t="s">
        <v>409</v>
      </c>
      <c r="X41" s="192" t="s">
        <v>409</v>
      </c>
      <c r="Y41" s="192" t="s">
        <v>409</v>
      </c>
      <c r="Z41" s="192">
        <v>0</v>
      </c>
      <c r="AA41" s="192" t="s">
        <v>409</v>
      </c>
      <c r="AB41" s="34"/>
      <c r="AC41" s="34"/>
      <c r="AD41" s="192"/>
      <c r="AE41" s="192"/>
      <c r="AF41" s="192"/>
      <c r="AG41" s="192"/>
      <c r="AH41" s="192"/>
      <c r="AI41" s="192"/>
    </row>
    <row r="42" spans="1:35" x14ac:dyDescent="0.2">
      <c r="A42" s="84">
        <v>35</v>
      </c>
      <c r="B42" s="84" t="str">
        <f ca="1"/>
        <v>Channel Islands</v>
      </c>
      <c r="C42" s="84" t="str">
        <f ca="1"/>
        <v>CHI</v>
      </c>
      <c r="D42" s="219" t="str">
        <f ca="1"/>
        <v>ECS           Europe &amp; Central Asia</v>
      </c>
      <c r="E42" s="219" t="str">
        <f ca="1"/>
        <v>NA</v>
      </c>
      <c r="F42" s="190" t="str">
        <f t="shared" ca="1" si="12"/>
        <v/>
      </c>
      <c r="G42" s="80">
        <f>IF(Parameters!$D$21 = 1, MAX(H42, I42),
IF(Parameters!$D$22 = 1, AVERAGE(H42,I42),
IF(Parameters!$D$23 = 1, IF(ISERROR(H42), I42, IFERROR(GEOMEAN(H42, I42), 0)),
IF(Parameters!$D$24, IF(AND(H42=10,I42=10),10,0),
IF(Parameters!$D$25, IF(AND(H42&gt;=7,I42&gt;=7),10,0),
IF(Parameters!$D$26, IF(AND(H42&gt;=7,I42&gt;=7), 10, IF(OR(AND(H42&gt;=7,I42&gt;=5),AND(H42&gt;=5,I42&gt;=7)),6,0)),
IF(Parameters!$D$27, IF(AND(H42&gt;=10,I42&gt;=10), 10, IF(OR(AND(H42&gt;=10,I42&gt;=5),AND(H42&gt;=5,I42&gt;=10)),6,0)),"no method")))))))</f>
        <v>0</v>
      </c>
      <c r="H42" s="80" cm="1">
        <f t="array" ref="H42">IF(
    SUM(IF(
            ISNUMBER(
                IF(
                    $M$4:$AE$4,
                    (M42:AE42),
                    "")),
            1,
            0))
        =0,
    NA(),
    IF(
        Parameters!$D$15=1,
        IF(
            SUM(--(ISNUMBER(IF($M$4:$AE$4=1,(M42:AE42),""))))&gt;0,
            MAX(IF(
                ISNUMBER(M42:AE42),
                IF(
                    M$4:AE$4=1,
                    M42:AE42,
                    ""),
                "")),
            MAX(IF(
                ISNUMBER(M42:AE42),
                IF(
                    M$4:AE$4=2,
                    M42:AE42,
                    ""),
                ""))
        ),
        IF(
            Parameters!$D$16=1,
            IFERROR(
                AVERAGE(IF(
                    ISNUMBER(M42:AE42),
                    IF(
                        M$4:AE$4=1,
                        M42:AE42,
                        ""),
                    "")),
                AVERAGE(IF(
                    ISNUMBER(M42:AE42),
                    IF(
                        M$4:AE$4=2,
                        M42:AE42,
                        ""),
                    ""))
            ),
            IF(
                Parameters!$D$17=1,
                IFERROR(
                    IF(
                        OR(
                            IF(
                                ISNUMBER(M42:AE42),
                                IF(
                                    M$4:AE$4=1,
                                    M42:AE42,
                                    ""),
                                "")
                            =0),
                        0,
                        GEOMEAN(IF(
                            ISNUMBER(M42:AE42),
                            IF(
                                M$4:AE$4=1,
                                M42:AE42,
                                ""),
                            ""))
                    ),
                    IF(
                        OR(IF(
                            ISNUMBER(M42:AE42),
                            IF(
                                M$4:AE$4=2,
                                M42:AE42,
                                ""),
                            "")
                            =0),
                        0,
                        GEOMEAN(IF(
                            ISNUMBER(M42:AE42),
                            IF(
                                M$4:AE$4=2,
                                M42:AE42,
                                ""),
                            "")))
                )
            )
        )
    )
)</f>
        <v>0</v>
      </c>
      <c r="I42" s="191" cm="1">
        <f t="array" ref="I42">IF(
    SUM(IF(
            ISNUMBER(
                IF(
                    $M$5:$AE$5,
                    (M42:AE42),
                    "")),
            1,
            0))
        =0,
    NA(),
    IF(
        Parameters!$D$15=1,
        IF(
            SUM(--(ISNUMBER(IF($M$5:$AE$5=1,(M42:AE42),""))))&gt;0,
            MAX(IF(
                ISNUMBER(M42:AE42),
                IF(
                    M$5:AE$5=1,
                    M42:AE42,
                    ""),
                "")),
            MAX(IF(
                ISNUMBER(M42:AE42),
                IF(
                    M$5:AE$5=2,
                    M42:AE42,
                    ""),
                ""))
        ),
        IF(
            Parameters!$D$16=1,
            IFERROR(
                AVERAGE(IF(
                    ISNUMBER(M42:AE42),
                    IF(
                        M$5:AE$5=1,
                        M42:AE42,
                        ""),
                    "")),
                AVERAGE(IF(
                    ISNUMBER(M42:AE42),
                    IF(
                        M$5:AE$5=2,
                        M42:AE42,
                        ""),
                    ""))
            ),
            IF(
                Parameters!$D$17=1,
                IFERROR(
                    IF(
                        OR(
                            IF(
                                ISNUMBER(M42:AE42),
                                IF(
                                    M$5:AE$5=1,
                                    M42:AE42,
                                    ""),
                                "")
                            =0),
                        0,
                        GEOMEAN(IF(
                            ISNUMBER(M42:AE42),
                            IF(
                                M$5:AE$5=1,
                                M42:AE42,
                                ""),
                            ""))
                    ),
                    IF(
                        OR(IF(
                            ISNUMBER(M42:AE42),
                            IF(
                                M$5:AE$5=2,
                                M42:AE42,
                                ""),
                            "")
                            =0),
                        0,
                        GEOMEAN(IF(
                            ISNUMBER(M42:AE42),
                            IF(
                                M$5:AE$5=2,
                                M42:AE42,
                                ""),
                            "")))
                )
            )
        )
    )
)</f>
        <v>0</v>
      </c>
      <c r="J42" s="242" t="s">
        <v>409</v>
      </c>
      <c r="K42" s="242" t="s">
        <v>409</v>
      </c>
      <c r="L42" s="91" t="s">
        <v>671</v>
      </c>
      <c r="M42" s="192">
        <v>0</v>
      </c>
      <c r="N42" s="192" t="s">
        <v>409</v>
      </c>
      <c r="O42" s="192">
        <v>0</v>
      </c>
      <c r="P42" s="192" t="s">
        <v>409</v>
      </c>
      <c r="Q42" s="192">
        <v>0</v>
      </c>
      <c r="R42" s="192" t="s">
        <v>409</v>
      </c>
      <c r="S42" s="192" t="s">
        <v>409</v>
      </c>
      <c r="T42" s="192" t="s">
        <v>409</v>
      </c>
      <c r="U42" s="192" t="s">
        <v>409</v>
      </c>
      <c r="V42" s="192" t="s">
        <v>409</v>
      </c>
      <c r="W42" s="192" t="s">
        <v>409</v>
      </c>
      <c r="X42" s="192" t="s">
        <v>409</v>
      </c>
      <c r="Y42" s="192" t="s">
        <v>409</v>
      </c>
      <c r="Z42" s="192" t="s">
        <v>409</v>
      </c>
      <c r="AA42" s="192" t="s">
        <v>409</v>
      </c>
      <c r="AB42" s="34"/>
      <c r="AC42" s="34"/>
      <c r="AD42" s="192"/>
      <c r="AE42" s="192"/>
      <c r="AF42" s="192"/>
      <c r="AG42" s="192"/>
      <c r="AH42" s="192"/>
      <c r="AI42" s="192"/>
    </row>
    <row r="43" spans="1:35" x14ac:dyDescent="0.2">
      <c r="A43" s="84">
        <v>36</v>
      </c>
      <c r="B43" s="84" t="str">
        <f ca="1"/>
        <v>Chile</v>
      </c>
      <c r="C43" s="84" t="str">
        <f ca="1"/>
        <v>CHL</v>
      </c>
      <c r="D43" s="219" t="str">
        <f ca="1"/>
        <v>LCN           Latin America &amp; Caribbean</v>
      </c>
      <c r="E43" s="219" t="str">
        <f ca="1"/>
        <v>IBRD</v>
      </c>
      <c r="F43" s="190" t="str">
        <f t="shared" ca="1" si="12"/>
        <v/>
      </c>
      <c r="G43" s="80">
        <f>IF(Parameters!$D$21 = 1, MAX(H43, I43),
IF(Parameters!$D$22 = 1, AVERAGE(H43,I43),
IF(Parameters!$D$23 = 1, IF(ISERROR(H43), I43, IFERROR(GEOMEAN(H43, I43), 0)),
IF(Parameters!$D$24, IF(AND(H43=10,I43=10),10,0),
IF(Parameters!$D$25, IF(AND(H43&gt;=7,I43&gt;=7),10,0),
IF(Parameters!$D$26, IF(AND(H43&gt;=7,I43&gt;=7), 10, IF(OR(AND(H43&gt;=7,I43&gt;=5),AND(H43&gt;=5,I43&gt;=7)),6,0)),
IF(Parameters!$D$27, IF(AND(H43&gt;=10,I43&gt;=10), 10, IF(OR(AND(H43&gt;=10,I43&gt;=5),AND(H43&gt;=5,I43&gt;=10)),6,0)),"no method")))))))</f>
        <v>0</v>
      </c>
      <c r="H43" s="80" cm="1">
        <f t="array" ref="H43">IF(
    SUM(IF(
            ISNUMBER(
                IF(
                    $M$4:$AE$4,
                    (M43:AE43),
                    "")),
            1,
            0))
        =0,
    NA(),
    IF(
        Parameters!$D$15=1,
        IF(
            SUM(--(ISNUMBER(IF($M$4:$AE$4=1,(M43:AE43),""))))&gt;0,
            MAX(IF(
                ISNUMBER(M43:AE43),
                IF(
                    M$4:AE$4=1,
                    M43:AE43,
                    ""),
                "")),
            MAX(IF(
                ISNUMBER(M43:AE43),
                IF(
                    M$4:AE$4=2,
                    M43:AE43,
                    ""),
                ""))
        ),
        IF(
            Parameters!$D$16=1,
            IFERROR(
                AVERAGE(IF(
                    ISNUMBER(M43:AE43),
                    IF(
                        M$4:AE$4=1,
                        M43:AE43,
                        ""),
                    "")),
                AVERAGE(IF(
                    ISNUMBER(M43:AE43),
                    IF(
                        M$4:AE$4=2,
                        M43:AE43,
                        ""),
                    ""))
            ),
            IF(
                Parameters!$D$17=1,
                IFERROR(
                    IF(
                        OR(
                            IF(
                                ISNUMBER(M43:AE43),
                                IF(
                                    M$4:AE$4=1,
                                    M43:AE43,
                                    ""),
                                "")
                            =0),
                        0,
                        GEOMEAN(IF(
                            ISNUMBER(M43:AE43),
                            IF(
                                M$4:AE$4=1,
                                M43:AE43,
                                ""),
                            ""))
                    ),
                    IF(
                        OR(IF(
                            ISNUMBER(M43:AE43),
                            IF(
                                M$4:AE$4=2,
                                M43:AE43,
                                ""),
                            "")
                            =0),
                        0,
                        GEOMEAN(IF(
                            ISNUMBER(M43:AE43),
                            IF(
                                M$4:AE$4=2,
                                M43:AE43,
                                ""),
                            "")))
                )
            )
        )
    )
)</f>
        <v>0</v>
      </c>
      <c r="I43" s="191" cm="1">
        <f t="array" ref="I43">IF(
    SUM(IF(
            ISNUMBER(
                IF(
                    $M$5:$AE$5,
                    (M43:AE43),
                    "")),
            1,
            0))
        =0,
    NA(),
    IF(
        Parameters!$D$15=1,
        IF(
            SUM(--(ISNUMBER(IF($M$5:$AE$5=1,(M43:AE43),""))))&gt;0,
            MAX(IF(
                ISNUMBER(M43:AE43),
                IF(
                    M$5:AE$5=1,
                    M43:AE43,
                    ""),
                "")),
            MAX(IF(
                ISNUMBER(M43:AE43),
                IF(
                    M$5:AE$5=2,
                    M43:AE43,
                    ""),
                ""))
        ),
        IF(
            Parameters!$D$16=1,
            IFERROR(
                AVERAGE(IF(
                    ISNUMBER(M43:AE43),
                    IF(
                        M$5:AE$5=1,
                        M43:AE43,
                        ""),
                    "")),
                AVERAGE(IF(
                    ISNUMBER(M43:AE43),
                    IF(
                        M$5:AE$5=2,
                        M43:AE43,
                        ""),
                    ""))
            ),
            IF(
                Parameters!$D$17=1,
                IFERROR(
                    IF(
                        OR(
                            IF(
                                ISNUMBER(M43:AE43),
                                IF(
                                    M$5:AE$5=1,
                                    M43:AE43,
                                    ""),
                                "")
                            =0),
                        0,
                        GEOMEAN(IF(
                            ISNUMBER(M43:AE43),
                            IF(
                                M$5:AE$5=1,
                                M43:AE43,
                                ""),
                            ""))
                    ),
                    IF(
                        OR(IF(
                            ISNUMBER(M43:AE43),
                            IF(
                                M$5:AE$5=2,
                                M43:AE43,
                                ""),
                            "")
                            =0),
                        0,
                        GEOMEAN(IF(
                            ISNUMBER(M43:AE43),
                            IF(
                                M$5:AE$5=2,
                                M43:AE43,
                                ""),
                            "")))
                )
            )
        )
    )
)</f>
        <v>0</v>
      </c>
      <c r="J43" s="242">
        <v>45765</v>
      </c>
      <c r="K43" s="242">
        <v>46281</v>
      </c>
      <c r="L43" s="91" t="s">
        <v>66</v>
      </c>
      <c r="M43" s="192">
        <v>0</v>
      </c>
      <c r="N43" s="192">
        <v>0</v>
      </c>
      <c r="O43" s="192">
        <v>0</v>
      </c>
      <c r="P43" s="192">
        <v>0</v>
      </c>
      <c r="Q43" s="192">
        <v>0</v>
      </c>
      <c r="R43" s="192" t="s">
        <v>409</v>
      </c>
      <c r="S43" s="192">
        <v>0</v>
      </c>
      <c r="T43" s="192">
        <v>0</v>
      </c>
      <c r="U43" s="192" t="s">
        <v>409</v>
      </c>
      <c r="V43" s="192">
        <v>41.1</v>
      </c>
      <c r="W43" s="192" t="s">
        <v>409</v>
      </c>
      <c r="X43" s="192">
        <v>-1.83738412370957</v>
      </c>
      <c r="Y43" s="192" t="s">
        <v>409</v>
      </c>
      <c r="Z43" s="192">
        <v>0</v>
      </c>
      <c r="AA43" s="192">
        <v>-20</v>
      </c>
      <c r="AB43" s="34"/>
      <c r="AC43" s="34"/>
      <c r="AD43" s="192"/>
      <c r="AE43" s="192"/>
      <c r="AF43" s="192"/>
      <c r="AG43" s="192"/>
      <c r="AH43" s="192"/>
      <c r="AI43" s="192"/>
    </row>
    <row r="44" spans="1:35" x14ac:dyDescent="0.2">
      <c r="A44" s="84">
        <v>37</v>
      </c>
      <c r="B44" s="84" t="str">
        <f ca="1"/>
        <v>China</v>
      </c>
      <c r="C44" s="84" t="str">
        <f ca="1"/>
        <v>CHN</v>
      </c>
      <c r="D44" s="219" t="str">
        <f ca="1"/>
        <v>EAS           East Asia &amp; Pacific</v>
      </c>
      <c r="E44" s="219" t="str">
        <f ca="1"/>
        <v>IBRD</v>
      </c>
      <c r="F44" s="190" t="str">
        <f t="shared" ca="1" si="12"/>
        <v/>
      </c>
      <c r="G44" s="80">
        <f>IF(Parameters!$D$21 = 1, MAX(H44, I44),
IF(Parameters!$D$22 = 1, AVERAGE(H44,I44),
IF(Parameters!$D$23 = 1, IF(ISERROR(H44), I44, IFERROR(GEOMEAN(H44, I44), 0)),
IF(Parameters!$D$24, IF(AND(H44=10,I44=10),10,0),
IF(Parameters!$D$25, IF(AND(H44&gt;=7,I44&gt;=7),10,0),
IF(Parameters!$D$26, IF(AND(H44&gt;=7,I44&gt;=7), 10, IF(OR(AND(H44&gt;=7,I44&gt;=5),AND(H44&gt;=5,I44&gt;=7)),6,0)),
IF(Parameters!$D$27, IF(AND(H44&gt;=10,I44&gt;=10), 10, IF(OR(AND(H44&gt;=10,I44&gt;=5),AND(H44&gt;=5,I44&gt;=10)),6,0)),"no method")))))))</f>
        <v>2.167322313945502</v>
      </c>
      <c r="H44" s="80" cm="1">
        <f t="array" ref="H44">IF(
    SUM(IF(
            ISNUMBER(
                IF(
                    $M$4:$AE$4,
                    (M44:AE44),
                    "")),
            1,
            0))
        =0,
    NA(),
    IF(
        Parameters!$D$15=1,
        IF(
            SUM(--(ISNUMBER(IF($M$4:$AE$4=1,(M44:AE44),""))))&gt;0,
            MAX(IF(
                ISNUMBER(M44:AE44),
                IF(
                    M$4:AE$4=1,
                    M44:AE44,
                    ""),
                "")),
            MAX(IF(
                ISNUMBER(M44:AE44),
                IF(
                    M$4:AE$4=2,
                    M44:AE44,
                    ""),
                ""))
        ),
        IF(
            Parameters!$D$16=1,
            IFERROR(
                AVERAGE(IF(
                    ISNUMBER(M44:AE44),
                    IF(
                        M$4:AE$4=1,
                        M44:AE44,
                        ""),
                    "")),
                AVERAGE(IF(
                    ISNUMBER(M44:AE44),
                    IF(
                        M$4:AE$4=2,
                        M44:AE44,
                        ""),
                    ""))
            ),
            IF(
                Parameters!$D$17=1,
                IFERROR(
                    IF(
                        OR(
                            IF(
                                ISNUMBER(M44:AE44),
                                IF(
                                    M$4:AE$4=1,
                                    M44:AE44,
                                    ""),
                                "")
                            =0),
                        0,
                        GEOMEAN(IF(
                            ISNUMBER(M44:AE44),
                            IF(
                                M$4:AE$4=1,
                                M44:AE44,
                                ""),
                            ""))
                    ),
                    IF(
                        OR(IF(
                            ISNUMBER(M44:AE44),
                            IF(
                                M$4:AE$4=2,
                                M44:AE44,
                                ""),
                            "")
                            =0),
                        0,
                        GEOMEAN(IF(
                            ISNUMBER(M44:AE44),
                            IF(
                                M$4:AE$4=2,
                                M44:AE44,
                                ""),
                            "")))
                )
            )
        )
    )
)</f>
        <v>0.87682672233820402</v>
      </c>
      <c r="I44" s="191" cm="1">
        <f t="array" ref="I44">IF(
    SUM(IF(
            ISNUMBER(
                IF(
                    $M$5:$AE$5,
                    (M44:AE44),
                    "")),
            1,
            0))
        =0,
    NA(),
    IF(
        Parameters!$D$15=1,
        IF(
            SUM(--(ISNUMBER(IF($M$5:$AE$5=1,(M44:AE44),""))))&gt;0,
            MAX(IF(
                ISNUMBER(M44:AE44),
                IF(
                    M$5:AE$5=1,
                    M44:AE44,
                    ""),
                "")),
            MAX(IF(
                ISNUMBER(M44:AE44),
                IF(
                    M$5:AE$5=2,
                    M44:AE44,
                    ""),
                ""))
        ),
        IF(
            Parameters!$D$16=1,
            IFERROR(
                AVERAGE(IF(
                    ISNUMBER(M44:AE44),
                    IF(
                        M$5:AE$5=1,
                        M44:AE44,
                        ""),
                    "")),
                AVERAGE(IF(
                    ISNUMBER(M44:AE44),
                    IF(
                        M$5:AE$5=2,
                        M44:AE44,
                        ""),
                    ""))
            ),
            IF(
                Parameters!$D$17=1,
                IFERROR(
                    IF(
                        OR(
                            IF(
                                ISNUMBER(M44:AE44),
                                IF(
                                    M$5:AE$5=1,
                                    M44:AE44,
                                    ""),
                                "")
                            =0),
                        0,
                        GEOMEAN(IF(
                            ISNUMBER(M44:AE44),
                            IF(
                                M$5:AE$5=1,
                                M44:AE44,
                                ""),
                            ""))
                    ),
                    IF(
                        OR(IF(
                            ISNUMBER(M44:AE44),
                            IF(
                                M$5:AE$5=2,
                                M44:AE44,
                                ""),
                            "")
                            =0),
                        0,
                        GEOMEAN(IF(
                            ISNUMBER(M44:AE44),
                            IF(
                                M$5:AE$5=2,
                                M44:AE44,
                                ""),
                            "")))
                )
            )
        )
    )
)</f>
        <v>5.3571428571428497</v>
      </c>
      <c r="J44" s="242">
        <v>45765</v>
      </c>
      <c r="K44" s="242">
        <v>46281</v>
      </c>
      <c r="L44" s="91" t="s">
        <v>68</v>
      </c>
      <c r="M44" s="192">
        <v>0</v>
      </c>
      <c r="N44" s="192">
        <v>0.87682672233820402</v>
      </c>
      <c r="O44" s="192">
        <v>0</v>
      </c>
      <c r="P44" s="192" t="s">
        <v>409</v>
      </c>
      <c r="Q44" s="192">
        <v>0</v>
      </c>
      <c r="R44" s="192" t="s">
        <v>409</v>
      </c>
      <c r="S44" s="192">
        <v>5.3571428571428497</v>
      </c>
      <c r="T44" s="192">
        <v>0</v>
      </c>
      <c r="U44" s="192" t="s">
        <v>409</v>
      </c>
      <c r="V44" s="192">
        <v>64.400000000000006</v>
      </c>
      <c r="W44" s="192" t="s">
        <v>409</v>
      </c>
      <c r="X44" s="192" t="s">
        <v>409</v>
      </c>
      <c r="Y44" s="192" t="s">
        <v>409</v>
      </c>
      <c r="Z44" s="192">
        <v>0.107142857142857</v>
      </c>
      <c r="AA44" s="192">
        <v>-100</v>
      </c>
      <c r="AB44" s="34"/>
      <c r="AC44" s="34"/>
      <c r="AD44" s="192"/>
      <c r="AE44" s="192"/>
      <c r="AF44" s="192"/>
      <c r="AG44" s="192"/>
      <c r="AH44" s="192"/>
      <c r="AI44" s="192"/>
    </row>
    <row r="45" spans="1:35" x14ac:dyDescent="0.2">
      <c r="A45" s="84">
        <v>38</v>
      </c>
      <c r="B45" s="84" t="str">
        <f ca="1"/>
        <v>Côte d’Ivoire</v>
      </c>
      <c r="C45" s="84" t="str">
        <f ca="1"/>
        <v>CIV</v>
      </c>
      <c r="D45" s="219" t="str">
        <f ca="1"/>
        <v>SSF           Sub-Saharan Africa</v>
      </c>
      <c r="E45" s="219" t="str">
        <f ca="1"/>
        <v>IDA</v>
      </c>
      <c r="F45" s="190" t="str">
        <f t="shared" ca="1" si="12"/>
        <v/>
      </c>
      <c r="G45" s="80">
        <f>IF(Parameters!$D$21 = 1, MAX(H45, I45),
IF(Parameters!$D$22 = 1, AVERAGE(H45,I45),
IF(Parameters!$D$23 = 1, IF(ISERROR(H45), I45, IFERROR(GEOMEAN(H45, I45), 0)),
IF(Parameters!$D$24, IF(AND(H45=10,I45=10),10,0),
IF(Parameters!$D$25, IF(AND(H45&gt;=7,I45&gt;=7),10,0),
IF(Parameters!$D$26, IF(AND(H45&gt;=7,I45&gt;=7), 10, IF(OR(AND(H45&gt;=7,I45&gt;=5),AND(H45&gt;=5,I45&gt;=7)),6,0)),
IF(Parameters!$D$27, IF(AND(H45&gt;=10,I45&gt;=10), 10, IF(OR(AND(H45&gt;=10,I45&gt;=5),AND(H45&gt;=5,I45&gt;=10)),6,0)),"no method")))))))</f>
        <v>0</v>
      </c>
      <c r="H45" s="80" cm="1">
        <f t="array" ref="H45">IF(
    SUM(IF(
            ISNUMBER(
                IF(
                    $M$4:$AE$4,
                    (M45:AE45),
                    "")),
            1,
            0))
        =0,
    NA(),
    IF(
        Parameters!$D$15=1,
        IF(
            SUM(--(ISNUMBER(IF($M$4:$AE$4=1,(M45:AE45),""))))&gt;0,
            MAX(IF(
                ISNUMBER(M45:AE45),
                IF(
                    M$4:AE$4=1,
                    M45:AE45,
                    ""),
                "")),
            MAX(IF(
                ISNUMBER(M45:AE45),
                IF(
                    M$4:AE$4=2,
                    M45:AE45,
                    ""),
                ""))
        ),
        IF(
            Parameters!$D$16=1,
            IFERROR(
                AVERAGE(IF(
                    ISNUMBER(M45:AE45),
                    IF(
                        M$4:AE$4=1,
                        M45:AE45,
                        ""),
                    "")),
                AVERAGE(IF(
                    ISNUMBER(M45:AE45),
                    IF(
                        M$4:AE$4=2,
                        M45:AE45,
                        ""),
                    ""))
            ),
            IF(
                Parameters!$D$17=1,
                IFERROR(
                    IF(
                        OR(
                            IF(
                                ISNUMBER(M45:AE45),
                                IF(
                                    M$4:AE$4=1,
                                    M45:AE45,
                                    ""),
                                "")
                            =0),
                        0,
                        GEOMEAN(IF(
                            ISNUMBER(M45:AE45),
                            IF(
                                M$4:AE$4=1,
                                M45:AE45,
                                ""),
                            ""))
                    ),
                    IF(
                        OR(IF(
                            ISNUMBER(M45:AE45),
                            IF(
                                M$4:AE$4=2,
                                M45:AE45,
                                ""),
                            "")
                            =0),
                        0,
                        GEOMEAN(IF(
                            ISNUMBER(M45:AE45),
                            IF(
                                M$4:AE$4=2,
                                M45:AE45,
                                ""),
                            "")))
                )
            )
        )
    )
)</f>
        <v>5.2400835073068803</v>
      </c>
      <c r="I45" s="191" cm="1">
        <f t="array" ref="I45">IF(
    SUM(IF(
            ISNUMBER(
                IF(
                    $M$5:$AE$5,
                    (M45:AE45),
                    "")),
            1,
            0))
        =0,
    NA(),
    IF(
        Parameters!$D$15=1,
        IF(
            SUM(--(ISNUMBER(IF($M$5:$AE$5=1,(M45:AE45),""))))&gt;0,
            MAX(IF(
                ISNUMBER(M45:AE45),
                IF(
                    M$5:AE$5=1,
                    M45:AE45,
                    ""),
                "")),
            MAX(IF(
                ISNUMBER(M45:AE45),
                IF(
                    M$5:AE$5=2,
                    M45:AE45,
                    ""),
                ""))
        ),
        IF(
            Parameters!$D$16=1,
            IFERROR(
                AVERAGE(IF(
                    ISNUMBER(M45:AE45),
                    IF(
                        M$5:AE$5=1,
                        M45:AE45,
                        ""),
                    "")),
                AVERAGE(IF(
                    ISNUMBER(M45:AE45),
                    IF(
                        M$5:AE$5=2,
                        M45:AE45,
                        ""),
                    ""))
            ),
            IF(
                Parameters!$D$17=1,
                IFERROR(
                    IF(
                        OR(
                            IF(
                                ISNUMBER(M45:AE45),
                                IF(
                                    M$5:AE$5=1,
                                    M45:AE45,
                                    ""),
                                "")
                            =0),
                        0,
                        GEOMEAN(IF(
                            ISNUMBER(M45:AE45),
                            IF(
                                M$5:AE$5=1,
                                M45:AE45,
                                ""),
                            ""))
                    ),
                    IF(
                        OR(IF(
                            ISNUMBER(M45:AE45),
                            IF(
                                M$5:AE$5=2,
                                M45:AE45,
                                ""),
                            "")
                            =0),
                        0,
                        GEOMEAN(IF(
                            ISNUMBER(M45:AE45),
                            IF(
                                M$5:AE$5=2,
                                M45:AE45,
                                ""),
                            "")))
                )
            )
        )
    )
)</f>
        <v>0</v>
      </c>
      <c r="J45" s="242">
        <v>45765</v>
      </c>
      <c r="K45" s="242">
        <v>46281</v>
      </c>
      <c r="L45" s="91" t="s">
        <v>69</v>
      </c>
      <c r="M45" s="192">
        <v>0</v>
      </c>
      <c r="N45" s="192">
        <v>5.2400835073068803</v>
      </c>
      <c r="O45" s="192">
        <v>0</v>
      </c>
      <c r="P45" s="192">
        <v>0</v>
      </c>
      <c r="Q45" s="192">
        <v>0</v>
      </c>
      <c r="R45" s="192" t="s">
        <v>409</v>
      </c>
      <c r="S45" s="192">
        <v>0</v>
      </c>
      <c r="T45" s="192">
        <v>0</v>
      </c>
      <c r="U45" s="192" t="s">
        <v>409</v>
      </c>
      <c r="V45" s="192">
        <v>85.3</v>
      </c>
      <c r="W45" s="192" t="s">
        <v>409</v>
      </c>
      <c r="X45" s="192">
        <v>4.7726555917714103E-2</v>
      </c>
      <c r="Y45" s="192" t="s">
        <v>409</v>
      </c>
      <c r="Z45" s="192">
        <v>0</v>
      </c>
      <c r="AA45" s="192">
        <v>-100</v>
      </c>
      <c r="AB45" s="34"/>
      <c r="AC45" s="34"/>
      <c r="AD45" s="192"/>
      <c r="AE45" s="192"/>
      <c r="AF45" s="192"/>
      <c r="AG45" s="192"/>
      <c r="AH45" s="192"/>
      <c r="AI45" s="192"/>
    </row>
    <row r="46" spans="1:35" x14ac:dyDescent="0.2">
      <c r="A46" s="84">
        <v>39</v>
      </c>
      <c r="B46" s="84" t="str">
        <f ca="1"/>
        <v>Cameroon</v>
      </c>
      <c r="C46" s="84" t="str">
        <f ca="1"/>
        <v>CMR</v>
      </c>
      <c r="D46" s="219" t="str">
        <f ca="1"/>
        <v>SSF           Sub-Saharan Africa</v>
      </c>
      <c r="E46" s="219" t="str">
        <f ca="1"/>
        <v>Blend</v>
      </c>
      <c r="F46" s="190" t="str">
        <f t="shared" ca="1" si="12"/>
        <v/>
      </c>
      <c r="G46" s="80">
        <f>IF(Parameters!$D$21 = 1, MAX(H46, I46),
IF(Parameters!$D$22 = 1, AVERAGE(H46,I46),
IF(Parameters!$D$23 = 1, IF(ISERROR(H46), I46, IFERROR(GEOMEAN(H46, I46), 0)),
IF(Parameters!$D$24, IF(AND(H46=10,I46=10),10,0),
IF(Parameters!$D$25, IF(AND(H46&gt;=7,I46&gt;=7),10,0),
IF(Parameters!$D$26, IF(AND(H46&gt;=7,I46&gt;=7), 10, IF(OR(AND(H46&gt;=7,I46&gt;=5),AND(H46&gt;=5,I46&gt;=7)),6,0)),
IF(Parameters!$D$27, IF(AND(H46&gt;=10,I46&gt;=10), 10, IF(OR(AND(H46&gt;=10,I46&gt;=5),AND(H46&gt;=5,I46&gt;=10)),6,0)),"no method")))))))</f>
        <v>0</v>
      </c>
      <c r="H46" s="80" cm="1">
        <f t="array" ref="H46">IF(
    SUM(IF(
            ISNUMBER(
                IF(
                    $M$4:$AE$4,
                    (M46:AE46),
                    "")),
            1,
            0))
        =0,
    NA(),
    IF(
        Parameters!$D$15=1,
        IF(
            SUM(--(ISNUMBER(IF($M$4:$AE$4=1,(M46:AE46),""))))&gt;0,
            MAX(IF(
                ISNUMBER(M46:AE46),
                IF(
                    M$4:AE$4=1,
                    M46:AE46,
                    ""),
                "")),
            MAX(IF(
                ISNUMBER(M46:AE46),
                IF(
                    M$4:AE$4=2,
                    M46:AE46,
                    ""),
                ""))
        ),
        IF(
            Parameters!$D$16=1,
            IFERROR(
                AVERAGE(IF(
                    ISNUMBER(M46:AE46),
                    IF(
                        M$4:AE$4=1,
                        M46:AE46,
                        ""),
                    "")),
                AVERAGE(IF(
                    ISNUMBER(M46:AE46),
                    IF(
                        M$4:AE$4=2,
                        M46:AE46,
                        ""),
                    ""))
            ),
            IF(
                Parameters!$D$17=1,
                IFERROR(
                    IF(
                        OR(
                            IF(
                                ISNUMBER(M46:AE46),
                                IF(
                                    M$4:AE$4=1,
                                    M46:AE46,
                                    ""),
                                "")
                            =0),
                        0,
                        GEOMEAN(IF(
                            ISNUMBER(M46:AE46),
                            IF(
                                M$4:AE$4=1,
                                M46:AE46,
                                ""),
                            ""))
                    ),
                    IF(
                        OR(IF(
                            ISNUMBER(M46:AE46),
                            IF(
                                M$4:AE$4=2,
                                M46:AE46,
                                ""),
                            "")
                            =0),
                        0,
                        GEOMEAN(IF(
                            ISNUMBER(M46:AE46),
                            IF(
                                M$4:AE$4=2,
                                M46:AE46,
                                ""),
                            "")))
                )
            )
        )
    )
)</f>
        <v>7.1189979123173197</v>
      </c>
      <c r="I46" s="191" cm="1">
        <f t="array" ref="I46">IF(
    SUM(IF(
            ISNUMBER(
                IF(
                    $M$5:$AE$5,
                    (M46:AE46),
                    "")),
            1,
            0))
        =0,
    NA(),
    IF(
        Parameters!$D$15=1,
        IF(
            SUM(--(ISNUMBER(IF($M$5:$AE$5=1,(M46:AE46),""))))&gt;0,
            MAX(IF(
                ISNUMBER(M46:AE46),
                IF(
                    M$5:AE$5=1,
                    M46:AE46,
                    ""),
                "")),
            MAX(IF(
                ISNUMBER(M46:AE46),
                IF(
                    M$5:AE$5=2,
                    M46:AE46,
                    ""),
                ""))
        ),
        IF(
            Parameters!$D$16=1,
            IFERROR(
                AVERAGE(IF(
                    ISNUMBER(M46:AE46),
                    IF(
                        M$5:AE$5=1,
                        M46:AE46,
                        ""),
                    "")),
                AVERAGE(IF(
                    ISNUMBER(M46:AE46),
                    IF(
                        M$5:AE$5=2,
                        M46:AE46,
                        ""),
                    ""))
            ),
            IF(
                Parameters!$D$17=1,
                IFERROR(
                    IF(
                        OR(
                            IF(
                                ISNUMBER(M46:AE46),
                                IF(
                                    M$5:AE$5=1,
                                    M46:AE46,
                                    ""),
                                "")
                            =0),
                        0,
                        GEOMEAN(IF(
                            ISNUMBER(M46:AE46),
                            IF(
                                M$5:AE$5=1,
                                M46:AE46,
                                ""),
                            ""))
                    ),
                    IF(
                        OR(IF(
                            ISNUMBER(M46:AE46),
                            IF(
                                M$5:AE$5=2,
                                M46:AE46,
                                ""),
                            "")
                            =0),
                        0,
                        GEOMEAN(IF(
                            ISNUMBER(M46:AE46),
                            IF(
                                M$5:AE$5=2,
                                M46:AE46,
                                ""),
                            "")))
                )
            )
        )
    )
)</f>
        <v>0</v>
      </c>
      <c r="J46" s="242">
        <v>45765</v>
      </c>
      <c r="K46" s="242">
        <v>44743</v>
      </c>
      <c r="L46" s="91" t="s">
        <v>71</v>
      </c>
      <c r="M46" s="192">
        <v>0</v>
      </c>
      <c r="N46" s="192">
        <v>7.1189979123173197</v>
      </c>
      <c r="O46" s="192">
        <v>0</v>
      </c>
      <c r="P46" s="192">
        <v>0</v>
      </c>
      <c r="Q46" s="192">
        <v>0</v>
      </c>
      <c r="R46" s="192" t="s">
        <v>409</v>
      </c>
      <c r="S46" s="192">
        <v>0</v>
      </c>
      <c r="T46" s="192">
        <v>0</v>
      </c>
      <c r="U46" s="192" t="s">
        <v>409</v>
      </c>
      <c r="V46" s="192">
        <v>94.3</v>
      </c>
      <c r="W46" s="192" t="s">
        <v>409</v>
      </c>
      <c r="X46" s="192">
        <v>-0.78039586417275397</v>
      </c>
      <c r="Y46" s="192" t="s">
        <v>409</v>
      </c>
      <c r="Z46" s="192">
        <v>0</v>
      </c>
      <c r="AA46" s="192">
        <v>-40.495867768594998</v>
      </c>
      <c r="AB46" s="34"/>
      <c r="AC46" s="34"/>
      <c r="AD46" s="192"/>
      <c r="AE46" s="192"/>
      <c r="AF46" s="192"/>
      <c r="AG46" s="192"/>
      <c r="AH46" s="192"/>
      <c r="AI46" s="192"/>
    </row>
    <row r="47" spans="1:35" x14ac:dyDescent="0.2">
      <c r="A47" s="84">
        <v>40</v>
      </c>
      <c r="B47" s="84" t="str">
        <f ca="1"/>
        <v>Congo, Dem. Rep.</v>
      </c>
      <c r="C47" s="84" t="str">
        <f ca="1"/>
        <v>COD</v>
      </c>
      <c r="D47" s="219" t="str">
        <f ca="1"/>
        <v>SSF           Sub-Saharan Africa</v>
      </c>
      <c r="E47" s="219" t="str">
        <f ca="1"/>
        <v>IDA</v>
      </c>
      <c r="F47" s="190" t="str">
        <f t="shared" ca="1" si="12"/>
        <v/>
      </c>
      <c r="G47" s="80">
        <f>IF(Parameters!$D$21 = 1, MAX(H47, I47),
IF(Parameters!$D$22 = 1, AVERAGE(H47,I47),
IF(Parameters!$D$23 = 1, IF(ISERROR(H47), I47, IFERROR(GEOMEAN(H47, I47), 0)),
IF(Parameters!$D$24, IF(AND(H47=10,I47=10),10,0),
IF(Parameters!$D$25, IF(AND(H47&gt;=7,I47&gt;=7),10,0),
IF(Parameters!$D$26, IF(AND(H47&gt;=7,I47&gt;=7), 10, IF(OR(AND(H47&gt;=7,I47&gt;=5),AND(H47&gt;=5,I47&gt;=7)),6,0)),
IF(Parameters!$D$27, IF(AND(H47&gt;=10,I47&gt;=10), 10, IF(OR(AND(H47&gt;=10,I47&gt;=5),AND(H47&gt;=5,I47&gt;=10)),6,0)),"no method")))))))</f>
        <v>0</v>
      </c>
      <c r="H47" s="80" cm="1">
        <f t="array" ref="H47">IF(
    SUM(IF(
            ISNUMBER(
                IF(
                    $M$4:$AE$4,
                    (M47:AE47),
                    "")),
            1,
            0))
        =0,
    NA(),
    IF(
        Parameters!$D$15=1,
        IF(
            SUM(--(ISNUMBER(IF($M$4:$AE$4=1,(M47:AE47),""))))&gt;0,
            MAX(IF(
                ISNUMBER(M47:AE47),
                IF(
                    M$4:AE$4=1,
                    M47:AE47,
                    ""),
                "")),
            MAX(IF(
                ISNUMBER(M47:AE47),
                IF(
                    M$4:AE$4=2,
                    M47:AE47,
                    ""),
                ""))
        ),
        IF(
            Parameters!$D$16=1,
            IFERROR(
                AVERAGE(IF(
                    ISNUMBER(M47:AE47),
                    IF(
                        M$4:AE$4=1,
                        M47:AE47,
                        ""),
                    "")),
                AVERAGE(IF(
                    ISNUMBER(M47:AE47),
                    IF(
                        M$4:AE$4=2,
                        M47:AE47,
                        ""),
                    ""))
            ),
            IF(
                Parameters!$D$17=1,
                IFERROR(
                    IF(
                        OR(
                            IF(
                                ISNUMBER(M47:AE47),
                                IF(
                                    M$4:AE$4=1,
                                    M47:AE47,
                                    ""),
                                "")
                            =0),
                        0,
                        GEOMEAN(IF(
                            ISNUMBER(M47:AE47),
                            IF(
                                M$4:AE$4=1,
                                M47:AE47,
                                ""),
                            ""))
                    ),
                    IF(
                        OR(IF(
                            ISNUMBER(M47:AE47),
                            IF(
                                M$4:AE$4=2,
                                M47:AE47,
                                ""),
                            "")
                            =0),
                        0,
                        GEOMEAN(IF(
                            ISNUMBER(M47:AE47),
                            IF(
                                M$4:AE$4=2,
                                M47:AE47,
                                ""),
                            "")))
                )
            )
        )
    )
)</f>
        <v>9.7077244258872604</v>
      </c>
      <c r="I47" s="191" cm="1">
        <f t="array" ref="I47">IF(
    SUM(IF(
            ISNUMBER(
                IF(
                    $M$5:$AE$5,
                    (M47:AE47),
                    "")),
            1,
            0))
        =0,
    NA(),
    IF(
        Parameters!$D$15=1,
        IF(
            SUM(--(ISNUMBER(IF($M$5:$AE$5=1,(M47:AE47),""))))&gt;0,
            MAX(IF(
                ISNUMBER(M47:AE47),
                IF(
                    M$5:AE$5=1,
                    M47:AE47,
                    ""),
                "")),
            MAX(IF(
                ISNUMBER(M47:AE47),
                IF(
                    M$5:AE$5=2,
                    M47:AE47,
                    ""),
                ""))
        ),
        IF(
            Parameters!$D$16=1,
            IFERROR(
                AVERAGE(IF(
                    ISNUMBER(M47:AE47),
                    IF(
                        M$5:AE$5=1,
                        M47:AE47,
                        ""),
                    "")),
                AVERAGE(IF(
                    ISNUMBER(M47:AE47),
                    IF(
                        M$5:AE$5=2,
                        M47:AE47,
                        ""),
                    ""))
            ),
            IF(
                Parameters!$D$17=1,
                IFERROR(
                    IF(
                        OR(
                            IF(
                                ISNUMBER(M47:AE47),
                                IF(
                                    M$5:AE$5=1,
                                    M47:AE47,
                                    ""),
                                "")
                            =0),
                        0,
                        GEOMEAN(IF(
                            ISNUMBER(M47:AE47),
                            IF(
                                M$5:AE$5=1,
                                M47:AE47,
                                ""),
                            ""))
                    ),
                    IF(
                        OR(IF(
                            ISNUMBER(M47:AE47),
                            IF(
                                M$5:AE$5=2,
                                M47:AE47,
                                ""),
                            "")
                            =0),
                        0,
                        GEOMEAN(IF(
                            ISNUMBER(M47:AE47),
                            IF(
                                M$5:AE$5=2,
                                M47:AE47,
                                ""),
                            "")))
                )
            )
        )
    )
)</f>
        <v>0</v>
      </c>
      <c r="J47" s="242">
        <v>45765</v>
      </c>
      <c r="K47" s="242">
        <v>44743</v>
      </c>
      <c r="L47" s="91" t="s">
        <v>72</v>
      </c>
      <c r="M47" s="192">
        <v>0</v>
      </c>
      <c r="N47" s="192">
        <v>9.7077244258872604</v>
      </c>
      <c r="O47" s="192">
        <v>0</v>
      </c>
      <c r="P47" s="192">
        <v>0</v>
      </c>
      <c r="Q47" s="192">
        <v>0</v>
      </c>
      <c r="R47" s="192" t="s">
        <v>409</v>
      </c>
      <c r="S47" s="192">
        <v>0</v>
      </c>
      <c r="T47" s="192">
        <v>0</v>
      </c>
      <c r="U47" s="192" t="s">
        <v>409</v>
      </c>
      <c r="V47" s="192">
        <v>106.7</v>
      </c>
      <c r="W47" s="192" t="s">
        <v>409</v>
      </c>
      <c r="X47" s="192">
        <v>-2.0675218461746101</v>
      </c>
      <c r="Y47" s="192" t="s">
        <v>409</v>
      </c>
      <c r="Z47" s="192">
        <v>0</v>
      </c>
      <c r="AA47" s="192">
        <v>-33.898305084745701</v>
      </c>
      <c r="AB47" s="34"/>
      <c r="AC47" s="34"/>
      <c r="AD47" s="192"/>
      <c r="AE47" s="192"/>
      <c r="AF47" s="192"/>
      <c r="AG47" s="192"/>
      <c r="AH47" s="192"/>
      <c r="AI47" s="192"/>
    </row>
    <row r="48" spans="1:35" x14ac:dyDescent="0.2">
      <c r="A48" s="84">
        <v>41</v>
      </c>
      <c r="B48" s="84" t="str">
        <f ca="1"/>
        <v>Congo, Rep.</v>
      </c>
      <c r="C48" s="84" t="str">
        <f ca="1"/>
        <v>COG</v>
      </c>
      <c r="D48" s="219" t="str">
        <f ca="1"/>
        <v>SSF           Sub-Saharan Africa</v>
      </c>
      <c r="E48" s="219" t="str">
        <f ca="1"/>
        <v>Blend</v>
      </c>
      <c r="F48" s="190" t="str">
        <f t="shared" ca="1" si="12"/>
        <v/>
      </c>
      <c r="G48" s="80">
        <f>IF(Parameters!$D$21 = 1, MAX(H48, I48),
IF(Parameters!$D$22 = 1, AVERAGE(H48,I48),
IF(Parameters!$D$23 = 1, IF(ISERROR(H48), I48, IFERROR(GEOMEAN(H48, I48), 0)),
IF(Parameters!$D$24, IF(AND(H48=10,I48=10),10,0),
IF(Parameters!$D$25, IF(AND(H48&gt;=7,I48&gt;=7),10,0),
IF(Parameters!$D$26, IF(AND(H48&gt;=7,I48&gt;=7), 10, IF(OR(AND(H48&gt;=7,I48&gt;=5),AND(H48&gt;=5,I48&gt;=7)),6,0)),
IF(Parameters!$D$27, IF(AND(H48&gt;=10,I48&gt;=10), 10, IF(OR(AND(H48&gt;=10,I48&gt;=5),AND(H48&gt;=5,I48&gt;=10)),6,0)),"no method")))))))</f>
        <v>0</v>
      </c>
      <c r="H48" s="80" cm="1">
        <f t="array" ref="H48">IF(
    SUM(IF(
            ISNUMBER(
                IF(
                    $M$4:$AE$4,
                    (M48:AE48),
                    "")),
            1,
            0))
        =0,
    NA(),
    IF(
        Parameters!$D$15=1,
        IF(
            SUM(--(ISNUMBER(IF($M$4:$AE$4=1,(M48:AE48),""))))&gt;0,
            MAX(IF(
                ISNUMBER(M48:AE48),
                IF(
                    M$4:AE$4=1,
                    M48:AE48,
                    ""),
                "")),
            MAX(IF(
                ISNUMBER(M48:AE48),
                IF(
                    M$4:AE$4=2,
                    M48:AE48,
                    ""),
                ""))
        ),
        IF(
            Parameters!$D$16=1,
            IFERROR(
                AVERAGE(IF(
                    ISNUMBER(M48:AE48),
                    IF(
                        M$4:AE$4=1,
                        M48:AE48,
                        ""),
                    "")),
                AVERAGE(IF(
                    ISNUMBER(M48:AE48),
                    IF(
                        M$4:AE$4=2,
                        M48:AE48,
                        ""),
                    ""))
            ),
            IF(
                Parameters!$D$17=1,
                IFERROR(
                    IF(
                        OR(
                            IF(
                                ISNUMBER(M48:AE48),
                                IF(
                                    M$4:AE$4=1,
                                    M48:AE48,
                                    ""),
                                "")
                            =0),
                        0,
                        GEOMEAN(IF(
                            ISNUMBER(M48:AE48),
                            IF(
                                M$4:AE$4=1,
                                M48:AE48,
                                ""),
                            ""))
                    ),
                    IF(
                        OR(IF(
                            ISNUMBER(M48:AE48),
                            IF(
                                M$4:AE$4=2,
                                M48:AE48,
                                ""),
                            "")
                            =0),
                        0,
                        GEOMEAN(IF(
                            ISNUMBER(M48:AE48),
                            IF(
                                M$4:AE$4=2,
                                M48:AE48,
                                ""),
                            "")))
                )
            )
        )
    )
)</f>
        <v>6.2630480167014602</v>
      </c>
      <c r="I48" s="191" cm="1">
        <f t="array" ref="I48">IF(
    SUM(IF(
            ISNUMBER(
                IF(
                    $M$5:$AE$5,
                    (M48:AE48),
                    "")),
            1,
            0))
        =0,
    NA(),
    IF(
        Parameters!$D$15=1,
        IF(
            SUM(--(ISNUMBER(IF($M$5:$AE$5=1,(M48:AE48),""))))&gt;0,
            MAX(IF(
                ISNUMBER(M48:AE48),
                IF(
                    M$5:AE$5=1,
                    M48:AE48,
                    ""),
                "")),
            MAX(IF(
                ISNUMBER(M48:AE48),
                IF(
                    M$5:AE$5=2,
                    M48:AE48,
                    ""),
                ""))
        ),
        IF(
            Parameters!$D$16=1,
            IFERROR(
                AVERAGE(IF(
                    ISNUMBER(M48:AE48),
                    IF(
                        M$5:AE$5=1,
                        M48:AE48,
                        ""),
                    "")),
                AVERAGE(IF(
                    ISNUMBER(M48:AE48),
                    IF(
                        M$5:AE$5=2,
                        M48:AE48,
                        ""),
                    ""))
            ),
            IF(
                Parameters!$D$17=1,
                IFERROR(
                    IF(
                        OR(
                            IF(
                                ISNUMBER(M48:AE48),
                                IF(
                                    M$5:AE$5=1,
                                    M48:AE48,
                                    ""),
                                "")
                            =0),
                        0,
                        GEOMEAN(IF(
                            ISNUMBER(M48:AE48),
                            IF(
                                M$5:AE$5=1,
                                M48:AE48,
                                ""),
                            ""))
                    ),
                    IF(
                        OR(IF(
                            ISNUMBER(M48:AE48),
                            IF(
                                M$5:AE$5=2,
                                M48:AE48,
                                ""),
                            "")
                            =0),
                        0,
                        GEOMEAN(IF(
                            ISNUMBER(M48:AE48),
                            IF(
                                M$5:AE$5=2,
                                M48:AE48,
                                ""),
                            "")))
                )
            )
        )
    )
)</f>
        <v>0</v>
      </c>
      <c r="J48" s="242">
        <v>45765</v>
      </c>
      <c r="K48" s="242">
        <v>44743</v>
      </c>
      <c r="L48" s="91" t="s">
        <v>73</v>
      </c>
      <c r="M48" s="192">
        <v>0</v>
      </c>
      <c r="N48" s="192">
        <v>6.2630480167014602</v>
      </c>
      <c r="O48" s="192">
        <v>0</v>
      </c>
      <c r="P48" s="192" t="s">
        <v>409</v>
      </c>
      <c r="Q48" s="192">
        <v>0</v>
      </c>
      <c r="R48" s="192" t="s">
        <v>409</v>
      </c>
      <c r="S48" s="192">
        <v>0</v>
      </c>
      <c r="T48" s="192" t="s">
        <v>409</v>
      </c>
      <c r="U48" s="192" t="s">
        <v>409</v>
      </c>
      <c r="V48" s="192">
        <v>90.2</v>
      </c>
      <c r="W48" s="192" t="s">
        <v>409</v>
      </c>
      <c r="X48" s="192" t="s">
        <v>409</v>
      </c>
      <c r="Y48" s="192" t="s">
        <v>409</v>
      </c>
      <c r="Z48" s="192">
        <v>-0.14285714285714199</v>
      </c>
      <c r="AA48" s="192" t="s">
        <v>409</v>
      </c>
      <c r="AB48" s="34"/>
      <c r="AC48" s="34"/>
      <c r="AD48" s="192"/>
      <c r="AE48" s="192"/>
      <c r="AF48" s="192"/>
      <c r="AG48" s="192"/>
      <c r="AH48" s="192"/>
      <c r="AI48" s="192"/>
    </row>
    <row r="49" spans="1:35" x14ac:dyDescent="0.2">
      <c r="A49" s="84">
        <v>42</v>
      </c>
      <c r="B49" s="84" t="str">
        <f ca="1"/>
        <v>Colombia</v>
      </c>
      <c r="C49" s="84" t="str">
        <f ca="1"/>
        <v>COL</v>
      </c>
      <c r="D49" s="219" t="str">
        <f ca="1"/>
        <v>LCN           Latin America &amp; Caribbean</v>
      </c>
      <c r="E49" s="219" t="str">
        <f ca="1"/>
        <v>IBRD</v>
      </c>
      <c r="F49" s="190" t="str">
        <f t="shared" ca="1" si="12"/>
        <v/>
      </c>
      <c r="G49" s="80">
        <f>IF(Parameters!$D$21 = 1, MAX(H49, I49),
IF(Parameters!$D$22 = 1, AVERAGE(H49,I49),
IF(Parameters!$D$23 = 1, IF(ISERROR(H49), I49, IFERROR(GEOMEAN(H49, I49), 0)),
IF(Parameters!$D$24, IF(AND(H49=10,I49=10),10,0),
IF(Parameters!$D$25, IF(AND(H49&gt;=7,I49&gt;=7),10,0),
IF(Parameters!$D$26, IF(AND(H49&gt;=7,I49&gt;=7), 10, IF(OR(AND(H49&gt;=7,I49&gt;=5),AND(H49&gt;=5,I49&gt;=7)),6,0)),
IF(Parameters!$D$27, IF(AND(H49&gt;=10,I49&gt;=10), 10, IF(OR(AND(H49&gt;=10,I49&gt;=5),AND(H49&gt;=5,I49&gt;=10)),6,0)),"no method")))))))</f>
        <v>4.1501062692332322</v>
      </c>
      <c r="H49" s="80" cm="1">
        <f t="array" ref="H49">IF(
    SUM(IF(
            ISNUMBER(
                IF(
                    $M$4:$AE$4,
                    (M49:AE49),
                    "")),
            1,
            0))
        =0,
    NA(),
    IF(
        Parameters!$D$15=1,
        IF(
            SUM(--(ISNUMBER(IF($M$4:$AE$4=1,(M49:AE49),""))))&gt;0,
            MAX(IF(
                ISNUMBER(M49:AE49),
                IF(
                    M$4:AE$4=1,
                    M49:AE49,
                    ""),
                "")),
            MAX(IF(
                ISNUMBER(M49:AE49),
                IF(
                    M$4:AE$4=2,
                    M49:AE49,
                    ""),
                ""))
        ),
        IF(
            Parameters!$D$16=1,
            IFERROR(
                AVERAGE(IF(
                    ISNUMBER(M49:AE49),
                    IF(
                        M$4:AE$4=1,
                        M49:AE49,
                        ""),
                    "")),
                AVERAGE(IF(
                    ISNUMBER(M49:AE49),
                    IF(
                        M$4:AE$4=2,
                        M49:AE49,
                        ""),
                    ""))
            ),
            IF(
                Parameters!$D$17=1,
                IFERROR(
                    IF(
                        OR(
                            IF(
                                ISNUMBER(M49:AE49),
                                IF(
                                    M$4:AE$4=1,
                                    M49:AE49,
                                    ""),
                                "")
                            =0),
                        0,
                        GEOMEAN(IF(
                            ISNUMBER(M49:AE49),
                            IF(
                                M$4:AE$4=1,
                                M49:AE49,
                                ""),
                            ""))
                    ),
                    IF(
                        OR(IF(
                            ISNUMBER(M49:AE49),
                            IF(
                                M$4:AE$4=2,
                                M49:AE49,
                                ""),
                            "")
                            =0),
                        0,
                        GEOMEAN(IF(
                            ISNUMBER(M49:AE49),
                            IF(
                                M$4:AE$4=2,
                                M49:AE49,
                                ""),
                            "")))
                )
            )
        )
    )
)</f>
        <v>3.21503131524008</v>
      </c>
      <c r="I49" s="191" cm="1">
        <f t="array" ref="I49">IF(
    SUM(IF(
            ISNUMBER(
                IF(
                    $M$5:$AE$5,
                    (M49:AE49),
                    "")),
            1,
            0))
        =0,
    NA(),
    IF(
        Parameters!$D$15=1,
        IF(
            SUM(--(ISNUMBER(IF($M$5:$AE$5=1,(M49:AE49),""))))&gt;0,
            MAX(IF(
                ISNUMBER(M49:AE49),
                IF(
                    M$5:AE$5=1,
                    M49:AE49,
                    ""),
                "")),
            MAX(IF(
                ISNUMBER(M49:AE49),
                IF(
                    M$5:AE$5=2,
                    M49:AE49,
                    ""),
                ""))
        ),
        IF(
            Parameters!$D$16=1,
            IFERROR(
                AVERAGE(IF(
                    ISNUMBER(M49:AE49),
                    IF(
                        M$5:AE$5=1,
                        M49:AE49,
                        ""),
                    "")),
                AVERAGE(IF(
                    ISNUMBER(M49:AE49),
                    IF(
                        M$5:AE$5=2,
                        M49:AE49,
                        ""),
                    ""))
            ),
            IF(
                Parameters!$D$17=1,
                IFERROR(
                    IF(
                        OR(
                            IF(
                                ISNUMBER(M49:AE49),
                                IF(
                                    M$5:AE$5=1,
                                    M49:AE49,
                                    ""),
                                "")
                            =0),
                        0,
                        GEOMEAN(IF(
                            ISNUMBER(M49:AE49),
                            IF(
                                M$5:AE$5=1,
                                M49:AE49,
                                ""),
                            ""))
                    ),
                    IF(
                        OR(IF(
                            ISNUMBER(M49:AE49),
                            IF(
                                M$5:AE$5=2,
                                M49:AE49,
                                ""),
                            "")
                            =0),
                        0,
                        GEOMEAN(IF(
                            ISNUMBER(M49:AE49),
                            IF(
                                M$5:AE$5=2,
                                M49:AE49,
                                ""),
                            "")))
                )
            )
        )
    )
)</f>
        <v>5.3571428571428497</v>
      </c>
      <c r="J49" s="242">
        <v>45765</v>
      </c>
      <c r="K49" s="242">
        <v>46281</v>
      </c>
      <c r="L49" s="91" t="s">
        <v>75</v>
      </c>
      <c r="M49" s="192">
        <v>0</v>
      </c>
      <c r="N49" s="192">
        <v>3.21503131524008</v>
      </c>
      <c r="O49" s="192">
        <v>0</v>
      </c>
      <c r="P49" s="192">
        <v>0</v>
      </c>
      <c r="Q49" s="192">
        <v>0</v>
      </c>
      <c r="R49" s="192" t="s">
        <v>409</v>
      </c>
      <c r="S49" s="192">
        <v>5.3571428571428497</v>
      </c>
      <c r="T49" s="192">
        <v>0</v>
      </c>
      <c r="U49" s="192" t="s">
        <v>409</v>
      </c>
      <c r="V49" s="192">
        <v>75.599999999999994</v>
      </c>
      <c r="W49" s="192" t="s">
        <v>409</v>
      </c>
      <c r="X49" s="192">
        <v>-0.227330644601931</v>
      </c>
      <c r="Y49" s="192" t="s">
        <v>409</v>
      </c>
      <c r="Z49" s="192">
        <v>0.107142857142857</v>
      </c>
      <c r="AA49" s="192">
        <v>-10.5084745762711</v>
      </c>
      <c r="AB49" s="34"/>
      <c r="AC49" s="34"/>
      <c r="AD49" s="192"/>
      <c r="AE49" s="192"/>
      <c r="AF49" s="192"/>
      <c r="AG49" s="192"/>
      <c r="AH49" s="192"/>
      <c r="AI49" s="192"/>
    </row>
    <row r="50" spans="1:35" x14ac:dyDescent="0.2">
      <c r="A50" s="84">
        <v>43</v>
      </c>
      <c r="B50" s="84" t="str">
        <f ca="1"/>
        <v>Comoros</v>
      </c>
      <c r="C50" s="84" t="str">
        <f ca="1"/>
        <v>COM</v>
      </c>
      <c r="D50" s="219" t="str">
        <f ca="1"/>
        <v>SSF           Sub-Saharan Africa</v>
      </c>
      <c r="E50" s="219" t="str">
        <f ca="1"/>
        <v>IDA</v>
      </c>
      <c r="F50" s="190" t="str">
        <f t="shared" ca="1" si="12"/>
        <v/>
      </c>
      <c r="G50" s="80">
        <f>IF(Parameters!$D$21 = 1, MAX(H50, I50),
IF(Parameters!$D$22 = 1, AVERAGE(H50,I50),
IF(Parameters!$D$23 = 1, IF(ISERROR(H50), I50, IFERROR(GEOMEAN(H50, I50), 0)),
IF(Parameters!$D$24, IF(AND(H50=10,I50=10),10,0),
IF(Parameters!$D$25, IF(AND(H50&gt;=7,I50&gt;=7),10,0),
IF(Parameters!$D$26, IF(AND(H50&gt;=7,I50&gt;=7), 10, IF(OR(AND(H50&gt;=7,I50&gt;=5),AND(H50&gt;=5,I50&gt;=7)),6,0)),
IF(Parameters!$D$27, IF(AND(H50&gt;=10,I50&gt;=10), 10, IF(OR(AND(H50&gt;=10,I50&gt;=5),AND(H50&gt;=5,I50&gt;=10)),6,0)),"no method")))))))</f>
        <v>0</v>
      </c>
      <c r="H50" s="80" cm="1">
        <f t="array" ref="H50">IF(
    SUM(IF(
            ISNUMBER(
                IF(
                    $M$4:$AE$4,
                    (M50:AE50),
                    "")),
            1,
            0))
        =0,
    NA(),
    IF(
        Parameters!$D$15=1,
        IF(
            SUM(--(ISNUMBER(IF($M$4:$AE$4=1,(M50:AE50),""))))&gt;0,
            MAX(IF(
                ISNUMBER(M50:AE50),
                IF(
                    M$4:AE$4=1,
                    M50:AE50,
                    ""),
                "")),
            MAX(IF(
                ISNUMBER(M50:AE50),
                IF(
                    M$4:AE$4=2,
                    M50:AE50,
                    ""),
                ""))
        ),
        IF(
            Parameters!$D$16=1,
            IFERROR(
                AVERAGE(IF(
                    ISNUMBER(M50:AE50),
                    IF(
                        M$4:AE$4=1,
                        M50:AE50,
                        ""),
                    "")),
                AVERAGE(IF(
                    ISNUMBER(M50:AE50),
                    IF(
                        M$4:AE$4=2,
                        M50:AE50,
                        ""),
                    ""))
            ),
            IF(
                Parameters!$D$17=1,
                IFERROR(
                    IF(
                        OR(
                            IF(
                                ISNUMBER(M50:AE50),
                                IF(
                                    M$4:AE$4=1,
                                    M50:AE50,
                                    ""),
                                "")
                            =0),
                        0,
                        GEOMEAN(IF(
                            ISNUMBER(M50:AE50),
                            IF(
                                M$4:AE$4=1,
                                M50:AE50,
                                ""),
                            ""))
                    ),
                    IF(
                        OR(IF(
                            ISNUMBER(M50:AE50),
                            IF(
                                M$4:AE$4=2,
                                M50:AE50,
                                ""),
                            "")
                            =0),
                        0,
                        GEOMEAN(IF(
                            ISNUMBER(M50:AE50),
                            IF(
                                M$4:AE$4=2,
                                M50:AE50,
                                ""),
                            "")))
                )
            )
        )
    )
)</f>
        <v>4.4885177453027101</v>
      </c>
      <c r="I50" s="191" cm="1">
        <f t="array" ref="I50">IF(
    SUM(IF(
            ISNUMBER(
                IF(
                    $M$5:$AE$5,
                    (M50:AE50),
                    "")),
            1,
            0))
        =0,
    NA(),
    IF(
        Parameters!$D$15=1,
        IF(
            SUM(--(ISNUMBER(IF($M$5:$AE$5=1,(M50:AE50),""))))&gt;0,
            MAX(IF(
                ISNUMBER(M50:AE50),
                IF(
                    M$5:AE$5=1,
                    M50:AE50,
                    ""),
                "")),
            MAX(IF(
                ISNUMBER(M50:AE50),
                IF(
                    M$5:AE$5=2,
                    M50:AE50,
                    ""),
                ""))
        ),
        IF(
            Parameters!$D$16=1,
            IFERROR(
                AVERAGE(IF(
                    ISNUMBER(M50:AE50),
                    IF(
                        M$5:AE$5=1,
                        M50:AE50,
                        ""),
                    "")),
                AVERAGE(IF(
                    ISNUMBER(M50:AE50),
                    IF(
                        M$5:AE$5=2,
                        M50:AE50,
                        ""),
                    ""))
            ),
            IF(
                Parameters!$D$17=1,
                IFERROR(
                    IF(
                        OR(
                            IF(
                                ISNUMBER(M50:AE50),
                                IF(
                                    M$5:AE$5=1,
                                    M50:AE50,
                                    ""),
                                "")
                            =0),
                        0,
                        GEOMEAN(IF(
                            ISNUMBER(M50:AE50),
                            IF(
                                M$5:AE$5=1,
                                M50:AE50,
                                ""),
                            ""))
                    ),
                    IF(
                        OR(IF(
                            ISNUMBER(M50:AE50),
                            IF(
                                M$5:AE$5=2,
                                M50:AE50,
                                ""),
                            "")
                            =0),
                        0,
                        GEOMEAN(IF(
                            ISNUMBER(M50:AE50),
                            IF(
                                M$5:AE$5=2,
                                M50:AE50,
                                ""),
                            "")))
                )
            )
        )
    )
)</f>
        <v>0</v>
      </c>
      <c r="J50" s="242">
        <v>45765</v>
      </c>
      <c r="K50" s="242">
        <v>46281</v>
      </c>
      <c r="L50" s="91" t="s">
        <v>77</v>
      </c>
      <c r="M50" s="192">
        <v>0</v>
      </c>
      <c r="N50" s="192">
        <v>4.4885177453027101</v>
      </c>
      <c r="O50" s="192">
        <v>0</v>
      </c>
      <c r="P50" s="192" t="s">
        <v>409</v>
      </c>
      <c r="Q50" s="192">
        <v>0</v>
      </c>
      <c r="R50" s="192" t="s">
        <v>409</v>
      </c>
      <c r="S50" s="192" t="s">
        <v>409</v>
      </c>
      <c r="T50" s="192">
        <v>0</v>
      </c>
      <c r="U50" s="192" t="s">
        <v>409</v>
      </c>
      <c r="V50" s="192">
        <v>81.7</v>
      </c>
      <c r="W50" s="192" t="s">
        <v>409</v>
      </c>
      <c r="X50" s="192" t="s">
        <v>409</v>
      </c>
      <c r="Y50" s="192" t="s">
        <v>409</v>
      </c>
      <c r="Z50" s="192" t="s">
        <v>409</v>
      </c>
      <c r="AA50" s="192">
        <v>-100</v>
      </c>
      <c r="AB50" s="34"/>
      <c r="AC50" s="34"/>
      <c r="AD50" s="192"/>
      <c r="AE50" s="192"/>
      <c r="AF50" s="192"/>
      <c r="AG50" s="192"/>
      <c r="AH50" s="192"/>
      <c r="AI50" s="192"/>
    </row>
    <row r="51" spans="1:35" x14ac:dyDescent="0.2">
      <c r="A51" s="84">
        <v>44</v>
      </c>
      <c r="B51" s="84" t="str">
        <f ca="1"/>
        <v>Cabo Verde</v>
      </c>
      <c r="C51" s="84" t="str">
        <f ca="1"/>
        <v>CPV</v>
      </c>
      <c r="D51" s="219" t="str">
        <f ca="1"/>
        <v>SSF           Sub-Saharan Africa</v>
      </c>
      <c r="E51" s="219" t="str">
        <f ca="1"/>
        <v>Blend</v>
      </c>
      <c r="F51" s="190" t="str">
        <f t="shared" ca="1" si="12"/>
        <v/>
      </c>
      <c r="G51" s="80">
        <f>IF(Parameters!$D$21 = 1, MAX(H51, I51),
IF(Parameters!$D$22 = 1, AVERAGE(H51,I51),
IF(Parameters!$D$23 = 1, IF(ISERROR(H51), I51, IFERROR(GEOMEAN(H51, I51), 0)),
IF(Parameters!$D$24, IF(AND(H51=10,I51=10),10,0),
IF(Parameters!$D$25, IF(AND(H51&gt;=7,I51&gt;=7),10,0),
IF(Parameters!$D$26, IF(AND(H51&gt;=7,I51&gt;=7), 10, IF(OR(AND(H51&gt;=7,I51&gt;=5),AND(H51&gt;=5,I51&gt;=7)),6,0)),
IF(Parameters!$D$27, IF(AND(H51&gt;=10,I51&gt;=10), 10, IF(OR(AND(H51&gt;=10,I51&gt;=5),AND(H51&gt;=5,I51&gt;=10)),6,0)),"no method")))))))</f>
        <v>0</v>
      </c>
      <c r="H51" s="80" cm="1">
        <f t="array" ref="H51">IF(
    SUM(IF(
            ISNUMBER(
                IF(
                    $M$4:$AE$4,
                    (M51:AE51),
                    "")),
            1,
            0))
        =0,
    NA(),
    IF(
        Parameters!$D$15=1,
        IF(
            SUM(--(ISNUMBER(IF($M$4:$AE$4=1,(M51:AE51),""))))&gt;0,
            MAX(IF(
                ISNUMBER(M51:AE51),
                IF(
                    M$4:AE$4=1,
                    M51:AE51,
                    ""),
                "")),
            MAX(IF(
                ISNUMBER(M51:AE51),
                IF(
                    M$4:AE$4=2,
                    M51:AE51,
                    ""),
                ""))
        ),
        IF(
            Parameters!$D$16=1,
            IFERROR(
                AVERAGE(IF(
                    ISNUMBER(M51:AE51),
                    IF(
                        M$4:AE$4=1,
                        M51:AE51,
                        ""),
                    "")),
                AVERAGE(IF(
                    ISNUMBER(M51:AE51),
                    IF(
                        M$4:AE$4=2,
                        M51:AE51,
                        ""),
                    ""))
            ),
            IF(
                Parameters!$D$17=1,
                IFERROR(
                    IF(
                        OR(
                            IF(
                                ISNUMBER(M51:AE51),
                                IF(
                                    M$4:AE$4=1,
                                    M51:AE51,
                                    ""),
                                "")
                            =0),
                        0,
                        GEOMEAN(IF(
                            ISNUMBER(M51:AE51),
                            IF(
                                M$4:AE$4=1,
                                M51:AE51,
                                ""),
                            ""))
                    ),
                    IF(
                        OR(IF(
                            ISNUMBER(M51:AE51),
                            IF(
                                M$4:AE$4=2,
                                M51:AE51,
                                ""),
                            "")
                            =0),
                        0,
                        GEOMEAN(IF(
                            ISNUMBER(M51:AE51),
                            IF(
                                M$4:AE$4=2,
                                M51:AE51,
                                ""),
                            "")))
                )
            )
        )
    )
)</f>
        <v>0.25052192066805801</v>
      </c>
      <c r="I51" s="191" cm="1">
        <f t="array" ref="I51">IF(
    SUM(IF(
            ISNUMBER(
                IF(
                    $M$5:$AE$5,
                    (M51:AE51),
                    "")),
            1,
            0))
        =0,
    NA(),
    IF(
        Parameters!$D$15=1,
        IF(
            SUM(--(ISNUMBER(IF($M$5:$AE$5=1,(M51:AE51),""))))&gt;0,
            MAX(IF(
                ISNUMBER(M51:AE51),
                IF(
                    M$5:AE$5=1,
                    M51:AE51,
                    ""),
                "")),
            MAX(IF(
                ISNUMBER(M51:AE51),
                IF(
                    M$5:AE$5=2,
                    M51:AE51,
                    ""),
                ""))
        ),
        IF(
            Parameters!$D$16=1,
            IFERROR(
                AVERAGE(IF(
                    ISNUMBER(M51:AE51),
                    IF(
                        M$5:AE$5=1,
                        M51:AE51,
                        ""),
                    "")),
                AVERAGE(IF(
                    ISNUMBER(M51:AE51),
                    IF(
                        M$5:AE$5=2,
                        M51:AE51,
                        ""),
                    ""))
            ),
            IF(
                Parameters!$D$17=1,
                IFERROR(
                    IF(
                        OR(
                            IF(
                                ISNUMBER(M51:AE51),
                                IF(
                                    M$5:AE$5=1,
                                    M51:AE51,
                                    ""),
                                "")
                            =0),
                        0,
                        GEOMEAN(IF(
                            ISNUMBER(M51:AE51),
                            IF(
                                M$5:AE$5=1,
                                M51:AE51,
                                ""),
                            ""))
                    ),
                    IF(
                        OR(IF(
                            ISNUMBER(M51:AE51),
                            IF(
                                M$5:AE$5=2,
                                M51:AE51,
                                ""),
                            "")
                            =0),
                        0,
                        GEOMEAN(IF(
                            ISNUMBER(M51:AE51),
                            IF(
                                M$5:AE$5=2,
                                M51:AE51,
                                ""),
                            "")))
                )
            )
        )
    )
)</f>
        <v>0</v>
      </c>
      <c r="J51" s="242">
        <v>44887</v>
      </c>
      <c r="K51" s="242">
        <v>45765</v>
      </c>
      <c r="L51" s="91" t="s">
        <v>79</v>
      </c>
      <c r="M51" s="192">
        <v>0</v>
      </c>
      <c r="N51" s="192">
        <v>0.25052192066805801</v>
      </c>
      <c r="O51" s="192">
        <v>0</v>
      </c>
      <c r="P51" s="192" t="s">
        <v>409</v>
      </c>
      <c r="Q51" s="192">
        <v>0</v>
      </c>
      <c r="R51" s="192" t="s">
        <v>409</v>
      </c>
      <c r="S51" s="192">
        <v>0</v>
      </c>
      <c r="T51" s="192" t="s">
        <v>409</v>
      </c>
      <c r="U51" s="192" t="s">
        <v>409</v>
      </c>
      <c r="V51" s="192">
        <v>61.4</v>
      </c>
      <c r="W51" s="192" t="s">
        <v>409</v>
      </c>
      <c r="X51" s="192" t="s">
        <v>409</v>
      </c>
      <c r="Y51" s="192" t="s">
        <v>409</v>
      </c>
      <c r="Z51" s="192">
        <v>0</v>
      </c>
      <c r="AA51" s="192" t="s">
        <v>409</v>
      </c>
      <c r="AB51" s="34"/>
      <c r="AC51" s="34"/>
      <c r="AD51" s="192"/>
      <c r="AE51" s="192"/>
      <c r="AF51" s="192"/>
      <c r="AG51" s="192"/>
      <c r="AH51" s="192"/>
      <c r="AI51" s="192"/>
    </row>
    <row r="52" spans="1:35" x14ac:dyDescent="0.2">
      <c r="A52" s="84">
        <v>45</v>
      </c>
      <c r="B52" s="84" t="str">
        <f ca="1"/>
        <v>Costa Rica</v>
      </c>
      <c r="C52" s="84" t="str">
        <f ca="1"/>
        <v>CRI</v>
      </c>
      <c r="D52" s="219" t="str">
        <f ca="1"/>
        <v>LCN           Latin America &amp; Caribbean</v>
      </c>
      <c r="E52" s="219" t="str">
        <f ca="1"/>
        <v>IBRD</v>
      </c>
      <c r="F52" s="190" t="str">
        <f t="shared" ca="1" si="12"/>
        <v/>
      </c>
      <c r="G52" s="80">
        <f>IF(Parameters!$D$21 = 1, MAX(H52, I52),
IF(Parameters!$D$22 = 1, AVERAGE(H52,I52),
IF(Parameters!$D$23 = 1, IF(ISERROR(H52), I52, IFERROR(GEOMEAN(H52, I52), 0)),
IF(Parameters!$D$24, IF(AND(H52=10,I52=10),10,0),
IF(Parameters!$D$25, IF(AND(H52&gt;=7,I52&gt;=7),10,0),
IF(Parameters!$D$26, IF(AND(H52&gt;=7,I52&gt;=7), 10, IF(OR(AND(H52&gt;=7,I52&gt;=5),AND(H52&gt;=5,I52&gt;=7)),6,0)),
IF(Parameters!$D$27, IF(AND(H52&gt;=10,I52&gt;=10), 10, IF(OR(AND(H52&gt;=10,I52&gt;=5),AND(H52&gt;=5,I52&gt;=10)),6,0)),"no method")))))))</f>
        <v>0</v>
      </c>
      <c r="H52" s="80" cm="1">
        <f t="array" ref="H52">IF(
    SUM(IF(
            ISNUMBER(
                IF(
                    $M$4:$AE$4,
                    (M52:AE52),
                    "")),
            1,
            0))
        =0,
    NA(),
    IF(
        Parameters!$D$15=1,
        IF(
            SUM(--(ISNUMBER(IF($M$4:$AE$4=1,(M52:AE52),""))))&gt;0,
            MAX(IF(
                ISNUMBER(M52:AE52),
                IF(
                    M$4:AE$4=1,
                    M52:AE52,
                    ""),
                "")),
            MAX(IF(
                ISNUMBER(M52:AE52),
                IF(
                    M$4:AE$4=2,
                    M52:AE52,
                    ""),
                ""))
        ),
        IF(
            Parameters!$D$16=1,
            IFERROR(
                AVERAGE(IF(
                    ISNUMBER(M52:AE52),
                    IF(
                        M$4:AE$4=1,
                        M52:AE52,
                        ""),
                    "")),
                AVERAGE(IF(
                    ISNUMBER(M52:AE52),
                    IF(
                        M$4:AE$4=2,
                        M52:AE52,
                        ""),
                    ""))
            ),
            IF(
                Parameters!$D$17=1,
                IFERROR(
                    IF(
                        OR(
                            IF(
                                ISNUMBER(M52:AE52),
                                IF(
                                    M$4:AE$4=1,
                                    M52:AE52,
                                    ""),
                                "")
                            =0),
                        0,
                        GEOMEAN(IF(
                            ISNUMBER(M52:AE52),
                            IF(
                                M$4:AE$4=1,
                                M52:AE52,
                                ""),
                            ""))
                    ),
                    IF(
                        OR(IF(
                            ISNUMBER(M52:AE52),
                            IF(
                                M$4:AE$4=2,
                                M52:AE52,
                                ""),
                            "")
                            =0),
                        0,
                        GEOMEAN(IF(
                            ISNUMBER(M52:AE52),
                            IF(
                                M$4:AE$4=2,
                                M52:AE52,
                                ""),
                            "")))
                )
            )
        )
    )
)</f>
        <v>0</v>
      </c>
      <c r="I52" s="191" cm="1">
        <f t="array" ref="I52">IF(
    SUM(IF(
            ISNUMBER(
                IF(
                    $M$5:$AE$5,
                    (M52:AE52),
                    "")),
            1,
            0))
        =0,
    NA(),
    IF(
        Parameters!$D$15=1,
        IF(
            SUM(--(ISNUMBER(IF($M$5:$AE$5=1,(M52:AE52),""))))&gt;0,
            MAX(IF(
                ISNUMBER(M52:AE52),
                IF(
                    M$5:AE$5=1,
                    M52:AE52,
                    ""),
                "")),
            MAX(IF(
                ISNUMBER(M52:AE52),
                IF(
                    M$5:AE$5=2,
                    M52:AE52,
                    ""),
                ""))
        ),
        IF(
            Parameters!$D$16=1,
            IFERROR(
                AVERAGE(IF(
                    ISNUMBER(M52:AE52),
                    IF(
                        M$5:AE$5=1,
                        M52:AE52,
                        ""),
                    "")),
                AVERAGE(IF(
                    ISNUMBER(M52:AE52),
                    IF(
                        M$5:AE$5=2,
                        M52:AE52,
                        ""),
                    ""))
            ),
            IF(
                Parameters!$D$17=1,
                IFERROR(
                    IF(
                        OR(
                            IF(
                                ISNUMBER(M52:AE52),
                                IF(
                                    M$5:AE$5=1,
                                    M52:AE52,
                                    ""),
                                "")
                            =0),
                        0,
                        GEOMEAN(IF(
                            ISNUMBER(M52:AE52),
                            IF(
                                M$5:AE$5=1,
                                M52:AE52,
                                ""),
                            ""))
                    ),
                    IF(
                        OR(IF(
                            ISNUMBER(M52:AE52),
                            IF(
                                M$5:AE$5=2,
                                M52:AE52,
                                ""),
                            "")
                            =0),
                        0,
                        GEOMEAN(IF(
                            ISNUMBER(M52:AE52),
                            IF(
                                M$5:AE$5=2,
                                M52:AE52,
                                ""),
                            "")))
                )
            )
        )
    )
)</f>
        <v>0</v>
      </c>
      <c r="J52" s="242">
        <v>45765</v>
      </c>
      <c r="K52" s="242">
        <v>45765</v>
      </c>
      <c r="L52" s="91" t="s">
        <v>81</v>
      </c>
      <c r="M52" s="192">
        <v>0</v>
      </c>
      <c r="N52" s="192">
        <v>0</v>
      </c>
      <c r="O52" s="192">
        <v>0</v>
      </c>
      <c r="P52" s="192" t="s">
        <v>409</v>
      </c>
      <c r="Q52" s="192">
        <v>0</v>
      </c>
      <c r="R52" s="192" t="s">
        <v>409</v>
      </c>
      <c r="S52" s="192">
        <v>0</v>
      </c>
      <c r="T52" s="192" t="s">
        <v>409</v>
      </c>
      <c r="U52" s="192" t="s">
        <v>409</v>
      </c>
      <c r="V52" s="192">
        <v>39.4</v>
      </c>
      <c r="W52" s="192" t="s">
        <v>409</v>
      </c>
      <c r="X52" s="192" t="s">
        <v>409</v>
      </c>
      <c r="Y52" s="192" t="s">
        <v>409</v>
      </c>
      <c r="Z52" s="192">
        <v>0</v>
      </c>
      <c r="AA52" s="192" t="s">
        <v>409</v>
      </c>
      <c r="AB52" s="34"/>
      <c r="AC52" s="34"/>
      <c r="AD52" s="192"/>
      <c r="AE52" s="192"/>
      <c r="AF52" s="192"/>
      <c r="AG52" s="192"/>
      <c r="AH52" s="192"/>
      <c r="AI52" s="192"/>
    </row>
    <row r="53" spans="1:35" x14ac:dyDescent="0.2">
      <c r="A53" s="84">
        <v>46</v>
      </c>
      <c r="B53" s="84" t="str">
        <f ca="1"/>
        <v>Cuba</v>
      </c>
      <c r="C53" s="84" t="str">
        <f ca="1"/>
        <v>CUB</v>
      </c>
      <c r="D53" s="219" t="str">
        <f ca="1"/>
        <v>LCN           Latin America &amp; Caribbean</v>
      </c>
      <c r="E53" s="219" t="str">
        <f ca="1"/>
        <v>NA</v>
      </c>
      <c r="F53" s="190" t="str">
        <f t="shared" ca="1" si="12"/>
        <v/>
      </c>
      <c r="G53" s="80">
        <f>IF(Parameters!$D$21 = 1, MAX(H53, I53),
IF(Parameters!$D$22 = 1, AVERAGE(H53,I53),
IF(Parameters!$D$23 = 1, IF(ISERROR(H53), I53, IFERROR(GEOMEAN(H53, I53), 0)),
IF(Parameters!$D$24, IF(AND(H53=10,I53=10),10,0),
IF(Parameters!$D$25, IF(AND(H53&gt;=7,I53&gt;=7),10,0),
IF(Parameters!$D$26, IF(AND(H53&gt;=7,I53&gt;=7), 10, IF(OR(AND(H53&gt;=7,I53&gt;=5),AND(H53&gt;=5,I53&gt;=7)),6,0)),
IF(Parameters!$D$27, IF(AND(H53&gt;=10,I53&gt;=10), 10, IF(OR(AND(H53&gt;=10,I53&gt;=5),AND(H53&gt;=5,I53&gt;=10)),6,0)),"no method")))))))</f>
        <v>0</v>
      </c>
      <c r="H53" s="80" cm="1">
        <f t="array" ref="H53">IF(
    SUM(IF(
            ISNUMBER(
                IF(
                    $M$4:$AE$4,
                    (M53:AE53),
                    "")),
            1,
            0))
        =0,
    NA(),
    IF(
        Parameters!$D$15=1,
        IF(
            SUM(--(ISNUMBER(IF($M$4:$AE$4=1,(M53:AE53),""))))&gt;0,
            MAX(IF(
                ISNUMBER(M53:AE53),
                IF(
                    M$4:AE$4=1,
                    M53:AE53,
                    ""),
                "")),
            MAX(IF(
                ISNUMBER(M53:AE53),
                IF(
                    M$4:AE$4=2,
                    M53:AE53,
                    ""),
                ""))
        ),
        IF(
            Parameters!$D$16=1,
            IFERROR(
                AVERAGE(IF(
                    ISNUMBER(M53:AE53),
                    IF(
                        M$4:AE$4=1,
                        M53:AE53,
                        ""),
                    "")),
                AVERAGE(IF(
                    ISNUMBER(M53:AE53),
                    IF(
                        M$4:AE$4=2,
                        M53:AE53,
                        ""),
                    ""))
            ),
            IF(
                Parameters!$D$17=1,
                IFERROR(
                    IF(
                        OR(
                            IF(
                                ISNUMBER(M53:AE53),
                                IF(
                                    M$4:AE$4=1,
                                    M53:AE53,
                                    ""),
                                "")
                            =0),
                        0,
                        GEOMEAN(IF(
                            ISNUMBER(M53:AE53),
                            IF(
                                M$4:AE$4=1,
                                M53:AE53,
                                ""),
                            ""))
                    ),
                    IF(
                        OR(IF(
                            ISNUMBER(M53:AE53),
                            IF(
                                M$4:AE$4=2,
                                M53:AE53,
                                ""),
                            "")
                            =0),
                        0,
                        GEOMEAN(IF(
                            ISNUMBER(M53:AE53),
                            IF(
                                M$4:AE$4=2,
                                M53:AE53,
                                ""),
                            "")))
                )
            )
        )
    )
)</f>
        <v>0</v>
      </c>
      <c r="I53" s="191" cm="1">
        <f t="array" ref="I53">IF(
    SUM(IF(
            ISNUMBER(
                IF(
                    $M$5:$AE$5,
                    (M53:AE53),
                    "")),
            1,
            0))
        =0,
    NA(),
    IF(
        Parameters!$D$15=1,
        IF(
            SUM(--(ISNUMBER(IF($M$5:$AE$5=1,(M53:AE53),""))))&gt;0,
            MAX(IF(
                ISNUMBER(M53:AE53),
                IF(
                    M$5:AE$5=1,
                    M53:AE53,
                    ""),
                "")),
            MAX(IF(
                ISNUMBER(M53:AE53),
                IF(
                    M$5:AE$5=2,
                    M53:AE53,
                    ""),
                ""))
        ),
        IF(
            Parameters!$D$16=1,
            IFERROR(
                AVERAGE(IF(
                    ISNUMBER(M53:AE53),
                    IF(
                        M$5:AE$5=1,
                        M53:AE53,
                        ""),
                    "")),
                AVERAGE(IF(
                    ISNUMBER(M53:AE53),
                    IF(
                        M$5:AE$5=2,
                        M53:AE53,
                        ""),
                    ""))
            ),
            IF(
                Parameters!$D$17=1,
                IFERROR(
                    IF(
                        OR(
                            IF(
                                ISNUMBER(M53:AE53),
                                IF(
                                    M$5:AE$5=1,
                                    M53:AE53,
                                    ""),
                                "")
                            =0),
                        0,
                        GEOMEAN(IF(
                            ISNUMBER(M53:AE53),
                            IF(
                                M$5:AE$5=1,
                                M53:AE53,
                                ""),
                            ""))
                    ),
                    IF(
                        OR(IF(
                            ISNUMBER(M53:AE53),
                            IF(
                                M$5:AE$5=2,
                                M53:AE53,
                                ""),
                            "")
                            =0),
                        0,
                        GEOMEAN(IF(
                            ISNUMBER(M53:AE53),
                            IF(
                                M$5:AE$5=2,
                                M53:AE53,
                                ""),
                            "")))
                )
            )
        )
    )
)</f>
        <v>7</v>
      </c>
      <c r="J53" s="242">
        <v>45765</v>
      </c>
      <c r="K53" s="242">
        <v>46281</v>
      </c>
      <c r="L53" s="91" t="s">
        <v>83</v>
      </c>
      <c r="M53" s="192">
        <v>0</v>
      </c>
      <c r="N53" s="192">
        <v>0</v>
      </c>
      <c r="O53" s="192">
        <v>0</v>
      </c>
      <c r="P53" s="192">
        <v>0</v>
      </c>
      <c r="Q53" s="192">
        <v>0</v>
      </c>
      <c r="R53" s="192" t="s">
        <v>409</v>
      </c>
      <c r="S53" s="192">
        <v>7</v>
      </c>
      <c r="T53" s="192">
        <v>7</v>
      </c>
      <c r="U53" s="192" t="s">
        <v>409</v>
      </c>
      <c r="V53" s="192">
        <v>59.1</v>
      </c>
      <c r="W53" s="192" t="s">
        <v>409</v>
      </c>
      <c r="X53" s="192">
        <v>1.2947438097186099</v>
      </c>
      <c r="Y53" s="192" t="s">
        <v>409</v>
      </c>
      <c r="Z53" s="192">
        <v>0.32142857142857101</v>
      </c>
      <c r="AA53" s="192">
        <v>200</v>
      </c>
      <c r="AB53" s="34"/>
      <c r="AC53" s="34"/>
      <c r="AD53" s="192"/>
      <c r="AE53" s="192"/>
      <c r="AF53" s="192"/>
      <c r="AG53" s="192"/>
      <c r="AH53" s="192"/>
      <c r="AI53" s="192"/>
    </row>
    <row r="54" spans="1:35" x14ac:dyDescent="0.2">
      <c r="A54" s="84">
        <v>47</v>
      </c>
      <c r="B54" s="84" t="str">
        <f ca="1"/>
        <v>Curaçao</v>
      </c>
      <c r="C54" s="84" t="str">
        <f ca="1"/>
        <v>CUW</v>
      </c>
      <c r="D54" s="219" t="str">
        <f ca="1"/>
        <v>LCN           Latin America &amp; Caribbean</v>
      </c>
      <c r="E54" s="219" t="str">
        <f ca="1"/>
        <v>NA</v>
      </c>
      <c r="F54" s="190" t="str">
        <f t="shared" ca="1" si="12"/>
        <v/>
      </c>
      <c r="G54" s="80">
        <f>IF(Parameters!$D$21 = 1, MAX(H54, I54),
IF(Parameters!$D$22 = 1, AVERAGE(H54,I54),
IF(Parameters!$D$23 = 1, IF(ISERROR(H54), I54, IFERROR(GEOMEAN(H54, I54), 0)),
IF(Parameters!$D$24, IF(AND(H54=10,I54=10),10,0),
IF(Parameters!$D$25, IF(AND(H54&gt;=7,I54&gt;=7),10,0),
IF(Parameters!$D$26, IF(AND(H54&gt;=7,I54&gt;=7), 10, IF(OR(AND(H54&gt;=7,I54&gt;=5),AND(H54&gt;=5,I54&gt;=7)),6,0)),
IF(Parameters!$D$27, IF(AND(H54&gt;=10,I54&gt;=10), 10, IF(OR(AND(H54&gt;=10,I54&gt;=5),AND(H54&gt;=5,I54&gt;=10)),6,0)),"no method")))))))</f>
        <v>0</v>
      </c>
      <c r="H54" s="80" cm="1">
        <f t="array" ref="H54">IF(
    SUM(IF(
            ISNUMBER(
                IF(
                    $M$4:$AE$4,
                    (M54:AE54),
                    "")),
            1,
            0))
        =0,
    NA(),
    IF(
        Parameters!$D$15=1,
        IF(
            SUM(--(ISNUMBER(IF($M$4:$AE$4=1,(M54:AE54),""))))&gt;0,
            MAX(IF(
                ISNUMBER(M54:AE54),
                IF(
                    M$4:AE$4=1,
                    M54:AE54,
                    ""),
                "")),
            MAX(IF(
                ISNUMBER(M54:AE54),
                IF(
                    M$4:AE$4=2,
                    M54:AE54,
                    ""),
                ""))
        ),
        IF(
            Parameters!$D$16=1,
            IFERROR(
                AVERAGE(IF(
                    ISNUMBER(M54:AE54),
                    IF(
                        M$4:AE$4=1,
                        M54:AE54,
                        ""),
                    "")),
                AVERAGE(IF(
                    ISNUMBER(M54:AE54),
                    IF(
                        M$4:AE$4=2,
                        M54:AE54,
                        ""),
                    ""))
            ),
            IF(
                Parameters!$D$17=1,
                IFERROR(
                    IF(
                        OR(
                            IF(
                                ISNUMBER(M54:AE54),
                                IF(
                                    M$4:AE$4=1,
                                    M54:AE54,
                                    ""),
                                "")
                            =0),
                        0,
                        GEOMEAN(IF(
                            ISNUMBER(M54:AE54),
                            IF(
                                M$4:AE$4=1,
                                M54:AE54,
                                ""),
                            ""))
                    ),
                    IF(
                        OR(IF(
                            ISNUMBER(M54:AE54),
                            IF(
                                M$4:AE$4=2,
                                M54:AE54,
                                ""),
                            "")
                            =0),
                        0,
                        GEOMEAN(IF(
                            ISNUMBER(M54:AE54),
                            IF(
                                M$4:AE$4=2,
                                M54:AE54,
                                ""),
                            "")))
                )
            )
        )
    )
)</f>
        <v>0</v>
      </c>
      <c r="I54" s="191" cm="1">
        <f t="array" ref="I54">IF(
    SUM(IF(
            ISNUMBER(
                IF(
                    $M$5:$AE$5,
                    (M54:AE54),
                    "")),
            1,
            0))
        =0,
    NA(),
    IF(
        Parameters!$D$15=1,
        IF(
            SUM(--(ISNUMBER(IF($M$5:$AE$5=1,(M54:AE54),""))))&gt;0,
            MAX(IF(
                ISNUMBER(M54:AE54),
                IF(
                    M$5:AE$5=1,
                    M54:AE54,
                    ""),
                "")),
            MAX(IF(
                ISNUMBER(M54:AE54),
                IF(
                    M$5:AE$5=2,
                    M54:AE54,
                    ""),
                ""))
        ),
        IF(
            Parameters!$D$16=1,
            IFERROR(
                AVERAGE(IF(
                    ISNUMBER(M54:AE54),
                    IF(
                        M$5:AE$5=1,
                        M54:AE54,
                        ""),
                    "")),
                AVERAGE(IF(
                    ISNUMBER(M54:AE54),
                    IF(
                        M$5:AE$5=2,
                        M54:AE54,
                        ""),
                    ""))
            ),
            IF(
                Parameters!$D$17=1,
                IFERROR(
                    IF(
                        OR(
                            IF(
                                ISNUMBER(M54:AE54),
                                IF(
                                    M$5:AE$5=1,
                                    M54:AE54,
                                    ""),
                                "")
                            =0),
                        0,
                        GEOMEAN(IF(
                            ISNUMBER(M54:AE54),
                            IF(
                                M$5:AE$5=1,
                                M54:AE54,
                                ""),
                            ""))
                    ),
                    IF(
                        OR(IF(
                            ISNUMBER(M54:AE54),
                            IF(
                                M$5:AE$5=2,
                                M54:AE54,
                                ""),
                            "")
                            =0),
                        0,
                        GEOMEAN(IF(
                            ISNUMBER(M54:AE54),
                            IF(
                                M$5:AE$5=2,
                                M54:AE54,
                                ""),
                            "")))
                )
            )
        )
    )
)</f>
        <v>0</v>
      </c>
      <c r="J54" s="242" t="s">
        <v>409</v>
      </c>
      <c r="K54" s="242" t="s">
        <v>409</v>
      </c>
      <c r="L54" s="91" t="s">
        <v>672</v>
      </c>
      <c r="M54" s="192">
        <v>0</v>
      </c>
      <c r="N54" s="192" t="s">
        <v>409</v>
      </c>
      <c r="O54" s="192">
        <v>0</v>
      </c>
      <c r="P54" s="192" t="s">
        <v>409</v>
      </c>
      <c r="Q54" s="192">
        <v>0</v>
      </c>
      <c r="R54" s="192" t="s">
        <v>409</v>
      </c>
      <c r="S54" s="192" t="s">
        <v>409</v>
      </c>
      <c r="T54" s="192" t="s">
        <v>409</v>
      </c>
      <c r="U54" s="192" t="s">
        <v>409</v>
      </c>
      <c r="V54" s="192" t="s">
        <v>409</v>
      </c>
      <c r="W54" s="192" t="s">
        <v>409</v>
      </c>
      <c r="X54" s="192" t="s">
        <v>409</v>
      </c>
      <c r="Y54" s="192" t="s">
        <v>409</v>
      </c>
      <c r="Z54" s="192" t="s">
        <v>409</v>
      </c>
      <c r="AA54" s="192" t="s">
        <v>409</v>
      </c>
      <c r="AB54" s="34"/>
      <c r="AC54" s="34"/>
      <c r="AD54" s="192"/>
      <c r="AE54" s="192"/>
      <c r="AF54" s="192"/>
      <c r="AG54" s="192"/>
      <c r="AH54" s="192"/>
      <c r="AI54" s="192"/>
    </row>
    <row r="55" spans="1:35" x14ac:dyDescent="0.2">
      <c r="A55" s="84">
        <v>48</v>
      </c>
      <c r="B55" s="84" t="str">
        <f ca="1"/>
        <v>Cayman Islands</v>
      </c>
      <c r="C55" s="84" t="str">
        <f ca="1"/>
        <v>CYM</v>
      </c>
      <c r="D55" s="219" t="str">
        <f ca="1"/>
        <v>LCN           Latin America &amp; Caribbean</v>
      </c>
      <c r="E55" s="219" t="str">
        <f ca="1"/>
        <v>NA</v>
      </c>
      <c r="F55" s="190" t="str">
        <f t="shared" ca="1" si="12"/>
        <v/>
      </c>
      <c r="G55" s="80">
        <f>IF(Parameters!$D$21 = 1, MAX(H55, I55),
IF(Parameters!$D$22 = 1, AVERAGE(H55,I55),
IF(Parameters!$D$23 = 1, IF(ISERROR(H55), I55, IFERROR(GEOMEAN(H55, I55), 0)),
IF(Parameters!$D$24, IF(AND(H55=10,I55=10),10,0),
IF(Parameters!$D$25, IF(AND(H55&gt;=7,I55&gt;=7),10,0),
IF(Parameters!$D$26, IF(AND(H55&gt;=7,I55&gt;=7), 10, IF(OR(AND(H55&gt;=7,I55&gt;=5),AND(H55&gt;=5,I55&gt;=7)),6,0)),
IF(Parameters!$D$27, IF(AND(H55&gt;=10,I55&gt;=10), 10, IF(OR(AND(H55&gt;=10,I55&gt;=5),AND(H55&gt;=5,I55&gt;=10)),6,0)),"no method")))))))</f>
        <v>0</v>
      </c>
      <c r="H55" s="80" cm="1">
        <f t="array" ref="H55">IF(
    SUM(IF(
            ISNUMBER(
                IF(
                    $M$4:$AE$4,
                    (M55:AE55),
                    "")),
            1,
            0))
        =0,
    NA(),
    IF(
        Parameters!$D$15=1,
        IF(
            SUM(--(ISNUMBER(IF($M$4:$AE$4=1,(M55:AE55),""))))&gt;0,
            MAX(IF(
                ISNUMBER(M55:AE55),
                IF(
                    M$4:AE$4=1,
                    M55:AE55,
                    ""),
                "")),
            MAX(IF(
                ISNUMBER(M55:AE55),
                IF(
                    M$4:AE$4=2,
                    M55:AE55,
                    ""),
                ""))
        ),
        IF(
            Parameters!$D$16=1,
            IFERROR(
                AVERAGE(IF(
                    ISNUMBER(M55:AE55),
                    IF(
                        M$4:AE$4=1,
                        M55:AE55,
                        ""),
                    "")),
                AVERAGE(IF(
                    ISNUMBER(M55:AE55),
                    IF(
                        M$4:AE$4=2,
                        M55:AE55,
                        ""),
                    ""))
            ),
            IF(
                Parameters!$D$17=1,
                IFERROR(
                    IF(
                        OR(
                            IF(
                                ISNUMBER(M55:AE55),
                                IF(
                                    M$4:AE$4=1,
                                    M55:AE55,
                                    ""),
                                "")
                            =0),
                        0,
                        GEOMEAN(IF(
                            ISNUMBER(M55:AE55),
                            IF(
                                M$4:AE$4=1,
                                M55:AE55,
                                ""),
                            ""))
                    ),
                    IF(
                        OR(IF(
                            ISNUMBER(M55:AE55),
                            IF(
                                M$4:AE$4=2,
                                M55:AE55,
                                ""),
                            "")
                            =0),
                        0,
                        GEOMEAN(IF(
                            ISNUMBER(M55:AE55),
                            IF(
                                M$4:AE$4=2,
                                M55:AE55,
                                ""),
                            "")))
                )
            )
        )
    )
)</f>
        <v>0</v>
      </c>
      <c r="I55" s="191" cm="1">
        <f t="array" ref="I55">IF(
    SUM(IF(
            ISNUMBER(
                IF(
                    $M$5:$AE$5,
                    (M55:AE55),
                    "")),
            1,
            0))
        =0,
    NA(),
    IF(
        Parameters!$D$15=1,
        IF(
            SUM(--(ISNUMBER(IF($M$5:$AE$5=1,(M55:AE55),""))))&gt;0,
            MAX(IF(
                ISNUMBER(M55:AE55),
                IF(
                    M$5:AE$5=1,
                    M55:AE55,
                    ""),
                "")),
            MAX(IF(
                ISNUMBER(M55:AE55),
                IF(
                    M$5:AE$5=2,
                    M55:AE55,
                    ""),
                ""))
        ),
        IF(
            Parameters!$D$16=1,
            IFERROR(
                AVERAGE(IF(
                    ISNUMBER(M55:AE55),
                    IF(
                        M$5:AE$5=1,
                        M55:AE55,
                        ""),
                    "")),
                AVERAGE(IF(
                    ISNUMBER(M55:AE55),
                    IF(
                        M$5:AE$5=2,
                        M55:AE55,
                        ""),
                    ""))
            ),
            IF(
                Parameters!$D$17=1,
                IFERROR(
                    IF(
                        OR(
                            IF(
                                ISNUMBER(M55:AE55),
                                IF(
                                    M$5:AE$5=1,
                                    M55:AE55,
                                    ""),
                                "")
                            =0),
                        0,
                        GEOMEAN(IF(
                            ISNUMBER(M55:AE55),
                            IF(
                                M$5:AE$5=1,
                                M55:AE55,
                                ""),
                            ""))
                    ),
                    IF(
                        OR(IF(
                            ISNUMBER(M55:AE55),
                            IF(
                                M$5:AE$5=2,
                                M55:AE55,
                                ""),
                            "")
                            =0),
                        0,
                        GEOMEAN(IF(
                            ISNUMBER(M55:AE55),
                            IF(
                                M$5:AE$5=2,
                                M55:AE55,
                                ""),
                            "")))
                )
            )
        )
    )
)</f>
        <v>0</v>
      </c>
      <c r="J55" s="242" t="s">
        <v>409</v>
      </c>
      <c r="K55" s="242">
        <v>45765</v>
      </c>
      <c r="L55" s="91" t="s">
        <v>673</v>
      </c>
      <c r="M55" s="192">
        <v>0</v>
      </c>
      <c r="N55" s="192" t="s">
        <v>409</v>
      </c>
      <c r="O55" s="192">
        <v>0</v>
      </c>
      <c r="P55" s="192" t="s">
        <v>409</v>
      </c>
      <c r="Q55" s="192">
        <v>0</v>
      </c>
      <c r="R55" s="192" t="s">
        <v>409</v>
      </c>
      <c r="S55" s="192">
        <v>0</v>
      </c>
      <c r="T55" s="192" t="s">
        <v>409</v>
      </c>
      <c r="U55" s="192" t="s">
        <v>409</v>
      </c>
      <c r="V55" s="192" t="s">
        <v>409</v>
      </c>
      <c r="W55" s="192" t="s">
        <v>409</v>
      </c>
      <c r="X55" s="192" t="s">
        <v>409</v>
      </c>
      <c r="Y55" s="192" t="s">
        <v>409</v>
      </c>
      <c r="Z55" s="192">
        <v>0</v>
      </c>
      <c r="AA55" s="192" t="s">
        <v>409</v>
      </c>
      <c r="AB55" s="34"/>
      <c r="AC55" s="34"/>
      <c r="AD55" s="192"/>
      <c r="AE55" s="192"/>
      <c r="AF55" s="192"/>
      <c r="AG55" s="192"/>
      <c r="AH55" s="192"/>
      <c r="AI55" s="192"/>
    </row>
    <row r="56" spans="1:35" x14ac:dyDescent="0.2">
      <c r="A56" s="84">
        <v>49</v>
      </c>
      <c r="B56" s="84" t="str">
        <f ca="1"/>
        <v>Cyprus</v>
      </c>
      <c r="C56" s="84" t="str">
        <f ca="1"/>
        <v>CYP</v>
      </c>
      <c r="D56" s="219" t="str">
        <f ca="1"/>
        <v>ECS           Europe &amp; Central Asia</v>
      </c>
      <c r="E56" s="219" t="str">
        <f ca="1"/>
        <v>NA</v>
      </c>
      <c r="F56" s="190" t="str">
        <f t="shared" ca="1" si="12"/>
        <v/>
      </c>
      <c r="G56" s="80">
        <f>IF(Parameters!$D$21 = 1, MAX(H56, I56),
IF(Parameters!$D$22 = 1, AVERAGE(H56,I56),
IF(Parameters!$D$23 = 1, IF(ISERROR(H56), I56, IFERROR(GEOMEAN(H56, I56), 0)),
IF(Parameters!$D$24, IF(AND(H56=10,I56=10),10,0),
IF(Parameters!$D$25, IF(AND(H56&gt;=7,I56&gt;=7),10,0),
IF(Parameters!$D$26, IF(AND(H56&gt;=7,I56&gt;=7), 10, IF(OR(AND(H56&gt;=7,I56&gt;=5),AND(H56&gt;=5,I56&gt;=7)),6,0)),
IF(Parameters!$D$27, IF(AND(H56&gt;=10,I56&gt;=10), 10, IF(OR(AND(H56&gt;=10,I56&gt;=5),AND(H56&gt;=5,I56&gt;=10)),6,0)),"no method")))))))</f>
        <v>0</v>
      </c>
      <c r="H56" s="80" cm="1">
        <f t="array" ref="H56">IF(
    SUM(IF(
            ISNUMBER(
                IF(
                    $M$4:$AE$4,
                    (M56:AE56),
                    "")),
            1,
            0))
        =0,
    NA(),
    IF(
        Parameters!$D$15=1,
        IF(
            SUM(--(ISNUMBER(IF($M$4:$AE$4=1,(M56:AE56),""))))&gt;0,
            MAX(IF(
                ISNUMBER(M56:AE56),
                IF(
                    M$4:AE$4=1,
                    M56:AE56,
                    ""),
                "")),
            MAX(IF(
                ISNUMBER(M56:AE56),
                IF(
                    M$4:AE$4=2,
                    M56:AE56,
                    ""),
                ""))
        ),
        IF(
            Parameters!$D$16=1,
            IFERROR(
                AVERAGE(IF(
                    ISNUMBER(M56:AE56),
                    IF(
                        M$4:AE$4=1,
                        M56:AE56,
                        ""),
                    "")),
                AVERAGE(IF(
                    ISNUMBER(M56:AE56),
                    IF(
                        M$4:AE$4=2,
                        M56:AE56,
                        ""),
                    ""))
            ),
            IF(
                Parameters!$D$17=1,
                IFERROR(
                    IF(
                        OR(
                            IF(
                                ISNUMBER(M56:AE56),
                                IF(
                                    M$4:AE$4=1,
                                    M56:AE56,
                                    ""),
                                "")
                            =0),
                        0,
                        GEOMEAN(IF(
                            ISNUMBER(M56:AE56),
                            IF(
                                M$4:AE$4=1,
                                M56:AE56,
                                ""),
                            ""))
                    ),
                    IF(
                        OR(IF(
                            ISNUMBER(M56:AE56),
                            IF(
                                M$4:AE$4=2,
                                M56:AE56,
                                ""),
                            "")
                            =0),
                        0,
                        GEOMEAN(IF(
                            ISNUMBER(M56:AE56),
                            IF(
                                M$4:AE$4=2,
                                M56:AE56,
                                ""),
                            "")))
                )
            )
        )
    )
)</f>
        <v>0</v>
      </c>
      <c r="I56" s="191" cm="1">
        <f t="array" ref="I56">IF(
    SUM(IF(
            ISNUMBER(
                IF(
                    $M$5:$AE$5,
                    (M56:AE56),
                    "")),
            1,
            0))
        =0,
    NA(),
    IF(
        Parameters!$D$15=1,
        IF(
            SUM(--(ISNUMBER(IF($M$5:$AE$5=1,(M56:AE56),""))))&gt;0,
            MAX(IF(
                ISNUMBER(M56:AE56),
                IF(
                    M$5:AE$5=1,
                    M56:AE56,
                    ""),
                "")),
            MAX(IF(
                ISNUMBER(M56:AE56),
                IF(
                    M$5:AE$5=2,
                    M56:AE56,
                    ""),
                ""))
        ),
        IF(
            Parameters!$D$16=1,
            IFERROR(
                AVERAGE(IF(
                    ISNUMBER(M56:AE56),
                    IF(
                        M$5:AE$5=1,
                        M56:AE56,
                        ""),
                    "")),
                AVERAGE(IF(
                    ISNUMBER(M56:AE56),
                    IF(
                        M$5:AE$5=2,
                        M56:AE56,
                        ""),
                    ""))
            ),
            IF(
                Parameters!$D$17=1,
                IFERROR(
                    IF(
                        OR(
                            IF(
                                ISNUMBER(M56:AE56),
                                IF(
                                    M$5:AE$5=1,
                                    M56:AE56,
                                    ""),
                                "")
                            =0),
                        0,
                        GEOMEAN(IF(
                            ISNUMBER(M56:AE56),
                            IF(
                                M$5:AE$5=1,
                                M56:AE56,
                                ""),
                            ""))
                    ),
                    IF(
                        OR(IF(
                            ISNUMBER(M56:AE56),
                            IF(
                                M$5:AE$5=2,
                                M56:AE56,
                                ""),
                            "")
                            =0),
                        0,
                        GEOMEAN(IF(
                            ISNUMBER(M56:AE56),
                            IF(
                                M$5:AE$5=2,
                                M56:AE56,
                                ""),
                            "")))
                )
            )
        )
    )
)</f>
        <v>0</v>
      </c>
      <c r="J56" s="242">
        <v>45765</v>
      </c>
      <c r="K56" s="242">
        <v>45770</v>
      </c>
      <c r="L56" s="91" t="s">
        <v>85</v>
      </c>
      <c r="M56" s="192">
        <v>0</v>
      </c>
      <c r="N56" s="192">
        <v>0</v>
      </c>
      <c r="O56" s="192">
        <v>0</v>
      </c>
      <c r="P56" s="192" t="s">
        <v>409</v>
      </c>
      <c r="Q56" s="192">
        <v>0</v>
      </c>
      <c r="R56" s="192" t="s">
        <v>409</v>
      </c>
      <c r="S56" s="192">
        <v>0</v>
      </c>
      <c r="T56" s="192">
        <v>0</v>
      </c>
      <c r="U56" s="192" t="s">
        <v>409</v>
      </c>
      <c r="V56" s="192">
        <v>54.1</v>
      </c>
      <c r="W56" s="192" t="s">
        <v>409</v>
      </c>
      <c r="X56" s="192" t="s">
        <v>409</v>
      </c>
      <c r="Y56" s="192" t="s">
        <v>409</v>
      </c>
      <c r="Z56" s="192">
        <v>-7.1428571428571397E-2</v>
      </c>
      <c r="AA56" s="192">
        <v>-100</v>
      </c>
      <c r="AB56" s="34"/>
      <c r="AC56" s="34"/>
      <c r="AD56" s="192"/>
      <c r="AE56" s="192"/>
      <c r="AF56" s="192"/>
      <c r="AG56" s="192"/>
      <c r="AH56" s="192"/>
      <c r="AI56" s="192"/>
    </row>
    <row r="57" spans="1:35" x14ac:dyDescent="0.2">
      <c r="A57" s="84">
        <v>50</v>
      </c>
      <c r="B57" s="84" t="str">
        <f ca="1"/>
        <v>Czech Republic</v>
      </c>
      <c r="C57" s="84" t="str">
        <f ca="1"/>
        <v>CZE</v>
      </c>
      <c r="D57" s="219" t="str">
        <f ca="1"/>
        <v>ECS           Europe &amp; Central Asia</v>
      </c>
      <c r="E57" s="219" t="str">
        <f ca="1"/>
        <v>NA</v>
      </c>
      <c r="F57" s="190" t="str">
        <f t="shared" ca="1" si="12"/>
        <v/>
      </c>
      <c r="G57" s="80">
        <f>IF(Parameters!$D$21 = 1, MAX(H57, I57),
IF(Parameters!$D$22 = 1, AVERAGE(H57,I57),
IF(Parameters!$D$23 = 1, IF(ISERROR(H57), I57, IFERROR(GEOMEAN(H57, I57), 0)),
IF(Parameters!$D$24, IF(AND(H57=10,I57=10),10,0),
IF(Parameters!$D$25, IF(AND(H57&gt;=7,I57&gt;=7),10,0),
IF(Parameters!$D$26, IF(AND(H57&gt;=7,I57&gt;=7), 10, IF(OR(AND(H57&gt;=7,I57&gt;=5),AND(H57&gt;=5,I57&gt;=7)),6,0)),
IF(Parameters!$D$27, IF(AND(H57&gt;=10,I57&gt;=10), 10, IF(OR(AND(H57&gt;=10,I57&gt;=5),AND(H57&gt;=5,I57&gt;=10)),6,0)),"no method")))))))</f>
        <v>0</v>
      </c>
      <c r="H57" s="80" cm="1">
        <f t="array" ref="H57">IF(
    SUM(IF(
            ISNUMBER(
                IF(
                    $M$4:$AE$4,
                    (M57:AE57),
                    "")),
            1,
            0))
        =0,
    NA(),
    IF(
        Parameters!$D$15=1,
        IF(
            SUM(--(ISNUMBER(IF($M$4:$AE$4=1,(M57:AE57),""))))&gt;0,
            MAX(IF(
                ISNUMBER(M57:AE57),
                IF(
                    M$4:AE$4=1,
                    M57:AE57,
                    ""),
                "")),
            MAX(IF(
                ISNUMBER(M57:AE57),
                IF(
                    M$4:AE$4=2,
                    M57:AE57,
                    ""),
                ""))
        ),
        IF(
            Parameters!$D$16=1,
            IFERROR(
                AVERAGE(IF(
                    ISNUMBER(M57:AE57),
                    IF(
                        M$4:AE$4=1,
                        M57:AE57,
                        ""),
                    "")),
                AVERAGE(IF(
                    ISNUMBER(M57:AE57),
                    IF(
                        M$4:AE$4=2,
                        M57:AE57,
                        ""),
                    ""))
            ),
            IF(
                Parameters!$D$17=1,
                IFERROR(
                    IF(
                        OR(
                            IF(
                                ISNUMBER(M57:AE57),
                                IF(
                                    M$4:AE$4=1,
                                    M57:AE57,
                                    ""),
                                "")
                            =0),
                        0,
                        GEOMEAN(IF(
                            ISNUMBER(M57:AE57),
                            IF(
                                M$4:AE$4=1,
                                M57:AE57,
                                ""),
                            ""))
                    ),
                    IF(
                        OR(IF(
                            ISNUMBER(M57:AE57),
                            IF(
                                M$4:AE$4=2,
                                M57:AE57,
                                ""),
                            "")
                            =0),
                        0,
                        GEOMEAN(IF(
                            ISNUMBER(M57:AE57),
                            IF(
                                M$4:AE$4=2,
                                M57:AE57,
                                ""),
                            "")))
                )
            )
        )
    )
)</f>
        <v>0</v>
      </c>
      <c r="I57" s="191" cm="1">
        <f t="array" ref="I57">IF(
    SUM(IF(
            ISNUMBER(
                IF(
                    $M$5:$AE$5,
                    (M57:AE57),
                    "")),
            1,
            0))
        =0,
    NA(),
    IF(
        Parameters!$D$15=1,
        IF(
            SUM(--(ISNUMBER(IF($M$5:$AE$5=1,(M57:AE57),""))))&gt;0,
            MAX(IF(
                ISNUMBER(M57:AE57),
                IF(
                    M$5:AE$5=1,
                    M57:AE57,
                    ""),
                "")),
            MAX(IF(
                ISNUMBER(M57:AE57),
                IF(
                    M$5:AE$5=2,
                    M57:AE57,
                    ""),
                ""))
        ),
        IF(
            Parameters!$D$16=1,
            IFERROR(
                AVERAGE(IF(
                    ISNUMBER(M57:AE57),
                    IF(
                        M$5:AE$5=1,
                        M57:AE57,
                        ""),
                    "")),
                AVERAGE(IF(
                    ISNUMBER(M57:AE57),
                    IF(
                        M$5:AE$5=2,
                        M57:AE57,
                        ""),
                    ""))
            ),
            IF(
                Parameters!$D$17=1,
                IFERROR(
                    IF(
                        OR(
                            IF(
                                ISNUMBER(M57:AE57),
                                IF(
                                    M$5:AE$5=1,
                                    M57:AE57,
                                    ""),
                                "")
                            =0),
                        0,
                        GEOMEAN(IF(
                            ISNUMBER(M57:AE57),
                            IF(
                                M$5:AE$5=1,
                                M57:AE57,
                                ""),
                            ""))
                    ),
                    IF(
                        OR(IF(
                            ISNUMBER(M57:AE57),
                            IF(
                                M$5:AE$5=2,
                                M57:AE57,
                                ""),
                            "")
                            =0),
                        0,
                        GEOMEAN(IF(
                            ISNUMBER(M57:AE57),
                            IF(
                                M$5:AE$5=2,
                                M57:AE57,
                                ""),
                            "")))
                )
            )
        )
    )
)</f>
        <v>0</v>
      </c>
      <c r="J57" s="242">
        <v>45765</v>
      </c>
      <c r="K57" s="242">
        <v>45992</v>
      </c>
      <c r="L57" s="91" t="s">
        <v>87</v>
      </c>
      <c r="M57" s="192">
        <v>0</v>
      </c>
      <c r="N57" s="192">
        <v>0</v>
      </c>
      <c r="O57" s="192">
        <v>0</v>
      </c>
      <c r="P57" s="192" t="s">
        <v>409</v>
      </c>
      <c r="Q57" s="192">
        <v>0</v>
      </c>
      <c r="R57" s="192" t="s">
        <v>409</v>
      </c>
      <c r="S57" s="192">
        <v>0</v>
      </c>
      <c r="T57" s="192" t="s">
        <v>409</v>
      </c>
      <c r="U57" s="192" t="s">
        <v>409</v>
      </c>
      <c r="V57" s="192">
        <v>37.700000000000003</v>
      </c>
      <c r="W57" s="192" t="s">
        <v>409</v>
      </c>
      <c r="X57" s="192" t="s">
        <v>409</v>
      </c>
      <c r="Y57" s="192" t="s">
        <v>409</v>
      </c>
      <c r="Z57" s="192">
        <v>0</v>
      </c>
      <c r="AA57" s="192" t="s">
        <v>409</v>
      </c>
      <c r="AB57" s="34"/>
      <c r="AC57" s="34"/>
      <c r="AD57" s="192"/>
      <c r="AE57" s="192"/>
      <c r="AF57" s="192"/>
      <c r="AG57" s="192"/>
      <c r="AH57" s="192"/>
      <c r="AI57" s="192"/>
    </row>
    <row r="58" spans="1:35" x14ac:dyDescent="0.2">
      <c r="A58" s="84">
        <v>51</v>
      </c>
      <c r="B58" s="84" t="str">
        <f ca="1"/>
        <v>Germany</v>
      </c>
      <c r="C58" s="84" t="str">
        <f ca="1"/>
        <v>DEU</v>
      </c>
      <c r="D58" s="219" t="str">
        <f ca="1"/>
        <v>ECS           Europe &amp; Central Asia</v>
      </c>
      <c r="E58" s="219" t="str">
        <f ca="1"/>
        <v>NA</v>
      </c>
      <c r="F58" s="190" t="str">
        <f t="shared" ca="1" si="12"/>
        <v/>
      </c>
      <c r="G58" s="80">
        <f>IF(Parameters!$D$21 = 1, MAX(H58, I58),
IF(Parameters!$D$22 = 1, AVERAGE(H58,I58),
IF(Parameters!$D$23 = 1, IF(ISERROR(H58), I58, IFERROR(GEOMEAN(H58, I58), 0)),
IF(Parameters!$D$24, IF(AND(H58=10,I58=10),10,0),
IF(Parameters!$D$25, IF(AND(H58&gt;=7,I58&gt;=7),10,0),
IF(Parameters!$D$26, IF(AND(H58&gt;=7,I58&gt;=7), 10, IF(OR(AND(H58&gt;=7,I58&gt;=5),AND(H58&gt;=5,I58&gt;=7)),6,0)),
IF(Parameters!$D$27, IF(AND(H58&gt;=10,I58&gt;=10), 10, IF(OR(AND(H58&gt;=10,I58&gt;=5),AND(H58&gt;=5,I58&gt;=10)),6,0)),"no method")))))))</f>
        <v>0</v>
      </c>
      <c r="H58" s="80" cm="1">
        <f t="array" ref="H58">IF(
    SUM(IF(
            ISNUMBER(
                IF(
                    $M$4:$AE$4,
                    (M58:AE58),
                    "")),
            1,
            0))
        =0,
    NA(),
    IF(
        Parameters!$D$15=1,
        IF(
            SUM(--(ISNUMBER(IF($M$4:$AE$4=1,(M58:AE58),""))))&gt;0,
            MAX(IF(
                ISNUMBER(M58:AE58),
                IF(
                    M$4:AE$4=1,
                    M58:AE58,
                    ""),
                "")),
            MAX(IF(
                ISNUMBER(M58:AE58),
                IF(
                    M$4:AE$4=2,
                    M58:AE58,
                    ""),
                ""))
        ),
        IF(
            Parameters!$D$16=1,
            IFERROR(
                AVERAGE(IF(
                    ISNUMBER(M58:AE58),
                    IF(
                        M$4:AE$4=1,
                        M58:AE58,
                        ""),
                    "")),
                AVERAGE(IF(
                    ISNUMBER(M58:AE58),
                    IF(
                        M$4:AE$4=2,
                        M58:AE58,
                        ""),
                    ""))
            ),
            IF(
                Parameters!$D$17=1,
                IFERROR(
                    IF(
                        OR(
                            IF(
                                ISNUMBER(M58:AE58),
                                IF(
                                    M$4:AE$4=1,
                                    M58:AE58,
                                    ""),
                                "")
                            =0),
                        0,
                        GEOMEAN(IF(
                            ISNUMBER(M58:AE58),
                            IF(
                                M$4:AE$4=1,
                                M58:AE58,
                                ""),
                            ""))
                    ),
                    IF(
                        OR(IF(
                            ISNUMBER(M58:AE58),
                            IF(
                                M$4:AE$4=2,
                                M58:AE58,
                                ""),
                            "")
                            =0),
                        0,
                        GEOMEAN(IF(
                            ISNUMBER(M58:AE58),
                            IF(
                                M$4:AE$4=2,
                                M58:AE58,
                                ""),
                            "")))
                )
            )
        )
    )
)</f>
        <v>0</v>
      </c>
      <c r="I58" s="191" cm="1">
        <f t="array" ref="I58">IF(
    SUM(IF(
            ISNUMBER(
                IF(
                    $M$5:$AE$5,
                    (M58:AE58),
                    "")),
            1,
            0))
        =0,
    NA(),
    IF(
        Parameters!$D$15=1,
        IF(
            SUM(--(ISNUMBER(IF($M$5:$AE$5=1,(M58:AE58),""))))&gt;0,
            MAX(IF(
                ISNUMBER(M58:AE58),
                IF(
                    M$5:AE$5=1,
                    M58:AE58,
                    ""),
                "")),
            MAX(IF(
                ISNUMBER(M58:AE58),
                IF(
                    M$5:AE$5=2,
                    M58:AE58,
                    ""),
                ""))
        ),
        IF(
            Parameters!$D$16=1,
            IFERROR(
                AVERAGE(IF(
                    ISNUMBER(M58:AE58),
                    IF(
                        M$5:AE$5=1,
                        M58:AE58,
                        ""),
                    "")),
                AVERAGE(IF(
                    ISNUMBER(M58:AE58),
                    IF(
                        M$5:AE$5=2,
                        M58:AE58,
                        ""),
                    ""))
            ),
            IF(
                Parameters!$D$17=1,
                IFERROR(
                    IF(
                        OR(
                            IF(
                                ISNUMBER(M58:AE58),
                                IF(
                                    M$5:AE$5=1,
                                    M58:AE58,
                                    ""),
                                "")
                            =0),
                        0,
                        GEOMEAN(IF(
                            ISNUMBER(M58:AE58),
                            IF(
                                M$5:AE$5=1,
                                M58:AE58,
                                ""),
                            ""))
                    ),
                    IF(
                        OR(IF(
                            ISNUMBER(M58:AE58),
                            IF(
                                M$5:AE$5=2,
                                M58:AE58,
                                ""),
                            "")
                            =0),
                        0,
                        GEOMEAN(IF(
                            ISNUMBER(M58:AE58),
                            IF(
                                M$5:AE$5=2,
                                M58:AE58,
                                ""),
                            "")))
                )
            )
        )
    )
)</f>
        <v>0</v>
      </c>
      <c r="J58" s="242">
        <v>45765</v>
      </c>
      <c r="K58" s="242">
        <v>45868</v>
      </c>
      <c r="L58" s="91" t="s">
        <v>89</v>
      </c>
      <c r="M58" s="192">
        <v>0</v>
      </c>
      <c r="N58" s="192">
        <v>0</v>
      </c>
      <c r="O58" s="192">
        <v>0</v>
      </c>
      <c r="P58" s="192" t="s">
        <v>409</v>
      </c>
      <c r="Q58" s="192">
        <v>0</v>
      </c>
      <c r="R58" s="192" t="s">
        <v>409</v>
      </c>
      <c r="S58" s="192">
        <v>0</v>
      </c>
      <c r="T58" s="192">
        <v>0</v>
      </c>
      <c r="U58" s="192" t="s">
        <v>409</v>
      </c>
      <c r="V58" s="192">
        <v>24</v>
      </c>
      <c r="W58" s="192" t="s">
        <v>409</v>
      </c>
      <c r="X58" s="192" t="s">
        <v>409</v>
      </c>
      <c r="Y58" s="192" t="s">
        <v>409</v>
      </c>
      <c r="Z58" s="192">
        <v>0</v>
      </c>
      <c r="AA58" s="192">
        <v>-100</v>
      </c>
      <c r="AB58" s="34"/>
      <c r="AC58" s="34"/>
      <c r="AD58" s="192"/>
      <c r="AE58" s="192"/>
      <c r="AF58" s="192"/>
      <c r="AG58" s="192"/>
      <c r="AH58" s="192"/>
      <c r="AI58" s="192"/>
    </row>
    <row r="59" spans="1:35" x14ac:dyDescent="0.2">
      <c r="A59" s="84">
        <v>52</v>
      </c>
      <c r="B59" s="84" t="str">
        <f ca="1"/>
        <v>Djibouti</v>
      </c>
      <c r="C59" s="84" t="str">
        <f ca="1"/>
        <v>DJI</v>
      </c>
      <c r="D59" s="219" t="str">
        <f ca="1"/>
        <v>MEA           Middle East &amp; North Africa</v>
      </c>
      <c r="E59" s="219" t="str">
        <f ca="1"/>
        <v>IDA</v>
      </c>
      <c r="F59" s="190" t="str">
        <f t="shared" ca="1" si="12"/>
        <v/>
      </c>
      <c r="G59" s="80">
        <f>IF(Parameters!$D$21 = 1, MAX(H59, I59),
IF(Parameters!$D$22 = 1, AVERAGE(H59,I59),
IF(Parameters!$D$23 = 1, IF(ISERROR(H59), I59, IFERROR(GEOMEAN(H59, I59), 0)),
IF(Parameters!$D$24, IF(AND(H59=10,I59=10),10,0),
IF(Parameters!$D$25, IF(AND(H59&gt;=7,I59&gt;=7),10,0),
IF(Parameters!$D$26, IF(AND(H59&gt;=7,I59&gt;=7), 10, IF(OR(AND(H59&gt;=7,I59&gt;=5),AND(H59&gt;=5,I59&gt;=7)),6,0)),
IF(Parameters!$D$27, IF(AND(H59&gt;=10,I59&gt;=10), 10, IF(OR(AND(H59&gt;=10,I59&gt;=5),AND(H59&gt;=5,I59&gt;=10)),6,0)),"no method")))))))</f>
        <v>0</v>
      </c>
      <c r="H59" s="80" cm="1">
        <f t="array" ref="H59">IF(
    SUM(IF(
            ISNUMBER(
                IF(
                    $M$4:$AE$4,
                    (M59:AE59),
                    "")),
            1,
            0))
        =0,
    NA(),
    IF(
        Parameters!$D$15=1,
        IF(
            SUM(--(ISNUMBER(IF($M$4:$AE$4=1,(M59:AE59),""))))&gt;0,
            MAX(IF(
                ISNUMBER(M59:AE59),
                IF(
                    M$4:AE$4=1,
                    M59:AE59,
                    ""),
                "")),
            MAX(IF(
                ISNUMBER(M59:AE59),
                IF(
                    M$4:AE$4=2,
                    M59:AE59,
                    ""),
                ""))
        ),
        IF(
            Parameters!$D$16=1,
            IFERROR(
                AVERAGE(IF(
                    ISNUMBER(M59:AE59),
                    IF(
                        M$4:AE$4=1,
                        M59:AE59,
                        ""),
                    "")),
                AVERAGE(IF(
                    ISNUMBER(M59:AE59),
                    IF(
                        M$4:AE$4=2,
                        M59:AE59,
                        ""),
                    ""))
            ),
            IF(
                Parameters!$D$17=1,
                IFERROR(
                    IF(
                        OR(
                            IF(
                                ISNUMBER(M59:AE59),
                                IF(
                                    M$4:AE$4=1,
                                    M59:AE59,
                                    ""),
                                "")
                            =0),
                        0,
                        GEOMEAN(IF(
                            ISNUMBER(M59:AE59),
                            IF(
                                M$4:AE$4=1,
                                M59:AE59,
                                ""),
                            ""))
                    ),
                    IF(
                        OR(IF(
                            ISNUMBER(M59:AE59),
                            IF(
                                M$4:AE$4=2,
                                M59:AE59,
                                ""),
                            "")
                            =0),
                        0,
                        GEOMEAN(IF(
                            ISNUMBER(M59:AE59),
                            IF(
                                M$4:AE$4=2,
                                M59:AE59,
                                ""),
                            "")))
                )
            )
        )
    )
)</f>
        <v>4.4676409185803703</v>
      </c>
      <c r="I59" s="191" cm="1">
        <f t="array" ref="I59">IF(
    SUM(IF(
            ISNUMBER(
                IF(
                    $M$5:$AE$5,
                    (M59:AE59),
                    "")),
            1,
            0))
        =0,
    NA(),
    IF(
        Parameters!$D$15=1,
        IF(
            SUM(--(ISNUMBER(IF($M$5:$AE$5=1,(M59:AE59),""))))&gt;0,
            MAX(IF(
                ISNUMBER(M59:AE59),
                IF(
                    M$5:AE$5=1,
                    M59:AE59,
                    ""),
                "")),
            MAX(IF(
                ISNUMBER(M59:AE59),
                IF(
                    M$5:AE$5=2,
                    M59:AE59,
                    ""),
                ""))
        ),
        IF(
            Parameters!$D$16=1,
            IFERROR(
                AVERAGE(IF(
                    ISNUMBER(M59:AE59),
                    IF(
                        M$5:AE$5=1,
                        M59:AE59,
                        ""),
                    "")),
                AVERAGE(IF(
                    ISNUMBER(M59:AE59),
                    IF(
                        M$5:AE$5=2,
                        M59:AE59,
                        ""),
                    ""))
            ),
            IF(
                Parameters!$D$17=1,
                IFERROR(
                    IF(
                        OR(
                            IF(
                                ISNUMBER(M59:AE59),
                                IF(
                                    M$5:AE$5=1,
                                    M59:AE59,
                                    ""),
                                "")
                            =0),
                        0,
                        GEOMEAN(IF(
                            ISNUMBER(M59:AE59),
                            IF(
                                M$5:AE$5=1,
                                M59:AE59,
                                ""),
                            ""))
                    ),
                    IF(
                        OR(IF(
                            ISNUMBER(M59:AE59),
                            IF(
                                M$5:AE$5=2,
                                M59:AE59,
                                ""),
                            "")
                            =0),
                        0,
                        GEOMEAN(IF(
                            ISNUMBER(M59:AE59),
                            IF(
                                M$5:AE$5=2,
                                M59:AE59,
                                ""),
                            "")))
                )
            )
        )
    )
)</f>
        <v>0</v>
      </c>
      <c r="J59" s="242">
        <v>45765</v>
      </c>
      <c r="K59" s="242">
        <v>46281</v>
      </c>
      <c r="L59" s="91" t="s">
        <v>91</v>
      </c>
      <c r="M59" s="192">
        <v>0</v>
      </c>
      <c r="N59" s="192">
        <v>4.4676409185803703</v>
      </c>
      <c r="O59" s="192">
        <v>0</v>
      </c>
      <c r="P59" s="192" t="s">
        <v>409</v>
      </c>
      <c r="Q59" s="192">
        <v>0</v>
      </c>
      <c r="R59" s="192" t="s">
        <v>409</v>
      </c>
      <c r="S59" s="192">
        <v>0</v>
      </c>
      <c r="T59" s="192">
        <v>0</v>
      </c>
      <c r="U59" s="192" t="s">
        <v>409</v>
      </c>
      <c r="V59" s="192">
        <v>81.599999999999994</v>
      </c>
      <c r="W59" s="192" t="s">
        <v>409</v>
      </c>
      <c r="X59" s="192" t="s">
        <v>409</v>
      </c>
      <c r="Y59" s="192" t="s">
        <v>409</v>
      </c>
      <c r="Z59" s="192">
        <v>-7.1428571428571397E-2</v>
      </c>
      <c r="AA59" s="192">
        <v>-100</v>
      </c>
      <c r="AB59" s="34"/>
      <c r="AC59" s="34"/>
      <c r="AD59" s="192"/>
      <c r="AE59" s="192"/>
      <c r="AF59" s="192"/>
      <c r="AG59" s="192"/>
      <c r="AH59" s="192"/>
      <c r="AI59" s="192"/>
    </row>
    <row r="60" spans="1:35" x14ac:dyDescent="0.2">
      <c r="A60" s="84">
        <v>53</v>
      </c>
      <c r="B60" s="84" t="str">
        <f ca="1"/>
        <v>Dominica</v>
      </c>
      <c r="C60" s="84" t="str">
        <f ca="1"/>
        <v>DMA</v>
      </c>
      <c r="D60" s="219" t="str">
        <f ca="1"/>
        <v>LCN           Latin America &amp; Caribbean</v>
      </c>
      <c r="E60" s="219" t="str">
        <f ca="1"/>
        <v>Blend</v>
      </c>
      <c r="F60" s="190" t="str">
        <f t="shared" ca="1" si="12"/>
        <v/>
      </c>
      <c r="G60" s="80">
        <f>IF(Parameters!$D$21 = 1, MAX(H60, I60),
IF(Parameters!$D$22 = 1, AVERAGE(H60,I60),
IF(Parameters!$D$23 = 1, IF(ISERROR(H60), I60, IFERROR(GEOMEAN(H60, I60), 0)),
IF(Parameters!$D$24, IF(AND(H60=10,I60=10),10,0),
IF(Parameters!$D$25, IF(AND(H60&gt;=7,I60&gt;=7),10,0),
IF(Parameters!$D$26, IF(AND(H60&gt;=7,I60&gt;=7), 10, IF(OR(AND(H60&gt;=7,I60&gt;=5),AND(H60&gt;=5,I60&gt;=7)),6,0)),
IF(Parameters!$D$27, IF(AND(H60&gt;=10,I60&gt;=10), 10, IF(OR(AND(H60&gt;=10,I60&gt;=5),AND(H60&gt;=5,I60&gt;=10)),6,0)),"no method")))))))</f>
        <v>0</v>
      </c>
      <c r="H60" s="80" cm="1">
        <f t="array" ref="H60">IF(
    SUM(IF(
            ISNUMBER(
                IF(
                    $M$4:$AE$4,
                    (M60:AE60),
                    "")),
            1,
            0))
        =0,
    NA(),
    IF(
        Parameters!$D$15=1,
        IF(
            SUM(--(ISNUMBER(IF($M$4:$AE$4=1,(M60:AE60),""))))&gt;0,
            MAX(IF(
                ISNUMBER(M60:AE60),
                IF(
                    M$4:AE$4=1,
                    M60:AE60,
                    ""),
                "")),
            MAX(IF(
                ISNUMBER(M60:AE60),
                IF(
                    M$4:AE$4=2,
                    M60:AE60,
                    ""),
                ""))
        ),
        IF(
            Parameters!$D$16=1,
            IFERROR(
                AVERAGE(IF(
                    ISNUMBER(M60:AE60),
                    IF(
                        M$4:AE$4=1,
                        M60:AE60,
                        ""),
                    "")),
                AVERAGE(IF(
                    ISNUMBER(M60:AE60),
                    IF(
                        M$4:AE$4=2,
                        M60:AE60,
                        ""),
                    ""))
            ),
            IF(
                Parameters!$D$17=1,
                IFERROR(
                    IF(
                        OR(
                            IF(
                                ISNUMBER(M60:AE60),
                                IF(
                                    M$4:AE$4=1,
                                    M60:AE60,
                                    ""),
                                "")
                            =0),
                        0,
                        GEOMEAN(IF(
                            ISNUMBER(M60:AE60),
                            IF(
                                M$4:AE$4=1,
                                M60:AE60,
                                ""),
                            ""))
                    ),
                    IF(
                        OR(IF(
                            ISNUMBER(M60:AE60),
                            IF(
                                M$4:AE$4=2,
                                M60:AE60,
                                ""),
                            "")
                            =0),
                        0,
                        GEOMEAN(IF(
                            ISNUMBER(M60:AE60),
                            IF(
                                M$4:AE$4=2,
                                M60:AE60,
                                ""),
                            "")))
                )
            )
        )
    )
)</f>
        <v>0</v>
      </c>
      <c r="I60" s="191" cm="1">
        <f t="array" ref="I60">IF(
    SUM(IF(
            ISNUMBER(
                IF(
                    $M$5:$AE$5,
                    (M60:AE60),
                    "")),
            1,
            0))
        =0,
    NA(),
    IF(
        Parameters!$D$15=1,
        IF(
            SUM(--(ISNUMBER(IF($M$5:$AE$5=1,(M60:AE60),""))))&gt;0,
            MAX(IF(
                ISNUMBER(M60:AE60),
                IF(
                    M$5:AE$5=1,
                    M60:AE60,
                    ""),
                "")),
            MAX(IF(
                ISNUMBER(M60:AE60),
                IF(
                    M$5:AE$5=2,
                    M60:AE60,
                    ""),
                ""))
        ),
        IF(
            Parameters!$D$16=1,
            IFERROR(
                AVERAGE(IF(
                    ISNUMBER(M60:AE60),
                    IF(
                        M$5:AE$5=1,
                        M60:AE60,
                        ""),
                    "")),
                AVERAGE(IF(
                    ISNUMBER(M60:AE60),
                    IF(
                        M$5:AE$5=2,
                        M60:AE60,
                        ""),
                    ""))
            ),
            IF(
                Parameters!$D$17=1,
                IFERROR(
                    IF(
                        OR(
                            IF(
                                ISNUMBER(M60:AE60),
                                IF(
                                    M$5:AE$5=1,
                                    M60:AE60,
                                    ""),
                                "")
                            =0),
                        0,
                        GEOMEAN(IF(
                            ISNUMBER(M60:AE60),
                            IF(
                                M$5:AE$5=1,
                                M60:AE60,
                                ""),
                            ""))
                    ),
                    IF(
                        OR(IF(
                            ISNUMBER(M60:AE60),
                            IF(
                                M$5:AE$5=2,
                                M60:AE60,
                                ""),
                            "")
                            =0),
                        0,
                        GEOMEAN(IF(
                            ISNUMBER(M60:AE60),
                            IF(
                                M$5:AE$5=2,
                                M60:AE60,
                                ""),
                            "")))
                )
            )
        )
    )
)</f>
        <v>0</v>
      </c>
      <c r="J60" s="242">
        <v>44620</v>
      </c>
      <c r="K60" s="242">
        <v>44620</v>
      </c>
      <c r="L60" s="91" t="s">
        <v>93</v>
      </c>
      <c r="M60" s="192">
        <v>0</v>
      </c>
      <c r="N60" s="192" t="s">
        <v>409</v>
      </c>
      <c r="O60" s="192">
        <v>0</v>
      </c>
      <c r="P60" s="192" t="s">
        <v>409</v>
      </c>
      <c r="Q60" s="192">
        <v>0</v>
      </c>
      <c r="R60" s="192" t="s">
        <v>409</v>
      </c>
      <c r="S60" s="192" t="s">
        <v>409</v>
      </c>
      <c r="T60" s="192" t="s">
        <v>409</v>
      </c>
      <c r="U60" s="192" t="s">
        <v>409</v>
      </c>
      <c r="V60" s="192" t="s">
        <v>409</v>
      </c>
      <c r="W60" s="192" t="s">
        <v>409</v>
      </c>
      <c r="X60" s="192" t="s">
        <v>409</v>
      </c>
      <c r="Y60" s="192" t="s">
        <v>409</v>
      </c>
      <c r="Z60" s="192" t="s">
        <v>409</v>
      </c>
      <c r="AA60" s="192" t="s">
        <v>409</v>
      </c>
      <c r="AB60" s="34"/>
      <c r="AC60" s="34"/>
      <c r="AD60" s="192"/>
      <c r="AE60" s="192"/>
      <c r="AF60" s="192"/>
      <c r="AG60" s="192"/>
      <c r="AH60" s="192"/>
      <c r="AI60" s="192"/>
    </row>
    <row r="61" spans="1:35" x14ac:dyDescent="0.2">
      <c r="A61" s="84">
        <v>54</v>
      </c>
      <c r="B61" s="84" t="str">
        <f ca="1"/>
        <v>Denmark</v>
      </c>
      <c r="C61" s="84" t="str">
        <f ca="1"/>
        <v>DNK</v>
      </c>
      <c r="D61" s="219" t="str">
        <f ca="1"/>
        <v>ECS           Europe &amp; Central Asia</v>
      </c>
      <c r="E61" s="219" t="str">
        <f ca="1"/>
        <v>NA</v>
      </c>
      <c r="F61" s="190" t="str">
        <f t="shared" ca="1" si="12"/>
        <v/>
      </c>
      <c r="G61" s="80">
        <f>IF(Parameters!$D$21 = 1, MAX(H61, I61),
IF(Parameters!$D$22 = 1, AVERAGE(H61,I61),
IF(Parameters!$D$23 = 1, IF(ISERROR(H61), I61, IFERROR(GEOMEAN(H61, I61), 0)),
IF(Parameters!$D$24, IF(AND(H61=10,I61=10),10,0),
IF(Parameters!$D$25, IF(AND(H61&gt;=7,I61&gt;=7),10,0),
IF(Parameters!$D$26, IF(AND(H61&gt;=7,I61&gt;=7), 10, IF(OR(AND(H61&gt;=7,I61&gt;=5),AND(H61&gt;=5,I61&gt;=7)),6,0)),
IF(Parameters!$D$27, IF(AND(H61&gt;=10,I61&gt;=10), 10, IF(OR(AND(H61&gt;=10,I61&gt;=5),AND(H61&gt;=5,I61&gt;=10)),6,0)),"no method")))))))</f>
        <v>0</v>
      </c>
      <c r="H61" s="80" cm="1">
        <f t="array" ref="H61">IF(
    SUM(IF(
            ISNUMBER(
                IF(
                    $M$4:$AE$4,
                    (M61:AE61),
                    "")),
            1,
            0))
        =0,
    NA(),
    IF(
        Parameters!$D$15=1,
        IF(
            SUM(--(ISNUMBER(IF($M$4:$AE$4=1,(M61:AE61),""))))&gt;0,
            MAX(IF(
                ISNUMBER(M61:AE61),
                IF(
                    M$4:AE$4=1,
                    M61:AE61,
                    ""),
                "")),
            MAX(IF(
                ISNUMBER(M61:AE61),
                IF(
                    M$4:AE$4=2,
                    M61:AE61,
                    ""),
                ""))
        ),
        IF(
            Parameters!$D$16=1,
            IFERROR(
                AVERAGE(IF(
                    ISNUMBER(M61:AE61),
                    IF(
                        M$4:AE$4=1,
                        M61:AE61,
                        ""),
                    "")),
                AVERAGE(IF(
                    ISNUMBER(M61:AE61),
                    IF(
                        M$4:AE$4=2,
                        M61:AE61,
                        ""),
                    ""))
            ),
            IF(
                Parameters!$D$17=1,
                IFERROR(
                    IF(
                        OR(
                            IF(
                                ISNUMBER(M61:AE61),
                                IF(
                                    M$4:AE$4=1,
                                    M61:AE61,
                                    ""),
                                "")
                            =0),
                        0,
                        GEOMEAN(IF(
                            ISNUMBER(M61:AE61),
                            IF(
                                M$4:AE$4=1,
                                M61:AE61,
                                ""),
                            ""))
                    ),
                    IF(
                        OR(IF(
                            ISNUMBER(M61:AE61),
                            IF(
                                M$4:AE$4=2,
                                M61:AE61,
                                ""),
                            "")
                            =0),
                        0,
                        GEOMEAN(IF(
                            ISNUMBER(M61:AE61),
                            IF(
                                M$4:AE$4=2,
                                M61:AE61,
                                ""),
                            "")))
                )
            )
        )
    )
)</f>
        <v>0</v>
      </c>
      <c r="I61" s="191" cm="1">
        <f t="array" ref="I61">IF(
    SUM(IF(
            ISNUMBER(
                IF(
                    $M$5:$AE$5,
                    (M61:AE61),
                    "")),
            1,
            0))
        =0,
    NA(),
    IF(
        Parameters!$D$15=1,
        IF(
            SUM(--(ISNUMBER(IF($M$5:$AE$5=1,(M61:AE61),""))))&gt;0,
            MAX(IF(
                ISNUMBER(M61:AE61),
                IF(
                    M$5:AE$5=1,
                    M61:AE61,
                    ""),
                "")),
            MAX(IF(
                ISNUMBER(M61:AE61),
                IF(
                    M$5:AE$5=2,
                    M61:AE61,
                    ""),
                ""))
        ),
        IF(
            Parameters!$D$16=1,
            IFERROR(
                AVERAGE(IF(
                    ISNUMBER(M61:AE61),
                    IF(
                        M$5:AE$5=1,
                        M61:AE61,
                        ""),
                    "")),
                AVERAGE(IF(
                    ISNUMBER(M61:AE61),
                    IF(
                        M$5:AE$5=2,
                        M61:AE61,
                        ""),
                    ""))
            ),
            IF(
                Parameters!$D$17=1,
                IFERROR(
                    IF(
                        OR(
                            IF(
                                ISNUMBER(M61:AE61),
                                IF(
                                    M$5:AE$5=1,
                                    M61:AE61,
                                    ""),
                                "")
                            =0),
                        0,
                        GEOMEAN(IF(
                            ISNUMBER(M61:AE61),
                            IF(
                                M$5:AE$5=1,
                                M61:AE61,
                                ""),
                            ""))
                    ),
                    IF(
                        OR(IF(
                            ISNUMBER(M61:AE61),
                            IF(
                                M$5:AE$5=2,
                                M61:AE61,
                                ""),
                            "")
                            =0),
                        0,
                        GEOMEAN(IF(
                            ISNUMBER(M61:AE61),
                            IF(
                                M$5:AE$5=2,
                                M61:AE61,
                                ""),
                            "")))
                )
            )
        )
    )
)</f>
        <v>0</v>
      </c>
      <c r="J61" s="242">
        <v>45765</v>
      </c>
      <c r="K61" s="242">
        <v>46281</v>
      </c>
      <c r="L61" s="91" t="s">
        <v>95</v>
      </c>
      <c r="M61" s="192">
        <v>0</v>
      </c>
      <c r="N61" s="192">
        <v>0</v>
      </c>
      <c r="O61" s="192">
        <v>0</v>
      </c>
      <c r="P61" s="192" t="s">
        <v>409</v>
      </c>
      <c r="Q61" s="192">
        <v>0</v>
      </c>
      <c r="R61" s="192" t="s">
        <v>409</v>
      </c>
      <c r="S61" s="192">
        <v>0</v>
      </c>
      <c r="T61" s="192" t="s">
        <v>409</v>
      </c>
      <c r="U61" s="192" t="s">
        <v>409</v>
      </c>
      <c r="V61" s="192">
        <v>15.9</v>
      </c>
      <c r="W61" s="192" t="s">
        <v>409</v>
      </c>
      <c r="X61" s="192" t="s">
        <v>409</v>
      </c>
      <c r="Y61" s="192" t="s">
        <v>409</v>
      </c>
      <c r="Z61" s="192">
        <v>-0.214285714285714</v>
      </c>
      <c r="AA61" s="192" t="s">
        <v>409</v>
      </c>
      <c r="AB61" s="34"/>
      <c r="AC61" s="34"/>
      <c r="AD61" s="192"/>
      <c r="AE61" s="192"/>
      <c r="AF61" s="192"/>
      <c r="AG61" s="192"/>
      <c r="AH61" s="192"/>
      <c r="AI61" s="192"/>
    </row>
    <row r="62" spans="1:35" x14ac:dyDescent="0.2">
      <c r="A62" s="84">
        <v>55</v>
      </c>
      <c r="B62" s="84" t="str">
        <f ca="1"/>
        <v>Dominican Republic</v>
      </c>
      <c r="C62" s="84" t="str">
        <f ca="1"/>
        <v>DOM</v>
      </c>
      <c r="D62" s="219" t="str">
        <f ca="1"/>
        <v>LCN           Latin America &amp; Caribbean</v>
      </c>
      <c r="E62" s="219" t="str">
        <f ca="1"/>
        <v>IBRD</v>
      </c>
      <c r="F62" s="190" t="str">
        <f t="shared" ca="1" si="12"/>
        <v/>
      </c>
      <c r="G62" s="80">
        <f>IF(Parameters!$D$21 = 1, MAX(H62, I62),
IF(Parameters!$D$22 = 1, AVERAGE(H62,I62),
IF(Parameters!$D$23 = 1, IF(ISERROR(H62), I62, IFERROR(GEOMEAN(H62, I62), 0)),
IF(Parameters!$D$24, IF(AND(H62=10,I62=10),10,0),
IF(Parameters!$D$25, IF(AND(H62&gt;=7,I62&gt;=7),10,0),
IF(Parameters!$D$26, IF(AND(H62&gt;=7,I62&gt;=7), 10, IF(OR(AND(H62&gt;=7,I62&gt;=5),AND(H62&gt;=5,I62&gt;=7)),6,0)),
IF(Parameters!$D$27, IF(AND(H62&gt;=10,I62&gt;=10), 10, IF(OR(AND(H62&gt;=10,I62&gt;=5),AND(H62&gt;=5,I62&gt;=10)),6,0)),"no method")))))))</f>
        <v>0</v>
      </c>
      <c r="H62" s="80" cm="1">
        <f t="array" ref="H62">IF(
    SUM(IF(
            ISNUMBER(
                IF(
                    $M$4:$AE$4,
                    (M62:AE62),
                    "")),
            1,
            0))
        =0,
    NA(),
    IF(
        Parameters!$D$15=1,
        IF(
            SUM(--(ISNUMBER(IF($M$4:$AE$4=1,(M62:AE62),""))))&gt;0,
            MAX(IF(
                ISNUMBER(M62:AE62),
                IF(
                    M$4:AE$4=1,
                    M62:AE62,
                    ""),
                "")),
            MAX(IF(
                ISNUMBER(M62:AE62),
                IF(
                    M$4:AE$4=2,
                    M62:AE62,
                    ""),
                ""))
        ),
        IF(
            Parameters!$D$16=1,
            IFERROR(
                AVERAGE(IF(
                    ISNUMBER(M62:AE62),
                    IF(
                        M$4:AE$4=1,
                        M62:AE62,
                        ""),
                    "")),
                AVERAGE(IF(
                    ISNUMBER(M62:AE62),
                    IF(
                        M$4:AE$4=2,
                        M62:AE62,
                        ""),
                    ""))
            ),
            IF(
                Parameters!$D$17=1,
                IFERROR(
                    IF(
                        OR(
                            IF(
                                ISNUMBER(M62:AE62),
                                IF(
                                    M$4:AE$4=1,
                                    M62:AE62,
                                    ""),
                                "")
                            =0),
                        0,
                        GEOMEAN(IF(
                            ISNUMBER(M62:AE62),
                            IF(
                                M$4:AE$4=1,
                                M62:AE62,
                                ""),
                            ""))
                    ),
                    IF(
                        OR(IF(
                            ISNUMBER(M62:AE62),
                            IF(
                                M$4:AE$4=2,
                                M62:AE62,
                                ""),
                            "")
                            =0),
                        0,
                        GEOMEAN(IF(
                            ISNUMBER(M62:AE62),
                            IF(
                                M$4:AE$4=2,
                                M62:AE62,
                                ""),
                            "")))
                )
            )
        )
    )
)</f>
        <v>0</v>
      </c>
      <c r="I62" s="191" cm="1">
        <f t="array" ref="I62">IF(
    SUM(IF(
            ISNUMBER(
                IF(
                    $M$5:$AE$5,
                    (M62:AE62),
                    "")),
            1,
            0))
        =0,
    NA(),
    IF(
        Parameters!$D$15=1,
        IF(
            SUM(--(ISNUMBER(IF($M$5:$AE$5=1,(M62:AE62),""))))&gt;0,
            MAX(IF(
                ISNUMBER(M62:AE62),
                IF(
                    M$5:AE$5=1,
                    M62:AE62,
                    ""),
                "")),
            MAX(IF(
                ISNUMBER(M62:AE62),
                IF(
                    M$5:AE$5=2,
                    M62:AE62,
                    ""),
                ""))
        ),
        IF(
            Parameters!$D$16=1,
            IFERROR(
                AVERAGE(IF(
                    ISNUMBER(M62:AE62),
                    IF(
                        M$5:AE$5=1,
                        M62:AE62,
                        ""),
                    "")),
                AVERAGE(IF(
                    ISNUMBER(M62:AE62),
                    IF(
                        M$5:AE$5=2,
                        M62:AE62,
                        ""),
                    ""))
            ),
            IF(
                Parameters!$D$17=1,
                IFERROR(
                    IF(
                        OR(
                            IF(
                                ISNUMBER(M62:AE62),
                                IF(
                                    M$5:AE$5=1,
                                    M62:AE62,
                                    ""),
                                "")
                            =0),
                        0,
                        GEOMEAN(IF(
                            ISNUMBER(M62:AE62),
                            IF(
                                M$5:AE$5=1,
                                M62:AE62,
                                ""),
                            ""))
                    ),
                    IF(
                        OR(IF(
                            ISNUMBER(M62:AE62),
                            IF(
                                M$5:AE$5=2,
                                M62:AE62,
                                ""),
                            "")
                            =0),
                        0,
                        GEOMEAN(IF(
                            ISNUMBER(M62:AE62),
                            IF(
                                M$5:AE$5=2,
                                M62:AE62,
                                ""),
                            "")))
                )
            )
        )
    )
)</f>
        <v>1.7391304347826</v>
      </c>
      <c r="J62" s="242">
        <v>45765</v>
      </c>
      <c r="K62" s="242">
        <v>46281</v>
      </c>
      <c r="L62" s="91" t="s">
        <v>97</v>
      </c>
      <c r="M62" s="192">
        <v>0</v>
      </c>
      <c r="N62" s="192">
        <v>0</v>
      </c>
      <c r="O62" s="192">
        <v>0</v>
      </c>
      <c r="P62" s="192">
        <v>0</v>
      </c>
      <c r="Q62" s="192">
        <v>0</v>
      </c>
      <c r="R62" s="192" t="s">
        <v>409</v>
      </c>
      <c r="S62" s="192">
        <v>0</v>
      </c>
      <c r="T62" s="192">
        <v>1.7391304347826</v>
      </c>
      <c r="U62" s="192" t="s">
        <v>409</v>
      </c>
      <c r="V62" s="192">
        <v>60.2</v>
      </c>
      <c r="W62" s="192" t="s">
        <v>409</v>
      </c>
      <c r="X62" s="192">
        <v>0.77335554944692797</v>
      </c>
      <c r="Y62" s="192" t="s">
        <v>409</v>
      </c>
      <c r="Z62" s="192">
        <v>0</v>
      </c>
      <c r="AA62" s="192">
        <v>4.34782608695651</v>
      </c>
      <c r="AB62" s="34"/>
      <c r="AC62" s="34"/>
      <c r="AD62" s="192"/>
      <c r="AE62" s="192"/>
      <c r="AF62" s="192"/>
      <c r="AG62" s="192"/>
      <c r="AH62" s="192"/>
      <c r="AI62" s="192"/>
    </row>
    <row r="63" spans="1:35" x14ac:dyDescent="0.2">
      <c r="A63" s="84">
        <v>56</v>
      </c>
      <c r="B63" s="84" t="str">
        <f ca="1"/>
        <v>Algeria</v>
      </c>
      <c r="C63" s="84" t="str">
        <f ca="1"/>
        <v>DZA</v>
      </c>
      <c r="D63" s="219" t="str">
        <f ca="1"/>
        <v>MEA           Middle East &amp; North Africa</v>
      </c>
      <c r="E63" s="219" t="str">
        <f ca="1"/>
        <v>IBRD</v>
      </c>
      <c r="F63" s="190" t="str">
        <f t="shared" ca="1" si="12"/>
        <v/>
      </c>
      <c r="G63" s="80">
        <f>IF(Parameters!$D$21 = 1, MAX(H63, I63),
IF(Parameters!$D$22 = 1, AVERAGE(H63,I63),
IF(Parameters!$D$23 = 1, IF(ISERROR(H63), I63, IFERROR(GEOMEAN(H63, I63), 0)),
IF(Parameters!$D$24, IF(AND(H63=10,I63=10),10,0),
IF(Parameters!$D$25, IF(AND(H63&gt;=7,I63&gt;=7),10,0),
IF(Parameters!$D$26, IF(AND(H63&gt;=7,I63&gt;=7), 10, IF(OR(AND(H63&gt;=7,I63&gt;=5),AND(H63&gt;=5,I63&gt;=7)),6,0)),
IF(Parameters!$D$27, IF(AND(H63&gt;=10,I63&gt;=10), 10, IF(OR(AND(H63&gt;=10,I63&gt;=5),AND(H63&gt;=5,I63&gt;=10)),6,0)),"no method")))))))</f>
        <v>0</v>
      </c>
      <c r="H63" s="80" cm="1">
        <f t="array" ref="H63">IF(
    SUM(IF(
            ISNUMBER(
                IF(
                    $M$4:$AE$4,
                    (M63:AE63),
                    "")),
            1,
            0))
        =0,
    NA(),
    IF(
        Parameters!$D$15=1,
        IF(
            SUM(--(ISNUMBER(IF($M$4:$AE$4=1,(M63:AE63),""))))&gt;0,
            MAX(IF(
                ISNUMBER(M63:AE63),
                IF(
                    M$4:AE$4=1,
                    M63:AE63,
                    ""),
                "")),
            MAX(IF(
                ISNUMBER(M63:AE63),
                IF(
                    M$4:AE$4=2,
                    M63:AE63,
                    ""),
                ""))
        ),
        IF(
            Parameters!$D$16=1,
            IFERROR(
                AVERAGE(IF(
                    ISNUMBER(M63:AE63),
                    IF(
                        M$4:AE$4=1,
                        M63:AE63,
                        ""),
                    "")),
                AVERAGE(IF(
                    ISNUMBER(M63:AE63),
                    IF(
                        M$4:AE$4=2,
                        M63:AE63,
                        ""),
                    ""))
            ),
            IF(
                Parameters!$D$17=1,
                IFERROR(
                    IF(
                        OR(
                            IF(
                                ISNUMBER(M63:AE63),
                                IF(
                                    M$4:AE$4=1,
                                    M63:AE63,
                                    ""),
                                "")
                            =0),
                        0,
                        GEOMEAN(IF(
                            ISNUMBER(M63:AE63),
                            IF(
                                M$4:AE$4=1,
                                M63:AE63,
                                ""),
                            ""))
                    ),
                    IF(
                        OR(IF(
                            ISNUMBER(M63:AE63),
                            IF(
                                M$4:AE$4=2,
                                M63:AE63,
                                ""),
                            "")
                            =0),
                        0,
                        GEOMEAN(IF(
                            ISNUMBER(M63:AE63),
                            IF(
                                M$4:AE$4=2,
                                M63:AE63,
                                ""),
                            "")))
                )
            )
        )
    )
)</f>
        <v>1.7536534446764001</v>
      </c>
      <c r="I63" s="191" cm="1">
        <f t="array" ref="I63">IF(
    SUM(IF(
            ISNUMBER(
                IF(
                    $M$5:$AE$5,
                    (M63:AE63),
                    "")),
            1,
            0))
        =0,
    NA(),
    IF(
        Parameters!$D$15=1,
        IF(
            SUM(--(ISNUMBER(IF($M$5:$AE$5=1,(M63:AE63),""))))&gt;0,
            MAX(IF(
                ISNUMBER(M63:AE63),
                IF(
                    M$5:AE$5=1,
                    M63:AE63,
                    ""),
                "")),
            MAX(IF(
                ISNUMBER(M63:AE63),
                IF(
                    M$5:AE$5=2,
                    M63:AE63,
                    ""),
                ""))
        ),
        IF(
            Parameters!$D$16=1,
            IFERROR(
                AVERAGE(IF(
                    ISNUMBER(M63:AE63),
                    IF(
                        M$5:AE$5=1,
                        M63:AE63,
                        ""),
                    "")),
                AVERAGE(IF(
                    ISNUMBER(M63:AE63),
                    IF(
                        M$5:AE$5=2,
                        M63:AE63,
                        ""),
                    ""))
            ),
            IF(
                Parameters!$D$17=1,
                IFERROR(
                    IF(
                        OR(
                            IF(
                                ISNUMBER(M63:AE63),
                                IF(
                                    M$5:AE$5=1,
                                    M63:AE63,
                                    ""),
                                "")
                            =0),
                        0,
                        GEOMEAN(IF(
                            ISNUMBER(M63:AE63),
                            IF(
                                M$5:AE$5=1,
                                M63:AE63,
                                ""),
                            ""))
                    ),
                    IF(
                        OR(IF(
                            ISNUMBER(M63:AE63),
                            IF(
                                M$5:AE$5=2,
                                M63:AE63,
                                ""),
                            "")
                            =0),
                        0,
                        GEOMEAN(IF(
                            ISNUMBER(M63:AE63),
                            IF(
                                M$5:AE$5=2,
                                M63:AE63,
                                ""),
                            "")))
                )
            )
        )
    )
)</f>
        <v>0</v>
      </c>
      <c r="J63" s="242">
        <v>45765</v>
      </c>
      <c r="K63" s="242">
        <v>45917</v>
      </c>
      <c r="L63" s="91" t="s">
        <v>99</v>
      </c>
      <c r="M63" s="192">
        <v>0</v>
      </c>
      <c r="N63" s="192">
        <v>1.7536534446764001</v>
      </c>
      <c r="O63" s="192">
        <v>0</v>
      </c>
      <c r="P63" s="192" t="s">
        <v>409</v>
      </c>
      <c r="Q63" s="192">
        <v>0</v>
      </c>
      <c r="R63" s="192" t="s">
        <v>409</v>
      </c>
      <c r="S63" s="192">
        <v>0</v>
      </c>
      <c r="T63" s="192">
        <v>0</v>
      </c>
      <c r="U63" s="192" t="s">
        <v>409</v>
      </c>
      <c r="V63" s="192">
        <v>68.599999999999994</v>
      </c>
      <c r="W63" s="192" t="s">
        <v>409</v>
      </c>
      <c r="X63" s="192" t="s">
        <v>409</v>
      </c>
      <c r="Y63" s="192" t="s">
        <v>409</v>
      </c>
      <c r="Z63" s="192">
        <v>0</v>
      </c>
      <c r="AA63" s="192">
        <v>-100</v>
      </c>
      <c r="AB63" s="34"/>
      <c r="AC63" s="34"/>
      <c r="AD63" s="192"/>
      <c r="AE63" s="192"/>
      <c r="AF63" s="192"/>
      <c r="AG63" s="192"/>
      <c r="AH63" s="192"/>
      <c r="AI63" s="192"/>
    </row>
    <row r="64" spans="1:35" x14ac:dyDescent="0.2">
      <c r="A64" s="84">
        <v>57</v>
      </c>
      <c r="B64" s="84" t="str">
        <f ca="1"/>
        <v>Ecuador</v>
      </c>
      <c r="C64" s="84" t="str">
        <f ca="1"/>
        <v>ECU</v>
      </c>
      <c r="D64" s="219" t="str">
        <f ca="1"/>
        <v>LCN           Latin America &amp; Caribbean</v>
      </c>
      <c r="E64" s="219" t="str">
        <f ca="1"/>
        <v>IBRD</v>
      </c>
      <c r="F64" s="190" t="str">
        <f t="shared" ca="1" si="12"/>
        <v/>
      </c>
      <c r="G64" s="80">
        <f>IF(Parameters!$D$21 = 1, MAX(H64, I64),
IF(Parameters!$D$22 = 1, AVERAGE(H64,I64),
IF(Parameters!$D$23 = 1, IF(ISERROR(H64), I64, IFERROR(GEOMEAN(H64, I64), 0)),
IF(Parameters!$D$24, IF(AND(H64=10,I64=10),10,0),
IF(Parameters!$D$25, IF(AND(H64&gt;=7,I64&gt;=7),10,0),
IF(Parameters!$D$26, IF(AND(H64&gt;=7,I64&gt;=7), 10, IF(OR(AND(H64&gt;=7,I64&gt;=5),AND(H64&gt;=5,I64&gt;=7)),6,0)),
IF(Parameters!$D$27, IF(AND(H64&gt;=10,I64&gt;=10), 10, IF(OR(AND(H64&gt;=10,I64&gt;=5),AND(H64&gt;=5,I64&gt;=10)),6,0)),"no method")))))))</f>
        <v>3.8900249234329665</v>
      </c>
      <c r="H64" s="80" cm="1">
        <f t="array" ref="H64">IF(
    SUM(IF(
            ISNUMBER(
                IF(
                    $M$4:$AE$4,
                    (M64:AE64),
                    "")),
            1,
            0))
        =0,
    NA(),
    IF(
        Parameters!$D$15=1,
        IF(
            SUM(--(ISNUMBER(IF($M$4:$AE$4=1,(M64:AE64),""))))&gt;0,
            MAX(IF(
                ISNUMBER(M64:AE64),
                IF(
                    M$4:AE$4=1,
                    M64:AE64,
                    ""),
                "")),
            MAX(IF(
                ISNUMBER(M64:AE64),
                IF(
                    M$4:AE$4=2,
                    M64:AE64,
                    ""),
                ""))
        ),
        IF(
            Parameters!$D$16=1,
            IFERROR(
                AVERAGE(IF(
                    ISNUMBER(M64:AE64),
                    IF(
                        M$4:AE$4=1,
                        M64:AE64,
                        ""),
                    "")),
                AVERAGE(IF(
                    ISNUMBER(M64:AE64),
                    IF(
                        M$4:AE$4=2,
                        M64:AE64,
                        ""),
                    ""))
            ),
            IF(
                Parameters!$D$17=1,
                IFERROR(
                    IF(
                        OR(
                            IF(
                                ISNUMBER(M64:AE64),
                                IF(
                                    M$4:AE$4=1,
                                    M64:AE64,
                                    ""),
                                "")
                            =0),
                        0,
                        GEOMEAN(IF(
                            ISNUMBER(M64:AE64),
                            IF(
                                M$4:AE$4=1,
                                M64:AE64,
                                ""),
                            ""))
                    ),
                    IF(
                        OR(IF(
                            ISNUMBER(M64:AE64),
                            IF(
                                M$4:AE$4=2,
                                M64:AE64,
                                ""),
                            "")
                            =0),
                        0,
                        GEOMEAN(IF(
                            ISNUMBER(M64:AE64),
                            IF(
                                M$4:AE$4=2,
                                M64:AE64,
                                ""),
                            "")))
                )
            )
        )
    )
)</f>
        <v>1.6283924843423701</v>
      </c>
      <c r="I64" s="191" cm="1">
        <f t="array" ref="I64">IF(
    SUM(IF(
            ISNUMBER(
                IF(
                    $M$5:$AE$5,
                    (M64:AE64),
                    "")),
            1,
            0))
        =0,
    NA(),
    IF(
        Parameters!$D$15=1,
        IF(
            SUM(--(ISNUMBER(IF($M$5:$AE$5=1,(M64:AE64),""))))&gt;0,
            MAX(IF(
                ISNUMBER(M64:AE64),
                IF(
                    M$5:AE$5=1,
                    M64:AE64,
                    ""),
                "")),
            MAX(IF(
                ISNUMBER(M64:AE64),
                IF(
                    M$5:AE$5=2,
                    M64:AE64,
                    ""),
                ""))
        ),
        IF(
            Parameters!$D$16=1,
            IFERROR(
                AVERAGE(IF(
                    ISNUMBER(M64:AE64),
                    IF(
                        M$5:AE$5=1,
                        M64:AE64,
                        ""),
                    "")),
                AVERAGE(IF(
                    ISNUMBER(M64:AE64),
                    IF(
                        M$5:AE$5=2,
                        M64:AE64,
                        ""),
                    ""))
            ),
            IF(
                Parameters!$D$17=1,
                IFERROR(
                    IF(
                        OR(
                            IF(
                                ISNUMBER(M64:AE64),
                                IF(
                                    M$5:AE$5=1,
                                    M64:AE64,
                                    ""),
                                "")
                            =0),
                        0,
                        GEOMEAN(IF(
                            ISNUMBER(M64:AE64),
                            IF(
                                M$5:AE$5=1,
                                M64:AE64,
                                ""),
                            ""))
                    ),
                    IF(
                        OR(IF(
                            ISNUMBER(M64:AE64),
                            IF(
                                M$5:AE$5=2,
                                M64:AE64,
                                ""),
                            "")
                            =0),
                        0,
                        GEOMEAN(IF(
                            ISNUMBER(M64:AE64),
                            IF(
                                M$5:AE$5=2,
                                M64:AE64,
                                ""),
                            "")))
                )
            )
        )
    )
)</f>
        <v>9.2927804877709601</v>
      </c>
      <c r="J64" s="242">
        <v>45765</v>
      </c>
      <c r="K64" s="242">
        <v>46281</v>
      </c>
      <c r="L64" s="91" t="s">
        <v>101</v>
      </c>
      <c r="M64" s="192">
        <v>0</v>
      </c>
      <c r="N64" s="192">
        <v>1.6283924843423701</v>
      </c>
      <c r="O64" s="192">
        <v>0</v>
      </c>
      <c r="P64" s="192">
        <v>9.2927804877709601</v>
      </c>
      <c r="Q64" s="192">
        <v>0</v>
      </c>
      <c r="R64" s="192" t="s">
        <v>409</v>
      </c>
      <c r="S64" s="192">
        <v>0</v>
      </c>
      <c r="T64" s="192">
        <v>1.03954802259887</v>
      </c>
      <c r="U64" s="192" t="s">
        <v>409</v>
      </c>
      <c r="V64" s="192">
        <v>68</v>
      </c>
      <c r="W64" s="192" t="s">
        <v>409</v>
      </c>
      <c r="X64" s="192">
        <v>0.92927804877709597</v>
      </c>
      <c r="Y64" s="192" t="s">
        <v>409</v>
      </c>
      <c r="Z64" s="192">
        <v>0</v>
      </c>
      <c r="AA64" s="192">
        <v>2.5988700564971698</v>
      </c>
      <c r="AB64" s="34"/>
      <c r="AC64" s="34"/>
      <c r="AD64" s="192"/>
      <c r="AE64" s="192"/>
      <c r="AF64" s="192"/>
      <c r="AG64" s="192"/>
      <c r="AH64" s="192"/>
      <c r="AI64" s="192"/>
    </row>
    <row r="65" spans="1:35" x14ac:dyDescent="0.2">
      <c r="A65" s="84">
        <v>58</v>
      </c>
      <c r="B65" s="84" t="str">
        <f ca="1"/>
        <v>Egypt, Arab Rep.</v>
      </c>
      <c r="C65" s="84" t="str">
        <f ca="1"/>
        <v>EGY</v>
      </c>
      <c r="D65" s="219" t="str">
        <f ca="1"/>
        <v>MEA           Middle East &amp; North Africa</v>
      </c>
      <c r="E65" s="219" t="str">
        <f ca="1"/>
        <v>IBRD</v>
      </c>
      <c r="F65" s="190" t="str">
        <f t="shared" ca="1" si="12"/>
        <v/>
      </c>
      <c r="G65" s="80">
        <f>IF(Parameters!$D$21 = 1, MAX(H65, I65),
IF(Parameters!$D$22 = 1, AVERAGE(H65,I65),
IF(Parameters!$D$23 = 1, IF(ISERROR(H65), I65, IFERROR(GEOMEAN(H65, I65), 0)),
IF(Parameters!$D$24, IF(AND(H65=10,I65=10),10,0),
IF(Parameters!$D$25, IF(AND(H65&gt;=7,I65&gt;=7),10,0),
IF(Parameters!$D$26, IF(AND(H65&gt;=7,I65&gt;=7), 10, IF(OR(AND(H65&gt;=7,I65&gt;=5),AND(H65&gt;=5,I65&gt;=7)),6,0)),
IF(Parameters!$D$27, IF(AND(H65&gt;=10,I65&gt;=10), 10, IF(OR(AND(H65&gt;=10,I65&gt;=5),AND(H65&gt;=5,I65&gt;=10)),6,0)),"no method")))))))</f>
        <v>5.7469243839412929</v>
      </c>
      <c r="H65" s="80" cm="1">
        <f t="array" ref="H65">IF(
    SUM(IF(
            ISNUMBER(
                IF(
                    $M$4:$AE$4,
                    (M65:AE65),
                    "")),
            1,
            0))
        =0,
    NA(),
    IF(
        Parameters!$D$15=1,
        IF(
            SUM(--(ISNUMBER(IF($M$4:$AE$4=1,(M65:AE65),""))))&gt;0,
            MAX(IF(
                ISNUMBER(M65:AE65),
                IF(
                    M$4:AE$4=1,
                    M65:AE65,
                    ""),
                "")),
            MAX(IF(
                ISNUMBER(M65:AE65),
                IF(
                    M$4:AE$4=2,
                    M65:AE65,
                    ""),
                ""))
        ),
        IF(
            Parameters!$D$16=1,
            IFERROR(
                AVERAGE(IF(
                    ISNUMBER(M65:AE65),
                    IF(
                        M$4:AE$4=1,
                        M65:AE65,
                        ""),
                    "")),
                AVERAGE(IF(
                    ISNUMBER(M65:AE65),
                    IF(
                        M$4:AE$4=2,
                        M65:AE65,
                        ""),
                    ""))
            ),
            IF(
                Parameters!$D$17=1,
                IFERROR(
                    IF(
                        OR(
                            IF(
                                ISNUMBER(M65:AE65),
                                IF(
                                    M$4:AE$4=1,
                                    M65:AE65,
                                    ""),
                                "")
                            =0),
                        0,
                        GEOMEAN(IF(
                            ISNUMBER(M65:AE65),
                            IF(
                                M$4:AE$4=1,
                                M65:AE65,
                                ""),
                            ""))
                    ),
                    IF(
                        OR(IF(
                            ISNUMBER(M65:AE65),
                            IF(
                                M$4:AE$4=2,
                                M65:AE65,
                                ""),
                            "")
                            =0),
                        0,
                        GEOMEAN(IF(
                            ISNUMBER(M65:AE65),
                            IF(
                                M$4:AE$4=2,
                                M65:AE65,
                                ""),
                            "")))
                )
            )
        )
    )
)</f>
        <v>4.7181628392484303</v>
      </c>
      <c r="I65" s="191" cm="1">
        <f t="array" ref="I65">IF(
    SUM(IF(
            ISNUMBER(
                IF(
                    $M$5:$AE$5,
                    (M65:AE65),
                    "")),
            1,
            0))
        =0,
    NA(),
    IF(
        Parameters!$D$15=1,
        IF(
            SUM(--(ISNUMBER(IF($M$5:$AE$5=1,(M65:AE65),""))))&gt;0,
            MAX(IF(
                ISNUMBER(M65:AE65),
                IF(
                    M$5:AE$5=1,
                    M65:AE65,
                    ""),
                "")),
            MAX(IF(
                ISNUMBER(M65:AE65),
                IF(
                    M$5:AE$5=2,
                    M65:AE65,
                    ""),
                ""))
        ),
        IF(
            Parameters!$D$16=1,
            IFERROR(
                AVERAGE(IF(
                    ISNUMBER(M65:AE65),
                    IF(
                        M$5:AE$5=1,
                        M65:AE65,
                        ""),
                    "")),
                AVERAGE(IF(
                    ISNUMBER(M65:AE65),
                    IF(
                        M$5:AE$5=2,
                        M65:AE65,
                        ""),
                    ""))
            ),
            IF(
                Parameters!$D$17=1,
                IFERROR(
                    IF(
                        OR(
                            IF(
                                ISNUMBER(M65:AE65),
                                IF(
                                    M$5:AE$5=1,
                                    M65:AE65,
                                    ""),
                                "")
                            =0),
                        0,
                        GEOMEAN(IF(
                            ISNUMBER(M65:AE65),
                            IF(
                                M$5:AE$5=1,
                                M65:AE65,
                                ""),
                            ""))
                    ),
                    IF(
                        OR(IF(
                            ISNUMBER(M65:AE65),
                            IF(
                                M$5:AE$5=2,
                                M65:AE65,
                                ""),
                            "")
                            =0),
                        0,
                        GEOMEAN(IF(
                            ISNUMBER(M65:AE65),
                            IF(
                                M$5:AE$5=2,
                                M65:AE65,
                                ""),
                            "")))
                )
            )
        )
    )
)</f>
        <v>7</v>
      </c>
      <c r="J65" s="242">
        <v>45765</v>
      </c>
      <c r="K65" s="242">
        <v>46281</v>
      </c>
      <c r="L65" s="91" t="s">
        <v>102</v>
      </c>
      <c r="M65" s="192">
        <v>0</v>
      </c>
      <c r="N65" s="192">
        <v>4.7181628392484303</v>
      </c>
      <c r="O65" s="192">
        <v>0</v>
      </c>
      <c r="P65" s="192">
        <v>0</v>
      </c>
      <c r="Q65" s="192">
        <v>0</v>
      </c>
      <c r="R65" s="192" t="s">
        <v>409</v>
      </c>
      <c r="S65" s="192">
        <v>0</v>
      </c>
      <c r="T65" s="192">
        <v>7</v>
      </c>
      <c r="U65" s="192" t="s">
        <v>409</v>
      </c>
      <c r="V65" s="192">
        <v>82.8</v>
      </c>
      <c r="W65" s="192" t="s">
        <v>409</v>
      </c>
      <c r="X65" s="192">
        <v>0.34113099043981499</v>
      </c>
      <c r="Y65" s="192" t="s">
        <v>409</v>
      </c>
      <c r="Z65" s="192">
        <v>-3.5714285714285803E-2</v>
      </c>
      <c r="AA65" s="192">
        <v>125</v>
      </c>
      <c r="AB65" s="34"/>
      <c r="AC65" s="34"/>
      <c r="AD65" s="192"/>
      <c r="AE65" s="192"/>
      <c r="AF65" s="192"/>
      <c r="AG65" s="192"/>
      <c r="AH65" s="192"/>
      <c r="AI65" s="192"/>
    </row>
    <row r="66" spans="1:35" x14ac:dyDescent="0.2">
      <c r="A66" s="84">
        <v>59</v>
      </c>
      <c r="B66" s="84" t="str">
        <f ca="1"/>
        <v>Eritrea</v>
      </c>
      <c r="C66" s="84" t="str">
        <f ca="1"/>
        <v>ERI</v>
      </c>
      <c r="D66" s="219" t="str">
        <f ca="1"/>
        <v>SSF           Sub-Saharan Africa</v>
      </c>
      <c r="E66" s="219" t="str">
        <f ca="1"/>
        <v>IDA</v>
      </c>
      <c r="F66" s="190" t="str">
        <f t="shared" ca="1" si="12"/>
        <v/>
      </c>
      <c r="G66" s="80">
        <f>IF(Parameters!$D$21 = 1, MAX(H66, I66),
IF(Parameters!$D$22 = 1, AVERAGE(H66,I66),
IF(Parameters!$D$23 = 1, IF(ISERROR(H66), I66, IFERROR(GEOMEAN(H66, I66), 0)),
IF(Parameters!$D$24, IF(AND(H66=10,I66=10),10,0),
IF(Parameters!$D$25, IF(AND(H66&gt;=7,I66&gt;=7),10,0),
IF(Parameters!$D$26, IF(AND(H66&gt;=7,I66&gt;=7), 10, IF(OR(AND(H66&gt;=7,I66&gt;=5),AND(H66&gt;=5,I66&gt;=7)),6,0)),
IF(Parameters!$D$27, IF(AND(H66&gt;=10,I66&gt;=10), 10, IF(OR(AND(H66&gt;=10,I66&gt;=5),AND(H66&gt;=5,I66&gt;=10)),6,0)),"no method")))))))</f>
        <v>0</v>
      </c>
      <c r="H66" s="80" cm="1">
        <f t="array" ref="H66">IF(
    SUM(IF(
            ISNUMBER(
                IF(
                    $M$4:$AE$4,
                    (M66:AE66),
                    "")),
            1,
            0))
        =0,
    NA(),
    IF(
        Parameters!$D$15=1,
        IF(
            SUM(--(ISNUMBER(IF($M$4:$AE$4=1,(M66:AE66),""))))&gt;0,
            MAX(IF(
                ISNUMBER(M66:AE66),
                IF(
                    M$4:AE$4=1,
                    M66:AE66,
                    ""),
                "")),
            MAX(IF(
                ISNUMBER(M66:AE66),
                IF(
                    M$4:AE$4=2,
                    M66:AE66,
                    ""),
                ""))
        ),
        IF(
            Parameters!$D$16=1,
            IFERROR(
                AVERAGE(IF(
                    ISNUMBER(M66:AE66),
                    IF(
                        M$4:AE$4=1,
                        M66:AE66,
                        ""),
                    "")),
                AVERAGE(IF(
                    ISNUMBER(M66:AE66),
                    IF(
                        M$4:AE$4=2,
                        M66:AE66,
                        ""),
                    ""))
            ),
            IF(
                Parameters!$D$17=1,
                IFERROR(
                    IF(
                        OR(
                            IF(
                                ISNUMBER(M66:AE66),
                                IF(
                                    M$4:AE$4=1,
                                    M66:AE66,
                                    ""),
                                "")
                            =0),
                        0,
                        GEOMEAN(IF(
                            ISNUMBER(M66:AE66),
                            IF(
                                M$4:AE$4=1,
                                M66:AE66,
                                ""),
                            ""))
                    ),
                    IF(
                        OR(IF(
                            ISNUMBER(M66:AE66),
                            IF(
                                M$4:AE$4=2,
                                M66:AE66,
                                ""),
                            "")
                            =0),
                        0,
                        GEOMEAN(IF(
                            ISNUMBER(M66:AE66),
                            IF(
                                M$4:AE$4=2,
                                M66:AE66,
                                ""),
                            "")))
                )
            )
        )
    )
)</f>
        <v>6.6597077244258802</v>
      </c>
      <c r="I66" s="191" cm="1">
        <f t="array" ref="I66">IF(
    SUM(IF(
            ISNUMBER(
                IF(
                    $M$5:$AE$5,
                    (M66:AE66),
                    "")),
            1,
            0))
        =0,
    NA(),
    IF(
        Parameters!$D$15=1,
        IF(
            SUM(--(ISNUMBER(IF($M$5:$AE$5=1,(M66:AE66),""))))&gt;0,
            MAX(IF(
                ISNUMBER(M66:AE66),
                IF(
                    M$5:AE$5=1,
                    M66:AE66,
                    ""),
                "")),
            MAX(IF(
                ISNUMBER(M66:AE66),
                IF(
                    M$5:AE$5=2,
                    M66:AE66,
                    ""),
                ""))
        ),
        IF(
            Parameters!$D$16=1,
            IFERROR(
                AVERAGE(IF(
                    ISNUMBER(M66:AE66),
                    IF(
                        M$5:AE$5=1,
                        M66:AE66,
                        ""),
                    "")),
                AVERAGE(IF(
                    ISNUMBER(M66:AE66),
                    IF(
                        M$5:AE$5=2,
                        M66:AE66,
                        ""),
                    ""))
            ),
            IF(
                Parameters!$D$17=1,
                IFERROR(
                    IF(
                        OR(
                            IF(
                                ISNUMBER(M66:AE66),
                                IF(
                                    M$5:AE$5=1,
                                    M66:AE66,
                                    ""),
                                "")
                            =0),
                        0,
                        GEOMEAN(IF(
                            ISNUMBER(M66:AE66),
                            IF(
                                M$5:AE$5=1,
                                M66:AE66,
                                ""),
                            ""))
                    ),
                    IF(
                        OR(IF(
                            ISNUMBER(M66:AE66),
                            IF(
                                M$5:AE$5=2,
                                M66:AE66,
                                ""),
                            "")
                            =0),
                        0,
                        GEOMEAN(IF(
                            ISNUMBER(M66:AE66),
                            IF(
                                M$5:AE$5=2,
                                M66:AE66,
                                ""),
                            "")))
                )
            )
        )
    )
)</f>
        <v>0</v>
      </c>
      <c r="J66" s="242">
        <v>45765</v>
      </c>
      <c r="K66" s="242">
        <v>46281</v>
      </c>
      <c r="L66" s="91" t="s">
        <v>104</v>
      </c>
      <c r="M66" s="192">
        <v>0</v>
      </c>
      <c r="N66" s="192">
        <v>6.6597077244258802</v>
      </c>
      <c r="O66" s="192">
        <v>0</v>
      </c>
      <c r="P66" s="192" t="s">
        <v>409</v>
      </c>
      <c r="Q66" s="192">
        <v>0</v>
      </c>
      <c r="R66" s="192" t="s">
        <v>409</v>
      </c>
      <c r="S66" s="192">
        <v>0</v>
      </c>
      <c r="T66" s="192">
        <v>0</v>
      </c>
      <c r="U66" s="192" t="s">
        <v>409</v>
      </c>
      <c r="V66" s="192">
        <v>92.1</v>
      </c>
      <c r="W66" s="192" t="s">
        <v>409</v>
      </c>
      <c r="X66" s="192" t="s">
        <v>409</v>
      </c>
      <c r="Y66" s="192" t="s">
        <v>409</v>
      </c>
      <c r="Z66" s="192">
        <v>-3.5714285714285497E-2</v>
      </c>
      <c r="AA66" s="192">
        <v>-100</v>
      </c>
      <c r="AB66" s="34"/>
      <c r="AC66" s="34"/>
      <c r="AD66" s="192"/>
      <c r="AE66" s="192"/>
      <c r="AF66" s="192"/>
      <c r="AG66" s="192"/>
      <c r="AH66" s="192"/>
      <c r="AI66" s="192"/>
    </row>
    <row r="67" spans="1:35" x14ac:dyDescent="0.2">
      <c r="A67" s="84">
        <v>60</v>
      </c>
      <c r="B67" s="84" t="str">
        <f ca="1"/>
        <v>Spain</v>
      </c>
      <c r="C67" s="84" t="str">
        <f ca="1"/>
        <v>ESP</v>
      </c>
      <c r="D67" s="219" t="str">
        <f ca="1"/>
        <v>ECS           Europe &amp; Central Asia</v>
      </c>
      <c r="E67" s="219" t="str">
        <f ca="1"/>
        <v>NA</v>
      </c>
      <c r="F67" s="190" t="str">
        <f t="shared" ca="1" si="12"/>
        <v/>
      </c>
      <c r="G67" s="80">
        <f>IF(Parameters!$D$21 = 1, MAX(H67, I67),
IF(Parameters!$D$22 = 1, AVERAGE(H67,I67),
IF(Parameters!$D$23 = 1, IF(ISERROR(H67), I67, IFERROR(GEOMEAN(H67, I67), 0)),
IF(Parameters!$D$24, IF(AND(H67=10,I67=10),10,0),
IF(Parameters!$D$25, IF(AND(H67&gt;=7,I67&gt;=7),10,0),
IF(Parameters!$D$26, IF(AND(H67&gt;=7,I67&gt;=7), 10, IF(OR(AND(H67&gt;=7,I67&gt;=5),AND(H67&gt;=5,I67&gt;=7)),6,0)),
IF(Parameters!$D$27, IF(AND(H67&gt;=10,I67&gt;=10), 10, IF(OR(AND(H67&gt;=10,I67&gt;=5),AND(H67&gt;=5,I67&gt;=10)),6,0)),"no method")))))))</f>
        <v>0</v>
      </c>
      <c r="H67" s="80" cm="1">
        <f t="array" ref="H67">IF(
    SUM(IF(
            ISNUMBER(
                IF(
                    $M$4:$AE$4,
                    (M67:AE67),
                    "")),
            1,
            0))
        =0,
    NA(),
    IF(
        Parameters!$D$15=1,
        IF(
            SUM(--(ISNUMBER(IF($M$4:$AE$4=1,(M67:AE67),""))))&gt;0,
            MAX(IF(
                ISNUMBER(M67:AE67),
                IF(
                    M$4:AE$4=1,
                    M67:AE67,
                    ""),
                "")),
            MAX(IF(
                ISNUMBER(M67:AE67),
                IF(
                    M$4:AE$4=2,
                    M67:AE67,
                    ""),
                ""))
        ),
        IF(
            Parameters!$D$16=1,
            IFERROR(
                AVERAGE(IF(
                    ISNUMBER(M67:AE67),
                    IF(
                        M$4:AE$4=1,
                        M67:AE67,
                        ""),
                    "")),
                AVERAGE(IF(
                    ISNUMBER(M67:AE67),
                    IF(
                        M$4:AE$4=2,
                        M67:AE67,
                        ""),
                    ""))
            ),
            IF(
                Parameters!$D$17=1,
                IFERROR(
                    IF(
                        OR(
                            IF(
                                ISNUMBER(M67:AE67),
                                IF(
                                    M$4:AE$4=1,
                                    M67:AE67,
                                    ""),
                                "")
                            =0),
                        0,
                        GEOMEAN(IF(
                            ISNUMBER(M67:AE67),
                            IF(
                                M$4:AE$4=1,
                                M67:AE67,
                                ""),
                            ""))
                    ),
                    IF(
                        OR(IF(
                            ISNUMBER(M67:AE67),
                            IF(
                                M$4:AE$4=2,
                                M67:AE67,
                                ""),
                            "")
                            =0),
                        0,
                        GEOMEAN(IF(
                            ISNUMBER(M67:AE67),
                            IF(
                                M$4:AE$4=2,
                                M67:AE67,
                                ""),
                            "")))
                )
            )
        )
    )
)</f>
        <v>0</v>
      </c>
      <c r="I67" s="191" cm="1">
        <f t="array" ref="I67">IF(
    SUM(IF(
            ISNUMBER(
                IF(
                    $M$5:$AE$5,
                    (M67:AE67),
                    "")),
            1,
            0))
        =0,
    NA(),
    IF(
        Parameters!$D$15=1,
        IF(
            SUM(--(ISNUMBER(IF($M$5:$AE$5=1,(M67:AE67),""))))&gt;0,
            MAX(IF(
                ISNUMBER(M67:AE67),
                IF(
                    M$5:AE$5=1,
                    M67:AE67,
                    ""),
                "")),
            MAX(IF(
                ISNUMBER(M67:AE67),
                IF(
                    M$5:AE$5=2,
                    M67:AE67,
                    ""),
                ""))
        ),
        IF(
            Parameters!$D$16=1,
            IFERROR(
                AVERAGE(IF(
                    ISNUMBER(M67:AE67),
                    IF(
                        M$5:AE$5=1,
                        M67:AE67,
                        ""),
                    "")),
                AVERAGE(IF(
                    ISNUMBER(M67:AE67),
                    IF(
                        M$5:AE$5=2,
                        M67:AE67,
                        ""),
                    ""))
            ),
            IF(
                Parameters!$D$17=1,
                IFERROR(
                    IF(
                        OR(
                            IF(
                                ISNUMBER(M67:AE67),
                                IF(
                                    M$5:AE$5=1,
                                    M67:AE67,
                                    ""),
                                "")
                            =0),
                        0,
                        GEOMEAN(IF(
                            ISNUMBER(M67:AE67),
                            IF(
                                M$5:AE$5=1,
                                M67:AE67,
                                ""),
                            ""))
                    ),
                    IF(
                        OR(IF(
                            ISNUMBER(M67:AE67),
                            IF(
                                M$5:AE$5=2,
                                M67:AE67,
                                ""),
                            "")
                            =0),
                        0,
                        GEOMEAN(IF(
                            ISNUMBER(M67:AE67),
                            IF(
                                M$5:AE$5=2,
                                M67:AE67,
                                ""),
                            "")))
                )
            )
        )
    )
)</f>
        <v>0</v>
      </c>
      <c r="J67" s="242">
        <v>45765</v>
      </c>
      <c r="K67" s="242">
        <v>45765</v>
      </c>
      <c r="L67" s="91" t="s">
        <v>106</v>
      </c>
      <c r="M67" s="192">
        <v>0</v>
      </c>
      <c r="N67" s="192">
        <v>0</v>
      </c>
      <c r="O67" s="192">
        <v>0</v>
      </c>
      <c r="P67" s="192" t="s">
        <v>409</v>
      </c>
      <c r="Q67" s="192">
        <v>0</v>
      </c>
      <c r="R67" s="192" t="s">
        <v>409</v>
      </c>
      <c r="S67" s="192">
        <v>0</v>
      </c>
      <c r="T67" s="192" t="s">
        <v>409</v>
      </c>
      <c r="U67" s="192" t="s">
        <v>409</v>
      </c>
      <c r="V67" s="192">
        <v>44</v>
      </c>
      <c r="W67" s="192" t="s">
        <v>409</v>
      </c>
      <c r="X67" s="192" t="s">
        <v>409</v>
      </c>
      <c r="Y67" s="192" t="s">
        <v>409</v>
      </c>
      <c r="Z67" s="192">
        <v>0</v>
      </c>
      <c r="AA67" s="192" t="s">
        <v>409</v>
      </c>
      <c r="AB67" s="34"/>
      <c r="AC67" s="34"/>
      <c r="AD67" s="192"/>
      <c r="AE67" s="192"/>
      <c r="AF67" s="192"/>
      <c r="AG67" s="192"/>
      <c r="AH67" s="192"/>
      <c r="AI67" s="192"/>
    </row>
    <row r="68" spans="1:35" x14ac:dyDescent="0.2">
      <c r="A68" s="84">
        <v>61</v>
      </c>
      <c r="B68" s="84" t="str">
        <f ca="1"/>
        <v>Estonia</v>
      </c>
      <c r="C68" s="84" t="str">
        <f ca="1"/>
        <v>EST</v>
      </c>
      <c r="D68" s="219" t="str">
        <f ca="1"/>
        <v>ECS           Europe &amp; Central Asia</v>
      </c>
      <c r="E68" s="219" t="str">
        <f ca="1"/>
        <v>NA</v>
      </c>
      <c r="F68" s="190" t="str">
        <f t="shared" ca="1" si="12"/>
        <v/>
      </c>
      <c r="G68" s="80">
        <f>IF(Parameters!$D$21 = 1, MAX(H68, I68),
IF(Parameters!$D$22 = 1, AVERAGE(H68,I68),
IF(Parameters!$D$23 = 1, IF(ISERROR(H68), I68, IFERROR(GEOMEAN(H68, I68), 0)),
IF(Parameters!$D$24, IF(AND(H68=10,I68=10),10,0),
IF(Parameters!$D$25, IF(AND(H68&gt;=7,I68&gt;=7),10,0),
IF(Parameters!$D$26, IF(AND(H68&gt;=7,I68&gt;=7), 10, IF(OR(AND(H68&gt;=7,I68&gt;=5),AND(H68&gt;=5,I68&gt;=7)),6,0)),
IF(Parameters!$D$27, IF(AND(H68&gt;=10,I68&gt;=10), 10, IF(OR(AND(H68&gt;=10,I68&gt;=5),AND(H68&gt;=5,I68&gt;=10)),6,0)),"no method")))))))</f>
        <v>0</v>
      </c>
      <c r="H68" s="80" cm="1">
        <f t="array" ref="H68">IF(
    SUM(IF(
            ISNUMBER(
                IF(
                    $M$4:$AE$4,
                    (M68:AE68),
                    "")),
            1,
            0))
        =0,
    NA(),
    IF(
        Parameters!$D$15=1,
        IF(
            SUM(--(ISNUMBER(IF($M$4:$AE$4=1,(M68:AE68),""))))&gt;0,
            MAX(IF(
                ISNUMBER(M68:AE68),
                IF(
                    M$4:AE$4=1,
                    M68:AE68,
                    ""),
                "")),
            MAX(IF(
                ISNUMBER(M68:AE68),
                IF(
                    M$4:AE$4=2,
                    M68:AE68,
                    ""),
                ""))
        ),
        IF(
            Parameters!$D$16=1,
            IFERROR(
                AVERAGE(IF(
                    ISNUMBER(M68:AE68),
                    IF(
                        M$4:AE$4=1,
                        M68:AE68,
                        ""),
                    "")),
                AVERAGE(IF(
                    ISNUMBER(M68:AE68),
                    IF(
                        M$4:AE$4=2,
                        M68:AE68,
                        ""),
                    ""))
            ),
            IF(
                Parameters!$D$17=1,
                IFERROR(
                    IF(
                        OR(
                            IF(
                                ISNUMBER(M68:AE68),
                                IF(
                                    M$4:AE$4=1,
                                    M68:AE68,
                                    ""),
                                "")
                            =0),
                        0,
                        GEOMEAN(IF(
                            ISNUMBER(M68:AE68),
                            IF(
                                M$4:AE$4=1,
                                M68:AE68,
                                ""),
                            ""))
                    ),
                    IF(
                        OR(IF(
                            ISNUMBER(M68:AE68),
                            IF(
                                M$4:AE$4=2,
                                M68:AE68,
                                ""),
                            "")
                            =0),
                        0,
                        GEOMEAN(IF(
                            ISNUMBER(M68:AE68),
                            IF(
                                M$4:AE$4=2,
                                M68:AE68,
                                ""),
                            "")))
                )
            )
        )
    )
)</f>
        <v>0</v>
      </c>
      <c r="I68" s="191" cm="1">
        <f t="array" ref="I68">IF(
    SUM(IF(
            ISNUMBER(
                IF(
                    $M$5:$AE$5,
                    (M68:AE68),
                    "")),
            1,
            0))
        =0,
    NA(),
    IF(
        Parameters!$D$15=1,
        IF(
            SUM(--(ISNUMBER(IF($M$5:$AE$5=1,(M68:AE68),""))))&gt;0,
            MAX(IF(
                ISNUMBER(M68:AE68),
                IF(
                    M$5:AE$5=1,
                    M68:AE68,
                    ""),
                "")),
            MAX(IF(
                ISNUMBER(M68:AE68),
                IF(
                    M$5:AE$5=2,
                    M68:AE68,
                    ""),
                ""))
        ),
        IF(
            Parameters!$D$16=1,
            IFERROR(
                AVERAGE(IF(
                    ISNUMBER(M68:AE68),
                    IF(
                        M$5:AE$5=1,
                        M68:AE68,
                        ""),
                    "")),
                AVERAGE(IF(
                    ISNUMBER(M68:AE68),
                    IF(
                        M$5:AE$5=2,
                        M68:AE68,
                        ""),
                    ""))
            ),
            IF(
                Parameters!$D$17=1,
                IFERROR(
                    IF(
                        OR(
                            IF(
                                ISNUMBER(M68:AE68),
                                IF(
                                    M$5:AE$5=1,
                                    M68:AE68,
                                    ""),
                                "")
                            =0),
                        0,
                        GEOMEAN(IF(
                            ISNUMBER(M68:AE68),
                            IF(
                                M$5:AE$5=1,
                                M68:AE68,
                                ""),
                            ""))
                    ),
                    IF(
                        OR(IF(
                            ISNUMBER(M68:AE68),
                            IF(
                                M$5:AE$5=2,
                                M68:AE68,
                                ""),
                            "")
                            =0),
                        0,
                        GEOMEAN(IF(
                            ISNUMBER(M68:AE68),
                            IF(
                                M$5:AE$5=2,
                                M68:AE68,
                                ""),
                            "")))
                )
            )
        )
    )
)</f>
        <v>3.5714285714285601</v>
      </c>
      <c r="J68" s="242">
        <v>45765</v>
      </c>
      <c r="K68" s="242">
        <v>46281</v>
      </c>
      <c r="L68" s="91" t="s">
        <v>108</v>
      </c>
      <c r="M68" s="192">
        <v>0</v>
      </c>
      <c r="N68" s="192">
        <v>0</v>
      </c>
      <c r="O68" s="192">
        <v>0</v>
      </c>
      <c r="P68" s="192" t="s">
        <v>409</v>
      </c>
      <c r="Q68" s="192">
        <v>0</v>
      </c>
      <c r="R68" s="192" t="s">
        <v>409</v>
      </c>
      <c r="S68" s="192">
        <v>3.5714285714285601</v>
      </c>
      <c r="T68" s="192" t="s">
        <v>409</v>
      </c>
      <c r="U68" s="192" t="s">
        <v>409</v>
      </c>
      <c r="V68" s="192">
        <v>36.5</v>
      </c>
      <c r="W68" s="192" t="s">
        <v>409</v>
      </c>
      <c r="X68" s="192" t="s">
        <v>409</v>
      </c>
      <c r="Y68" s="192" t="s">
        <v>409</v>
      </c>
      <c r="Z68" s="192">
        <v>7.1428571428571397E-2</v>
      </c>
      <c r="AA68" s="192" t="s">
        <v>409</v>
      </c>
      <c r="AB68" s="34"/>
      <c r="AC68" s="34"/>
      <c r="AD68" s="192"/>
      <c r="AE68" s="192"/>
      <c r="AF68" s="192"/>
      <c r="AG68" s="192"/>
      <c r="AH68" s="192"/>
      <c r="AI68" s="192"/>
    </row>
    <row r="69" spans="1:35" x14ac:dyDescent="0.2">
      <c r="A69" s="84">
        <v>62</v>
      </c>
      <c r="B69" s="84" t="str">
        <f ca="1"/>
        <v>Ethiopia</v>
      </c>
      <c r="C69" s="84" t="str">
        <f ca="1"/>
        <v>ETH</v>
      </c>
      <c r="D69" s="219" t="str">
        <f ca="1"/>
        <v>SSF           Sub-Saharan Africa</v>
      </c>
      <c r="E69" s="219" t="str">
        <f ca="1"/>
        <v>IDA</v>
      </c>
      <c r="F69" s="190" t="str">
        <f t="shared" ca="1" si="12"/>
        <v/>
      </c>
      <c r="G69" s="80">
        <f>IF(Parameters!$D$21 = 1, MAX(H69, I69),
IF(Parameters!$D$22 = 1, AVERAGE(H69,I69),
IF(Parameters!$D$23 = 1, IF(ISERROR(H69), I69, IFERROR(GEOMEAN(H69, I69), 0)),
IF(Parameters!$D$24, IF(AND(H69=10,I69=10),10,0),
IF(Parameters!$D$25, IF(AND(H69&gt;=7,I69&gt;=7),10,0),
IF(Parameters!$D$26, IF(AND(H69&gt;=7,I69&gt;=7), 10, IF(OR(AND(H69&gt;=7,I69&gt;=5),AND(H69&gt;=5,I69&gt;=7)),6,0)),
IF(Parameters!$D$27, IF(AND(H69&gt;=10,I69&gt;=10), 10, IF(OR(AND(H69&gt;=10,I69&gt;=5),AND(H69&gt;=5,I69&gt;=10)),6,0)),"no method")))))))</f>
        <v>6.0838573832671967</v>
      </c>
      <c r="H69" s="80" cm="1">
        <f t="array" ref="H69">IF(
    SUM(IF(
            ISNUMBER(
                IF(
                    $M$4:$AE$4,
                    (M69:AE69),
                    "")),
            1,
            0))
        =0,
    NA(),
    IF(
        Parameters!$D$15=1,
        IF(
            SUM(--(ISNUMBER(IF($M$4:$AE$4=1,(M69:AE69),""))))&gt;0,
            MAX(IF(
                ISNUMBER(M69:AE69),
                IF(
                    M$4:AE$4=1,
                    M69:AE69,
                    ""),
                "")),
            MAX(IF(
                ISNUMBER(M69:AE69),
                IF(
                    M$4:AE$4=2,
                    M69:AE69,
                    ""),
                ""))
        ),
        IF(
            Parameters!$D$16=1,
            IFERROR(
                AVERAGE(IF(
                    ISNUMBER(M69:AE69),
                    IF(
                        M$4:AE$4=1,
                        M69:AE69,
                        ""),
                    "")),
                AVERAGE(IF(
                    ISNUMBER(M69:AE69),
                    IF(
                        M$4:AE$4=2,
                        M69:AE69,
                        ""),
                    ""))
            ),
            IF(
                Parameters!$D$17=1,
                IFERROR(
                    IF(
                        OR(
                            IF(
                                ISNUMBER(M69:AE69),
                                IF(
                                    M$4:AE$4=1,
                                    M69:AE69,
                                    ""),
                                "")
                            =0),
                        0,
                        GEOMEAN(IF(
                            ISNUMBER(M69:AE69),
                            IF(
                                M$4:AE$4=1,
                                M69:AE69,
                                ""),
                            ""))
                    ),
                    IF(
                        OR(IF(
                            ISNUMBER(M69:AE69),
                            IF(
                                M$4:AE$4=2,
                                M69:AE69,
                                ""),
                            "")
                            =0),
                        0,
                        GEOMEAN(IF(
                            ISNUMBER(M69:AE69),
                            IF(
                                M$4:AE$4=2,
                                M69:AE69,
                                ""),
                            "")))
                )
            )
        )
    )
)</f>
        <v>7.9123173277661696</v>
      </c>
      <c r="I69" s="191" cm="1">
        <f t="array" ref="I69">IF(
    SUM(IF(
            ISNUMBER(
                IF(
                    $M$5:$AE$5,
                    (M69:AE69),
                    "")),
            1,
            0))
        =0,
    NA(),
    IF(
        Parameters!$D$15=1,
        IF(
            SUM(--(ISNUMBER(IF($M$5:$AE$5=1,(M69:AE69),""))))&gt;0,
            MAX(IF(
                ISNUMBER(M69:AE69),
                IF(
                    M$5:AE$5=1,
                    M69:AE69,
                    ""),
                "")),
            MAX(IF(
                ISNUMBER(M69:AE69),
                IF(
                    M$5:AE$5=2,
                    M69:AE69,
                    ""),
                ""))
        ),
        IF(
            Parameters!$D$16=1,
            IFERROR(
                AVERAGE(IF(
                    ISNUMBER(M69:AE69),
                    IF(
                        M$5:AE$5=1,
                        M69:AE69,
                        ""),
                    "")),
                AVERAGE(IF(
                    ISNUMBER(M69:AE69),
                    IF(
                        M$5:AE$5=2,
                        M69:AE69,
                        ""),
                    ""))
            ),
            IF(
                Parameters!$D$17=1,
                IFERROR(
                    IF(
                        OR(
                            IF(
                                ISNUMBER(M69:AE69),
                                IF(
                                    M$5:AE$5=1,
                                    M69:AE69,
                                    ""),
                                "")
                            =0),
                        0,
                        GEOMEAN(IF(
                            ISNUMBER(M69:AE69),
                            IF(
                                M$5:AE$5=1,
                                M69:AE69,
                                ""),
                            ""))
                    ),
                    IF(
                        OR(IF(
                            ISNUMBER(M69:AE69),
                            IF(
                                M$5:AE$5=2,
                                M69:AE69,
                                ""),
                            "")
                            =0),
                        0,
                        GEOMEAN(IF(
                            ISNUMBER(M69:AE69),
                            IF(
                                M$5:AE$5=2,
                                M69:AE69,
                                ""),
                            "")))
                )
            )
        )
    )
)</f>
        <v>4.6779368327463802</v>
      </c>
      <c r="J69" s="242">
        <v>45765</v>
      </c>
      <c r="K69" s="242">
        <v>44743</v>
      </c>
      <c r="L69" s="91" t="s">
        <v>110</v>
      </c>
      <c r="M69" s="192">
        <v>0</v>
      </c>
      <c r="N69" s="192">
        <v>7.9123173277661696</v>
      </c>
      <c r="O69" s="192">
        <v>0</v>
      </c>
      <c r="P69" s="192">
        <v>4.6779368327463802</v>
      </c>
      <c r="Q69" s="192">
        <v>0</v>
      </c>
      <c r="R69" s="192" t="s">
        <v>409</v>
      </c>
      <c r="S69" s="192">
        <v>3.5714285714285801</v>
      </c>
      <c r="T69" s="192">
        <v>0</v>
      </c>
      <c r="U69" s="192" t="s">
        <v>409</v>
      </c>
      <c r="V69" s="192">
        <v>98.1</v>
      </c>
      <c r="W69" s="192" t="s">
        <v>409</v>
      </c>
      <c r="X69" s="192">
        <v>0.46779368327463799</v>
      </c>
      <c r="Y69" s="192" t="s">
        <v>409</v>
      </c>
      <c r="Z69" s="192">
        <v>7.1428571428571605E-2</v>
      </c>
      <c r="AA69" s="192">
        <v>-17.388724035608298</v>
      </c>
      <c r="AB69" s="34"/>
      <c r="AC69" s="34"/>
      <c r="AD69" s="192"/>
      <c r="AE69" s="192"/>
      <c r="AF69" s="192"/>
      <c r="AG69" s="192"/>
      <c r="AH69" s="192"/>
      <c r="AI69" s="192"/>
    </row>
    <row r="70" spans="1:35" x14ac:dyDescent="0.2">
      <c r="A70" s="84">
        <v>63</v>
      </c>
      <c r="B70" s="84" t="str">
        <f ca="1"/>
        <v>Finland</v>
      </c>
      <c r="C70" s="84" t="str">
        <f ca="1"/>
        <v>FIN</v>
      </c>
      <c r="D70" s="219" t="str">
        <f ca="1"/>
        <v>ECS           Europe &amp; Central Asia</v>
      </c>
      <c r="E70" s="219" t="str">
        <f ca="1"/>
        <v>NA</v>
      </c>
      <c r="F70" s="190" t="str">
        <f t="shared" ca="1" si="12"/>
        <v/>
      </c>
      <c r="G70" s="80">
        <f>IF(Parameters!$D$21 = 1, MAX(H70, I70),
IF(Parameters!$D$22 = 1, AVERAGE(H70,I70),
IF(Parameters!$D$23 = 1, IF(ISERROR(H70), I70, IFERROR(GEOMEAN(H70, I70), 0)),
IF(Parameters!$D$24, IF(AND(H70=10,I70=10),10,0),
IF(Parameters!$D$25, IF(AND(H70&gt;=7,I70&gt;=7),10,0),
IF(Parameters!$D$26, IF(AND(H70&gt;=7,I70&gt;=7), 10, IF(OR(AND(H70&gt;=7,I70&gt;=5),AND(H70&gt;=5,I70&gt;=7)),6,0)),
IF(Parameters!$D$27, IF(AND(H70&gt;=10,I70&gt;=10), 10, IF(OR(AND(H70&gt;=10,I70&gt;=5),AND(H70&gt;=5,I70&gt;=10)),6,0)),"no method")))))))</f>
        <v>0</v>
      </c>
      <c r="H70" s="80" cm="1">
        <f t="array" ref="H70">IF(
    SUM(IF(
            ISNUMBER(
                IF(
                    $M$4:$AE$4,
                    (M70:AE70),
                    "")),
            1,
            0))
        =0,
    NA(),
    IF(
        Parameters!$D$15=1,
        IF(
            SUM(--(ISNUMBER(IF($M$4:$AE$4=1,(M70:AE70),""))))&gt;0,
            MAX(IF(
                ISNUMBER(M70:AE70),
                IF(
                    M$4:AE$4=1,
                    M70:AE70,
                    ""),
                "")),
            MAX(IF(
                ISNUMBER(M70:AE70),
                IF(
                    M$4:AE$4=2,
                    M70:AE70,
                    ""),
                ""))
        ),
        IF(
            Parameters!$D$16=1,
            IFERROR(
                AVERAGE(IF(
                    ISNUMBER(M70:AE70),
                    IF(
                        M$4:AE$4=1,
                        M70:AE70,
                        ""),
                    "")),
                AVERAGE(IF(
                    ISNUMBER(M70:AE70),
                    IF(
                        M$4:AE$4=2,
                        M70:AE70,
                        ""),
                    ""))
            ),
            IF(
                Parameters!$D$17=1,
                IFERROR(
                    IF(
                        OR(
                            IF(
                                ISNUMBER(M70:AE70),
                                IF(
                                    M$4:AE$4=1,
                                    M70:AE70,
                                    ""),
                                "")
                            =0),
                        0,
                        GEOMEAN(IF(
                            ISNUMBER(M70:AE70),
                            IF(
                                M$4:AE$4=1,
                                M70:AE70,
                                ""),
                            ""))
                    ),
                    IF(
                        OR(IF(
                            ISNUMBER(M70:AE70),
                            IF(
                                M$4:AE$4=2,
                                M70:AE70,
                                ""),
                            "")
                            =0),
                        0,
                        GEOMEAN(IF(
                            ISNUMBER(M70:AE70),
                            IF(
                                M$4:AE$4=2,
                                M70:AE70,
                                ""),
                            "")))
                )
            )
        )
    )
)</f>
        <v>0</v>
      </c>
      <c r="I70" s="191" cm="1">
        <f t="array" ref="I70">IF(
    SUM(IF(
            ISNUMBER(
                IF(
                    $M$5:$AE$5,
                    (M70:AE70),
                    "")),
            1,
            0))
        =0,
    NA(),
    IF(
        Parameters!$D$15=1,
        IF(
            SUM(--(ISNUMBER(IF($M$5:$AE$5=1,(M70:AE70),""))))&gt;0,
            MAX(IF(
                ISNUMBER(M70:AE70),
                IF(
                    M$5:AE$5=1,
                    M70:AE70,
                    ""),
                "")),
            MAX(IF(
                ISNUMBER(M70:AE70),
                IF(
                    M$5:AE$5=2,
                    M70:AE70,
                    ""),
                ""))
        ),
        IF(
            Parameters!$D$16=1,
            IFERROR(
                AVERAGE(IF(
                    ISNUMBER(M70:AE70),
                    IF(
                        M$5:AE$5=1,
                        M70:AE70,
                        ""),
                    "")),
                AVERAGE(IF(
                    ISNUMBER(M70:AE70),
                    IF(
                        M$5:AE$5=2,
                        M70:AE70,
                        ""),
                    ""))
            ),
            IF(
                Parameters!$D$17=1,
                IFERROR(
                    IF(
                        OR(
                            IF(
                                ISNUMBER(M70:AE70),
                                IF(
                                    M$5:AE$5=1,
                                    M70:AE70,
                                    ""),
                                "")
                            =0),
                        0,
                        GEOMEAN(IF(
                            ISNUMBER(M70:AE70),
                            IF(
                                M$5:AE$5=1,
                                M70:AE70,
                                ""),
                            ""))
                    ),
                    IF(
                        OR(IF(
                            ISNUMBER(M70:AE70),
                            IF(
                                M$5:AE$5=2,
                                M70:AE70,
                                ""),
                            "")
                            =0),
                        0,
                        GEOMEAN(IF(
                            ISNUMBER(M70:AE70),
                            IF(
                                M$5:AE$5=2,
                                M70:AE70,
                                ""),
                            "")))
                )
            )
        )
    )
)</f>
        <v>0</v>
      </c>
      <c r="J70" s="242">
        <v>45765</v>
      </c>
      <c r="K70" s="242">
        <v>46281</v>
      </c>
      <c r="L70" s="91" t="s">
        <v>112</v>
      </c>
      <c r="M70" s="192">
        <v>0</v>
      </c>
      <c r="N70" s="192">
        <v>0</v>
      </c>
      <c r="O70" s="192">
        <v>0</v>
      </c>
      <c r="P70" s="192" t="s">
        <v>409</v>
      </c>
      <c r="Q70" s="192">
        <v>0</v>
      </c>
      <c r="R70" s="192" t="s">
        <v>409</v>
      </c>
      <c r="S70" s="192">
        <v>0</v>
      </c>
      <c r="T70" s="192" t="s">
        <v>409</v>
      </c>
      <c r="U70" s="192" t="s">
        <v>409</v>
      </c>
      <c r="V70" s="192">
        <v>14.3</v>
      </c>
      <c r="W70" s="192" t="s">
        <v>409</v>
      </c>
      <c r="X70" s="192" t="s">
        <v>409</v>
      </c>
      <c r="Y70" s="192" t="s">
        <v>409</v>
      </c>
      <c r="Z70" s="192">
        <v>-0.107142857142857</v>
      </c>
      <c r="AA70" s="192" t="s">
        <v>409</v>
      </c>
      <c r="AB70" s="34"/>
      <c r="AC70" s="34"/>
      <c r="AD70" s="192"/>
      <c r="AE70" s="192"/>
      <c r="AF70" s="192"/>
      <c r="AG70" s="192"/>
      <c r="AH70" s="192"/>
      <c r="AI70" s="192"/>
    </row>
    <row r="71" spans="1:35" x14ac:dyDescent="0.2">
      <c r="A71" s="84">
        <v>64</v>
      </c>
      <c r="B71" s="84" t="str">
        <f ca="1"/>
        <v>Fiji</v>
      </c>
      <c r="C71" s="84" t="str">
        <f ca="1"/>
        <v>FJI</v>
      </c>
      <c r="D71" s="219" t="str">
        <f ca="1"/>
        <v>EAS           East Asia &amp; Pacific</v>
      </c>
      <c r="E71" s="219" t="str">
        <f ca="1"/>
        <v>Blend</v>
      </c>
      <c r="F71" s="190" t="str">
        <f t="shared" ca="1" si="12"/>
        <v/>
      </c>
      <c r="G71" s="80">
        <f>IF(Parameters!$D$21 = 1, MAX(H71, I71),
IF(Parameters!$D$22 = 1, AVERAGE(H71,I71),
IF(Parameters!$D$23 = 1, IF(ISERROR(H71), I71, IFERROR(GEOMEAN(H71, I71), 0)),
IF(Parameters!$D$24, IF(AND(H71=10,I71=10),10,0),
IF(Parameters!$D$25, IF(AND(H71&gt;=7,I71&gt;=7),10,0),
IF(Parameters!$D$26, IF(AND(H71&gt;=7,I71&gt;=7), 10, IF(OR(AND(H71&gt;=7,I71&gt;=5),AND(H71&gt;=5,I71&gt;=7)),6,0)),
IF(Parameters!$D$27, IF(AND(H71&gt;=10,I71&gt;=10), 10, IF(OR(AND(H71&gt;=10,I71&gt;=5),AND(H71&gt;=5,I71&gt;=10)),6,0)),"no method")))))))</f>
        <v>0</v>
      </c>
      <c r="H71" s="80" cm="1">
        <f t="array" ref="H71">IF(
    SUM(IF(
            ISNUMBER(
                IF(
                    $M$4:$AE$4,
                    (M71:AE71),
                    "")),
            1,
            0))
        =0,
    NA(),
    IF(
        Parameters!$D$15=1,
        IF(
            SUM(--(ISNUMBER(IF($M$4:$AE$4=1,(M71:AE71),""))))&gt;0,
            MAX(IF(
                ISNUMBER(M71:AE71),
                IF(
                    M$4:AE$4=1,
                    M71:AE71,
                    ""),
                "")),
            MAX(IF(
                ISNUMBER(M71:AE71),
                IF(
                    M$4:AE$4=2,
                    M71:AE71,
                    ""),
                ""))
        ),
        IF(
            Parameters!$D$16=1,
            IFERROR(
                AVERAGE(IF(
                    ISNUMBER(M71:AE71),
                    IF(
                        M$4:AE$4=1,
                        M71:AE71,
                        ""),
                    "")),
                AVERAGE(IF(
                    ISNUMBER(M71:AE71),
                    IF(
                        M$4:AE$4=2,
                        M71:AE71,
                        ""),
                    ""))
            ),
            IF(
                Parameters!$D$17=1,
                IFERROR(
                    IF(
                        OR(
                            IF(
                                ISNUMBER(M71:AE71),
                                IF(
                                    M$4:AE$4=1,
                                    M71:AE71,
                                    ""),
                                "")
                            =0),
                        0,
                        GEOMEAN(IF(
                            ISNUMBER(M71:AE71),
                            IF(
                                M$4:AE$4=1,
                                M71:AE71,
                                ""),
                            ""))
                    ),
                    IF(
                        OR(IF(
                            ISNUMBER(M71:AE71),
                            IF(
                                M$4:AE$4=2,
                                M71:AE71,
                                ""),
                            "")
                            =0),
                        0,
                        GEOMEAN(IF(
                            ISNUMBER(M71:AE71),
                            IF(
                                M$4:AE$4=2,
                                M71:AE71,
                                ""),
                            "")))
                )
            )
        )
    )
)</f>
        <v>1.2943632567849599</v>
      </c>
      <c r="I71" s="191" cm="1">
        <f t="array" ref="I71">IF(
    SUM(IF(
            ISNUMBER(
                IF(
                    $M$5:$AE$5,
                    (M71:AE71),
                    "")),
            1,
            0))
        =0,
    NA(),
    IF(
        Parameters!$D$15=1,
        IF(
            SUM(--(ISNUMBER(IF($M$5:$AE$5=1,(M71:AE71),""))))&gt;0,
            MAX(IF(
                ISNUMBER(M71:AE71),
                IF(
                    M$5:AE$5=1,
                    M71:AE71,
                    ""),
                "")),
            MAX(IF(
                ISNUMBER(M71:AE71),
                IF(
                    M$5:AE$5=2,
                    M71:AE71,
                    ""),
                ""))
        ),
        IF(
            Parameters!$D$16=1,
            IFERROR(
                AVERAGE(IF(
                    ISNUMBER(M71:AE71),
                    IF(
                        M$5:AE$5=1,
                        M71:AE71,
                        ""),
                    "")),
                AVERAGE(IF(
                    ISNUMBER(M71:AE71),
                    IF(
                        M$5:AE$5=2,
                        M71:AE71,
                        ""),
                    ""))
            ),
            IF(
                Parameters!$D$17=1,
                IFERROR(
                    IF(
                        OR(
                            IF(
                                ISNUMBER(M71:AE71),
                                IF(
                                    M$5:AE$5=1,
                                    M71:AE71,
                                    ""),
                                "")
                            =0),
                        0,
                        GEOMEAN(IF(
                            ISNUMBER(M71:AE71),
                            IF(
                                M$5:AE$5=1,
                                M71:AE71,
                                ""),
                            ""))
                    ),
                    IF(
                        OR(IF(
                            ISNUMBER(M71:AE71),
                            IF(
                                M$5:AE$5=2,
                                M71:AE71,
                                ""),
                            "")
                            =0),
                        0,
                        GEOMEAN(IF(
                            ISNUMBER(M71:AE71),
                            IF(
                                M$5:AE$5=2,
                                M71:AE71,
                                ""),
                            "")))
                )
            )
        )
    )
)</f>
        <v>0</v>
      </c>
      <c r="J71" s="242">
        <v>45765</v>
      </c>
      <c r="K71" s="242">
        <v>46281</v>
      </c>
      <c r="L71" s="91" t="s">
        <v>114</v>
      </c>
      <c r="M71" s="192">
        <v>0</v>
      </c>
      <c r="N71" s="192">
        <v>1.2943632567849599</v>
      </c>
      <c r="O71" s="192">
        <v>0</v>
      </c>
      <c r="P71" s="192" t="s">
        <v>409</v>
      </c>
      <c r="Q71" s="192">
        <v>0</v>
      </c>
      <c r="R71" s="192" t="s">
        <v>409</v>
      </c>
      <c r="S71" s="192" t="s">
        <v>409</v>
      </c>
      <c r="T71" s="192">
        <v>0</v>
      </c>
      <c r="U71" s="192" t="s">
        <v>409</v>
      </c>
      <c r="V71" s="192">
        <v>66.400000000000006</v>
      </c>
      <c r="W71" s="192" t="s">
        <v>409</v>
      </c>
      <c r="X71" s="192" t="s">
        <v>409</v>
      </c>
      <c r="Y71" s="192" t="s">
        <v>409</v>
      </c>
      <c r="Z71" s="192" t="s">
        <v>409</v>
      </c>
      <c r="AA71" s="192">
        <v>-100</v>
      </c>
      <c r="AB71" s="34"/>
      <c r="AC71" s="34"/>
      <c r="AD71" s="192"/>
      <c r="AE71" s="192"/>
      <c r="AF71" s="192"/>
      <c r="AG71" s="192"/>
      <c r="AH71" s="192"/>
      <c r="AI71" s="192"/>
    </row>
    <row r="72" spans="1:35" x14ac:dyDescent="0.2">
      <c r="A72" s="84">
        <v>65</v>
      </c>
      <c r="B72" s="84" t="str">
        <f ca="1"/>
        <v>France</v>
      </c>
      <c r="C72" s="84" t="str">
        <f ca="1"/>
        <v>FRA</v>
      </c>
      <c r="D72" s="219" t="str">
        <f ca="1"/>
        <v>ECS           Europe &amp; Central Asia</v>
      </c>
      <c r="E72" s="219" t="str">
        <f ca="1"/>
        <v>NA</v>
      </c>
      <c r="F72" s="190" t="str">
        <f t="shared" ca="1" si="12"/>
        <v/>
      </c>
      <c r="G72" s="80">
        <f>IF(Parameters!$D$21 = 1, MAX(H72, I72),
IF(Parameters!$D$22 = 1, AVERAGE(H72,I72),
IF(Parameters!$D$23 = 1, IF(ISERROR(H72), I72, IFERROR(GEOMEAN(H72, I72), 0)),
IF(Parameters!$D$24, IF(AND(H72=10,I72=10),10,0),
IF(Parameters!$D$25, IF(AND(H72&gt;=7,I72&gt;=7),10,0),
IF(Parameters!$D$26, IF(AND(H72&gt;=7,I72&gt;=7), 10, IF(OR(AND(H72&gt;=7,I72&gt;=5),AND(H72&gt;=5,I72&gt;=7)),6,0)),
IF(Parameters!$D$27, IF(AND(H72&gt;=10,I72&gt;=10), 10, IF(OR(AND(H72&gt;=10,I72&gt;=5),AND(H72&gt;=5,I72&gt;=10)),6,0)),"no method")))))))</f>
        <v>0</v>
      </c>
      <c r="H72" s="80" cm="1">
        <f t="array" ref="H72">IF(
    SUM(IF(
            ISNUMBER(
                IF(
                    $M$4:$AE$4,
                    (M72:AE72),
                    "")),
            1,
            0))
        =0,
    NA(),
    IF(
        Parameters!$D$15=1,
        IF(
            SUM(--(ISNUMBER(IF($M$4:$AE$4=1,(M72:AE72),""))))&gt;0,
            MAX(IF(
                ISNUMBER(M72:AE72),
                IF(
                    M$4:AE$4=1,
                    M72:AE72,
                    ""),
                "")),
            MAX(IF(
                ISNUMBER(M72:AE72),
                IF(
                    M$4:AE$4=2,
                    M72:AE72,
                    ""),
                ""))
        ),
        IF(
            Parameters!$D$16=1,
            IFERROR(
                AVERAGE(IF(
                    ISNUMBER(M72:AE72),
                    IF(
                        M$4:AE$4=1,
                        M72:AE72,
                        ""),
                    "")),
                AVERAGE(IF(
                    ISNUMBER(M72:AE72),
                    IF(
                        M$4:AE$4=2,
                        M72:AE72,
                        ""),
                    ""))
            ),
            IF(
                Parameters!$D$17=1,
                IFERROR(
                    IF(
                        OR(
                            IF(
                                ISNUMBER(M72:AE72),
                                IF(
                                    M$4:AE$4=1,
                                    M72:AE72,
                                    ""),
                                "")
                            =0),
                        0,
                        GEOMEAN(IF(
                            ISNUMBER(M72:AE72),
                            IF(
                                M$4:AE$4=1,
                                M72:AE72,
                                ""),
                            ""))
                    ),
                    IF(
                        OR(IF(
                            ISNUMBER(M72:AE72),
                            IF(
                                M$4:AE$4=2,
                                M72:AE72,
                                ""),
                            "")
                            =0),
                        0,
                        GEOMEAN(IF(
                            ISNUMBER(M72:AE72),
                            IF(
                                M$4:AE$4=2,
                                M72:AE72,
                                ""),
                            "")))
                )
            )
        )
    )
)</f>
        <v>0</v>
      </c>
      <c r="I72" s="191" cm="1">
        <f t="array" ref="I72">IF(
    SUM(IF(
            ISNUMBER(
                IF(
                    $M$5:$AE$5,
                    (M72:AE72),
                    "")),
            1,
            0))
        =0,
    NA(),
    IF(
        Parameters!$D$15=1,
        IF(
            SUM(--(ISNUMBER(IF($M$5:$AE$5=1,(M72:AE72),""))))&gt;0,
            MAX(IF(
                ISNUMBER(M72:AE72),
                IF(
                    M$5:AE$5=1,
                    M72:AE72,
                    ""),
                "")),
            MAX(IF(
                ISNUMBER(M72:AE72),
                IF(
                    M$5:AE$5=2,
                    M72:AE72,
                    ""),
                ""))
        ),
        IF(
            Parameters!$D$16=1,
            IFERROR(
                AVERAGE(IF(
                    ISNUMBER(M72:AE72),
                    IF(
                        M$5:AE$5=1,
                        M72:AE72,
                        ""),
                    "")),
                AVERAGE(IF(
                    ISNUMBER(M72:AE72),
                    IF(
                        M$5:AE$5=2,
                        M72:AE72,
                        ""),
                    ""))
            ),
            IF(
                Parameters!$D$17=1,
                IFERROR(
                    IF(
                        OR(
                            IF(
                                ISNUMBER(M72:AE72),
                                IF(
                                    M$5:AE$5=1,
                                    M72:AE72,
                                    ""),
                                "")
                            =0),
                        0,
                        GEOMEAN(IF(
                            ISNUMBER(M72:AE72),
                            IF(
                                M$5:AE$5=1,
                                M72:AE72,
                                ""),
                            ""))
                    ),
                    IF(
                        OR(IF(
                            ISNUMBER(M72:AE72),
                            IF(
                                M$5:AE$5=2,
                                M72:AE72,
                                ""),
                            "")
                            =0),
                        0,
                        GEOMEAN(IF(
                            ISNUMBER(M72:AE72),
                            IF(
                                M$5:AE$5=2,
                                M72:AE72,
                                ""),
                            "")))
                )
            )
        )
    )
)</f>
        <v>0</v>
      </c>
      <c r="J72" s="242">
        <v>45765</v>
      </c>
      <c r="K72" s="242">
        <v>46281</v>
      </c>
      <c r="L72" s="91" t="s">
        <v>116</v>
      </c>
      <c r="M72" s="192">
        <v>0</v>
      </c>
      <c r="N72" s="192">
        <v>0</v>
      </c>
      <c r="O72" s="192">
        <v>0</v>
      </c>
      <c r="P72" s="192" t="s">
        <v>409</v>
      </c>
      <c r="Q72" s="192">
        <v>0</v>
      </c>
      <c r="R72" s="192" t="s">
        <v>409</v>
      </c>
      <c r="S72" s="192">
        <v>0</v>
      </c>
      <c r="T72" s="192">
        <v>0</v>
      </c>
      <c r="U72" s="192" t="s">
        <v>409</v>
      </c>
      <c r="V72" s="192">
        <v>28.3</v>
      </c>
      <c r="W72" s="192" t="s">
        <v>409</v>
      </c>
      <c r="X72" s="192" t="s">
        <v>409</v>
      </c>
      <c r="Y72" s="192" t="s">
        <v>409</v>
      </c>
      <c r="Z72" s="192">
        <v>0</v>
      </c>
      <c r="AA72" s="192">
        <v>-100</v>
      </c>
      <c r="AB72" s="34"/>
      <c r="AC72" s="34"/>
      <c r="AD72" s="192"/>
      <c r="AE72" s="192"/>
      <c r="AF72" s="192"/>
      <c r="AG72" s="192"/>
      <c r="AH72" s="192"/>
      <c r="AI72" s="192"/>
    </row>
    <row r="73" spans="1:35" x14ac:dyDescent="0.2">
      <c r="A73" s="84">
        <v>66</v>
      </c>
      <c r="B73" s="84" t="str">
        <f ca="1"/>
        <v>Faroe Islands</v>
      </c>
      <c r="C73" s="84" t="str">
        <f ca="1"/>
        <v>FRO</v>
      </c>
      <c r="D73" s="219" t="str">
        <f ca="1"/>
        <v>ECS           Europe &amp; Central Asia</v>
      </c>
      <c r="E73" s="219" t="str">
        <f ca="1"/>
        <v>NA</v>
      </c>
      <c r="F73" s="190" t="str">
        <f t="shared" ref="F73:F136" ca="1" si="13">IF(L73 &lt;&gt; C73, "Countries don't match", "")</f>
        <v/>
      </c>
      <c r="G73" s="80">
        <f>IF(Parameters!$D$21 = 1, MAX(H73, I73),
IF(Parameters!$D$22 = 1, AVERAGE(H73,I73),
IF(Parameters!$D$23 = 1, IF(ISERROR(H73), I73, IFERROR(GEOMEAN(H73, I73), 0)),
IF(Parameters!$D$24, IF(AND(H73=10,I73=10),10,0),
IF(Parameters!$D$25, IF(AND(H73&gt;=7,I73&gt;=7),10,0),
IF(Parameters!$D$26, IF(AND(H73&gt;=7,I73&gt;=7), 10, IF(OR(AND(H73&gt;=7,I73&gt;=5),AND(H73&gt;=5,I73&gt;=7)),6,0)),
IF(Parameters!$D$27, IF(AND(H73&gt;=10,I73&gt;=10), 10, IF(OR(AND(H73&gt;=10,I73&gt;=5),AND(H73&gt;=5,I73&gt;=10)),6,0)),"no method")))))))</f>
        <v>0</v>
      </c>
      <c r="H73" s="80" cm="1">
        <f t="array" ref="H73">IF(
    SUM(IF(
            ISNUMBER(
                IF(
                    $M$4:$AE$4,
                    (M73:AE73),
                    "")),
            1,
            0))
        =0,
    NA(),
    IF(
        Parameters!$D$15=1,
        IF(
            SUM(--(ISNUMBER(IF($M$4:$AE$4=1,(M73:AE73),""))))&gt;0,
            MAX(IF(
                ISNUMBER(M73:AE73),
                IF(
                    M$4:AE$4=1,
                    M73:AE73,
                    ""),
                "")),
            MAX(IF(
                ISNUMBER(M73:AE73),
                IF(
                    M$4:AE$4=2,
                    M73:AE73,
                    ""),
                ""))
        ),
        IF(
            Parameters!$D$16=1,
            IFERROR(
                AVERAGE(IF(
                    ISNUMBER(M73:AE73),
                    IF(
                        M$4:AE$4=1,
                        M73:AE73,
                        ""),
                    "")),
                AVERAGE(IF(
                    ISNUMBER(M73:AE73),
                    IF(
                        M$4:AE$4=2,
                        M73:AE73,
                        ""),
                    ""))
            ),
            IF(
                Parameters!$D$17=1,
                IFERROR(
                    IF(
                        OR(
                            IF(
                                ISNUMBER(M73:AE73),
                                IF(
                                    M$4:AE$4=1,
                                    M73:AE73,
                                    ""),
                                "")
                            =0),
                        0,
                        GEOMEAN(IF(
                            ISNUMBER(M73:AE73),
                            IF(
                                M$4:AE$4=1,
                                M73:AE73,
                                ""),
                            ""))
                    ),
                    IF(
                        OR(IF(
                            ISNUMBER(M73:AE73),
                            IF(
                                M$4:AE$4=2,
                                M73:AE73,
                                ""),
                            "")
                            =0),
                        0,
                        GEOMEAN(IF(
                            ISNUMBER(M73:AE73),
                            IF(
                                M$4:AE$4=2,
                                M73:AE73,
                                ""),
                            "")))
                )
            )
        )
    )
)</f>
        <v>0</v>
      </c>
      <c r="I73" s="191" cm="1">
        <f t="array" ref="I73">IF(
    SUM(IF(
            ISNUMBER(
                IF(
                    $M$5:$AE$5,
                    (M73:AE73),
                    "")),
            1,
            0))
        =0,
    NA(),
    IF(
        Parameters!$D$15=1,
        IF(
            SUM(--(ISNUMBER(IF($M$5:$AE$5=1,(M73:AE73),""))))&gt;0,
            MAX(IF(
                ISNUMBER(M73:AE73),
                IF(
                    M$5:AE$5=1,
                    M73:AE73,
                    ""),
                "")),
            MAX(IF(
                ISNUMBER(M73:AE73),
                IF(
                    M$5:AE$5=2,
                    M73:AE73,
                    ""),
                ""))
        ),
        IF(
            Parameters!$D$16=1,
            IFERROR(
                AVERAGE(IF(
                    ISNUMBER(M73:AE73),
                    IF(
                        M$5:AE$5=1,
                        M73:AE73,
                        ""),
                    "")),
                AVERAGE(IF(
                    ISNUMBER(M73:AE73),
                    IF(
                        M$5:AE$5=2,
                        M73:AE73,
                        ""),
                    ""))
            ),
            IF(
                Parameters!$D$17=1,
                IFERROR(
                    IF(
                        OR(
                            IF(
                                ISNUMBER(M73:AE73),
                                IF(
                                    M$5:AE$5=1,
                                    M73:AE73,
                                    ""),
                                "")
                            =0),
                        0,
                        GEOMEAN(IF(
                            ISNUMBER(M73:AE73),
                            IF(
                                M$5:AE$5=1,
                                M73:AE73,
                                ""),
                            ""))
                    ),
                    IF(
                        OR(IF(
                            ISNUMBER(M73:AE73),
                            IF(
                                M$5:AE$5=2,
                                M73:AE73,
                                ""),
                            "")
                            =0),
                        0,
                        GEOMEAN(IF(
                            ISNUMBER(M73:AE73),
                            IF(
                                M$5:AE$5=2,
                                M73:AE73,
                                ""),
                            "")))
                )
            )
        )
    )
)</f>
        <v>0</v>
      </c>
      <c r="J73" s="242" t="s">
        <v>409</v>
      </c>
      <c r="K73" s="242" t="s">
        <v>409</v>
      </c>
      <c r="L73" s="91" t="s">
        <v>674</v>
      </c>
      <c r="M73" s="192">
        <v>0</v>
      </c>
      <c r="N73" s="192" t="s">
        <v>409</v>
      </c>
      <c r="O73" s="192">
        <v>0</v>
      </c>
      <c r="P73" s="192" t="s">
        <v>409</v>
      </c>
      <c r="Q73" s="192">
        <v>0</v>
      </c>
      <c r="R73" s="192" t="s">
        <v>409</v>
      </c>
      <c r="S73" s="192" t="s">
        <v>409</v>
      </c>
      <c r="T73" s="192" t="s">
        <v>409</v>
      </c>
      <c r="U73" s="192" t="s">
        <v>409</v>
      </c>
      <c r="V73" s="192" t="s">
        <v>409</v>
      </c>
      <c r="W73" s="192" t="s">
        <v>409</v>
      </c>
      <c r="X73" s="192" t="s">
        <v>409</v>
      </c>
      <c r="Y73" s="192" t="s">
        <v>409</v>
      </c>
      <c r="Z73" s="192" t="s">
        <v>409</v>
      </c>
      <c r="AA73" s="192" t="s">
        <v>409</v>
      </c>
      <c r="AB73" s="34"/>
      <c r="AC73" s="34"/>
      <c r="AD73" s="192"/>
      <c r="AE73" s="192"/>
      <c r="AF73" s="192"/>
      <c r="AG73" s="192"/>
      <c r="AH73" s="192"/>
      <c r="AI73" s="192"/>
    </row>
    <row r="74" spans="1:35" x14ac:dyDescent="0.2">
      <c r="A74" s="84">
        <v>67</v>
      </c>
      <c r="B74" s="84" t="str">
        <f ca="1"/>
        <v>Micronesia, Fed. Sts.</v>
      </c>
      <c r="C74" s="84" t="str">
        <f ca="1"/>
        <v>FSM</v>
      </c>
      <c r="D74" s="219" t="str">
        <f ca="1"/>
        <v>EAS           East Asia &amp; Pacific</v>
      </c>
      <c r="E74" s="219" t="str">
        <f ca="1"/>
        <v>IDA</v>
      </c>
      <c r="F74" s="190" t="str">
        <f t="shared" ca="1" si="13"/>
        <v/>
      </c>
      <c r="G74" s="80">
        <f>IF(Parameters!$D$21 = 1, MAX(H74, I74),
IF(Parameters!$D$22 = 1, AVERAGE(H74,I74),
IF(Parameters!$D$23 = 1, IF(ISERROR(H74), I74, IFERROR(GEOMEAN(H74, I74), 0)),
IF(Parameters!$D$24, IF(AND(H74=10,I74=10),10,0),
IF(Parameters!$D$25, IF(AND(H74&gt;=7,I74&gt;=7),10,0),
IF(Parameters!$D$26, IF(AND(H74&gt;=7,I74&gt;=7), 10, IF(OR(AND(H74&gt;=7,I74&gt;=5),AND(H74&gt;=5,I74&gt;=7)),6,0)),
IF(Parameters!$D$27, IF(AND(H74&gt;=10,I74&gt;=10), 10, IF(OR(AND(H74&gt;=10,I74&gt;=5),AND(H74&gt;=5,I74&gt;=10)),6,0)),"no method")))))))</f>
        <v>0</v>
      </c>
      <c r="H74" s="80" cm="1">
        <f t="array" ref="H74">IF(
    SUM(IF(
            ISNUMBER(
                IF(
                    $M$4:$AE$4,
                    (M74:AE74),
                    "")),
            1,
            0))
        =0,
    NA(),
    IF(
        Parameters!$D$15=1,
        IF(
            SUM(--(ISNUMBER(IF($M$4:$AE$4=1,(M74:AE74),""))))&gt;0,
            MAX(IF(
                ISNUMBER(M74:AE74),
                IF(
                    M$4:AE$4=1,
                    M74:AE74,
                    ""),
                "")),
            MAX(IF(
                ISNUMBER(M74:AE74),
                IF(
                    M$4:AE$4=2,
                    M74:AE74,
                    ""),
                ""))
        ),
        IF(
            Parameters!$D$16=1,
            IFERROR(
                AVERAGE(IF(
                    ISNUMBER(M74:AE74),
                    IF(
                        M$4:AE$4=1,
                        M74:AE74,
                        ""),
                    "")),
                AVERAGE(IF(
                    ISNUMBER(M74:AE74),
                    IF(
                        M$4:AE$4=2,
                        M74:AE74,
                        ""),
                    ""))
            ),
            IF(
                Parameters!$D$17=1,
                IFERROR(
                    IF(
                        OR(
                            IF(
                                ISNUMBER(M74:AE74),
                                IF(
                                    M$4:AE$4=1,
                                    M74:AE74,
                                    ""),
                                "")
                            =0),
                        0,
                        GEOMEAN(IF(
                            ISNUMBER(M74:AE74),
                            IF(
                                M$4:AE$4=1,
                                M74:AE74,
                                ""),
                            ""))
                    ),
                    IF(
                        OR(IF(
                            ISNUMBER(M74:AE74),
                            IF(
                                M$4:AE$4=2,
                                M74:AE74,
                                ""),
                            "")
                            =0),
                        0,
                        GEOMEAN(IF(
                            ISNUMBER(M74:AE74),
                            IF(
                                M$4:AE$4=2,
                                M74:AE74,
                                ""),
                            "")))
                )
            )
        )
    )
)</f>
        <v>1.3987473903966601</v>
      </c>
      <c r="I74" s="191" cm="1">
        <f t="array" ref="I74">IF(
    SUM(IF(
            ISNUMBER(
                IF(
                    $M$5:$AE$5,
                    (M74:AE74),
                    "")),
            1,
            0))
        =0,
    NA(),
    IF(
        Parameters!$D$15=1,
        IF(
            SUM(--(ISNUMBER(IF($M$5:$AE$5=1,(M74:AE74),""))))&gt;0,
            MAX(IF(
                ISNUMBER(M74:AE74),
                IF(
                    M$5:AE$5=1,
                    M74:AE74,
                    ""),
                "")),
            MAX(IF(
                ISNUMBER(M74:AE74),
                IF(
                    M$5:AE$5=2,
                    M74:AE74,
                    ""),
                ""))
        ),
        IF(
            Parameters!$D$16=1,
            IFERROR(
                AVERAGE(IF(
                    ISNUMBER(M74:AE74),
                    IF(
                        M$5:AE$5=1,
                        M74:AE74,
                        ""),
                    "")),
                AVERAGE(IF(
                    ISNUMBER(M74:AE74),
                    IF(
                        M$5:AE$5=2,
                        M74:AE74,
                        ""),
                    ""))
            ),
            IF(
                Parameters!$D$17=1,
                IFERROR(
                    IF(
                        OR(
                            IF(
                                ISNUMBER(M74:AE74),
                                IF(
                                    M$5:AE$5=1,
                                    M74:AE74,
                                    ""),
                                "")
                            =0),
                        0,
                        GEOMEAN(IF(
                            ISNUMBER(M74:AE74),
                            IF(
                                M$5:AE$5=1,
                                M74:AE74,
                                ""),
                            ""))
                    ),
                    IF(
                        OR(IF(
                            ISNUMBER(M74:AE74),
                            IF(
                                M$5:AE$5=2,
                                M74:AE74,
                                ""),
                            "")
                            =0),
                        0,
                        GEOMEAN(IF(
                            ISNUMBER(M74:AE74),
                            IF(
                                M$5:AE$5=2,
                                M74:AE74,
                                ""),
                            "")))
                )
            )
        )
    )
)</f>
        <v>0</v>
      </c>
      <c r="J74" s="242">
        <v>45765</v>
      </c>
      <c r="K74" s="242" t="s">
        <v>409</v>
      </c>
      <c r="L74" s="91" t="s">
        <v>117</v>
      </c>
      <c r="M74" s="192">
        <v>0</v>
      </c>
      <c r="N74" s="192">
        <v>1.3987473903966601</v>
      </c>
      <c r="O74" s="192">
        <v>0</v>
      </c>
      <c r="P74" s="192" t="s">
        <v>409</v>
      </c>
      <c r="Q74" s="192">
        <v>0</v>
      </c>
      <c r="R74" s="192" t="s">
        <v>409</v>
      </c>
      <c r="S74" s="192" t="s">
        <v>409</v>
      </c>
      <c r="T74" s="192" t="s">
        <v>409</v>
      </c>
      <c r="U74" s="192" t="s">
        <v>409</v>
      </c>
      <c r="V74" s="192">
        <v>66.900000000000006</v>
      </c>
      <c r="W74" s="192" t="s">
        <v>409</v>
      </c>
      <c r="X74" s="192" t="s">
        <v>409</v>
      </c>
      <c r="Y74" s="192" t="s">
        <v>409</v>
      </c>
      <c r="Z74" s="192" t="s">
        <v>409</v>
      </c>
      <c r="AA74" s="192" t="s">
        <v>409</v>
      </c>
      <c r="AB74" s="34"/>
      <c r="AC74" s="34"/>
      <c r="AD74" s="192"/>
      <c r="AE74" s="192"/>
      <c r="AF74" s="192"/>
      <c r="AG74" s="192"/>
      <c r="AH74" s="192"/>
      <c r="AI74" s="192"/>
    </row>
    <row r="75" spans="1:35" x14ac:dyDescent="0.2">
      <c r="A75" s="84">
        <v>68</v>
      </c>
      <c r="B75" s="84" t="str">
        <f ca="1"/>
        <v>Gabon</v>
      </c>
      <c r="C75" s="84" t="str">
        <f ca="1"/>
        <v>GAB</v>
      </c>
      <c r="D75" s="219" t="str">
        <f ca="1"/>
        <v>SSF           Sub-Saharan Africa</v>
      </c>
      <c r="E75" s="219" t="str">
        <f ca="1"/>
        <v>IBRD</v>
      </c>
      <c r="F75" s="190" t="str">
        <f t="shared" ca="1" si="13"/>
        <v/>
      </c>
      <c r="G75" s="80">
        <f>IF(Parameters!$D$21 = 1, MAX(H75, I75),
IF(Parameters!$D$22 = 1, AVERAGE(H75,I75),
IF(Parameters!$D$23 = 1, IF(ISERROR(H75), I75, IFERROR(GEOMEAN(H75, I75), 0)),
IF(Parameters!$D$24, IF(AND(H75=10,I75=10),10,0),
IF(Parameters!$D$25, IF(AND(H75&gt;=7,I75&gt;=7),10,0),
IF(Parameters!$D$26, IF(AND(H75&gt;=7,I75&gt;=7), 10, IF(OR(AND(H75&gt;=7,I75&gt;=5),AND(H75&gt;=5,I75&gt;=7)),6,0)),
IF(Parameters!$D$27, IF(AND(H75&gt;=10,I75&gt;=10), 10, IF(OR(AND(H75&gt;=10,I75&gt;=5),AND(H75&gt;=5,I75&gt;=10)),6,0)),"no method")))))))</f>
        <v>0</v>
      </c>
      <c r="H75" s="80" cm="1">
        <f t="array" ref="H75">IF(
    SUM(IF(
            ISNUMBER(
                IF(
                    $M$4:$AE$4,
                    (M75:AE75),
                    "")),
            1,
            0))
        =0,
    NA(),
    IF(
        Parameters!$D$15=1,
        IF(
            SUM(--(ISNUMBER(IF($M$4:$AE$4=1,(M75:AE75),""))))&gt;0,
            MAX(IF(
                ISNUMBER(M75:AE75),
                IF(
                    M$4:AE$4=1,
                    M75:AE75,
                    ""),
                "")),
            MAX(IF(
                ISNUMBER(M75:AE75),
                IF(
                    M$4:AE$4=2,
                    M75:AE75,
                    ""),
                ""))
        ),
        IF(
            Parameters!$D$16=1,
            IFERROR(
                AVERAGE(IF(
                    ISNUMBER(M75:AE75),
                    IF(
                        M$4:AE$4=1,
                        M75:AE75,
                        ""),
                    "")),
                AVERAGE(IF(
                    ISNUMBER(M75:AE75),
                    IF(
                        M$4:AE$4=2,
                        M75:AE75,
                        ""),
                    ""))
            ),
            IF(
                Parameters!$D$17=1,
                IFERROR(
                    IF(
                        OR(
                            IF(
                                ISNUMBER(M75:AE75),
                                IF(
                                    M$4:AE$4=1,
                                    M75:AE75,
                                    ""),
                                "")
                            =0),
                        0,
                        GEOMEAN(IF(
                            ISNUMBER(M75:AE75),
                            IF(
                                M$4:AE$4=1,
                                M75:AE75,
                                ""),
                            ""))
                    ),
                    IF(
                        OR(IF(
                            ISNUMBER(M75:AE75),
                            IF(
                                M$4:AE$4=2,
                                M75:AE75,
                                ""),
                            "")
                            =0),
                        0,
                        GEOMEAN(IF(
                            ISNUMBER(M75:AE75),
                            IF(
                                M$4:AE$4=2,
                                M75:AE75,
                                ""),
                            "")))
                )
            )
        )
    )
)</f>
        <v>2.0876826722338202</v>
      </c>
      <c r="I75" s="191" cm="1">
        <f t="array" ref="I75">IF(
    SUM(IF(
            ISNUMBER(
                IF(
                    $M$5:$AE$5,
                    (M75:AE75),
                    "")),
            1,
            0))
        =0,
    NA(),
    IF(
        Parameters!$D$15=1,
        IF(
            SUM(--(ISNUMBER(IF($M$5:$AE$5=1,(M75:AE75),""))))&gt;0,
            MAX(IF(
                ISNUMBER(M75:AE75),
                IF(
                    M$5:AE$5=1,
                    M75:AE75,
                    ""),
                "")),
            MAX(IF(
                ISNUMBER(M75:AE75),
                IF(
                    M$5:AE$5=2,
                    M75:AE75,
                    ""),
                ""))
        ),
        IF(
            Parameters!$D$16=1,
            IFERROR(
                AVERAGE(IF(
                    ISNUMBER(M75:AE75),
                    IF(
                        M$5:AE$5=1,
                        M75:AE75,
                        ""),
                    "")),
                AVERAGE(IF(
                    ISNUMBER(M75:AE75),
                    IF(
                        M$5:AE$5=2,
                        M75:AE75,
                        ""),
                    ""))
            ),
            IF(
                Parameters!$D$17=1,
                IFERROR(
                    IF(
                        OR(
                            IF(
                                ISNUMBER(M75:AE75),
                                IF(
                                    M$5:AE$5=1,
                                    M75:AE75,
                                    ""),
                                "")
                            =0),
                        0,
                        GEOMEAN(IF(
                            ISNUMBER(M75:AE75),
                            IF(
                                M$5:AE$5=1,
                                M75:AE75,
                                ""),
                            ""))
                    ),
                    IF(
                        OR(IF(
                            ISNUMBER(M75:AE75),
                            IF(
                                M$5:AE$5=2,
                                M75:AE75,
                                ""),
                            "")
                            =0),
                        0,
                        GEOMEAN(IF(
                            ISNUMBER(M75:AE75),
                            IF(
                                M$5:AE$5=2,
                                M75:AE75,
                                ""),
                            "")))
                )
            )
        )
    )
)</f>
        <v>0</v>
      </c>
      <c r="J75" s="242">
        <v>45765</v>
      </c>
      <c r="K75" s="242">
        <v>45855</v>
      </c>
      <c r="L75" s="91" t="s">
        <v>119</v>
      </c>
      <c r="M75" s="192">
        <v>0</v>
      </c>
      <c r="N75" s="192">
        <v>2.0876826722338202</v>
      </c>
      <c r="O75" s="192">
        <v>0</v>
      </c>
      <c r="P75" s="192" t="s">
        <v>409</v>
      </c>
      <c r="Q75" s="192">
        <v>0</v>
      </c>
      <c r="R75" s="192" t="s">
        <v>409</v>
      </c>
      <c r="S75" s="192">
        <v>0</v>
      </c>
      <c r="T75" s="192">
        <v>0</v>
      </c>
      <c r="U75" s="192" t="s">
        <v>409</v>
      </c>
      <c r="V75" s="192">
        <v>70.2</v>
      </c>
      <c r="W75" s="192" t="s">
        <v>409</v>
      </c>
      <c r="X75" s="192" t="s">
        <v>409</v>
      </c>
      <c r="Y75" s="192" t="s">
        <v>409</v>
      </c>
      <c r="Z75" s="192">
        <v>0</v>
      </c>
      <c r="AA75" s="192">
        <v>-100</v>
      </c>
      <c r="AB75" s="34"/>
      <c r="AC75" s="34"/>
      <c r="AD75" s="192"/>
      <c r="AE75" s="192"/>
      <c r="AF75" s="192"/>
      <c r="AG75" s="192"/>
      <c r="AH75" s="192"/>
      <c r="AI75" s="192"/>
    </row>
    <row r="76" spans="1:35" x14ac:dyDescent="0.2">
      <c r="A76" s="84">
        <v>69</v>
      </c>
      <c r="B76" s="84" t="str">
        <f ca="1"/>
        <v>United Kingdom</v>
      </c>
      <c r="C76" s="84" t="str">
        <f ca="1"/>
        <v>GBR</v>
      </c>
      <c r="D76" s="219" t="str">
        <f ca="1"/>
        <v>ECS           Europe &amp; Central Asia</v>
      </c>
      <c r="E76" s="219" t="str">
        <f ca="1"/>
        <v>NA</v>
      </c>
      <c r="F76" s="190" t="str">
        <f t="shared" ca="1" si="13"/>
        <v/>
      </c>
      <c r="G76" s="80">
        <f>IF(Parameters!$D$21 = 1, MAX(H76, I76),
IF(Parameters!$D$22 = 1, AVERAGE(H76,I76),
IF(Parameters!$D$23 = 1, IF(ISERROR(H76), I76, IFERROR(GEOMEAN(H76, I76), 0)),
IF(Parameters!$D$24, IF(AND(H76=10,I76=10),10,0),
IF(Parameters!$D$25, IF(AND(H76&gt;=7,I76&gt;=7),10,0),
IF(Parameters!$D$26, IF(AND(H76&gt;=7,I76&gt;=7), 10, IF(OR(AND(H76&gt;=7,I76&gt;=5),AND(H76&gt;=5,I76&gt;=7)),6,0)),
IF(Parameters!$D$27, IF(AND(H76&gt;=10,I76&gt;=10), 10, IF(OR(AND(H76&gt;=10,I76&gt;=5),AND(H76&gt;=5,I76&gt;=10)),6,0)),"no method")))))))</f>
        <v>0</v>
      </c>
      <c r="H76" s="80" cm="1">
        <f t="array" ref="H76">IF(
    SUM(IF(
            ISNUMBER(
                IF(
                    $M$4:$AE$4,
                    (M76:AE76),
                    "")),
            1,
            0))
        =0,
    NA(),
    IF(
        Parameters!$D$15=1,
        IF(
            SUM(--(ISNUMBER(IF($M$4:$AE$4=1,(M76:AE76),""))))&gt;0,
            MAX(IF(
                ISNUMBER(M76:AE76),
                IF(
                    M$4:AE$4=1,
                    M76:AE76,
                    ""),
                "")),
            MAX(IF(
                ISNUMBER(M76:AE76),
                IF(
                    M$4:AE$4=2,
                    M76:AE76,
                    ""),
                ""))
        ),
        IF(
            Parameters!$D$16=1,
            IFERROR(
                AVERAGE(IF(
                    ISNUMBER(M76:AE76),
                    IF(
                        M$4:AE$4=1,
                        M76:AE76,
                        ""),
                    "")),
                AVERAGE(IF(
                    ISNUMBER(M76:AE76),
                    IF(
                        M$4:AE$4=2,
                        M76:AE76,
                        ""),
                    ""))
            ),
            IF(
                Parameters!$D$17=1,
                IFERROR(
                    IF(
                        OR(
                            IF(
                                ISNUMBER(M76:AE76),
                                IF(
                                    M$4:AE$4=1,
                                    M76:AE76,
                                    ""),
                                "")
                            =0),
                        0,
                        GEOMEAN(IF(
                            ISNUMBER(M76:AE76),
                            IF(
                                M$4:AE$4=1,
                                M76:AE76,
                                ""),
                            ""))
                    ),
                    IF(
                        OR(IF(
                            ISNUMBER(M76:AE76),
                            IF(
                                M$4:AE$4=2,
                                M76:AE76,
                                ""),
                            "")
                            =0),
                        0,
                        GEOMEAN(IF(
                            ISNUMBER(M76:AE76),
                            IF(
                                M$4:AE$4=2,
                                M76:AE76,
                                ""),
                            "")))
                )
            )
        )
    )
)</f>
        <v>0</v>
      </c>
      <c r="I76" s="191" cm="1">
        <f t="array" ref="I76">IF(
    SUM(IF(
            ISNUMBER(
                IF(
                    $M$5:$AE$5,
                    (M76:AE76),
                    "")),
            1,
            0))
        =0,
    NA(),
    IF(
        Parameters!$D$15=1,
        IF(
            SUM(--(ISNUMBER(IF($M$5:$AE$5=1,(M76:AE76),""))))&gt;0,
            MAX(IF(
                ISNUMBER(M76:AE76),
                IF(
                    M$5:AE$5=1,
                    M76:AE76,
                    ""),
                "")),
            MAX(IF(
                ISNUMBER(M76:AE76),
                IF(
                    M$5:AE$5=2,
                    M76:AE76,
                    ""),
                ""))
        ),
        IF(
            Parameters!$D$16=1,
            IFERROR(
                AVERAGE(IF(
                    ISNUMBER(M76:AE76),
                    IF(
                        M$5:AE$5=1,
                        M76:AE76,
                        ""),
                    "")),
                AVERAGE(IF(
                    ISNUMBER(M76:AE76),
                    IF(
                        M$5:AE$5=2,
                        M76:AE76,
                        ""),
                    ""))
            ),
            IF(
                Parameters!$D$17=1,
                IFERROR(
                    IF(
                        OR(
                            IF(
                                ISNUMBER(M76:AE76),
                                IF(
                                    M$5:AE$5=1,
                                    M76:AE76,
                                    ""),
                                "")
                            =0),
                        0,
                        GEOMEAN(IF(
                            ISNUMBER(M76:AE76),
                            IF(
                                M$5:AE$5=1,
                                M76:AE76,
                                ""),
                            ""))
                    ),
                    IF(
                        OR(IF(
                            ISNUMBER(M76:AE76),
                            IF(
                                M$5:AE$5=2,
                                M76:AE76,
                                ""),
                            "")
                            =0),
                        0,
                        GEOMEAN(IF(
                            ISNUMBER(M76:AE76),
                            IF(
                                M$5:AE$5=2,
                                M76:AE76,
                                ""),
                            "")))
                )
            )
        )
    )
)</f>
        <v>0</v>
      </c>
      <c r="J76" s="242">
        <v>45765</v>
      </c>
      <c r="K76" s="242">
        <v>46281</v>
      </c>
      <c r="L76" s="91" t="s">
        <v>121</v>
      </c>
      <c r="M76" s="192">
        <v>0</v>
      </c>
      <c r="N76" s="192">
        <v>0</v>
      </c>
      <c r="O76" s="192">
        <v>0</v>
      </c>
      <c r="P76" s="192" t="s">
        <v>409</v>
      </c>
      <c r="Q76" s="192">
        <v>0</v>
      </c>
      <c r="R76" s="192" t="s">
        <v>409</v>
      </c>
      <c r="S76" s="192">
        <v>0</v>
      </c>
      <c r="T76" s="192">
        <v>0</v>
      </c>
      <c r="U76" s="192" t="s">
        <v>409</v>
      </c>
      <c r="V76" s="192">
        <v>40.799999999999997</v>
      </c>
      <c r="W76" s="192" t="s">
        <v>409</v>
      </c>
      <c r="X76" s="192" t="s">
        <v>409</v>
      </c>
      <c r="Y76" s="192" t="s">
        <v>409</v>
      </c>
      <c r="Z76" s="192">
        <v>0</v>
      </c>
      <c r="AA76" s="192">
        <v>-100</v>
      </c>
      <c r="AB76" s="34"/>
      <c r="AC76" s="34"/>
      <c r="AD76" s="192"/>
      <c r="AE76" s="192"/>
      <c r="AF76" s="192"/>
      <c r="AG76" s="192"/>
      <c r="AH76" s="192"/>
      <c r="AI76" s="192"/>
    </row>
    <row r="77" spans="1:35" x14ac:dyDescent="0.2">
      <c r="A77" s="84">
        <v>70</v>
      </c>
      <c r="B77" s="84" t="str">
        <f ca="1"/>
        <v>Georgia</v>
      </c>
      <c r="C77" s="84" t="str">
        <f ca="1"/>
        <v>GEO</v>
      </c>
      <c r="D77" s="219" t="str">
        <f ca="1"/>
        <v>ECS           Europe &amp; Central Asia</v>
      </c>
      <c r="E77" s="219" t="str">
        <f ca="1"/>
        <v>IBRD</v>
      </c>
      <c r="F77" s="190" t="str">
        <f t="shared" ca="1" si="13"/>
        <v/>
      </c>
      <c r="G77" s="80">
        <f>IF(Parameters!$D$21 = 1, MAX(H77, I77),
IF(Parameters!$D$22 = 1, AVERAGE(H77,I77),
IF(Parameters!$D$23 = 1, IF(ISERROR(H77), I77, IFERROR(GEOMEAN(H77, I77), 0)),
IF(Parameters!$D$24, IF(AND(H77=10,I77=10),10,0),
IF(Parameters!$D$25, IF(AND(H77&gt;=7,I77&gt;=7),10,0),
IF(Parameters!$D$26, IF(AND(H77&gt;=7,I77&gt;=7), 10, IF(OR(AND(H77&gt;=7,I77&gt;=5),AND(H77&gt;=5,I77&gt;=7)),6,0)),
IF(Parameters!$D$27, IF(AND(H77&gt;=10,I77&gt;=10), 10, IF(OR(AND(H77&gt;=10,I77&gt;=5),AND(H77&gt;=5,I77&gt;=10)),6,0)),"no method")))))))</f>
        <v>0</v>
      </c>
      <c r="H77" s="80" cm="1">
        <f t="array" ref="H77">IF(
    SUM(IF(
            ISNUMBER(
                IF(
                    $M$4:$AE$4,
                    (M77:AE77),
                    "")),
            1,
            0))
        =0,
    NA(),
    IF(
        Parameters!$D$15=1,
        IF(
            SUM(--(ISNUMBER(IF($M$4:$AE$4=1,(M77:AE77),""))))&gt;0,
            MAX(IF(
                ISNUMBER(M77:AE77),
                IF(
                    M$4:AE$4=1,
                    M77:AE77,
                    ""),
                "")),
            MAX(IF(
                ISNUMBER(M77:AE77),
                IF(
                    M$4:AE$4=2,
                    M77:AE77,
                    ""),
                ""))
        ),
        IF(
            Parameters!$D$16=1,
            IFERROR(
                AVERAGE(IF(
                    ISNUMBER(M77:AE77),
                    IF(
                        M$4:AE$4=1,
                        M77:AE77,
                        ""),
                    "")),
                AVERAGE(IF(
                    ISNUMBER(M77:AE77),
                    IF(
                        M$4:AE$4=2,
                        M77:AE77,
                        ""),
                    ""))
            ),
            IF(
                Parameters!$D$17=1,
                IFERROR(
                    IF(
                        OR(
                            IF(
                                ISNUMBER(M77:AE77),
                                IF(
                                    M$4:AE$4=1,
                                    M77:AE77,
                                    ""),
                                "")
                            =0),
                        0,
                        GEOMEAN(IF(
                            ISNUMBER(M77:AE77),
                            IF(
                                M$4:AE$4=1,
                                M77:AE77,
                                ""),
                            ""))
                    ),
                    IF(
                        OR(IF(
                            ISNUMBER(M77:AE77),
                            IF(
                                M$4:AE$4=2,
                                M77:AE77,
                                ""),
                            "")
                            =0),
                        0,
                        GEOMEAN(IF(
                            ISNUMBER(M77:AE77),
                            IF(
                                M$4:AE$4=2,
                                M77:AE77,
                                ""),
                            "")))
                )
            )
        )
    )
)</f>
        <v>1.8997912317327701</v>
      </c>
      <c r="I77" s="191" cm="1">
        <f t="array" ref="I77">IF(
    SUM(IF(
            ISNUMBER(
                IF(
                    $M$5:$AE$5,
                    (M77:AE77),
                    "")),
            1,
            0))
        =0,
    NA(),
    IF(
        Parameters!$D$15=1,
        IF(
            SUM(--(ISNUMBER(IF($M$5:$AE$5=1,(M77:AE77),""))))&gt;0,
            MAX(IF(
                ISNUMBER(M77:AE77),
                IF(
                    M$5:AE$5=1,
                    M77:AE77,
                    ""),
                "")),
            MAX(IF(
                ISNUMBER(M77:AE77),
                IF(
                    M$5:AE$5=2,
                    M77:AE77,
                    ""),
                ""))
        ),
        IF(
            Parameters!$D$16=1,
            IFERROR(
                AVERAGE(IF(
                    ISNUMBER(M77:AE77),
                    IF(
                        M$5:AE$5=1,
                        M77:AE77,
                        ""),
                    "")),
                AVERAGE(IF(
                    ISNUMBER(M77:AE77),
                    IF(
                        M$5:AE$5=2,
                        M77:AE77,
                        ""),
                    ""))
            ),
            IF(
                Parameters!$D$17=1,
                IFERROR(
                    IF(
                        OR(
                            IF(
                                ISNUMBER(M77:AE77),
                                IF(
                                    M$5:AE$5=1,
                                    M77:AE77,
                                    ""),
                                "")
                            =0),
                        0,
                        GEOMEAN(IF(
                            ISNUMBER(M77:AE77),
                            IF(
                                M$5:AE$5=1,
                                M77:AE77,
                                ""),
                            ""))
                    ),
                    IF(
                        OR(IF(
                            ISNUMBER(M77:AE77),
                            IF(
                                M$5:AE$5=2,
                                M77:AE77,
                                ""),
                            "")
                            =0),
                        0,
                        GEOMEAN(IF(
                            ISNUMBER(M77:AE77),
                            IF(
                                M$5:AE$5=2,
                                M77:AE77,
                                ""),
                            "")))
                )
            )
        )
    )
)</f>
        <v>0</v>
      </c>
      <c r="J77" s="242">
        <v>45765</v>
      </c>
      <c r="K77" s="242">
        <v>44743</v>
      </c>
      <c r="L77" s="91" t="s">
        <v>123</v>
      </c>
      <c r="M77" s="192">
        <v>0</v>
      </c>
      <c r="N77" s="192">
        <v>1.8997912317327701</v>
      </c>
      <c r="O77" s="192">
        <v>0</v>
      </c>
      <c r="P77" s="192" t="s">
        <v>409</v>
      </c>
      <c r="Q77" s="192">
        <v>0</v>
      </c>
      <c r="R77" s="192" t="s">
        <v>409</v>
      </c>
      <c r="S77" s="192">
        <v>0</v>
      </c>
      <c r="T77" s="192" t="s">
        <v>409</v>
      </c>
      <c r="U77" s="192" t="s">
        <v>409</v>
      </c>
      <c r="V77" s="192">
        <v>69.3</v>
      </c>
      <c r="W77" s="192" t="s">
        <v>409</v>
      </c>
      <c r="X77" s="192" t="s">
        <v>409</v>
      </c>
      <c r="Y77" s="192" t="s">
        <v>409</v>
      </c>
      <c r="Z77" s="192">
        <v>-0.14285714285714299</v>
      </c>
      <c r="AA77" s="192" t="s">
        <v>409</v>
      </c>
      <c r="AB77" s="34"/>
      <c r="AC77" s="34"/>
      <c r="AD77" s="192"/>
      <c r="AE77" s="192"/>
      <c r="AF77" s="192"/>
      <c r="AG77" s="192"/>
      <c r="AH77" s="192"/>
      <c r="AI77" s="192"/>
    </row>
    <row r="78" spans="1:35" x14ac:dyDescent="0.2">
      <c r="A78" s="84">
        <v>71</v>
      </c>
      <c r="B78" s="84" t="str">
        <f ca="1"/>
        <v>Ghana</v>
      </c>
      <c r="C78" s="84" t="str">
        <f ca="1"/>
        <v>GHA</v>
      </c>
      <c r="D78" s="219" t="str">
        <f ca="1"/>
        <v>SSF           Sub-Saharan Africa</v>
      </c>
      <c r="E78" s="219" t="str">
        <f ca="1"/>
        <v>IDA</v>
      </c>
      <c r="F78" s="190" t="str">
        <f t="shared" ca="1" si="13"/>
        <v/>
      </c>
      <c r="G78" s="80">
        <f>IF(Parameters!$D$21 = 1, MAX(H78, I78),
IF(Parameters!$D$22 = 1, AVERAGE(H78,I78),
IF(Parameters!$D$23 = 1, IF(ISERROR(H78), I78, IFERROR(GEOMEAN(H78, I78), 0)),
IF(Parameters!$D$24, IF(AND(H78=10,I78=10),10,0),
IF(Parameters!$D$25, IF(AND(H78&gt;=7,I78&gt;=7),10,0),
IF(Parameters!$D$26, IF(AND(H78&gt;=7,I78&gt;=7), 10, IF(OR(AND(H78&gt;=7,I78&gt;=5),AND(H78&gt;=5,I78&gt;=7)),6,0)),
IF(Parameters!$D$27, IF(AND(H78&gt;=10,I78&gt;=10), 10, IF(OR(AND(H78&gt;=10,I78&gt;=5),AND(H78&gt;=5,I78&gt;=10)),6,0)),"no method")))))))</f>
        <v>0</v>
      </c>
      <c r="H78" s="80" cm="1">
        <f t="array" ref="H78">IF(
    SUM(IF(
            ISNUMBER(
                IF(
                    $M$4:$AE$4,
                    (M78:AE78),
                    "")),
            1,
            0))
        =0,
    NA(),
    IF(
        Parameters!$D$15=1,
        IF(
            SUM(--(ISNUMBER(IF($M$4:$AE$4=1,(M78:AE78),""))))&gt;0,
            MAX(IF(
                ISNUMBER(M78:AE78),
                IF(
                    M$4:AE$4=1,
                    M78:AE78,
                    ""),
                "")),
            MAX(IF(
                ISNUMBER(M78:AE78),
                IF(
                    M$4:AE$4=2,
                    M78:AE78,
                    ""),
                ""))
        ),
        IF(
            Parameters!$D$16=1,
            IFERROR(
                AVERAGE(IF(
                    ISNUMBER(M78:AE78),
                    IF(
                        M$4:AE$4=1,
                        M78:AE78,
                        ""),
                    "")),
                AVERAGE(IF(
                    ISNUMBER(M78:AE78),
                    IF(
                        M$4:AE$4=2,
                        M78:AE78,
                        ""),
                    ""))
            ),
            IF(
                Parameters!$D$17=1,
                IFERROR(
                    IF(
                        OR(
                            IF(
                                ISNUMBER(M78:AE78),
                                IF(
                                    M$4:AE$4=1,
                                    M78:AE78,
                                    ""),
                                "")
                            =0),
                        0,
                        GEOMEAN(IF(
                            ISNUMBER(M78:AE78),
                            IF(
                                M$4:AE$4=1,
                                M78:AE78,
                                ""),
                            ""))
                    ),
                    IF(
                        OR(IF(
                            ISNUMBER(M78:AE78),
                            IF(
                                M$4:AE$4=2,
                                M78:AE78,
                                ""),
                            "")
                            =0),
                        0,
                        GEOMEAN(IF(
                            ISNUMBER(M78:AE78),
                            IF(
                                M$4:AE$4=2,
                                M78:AE78,
                                ""),
                            "")))
                )
            )
        )
    )
)</f>
        <v>0.125260960334028</v>
      </c>
      <c r="I78" s="191" cm="1">
        <f t="array" ref="I78">IF(
    SUM(IF(
            ISNUMBER(
                IF(
                    $M$5:$AE$5,
                    (M78:AE78),
                    "")),
            1,
            0))
        =0,
    NA(),
    IF(
        Parameters!$D$15=1,
        IF(
            SUM(--(ISNUMBER(IF($M$5:$AE$5=1,(M78:AE78),""))))&gt;0,
            MAX(IF(
                ISNUMBER(M78:AE78),
                IF(
                    M$5:AE$5=1,
                    M78:AE78,
                    ""),
                "")),
            MAX(IF(
                ISNUMBER(M78:AE78),
                IF(
                    M$5:AE$5=2,
                    M78:AE78,
                    ""),
                ""))
        ),
        IF(
            Parameters!$D$16=1,
            IFERROR(
                AVERAGE(IF(
                    ISNUMBER(M78:AE78),
                    IF(
                        M$5:AE$5=1,
                        M78:AE78,
                        ""),
                    "")),
                AVERAGE(IF(
                    ISNUMBER(M78:AE78),
                    IF(
                        M$5:AE$5=2,
                        M78:AE78,
                        ""),
                    ""))
            ),
            IF(
                Parameters!$D$17=1,
                IFERROR(
                    IF(
                        OR(
                            IF(
                                ISNUMBER(M78:AE78),
                                IF(
                                    M$5:AE$5=1,
                                    M78:AE78,
                                    ""),
                                "")
                            =0),
                        0,
                        GEOMEAN(IF(
                            ISNUMBER(M78:AE78),
                            IF(
                                M$5:AE$5=1,
                                M78:AE78,
                                ""),
                            ""))
                    ),
                    IF(
                        OR(IF(
                            ISNUMBER(M78:AE78),
                            IF(
                                M$5:AE$5=2,
                                M78:AE78,
                                ""),
                            "")
                            =0),
                        0,
                        GEOMEAN(IF(
                            ISNUMBER(M78:AE78),
                            IF(
                                M$5:AE$5=2,
                                M78:AE78,
                                ""),
                            "")))
                )
            )
        )
    )
)</f>
        <v>0</v>
      </c>
      <c r="J78" s="242">
        <v>45765</v>
      </c>
      <c r="K78" s="242">
        <v>46281</v>
      </c>
      <c r="L78" s="91" t="s">
        <v>125</v>
      </c>
      <c r="M78" s="192">
        <v>0</v>
      </c>
      <c r="N78" s="192">
        <v>0.125260960334028</v>
      </c>
      <c r="O78" s="192">
        <v>0</v>
      </c>
      <c r="P78" s="192">
        <v>0</v>
      </c>
      <c r="Q78" s="192">
        <v>0</v>
      </c>
      <c r="R78" s="192" t="s">
        <v>409</v>
      </c>
      <c r="S78" s="192">
        <v>0</v>
      </c>
      <c r="T78" s="192">
        <v>0</v>
      </c>
      <c r="U78" s="192" t="s">
        <v>409</v>
      </c>
      <c r="V78" s="192">
        <v>60.8</v>
      </c>
      <c r="W78" s="192" t="s">
        <v>409</v>
      </c>
      <c r="X78" s="192">
        <v>-1.6500623339445299</v>
      </c>
      <c r="Y78" s="192" t="s">
        <v>409</v>
      </c>
      <c r="Z78" s="192">
        <v>0</v>
      </c>
      <c r="AA78" s="192">
        <v>-35.877862595419799</v>
      </c>
      <c r="AB78" s="34"/>
      <c r="AC78" s="34"/>
      <c r="AD78" s="192"/>
      <c r="AE78" s="192"/>
      <c r="AF78" s="192"/>
      <c r="AG78" s="192"/>
      <c r="AH78" s="192"/>
      <c r="AI78" s="192"/>
    </row>
    <row r="79" spans="1:35" x14ac:dyDescent="0.2">
      <c r="A79" s="84">
        <v>72</v>
      </c>
      <c r="B79" s="84" t="str">
        <f ca="1"/>
        <v>Gibraltar</v>
      </c>
      <c r="C79" s="84" t="str">
        <f ca="1"/>
        <v>GIB</v>
      </c>
      <c r="D79" s="219" t="str">
        <f ca="1"/>
        <v>ECS           Europe &amp; Central Asia</v>
      </c>
      <c r="E79" s="219" t="str">
        <f ca="1"/>
        <v>NA</v>
      </c>
      <c r="F79" s="190" t="str">
        <f t="shared" ca="1" si="13"/>
        <v/>
      </c>
      <c r="G79" s="80">
        <f>IF(Parameters!$D$21 = 1, MAX(H79, I79),
IF(Parameters!$D$22 = 1, AVERAGE(H79,I79),
IF(Parameters!$D$23 = 1, IF(ISERROR(H79), I79, IFERROR(GEOMEAN(H79, I79), 0)),
IF(Parameters!$D$24, IF(AND(H79=10,I79=10),10,0),
IF(Parameters!$D$25, IF(AND(H79&gt;=7,I79&gt;=7),10,0),
IF(Parameters!$D$26, IF(AND(H79&gt;=7,I79&gt;=7), 10, IF(OR(AND(H79&gt;=7,I79&gt;=5),AND(H79&gt;=5,I79&gt;=7)),6,0)),
IF(Parameters!$D$27, IF(AND(H79&gt;=10,I79&gt;=10), 10, IF(OR(AND(H79&gt;=10,I79&gt;=5),AND(H79&gt;=5,I79&gt;=10)),6,0)),"no method")))))))</f>
        <v>0</v>
      </c>
      <c r="H79" s="80" cm="1">
        <f t="array" ref="H79">IF(
    SUM(IF(
            ISNUMBER(
                IF(
                    $M$4:$AE$4,
                    (M79:AE79),
                    "")),
            1,
            0))
        =0,
    NA(),
    IF(
        Parameters!$D$15=1,
        IF(
            SUM(--(ISNUMBER(IF($M$4:$AE$4=1,(M79:AE79),""))))&gt;0,
            MAX(IF(
                ISNUMBER(M79:AE79),
                IF(
                    M$4:AE$4=1,
                    M79:AE79,
                    ""),
                "")),
            MAX(IF(
                ISNUMBER(M79:AE79),
                IF(
                    M$4:AE$4=2,
                    M79:AE79,
                    ""),
                ""))
        ),
        IF(
            Parameters!$D$16=1,
            IFERROR(
                AVERAGE(IF(
                    ISNUMBER(M79:AE79),
                    IF(
                        M$4:AE$4=1,
                        M79:AE79,
                        ""),
                    "")),
                AVERAGE(IF(
                    ISNUMBER(M79:AE79),
                    IF(
                        M$4:AE$4=2,
                        M79:AE79,
                        ""),
                    ""))
            ),
            IF(
                Parameters!$D$17=1,
                IFERROR(
                    IF(
                        OR(
                            IF(
                                ISNUMBER(M79:AE79),
                                IF(
                                    M$4:AE$4=1,
                                    M79:AE79,
                                    ""),
                                "")
                            =0),
                        0,
                        GEOMEAN(IF(
                            ISNUMBER(M79:AE79),
                            IF(
                                M$4:AE$4=1,
                                M79:AE79,
                                ""),
                            ""))
                    ),
                    IF(
                        OR(IF(
                            ISNUMBER(M79:AE79),
                            IF(
                                M$4:AE$4=2,
                                M79:AE79,
                                ""),
                            "")
                            =0),
                        0,
                        GEOMEAN(IF(
                            ISNUMBER(M79:AE79),
                            IF(
                                M$4:AE$4=2,
                                M79:AE79,
                                ""),
                            "")))
                )
            )
        )
    )
)</f>
        <v>0</v>
      </c>
      <c r="I79" s="191" cm="1">
        <f t="array" ref="I79">IF(
    SUM(IF(
            ISNUMBER(
                IF(
                    $M$5:$AE$5,
                    (M79:AE79),
                    "")),
            1,
            0))
        =0,
    NA(),
    IF(
        Parameters!$D$15=1,
        IF(
            SUM(--(ISNUMBER(IF($M$5:$AE$5=1,(M79:AE79),""))))&gt;0,
            MAX(IF(
                ISNUMBER(M79:AE79),
                IF(
                    M$5:AE$5=1,
                    M79:AE79,
                    ""),
                "")),
            MAX(IF(
                ISNUMBER(M79:AE79),
                IF(
                    M$5:AE$5=2,
                    M79:AE79,
                    ""),
                ""))
        ),
        IF(
            Parameters!$D$16=1,
            IFERROR(
                AVERAGE(IF(
                    ISNUMBER(M79:AE79),
                    IF(
                        M$5:AE$5=1,
                        M79:AE79,
                        ""),
                    "")),
                AVERAGE(IF(
                    ISNUMBER(M79:AE79),
                    IF(
                        M$5:AE$5=2,
                        M79:AE79,
                        ""),
                    ""))
            ),
            IF(
                Parameters!$D$17=1,
                IFERROR(
                    IF(
                        OR(
                            IF(
                                ISNUMBER(M79:AE79),
                                IF(
                                    M$5:AE$5=1,
                                    M79:AE79,
                                    ""),
                                "")
                            =0),
                        0,
                        GEOMEAN(IF(
                            ISNUMBER(M79:AE79),
                            IF(
                                M$5:AE$5=1,
                                M79:AE79,
                                ""),
                            ""))
                    ),
                    IF(
                        OR(IF(
                            ISNUMBER(M79:AE79),
                            IF(
                                M$5:AE$5=2,
                                M79:AE79,
                                ""),
                            "")
                            =0),
                        0,
                        GEOMEAN(IF(
                            ISNUMBER(M79:AE79),
                            IF(
                                M$5:AE$5=2,
                                M79:AE79,
                                ""),
                            "")))
                )
            )
        )
    )
)</f>
        <v>0</v>
      </c>
      <c r="J79" s="242" t="s">
        <v>409</v>
      </c>
      <c r="K79" s="242" t="s">
        <v>409</v>
      </c>
      <c r="L79" s="91" t="s">
        <v>675</v>
      </c>
      <c r="M79" s="192">
        <v>0</v>
      </c>
      <c r="N79" s="192" t="s">
        <v>409</v>
      </c>
      <c r="O79" s="192">
        <v>0</v>
      </c>
      <c r="P79" s="192" t="s">
        <v>409</v>
      </c>
      <c r="Q79" s="192">
        <v>0</v>
      </c>
      <c r="R79" s="192" t="s">
        <v>409</v>
      </c>
      <c r="S79" s="192" t="s">
        <v>409</v>
      </c>
      <c r="T79" s="192" t="s">
        <v>409</v>
      </c>
      <c r="U79" s="192" t="s">
        <v>409</v>
      </c>
      <c r="V79" s="192" t="s">
        <v>409</v>
      </c>
      <c r="W79" s="192" t="s">
        <v>409</v>
      </c>
      <c r="X79" s="192" t="s">
        <v>409</v>
      </c>
      <c r="Y79" s="192" t="s">
        <v>409</v>
      </c>
      <c r="Z79" s="192" t="s">
        <v>409</v>
      </c>
      <c r="AA79" s="192" t="s">
        <v>409</v>
      </c>
      <c r="AB79" s="34"/>
      <c r="AC79" s="34"/>
      <c r="AD79" s="192"/>
      <c r="AE79" s="192"/>
      <c r="AF79" s="192"/>
      <c r="AG79" s="192"/>
      <c r="AH79" s="192"/>
      <c r="AI79" s="192"/>
    </row>
    <row r="80" spans="1:35" x14ac:dyDescent="0.2">
      <c r="A80" s="84">
        <v>73</v>
      </c>
      <c r="B80" s="84" t="str">
        <f ca="1"/>
        <v>Guinea</v>
      </c>
      <c r="C80" s="84" t="str">
        <f ca="1"/>
        <v>GIN</v>
      </c>
      <c r="D80" s="219" t="str">
        <f ca="1"/>
        <v>SSF           Sub-Saharan Africa</v>
      </c>
      <c r="E80" s="219" t="str">
        <f ca="1"/>
        <v>IDA</v>
      </c>
      <c r="F80" s="190" t="str">
        <f t="shared" ca="1" si="13"/>
        <v/>
      </c>
      <c r="G80" s="80">
        <f>IF(Parameters!$D$21 = 1, MAX(H80, I80),
IF(Parameters!$D$22 = 1, AVERAGE(H80,I80),
IF(Parameters!$D$23 = 1, IF(ISERROR(H80), I80, IFERROR(GEOMEAN(H80, I80), 0)),
IF(Parameters!$D$24, IF(AND(H80=10,I80=10),10,0),
IF(Parameters!$D$25, IF(AND(H80&gt;=7,I80&gt;=7),10,0),
IF(Parameters!$D$26, IF(AND(H80&gt;=7,I80&gt;=7), 10, IF(OR(AND(H80&gt;=7,I80&gt;=5),AND(H80&gt;=5,I80&gt;=7)),6,0)),
IF(Parameters!$D$27, IF(AND(H80&gt;=10,I80&gt;=10), 10, IF(OR(AND(H80&gt;=10,I80&gt;=5),AND(H80&gt;=5,I80&gt;=10)),6,0)),"no method")))))))</f>
        <v>0</v>
      </c>
      <c r="H80" s="80" cm="1">
        <f t="array" ref="H80">IF(
    SUM(IF(
            ISNUMBER(
                IF(
                    $M$4:$AE$4,
                    (M80:AE80),
                    "")),
            1,
            0))
        =0,
    NA(),
    IF(
        Parameters!$D$15=1,
        IF(
            SUM(--(ISNUMBER(IF($M$4:$AE$4=1,(M80:AE80),""))))&gt;0,
            MAX(IF(
                ISNUMBER(M80:AE80),
                IF(
                    M$4:AE$4=1,
                    M80:AE80,
                    ""),
                "")),
            MAX(IF(
                ISNUMBER(M80:AE80),
                IF(
                    M$4:AE$4=2,
                    M80:AE80,
                    ""),
                ""))
        ),
        IF(
            Parameters!$D$16=1,
            IFERROR(
                AVERAGE(IF(
                    ISNUMBER(M80:AE80),
                    IF(
                        M$4:AE$4=1,
                        M80:AE80,
                        ""),
                    "")),
                AVERAGE(IF(
                    ISNUMBER(M80:AE80),
                    IF(
                        M$4:AE$4=2,
                        M80:AE80,
                        ""),
                    ""))
            ),
            IF(
                Parameters!$D$17=1,
                IFERROR(
                    IF(
                        OR(
                            IF(
                                ISNUMBER(M80:AE80),
                                IF(
                                    M$4:AE$4=1,
                                    M80:AE80,
                                    ""),
                                "")
                            =0),
                        0,
                        GEOMEAN(IF(
                            ISNUMBER(M80:AE80),
                            IF(
                                M$4:AE$4=1,
                                M80:AE80,
                                ""),
                            ""))
                    ),
                    IF(
                        OR(IF(
                            ISNUMBER(M80:AE80),
                            IF(
                                M$4:AE$4=2,
                                M80:AE80,
                                ""),
                            "")
                            =0),
                        0,
                        GEOMEAN(IF(
                            ISNUMBER(M80:AE80),
                            IF(
                                M$4:AE$4=2,
                                M80:AE80,
                                ""),
                            "")))
                )
            )
        )
    )
)</f>
        <v>7.55741127348643</v>
      </c>
      <c r="I80" s="191" cm="1">
        <f t="array" ref="I80">IF(
    SUM(IF(
            ISNUMBER(
                IF(
                    $M$5:$AE$5,
                    (M80:AE80),
                    "")),
            1,
            0))
        =0,
    NA(),
    IF(
        Parameters!$D$15=1,
        IF(
            SUM(--(ISNUMBER(IF($M$5:$AE$5=1,(M80:AE80),""))))&gt;0,
            MAX(IF(
                ISNUMBER(M80:AE80),
                IF(
                    M$5:AE$5=1,
                    M80:AE80,
                    ""),
                "")),
            MAX(IF(
                ISNUMBER(M80:AE80),
                IF(
                    M$5:AE$5=2,
                    M80:AE80,
                    ""),
                ""))
        ),
        IF(
            Parameters!$D$16=1,
            IFERROR(
                AVERAGE(IF(
                    ISNUMBER(M80:AE80),
                    IF(
                        M$5:AE$5=1,
                        M80:AE80,
                        ""),
                    "")),
                AVERAGE(IF(
                    ISNUMBER(M80:AE80),
                    IF(
                        M$5:AE$5=2,
                        M80:AE80,
                        ""),
                    ""))
            ),
            IF(
                Parameters!$D$17=1,
                IFERROR(
                    IF(
                        OR(
                            IF(
                                ISNUMBER(M80:AE80),
                                IF(
                                    M$5:AE$5=1,
                                    M80:AE80,
                                    ""),
                                "")
                            =0),
                        0,
                        GEOMEAN(IF(
                            ISNUMBER(M80:AE80),
                            IF(
                                M$5:AE$5=1,
                                M80:AE80,
                                ""),
                            ""))
                    ),
                    IF(
                        OR(IF(
                            ISNUMBER(M80:AE80),
                            IF(
                                M$5:AE$5=2,
                                M80:AE80,
                                ""),
                            "")
                            =0),
                        0,
                        GEOMEAN(IF(
                            ISNUMBER(M80:AE80),
                            IF(
                                M$5:AE$5=2,
                                M80:AE80,
                                ""),
                            "")))
                )
            )
        )
    )
)</f>
        <v>0</v>
      </c>
      <c r="J80" s="242">
        <v>45765</v>
      </c>
      <c r="K80" s="242">
        <v>46281</v>
      </c>
      <c r="L80" s="91" t="s">
        <v>127</v>
      </c>
      <c r="M80" s="192">
        <v>0</v>
      </c>
      <c r="N80" s="192">
        <v>7.55741127348643</v>
      </c>
      <c r="O80" s="192">
        <v>0</v>
      </c>
      <c r="P80" s="192">
        <v>0</v>
      </c>
      <c r="Q80" s="192">
        <v>0</v>
      </c>
      <c r="R80" s="192" t="s">
        <v>409</v>
      </c>
      <c r="S80" s="192">
        <v>0</v>
      </c>
      <c r="T80" s="192">
        <v>0</v>
      </c>
      <c r="U80" s="192" t="s">
        <v>409</v>
      </c>
      <c r="V80" s="192">
        <v>96.4</v>
      </c>
      <c r="W80" s="192" t="s">
        <v>409</v>
      </c>
      <c r="X80" s="192">
        <v>-1.0363184903196201</v>
      </c>
      <c r="Y80" s="192" t="s">
        <v>409</v>
      </c>
      <c r="Z80" s="192">
        <v>0</v>
      </c>
      <c r="AA80" s="192">
        <v>-42.857142857142797</v>
      </c>
      <c r="AB80" s="34"/>
      <c r="AC80" s="34"/>
      <c r="AD80" s="192"/>
      <c r="AE80" s="192"/>
      <c r="AF80" s="192"/>
      <c r="AG80" s="192"/>
      <c r="AH80" s="192"/>
      <c r="AI80" s="192"/>
    </row>
    <row r="81" spans="1:35" x14ac:dyDescent="0.2">
      <c r="A81" s="84">
        <v>74</v>
      </c>
      <c r="B81" s="84" t="str">
        <f ca="1"/>
        <v>Gambia, The</v>
      </c>
      <c r="C81" s="84" t="str">
        <f ca="1"/>
        <v>GMB</v>
      </c>
      <c r="D81" s="219" t="str">
        <f ca="1"/>
        <v>SSF           Sub-Saharan Africa</v>
      </c>
      <c r="E81" s="219" t="str">
        <f ca="1"/>
        <v>IDA</v>
      </c>
      <c r="F81" s="190" t="str">
        <f t="shared" ca="1" si="13"/>
        <v/>
      </c>
      <c r="G81" s="80">
        <f>IF(Parameters!$D$21 = 1, MAX(H81, I81),
IF(Parameters!$D$22 = 1, AVERAGE(H81,I81),
IF(Parameters!$D$23 = 1, IF(ISERROR(H81), I81, IFERROR(GEOMEAN(H81, I81), 0)),
IF(Parameters!$D$24, IF(AND(H81=10,I81=10),10,0),
IF(Parameters!$D$25, IF(AND(H81&gt;=7,I81&gt;=7),10,0),
IF(Parameters!$D$26, IF(AND(H81&gt;=7,I81&gt;=7), 10, IF(OR(AND(H81&gt;=7,I81&gt;=5),AND(H81&gt;=5,I81&gt;=7)),6,0)),
IF(Parameters!$D$27, IF(AND(H81&gt;=10,I81&gt;=10), 10, IF(OR(AND(H81&gt;=10,I81&gt;=5),AND(H81&gt;=5,I81&gt;=10)),6,0)),"no method")))))))</f>
        <v>2.4346514303356277</v>
      </c>
      <c r="H81" s="80" cm="1">
        <f t="array" ref="H81">IF(
    SUM(IF(
            ISNUMBER(
                IF(
                    $M$4:$AE$4,
                    (M81:AE81),
                    "")),
            1,
            0))
        =0,
    NA(),
    IF(
        Parameters!$D$15=1,
        IF(
            SUM(--(ISNUMBER(IF($M$4:$AE$4=1,(M81:AE81),""))))&gt;0,
            MAX(IF(
                ISNUMBER(M81:AE81),
                IF(
                    M$4:AE$4=1,
                    M81:AE81,
                    ""),
                "")),
            MAX(IF(
                ISNUMBER(M81:AE81),
                IF(
                    M$4:AE$4=2,
                    M81:AE81,
                    ""),
                ""))
        ),
        IF(
            Parameters!$D$16=1,
            IFERROR(
                AVERAGE(IF(
                    ISNUMBER(M81:AE81),
                    IF(
                        M$4:AE$4=1,
                        M81:AE81,
                        ""),
                    "")),
                AVERAGE(IF(
                    ISNUMBER(M81:AE81),
                    IF(
                        M$4:AE$4=2,
                        M81:AE81,
                        ""),
                    ""))
            ),
            IF(
                Parameters!$D$17=1,
                IFERROR(
                    IF(
                        OR(
                            IF(
                                ISNUMBER(M81:AE81),
                                IF(
                                    M$4:AE$4=1,
                                    M81:AE81,
                                    ""),
                                "")
                            =0),
                        0,
                        GEOMEAN(IF(
                            ISNUMBER(M81:AE81),
                            IF(
                                M$4:AE$4=1,
                                M81:AE81,
                                ""),
                            ""))
                    ),
                    IF(
                        OR(IF(
                            ISNUMBER(M81:AE81),
                            IF(
                                M$4:AE$4=2,
                                M81:AE81,
                                ""),
                            "")
                            =0),
                        0,
                        GEOMEAN(IF(
                            ISNUMBER(M81:AE81),
                            IF(
                                M$4:AE$4=2,
                                M81:AE81,
                                ""),
                            "")))
                )
            )
        )
    )
)</f>
        <v>3.3194154488517702</v>
      </c>
      <c r="I81" s="191" cm="1">
        <f t="array" ref="I81">IF(
    SUM(IF(
            ISNUMBER(
                IF(
                    $M$5:$AE$5,
                    (M81:AE81),
                    "")),
            1,
            0))
        =0,
    NA(),
    IF(
        Parameters!$D$15=1,
        IF(
            SUM(--(ISNUMBER(IF($M$5:$AE$5=1,(M81:AE81),""))))&gt;0,
            MAX(IF(
                ISNUMBER(M81:AE81),
                IF(
                    M$5:AE$5=1,
                    M81:AE81,
                    ""),
                "")),
            MAX(IF(
                ISNUMBER(M81:AE81),
                IF(
                    M$5:AE$5=2,
                    M81:AE81,
                    ""),
                ""))
        ),
        IF(
            Parameters!$D$16=1,
            IFERROR(
                AVERAGE(IF(
                    ISNUMBER(M81:AE81),
                    IF(
                        M$5:AE$5=1,
                        M81:AE81,
                        ""),
                    "")),
                AVERAGE(IF(
                    ISNUMBER(M81:AE81),
                    IF(
                        M$5:AE$5=2,
                        M81:AE81,
                        ""),
                    ""))
            ),
            IF(
                Parameters!$D$17=1,
                IFERROR(
                    IF(
                        OR(
                            IF(
                                ISNUMBER(M81:AE81),
                                IF(
                                    M$5:AE$5=1,
                                    M81:AE81,
                                    ""),
                                "")
                            =0),
                        0,
                        GEOMEAN(IF(
                            ISNUMBER(M81:AE81),
                            IF(
                                M$5:AE$5=1,
                                M81:AE81,
                                ""),
                            ""))
                    ),
                    IF(
                        OR(IF(
                            ISNUMBER(M81:AE81),
                            IF(
                                M$5:AE$5=2,
                                M81:AE81,
                                ""),
                            "")
                            =0),
                        0,
                        GEOMEAN(IF(
                            ISNUMBER(M81:AE81),
                            IF(
                                M$5:AE$5=2,
                                M81:AE81,
                                ""),
                            "")))
                )
            )
        )
    )
)</f>
        <v>1.78571428571429</v>
      </c>
      <c r="J81" s="242">
        <v>45103</v>
      </c>
      <c r="K81" s="242">
        <v>45273</v>
      </c>
      <c r="L81" s="91" t="s">
        <v>128</v>
      </c>
      <c r="M81" s="192">
        <v>0</v>
      </c>
      <c r="N81" s="192">
        <v>3.3194154488517702</v>
      </c>
      <c r="O81" s="192">
        <v>0</v>
      </c>
      <c r="P81" s="192" t="s">
        <v>409</v>
      </c>
      <c r="Q81" s="192">
        <v>0</v>
      </c>
      <c r="R81" s="192" t="s">
        <v>409</v>
      </c>
      <c r="S81" s="192">
        <v>1.78571428571429</v>
      </c>
      <c r="T81" s="192" t="s">
        <v>409</v>
      </c>
      <c r="U81" s="192" t="s">
        <v>409</v>
      </c>
      <c r="V81" s="192">
        <v>76.099999999999994</v>
      </c>
      <c r="W81" s="192" t="s">
        <v>409</v>
      </c>
      <c r="X81" s="192" t="s">
        <v>409</v>
      </c>
      <c r="Y81" s="192" t="s">
        <v>409</v>
      </c>
      <c r="Z81" s="192">
        <v>3.5714285714285803E-2</v>
      </c>
      <c r="AA81" s="192" t="s">
        <v>409</v>
      </c>
      <c r="AB81" s="34"/>
      <c r="AC81" s="34"/>
      <c r="AD81" s="192"/>
      <c r="AE81" s="192"/>
      <c r="AF81" s="192"/>
      <c r="AG81" s="192"/>
      <c r="AH81" s="192"/>
      <c r="AI81" s="192"/>
    </row>
    <row r="82" spans="1:35" x14ac:dyDescent="0.2">
      <c r="A82" s="84">
        <v>75</v>
      </c>
      <c r="B82" s="84" t="str">
        <f ca="1"/>
        <v>Guinea-Bissau</v>
      </c>
      <c r="C82" s="84" t="str">
        <f ca="1"/>
        <v>GNB</v>
      </c>
      <c r="D82" s="219" t="str">
        <f ca="1"/>
        <v>SSF           Sub-Saharan Africa</v>
      </c>
      <c r="E82" s="219" t="str">
        <f ca="1"/>
        <v>IDA</v>
      </c>
      <c r="F82" s="190" t="str">
        <f t="shared" ca="1" si="13"/>
        <v/>
      </c>
      <c r="G82" s="80">
        <f>IF(Parameters!$D$21 = 1, MAX(H82, I82),
IF(Parameters!$D$22 = 1, AVERAGE(H82,I82),
IF(Parameters!$D$23 = 1, IF(ISERROR(H82), I82, IFERROR(GEOMEAN(H82, I82), 0)),
IF(Parameters!$D$24, IF(AND(H82=10,I82=10),10,0),
IF(Parameters!$D$25, IF(AND(H82&gt;=7,I82&gt;=7),10,0),
IF(Parameters!$D$26, IF(AND(H82&gt;=7,I82&gt;=7), 10, IF(OR(AND(H82&gt;=7,I82&gt;=5),AND(H82&gt;=5,I82&gt;=7)),6,0)),
IF(Parameters!$D$27, IF(AND(H82&gt;=10,I82&gt;=10), 10, IF(OR(AND(H82&gt;=10,I82&gt;=5),AND(H82&gt;=5,I82&gt;=10)),6,0)),"no method")))))))</f>
        <v>8.3666002653407556</v>
      </c>
      <c r="H82" s="80" cm="1">
        <f t="array" ref="H82">IF(
    SUM(IF(
            ISNUMBER(
                IF(
                    $M$4:$AE$4,
                    (M82:AE82),
                    "")),
            1,
            0))
        =0,
    NA(),
    IF(
        Parameters!$D$15=1,
        IF(
            SUM(--(ISNUMBER(IF($M$4:$AE$4=1,(M82:AE82),""))))&gt;0,
            MAX(IF(
                ISNUMBER(M82:AE82),
                IF(
                    M$4:AE$4=1,
                    M82:AE82,
                    ""),
                "")),
            MAX(IF(
                ISNUMBER(M82:AE82),
                IF(
                    M$4:AE$4=2,
                    M82:AE82,
                    ""),
                ""))
        ),
        IF(
            Parameters!$D$16=1,
            IFERROR(
                AVERAGE(IF(
                    ISNUMBER(M82:AE82),
                    IF(
                        M$4:AE$4=1,
                        M82:AE82,
                        ""),
                    "")),
                AVERAGE(IF(
                    ISNUMBER(M82:AE82),
                    IF(
                        M$4:AE$4=2,
                        M82:AE82,
                        ""),
                    ""))
            ),
            IF(
                Parameters!$D$17=1,
                IFERROR(
                    IF(
                        OR(
                            IF(
                                ISNUMBER(M82:AE82),
                                IF(
                                    M$4:AE$4=1,
                                    M82:AE82,
                                    ""),
                                "")
                            =0),
                        0,
                        GEOMEAN(IF(
                            ISNUMBER(M82:AE82),
                            IF(
                                M$4:AE$4=1,
                                M82:AE82,
                                ""),
                            ""))
                    ),
                    IF(
                        OR(IF(
                            ISNUMBER(M82:AE82),
                            IF(
                                M$4:AE$4=2,
                                M82:AE82,
                                ""),
                            "")
                            =0),
                        0,
                        GEOMEAN(IF(
                            ISNUMBER(M82:AE82),
                            IF(
                                M$4:AE$4=2,
                                M82:AE82,
                                ""),
                            "")))
                )
            )
        )
    )
)</f>
        <v>7</v>
      </c>
      <c r="I82" s="191" cm="1">
        <f t="array" ref="I82">IF(
    SUM(IF(
            ISNUMBER(
                IF(
                    $M$5:$AE$5,
                    (M82:AE82),
                    "")),
            1,
            0))
        =0,
    NA(),
    IF(
        Parameters!$D$15=1,
        IF(
            SUM(--(ISNUMBER(IF($M$5:$AE$5=1,(M82:AE82),""))))&gt;0,
            MAX(IF(
                ISNUMBER(M82:AE82),
                IF(
                    M$5:AE$5=1,
                    M82:AE82,
                    ""),
                "")),
            MAX(IF(
                ISNUMBER(M82:AE82),
                IF(
                    M$5:AE$5=2,
                    M82:AE82,
                    ""),
                ""))
        ),
        IF(
            Parameters!$D$16=1,
            IFERROR(
                AVERAGE(IF(
                    ISNUMBER(M82:AE82),
                    IF(
                        M$5:AE$5=1,
                        M82:AE82,
                        ""),
                    "")),
                AVERAGE(IF(
                    ISNUMBER(M82:AE82),
                    IF(
                        M$5:AE$5=2,
                        M82:AE82,
                        ""),
                    ""))
            ),
            IF(
                Parameters!$D$17=1,
                IFERROR(
                    IF(
                        OR(
                            IF(
                                ISNUMBER(M82:AE82),
                                IF(
                                    M$5:AE$5=1,
                                    M82:AE82,
                                    ""),
                                "")
                            =0),
                        0,
                        GEOMEAN(IF(
                            ISNUMBER(M82:AE82),
                            IF(
                                M$5:AE$5=1,
                                M82:AE82,
                                ""),
                            ""))
                    ),
                    IF(
                        OR(IF(
                            ISNUMBER(M82:AE82),
                            IF(
                                M$5:AE$5=2,
                                M82:AE82,
                                ""),
                            "")
                            =0),
                        0,
                        GEOMEAN(IF(
                            ISNUMBER(M82:AE82),
                            IF(
                                M$5:AE$5=2,
                                M82:AE82,
                                ""),
                            "")))
                )
            )
        )
    )
)</f>
        <v>10</v>
      </c>
      <c r="J82" s="242">
        <v>45995</v>
      </c>
      <c r="K82" s="242">
        <v>44959</v>
      </c>
      <c r="L82" s="91" t="s">
        <v>130</v>
      </c>
      <c r="M82" s="192">
        <v>0</v>
      </c>
      <c r="N82" s="192">
        <v>5.8872651356993702</v>
      </c>
      <c r="O82" s="192">
        <v>7</v>
      </c>
      <c r="P82" s="192" t="s">
        <v>409</v>
      </c>
      <c r="Q82" s="192">
        <v>10</v>
      </c>
      <c r="R82" s="192" t="s">
        <v>409</v>
      </c>
      <c r="S82" s="192" t="s">
        <v>409</v>
      </c>
      <c r="T82" s="192">
        <v>0</v>
      </c>
      <c r="U82" s="192" t="s">
        <v>409</v>
      </c>
      <c r="V82" s="192">
        <v>88.4</v>
      </c>
      <c r="W82" s="192" t="s">
        <v>859</v>
      </c>
      <c r="X82" s="192" t="s">
        <v>409</v>
      </c>
      <c r="Y82" s="192" t="s">
        <v>409</v>
      </c>
      <c r="Z82" s="192" t="s">
        <v>409</v>
      </c>
      <c r="AA82" s="192">
        <v>-100</v>
      </c>
      <c r="AB82" s="34"/>
      <c r="AC82" s="34"/>
      <c r="AD82" s="192"/>
      <c r="AE82" s="192"/>
      <c r="AF82" s="192"/>
      <c r="AG82" s="192"/>
      <c r="AH82" s="192"/>
      <c r="AI82" s="192"/>
    </row>
    <row r="83" spans="1:35" x14ac:dyDescent="0.2">
      <c r="A83" s="84">
        <v>76</v>
      </c>
      <c r="B83" s="84" t="str">
        <f ca="1"/>
        <v>Equatorial Guinea</v>
      </c>
      <c r="C83" s="84" t="str">
        <f ca="1"/>
        <v>GNQ</v>
      </c>
      <c r="D83" s="219" t="str">
        <f ca="1"/>
        <v>SSF           Sub-Saharan Africa</v>
      </c>
      <c r="E83" s="219" t="str">
        <f ca="1"/>
        <v>IBRD</v>
      </c>
      <c r="F83" s="190" t="str">
        <f t="shared" ca="1" si="13"/>
        <v/>
      </c>
      <c r="G83" s="80">
        <f>IF(Parameters!$D$21 = 1, MAX(H83, I83),
IF(Parameters!$D$22 = 1, AVERAGE(H83,I83),
IF(Parameters!$D$23 = 1, IF(ISERROR(H83), I83, IFERROR(GEOMEAN(H83, I83), 0)),
IF(Parameters!$D$24, IF(AND(H83=10,I83=10),10,0),
IF(Parameters!$D$25, IF(AND(H83&gt;=7,I83&gt;=7),10,0),
IF(Parameters!$D$26, IF(AND(H83&gt;=7,I83&gt;=7), 10, IF(OR(AND(H83&gt;=7,I83&gt;=5),AND(H83&gt;=5,I83&gt;=7)),6,0)),
IF(Parameters!$D$27, IF(AND(H83&gt;=10,I83&gt;=10), 10, IF(OR(AND(H83&gt;=10,I83&gt;=5),AND(H83&gt;=5,I83&gt;=10)),6,0)),"no method")))))))</f>
        <v>4.1858837092872783</v>
      </c>
      <c r="H83" s="80" cm="1">
        <f t="array" ref="H83">IF(
    SUM(IF(
            ISNUMBER(
                IF(
                    $M$4:$AE$4,
                    (M83:AE83),
                    "")),
            1,
            0))
        =0,
    NA(),
    IF(
        Parameters!$D$15=1,
        IF(
            SUM(--(ISNUMBER(IF($M$4:$AE$4=1,(M83:AE83),""))))&gt;0,
            MAX(IF(
                ISNUMBER(M83:AE83),
                IF(
                    M$4:AE$4=1,
                    M83:AE83,
                    ""),
                "")),
            MAX(IF(
                ISNUMBER(M83:AE83),
                IF(
                    M$4:AE$4=2,
                    M83:AE83,
                    ""),
                ""))
        ),
        IF(
            Parameters!$D$16=1,
            IFERROR(
                AVERAGE(IF(
                    ISNUMBER(M83:AE83),
                    IF(
                        M$4:AE$4=1,
                        M83:AE83,
                        ""),
                    "")),
                AVERAGE(IF(
                    ISNUMBER(M83:AE83),
                    IF(
                        M$4:AE$4=2,
                        M83:AE83,
                        ""),
                    ""))
            ),
            IF(
                Parameters!$D$17=1,
                IFERROR(
                    IF(
                        OR(
                            IF(
                                ISNUMBER(M83:AE83),
                                IF(
                                    M$4:AE$4=1,
                                    M83:AE83,
                                    ""),
                                "")
                            =0),
                        0,
                        GEOMEAN(IF(
                            ISNUMBER(M83:AE83),
                            IF(
                                M$4:AE$4=1,
                                M83:AE83,
                                ""),
                            ""))
                    ),
                    IF(
                        OR(IF(
                            ISNUMBER(M83:AE83),
                            IF(
                                M$4:AE$4=2,
                                M83:AE83,
                                ""),
                            "")
                            =0),
                        0,
                        GEOMEAN(IF(
                            ISNUMBER(M83:AE83),
                            IF(
                                M$4:AE$4=2,
                                M83:AE83,
                                ""),
                            "")))
                )
            )
        )
    )
)</f>
        <v>4.9060542797494699</v>
      </c>
      <c r="I83" s="191" cm="1">
        <f t="array" ref="I83">IF(
    SUM(IF(
            ISNUMBER(
                IF(
                    $M$5:$AE$5,
                    (M83:AE83),
                    "")),
            1,
            0))
        =0,
    NA(),
    IF(
        Parameters!$D$15=1,
        IF(
            SUM(--(ISNUMBER(IF($M$5:$AE$5=1,(M83:AE83),""))))&gt;0,
            MAX(IF(
                ISNUMBER(M83:AE83),
                IF(
                    M$5:AE$5=1,
                    M83:AE83,
                    ""),
                "")),
            MAX(IF(
                ISNUMBER(M83:AE83),
                IF(
                    M$5:AE$5=2,
                    M83:AE83,
                    ""),
                ""))
        ),
        IF(
            Parameters!$D$16=1,
            IFERROR(
                AVERAGE(IF(
                    ISNUMBER(M83:AE83),
                    IF(
                        M$5:AE$5=1,
                        M83:AE83,
                        ""),
                    "")),
                AVERAGE(IF(
                    ISNUMBER(M83:AE83),
                    IF(
                        M$5:AE$5=2,
                        M83:AE83,
                        ""),
                    ""))
            ),
            IF(
                Parameters!$D$17=1,
                IFERROR(
                    IF(
                        OR(
                            IF(
                                ISNUMBER(M83:AE83),
                                IF(
                                    M$5:AE$5=1,
                                    M83:AE83,
                                    ""),
                                "")
                            =0),
                        0,
                        GEOMEAN(IF(
                            ISNUMBER(M83:AE83),
                            IF(
                                M$5:AE$5=1,
                                M83:AE83,
                                ""),
                            ""))
                    ),
                    IF(
                        OR(IF(
                            ISNUMBER(M83:AE83),
                            IF(
                                M$5:AE$5=2,
                                M83:AE83,
                                ""),
                            "")
                            =0),
                        0,
                        GEOMEAN(IF(
                            ISNUMBER(M83:AE83),
                            IF(
                                M$5:AE$5=2,
                                M83:AE83,
                                ""),
                            "")))
                )
            )
        )
    )
)</f>
        <v>3.5714285714285601</v>
      </c>
      <c r="J83" s="242">
        <v>45765</v>
      </c>
      <c r="K83" s="242">
        <v>46281</v>
      </c>
      <c r="L83" s="91" t="s">
        <v>132</v>
      </c>
      <c r="M83" s="192">
        <v>0</v>
      </c>
      <c r="N83" s="192">
        <v>4.9060542797494699</v>
      </c>
      <c r="O83" s="192">
        <v>0</v>
      </c>
      <c r="P83" s="192" t="s">
        <v>409</v>
      </c>
      <c r="Q83" s="192">
        <v>0</v>
      </c>
      <c r="R83" s="192" t="s">
        <v>409</v>
      </c>
      <c r="S83" s="192">
        <v>3.5714285714285601</v>
      </c>
      <c r="T83" s="192" t="s">
        <v>409</v>
      </c>
      <c r="U83" s="192" t="s">
        <v>409</v>
      </c>
      <c r="V83" s="192">
        <v>83.7</v>
      </c>
      <c r="W83" s="192" t="s">
        <v>409</v>
      </c>
      <c r="X83" s="192" t="s">
        <v>409</v>
      </c>
      <c r="Y83" s="192" t="s">
        <v>409</v>
      </c>
      <c r="Z83" s="192">
        <v>7.1428571428571397E-2</v>
      </c>
      <c r="AA83" s="192" t="s">
        <v>409</v>
      </c>
      <c r="AB83" s="34"/>
      <c r="AC83" s="34"/>
      <c r="AD83" s="192"/>
      <c r="AE83" s="192"/>
      <c r="AF83" s="192"/>
      <c r="AG83" s="192"/>
      <c r="AH83" s="192"/>
      <c r="AI83" s="192"/>
    </row>
    <row r="84" spans="1:35" x14ac:dyDescent="0.2">
      <c r="A84" s="84">
        <v>77</v>
      </c>
      <c r="B84" s="84" t="str">
        <f ca="1"/>
        <v>Greece</v>
      </c>
      <c r="C84" s="84" t="str">
        <f ca="1"/>
        <v>GRC</v>
      </c>
      <c r="D84" s="219" t="str">
        <f ca="1"/>
        <v>ECS           Europe &amp; Central Asia</v>
      </c>
      <c r="E84" s="219" t="str">
        <f ca="1"/>
        <v>NA</v>
      </c>
      <c r="F84" s="190" t="str">
        <f t="shared" ca="1" si="13"/>
        <v/>
      </c>
      <c r="G84" s="80">
        <f>IF(Parameters!$D$21 = 1, MAX(H84, I84),
IF(Parameters!$D$22 = 1, AVERAGE(H84,I84),
IF(Parameters!$D$23 = 1, IF(ISERROR(H84), I84, IFERROR(GEOMEAN(H84, I84), 0)),
IF(Parameters!$D$24, IF(AND(H84=10,I84=10),10,0),
IF(Parameters!$D$25, IF(AND(H84&gt;=7,I84&gt;=7),10,0),
IF(Parameters!$D$26, IF(AND(H84&gt;=7,I84&gt;=7), 10, IF(OR(AND(H84&gt;=7,I84&gt;=5),AND(H84&gt;=5,I84&gt;=7)),6,0)),
IF(Parameters!$D$27, IF(AND(H84&gt;=10,I84&gt;=10), 10, IF(OR(AND(H84&gt;=10,I84&gt;=5),AND(H84&gt;=5,I84&gt;=10)),6,0)),"no method")))))))</f>
        <v>0</v>
      </c>
      <c r="H84" s="80" cm="1">
        <f t="array" ref="H84">IF(
    SUM(IF(
            ISNUMBER(
                IF(
                    $M$4:$AE$4,
                    (M84:AE84),
                    "")),
            1,
            0))
        =0,
    NA(),
    IF(
        Parameters!$D$15=1,
        IF(
            SUM(--(ISNUMBER(IF($M$4:$AE$4=1,(M84:AE84),""))))&gt;0,
            MAX(IF(
                ISNUMBER(M84:AE84),
                IF(
                    M$4:AE$4=1,
                    M84:AE84,
                    ""),
                "")),
            MAX(IF(
                ISNUMBER(M84:AE84),
                IF(
                    M$4:AE$4=2,
                    M84:AE84,
                    ""),
                ""))
        ),
        IF(
            Parameters!$D$16=1,
            IFERROR(
                AVERAGE(IF(
                    ISNUMBER(M84:AE84),
                    IF(
                        M$4:AE$4=1,
                        M84:AE84,
                        ""),
                    "")),
                AVERAGE(IF(
                    ISNUMBER(M84:AE84),
                    IF(
                        M$4:AE$4=2,
                        M84:AE84,
                        ""),
                    ""))
            ),
            IF(
                Parameters!$D$17=1,
                IFERROR(
                    IF(
                        OR(
                            IF(
                                ISNUMBER(M84:AE84),
                                IF(
                                    M$4:AE$4=1,
                                    M84:AE84,
                                    ""),
                                "")
                            =0),
                        0,
                        GEOMEAN(IF(
                            ISNUMBER(M84:AE84),
                            IF(
                                M$4:AE$4=1,
                                M84:AE84,
                                ""),
                            ""))
                    ),
                    IF(
                        OR(IF(
                            ISNUMBER(M84:AE84),
                            IF(
                                M$4:AE$4=2,
                                M84:AE84,
                                ""),
                            "")
                            =0),
                        0,
                        GEOMEAN(IF(
                            ISNUMBER(M84:AE84),
                            IF(
                                M$4:AE$4=2,
                                M84:AE84,
                                ""),
                            "")))
                )
            )
        )
    )
)</f>
        <v>0</v>
      </c>
      <c r="I84" s="191" cm="1">
        <f t="array" ref="I84">IF(
    SUM(IF(
            ISNUMBER(
                IF(
                    $M$5:$AE$5,
                    (M84:AE84),
                    "")),
            1,
            0))
        =0,
    NA(),
    IF(
        Parameters!$D$15=1,
        IF(
            SUM(--(ISNUMBER(IF($M$5:$AE$5=1,(M84:AE84),""))))&gt;0,
            MAX(IF(
                ISNUMBER(M84:AE84),
                IF(
                    M$5:AE$5=1,
                    M84:AE84,
                    ""),
                "")),
            MAX(IF(
                ISNUMBER(M84:AE84),
                IF(
                    M$5:AE$5=2,
                    M84:AE84,
                    ""),
                ""))
        ),
        IF(
            Parameters!$D$16=1,
            IFERROR(
                AVERAGE(IF(
                    ISNUMBER(M84:AE84),
                    IF(
                        M$5:AE$5=1,
                        M84:AE84,
                        ""),
                    "")),
                AVERAGE(IF(
                    ISNUMBER(M84:AE84),
                    IF(
                        M$5:AE$5=2,
                        M84:AE84,
                        ""),
                    ""))
            ),
            IF(
                Parameters!$D$17=1,
                IFERROR(
                    IF(
                        OR(
                            IF(
                                ISNUMBER(M84:AE84),
                                IF(
                                    M$5:AE$5=1,
                                    M84:AE84,
                                    ""),
                                "")
                            =0),
                        0,
                        GEOMEAN(IF(
                            ISNUMBER(M84:AE84),
                            IF(
                                M$5:AE$5=1,
                                M84:AE84,
                                ""),
                            ""))
                    ),
                    IF(
                        OR(IF(
                            ISNUMBER(M84:AE84),
                            IF(
                                M$5:AE$5=2,
                                M84:AE84,
                                ""),
                            "")
                            =0),
                        0,
                        GEOMEAN(IF(
                            ISNUMBER(M84:AE84),
                            IF(
                                M$5:AE$5=2,
                                M84:AE84,
                                ""),
                            "")))
                )
            )
        )
    )
)</f>
        <v>0</v>
      </c>
      <c r="J84" s="242">
        <v>45765</v>
      </c>
      <c r="K84" s="242">
        <v>45903</v>
      </c>
      <c r="L84" s="91" t="s">
        <v>134</v>
      </c>
      <c r="M84" s="192">
        <v>0</v>
      </c>
      <c r="N84" s="192">
        <v>0</v>
      </c>
      <c r="O84" s="192">
        <v>0</v>
      </c>
      <c r="P84" s="192" t="s">
        <v>409</v>
      </c>
      <c r="Q84" s="192">
        <v>0</v>
      </c>
      <c r="R84" s="192" t="s">
        <v>409</v>
      </c>
      <c r="S84" s="192">
        <v>0</v>
      </c>
      <c r="T84" s="192">
        <v>0</v>
      </c>
      <c r="U84" s="192" t="s">
        <v>409</v>
      </c>
      <c r="V84" s="192">
        <v>54.7</v>
      </c>
      <c r="W84" s="192" t="s">
        <v>409</v>
      </c>
      <c r="X84" s="192" t="s">
        <v>409</v>
      </c>
      <c r="Y84" s="192" t="s">
        <v>409</v>
      </c>
      <c r="Z84" s="192">
        <v>0</v>
      </c>
      <c r="AA84" s="192">
        <v>-100</v>
      </c>
      <c r="AB84" s="34"/>
      <c r="AC84" s="34"/>
      <c r="AD84" s="192"/>
      <c r="AE84" s="192"/>
      <c r="AF84" s="192"/>
      <c r="AG84" s="192"/>
      <c r="AH84" s="192"/>
      <c r="AI84" s="192"/>
    </row>
    <row r="85" spans="1:35" x14ac:dyDescent="0.2">
      <c r="A85" s="84">
        <v>78</v>
      </c>
      <c r="B85" s="84" t="str">
        <f ca="1"/>
        <v>Grenada</v>
      </c>
      <c r="C85" s="84" t="str">
        <f ca="1"/>
        <v>GRD</v>
      </c>
      <c r="D85" s="219" t="str">
        <f ca="1"/>
        <v>LCN           Latin America &amp; Caribbean</v>
      </c>
      <c r="E85" s="219" t="str">
        <f ca="1"/>
        <v>Blend</v>
      </c>
      <c r="F85" s="190" t="str">
        <f t="shared" ca="1" si="13"/>
        <v/>
      </c>
      <c r="G85" s="80">
        <f>IF(Parameters!$D$21 = 1, MAX(H85, I85),
IF(Parameters!$D$22 = 1, AVERAGE(H85,I85),
IF(Parameters!$D$23 = 1, IF(ISERROR(H85), I85, IFERROR(GEOMEAN(H85, I85), 0)),
IF(Parameters!$D$24, IF(AND(H85=10,I85=10),10,0),
IF(Parameters!$D$25, IF(AND(H85&gt;=7,I85&gt;=7),10,0),
IF(Parameters!$D$26, IF(AND(H85&gt;=7,I85&gt;=7), 10, IF(OR(AND(H85&gt;=7,I85&gt;=5),AND(H85&gt;=5,I85&gt;=7)),6,0)),
IF(Parameters!$D$27, IF(AND(H85&gt;=10,I85&gt;=10), 10, IF(OR(AND(H85&gt;=10,I85&gt;=5),AND(H85&gt;=5,I85&gt;=10)),6,0)),"no method")))))))</f>
        <v>0</v>
      </c>
      <c r="H85" s="80" cm="1">
        <f t="array" ref="H85">IF(
    SUM(IF(
            ISNUMBER(
                IF(
                    $M$4:$AE$4,
                    (M85:AE85),
                    "")),
            1,
            0))
        =0,
    NA(),
    IF(
        Parameters!$D$15=1,
        IF(
            SUM(--(ISNUMBER(IF($M$4:$AE$4=1,(M85:AE85),""))))&gt;0,
            MAX(IF(
                ISNUMBER(M85:AE85),
                IF(
                    M$4:AE$4=1,
                    M85:AE85,
                    ""),
                "")),
            MAX(IF(
                ISNUMBER(M85:AE85),
                IF(
                    M$4:AE$4=2,
                    M85:AE85,
                    ""),
                ""))
        ),
        IF(
            Parameters!$D$16=1,
            IFERROR(
                AVERAGE(IF(
                    ISNUMBER(M85:AE85),
                    IF(
                        M$4:AE$4=1,
                        M85:AE85,
                        ""),
                    "")),
                AVERAGE(IF(
                    ISNUMBER(M85:AE85),
                    IF(
                        M$4:AE$4=2,
                        M85:AE85,
                        ""),
                    ""))
            ),
            IF(
                Parameters!$D$17=1,
                IFERROR(
                    IF(
                        OR(
                            IF(
                                ISNUMBER(M85:AE85),
                                IF(
                                    M$4:AE$4=1,
                                    M85:AE85,
                                    ""),
                                "")
                            =0),
                        0,
                        GEOMEAN(IF(
                            ISNUMBER(M85:AE85),
                            IF(
                                M$4:AE$4=1,
                                M85:AE85,
                                ""),
                            ""))
                    ),
                    IF(
                        OR(IF(
                            ISNUMBER(M85:AE85),
                            IF(
                                M$4:AE$4=2,
                                M85:AE85,
                                ""),
                            "")
                            =0),
                        0,
                        GEOMEAN(IF(
                            ISNUMBER(M85:AE85),
                            IF(
                                M$4:AE$4=2,
                                M85:AE85,
                                ""),
                            "")))
                )
            )
        )
    )
)</f>
        <v>0</v>
      </c>
      <c r="I85" s="191" cm="1">
        <f t="array" ref="I85">IF(
    SUM(IF(
            ISNUMBER(
                IF(
                    $M$5:$AE$5,
                    (M85:AE85),
                    "")),
            1,
            0))
        =0,
    NA(),
    IF(
        Parameters!$D$15=1,
        IF(
            SUM(--(ISNUMBER(IF($M$5:$AE$5=1,(M85:AE85),""))))&gt;0,
            MAX(IF(
                ISNUMBER(M85:AE85),
                IF(
                    M$5:AE$5=1,
                    M85:AE85,
                    ""),
                "")),
            MAX(IF(
                ISNUMBER(M85:AE85),
                IF(
                    M$5:AE$5=2,
                    M85:AE85,
                    ""),
                ""))
        ),
        IF(
            Parameters!$D$16=1,
            IFERROR(
                AVERAGE(IF(
                    ISNUMBER(M85:AE85),
                    IF(
                        M$5:AE$5=1,
                        M85:AE85,
                        ""),
                    "")),
                AVERAGE(IF(
                    ISNUMBER(M85:AE85),
                    IF(
                        M$5:AE$5=2,
                        M85:AE85,
                        ""),
                    ""))
            ),
            IF(
                Parameters!$D$17=1,
                IFERROR(
                    IF(
                        OR(
                            IF(
                                ISNUMBER(M85:AE85),
                                IF(
                                    M$5:AE$5=1,
                                    M85:AE85,
                                    ""),
                                "")
                            =0),
                        0,
                        GEOMEAN(IF(
                            ISNUMBER(M85:AE85),
                            IF(
                                M$5:AE$5=1,
                                M85:AE85,
                                ""),
                            ""))
                    ),
                    IF(
                        OR(IF(
                            ISNUMBER(M85:AE85),
                            IF(
                                M$5:AE$5=2,
                                M85:AE85,
                                ""),
                            "")
                            =0),
                        0,
                        GEOMEAN(IF(
                            ISNUMBER(M85:AE85),
                            IF(
                                M$5:AE$5=2,
                                M85:AE85,
                                ""),
                            "")))
                )
            )
        )
    )
)</f>
        <v>0</v>
      </c>
      <c r="J85" s="242">
        <v>45765</v>
      </c>
      <c r="K85" s="242">
        <v>44620</v>
      </c>
      <c r="L85" s="91" t="s">
        <v>136</v>
      </c>
      <c r="M85" s="192">
        <v>0</v>
      </c>
      <c r="N85" s="192">
        <v>0</v>
      </c>
      <c r="O85" s="192">
        <v>0</v>
      </c>
      <c r="P85" s="192" t="s">
        <v>409</v>
      </c>
      <c r="Q85" s="192">
        <v>0</v>
      </c>
      <c r="R85" s="192" t="s">
        <v>409</v>
      </c>
      <c r="S85" s="192" t="s">
        <v>409</v>
      </c>
      <c r="T85" s="192" t="s">
        <v>409</v>
      </c>
      <c r="U85" s="192" t="s">
        <v>409</v>
      </c>
      <c r="V85" s="192">
        <v>51.9</v>
      </c>
      <c r="W85" s="192" t="s">
        <v>409</v>
      </c>
      <c r="X85" s="192" t="s">
        <v>409</v>
      </c>
      <c r="Y85" s="192" t="s">
        <v>409</v>
      </c>
      <c r="Z85" s="192" t="s">
        <v>409</v>
      </c>
      <c r="AA85" s="192" t="s">
        <v>409</v>
      </c>
      <c r="AB85" s="34"/>
      <c r="AC85" s="34"/>
      <c r="AD85" s="192"/>
      <c r="AE85" s="192"/>
      <c r="AF85" s="192"/>
      <c r="AG85" s="192"/>
      <c r="AH85" s="192"/>
      <c r="AI85" s="192"/>
    </row>
    <row r="86" spans="1:35" x14ac:dyDescent="0.2">
      <c r="A86" s="84">
        <v>79</v>
      </c>
      <c r="B86" s="84" t="str">
        <f ca="1"/>
        <v>Greenland</v>
      </c>
      <c r="C86" s="84" t="str">
        <f ca="1"/>
        <v>GRL</v>
      </c>
      <c r="D86" s="219" t="str">
        <f ca="1"/>
        <v>ECS           Europe &amp; Central Asia</v>
      </c>
      <c r="E86" s="219" t="str">
        <f ca="1"/>
        <v>NA</v>
      </c>
      <c r="F86" s="190" t="str">
        <f t="shared" ca="1" si="13"/>
        <v/>
      </c>
      <c r="G86" s="80">
        <f>IF(Parameters!$D$21 = 1, MAX(H86, I86),
IF(Parameters!$D$22 = 1, AVERAGE(H86,I86),
IF(Parameters!$D$23 = 1, IF(ISERROR(H86), I86, IFERROR(GEOMEAN(H86, I86), 0)),
IF(Parameters!$D$24, IF(AND(H86=10,I86=10),10,0),
IF(Parameters!$D$25, IF(AND(H86&gt;=7,I86&gt;=7),10,0),
IF(Parameters!$D$26, IF(AND(H86&gt;=7,I86&gt;=7), 10, IF(OR(AND(H86&gt;=7,I86&gt;=5),AND(H86&gt;=5,I86&gt;=7)),6,0)),
IF(Parameters!$D$27, IF(AND(H86&gt;=10,I86&gt;=10), 10, IF(OR(AND(H86&gt;=10,I86&gt;=5),AND(H86&gt;=5,I86&gt;=10)),6,0)),"no method")))))))</f>
        <v>0</v>
      </c>
      <c r="H86" s="80" cm="1">
        <f t="array" ref="H86">IF(
    SUM(IF(
            ISNUMBER(
                IF(
                    $M$4:$AE$4,
                    (M86:AE86),
                    "")),
            1,
            0))
        =0,
    NA(),
    IF(
        Parameters!$D$15=1,
        IF(
            SUM(--(ISNUMBER(IF($M$4:$AE$4=1,(M86:AE86),""))))&gt;0,
            MAX(IF(
                ISNUMBER(M86:AE86),
                IF(
                    M$4:AE$4=1,
                    M86:AE86,
                    ""),
                "")),
            MAX(IF(
                ISNUMBER(M86:AE86),
                IF(
                    M$4:AE$4=2,
                    M86:AE86,
                    ""),
                ""))
        ),
        IF(
            Parameters!$D$16=1,
            IFERROR(
                AVERAGE(IF(
                    ISNUMBER(M86:AE86),
                    IF(
                        M$4:AE$4=1,
                        M86:AE86,
                        ""),
                    "")),
                AVERAGE(IF(
                    ISNUMBER(M86:AE86),
                    IF(
                        M$4:AE$4=2,
                        M86:AE86,
                        ""),
                    ""))
            ),
            IF(
                Parameters!$D$17=1,
                IFERROR(
                    IF(
                        OR(
                            IF(
                                ISNUMBER(M86:AE86),
                                IF(
                                    M$4:AE$4=1,
                                    M86:AE86,
                                    ""),
                                "")
                            =0),
                        0,
                        GEOMEAN(IF(
                            ISNUMBER(M86:AE86),
                            IF(
                                M$4:AE$4=1,
                                M86:AE86,
                                ""),
                            ""))
                    ),
                    IF(
                        OR(IF(
                            ISNUMBER(M86:AE86),
                            IF(
                                M$4:AE$4=2,
                                M86:AE86,
                                ""),
                            "")
                            =0),
                        0,
                        GEOMEAN(IF(
                            ISNUMBER(M86:AE86),
                            IF(
                                M$4:AE$4=2,
                                M86:AE86,
                                ""),
                            "")))
                )
            )
        )
    )
)</f>
        <v>0</v>
      </c>
      <c r="I86" s="191" cm="1">
        <f t="array" ref="I86">IF(
    SUM(IF(
            ISNUMBER(
                IF(
                    $M$5:$AE$5,
                    (M86:AE86),
                    "")),
            1,
            0))
        =0,
    NA(),
    IF(
        Parameters!$D$15=1,
        IF(
            SUM(--(ISNUMBER(IF($M$5:$AE$5=1,(M86:AE86),""))))&gt;0,
            MAX(IF(
                ISNUMBER(M86:AE86),
                IF(
                    M$5:AE$5=1,
                    M86:AE86,
                    ""),
                "")),
            MAX(IF(
                ISNUMBER(M86:AE86),
                IF(
                    M$5:AE$5=2,
                    M86:AE86,
                    ""),
                ""))
        ),
        IF(
            Parameters!$D$16=1,
            IFERROR(
                AVERAGE(IF(
                    ISNUMBER(M86:AE86),
                    IF(
                        M$5:AE$5=1,
                        M86:AE86,
                        ""),
                    "")),
                AVERAGE(IF(
                    ISNUMBER(M86:AE86),
                    IF(
                        M$5:AE$5=2,
                        M86:AE86,
                        ""),
                    ""))
            ),
            IF(
                Parameters!$D$17=1,
                IFERROR(
                    IF(
                        OR(
                            IF(
                                ISNUMBER(M86:AE86),
                                IF(
                                    M$5:AE$5=1,
                                    M86:AE86,
                                    ""),
                                "")
                            =0),
                        0,
                        GEOMEAN(IF(
                            ISNUMBER(M86:AE86),
                            IF(
                                M$5:AE$5=1,
                                M86:AE86,
                                ""),
                            ""))
                    ),
                    IF(
                        OR(IF(
                            ISNUMBER(M86:AE86),
                            IF(
                                M$5:AE$5=2,
                                M86:AE86,
                                ""),
                            "")
                            =0),
                        0,
                        GEOMEAN(IF(
                            ISNUMBER(M86:AE86),
                            IF(
                                M$5:AE$5=2,
                                M86:AE86,
                                ""),
                            "")))
                )
            )
        )
    )
)</f>
        <v>0</v>
      </c>
      <c r="J86" s="242" t="s">
        <v>409</v>
      </c>
      <c r="K86" s="242">
        <v>46281</v>
      </c>
      <c r="L86" s="91" t="s">
        <v>676</v>
      </c>
      <c r="M86" s="192">
        <v>0</v>
      </c>
      <c r="N86" s="192" t="s">
        <v>409</v>
      </c>
      <c r="O86" s="192">
        <v>0</v>
      </c>
      <c r="P86" s="192" t="s">
        <v>409</v>
      </c>
      <c r="Q86" s="192">
        <v>0</v>
      </c>
      <c r="R86" s="192" t="s">
        <v>409</v>
      </c>
      <c r="S86" s="192">
        <v>0</v>
      </c>
      <c r="T86" s="192" t="s">
        <v>409</v>
      </c>
      <c r="U86" s="192" t="s">
        <v>409</v>
      </c>
      <c r="V86" s="192" t="s">
        <v>409</v>
      </c>
      <c r="W86" s="192" t="s">
        <v>409</v>
      </c>
      <c r="X86" s="192" t="s">
        <v>409</v>
      </c>
      <c r="Y86" s="192" t="s">
        <v>409</v>
      </c>
      <c r="Z86" s="192">
        <v>-9.5238095238095205E-2</v>
      </c>
      <c r="AA86" s="192" t="s">
        <v>409</v>
      </c>
      <c r="AB86" s="34"/>
      <c r="AC86" s="34"/>
      <c r="AD86" s="192"/>
      <c r="AE86" s="192"/>
      <c r="AF86" s="192"/>
      <c r="AG86" s="192"/>
      <c r="AH86" s="192"/>
      <c r="AI86" s="192"/>
    </row>
    <row r="87" spans="1:35" x14ac:dyDescent="0.2">
      <c r="A87" s="84">
        <v>80</v>
      </c>
      <c r="B87" s="84" t="str">
        <f ca="1"/>
        <v>Guatemala</v>
      </c>
      <c r="C87" s="84" t="str">
        <f ca="1"/>
        <v>GTM</v>
      </c>
      <c r="D87" s="219" t="str">
        <f ca="1"/>
        <v>LCN           Latin America &amp; Caribbean</v>
      </c>
      <c r="E87" s="219" t="str">
        <f ca="1"/>
        <v>IBRD</v>
      </c>
      <c r="F87" s="190" t="str">
        <f t="shared" ca="1" si="13"/>
        <v/>
      </c>
      <c r="G87" s="80">
        <f>IF(Parameters!$D$21 = 1, MAX(H87, I87),
IF(Parameters!$D$22 = 1, AVERAGE(H87,I87),
IF(Parameters!$D$23 = 1, IF(ISERROR(H87), I87, IFERROR(GEOMEAN(H87, I87), 0)),
IF(Parameters!$D$24, IF(AND(H87=10,I87=10),10,0),
IF(Parameters!$D$25, IF(AND(H87&gt;=7,I87&gt;=7),10,0),
IF(Parameters!$D$26, IF(AND(H87&gt;=7,I87&gt;=7), 10, IF(OR(AND(H87&gt;=7,I87&gt;=5),AND(H87&gt;=5,I87&gt;=7)),6,0)),
IF(Parameters!$D$27, IF(AND(H87&gt;=10,I87&gt;=10), 10, IF(OR(AND(H87&gt;=10,I87&gt;=5),AND(H87&gt;=5,I87&gt;=10)),6,0)),"no method")))))))</f>
        <v>5.5397594967504773</v>
      </c>
      <c r="H87" s="80" cm="1">
        <f t="array" ref="H87">IF(
    SUM(IF(
            ISNUMBER(
                IF(
                    $M$4:$AE$4,
                    (M87:AE87),
                    "")),
            1,
            0))
        =0,
    NA(),
    IF(
        Parameters!$D$15=1,
        IF(
            SUM(--(ISNUMBER(IF($M$4:$AE$4=1,(M87:AE87),""))))&gt;0,
            MAX(IF(
                ISNUMBER(M87:AE87),
                IF(
                    M$4:AE$4=1,
                    M87:AE87,
                    ""),
                "")),
            MAX(IF(
                ISNUMBER(M87:AE87),
                IF(
                    M$4:AE$4=2,
                    M87:AE87,
                    ""),
                ""))
        ),
        IF(
            Parameters!$D$16=1,
            IFERROR(
                AVERAGE(IF(
                    ISNUMBER(M87:AE87),
                    IF(
                        M$4:AE$4=1,
                        M87:AE87,
                        ""),
                    "")),
                AVERAGE(IF(
                    ISNUMBER(M87:AE87),
                    IF(
                        M$4:AE$4=2,
                        M87:AE87,
                        ""),
                    ""))
            ),
            IF(
                Parameters!$D$17=1,
                IFERROR(
                    IF(
                        OR(
                            IF(
                                ISNUMBER(M87:AE87),
                                IF(
                                    M$4:AE$4=1,
                                    M87:AE87,
                                    ""),
                                "")
                            =0),
                        0,
                        GEOMEAN(IF(
                            ISNUMBER(M87:AE87),
                            IF(
                                M$4:AE$4=1,
                                M87:AE87,
                                ""),
                            ""))
                    ),
                    IF(
                        OR(IF(
                            ISNUMBER(M87:AE87),
                            IF(
                                M$4:AE$4=2,
                                M87:AE87,
                                ""),
                            "")
                            =0),
                        0,
                        GEOMEAN(IF(
                            ISNUMBER(M87:AE87),
                            IF(
                                M$4:AE$4=2,
                                M87:AE87,
                                ""),
                            "")))
                )
            )
        )
    )
)</f>
        <v>3.0688935281837102</v>
      </c>
      <c r="I87" s="191" cm="1">
        <f t="array" ref="I87">IF(
    SUM(IF(
            ISNUMBER(
                IF(
                    $M$5:$AE$5,
                    (M87:AE87),
                    "")),
            1,
            0))
        =0,
    NA(),
    IF(
        Parameters!$D$15=1,
        IF(
            SUM(--(ISNUMBER(IF($M$5:$AE$5=1,(M87:AE87),""))))&gt;0,
            MAX(IF(
                ISNUMBER(M87:AE87),
                IF(
                    M$5:AE$5=1,
                    M87:AE87,
                    ""),
                "")),
            MAX(IF(
                ISNUMBER(M87:AE87),
                IF(
                    M$5:AE$5=2,
                    M87:AE87,
                    ""),
                ""))
        ),
        IF(
            Parameters!$D$16=1,
            IFERROR(
                AVERAGE(IF(
                    ISNUMBER(M87:AE87),
                    IF(
                        M$5:AE$5=1,
                        M87:AE87,
                        ""),
                    "")),
                AVERAGE(IF(
                    ISNUMBER(M87:AE87),
                    IF(
                        M$5:AE$5=2,
                        M87:AE87,
                        ""),
                    ""))
            ),
            IF(
                Parameters!$D$17=1,
                IFERROR(
                    IF(
                        OR(
                            IF(
                                ISNUMBER(M87:AE87),
                                IF(
                                    M$5:AE$5=1,
                                    M87:AE87,
                                    ""),
                                "")
                            =0),
                        0,
                        GEOMEAN(IF(
                            ISNUMBER(M87:AE87),
                            IF(
                                M$5:AE$5=1,
                                M87:AE87,
                                ""),
                            ""))
                    ),
                    IF(
                        OR(IF(
                            ISNUMBER(M87:AE87),
                            IF(
                                M$5:AE$5=2,
                                M87:AE87,
                                ""),
                            "")
                            =0),
                        0,
                        GEOMEAN(IF(
                            ISNUMBER(M87:AE87),
                            IF(
                                M$5:AE$5=2,
                                M87:AE87,
                                ""),
                            "")))
                )
            )
        )
    )
)</f>
        <v>10</v>
      </c>
      <c r="J87" s="242">
        <v>45765</v>
      </c>
      <c r="K87" s="242">
        <v>46281</v>
      </c>
      <c r="L87" s="91" t="s">
        <v>138</v>
      </c>
      <c r="M87" s="192">
        <v>0</v>
      </c>
      <c r="N87" s="192">
        <v>3.0688935281837102</v>
      </c>
      <c r="O87" s="192">
        <v>0</v>
      </c>
      <c r="P87" s="192">
        <v>10</v>
      </c>
      <c r="Q87" s="192">
        <v>0</v>
      </c>
      <c r="R87" s="192" t="s">
        <v>409</v>
      </c>
      <c r="S87" s="192">
        <v>0</v>
      </c>
      <c r="T87" s="192">
        <v>10</v>
      </c>
      <c r="U87" s="192" t="s">
        <v>409</v>
      </c>
      <c r="V87" s="192">
        <v>74.900000000000006</v>
      </c>
      <c r="W87" s="192" t="s">
        <v>409</v>
      </c>
      <c r="X87" s="192">
        <v>1.36142344539257</v>
      </c>
      <c r="Y87" s="192" t="s">
        <v>409</v>
      </c>
      <c r="Z87" s="192">
        <v>-7.1428571428571105E-2</v>
      </c>
      <c r="AA87" s="192">
        <v>45.3471196454948</v>
      </c>
      <c r="AB87" s="34"/>
      <c r="AC87" s="34"/>
      <c r="AD87" s="192"/>
      <c r="AE87" s="192"/>
      <c r="AF87" s="192"/>
      <c r="AG87" s="192"/>
      <c r="AH87" s="192"/>
      <c r="AI87" s="192"/>
    </row>
    <row r="88" spans="1:35" x14ac:dyDescent="0.2">
      <c r="A88" s="84">
        <v>81</v>
      </c>
      <c r="B88" s="84" t="str">
        <f ca="1"/>
        <v>Guam</v>
      </c>
      <c r="C88" s="84" t="str">
        <f ca="1"/>
        <v>GUM</v>
      </c>
      <c r="D88" s="219" t="str">
        <f ca="1"/>
        <v>EAS           East Asia &amp; Pacific</v>
      </c>
      <c r="E88" s="219" t="str">
        <f ca="1"/>
        <v>NA</v>
      </c>
      <c r="F88" s="190" t="str">
        <f t="shared" ca="1" si="13"/>
        <v/>
      </c>
      <c r="G88" s="80">
        <f>IF(Parameters!$D$21 = 1, MAX(H88, I88),
IF(Parameters!$D$22 = 1, AVERAGE(H88,I88),
IF(Parameters!$D$23 = 1, IF(ISERROR(H88), I88, IFERROR(GEOMEAN(H88, I88), 0)),
IF(Parameters!$D$24, IF(AND(H88=10,I88=10),10,0),
IF(Parameters!$D$25, IF(AND(H88&gt;=7,I88&gt;=7),10,0),
IF(Parameters!$D$26, IF(AND(H88&gt;=7,I88&gt;=7), 10, IF(OR(AND(H88&gt;=7,I88&gt;=5),AND(H88&gt;=5,I88&gt;=7)),6,0)),
IF(Parameters!$D$27, IF(AND(H88&gt;=10,I88&gt;=10), 10, IF(OR(AND(H88&gt;=10,I88&gt;=5),AND(H88&gt;=5,I88&gt;=10)),6,0)),"no method")))))))</f>
        <v>0</v>
      </c>
      <c r="H88" s="80" cm="1">
        <f t="array" ref="H88">IF(
    SUM(IF(
            ISNUMBER(
                IF(
                    $M$4:$AE$4,
                    (M88:AE88),
                    "")),
            1,
            0))
        =0,
    NA(),
    IF(
        Parameters!$D$15=1,
        IF(
            SUM(--(ISNUMBER(IF($M$4:$AE$4=1,(M88:AE88),""))))&gt;0,
            MAX(IF(
                ISNUMBER(M88:AE88),
                IF(
                    M$4:AE$4=1,
                    M88:AE88,
                    ""),
                "")),
            MAX(IF(
                ISNUMBER(M88:AE88),
                IF(
                    M$4:AE$4=2,
                    M88:AE88,
                    ""),
                ""))
        ),
        IF(
            Parameters!$D$16=1,
            IFERROR(
                AVERAGE(IF(
                    ISNUMBER(M88:AE88),
                    IF(
                        M$4:AE$4=1,
                        M88:AE88,
                        ""),
                    "")),
                AVERAGE(IF(
                    ISNUMBER(M88:AE88),
                    IF(
                        M$4:AE$4=2,
                        M88:AE88,
                        ""),
                    ""))
            ),
            IF(
                Parameters!$D$17=1,
                IFERROR(
                    IF(
                        OR(
                            IF(
                                ISNUMBER(M88:AE88),
                                IF(
                                    M$4:AE$4=1,
                                    M88:AE88,
                                    ""),
                                "")
                            =0),
                        0,
                        GEOMEAN(IF(
                            ISNUMBER(M88:AE88),
                            IF(
                                M$4:AE$4=1,
                                M88:AE88,
                                ""),
                            ""))
                    ),
                    IF(
                        OR(IF(
                            ISNUMBER(M88:AE88),
                            IF(
                                M$4:AE$4=2,
                                M88:AE88,
                                ""),
                            "")
                            =0),
                        0,
                        GEOMEAN(IF(
                            ISNUMBER(M88:AE88),
                            IF(
                                M$4:AE$4=2,
                                M88:AE88,
                                ""),
                            "")))
                )
            )
        )
    )
)</f>
        <v>0</v>
      </c>
      <c r="I88" s="191" cm="1">
        <f t="array" ref="I88">IF(
    SUM(IF(
            ISNUMBER(
                IF(
                    $M$5:$AE$5,
                    (M88:AE88),
                    "")),
            1,
            0))
        =0,
    NA(),
    IF(
        Parameters!$D$15=1,
        IF(
            SUM(--(ISNUMBER(IF($M$5:$AE$5=1,(M88:AE88),""))))&gt;0,
            MAX(IF(
                ISNUMBER(M88:AE88),
                IF(
                    M$5:AE$5=1,
                    M88:AE88,
                    ""),
                "")),
            MAX(IF(
                ISNUMBER(M88:AE88),
                IF(
                    M$5:AE$5=2,
                    M88:AE88,
                    ""),
                ""))
        ),
        IF(
            Parameters!$D$16=1,
            IFERROR(
                AVERAGE(IF(
                    ISNUMBER(M88:AE88),
                    IF(
                        M$5:AE$5=1,
                        M88:AE88,
                        ""),
                    "")),
                AVERAGE(IF(
                    ISNUMBER(M88:AE88),
                    IF(
                        M$5:AE$5=2,
                        M88:AE88,
                        ""),
                    ""))
            ),
            IF(
                Parameters!$D$17=1,
                IFERROR(
                    IF(
                        OR(
                            IF(
                                ISNUMBER(M88:AE88),
                                IF(
                                    M$5:AE$5=1,
                                    M88:AE88,
                                    ""),
                                "")
                            =0),
                        0,
                        GEOMEAN(IF(
                            ISNUMBER(M88:AE88),
                            IF(
                                M$5:AE$5=1,
                                M88:AE88,
                                ""),
                            ""))
                    ),
                    IF(
                        OR(IF(
                            ISNUMBER(M88:AE88),
                            IF(
                                M$5:AE$5=2,
                                M88:AE88,
                                ""),
                            "")
                            =0),
                        0,
                        GEOMEAN(IF(
                            ISNUMBER(M88:AE88),
                            IF(
                                M$5:AE$5=2,
                                M88:AE88,
                                ""),
                            "")))
                )
            )
        )
    )
)</f>
        <v>0</v>
      </c>
      <c r="J88" s="242" t="s">
        <v>409</v>
      </c>
      <c r="K88" s="242" t="s">
        <v>409</v>
      </c>
      <c r="L88" s="91" t="s">
        <v>677</v>
      </c>
      <c r="M88" s="192">
        <v>0</v>
      </c>
      <c r="N88" s="192" t="s">
        <v>409</v>
      </c>
      <c r="O88" s="192">
        <v>0</v>
      </c>
      <c r="P88" s="192" t="s">
        <v>409</v>
      </c>
      <c r="Q88" s="192">
        <v>0</v>
      </c>
      <c r="R88" s="192" t="s">
        <v>409</v>
      </c>
      <c r="S88" s="192" t="s">
        <v>409</v>
      </c>
      <c r="T88" s="192" t="s">
        <v>409</v>
      </c>
      <c r="U88" s="192" t="s">
        <v>409</v>
      </c>
      <c r="V88" s="192" t="s">
        <v>409</v>
      </c>
      <c r="W88" s="192" t="s">
        <v>409</v>
      </c>
      <c r="X88" s="192" t="s">
        <v>409</v>
      </c>
      <c r="Y88" s="192" t="s">
        <v>409</v>
      </c>
      <c r="Z88" s="192" t="s">
        <v>409</v>
      </c>
      <c r="AA88" s="192" t="s">
        <v>409</v>
      </c>
      <c r="AB88" s="34"/>
      <c r="AC88" s="34"/>
      <c r="AD88" s="192"/>
      <c r="AE88" s="192"/>
      <c r="AF88" s="192"/>
      <c r="AG88" s="192"/>
      <c r="AH88" s="192"/>
      <c r="AI88" s="192"/>
    </row>
    <row r="89" spans="1:35" x14ac:dyDescent="0.2">
      <c r="A89" s="84">
        <v>82</v>
      </c>
      <c r="B89" s="84" t="str">
        <f ca="1"/>
        <v>Guyana</v>
      </c>
      <c r="C89" s="84" t="str">
        <f ca="1"/>
        <v>GUY</v>
      </c>
      <c r="D89" s="219" t="str">
        <f ca="1"/>
        <v>LCN           Latin America &amp; Caribbean</v>
      </c>
      <c r="E89" s="219" t="str">
        <f ca="1"/>
        <v>IDA</v>
      </c>
      <c r="F89" s="190" t="str">
        <f t="shared" ca="1" si="13"/>
        <v/>
      </c>
      <c r="G89" s="80">
        <f>IF(Parameters!$D$21 = 1, MAX(H89, I89),
IF(Parameters!$D$22 = 1, AVERAGE(H89,I89),
IF(Parameters!$D$23 = 1, IF(ISERROR(H89), I89, IFERROR(GEOMEAN(H89, I89), 0)),
IF(Parameters!$D$24, IF(AND(H89=10,I89=10),10,0),
IF(Parameters!$D$25, IF(AND(H89&gt;=7,I89&gt;=7),10,0),
IF(Parameters!$D$26, IF(AND(H89&gt;=7,I89&gt;=7), 10, IF(OR(AND(H89&gt;=7,I89&gt;=5),AND(H89&gt;=5,I89&gt;=7)),6,0)),
IF(Parameters!$D$27, IF(AND(H89&gt;=10,I89&gt;=10), 10, IF(OR(AND(H89&gt;=10,I89&gt;=5),AND(H89&gt;=5,I89&gt;=10)),6,0)),"no method")))))))</f>
        <v>0</v>
      </c>
      <c r="H89" s="80" cm="1">
        <f t="array" ref="H89">IF(
    SUM(IF(
            ISNUMBER(
                IF(
                    $M$4:$AE$4,
                    (M89:AE89),
                    "")),
            1,
            0))
        =0,
    NA(),
    IF(
        Parameters!$D$15=1,
        IF(
            SUM(--(ISNUMBER(IF($M$4:$AE$4=1,(M89:AE89),""))))&gt;0,
            MAX(IF(
                ISNUMBER(M89:AE89),
                IF(
                    M$4:AE$4=1,
                    M89:AE89,
                    ""),
                "")),
            MAX(IF(
                ISNUMBER(M89:AE89),
                IF(
                    M$4:AE$4=2,
                    M89:AE89,
                    ""),
                ""))
        ),
        IF(
            Parameters!$D$16=1,
            IFERROR(
                AVERAGE(IF(
                    ISNUMBER(M89:AE89),
                    IF(
                        M$4:AE$4=1,
                        M89:AE89,
                        ""),
                    "")),
                AVERAGE(IF(
                    ISNUMBER(M89:AE89),
                    IF(
                        M$4:AE$4=2,
                        M89:AE89,
                        ""),
                    ""))
            ),
            IF(
                Parameters!$D$17=1,
                IFERROR(
                    IF(
                        OR(
                            IF(
                                ISNUMBER(M89:AE89),
                                IF(
                                    M$4:AE$4=1,
                                    M89:AE89,
                                    ""),
                                "")
                            =0),
                        0,
                        GEOMEAN(IF(
                            ISNUMBER(M89:AE89),
                            IF(
                                M$4:AE$4=1,
                                M89:AE89,
                                ""),
                            ""))
                    ),
                    IF(
                        OR(IF(
                            ISNUMBER(M89:AE89),
                            IF(
                                M$4:AE$4=2,
                                M89:AE89,
                                ""),
                            "")
                            =0),
                        0,
                        GEOMEAN(IF(
                            ISNUMBER(M89:AE89),
                            IF(
                                M$4:AE$4=2,
                                M89:AE89,
                                ""),
                            "")))
                )
            )
        )
    )
)</f>
        <v>0</v>
      </c>
      <c r="I89" s="191" cm="1">
        <f t="array" ref="I89">IF(
    SUM(IF(
            ISNUMBER(
                IF(
                    $M$5:$AE$5,
                    (M89:AE89),
                    "")),
            1,
            0))
        =0,
    NA(),
    IF(
        Parameters!$D$15=1,
        IF(
            SUM(--(ISNUMBER(IF($M$5:$AE$5=1,(M89:AE89),""))))&gt;0,
            MAX(IF(
                ISNUMBER(M89:AE89),
                IF(
                    M$5:AE$5=1,
                    M89:AE89,
                    ""),
                "")),
            MAX(IF(
                ISNUMBER(M89:AE89),
                IF(
                    M$5:AE$5=2,
                    M89:AE89,
                    ""),
                ""))
        ),
        IF(
            Parameters!$D$16=1,
            IFERROR(
                AVERAGE(IF(
                    ISNUMBER(M89:AE89),
                    IF(
                        M$5:AE$5=1,
                        M89:AE89,
                        ""),
                    "")),
                AVERAGE(IF(
                    ISNUMBER(M89:AE89),
                    IF(
                        M$5:AE$5=2,
                        M89:AE89,
                        ""),
                    ""))
            ),
            IF(
                Parameters!$D$17=1,
                IFERROR(
                    IF(
                        OR(
                            IF(
                                ISNUMBER(M89:AE89),
                                IF(
                                    M$5:AE$5=1,
                                    M89:AE89,
                                    ""),
                                "")
                            =0),
                        0,
                        GEOMEAN(IF(
                            ISNUMBER(M89:AE89),
                            IF(
                                M$5:AE$5=1,
                                M89:AE89,
                                ""),
                            ""))
                    ),
                    IF(
                        OR(IF(
                            ISNUMBER(M89:AE89),
                            IF(
                                M$5:AE$5=2,
                                M89:AE89,
                                ""),
                            "")
                            =0),
                        0,
                        GEOMEAN(IF(
                            ISNUMBER(M89:AE89),
                            IF(
                                M$5:AE$5=2,
                                M89:AE89,
                                ""),
                            "")))
                )
            )
        )
    )
)</f>
        <v>5.3571428571428497</v>
      </c>
      <c r="J89" s="242">
        <v>45765</v>
      </c>
      <c r="K89" s="242">
        <v>46281</v>
      </c>
      <c r="L89" s="91" t="s">
        <v>140</v>
      </c>
      <c r="M89" s="192">
        <v>0</v>
      </c>
      <c r="N89" s="192">
        <v>0</v>
      </c>
      <c r="O89" s="192">
        <v>0</v>
      </c>
      <c r="P89" s="192" t="s">
        <v>409</v>
      </c>
      <c r="Q89" s="192">
        <v>0</v>
      </c>
      <c r="R89" s="192" t="s">
        <v>409</v>
      </c>
      <c r="S89" s="192">
        <v>5.3571428571428497</v>
      </c>
      <c r="T89" s="192">
        <v>0</v>
      </c>
      <c r="U89" s="192" t="s">
        <v>409</v>
      </c>
      <c r="V89" s="192">
        <v>59.2</v>
      </c>
      <c r="W89" s="192" t="s">
        <v>409</v>
      </c>
      <c r="X89" s="192" t="s">
        <v>409</v>
      </c>
      <c r="Y89" s="192" t="s">
        <v>409</v>
      </c>
      <c r="Z89" s="192">
        <v>0.107142857142857</v>
      </c>
      <c r="AA89" s="192">
        <v>-100</v>
      </c>
      <c r="AB89" s="34"/>
      <c r="AC89" s="34"/>
      <c r="AD89" s="192"/>
      <c r="AE89" s="192"/>
      <c r="AF89" s="192"/>
      <c r="AG89" s="192"/>
      <c r="AH89" s="192"/>
      <c r="AI89" s="192"/>
    </row>
    <row r="90" spans="1:35" x14ac:dyDescent="0.2">
      <c r="A90" s="84">
        <v>83</v>
      </c>
      <c r="B90" s="84" t="str">
        <f ca="1"/>
        <v>Hong Kong SAR, China</v>
      </c>
      <c r="C90" s="84" t="str">
        <f ca="1"/>
        <v>HKG</v>
      </c>
      <c r="D90" s="219" t="str">
        <f ca="1"/>
        <v>EAS           East Asia &amp; Pacific</v>
      </c>
      <c r="E90" s="219" t="str">
        <f ca="1"/>
        <v>NA</v>
      </c>
      <c r="F90" s="190" t="str">
        <f t="shared" ca="1" si="13"/>
        <v/>
      </c>
      <c r="G90" s="80">
        <f>IF(Parameters!$D$21 = 1, MAX(H90, I90),
IF(Parameters!$D$22 = 1, AVERAGE(H90,I90),
IF(Parameters!$D$23 = 1, IF(ISERROR(H90), I90, IFERROR(GEOMEAN(H90, I90), 0)),
IF(Parameters!$D$24, IF(AND(H90=10,I90=10),10,0),
IF(Parameters!$D$25, IF(AND(H90&gt;=7,I90&gt;=7),10,0),
IF(Parameters!$D$26, IF(AND(H90&gt;=7,I90&gt;=7), 10, IF(OR(AND(H90&gt;=7,I90&gt;=5),AND(H90&gt;=5,I90&gt;=7)),6,0)),
IF(Parameters!$D$27, IF(AND(H90&gt;=10,I90&gt;=10), 10, IF(OR(AND(H90&gt;=10,I90&gt;=5),AND(H90&gt;=5,I90&gt;=10)),6,0)),"no method")))))))</f>
        <v>0</v>
      </c>
      <c r="H90" s="80" cm="1">
        <f t="array" ref="H90">IF(
    SUM(IF(
            ISNUMBER(
                IF(
                    $M$4:$AE$4,
                    (M90:AE90),
                    "")),
            1,
            0))
        =0,
    NA(),
    IF(
        Parameters!$D$15=1,
        IF(
            SUM(--(ISNUMBER(IF($M$4:$AE$4=1,(M90:AE90),""))))&gt;0,
            MAX(IF(
                ISNUMBER(M90:AE90),
                IF(
                    M$4:AE$4=1,
                    M90:AE90,
                    ""),
                "")),
            MAX(IF(
                ISNUMBER(M90:AE90),
                IF(
                    M$4:AE$4=2,
                    M90:AE90,
                    ""),
                ""))
        ),
        IF(
            Parameters!$D$16=1,
            IFERROR(
                AVERAGE(IF(
                    ISNUMBER(M90:AE90),
                    IF(
                        M$4:AE$4=1,
                        M90:AE90,
                        ""),
                    "")),
                AVERAGE(IF(
                    ISNUMBER(M90:AE90),
                    IF(
                        M$4:AE$4=2,
                        M90:AE90,
                        ""),
                    ""))
            ),
            IF(
                Parameters!$D$17=1,
                IFERROR(
                    IF(
                        OR(
                            IF(
                                ISNUMBER(M90:AE90),
                                IF(
                                    M$4:AE$4=1,
                                    M90:AE90,
                                    ""),
                                "")
                            =0),
                        0,
                        GEOMEAN(IF(
                            ISNUMBER(M90:AE90),
                            IF(
                                M$4:AE$4=1,
                                M90:AE90,
                                ""),
                            ""))
                    ),
                    IF(
                        OR(IF(
                            ISNUMBER(M90:AE90),
                            IF(
                                M$4:AE$4=2,
                                M90:AE90,
                                ""),
                            "")
                            =0),
                        0,
                        GEOMEAN(IF(
                            ISNUMBER(M90:AE90),
                            IF(
                                M$4:AE$4=2,
                                M90:AE90,
                                ""),
                            "")))
                )
            )
        )
    )
)</f>
        <v>0</v>
      </c>
      <c r="I90" s="191" cm="1">
        <f t="array" ref="I90">IF(
    SUM(IF(
            ISNUMBER(
                IF(
                    $M$5:$AE$5,
                    (M90:AE90),
                    "")),
            1,
            0))
        =0,
    NA(),
    IF(
        Parameters!$D$15=1,
        IF(
            SUM(--(ISNUMBER(IF($M$5:$AE$5=1,(M90:AE90),""))))&gt;0,
            MAX(IF(
                ISNUMBER(M90:AE90),
                IF(
                    M$5:AE$5=1,
                    M90:AE90,
                    ""),
                "")),
            MAX(IF(
                ISNUMBER(M90:AE90),
                IF(
                    M$5:AE$5=2,
                    M90:AE90,
                    ""),
                ""))
        ),
        IF(
            Parameters!$D$16=1,
            IFERROR(
                AVERAGE(IF(
                    ISNUMBER(M90:AE90),
                    IF(
                        M$5:AE$5=1,
                        M90:AE90,
                        ""),
                    "")),
                AVERAGE(IF(
                    ISNUMBER(M90:AE90),
                    IF(
                        M$5:AE$5=2,
                        M90:AE90,
                        ""),
                    ""))
            ),
            IF(
                Parameters!$D$17=1,
                IFERROR(
                    IF(
                        OR(
                            IF(
                                ISNUMBER(M90:AE90),
                                IF(
                                    M$5:AE$5=1,
                                    M90:AE90,
                                    ""),
                                "")
                            =0),
                        0,
                        GEOMEAN(IF(
                            ISNUMBER(M90:AE90),
                            IF(
                                M$5:AE$5=1,
                                M90:AE90,
                                ""),
                            ""))
                    ),
                    IF(
                        OR(IF(
                            ISNUMBER(M90:AE90),
                            IF(
                                M$5:AE$5=2,
                                M90:AE90,
                                ""),
                            "")
                            =0),
                        0,
                        GEOMEAN(IF(
                            ISNUMBER(M90:AE90),
                            IF(
                                M$5:AE$5=2,
                                M90:AE90,
                                ""),
                            "")))
                )
            )
        )
    )
)</f>
        <v>0</v>
      </c>
      <c r="J90" s="242">
        <v>44887</v>
      </c>
      <c r="K90" s="242">
        <v>45536</v>
      </c>
      <c r="L90" s="91" t="s">
        <v>678</v>
      </c>
      <c r="M90" s="192">
        <v>0</v>
      </c>
      <c r="N90" s="192" t="s">
        <v>409</v>
      </c>
      <c r="O90" s="192">
        <v>0</v>
      </c>
      <c r="P90" s="192" t="s">
        <v>409</v>
      </c>
      <c r="Q90" s="192">
        <v>0</v>
      </c>
      <c r="R90" s="192" t="s">
        <v>409</v>
      </c>
      <c r="S90" s="192">
        <v>0</v>
      </c>
      <c r="T90" s="192" t="s">
        <v>409</v>
      </c>
      <c r="U90" s="192" t="s">
        <v>409</v>
      </c>
      <c r="V90" s="192" t="s">
        <v>409</v>
      </c>
      <c r="W90" s="192" t="s">
        <v>409</v>
      </c>
      <c r="X90" s="192" t="s">
        <v>409</v>
      </c>
      <c r="Y90" s="192" t="s">
        <v>409</v>
      </c>
      <c r="Z90" s="192">
        <v>0</v>
      </c>
      <c r="AA90" s="192" t="s">
        <v>409</v>
      </c>
      <c r="AB90" s="34"/>
      <c r="AC90" s="34"/>
      <c r="AD90" s="192"/>
      <c r="AE90" s="192"/>
      <c r="AF90" s="192"/>
      <c r="AG90" s="192"/>
      <c r="AH90" s="192"/>
      <c r="AI90" s="192"/>
    </row>
    <row r="91" spans="1:35" x14ac:dyDescent="0.2">
      <c r="A91" s="84">
        <v>84</v>
      </c>
      <c r="B91" s="84" t="str">
        <f ca="1"/>
        <v>Honduras</v>
      </c>
      <c r="C91" s="84" t="str">
        <f ca="1"/>
        <v>HND</v>
      </c>
      <c r="D91" s="219" t="str">
        <f ca="1"/>
        <v>LCN           Latin America &amp; Caribbean</v>
      </c>
      <c r="E91" s="219" t="str">
        <f ca="1"/>
        <v>IDA</v>
      </c>
      <c r="F91" s="190" t="str">
        <f t="shared" ca="1" si="13"/>
        <v/>
      </c>
      <c r="G91" s="80">
        <f>IF(Parameters!$D$21 = 1, MAX(H91, I91),
IF(Parameters!$D$22 = 1, AVERAGE(H91,I91),
IF(Parameters!$D$23 = 1, IF(ISERROR(H91), I91, IFERROR(GEOMEAN(H91, I91), 0)),
IF(Parameters!$D$24, IF(AND(H91=10,I91=10),10,0),
IF(Parameters!$D$25, IF(AND(H91&gt;=7,I91&gt;=7),10,0),
IF(Parameters!$D$26, IF(AND(H91&gt;=7,I91&gt;=7), 10, IF(OR(AND(H91&gt;=7,I91&gt;=5),AND(H91&gt;=5,I91&gt;=7)),6,0)),
IF(Parameters!$D$27, IF(AND(H91&gt;=10,I91&gt;=10), 10, IF(OR(AND(H91&gt;=10,I91&gt;=5),AND(H91&gt;=5,I91&gt;=10)),6,0)),"no method")))))))</f>
        <v>6.1130614124990847</v>
      </c>
      <c r="H91" s="80" cm="1">
        <f t="array" ref="H91">IF(
    SUM(IF(
            ISNUMBER(
                IF(
                    $M$4:$AE$4,
                    (M91:AE91),
                    "")),
            1,
            0))
        =0,
    NA(),
    IF(
        Parameters!$D$15=1,
        IF(
            SUM(--(ISNUMBER(IF($M$4:$AE$4=1,(M91:AE91),""))))&gt;0,
            MAX(IF(
                ISNUMBER(M91:AE91),
                IF(
                    M$4:AE$4=1,
                    M91:AE91,
                    ""),
                "")),
            MAX(IF(
                ISNUMBER(M91:AE91),
                IF(
                    M$4:AE$4=2,
                    M91:AE91,
                    ""),
                ""))
        ),
        IF(
            Parameters!$D$16=1,
            IFERROR(
                AVERAGE(IF(
                    ISNUMBER(M91:AE91),
                    IF(
                        M$4:AE$4=1,
                        M91:AE91,
                        ""),
                    "")),
                AVERAGE(IF(
                    ISNUMBER(M91:AE91),
                    IF(
                        M$4:AE$4=2,
                        M91:AE91,
                        ""),
                    ""))
            ),
            IF(
                Parameters!$D$17=1,
                IFERROR(
                    IF(
                        OR(
                            IF(
                                ISNUMBER(M91:AE91),
                                IF(
                                    M$4:AE$4=1,
                                    M91:AE91,
                                    ""),
                                "")
                            =0),
                        0,
                        GEOMEAN(IF(
                            ISNUMBER(M91:AE91),
                            IF(
                                M$4:AE$4=1,
                                M91:AE91,
                                ""),
                            ""))
                    ),
                    IF(
                        OR(IF(
                            ISNUMBER(M91:AE91),
                            IF(
                                M$4:AE$4=2,
                                M91:AE91,
                                ""),
                            "")
                            =0),
                        0,
                        GEOMEAN(IF(
                            ISNUMBER(M91:AE91),
                            IF(
                                M$4:AE$4=2,
                                M91:AE91,
                                ""),
                            "")))
                )
            )
        )
    )
)</f>
        <v>3.7369519832985301</v>
      </c>
      <c r="I91" s="191" cm="1">
        <f t="array" ref="I91">IF(
    SUM(IF(
            ISNUMBER(
                IF(
                    $M$5:$AE$5,
                    (M91:AE91),
                    "")),
            1,
            0))
        =0,
    NA(),
    IF(
        Parameters!$D$15=1,
        IF(
            SUM(--(ISNUMBER(IF($M$5:$AE$5=1,(M91:AE91),""))))&gt;0,
            MAX(IF(
                ISNUMBER(M91:AE91),
                IF(
                    M$5:AE$5=1,
                    M91:AE91,
                    ""),
                "")),
            MAX(IF(
                ISNUMBER(M91:AE91),
                IF(
                    M$5:AE$5=2,
                    M91:AE91,
                    ""),
                ""))
        ),
        IF(
            Parameters!$D$16=1,
            IFERROR(
                AVERAGE(IF(
                    ISNUMBER(M91:AE91),
                    IF(
                        M$5:AE$5=1,
                        M91:AE91,
                        ""),
                    "")),
                AVERAGE(IF(
                    ISNUMBER(M91:AE91),
                    IF(
                        M$5:AE$5=2,
                        M91:AE91,
                        ""),
                    ""))
            ),
            IF(
                Parameters!$D$17=1,
                IFERROR(
                    IF(
                        OR(
                            IF(
                                ISNUMBER(M91:AE91),
                                IF(
                                    M$5:AE$5=1,
                                    M91:AE91,
                                    ""),
                                "")
                            =0),
                        0,
                        GEOMEAN(IF(
                            ISNUMBER(M91:AE91),
                            IF(
                                M$5:AE$5=1,
                                M91:AE91,
                                ""),
                            ""))
                    ),
                    IF(
                        OR(IF(
                            ISNUMBER(M91:AE91),
                            IF(
                                M$5:AE$5=2,
                                M91:AE91,
                                ""),
                            "")
                            =0),
                        0,
                        GEOMEAN(IF(
                            ISNUMBER(M91:AE91),
                            IF(
                                M$5:AE$5=2,
                                M91:AE91,
                                ""),
                            "")))
                )
            )
        )
    )
)</f>
        <v>10</v>
      </c>
      <c r="J91" s="242">
        <v>45765</v>
      </c>
      <c r="K91" s="242">
        <v>46281</v>
      </c>
      <c r="L91" s="91" t="s">
        <v>142</v>
      </c>
      <c r="M91" s="192">
        <v>0</v>
      </c>
      <c r="N91" s="192">
        <v>3.7369519832985301</v>
      </c>
      <c r="O91" s="192">
        <v>0</v>
      </c>
      <c r="P91" s="192">
        <v>8.7242912323356396</v>
      </c>
      <c r="Q91" s="192">
        <v>0</v>
      </c>
      <c r="R91" s="192" t="s">
        <v>409</v>
      </c>
      <c r="S91" s="192">
        <v>1.78571428571427</v>
      </c>
      <c r="T91" s="192">
        <v>10</v>
      </c>
      <c r="U91" s="192" t="s">
        <v>409</v>
      </c>
      <c r="V91" s="192">
        <v>78.099999999999994</v>
      </c>
      <c r="W91" s="192" t="s">
        <v>409</v>
      </c>
      <c r="X91" s="192">
        <v>0.87242912323356403</v>
      </c>
      <c r="Y91" s="192" t="s">
        <v>409</v>
      </c>
      <c r="Z91" s="192">
        <v>3.5714285714285497E-2</v>
      </c>
      <c r="AA91" s="192">
        <v>45.748987854250998</v>
      </c>
      <c r="AB91" s="34"/>
      <c r="AC91" s="34"/>
      <c r="AD91" s="192"/>
      <c r="AE91" s="192"/>
      <c r="AF91" s="192"/>
      <c r="AG91" s="192"/>
      <c r="AH91" s="192"/>
      <c r="AI91" s="192"/>
    </row>
    <row r="92" spans="1:35" x14ac:dyDescent="0.2">
      <c r="A92" s="84">
        <v>85</v>
      </c>
      <c r="B92" s="84" t="str">
        <f ca="1"/>
        <v>Croatia</v>
      </c>
      <c r="C92" s="84" t="str">
        <f ca="1"/>
        <v>HRV</v>
      </c>
      <c r="D92" s="219" t="str">
        <f ca="1"/>
        <v>ECS           Europe &amp; Central Asia</v>
      </c>
      <c r="E92" s="219" t="str">
        <f ca="1"/>
        <v>IBRD</v>
      </c>
      <c r="F92" s="190" t="str">
        <f t="shared" ca="1" si="13"/>
        <v/>
      </c>
      <c r="G92" s="80">
        <f>IF(Parameters!$D$21 = 1, MAX(H92, I92),
IF(Parameters!$D$22 = 1, AVERAGE(H92,I92),
IF(Parameters!$D$23 = 1, IF(ISERROR(H92), I92, IFERROR(GEOMEAN(H92, I92), 0)),
IF(Parameters!$D$24, IF(AND(H92=10,I92=10),10,0),
IF(Parameters!$D$25, IF(AND(H92&gt;=7,I92&gt;=7),10,0),
IF(Parameters!$D$26, IF(AND(H92&gt;=7,I92&gt;=7), 10, IF(OR(AND(H92&gt;=7,I92&gt;=5),AND(H92&gt;=5,I92&gt;=7)),6,0)),
IF(Parameters!$D$27, IF(AND(H92&gt;=10,I92&gt;=10), 10, IF(OR(AND(H92&gt;=10,I92&gt;=5),AND(H92&gt;=5,I92&gt;=10)),6,0)),"no method")))))))</f>
        <v>0</v>
      </c>
      <c r="H92" s="80" cm="1">
        <f t="array" ref="H92">IF(
    SUM(IF(
            ISNUMBER(
                IF(
                    $M$4:$AE$4,
                    (M92:AE92),
                    "")),
            1,
            0))
        =0,
    NA(),
    IF(
        Parameters!$D$15=1,
        IF(
            SUM(--(ISNUMBER(IF($M$4:$AE$4=1,(M92:AE92),""))))&gt;0,
            MAX(IF(
                ISNUMBER(M92:AE92),
                IF(
                    M$4:AE$4=1,
                    M92:AE92,
                    ""),
                "")),
            MAX(IF(
                ISNUMBER(M92:AE92),
                IF(
                    M$4:AE$4=2,
                    M92:AE92,
                    ""),
                ""))
        ),
        IF(
            Parameters!$D$16=1,
            IFERROR(
                AVERAGE(IF(
                    ISNUMBER(M92:AE92),
                    IF(
                        M$4:AE$4=1,
                        M92:AE92,
                        ""),
                    "")),
                AVERAGE(IF(
                    ISNUMBER(M92:AE92),
                    IF(
                        M$4:AE$4=2,
                        M92:AE92,
                        ""),
                    ""))
            ),
            IF(
                Parameters!$D$17=1,
                IFERROR(
                    IF(
                        OR(
                            IF(
                                ISNUMBER(M92:AE92),
                                IF(
                                    M$4:AE$4=1,
                                    M92:AE92,
                                    ""),
                                "")
                            =0),
                        0,
                        GEOMEAN(IF(
                            ISNUMBER(M92:AE92),
                            IF(
                                M$4:AE$4=1,
                                M92:AE92,
                                ""),
                            ""))
                    ),
                    IF(
                        OR(IF(
                            ISNUMBER(M92:AE92),
                            IF(
                                M$4:AE$4=2,
                                M92:AE92,
                                ""),
                            "")
                            =0),
                        0,
                        GEOMEAN(IF(
                            ISNUMBER(M92:AE92),
                            IF(
                                M$4:AE$4=2,
                                M92:AE92,
                                ""),
                            "")))
                )
            )
        )
    )
)</f>
        <v>0</v>
      </c>
      <c r="I92" s="191" cm="1">
        <f t="array" ref="I92">IF(
    SUM(IF(
            ISNUMBER(
                IF(
                    $M$5:$AE$5,
                    (M92:AE92),
                    "")),
            1,
            0))
        =0,
    NA(),
    IF(
        Parameters!$D$15=1,
        IF(
            SUM(--(ISNUMBER(IF($M$5:$AE$5=1,(M92:AE92),""))))&gt;0,
            MAX(IF(
                ISNUMBER(M92:AE92),
                IF(
                    M$5:AE$5=1,
                    M92:AE92,
                    ""),
                "")),
            MAX(IF(
                ISNUMBER(M92:AE92),
                IF(
                    M$5:AE$5=2,
                    M92:AE92,
                    ""),
                ""))
        ),
        IF(
            Parameters!$D$16=1,
            IFERROR(
                AVERAGE(IF(
                    ISNUMBER(M92:AE92),
                    IF(
                        M$5:AE$5=1,
                        M92:AE92,
                        ""),
                    "")),
                AVERAGE(IF(
                    ISNUMBER(M92:AE92),
                    IF(
                        M$5:AE$5=2,
                        M92:AE92,
                        ""),
                    ""))
            ),
            IF(
                Parameters!$D$17=1,
                IFERROR(
                    IF(
                        OR(
                            IF(
                                ISNUMBER(M92:AE92),
                                IF(
                                    M$5:AE$5=1,
                                    M92:AE92,
                                    ""),
                                "")
                            =0),
                        0,
                        GEOMEAN(IF(
                            ISNUMBER(M92:AE92),
                            IF(
                                M$5:AE$5=1,
                                M92:AE92,
                                ""),
                            ""))
                    ),
                    IF(
                        OR(IF(
                            ISNUMBER(M92:AE92),
                            IF(
                                M$5:AE$5=2,
                                M92:AE92,
                                ""),
                            "")
                            =0),
                        0,
                        GEOMEAN(IF(
                            ISNUMBER(M92:AE92),
                            IF(
                                M$5:AE$5=2,
                                M92:AE92,
                                ""),
                            "")))
                )
            )
        )
    )
)</f>
        <v>7</v>
      </c>
      <c r="J92" s="242">
        <v>45765</v>
      </c>
      <c r="K92" s="242">
        <v>46281</v>
      </c>
      <c r="L92" s="91" t="s">
        <v>144</v>
      </c>
      <c r="M92" s="192">
        <v>0</v>
      </c>
      <c r="N92" s="192">
        <v>0</v>
      </c>
      <c r="O92" s="192">
        <v>0</v>
      </c>
      <c r="P92" s="192" t="s">
        <v>409</v>
      </c>
      <c r="Q92" s="192">
        <v>0</v>
      </c>
      <c r="R92" s="192" t="s">
        <v>409</v>
      </c>
      <c r="S92" s="192">
        <v>7</v>
      </c>
      <c r="T92" s="192" t="s">
        <v>409</v>
      </c>
      <c r="U92" s="192" t="s">
        <v>409</v>
      </c>
      <c r="V92" s="192">
        <v>45.9</v>
      </c>
      <c r="W92" s="192" t="s">
        <v>409</v>
      </c>
      <c r="X92" s="192" t="s">
        <v>409</v>
      </c>
      <c r="Y92" s="192" t="s">
        <v>409</v>
      </c>
      <c r="Z92" s="192">
        <v>0.14285714285714299</v>
      </c>
      <c r="AA92" s="192" t="s">
        <v>409</v>
      </c>
      <c r="AB92" s="34"/>
      <c r="AC92" s="34"/>
      <c r="AD92" s="192"/>
      <c r="AE92" s="192"/>
      <c r="AF92" s="192"/>
      <c r="AG92" s="192"/>
      <c r="AH92" s="192"/>
      <c r="AI92" s="192"/>
    </row>
    <row r="93" spans="1:35" x14ac:dyDescent="0.2">
      <c r="A93" s="84">
        <v>86</v>
      </c>
      <c r="B93" s="84" t="str">
        <f ca="1"/>
        <v>Haiti</v>
      </c>
      <c r="C93" s="84" t="str">
        <f ca="1"/>
        <v>HTI</v>
      </c>
      <c r="D93" s="219" t="str">
        <f ca="1"/>
        <v>LCN           Latin America &amp; Caribbean</v>
      </c>
      <c r="E93" s="219" t="str">
        <f ca="1"/>
        <v>IDA</v>
      </c>
      <c r="F93" s="190" t="str">
        <f t="shared" ca="1" si="13"/>
        <v/>
      </c>
      <c r="G93" s="80">
        <f>IF(Parameters!$D$21 = 1, MAX(H93, I93),
IF(Parameters!$D$22 = 1, AVERAGE(H93,I93),
IF(Parameters!$D$23 = 1, IF(ISERROR(H93), I93, IFERROR(GEOMEAN(H93, I93), 0)),
IF(Parameters!$D$24, IF(AND(H93=10,I93=10),10,0),
IF(Parameters!$D$25, IF(AND(H93&gt;=7,I93&gt;=7),10,0),
IF(Parameters!$D$26, IF(AND(H93&gt;=7,I93&gt;=7), 10, IF(OR(AND(H93&gt;=7,I93&gt;=5),AND(H93&gt;=5,I93&gt;=7)),6,0)),
IF(Parameters!$D$27, IF(AND(H93&gt;=10,I93&gt;=10), 10, IF(OR(AND(H93&gt;=10,I93&gt;=5),AND(H93&gt;=5,I93&gt;=10)),6,0)),"no method")))))))</f>
        <v>0</v>
      </c>
      <c r="H93" s="80" cm="1">
        <f t="array" ref="H93">IF(
    SUM(IF(
            ISNUMBER(
                IF(
                    $M$4:$AE$4,
                    (M93:AE93),
                    "")),
            1,
            0))
        =0,
    NA(),
    IF(
        Parameters!$D$15=1,
        IF(
            SUM(--(ISNUMBER(IF($M$4:$AE$4=1,(M93:AE93),""))))&gt;0,
            MAX(IF(
                ISNUMBER(M93:AE93),
                IF(
                    M$4:AE$4=1,
                    M93:AE93,
                    ""),
                "")),
            MAX(IF(
                ISNUMBER(M93:AE93),
                IF(
                    M$4:AE$4=2,
                    M93:AE93,
                    ""),
                ""))
        ),
        IF(
            Parameters!$D$16=1,
            IFERROR(
                AVERAGE(IF(
                    ISNUMBER(M93:AE93),
                    IF(
                        M$4:AE$4=1,
                        M93:AE93,
                        ""),
                    "")),
                AVERAGE(IF(
                    ISNUMBER(M93:AE93),
                    IF(
                        M$4:AE$4=2,
                        M93:AE93,
                        ""),
                    ""))
            ),
            IF(
                Parameters!$D$17=1,
                IFERROR(
                    IF(
                        OR(
                            IF(
                                ISNUMBER(M93:AE93),
                                IF(
                                    M$4:AE$4=1,
                                    M93:AE93,
                                    ""),
                                "")
                            =0),
                        0,
                        GEOMEAN(IF(
                            ISNUMBER(M93:AE93),
                            IF(
                                M$4:AE$4=1,
                                M93:AE93,
                                ""),
                            ""))
                    ),
                    IF(
                        OR(IF(
                            ISNUMBER(M93:AE93),
                            IF(
                                M$4:AE$4=2,
                                M93:AE93,
                                ""),
                            "")
                            =0),
                        0,
                        GEOMEAN(IF(
                            ISNUMBER(M93:AE93),
                            IF(
                                M$4:AE$4=2,
                                M93:AE93,
                                ""),
                            "")))
                )
            )
        )
    )
)</f>
        <v>9.0396659707724396</v>
      </c>
      <c r="I93" s="191" cm="1">
        <f t="array" ref="I93">IF(
    SUM(IF(
            ISNUMBER(
                IF(
                    $M$5:$AE$5,
                    (M93:AE93),
                    "")),
            1,
            0))
        =0,
    NA(),
    IF(
        Parameters!$D$15=1,
        IF(
            SUM(--(ISNUMBER(IF($M$5:$AE$5=1,(M93:AE93),""))))&gt;0,
            MAX(IF(
                ISNUMBER(M93:AE93),
                IF(
                    M$5:AE$5=1,
                    M93:AE93,
                    ""),
                "")),
            MAX(IF(
                ISNUMBER(M93:AE93),
                IF(
                    M$5:AE$5=2,
                    M93:AE93,
                    ""),
                ""))
        ),
        IF(
            Parameters!$D$16=1,
            IFERROR(
                AVERAGE(IF(
                    ISNUMBER(M93:AE93),
                    IF(
                        M$5:AE$5=1,
                        M93:AE93,
                        ""),
                    "")),
                AVERAGE(IF(
                    ISNUMBER(M93:AE93),
                    IF(
                        M$5:AE$5=2,
                        M93:AE93,
                        ""),
                    ""))
            ),
            IF(
                Parameters!$D$17=1,
                IFERROR(
                    IF(
                        OR(
                            IF(
                                ISNUMBER(M93:AE93),
                                IF(
                                    M$5:AE$5=1,
                                    M93:AE93,
                                    ""),
                                "")
                            =0),
                        0,
                        GEOMEAN(IF(
                            ISNUMBER(M93:AE93),
                            IF(
                                M$5:AE$5=1,
                                M93:AE93,
                                ""),
                            ""))
                    ),
                    IF(
                        OR(IF(
                            ISNUMBER(M93:AE93),
                            IF(
                                M$5:AE$5=2,
                                M93:AE93,
                                ""),
                            "")
                            =0),
                        0,
                        GEOMEAN(IF(
                            ISNUMBER(M93:AE93),
                            IF(
                                M$5:AE$5=2,
                                M93:AE93,
                                ""),
                            "")))
                )
            )
        )
    )
)</f>
        <v>0</v>
      </c>
      <c r="J93" s="242">
        <v>45765</v>
      </c>
      <c r="K93" s="242">
        <v>46281</v>
      </c>
      <c r="L93" s="91" t="s">
        <v>146</v>
      </c>
      <c r="M93" s="192">
        <v>0</v>
      </c>
      <c r="N93" s="192">
        <v>9.0396659707724396</v>
      </c>
      <c r="O93" s="192">
        <v>0</v>
      </c>
      <c r="P93" s="192">
        <v>0</v>
      </c>
      <c r="Q93" s="192">
        <v>0</v>
      </c>
      <c r="R93" s="192" t="s">
        <v>409</v>
      </c>
      <c r="S93" s="192">
        <v>0</v>
      </c>
      <c r="T93" s="192">
        <v>0</v>
      </c>
      <c r="U93" s="192" t="s">
        <v>409</v>
      </c>
      <c r="V93" s="192">
        <v>103.5</v>
      </c>
      <c r="W93" s="192" t="s">
        <v>409</v>
      </c>
      <c r="X93" s="192">
        <v>-0.40320471880083703</v>
      </c>
      <c r="Y93" s="192" t="s">
        <v>409</v>
      </c>
      <c r="Z93" s="192">
        <v>0</v>
      </c>
      <c r="AA93" s="192">
        <v>-37.627118644067799</v>
      </c>
      <c r="AB93" s="34"/>
      <c r="AC93" s="34"/>
      <c r="AD93" s="192"/>
      <c r="AE93" s="192"/>
      <c r="AF93" s="192"/>
      <c r="AG93" s="192"/>
      <c r="AH93" s="192"/>
      <c r="AI93" s="192"/>
    </row>
    <row r="94" spans="1:35" x14ac:dyDescent="0.2">
      <c r="A94" s="84">
        <v>87</v>
      </c>
      <c r="B94" s="84" t="str">
        <f ca="1"/>
        <v>Hungary</v>
      </c>
      <c r="C94" s="84" t="str">
        <f ca="1"/>
        <v>HUN</v>
      </c>
      <c r="D94" s="219" t="str">
        <f ca="1"/>
        <v>ECS           Europe &amp; Central Asia</v>
      </c>
      <c r="E94" s="219" t="str">
        <f ca="1"/>
        <v>NA</v>
      </c>
      <c r="F94" s="190" t="str">
        <f t="shared" ca="1" si="13"/>
        <v/>
      </c>
      <c r="G94" s="80">
        <f>IF(Parameters!$D$21 = 1, MAX(H94, I94),
IF(Parameters!$D$22 = 1, AVERAGE(H94,I94),
IF(Parameters!$D$23 = 1, IF(ISERROR(H94), I94, IFERROR(GEOMEAN(H94, I94), 0)),
IF(Parameters!$D$24, IF(AND(H94=10,I94=10),10,0),
IF(Parameters!$D$25, IF(AND(H94&gt;=7,I94&gt;=7),10,0),
IF(Parameters!$D$26, IF(AND(H94&gt;=7,I94&gt;=7), 10, IF(OR(AND(H94&gt;=7,I94&gt;=5),AND(H94&gt;=5,I94&gt;=7)),6,0)),
IF(Parameters!$D$27, IF(AND(H94&gt;=10,I94&gt;=10), 10, IF(OR(AND(H94&gt;=10,I94&gt;=5),AND(H94&gt;=5,I94&gt;=10)),6,0)),"no method")))))))</f>
        <v>0</v>
      </c>
      <c r="H94" s="80" cm="1">
        <f t="array" ref="H94">IF(
    SUM(IF(
            ISNUMBER(
                IF(
                    $M$4:$AE$4,
                    (M94:AE94),
                    "")),
            1,
            0))
        =0,
    NA(),
    IF(
        Parameters!$D$15=1,
        IF(
            SUM(--(ISNUMBER(IF($M$4:$AE$4=1,(M94:AE94),""))))&gt;0,
            MAX(IF(
                ISNUMBER(M94:AE94),
                IF(
                    M$4:AE$4=1,
                    M94:AE94,
                    ""),
                "")),
            MAX(IF(
                ISNUMBER(M94:AE94),
                IF(
                    M$4:AE$4=2,
                    M94:AE94,
                    ""),
                ""))
        ),
        IF(
            Parameters!$D$16=1,
            IFERROR(
                AVERAGE(IF(
                    ISNUMBER(M94:AE94),
                    IF(
                        M$4:AE$4=1,
                        M94:AE94,
                        ""),
                    "")),
                AVERAGE(IF(
                    ISNUMBER(M94:AE94),
                    IF(
                        M$4:AE$4=2,
                        M94:AE94,
                        ""),
                    ""))
            ),
            IF(
                Parameters!$D$17=1,
                IFERROR(
                    IF(
                        OR(
                            IF(
                                ISNUMBER(M94:AE94),
                                IF(
                                    M$4:AE$4=1,
                                    M94:AE94,
                                    ""),
                                "")
                            =0),
                        0,
                        GEOMEAN(IF(
                            ISNUMBER(M94:AE94),
                            IF(
                                M$4:AE$4=1,
                                M94:AE94,
                                ""),
                            ""))
                    ),
                    IF(
                        OR(IF(
                            ISNUMBER(M94:AE94),
                            IF(
                                M$4:AE$4=2,
                                M94:AE94,
                                ""),
                            "")
                            =0),
                        0,
                        GEOMEAN(IF(
                            ISNUMBER(M94:AE94),
                            IF(
                                M$4:AE$4=2,
                                M94:AE94,
                                ""),
                            "")))
                )
            )
        )
    )
)</f>
        <v>0</v>
      </c>
      <c r="I94" s="191" cm="1">
        <f t="array" ref="I94">IF(
    SUM(IF(
            ISNUMBER(
                IF(
                    $M$5:$AE$5,
                    (M94:AE94),
                    "")),
            1,
            0))
        =0,
    NA(),
    IF(
        Parameters!$D$15=1,
        IF(
            SUM(--(ISNUMBER(IF($M$5:$AE$5=1,(M94:AE94),""))))&gt;0,
            MAX(IF(
                ISNUMBER(M94:AE94),
                IF(
                    M$5:AE$5=1,
                    M94:AE94,
                    ""),
                "")),
            MAX(IF(
                ISNUMBER(M94:AE94),
                IF(
                    M$5:AE$5=2,
                    M94:AE94,
                    ""),
                ""))
        ),
        IF(
            Parameters!$D$16=1,
            IFERROR(
                AVERAGE(IF(
                    ISNUMBER(M94:AE94),
                    IF(
                        M$5:AE$5=1,
                        M94:AE94,
                        ""),
                    "")),
                AVERAGE(IF(
                    ISNUMBER(M94:AE94),
                    IF(
                        M$5:AE$5=2,
                        M94:AE94,
                        ""),
                    ""))
            ),
            IF(
                Parameters!$D$17=1,
                IFERROR(
                    IF(
                        OR(
                            IF(
                                ISNUMBER(M94:AE94),
                                IF(
                                    M$5:AE$5=1,
                                    M94:AE94,
                                    ""),
                                "")
                            =0),
                        0,
                        GEOMEAN(IF(
                            ISNUMBER(M94:AE94),
                            IF(
                                M$5:AE$5=1,
                                M94:AE94,
                                ""),
                            ""))
                    ),
                    IF(
                        OR(IF(
                            ISNUMBER(M94:AE94),
                            IF(
                                M$5:AE$5=2,
                                M94:AE94,
                                ""),
                            "")
                            =0),
                        0,
                        GEOMEAN(IF(
                            ISNUMBER(M94:AE94),
                            IF(
                                M$5:AE$5=2,
                                M94:AE94,
                                ""),
                            "")))
                )
            )
        )
    )
)</f>
        <v>0</v>
      </c>
      <c r="J94" s="242">
        <v>45765</v>
      </c>
      <c r="K94" s="242">
        <v>44901</v>
      </c>
      <c r="L94" s="91" t="s">
        <v>148</v>
      </c>
      <c r="M94" s="192">
        <v>0</v>
      </c>
      <c r="N94" s="192">
        <v>0</v>
      </c>
      <c r="O94" s="192">
        <v>0</v>
      </c>
      <c r="P94" s="192" t="s">
        <v>409</v>
      </c>
      <c r="Q94" s="192">
        <v>0</v>
      </c>
      <c r="R94" s="192" t="s">
        <v>409</v>
      </c>
      <c r="S94" s="192">
        <v>0</v>
      </c>
      <c r="T94" s="192" t="s">
        <v>409</v>
      </c>
      <c r="U94" s="192" t="s">
        <v>409</v>
      </c>
      <c r="V94" s="192">
        <v>46.2</v>
      </c>
      <c r="W94" s="192" t="s">
        <v>409</v>
      </c>
      <c r="X94" s="192" t="s">
        <v>409</v>
      </c>
      <c r="Y94" s="192" t="s">
        <v>409</v>
      </c>
      <c r="Z94" s="192">
        <v>0</v>
      </c>
      <c r="AA94" s="192" t="s">
        <v>409</v>
      </c>
      <c r="AB94" s="34"/>
      <c r="AC94" s="34"/>
      <c r="AD94" s="192"/>
      <c r="AE94" s="192"/>
      <c r="AF94" s="192"/>
      <c r="AG94" s="192"/>
      <c r="AH94" s="192"/>
      <c r="AI94" s="192"/>
    </row>
    <row r="95" spans="1:35" x14ac:dyDescent="0.2">
      <c r="A95" s="84">
        <v>88</v>
      </c>
      <c r="B95" s="84" t="str">
        <f ca="1"/>
        <v>Indonesia</v>
      </c>
      <c r="C95" s="84" t="str">
        <f ca="1"/>
        <v>IDN</v>
      </c>
      <c r="D95" s="219" t="str">
        <f ca="1"/>
        <v>EAS           East Asia &amp; Pacific</v>
      </c>
      <c r="E95" s="219" t="str">
        <f ca="1"/>
        <v>IBRD</v>
      </c>
      <c r="F95" s="190" t="str">
        <f t="shared" ca="1" si="13"/>
        <v/>
      </c>
      <c r="G95" s="80">
        <f>IF(Parameters!$D$21 = 1, MAX(H95, I95),
IF(Parameters!$D$22 = 1, AVERAGE(H95,I95),
IF(Parameters!$D$23 = 1, IF(ISERROR(H95), I95, IFERROR(GEOMEAN(H95, I95), 0)),
IF(Parameters!$D$24, IF(AND(H95=10,I95=10),10,0),
IF(Parameters!$D$25, IF(AND(H95&gt;=7,I95&gt;=7),10,0),
IF(Parameters!$D$26, IF(AND(H95&gt;=7,I95&gt;=7), 10, IF(OR(AND(H95&gt;=7,I95&gt;=5),AND(H95&gt;=5,I95&gt;=7)),6,0)),
IF(Parameters!$D$27, IF(AND(H95&gt;=10,I95&gt;=10), 10, IF(OR(AND(H95&gt;=10,I95&gt;=5),AND(H95&gt;=5,I95&gt;=10)),6,0)),"no method")))))))</f>
        <v>2.7031258484980603</v>
      </c>
      <c r="H95" s="80" cm="1">
        <f t="array" ref="H95">IF(
    SUM(IF(
            ISNUMBER(
                IF(
                    $M$4:$AE$4,
                    (M95:AE95),
                    "")),
            1,
            0))
        =0,
    NA(),
    IF(
        Parameters!$D$15=1,
        IF(
            SUM(--(ISNUMBER(IF($M$4:$AE$4=1,(M95:AE95),""))))&gt;0,
            MAX(IF(
                ISNUMBER(M95:AE95),
                IF(
                    M$4:AE$4=1,
                    M95:AE95,
                    ""),
                "")),
            MAX(IF(
                ISNUMBER(M95:AE95),
                IF(
                    M$4:AE$4=2,
                    M95:AE95,
                    ""),
                ""))
        ),
        IF(
            Parameters!$D$16=1,
            IFERROR(
                AVERAGE(IF(
                    ISNUMBER(M95:AE95),
                    IF(
                        M$4:AE$4=1,
                        M95:AE95,
                        ""),
                    "")),
                AVERAGE(IF(
                    ISNUMBER(M95:AE95),
                    IF(
                        M$4:AE$4=2,
                        M95:AE95,
                        ""),
                    ""))
            ),
            IF(
                Parameters!$D$17=1,
                IFERROR(
                    IF(
                        OR(
                            IF(
                                ISNUMBER(M95:AE95),
                                IF(
                                    M$4:AE$4=1,
                                    M95:AE95,
                                    ""),
                                "")
                            =0),
                        0,
                        GEOMEAN(IF(
                            ISNUMBER(M95:AE95),
                            IF(
                                M$4:AE$4=1,
                                M95:AE95,
                                ""),
                            ""))
                    ),
                    IF(
                        OR(IF(
                            ISNUMBER(M95:AE95),
                            IF(
                                M$4:AE$4=2,
                                M95:AE95,
                                ""),
                            "")
                            =0),
                        0,
                        GEOMEAN(IF(
                            ISNUMBER(M95:AE95),
                            IF(
                                M$4:AE$4=2,
                                M95:AE95,
                                ""),
                            "")))
                )
            )
        )
    )
)</f>
        <v>0.73068893528183598</v>
      </c>
      <c r="I95" s="191" cm="1">
        <f t="array" ref="I95">IF(
    SUM(IF(
            ISNUMBER(
                IF(
                    $M$5:$AE$5,
                    (M95:AE95),
                    "")),
            1,
            0))
        =0,
    NA(),
    IF(
        Parameters!$D$15=1,
        IF(
            SUM(--(ISNUMBER(IF($M$5:$AE$5=1,(M95:AE95),""))))&gt;0,
            MAX(IF(
                ISNUMBER(M95:AE95),
                IF(
                    M$5:AE$5=1,
                    M95:AE95,
                    ""),
                "")),
            MAX(IF(
                ISNUMBER(M95:AE95),
                IF(
                    M$5:AE$5=2,
                    M95:AE95,
                    ""),
                ""))
        ),
        IF(
            Parameters!$D$16=1,
            IFERROR(
                AVERAGE(IF(
                    ISNUMBER(M95:AE95),
                    IF(
                        M$5:AE$5=1,
                        M95:AE95,
                        ""),
                    "")),
                AVERAGE(IF(
                    ISNUMBER(M95:AE95),
                    IF(
                        M$5:AE$5=2,
                        M95:AE95,
                        ""),
                    ""))
            ),
            IF(
                Parameters!$D$17=1,
                IFERROR(
                    IF(
                        OR(
                            IF(
                                ISNUMBER(M95:AE95),
                                IF(
                                    M$5:AE$5=1,
                                    M95:AE95,
                                    ""),
                                "")
                            =0),
                        0,
                        GEOMEAN(IF(
                            ISNUMBER(M95:AE95),
                            IF(
                                M$5:AE$5=1,
                                M95:AE95,
                                ""),
                            ""))
                    ),
                    IF(
                        OR(IF(
                            ISNUMBER(M95:AE95),
                            IF(
                                M$5:AE$5=2,
                                M95:AE95,
                                ""),
                            "")
                            =0),
                        0,
                        GEOMEAN(IF(
                            ISNUMBER(M95:AE95),
                            IF(
                                M$5:AE$5=2,
                                M95:AE95,
                                ""),
                            "")))
                )
            )
        )
    )
)</f>
        <v>10</v>
      </c>
      <c r="J95" s="242">
        <v>45765</v>
      </c>
      <c r="K95" s="242">
        <v>46281</v>
      </c>
      <c r="L95" s="91" t="s">
        <v>150</v>
      </c>
      <c r="M95" s="192">
        <v>0</v>
      </c>
      <c r="N95" s="192">
        <v>0.73068893528183598</v>
      </c>
      <c r="O95" s="192">
        <v>0</v>
      </c>
      <c r="P95" s="192">
        <v>7.9870124344464104</v>
      </c>
      <c r="Q95" s="192">
        <v>0</v>
      </c>
      <c r="R95" s="192" t="s">
        <v>409</v>
      </c>
      <c r="S95" s="192">
        <v>10</v>
      </c>
      <c r="T95" s="192">
        <v>0</v>
      </c>
      <c r="U95" s="192" t="s">
        <v>409</v>
      </c>
      <c r="V95" s="192">
        <v>63.7</v>
      </c>
      <c r="W95" s="192" t="s">
        <v>409</v>
      </c>
      <c r="X95" s="192">
        <v>0.798701243444641</v>
      </c>
      <c r="Y95" s="192" t="s">
        <v>409</v>
      </c>
      <c r="Z95" s="192">
        <v>0.214285714285714</v>
      </c>
      <c r="AA95" s="192">
        <v>-8.1967213114754092</v>
      </c>
      <c r="AB95" s="34"/>
      <c r="AC95" s="34"/>
      <c r="AD95" s="192"/>
      <c r="AE95" s="192"/>
      <c r="AF95" s="192"/>
      <c r="AG95" s="192"/>
      <c r="AH95" s="192"/>
      <c r="AI95" s="192"/>
    </row>
    <row r="96" spans="1:35" x14ac:dyDescent="0.2">
      <c r="A96" s="84">
        <v>89</v>
      </c>
      <c r="B96" s="84" t="str">
        <f ca="1"/>
        <v>Isle of Man</v>
      </c>
      <c r="C96" s="84" t="str">
        <f ca="1"/>
        <v>IMN</v>
      </c>
      <c r="D96" s="219" t="str">
        <f ca="1"/>
        <v>ECS           Europe &amp; Central Asia</v>
      </c>
      <c r="E96" s="219" t="str">
        <f ca="1"/>
        <v>NA</v>
      </c>
      <c r="F96" s="190" t="str">
        <f t="shared" ca="1" si="13"/>
        <v/>
      </c>
      <c r="G96" s="80">
        <f>IF(Parameters!$D$21 = 1, MAX(H96, I96),
IF(Parameters!$D$22 = 1, AVERAGE(H96,I96),
IF(Parameters!$D$23 = 1, IF(ISERROR(H96), I96, IFERROR(GEOMEAN(H96, I96), 0)),
IF(Parameters!$D$24, IF(AND(H96=10,I96=10),10,0),
IF(Parameters!$D$25, IF(AND(H96&gt;=7,I96&gt;=7),10,0),
IF(Parameters!$D$26, IF(AND(H96&gt;=7,I96&gt;=7), 10, IF(OR(AND(H96&gt;=7,I96&gt;=5),AND(H96&gt;=5,I96&gt;=7)),6,0)),
IF(Parameters!$D$27, IF(AND(H96&gt;=10,I96&gt;=10), 10, IF(OR(AND(H96&gt;=10,I96&gt;=5),AND(H96&gt;=5,I96&gt;=10)),6,0)),"no method")))))))</f>
        <v>0</v>
      </c>
      <c r="H96" s="80" cm="1">
        <f t="array" ref="H96">IF(
    SUM(IF(
            ISNUMBER(
                IF(
                    $M$4:$AE$4,
                    (M96:AE96),
                    "")),
            1,
            0))
        =0,
    NA(),
    IF(
        Parameters!$D$15=1,
        IF(
            SUM(--(ISNUMBER(IF($M$4:$AE$4=1,(M96:AE96),""))))&gt;0,
            MAX(IF(
                ISNUMBER(M96:AE96),
                IF(
                    M$4:AE$4=1,
                    M96:AE96,
                    ""),
                "")),
            MAX(IF(
                ISNUMBER(M96:AE96),
                IF(
                    M$4:AE$4=2,
                    M96:AE96,
                    ""),
                ""))
        ),
        IF(
            Parameters!$D$16=1,
            IFERROR(
                AVERAGE(IF(
                    ISNUMBER(M96:AE96),
                    IF(
                        M$4:AE$4=1,
                        M96:AE96,
                        ""),
                    "")),
                AVERAGE(IF(
                    ISNUMBER(M96:AE96),
                    IF(
                        M$4:AE$4=2,
                        M96:AE96,
                        ""),
                    ""))
            ),
            IF(
                Parameters!$D$17=1,
                IFERROR(
                    IF(
                        OR(
                            IF(
                                ISNUMBER(M96:AE96),
                                IF(
                                    M$4:AE$4=1,
                                    M96:AE96,
                                    ""),
                                "")
                            =0),
                        0,
                        GEOMEAN(IF(
                            ISNUMBER(M96:AE96),
                            IF(
                                M$4:AE$4=1,
                                M96:AE96,
                                ""),
                            ""))
                    ),
                    IF(
                        OR(IF(
                            ISNUMBER(M96:AE96),
                            IF(
                                M$4:AE$4=2,
                                M96:AE96,
                                ""),
                            "")
                            =0),
                        0,
                        GEOMEAN(IF(
                            ISNUMBER(M96:AE96),
                            IF(
                                M$4:AE$4=2,
                                M96:AE96,
                                ""),
                            "")))
                )
            )
        )
    )
)</f>
        <v>0</v>
      </c>
      <c r="I96" s="191" cm="1">
        <f t="array" ref="I96">IF(
    SUM(IF(
            ISNUMBER(
                IF(
                    $M$5:$AE$5,
                    (M96:AE96),
                    "")),
            1,
            0))
        =0,
    NA(),
    IF(
        Parameters!$D$15=1,
        IF(
            SUM(--(ISNUMBER(IF($M$5:$AE$5=1,(M96:AE96),""))))&gt;0,
            MAX(IF(
                ISNUMBER(M96:AE96),
                IF(
                    M$5:AE$5=1,
                    M96:AE96,
                    ""),
                "")),
            MAX(IF(
                ISNUMBER(M96:AE96),
                IF(
                    M$5:AE$5=2,
                    M96:AE96,
                    ""),
                ""))
        ),
        IF(
            Parameters!$D$16=1,
            IFERROR(
                AVERAGE(IF(
                    ISNUMBER(M96:AE96),
                    IF(
                        M$5:AE$5=1,
                        M96:AE96,
                        ""),
                    "")),
                AVERAGE(IF(
                    ISNUMBER(M96:AE96),
                    IF(
                        M$5:AE$5=2,
                        M96:AE96,
                        ""),
                    ""))
            ),
            IF(
                Parameters!$D$17=1,
                IFERROR(
                    IF(
                        OR(
                            IF(
                                ISNUMBER(M96:AE96),
                                IF(
                                    M$5:AE$5=1,
                                    M96:AE96,
                                    ""),
                                "")
                            =0),
                        0,
                        GEOMEAN(IF(
                            ISNUMBER(M96:AE96),
                            IF(
                                M$5:AE$5=1,
                                M96:AE96,
                                ""),
                            ""))
                    ),
                    IF(
                        OR(IF(
                            ISNUMBER(M96:AE96),
                            IF(
                                M$5:AE$5=2,
                                M96:AE96,
                                ""),
                            "")
                            =0),
                        0,
                        GEOMEAN(IF(
                            ISNUMBER(M96:AE96),
                            IF(
                                M$5:AE$5=2,
                                M96:AE96,
                                ""),
                            "")))
                )
            )
        )
    )
)</f>
        <v>0</v>
      </c>
      <c r="J96" s="242" t="s">
        <v>409</v>
      </c>
      <c r="K96" s="242" t="s">
        <v>409</v>
      </c>
      <c r="L96" s="91" t="s">
        <v>679</v>
      </c>
      <c r="M96" s="192">
        <v>0</v>
      </c>
      <c r="N96" s="192" t="s">
        <v>409</v>
      </c>
      <c r="O96" s="192">
        <v>0</v>
      </c>
      <c r="P96" s="192" t="s">
        <v>409</v>
      </c>
      <c r="Q96" s="192">
        <v>0</v>
      </c>
      <c r="R96" s="192" t="s">
        <v>409</v>
      </c>
      <c r="S96" s="192" t="s">
        <v>409</v>
      </c>
      <c r="T96" s="192" t="s">
        <v>409</v>
      </c>
      <c r="U96" s="192" t="s">
        <v>409</v>
      </c>
      <c r="V96" s="192" t="s">
        <v>409</v>
      </c>
      <c r="W96" s="192" t="s">
        <v>409</v>
      </c>
      <c r="X96" s="192" t="s">
        <v>409</v>
      </c>
      <c r="Y96" s="192" t="s">
        <v>409</v>
      </c>
      <c r="Z96" s="192" t="s">
        <v>409</v>
      </c>
      <c r="AA96" s="192" t="s">
        <v>409</v>
      </c>
      <c r="AB96" s="34"/>
      <c r="AC96" s="34"/>
      <c r="AD96" s="192"/>
      <c r="AE96" s="192"/>
      <c r="AF96" s="192"/>
      <c r="AG96" s="192"/>
      <c r="AH96" s="192"/>
      <c r="AI96" s="192"/>
    </row>
    <row r="97" spans="1:35" x14ac:dyDescent="0.2">
      <c r="A97" s="84">
        <v>90</v>
      </c>
      <c r="B97" s="84" t="str">
        <f ca="1"/>
        <v>India</v>
      </c>
      <c r="C97" s="84" t="str">
        <f ca="1"/>
        <v>IND</v>
      </c>
      <c r="D97" s="219" t="str">
        <f ca="1"/>
        <v>SAS           South Asia</v>
      </c>
      <c r="E97" s="219" t="str">
        <f ca="1"/>
        <v>IBRD</v>
      </c>
      <c r="F97" s="190" t="str">
        <f t="shared" ca="1" si="13"/>
        <v/>
      </c>
      <c r="G97" s="80">
        <f>IF(Parameters!$D$21 = 1, MAX(H97, I97),
IF(Parameters!$D$22 = 1, AVERAGE(H97,I97),
IF(Parameters!$D$23 = 1, IF(ISERROR(H97), I97, IFERROR(GEOMEAN(H97, I97), 0)),
IF(Parameters!$D$24, IF(AND(H97=10,I97=10),10,0),
IF(Parameters!$D$25, IF(AND(H97&gt;=7,I97&gt;=7),10,0),
IF(Parameters!$D$26, IF(AND(H97&gt;=7,I97&gt;=7), 10, IF(OR(AND(H97&gt;=7,I97&gt;=5),AND(H97&gt;=5,I97&gt;=7)),6,0)),
IF(Parameters!$D$27, IF(AND(H97&gt;=10,I97&gt;=10), 10, IF(OR(AND(H97&gt;=10,I97&gt;=5),AND(H97&gt;=5,I97&gt;=10)),6,0)),"no method")))))))</f>
        <v>0</v>
      </c>
      <c r="H97" s="80" cm="1">
        <f t="array" ref="H97">IF(
    SUM(IF(
            ISNUMBER(
                IF(
                    $M$4:$AE$4,
                    (M97:AE97),
                    "")),
            1,
            0))
        =0,
    NA(),
    IF(
        Parameters!$D$15=1,
        IF(
            SUM(--(ISNUMBER(IF($M$4:$AE$4=1,(M97:AE97),""))))&gt;0,
            MAX(IF(
                ISNUMBER(M97:AE97),
                IF(
                    M$4:AE$4=1,
                    M97:AE97,
                    ""),
                "")),
            MAX(IF(
                ISNUMBER(M97:AE97),
                IF(
                    M$4:AE$4=2,
                    M97:AE97,
                    ""),
                ""))
        ),
        IF(
            Parameters!$D$16=1,
            IFERROR(
                AVERAGE(IF(
                    ISNUMBER(M97:AE97),
                    IF(
                        M$4:AE$4=1,
                        M97:AE97,
                        ""),
                    "")),
                AVERAGE(IF(
                    ISNUMBER(M97:AE97),
                    IF(
                        M$4:AE$4=2,
                        M97:AE97,
                        ""),
                    ""))
            ),
            IF(
                Parameters!$D$17=1,
                IFERROR(
                    IF(
                        OR(
                            IF(
                                ISNUMBER(M97:AE97),
                                IF(
                                    M$4:AE$4=1,
                                    M97:AE97,
                                    ""),
                                "")
                            =0),
                        0,
                        GEOMEAN(IF(
                            ISNUMBER(M97:AE97),
                            IF(
                                M$4:AE$4=1,
                                M97:AE97,
                                ""),
                            ""))
                    ),
                    IF(
                        OR(IF(
                            ISNUMBER(M97:AE97),
                            IF(
                                M$4:AE$4=2,
                                M97:AE97,
                                ""),
                            "")
                            =0),
                        0,
                        GEOMEAN(IF(
                            ISNUMBER(M97:AE97),
                            IF(
                                M$4:AE$4=2,
                                M97:AE97,
                                ""),
                            "")))
                )
            )
        )
    )
)</f>
        <v>2.5260960334029199</v>
      </c>
      <c r="I97" s="191" cm="1">
        <f t="array" ref="I97">IF(
    SUM(IF(
            ISNUMBER(
                IF(
                    $M$5:$AE$5,
                    (M97:AE97),
                    "")),
            1,
            0))
        =0,
    NA(),
    IF(
        Parameters!$D$15=1,
        IF(
            SUM(--(ISNUMBER(IF($M$5:$AE$5=1,(M97:AE97),""))))&gt;0,
            MAX(IF(
                ISNUMBER(M97:AE97),
                IF(
                    M$5:AE$5=1,
                    M97:AE97,
                    ""),
                "")),
            MAX(IF(
                ISNUMBER(M97:AE97),
                IF(
                    M$5:AE$5=2,
                    M97:AE97,
                    ""),
                ""))
        ),
        IF(
            Parameters!$D$16=1,
            IFERROR(
                AVERAGE(IF(
                    ISNUMBER(M97:AE97),
                    IF(
                        M$5:AE$5=1,
                        M97:AE97,
                        ""),
                    "")),
                AVERAGE(IF(
                    ISNUMBER(M97:AE97),
                    IF(
                        M$5:AE$5=2,
                        M97:AE97,
                        ""),
                    ""))
            ),
            IF(
                Parameters!$D$17=1,
                IFERROR(
                    IF(
                        OR(
                            IF(
                                ISNUMBER(M97:AE97),
                                IF(
                                    M$5:AE$5=1,
                                    M97:AE97,
                                    ""),
                                "")
                            =0),
                        0,
                        GEOMEAN(IF(
                            ISNUMBER(M97:AE97),
                            IF(
                                M$5:AE$5=1,
                                M97:AE97,
                                ""),
                            ""))
                    ),
                    IF(
                        OR(IF(
                            ISNUMBER(M97:AE97),
                            IF(
                                M$5:AE$5=2,
                                M97:AE97,
                                ""),
                            "")
                            =0),
                        0,
                        GEOMEAN(IF(
                            ISNUMBER(M97:AE97),
                            IF(
                                M$5:AE$5=2,
                                M97:AE97,
                                ""),
                            "")))
                )
            )
        )
    )
)</f>
        <v>0</v>
      </c>
      <c r="J97" s="242">
        <v>45765</v>
      </c>
      <c r="K97" s="242">
        <v>46281</v>
      </c>
      <c r="L97" s="91" t="s">
        <v>152</v>
      </c>
      <c r="M97" s="192">
        <v>0</v>
      </c>
      <c r="N97" s="192">
        <v>2.5260960334029199</v>
      </c>
      <c r="O97" s="192">
        <v>0</v>
      </c>
      <c r="P97" s="192">
        <v>0</v>
      </c>
      <c r="Q97" s="192">
        <v>0</v>
      </c>
      <c r="R97" s="192" t="s">
        <v>409</v>
      </c>
      <c r="S97" s="192">
        <v>0</v>
      </c>
      <c r="T97" s="192">
        <v>0</v>
      </c>
      <c r="U97" s="192" t="s">
        <v>409</v>
      </c>
      <c r="V97" s="192">
        <v>72.3</v>
      </c>
      <c r="W97" s="192" t="s">
        <v>409</v>
      </c>
      <c r="X97" s="192">
        <v>-2.2901010281895999</v>
      </c>
      <c r="Y97" s="192" t="s">
        <v>409</v>
      </c>
      <c r="Z97" s="192">
        <v>-0.107142857142857</v>
      </c>
      <c r="AA97" s="192">
        <v>-7.6923076923076801</v>
      </c>
      <c r="AB97" s="34"/>
      <c r="AC97" s="34"/>
      <c r="AD97" s="192"/>
      <c r="AE97" s="192"/>
      <c r="AF97" s="192"/>
      <c r="AG97" s="192"/>
      <c r="AH97" s="192"/>
      <c r="AI97" s="192"/>
    </row>
    <row r="98" spans="1:35" x14ac:dyDescent="0.2">
      <c r="A98" s="84">
        <v>91</v>
      </c>
      <c r="B98" s="84" t="str">
        <f ca="1"/>
        <v>Ireland</v>
      </c>
      <c r="C98" s="84" t="str">
        <f ca="1"/>
        <v>IRL</v>
      </c>
      <c r="D98" s="219" t="str">
        <f ca="1"/>
        <v>ECS           Europe &amp; Central Asia</v>
      </c>
      <c r="E98" s="219" t="str">
        <f ca="1"/>
        <v>NA</v>
      </c>
      <c r="F98" s="190" t="str">
        <f t="shared" ca="1" si="13"/>
        <v/>
      </c>
      <c r="G98" s="80">
        <f>IF(Parameters!$D$21 = 1, MAX(H98, I98),
IF(Parameters!$D$22 = 1, AVERAGE(H98,I98),
IF(Parameters!$D$23 = 1, IF(ISERROR(H98), I98, IFERROR(GEOMEAN(H98, I98), 0)),
IF(Parameters!$D$24, IF(AND(H98=10,I98=10),10,0),
IF(Parameters!$D$25, IF(AND(H98&gt;=7,I98&gt;=7),10,0),
IF(Parameters!$D$26, IF(AND(H98&gt;=7,I98&gt;=7), 10, IF(OR(AND(H98&gt;=7,I98&gt;=5),AND(H98&gt;=5,I98&gt;=7)),6,0)),
IF(Parameters!$D$27, IF(AND(H98&gt;=10,I98&gt;=10), 10, IF(OR(AND(H98&gt;=10,I98&gt;=5),AND(H98&gt;=5,I98&gt;=10)),6,0)),"no method")))))))</f>
        <v>0</v>
      </c>
      <c r="H98" s="80" cm="1">
        <f t="array" ref="H98">IF(
    SUM(IF(
            ISNUMBER(
                IF(
                    $M$4:$AE$4,
                    (M98:AE98),
                    "")),
            1,
            0))
        =0,
    NA(),
    IF(
        Parameters!$D$15=1,
        IF(
            SUM(--(ISNUMBER(IF($M$4:$AE$4=1,(M98:AE98),""))))&gt;0,
            MAX(IF(
                ISNUMBER(M98:AE98),
                IF(
                    M$4:AE$4=1,
                    M98:AE98,
                    ""),
                "")),
            MAX(IF(
                ISNUMBER(M98:AE98),
                IF(
                    M$4:AE$4=2,
                    M98:AE98,
                    ""),
                ""))
        ),
        IF(
            Parameters!$D$16=1,
            IFERROR(
                AVERAGE(IF(
                    ISNUMBER(M98:AE98),
                    IF(
                        M$4:AE$4=1,
                        M98:AE98,
                        ""),
                    "")),
                AVERAGE(IF(
                    ISNUMBER(M98:AE98),
                    IF(
                        M$4:AE$4=2,
                        M98:AE98,
                        ""),
                    ""))
            ),
            IF(
                Parameters!$D$17=1,
                IFERROR(
                    IF(
                        OR(
                            IF(
                                ISNUMBER(M98:AE98),
                                IF(
                                    M$4:AE$4=1,
                                    M98:AE98,
                                    ""),
                                "")
                            =0),
                        0,
                        GEOMEAN(IF(
                            ISNUMBER(M98:AE98),
                            IF(
                                M$4:AE$4=1,
                                M98:AE98,
                                ""),
                            ""))
                    ),
                    IF(
                        OR(IF(
                            ISNUMBER(M98:AE98),
                            IF(
                                M$4:AE$4=2,
                                M98:AE98,
                                ""),
                            "")
                            =0),
                        0,
                        GEOMEAN(IF(
                            ISNUMBER(M98:AE98),
                            IF(
                                M$4:AE$4=2,
                                M98:AE98,
                                ""),
                            "")))
                )
            )
        )
    )
)</f>
        <v>0</v>
      </c>
      <c r="I98" s="191" cm="1">
        <f t="array" ref="I98">IF(
    SUM(IF(
            ISNUMBER(
                IF(
                    $M$5:$AE$5,
                    (M98:AE98),
                    "")),
            1,
            0))
        =0,
    NA(),
    IF(
        Parameters!$D$15=1,
        IF(
            SUM(--(ISNUMBER(IF($M$5:$AE$5=1,(M98:AE98),""))))&gt;0,
            MAX(IF(
                ISNUMBER(M98:AE98),
                IF(
                    M$5:AE$5=1,
                    M98:AE98,
                    ""),
                "")),
            MAX(IF(
                ISNUMBER(M98:AE98),
                IF(
                    M$5:AE$5=2,
                    M98:AE98,
                    ""),
                ""))
        ),
        IF(
            Parameters!$D$16=1,
            IFERROR(
                AVERAGE(IF(
                    ISNUMBER(M98:AE98),
                    IF(
                        M$5:AE$5=1,
                        M98:AE98,
                        ""),
                    "")),
                AVERAGE(IF(
                    ISNUMBER(M98:AE98),
                    IF(
                        M$5:AE$5=2,
                        M98:AE98,
                        ""),
                    ""))
            ),
            IF(
                Parameters!$D$17=1,
                IFERROR(
                    IF(
                        OR(
                            IF(
                                ISNUMBER(M98:AE98),
                                IF(
                                    M$5:AE$5=1,
                                    M98:AE98,
                                    ""),
                                "")
                            =0),
                        0,
                        GEOMEAN(IF(
                            ISNUMBER(M98:AE98),
                            IF(
                                M$5:AE$5=1,
                                M98:AE98,
                                ""),
                            ""))
                    ),
                    IF(
                        OR(IF(
                            ISNUMBER(M98:AE98),
                            IF(
                                M$5:AE$5=2,
                                M98:AE98,
                                ""),
                            "")
                            =0),
                        0,
                        GEOMEAN(IF(
                            ISNUMBER(M98:AE98),
                            IF(
                                M$5:AE$5=2,
                                M98:AE98,
                                ""),
                            "")))
                )
            )
        )
    )
)</f>
        <v>0</v>
      </c>
      <c r="J98" s="242">
        <v>45765</v>
      </c>
      <c r="K98" s="242">
        <v>46054</v>
      </c>
      <c r="L98" s="91" t="s">
        <v>154</v>
      </c>
      <c r="M98" s="192">
        <v>0</v>
      </c>
      <c r="N98" s="192">
        <v>0</v>
      </c>
      <c r="O98" s="192">
        <v>0</v>
      </c>
      <c r="P98" s="192" t="s">
        <v>409</v>
      </c>
      <c r="Q98" s="192">
        <v>0</v>
      </c>
      <c r="R98" s="192" t="s">
        <v>409</v>
      </c>
      <c r="S98" s="192">
        <v>0</v>
      </c>
      <c r="T98" s="192" t="s">
        <v>409</v>
      </c>
      <c r="U98" s="192" t="s">
        <v>409</v>
      </c>
      <c r="V98" s="192">
        <v>18.600000000000001</v>
      </c>
      <c r="W98" s="192" t="s">
        <v>409</v>
      </c>
      <c r="X98" s="192" t="s">
        <v>409</v>
      </c>
      <c r="Y98" s="192" t="s">
        <v>409</v>
      </c>
      <c r="Z98" s="192">
        <v>0</v>
      </c>
      <c r="AA98" s="192" t="s">
        <v>409</v>
      </c>
      <c r="AB98" s="34"/>
      <c r="AC98" s="34"/>
      <c r="AD98" s="192"/>
      <c r="AE98" s="192"/>
      <c r="AF98" s="192"/>
      <c r="AG98" s="192"/>
      <c r="AH98" s="192"/>
      <c r="AI98" s="192"/>
    </row>
    <row r="99" spans="1:35" x14ac:dyDescent="0.2">
      <c r="A99" s="84">
        <v>92</v>
      </c>
      <c r="B99" s="84" t="str">
        <f ca="1"/>
        <v>Iran, Islamic Rep.</v>
      </c>
      <c r="C99" s="84" t="str">
        <f ca="1"/>
        <v>IRN</v>
      </c>
      <c r="D99" s="219" t="str">
        <f ca="1"/>
        <v>MEA           Middle East &amp; North Africa</v>
      </c>
      <c r="E99" s="219" t="str">
        <f ca="1"/>
        <v>IBRD</v>
      </c>
      <c r="F99" s="190" t="str">
        <f t="shared" ca="1" si="13"/>
        <v/>
      </c>
      <c r="G99" s="80">
        <f>IF(Parameters!$D$21 = 1, MAX(H99, I99),
IF(Parameters!$D$22 = 1, AVERAGE(H99,I99),
IF(Parameters!$D$23 = 1, IF(ISERROR(H99), I99, IFERROR(GEOMEAN(H99, I99), 0)),
IF(Parameters!$D$24, IF(AND(H99=10,I99=10),10,0),
IF(Parameters!$D$25, IF(AND(H99&gt;=7,I99&gt;=7),10,0),
IF(Parameters!$D$26, IF(AND(H99&gt;=7,I99&gt;=7), 10, IF(OR(AND(H99&gt;=7,I99&gt;=5),AND(H99&gt;=5,I99&gt;=7)),6,0)),
IF(Parameters!$D$27, IF(AND(H99&gt;=10,I99&gt;=10), 10, IF(OR(AND(H99&gt;=10,I99&gt;=5),AND(H99&gt;=5,I99&gt;=10)),6,0)),"no method")))))))</f>
        <v>6.5048331385557736</v>
      </c>
      <c r="H99" s="80" cm="1">
        <f t="array" ref="H99">IF(
    SUM(IF(
            ISNUMBER(
                IF(
                    $M$4:$AE$4,
                    (M99:AE99),
                    "")),
            1,
            0))
        =0,
    NA(),
    IF(
        Parameters!$D$15=1,
        IF(
            SUM(--(ISNUMBER(IF($M$4:$AE$4=1,(M99:AE99),""))))&gt;0,
            MAX(IF(
                ISNUMBER(M99:AE99),
                IF(
                    M$4:AE$4=1,
                    M99:AE99,
                    ""),
                "")),
            MAX(IF(
                ISNUMBER(M99:AE99),
                IF(
                    M$4:AE$4=2,
                    M99:AE99,
                    ""),
                ""))
        ),
        IF(
            Parameters!$D$16=1,
            IFERROR(
                AVERAGE(IF(
                    ISNUMBER(M99:AE99),
                    IF(
                        M$4:AE$4=1,
                        M99:AE99,
                        ""),
                    "")),
                AVERAGE(IF(
                    ISNUMBER(M99:AE99),
                    IF(
                        M$4:AE$4=2,
                        M99:AE99,
                        ""),
                    ""))
            ),
            IF(
                Parameters!$D$17=1,
                IFERROR(
                    IF(
                        OR(
                            IF(
                                ISNUMBER(M99:AE99),
                                IF(
                                    M$4:AE$4=1,
                                    M99:AE99,
                                    ""),
                                "")
                            =0),
                        0,
                        GEOMEAN(IF(
                            ISNUMBER(M99:AE99),
                            IF(
                                M$4:AE$4=1,
                                M99:AE99,
                                ""),
                            ""))
                    ),
                    IF(
                        OR(IF(
                            ISNUMBER(M99:AE99),
                            IF(
                                M$4:AE$4=2,
                                M99:AE99,
                                ""),
                            "")
                            =0),
                        0,
                        GEOMEAN(IF(
                            ISNUMBER(M99:AE99),
                            IF(
                                M$4:AE$4=2,
                                M99:AE99,
                                ""),
                            "")))
                )
            )
        )
    )
)</f>
        <v>4.7390396659707701</v>
      </c>
      <c r="I99" s="191" cm="1">
        <f t="array" ref="I99">IF(
    SUM(IF(
            ISNUMBER(
                IF(
                    $M$5:$AE$5,
                    (M99:AE99),
                    "")),
            1,
            0))
        =0,
    NA(),
    IF(
        Parameters!$D$15=1,
        IF(
            SUM(--(ISNUMBER(IF($M$5:$AE$5=1,(M99:AE99),""))))&gt;0,
            MAX(IF(
                ISNUMBER(M99:AE99),
                IF(
                    M$5:AE$5=1,
                    M99:AE99,
                    ""),
                "")),
            MAX(IF(
                ISNUMBER(M99:AE99),
                IF(
                    M$5:AE$5=2,
                    M99:AE99,
                    ""),
                ""))
        ),
        IF(
            Parameters!$D$16=1,
            IFERROR(
                AVERAGE(IF(
                    ISNUMBER(M99:AE99),
                    IF(
                        M$5:AE$5=1,
                        M99:AE99,
                        ""),
                    "")),
                AVERAGE(IF(
                    ISNUMBER(M99:AE99),
                    IF(
                        M$5:AE$5=2,
                        M99:AE99,
                        ""),
                    ""))
            ),
            IF(
                Parameters!$D$17=1,
                IFERROR(
                    IF(
                        OR(
                            IF(
                                ISNUMBER(M99:AE99),
                                IF(
                                    M$5:AE$5=1,
                                    M99:AE99,
                                    ""),
                                "")
                            =0),
                        0,
                        GEOMEAN(IF(
                            ISNUMBER(M99:AE99),
                            IF(
                                M$5:AE$5=1,
                                M99:AE99,
                                ""),
                            ""))
                    ),
                    IF(
                        OR(IF(
                            ISNUMBER(M99:AE99),
                            IF(
                                M$5:AE$5=2,
                                M99:AE99,
                                ""),
                            "")
                            =0),
                        0,
                        GEOMEAN(IF(
                            ISNUMBER(M99:AE99),
                            IF(
                                M$5:AE$5=2,
                                M99:AE99,
                                ""),
                            "")))
                )
            )
        )
    )
)</f>
        <v>8.9285714285714395</v>
      </c>
      <c r="J99" s="242">
        <v>45765</v>
      </c>
      <c r="K99" s="242">
        <v>46281</v>
      </c>
      <c r="L99" s="91" t="s">
        <v>155</v>
      </c>
      <c r="M99" s="192">
        <v>0</v>
      </c>
      <c r="N99" s="192">
        <v>4.7390396659707701</v>
      </c>
      <c r="O99" s="192">
        <v>0</v>
      </c>
      <c r="P99" s="192">
        <v>2.0187086348270298</v>
      </c>
      <c r="Q99" s="192">
        <v>0</v>
      </c>
      <c r="R99" s="192" t="s">
        <v>409</v>
      </c>
      <c r="S99" s="192">
        <v>8.9285714285714395</v>
      </c>
      <c r="T99" s="192">
        <v>0</v>
      </c>
      <c r="U99" s="192" t="s">
        <v>409</v>
      </c>
      <c r="V99" s="192">
        <v>82.9</v>
      </c>
      <c r="W99" s="192" t="s">
        <v>409</v>
      </c>
      <c r="X99" s="192">
        <v>0.201870863482703</v>
      </c>
      <c r="Y99" s="192" t="s">
        <v>409</v>
      </c>
      <c r="Z99" s="192">
        <v>0.17857142857142799</v>
      </c>
      <c r="AA99" s="192">
        <v>-42.569269521410497</v>
      </c>
      <c r="AB99" s="34"/>
      <c r="AC99" s="34"/>
      <c r="AD99" s="192"/>
      <c r="AE99" s="192"/>
      <c r="AF99" s="192"/>
      <c r="AG99" s="192"/>
      <c r="AH99" s="192"/>
      <c r="AI99" s="192"/>
    </row>
    <row r="100" spans="1:35" x14ac:dyDescent="0.2">
      <c r="A100" s="84">
        <v>93</v>
      </c>
      <c r="B100" s="84" t="str">
        <f ca="1"/>
        <v>Iraq</v>
      </c>
      <c r="C100" s="84" t="str">
        <f ca="1"/>
        <v>IRQ</v>
      </c>
      <c r="D100" s="219" t="str">
        <f ca="1"/>
        <v>MEA           Middle East &amp; North Africa</v>
      </c>
      <c r="E100" s="219" t="str">
        <f ca="1"/>
        <v>IBRD</v>
      </c>
      <c r="F100" s="190" t="str">
        <f t="shared" ca="1" si="13"/>
        <v/>
      </c>
      <c r="G100" s="80">
        <f>IF(Parameters!$D$21 = 1, MAX(H100, I100),
IF(Parameters!$D$22 = 1, AVERAGE(H100,I100),
IF(Parameters!$D$23 = 1, IF(ISERROR(H100), I100, IFERROR(GEOMEAN(H100, I100), 0)),
IF(Parameters!$D$24, IF(AND(H100=10,I100=10),10,0),
IF(Parameters!$D$25, IF(AND(H100&gt;=7,I100&gt;=7),10,0),
IF(Parameters!$D$26, IF(AND(H100&gt;=7,I100&gt;=7), 10, IF(OR(AND(H100&gt;=7,I100&gt;=5),AND(H100&gt;=5,I100&gt;=7)),6,0)),
IF(Parameters!$D$27, IF(AND(H100&gt;=10,I100&gt;=10), 10, IF(OR(AND(H100&gt;=10,I100&gt;=5),AND(H100&gt;=5,I100&gt;=10)),6,0)),"no method")))))))</f>
        <v>0</v>
      </c>
      <c r="H100" s="80" cm="1">
        <f t="array" ref="H100">IF(
    SUM(IF(
            ISNUMBER(
                IF(
                    $M$4:$AE$4,
                    (M100:AE100),
                    "")),
            1,
            0))
        =0,
    NA(),
    IF(
        Parameters!$D$15=1,
        IF(
            SUM(--(ISNUMBER(IF($M$4:$AE$4=1,(M100:AE100),""))))&gt;0,
            MAX(IF(
                ISNUMBER(M100:AE100),
                IF(
                    M$4:AE$4=1,
                    M100:AE100,
                    ""),
                "")),
            MAX(IF(
                ISNUMBER(M100:AE100),
                IF(
                    M$4:AE$4=2,
                    M100:AE100,
                    ""),
                ""))
        ),
        IF(
            Parameters!$D$16=1,
            IFERROR(
                AVERAGE(IF(
                    ISNUMBER(M100:AE100),
                    IF(
                        M$4:AE$4=1,
                        M100:AE100,
                        ""),
                    "")),
                AVERAGE(IF(
                    ISNUMBER(M100:AE100),
                    IF(
                        M$4:AE$4=2,
                        M100:AE100,
                        ""),
                    ""))
            ),
            IF(
                Parameters!$D$17=1,
                IFERROR(
                    IF(
                        OR(
                            IF(
                                ISNUMBER(M100:AE100),
                                IF(
                                    M$4:AE$4=1,
                                    M100:AE100,
                                    ""),
                                "")
                            =0),
                        0,
                        GEOMEAN(IF(
                            ISNUMBER(M100:AE100),
                            IF(
                                M$4:AE$4=1,
                                M100:AE100,
                                ""),
                            ""))
                    ),
                    IF(
                        OR(IF(
                            ISNUMBER(M100:AE100),
                            IF(
                                M$4:AE$4=2,
                                M100:AE100,
                                ""),
                            "")
                            =0),
                        0,
                        GEOMEAN(IF(
                            ISNUMBER(M100:AE100),
                            IF(
                                M$4:AE$4=2,
                                M100:AE100,
                                ""),
                            "")))
                )
            )
        )
    )
)</f>
        <v>5.92901878914404</v>
      </c>
      <c r="I100" s="191" cm="1">
        <f t="array" ref="I100">IF(
    SUM(IF(
            ISNUMBER(
                IF(
                    $M$5:$AE$5,
                    (M100:AE100),
                    "")),
            1,
            0))
        =0,
    NA(),
    IF(
        Parameters!$D$15=1,
        IF(
            SUM(--(ISNUMBER(IF($M$5:$AE$5=1,(M100:AE100),""))))&gt;0,
            MAX(IF(
                ISNUMBER(M100:AE100),
                IF(
                    M$5:AE$5=1,
                    M100:AE100,
                    ""),
                "")),
            MAX(IF(
                ISNUMBER(M100:AE100),
                IF(
                    M$5:AE$5=2,
                    M100:AE100,
                    ""),
                ""))
        ),
        IF(
            Parameters!$D$16=1,
            IFERROR(
                AVERAGE(IF(
                    ISNUMBER(M100:AE100),
                    IF(
                        M$5:AE$5=1,
                        M100:AE100,
                        ""),
                    "")),
                AVERAGE(IF(
                    ISNUMBER(M100:AE100),
                    IF(
                        M$5:AE$5=2,
                        M100:AE100,
                        ""),
                    ""))
            ),
            IF(
                Parameters!$D$17=1,
                IFERROR(
                    IF(
                        OR(
                            IF(
                                ISNUMBER(M100:AE100),
                                IF(
                                    M$5:AE$5=1,
                                    M100:AE100,
                                    ""),
                                "")
                            =0),
                        0,
                        GEOMEAN(IF(
                            ISNUMBER(M100:AE100),
                            IF(
                                M$5:AE$5=1,
                                M100:AE100,
                                ""),
                            ""))
                    ),
                    IF(
                        OR(IF(
                            ISNUMBER(M100:AE100),
                            IF(
                                M$5:AE$5=2,
                                M100:AE100,
                                ""),
                            "")
                            =0),
                        0,
                        GEOMEAN(IF(
                            ISNUMBER(M100:AE100),
                            IF(
                                M$5:AE$5=2,
                                M100:AE100,
                                ""),
                            "")))
                )
            )
        )
    )
)</f>
        <v>0</v>
      </c>
      <c r="J100" s="242">
        <v>45765</v>
      </c>
      <c r="K100" s="242">
        <v>46281</v>
      </c>
      <c r="L100" s="91" t="s">
        <v>157</v>
      </c>
      <c r="M100" s="192">
        <v>0</v>
      </c>
      <c r="N100" s="192">
        <v>5.92901878914404</v>
      </c>
      <c r="O100" s="192">
        <v>0</v>
      </c>
      <c r="P100" s="192">
        <v>0</v>
      </c>
      <c r="Q100" s="192">
        <v>0</v>
      </c>
      <c r="R100" s="192" t="s">
        <v>409</v>
      </c>
      <c r="S100" s="192">
        <v>0</v>
      </c>
      <c r="T100" s="192">
        <v>0</v>
      </c>
      <c r="U100" s="192" t="s">
        <v>409</v>
      </c>
      <c r="V100" s="192">
        <v>88.6</v>
      </c>
      <c r="W100" s="192" t="s">
        <v>409</v>
      </c>
      <c r="X100" s="192">
        <v>-1.40832051783664</v>
      </c>
      <c r="Y100" s="192" t="s">
        <v>409</v>
      </c>
      <c r="Z100" s="192">
        <v>0</v>
      </c>
      <c r="AA100" s="192">
        <v>-17.915309446254</v>
      </c>
      <c r="AB100" s="34"/>
      <c r="AC100" s="34"/>
      <c r="AD100" s="192"/>
      <c r="AE100" s="192"/>
      <c r="AF100" s="192"/>
      <c r="AG100" s="192"/>
      <c r="AH100" s="192"/>
      <c r="AI100" s="192"/>
    </row>
    <row r="101" spans="1:35" x14ac:dyDescent="0.2">
      <c r="A101" s="84">
        <v>94</v>
      </c>
      <c r="B101" s="84" t="str">
        <f ca="1"/>
        <v>Iceland</v>
      </c>
      <c r="C101" s="84" t="str">
        <f ca="1"/>
        <v>ISL</v>
      </c>
      <c r="D101" s="219" t="str">
        <f ca="1"/>
        <v>ECS           Europe &amp; Central Asia</v>
      </c>
      <c r="E101" s="219" t="str">
        <f ca="1"/>
        <v>NA</v>
      </c>
      <c r="F101" s="190" t="str">
        <f t="shared" ca="1" si="13"/>
        <v/>
      </c>
      <c r="G101" s="80">
        <f>IF(Parameters!$D$21 = 1, MAX(H101, I101),
IF(Parameters!$D$22 = 1, AVERAGE(H101,I101),
IF(Parameters!$D$23 = 1, IF(ISERROR(H101), I101, IFERROR(GEOMEAN(H101, I101), 0)),
IF(Parameters!$D$24, IF(AND(H101=10,I101=10),10,0),
IF(Parameters!$D$25, IF(AND(H101&gt;=7,I101&gt;=7),10,0),
IF(Parameters!$D$26, IF(AND(H101&gt;=7,I101&gt;=7), 10, IF(OR(AND(H101&gt;=7,I101&gt;=5),AND(H101&gt;=5,I101&gt;=7)),6,0)),
IF(Parameters!$D$27, IF(AND(H101&gt;=10,I101&gt;=10), 10, IF(OR(AND(H101&gt;=10,I101&gt;=5),AND(H101&gt;=5,I101&gt;=10)),6,0)),"no method")))))))</f>
        <v>0</v>
      </c>
      <c r="H101" s="80" cm="1">
        <f t="array" ref="H101">IF(
    SUM(IF(
            ISNUMBER(
                IF(
                    $M$4:$AE$4,
                    (M101:AE101),
                    "")),
            1,
            0))
        =0,
    NA(),
    IF(
        Parameters!$D$15=1,
        IF(
            SUM(--(ISNUMBER(IF($M$4:$AE$4=1,(M101:AE101),""))))&gt;0,
            MAX(IF(
                ISNUMBER(M101:AE101),
                IF(
                    M$4:AE$4=1,
                    M101:AE101,
                    ""),
                "")),
            MAX(IF(
                ISNUMBER(M101:AE101),
                IF(
                    M$4:AE$4=2,
                    M101:AE101,
                    ""),
                ""))
        ),
        IF(
            Parameters!$D$16=1,
            IFERROR(
                AVERAGE(IF(
                    ISNUMBER(M101:AE101),
                    IF(
                        M$4:AE$4=1,
                        M101:AE101,
                        ""),
                    "")),
                AVERAGE(IF(
                    ISNUMBER(M101:AE101),
                    IF(
                        M$4:AE$4=2,
                        M101:AE101,
                        ""),
                    ""))
            ),
            IF(
                Parameters!$D$17=1,
                IFERROR(
                    IF(
                        OR(
                            IF(
                                ISNUMBER(M101:AE101),
                                IF(
                                    M$4:AE$4=1,
                                    M101:AE101,
                                    ""),
                                "")
                            =0),
                        0,
                        GEOMEAN(IF(
                            ISNUMBER(M101:AE101),
                            IF(
                                M$4:AE$4=1,
                                M101:AE101,
                                ""),
                            ""))
                    ),
                    IF(
                        OR(IF(
                            ISNUMBER(M101:AE101),
                            IF(
                                M$4:AE$4=2,
                                M101:AE101,
                                ""),
                            "")
                            =0),
                        0,
                        GEOMEAN(IF(
                            ISNUMBER(M101:AE101),
                            IF(
                                M$4:AE$4=2,
                                M101:AE101,
                                ""),
                            "")))
                )
            )
        )
    )
)</f>
        <v>0</v>
      </c>
      <c r="I101" s="191" cm="1">
        <f t="array" ref="I101">IF(
    SUM(IF(
            ISNUMBER(
                IF(
                    $M$5:$AE$5,
                    (M101:AE101),
                    "")),
            1,
            0))
        =0,
    NA(),
    IF(
        Parameters!$D$15=1,
        IF(
            SUM(--(ISNUMBER(IF($M$5:$AE$5=1,(M101:AE101),""))))&gt;0,
            MAX(IF(
                ISNUMBER(M101:AE101),
                IF(
                    M$5:AE$5=1,
                    M101:AE101,
                    ""),
                "")),
            MAX(IF(
                ISNUMBER(M101:AE101),
                IF(
                    M$5:AE$5=2,
                    M101:AE101,
                    ""),
                ""))
        ),
        IF(
            Parameters!$D$16=1,
            IFERROR(
                AVERAGE(IF(
                    ISNUMBER(M101:AE101),
                    IF(
                        M$5:AE$5=1,
                        M101:AE101,
                        ""),
                    "")),
                AVERAGE(IF(
                    ISNUMBER(M101:AE101),
                    IF(
                        M$5:AE$5=2,
                        M101:AE101,
                        ""),
                    ""))
            ),
            IF(
                Parameters!$D$17=1,
                IFERROR(
                    IF(
                        OR(
                            IF(
                                ISNUMBER(M101:AE101),
                                IF(
                                    M$5:AE$5=1,
                                    M101:AE101,
                                    ""),
                                "")
                            =0),
                        0,
                        GEOMEAN(IF(
                            ISNUMBER(M101:AE101),
                            IF(
                                M$5:AE$5=1,
                                M101:AE101,
                                ""),
                            ""))
                    ),
                    IF(
                        OR(IF(
                            ISNUMBER(M101:AE101),
                            IF(
                                M$5:AE$5=2,
                                M101:AE101,
                                ""),
                            "")
                            =0),
                        0,
                        GEOMEAN(IF(
                            ISNUMBER(M101:AE101),
                            IF(
                                M$5:AE$5=2,
                                M101:AE101,
                                ""),
                            "")))
                )
            )
        )
    )
)</f>
        <v>5.3571428571428497</v>
      </c>
      <c r="J101" s="242">
        <v>45765</v>
      </c>
      <c r="K101" s="242">
        <v>46281</v>
      </c>
      <c r="L101" s="91" t="s">
        <v>159</v>
      </c>
      <c r="M101" s="192">
        <v>0</v>
      </c>
      <c r="N101" s="192">
        <v>0</v>
      </c>
      <c r="O101" s="192">
        <v>0</v>
      </c>
      <c r="P101" s="192" t="s">
        <v>409</v>
      </c>
      <c r="Q101" s="192">
        <v>0</v>
      </c>
      <c r="R101" s="192" t="s">
        <v>409</v>
      </c>
      <c r="S101" s="192">
        <v>5.3571428571428497</v>
      </c>
      <c r="T101" s="192" t="s">
        <v>409</v>
      </c>
      <c r="U101" s="192" t="s">
        <v>409</v>
      </c>
      <c r="V101" s="192">
        <v>15.2</v>
      </c>
      <c r="W101" s="192" t="s">
        <v>409</v>
      </c>
      <c r="X101" s="192" t="s">
        <v>409</v>
      </c>
      <c r="Y101" s="192" t="s">
        <v>409</v>
      </c>
      <c r="Z101" s="192">
        <v>0.107142857142857</v>
      </c>
      <c r="AA101" s="192" t="s">
        <v>409</v>
      </c>
      <c r="AB101" s="34"/>
      <c r="AC101" s="34"/>
      <c r="AD101" s="192"/>
      <c r="AE101" s="192"/>
      <c r="AF101" s="192"/>
      <c r="AG101" s="192"/>
      <c r="AH101" s="192"/>
      <c r="AI101" s="192"/>
    </row>
    <row r="102" spans="1:35" x14ac:dyDescent="0.2">
      <c r="A102" s="84">
        <v>95</v>
      </c>
      <c r="B102" s="84" t="str">
        <f ca="1"/>
        <v>Israel</v>
      </c>
      <c r="C102" s="84" t="str">
        <f ca="1"/>
        <v>ISR</v>
      </c>
      <c r="D102" s="219" t="str">
        <f ca="1"/>
        <v>MEA           Middle East &amp; North Africa</v>
      </c>
      <c r="E102" s="219" t="str">
        <f ca="1"/>
        <v>NA</v>
      </c>
      <c r="F102" s="190" t="str">
        <f t="shared" ca="1" si="13"/>
        <v/>
      </c>
      <c r="G102" s="80">
        <f>IF(Parameters!$D$21 = 1, MAX(H102, I102),
IF(Parameters!$D$22 = 1, AVERAGE(H102,I102),
IF(Parameters!$D$23 = 1, IF(ISERROR(H102), I102, IFERROR(GEOMEAN(H102, I102), 0)),
IF(Parameters!$D$24, IF(AND(H102=10,I102=10),10,0),
IF(Parameters!$D$25, IF(AND(H102&gt;=7,I102&gt;=7),10,0),
IF(Parameters!$D$26, IF(AND(H102&gt;=7,I102&gt;=7), 10, IF(OR(AND(H102&gt;=7,I102&gt;=5),AND(H102&gt;=5,I102&gt;=7)),6,0)),
IF(Parameters!$D$27, IF(AND(H102&gt;=10,I102&gt;=10), 10, IF(OR(AND(H102&gt;=10,I102&gt;=5),AND(H102&gt;=5,I102&gt;=10)),6,0)),"no method")))))))</f>
        <v>0</v>
      </c>
      <c r="H102" s="80" cm="1">
        <f t="array" ref="H102">IF(
    SUM(IF(
            ISNUMBER(
                IF(
                    $M$4:$AE$4,
                    (M102:AE102),
                    "")),
            1,
            0))
        =0,
    NA(),
    IF(
        Parameters!$D$15=1,
        IF(
            SUM(--(ISNUMBER(IF($M$4:$AE$4=1,(M102:AE102),""))))&gt;0,
            MAX(IF(
                ISNUMBER(M102:AE102),
                IF(
                    M$4:AE$4=1,
                    M102:AE102,
                    ""),
                "")),
            MAX(IF(
                ISNUMBER(M102:AE102),
                IF(
                    M$4:AE$4=2,
                    M102:AE102,
                    ""),
                ""))
        ),
        IF(
            Parameters!$D$16=1,
            IFERROR(
                AVERAGE(IF(
                    ISNUMBER(M102:AE102),
                    IF(
                        M$4:AE$4=1,
                        M102:AE102,
                        ""),
                    "")),
                AVERAGE(IF(
                    ISNUMBER(M102:AE102),
                    IF(
                        M$4:AE$4=2,
                        M102:AE102,
                        ""),
                    ""))
            ),
            IF(
                Parameters!$D$17=1,
                IFERROR(
                    IF(
                        OR(
                            IF(
                                ISNUMBER(M102:AE102),
                                IF(
                                    M$4:AE$4=1,
                                    M102:AE102,
                                    ""),
                                "")
                            =0),
                        0,
                        GEOMEAN(IF(
                            ISNUMBER(M102:AE102),
                            IF(
                                M$4:AE$4=1,
                                M102:AE102,
                                ""),
                            ""))
                    ),
                    IF(
                        OR(IF(
                            ISNUMBER(M102:AE102),
                            IF(
                                M$4:AE$4=2,
                                M102:AE102,
                                ""),
                            "")
                            =0),
                        0,
                        GEOMEAN(IF(
                            ISNUMBER(M102:AE102),
                            IF(
                                M$4:AE$4=2,
                                M102:AE102,
                                ""),
                            "")))
                )
            )
        )
    )
)</f>
        <v>0</v>
      </c>
      <c r="I102" s="191" cm="1">
        <f t="array" ref="I102">IF(
    SUM(IF(
            ISNUMBER(
                IF(
                    $M$5:$AE$5,
                    (M102:AE102),
                    "")),
            1,
            0))
        =0,
    NA(),
    IF(
        Parameters!$D$15=1,
        IF(
            SUM(--(ISNUMBER(IF($M$5:$AE$5=1,(M102:AE102),""))))&gt;0,
            MAX(IF(
                ISNUMBER(M102:AE102),
                IF(
                    M$5:AE$5=1,
                    M102:AE102,
                    ""),
                "")),
            MAX(IF(
                ISNUMBER(M102:AE102),
                IF(
                    M$5:AE$5=2,
                    M102:AE102,
                    ""),
                ""))
        ),
        IF(
            Parameters!$D$16=1,
            IFERROR(
                AVERAGE(IF(
                    ISNUMBER(M102:AE102),
                    IF(
                        M$5:AE$5=1,
                        M102:AE102,
                        ""),
                    "")),
                AVERAGE(IF(
                    ISNUMBER(M102:AE102),
                    IF(
                        M$5:AE$5=2,
                        M102:AE102,
                        ""),
                    ""))
            ),
            IF(
                Parameters!$D$17=1,
                IFERROR(
                    IF(
                        OR(
                            IF(
                                ISNUMBER(M102:AE102),
                                IF(
                                    M$5:AE$5=1,
                                    M102:AE102,
                                    ""),
                                "")
                            =0),
                        0,
                        GEOMEAN(IF(
                            ISNUMBER(M102:AE102),
                            IF(
                                M$5:AE$5=1,
                                M102:AE102,
                                ""),
                            ""))
                    ),
                    IF(
                        OR(IF(
                            ISNUMBER(M102:AE102),
                            IF(
                                M$5:AE$5=2,
                                M102:AE102,
                                ""),
                            "")
                            =0),
                        0,
                        GEOMEAN(IF(
                            ISNUMBER(M102:AE102),
                            IF(
                                M$5:AE$5=2,
                                M102:AE102,
                                ""),
                            "")))
                )
            )
        )
    )
)</f>
        <v>0</v>
      </c>
      <c r="J102" s="242">
        <v>45765</v>
      </c>
      <c r="K102" s="242">
        <v>46281</v>
      </c>
      <c r="L102" s="91" t="s">
        <v>161</v>
      </c>
      <c r="M102" s="192">
        <v>0</v>
      </c>
      <c r="N102" s="192">
        <v>0</v>
      </c>
      <c r="O102" s="192">
        <v>0</v>
      </c>
      <c r="P102" s="192" t="s">
        <v>409</v>
      </c>
      <c r="Q102" s="192">
        <v>0</v>
      </c>
      <c r="R102" s="192" t="s">
        <v>409</v>
      </c>
      <c r="S102" s="192">
        <v>0</v>
      </c>
      <c r="T102" s="192">
        <v>0</v>
      </c>
      <c r="U102" s="192" t="s">
        <v>409</v>
      </c>
      <c r="V102" s="192">
        <v>51.5</v>
      </c>
      <c r="W102" s="192" t="s">
        <v>409</v>
      </c>
      <c r="X102" s="192" t="s">
        <v>409</v>
      </c>
      <c r="Y102" s="192" t="s">
        <v>409</v>
      </c>
      <c r="Z102" s="192">
        <v>0</v>
      </c>
      <c r="AA102" s="192">
        <v>-55.5555555555555</v>
      </c>
      <c r="AB102" s="34"/>
      <c r="AC102" s="34"/>
      <c r="AD102" s="192"/>
      <c r="AE102" s="192"/>
      <c r="AF102" s="192"/>
      <c r="AG102" s="192"/>
      <c r="AH102" s="192"/>
      <c r="AI102" s="192"/>
    </row>
    <row r="103" spans="1:35" x14ac:dyDescent="0.2">
      <c r="A103" s="84">
        <v>96</v>
      </c>
      <c r="B103" s="84" t="str">
        <f ca="1"/>
        <v>Italy</v>
      </c>
      <c r="C103" s="84" t="str">
        <f ca="1"/>
        <v>ITA</v>
      </c>
      <c r="D103" s="219" t="str">
        <f ca="1"/>
        <v>ECS           Europe &amp; Central Asia</v>
      </c>
      <c r="E103" s="219" t="str">
        <f ca="1"/>
        <v>NA</v>
      </c>
      <c r="F103" s="190" t="str">
        <f t="shared" ca="1" si="13"/>
        <v/>
      </c>
      <c r="G103" s="80">
        <f>IF(Parameters!$D$21 = 1, MAX(H103, I103),
IF(Parameters!$D$22 = 1, AVERAGE(H103,I103),
IF(Parameters!$D$23 = 1, IF(ISERROR(H103), I103, IFERROR(GEOMEAN(H103, I103), 0)),
IF(Parameters!$D$24, IF(AND(H103=10,I103=10),10,0),
IF(Parameters!$D$25, IF(AND(H103&gt;=7,I103&gt;=7),10,0),
IF(Parameters!$D$26, IF(AND(H103&gt;=7,I103&gt;=7), 10, IF(OR(AND(H103&gt;=7,I103&gt;=5),AND(H103&gt;=5,I103&gt;=7)),6,0)),
IF(Parameters!$D$27, IF(AND(H103&gt;=10,I103&gt;=10), 10, IF(OR(AND(H103&gt;=10,I103&gt;=5),AND(H103&gt;=5,I103&gt;=10)),6,0)),"no method")))))))</f>
        <v>0</v>
      </c>
      <c r="H103" s="80" cm="1">
        <f t="array" ref="H103">IF(
    SUM(IF(
            ISNUMBER(
                IF(
                    $M$4:$AE$4,
                    (M103:AE103),
                    "")),
            1,
            0))
        =0,
    NA(),
    IF(
        Parameters!$D$15=1,
        IF(
            SUM(--(ISNUMBER(IF($M$4:$AE$4=1,(M103:AE103),""))))&gt;0,
            MAX(IF(
                ISNUMBER(M103:AE103),
                IF(
                    M$4:AE$4=1,
                    M103:AE103,
                    ""),
                "")),
            MAX(IF(
                ISNUMBER(M103:AE103),
                IF(
                    M$4:AE$4=2,
                    M103:AE103,
                    ""),
                ""))
        ),
        IF(
            Parameters!$D$16=1,
            IFERROR(
                AVERAGE(IF(
                    ISNUMBER(M103:AE103),
                    IF(
                        M$4:AE$4=1,
                        M103:AE103,
                        ""),
                    "")),
                AVERAGE(IF(
                    ISNUMBER(M103:AE103),
                    IF(
                        M$4:AE$4=2,
                        M103:AE103,
                        ""),
                    ""))
            ),
            IF(
                Parameters!$D$17=1,
                IFERROR(
                    IF(
                        OR(
                            IF(
                                ISNUMBER(M103:AE103),
                                IF(
                                    M$4:AE$4=1,
                                    M103:AE103,
                                    ""),
                                "")
                            =0),
                        0,
                        GEOMEAN(IF(
                            ISNUMBER(M103:AE103),
                            IF(
                                M$4:AE$4=1,
                                M103:AE103,
                                ""),
                            ""))
                    ),
                    IF(
                        OR(IF(
                            ISNUMBER(M103:AE103),
                            IF(
                                M$4:AE$4=2,
                                M103:AE103,
                                ""),
                            "")
                            =0),
                        0,
                        GEOMEAN(IF(
                            ISNUMBER(M103:AE103),
                            IF(
                                M$4:AE$4=2,
                                M103:AE103,
                                ""),
                            "")))
                )
            )
        )
    )
)</f>
        <v>0</v>
      </c>
      <c r="I103" s="191" cm="1">
        <f t="array" ref="I103">IF(
    SUM(IF(
            ISNUMBER(
                IF(
                    $M$5:$AE$5,
                    (M103:AE103),
                    "")),
            1,
            0))
        =0,
    NA(),
    IF(
        Parameters!$D$15=1,
        IF(
            SUM(--(ISNUMBER(IF($M$5:$AE$5=1,(M103:AE103),""))))&gt;0,
            MAX(IF(
                ISNUMBER(M103:AE103),
                IF(
                    M$5:AE$5=1,
                    M103:AE103,
                    ""),
                "")),
            MAX(IF(
                ISNUMBER(M103:AE103),
                IF(
                    M$5:AE$5=2,
                    M103:AE103,
                    ""),
                ""))
        ),
        IF(
            Parameters!$D$16=1,
            IFERROR(
                AVERAGE(IF(
                    ISNUMBER(M103:AE103),
                    IF(
                        M$5:AE$5=1,
                        M103:AE103,
                        ""),
                    "")),
                AVERAGE(IF(
                    ISNUMBER(M103:AE103),
                    IF(
                        M$5:AE$5=2,
                        M103:AE103,
                        ""),
                    ""))
            ),
            IF(
                Parameters!$D$17=1,
                IFERROR(
                    IF(
                        OR(
                            IF(
                                ISNUMBER(M103:AE103),
                                IF(
                                    M$5:AE$5=1,
                                    M103:AE103,
                                    ""),
                                "")
                            =0),
                        0,
                        GEOMEAN(IF(
                            ISNUMBER(M103:AE103),
                            IF(
                                M$5:AE$5=1,
                                M103:AE103,
                                ""),
                            ""))
                    ),
                    IF(
                        OR(IF(
                            ISNUMBER(M103:AE103),
                            IF(
                                M$5:AE$5=2,
                                M103:AE103,
                                ""),
                            "")
                            =0),
                        0,
                        GEOMEAN(IF(
                            ISNUMBER(M103:AE103),
                            IF(
                                M$5:AE$5=2,
                                M103:AE103,
                                ""),
                            "")))
                )
            )
        )
    )
)</f>
        <v>0</v>
      </c>
      <c r="J103" s="242">
        <v>45765</v>
      </c>
      <c r="K103" s="242">
        <v>46281</v>
      </c>
      <c r="L103" s="91" t="s">
        <v>163</v>
      </c>
      <c r="M103" s="192">
        <v>0</v>
      </c>
      <c r="N103" s="192">
        <v>0</v>
      </c>
      <c r="O103" s="192">
        <v>0</v>
      </c>
      <c r="P103" s="192" t="s">
        <v>409</v>
      </c>
      <c r="Q103" s="192">
        <v>0</v>
      </c>
      <c r="R103" s="192" t="s">
        <v>409</v>
      </c>
      <c r="S103" s="192">
        <v>0</v>
      </c>
      <c r="T103" s="192">
        <v>0</v>
      </c>
      <c r="U103" s="192" t="s">
        <v>409</v>
      </c>
      <c r="V103" s="192">
        <v>41.1</v>
      </c>
      <c r="W103" s="192" t="s">
        <v>409</v>
      </c>
      <c r="X103" s="192" t="s">
        <v>409</v>
      </c>
      <c r="Y103" s="192" t="s">
        <v>409</v>
      </c>
      <c r="Z103" s="192">
        <v>0</v>
      </c>
      <c r="AA103" s="192">
        <v>-100</v>
      </c>
      <c r="AB103" s="34"/>
      <c r="AC103" s="34"/>
      <c r="AD103" s="192"/>
      <c r="AE103" s="192"/>
      <c r="AF103" s="192"/>
      <c r="AG103" s="192"/>
      <c r="AH103" s="192"/>
      <c r="AI103" s="192"/>
    </row>
    <row r="104" spans="1:35" x14ac:dyDescent="0.2">
      <c r="A104" s="84">
        <v>97</v>
      </c>
      <c r="B104" s="84" t="str">
        <f ca="1"/>
        <v>Jamaica</v>
      </c>
      <c r="C104" s="84" t="str">
        <f ca="1"/>
        <v>JAM</v>
      </c>
      <c r="D104" s="219" t="str">
        <f ca="1"/>
        <v>LCN           Latin America &amp; Caribbean</v>
      </c>
      <c r="E104" s="219" t="str">
        <f ca="1"/>
        <v>IBRD</v>
      </c>
      <c r="F104" s="190" t="str">
        <f t="shared" ca="1" si="13"/>
        <v/>
      </c>
      <c r="G104" s="80">
        <f>IF(Parameters!$D$21 = 1, MAX(H104, I104),
IF(Parameters!$D$22 = 1, AVERAGE(H104,I104),
IF(Parameters!$D$23 = 1, IF(ISERROR(H104), I104, IFERROR(GEOMEAN(H104, I104), 0)),
IF(Parameters!$D$24, IF(AND(H104=10,I104=10),10,0),
IF(Parameters!$D$25, IF(AND(H104&gt;=7,I104&gt;=7),10,0),
IF(Parameters!$D$26, IF(AND(H104&gt;=7,I104&gt;=7), 10, IF(OR(AND(H104&gt;=7,I104&gt;=5),AND(H104&gt;=5,I104&gt;=7)),6,0)),
IF(Parameters!$D$27, IF(AND(H104&gt;=10,I104&gt;=10), 10, IF(OR(AND(H104&gt;=10,I104&gt;=5),AND(H104&gt;=5,I104&gt;=10)),6,0)),"no method")))))))</f>
        <v>0</v>
      </c>
      <c r="H104" s="80" cm="1">
        <f t="array" ref="H104">IF(
    SUM(IF(
            ISNUMBER(
                IF(
                    $M$4:$AE$4,
                    (M104:AE104),
                    "")),
            1,
            0))
        =0,
    NA(),
    IF(
        Parameters!$D$15=1,
        IF(
            SUM(--(ISNUMBER(IF($M$4:$AE$4=1,(M104:AE104),""))))&gt;0,
            MAX(IF(
                ISNUMBER(M104:AE104),
                IF(
                    M$4:AE$4=1,
                    M104:AE104,
                    ""),
                "")),
            MAX(IF(
                ISNUMBER(M104:AE104),
                IF(
                    M$4:AE$4=2,
                    M104:AE104,
                    ""),
                ""))
        ),
        IF(
            Parameters!$D$16=1,
            IFERROR(
                AVERAGE(IF(
                    ISNUMBER(M104:AE104),
                    IF(
                        M$4:AE$4=1,
                        M104:AE104,
                        ""),
                    "")),
                AVERAGE(IF(
                    ISNUMBER(M104:AE104),
                    IF(
                        M$4:AE$4=2,
                        M104:AE104,
                        ""),
                    ""))
            ),
            IF(
                Parameters!$D$17=1,
                IFERROR(
                    IF(
                        OR(
                            IF(
                                ISNUMBER(M104:AE104),
                                IF(
                                    M$4:AE$4=1,
                                    M104:AE104,
                                    ""),
                                "")
                            =0),
                        0,
                        GEOMEAN(IF(
                            ISNUMBER(M104:AE104),
                            IF(
                                M$4:AE$4=1,
                                M104:AE104,
                                ""),
                            ""))
                    ),
                    IF(
                        OR(IF(
                            ISNUMBER(M104:AE104),
                            IF(
                                M$4:AE$4=2,
                                M104:AE104,
                                ""),
                            "")
                            =0),
                        0,
                        GEOMEAN(IF(
                            ISNUMBER(M104:AE104),
                            IF(
                                M$4:AE$4=2,
                                M104:AE104,
                                ""),
                            "")))
                )
            )
        )
    )
)</f>
        <v>0</v>
      </c>
      <c r="I104" s="191" cm="1">
        <f t="array" ref="I104">IF(
    SUM(IF(
            ISNUMBER(
                IF(
                    $M$5:$AE$5,
                    (M104:AE104),
                    "")),
            1,
            0))
        =0,
    NA(),
    IF(
        Parameters!$D$15=1,
        IF(
            SUM(--(ISNUMBER(IF($M$5:$AE$5=1,(M104:AE104),""))))&gt;0,
            MAX(IF(
                ISNUMBER(M104:AE104),
                IF(
                    M$5:AE$5=1,
                    M104:AE104,
                    ""),
                "")),
            MAX(IF(
                ISNUMBER(M104:AE104),
                IF(
                    M$5:AE$5=2,
                    M104:AE104,
                    ""),
                ""))
        ),
        IF(
            Parameters!$D$16=1,
            IFERROR(
                AVERAGE(IF(
                    ISNUMBER(M104:AE104),
                    IF(
                        M$5:AE$5=1,
                        M104:AE104,
                        ""),
                    "")),
                AVERAGE(IF(
                    ISNUMBER(M104:AE104),
                    IF(
                        M$5:AE$5=2,
                        M104:AE104,
                        ""),
                    ""))
            ),
            IF(
                Parameters!$D$17=1,
                IFERROR(
                    IF(
                        OR(
                            IF(
                                ISNUMBER(M104:AE104),
                                IF(
                                    M$5:AE$5=1,
                                    M104:AE104,
                                    ""),
                                "")
                            =0),
                        0,
                        GEOMEAN(IF(
                            ISNUMBER(M104:AE104),
                            IF(
                                M$5:AE$5=1,
                                M104:AE104,
                                ""),
                            ""))
                    ),
                    IF(
                        OR(IF(
                            ISNUMBER(M104:AE104),
                            IF(
                                M$5:AE$5=2,
                                M104:AE104,
                                ""),
                            "")
                            =0),
                        0,
                        GEOMEAN(IF(
                            ISNUMBER(M104:AE104),
                            IF(
                                M$5:AE$5=2,
                                M104:AE104,
                                ""),
                            "")))
                )
            )
        )
    )
)</f>
        <v>1.78571428571427</v>
      </c>
      <c r="J104" s="242">
        <v>45765</v>
      </c>
      <c r="K104" s="242">
        <v>45765</v>
      </c>
      <c r="L104" s="91" t="s">
        <v>165</v>
      </c>
      <c r="M104" s="192">
        <v>0</v>
      </c>
      <c r="N104" s="192">
        <v>0</v>
      </c>
      <c r="O104" s="192">
        <v>0</v>
      </c>
      <c r="P104" s="192">
        <v>0</v>
      </c>
      <c r="Q104" s="192">
        <v>0</v>
      </c>
      <c r="R104" s="192" t="s">
        <v>409</v>
      </c>
      <c r="S104" s="192">
        <v>1.78571428571427</v>
      </c>
      <c r="T104" s="192">
        <v>0.37383177570093701</v>
      </c>
      <c r="U104" s="192" t="s">
        <v>409</v>
      </c>
      <c r="V104" s="192">
        <v>59.3</v>
      </c>
      <c r="W104" s="192" t="s">
        <v>409</v>
      </c>
      <c r="X104" s="192">
        <v>-2.3471188090286699</v>
      </c>
      <c r="Y104" s="192" t="s">
        <v>409</v>
      </c>
      <c r="Z104" s="192">
        <v>3.5714285714285497E-2</v>
      </c>
      <c r="AA104" s="192">
        <v>0.93457943925234299</v>
      </c>
      <c r="AB104" s="34"/>
      <c r="AC104" s="34"/>
      <c r="AD104" s="192"/>
      <c r="AE104" s="192"/>
      <c r="AF104" s="192"/>
      <c r="AG104" s="192"/>
      <c r="AH104" s="192"/>
      <c r="AI104" s="192"/>
    </row>
    <row r="105" spans="1:35" x14ac:dyDescent="0.2">
      <c r="A105" s="84">
        <v>98</v>
      </c>
      <c r="B105" s="84" t="str">
        <f ca="1"/>
        <v>Jordan</v>
      </c>
      <c r="C105" s="84" t="str">
        <f ca="1"/>
        <v>JOR</v>
      </c>
      <c r="D105" s="219" t="str">
        <f ca="1"/>
        <v>MEA           Middle East &amp; North Africa</v>
      </c>
      <c r="E105" s="219" t="str">
        <f ca="1"/>
        <v>IBRD</v>
      </c>
      <c r="F105" s="190" t="str">
        <f t="shared" ca="1" si="13"/>
        <v/>
      </c>
      <c r="G105" s="80">
        <f>IF(Parameters!$D$21 = 1, MAX(H105, I105),
IF(Parameters!$D$22 = 1, AVERAGE(H105,I105),
IF(Parameters!$D$23 = 1, IF(ISERROR(H105), I105, IFERROR(GEOMEAN(H105, I105), 0)),
IF(Parameters!$D$24, IF(AND(H105=10,I105=10),10,0),
IF(Parameters!$D$25, IF(AND(H105&gt;=7,I105&gt;=7),10,0),
IF(Parameters!$D$26, IF(AND(H105&gt;=7,I105&gt;=7), 10, IF(OR(AND(H105&gt;=7,I105&gt;=5),AND(H105&gt;=5,I105&gt;=7)),6,0)),
IF(Parameters!$D$27, IF(AND(H105&gt;=10,I105&gt;=10), 10, IF(OR(AND(H105&gt;=10,I105&gt;=5),AND(H105&gt;=5,I105&gt;=10)),6,0)),"no method")))))))</f>
        <v>0</v>
      </c>
      <c r="H105" s="80" cm="1">
        <f t="array" ref="H105">IF(
    SUM(IF(
            ISNUMBER(
                IF(
                    $M$4:$AE$4,
                    (M105:AE105),
                    "")),
            1,
            0))
        =0,
    NA(),
    IF(
        Parameters!$D$15=1,
        IF(
            SUM(--(ISNUMBER(IF($M$4:$AE$4=1,(M105:AE105),""))))&gt;0,
            MAX(IF(
                ISNUMBER(M105:AE105),
                IF(
                    M$4:AE$4=1,
                    M105:AE105,
                    ""),
                "")),
            MAX(IF(
                ISNUMBER(M105:AE105),
                IF(
                    M$4:AE$4=2,
                    M105:AE105,
                    ""),
                ""))
        ),
        IF(
            Parameters!$D$16=1,
            IFERROR(
                AVERAGE(IF(
                    ISNUMBER(M105:AE105),
                    IF(
                        M$4:AE$4=1,
                        M105:AE105,
                        ""),
                    "")),
                AVERAGE(IF(
                    ISNUMBER(M105:AE105),
                    IF(
                        M$4:AE$4=2,
                        M105:AE105,
                        ""),
                    ""))
            ),
            IF(
                Parameters!$D$17=1,
                IFERROR(
                    IF(
                        OR(
                            IF(
                                ISNUMBER(M105:AE105),
                                IF(
                                    M$4:AE$4=1,
                                    M105:AE105,
                                    ""),
                                "")
                            =0),
                        0,
                        GEOMEAN(IF(
                            ISNUMBER(M105:AE105),
                            IF(
                                M$4:AE$4=1,
                                M105:AE105,
                                ""),
                            ""))
                    ),
                    IF(
                        OR(IF(
                            ISNUMBER(M105:AE105),
                            IF(
                                M$4:AE$4=2,
                                M105:AE105,
                                ""),
                            "")
                            =0),
                        0,
                        GEOMEAN(IF(
                            ISNUMBER(M105:AE105),
                            IF(
                                M$4:AE$4=2,
                                M105:AE105,
                                ""),
                            "")))
                )
            )
        )
    )
)</f>
        <v>2.9436325678496802</v>
      </c>
      <c r="I105" s="191" cm="1">
        <f t="array" ref="I105">IF(
    SUM(IF(
            ISNUMBER(
                IF(
                    $M$5:$AE$5,
                    (M105:AE105),
                    "")),
            1,
            0))
        =0,
    NA(),
    IF(
        Parameters!$D$15=1,
        IF(
            SUM(--(ISNUMBER(IF($M$5:$AE$5=1,(M105:AE105),""))))&gt;0,
            MAX(IF(
                ISNUMBER(M105:AE105),
                IF(
                    M$5:AE$5=1,
                    M105:AE105,
                    ""),
                "")),
            MAX(IF(
                ISNUMBER(M105:AE105),
                IF(
                    M$5:AE$5=2,
                    M105:AE105,
                    ""),
                ""))
        ),
        IF(
            Parameters!$D$16=1,
            IFERROR(
                AVERAGE(IF(
                    ISNUMBER(M105:AE105),
                    IF(
                        M$5:AE$5=1,
                        M105:AE105,
                        ""),
                    "")),
                AVERAGE(IF(
                    ISNUMBER(M105:AE105),
                    IF(
                        M$5:AE$5=2,
                        M105:AE105,
                        ""),
                    ""))
            ),
            IF(
                Parameters!$D$17=1,
                IFERROR(
                    IF(
                        OR(
                            IF(
                                ISNUMBER(M105:AE105),
                                IF(
                                    M$5:AE$5=1,
                                    M105:AE105,
                                    ""),
                                "")
                            =0),
                        0,
                        GEOMEAN(IF(
                            ISNUMBER(M105:AE105),
                            IF(
                                M$5:AE$5=1,
                                M105:AE105,
                                ""),
                            ""))
                    ),
                    IF(
                        OR(IF(
                            ISNUMBER(M105:AE105),
                            IF(
                                M$5:AE$5=2,
                                M105:AE105,
                                ""),
                            "")
                            =0),
                        0,
                        GEOMEAN(IF(
                            ISNUMBER(M105:AE105),
                            IF(
                                M$5:AE$5=2,
                                M105:AE105,
                                ""),
                            "")))
                )
            )
        )
    )
)</f>
        <v>0</v>
      </c>
      <c r="J105" s="242">
        <v>45765</v>
      </c>
      <c r="K105" s="242">
        <v>46281</v>
      </c>
      <c r="L105" s="91" t="s">
        <v>167</v>
      </c>
      <c r="M105" s="192">
        <v>0</v>
      </c>
      <c r="N105" s="192">
        <v>2.9436325678496802</v>
      </c>
      <c r="O105" s="192">
        <v>0</v>
      </c>
      <c r="P105" s="192" t="s">
        <v>409</v>
      </c>
      <c r="Q105" s="192">
        <v>0</v>
      </c>
      <c r="R105" s="192" t="s">
        <v>409</v>
      </c>
      <c r="S105" s="192">
        <v>0</v>
      </c>
      <c r="T105" s="192">
        <v>0</v>
      </c>
      <c r="U105" s="192" t="s">
        <v>409</v>
      </c>
      <c r="V105" s="192">
        <v>74.3</v>
      </c>
      <c r="W105" s="192" t="s">
        <v>409</v>
      </c>
      <c r="X105" s="192" t="s">
        <v>409</v>
      </c>
      <c r="Y105" s="192" t="s">
        <v>409</v>
      </c>
      <c r="Z105" s="192">
        <v>-0.28571428571428498</v>
      </c>
      <c r="AA105" s="192">
        <v>-100</v>
      </c>
      <c r="AB105" s="34"/>
      <c r="AC105" s="34"/>
      <c r="AD105" s="192"/>
      <c r="AE105" s="192"/>
      <c r="AF105" s="192"/>
      <c r="AG105" s="192"/>
      <c r="AH105" s="192"/>
      <c r="AI105" s="192"/>
    </row>
    <row r="106" spans="1:35" x14ac:dyDescent="0.2">
      <c r="A106" s="84">
        <v>99</v>
      </c>
      <c r="B106" s="84" t="str">
        <f ca="1"/>
        <v>Japan</v>
      </c>
      <c r="C106" s="84" t="str">
        <f ca="1"/>
        <v>JPN</v>
      </c>
      <c r="D106" s="219" t="str">
        <f ca="1"/>
        <v>EAS           East Asia &amp; Pacific</v>
      </c>
      <c r="E106" s="219" t="str">
        <f ca="1"/>
        <v>NA</v>
      </c>
      <c r="F106" s="190" t="str">
        <f t="shared" ca="1" si="13"/>
        <v/>
      </c>
      <c r="G106" s="80">
        <f>IF(Parameters!$D$21 = 1, MAX(H106, I106),
IF(Parameters!$D$22 = 1, AVERAGE(H106,I106),
IF(Parameters!$D$23 = 1, IF(ISERROR(H106), I106, IFERROR(GEOMEAN(H106, I106), 0)),
IF(Parameters!$D$24, IF(AND(H106=10,I106=10),10,0),
IF(Parameters!$D$25, IF(AND(H106&gt;=7,I106&gt;=7),10,0),
IF(Parameters!$D$26, IF(AND(H106&gt;=7,I106&gt;=7), 10, IF(OR(AND(H106&gt;=7,I106&gt;=5),AND(H106&gt;=5,I106&gt;=7)),6,0)),
IF(Parameters!$D$27, IF(AND(H106&gt;=10,I106&gt;=10), 10, IF(OR(AND(H106&gt;=10,I106&gt;=5),AND(H106&gt;=5,I106&gt;=10)),6,0)),"no method")))))))</f>
        <v>0</v>
      </c>
      <c r="H106" s="80" cm="1">
        <f t="array" ref="H106">IF(
    SUM(IF(
            ISNUMBER(
                IF(
                    $M$4:$AE$4,
                    (M106:AE106),
                    "")),
            1,
            0))
        =0,
    NA(),
    IF(
        Parameters!$D$15=1,
        IF(
            SUM(--(ISNUMBER(IF($M$4:$AE$4=1,(M106:AE106),""))))&gt;0,
            MAX(IF(
                ISNUMBER(M106:AE106),
                IF(
                    M$4:AE$4=1,
                    M106:AE106,
                    ""),
                "")),
            MAX(IF(
                ISNUMBER(M106:AE106),
                IF(
                    M$4:AE$4=2,
                    M106:AE106,
                    ""),
                ""))
        ),
        IF(
            Parameters!$D$16=1,
            IFERROR(
                AVERAGE(IF(
                    ISNUMBER(M106:AE106),
                    IF(
                        M$4:AE$4=1,
                        M106:AE106,
                        ""),
                    "")),
                AVERAGE(IF(
                    ISNUMBER(M106:AE106),
                    IF(
                        M$4:AE$4=2,
                        M106:AE106,
                        ""),
                    ""))
            ),
            IF(
                Parameters!$D$17=1,
                IFERROR(
                    IF(
                        OR(
                            IF(
                                ISNUMBER(M106:AE106),
                                IF(
                                    M$4:AE$4=1,
                                    M106:AE106,
                                    ""),
                                "")
                            =0),
                        0,
                        GEOMEAN(IF(
                            ISNUMBER(M106:AE106),
                            IF(
                                M$4:AE$4=1,
                                M106:AE106,
                                ""),
                            ""))
                    ),
                    IF(
                        OR(IF(
                            ISNUMBER(M106:AE106),
                            IF(
                                M$4:AE$4=2,
                                M106:AE106,
                                ""),
                            "")
                            =0),
                        0,
                        GEOMEAN(IF(
                            ISNUMBER(M106:AE106),
                            IF(
                                M$4:AE$4=2,
                                M106:AE106,
                                ""),
                            "")))
                )
            )
        )
    )
)</f>
        <v>0</v>
      </c>
      <c r="I106" s="191" cm="1">
        <f t="array" ref="I106">IF(
    SUM(IF(
            ISNUMBER(
                IF(
                    $M$5:$AE$5,
                    (M106:AE106),
                    "")),
            1,
            0))
        =0,
    NA(),
    IF(
        Parameters!$D$15=1,
        IF(
            SUM(--(ISNUMBER(IF($M$5:$AE$5=1,(M106:AE106),""))))&gt;0,
            MAX(IF(
                ISNUMBER(M106:AE106),
                IF(
                    M$5:AE$5=1,
                    M106:AE106,
                    ""),
                "")),
            MAX(IF(
                ISNUMBER(M106:AE106),
                IF(
                    M$5:AE$5=2,
                    M106:AE106,
                    ""),
                ""))
        ),
        IF(
            Parameters!$D$16=1,
            IFERROR(
                AVERAGE(IF(
                    ISNUMBER(M106:AE106),
                    IF(
                        M$5:AE$5=1,
                        M106:AE106,
                        ""),
                    "")),
                AVERAGE(IF(
                    ISNUMBER(M106:AE106),
                    IF(
                        M$5:AE$5=2,
                        M106:AE106,
                        ""),
                    ""))
            ),
            IF(
                Parameters!$D$17=1,
                IFERROR(
                    IF(
                        OR(
                            IF(
                                ISNUMBER(M106:AE106),
                                IF(
                                    M$5:AE$5=1,
                                    M106:AE106,
                                    ""),
                                "")
                            =0),
                        0,
                        GEOMEAN(IF(
                            ISNUMBER(M106:AE106),
                            IF(
                                M$5:AE$5=1,
                                M106:AE106,
                                ""),
                            ""))
                    ),
                    IF(
                        OR(IF(
                            ISNUMBER(M106:AE106),
                            IF(
                                M$5:AE$5=2,
                                M106:AE106,
                                ""),
                            "")
                            =0),
                        0,
                        GEOMEAN(IF(
                            ISNUMBER(M106:AE106),
                            IF(
                                M$5:AE$5=2,
                                M106:AE106,
                                ""),
                            "")))
                )
            )
        )
    )
)</f>
        <v>0</v>
      </c>
      <c r="J106" s="242">
        <v>45765</v>
      </c>
      <c r="K106" s="242">
        <v>45870</v>
      </c>
      <c r="L106" s="91" t="s">
        <v>169</v>
      </c>
      <c r="M106" s="192">
        <v>0</v>
      </c>
      <c r="N106" s="192">
        <v>0</v>
      </c>
      <c r="O106" s="192">
        <v>0</v>
      </c>
      <c r="P106" s="192" t="s">
        <v>409</v>
      </c>
      <c r="Q106" s="192">
        <v>0</v>
      </c>
      <c r="R106" s="192" t="s">
        <v>409</v>
      </c>
      <c r="S106" s="192">
        <v>0</v>
      </c>
      <c r="T106" s="192" t="s">
        <v>409</v>
      </c>
      <c r="U106" s="192" t="s">
        <v>409</v>
      </c>
      <c r="V106" s="192">
        <v>30.2</v>
      </c>
      <c r="W106" s="192" t="s">
        <v>409</v>
      </c>
      <c r="X106" s="192" t="s">
        <v>409</v>
      </c>
      <c r="Y106" s="192" t="s">
        <v>409</v>
      </c>
      <c r="Z106" s="192">
        <v>0</v>
      </c>
      <c r="AA106" s="192" t="s">
        <v>409</v>
      </c>
      <c r="AB106" s="34"/>
      <c r="AC106" s="34"/>
      <c r="AD106" s="192"/>
      <c r="AE106" s="192"/>
      <c r="AF106" s="192"/>
      <c r="AG106" s="192"/>
      <c r="AH106" s="192"/>
      <c r="AI106" s="192"/>
    </row>
    <row r="107" spans="1:35" x14ac:dyDescent="0.2">
      <c r="A107" s="84">
        <v>100</v>
      </c>
      <c r="B107" s="84" t="str">
        <f ca="1"/>
        <v>Kazakhstan</v>
      </c>
      <c r="C107" s="84" t="str">
        <f ca="1"/>
        <v>KAZ</v>
      </c>
      <c r="D107" s="219" t="str">
        <f ca="1"/>
        <v>ECS           Europe &amp; Central Asia</v>
      </c>
      <c r="E107" s="219" t="str">
        <f ca="1"/>
        <v>IBRD</v>
      </c>
      <c r="F107" s="190" t="str">
        <f t="shared" ca="1" si="13"/>
        <v/>
      </c>
      <c r="G107" s="80">
        <f>IF(Parameters!$D$21 = 1, MAX(H107, I107),
IF(Parameters!$D$22 = 1, AVERAGE(H107,I107),
IF(Parameters!$D$23 = 1, IF(ISERROR(H107), I107, IFERROR(GEOMEAN(H107, I107), 0)),
IF(Parameters!$D$24, IF(AND(H107=10,I107=10),10,0),
IF(Parameters!$D$25, IF(AND(H107&gt;=7,I107&gt;=7),10,0),
IF(Parameters!$D$26, IF(AND(H107&gt;=7,I107&gt;=7), 10, IF(OR(AND(H107&gt;=7,I107&gt;=5),AND(H107&gt;=5,I107&gt;=7)),6,0)),
IF(Parameters!$D$27, IF(AND(H107&gt;=10,I107&gt;=10), 10, IF(OR(AND(H107&gt;=10,I107&gt;=5),AND(H107&gt;=5,I107&gt;=10)),6,0)),"no method")))))))</f>
        <v>0</v>
      </c>
      <c r="H107" s="80" cm="1">
        <f t="array" ref="H107">IF(
    SUM(IF(
            ISNUMBER(
                IF(
                    $M$4:$AE$4,
                    (M107:AE107),
                    "")),
            1,
            0))
        =0,
    NA(),
    IF(
        Parameters!$D$15=1,
        IF(
            SUM(--(ISNUMBER(IF($M$4:$AE$4=1,(M107:AE107),""))))&gt;0,
            MAX(IF(
                ISNUMBER(M107:AE107),
                IF(
                    M$4:AE$4=1,
                    M107:AE107,
                    ""),
                "")),
            MAX(IF(
                ISNUMBER(M107:AE107),
                IF(
                    M$4:AE$4=2,
                    M107:AE107,
                    ""),
                ""))
        ),
        IF(
            Parameters!$D$16=1,
            IFERROR(
                AVERAGE(IF(
                    ISNUMBER(M107:AE107),
                    IF(
                        M$4:AE$4=1,
                        M107:AE107,
                        ""),
                    "")),
                AVERAGE(IF(
                    ISNUMBER(M107:AE107),
                    IF(
                        M$4:AE$4=2,
                        M107:AE107,
                        ""),
                    ""))
            ),
            IF(
                Parameters!$D$17=1,
                IFERROR(
                    IF(
                        OR(
                            IF(
                                ISNUMBER(M107:AE107),
                                IF(
                                    M$4:AE$4=1,
                                    M107:AE107,
                                    ""),
                                "")
                            =0),
                        0,
                        GEOMEAN(IF(
                            ISNUMBER(M107:AE107),
                            IF(
                                M$4:AE$4=1,
                                M107:AE107,
                                ""),
                            ""))
                    ),
                    IF(
                        OR(IF(
                            ISNUMBER(M107:AE107),
                            IF(
                                M$4:AE$4=2,
                                M107:AE107,
                                ""),
                            "")
                            =0),
                        0,
                        GEOMEAN(IF(
                            ISNUMBER(M107:AE107),
                            IF(
                                M$4:AE$4=2,
                                M107:AE107,
                                ""),
                            "")))
                )
            )
        )
    )
)</f>
        <v>0</v>
      </c>
      <c r="I107" s="191" cm="1">
        <f t="array" ref="I107">IF(
    SUM(IF(
            ISNUMBER(
                IF(
                    $M$5:$AE$5,
                    (M107:AE107),
                    "")),
            1,
            0))
        =0,
    NA(),
    IF(
        Parameters!$D$15=1,
        IF(
            SUM(--(ISNUMBER(IF($M$5:$AE$5=1,(M107:AE107),""))))&gt;0,
            MAX(IF(
                ISNUMBER(M107:AE107),
                IF(
                    M$5:AE$5=1,
                    M107:AE107,
                    ""),
                "")),
            MAX(IF(
                ISNUMBER(M107:AE107),
                IF(
                    M$5:AE$5=2,
                    M107:AE107,
                    ""),
                ""))
        ),
        IF(
            Parameters!$D$16=1,
            IFERROR(
                AVERAGE(IF(
                    ISNUMBER(M107:AE107),
                    IF(
                        M$5:AE$5=1,
                        M107:AE107,
                        ""),
                    "")),
                AVERAGE(IF(
                    ISNUMBER(M107:AE107),
                    IF(
                        M$5:AE$5=2,
                        M107:AE107,
                        ""),
                    ""))
            ),
            IF(
                Parameters!$D$17=1,
                IFERROR(
                    IF(
                        OR(
                            IF(
                                ISNUMBER(M107:AE107),
                                IF(
                                    M$5:AE$5=1,
                                    M107:AE107,
                                    ""),
                                "")
                            =0),
                        0,
                        GEOMEAN(IF(
                            ISNUMBER(M107:AE107),
                            IF(
                                M$5:AE$5=1,
                                M107:AE107,
                                ""),
                            ""))
                    ),
                    IF(
                        OR(IF(
                            ISNUMBER(M107:AE107),
                            IF(
                                M$5:AE$5=2,
                                M107:AE107,
                                ""),
                            "")
                            =0),
                        0,
                        GEOMEAN(IF(
                            ISNUMBER(M107:AE107),
                            IF(
                                M$5:AE$5=2,
                                M107:AE107,
                                ""),
                            "")))
                )
            )
        )
    )
)</f>
        <v>0</v>
      </c>
      <c r="J107" s="242">
        <v>45765</v>
      </c>
      <c r="K107" s="242">
        <v>46281</v>
      </c>
      <c r="L107" s="91" t="s">
        <v>171</v>
      </c>
      <c r="M107" s="192">
        <v>0</v>
      </c>
      <c r="N107" s="192">
        <v>0</v>
      </c>
      <c r="O107" s="192">
        <v>0</v>
      </c>
      <c r="P107" s="192" t="s">
        <v>409</v>
      </c>
      <c r="Q107" s="192">
        <v>0</v>
      </c>
      <c r="R107" s="192" t="s">
        <v>409</v>
      </c>
      <c r="S107" s="192">
        <v>0</v>
      </c>
      <c r="T107" s="192">
        <v>0</v>
      </c>
      <c r="U107" s="192" t="s">
        <v>409</v>
      </c>
      <c r="V107" s="192">
        <v>57.8</v>
      </c>
      <c r="W107" s="192" t="s">
        <v>409</v>
      </c>
      <c r="X107" s="192" t="s">
        <v>409</v>
      </c>
      <c r="Y107" s="192" t="s">
        <v>409</v>
      </c>
      <c r="Z107" s="192">
        <v>0</v>
      </c>
      <c r="AA107" s="192">
        <v>-100</v>
      </c>
      <c r="AB107" s="34"/>
      <c r="AC107" s="34"/>
      <c r="AD107" s="192"/>
      <c r="AE107" s="192"/>
      <c r="AF107" s="192"/>
      <c r="AG107" s="192"/>
      <c r="AH107" s="192"/>
      <c r="AI107" s="192"/>
    </row>
    <row r="108" spans="1:35" x14ac:dyDescent="0.2">
      <c r="A108" s="84">
        <v>101</v>
      </c>
      <c r="B108" s="84" t="str">
        <f ca="1"/>
        <v>Kenya</v>
      </c>
      <c r="C108" s="84" t="str">
        <f ca="1"/>
        <v>KEN</v>
      </c>
      <c r="D108" s="219" t="str">
        <f ca="1"/>
        <v>SSF           Sub-Saharan Africa</v>
      </c>
      <c r="E108" s="219" t="str">
        <f ca="1"/>
        <v>Blend</v>
      </c>
      <c r="F108" s="190" t="str">
        <f t="shared" ca="1" si="13"/>
        <v/>
      </c>
      <c r="G108" s="80">
        <f>IF(Parameters!$D$21 = 1, MAX(H108, I108),
IF(Parameters!$D$22 = 1, AVERAGE(H108,I108),
IF(Parameters!$D$23 = 1, IF(ISERROR(H108), I108, IFERROR(GEOMEAN(H108, I108), 0)),
IF(Parameters!$D$24, IF(AND(H108=10,I108=10),10,0),
IF(Parameters!$D$25, IF(AND(H108&gt;=7,I108&gt;=7),10,0),
IF(Parameters!$D$26, IF(AND(H108&gt;=7,I108&gt;=7), 10, IF(OR(AND(H108&gt;=7,I108&gt;=5),AND(H108&gt;=5,I108&gt;=7)),6,0)),
IF(Parameters!$D$27, IF(AND(H108&gt;=10,I108&gt;=10), 10, IF(OR(AND(H108&gt;=10,I108&gt;=5),AND(H108&gt;=5,I108&gt;=10)),6,0)),"no method")))))))</f>
        <v>3.744137691131133</v>
      </c>
      <c r="H108" s="80" cm="1">
        <f t="array" ref="H108">IF(
    SUM(IF(
            ISNUMBER(
                IF(
                    $M$4:$AE$4,
                    (M108:AE108),
                    "")),
            1,
            0))
        =0,
    NA(),
    IF(
        Parameters!$D$15=1,
        IF(
            SUM(--(ISNUMBER(IF($M$4:$AE$4=1,(M108:AE108),""))))&gt;0,
            MAX(IF(
                ISNUMBER(M108:AE108),
                IF(
                    M$4:AE$4=1,
                    M108:AE108,
                    ""),
                "")),
            MAX(IF(
                ISNUMBER(M108:AE108),
                IF(
                    M$4:AE$4=2,
                    M108:AE108,
                    ""),
                ""))
        ),
        IF(
            Parameters!$D$16=1,
            IFERROR(
                AVERAGE(IF(
                    ISNUMBER(M108:AE108),
                    IF(
                        M$4:AE$4=1,
                        M108:AE108,
                        ""),
                    "")),
                AVERAGE(IF(
                    ISNUMBER(M108:AE108),
                    IF(
                        M$4:AE$4=2,
                        M108:AE108,
                        ""),
                    ""))
            ),
            IF(
                Parameters!$D$17=1,
                IFERROR(
                    IF(
                        OR(
                            IF(
                                ISNUMBER(M108:AE108),
                                IF(
                                    M$4:AE$4=1,
                                    M108:AE108,
                                    ""),
                                "")
                            =0),
                        0,
                        GEOMEAN(IF(
                            ISNUMBER(M108:AE108),
                            IF(
                                M$4:AE$4=1,
                                M108:AE108,
                                ""),
                            ""))
                    ),
                    IF(
                        OR(IF(
                            ISNUMBER(M108:AE108),
                            IF(
                                M$4:AE$4=2,
                                M108:AE108,
                                ""),
                            "")
                            =0),
                        0,
                        GEOMEAN(IF(
                            ISNUMBER(M108:AE108),
                            IF(
                                M$4:AE$4=2,
                                M108:AE108,
                                ""),
                            "")))
                )
            )
        )
    )
)</f>
        <v>5.4906054279749403</v>
      </c>
      <c r="I108" s="191" cm="1">
        <f t="array" ref="I108">IF(
    SUM(IF(
            ISNUMBER(
                IF(
                    $M$5:$AE$5,
                    (M108:AE108),
                    "")),
            1,
            0))
        =0,
    NA(),
    IF(
        Parameters!$D$15=1,
        IF(
            SUM(--(ISNUMBER(IF($M$5:$AE$5=1,(M108:AE108),""))))&gt;0,
            MAX(IF(
                ISNUMBER(M108:AE108),
                IF(
                    M$5:AE$5=1,
                    M108:AE108,
                    ""),
                "")),
            MAX(IF(
                ISNUMBER(M108:AE108),
                IF(
                    M$5:AE$5=2,
                    M108:AE108,
                    ""),
                ""))
        ),
        IF(
            Parameters!$D$16=1,
            IFERROR(
                AVERAGE(IF(
                    ISNUMBER(M108:AE108),
                    IF(
                        M$5:AE$5=1,
                        M108:AE108,
                        ""),
                    "")),
                AVERAGE(IF(
                    ISNUMBER(M108:AE108),
                    IF(
                        M$5:AE$5=2,
                        M108:AE108,
                        ""),
                    ""))
            ),
            IF(
                Parameters!$D$17=1,
                IFERROR(
                    IF(
                        OR(
                            IF(
                                ISNUMBER(M108:AE108),
                                IF(
                                    M$5:AE$5=1,
                                    M108:AE108,
                                    ""),
                                "")
                            =0),
                        0,
                        GEOMEAN(IF(
                            ISNUMBER(M108:AE108),
                            IF(
                                M$5:AE$5=1,
                                M108:AE108,
                                ""),
                            ""))
                    ),
                    IF(
                        OR(IF(
                            ISNUMBER(M108:AE108),
                            IF(
                                M$5:AE$5=2,
                                M108:AE108,
                                ""),
                            "")
                            =0),
                        0,
                        GEOMEAN(IF(
                            ISNUMBER(M108:AE108),
                            IF(
                                M$5:AE$5=2,
                                M108:AE108,
                                ""),
                            "")))
                )
            )
        )
    )
)</f>
        <v>2.5531914893617</v>
      </c>
      <c r="J108" s="242">
        <v>45765</v>
      </c>
      <c r="K108" s="242">
        <v>46281</v>
      </c>
      <c r="L108" s="91" t="s">
        <v>173</v>
      </c>
      <c r="M108" s="192">
        <v>0</v>
      </c>
      <c r="N108" s="192">
        <v>5.4906054279749403</v>
      </c>
      <c r="O108" s="192">
        <v>0</v>
      </c>
      <c r="P108" s="192">
        <v>0</v>
      </c>
      <c r="Q108" s="192">
        <v>0</v>
      </c>
      <c r="R108" s="192" t="s">
        <v>409</v>
      </c>
      <c r="S108" s="192">
        <v>0</v>
      </c>
      <c r="T108" s="192">
        <v>2.5531914893617</v>
      </c>
      <c r="U108" s="192" t="s">
        <v>409</v>
      </c>
      <c r="V108" s="192">
        <v>86.5</v>
      </c>
      <c r="W108" s="192" t="s">
        <v>409</v>
      </c>
      <c r="X108" s="192">
        <v>-0.83488443850309302</v>
      </c>
      <c r="Y108" s="192" t="s">
        <v>409</v>
      </c>
      <c r="Z108" s="192">
        <v>-3.5714285714285497E-2</v>
      </c>
      <c r="AA108" s="192">
        <v>6.3829787234042499</v>
      </c>
      <c r="AB108" s="34"/>
      <c r="AC108" s="34"/>
      <c r="AD108" s="192"/>
      <c r="AE108" s="192"/>
      <c r="AF108" s="192"/>
      <c r="AG108" s="192"/>
      <c r="AH108" s="192"/>
      <c r="AI108" s="192"/>
    </row>
    <row r="109" spans="1:35" x14ac:dyDescent="0.2">
      <c r="A109" s="84">
        <v>102</v>
      </c>
      <c r="B109" s="84" t="str">
        <f ca="1"/>
        <v>Kyrgyz Republic</v>
      </c>
      <c r="C109" s="84" t="str">
        <f ca="1"/>
        <v>KGZ</v>
      </c>
      <c r="D109" s="219" t="str">
        <f ca="1"/>
        <v>ECS           Europe &amp; Central Asia</v>
      </c>
      <c r="E109" s="219" t="str">
        <f ca="1"/>
        <v>IDA</v>
      </c>
      <c r="F109" s="190" t="str">
        <f t="shared" ca="1" si="13"/>
        <v/>
      </c>
      <c r="G109" s="80">
        <f>IF(Parameters!$D$21 = 1, MAX(H109, I109),
IF(Parameters!$D$22 = 1, AVERAGE(H109,I109),
IF(Parameters!$D$23 = 1, IF(ISERROR(H109), I109, IFERROR(GEOMEAN(H109, I109), 0)),
IF(Parameters!$D$24, IF(AND(H109=10,I109=10),10,0),
IF(Parameters!$D$25, IF(AND(H109&gt;=7,I109&gt;=7),10,0),
IF(Parameters!$D$26, IF(AND(H109&gt;=7,I109&gt;=7), 10, IF(OR(AND(H109&gt;=7,I109&gt;=5),AND(H109&gt;=5,I109&gt;=7)),6,0)),
IF(Parameters!$D$27, IF(AND(H109&gt;=10,I109&gt;=10), 10, IF(OR(AND(H109&gt;=10,I109&gt;=5),AND(H109&gt;=5,I109&gt;=10)),6,0)),"no method")))))))</f>
        <v>0</v>
      </c>
      <c r="H109" s="80" cm="1">
        <f t="array" ref="H109">IF(
    SUM(IF(
            ISNUMBER(
                IF(
                    $M$4:$AE$4,
                    (M109:AE109),
                    "")),
            1,
            0))
        =0,
    NA(),
    IF(
        Parameters!$D$15=1,
        IF(
            SUM(--(ISNUMBER(IF($M$4:$AE$4=1,(M109:AE109),""))))&gt;0,
            MAX(IF(
                ISNUMBER(M109:AE109),
                IF(
                    M$4:AE$4=1,
                    M109:AE109,
                    ""),
                "")),
            MAX(IF(
                ISNUMBER(M109:AE109),
                IF(
                    M$4:AE$4=2,
                    M109:AE109,
                    ""),
                ""))
        ),
        IF(
            Parameters!$D$16=1,
            IFERROR(
                AVERAGE(IF(
                    ISNUMBER(M109:AE109),
                    IF(
                        M$4:AE$4=1,
                        M109:AE109,
                        ""),
                    "")),
                AVERAGE(IF(
                    ISNUMBER(M109:AE109),
                    IF(
                        M$4:AE$4=2,
                        M109:AE109,
                        ""),
                    ""))
            ),
            IF(
                Parameters!$D$17=1,
                IFERROR(
                    IF(
                        OR(
                            IF(
                                ISNUMBER(M109:AE109),
                                IF(
                                    M$4:AE$4=1,
                                    M109:AE109,
                                    ""),
                                "")
                            =0),
                        0,
                        GEOMEAN(IF(
                            ISNUMBER(M109:AE109),
                            IF(
                                M$4:AE$4=1,
                                M109:AE109,
                                ""),
                            ""))
                    ),
                    IF(
                        OR(IF(
                            ISNUMBER(M109:AE109),
                            IF(
                                M$4:AE$4=2,
                                M109:AE109,
                                ""),
                            "")
                            =0),
                        0,
                        GEOMEAN(IF(
                            ISNUMBER(M109:AE109),
                            IF(
                                M$4:AE$4=2,
                                M109:AE109,
                                ""),
                            "")))
                )
            )
        )
    )
)</f>
        <v>3.0688935281837102</v>
      </c>
      <c r="I109" s="191" cm="1">
        <f t="array" ref="I109">IF(
    SUM(IF(
            ISNUMBER(
                IF(
                    $M$5:$AE$5,
                    (M109:AE109),
                    "")),
            1,
            0))
        =0,
    NA(),
    IF(
        Parameters!$D$15=1,
        IF(
            SUM(--(ISNUMBER(IF($M$5:$AE$5=1,(M109:AE109),""))))&gt;0,
            MAX(IF(
                ISNUMBER(M109:AE109),
                IF(
                    M$5:AE$5=1,
                    M109:AE109,
                    ""),
                "")),
            MAX(IF(
                ISNUMBER(M109:AE109),
                IF(
                    M$5:AE$5=2,
                    M109:AE109,
                    ""),
                ""))
        ),
        IF(
            Parameters!$D$16=1,
            IFERROR(
                AVERAGE(IF(
                    ISNUMBER(M109:AE109),
                    IF(
                        M$5:AE$5=1,
                        M109:AE109,
                        ""),
                    "")),
                AVERAGE(IF(
                    ISNUMBER(M109:AE109),
                    IF(
                        M$5:AE$5=2,
                        M109:AE109,
                        ""),
                    ""))
            ),
            IF(
                Parameters!$D$17=1,
                IFERROR(
                    IF(
                        OR(
                            IF(
                                ISNUMBER(M109:AE109),
                                IF(
                                    M$5:AE$5=1,
                                    M109:AE109,
                                    ""),
                                "")
                            =0),
                        0,
                        GEOMEAN(IF(
                            ISNUMBER(M109:AE109),
                            IF(
                                M$5:AE$5=1,
                                M109:AE109,
                                ""),
                            ""))
                    ),
                    IF(
                        OR(IF(
                            ISNUMBER(M109:AE109),
                            IF(
                                M$5:AE$5=2,
                                M109:AE109,
                                ""),
                            "")
                            =0),
                        0,
                        GEOMEAN(IF(
                            ISNUMBER(M109:AE109),
                            IF(
                                M$5:AE$5=2,
                                M109:AE109,
                                ""),
                            "")))
                )
            )
        )
    )
)</f>
        <v>0</v>
      </c>
      <c r="J109" s="242">
        <v>45765</v>
      </c>
      <c r="K109" s="242">
        <v>46054</v>
      </c>
      <c r="L109" s="91" t="s">
        <v>174</v>
      </c>
      <c r="M109" s="192">
        <v>0</v>
      </c>
      <c r="N109" s="192">
        <v>3.0688935281837102</v>
      </c>
      <c r="O109" s="192">
        <v>0</v>
      </c>
      <c r="P109" s="192" t="s">
        <v>409</v>
      </c>
      <c r="Q109" s="192">
        <v>0</v>
      </c>
      <c r="R109" s="192" t="s">
        <v>409</v>
      </c>
      <c r="S109" s="192">
        <v>0</v>
      </c>
      <c r="T109" s="192">
        <v>0</v>
      </c>
      <c r="U109" s="192" t="s">
        <v>409</v>
      </c>
      <c r="V109" s="192">
        <v>74.900000000000006</v>
      </c>
      <c r="W109" s="192" t="s">
        <v>409</v>
      </c>
      <c r="X109" s="192" t="s">
        <v>409</v>
      </c>
      <c r="Y109" s="192" t="s">
        <v>409</v>
      </c>
      <c r="Z109" s="192">
        <v>-3.5714285714285497E-2</v>
      </c>
      <c r="AA109" s="192">
        <v>-100</v>
      </c>
      <c r="AB109" s="34"/>
      <c r="AC109" s="34"/>
      <c r="AD109" s="192"/>
      <c r="AE109" s="192"/>
      <c r="AF109" s="192"/>
      <c r="AG109" s="192"/>
      <c r="AH109" s="192"/>
      <c r="AI109" s="192"/>
    </row>
    <row r="110" spans="1:35" x14ac:dyDescent="0.2">
      <c r="A110" s="84">
        <v>103</v>
      </c>
      <c r="B110" s="84" t="str">
        <f ca="1"/>
        <v>Cambodia</v>
      </c>
      <c r="C110" s="84" t="str">
        <f ca="1"/>
        <v>KHM</v>
      </c>
      <c r="D110" s="219" t="str">
        <f ca="1"/>
        <v>EAS           East Asia &amp; Pacific</v>
      </c>
      <c r="E110" s="219" t="str">
        <f ca="1"/>
        <v>IDA</v>
      </c>
      <c r="F110" s="190" t="str">
        <f t="shared" ca="1" si="13"/>
        <v/>
      </c>
      <c r="G110" s="80">
        <f>IF(Parameters!$D$21 = 1, MAX(H110, I110),
IF(Parameters!$D$22 = 1, AVERAGE(H110,I110),
IF(Parameters!$D$23 = 1, IF(ISERROR(H110), I110, IFERROR(GEOMEAN(H110, I110), 0)),
IF(Parameters!$D$24, IF(AND(H110=10,I110=10),10,0),
IF(Parameters!$D$25, IF(AND(H110&gt;=7,I110&gt;=7),10,0),
IF(Parameters!$D$26, IF(AND(H110&gt;=7,I110&gt;=7), 10, IF(OR(AND(H110&gt;=7,I110&gt;=5),AND(H110&gt;=5,I110&gt;=7)),6,0)),
IF(Parameters!$D$27, IF(AND(H110&gt;=10,I110&gt;=10), 10, IF(OR(AND(H110&gt;=10,I110&gt;=5),AND(H110&gt;=5,I110&gt;=10)),6,0)),"no method")))))))</f>
        <v>6.1978513348661561</v>
      </c>
      <c r="H110" s="80" cm="1">
        <f t="array" ref="H110">IF(
    SUM(IF(
            ISNUMBER(
                IF(
                    $M$4:$AE$4,
                    (M110:AE110),
                    "")),
            1,
            0))
        =0,
    NA(),
    IF(
        Parameters!$D$15=1,
        IF(
            SUM(--(ISNUMBER(IF($M$4:$AE$4=1,(M110:AE110),""))))&gt;0,
            MAX(IF(
                ISNUMBER(M110:AE110),
                IF(
                    M$4:AE$4=1,
                    M110:AE110,
                    ""),
                "")),
            MAX(IF(
                ISNUMBER(M110:AE110),
                IF(
                    M$4:AE$4=2,
                    M110:AE110,
                    ""),
                ""))
        ),
        IF(
            Parameters!$D$16=1,
            IFERROR(
                AVERAGE(IF(
                    ISNUMBER(M110:AE110),
                    IF(
                        M$4:AE$4=1,
                        M110:AE110,
                        ""),
                    "")),
                AVERAGE(IF(
                    ISNUMBER(M110:AE110),
                    IF(
                        M$4:AE$4=2,
                        M110:AE110,
                        ""),
                    ""))
            ),
            IF(
                Parameters!$D$17=1,
                IFERROR(
                    IF(
                        OR(
                            IF(
                                ISNUMBER(M110:AE110),
                                IF(
                                    M$4:AE$4=1,
                                    M110:AE110,
                                    ""),
                                "")
                            =0),
                        0,
                        GEOMEAN(IF(
                            ISNUMBER(M110:AE110),
                            IF(
                                M$4:AE$4=1,
                                M110:AE110,
                                ""),
                            ""))
                    ),
                    IF(
                        OR(IF(
                            ISNUMBER(M110:AE110),
                            IF(
                                M$4:AE$4=2,
                                M110:AE110,
                                ""),
                            "")
                            =0),
                        0,
                        GEOMEAN(IF(
                            ISNUMBER(M110:AE110),
                            IF(
                                M$4:AE$4=2,
                                M110:AE110,
                                ""),
                            "")))
                )
            )
        )
    )
)</f>
        <v>3.8413361169102198</v>
      </c>
      <c r="I110" s="191" cm="1">
        <f t="array" ref="I110">IF(
    SUM(IF(
            ISNUMBER(
                IF(
                    $M$5:$AE$5,
                    (M110:AE110),
                    "")),
            1,
            0))
        =0,
    NA(),
    IF(
        Parameters!$D$15=1,
        IF(
            SUM(--(ISNUMBER(IF($M$5:$AE$5=1,(M110:AE110),""))))&gt;0,
            MAX(IF(
                ISNUMBER(M110:AE110),
                IF(
                    M$5:AE$5=1,
                    M110:AE110,
                    ""),
                "")),
            MAX(IF(
                ISNUMBER(M110:AE110),
                IF(
                    M$5:AE$5=2,
                    M110:AE110,
                    ""),
                ""))
        ),
        IF(
            Parameters!$D$16=1,
            IFERROR(
                AVERAGE(IF(
                    ISNUMBER(M110:AE110),
                    IF(
                        M$5:AE$5=1,
                        M110:AE110,
                        ""),
                    "")),
                AVERAGE(IF(
                    ISNUMBER(M110:AE110),
                    IF(
                        M$5:AE$5=2,
                        M110:AE110,
                        ""),
                    ""))
            ),
            IF(
                Parameters!$D$17=1,
                IFERROR(
                    IF(
                        OR(
                            IF(
                                ISNUMBER(M110:AE110),
                                IF(
                                    M$5:AE$5=1,
                                    M110:AE110,
                                    ""),
                                "")
                            =0),
                        0,
                        GEOMEAN(IF(
                            ISNUMBER(M110:AE110),
                            IF(
                                M$5:AE$5=1,
                                M110:AE110,
                                ""),
                            ""))
                    ),
                    IF(
                        OR(IF(
                            ISNUMBER(M110:AE110),
                            IF(
                                M$5:AE$5=2,
                                M110:AE110,
                                ""),
                            "")
                            =0),
                        0,
                        GEOMEAN(IF(
                            ISNUMBER(M110:AE110),
                            IF(
                                M$5:AE$5=2,
                                M110:AE110,
                                ""),
                            "")))
                )
            )
        )
    )
)</f>
        <v>10</v>
      </c>
      <c r="J110" s="242">
        <v>45765</v>
      </c>
      <c r="K110" s="242">
        <v>46281</v>
      </c>
      <c r="L110" s="91" t="s">
        <v>176</v>
      </c>
      <c r="M110" s="192">
        <v>0</v>
      </c>
      <c r="N110" s="192">
        <v>3.8413361169102198</v>
      </c>
      <c r="O110" s="192">
        <v>0</v>
      </c>
      <c r="P110" s="192" t="s">
        <v>409</v>
      </c>
      <c r="Q110" s="192">
        <v>0</v>
      </c>
      <c r="R110" s="192" t="s">
        <v>409</v>
      </c>
      <c r="S110" s="192">
        <v>10</v>
      </c>
      <c r="T110" s="192" t="s">
        <v>409</v>
      </c>
      <c r="U110" s="192" t="s">
        <v>409</v>
      </c>
      <c r="V110" s="192">
        <v>78.599999999999994</v>
      </c>
      <c r="W110" s="192" t="s">
        <v>409</v>
      </c>
      <c r="X110" s="192" t="s">
        <v>409</v>
      </c>
      <c r="Y110" s="192" t="s">
        <v>409</v>
      </c>
      <c r="Z110" s="192">
        <v>0.25</v>
      </c>
      <c r="AA110" s="192" t="s">
        <v>409</v>
      </c>
      <c r="AB110" s="34"/>
      <c r="AC110" s="34"/>
      <c r="AD110" s="192"/>
      <c r="AE110" s="192"/>
      <c r="AF110" s="192"/>
      <c r="AG110" s="192"/>
      <c r="AH110" s="192"/>
      <c r="AI110" s="192"/>
    </row>
    <row r="111" spans="1:35" x14ac:dyDescent="0.2">
      <c r="A111" s="84">
        <v>104</v>
      </c>
      <c r="B111" s="84" t="str">
        <f ca="1"/>
        <v>Kiribati</v>
      </c>
      <c r="C111" s="84" t="str">
        <f ca="1"/>
        <v>KIR</v>
      </c>
      <c r="D111" s="219" t="str">
        <f ca="1"/>
        <v>EAS           East Asia &amp; Pacific</v>
      </c>
      <c r="E111" s="219" t="str">
        <f ca="1"/>
        <v>IDA</v>
      </c>
      <c r="F111" s="190" t="str">
        <f t="shared" ca="1" si="13"/>
        <v/>
      </c>
      <c r="G111" s="80">
        <f>IF(Parameters!$D$21 = 1, MAX(H111, I111),
IF(Parameters!$D$22 = 1, AVERAGE(H111,I111),
IF(Parameters!$D$23 = 1, IF(ISERROR(H111), I111, IFERROR(GEOMEAN(H111, I111), 0)),
IF(Parameters!$D$24, IF(AND(H111=10,I111=10),10,0),
IF(Parameters!$D$25, IF(AND(H111&gt;=7,I111&gt;=7),10,0),
IF(Parameters!$D$26, IF(AND(H111&gt;=7,I111&gt;=7), 10, IF(OR(AND(H111&gt;=7,I111&gt;=5),AND(H111&gt;=5,I111&gt;=7)),6,0)),
IF(Parameters!$D$27, IF(AND(H111&gt;=10,I111&gt;=10), 10, IF(OR(AND(H111&gt;=10,I111&gt;=5),AND(H111&gt;=5,I111&gt;=10)),6,0)),"no method")))))))</f>
        <v>0</v>
      </c>
      <c r="H111" s="80" cm="1">
        <f t="array" ref="H111">IF(
    SUM(IF(
            ISNUMBER(
                IF(
                    $M$4:$AE$4,
                    (M111:AE111),
                    "")),
            1,
            0))
        =0,
    NA(),
    IF(
        Parameters!$D$15=1,
        IF(
            SUM(--(ISNUMBER(IF($M$4:$AE$4=1,(M111:AE111),""))))&gt;0,
            MAX(IF(
                ISNUMBER(M111:AE111),
                IF(
                    M$4:AE$4=1,
                    M111:AE111,
                    ""),
                "")),
            MAX(IF(
                ISNUMBER(M111:AE111),
                IF(
                    M$4:AE$4=2,
                    M111:AE111,
                    ""),
                ""))
        ),
        IF(
            Parameters!$D$16=1,
            IFERROR(
                AVERAGE(IF(
                    ISNUMBER(M111:AE111),
                    IF(
                        M$4:AE$4=1,
                        M111:AE111,
                        ""),
                    "")),
                AVERAGE(IF(
                    ISNUMBER(M111:AE111),
                    IF(
                        M$4:AE$4=2,
                        M111:AE111,
                        ""),
                    ""))
            ),
            IF(
                Parameters!$D$17=1,
                IFERROR(
                    IF(
                        OR(
                            IF(
                                ISNUMBER(M111:AE111),
                                IF(
                                    M$4:AE$4=1,
                                    M111:AE111,
                                    ""),
                                "")
                            =0),
                        0,
                        GEOMEAN(IF(
                            ISNUMBER(M111:AE111),
                            IF(
                                M$4:AE$4=1,
                                M111:AE111,
                                ""),
                            ""))
                    ),
                    IF(
                        OR(IF(
                            ISNUMBER(M111:AE111),
                            IF(
                                M$4:AE$4=2,
                                M111:AE111,
                                ""),
                            "")
                            =0),
                        0,
                        GEOMEAN(IF(
                            ISNUMBER(M111:AE111),
                            IF(
                                M$4:AE$4=2,
                                M111:AE111,
                                ""),
                            "")))
                )
            )
        )
    )
)</f>
        <v>0</v>
      </c>
      <c r="I111" s="191" cm="1">
        <f t="array" ref="I111">IF(
    SUM(IF(
            ISNUMBER(
                IF(
                    $M$5:$AE$5,
                    (M111:AE111),
                    "")),
            1,
            0))
        =0,
    NA(),
    IF(
        Parameters!$D$15=1,
        IF(
            SUM(--(ISNUMBER(IF($M$5:$AE$5=1,(M111:AE111),""))))&gt;0,
            MAX(IF(
                ISNUMBER(M111:AE111),
                IF(
                    M$5:AE$5=1,
                    M111:AE111,
                    ""),
                "")),
            MAX(IF(
                ISNUMBER(M111:AE111),
                IF(
                    M$5:AE$5=2,
                    M111:AE111,
                    ""),
                ""))
        ),
        IF(
            Parameters!$D$16=1,
            IFERROR(
                AVERAGE(IF(
                    ISNUMBER(M111:AE111),
                    IF(
                        M$5:AE$5=1,
                        M111:AE111,
                        ""),
                    "")),
                AVERAGE(IF(
                    ISNUMBER(M111:AE111),
                    IF(
                        M$5:AE$5=2,
                        M111:AE111,
                        ""),
                    ""))
            ),
            IF(
                Parameters!$D$17=1,
                IFERROR(
                    IF(
                        OR(
                            IF(
                                ISNUMBER(M111:AE111),
                                IF(
                                    M$5:AE$5=1,
                                    M111:AE111,
                                    ""),
                                "")
                            =0),
                        0,
                        GEOMEAN(IF(
                            ISNUMBER(M111:AE111),
                            IF(
                                M$5:AE$5=1,
                                M111:AE111,
                                ""),
                            ""))
                    ),
                    IF(
                        OR(IF(
                            ISNUMBER(M111:AE111),
                            IF(
                                M$5:AE$5=2,
                                M111:AE111,
                                ""),
                            "")
                            =0),
                        0,
                        GEOMEAN(IF(
                            ISNUMBER(M111:AE111),
                            IF(
                                M$5:AE$5=2,
                                M111:AE111,
                                ""),
                            "")))
                )
            )
        )
    )
)</f>
        <v>0</v>
      </c>
      <c r="J111" s="242">
        <v>46281</v>
      </c>
      <c r="K111" s="242" t="s">
        <v>409</v>
      </c>
      <c r="L111" s="91" t="s">
        <v>178</v>
      </c>
      <c r="M111" s="192">
        <v>0</v>
      </c>
      <c r="N111" s="192" t="s">
        <v>409</v>
      </c>
      <c r="O111" s="192">
        <v>0</v>
      </c>
      <c r="P111" s="192" t="s">
        <v>409</v>
      </c>
      <c r="Q111" s="192">
        <v>0</v>
      </c>
      <c r="R111" s="192" t="s">
        <v>409</v>
      </c>
      <c r="S111" s="192" t="s">
        <v>409</v>
      </c>
      <c r="T111" s="192" t="s">
        <v>409</v>
      </c>
      <c r="U111" s="192" t="s">
        <v>409</v>
      </c>
      <c r="V111" s="192" t="s">
        <v>409</v>
      </c>
      <c r="W111" s="192" t="s">
        <v>409</v>
      </c>
      <c r="X111" s="192" t="s">
        <v>409</v>
      </c>
      <c r="Y111" s="192" t="s">
        <v>409</v>
      </c>
      <c r="Z111" s="192" t="s">
        <v>409</v>
      </c>
      <c r="AA111" s="192" t="s">
        <v>409</v>
      </c>
      <c r="AB111" s="34"/>
      <c r="AC111" s="34"/>
      <c r="AD111" s="192"/>
      <c r="AE111" s="192"/>
      <c r="AF111" s="192"/>
      <c r="AG111" s="192"/>
      <c r="AH111" s="192"/>
      <c r="AI111" s="192"/>
    </row>
    <row r="112" spans="1:35" x14ac:dyDescent="0.2">
      <c r="A112" s="84">
        <v>105</v>
      </c>
      <c r="B112" s="84" t="str">
        <f ca="1"/>
        <v>St. Kitts and Nevis</v>
      </c>
      <c r="C112" s="84" t="str">
        <f ca="1"/>
        <v>KNA</v>
      </c>
      <c r="D112" s="219" t="str">
        <f ca="1"/>
        <v>LCN           Latin America &amp; Caribbean</v>
      </c>
      <c r="E112" s="219" t="str">
        <f ca="1"/>
        <v>IBRD</v>
      </c>
      <c r="F112" s="190" t="str">
        <f t="shared" ca="1" si="13"/>
        <v/>
      </c>
      <c r="G112" s="80">
        <f>IF(Parameters!$D$21 = 1, MAX(H112, I112),
IF(Parameters!$D$22 = 1, AVERAGE(H112,I112),
IF(Parameters!$D$23 = 1, IF(ISERROR(H112), I112, IFERROR(GEOMEAN(H112, I112), 0)),
IF(Parameters!$D$24, IF(AND(H112=10,I112=10),10,0),
IF(Parameters!$D$25, IF(AND(H112&gt;=7,I112&gt;=7),10,0),
IF(Parameters!$D$26, IF(AND(H112&gt;=7,I112&gt;=7), 10, IF(OR(AND(H112&gt;=7,I112&gt;=5),AND(H112&gt;=5,I112&gt;=7)),6,0)),
IF(Parameters!$D$27, IF(AND(H112&gt;=10,I112&gt;=10), 10, IF(OR(AND(H112&gt;=10,I112&gt;=5),AND(H112&gt;=5,I112&gt;=10)),6,0)),"no method")))))))</f>
        <v>0</v>
      </c>
      <c r="H112" s="80" cm="1">
        <f t="array" ref="H112">IF(
    SUM(IF(
            ISNUMBER(
                IF(
                    $M$4:$AE$4,
                    (M112:AE112),
                    "")),
            1,
            0))
        =0,
    NA(),
    IF(
        Parameters!$D$15=1,
        IF(
            SUM(--(ISNUMBER(IF($M$4:$AE$4=1,(M112:AE112),""))))&gt;0,
            MAX(IF(
                ISNUMBER(M112:AE112),
                IF(
                    M$4:AE$4=1,
                    M112:AE112,
                    ""),
                "")),
            MAX(IF(
                ISNUMBER(M112:AE112),
                IF(
                    M$4:AE$4=2,
                    M112:AE112,
                    ""),
                ""))
        ),
        IF(
            Parameters!$D$16=1,
            IFERROR(
                AVERAGE(IF(
                    ISNUMBER(M112:AE112),
                    IF(
                        M$4:AE$4=1,
                        M112:AE112,
                        ""),
                    "")),
                AVERAGE(IF(
                    ISNUMBER(M112:AE112),
                    IF(
                        M$4:AE$4=2,
                        M112:AE112,
                        ""),
                    ""))
            ),
            IF(
                Parameters!$D$17=1,
                IFERROR(
                    IF(
                        OR(
                            IF(
                                ISNUMBER(M112:AE112),
                                IF(
                                    M$4:AE$4=1,
                                    M112:AE112,
                                    ""),
                                "")
                            =0),
                        0,
                        GEOMEAN(IF(
                            ISNUMBER(M112:AE112),
                            IF(
                                M$4:AE$4=1,
                                M112:AE112,
                                ""),
                            ""))
                    ),
                    IF(
                        OR(IF(
                            ISNUMBER(M112:AE112),
                            IF(
                                M$4:AE$4=2,
                                M112:AE112,
                                ""),
                            "")
                            =0),
                        0,
                        GEOMEAN(IF(
                            ISNUMBER(M112:AE112),
                            IF(
                                M$4:AE$4=2,
                                M112:AE112,
                                ""),
                            "")))
                )
            )
        )
    )
)</f>
        <v>0</v>
      </c>
      <c r="I112" s="191" cm="1">
        <f t="array" ref="I112">IF(
    SUM(IF(
            ISNUMBER(
                IF(
                    $M$5:$AE$5,
                    (M112:AE112),
                    "")),
            1,
            0))
        =0,
    NA(),
    IF(
        Parameters!$D$15=1,
        IF(
            SUM(--(ISNUMBER(IF($M$5:$AE$5=1,(M112:AE112),""))))&gt;0,
            MAX(IF(
                ISNUMBER(M112:AE112),
                IF(
                    M$5:AE$5=1,
                    M112:AE112,
                    ""),
                "")),
            MAX(IF(
                ISNUMBER(M112:AE112),
                IF(
                    M$5:AE$5=2,
                    M112:AE112,
                    ""),
                ""))
        ),
        IF(
            Parameters!$D$16=1,
            IFERROR(
                AVERAGE(IF(
                    ISNUMBER(M112:AE112),
                    IF(
                        M$5:AE$5=1,
                        M112:AE112,
                        ""),
                    "")),
                AVERAGE(IF(
                    ISNUMBER(M112:AE112),
                    IF(
                        M$5:AE$5=2,
                        M112:AE112,
                        ""),
                    ""))
            ),
            IF(
                Parameters!$D$17=1,
                IFERROR(
                    IF(
                        OR(
                            IF(
                                ISNUMBER(M112:AE112),
                                IF(
                                    M$5:AE$5=1,
                                    M112:AE112,
                                    ""),
                                "")
                            =0),
                        0,
                        GEOMEAN(IF(
                            ISNUMBER(M112:AE112),
                            IF(
                                M$5:AE$5=1,
                                M112:AE112,
                                ""),
                            ""))
                    ),
                    IF(
                        OR(IF(
                            ISNUMBER(M112:AE112),
                            IF(
                                M$5:AE$5=2,
                                M112:AE112,
                                ""),
                            "")
                            =0),
                        0,
                        GEOMEAN(IF(
                            ISNUMBER(M112:AE112),
                            IF(
                                M$5:AE$5=2,
                                M112:AE112,
                                ""),
                            "")))
                )
            )
        )
    )
)</f>
        <v>0</v>
      </c>
      <c r="J112" s="242">
        <v>44620</v>
      </c>
      <c r="K112" s="242">
        <v>44620</v>
      </c>
      <c r="L112" s="91" t="s">
        <v>179</v>
      </c>
      <c r="M112" s="192">
        <v>0</v>
      </c>
      <c r="N112" s="192" t="s">
        <v>409</v>
      </c>
      <c r="O112" s="192">
        <v>0</v>
      </c>
      <c r="P112" s="192" t="s">
        <v>409</v>
      </c>
      <c r="Q112" s="192">
        <v>0</v>
      </c>
      <c r="R112" s="192" t="s">
        <v>409</v>
      </c>
      <c r="S112" s="192" t="s">
        <v>409</v>
      </c>
      <c r="T112" s="192" t="s">
        <v>409</v>
      </c>
      <c r="U112" s="192" t="s">
        <v>409</v>
      </c>
      <c r="V112" s="192" t="s">
        <v>409</v>
      </c>
      <c r="W112" s="192" t="s">
        <v>409</v>
      </c>
      <c r="X112" s="192" t="s">
        <v>409</v>
      </c>
      <c r="Y112" s="192" t="s">
        <v>409</v>
      </c>
      <c r="Z112" s="192" t="s">
        <v>409</v>
      </c>
      <c r="AA112" s="192" t="s">
        <v>409</v>
      </c>
      <c r="AB112" s="34"/>
      <c r="AC112" s="34"/>
      <c r="AD112" s="192"/>
      <c r="AE112" s="192"/>
      <c r="AF112" s="192"/>
      <c r="AG112" s="192"/>
      <c r="AH112" s="192"/>
      <c r="AI112" s="192"/>
    </row>
    <row r="113" spans="1:35" x14ac:dyDescent="0.2">
      <c r="A113" s="84">
        <v>106</v>
      </c>
      <c r="B113" s="84" t="str">
        <f ca="1"/>
        <v>Korea, Rep.</v>
      </c>
      <c r="C113" s="84" t="str">
        <f ca="1"/>
        <v>KOR</v>
      </c>
      <c r="D113" s="219" t="str">
        <f ca="1"/>
        <v>EAS           East Asia &amp; Pacific</v>
      </c>
      <c r="E113" s="219" t="str">
        <f ca="1"/>
        <v>NA</v>
      </c>
      <c r="F113" s="190" t="str">
        <f t="shared" ca="1" si="13"/>
        <v/>
      </c>
      <c r="G113" s="80">
        <f>IF(Parameters!$D$21 = 1, MAX(H113, I113),
IF(Parameters!$D$22 = 1, AVERAGE(H113,I113),
IF(Parameters!$D$23 = 1, IF(ISERROR(H113), I113, IFERROR(GEOMEAN(H113, I113), 0)),
IF(Parameters!$D$24, IF(AND(H113=10,I113=10),10,0),
IF(Parameters!$D$25, IF(AND(H113&gt;=7,I113&gt;=7),10,0),
IF(Parameters!$D$26, IF(AND(H113&gt;=7,I113&gt;=7), 10, IF(OR(AND(H113&gt;=7,I113&gt;=5),AND(H113&gt;=5,I113&gt;=7)),6,0)),
IF(Parameters!$D$27, IF(AND(H113&gt;=10,I113&gt;=10), 10, IF(OR(AND(H113&gt;=10,I113&gt;=5),AND(H113&gt;=5,I113&gt;=10)),6,0)),"no method")))))))</f>
        <v>0</v>
      </c>
      <c r="H113" s="80" cm="1">
        <f t="array" ref="H113">IF(
    SUM(IF(
            ISNUMBER(
                IF(
                    $M$4:$AE$4,
                    (M113:AE113),
                    "")),
            1,
            0))
        =0,
    NA(),
    IF(
        Parameters!$D$15=1,
        IF(
            SUM(--(ISNUMBER(IF($M$4:$AE$4=1,(M113:AE113),""))))&gt;0,
            MAX(IF(
                ISNUMBER(M113:AE113),
                IF(
                    M$4:AE$4=1,
                    M113:AE113,
                    ""),
                "")),
            MAX(IF(
                ISNUMBER(M113:AE113),
                IF(
                    M$4:AE$4=2,
                    M113:AE113,
                    ""),
                ""))
        ),
        IF(
            Parameters!$D$16=1,
            IFERROR(
                AVERAGE(IF(
                    ISNUMBER(M113:AE113),
                    IF(
                        M$4:AE$4=1,
                        M113:AE113,
                        ""),
                    "")),
                AVERAGE(IF(
                    ISNUMBER(M113:AE113),
                    IF(
                        M$4:AE$4=2,
                        M113:AE113,
                        ""),
                    ""))
            ),
            IF(
                Parameters!$D$17=1,
                IFERROR(
                    IF(
                        OR(
                            IF(
                                ISNUMBER(M113:AE113),
                                IF(
                                    M$4:AE$4=1,
                                    M113:AE113,
                                    ""),
                                "")
                            =0),
                        0,
                        GEOMEAN(IF(
                            ISNUMBER(M113:AE113),
                            IF(
                                M$4:AE$4=1,
                                M113:AE113,
                                ""),
                            ""))
                    ),
                    IF(
                        OR(IF(
                            ISNUMBER(M113:AE113),
                            IF(
                                M$4:AE$4=2,
                                M113:AE113,
                                ""),
                            "")
                            =0),
                        0,
                        GEOMEAN(IF(
                            ISNUMBER(M113:AE113),
                            IF(
                                M$4:AE$4=2,
                                M113:AE113,
                                ""),
                            "")))
                )
            )
        )
    )
)</f>
        <v>0</v>
      </c>
      <c r="I113" s="191" cm="1">
        <f t="array" ref="I113">IF(
    SUM(IF(
            ISNUMBER(
                IF(
                    $M$5:$AE$5,
                    (M113:AE113),
                    "")),
            1,
            0))
        =0,
    NA(),
    IF(
        Parameters!$D$15=1,
        IF(
            SUM(--(ISNUMBER(IF($M$5:$AE$5=1,(M113:AE113),""))))&gt;0,
            MAX(IF(
                ISNUMBER(M113:AE113),
                IF(
                    M$5:AE$5=1,
                    M113:AE113,
                    ""),
                "")),
            MAX(IF(
                ISNUMBER(M113:AE113),
                IF(
                    M$5:AE$5=2,
                    M113:AE113,
                    ""),
                ""))
        ),
        IF(
            Parameters!$D$16=1,
            IFERROR(
                AVERAGE(IF(
                    ISNUMBER(M113:AE113),
                    IF(
                        M$5:AE$5=1,
                        M113:AE113,
                        ""),
                    "")),
                AVERAGE(IF(
                    ISNUMBER(M113:AE113),
                    IF(
                        M$5:AE$5=2,
                        M113:AE113,
                        ""),
                    ""))
            ),
            IF(
                Parameters!$D$17=1,
                IFERROR(
                    IF(
                        OR(
                            IF(
                                ISNUMBER(M113:AE113),
                                IF(
                                    M$5:AE$5=1,
                                    M113:AE113,
                                    ""),
                                "")
                            =0),
                        0,
                        GEOMEAN(IF(
                            ISNUMBER(M113:AE113),
                            IF(
                                M$5:AE$5=1,
                                M113:AE113,
                                ""),
                            ""))
                    ),
                    IF(
                        OR(IF(
                            ISNUMBER(M113:AE113),
                            IF(
                                M$5:AE$5=2,
                                M113:AE113,
                                ""),
                            "")
                            =0),
                        0,
                        GEOMEAN(IF(
                            ISNUMBER(M113:AE113),
                            IF(
                                M$5:AE$5=2,
                                M113:AE113,
                                ""),
                            "")))
                )
            )
        )
    )
)</f>
        <v>0</v>
      </c>
      <c r="J113" s="242">
        <v>45765</v>
      </c>
      <c r="K113" s="242">
        <v>46281</v>
      </c>
      <c r="L113" s="91" t="s">
        <v>180</v>
      </c>
      <c r="M113" s="192">
        <v>0</v>
      </c>
      <c r="N113" s="192">
        <v>0</v>
      </c>
      <c r="O113" s="192">
        <v>0</v>
      </c>
      <c r="P113" s="192" t="s">
        <v>409</v>
      </c>
      <c r="Q113" s="192">
        <v>0</v>
      </c>
      <c r="R113" s="192" t="s">
        <v>409</v>
      </c>
      <c r="S113" s="192">
        <v>0</v>
      </c>
      <c r="T113" s="192">
        <v>0</v>
      </c>
      <c r="U113" s="192" t="s">
        <v>409</v>
      </c>
      <c r="V113" s="192">
        <v>29.8</v>
      </c>
      <c r="W113" s="192" t="s">
        <v>409</v>
      </c>
      <c r="X113" s="192" t="s">
        <v>409</v>
      </c>
      <c r="Y113" s="192" t="s">
        <v>409</v>
      </c>
      <c r="Z113" s="192">
        <v>-3.5714285714285803E-2</v>
      </c>
      <c r="AA113" s="192">
        <v>-100</v>
      </c>
      <c r="AB113" s="34"/>
      <c r="AC113" s="34"/>
      <c r="AD113" s="192"/>
      <c r="AE113" s="192"/>
      <c r="AF113" s="192"/>
      <c r="AG113" s="192"/>
      <c r="AH113" s="192"/>
      <c r="AI113" s="192"/>
    </row>
    <row r="114" spans="1:35" x14ac:dyDescent="0.2">
      <c r="A114" s="84">
        <v>107</v>
      </c>
      <c r="B114" s="84" t="str">
        <f ca="1"/>
        <v>Kuwait</v>
      </c>
      <c r="C114" s="84" t="str">
        <f ca="1"/>
        <v>KWT</v>
      </c>
      <c r="D114" s="219" t="str">
        <f ca="1"/>
        <v>MEA           Middle East &amp; North Africa</v>
      </c>
      <c r="E114" s="219" t="str">
        <f ca="1"/>
        <v>NA</v>
      </c>
      <c r="F114" s="190" t="str">
        <f t="shared" ca="1" si="13"/>
        <v/>
      </c>
      <c r="G114" s="80">
        <f>IF(Parameters!$D$21 = 1, MAX(H114, I114),
IF(Parameters!$D$22 = 1, AVERAGE(H114,I114),
IF(Parameters!$D$23 = 1, IF(ISERROR(H114), I114, IFERROR(GEOMEAN(H114, I114), 0)),
IF(Parameters!$D$24, IF(AND(H114=10,I114=10),10,0),
IF(Parameters!$D$25, IF(AND(H114&gt;=7,I114&gt;=7),10,0),
IF(Parameters!$D$26, IF(AND(H114&gt;=7,I114&gt;=7), 10, IF(OR(AND(H114&gt;=7,I114&gt;=5),AND(H114&gt;=5,I114&gt;=7)),6,0)),
IF(Parameters!$D$27, IF(AND(H114&gt;=10,I114&gt;=10), 10, IF(OR(AND(H114&gt;=10,I114&gt;=5),AND(H114&gt;=5,I114&gt;=10)),6,0)),"no method")))))))</f>
        <v>0</v>
      </c>
      <c r="H114" s="80" cm="1">
        <f t="array" ref="H114">IF(
    SUM(IF(
            ISNUMBER(
                IF(
                    $M$4:$AE$4,
                    (M114:AE114),
                    "")),
            1,
            0))
        =0,
    NA(),
    IF(
        Parameters!$D$15=1,
        IF(
            SUM(--(ISNUMBER(IF($M$4:$AE$4=1,(M114:AE114),""))))&gt;0,
            MAX(IF(
                ISNUMBER(M114:AE114),
                IF(
                    M$4:AE$4=1,
                    M114:AE114,
                    ""),
                "")),
            MAX(IF(
                ISNUMBER(M114:AE114),
                IF(
                    M$4:AE$4=2,
                    M114:AE114,
                    ""),
                ""))
        ),
        IF(
            Parameters!$D$16=1,
            IFERROR(
                AVERAGE(IF(
                    ISNUMBER(M114:AE114),
                    IF(
                        M$4:AE$4=1,
                        M114:AE114,
                        ""),
                    "")),
                AVERAGE(IF(
                    ISNUMBER(M114:AE114),
                    IF(
                        M$4:AE$4=2,
                        M114:AE114,
                        ""),
                    ""))
            ),
            IF(
                Parameters!$D$17=1,
                IFERROR(
                    IF(
                        OR(
                            IF(
                                ISNUMBER(M114:AE114),
                                IF(
                                    M$4:AE$4=1,
                                    M114:AE114,
                                    ""),
                                "")
                            =0),
                        0,
                        GEOMEAN(IF(
                            ISNUMBER(M114:AE114),
                            IF(
                                M$4:AE$4=1,
                                M114:AE114,
                                ""),
                            ""))
                    ),
                    IF(
                        OR(IF(
                            ISNUMBER(M114:AE114),
                            IF(
                                M$4:AE$4=2,
                                M114:AE114,
                                ""),
                            "")
                            =0),
                        0,
                        GEOMEAN(IF(
                            ISNUMBER(M114:AE114),
                            IF(
                                M$4:AE$4=2,
                                M114:AE114,
                                ""),
                            "")))
                )
            )
        )
    )
)</f>
        <v>0</v>
      </c>
      <c r="I114" s="191" cm="1">
        <f t="array" ref="I114">IF(
    SUM(IF(
            ISNUMBER(
                IF(
                    $M$5:$AE$5,
                    (M114:AE114),
                    "")),
            1,
            0))
        =0,
    NA(),
    IF(
        Parameters!$D$15=1,
        IF(
            SUM(--(ISNUMBER(IF($M$5:$AE$5=1,(M114:AE114),""))))&gt;0,
            MAX(IF(
                ISNUMBER(M114:AE114),
                IF(
                    M$5:AE$5=1,
                    M114:AE114,
                    ""),
                "")),
            MAX(IF(
                ISNUMBER(M114:AE114),
                IF(
                    M$5:AE$5=2,
                    M114:AE114,
                    ""),
                ""))
        ),
        IF(
            Parameters!$D$16=1,
            IFERROR(
                AVERAGE(IF(
                    ISNUMBER(M114:AE114),
                    IF(
                        M$5:AE$5=1,
                        M114:AE114,
                        ""),
                    "")),
                AVERAGE(IF(
                    ISNUMBER(M114:AE114),
                    IF(
                        M$5:AE$5=2,
                        M114:AE114,
                        ""),
                    ""))
            ),
            IF(
                Parameters!$D$17=1,
                IFERROR(
                    IF(
                        OR(
                            IF(
                                ISNUMBER(M114:AE114),
                                IF(
                                    M$5:AE$5=1,
                                    M114:AE114,
                                    ""),
                                "")
                            =0),
                        0,
                        GEOMEAN(IF(
                            ISNUMBER(M114:AE114),
                            IF(
                                M$5:AE$5=1,
                                M114:AE114,
                                ""),
                            ""))
                    ),
                    IF(
                        OR(IF(
                            ISNUMBER(M114:AE114),
                            IF(
                                M$5:AE$5=2,
                                M114:AE114,
                                ""),
                            "")
                            =0),
                        0,
                        GEOMEAN(IF(
                            ISNUMBER(M114:AE114),
                            IF(
                                M$5:AE$5=2,
                                M114:AE114,
                                ""),
                            "")))
                )
            )
        )
    )
)</f>
        <v>0</v>
      </c>
      <c r="J114" s="242">
        <v>45765</v>
      </c>
      <c r="K114" s="242">
        <v>46281</v>
      </c>
      <c r="L114" s="91" t="s">
        <v>182</v>
      </c>
      <c r="M114" s="192">
        <v>0</v>
      </c>
      <c r="N114" s="192">
        <v>0</v>
      </c>
      <c r="O114" s="192">
        <v>0</v>
      </c>
      <c r="P114" s="192" t="s">
        <v>409</v>
      </c>
      <c r="Q114" s="192">
        <v>0</v>
      </c>
      <c r="R114" s="192" t="s">
        <v>409</v>
      </c>
      <c r="S114" s="192">
        <v>0</v>
      </c>
      <c r="T114" s="192">
        <v>0</v>
      </c>
      <c r="U114" s="192" t="s">
        <v>409</v>
      </c>
      <c r="V114" s="192">
        <v>49.3</v>
      </c>
      <c r="W114" s="192" t="s">
        <v>409</v>
      </c>
      <c r="X114" s="192" t="s">
        <v>409</v>
      </c>
      <c r="Y114" s="192" t="s">
        <v>409</v>
      </c>
      <c r="Z114" s="192">
        <v>-0.107142857142857</v>
      </c>
      <c r="AA114" s="192">
        <v>-100</v>
      </c>
      <c r="AB114" s="34"/>
      <c r="AC114" s="34"/>
      <c r="AD114" s="192"/>
      <c r="AE114" s="192"/>
      <c r="AF114" s="192"/>
      <c r="AG114" s="192"/>
      <c r="AH114" s="192"/>
      <c r="AI114" s="192"/>
    </row>
    <row r="115" spans="1:35" x14ac:dyDescent="0.2">
      <c r="A115" s="84">
        <v>108</v>
      </c>
      <c r="B115" s="84" t="str">
        <f ca="1"/>
        <v>Lao PDR</v>
      </c>
      <c r="C115" s="84" t="str">
        <f ca="1"/>
        <v>LAO</v>
      </c>
      <c r="D115" s="219" t="str">
        <f ca="1"/>
        <v>EAS           East Asia &amp; Pacific</v>
      </c>
      <c r="E115" s="219" t="str">
        <f ca="1"/>
        <v>IDA</v>
      </c>
      <c r="F115" s="190" t="str">
        <f t="shared" ca="1" si="13"/>
        <v/>
      </c>
      <c r="G115" s="80">
        <f>IF(Parameters!$D$21 = 1, MAX(H115, I115),
IF(Parameters!$D$22 = 1, AVERAGE(H115,I115),
IF(Parameters!$D$23 = 1, IF(ISERROR(H115), I115, IFERROR(GEOMEAN(H115, I115), 0)),
IF(Parameters!$D$24, IF(AND(H115=10,I115=10),10,0),
IF(Parameters!$D$25, IF(AND(H115&gt;=7,I115&gt;=7),10,0),
IF(Parameters!$D$26, IF(AND(H115&gt;=7,I115&gt;=7), 10, IF(OR(AND(H115&gt;=7,I115&gt;=5),AND(H115&gt;=5,I115&gt;=7)),6,0)),
IF(Parameters!$D$27, IF(AND(H115&gt;=10,I115&gt;=10), 10, IF(OR(AND(H115&gt;=10,I115&gt;=5),AND(H115&gt;=5,I115&gt;=10)),6,0)),"no method")))))))</f>
        <v>4.4581093570779453</v>
      </c>
      <c r="H115" s="80" cm="1">
        <f t="array" ref="H115">IF(
    SUM(IF(
            ISNUMBER(
                IF(
                    $M$4:$AE$4,
                    (M115:AE115),
                    "")),
            1,
            0))
        =0,
    NA(),
    IF(
        Parameters!$D$15=1,
        IF(
            SUM(--(ISNUMBER(IF($M$4:$AE$4=1,(M115:AE115),""))))&gt;0,
            MAX(IF(
                ISNUMBER(M115:AE115),
                IF(
                    M$4:AE$4=1,
                    M115:AE115,
                    ""),
                "")),
            MAX(IF(
                ISNUMBER(M115:AE115),
                IF(
                    M$4:AE$4=2,
                    M115:AE115,
                    ""),
                ""))
        ),
        IF(
            Parameters!$D$16=1,
            IFERROR(
                AVERAGE(IF(
                    ISNUMBER(M115:AE115),
                    IF(
                        M$4:AE$4=1,
                        M115:AE115,
                        ""),
                    "")),
                AVERAGE(IF(
                    ISNUMBER(M115:AE115),
                    IF(
                        M$4:AE$4=2,
                        M115:AE115,
                        ""),
                    ""))
            ),
            IF(
                Parameters!$D$17=1,
                IFERROR(
                    IF(
                        OR(
                            IF(
                                ISNUMBER(M115:AE115),
                                IF(
                                    M$4:AE$4=1,
                                    M115:AE115,
                                    ""),
                                "")
                            =0),
                        0,
                        GEOMEAN(IF(
                            ISNUMBER(M115:AE115),
                            IF(
                                M$4:AE$4=1,
                                M115:AE115,
                                ""),
                            ""))
                    ),
                    IF(
                        OR(IF(
                            ISNUMBER(M115:AE115),
                            IF(
                                M$4:AE$4=2,
                                M115:AE115,
                                ""),
                            "")
                            =0),
                        0,
                        GEOMEAN(IF(
                            ISNUMBER(M115:AE115),
                            IF(
                                M$4:AE$4=2,
                                M115:AE115,
                                ""),
                            "")))
                )
            )
        )
    )
)</f>
        <v>2.83924843423799</v>
      </c>
      <c r="I115" s="191" cm="1">
        <f t="array" ref="I115">IF(
    SUM(IF(
            ISNUMBER(
                IF(
                    $M$5:$AE$5,
                    (M115:AE115),
                    "")),
            1,
            0))
        =0,
    NA(),
    IF(
        Parameters!$D$15=1,
        IF(
            SUM(--(ISNUMBER(IF($M$5:$AE$5=1,(M115:AE115),""))))&gt;0,
            MAX(IF(
                ISNUMBER(M115:AE115),
                IF(
                    M$5:AE$5=1,
                    M115:AE115,
                    ""),
                "")),
            MAX(IF(
                ISNUMBER(M115:AE115),
                IF(
                    M$5:AE$5=2,
                    M115:AE115,
                    ""),
                ""))
        ),
        IF(
            Parameters!$D$16=1,
            IFERROR(
                AVERAGE(IF(
                    ISNUMBER(M115:AE115),
                    IF(
                        M$5:AE$5=1,
                        M115:AE115,
                        ""),
                    "")),
                AVERAGE(IF(
                    ISNUMBER(M115:AE115),
                    IF(
                        M$5:AE$5=2,
                        M115:AE115,
                        ""),
                    ""))
            ),
            IF(
                Parameters!$D$17=1,
                IFERROR(
                    IF(
                        OR(
                            IF(
                                ISNUMBER(M115:AE115),
                                IF(
                                    M$5:AE$5=1,
                                    M115:AE115,
                                    ""),
                                "")
                            =0),
                        0,
                        GEOMEAN(IF(
                            ISNUMBER(M115:AE115),
                            IF(
                                M$5:AE$5=1,
                                M115:AE115,
                                ""),
                            ""))
                    ),
                    IF(
                        OR(IF(
                            ISNUMBER(M115:AE115),
                            IF(
                                M$5:AE$5=2,
                                M115:AE115,
                                ""),
                            "")
                            =0),
                        0,
                        GEOMEAN(IF(
                            ISNUMBER(M115:AE115),
                            IF(
                                M$5:AE$5=2,
                                M115:AE115,
                                ""),
                            "")))
                )
            )
        )
    )
)</f>
        <v>7</v>
      </c>
      <c r="J115" s="242">
        <v>45765</v>
      </c>
      <c r="K115" s="242">
        <v>46281</v>
      </c>
      <c r="L115" s="91" t="s">
        <v>184</v>
      </c>
      <c r="M115" s="192">
        <v>0</v>
      </c>
      <c r="N115" s="192">
        <v>2.83924843423799</v>
      </c>
      <c r="O115" s="192">
        <v>0</v>
      </c>
      <c r="P115" s="192" t="s">
        <v>409</v>
      </c>
      <c r="Q115" s="192">
        <v>0</v>
      </c>
      <c r="R115" s="192" t="s">
        <v>409</v>
      </c>
      <c r="S115" s="192">
        <v>7</v>
      </c>
      <c r="T115" s="192">
        <v>0</v>
      </c>
      <c r="U115" s="192" t="s">
        <v>409</v>
      </c>
      <c r="V115" s="192">
        <v>73.8</v>
      </c>
      <c r="W115" s="192" t="s">
        <v>409</v>
      </c>
      <c r="X115" s="192" t="s">
        <v>409</v>
      </c>
      <c r="Y115" s="192" t="s">
        <v>409</v>
      </c>
      <c r="Z115" s="192">
        <v>0.14285714285714199</v>
      </c>
      <c r="AA115" s="192">
        <v>-100</v>
      </c>
      <c r="AB115" s="34"/>
      <c r="AC115" s="34"/>
      <c r="AD115" s="192"/>
      <c r="AE115" s="192"/>
      <c r="AF115" s="192"/>
      <c r="AG115" s="192"/>
      <c r="AH115" s="192"/>
      <c r="AI115" s="192"/>
    </row>
    <row r="116" spans="1:35" x14ac:dyDescent="0.2">
      <c r="A116" s="84">
        <v>109</v>
      </c>
      <c r="B116" s="84" t="str">
        <f ca="1"/>
        <v>Lebanon</v>
      </c>
      <c r="C116" s="84" t="str">
        <f ca="1"/>
        <v>LBN</v>
      </c>
      <c r="D116" s="219" t="str">
        <f ca="1"/>
        <v>MEA           Middle East &amp; North Africa</v>
      </c>
      <c r="E116" s="219" t="str">
        <f ca="1"/>
        <v>IBRD</v>
      </c>
      <c r="F116" s="190" t="str">
        <f t="shared" ca="1" si="13"/>
        <v/>
      </c>
      <c r="G116" s="80">
        <f>IF(Parameters!$D$21 = 1, MAX(H116, I116),
IF(Parameters!$D$22 = 1, AVERAGE(H116,I116),
IF(Parameters!$D$23 = 1, IF(ISERROR(H116), I116, IFERROR(GEOMEAN(H116, I116), 0)),
IF(Parameters!$D$24, IF(AND(H116=10,I116=10),10,0),
IF(Parameters!$D$25, IF(AND(H116&gt;=7,I116&gt;=7),10,0),
IF(Parameters!$D$26, IF(AND(H116&gt;=7,I116&gt;=7), 10, IF(OR(AND(H116&gt;=7,I116&gt;=5),AND(H116&gt;=5,I116&gt;=7)),6,0)),
IF(Parameters!$D$27, IF(AND(H116&gt;=10,I116&gt;=10), 10, IF(OR(AND(H116&gt;=10,I116&gt;=5),AND(H116&gt;=5,I116&gt;=10)),6,0)),"no method")))))))</f>
        <v>6.7057409179303935</v>
      </c>
      <c r="H116" s="80" cm="1">
        <f t="array" ref="H116">IF(
    SUM(IF(
            ISNUMBER(
                IF(
                    $M$4:$AE$4,
                    (M116:AE116),
                    "")),
            1,
            0))
        =0,
    NA(),
    IF(
        Parameters!$D$15=1,
        IF(
            SUM(--(ISNUMBER(IF($M$4:$AE$4=1,(M116:AE116),""))))&gt;0,
            MAX(IF(
                ISNUMBER(M116:AE116),
                IF(
                    M$4:AE$4=1,
                    M116:AE116,
                    ""),
                "")),
            MAX(IF(
                ISNUMBER(M116:AE116),
                IF(
                    M$4:AE$4=2,
                    M116:AE116,
                    ""),
                ""))
        ),
        IF(
            Parameters!$D$16=1,
            IFERROR(
                AVERAGE(IF(
                    ISNUMBER(M116:AE116),
                    IF(
                        M$4:AE$4=1,
                        M116:AE116,
                        ""),
                    "")),
                AVERAGE(IF(
                    ISNUMBER(M116:AE116),
                    IF(
                        M$4:AE$4=2,
                        M116:AE116,
                        ""),
                    ""))
            ),
            IF(
                Parameters!$D$17=1,
                IFERROR(
                    IF(
                        OR(
                            IF(
                                ISNUMBER(M116:AE116),
                                IF(
                                    M$4:AE$4=1,
                                    M116:AE116,
                                    ""),
                                "")
                            =0),
                        0,
                        GEOMEAN(IF(
                            ISNUMBER(M116:AE116),
                            IF(
                                M$4:AE$4=1,
                                M116:AE116,
                                ""),
                            ""))
                    ),
                    IF(
                        OR(IF(
                            ISNUMBER(M116:AE116),
                            IF(
                                M$4:AE$4=2,
                                M116:AE116,
                                ""),
                            "")
                            =0),
                        0,
                        GEOMEAN(IF(
                            ISNUMBER(M116:AE116),
                            IF(
                                M$4:AE$4=2,
                                M116:AE116,
                                ""),
                            "")))
                )
            )
        )
    )
)</f>
        <v>6.7849686847599102</v>
      </c>
      <c r="I116" s="191" cm="1">
        <f t="array" ref="I116">IF(
    SUM(IF(
            ISNUMBER(
                IF(
                    $M$5:$AE$5,
                    (M116:AE116),
                    "")),
            1,
            0))
        =0,
    NA(),
    IF(
        Parameters!$D$15=1,
        IF(
            SUM(--(ISNUMBER(IF($M$5:$AE$5=1,(M116:AE116),""))))&gt;0,
            MAX(IF(
                ISNUMBER(M116:AE116),
                IF(
                    M$5:AE$5=1,
                    M116:AE116,
                    ""),
                "")),
            MAX(IF(
                ISNUMBER(M116:AE116),
                IF(
                    M$5:AE$5=2,
                    M116:AE116,
                    ""),
                ""))
        ),
        IF(
            Parameters!$D$16=1,
            IFERROR(
                AVERAGE(IF(
                    ISNUMBER(M116:AE116),
                    IF(
                        M$5:AE$5=1,
                        M116:AE116,
                        ""),
                    "")),
                AVERAGE(IF(
                    ISNUMBER(M116:AE116),
                    IF(
                        M$5:AE$5=2,
                        M116:AE116,
                        ""),
                    ""))
            ),
            IF(
                Parameters!$D$17=1,
                IFERROR(
                    IF(
                        OR(
                            IF(
                                ISNUMBER(M116:AE116),
                                IF(
                                    M$5:AE$5=1,
                                    M116:AE116,
                                    ""),
                                "")
                            =0),
                        0,
                        GEOMEAN(IF(
                            ISNUMBER(M116:AE116),
                            IF(
                                M$5:AE$5=1,
                                M116:AE116,
                                ""),
                            ""))
                    ),
                    IF(
                        OR(IF(
                            ISNUMBER(M116:AE116),
                            IF(
                                M$5:AE$5=2,
                                M116:AE116,
                                ""),
                            "")
                            =0),
                        0,
                        GEOMEAN(IF(
                            ISNUMBER(M116:AE116),
                            IF(
                                M$5:AE$5=2,
                                M116:AE116,
                                ""),
                            "")))
                )
            )
        )
    )
)</f>
        <v>6.6274382900850703</v>
      </c>
      <c r="J116" s="242">
        <v>45765</v>
      </c>
      <c r="K116" s="242">
        <v>46281</v>
      </c>
      <c r="L116" s="91" t="s">
        <v>186</v>
      </c>
      <c r="M116" s="192">
        <v>0</v>
      </c>
      <c r="N116" s="192">
        <v>6.7849686847599102</v>
      </c>
      <c r="O116" s="192">
        <v>0</v>
      </c>
      <c r="P116" s="192">
        <v>6.6274382900850703</v>
      </c>
      <c r="Q116" s="192">
        <v>0</v>
      </c>
      <c r="R116" s="192" t="s">
        <v>409</v>
      </c>
      <c r="S116" s="192">
        <v>1.7857142857143</v>
      </c>
      <c r="T116" s="192">
        <v>0</v>
      </c>
      <c r="U116" s="192" t="s">
        <v>409</v>
      </c>
      <c r="V116" s="192">
        <v>92.7</v>
      </c>
      <c r="W116" s="192" t="s">
        <v>409</v>
      </c>
      <c r="X116" s="192">
        <v>0.66274382900850703</v>
      </c>
      <c r="Y116" s="192" t="s">
        <v>409</v>
      </c>
      <c r="Z116" s="192">
        <v>3.5714285714285997E-2</v>
      </c>
      <c r="AA116" s="192">
        <v>-82.2916666666666</v>
      </c>
      <c r="AB116" s="34"/>
      <c r="AC116" s="34"/>
      <c r="AD116" s="192"/>
      <c r="AE116" s="192"/>
      <c r="AF116" s="192"/>
      <c r="AG116" s="192"/>
      <c r="AH116" s="192"/>
      <c r="AI116" s="192"/>
    </row>
    <row r="117" spans="1:35" x14ac:dyDescent="0.2">
      <c r="A117" s="84">
        <v>110</v>
      </c>
      <c r="B117" s="84" t="str">
        <f ca="1"/>
        <v>Liberia</v>
      </c>
      <c r="C117" s="84" t="str">
        <f ca="1"/>
        <v>LBR</v>
      </c>
      <c r="D117" s="219" t="str">
        <f ca="1"/>
        <v>SSF           Sub-Saharan Africa</v>
      </c>
      <c r="E117" s="219" t="str">
        <f ca="1"/>
        <v>IDA</v>
      </c>
      <c r="F117" s="190" t="str">
        <f t="shared" ca="1" si="13"/>
        <v/>
      </c>
      <c r="G117" s="80">
        <f>IF(Parameters!$D$21 = 1, MAX(H117, I117),
IF(Parameters!$D$22 = 1, AVERAGE(H117,I117),
IF(Parameters!$D$23 = 1, IF(ISERROR(H117), I117, IFERROR(GEOMEAN(H117, I117), 0)),
IF(Parameters!$D$24, IF(AND(H117=10,I117=10),10,0),
IF(Parameters!$D$25, IF(AND(H117&gt;=7,I117&gt;=7),10,0),
IF(Parameters!$D$26, IF(AND(H117&gt;=7,I117&gt;=7), 10, IF(OR(AND(H117&gt;=7,I117&gt;=5),AND(H117&gt;=5,I117&gt;=7)),6,0)),
IF(Parameters!$D$27, IF(AND(H117&gt;=10,I117&gt;=10), 10, IF(OR(AND(H117&gt;=10,I117&gt;=5),AND(H117&gt;=5,I117&gt;=10)),6,0)),"no method")))))))</f>
        <v>0</v>
      </c>
      <c r="H117" s="80" cm="1">
        <f t="array" ref="H117">IF(
    SUM(IF(
            ISNUMBER(
                IF(
                    $M$4:$AE$4,
                    (M117:AE117),
                    "")),
            1,
            0))
        =0,
    NA(),
    IF(
        Parameters!$D$15=1,
        IF(
            SUM(--(ISNUMBER(IF($M$4:$AE$4=1,(M117:AE117),""))))&gt;0,
            MAX(IF(
                ISNUMBER(M117:AE117),
                IF(
                    M$4:AE$4=1,
                    M117:AE117,
                    ""),
                "")),
            MAX(IF(
                ISNUMBER(M117:AE117),
                IF(
                    M$4:AE$4=2,
                    M117:AE117,
                    ""),
                ""))
        ),
        IF(
            Parameters!$D$16=1,
            IFERROR(
                AVERAGE(IF(
                    ISNUMBER(M117:AE117),
                    IF(
                        M$4:AE$4=1,
                        M117:AE117,
                        ""),
                    "")),
                AVERAGE(IF(
                    ISNUMBER(M117:AE117),
                    IF(
                        M$4:AE$4=2,
                        M117:AE117,
                        ""),
                    ""))
            ),
            IF(
                Parameters!$D$17=1,
                IFERROR(
                    IF(
                        OR(
                            IF(
                                ISNUMBER(M117:AE117),
                                IF(
                                    M$4:AE$4=1,
                                    M117:AE117,
                                    ""),
                                "")
                            =0),
                        0,
                        GEOMEAN(IF(
                            ISNUMBER(M117:AE117),
                            IF(
                                M$4:AE$4=1,
                                M117:AE117,
                                ""),
                            ""))
                    ),
                    IF(
                        OR(IF(
                            ISNUMBER(M117:AE117),
                            IF(
                                M$4:AE$4=2,
                                M117:AE117,
                                ""),
                            "")
                            =0),
                        0,
                        GEOMEAN(IF(
                            ISNUMBER(M117:AE117),
                            IF(
                                M$4:AE$4=2,
                                M117:AE117,
                                ""),
                            "")))
                )
            )
        )
    )
)</f>
        <v>5.5741127348642996</v>
      </c>
      <c r="I117" s="191" cm="1">
        <f t="array" ref="I117">IF(
    SUM(IF(
            ISNUMBER(
                IF(
                    $M$5:$AE$5,
                    (M117:AE117),
                    "")),
            1,
            0))
        =0,
    NA(),
    IF(
        Parameters!$D$15=1,
        IF(
            SUM(--(ISNUMBER(IF($M$5:$AE$5=1,(M117:AE117),""))))&gt;0,
            MAX(IF(
                ISNUMBER(M117:AE117),
                IF(
                    M$5:AE$5=1,
                    M117:AE117,
                    ""),
                "")),
            MAX(IF(
                ISNUMBER(M117:AE117),
                IF(
                    M$5:AE$5=2,
                    M117:AE117,
                    ""),
                ""))
        ),
        IF(
            Parameters!$D$16=1,
            IFERROR(
                AVERAGE(IF(
                    ISNUMBER(M117:AE117),
                    IF(
                        M$5:AE$5=1,
                        M117:AE117,
                        ""),
                    "")),
                AVERAGE(IF(
                    ISNUMBER(M117:AE117),
                    IF(
                        M$5:AE$5=2,
                        M117:AE117,
                        ""),
                    ""))
            ),
            IF(
                Parameters!$D$17=1,
                IFERROR(
                    IF(
                        OR(
                            IF(
                                ISNUMBER(M117:AE117),
                                IF(
                                    M$5:AE$5=1,
                                    M117:AE117,
                                    ""),
                                "")
                            =0),
                        0,
                        GEOMEAN(IF(
                            ISNUMBER(M117:AE117),
                            IF(
                                M$5:AE$5=1,
                                M117:AE117,
                                ""),
                            ""))
                    ),
                    IF(
                        OR(IF(
                            ISNUMBER(M117:AE117),
                            IF(
                                M$5:AE$5=2,
                                M117:AE117,
                                ""),
                            "")
                            =0),
                        0,
                        GEOMEAN(IF(
                            ISNUMBER(M117:AE117),
                            IF(
                                M$5:AE$5=2,
                                M117:AE117,
                                ""),
                            "")))
                )
            )
        )
    )
)</f>
        <v>0</v>
      </c>
      <c r="J117" s="242">
        <v>45765</v>
      </c>
      <c r="K117" s="242">
        <v>46281</v>
      </c>
      <c r="L117" s="91" t="s">
        <v>188</v>
      </c>
      <c r="M117" s="192">
        <v>0</v>
      </c>
      <c r="N117" s="192">
        <v>5.5741127348642996</v>
      </c>
      <c r="O117" s="192">
        <v>0</v>
      </c>
      <c r="P117" s="192" t="s">
        <v>409</v>
      </c>
      <c r="Q117" s="192">
        <v>0</v>
      </c>
      <c r="R117" s="192" t="s">
        <v>409</v>
      </c>
      <c r="S117" s="192">
        <v>0</v>
      </c>
      <c r="T117" s="192">
        <v>0</v>
      </c>
      <c r="U117" s="192" t="s">
        <v>409</v>
      </c>
      <c r="V117" s="192">
        <v>86.9</v>
      </c>
      <c r="W117" s="192" t="s">
        <v>409</v>
      </c>
      <c r="X117" s="192" t="s">
        <v>409</v>
      </c>
      <c r="Y117" s="192" t="s">
        <v>409</v>
      </c>
      <c r="Z117" s="192">
        <v>-0.17857142857142799</v>
      </c>
      <c r="AA117" s="192">
        <v>-100</v>
      </c>
      <c r="AB117" s="34"/>
      <c r="AC117" s="34"/>
      <c r="AD117" s="192"/>
      <c r="AE117" s="192"/>
      <c r="AF117" s="192"/>
      <c r="AG117" s="192"/>
      <c r="AH117" s="192"/>
      <c r="AI117" s="192"/>
    </row>
    <row r="118" spans="1:35" x14ac:dyDescent="0.2">
      <c r="A118" s="84">
        <v>111</v>
      </c>
      <c r="B118" s="84" t="str">
        <f ca="1"/>
        <v>Libya</v>
      </c>
      <c r="C118" s="84" t="str">
        <f ca="1"/>
        <v>LBY</v>
      </c>
      <c r="D118" s="219" t="str">
        <f ca="1"/>
        <v>MEA           Middle East &amp; North Africa</v>
      </c>
      <c r="E118" s="219" t="str">
        <f ca="1"/>
        <v>IBRD</v>
      </c>
      <c r="F118" s="190" t="str">
        <f t="shared" ca="1" si="13"/>
        <v/>
      </c>
      <c r="G118" s="80">
        <f>IF(Parameters!$D$21 = 1, MAX(H118, I118),
IF(Parameters!$D$22 = 1, AVERAGE(H118,I118),
IF(Parameters!$D$23 = 1, IF(ISERROR(H118), I118, IFERROR(GEOMEAN(H118, I118), 0)),
IF(Parameters!$D$24, IF(AND(H118=10,I118=10),10,0),
IF(Parameters!$D$25, IF(AND(H118&gt;=7,I118&gt;=7),10,0),
IF(Parameters!$D$26, IF(AND(H118&gt;=7,I118&gt;=7), 10, IF(OR(AND(H118&gt;=7,I118&gt;=5),AND(H118&gt;=5,I118&gt;=7)),6,0)),
IF(Parameters!$D$27, IF(AND(H118&gt;=10,I118&gt;=10), 10, IF(OR(AND(H118&gt;=10,I118&gt;=5),AND(H118&gt;=5,I118&gt;=10)),6,0)),"no method")))))))</f>
        <v>6.3716065976231517</v>
      </c>
      <c r="H118" s="80" cm="1">
        <f t="array" ref="H118">IF(
    SUM(IF(
            ISNUMBER(
                IF(
                    $M$4:$AE$4,
                    (M118:AE118),
                    "")),
            1,
            0))
        =0,
    NA(),
    IF(
        Parameters!$D$15=1,
        IF(
            SUM(--(ISNUMBER(IF($M$4:$AE$4=1,(M118:AE118),""))))&gt;0,
            MAX(IF(
                ISNUMBER(M118:AE118),
                IF(
                    M$4:AE$4=1,
                    M118:AE118,
                    ""),
                "")),
            MAX(IF(
                ISNUMBER(M118:AE118),
                IF(
                    M$4:AE$4=2,
                    M118:AE118,
                    ""),
                ""))
        ),
        IF(
            Parameters!$D$16=1,
            IFERROR(
                AVERAGE(IF(
                    ISNUMBER(M118:AE118),
                    IF(
                        M$4:AE$4=1,
                        M118:AE118,
                        ""),
                    "")),
                AVERAGE(IF(
                    ISNUMBER(M118:AE118),
                    IF(
                        M$4:AE$4=2,
                        M118:AE118,
                        ""),
                    ""))
            ),
            IF(
                Parameters!$D$17=1,
                IFERROR(
                    IF(
                        OR(
                            IF(
                                ISNUMBER(M118:AE118),
                                IF(
                                    M$4:AE$4=1,
                                    M118:AE118,
                                    ""),
                                "")
                            =0),
                        0,
                        GEOMEAN(IF(
                            ISNUMBER(M118:AE118),
                            IF(
                                M$4:AE$4=1,
                                M118:AE118,
                                ""),
                            ""))
                    ),
                    IF(
                        OR(IF(
                            ISNUMBER(M118:AE118),
                            IF(
                                M$4:AE$4=2,
                                M118:AE118,
                                ""),
                            "")
                            =0),
                        0,
                        GEOMEAN(IF(
                            ISNUMBER(M118:AE118),
                            IF(
                                M$4:AE$4=2,
                                M118:AE118,
                                ""),
                            "")))
                )
            )
        )
    )
)</f>
        <v>7.5782881002087601</v>
      </c>
      <c r="I118" s="191" cm="1">
        <f t="array" ref="I118">IF(
    SUM(IF(
            ISNUMBER(
                IF(
                    $M$5:$AE$5,
                    (M118:AE118),
                    "")),
            1,
            0))
        =0,
    NA(),
    IF(
        Parameters!$D$15=1,
        IF(
            SUM(--(ISNUMBER(IF($M$5:$AE$5=1,(M118:AE118),""))))&gt;0,
            MAX(IF(
                ISNUMBER(M118:AE118),
                IF(
                    M$5:AE$5=1,
                    M118:AE118,
                    ""),
                "")),
            MAX(IF(
                ISNUMBER(M118:AE118),
                IF(
                    M$5:AE$5=2,
                    M118:AE118,
                    ""),
                ""))
        ),
        IF(
            Parameters!$D$16=1,
            IFERROR(
                AVERAGE(IF(
                    ISNUMBER(M118:AE118),
                    IF(
                        M$5:AE$5=1,
                        M118:AE118,
                        ""),
                    "")),
                AVERAGE(IF(
                    ISNUMBER(M118:AE118),
                    IF(
                        M$5:AE$5=2,
                        M118:AE118,
                        ""),
                    ""))
            ),
            IF(
                Parameters!$D$17=1,
                IFERROR(
                    IF(
                        OR(
                            IF(
                                ISNUMBER(M118:AE118),
                                IF(
                                    M$5:AE$5=1,
                                    M118:AE118,
                                    ""),
                                "")
                            =0),
                        0,
                        GEOMEAN(IF(
                            ISNUMBER(M118:AE118),
                            IF(
                                M$5:AE$5=1,
                                M118:AE118,
                                ""),
                            ""))
                    ),
                    IF(
                        OR(IF(
                            ISNUMBER(M118:AE118),
                            IF(
                                M$5:AE$5=2,
                                M118:AE118,
                                ""),
                            "")
                            =0),
                        0,
                        GEOMEAN(IF(
                            ISNUMBER(M118:AE118),
                            IF(
                                M$5:AE$5=2,
                                M118:AE118,
                                ""),
                            "")))
                )
            )
        )
    )
)</f>
        <v>5.3570635080179301</v>
      </c>
      <c r="J118" s="242">
        <v>45765</v>
      </c>
      <c r="K118" s="242">
        <v>46281</v>
      </c>
      <c r="L118" s="91" t="s">
        <v>190</v>
      </c>
      <c r="M118" s="192">
        <v>0</v>
      </c>
      <c r="N118" s="192">
        <v>7.5782881002087601</v>
      </c>
      <c r="O118" s="192">
        <v>0</v>
      </c>
      <c r="P118" s="192">
        <v>5.3570635080179301</v>
      </c>
      <c r="Q118" s="192">
        <v>0</v>
      </c>
      <c r="R118" s="192" t="s">
        <v>409</v>
      </c>
      <c r="S118" s="192">
        <v>0</v>
      </c>
      <c r="T118" s="192">
        <v>0</v>
      </c>
      <c r="U118" s="192" t="s">
        <v>409</v>
      </c>
      <c r="V118" s="192">
        <v>96.5</v>
      </c>
      <c r="W118" s="192" t="s">
        <v>409</v>
      </c>
      <c r="X118" s="192">
        <v>0.53570635080179296</v>
      </c>
      <c r="Y118" s="192" t="s">
        <v>409</v>
      </c>
      <c r="Z118" s="192">
        <v>0</v>
      </c>
      <c r="AA118" s="192">
        <v>-22.077922077922</v>
      </c>
      <c r="AB118" s="34"/>
      <c r="AC118" s="34"/>
      <c r="AD118" s="192"/>
      <c r="AE118" s="192"/>
      <c r="AF118" s="192"/>
      <c r="AG118" s="192"/>
      <c r="AH118" s="192"/>
      <c r="AI118" s="192"/>
    </row>
    <row r="119" spans="1:35" x14ac:dyDescent="0.2">
      <c r="A119" s="84">
        <v>112</v>
      </c>
      <c r="B119" s="84" t="str">
        <f ca="1"/>
        <v>St. Lucia</v>
      </c>
      <c r="C119" s="84" t="str">
        <f ca="1"/>
        <v>LCA</v>
      </c>
      <c r="D119" s="219" t="str">
        <f ca="1"/>
        <v>LCN           Latin America &amp; Caribbean</v>
      </c>
      <c r="E119" s="219" t="str">
        <f ca="1"/>
        <v>Blend</v>
      </c>
      <c r="F119" s="190" t="str">
        <f t="shared" ca="1" si="13"/>
        <v/>
      </c>
      <c r="G119" s="80">
        <f>IF(Parameters!$D$21 = 1, MAX(H119, I119),
IF(Parameters!$D$22 = 1, AVERAGE(H119,I119),
IF(Parameters!$D$23 = 1, IF(ISERROR(H119), I119, IFERROR(GEOMEAN(H119, I119), 0)),
IF(Parameters!$D$24, IF(AND(H119=10,I119=10),10,0),
IF(Parameters!$D$25, IF(AND(H119&gt;=7,I119&gt;=7),10,0),
IF(Parameters!$D$26, IF(AND(H119&gt;=7,I119&gt;=7), 10, IF(OR(AND(H119&gt;=7,I119&gt;=5),AND(H119&gt;=5,I119&gt;=7)),6,0)),
IF(Parameters!$D$27, IF(AND(H119&gt;=10,I119&gt;=10), 10, IF(OR(AND(H119&gt;=10,I119&gt;=5),AND(H119&gt;=5,I119&gt;=10)),6,0)),"no method")))))))</f>
        <v>0</v>
      </c>
      <c r="H119" s="80" cm="1">
        <f t="array" ref="H119">IF(
    SUM(IF(
            ISNUMBER(
                IF(
                    $M$4:$AE$4,
                    (M119:AE119),
                    "")),
            1,
            0))
        =0,
    NA(),
    IF(
        Parameters!$D$15=1,
        IF(
            SUM(--(ISNUMBER(IF($M$4:$AE$4=1,(M119:AE119),""))))&gt;0,
            MAX(IF(
                ISNUMBER(M119:AE119),
                IF(
                    M$4:AE$4=1,
                    M119:AE119,
                    ""),
                "")),
            MAX(IF(
                ISNUMBER(M119:AE119),
                IF(
                    M$4:AE$4=2,
                    M119:AE119,
                    ""),
                ""))
        ),
        IF(
            Parameters!$D$16=1,
            IFERROR(
                AVERAGE(IF(
                    ISNUMBER(M119:AE119),
                    IF(
                        M$4:AE$4=1,
                        M119:AE119,
                        ""),
                    "")),
                AVERAGE(IF(
                    ISNUMBER(M119:AE119),
                    IF(
                        M$4:AE$4=2,
                        M119:AE119,
                        ""),
                    ""))
            ),
            IF(
                Parameters!$D$17=1,
                IFERROR(
                    IF(
                        OR(
                            IF(
                                ISNUMBER(M119:AE119),
                                IF(
                                    M$4:AE$4=1,
                                    M119:AE119,
                                    ""),
                                "")
                            =0),
                        0,
                        GEOMEAN(IF(
                            ISNUMBER(M119:AE119),
                            IF(
                                M$4:AE$4=1,
                                M119:AE119,
                                ""),
                            ""))
                    ),
                    IF(
                        OR(IF(
                            ISNUMBER(M119:AE119),
                            IF(
                                M$4:AE$4=2,
                                M119:AE119,
                                ""),
                            "")
                            =0),
                        0,
                        GEOMEAN(IF(
                            ISNUMBER(M119:AE119),
                            IF(
                                M$4:AE$4=2,
                                M119:AE119,
                                ""),
                            "")))
                )
            )
        )
    )
)</f>
        <v>0</v>
      </c>
      <c r="I119" s="191" cm="1">
        <f t="array" ref="I119">IF(
    SUM(IF(
            ISNUMBER(
                IF(
                    $M$5:$AE$5,
                    (M119:AE119),
                    "")),
            1,
            0))
        =0,
    NA(),
    IF(
        Parameters!$D$15=1,
        IF(
            SUM(--(ISNUMBER(IF($M$5:$AE$5=1,(M119:AE119),""))))&gt;0,
            MAX(IF(
                ISNUMBER(M119:AE119),
                IF(
                    M$5:AE$5=1,
                    M119:AE119,
                    ""),
                "")),
            MAX(IF(
                ISNUMBER(M119:AE119),
                IF(
                    M$5:AE$5=2,
                    M119:AE119,
                    ""),
                ""))
        ),
        IF(
            Parameters!$D$16=1,
            IFERROR(
                AVERAGE(IF(
                    ISNUMBER(M119:AE119),
                    IF(
                        M$5:AE$5=1,
                        M119:AE119,
                        ""),
                    "")),
                AVERAGE(IF(
                    ISNUMBER(M119:AE119),
                    IF(
                        M$5:AE$5=2,
                        M119:AE119,
                        ""),
                    ""))
            ),
            IF(
                Parameters!$D$17=1,
                IFERROR(
                    IF(
                        OR(
                            IF(
                                ISNUMBER(M119:AE119),
                                IF(
                                    M$5:AE$5=1,
                                    M119:AE119,
                                    ""),
                                "")
                            =0),
                        0,
                        GEOMEAN(IF(
                            ISNUMBER(M119:AE119),
                            IF(
                                M$5:AE$5=1,
                                M119:AE119,
                                ""),
                            ""))
                    ),
                    IF(
                        OR(IF(
                            ISNUMBER(M119:AE119),
                            IF(
                                M$5:AE$5=2,
                                M119:AE119,
                                ""),
                            "")
                            =0),
                        0,
                        GEOMEAN(IF(
                            ISNUMBER(M119:AE119),
                            IF(
                                M$5:AE$5=2,
                                M119:AE119,
                                ""),
                            "")))
                )
            )
        )
    )
)</f>
        <v>0</v>
      </c>
      <c r="J119" s="242" t="s">
        <v>409</v>
      </c>
      <c r="K119" s="242">
        <v>44620</v>
      </c>
      <c r="L119" s="91" t="s">
        <v>191</v>
      </c>
      <c r="M119" s="192">
        <v>0</v>
      </c>
      <c r="N119" s="192" t="s">
        <v>409</v>
      </c>
      <c r="O119" s="192">
        <v>0</v>
      </c>
      <c r="P119" s="192" t="s">
        <v>409</v>
      </c>
      <c r="Q119" s="192">
        <v>0</v>
      </c>
      <c r="R119" s="192" t="s">
        <v>409</v>
      </c>
      <c r="S119" s="192" t="s">
        <v>409</v>
      </c>
      <c r="T119" s="192" t="s">
        <v>409</v>
      </c>
      <c r="U119" s="192" t="s">
        <v>409</v>
      </c>
      <c r="V119" s="192" t="s">
        <v>409</v>
      </c>
      <c r="W119" s="192" t="s">
        <v>409</v>
      </c>
      <c r="X119" s="192" t="s">
        <v>409</v>
      </c>
      <c r="Y119" s="192" t="s">
        <v>409</v>
      </c>
      <c r="Z119" s="192" t="s">
        <v>409</v>
      </c>
      <c r="AA119" s="192" t="s">
        <v>409</v>
      </c>
      <c r="AB119" s="34"/>
      <c r="AC119" s="34"/>
      <c r="AD119" s="192"/>
      <c r="AE119" s="192"/>
      <c r="AF119" s="192"/>
      <c r="AG119" s="192"/>
      <c r="AH119" s="192"/>
      <c r="AI119" s="192"/>
    </row>
    <row r="120" spans="1:35" x14ac:dyDescent="0.2">
      <c r="A120" s="84">
        <v>113</v>
      </c>
      <c r="B120" s="84" t="str">
        <f ca="1"/>
        <v>Liechtenstein</v>
      </c>
      <c r="C120" s="84" t="str">
        <f ca="1"/>
        <v>LIE</v>
      </c>
      <c r="D120" s="219" t="str">
        <f ca="1"/>
        <v>ECS           Europe &amp; Central Asia</v>
      </c>
      <c r="E120" s="219" t="str">
        <f ca="1"/>
        <v>NA</v>
      </c>
      <c r="F120" s="190" t="str">
        <f t="shared" ca="1" si="13"/>
        <v/>
      </c>
      <c r="G120" s="80">
        <f>IF(Parameters!$D$21 = 1, MAX(H120, I120),
IF(Parameters!$D$22 = 1, AVERAGE(H120,I120),
IF(Parameters!$D$23 = 1, IF(ISERROR(H120), I120, IFERROR(GEOMEAN(H120, I120), 0)),
IF(Parameters!$D$24, IF(AND(H120=10,I120=10),10,0),
IF(Parameters!$D$25, IF(AND(H120&gt;=7,I120&gt;=7),10,0),
IF(Parameters!$D$26, IF(AND(H120&gt;=7,I120&gt;=7), 10, IF(OR(AND(H120&gt;=7,I120&gt;=5),AND(H120&gt;=5,I120&gt;=7)),6,0)),
IF(Parameters!$D$27, IF(AND(H120&gt;=10,I120&gt;=10), 10, IF(OR(AND(H120&gt;=10,I120&gt;=5),AND(H120&gt;=5,I120&gt;=10)),6,0)),"no method")))))))</f>
        <v>0</v>
      </c>
      <c r="H120" s="80" cm="1">
        <f t="array" ref="H120">IF(
    SUM(IF(
            ISNUMBER(
                IF(
                    $M$4:$AE$4,
                    (M120:AE120),
                    "")),
            1,
            0))
        =0,
    NA(),
    IF(
        Parameters!$D$15=1,
        IF(
            SUM(--(ISNUMBER(IF($M$4:$AE$4=1,(M120:AE120),""))))&gt;0,
            MAX(IF(
                ISNUMBER(M120:AE120),
                IF(
                    M$4:AE$4=1,
                    M120:AE120,
                    ""),
                "")),
            MAX(IF(
                ISNUMBER(M120:AE120),
                IF(
                    M$4:AE$4=2,
                    M120:AE120,
                    ""),
                ""))
        ),
        IF(
            Parameters!$D$16=1,
            IFERROR(
                AVERAGE(IF(
                    ISNUMBER(M120:AE120),
                    IF(
                        M$4:AE$4=1,
                        M120:AE120,
                        ""),
                    "")),
                AVERAGE(IF(
                    ISNUMBER(M120:AE120),
                    IF(
                        M$4:AE$4=2,
                        M120:AE120,
                        ""),
                    ""))
            ),
            IF(
                Parameters!$D$17=1,
                IFERROR(
                    IF(
                        OR(
                            IF(
                                ISNUMBER(M120:AE120),
                                IF(
                                    M$4:AE$4=1,
                                    M120:AE120,
                                    ""),
                                "")
                            =0),
                        0,
                        GEOMEAN(IF(
                            ISNUMBER(M120:AE120),
                            IF(
                                M$4:AE$4=1,
                                M120:AE120,
                                ""),
                            ""))
                    ),
                    IF(
                        OR(IF(
                            ISNUMBER(M120:AE120),
                            IF(
                                M$4:AE$4=2,
                                M120:AE120,
                                ""),
                            "")
                            =0),
                        0,
                        GEOMEAN(IF(
                            ISNUMBER(M120:AE120),
                            IF(
                                M$4:AE$4=2,
                                M120:AE120,
                                ""),
                            "")))
                )
            )
        )
    )
)</f>
        <v>0</v>
      </c>
      <c r="I120" s="191" cm="1">
        <f t="array" ref="I120">IF(
    SUM(IF(
            ISNUMBER(
                IF(
                    $M$5:$AE$5,
                    (M120:AE120),
                    "")),
            1,
            0))
        =0,
    NA(),
    IF(
        Parameters!$D$15=1,
        IF(
            SUM(--(ISNUMBER(IF($M$5:$AE$5=1,(M120:AE120),""))))&gt;0,
            MAX(IF(
                ISNUMBER(M120:AE120),
                IF(
                    M$5:AE$5=1,
                    M120:AE120,
                    ""),
                "")),
            MAX(IF(
                ISNUMBER(M120:AE120),
                IF(
                    M$5:AE$5=2,
                    M120:AE120,
                    ""),
                ""))
        ),
        IF(
            Parameters!$D$16=1,
            IFERROR(
                AVERAGE(IF(
                    ISNUMBER(M120:AE120),
                    IF(
                        M$5:AE$5=1,
                        M120:AE120,
                        ""),
                    "")),
                AVERAGE(IF(
                    ISNUMBER(M120:AE120),
                    IF(
                        M$5:AE$5=2,
                        M120:AE120,
                        ""),
                    ""))
            ),
            IF(
                Parameters!$D$17=1,
                IFERROR(
                    IF(
                        OR(
                            IF(
                                ISNUMBER(M120:AE120),
                                IF(
                                    M$5:AE$5=1,
                                    M120:AE120,
                                    ""),
                                "")
                            =0),
                        0,
                        GEOMEAN(IF(
                            ISNUMBER(M120:AE120),
                            IF(
                                M$5:AE$5=1,
                                M120:AE120,
                                ""),
                            ""))
                    ),
                    IF(
                        OR(IF(
                            ISNUMBER(M120:AE120),
                            IF(
                                M$5:AE$5=2,
                                M120:AE120,
                                ""),
                            "")
                            =0),
                        0,
                        GEOMEAN(IF(
                            ISNUMBER(M120:AE120),
                            IF(
                                M$5:AE$5=2,
                                M120:AE120,
                                ""),
                            "")))
                )
            )
        )
    )
)</f>
        <v>0</v>
      </c>
      <c r="J120" s="242" t="s">
        <v>409</v>
      </c>
      <c r="K120" s="242">
        <v>44887</v>
      </c>
      <c r="L120" s="91" t="s">
        <v>193</v>
      </c>
      <c r="M120" s="192">
        <v>0</v>
      </c>
      <c r="N120" s="192" t="s">
        <v>409</v>
      </c>
      <c r="O120" s="192">
        <v>0</v>
      </c>
      <c r="P120" s="192" t="s">
        <v>409</v>
      </c>
      <c r="Q120" s="192">
        <v>0</v>
      </c>
      <c r="R120" s="192" t="s">
        <v>409</v>
      </c>
      <c r="S120" s="192">
        <v>0</v>
      </c>
      <c r="T120" s="192" t="s">
        <v>409</v>
      </c>
      <c r="U120" s="192" t="s">
        <v>409</v>
      </c>
      <c r="V120" s="192" t="s">
        <v>409</v>
      </c>
      <c r="W120" s="192" t="s">
        <v>409</v>
      </c>
      <c r="X120" s="192" t="s">
        <v>409</v>
      </c>
      <c r="Y120" s="192" t="s">
        <v>409</v>
      </c>
      <c r="Z120" s="192">
        <v>0</v>
      </c>
      <c r="AA120" s="192" t="s">
        <v>409</v>
      </c>
      <c r="AB120" s="34"/>
      <c r="AC120" s="34"/>
      <c r="AD120" s="192"/>
      <c r="AE120" s="192"/>
      <c r="AF120" s="192"/>
      <c r="AG120" s="192"/>
      <c r="AH120" s="192"/>
      <c r="AI120" s="192"/>
    </row>
    <row r="121" spans="1:35" x14ac:dyDescent="0.2">
      <c r="A121" s="84">
        <v>114</v>
      </c>
      <c r="B121" s="84" t="str">
        <f ca="1"/>
        <v>Sri Lanka</v>
      </c>
      <c r="C121" s="84" t="str">
        <f ca="1"/>
        <v>LKA</v>
      </c>
      <c r="D121" s="219" t="str">
        <f ca="1"/>
        <v>SAS           South Asia</v>
      </c>
      <c r="E121" s="219" t="str">
        <f ca="1"/>
        <v>IBRD</v>
      </c>
      <c r="F121" s="190" t="str">
        <f t="shared" ca="1" si="13"/>
        <v/>
      </c>
      <c r="G121" s="80">
        <f>IF(Parameters!$D$21 = 1, MAX(H121, I121),
IF(Parameters!$D$22 = 1, AVERAGE(H121,I121),
IF(Parameters!$D$23 = 1, IF(ISERROR(H121), I121, IFERROR(GEOMEAN(H121, I121), 0)),
IF(Parameters!$D$24, IF(AND(H121=10,I121=10),10,0),
IF(Parameters!$D$25, IF(AND(H121&gt;=7,I121&gt;=7),10,0),
IF(Parameters!$D$26, IF(AND(H121&gt;=7,I121&gt;=7), 10, IF(OR(AND(H121&gt;=7,I121&gt;=5),AND(H121&gt;=5,I121&gt;=7)),6,0)),
IF(Parameters!$D$27, IF(AND(H121&gt;=10,I121&gt;=10), 10, IF(OR(AND(H121&gt;=10,I121&gt;=5),AND(H121&gt;=5,I121&gt;=10)),6,0)),"no method")))))))</f>
        <v>7.6455944714944764</v>
      </c>
      <c r="H121" s="80" cm="1">
        <f t="array" ref="H121">IF(
    SUM(IF(
            ISNUMBER(
                IF(
                    $M$4:$AE$4,
                    (M121:AE121),
                    "")),
            1,
            0))
        =0,
    NA(),
    IF(
        Parameters!$D$15=1,
        IF(
            SUM(--(ISNUMBER(IF($M$4:$AE$4=1,(M121:AE121),""))))&gt;0,
            MAX(IF(
                ISNUMBER(M121:AE121),
                IF(
                    M$4:AE$4=1,
                    M121:AE121,
                    ""),
                "")),
            MAX(IF(
                ISNUMBER(M121:AE121),
                IF(
                    M$4:AE$4=2,
                    M121:AE121,
                    ""),
                ""))
        ),
        IF(
            Parameters!$D$16=1,
            IFERROR(
                AVERAGE(IF(
                    ISNUMBER(M121:AE121),
                    IF(
                        M$4:AE$4=1,
                        M121:AE121,
                        ""),
                    "")),
                AVERAGE(IF(
                    ISNUMBER(M121:AE121),
                    IF(
                        M$4:AE$4=2,
                        M121:AE121,
                        ""),
                    ""))
            ),
            IF(
                Parameters!$D$17=1,
                IFERROR(
                    IF(
                        OR(
                            IF(
                                ISNUMBER(M121:AE121),
                                IF(
                                    M$4:AE$4=1,
                                    M121:AE121,
                                    ""),
                                "")
                            =0),
                        0,
                        GEOMEAN(IF(
                            ISNUMBER(M121:AE121),
                            IF(
                                M$4:AE$4=1,
                                M121:AE121,
                                ""),
                            ""))
                    ),
                    IF(
                        OR(IF(
                            ISNUMBER(M121:AE121),
                            IF(
                                M$4:AE$4=2,
                                M121:AE121,
                                ""),
                            "")
                            =0),
                        0,
                        GEOMEAN(IF(
                            ISNUMBER(M121:AE121),
                            IF(
                                M$4:AE$4=2,
                                M121:AE121,
                                ""),
                            "")))
                )
            )
        )
    )
)</f>
        <v>5.8455114822546896</v>
      </c>
      <c r="I121" s="191" cm="1">
        <f t="array" ref="I121">IF(
    SUM(IF(
            ISNUMBER(
                IF(
                    $M$5:$AE$5,
                    (M121:AE121),
                    "")),
            1,
            0))
        =0,
    NA(),
    IF(
        Parameters!$D$15=1,
        IF(
            SUM(--(ISNUMBER(IF($M$5:$AE$5=1,(M121:AE121),""))))&gt;0,
            MAX(IF(
                ISNUMBER(M121:AE121),
                IF(
                    M$5:AE$5=1,
                    M121:AE121,
                    ""),
                "")),
            MAX(IF(
                ISNUMBER(M121:AE121),
                IF(
                    M$5:AE$5=2,
                    M121:AE121,
                    ""),
                ""))
        ),
        IF(
            Parameters!$D$16=1,
            IFERROR(
                AVERAGE(IF(
                    ISNUMBER(M121:AE121),
                    IF(
                        M$5:AE$5=1,
                        M121:AE121,
                        ""),
                    "")),
                AVERAGE(IF(
                    ISNUMBER(M121:AE121),
                    IF(
                        M$5:AE$5=2,
                        M121:AE121,
                        ""),
                    ""))
            ),
            IF(
                Parameters!$D$17=1,
                IFERROR(
                    IF(
                        OR(
                            IF(
                                ISNUMBER(M121:AE121),
                                IF(
                                    M$5:AE$5=1,
                                    M121:AE121,
                                    ""),
                                "")
                            =0),
                        0,
                        GEOMEAN(IF(
                            ISNUMBER(M121:AE121),
                            IF(
                                M$5:AE$5=1,
                                M121:AE121,
                                ""),
                            ""))
                    ),
                    IF(
                        OR(IF(
                            ISNUMBER(M121:AE121),
                            IF(
                                M$5:AE$5=2,
                                M121:AE121,
                                ""),
                            "")
                            =0),
                        0,
                        GEOMEAN(IF(
                            ISNUMBER(M121:AE121),
                            IF(
                                M$5:AE$5=2,
                                M121:AE121,
                                ""),
                            "")))
                )
            )
        )
    )
)</f>
        <v>10</v>
      </c>
      <c r="J121" s="242">
        <v>45765</v>
      </c>
      <c r="K121" s="242">
        <v>46281</v>
      </c>
      <c r="L121" s="91" t="s">
        <v>195</v>
      </c>
      <c r="M121" s="192">
        <v>0</v>
      </c>
      <c r="N121" s="192">
        <v>5.8455114822546896</v>
      </c>
      <c r="O121" s="192">
        <v>0</v>
      </c>
      <c r="P121" s="192">
        <v>10</v>
      </c>
      <c r="Q121" s="192">
        <v>0</v>
      </c>
      <c r="R121" s="192" t="s">
        <v>409</v>
      </c>
      <c r="S121" s="192">
        <v>0</v>
      </c>
      <c r="T121" s="192">
        <v>0</v>
      </c>
      <c r="U121" s="192" t="s">
        <v>409</v>
      </c>
      <c r="V121" s="192">
        <v>88.2</v>
      </c>
      <c r="W121" s="192" t="s">
        <v>409</v>
      </c>
      <c r="X121" s="192">
        <v>2.2315962159526399</v>
      </c>
      <c r="Y121" s="192" t="s">
        <v>409</v>
      </c>
      <c r="Z121" s="192">
        <v>-3.5714285714285497E-2</v>
      </c>
      <c r="AA121" s="192">
        <v>-100</v>
      </c>
      <c r="AB121" s="34"/>
      <c r="AC121" s="34"/>
      <c r="AD121" s="192"/>
      <c r="AE121" s="192"/>
      <c r="AF121" s="192"/>
      <c r="AG121" s="192"/>
      <c r="AH121" s="192"/>
      <c r="AI121" s="192"/>
    </row>
    <row r="122" spans="1:35" x14ac:dyDescent="0.2">
      <c r="A122" s="84">
        <v>115</v>
      </c>
      <c r="B122" s="84" t="str">
        <f ca="1"/>
        <v>Lesotho</v>
      </c>
      <c r="C122" s="84" t="str">
        <f ca="1"/>
        <v>LSO</v>
      </c>
      <c r="D122" s="219" t="str">
        <f ca="1"/>
        <v>SSF           Sub-Saharan Africa</v>
      </c>
      <c r="E122" s="219" t="str">
        <f ca="1"/>
        <v>IDA</v>
      </c>
      <c r="F122" s="190" t="str">
        <f t="shared" ca="1" si="13"/>
        <v/>
      </c>
      <c r="G122" s="80">
        <f>IF(Parameters!$D$21 = 1, MAX(H122, I122),
IF(Parameters!$D$22 = 1, AVERAGE(H122,I122),
IF(Parameters!$D$23 = 1, IF(ISERROR(H122), I122, IFERROR(GEOMEAN(H122, I122), 0)),
IF(Parameters!$D$24, IF(AND(H122=10,I122=10),10,0),
IF(Parameters!$D$25, IF(AND(H122&gt;=7,I122&gt;=7),10,0),
IF(Parameters!$D$26, IF(AND(H122&gt;=7,I122&gt;=7), 10, IF(OR(AND(H122&gt;=7,I122&gt;=5),AND(H122&gt;=5,I122&gt;=7)),6,0)),
IF(Parameters!$D$27, IF(AND(H122&gt;=10,I122&gt;=10), 10, IF(OR(AND(H122&gt;=10,I122&gt;=5),AND(H122&gt;=5,I122&gt;=10)),6,0)),"no method")))))))</f>
        <v>3.2766833449262003</v>
      </c>
      <c r="H122" s="80" cm="1">
        <f t="array" ref="H122">IF(
    SUM(IF(
            ISNUMBER(
                IF(
                    $M$4:$AE$4,
                    (M122:AE122),
                    "")),
            1,
            0))
        =0,
    NA(),
    IF(
        Parameters!$D$15=1,
        IF(
            SUM(--(ISNUMBER(IF($M$4:$AE$4=1,(M122:AE122),""))))&gt;0,
            MAX(IF(
                ISNUMBER(M122:AE122),
                IF(
                    M$4:AE$4=1,
                    M122:AE122,
                    ""),
                "")),
            MAX(IF(
                ISNUMBER(M122:AE122),
                IF(
                    M$4:AE$4=2,
                    M122:AE122,
                    ""),
                ""))
        ),
        IF(
            Parameters!$D$16=1,
            IFERROR(
                AVERAGE(IF(
                    ISNUMBER(M122:AE122),
                    IF(
                        M$4:AE$4=1,
                        M122:AE122,
                        ""),
                    "")),
                AVERAGE(IF(
                    ISNUMBER(M122:AE122),
                    IF(
                        M$4:AE$4=2,
                        M122:AE122,
                        ""),
                    ""))
            ),
            IF(
                Parameters!$D$17=1,
                IFERROR(
                    IF(
                        OR(
                            IF(
                                ISNUMBER(M122:AE122),
                                IF(
                                    M$4:AE$4=1,
                                    M122:AE122,
                                    ""),
                                "")
                            =0),
                        0,
                        GEOMEAN(IF(
                            ISNUMBER(M122:AE122),
                            IF(
                                M$4:AE$4=1,
                                M122:AE122,
                                ""),
                            ""))
                    ),
                    IF(
                        OR(IF(
                            ISNUMBER(M122:AE122),
                            IF(
                                M$4:AE$4=2,
                                M122:AE122,
                                ""),
                            "")
                            =0),
                        0,
                        GEOMEAN(IF(
                            ISNUMBER(M122:AE122),
                            IF(
                                M$4:AE$4=2,
                                M122:AE122,
                                ""),
                            "")))
                )
            )
        )
    )
)</f>
        <v>3.0062630480167001</v>
      </c>
      <c r="I122" s="191" cm="1">
        <f t="array" ref="I122">IF(
    SUM(IF(
            ISNUMBER(
                IF(
                    $M$5:$AE$5,
                    (M122:AE122),
                    "")),
            1,
            0))
        =0,
    NA(),
    IF(
        Parameters!$D$15=1,
        IF(
            SUM(--(ISNUMBER(IF($M$5:$AE$5=1,(M122:AE122),""))))&gt;0,
            MAX(IF(
                ISNUMBER(M122:AE122),
                IF(
                    M$5:AE$5=1,
                    M122:AE122,
                    ""),
                "")),
            MAX(IF(
                ISNUMBER(M122:AE122),
                IF(
                    M$5:AE$5=2,
                    M122:AE122,
                    ""),
                ""))
        ),
        IF(
            Parameters!$D$16=1,
            IFERROR(
                AVERAGE(IF(
                    ISNUMBER(M122:AE122),
                    IF(
                        M$5:AE$5=1,
                        M122:AE122,
                        ""),
                    "")),
                AVERAGE(IF(
                    ISNUMBER(M122:AE122),
                    IF(
                        M$5:AE$5=2,
                        M122:AE122,
                        ""),
                    ""))
            ),
            IF(
                Parameters!$D$17=1,
                IFERROR(
                    IF(
                        OR(
                            IF(
                                ISNUMBER(M122:AE122),
                                IF(
                                    M$5:AE$5=1,
                                    M122:AE122,
                                    ""),
                                "")
                            =0),
                        0,
                        GEOMEAN(IF(
                            ISNUMBER(M122:AE122),
                            IF(
                                M$5:AE$5=1,
                                M122:AE122,
                                ""),
                            ""))
                    ),
                    IF(
                        OR(IF(
                            ISNUMBER(M122:AE122),
                            IF(
                                M$5:AE$5=2,
                                M122:AE122,
                                ""),
                            "")
                            =0),
                        0,
                        GEOMEAN(IF(
                            ISNUMBER(M122:AE122),
                            IF(
                                M$5:AE$5=2,
                                M122:AE122,
                                ""),
                            "")))
                )
            )
        )
    )
)</f>
        <v>3.5714285714285601</v>
      </c>
      <c r="J122" s="242">
        <v>45765</v>
      </c>
      <c r="K122" s="242">
        <v>46281</v>
      </c>
      <c r="L122" s="91" t="s">
        <v>197</v>
      </c>
      <c r="M122" s="192">
        <v>0</v>
      </c>
      <c r="N122" s="192">
        <v>3.0062630480167001</v>
      </c>
      <c r="O122" s="192">
        <v>0</v>
      </c>
      <c r="P122" s="192" t="s">
        <v>409</v>
      </c>
      <c r="Q122" s="192">
        <v>0</v>
      </c>
      <c r="R122" s="192" t="s">
        <v>409</v>
      </c>
      <c r="S122" s="192">
        <v>3.5714285714285601</v>
      </c>
      <c r="T122" s="192">
        <v>0</v>
      </c>
      <c r="U122" s="192" t="s">
        <v>409</v>
      </c>
      <c r="V122" s="192">
        <v>74.599999999999994</v>
      </c>
      <c r="W122" s="192" t="s">
        <v>409</v>
      </c>
      <c r="X122" s="192" t="s">
        <v>409</v>
      </c>
      <c r="Y122" s="192" t="s">
        <v>409</v>
      </c>
      <c r="Z122" s="192">
        <v>7.1428571428571397E-2</v>
      </c>
      <c r="AA122" s="192">
        <v>-100</v>
      </c>
      <c r="AB122" s="34"/>
      <c r="AC122" s="34"/>
      <c r="AD122" s="192"/>
      <c r="AE122" s="192"/>
      <c r="AF122" s="192"/>
      <c r="AG122" s="192"/>
      <c r="AH122" s="192"/>
      <c r="AI122" s="192"/>
    </row>
    <row r="123" spans="1:35" x14ac:dyDescent="0.2">
      <c r="A123" s="84">
        <v>116</v>
      </c>
      <c r="B123" s="84" t="str">
        <f ca="1"/>
        <v>Lithuania</v>
      </c>
      <c r="C123" s="84" t="str">
        <f ca="1"/>
        <v>LTU</v>
      </c>
      <c r="D123" s="219" t="str">
        <f ca="1"/>
        <v>ECS           Europe &amp; Central Asia</v>
      </c>
      <c r="E123" s="219" t="str">
        <f ca="1"/>
        <v>NA</v>
      </c>
      <c r="F123" s="190" t="str">
        <f t="shared" ca="1" si="13"/>
        <v/>
      </c>
      <c r="G123" s="80">
        <f>IF(Parameters!$D$21 = 1, MAX(H123, I123),
IF(Parameters!$D$22 = 1, AVERAGE(H123,I123),
IF(Parameters!$D$23 = 1, IF(ISERROR(H123), I123, IFERROR(GEOMEAN(H123, I123), 0)),
IF(Parameters!$D$24, IF(AND(H123=10,I123=10),10,0),
IF(Parameters!$D$25, IF(AND(H123&gt;=7,I123&gt;=7),10,0),
IF(Parameters!$D$26, IF(AND(H123&gt;=7,I123&gt;=7), 10, IF(OR(AND(H123&gt;=7,I123&gt;=5),AND(H123&gt;=5,I123&gt;=7)),6,0)),
IF(Parameters!$D$27, IF(AND(H123&gt;=10,I123&gt;=10), 10, IF(OR(AND(H123&gt;=10,I123&gt;=5),AND(H123&gt;=5,I123&gt;=10)),6,0)),"no method")))))))</f>
        <v>0</v>
      </c>
      <c r="H123" s="80" cm="1">
        <f t="array" ref="H123">IF(
    SUM(IF(
            ISNUMBER(
                IF(
                    $M$4:$AE$4,
                    (M123:AE123),
                    "")),
            1,
            0))
        =0,
    NA(),
    IF(
        Parameters!$D$15=1,
        IF(
            SUM(--(ISNUMBER(IF($M$4:$AE$4=1,(M123:AE123),""))))&gt;0,
            MAX(IF(
                ISNUMBER(M123:AE123),
                IF(
                    M$4:AE$4=1,
                    M123:AE123,
                    ""),
                "")),
            MAX(IF(
                ISNUMBER(M123:AE123),
                IF(
                    M$4:AE$4=2,
                    M123:AE123,
                    ""),
                ""))
        ),
        IF(
            Parameters!$D$16=1,
            IFERROR(
                AVERAGE(IF(
                    ISNUMBER(M123:AE123),
                    IF(
                        M$4:AE$4=1,
                        M123:AE123,
                        ""),
                    "")),
                AVERAGE(IF(
                    ISNUMBER(M123:AE123),
                    IF(
                        M$4:AE$4=2,
                        M123:AE123,
                        ""),
                    ""))
            ),
            IF(
                Parameters!$D$17=1,
                IFERROR(
                    IF(
                        OR(
                            IF(
                                ISNUMBER(M123:AE123),
                                IF(
                                    M$4:AE$4=1,
                                    M123:AE123,
                                    ""),
                                "")
                            =0),
                        0,
                        GEOMEAN(IF(
                            ISNUMBER(M123:AE123),
                            IF(
                                M$4:AE$4=1,
                                M123:AE123,
                                ""),
                            ""))
                    ),
                    IF(
                        OR(IF(
                            ISNUMBER(M123:AE123),
                            IF(
                                M$4:AE$4=2,
                                M123:AE123,
                                ""),
                            "")
                            =0),
                        0,
                        GEOMEAN(IF(
                            ISNUMBER(M123:AE123),
                            IF(
                                M$4:AE$4=2,
                                M123:AE123,
                                ""),
                            "")))
                )
            )
        )
    )
)</f>
        <v>0</v>
      </c>
      <c r="I123" s="191" cm="1">
        <f t="array" ref="I123">IF(
    SUM(IF(
            ISNUMBER(
                IF(
                    $M$5:$AE$5,
                    (M123:AE123),
                    "")),
            1,
            0))
        =0,
    NA(),
    IF(
        Parameters!$D$15=1,
        IF(
            SUM(--(ISNUMBER(IF($M$5:$AE$5=1,(M123:AE123),""))))&gt;0,
            MAX(IF(
                ISNUMBER(M123:AE123),
                IF(
                    M$5:AE$5=1,
                    M123:AE123,
                    ""),
                "")),
            MAX(IF(
                ISNUMBER(M123:AE123),
                IF(
                    M$5:AE$5=2,
                    M123:AE123,
                    ""),
                ""))
        ),
        IF(
            Parameters!$D$16=1,
            IFERROR(
                AVERAGE(IF(
                    ISNUMBER(M123:AE123),
                    IF(
                        M$5:AE$5=1,
                        M123:AE123,
                        ""),
                    "")),
                AVERAGE(IF(
                    ISNUMBER(M123:AE123),
                    IF(
                        M$5:AE$5=2,
                        M123:AE123,
                        ""),
                    ""))
            ),
            IF(
                Parameters!$D$17=1,
                IFERROR(
                    IF(
                        OR(
                            IF(
                                ISNUMBER(M123:AE123),
                                IF(
                                    M$5:AE$5=1,
                                    M123:AE123,
                                    ""),
                                "")
                            =0),
                        0,
                        GEOMEAN(IF(
                            ISNUMBER(M123:AE123),
                            IF(
                                M$5:AE$5=1,
                                M123:AE123,
                                ""),
                            ""))
                    ),
                    IF(
                        OR(IF(
                            ISNUMBER(M123:AE123),
                            IF(
                                M$5:AE$5=2,
                                M123:AE123,
                                ""),
                            "")
                            =0),
                        0,
                        GEOMEAN(IF(
                            ISNUMBER(M123:AE123),
                            IF(
                                M$5:AE$5=2,
                                M123:AE123,
                                ""),
                            "")))
                )
            )
        )
    )
)</f>
        <v>7</v>
      </c>
      <c r="J123" s="242">
        <v>45765</v>
      </c>
      <c r="K123" s="242">
        <v>46281</v>
      </c>
      <c r="L123" s="91" t="s">
        <v>199</v>
      </c>
      <c r="M123" s="192">
        <v>0</v>
      </c>
      <c r="N123" s="192">
        <v>0</v>
      </c>
      <c r="O123" s="192">
        <v>0</v>
      </c>
      <c r="P123" s="192" t="s">
        <v>409</v>
      </c>
      <c r="Q123" s="192">
        <v>0</v>
      </c>
      <c r="R123" s="192" t="s">
        <v>409</v>
      </c>
      <c r="S123" s="192">
        <v>7</v>
      </c>
      <c r="T123" s="192" t="s">
        <v>409</v>
      </c>
      <c r="U123" s="192" t="s">
        <v>409</v>
      </c>
      <c r="V123" s="192">
        <v>37.4</v>
      </c>
      <c r="W123" s="192" t="s">
        <v>409</v>
      </c>
      <c r="X123" s="192" t="s">
        <v>409</v>
      </c>
      <c r="Y123" s="192" t="s">
        <v>409</v>
      </c>
      <c r="Z123" s="192">
        <v>0.14285714285714199</v>
      </c>
      <c r="AA123" s="192" t="s">
        <v>409</v>
      </c>
      <c r="AB123" s="34"/>
      <c r="AC123" s="34"/>
      <c r="AD123" s="192"/>
      <c r="AE123" s="192"/>
      <c r="AF123" s="192"/>
      <c r="AG123" s="192"/>
      <c r="AH123" s="192"/>
      <c r="AI123" s="192"/>
    </row>
    <row r="124" spans="1:35" x14ac:dyDescent="0.2">
      <c r="A124" s="84">
        <v>117</v>
      </c>
      <c r="B124" s="84" t="str">
        <f ca="1"/>
        <v>Luxembourg</v>
      </c>
      <c r="C124" s="84" t="str">
        <f ca="1"/>
        <v>LUX</v>
      </c>
      <c r="D124" s="219" t="str">
        <f ca="1"/>
        <v>ECS           Europe &amp; Central Asia</v>
      </c>
      <c r="E124" s="219" t="str">
        <f ca="1"/>
        <v>NA</v>
      </c>
      <c r="F124" s="190" t="str">
        <f t="shared" ca="1" si="13"/>
        <v/>
      </c>
      <c r="G124" s="80">
        <f>IF(Parameters!$D$21 = 1, MAX(H124, I124),
IF(Parameters!$D$22 = 1, AVERAGE(H124,I124),
IF(Parameters!$D$23 = 1, IF(ISERROR(H124), I124, IFERROR(GEOMEAN(H124, I124), 0)),
IF(Parameters!$D$24, IF(AND(H124=10,I124=10),10,0),
IF(Parameters!$D$25, IF(AND(H124&gt;=7,I124&gt;=7),10,0),
IF(Parameters!$D$26, IF(AND(H124&gt;=7,I124&gt;=7), 10, IF(OR(AND(H124&gt;=7,I124&gt;=5),AND(H124&gt;=5,I124&gt;=7)),6,0)),
IF(Parameters!$D$27, IF(AND(H124&gt;=10,I124&gt;=10), 10, IF(OR(AND(H124&gt;=10,I124&gt;=5),AND(H124&gt;=5,I124&gt;=10)),6,0)),"no method")))))))</f>
        <v>0</v>
      </c>
      <c r="H124" s="80" cm="1">
        <f t="array" ref="H124">IF(
    SUM(IF(
            ISNUMBER(
                IF(
                    $M$4:$AE$4,
                    (M124:AE124),
                    "")),
            1,
            0))
        =0,
    NA(),
    IF(
        Parameters!$D$15=1,
        IF(
            SUM(--(ISNUMBER(IF($M$4:$AE$4=1,(M124:AE124),""))))&gt;0,
            MAX(IF(
                ISNUMBER(M124:AE124),
                IF(
                    M$4:AE$4=1,
                    M124:AE124,
                    ""),
                "")),
            MAX(IF(
                ISNUMBER(M124:AE124),
                IF(
                    M$4:AE$4=2,
                    M124:AE124,
                    ""),
                ""))
        ),
        IF(
            Parameters!$D$16=1,
            IFERROR(
                AVERAGE(IF(
                    ISNUMBER(M124:AE124),
                    IF(
                        M$4:AE$4=1,
                        M124:AE124,
                        ""),
                    "")),
                AVERAGE(IF(
                    ISNUMBER(M124:AE124),
                    IF(
                        M$4:AE$4=2,
                        M124:AE124,
                        ""),
                    ""))
            ),
            IF(
                Parameters!$D$17=1,
                IFERROR(
                    IF(
                        OR(
                            IF(
                                ISNUMBER(M124:AE124),
                                IF(
                                    M$4:AE$4=1,
                                    M124:AE124,
                                    ""),
                                "")
                            =0),
                        0,
                        GEOMEAN(IF(
                            ISNUMBER(M124:AE124),
                            IF(
                                M$4:AE$4=1,
                                M124:AE124,
                                ""),
                            ""))
                    ),
                    IF(
                        OR(IF(
                            ISNUMBER(M124:AE124),
                            IF(
                                M$4:AE$4=2,
                                M124:AE124,
                                ""),
                            "")
                            =0),
                        0,
                        GEOMEAN(IF(
                            ISNUMBER(M124:AE124),
                            IF(
                                M$4:AE$4=2,
                                M124:AE124,
                                ""),
                            "")))
                )
            )
        )
    )
)</f>
        <v>0</v>
      </c>
      <c r="I124" s="191" cm="1">
        <f t="array" ref="I124">IF(
    SUM(IF(
            ISNUMBER(
                IF(
                    $M$5:$AE$5,
                    (M124:AE124),
                    "")),
            1,
            0))
        =0,
    NA(),
    IF(
        Parameters!$D$15=1,
        IF(
            SUM(--(ISNUMBER(IF($M$5:$AE$5=1,(M124:AE124),""))))&gt;0,
            MAX(IF(
                ISNUMBER(M124:AE124),
                IF(
                    M$5:AE$5=1,
                    M124:AE124,
                    ""),
                "")),
            MAX(IF(
                ISNUMBER(M124:AE124),
                IF(
                    M$5:AE$5=2,
                    M124:AE124,
                    ""),
                ""))
        ),
        IF(
            Parameters!$D$16=1,
            IFERROR(
                AVERAGE(IF(
                    ISNUMBER(M124:AE124),
                    IF(
                        M$5:AE$5=1,
                        M124:AE124,
                        ""),
                    "")),
                AVERAGE(IF(
                    ISNUMBER(M124:AE124),
                    IF(
                        M$5:AE$5=2,
                        M124:AE124,
                        ""),
                    ""))
            ),
            IF(
                Parameters!$D$17=1,
                IFERROR(
                    IF(
                        OR(
                            IF(
                                ISNUMBER(M124:AE124),
                                IF(
                                    M$5:AE$5=1,
                                    M124:AE124,
                                    ""),
                                "")
                            =0),
                        0,
                        GEOMEAN(IF(
                            ISNUMBER(M124:AE124),
                            IF(
                                M$5:AE$5=1,
                                M124:AE124,
                                ""),
                            ""))
                    ),
                    IF(
                        OR(IF(
                            ISNUMBER(M124:AE124),
                            IF(
                                M$5:AE$5=2,
                                M124:AE124,
                                ""),
                            "")
                            =0),
                        0,
                        GEOMEAN(IF(
                            ISNUMBER(M124:AE124),
                            IF(
                                M$5:AE$5=2,
                                M124:AE124,
                                ""),
                            "")))
                )
            )
        )
    )
)</f>
        <v>0</v>
      </c>
      <c r="J124" s="242">
        <v>45765</v>
      </c>
      <c r="K124" s="242">
        <v>45809</v>
      </c>
      <c r="L124" s="91" t="s">
        <v>201</v>
      </c>
      <c r="M124" s="192">
        <v>0</v>
      </c>
      <c r="N124" s="192">
        <v>0</v>
      </c>
      <c r="O124" s="192">
        <v>0</v>
      </c>
      <c r="P124" s="192" t="s">
        <v>409</v>
      </c>
      <c r="Q124" s="192">
        <v>0</v>
      </c>
      <c r="R124" s="192" t="s">
        <v>409</v>
      </c>
      <c r="S124" s="192">
        <v>0</v>
      </c>
      <c r="T124" s="192" t="s">
        <v>409</v>
      </c>
      <c r="U124" s="192" t="s">
        <v>409</v>
      </c>
      <c r="V124" s="192">
        <v>18.7</v>
      </c>
      <c r="W124" s="192" t="s">
        <v>409</v>
      </c>
      <c r="X124" s="192" t="s">
        <v>409</v>
      </c>
      <c r="Y124" s="192" t="s">
        <v>409</v>
      </c>
      <c r="Z124" s="192">
        <v>0</v>
      </c>
      <c r="AA124" s="192" t="s">
        <v>409</v>
      </c>
      <c r="AB124" s="34"/>
      <c r="AC124" s="34"/>
      <c r="AD124" s="192"/>
      <c r="AE124" s="192"/>
      <c r="AF124" s="192"/>
      <c r="AG124" s="192"/>
      <c r="AH124" s="192"/>
      <c r="AI124" s="192"/>
    </row>
    <row r="125" spans="1:35" x14ac:dyDescent="0.2">
      <c r="A125" s="84">
        <v>118</v>
      </c>
      <c r="B125" s="84" t="str">
        <f ca="1"/>
        <v>Latvia</v>
      </c>
      <c r="C125" s="84" t="str">
        <f ca="1"/>
        <v>LVA</v>
      </c>
      <c r="D125" s="219" t="str">
        <f ca="1"/>
        <v>ECS           Europe &amp; Central Asia</v>
      </c>
      <c r="E125" s="219" t="str">
        <f ca="1"/>
        <v>NA</v>
      </c>
      <c r="F125" s="190" t="str">
        <f t="shared" ca="1" si="13"/>
        <v/>
      </c>
      <c r="G125" s="80">
        <f>IF(Parameters!$D$21 = 1, MAX(H125, I125),
IF(Parameters!$D$22 = 1, AVERAGE(H125,I125),
IF(Parameters!$D$23 = 1, IF(ISERROR(H125), I125, IFERROR(GEOMEAN(H125, I125), 0)),
IF(Parameters!$D$24, IF(AND(H125=10,I125=10),10,0),
IF(Parameters!$D$25, IF(AND(H125&gt;=7,I125&gt;=7),10,0),
IF(Parameters!$D$26, IF(AND(H125&gt;=7,I125&gt;=7), 10, IF(OR(AND(H125&gt;=7,I125&gt;=5),AND(H125&gt;=5,I125&gt;=7)),6,0)),
IF(Parameters!$D$27, IF(AND(H125&gt;=10,I125&gt;=10), 10, IF(OR(AND(H125&gt;=10,I125&gt;=5),AND(H125&gt;=5,I125&gt;=10)),6,0)),"no method")))))))</f>
        <v>0</v>
      </c>
      <c r="H125" s="80" cm="1">
        <f t="array" ref="H125">IF(
    SUM(IF(
            ISNUMBER(
                IF(
                    $M$4:$AE$4,
                    (M125:AE125),
                    "")),
            1,
            0))
        =0,
    NA(),
    IF(
        Parameters!$D$15=1,
        IF(
            SUM(--(ISNUMBER(IF($M$4:$AE$4=1,(M125:AE125),""))))&gt;0,
            MAX(IF(
                ISNUMBER(M125:AE125),
                IF(
                    M$4:AE$4=1,
                    M125:AE125,
                    ""),
                "")),
            MAX(IF(
                ISNUMBER(M125:AE125),
                IF(
                    M$4:AE$4=2,
                    M125:AE125,
                    ""),
                ""))
        ),
        IF(
            Parameters!$D$16=1,
            IFERROR(
                AVERAGE(IF(
                    ISNUMBER(M125:AE125),
                    IF(
                        M$4:AE$4=1,
                        M125:AE125,
                        ""),
                    "")),
                AVERAGE(IF(
                    ISNUMBER(M125:AE125),
                    IF(
                        M$4:AE$4=2,
                        M125:AE125,
                        ""),
                    ""))
            ),
            IF(
                Parameters!$D$17=1,
                IFERROR(
                    IF(
                        OR(
                            IF(
                                ISNUMBER(M125:AE125),
                                IF(
                                    M$4:AE$4=1,
                                    M125:AE125,
                                    ""),
                                "")
                            =0),
                        0,
                        GEOMEAN(IF(
                            ISNUMBER(M125:AE125),
                            IF(
                                M$4:AE$4=1,
                                M125:AE125,
                                ""),
                            ""))
                    ),
                    IF(
                        OR(IF(
                            ISNUMBER(M125:AE125),
                            IF(
                                M$4:AE$4=2,
                                M125:AE125,
                                ""),
                            "")
                            =0),
                        0,
                        GEOMEAN(IF(
                            ISNUMBER(M125:AE125),
                            IF(
                                M$4:AE$4=2,
                                M125:AE125,
                                ""),
                            "")))
                )
            )
        )
    )
)</f>
        <v>0</v>
      </c>
      <c r="I125" s="191" cm="1">
        <f t="array" ref="I125">IF(
    SUM(IF(
            ISNUMBER(
                IF(
                    $M$5:$AE$5,
                    (M125:AE125),
                    "")),
            1,
            0))
        =0,
    NA(),
    IF(
        Parameters!$D$15=1,
        IF(
            SUM(--(ISNUMBER(IF($M$5:$AE$5=1,(M125:AE125),""))))&gt;0,
            MAX(IF(
                ISNUMBER(M125:AE125),
                IF(
                    M$5:AE$5=1,
                    M125:AE125,
                    ""),
                "")),
            MAX(IF(
                ISNUMBER(M125:AE125),
                IF(
                    M$5:AE$5=2,
                    M125:AE125,
                    ""),
                ""))
        ),
        IF(
            Parameters!$D$16=1,
            IFERROR(
                AVERAGE(IF(
                    ISNUMBER(M125:AE125),
                    IF(
                        M$5:AE$5=1,
                        M125:AE125,
                        ""),
                    "")),
                AVERAGE(IF(
                    ISNUMBER(M125:AE125),
                    IF(
                        M$5:AE$5=2,
                        M125:AE125,
                        ""),
                    ""))
            ),
            IF(
                Parameters!$D$17=1,
                IFERROR(
                    IF(
                        OR(
                            IF(
                                ISNUMBER(M125:AE125),
                                IF(
                                    M$5:AE$5=1,
                                    M125:AE125,
                                    ""),
                                "")
                            =0),
                        0,
                        GEOMEAN(IF(
                            ISNUMBER(M125:AE125),
                            IF(
                                M$5:AE$5=1,
                                M125:AE125,
                                ""),
                            ""))
                    ),
                    IF(
                        OR(IF(
                            ISNUMBER(M125:AE125),
                            IF(
                                M$5:AE$5=2,
                                M125:AE125,
                                ""),
                            "")
                            =0),
                        0,
                        GEOMEAN(IF(
                            ISNUMBER(M125:AE125),
                            IF(
                                M$5:AE$5=2,
                                M125:AE125,
                                ""),
                            "")))
                )
            )
        )
    )
)</f>
        <v>0</v>
      </c>
      <c r="J125" s="242">
        <v>45765</v>
      </c>
      <c r="K125" s="242">
        <v>45882</v>
      </c>
      <c r="L125" s="91" t="s">
        <v>203</v>
      </c>
      <c r="M125" s="192">
        <v>0</v>
      </c>
      <c r="N125" s="192">
        <v>0</v>
      </c>
      <c r="O125" s="192">
        <v>0</v>
      </c>
      <c r="P125" s="192" t="s">
        <v>409</v>
      </c>
      <c r="Q125" s="192">
        <v>0</v>
      </c>
      <c r="R125" s="192" t="s">
        <v>409</v>
      </c>
      <c r="S125" s="192">
        <v>0</v>
      </c>
      <c r="T125" s="192">
        <v>0</v>
      </c>
      <c r="U125" s="192" t="s">
        <v>409</v>
      </c>
      <c r="V125" s="192">
        <v>41.4</v>
      </c>
      <c r="W125" s="192" t="s">
        <v>409</v>
      </c>
      <c r="X125" s="192" t="s">
        <v>409</v>
      </c>
      <c r="Y125" s="192" t="s">
        <v>409</v>
      </c>
      <c r="Z125" s="192">
        <v>0</v>
      </c>
      <c r="AA125" s="192">
        <v>-100</v>
      </c>
      <c r="AB125" s="34"/>
      <c r="AC125" s="34"/>
      <c r="AD125" s="192"/>
      <c r="AE125" s="192"/>
      <c r="AF125" s="192"/>
      <c r="AG125" s="192"/>
      <c r="AH125" s="192"/>
      <c r="AI125" s="192"/>
    </row>
    <row r="126" spans="1:35" x14ac:dyDescent="0.2">
      <c r="A126" s="84">
        <v>119</v>
      </c>
      <c r="B126" s="84" t="str">
        <f ca="1"/>
        <v>Macao SAR, China</v>
      </c>
      <c r="C126" s="84" t="str">
        <f ca="1"/>
        <v>MAC</v>
      </c>
      <c r="D126" s="219" t="str">
        <f ca="1"/>
        <v>EAS           East Asia &amp; Pacific</v>
      </c>
      <c r="E126" s="219" t="str">
        <f ca="1"/>
        <v>NA</v>
      </c>
      <c r="F126" s="190" t="str">
        <f t="shared" ca="1" si="13"/>
        <v/>
      </c>
      <c r="G126" s="80">
        <f>IF(Parameters!$D$21 = 1, MAX(H126, I126),
IF(Parameters!$D$22 = 1, AVERAGE(H126,I126),
IF(Parameters!$D$23 = 1, IF(ISERROR(H126), I126, IFERROR(GEOMEAN(H126, I126), 0)),
IF(Parameters!$D$24, IF(AND(H126=10,I126=10),10,0),
IF(Parameters!$D$25, IF(AND(H126&gt;=7,I126&gt;=7),10,0),
IF(Parameters!$D$26, IF(AND(H126&gt;=7,I126&gt;=7), 10, IF(OR(AND(H126&gt;=7,I126&gt;=5),AND(H126&gt;=5,I126&gt;=7)),6,0)),
IF(Parameters!$D$27, IF(AND(H126&gt;=10,I126&gt;=10), 10, IF(OR(AND(H126&gt;=10,I126&gt;=5),AND(H126&gt;=5,I126&gt;=10)),6,0)),"no method")))))))</f>
        <v>0</v>
      </c>
      <c r="H126" s="80" cm="1">
        <f t="array" ref="H126">IF(
    SUM(IF(
            ISNUMBER(
                IF(
                    $M$4:$AE$4,
                    (M126:AE126),
                    "")),
            1,
            0))
        =0,
    NA(),
    IF(
        Parameters!$D$15=1,
        IF(
            SUM(--(ISNUMBER(IF($M$4:$AE$4=1,(M126:AE126),""))))&gt;0,
            MAX(IF(
                ISNUMBER(M126:AE126),
                IF(
                    M$4:AE$4=1,
                    M126:AE126,
                    ""),
                "")),
            MAX(IF(
                ISNUMBER(M126:AE126),
                IF(
                    M$4:AE$4=2,
                    M126:AE126,
                    ""),
                ""))
        ),
        IF(
            Parameters!$D$16=1,
            IFERROR(
                AVERAGE(IF(
                    ISNUMBER(M126:AE126),
                    IF(
                        M$4:AE$4=1,
                        M126:AE126,
                        ""),
                    "")),
                AVERAGE(IF(
                    ISNUMBER(M126:AE126),
                    IF(
                        M$4:AE$4=2,
                        M126:AE126,
                        ""),
                    ""))
            ),
            IF(
                Parameters!$D$17=1,
                IFERROR(
                    IF(
                        OR(
                            IF(
                                ISNUMBER(M126:AE126),
                                IF(
                                    M$4:AE$4=1,
                                    M126:AE126,
                                    ""),
                                "")
                            =0),
                        0,
                        GEOMEAN(IF(
                            ISNUMBER(M126:AE126),
                            IF(
                                M$4:AE$4=1,
                                M126:AE126,
                                ""),
                            ""))
                    ),
                    IF(
                        OR(IF(
                            ISNUMBER(M126:AE126),
                            IF(
                                M$4:AE$4=2,
                                M126:AE126,
                                ""),
                            "")
                            =0),
                        0,
                        GEOMEAN(IF(
                            ISNUMBER(M126:AE126),
                            IF(
                                M$4:AE$4=2,
                                M126:AE126,
                                ""),
                            "")))
                )
            )
        )
    )
)</f>
        <v>0</v>
      </c>
      <c r="I126" s="191" cm="1">
        <f t="array" ref="I126">IF(
    SUM(IF(
            ISNUMBER(
                IF(
                    $M$5:$AE$5,
                    (M126:AE126),
                    "")),
            1,
            0))
        =0,
    NA(),
    IF(
        Parameters!$D$15=1,
        IF(
            SUM(--(ISNUMBER(IF($M$5:$AE$5=1,(M126:AE126),""))))&gt;0,
            MAX(IF(
                ISNUMBER(M126:AE126),
                IF(
                    M$5:AE$5=1,
                    M126:AE126,
                    ""),
                "")),
            MAX(IF(
                ISNUMBER(M126:AE126),
                IF(
                    M$5:AE$5=2,
                    M126:AE126,
                    ""),
                ""))
        ),
        IF(
            Parameters!$D$16=1,
            IFERROR(
                AVERAGE(IF(
                    ISNUMBER(M126:AE126),
                    IF(
                        M$5:AE$5=1,
                        M126:AE126,
                        ""),
                    "")),
                AVERAGE(IF(
                    ISNUMBER(M126:AE126),
                    IF(
                        M$5:AE$5=2,
                        M126:AE126,
                        ""),
                    ""))
            ),
            IF(
                Parameters!$D$17=1,
                IFERROR(
                    IF(
                        OR(
                            IF(
                                ISNUMBER(M126:AE126),
                                IF(
                                    M$5:AE$5=1,
                                    M126:AE126,
                                    ""),
                                "")
                            =0),
                        0,
                        GEOMEAN(IF(
                            ISNUMBER(M126:AE126),
                            IF(
                                M$5:AE$5=1,
                                M126:AE126,
                                ""),
                            ""))
                    ),
                    IF(
                        OR(IF(
                            ISNUMBER(M126:AE126),
                            IF(
                                M$5:AE$5=2,
                                M126:AE126,
                                ""),
                            "")
                            =0),
                        0,
                        GEOMEAN(IF(
                            ISNUMBER(M126:AE126),
                            IF(
                                M$5:AE$5=2,
                                M126:AE126,
                                ""),
                            "")))
                )
            )
        )
    )
)</f>
        <v>0</v>
      </c>
      <c r="J126" s="242">
        <v>44887</v>
      </c>
      <c r="K126" s="242">
        <v>46281</v>
      </c>
      <c r="L126" s="91" t="s">
        <v>680</v>
      </c>
      <c r="M126" s="192">
        <v>0</v>
      </c>
      <c r="N126" s="192" t="s">
        <v>409</v>
      </c>
      <c r="O126" s="192">
        <v>0</v>
      </c>
      <c r="P126" s="192" t="s">
        <v>409</v>
      </c>
      <c r="Q126" s="192">
        <v>0</v>
      </c>
      <c r="R126" s="192" t="s">
        <v>409</v>
      </c>
      <c r="S126" s="192">
        <v>0</v>
      </c>
      <c r="T126" s="192" t="s">
        <v>409</v>
      </c>
      <c r="U126" s="192" t="s">
        <v>409</v>
      </c>
      <c r="V126" s="192" t="s">
        <v>409</v>
      </c>
      <c r="W126" s="192" t="s">
        <v>409</v>
      </c>
      <c r="X126" s="192" t="s">
        <v>409</v>
      </c>
      <c r="Y126" s="192" t="s">
        <v>409</v>
      </c>
      <c r="Z126" s="192">
        <v>0</v>
      </c>
      <c r="AA126" s="192" t="s">
        <v>409</v>
      </c>
      <c r="AB126" s="34"/>
      <c r="AC126" s="34"/>
      <c r="AD126" s="192"/>
      <c r="AE126" s="192"/>
      <c r="AF126" s="192"/>
      <c r="AG126" s="192"/>
      <c r="AH126" s="192"/>
      <c r="AI126" s="192"/>
    </row>
    <row r="127" spans="1:35" x14ac:dyDescent="0.2">
      <c r="A127" s="84">
        <v>120</v>
      </c>
      <c r="B127" s="84" t="str">
        <f ca="1"/>
        <v>St. Martin (French part)</v>
      </c>
      <c r="C127" s="84" t="str">
        <f ca="1"/>
        <v>MAF</v>
      </c>
      <c r="D127" s="219" t="str">
        <f ca="1"/>
        <v>LCN           Latin America &amp; Caribbean</v>
      </c>
      <c r="E127" s="219" t="str">
        <f ca="1"/>
        <v>NA</v>
      </c>
      <c r="F127" s="190" t="str">
        <f t="shared" ca="1" si="13"/>
        <v/>
      </c>
      <c r="G127" s="80">
        <f>IF(Parameters!$D$21 = 1, MAX(H127, I127),
IF(Parameters!$D$22 = 1, AVERAGE(H127,I127),
IF(Parameters!$D$23 = 1, IF(ISERROR(H127), I127, IFERROR(GEOMEAN(H127, I127), 0)),
IF(Parameters!$D$24, IF(AND(H127=10,I127=10),10,0),
IF(Parameters!$D$25, IF(AND(H127&gt;=7,I127&gt;=7),10,0),
IF(Parameters!$D$26, IF(AND(H127&gt;=7,I127&gt;=7), 10, IF(OR(AND(H127&gt;=7,I127&gt;=5),AND(H127&gt;=5,I127&gt;=7)),6,0)),
IF(Parameters!$D$27, IF(AND(H127&gt;=10,I127&gt;=10), 10, IF(OR(AND(H127&gt;=10,I127&gt;=5),AND(H127&gt;=5,I127&gt;=10)),6,0)),"no method")))))))</f>
        <v>0</v>
      </c>
      <c r="H127" s="80" cm="1">
        <f t="array" ref="H127">IF(
    SUM(IF(
            ISNUMBER(
                IF(
                    $M$4:$AE$4,
                    (M127:AE127),
                    "")),
            1,
            0))
        =0,
    NA(),
    IF(
        Parameters!$D$15=1,
        IF(
            SUM(--(ISNUMBER(IF($M$4:$AE$4=1,(M127:AE127),""))))&gt;0,
            MAX(IF(
                ISNUMBER(M127:AE127),
                IF(
                    M$4:AE$4=1,
                    M127:AE127,
                    ""),
                "")),
            MAX(IF(
                ISNUMBER(M127:AE127),
                IF(
                    M$4:AE$4=2,
                    M127:AE127,
                    ""),
                ""))
        ),
        IF(
            Parameters!$D$16=1,
            IFERROR(
                AVERAGE(IF(
                    ISNUMBER(M127:AE127),
                    IF(
                        M$4:AE$4=1,
                        M127:AE127,
                        ""),
                    "")),
                AVERAGE(IF(
                    ISNUMBER(M127:AE127),
                    IF(
                        M$4:AE$4=2,
                        M127:AE127,
                        ""),
                    ""))
            ),
            IF(
                Parameters!$D$17=1,
                IFERROR(
                    IF(
                        OR(
                            IF(
                                ISNUMBER(M127:AE127),
                                IF(
                                    M$4:AE$4=1,
                                    M127:AE127,
                                    ""),
                                "")
                            =0),
                        0,
                        GEOMEAN(IF(
                            ISNUMBER(M127:AE127),
                            IF(
                                M$4:AE$4=1,
                                M127:AE127,
                                ""),
                            ""))
                    ),
                    IF(
                        OR(IF(
                            ISNUMBER(M127:AE127),
                            IF(
                                M$4:AE$4=2,
                                M127:AE127,
                                ""),
                            "")
                            =0),
                        0,
                        GEOMEAN(IF(
                            ISNUMBER(M127:AE127),
                            IF(
                                M$4:AE$4=2,
                                M127:AE127,
                                ""),
                            "")))
                )
            )
        )
    )
)</f>
        <v>0</v>
      </c>
      <c r="I127" s="191" cm="1">
        <f t="array" ref="I127">IF(
    SUM(IF(
            ISNUMBER(
                IF(
                    $M$5:$AE$5,
                    (M127:AE127),
                    "")),
            1,
            0))
        =0,
    NA(),
    IF(
        Parameters!$D$15=1,
        IF(
            SUM(--(ISNUMBER(IF($M$5:$AE$5=1,(M127:AE127),""))))&gt;0,
            MAX(IF(
                ISNUMBER(M127:AE127),
                IF(
                    M$5:AE$5=1,
                    M127:AE127,
                    ""),
                "")),
            MAX(IF(
                ISNUMBER(M127:AE127),
                IF(
                    M$5:AE$5=2,
                    M127:AE127,
                    ""),
                ""))
        ),
        IF(
            Parameters!$D$16=1,
            IFERROR(
                AVERAGE(IF(
                    ISNUMBER(M127:AE127),
                    IF(
                        M$5:AE$5=1,
                        M127:AE127,
                        ""),
                    "")),
                AVERAGE(IF(
                    ISNUMBER(M127:AE127),
                    IF(
                        M$5:AE$5=2,
                        M127:AE127,
                        ""),
                    ""))
            ),
            IF(
                Parameters!$D$17=1,
                IFERROR(
                    IF(
                        OR(
                            IF(
                                ISNUMBER(M127:AE127),
                                IF(
                                    M$5:AE$5=1,
                                    M127:AE127,
                                    ""),
                                "")
                            =0),
                        0,
                        GEOMEAN(IF(
                            ISNUMBER(M127:AE127),
                            IF(
                                M$5:AE$5=1,
                                M127:AE127,
                                ""),
                            ""))
                    ),
                    IF(
                        OR(IF(
                            ISNUMBER(M127:AE127),
                            IF(
                                M$5:AE$5=2,
                                M127:AE127,
                                ""),
                            "")
                            =0),
                        0,
                        GEOMEAN(IF(
                            ISNUMBER(M127:AE127),
                            IF(
                                M$5:AE$5=2,
                                M127:AE127,
                                ""),
                            "")))
                )
            )
        )
    )
)</f>
        <v>0</v>
      </c>
      <c r="J127" s="242" t="s">
        <v>409</v>
      </c>
      <c r="K127" s="242" t="s">
        <v>409</v>
      </c>
      <c r="L127" s="91" t="s">
        <v>681</v>
      </c>
      <c r="M127" s="192">
        <v>0</v>
      </c>
      <c r="N127" s="192" t="s">
        <v>409</v>
      </c>
      <c r="O127" s="192">
        <v>0</v>
      </c>
      <c r="P127" s="192" t="s">
        <v>409</v>
      </c>
      <c r="Q127" s="192">
        <v>0</v>
      </c>
      <c r="R127" s="192" t="s">
        <v>409</v>
      </c>
      <c r="S127" s="192" t="s">
        <v>409</v>
      </c>
      <c r="T127" s="192" t="s">
        <v>409</v>
      </c>
      <c r="U127" s="192" t="s">
        <v>409</v>
      </c>
      <c r="V127" s="192" t="s">
        <v>409</v>
      </c>
      <c r="W127" s="192" t="s">
        <v>409</v>
      </c>
      <c r="X127" s="192" t="s">
        <v>409</v>
      </c>
      <c r="Y127" s="192" t="s">
        <v>409</v>
      </c>
      <c r="Z127" s="192" t="s">
        <v>409</v>
      </c>
      <c r="AA127" s="192" t="s">
        <v>409</v>
      </c>
      <c r="AB127" s="34"/>
      <c r="AC127" s="34"/>
      <c r="AD127" s="192"/>
      <c r="AE127" s="192"/>
      <c r="AF127" s="192"/>
      <c r="AG127" s="192"/>
      <c r="AH127" s="192"/>
      <c r="AI127" s="192"/>
    </row>
    <row r="128" spans="1:35" x14ac:dyDescent="0.2">
      <c r="A128" s="84">
        <v>121</v>
      </c>
      <c r="B128" s="84" t="str">
        <f ca="1"/>
        <v>Morocco</v>
      </c>
      <c r="C128" s="84" t="str">
        <f ca="1"/>
        <v>MAR</v>
      </c>
      <c r="D128" s="219" t="str">
        <f ca="1"/>
        <v>MEA           Middle East &amp; North Africa</v>
      </c>
      <c r="E128" s="219" t="str">
        <f ca="1"/>
        <v>IBRD</v>
      </c>
      <c r="F128" s="190" t="str">
        <f t="shared" ca="1" si="13"/>
        <v/>
      </c>
      <c r="G128" s="80">
        <f>IF(Parameters!$D$21 = 1, MAX(H128, I128),
IF(Parameters!$D$22 = 1, AVERAGE(H128,I128),
IF(Parameters!$D$23 = 1, IF(ISERROR(H128), I128, IFERROR(GEOMEAN(H128, I128), 0)),
IF(Parameters!$D$24, IF(AND(H128=10,I128=10),10,0),
IF(Parameters!$D$25, IF(AND(H128&gt;=7,I128&gt;=7),10,0),
IF(Parameters!$D$26, IF(AND(H128&gt;=7,I128&gt;=7), 10, IF(OR(AND(H128&gt;=7,I128&gt;=5),AND(H128&gt;=5,I128&gt;=7)),6,0)),
IF(Parameters!$D$27, IF(AND(H128&gt;=10,I128&gt;=10), 10, IF(OR(AND(H128&gt;=10,I128&gt;=5),AND(H128&gt;=5,I128&gt;=10)),6,0)),"no method")))))))</f>
        <v>0</v>
      </c>
      <c r="H128" s="80" cm="1">
        <f t="array" ref="H128">IF(
    SUM(IF(
            ISNUMBER(
                IF(
                    $M$4:$AE$4,
                    (M128:AE128),
                    "")),
            1,
            0))
        =0,
    NA(),
    IF(
        Parameters!$D$15=1,
        IF(
            SUM(--(ISNUMBER(IF($M$4:$AE$4=1,(M128:AE128),""))))&gt;0,
            MAX(IF(
                ISNUMBER(M128:AE128),
                IF(
                    M$4:AE$4=1,
                    M128:AE128,
                    ""),
                "")),
            MAX(IF(
                ISNUMBER(M128:AE128),
                IF(
                    M$4:AE$4=2,
                    M128:AE128,
                    ""),
                ""))
        ),
        IF(
            Parameters!$D$16=1,
            IFERROR(
                AVERAGE(IF(
                    ISNUMBER(M128:AE128),
                    IF(
                        M$4:AE$4=1,
                        M128:AE128,
                        ""),
                    "")),
                AVERAGE(IF(
                    ISNUMBER(M128:AE128),
                    IF(
                        M$4:AE$4=2,
                        M128:AE128,
                        ""),
                    ""))
            ),
            IF(
                Parameters!$D$17=1,
                IFERROR(
                    IF(
                        OR(
                            IF(
                                ISNUMBER(M128:AE128),
                                IF(
                                    M$4:AE$4=1,
                                    M128:AE128,
                                    ""),
                                "")
                            =0),
                        0,
                        GEOMEAN(IF(
                            ISNUMBER(M128:AE128),
                            IF(
                                M$4:AE$4=1,
                                M128:AE128,
                                ""),
                            ""))
                    ),
                    IF(
                        OR(IF(
                            ISNUMBER(M128:AE128),
                            IF(
                                M$4:AE$4=2,
                                M128:AE128,
                                ""),
                            "")
                            =0),
                        0,
                        GEOMEAN(IF(
                            ISNUMBER(M128:AE128),
                            IF(
                                M$4:AE$4=2,
                                M128:AE128,
                                ""),
                            "")))
                )
            )
        )
    )
)</f>
        <v>1.7954070981210799</v>
      </c>
      <c r="I128" s="191" cm="1">
        <f t="array" ref="I128">IF(
    SUM(IF(
            ISNUMBER(
                IF(
                    $M$5:$AE$5,
                    (M128:AE128),
                    "")),
            1,
            0))
        =0,
    NA(),
    IF(
        Parameters!$D$15=1,
        IF(
            SUM(--(ISNUMBER(IF($M$5:$AE$5=1,(M128:AE128),""))))&gt;0,
            MAX(IF(
                ISNUMBER(M128:AE128),
                IF(
                    M$5:AE$5=1,
                    M128:AE128,
                    ""),
                "")),
            MAX(IF(
                ISNUMBER(M128:AE128),
                IF(
                    M$5:AE$5=2,
                    M128:AE128,
                    ""),
                ""))
        ),
        IF(
            Parameters!$D$16=1,
            IFERROR(
                AVERAGE(IF(
                    ISNUMBER(M128:AE128),
                    IF(
                        M$5:AE$5=1,
                        M128:AE128,
                        ""),
                    "")),
                AVERAGE(IF(
                    ISNUMBER(M128:AE128),
                    IF(
                        M$5:AE$5=2,
                        M128:AE128,
                        ""),
                    ""))
            ),
            IF(
                Parameters!$D$17=1,
                IFERROR(
                    IF(
                        OR(
                            IF(
                                ISNUMBER(M128:AE128),
                                IF(
                                    M$5:AE$5=1,
                                    M128:AE128,
                                    ""),
                                "")
                            =0),
                        0,
                        GEOMEAN(IF(
                            ISNUMBER(M128:AE128),
                            IF(
                                M$5:AE$5=1,
                                M128:AE128,
                                ""),
                            ""))
                    ),
                    IF(
                        OR(IF(
                            ISNUMBER(M128:AE128),
                            IF(
                                M$5:AE$5=2,
                                M128:AE128,
                                ""),
                            "")
                            =0),
                        0,
                        GEOMEAN(IF(
                            ISNUMBER(M128:AE128),
                            IF(
                                M$5:AE$5=2,
                                M128:AE128,
                                ""),
                            "")))
                )
            )
        )
    )
)</f>
        <v>0</v>
      </c>
      <c r="J128" s="242">
        <v>45765</v>
      </c>
      <c r="K128" s="242">
        <v>46281</v>
      </c>
      <c r="L128" s="91" t="s">
        <v>205</v>
      </c>
      <c r="M128" s="192">
        <v>0</v>
      </c>
      <c r="N128" s="192">
        <v>1.7954070981210799</v>
      </c>
      <c r="O128" s="192">
        <v>0</v>
      </c>
      <c r="P128" s="192" t="s">
        <v>409</v>
      </c>
      <c r="Q128" s="192">
        <v>0</v>
      </c>
      <c r="R128" s="192" t="s">
        <v>409</v>
      </c>
      <c r="S128" s="192">
        <v>0</v>
      </c>
      <c r="T128" s="192">
        <v>0</v>
      </c>
      <c r="U128" s="192" t="s">
        <v>409</v>
      </c>
      <c r="V128" s="192">
        <v>68.8</v>
      </c>
      <c r="W128" s="192" t="s">
        <v>409</v>
      </c>
      <c r="X128" s="192" t="s">
        <v>409</v>
      </c>
      <c r="Y128" s="192" t="s">
        <v>409</v>
      </c>
      <c r="Z128" s="192">
        <v>0</v>
      </c>
      <c r="AA128" s="192">
        <v>-100</v>
      </c>
      <c r="AB128" s="34"/>
      <c r="AC128" s="34"/>
      <c r="AD128" s="192"/>
      <c r="AE128" s="192"/>
      <c r="AF128" s="192"/>
      <c r="AG128" s="192"/>
      <c r="AH128" s="192"/>
      <c r="AI128" s="192"/>
    </row>
    <row r="129" spans="1:35" x14ac:dyDescent="0.2">
      <c r="A129" s="84">
        <v>122</v>
      </c>
      <c r="B129" s="84" t="str">
        <f ca="1"/>
        <v>Monaco</v>
      </c>
      <c r="C129" s="84" t="str">
        <f ca="1"/>
        <v>MCO</v>
      </c>
      <c r="D129" s="219" t="str">
        <f ca="1"/>
        <v>ECS           Europe &amp; Central Asia</v>
      </c>
      <c r="E129" s="219" t="str">
        <f ca="1"/>
        <v>NA</v>
      </c>
      <c r="F129" s="190" t="str">
        <f t="shared" ca="1" si="13"/>
        <v/>
      </c>
      <c r="G129" s="80">
        <f>IF(Parameters!$D$21 = 1, MAX(H129, I129),
IF(Parameters!$D$22 = 1, AVERAGE(H129,I129),
IF(Parameters!$D$23 = 1, IF(ISERROR(H129), I129, IFERROR(GEOMEAN(H129, I129), 0)),
IF(Parameters!$D$24, IF(AND(H129=10,I129=10),10,0),
IF(Parameters!$D$25, IF(AND(H129&gt;=7,I129&gt;=7),10,0),
IF(Parameters!$D$26, IF(AND(H129&gt;=7,I129&gt;=7), 10, IF(OR(AND(H129&gt;=7,I129&gt;=5),AND(H129&gt;=5,I129&gt;=7)),6,0)),
IF(Parameters!$D$27, IF(AND(H129&gt;=10,I129&gt;=10), 10, IF(OR(AND(H129&gt;=10,I129&gt;=5),AND(H129&gt;=5,I129&gt;=10)),6,0)),"no method")))))))</f>
        <v>0</v>
      </c>
      <c r="H129" s="80" cm="1">
        <f t="array" ref="H129">IF(
    SUM(IF(
            ISNUMBER(
                IF(
                    $M$4:$AE$4,
                    (M129:AE129),
                    "")),
            1,
            0))
        =0,
    NA(),
    IF(
        Parameters!$D$15=1,
        IF(
            SUM(--(ISNUMBER(IF($M$4:$AE$4=1,(M129:AE129),""))))&gt;0,
            MAX(IF(
                ISNUMBER(M129:AE129),
                IF(
                    M$4:AE$4=1,
                    M129:AE129,
                    ""),
                "")),
            MAX(IF(
                ISNUMBER(M129:AE129),
                IF(
                    M$4:AE$4=2,
                    M129:AE129,
                    ""),
                ""))
        ),
        IF(
            Parameters!$D$16=1,
            IFERROR(
                AVERAGE(IF(
                    ISNUMBER(M129:AE129),
                    IF(
                        M$4:AE$4=1,
                        M129:AE129,
                        ""),
                    "")),
                AVERAGE(IF(
                    ISNUMBER(M129:AE129),
                    IF(
                        M$4:AE$4=2,
                        M129:AE129,
                        ""),
                    ""))
            ),
            IF(
                Parameters!$D$17=1,
                IFERROR(
                    IF(
                        OR(
                            IF(
                                ISNUMBER(M129:AE129),
                                IF(
                                    M$4:AE$4=1,
                                    M129:AE129,
                                    ""),
                                "")
                            =0),
                        0,
                        GEOMEAN(IF(
                            ISNUMBER(M129:AE129),
                            IF(
                                M$4:AE$4=1,
                                M129:AE129,
                                ""),
                            ""))
                    ),
                    IF(
                        OR(IF(
                            ISNUMBER(M129:AE129),
                            IF(
                                M$4:AE$4=2,
                                M129:AE129,
                                ""),
                            "")
                            =0),
                        0,
                        GEOMEAN(IF(
                            ISNUMBER(M129:AE129),
                            IF(
                                M$4:AE$4=2,
                                M129:AE129,
                                ""),
                            "")))
                )
            )
        )
    )
)</f>
        <v>0</v>
      </c>
      <c r="I129" s="191" cm="1">
        <f t="array" ref="I129">IF(
    SUM(IF(
            ISNUMBER(
                IF(
                    $M$5:$AE$5,
                    (M129:AE129),
                    "")),
            1,
            0))
        =0,
    NA(),
    IF(
        Parameters!$D$15=1,
        IF(
            SUM(--(ISNUMBER(IF($M$5:$AE$5=1,(M129:AE129),""))))&gt;0,
            MAX(IF(
                ISNUMBER(M129:AE129),
                IF(
                    M$5:AE$5=1,
                    M129:AE129,
                    ""),
                "")),
            MAX(IF(
                ISNUMBER(M129:AE129),
                IF(
                    M$5:AE$5=2,
                    M129:AE129,
                    ""),
                ""))
        ),
        IF(
            Parameters!$D$16=1,
            IFERROR(
                AVERAGE(IF(
                    ISNUMBER(M129:AE129),
                    IF(
                        M$5:AE$5=1,
                        M129:AE129,
                        ""),
                    "")),
                AVERAGE(IF(
                    ISNUMBER(M129:AE129),
                    IF(
                        M$5:AE$5=2,
                        M129:AE129,
                        ""),
                    ""))
            ),
            IF(
                Parameters!$D$17=1,
                IFERROR(
                    IF(
                        OR(
                            IF(
                                ISNUMBER(M129:AE129),
                                IF(
                                    M$5:AE$5=1,
                                    M129:AE129,
                                    ""),
                                "")
                            =0),
                        0,
                        GEOMEAN(IF(
                            ISNUMBER(M129:AE129),
                            IF(
                                M$5:AE$5=1,
                                M129:AE129,
                                ""),
                            ""))
                    ),
                    IF(
                        OR(IF(
                            ISNUMBER(M129:AE129),
                            IF(
                                M$5:AE$5=2,
                                M129:AE129,
                                ""),
                            "")
                            =0),
                        0,
                        GEOMEAN(IF(
                            ISNUMBER(M129:AE129),
                            IF(
                                M$5:AE$5=2,
                                M129:AE129,
                                ""),
                            "")))
                )
            )
        )
    )
)</f>
        <v>0</v>
      </c>
      <c r="J129" s="242" t="s">
        <v>409</v>
      </c>
      <c r="K129" s="242" t="s">
        <v>409</v>
      </c>
      <c r="L129" s="91" t="s">
        <v>682</v>
      </c>
      <c r="M129" s="192">
        <v>0</v>
      </c>
      <c r="N129" s="192" t="s">
        <v>409</v>
      </c>
      <c r="O129" s="192">
        <v>0</v>
      </c>
      <c r="P129" s="192" t="s">
        <v>409</v>
      </c>
      <c r="Q129" s="192">
        <v>0</v>
      </c>
      <c r="R129" s="192" t="s">
        <v>409</v>
      </c>
      <c r="S129" s="192" t="s">
        <v>409</v>
      </c>
      <c r="T129" s="192" t="s">
        <v>409</v>
      </c>
      <c r="U129" s="192" t="s">
        <v>409</v>
      </c>
      <c r="V129" s="192" t="s">
        <v>409</v>
      </c>
      <c r="W129" s="192" t="s">
        <v>409</v>
      </c>
      <c r="X129" s="192" t="s">
        <v>409</v>
      </c>
      <c r="Y129" s="192" t="s">
        <v>409</v>
      </c>
      <c r="Z129" s="192" t="s">
        <v>409</v>
      </c>
      <c r="AA129" s="192" t="s">
        <v>409</v>
      </c>
      <c r="AB129" s="34"/>
      <c r="AC129" s="34"/>
      <c r="AD129" s="192"/>
      <c r="AE129" s="192"/>
      <c r="AF129" s="192"/>
      <c r="AG129" s="192"/>
      <c r="AH129" s="192"/>
      <c r="AI129" s="192"/>
    </row>
    <row r="130" spans="1:35" x14ac:dyDescent="0.2">
      <c r="A130" s="84">
        <v>123</v>
      </c>
      <c r="B130" s="84" t="str">
        <f ca="1"/>
        <v>Moldova</v>
      </c>
      <c r="C130" s="84" t="str">
        <f ca="1"/>
        <v>MDA</v>
      </c>
      <c r="D130" s="219" t="str">
        <f ca="1"/>
        <v>ECS           Europe &amp; Central Asia</v>
      </c>
      <c r="E130" s="219" t="str">
        <f ca="1"/>
        <v>IBRD</v>
      </c>
      <c r="F130" s="190" t="str">
        <f t="shared" ca="1" si="13"/>
        <v/>
      </c>
      <c r="G130" s="80">
        <f>IF(Parameters!$D$21 = 1, MAX(H130, I130),
IF(Parameters!$D$22 = 1, AVERAGE(H130,I130),
IF(Parameters!$D$23 = 1, IF(ISERROR(H130), I130, IFERROR(GEOMEAN(H130, I130), 0)),
IF(Parameters!$D$24, IF(AND(H130=10,I130=10),10,0),
IF(Parameters!$D$25, IF(AND(H130&gt;=7,I130&gt;=7),10,0),
IF(Parameters!$D$26, IF(AND(H130&gt;=7,I130&gt;=7), 10, IF(OR(AND(H130&gt;=7,I130&gt;=5),AND(H130&gt;=5,I130&gt;=7)),6,0)),
IF(Parameters!$D$27, IF(AND(H130&gt;=10,I130&gt;=10), 10, IF(OR(AND(H130&gt;=10,I130&gt;=5),AND(H130&gt;=5,I130&gt;=10)),6,0)),"no method")))))))</f>
        <v>2.5644103449987341</v>
      </c>
      <c r="H130" s="80" cm="1">
        <f t="array" ref="H130">IF(
    SUM(IF(
            ISNUMBER(
                IF(
                    $M$4:$AE$4,
                    (M130:AE130),
                    "")),
            1,
            0))
        =0,
    NA(),
    IF(
        Parameters!$D$15=1,
        IF(
            SUM(--(ISNUMBER(IF($M$4:$AE$4=1,(M130:AE130),""))))&gt;0,
            MAX(IF(
                ISNUMBER(M130:AE130),
                IF(
                    M$4:AE$4=1,
                    M130:AE130,
                    ""),
                "")),
            MAX(IF(
                ISNUMBER(M130:AE130),
                IF(
                    M$4:AE$4=2,
                    M130:AE130,
                    ""),
                ""))
        ),
        IF(
            Parameters!$D$16=1,
            IFERROR(
                AVERAGE(IF(
                    ISNUMBER(M130:AE130),
                    IF(
                        M$4:AE$4=1,
                        M130:AE130,
                        ""),
                    "")),
                AVERAGE(IF(
                    ISNUMBER(M130:AE130),
                    IF(
                        M$4:AE$4=2,
                        M130:AE130,
                        ""),
                    ""))
            ),
            IF(
                Parameters!$D$17=1,
                IFERROR(
                    IF(
                        OR(
                            IF(
                                ISNUMBER(M130:AE130),
                                IF(
                                    M$4:AE$4=1,
                                    M130:AE130,
                                    ""),
                                "")
                            =0),
                        0,
                        GEOMEAN(IF(
                            ISNUMBER(M130:AE130),
                            IF(
                                M$4:AE$4=1,
                                M130:AE130,
                                ""),
                            ""))
                    ),
                    IF(
                        OR(IF(
                            ISNUMBER(M130:AE130),
                            IF(
                                M$4:AE$4=2,
                                M130:AE130,
                                ""),
                            "")
                            =0),
                        0,
                        GEOMEAN(IF(
                            ISNUMBER(M130:AE130),
                            IF(
                                M$4:AE$4=2,
                                M130:AE130,
                                ""),
                            "")))
                )
            )
        )
    )
)</f>
        <v>0.93945720250521803</v>
      </c>
      <c r="I130" s="191" cm="1">
        <f t="array" ref="I130">IF(
    SUM(IF(
            ISNUMBER(
                IF(
                    $M$5:$AE$5,
                    (M130:AE130),
                    "")),
            1,
            0))
        =0,
    NA(),
    IF(
        Parameters!$D$15=1,
        IF(
            SUM(--(ISNUMBER(IF($M$5:$AE$5=1,(M130:AE130),""))))&gt;0,
            MAX(IF(
                ISNUMBER(M130:AE130),
                IF(
                    M$5:AE$5=1,
                    M130:AE130,
                    ""),
                "")),
            MAX(IF(
                ISNUMBER(M130:AE130),
                IF(
                    M$5:AE$5=2,
                    M130:AE130,
                    ""),
                ""))
        ),
        IF(
            Parameters!$D$16=1,
            IFERROR(
                AVERAGE(IF(
                    ISNUMBER(M130:AE130),
                    IF(
                        M$5:AE$5=1,
                        M130:AE130,
                        ""),
                    "")),
                AVERAGE(IF(
                    ISNUMBER(M130:AE130),
                    IF(
                        M$5:AE$5=2,
                        M130:AE130,
                        ""),
                    ""))
            ),
            IF(
                Parameters!$D$17=1,
                IFERROR(
                    IF(
                        OR(
                            IF(
                                ISNUMBER(M130:AE130),
                                IF(
                                    M$5:AE$5=1,
                                    M130:AE130,
                                    ""),
                                "")
                            =0),
                        0,
                        GEOMEAN(IF(
                            ISNUMBER(M130:AE130),
                            IF(
                                M$5:AE$5=1,
                                M130:AE130,
                                ""),
                            ""))
                    ),
                    IF(
                        OR(IF(
                            ISNUMBER(M130:AE130),
                            IF(
                                M$5:AE$5=2,
                                M130:AE130,
                                ""),
                            "")
                            =0),
                        0,
                        GEOMEAN(IF(
                            ISNUMBER(M130:AE130),
                            IF(
                                M$5:AE$5=2,
                                M130:AE130,
                                ""),
                            "")))
                )
            )
        )
    )
)</f>
        <v>7</v>
      </c>
      <c r="J130" s="242">
        <v>45765</v>
      </c>
      <c r="K130" s="242">
        <v>46281</v>
      </c>
      <c r="L130" s="91" t="s">
        <v>206</v>
      </c>
      <c r="M130" s="192">
        <v>0</v>
      </c>
      <c r="N130" s="192">
        <v>0.93945720250521803</v>
      </c>
      <c r="O130" s="192">
        <v>0</v>
      </c>
      <c r="P130" s="192">
        <v>0</v>
      </c>
      <c r="Q130" s="192">
        <v>0</v>
      </c>
      <c r="R130" s="192" t="s">
        <v>409</v>
      </c>
      <c r="S130" s="192">
        <v>0</v>
      </c>
      <c r="T130" s="192">
        <v>7</v>
      </c>
      <c r="U130" s="192" t="s">
        <v>409</v>
      </c>
      <c r="V130" s="192">
        <v>64.7</v>
      </c>
      <c r="W130" s="192" t="s">
        <v>409</v>
      </c>
      <c r="X130" s="192" t="s">
        <v>409</v>
      </c>
      <c r="Y130" s="192" t="s">
        <v>409</v>
      </c>
      <c r="Z130" s="192">
        <v>-0.107142857142857</v>
      </c>
      <c r="AA130" s="192">
        <v>139.99999999999901</v>
      </c>
      <c r="AB130" s="34"/>
      <c r="AC130" s="34"/>
      <c r="AD130" s="192"/>
      <c r="AE130" s="192"/>
      <c r="AF130" s="192"/>
      <c r="AG130" s="192"/>
      <c r="AH130" s="192"/>
      <c r="AI130" s="192"/>
    </row>
    <row r="131" spans="1:35" x14ac:dyDescent="0.2">
      <c r="A131" s="84">
        <v>124</v>
      </c>
      <c r="B131" s="84" t="str">
        <f ca="1"/>
        <v>Madagascar</v>
      </c>
      <c r="C131" s="84" t="str">
        <f ca="1"/>
        <v>MDG</v>
      </c>
      <c r="D131" s="219" t="str">
        <f ca="1"/>
        <v>SSF           Sub-Saharan Africa</v>
      </c>
      <c r="E131" s="219" t="str">
        <f ca="1"/>
        <v>IDA</v>
      </c>
      <c r="F131" s="190" t="str">
        <f t="shared" ca="1" si="13"/>
        <v/>
      </c>
      <c r="G131" s="80">
        <f>IF(Parameters!$D$21 = 1, MAX(H131, I131),
IF(Parameters!$D$22 = 1, AVERAGE(H131,I131),
IF(Parameters!$D$23 = 1, IF(ISERROR(H131), I131, IFERROR(GEOMEAN(H131, I131), 0)),
IF(Parameters!$D$24, IF(AND(H131=10,I131=10),10,0),
IF(Parameters!$D$25, IF(AND(H131&gt;=7,I131&gt;=7),10,0),
IF(Parameters!$D$26, IF(AND(H131&gt;=7,I131&gt;=7), 10, IF(OR(AND(H131&gt;=7,I131&gt;=5),AND(H131&gt;=5,I131&gt;=7)),6,0)),
IF(Parameters!$D$27, IF(AND(H131&gt;=10,I131&gt;=10), 10, IF(OR(AND(H131&gt;=10,I131&gt;=5),AND(H131&gt;=5,I131&gt;=10)),6,0)),"no method")))))))</f>
        <v>8.3666002653407556</v>
      </c>
      <c r="H131" s="80" cm="1">
        <f t="array" ref="H131">IF(
    SUM(IF(
            ISNUMBER(
                IF(
                    $M$4:$AE$4,
                    (M131:AE131),
                    "")),
            1,
            0))
        =0,
    NA(),
    IF(
        Parameters!$D$15=1,
        IF(
            SUM(--(ISNUMBER(IF($M$4:$AE$4=1,(M131:AE131),""))))&gt;0,
            MAX(IF(
                ISNUMBER(M131:AE131),
                IF(
                    M$4:AE$4=1,
                    M131:AE131,
                    ""),
                "")),
            MAX(IF(
                ISNUMBER(M131:AE131),
                IF(
                    M$4:AE$4=2,
                    M131:AE131,
                    ""),
                ""))
        ),
        IF(
            Parameters!$D$16=1,
            IFERROR(
                AVERAGE(IF(
                    ISNUMBER(M131:AE131),
                    IF(
                        M$4:AE$4=1,
                        M131:AE131,
                        ""),
                    "")),
                AVERAGE(IF(
                    ISNUMBER(M131:AE131),
                    IF(
                        M$4:AE$4=2,
                        M131:AE131,
                        ""),
                    ""))
            ),
            IF(
                Parameters!$D$17=1,
                IFERROR(
                    IF(
                        OR(
                            IF(
                                ISNUMBER(M131:AE131),
                                IF(
                                    M$4:AE$4=1,
                                    M131:AE131,
                                    ""),
                                "")
                            =0),
                        0,
                        GEOMEAN(IF(
                            ISNUMBER(M131:AE131),
                            IF(
                                M$4:AE$4=1,
                                M131:AE131,
                                ""),
                            ""))
                    ),
                    IF(
                        OR(IF(
                            ISNUMBER(M131:AE131),
                            IF(
                                M$4:AE$4=2,
                                M131:AE131,
                                ""),
                            "")
                            =0),
                        0,
                        GEOMEAN(IF(
                            ISNUMBER(M131:AE131),
                            IF(
                                M$4:AE$4=2,
                                M131:AE131,
                                ""),
                            "")))
                )
            )
        )
    )
)</f>
        <v>7</v>
      </c>
      <c r="I131" s="191" cm="1">
        <f t="array" ref="I131">IF(
    SUM(IF(
            ISNUMBER(
                IF(
                    $M$5:$AE$5,
                    (M131:AE131),
                    "")),
            1,
            0))
        =0,
    NA(),
    IF(
        Parameters!$D$15=1,
        IF(
            SUM(--(ISNUMBER(IF($M$5:$AE$5=1,(M131:AE131),""))))&gt;0,
            MAX(IF(
                ISNUMBER(M131:AE131),
                IF(
                    M$5:AE$5=1,
                    M131:AE131,
                    ""),
                "")),
            MAX(IF(
                ISNUMBER(M131:AE131),
                IF(
                    M$5:AE$5=2,
                    M131:AE131,
                    ""),
                ""))
        ),
        IF(
            Parameters!$D$16=1,
            IFERROR(
                AVERAGE(IF(
                    ISNUMBER(M131:AE131),
                    IF(
                        M$5:AE$5=1,
                        M131:AE131,
                        ""),
                    "")),
                AVERAGE(IF(
                    ISNUMBER(M131:AE131),
                    IF(
                        M$5:AE$5=2,
                        M131:AE131,
                        ""),
                    ""))
            ),
            IF(
                Parameters!$D$17=1,
                IFERROR(
                    IF(
                        OR(
                            IF(
                                ISNUMBER(M131:AE131),
                                IF(
                                    M$5:AE$5=1,
                                    M131:AE131,
                                    ""),
                                "")
                            =0),
                        0,
                        GEOMEAN(IF(
                            ISNUMBER(M131:AE131),
                            IF(
                                M$5:AE$5=1,
                                M131:AE131,
                                ""),
                            ""))
                    ),
                    IF(
                        OR(IF(
                            ISNUMBER(M131:AE131),
                            IF(
                                M$5:AE$5=2,
                                M131:AE131,
                                ""),
                            "")
                            =0),
                        0,
                        GEOMEAN(IF(
                            ISNUMBER(M131:AE131),
                            IF(
                                M$5:AE$5=2,
                                M131:AE131,
                                ""),
                            "")))
                )
            )
        )
    )
)</f>
        <v>10</v>
      </c>
      <c r="J131" s="242">
        <v>45995</v>
      </c>
      <c r="K131" s="242">
        <v>44620</v>
      </c>
      <c r="L131" s="91" t="s">
        <v>208</v>
      </c>
      <c r="M131" s="192">
        <v>0</v>
      </c>
      <c r="N131" s="192">
        <v>4.0918580375782803</v>
      </c>
      <c r="O131" s="192">
        <v>7</v>
      </c>
      <c r="P131" s="192">
        <v>0</v>
      </c>
      <c r="Q131" s="192">
        <v>10</v>
      </c>
      <c r="R131" s="192" t="s">
        <v>409</v>
      </c>
      <c r="S131" s="192">
        <v>0</v>
      </c>
      <c r="T131" s="192">
        <v>0</v>
      </c>
      <c r="U131" s="192" t="s">
        <v>409</v>
      </c>
      <c r="V131" s="192">
        <v>79.8</v>
      </c>
      <c r="W131" s="192" t="s">
        <v>860</v>
      </c>
      <c r="X131" s="192">
        <v>-0.92288551277583397</v>
      </c>
      <c r="Y131" s="192" t="s">
        <v>409</v>
      </c>
      <c r="Z131" s="192">
        <v>0</v>
      </c>
      <c r="AA131" s="192">
        <v>-21.052631578947299</v>
      </c>
      <c r="AB131" s="34"/>
      <c r="AC131" s="34"/>
      <c r="AD131" s="192"/>
      <c r="AE131" s="192"/>
      <c r="AF131" s="192"/>
      <c r="AG131" s="192"/>
      <c r="AH131" s="192"/>
      <c r="AI131" s="192"/>
    </row>
    <row r="132" spans="1:35" x14ac:dyDescent="0.2">
      <c r="A132" s="84">
        <v>125</v>
      </c>
      <c r="B132" s="84" t="str">
        <f ca="1"/>
        <v>Maldives</v>
      </c>
      <c r="C132" s="84" t="str">
        <f ca="1"/>
        <v>MDV</v>
      </c>
      <c r="D132" s="219" t="str">
        <f ca="1"/>
        <v>SAS           South Asia</v>
      </c>
      <c r="E132" s="219" t="str">
        <f ca="1"/>
        <v>IDA</v>
      </c>
      <c r="F132" s="190" t="str">
        <f t="shared" ca="1" si="13"/>
        <v/>
      </c>
      <c r="G132" s="80">
        <f>IF(Parameters!$D$21 = 1, MAX(H132, I132),
IF(Parameters!$D$22 = 1, AVERAGE(H132,I132),
IF(Parameters!$D$23 = 1, IF(ISERROR(H132), I132, IFERROR(GEOMEAN(H132, I132), 0)),
IF(Parameters!$D$24, IF(AND(H132=10,I132=10),10,0),
IF(Parameters!$D$25, IF(AND(H132&gt;=7,I132&gt;=7),10,0),
IF(Parameters!$D$26, IF(AND(H132&gt;=7,I132&gt;=7), 10, IF(OR(AND(H132&gt;=7,I132&gt;=5),AND(H132&gt;=5,I132&gt;=7)),6,0)),
IF(Parameters!$D$27, IF(AND(H132&gt;=10,I132&gt;=10), 10, IF(OR(AND(H132&gt;=10,I132&gt;=5),AND(H132&gt;=5,I132&gt;=10)),6,0)),"no method")))))))</f>
        <v>0</v>
      </c>
      <c r="H132" s="80" cm="1">
        <f t="array" ref="H132">IF(
    SUM(IF(
            ISNUMBER(
                IF(
                    $M$4:$AE$4,
                    (M132:AE132),
                    "")),
            1,
            0))
        =0,
    NA(),
    IF(
        Parameters!$D$15=1,
        IF(
            SUM(--(ISNUMBER(IF($M$4:$AE$4=1,(M132:AE132),""))))&gt;0,
            MAX(IF(
                ISNUMBER(M132:AE132),
                IF(
                    M$4:AE$4=1,
                    M132:AE132,
                    ""),
                "")),
            MAX(IF(
                ISNUMBER(M132:AE132),
                IF(
                    M$4:AE$4=2,
                    M132:AE132,
                    ""),
                ""))
        ),
        IF(
            Parameters!$D$16=1,
            IFERROR(
                AVERAGE(IF(
                    ISNUMBER(M132:AE132),
                    IF(
                        M$4:AE$4=1,
                        M132:AE132,
                        ""),
                    "")),
                AVERAGE(IF(
                    ISNUMBER(M132:AE132),
                    IF(
                        M$4:AE$4=2,
                        M132:AE132,
                        ""),
                    ""))
            ),
            IF(
                Parameters!$D$17=1,
                IFERROR(
                    IF(
                        OR(
                            IF(
                                ISNUMBER(M132:AE132),
                                IF(
                                    M$4:AE$4=1,
                                    M132:AE132,
                                    ""),
                                "")
                            =0),
                        0,
                        GEOMEAN(IF(
                            ISNUMBER(M132:AE132),
                            IF(
                                M$4:AE$4=1,
                                M132:AE132,
                                ""),
                            ""))
                    ),
                    IF(
                        OR(IF(
                            ISNUMBER(M132:AE132),
                            IF(
                                M$4:AE$4=2,
                                M132:AE132,
                                ""),
                            "")
                            =0),
                        0,
                        GEOMEAN(IF(
                            ISNUMBER(M132:AE132),
                            IF(
                                M$4:AE$4=2,
                                M132:AE132,
                                ""),
                            "")))
                )
            )
        )
    )
)</f>
        <v>2.0876826722336199E-2</v>
      </c>
      <c r="I132" s="191" cm="1">
        <f t="array" ref="I132">IF(
    SUM(IF(
            ISNUMBER(
                IF(
                    $M$5:$AE$5,
                    (M132:AE132),
                    "")),
            1,
            0))
        =0,
    NA(),
    IF(
        Parameters!$D$15=1,
        IF(
            SUM(--(ISNUMBER(IF($M$5:$AE$5=1,(M132:AE132),""))))&gt;0,
            MAX(IF(
                ISNUMBER(M132:AE132),
                IF(
                    M$5:AE$5=1,
                    M132:AE132,
                    ""),
                "")),
            MAX(IF(
                ISNUMBER(M132:AE132),
                IF(
                    M$5:AE$5=2,
                    M132:AE132,
                    ""),
                ""))
        ),
        IF(
            Parameters!$D$16=1,
            IFERROR(
                AVERAGE(IF(
                    ISNUMBER(M132:AE132),
                    IF(
                        M$5:AE$5=1,
                        M132:AE132,
                        ""),
                    "")),
                AVERAGE(IF(
                    ISNUMBER(M132:AE132),
                    IF(
                        M$5:AE$5=2,
                        M132:AE132,
                        ""),
                    ""))
            ),
            IF(
                Parameters!$D$17=1,
                IFERROR(
                    IF(
                        OR(
                            IF(
                                ISNUMBER(M132:AE132),
                                IF(
                                    M$5:AE$5=1,
                                    M132:AE132,
                                    ""),
                                "")
                            =0),
                        0,
                        GEOMEAN(IF(
                            ISNUMBER(M132:AE132),
                            IF(
                                M$5:AE$5=1,
                                M132:AE132,
                                ""),
                            ""))
                    ),
                    IF(
                        OR(IF(
                            ISNUMBER(M132:AE132),
                            IF(
                                M$5:AE$5=2,
                                M132:AE132,
                                ""),
                            "")
                            =0),
                        0,
                        GEOMEAN(IF(
                            ISNUMBER(M132:AE132),
                            IF(
                                M$5:AE$5=2,
                                M132:AE132,
                                ""),
                            "")))
                )
            )
        )
    )
)</f>
        <v>0</v>
      </c>
      <c r="J132" s="242">
        <v>45765</v>
      </c>
      <c r="K132" s="242">
        <v>44620</v>
      </c>
      <c r="L132" s="91" t="s">
        <v>210</v>
      </c>
      <c r="M132" s="192">
        <v>0</v>
      </c>
      <c r="N132" s="192">
        <v>2.0876826722336199E-2</v>
      </c>
      <c r="O132" s="192">
        <v>0</v>
      </c>
      <c r="P132" s="192" t="s">
        <v>409</v>
      </c>
      <c r="Q132" s="192">
        <v>0</v>
      </c>
      <c r="R132" s="192" t="s">
        <v>409</v>
      </c>
      <c r="S132" s="192" t="s">
        <v>409</v>
      </c>
      <c r="T132" s="192" t="s">
        <v>409</v>
      </c>
      <c r="U132" s="192" t="s">
        <v>409</v>
      </c>
      <c r="V132" s="192">
        <v>60.3</v>
      </c>
      <c r="W132" s="192" t="s">
        <v>409</v>
      </c>
      <c r="X132" s="192" t="s">
        <v>409</v>
      </c>
      <c r="Y132" s="192" t="s">
        <v>409</v>
      </c>
      <c r="Z132" s="192" t="s">
        <v>409</v>
      </c>
      <c r="AA132" s="192" t="s">
        <v>409</v>
      </c>
      <c r="AB132" s="34"/>
      <c r="AC132" s="34"/>
      <c r="AD132" s="192"/>
      <c r="AE132" s="192"/>
      <c r="AF132" s="192"/>
      <c r="AG132" s="192"/>
      <c r="AH132" s="192"/>
      <c r="AI132" s="192"/>
    </row>
    <row r="133" spans="1:35" x14ac:dyDescent="0.2">
      <c r="A133" s="84">
        <v>126</v>
      </c>
      <c r="B133" s="84" t="str">
        <f ca="1"/>
        <v>Mexico</v>
      </c>
      <c r="C133" s="84" t="str">
        <f ca="1"/>
        <v>MEX</v>
      </c>
      <c r="D133" s="219" t="str">
        <f ca="1"/>
        <v>LCN           Latin America &amp; Caribbean</v>
      </c>
      <c r="E133" s="219" t="str">
        <f ca="1"/>
        <v>IBRD</v>
      </c>
      <c r="F133" s="190" t="str">
        <f t="shared" ca="1" si="13"/>
        <v/>
      </c>
      <c r="G133" s="80">
        <f>IF(Parameters!$D$21 = 1, MAX(H133, I133),
IF(Parameters!$D$22 = 1, AVERAGE(H133,I133),
IF(Parameters!$D$23 = 1, IF(ISERROR(H133), I133, IFERROR(GEOMEAN(H133, I133), 0)),
IF(Parameters!$D$24, IF(AND(H133=10,I133=10),10,0),
IF(Parameters!$D$25, IF(AND(H133&gt;=7,I133&gt;=7),10,0),
IF(Parameters!$D$26, IF(AND(H133&gt;=7,I133&gt;=7), 10, IF(OR(AND(H133&gt;=7,I133&gt;=5),AND(H133&gt;=5,I133&gt;=7)),6,0)),
IF(Parameters!$D$27, IF(AND(H133&gt;=10,I133&gt;=10), 10, IF(OR(AND(H133&gt;=10,I133&gt;=5),AND(H133&gt;=5,I133&gt;=10)),6,0)),"no method")))))))</f>
        <v>3.6225097373089645</v>
      </c>
      <c r="H133" s="80" cm="1">
        <f t="array" ref="H133">IF(
    SUM(IF(
            ISNUMBER(
                IF(
                    $M$4:$AE$4,
                    (M133:AE133),
                    "")),
            1,
            0))
        =0,
    NA(),
    IF(
        Parameters!$D$15=1,
        IF(
            SUM(--(ISNUMBER(IF($M$4:$AE$4=1,(M133:AE133),""))))&gt;0,
            MAX(IF(
                ISNUMBER(M133:AE133),
                IF(
                    M$4:AE$4=1,
                    M133:AE133,
                    ""),
                "")),
            MAX(IF(
                ISNUMBER(M133:AE133),
                IF(
                    M$4:AE$4=2,
                    M133:AE133,
                    ""),
                ""))
        ),
        IF(
            Parameters!$D$16=1,
            IFERROR(
                AVERAGE(IF(
                    ISNUMBER(M133:AE133),
                    IF(
                        M$4:AE$4=1,
                        M133:AE133,
                        ""),
                    "")),
                AVERAGE(IF(
                    ISNUMBER(M133:AE133),
                    IF(
                        M$4:AE$4=2,
                        M133:AE133,
                        ""),
                    ""))
            ),
            IF(
                Parameters!$D$17=1,
                IFERROR(
                    IF(
                        OR(
                            IF(
                                ISNUMBER(M133:AE133),
                                IF(
                                    M$4:AE$4=1,
                                    M133:AE133,
                                    ""),
                                "")
                            =0),
                        0,
                        GEOMEAN(IF(
                            ISNUMBER(M133:AE133),
                            IF(
                                M$4:AE$4=1,
                                M133:AE133,
                                ""),
                            ""))
                    ),
                    IF(
                        OR(IF(
                            ISNUMBER(M133:AE133),
                            IF(
                                M$4:AE$4=2,
                                M133:AE133,
                                ""),
                            "")
                            =0),
                        0,
                        GEOMEAN(IF(
                            ISNUMBER(M133:AE133),
                            IF(
                                M$4:AE$4=2,
                                M133:AE133,
                                ""),
                            "")))
                )
            )
        )
    )
)</f>
        <v>1.83716075156576</v>
      </c>
      <c r="I133" s="191" cm="1">
        <f t="array" ref="I133">IF(
    SUM(IF(
            ISNUMBER(
                IF(
                    $M$5:$AE$5,
                    (M133:AE133),
                    "")),
            1,
            0))
        =0,
    NA(),
    IF(
        Parameters!$D$15=1,
        IF(
            SUM(--(ISNUMBER(IF($M$5:$AE$5=1,(M133:AE133),""))))&gt;0,
            MAX(IF(
                ISNUMBER(M133:AE133),
                IF(
                    M$5:AE$5=1,
                    M133:AE133,
                    ""),
                "")),
            MAX(IF(
                ISNUMBER(M133:AE133),
                IF(
                    M$5:AE$5=2,
                    M133:AE133,
                    ""),
                ""))
        ),
        IF(
            Parameters!$D$16=1,
            IFERROR(
                AVERAGE(IF(
                    ISNUMBER(M133:AE133),
                    IF(
                        M$5:AE$5=1,
                        M133:AE133,
                        ""),
                    "")),
                AVERAGE(IF(
                    ISNUMBER(M133:AE133),
                    IF(
                        M$5:AE$5=2,
                        M133:AE133,
                        ""),
                    ""))
            ),
            IF(
                Parameters!$D$17=1,
                IFERROR(
                    IF(
                        OR(
                            IF(
                                ISNUMBER(M133:AE133),
                                IF(
                                    M$5:AE$5=1,
                                    M133:AE133,
                                    ""),
                                "")
                            =0),
                        0,
                        GEOMEAN(IF(
                            ISNUMBER(M133:AE133),
                            IF(
                                M$5:AE$5=1,
                                M133:AE133,
                                ""),
                            ""))
                    ),
                    IF(
                        OR(IF(
                            ISNUMBER(M133:AE133),
                            IF(
                                M$5:AE$5=2,
                                M133:AE133,
                                ""),
                            "")
                            =0),
                        0,
                        GEOMEAN(IF(
                            ISNUMBER(M133:AE133),
                            IF(
                                M$5:AE$5=2,
                                M133:AE133,
                                ""),
                            "")))
                )
            )
        )
    )
)</f>
        <v>7.1428571428571299</v>
      </c>
      <c r="J133" s="242">
        <v>45765</v>
      </c>
      <c r="K133" s="242">
        <v>46281</v>
      </c>
      <c r="L133" s="91" t="s">
        <v>212</v>
      </c>
      <c r="M133" s="192">
        <v>0</v>
      </c>
      <c r="N133" s="192">
        <v>1.83716075156576</v>
      </c>
      <c r="O133" s="192">
        <v>0</v>
      </c>
      <c r="P133" s="192">
        <v>0</v>
      </c>
      <c r="Q133" s="192">
        <v>0</v>
      </c>
      <c r="R133" s="192" t="s">
        <v>409</v>
      </c>
      <c r="S133" s="192">
        <v>7.1428571428571299</v>
      </c>
      <c r="T133" s="192">
        <v>0</v>
      </c>
      <c r="U133" s="192" t="s">
        <v>409</v>
      </c>
      <c r="V133" s="192">
        <v>69</v>
      </c>
      <c r="W133" s="192" t="s">
        <v>409</v>
      </c>
      <c r="X133" s="192">
        <v>-1.8756462511823699</v>
      </c>
      <c r="Y133" s="192" t="s">
        <v>409</v>
      </c>
      <c r="Z133" s="192">
        <v>0.14285714285714199</v>
      </c>
      <c r="AA133" s="192">
        <v>-8.9184060721062597</v>
      </c>
      <c r="AB133" s="34"/>
      <c r="AC133" s="34"/>
      <c r="AD133" s="192"/>
      <c r="AE133" s="192"/>
      <c r="AF133" s="192"/>
      <c r="AG133" s="192"/>
      <c r="AH133" s="192"/>
      <c r="AI133" s="192"/>
    </row>
    <row r="134" spans="1:35" x14ac:dyDescent="0.2">
      <c r="A134" s="84">
        <v>127</v>
      </c>
      <c r="B134" s="84" t="str">
        <f ca="1"/>
        <v>Marshall Islands</v>
      </c>
      <c r="C134" s="84" t="str">
        <f ca="1"/>
        <v>MHL</v>
      </c>
      <c r="D134" s="219" t="str">
        <f ca="1"/>
        <v>EAS           East Asia &amp; Pacific</v>
      </c>
      <c r="E134" s="219" t="str">
        <f ca="1"/>
        <v>IDA</v>
      </c>
      <c r="F134" s="190" t="str">
        <f t="shared" ca="1" si="13"/>
        <v/>
      </c>
      <c r="G134" s="80">
        <f>IF(Parameters!$D$21 = 1, MAX(H134, I134),
IF(Parameters!$D$22 = 1, AVERAGE(H134,I134),
IF(Parameters!$D$23 = 1, IF(ISERROR(H134), I134, IFERROR(GEOMEAN(H134, I134), 0)),
IF(Parameters!$D$24, IF(AND(H134=10,I134=10),10,0),
IF(Parameters!$D$25, IF(AND(H134&gt;=7,I134&gt;=7),10,0),
IF(Parameters!$D$26, IF(AND(H134&gt;=7,I134&gt;=7), 10, IF(OR(AND(H134&gt;=7,I134&gt;=5),AND(H134&gt;=5,I134&gt;=7)),6,0)),
IF(Parameters!$D$27, IF(AND(H134&gt;=10,I134&gt;=10), 10, IF(OR(AND(H134&gt;=10,I134&gt;=5),AND(H134&gt;=5,I134&gt;=10)),6,0)),"no method")))))))</f>
        <v>0</v>
      </c>
      <c r="H134" s="80" cm="1">
        <f t="array" ref="H134">IF(
    SUM(IF(
            ISNUMBER(
                IF(
                    $M$4:$AE$4,
                    (M134:AE134),
                    "")),
            1,
            0))
        =0,
    NA(),
    IF(
        Parameters!$D$15=1,
        IF(
            SUM(--(ISNUMBER(IF($M$4:$AE$4=1,(M134:AE134),""))))&gt;0,
            MAX(IF(
                ISNUMBER(M134:AE134),
                IF(
                    M$4:AE$4=1,
                    M134:AE134,
                    ""),
                "")),
            MAX(IF(
                ISNUMBER(M134:AE134),
                IF(
                    M$4:AE$4=2,
                    M134:AE134,
                    ""),
                ""))
        ),
        IF(
            Parameters!$D$16=1,
            IFERROR(
                AVERAGE(IF(
                    ISNUMBER(M134:AE134),
                    IF(
                        M$4:AE$4=1,
                        M134:AE134,
                        ""),
                    "")),
                AVERAGE(IF(
                    ISNUMBER(M134:AE134),
                    IF(
                        M$4:AE$4=2,
                        M134:AE134,
                        ""),
                    ""))
            ),
            IF(
                Parameters!$D$17=1,
                IFERROR(
                    IF(
                        OR(
                            IF(
                                ISNUMBER(M134:AE134),
                                IF(
                                    M$4:AE$4=1,
                                    M134:AE134,
                                    ""),
                                "")
                            =0),
                        0,
                        GEOMEAN(IF(
                            ISNUMBER(M134:AE134),
                            IF(
                                M$4:AE$4=1,
                                M134:AE134,
                                ""),
                            ""))
                    ),
                    IF(
                        OR(IF(
                            ISNUMBER(M134:AE134),
                            IF(
                                M$4:AE$4=2,
                                M134:AE134,
                                ""),
                            "")
                            =0),
                        0,
                        GEOMEAN(IF(
                            ISNUMBER(M134:AE134),
                            IF(
                                M$4:AE$4=2,
                                M134:AE134,
                                ""),
                            "")))
                )
            )
        )
    )
)</f>
        <v>0</v>
      </c>
      <c r="I134" s="191" cm="1">
        <f t="array" ref="I134">IF(
    SUM(IF(
            ISNUMBER(
                IF(
                    $M$5:$AE$5,
                    (M134:AE134),
                    "")),
            1,
            0))
        =0,
    NA(),
    IF(
        Parameters!$D$15=1,
        IF(
            SUM(--(ISNUMBER(IF($M$5:$AE$5=1,(M134:AE134),""))))&gt;0,
            MAX(IF(
                ISNUMBER(M134:AE134),
                IF(
                    M$5:AE$5=1,
                    M134:AE134,
                    ""),
                "")),
            MAX(IF(
                ISNUMBER(M134:AE134),
                IF(
                    M$5:AE$5=2,
                    M134:AE134,
                    ""),
                ""))
        ),
        IF(
            Parameters!$D$16=1,
            IFERROR(
                AVERAGE(IF(
                    ISNUMBER(M134:AE134),
                    IF(
                        M$5:AE$5=1,
                        M134:AE134,
                        ""),
                    "")),
                AVERAGE(IF(
                    ISNUMBER(M134:AE134),
                    IF(
                        M$5:AE$5=2,
                        M134:AE134,
                        ""),
                    ""))
            ),
            IF(
                Parameters!$D$17=1,
                IFERROR(
                    IF(
                        OR(
                            IF(
                                ISNUMBER(M134:AE134),
                                IF(
                                    M$5:AE$5=1,
                                    M134:AE134,
                                    ""),
                                "")
                            =0),
                        0,
                        GEOMEAN(IF(
                            ISNUMBER(M134:AE134),
                            IF(
                                M$5:AE$5=1,
                                M134:AE134,
                                ""),
                            ""))
                    ),
                    IF(
                        OR(IF(
                            ISNUMBER(M134:AE134),
                            IF(
                                M$5:AE$5=2,
                                M134:AE134,
                                ""),
                            "")
                            =0),
                        0,
                        GEOMEAN(IF(
                            ISNUMBER(M134:AE134),
                            IF(
                                M$5:AE$5=2,
                                M134:AE134,
                                ""),
                            "")))
                )
            )
        )
    )
)</f>
        <v>0</v>
      </c>
      <c r="J134" s="242">
        <v>46281</v>
      </c>
      <c r="K134" s="242">
        <v>44620</v>
      </c>
      <c r="L134" s="91" t="s">
        <v>214</v>
      </c>
      <c r="M134" s="192">
        <v>0</v>
      </c>
      <c r="N134" s="192" t="s">
        <v>409</v>
      </c>
      <c r="O134" s="192">
        <v>0</v>
      </c>
      <c r="P134" s="192" t="s">
        <v>409</v>
      </c>
      <c r="Q134" s="192">
        <v>0</v>
      </c>
      <c r="R134" s="192" t="s">
        <v>409</v>
      </c>
      <c r="S134" s="192" t="s">
        <v>409</v>
      </c>
      <c r="T134" s="192" t="s">
        <v>409</v>
      </c>
      <c r="U134" s="192" t="s">
        <v>409</v>
      </c>
      <c r="V134" s="192" t="s">
        <v>409</v>
      </c>
      <c r="W134" s="192" t="s">
        <v>409</v>
      </c>
      <c r="X134" s="192" t="s">
        <v>409</v>
      </c>
      <c r="Y134" s="192" t="s">
        <v>409</v>
      </c>
      <c r="Z134" s="192" t="s">
        <v>409</v>
      </c>
      <c r="AA134" s="192" t="s">
        <v>409</v>
      </c>
      <c r="AB134" s="34"/>
      <c r="AC134" s="34"/>
      <c r="AD134" s="192"/>
      <c r="AE134" s="192"/>
      <c r="AF134" s="192"/>
      <c r="AG134" s="192"/>
      <c r="AH134" s="192"/>
      <c r="AI134" s="192"/>
    </row>
    <row r="135" spans="1:35" x14ac:dyDescent="0.2">
      <c r="A135" s="84">
        <v>128</v>
      </c>
      <c r="B135" s="84" t="str">
        <f ca="1"/>
        <v>North Macedonia</v>
      </c>
      <c r="C135" s="84" t="str">
        <f ca="1"/>
        <v>MKD</v>
      </c>
      <c r="D135" s="219" t="str">
        <f ca="1"/>
        <v>ECS           Europe &amp; Central Asia</v>
      </c>
      <c r="E135" s="219" t="str">
        <f ca="1"/>
        <v>IBRD</v>
      </c>
      <c r="F135" s="190" t="str">
        <f t="shared" ca="1" si="13"/>
        <v/>
      </c>
      <c r="G135" s="80">
        <f>IF(Parameters!$D$21 = 1, MAX(H135, I135),
IF(Parameters!$D$22 = 1, AVERAGE(H135,I135),
IF(Parameters!$D$23 = 1, IF(ISERROR(H135), I135, IFERROR(GEOMEAN(H135, I135), 0)),
IF(Parameters!$D$24, IF(AND(H135=10,I135=10),10,0),
IF(Parameters!$D$25, IF(AND(H135&gt;=7,I135&gt;=7),10,0),
IF(Parameters!$D$26, IF(AND(H135&gt;=7,I135&gt;=7), 10, IF(OR(AND(H135&gt;=7,I135&gt;=5),AND(H135&gt;=5,I135&gt;=7)),6,0)),
IF(Parameters!$D$27, IF(AND(H135&gt;=10,I135&gt;=10), 10, IF(OR(AND(H135&gt;=10,I135&gt;=5),AND(H135&gt;=5,I135&gt;=10)),6,0)),"no method")))))))</f>
        <v>0</v>
      </c>
      <c r="H135" s="80" cm="1">
        <f t="array" ref="H135">IF(
    SUM(IF(
            ISNUMBER(
                IF(
                    $M$4:$AE$4,
                    (M135:AE135),
                    "")),
            1,
            0))
        =0,
    NA(),
    IF(
        Parameters!$D$15=1,
        IF(
            SUM(--(ISNUMBER(IF($M$4:$AE$4=1,(M135:AE135),""))))&gt;0,
            MAX(IF(
                ISNUMBER(M135:AE135),
                IF(
                    M$4:AE$4=1,
                    M135:AE135,
                    ""),
                "")),
            MAX(IF(
                ISNUMBER(M135:AE135),
                IF(
                    M$4:AE$4=2,
                    M135:AE135,
                    ""),
                ""))
        ),
        IF(
            Parameters!$D$16=1,
            IFERROR(
                AVERAGE(IF(
                    ISNUMBER(M135:AE135),
                    IF(
                        M$4:AE$4=1,
                        M135:AE135,
                        ""),
                    "")),
                AVERAGE(IF(
                    ISNUMBER(M135:AE135),
                    IF(
                        M$4:AE$4=2,
                        M135:AE135,
                        ""),
                    ""))
            ),
            IF(
                Parameters!$D$17=1,
                IFERROR(
                    IF(
                        OR(
                            IF(
                                ISNUMBER(M135:AE135),
                                IF(
                                    M$4:AE$4=1,
                                    M135:AE135,
                                    ""),
                                "")
                            =0),
                        0,
                        GEOMEAN(IF(
                            ISNUMBER(M135:AE135),
                            IF(
                                M$4:AE$4=1,
                                M135:AE135,
                                ""),
                            ""))
                    ),
                    IF(
                        OR(IF(
                            ISNUMBER(M135:AE135),
                            IF(
                                M$4:AE$4=2,
                                M135:AE135,
                                ""),
                            "")
                            =0),
                        0,
                        GEOMEAN(IF(
                            ISNUMBER(M135:AE135),
                            IF(
                                M$4:AE$4=2,
                                M135:AE135,
                                ""),
                            "")))
                )
            )
        )
    )
)</f>
        <v>0</v>
      </c>
      <c r="I135" s="191" cm="1">
        <f t="array" ref="I135">IF(
    SUM(IF(
            ISNUMBER(
                IF(
                    $M$5:$AE$5,
                    (M135:AE135),
                    "")),
            1,
            0))
        =0,
    NA(),
    IF(
        Parameters!$D$15=1,
        IF(
            SUM(--(ISNUMBER(IF($M$5:$AE$5=1,(M135:AE135),""))))&gt;0,
            MAX(IF(
                ISNUMBER(M135:AE135),
                IF(
                    M$5:AE$5=1,
                    M135:AE135,
                    ""),
                "")),
            MAX(IF(
                ISNUMBER(M135:AE135),
                IF(
                    M$5:AE$5=2,
                    M135:AE135,
                    ""),
                ""))
        ),
        IF(
            Parameters!$D$16=1,
            IFERROR(
                AVERAGE(IF(
                    ISNUMBER(M135:AE135),
                    IF(
                        M$5:AE$5=1,
                        M135:AE135,
                        ""),
                    "")),
                AVERAGE(IF(
                    ISNUMBER(M135:AE135),
                    IF(
                        M$5:AE$5=2,
                        M135:AE135,
                        ""),
                    ""))
            ),
            IF(
                Parameters!$D$17=1,
                IFERROR(
                    IF(
                        OR(
                            IF(
                                ISNUMBER(M135:AE135),
                                IF(
                                    M$5:AE$5=1,
                                    M135:AE135,
                                    ""),
                                "")
                            =0),
                        0,
                        GEOMEAN(IF(
                            ISNUMBER(M135:AE135),
                            IF(
                                M$5:AE$5=1,
                                M135:AE135,
                                ""),
                            ""))
                    ),
                    IF(
                        OR(IF(
                            ISNUMBER(M135:AE135),
                            IF(
                                M$5:AE$5=2,
                                M135:AE135,
                                ""),
                            "")
                            =0),
                        0,
                        GEOMEAN(IF(
                            ISNUMBER(M135:AE135),
                            IF(
                                M$5:AE$5=2,
                                M135:AE135,
                                ""),
                            "")))
                )
            )
        )
    )
)</f>
        <v>0</v>
      </c>
      <c r="J135" s="242">
        <v>45765</v>
      </c>
      <c r="K135" s="242">
        <v>44729</v>
      </c>
      <c r="L135" s="91" t="s">
        <v>216</v>
      </c>
      <c r="M135" s="192">
        <v>0</v>
      </c>
      <c r="N135" s="192">
        <v>0</v>
      </c>
      <c r="O135" s="192">
        <v>0</v>
      </c>
      <c r="P135" s="192" t="s">
        <v>409</v>
      </c>
      <c r="Q135" s="192">
        <v>0</v>
      </c>
      <c r="R135" s="192" t="s">
        <v>409</v>
      </c>
      <c r="S135" s="192">
        <v>0</v>
      </c>
      <c r="T135" s="192">
        <v>0</v>
      </c>
      <c r="U135" s="192" t="s">
        <v>409</v>
      </c>
      <c r="V135" s="192">
        <v>58.1</v>
      </c>
      <c r="W135" s="192" t="s">
        <v>409</v>
      </c>
      <c r="X135" s="192" t="s">
        <v>409</v>
      </c>
      <c r="Y135" s="192" t="s">
        <v>409</v>
      </c>
      <c r="Z135" s="192">
        <v>0</v>
      </c>
      <c r="AA135" s="192">
        <v>-100</v>
      </c>
      <c r="AB135" s="34"/>
      <c r="AC135" s="34"/>
      <c r="AD135" s="192"/>
      <c r="AE135" s="192"/>
      <c r="AF135" s="192"/>
      <c r="AG135" s="192"/>
      <c r="AH135" s="192"/>
      <c r="AI135" s="192"/>
    </row>
    <row r="136" spans="1:35" x14ac:dyDescent="0.2">
      <c r="A136" s="84">
        <v>129</v>
      </c>
      <c r="B136" s="84" t="str">
        <f ca="1"/>
        <v>Mali</v>
      </c>
      <c r="C136" s="84" t="str">
        <f ca="1"/>
        <v>MLI</v>
      </c>
      <c r="D136" s="219" t="str">
        <f ca="1"/>
        <v>SSF           Sub-Saharan Africa</v>
      </c>
      <c r="E136" s="219" t="str">
        <f ca="1"/>
        <v>IDA</v>
      </c>
      <c r="F136" s="190" t="str">
        <f t="shared" ca="1" si="13"/>
        <v/>
      </c>
      <c r="G136" s="80">
        <f>IF(Parameters!$D$21 = 1, MAX(H136, I136),
IF(Parameters!$D$22 = 1, AVERAGE(H136,I136),
IF(Parameters!$D$23 = 1, IF(ISERROR(H136), I136, IFERROR(GEOMEAN(H136, I136), 0)),
IF(Parameters!$D$24, IF(AND(H136=10,I136=10),10,0),
IF(Parameters!$D$25, IF(AND(H136&gt;=7,I136&gt;=7),10,0),
IF(Parameters!$D$26, IF(AND(H136&gt;=7,I136&gt;=7), 10, IF(OR(AND(H136&gt;=7,I136&gt;=5),AND(H136&gt;=5,I136&gt;=7)),6,0)),
IF(Parameters!$D$27, IF(AND(H136&gt;=10,I136&gt;=10), 10, IF(OR(AND(H136&gt;=10,I136&gt;=5),AND(H136&gt;=5,I136&gt;=10)),6,0)),"no method")))))))</f>
        <v>8.800740147275949</v>
      </c>
      <c r="H136" s="80" cm="1">
        <f t="array" ref="H136">IF(
    SUM(IF(
            ISNUMBER(
                IF(
                    $M$4:$AE$4,
                    (M136:AE136),
                    "")),
            1,
            0))
        =0,
    NA(),
    IF(
        Parameters!$D$15=1,
        IF(
            SUM(--(ISNUMBER(IF($M$4:$AE$4=1,(M136:AE136),""))))&gt;0,
            MAX(IF(
                ISNUMBER(M136:AE136),
                IF(
                    M$4:AE$4=1,
                    M136:AE136,
                    ""),
                "")),
            MAX(IF(
                ISNUMBER(M136:AE136),
                IF(
                    M$4:AE$4=2,
                    M136:AE136,
                    ""),
                ""))
        ),
        IF(
            Parameters!$D$16=1,
            IFERROR(
                AVERAGE(IF(
                    ISNUMBER(M136:AE136),
                    IF(
                        M$4:AE$4=1,
                        M136:AE136,
                        ""),
                    "")),
                AVERAGE(IF(
                    ISNUMBER(M136:AE136),
                    IF(
                        M$4:AE$4=2,
                        M136:AE136,
                        ""),
                    ""))
            ),
            IF(
                Parameters!$D$17=1,
                IFERROR(
                    IF(
                        OR(
                            IF(
                                ISNUMBER(M136:AE136),
                                IF(
                                    M$4:AE$4=1,
                                    M136:AE136,
                                    ""),
                                "")
                            =0),
                        0,
                        GEOMEAN(IF(
                            ISNUMBER(M136:AE136),
                            IF(
                                M$4:AE$4=1,
                                M136:AE136,
                                ""),
                            ""))
                    ),
                    IF(
                        OR(IF(
                            ISNUMBER(M136:AE136),
                            IF(
                                M$4:AE$4=2,
                                M136:AE136,
                                ""),
                            "")
                            =0),
                        0,
                        GEOMEAN(IF(
                            ISNUMBER(M136:AE136),
                            IF(
                                M$4:AE$4=2,
                                M136:AE136,
                                ""),
                            "")))
                )
            )
        )
    )
)</f>
        <v>7.7453027139874697</v>
      </c>
      <c r="I136" s="191" cm="1">
        <f t="array" ref="I136">IF(
    SUM(IF(
            ISNUMBER(
                IF(
                    $M$5:$AE$5,
                    (M136:AE136),
                    "")),
            1,
            0))
        =0,
    NA(),
    IF(
        Parameters!$D$15=1,
        IF(
            SUM(--(ISNUMBER(IF($M$5:$AE$5=1,(M136:AE136),""))))&gt;0,
            MAX(IF(
                ISNUMBER(M136:AE136),
                IF(
                    M$5:AE$5=1,
                    M136:AE136,
                    ""),
                "")),
            MAX(IF(
                ISNUMBER(M136:AE136),
                IF(
                    M$5:AE$5=2,
                    M136:AE136,
                    ""),
                ""))
        ),
        IF(
            Parameters!$D$16=1,
            IFERROR(
                AVERAGE(IF(
                    ISNUMBER(M136:AE136),
                    IF(
                        M$5:AE$5=1,
                        M136:AE136,
                        ""),
                    "")),
                AVERAGE(IF(
                    ISNUMBER(M136:AE136),
                    IF(
                        M$5:AE$5=2,
                        M136:AE136,
                        ""),
                    ""))
            ),
            IF(
                Parameters!$D$17=1,
                IFERROR(
                    IF(
                        OR(
                            IF(
                                ISNUMBER(M136:AE136),
                                IF(
                                    M$5:AE$5=1,
                                    M136:AE136,
                                    ""),
                                "")
                            =0),
                        0,
                        GEOMEAN(IF(
                            ISNUMBER(M136:AE136),
                            IF(
                                M$5:AE$5=1,
                                M136:AE136,
                                ""),
                            ""))
                    ),
                    IF(
                        OR(IF(
                            ISNUMBER(M136:AE136),
                            IF(
                                M$5:AE$5=2,
                                M136:AE136,
                                ""),
                            "")
                            =0),
                        0,
                        GEOMEAN(IF(
                            ISNUMBER(M136:AE136),
                            IF(
                                M$5:AE$5=2,
                                M136:AE136,
                                ""),
                            "")))
                )
            )
        )
    )
)</f>
        <v>10</v>
      </c>
      <c r="J136" s="242">
        <v>45765</v>
      </c>
      <c r="K136" s="242">
        <v>46281</v>
      </c>
      <c r="L136" s="91" t="s">
        <v>218</v>
      </c>
      <c r="M136" s="192">
        <v>0</v>
      </c>
      <c r="N136" s="192">
        <v>7.7453027139874697</v>
      </c>
      <c r="O136" s="192">
        <v>0</v>
      </c>
      <c r="P136" s="192">
        <v>10</v>
      </c>
      <c r="Q136" s="192">
        <v>0</v>
      </c>
      <c r="R136" s="192" t="s">
        <v>409</v>
      </c>
      <c r="S136" s="192">
        <v>1.7857142857143</v>
      </c>
      <c r="T136" s="192">
        <v>0</v>
      </c>
      <c r="U136" s="192" t="s">
        <v>409</v>
      </c>
      <c r="V136" s="192">
        <v>97.3</v>
      </c>
      <c r="W136" s="192" t="s">
        <v>409</v>
      </c>
      <c r="X136" s="192">
        <v>1.83033616724955</v>
      </c>
      <c r="Y136" s="192" t="s">
        <v>409</v>
      </c>
      <c r="Z136" s="192">
        <v>3.5714285714285997E-2</v>
      </c>
      <c r="AA136" s="192">
        <v>-15.094339622641501</v>
      </c>
      <c r="AB136" s="34"/>
      <c r="AC136" s="34"/>
      <c r="AD136" s="192"/>
      <c r="AE136" s="192"/>
      <c r="AF136" s="192"/>
      <c r="AG136" s="192"/>
      <c r="AH136" s="192"/>
      <c r="AI136" s="192"/>
    </row>
    <row r="137" spans="1:35" x14ac:dyDescent="0.2">
      <c r="A137" s="84">
        <v>130</v>
      </c>
      <c r="B137" s="84" t="str">
        <f ca="1"/>
        <v>Malta</v>
      </c>
      <c r="C137" s="84" t="str">
        <f ca="1"/>
        <v>MLT</v>
      </c>
      <c r="D137" s="219" t="str">
        <f ca="1"/>
        <v>MEA           Middle East &amp; North Africa</v>
      </c>
      <c r="E137" s="219" t="str">
        <f ca="1"/>
        <v>NA</v>
      </c>
      <c r="F137" s="190" t="str">
        <f t="shared" ref="F137:F196" ca="1" si="14">IF(L137 &lt;&gt; C137, "Countries don't match", "")</f>
        <v/>
      </c>
      <c r="G137" s="80">
        <f>IF(Parameters!$D$21 = 1, MAX(H137, I137),
IF(Parameters!$D$22 = 1, AVERAGE(H137,I137),
IF(Parameters!$D$23 = 1, IF(ISERROR(H137), I137, IFERROR(GEOMEAN(H137, I137), 0)),
IF(Parameters!$D$24, IF(AND(H137=10,I137=10),10,0),
IF(Parameters!$D$25, IF(AND(H137&gt;=7,I137&gt;=7),10,0),
IF(Parameters!$D$26, IF(AND(H137&gt;=7,I137&gt;=7), 10, IF(OR(AND(H137&gt;=7,I137&gt;=5),AND(H137&gt;=5,I137&gt;=7)),6,0)),
IF(Parameters!$D$27, IF(AND(H137&gt;=10,I137&gt;=10), 10, IF(OR(AND(H137&gt;=10,I137&gt;=5),AND(H137&gt;=5,I137&gt;=10)),6,0)),"no method")))))))</f>
        <v>0</v>
      </c>
      <c r="H137" s="80" cm="1">
        <f t="array" ref="H137">IF(
    SUM(IF(
            ISNUMBER(
                IF(
                    $M$4:$AE$4,
                    (M137:AE137),
                    "")),
            1,
            0))
        =0,
    NA(),
    IF(
        Parameters!$D$15=1,
        IF(
            SUM(--(ISNUMBER(IF($M$4:$AE$4=1,(M137:AE137),""))))&gt;0,
            MAX(IF(
                ISNUMBER(M137:AE137),
                IF(
                    M$4:AE$4=1,
                    M137:AE137,
                    ""),
                "")),
            MAX(IF(
                ISNUMBER(M137:AE137),
                IF(
                    M$4:AE$4=2,
                    M137:AE137,
                    ""),
                ""))
        ),
        IF(
            Parameters!$D$16=1,
            IFERROR(
                AVERAGE(IF(
                    ISNUMBER(M137:AE137),
                    IF(
                        M$4:AE$4=1,
                        M137:AE137,
                        ""),
                    "")),
                AVERAGE(IF(
                    ISNUMBER(M137:AE137),
                    IF(
                        M$4:AE$4=2,
                        M137:AE137,
                        ""),
                    ""))
            ),
            IF(
                Parameters!$D$17=1,
                IFERROR(
                    IF(
                        OR(
                            IF(
                                ISNUMBER(M137:AE137),
                                IF(
                                    M$4:AE$4=1,
                                    M137:AE137,
                                    ""),
                                "")
                            =0),
                        0,
                        GEOMEAN(IF(
                            ISNUMBER(M137:AE137),
                            IF(
                                M$4:AE$4=1,
                                M137:AE137,
                                ""),
                            ""))
                    ),
                    IF(
                        OR(IF(
                            ISNUMBER(M137:AE137),
                            IF(
                                M$4:AE$4=2,
                                M137:AE137,
                                ""),
                            "")
                            =0),
                        0,
                        GEOMEAN(IF(
                            ISNUMBER(M137:AE137),
                            IF(
                                M$4:AE$4=2,
                                M137:AE137,
                                ""),
                            "")))
                )
            )
        )
    )
)</f>
        <v>0</v>
      </c>
      <c r="I137" s="191" cm="1">
        <f t="array" ref="I137">IF(
    SUM(IF(
            ISNUMBER(
                IF(
                    $M$5:$AE$5,
                    (M137:AE137),
                    "")),
            1,
            0))
        =0,
    NA(),
    IF(
        Parameters!$D$15=1,
        IF(
            SUM(--(ISNUMBER(IF($M$5:$AE$5=1,(M137:AE137),""))))&gt;0,
            MAX(IF(
                ISNUMBER(M137:AE137),
                IF(
                    M$5:AE$5=1,
                    M137:AE137,
                    ""),
                "")),
            MAX(IF(
                ISNUMBER(M137:AE137),
                IF(
                    M$5:AE$5=2,
                    M137:AE137,
                    ""),
                ""))
        ),
        IF(
            Parameters!$D$16=1,
            IFERROR(
                AVERAGE(IF(
                    ISNUMBER(M137:AE137),
                    IF(
                        M$5:AE$5=1,
                        M137:AE137,
                        ""),
                    "")),
                AVERAGE(IF(
                    ISNUMBER(M137:AE137),
                    IF(
                        M$5:AE$5=2,
                        M137:AE137,
                        ""),
                    ""))
            ),
            IF(
                Parameters!$D$17=1,
                IFERROR(
                    IF(
                        OR(
                            IF(
                                ISNUMBER(M137:AE137),
                                IF(
                                    M$5:AE$5=1,
                                    M137:AE137,
                                    ""),
                                "")
                            =0),
                        0,
                        GEOMEAN(IF(
                            ISNUMBER(M137:AE137),
                            IF(
                                M$5:AE$5=1,
                                M137:AE137,
                                ""),
                            ""))
                    ),
                    IF(
                        OR(IF(
                            ISNUMBER(M137:AE137),
                            IF(
                                M$5:AE$5=2,
                                M137:AE137,
                                ""),
                            "")
                            =0),
                        0,
                        GEOMEAN(IF(
                            ISNUMBER(M137:AE137),
                            IF(
                                M$5:AE$5=2,
                                M137:AE137,
                                ""),
                            "")))
                )
            )
        )
    )
)</f>
        <v>0</v>
      </c>
      <c r="J137" s="242">
        <v>45765</v>
      </c>
      <c r="K137" s="242">
        <v>45765</v>
      </c>
      <c r="L137" s="91" t="s">
        <v>220</v>
      </c>
      <c r="M137" s="192">
        <v>0</v>
      </c>
      <c r="N137" s="192">
        <v>0</v>
      </c>
      <c r="O137" s="192">
        <v>0</v>
      </c>
      <c r="P137" s="192" t="s">
        <v>409</v>
      </c>
      <c r="Q137" s="192">
        <v>0</v>
      </c>
      <c r="R137" s="192" t="s">
        <v>409</v>
      </c>
      <c r="S137" s="192">
        <v>0</v>
      </c>
      <c r="T137" s="192" t="s">
        <v>409</v>
      </c>
      <c r="U137" s="192" t="s">
        <v>409</v>
      </c>
      <c r="V137" s="192">
        <v>31.1</v>
      </c>
      <c r="W137" s="192" t="s">
        <v>409</v>
      </c>
      <c r="X137" s="192" t="s">
        <v>409</v>
      </c>
      <c r="Y137" s="192" t="s">
        <v>409</v>
      </c>
      <c r="Z137" s="192">
        <v>0</v>
      </c>
      <c r="AA137" s="192" t="s">
        <v>409</v>
      </c>
      <c r="AB137" s="34"/>
      <c r="AC137" s="34"/>
      <c r="AD137" s="192"/>
      <c r="AE137" s="192"/>
      <c r="AF137" s="192"/>
      <c r="AG137" s="192"/>
      <c r="AH137" s="192"/>
      <c r="AI137" s="192"/>
    </row>
    <row r="138" spans="1:35" x14ac:dyDescent="0.2">
      <c r="A138" s="84">
        <v>131</v>
      </c>
      <c r="B138" s="84" t="str">
        <f ca="1"/>
        <v>Myanmar</v>
      </c>
      <c r="C138" s="84" t="str">
        <f ca="1"/>
        <v>MMR</v>
      </c>
      <c r="D138" s="219" t="str">
        <f ca="1"/>
        <v>EAS           East Asia &amp; Pacific</v>
      </c>
      <c r="E138" s="219" t="str">
        <f ca="1"/>
        <v>IDA</v>
      </c>
      <c r="F138" s="190" t="str">
        <f t="shared" ca="1" si="14"/>
        <v/>
      </c>
      <c r="G138" s="80">
        <f>IF(Parameters!$D$21 = 1, MAX(H138, I138),
IF(Parameters!$D$22 = 1, AVERAGE(H138,I138),
IF(Parameters!$D$23 = 1, IF(ISERROR(H138), I138, IFERROR(GEOMEAN(H138, I138), 0)),
IF(Parameters!$D$24, IF(AND(H138=10,I138=10),10,0),
IF(Parameters!$D$25, IF(AND(H138&gt;=7,I138&gt;=7),10,0),
IF(Parameters!$D$26, IF(AND(H138&gt;=7,I138&gt;=7), 10, IF(OR(AND(H138&gt;=7,I138&gt;=5),AND(H138&gt;=5,I138&gt;=7)),6,0)),
IF(Parameters!$D$27, IF(AND(H138&gt;=10,I138&gt;=10), 10, IF(OR(AND(H138&gt;=10,I138&gt;=5),AND(H138&gt;=5,I138&gt;=10)),6,0)),"no method")))))))</f>
        <v>0</v>
      </c>
      <c r="H138" s="80" cm="1">
        <f t="array" ref="H138">IF(
    SUM(IF(
            ISNUMBER(
                IF(
                    $M$4:$AE$4,
                    (M138:AE138),
                    "")),
            1,
            0))
        =0,
    NA(),
    IF(
        Parameters!$D$15=1,
        IF(
            SUM(--(ISNUMBER(IF($M$4:$AE$4=1,(M138:AE138),""))))&gt;0,
            MAX(IF(
                ISNUMBER(M138:AE138),
                IF(
                    M$4:AE$4=1,
                    M138:AE138,
                    ""),
                "")),
            MAX(IF(
                ISNUMBER(M138:AE138),
                IF(
                    M$4:AE$4=2,
                    M138:AE138,
                    ""),
                ""))
        ),
        IF(
            Parameters!$D$16=1,
            IFERROR(
                AVERAGE(IF(
                    ISNUMBER(M138:AE138),
                    IF(
                        M$4:AE$4=1,
                        M138:AE138,
                        ""),
                    "")),
                AVERAGE(IF(
                    ISNUMBER(M138:AE138),
                    IF(
                        M$4:AE$4=2,
                        M138:AE138,
                        ""),
                    ""))
            ),
            IF(
                Parameters!$D$17=1,
                IFERROR(
                    IF(
                        OR(
                            IF(
                                ISNUMBER(M138:AE138),
                                IF(
                                    M$4:AE$4=1,
                                    M138:AE138,
                                    ""),
                                "")
                            =0),
                        0,
                        GEOMEAN(IF(
                            ISNUMBER(M138:AE138),
                            IF(
                                M$4:AE$4=1,
                                M138:AE138,
                                ""),
                            ""))
                    ),
                    IF(
                        OR(IF(
                            ISNUMBER(M138:AE138),
                            IF(
                                M$4:AE$4=2,
                                M138:AE138,
                                ""),
                            "")
                            =0),
                        0,
                        GEOMEAN(IF(
                            ISNUMBER(M138:AE138),
                            IF(
                                M$4:AE$4=2,
                                M138:AE138,
                                ""),
                            "")))
                )
            )
        )
    )
)</f>
        <v>8.3089770354905994</v>
      </c>
      <c r="I138" s="191" cm="1">
        <f t="array" ref="I138">IF(
    SUM(IF(
            ISNUMBER(
                IF(
                    $M$5:$AE$5,
                    (M138:AE138),
                    "")),
            1,
            0))
        =0,
    NA(),
    IF(
        Parameters!$D$15=1,
        IF(
            SUM(--(ISNUMBER(IF($M$5:$AE$5=1,(M138:AE138),""))))&gt;0,
            MAX(IF(
                ISNUMBER(M138:AE138),
                IF(
                    M$5:AE$5=1,
                    M138:AE138,
                    ""),
                "")),
            MAX(IF(
                ISNUMBER(M138:AE138),
                IF(
                    M$5:AE$5=2,
                    M138:AE138,
                    ""),
                ""))
        ),
        IF(
            Parameters!$D$16=1,
            IFERROR(
                AVERAGE(IF(
                    ISNUMBER(M138:AE138),
                    IF(
                        M$5:AE$5=1,
                        M138:AE138,
                        ""),
                    "")),
                AVERAGE(IF(
                    ISNUMBER(M138:AE138),
                    IF(
                        M$5:AE$5=2,
                        M138:AE138,
                        ""),
                    ""))
            ),
            IF(
                Parameters!$D$17=1,
                IFERROR(
                    IF(
                        OR(
                            IF(
                                ISNUMBER(M138:AE138),
                                IF(
                                    M$5:AE$5=1,
                                    M138:AE138,
                                    ""),
                                "")
                            =0),
                        0,
                        GEOMEAN(IF(
                            ISNUMBER(M138:AE138),
                            IF(
                                M$5:AE$5=1,
                                M138:AE138,
                                ""),
                            ""))
                    ),
                    IF(
                        OR(IF(
                            ISNUMBER(M138:AE138),
                            IF(
                                M$5:AE$5=2,
                                M138:AE138,
                                ""),
                            "")
                            =0),
                        0,
                        GEOMEAN(IF(
                            ISNUMBER(M138:AE138),
                            IF(
                                M$5:AE$5=2,
                                M138:AE138,
                                ""),
                            "")))
                )
            )
        )
    )
)</f>
        <v>0</v>
      </c>
      <c r="J138" s="242">
        <v>45765</v>
      </c>
      <c r="K138" s="242">
        <v>44743</v>
      </c>
      <c r="L138" s="91" t="s">
        <v>222</v>
      </c>
      <c r="M138" s="192">
        <v>0</v>
      </c>
      <c r="N138" s="192">
        <v>8.3089770354905994</v>
      </c>
      <c r="O138" s="192">
        <v>0</v>
      </c>
      <c r="P138" s="192">
        <v>0</v>
      </c>
      <c r="Q138" s="192">
        <v>0</v>
      </c>
      <c r="R138" s="192" t="s">
        <v>409</v>
      </c>
      <c r="S138" s="192">
        <v>0</v>
      </c>
      <c r="T138" s="192">
        <v>0</v>
      </c>
      <c r="U138" s="192" t="s">
        <v>409</v>
      </c>
      <c r="V138" s="192">
        <v>100</v>
      </c>
      <c r="W138" s="192" t="s">
        <v>409</v>
      </c>
      <c r="X138" s="192">
        <v>-2.4321306093847799</v>
      </c>
      <c r="Y138" s="192" t="s">
        <v>409</v>
      </c>
      <c r="Z138" s="192">
        <v>-7.1428571428571605E-2</v>
      </c>
      <c r="AA138" s="192">
        <v>-32.965248457291302</v>
      </c>
      <c r="AB138" s="34"/>
      <c r="AC138" s="34"/>
      <c r="AD138" s="192"/>
      <c r="AE138" s="192"/>
      <c r="AF138" s="192"/>
      <c r="AG138" s="192"/>
      <c r="AH138" s="192"/>
      <c r="AI138" s="192"/>
    </row>
    <row r="139" spans="1:35" x14ac:dyDescent="0.2">
      <c r="A139" s="84">
        <v>132</v>
      </c>
      <c r="B139" s="84" t="str">
        <f ca="1"/>
        <v>Montenegro</v>
      </c>
      <c r="C139" s="84" t="str">
        <f ca="1"/>
        <v>MNE</v>
      </c>
      <c r="D139" s="219" t="str">
        <f ca="1"/>
        <v>ECS           Europe &amp; Central Asia</v>
      </c>
      <c r="E139" s="219" t="str">
        <f ca="1"/>
        <v>IBRD</v>
      </c>
      <c r="F139" s="190" t="str">
        <f t="shared" ca="1" si="14"/>
        <v/>
      </c>
      <c r="G139" s="80">
        <f>IF(Parameters!$D$21 = 1, MAX(H139, I139),
IF(Parameters!$D$22 = 1, AVERAGE(H139,I139),
IF(Parameters!$D$23 = 1, IF(ISERROR(H139), I139, IFERROR(GEOMEAN(H139, I139), 0)),
IF(Parameters!$D$24, IF(AND(H139=10,I139=10),10,0),
IF(Parameters!$D$25, IF(AND(H139&gt;=7,I139&gt;=7),10,0),
IF(Parameters!$D$26, IF(AND(H139&gt;=7,I139&gt;=7), 10, IF(OR(AND(H139&gt;=7,I139&gt;=5),AND(H139&gt;=5,I139&gt;=7)),6,0)),
IF(Parameters!$D$27, IF(AND(H139&gt;=10,I139&gt;=10), 10, IF(OR(AND(H139&gt;=10,I139&gt;=5),AND(H139&gt;=5,I139&gt;=10)),6,0)),"no method")))))))</f>
        <v>0</v>
      </c>
      <c r="H139" s="80" cm="1">
        <f t="array" ref="H139">IF(
    SUM(IF(
            ISNUMBER(
                IF(
                    $M$4:$AE$4,
                    (M139:AE139),
                    "")),
            1,
            0))
        =0,
    NA(),
    IF(
        Parameters!$D$15=1,
        IF(
            SUM(--(ISNUMBER(IF($M$4:$AE$4=1,(M139:AE139),""))))&gt;0,
            MAX(IF(
                ISNUMBER(M139:AE139),
                IF(
                    M$4:AE$4=1,
                    M139:AE139,
                    ""),
                "")),
            MAX(IF(
                ISNUMBER(M139:AE139),
                IF(
                    M$4:AE$4=2,
                    M139:AE139,
                    ""),
                ""))
        ),
        IF(
            Parameters!$D$16=1,
            IFERROR(
                AVERAGE(IF(
                    ISNUMBER(M139:AE139),
                    IF(
                        M$4:AE$4=1,
                        M139:AE139,
                        ""),
                    "")),
                AVERAGE(IF(
                    ISNUMBER(M139:AE139),
                    IF(
                        M$4:AE$4=2,
                        M139:AE139,
                        ""),
                    ""))
            ),
            IF(
                Parameters!$D$17=1,
                IFERROR(
                    IF(
                        OR(
                            IF(
                                ISNUMBER(M139:AE139),
                                IF(
                                    M$4:AE$4=1,
                                    M139:AE139,
                                    ""),
                                "")
                            =0),
                        0,
                        GEOMEAN(IF(
                            ISNUMBER(M139:AE139),
                            IF(
                                M$4:AE$4=1,
                                M139:AE139,
                                ""),
                            ""))
                    ),
                    IF(
                        OR(IF(
                            ISNUMBER(M139:AE139),
                            IF(
                                M$4:AE$4=2,
                                M139:AE139,
                                ""),
                            "")
                            =0),
                        0,
                        GEOMEAN(IF(
                            ISNUMBER(M139:AE139),
                            IF(
                                M$4:AE$4=2,
                                M139:AE139,
                                ""),
                            "")))
                )
            )
        )
    )
)</f>
        <v>0</v>
      </c>
      <c r="I139" s="191" cm="1">
        <f t="array" ref="I139">IF(
    SUM(IF(
            ISNUMBER(
                IF(
                    $M$5:$AE$5,
                    (M139:AE139),
                    "")),
            1,
            0))
        =0,
    NA(),
    IF(
        Parameters!$D$15=1,
        IF(
            SUM(--(ISNUMBER(IF($M$5:$AE$5=1,(M139:AE139),""))))&gt;0,
            MAX(IF(
                ISNUMBER(M139:AE139),
                IF(
                    M$5:AE$5=1,
                    M139:AE139,
                    ""),
                "")),
            MAX(IF(
                ISNUMBER(M139:AE139),
                IF(
                    M$5:AE$5=2,
                    M139:AE139,
                    ""),
                ""))
        ),
        IF(
            Parameters!$D$16=1,
            IFERROR(
                AVERAGE(IF(
                    ISNUMBER(M139:AE139),
                    IF(
                        M$5:AE$5=1,
                        M139:AE139,
                        ""),
                    "")),
                AVERAGE(IF(
                    ISNUMBER(M139:AE139),
                    IF(
                        M$5:AE$5=2,
                        M139:AE139,
                        ""),
                    ""))
            ),
            IF(
                Parameters!$D$17=1,
                IFERROR(
                    IF(
                        OR(
                            IF(
                                ISNUMBER(M139:AE139),
                                IF(
                                    M$5:AE$5=1,
                                    M139:AE139,
                                    ""),
                                "")
                            =0),
                        0,
                        GEOMEAN(IF(
                            ISNUMBER(M139:AE139),
                            IF(
                                M$5:AE$5=1,
                                M139:AE139,
                                ""),
                            ""))
                    ),
                    IF(
                        OR(IF(
                            ISNUMBER(M139:AE139),
                            IF(
                                M$5:AE$5=2,
                                M139:AE139,
                                ""),
                            "")
                            =0),
                        0,
                        GEOMEAN(IF(
                            ISNUMBER(M139:AE139),
                            IF(
                                M$5:AE$5=2,
                                M139:AE139,
                                ""),
                            "")))
                )
            )
        )
    )
)</f>
        <v>0</v>
      </c>
      <c r="J139" s="242">
        <v>45765</v>
      </c>
      <c r="K139" s="242">
        <v>46281</v>
      </c>
      <c r="L139" s="91" t="s">
        <v>224</v>
      </c>
      <c r="M139" s="192">
        <v>0</v>
      </c>
      <c r="N139" s="192">
        <v>0</v>
      </c>
      <c r="O139" s="192">
        <v>0</v>
      </c>
      <c r="P139" s="192" t="s">
        <v>409</v>
      </c>
      <c r="Q139" s="192">
        <v>0</v>
      </c>
      <c r="R139" s="192" t="s">
        <v>409</v>
      </c>
      <c r="S139" s="192">
        <v>0</v>
      </c>
      <c r="T139" s="192" t="s">
        <v>409</v>
      </c>
      <c r="U139" s="192" t="s">
        <v>409</v>
      </c>
      <c r="V139" s="192">
        <v>56.9</v>
      </c>
      <c r="W139" s="192" t="s">
        <v>409</v>
      </c>
      <c r="X139" s="192" t="s">
        <v>409</v>
      </c>
      <c r="Y139" s="192" t="s">
        <v>409</v>
      </c>
      <c r="Z139" s="192">
        <v>0</v>
      </c>
      <c r="AA139" s="192" t="s">
        <v>409</v>
      </c>
      <c r="AB139" s="34"/>
      <c r="AC139" s="34"/>
      <c r="AD139" s="192"/>
      <c r="AE139" s="192"/>
      <c r="AF139" s="192"/>
      <c r="AG139" s="192"/>
      <c r="AH139" s="192"/>
      <c r="AI139" s="192"/>
    </row>
    <row r="140" spans="1:35" x14ac:dyDescent="0.2">
      <c r="A140" s="84">
        <v>133</v>
      </c>
      <c r="B140" s="84" t="str">
        <f ca="1"/>
        <v>Mongolia</v>
      </c>
      <c r="C140" s="84" t="str">
        <f ca="1"/>
        <v>MNG</v>
      </c>
      <c r="D140" s="219" t="str">
        <f ca="1"/>
        <v>EAS           East Asia &amp; Pacific</v>
      </c>
      <c r="E140" s="219" t="str">
        <f ca="1"/>
        <v>IBRD</v>
      </c>
      <c r="F140" s="190" t="str">
        <f t="shared" ca="1" si="14"/>
        <v/>
      </c>
      <c r="G140" s="80">
        <f>IF(Parameters!$D$21 = 1, MAX(H140, I140),
IF(Parameters!$D$22 = 1, AVERAGE(H140,I140),
IF(Parameters!$D$23 = 1, IF(ISERROR(H140), I140, IFERROR(GEOMEAN(H140, I140), 0)),
IF(Parameters!$D$24, IF(AND(H140=10,I140=10),10,0),
IF(Parameters!$D$25, IF(AND(H140&gt;=7,I140&gt;=7),10,0),
IF(Parameters!$D$26, IF(AND(H140&gt;=7,I140&gt;=7), 10, IF(OR(AND(H140&gt;=7,I140&gt;=5),AND(H140&gt;=5,I140&gt;=7)),6,0)),
IF(Parameters!$D$27, IF(AND(H140&gt;=10,I140&gt;=10), 10, IF(OR(AND(H140&gt;=10,I140&gt;=5),AND(H140&gt;=5,I140&gt;=10)),6,0)),"no method")))))))</f>
        <v>0</v>
      </c>
      <c r="H140" s="80" cm="1">
        <f t="array" ref="H140">IF(
    SUM(IF(
            ISNUMBER(
                IF(
                    $M$4:$AE$4,
                    (M140:AE140),
                    "")),
            1,
            0))
        =0,
    NA(),
    IF(
        Parameters!$D$15=1,
        IF(
            SUM(--(ISNUMBER(IF($M$4:$AE$4=1,(M140:AE140),""))))&gt;0,
            MAX(IF(
                ISNUMBER(M140:AE140),
                IF(
                    M$4:AE$4=1,
                    M140:AE140,
                    ""),
                "")),
            MAX(IF(
                ISNUMBER(M140:AE140),
                IF(
                    M$4:AE$4=2,
                    M140:AE140,
                    ""),
                ""))
        ),
        IF(
            Parameters!$D$16=1,
            IFERROR(
                AVERAGE(IF(
                    ISNUMBER(M140:AE140),
                    IF(
                        M$4:AE$4=1,
                        M140:AE140,
                        ""),
                    "")),
                AVERAGE(IF(
                    ISNUMBER(M140:AE140),
                    IF(
                        M$4:AE$4=2,
                        M140:AE140,
                        ""),
                    ""))
            ),
            IF(
                Parameters!$D$17=1,
                IFERROR(
                    IF(
                        OR(
                            IF(
                                ISNUMBER(M140:AE140),
                                IF(
                                    M$4:AE$4=1,
                                    M140:AE140,
                                    ""),
                                "")
                            =0),
                        0,
                        GEOMEAN(IF(
                            ISNUMBER(M140:AE140),
                            IF(
                                M$4:AE$4=1,
                                M140:AE140,
                                ""),
                            ""))
                    ),
                    IF(
                        OR(IF(
                            ISNUMBER(M140:AE140),
                            IF(
                                M$4:AE$4=2,
                                M140:AE140,
                                ""),
                            "")
                            =0),
                        0,
                        GEOMEAN(IF(
                            ISNUMBER(M140:AE140),
                            IF(
                                M$4:AE$4=2,
                                M140:AE140,
                                ""),
                            "")))
                )
            )
        )
    )
)</f>
        <v>0</v>
      </c>
      <c r="I140" s="191" cm="1">
        <f t="array" ref="I140">IF(
    SUM(IF(
            ISNUMBER(
                IF(
                    $M$5:$AE$5,
                    (M140:AE140),
                    "")),
            1,
            0))
        =0,
    NA(),
    IF(
        Parameters!$D$15=1,
        IF(
            SUM(--(ISNUMBER(IF($M$5:$AE$5=1,(M140:AE140),""))))&gt;0,
            MAX(IF(
                ISNUMBER(M140:AE140),
                IF(
                    M$5:AE$5=1,
                    M140:AE140,
                    ""),
                "")),
            MAX(IF(
                ISNUMBER(M140:AE140),
                IF(
                    M$5:AE$5=2,
                    M140:AE140,
                    ""),
                ""))
        ),
        IF(
            Parameters!$D$16=1,
            IFERROR(
                AVERAGE(IF(
                    ISNUMBER(M140:AE140),
                    IF(
                        M$5:AE$5=1,
                        M140:AE140,
                        ""),
                    "")),
                AVERAGE(IF(
                    ISNUMBER(M140:AE140),
                    IF(
                        M$5:AE$5=2,
                        M140:AE140,
                        ""),
                    ""))
            ),
            IF(
                Parameters!$D$17=1,
                IFERROR(
                    IF(
                        OR(
                            IF(
                                ISNUMBER(M140:AE140),
                                IF(
                                    M$5:AE$5=1,
                                    M140:AE140,
                                    ""),
                                "")
                            =0),
                        0,
                        GEOMEAN(IF(
                            ISNUMBER(M140:AE140),
                            IF(
                                M$5:AE$5=1,
                                M140:AE140,
                                ""),
                            ""))
                    ),
                    IF(
                        OR(IF(
                            ISNUMBER(M140:AE140),
                            IF(
                                M$5:AE$5=2,
                                M140:AE140,
                                ""),
                            "")
                            =0),
                        0,
                        GEOMEAN(IF(
                            ISNUMBER(M140:AE140),
                            IF(
                                M$5:AE$5=2,
                                M140:AE140,
                                ""),
                            "")))
                )
            )
        )
    )
)</f>
        <v>0</v>
      </c>
      <c r="J140" s="242">
        <v>45765</v>
      </c>
      <c r="K140" s="242">
        <v>46281</v>
      </c>
      <c r="L140" s="91" t="s">
        <v>226</v>
      </c>
      <c r="M140" s="192">
        <v>0</v>
      </c>
      <c r="N140" s="192">
        <v>0</v>
      </c>
      <c r="O140" s="192">
        <v>0</v>
      </c>
      <c r="P140" s="192" t="s">
        <v>409</v>
      </c>
      <c r="Q140" s="192">
        <v>0</v>
      </c>
      <c r="R140" s="192" t="s">
        <v>409</v>
      </c>
      <c r="S140" s="192">
        <v>0</v>
      </c>
      <c r="T140" s="192" t="s">
        <v>409</v>
      </c>
      <c r="U140" s="192" t="s">
        <v>409</v>
      </c>
      <c r="V140" s="192">
        <v>50.7</v>
      </c>
      <c r="W140" s="192" t="s">
        <v>409</v>
      </c>
      <c r="X140" s="192" t="s">
        <v>409</v>
      </c>
      <c r="Y140" s="192" t="s">
        <v>409</v>
      </c>
      <c r="Z140" s="192">
        <v>0</v>
      </c>
      <c r="AA140" s="192" t="s">
        <v>409</v>
      </c>
      <c r="AB140" s="34"/>
      <c r="AC140" s="34"/>
      <c r="AD140" s="192"/>
      <c r="AE140" s="192"/>
      <c r="AF140" s="192"/>
      <c r="AG140" s="192"/>
      <c r="AH140" s="192"/>
      <c r="AI140" s="192"/>
    </row>
    <row r="141" spans="1:35" x14ac:dyDescent="0.2">
      <c r="A141" s="84">
        <v>134</v>
      </c>
      <c r="B141" s="84" t="str">
        <f ca="1"/>
        <v>Northern Mariana Islands</v>
      </c>
      <c r="C141" s="84" t="str">
        <f ca="1"/>
        <v>MNP</v>
      </c>
      <c r="D141" s="219" t="str">
        <f ca="1"/>
        <v>EAS           East Asia &amp; Pacific</v>
      </c>
      <c r="E141" s="219" t="str">
        <f ca="1"/>
        <v>NA</v>
      </c>
      <c r="F141" s="190" t="str">
        <f t="shared" ca="1" si="14"/>
        <v/>
      </c>
      <c r="G141" s="80">
        <f>IF(Parameters!$D$21 = 1, MAX(H141, I141),
IF(Parameters!$D$22 = 1, AVERAGE(H141,I141),
IF(Parameters!$D$23 = 1, IF(ISERROR(H141), I141, IFERROR(GEOMEAN(H141, I141), 0)),
IF(Parameters!$D$24, IF(AND(H141=10,I141=10),10,0),
IF(Parameters!$D$25, IF(AND(H141&gt;=7,I141&gt;=7),10,0),
IF(Parameters!$D$26, IF(AND(H141&gt;=7,I141&gt;=7), 10, IF(OR(AND(H141&gt;=7,I141&gt;=5),AND(H141&gt;=5,I141&gt;=7)),6,0)),
IF(Parameters!$D$27, IF(AND(H141&gt;=10,I141&gt;=10), 10, IF(OR(AND(H141&gt;=10,I141&gt;=5),AND(H141&gt;=5,I141&gt;=10)),6,0)),"no method")))))))</f>
        <v>0</v>
      </c>
      <c r="H141" s="80" cm="1">
        <f t="array" ref="H141">IF(
    SUM(IF(
            ISNUMBER(
                IF(
                    $M$4:$AE$4,
                    (M141:AE141),
                    "")),
            1,
            0))
        =0,
    NA(),
    IF(
        Parameters!$D$15=1,
        IF(
            SUM(--(ISNUMBER(IF($M$4:$AE$4=1,(M141:AE141),""))))&gt;0,
            MAX(IF(
                ISNUMBER(M141:AE141),
                IF(
                    M$4:AE$4=1,
                    M141:AE141,
                    ""),
                "")),
            MAX(IF(
                ISNUMBER(M141:AE141),
                IF(
                    M$4:AE$4=2,
                    M141:AE141,
                    ""),
                ""))
        ),
        IF(
            Parameters!$D$16=1,
            IFERROR(
                AVERAGE(IF(
                    ISNUMBER(M141:AE141),
                    IF(
                        M$4:AE$4=1,
                        M141:AE141,
                        ""),
                    "")),
                AVERAGE(IF(
                    ISNUMBER(M141:AE141),
                    IF(
                        M$4:AE$4=2,
                        M141:AE141,
                        ""),
                    ""))
            ),
            IF(
                Parameters!$D$17=1,
                IFERROR(
                    IF(
                        OR(
                            IF(
                                ISNUMBER(M141:AE141),
                                IF(
                                    M$4:AE$4=1,
                                    M141:AE141,
                                    ""),
                                "")
                            =0),
                        0,
                        GEOMEAN(IF(
                            ISNUMBER(M141:AE141),
                            IF(
                                M$4:AE$4=1,
                                M141:AE141,
                                ""),
                            ""))
                    ),
                    IF(
                        OR(IF(
                            ISNUMBER(M141:AE141),
                            IF(
                                M$4:AE$4=2,
                                M141:AE141,
                                ""),
                            "")
                            =0),
                        0,
                        GEOMEAN(IF(
                            ISNUMBER(M141:AE141),
                            IF(
                                M$4:AE$4=2,
                                M141:AE141,
                                ""),
                            "")))
                )
            )
        )
    )
)</f>
        <v>0</v>
      </c>
      <c r="I141" s="191" cm="1">
        <f t="array" ref="I141">IF(
    SUM(IF(
            ISNUMBER(
                IF(
                    $M$5:$AE$5,
                    (M141:AE141),
                    "")),
            1,
            0))
        =0,
    NA(),
    IF(
        Parameters!$D$15=1,
        IF(
            SUM(--(ISNUMBER(IF($M$5:$AE$5=1,(M141:AE141),""))))&gt;0,
            MAX(IF(
                ISNUMBER(M141:AE141),
                IF(
                    M$5:AE$5=1,
                    M141:AE141,
                    ""),
                "")),
            MAX(IF(
                ISNUMBER(M141:AE141),
                IF(
                    M$5:AE$5=2,
                    M141:AE141,
                    ""),
                ""))
        ),
        IF(
            Parameters!$D$16=1,
            IFERROR(
                AVERAGE(IF(
                    ISNUMBER(M141:AE141),
                    IF(
                        M$5:AE$5=1,
                        M141:AE141,
                        ""),
                    "")),
                AVERAGE(IF(
                    ISNUMBER(M141:AE141),
                    IF(
                        M$5:AE$5=2,
                        M141:AE141,
                        ""),
                    ""))
            ),
            IF(
                Parameters!$D$17=1,
                IFERROR(
                    IF(
                        OR(
                            IF(
                                ISNUMBER(M141:AE141),
                                IF(
                                    M$5:AE$5=1,
                                    M141:AE141,
                                    ""),
                                "")
                            =0),
                        0,
                        GEOMEAN(IF(
                            ISNUMBER(M141:AE141),
                            IF(
                                M$5:AE$5=1,
                                M141:AE141,
                                ""),
                            ""))
                    ),
                    IF(
                        OR(IF(
                            ISNUMBER(M141:AE141),
                            IF(
                                M$5:AE$5=2,
                                M141:AE141,
                                ""),
                            "")
                            =0),
                        0,
                        GEOMEAN(IF(
                            ISNUMBER(M141:AE141),
                            IF(
                                M$5:AE$5=2,
                                M141:AE141,
                                ""),
                            "")))
                )
            )
        )
    )
)</f>
        <v>0</v>
      </c>
      <c r="J141" s="242" t="s">
        <v>409</v>
      </c>
      <c r="K141" s="242" t="s">
        <v>409</v>
      </c>
      <c r="L141" s="91" t="s">
        <v>683</v>
      </c>
      <c r="M141" s="192">
        <v>0</v>
      </c>
      <c r="N141" s="192" t="s">
        <v>409</v>
      </c>
      <c r="O141" s="192">
        <v>0</v>
      </c>
      <c r="P141" s="192" t="s">
        <v>409</v>
      </c>
      <c r="Q141" s="192">
        <v>0</v>
      </c>
      <c r="R141" s="192" t="s">
        <v>409</v>
      </c>
      <c r="S141" s="192" t="s">
        <v>409</v>
      </c>
      <c r="T141" s="192" t="s">
        <v>409</v>
      </c>
      <c r="U141" s="192" t="s">
        <v>409</v>
      </c>
      <c r="V141" s="192" t="s">
        <v>409</v>
      </c>
      <c r="W141" s="192" t="s">
        <v>409</v>
      </c>
      <c r="X141" s="192" t="s">
        <v>409</v>
      </c>
      <c r="Y141" s="192" t="s">
        <v>409</v>
      </c>
      <c r="Z141" s="192" t="s">
        <v>409</v>
      </c>
      <c r="AA141" s="192" t="s">
        <v>409</v>
      </c>
      <c r="AB141" s="34"/>
      <c r="AC141" s="34"/>
      <c r="AD141" s="192"/>
      <c r="AE141" s="192"/>
      <c r="AF141" s="192"/>
      <c r="AG141" s="192"/>
      <c r="AH141" s="192"/>
      <c r="AI141" s="192"/>
    </row>
    <row r="142" spans="1:35" x14ac:dyDescent="0.2">
      <c r="A142" s="84">
        <v>135</v>
      </c>
      <c r="B142" s="84" t="str">
        <f ca="1"/>
        <v>Mozambique</v>
      </c>
      <c r="C142" s="84" t="str">
        <f ca="1"/>
        <v>MOZ</v>
      </c>
      <c r="D142" s="219" t="str">
        <f ca="1"/>
        <v>SSF           Sub-Saharan Africa</v>
      </c>
      <c r="E142" s="219" t="str">
        <f ca="1"/>
        <v>IDA</v>
      </c>
      <c r="F142" s="190" t="str">
        <f t="shared" ca="1" si="14"/>
        <v/>
      </c>
      <c r="G142" s="80">
        <f>IF(Parameters!$D$21 = 1, MAX(H142, I142),
IF(Parameters!$D$22 = 1, AVERAGE(H142,I142),
IF(Parameters!$D$23 = 1, IF(ISERROR(H142), I142, IFERROR(GEOMEAN(H142, I142), 0)),
IF(Parameters!$D$24, IF(AND(H142=10,I142=10),10,0),
IF(Parameters!$D$25, IF(AND(H142&gt;=7,I142&gt;=7),10,0),
IF(Parameters!$D$26, IF(AND(H142&gt;=7,I142&gt;=7), 10, IF(OR(AND(H142&gt;=7,I142&gt;=5),AND(H142&gt;=5,I142&gt;=7)),6,0)),
IF(Parameters!$D$27, IF(AND(H142&gt;=10,I142&gt;=10), 10, IF(OR(AND(H142&gt;=10,I142&gt;=5),AND(H142&gt;=5,I142&gt;=10)),6,0)),"no method")))))))</f>
        <v>4.3920454566996794</v>
      </c>
      <c r="H142" s="80" cm="1">
        <f t="array" ref="H142">IF(
    SUM(IF(
            ISNUMBER(
                IF(
                    $M$4:$AE$4,
                    (M142:AE142),
                    "")),
            1,
            0))
        =0,
    NA(),
    IF(
        Parameters!$D$15=1,
        IF(
            SUM(--(ISNUMBER(IF($M$4:$AE$4=1,(M142:AE142),""))))&gt;0,
            MAX(IF(
                ISNUMBER(M142:AE142),
                IF(
                    M$4:AE$4=1,
                    M142:AE142,
                    ""),
                "")),
            MAX(IF(
                ISNUMBER(M142:AE142),
                IF(
                    M$4:AE$4=2,
                    M142:AE142,
                    ""),
                ""))
        ),
        IF(
            Parameters!$D$16=1,
            IFERROR(
                AVERAGE(IF(
                    ISNUMBER(M142:AE142),
                    IF(
                        M$4:AE$4=1,
                        M142:AE142,
                        ""),
                    "")),
                AVERAGE(IF(
                    ISNUMBER(M142:AE142),
                    IF(
                        M$4:AE$4=2,
                        M142:AE142,
                        ""),
                    ""))
            ),
            IF(
                Parameters!$D$17=1,
                IFERROR(
                    IF(
                        OR(
                            IF(
                                ISNUMBER(M142:AE142),
                                IF(
                                    M$4:AE$4=1,
                                    M142:AE142,
                                    ""),
                                "")
                            =0),
                        0,
                        GEOMEAN(IF(
                            ISNUMBER(M142:AE142),
                            IF(
                                M$4:AE$4=1,
                                M142:AE142,
                                ""),
                            ""))
                    ),
                    IF(
                        OR(IF(
                            ISNUMBER(M142:AE142),
                            IF(
                                M$4:AE$4=2,
                                M142:AE142,
                                ""),
                            "")
                            =0),
                        0,
                        GEOMEAN(IF(
                            ISNUMBER(M142:AE142),
                            IF(
                                M$4:AE$4=2,
                                M142:AE142,
                                ""),
                            "")))
                )
            )
        )
    )
)</f>
        <v>6.7432150313152404</v>
      </c>
      <c r="I142" s="191" cm="1">
        <f t="array" ref="I142">IF(
    SUM(IF(
            ISNUMBER(
                IF(
                    $M$5:$AE$5,
                    (M142:AE142),
                    "")),
            1,
            0))
        =0,
    NA(),
    IF(
        Parameters!$D$15=1,
        IF(
            SUM(--(ISNUMBER(IF($M$5:$AE$5=1,(M142:AE142),""))))&gt;0,
            MAX(IF(
                ISNUMBER(M142:AE142),
                IF(
                    M$5:AE$5=1,
                    M142:AE142,
                    ""),
                "")),
            MAX(IF(
                ISNUMBER(M142:AE142),
                IF(
                    M$5:AE$5=2,
                    M142:AE142,
                    ""),
                ""))
        ),
        IF(
            Parameters!$D$16=1,
            IFERROR(
                AVERAGE(IF(
                    ISNUMBER(M142:AE142),
                    IF(
                        M$5:AE$5=1,
                        M142:AE142,
                        ""),
                    "")),
                AVERAGE(IF(
                    ISNUMBER(M142:AE142),
                    IF(
                        M$5:AE$5=2,
                        M142:AE142,
                        ""),
                    ""))
            ),
            IF(
                Parameters!$D$17=1,
                IFERROR(
                    IF(
                        OR(
                            IF(
                                ISNUMBER(M142:AE142),
                                IF(
                                    M$5:AE$5=1,
                                    M142:AE142,
                                    ""),
                                "")
                            =0),
                        0,
                        GEOMEAN(IF(
                            ISNUMBER(M142:AE142),
                            IF(
                                M$5:AE$5=1,
                                M142:AE142,
                                ""),
                            ""))
                    ),
                    IF(
                        OR(IF(
                            ISNUMBER(M142:AE142),
                            IF(
                                M$5:AE$5=2,
                                M142:AE142,
                                ""),
                            "")
                            =0),
                        0,
                        GEOMEAN(IF(
                            ISNUMBER(M142:AE142),
                            IF(
                                M$5:AE$5=2,
                                M142:AE142,
                                ""),
                            "")))
                )
            )
        )
    )
)</f>
        <v>2.8606626370557602</v>
      </c>
      <c r="J142" s="242">
        <v>45765</v>
      </c>
      <c r="K142" s="242">
        <v>44726</v>
      </c>
      <c r="L142" s="91" t="s">
        <v>228</v>
      </c>
      <c r="M142" s="192">
        <v>0</v>
      </c>
      <c r="N142" s="192">
        <v>6.7432150313152404</v>
      </c>
      <c r="O142" s="192">
        <v>0</v>
      </c>
      <c r="P142" s="192">
        <v>2.8606626370557602</v>
      </c>
      <c r="Q142" s="192">
        <v>0</v>
      </c>
      <c r="R142" s="192" t="s">
        <v>409</v>
      </c>
      <c r="S142" s="192">
        <v>0</v>
      </c>
      <c r="T142" s="192">
        <v>0</v>
      </c>
      <c r="U142" s="192" t="s">
        <v>409</v>
      </c>
      <c r="V142" s="192">
        <v>92.5</v>
      </c>
      <c r="W142" s="192" t="s">
        <v>409</v>
      </c>
      <c r="X142" s="192">
        <v>0.28606626370557597</v>
      </c>
      <c r="Y142" s="192" t="s">
        <v>409</v>
      </c>
      <c r="Z142" s="192">
        <v>0</v>
      </c>
      <c r="AA142" s="192">
        <v>-80.851063829787194</v>
      </c>
      <c r="AB142" s="34"/>
      <c r="AC142" s="34"/>
      <c r="AD142" s="192"/>
      <c r="AE142" s="192"/>
      <c r="AF142" s="192"/>
      <c r="AG142" s="192"/>
      <c r="AH142" s="192"/>
      <c r="AI142" s="192"/>
    </row>
    <row r="143" spans="1:35" x14ac:dyDescent="0.2">
      <c r="A143" s="84">
        <v>136</v>
      </c>
      <c r="B143" s="84" t="str">
        <f ca="1"/>
        <v>Mauritania</v>
      </c>
      <c r="C143" s="84" t="str">
        <f ca="1"/>
        <v>MRT</v>
      </c>
      <c r="D143" s="219" t="str">
        <f ca="1"/>
        <v>SSF           Sub-Saharan Africa</v>
      </c>
      <c r="E143" s="219" t="str">
        <f ca="1"/>
        <v>IDA</v>
      </c>
      <c r="F143" s="190" t="str">
        <f t="shared" ca="1" si="14"/>
        <v/>
      </c>
      <c r="G143" s="80">
        <f>IF(Parameters!$D$21 = 1, MAX(H143, I143),
IF(Parameters!$D$22 = 1, AVERAGE(H143,I143),
IF(Parameters!$D$23 = 1, IF(ISERROR(H143), I143, IFERROR(GEOMEAN(H143, I143), 0)),
IF(Parameters!$D$24, IF(AND(H143=10,I143=10),10,0),
IF(Parameters!$D$25, IF(AND(H143&gt;=7,I143&gt;=7),10,0),
IF(Parameters!$D$26, IF(AND(H143&gt;=7,I143&gt;=7), 10, IF(OR(AND(H143&gt;=7,I143&gt;=5),AND(H143&gt;=5,I143&gt;=7)),6,0)),
IF(Parameters!$D$27, IF(AND(H143&gt;=10,I143&gt;=10), 10, IF(OR(AND(H143&gt;=10,I143&gt;=5),AND(H143&gt;=5,I143&gt;=10)),6,0)),"no method")))))))</f>
        <v>0</v>
      </c>
      <c r="H143" s="80" cm="1">
        <f t="array" ref="H143">IF(
    SUM(IF(
            ISNUMBER(
                IF(
                    $M$4:$AE$4,
                    (M143:AE143),
                    "")),
            1,
            0))
        =0,
    NA(),
    IF(
        Parameters!$D$15=1,
        IF(
            SUM(--(ISNUMBER(IF($M$4:$AE$4=1,(M143:AE143),""))))&gt;0,
            MAX(IF(
                ISNUMBER(M143:AE143),
                IF(
                    M$4:AE$4=1,
                    M143:AE143,
                    ""),
                "")),
            MAX(IF(
                ISNUMBER(M143:AE143),
                IF(
                    M$4:AE$4=2,
                    M143:AE143,
                    ""),
                ""))
        ),
        IF(
            Parameters!$D$16=1,
            IFERROR(
                AVERAGE(IF(
                    ISNUMBER(M143:AE143),
                    IF(
                        M$4:AE$4=1,
                        M143:AE143,
                        ""),
                    "")),
                AVERAGE(IF(
                    ISNUMBER(M143:AE143),
                    IF(
                        M$4:AE$4=2,
                        M143:AE143,
                        ""),
                    ""))
            ),
            IF(
                Parameters!$D$17=1,
                IFERROR(
                    IF(
                        OR(
                            IF(
                                ISNUMBER(M143:AE143),
                                IF(
                                    M$4:AE$4=1,
                                    M143:AE143,
                                    ""),
                                "")
                            =0),
                        0,
                        GEOMEAN(IF(
                            ISNUMBER(M143:AE143),
                            IF(
                                M$4:AE$4=1,
                                M143:AE143,
                                ""),
                            ""))
                    ),
                    IF(
                        OR(IF(
                            ISNUMBER(M143:AE143),
                            IF(
                                M$4:AE$4=2,
                                M143:AE143,
                                ""),
                            "")
                            =0),
                        0,
                        GEOMEAN(IF(
                            ISNUMBER(M143:AE143),
                            IF(
                                M$4:AE$4=2,
                                M143:AE143,
                                ""),
                            "")))
                )
            )
        )
    )
)</f>
        <v>5.5949895615866296</v>
      </c>
      <c r="I143" s="191" cm="1">
        <f t="array" ref="I143">IF(
    SUM(IF(
            ISNUMBER(
                IF(
                    $M$5:$AE$5,
                    (M143:AE143),
                    "")),
            1,
            0))
        =0,
    NA(),
    IF(
        Parameters!$D$15=1,
        IF(
            SUM(--(ISNUMBER(IF($M$5:$AE$5=1,(M143:AE143),""))))&gt;0,
            MAX(IF(
                ISNUMBER(M143:AE143),
                IF(
                    M$5:AE$5=1,
                    M143:AE143,
                    ""),
                "")),
            MAX(IF(
                ISNUMBER(M143:AE143),
                IF(
                    M$5:AE$5=2,
                    M143:AE143,
                    ""),
                ""))
        ),
        IF(
            Parameters!$D$16=1,
            IFERROR(
                AVERAGE(IF(
                    ISNUMBER(M143:AE143),
                    IF(
                        M$5:AE$5=1,
                        M143:AE143,
                        ""),
                    "")),
                AVERAGE(IF(
                    ISNUMBER(M143:AE143),
                    IF(
                        M$5:AE$5=2,
                        M143:AE143,
                        ""),
                    ""))
            ),
            IF(
                Parameters!$D$17=1,
                IFERROR(
                    IF(
                        OR(
                            IF(
                                ISNUMBER(M143:AE143),
                                IF(
                                    M$5:AE$5=1,
                                    M143:AE143,
                                    ""),
                                "")
                            =0),
                        0,
                        GEOMEAN(IF(
                            ISNUMBER(M143:AE143),
                            IF(
                                M$5:AE$5=1,
                                M143:AE143,
                                ""),
                            ""))
                    ),
                    IF(
                        OR(IF(
                            ISNUMBER(M143:AE143),
                            IF(
                                M$5:AE$5=2,
                                M143:AE143,
                                ""),
                            "")
                            =0),
                        0,
                        GEOMEAN(IF(
                            ISNUMBER(M143:AE143),
                            IF(
                                M$5:AE$5=2,
                                M143:AE143,
                                ""),
                            "")))
                )
            )
        )
    )
)</f>
        <v>0</v>
      </c>
      <c r="J143" s="242">
        <v>45103</v>
      </c>
      <c r="K143" s="242">
        <v>45765</v>
      </c>
      <c r="L143" s="91" t="s">
        <v>230</v>
      </c>
      <c r="M143" s="192">
        <v>0</v>
      </c>
      <c r="N143" s="192">
        <v>5.5949895615866296</v>
      </c>
      <c r="O143" s="192">
        <v>0</v>
      </c>
      <c r="P143" s="192" t="s">
        <v>409</v>
      </c>
      <c r="Q143" s="192">
        <v>0</v>
      </c>
      <c r="R143" s="192" t="s">
        <v>409</v>
      </c>
      <c r="S143" s="192">
        <v>0</v>
      </c>
      <c r="T143" s="192" t="s">
        <v>409</v>
      </c>
      <c r="U143" s="192" t="s">
        <v>409</v>
      </c>
      <c r="V143" s="192">
        <v>87</v>
      </c>
      <c r="W143" s="192" t="s">
        <v>409</v>
      </c>
      <c r="X143" s="192" t="s">
        <v>409</v>
      </c>
      <c r="Y143" s="192" t="s">
        <v>409</v>
      </c>
      <c r="Z143" s="192">
        <v>0</v>
      </c>
      <c r="AA143" s="192" t="s">
        <v>409</v>
      </c>
      <c r="AB143" s="34"/>
      <c r="AC143" s="34"/>
      <c r="AD143" s="192"/>
      <c r="AE143" s="192"/>
      <c r="AF143" s="192"/>
      <c r="AG143" s="192"/>
      <c r="AH143" s="192"/>
      <c r="AI143" s="192"/>
    </row>
    <row r="144" spans="1:35" x14ac:dyDescent="0.2">
      <c r="A144" s="84">
        <v>137</v>
      </c>
      <c r="B144" s="84" t="str">
        <f ca="1"/>
        <v>Mauritius</v>
      </c>
      <c r="C144" s="84" t="str">
        <f ca="1"/>
        <v>MUS</v>
      </c>
      <c r="D144" s="219" t="str">
        <f ca="1"/>
        <v>SSF           Sub-Saharan Africa</v>
      </c>
      <c r="E144" s="219" t="str">
        <f ca="1"/>
        <v>IBRD</v>
      </c>
      <c r="F144" s="190" t="str">
        <f t="shared" ca="1" si="14"/>
        <v/>
      </c>
      <c r="G144" s="80">
        <f>IF(Parameters!$D$21 = 1, MAX(H144, I144),
IF(Parameters!$D$22 = 1, AVERAGE(H144,I144),
IF(Parameters!$D$23 = 1, IF(ISERROR(H144), I144, IFERROR(GEOMEAN(H144, I144), 0)),
IF(Parameters!$D$24, IF(AND(H144=10,I144=10),10,0),
IF(Parameters!$D$25, IF(AND(H144&gt;=7,I144&gt;=7),10,0),
IF(Parameters!$D$26, IF(AND(H144&gt;=7,I144&gt;=7), 10, IF(OR(AND(H144&gt;=7,I144&gt;=5),AND(H144&gt;=5,I144&gt;=7)),6,0)),
IF(Parameters!$D$27, IF(AND(H144&gt;=10,I144&gt;=10), 10, IF(OR(AND(H144&gt;=10,I144&gt;=5),AND(H144&gt;=5,I144&gt;=10)),6,0)),"no method")))))))</f>
        <v>0</v>
      </c>
      <c r="H144" s="80" cm="1">
        <f t="array" ref="H144">IF(
    SUM(IF(
            ISNUMBER(
                IF(
                    $M$4:$AE$4,
                    (M144:AE144),
                    "")),
            1,
            0))
        =0,
    NA(),
    IF(
        Parameters!$D$15=1,
        IF(
            SUM(--(ISNUMBER(IF($M$4:$AE$4=1,(M144:AE144),""))))&gt;0,
            MAX(IF(
                ISNUMBER(M144:AE144),
                IF(
                    M$4:AE$4=1,
                    M144:AE144,
                    ""),
                "")),
            MAX(IF(
                ISNUMBER(M144:AE144),
                IF(
                    M$4:AE$4=2,
                    M144:AE144,
                    ""),
                ""))
        ),
        IF(
            Parameters!$D$16=1,
            IFERROR(
                AVERAGE(IF(
                    ISNUMBER(M144:AE144),
                    IF(
                        M$4:AE$4=1,
                        M144:AE144,
                        ""),
                    "")),
                AVERAGE(IF(
                    ISNUMBER(M144:AE144),
                    IF(
                        M$4:AE$4=2,
                        M144:AE144,
                        ""),
                    ""))
            ),
            IF(
                Parameters!$D$17=1,
                IFERROR(
                    IF(
                        OR(
                            IF(
                                ISNUMBER(M144:AE144),
                                IF(
                                    M$4:AE$4=1,
                                    M144:AE144,
                                    ""),
                                "")
                            =0),
                        0,
                        GEOMEAN(IF(
                            ISNUMBER(M144:AE144),
                            IF(
                                M$4:AE$4=1,
                                M144:AE144,
                                ""),
                            ""))
                    ),
                    IF(
                        OR(IF(
                            ISNUMBER(M144:AE144),
                            IF(
                                M$4:AE$4=2,
                                M144:AE144,
                                ""),
                            "")
                            =0),
                        0,
                        GEOMEAN(IF(
                            ISNUMBER(M144:AE144),
                            IF(
                                M$4:AE$4=2,
                                M144:AE144,
                                ""),
                            "")))
                )
            )
        )
    )
)</f>
        <v>0</v>
      </c>
      <c r="I144" s="191" cm="1">
        <f t="array" ref="I144">IF(
    SUM(IF(
            ISNUMBER(
                IF(
                    $M$5:$AE$5,
                    (M144:AE144),
                    "")),
            1,
            0))
        =0,
    NA(),
    IF(
        Parameters!$D$15=1,
        IF(
            SUM(--(ISNUMBER(IF($M$5:$AE$5=1,(M144:AE144),""))))&gt;0,
            MAX(IF(
                ISNUMBER(M144:AE144),
                IF(
                    M$5:AE$5=1,
                    M144:AE144,
                    ""),
                "")),
            MAX(IF(
                ISNUMBER(M144:AE144),
                IF(
                    M$5:AE$5=2,
                    M144:AE144,
                    ""),
                ""))
        ),
        IF(
            Parameters!$D$16=1,
            IFERROR(
                AVERAGE(IF(
                    ISNUMBER(M144:AE144),
                    IF(
                        M$5:AE$5=1,
                        M144:AE144,
                        ""),
                    "")),
                AVERAGE(IF(
                    ISNUMBER(M144:AE144),
                    IF(
                        M$5:AE$5=2,
                        M144:AE144,
                        ""),
                    ""))
            ),
            IF(
                Parameters!$D$17=1,
                IFERROR(
                    IF(
                        OR(
                            IF(
                                ISNUMBER(M144:AE144),
                                IF(
                                    M$5:AE$5=1,
                                    M144:AE144,
                                    ""),
                                "")
                            =0),
                        0,
                        GEOMEAN(IF(
                            ISNUMBER(M144:AE144),
                            IF(
                                M$5:AE$5=1,
                                M144:AE144,
                                ""),
                            ""))
                    ),
                    IF(
                        OR(IF(
                            ISNUMBER(M144:AE144),
                            IF(
                                M$5:AE$5=2,
                                M144:AE144,
                                ""),
                            "")
                            =0),
                        0,
                        GEOMEAN(IF(
                            ISNUMBER(M144:AE144),
                            IF(
                                M$5:AE$5=2,
                                M144:AE144,
                                ""),
                            "")))
                )
            )
        )
    )
)</f>
        <v>0</v>
      </c>
      <c r="J144" s="242">
        <v>45765</v>
      </c>
      <c r="K144" s="242">
        <v>46281</v>
      </c>
      <c r="L144" s="91" t="s">
        <v>232</v>
      </c>
      <c r="M144" s="192">
        <v>0</v>
      </c>
      <c r="N144" s="192">
        <v>0</v>
      </c>
      <c r="O144" s="192">
        <v>0</v>
      </c>
      <c r="P144" s="192" t="s">
        <v>409</v>
      </c>
      <c r="Q144" s="192">
        <v>0</v>
      </c>
      <c r="R144" s="192" t="s">
        <v>409</v>
      </c>
      <c r="S144" s="192">
        <v>0</v>
      </c>
      <c r="T144" s="192">
        <v>0</v>
      </c>
      <c r="U144" s="192" t="s">
        <v>409</v>
      </c>
      <c r="V144" s="192">
        <v>37.799999999999997</v>
      </c>
      <c r="W144" s="192" t="s">
        <v>409</v>
      </c>
      <c r="X144" s="192" t="s">
        <v>409</v>
      </c>
      <c r="Y144" s="192" t="s">
        <v>409</v>
      </c>
      <c r="Z144" s="192">
        <v>0</v>
      </c>
      <c r="AA144" s="192">
        <v>-100</v>
      </c>
      <c r="AB144" s="34"/>
      <c r="AC144" s="34"/>
      <c r="AD144" s="192"/>
      <c r="AE144" s="192"/>
      <c r="AF144" s="192"/>
      <c r="AG144" s="192"/>
      <c r="AH144" s="192"/>
      <c r="AI144" s="192"/>
    </row>
    <row r="145" spans="1:35" x14ac:dyDescent="0.2">
      <c r="A145" s="84">
        <v>138</v>
      </c>
      <c r="B145" s="84" t="str">
        <f ca="1"/>
        <v>Malawi</v>
      </c>
      <c r="C145" s="84" t="str">
        <f ca="1"/>
        <v>MWI</v>
      </c>
      <c r="D145" s="219" t="str">
        <f ca="1"/>
        <v>SSF           Sub-Saharan Africa</v>
      </c>
      <c r="E145" s="219" t="str">
        <f ca="1"/>
        <v>IDA</v>
      </c>
      <c r="F145" s="190" t="str">
        <f t="shared" ca="1" si="14"/>
        <v/>
      </c>
      <c r="G145" s="80">
        <f>IF(Parameters!$D$21 = 1, MAX(H145, I145),
IF(Parameters!$D$22 = 1, AVERAGE(H145,I145),
IF(Parameters!$D$23 = 1, IF(ISERROR(H145), I145, IFERROR(GEOMEAN(H145, I145), 0)),
IF(Parameters!$D$24, IF(AND(H145=10,I145=10),10,0),
IF(Parameters!$D$25, IF(AND(H145&gt;=7,I145&gt;=7),10,0),
IF(Parameters!$D$26, IF(AND(H145&gt;=7,I145&gt;=7), 10, IF(OR(AND(H145&gt;=7,I145&gt;=5),AND(H145&gt;=5,I145&gt;=7)),6,0)),
IF(Parameters!$D$27, IF(AND(H145&gt;=10,I145&gt;=10), 10, IF(OR(AND(H145&gt;=10,I145&gt;=5),AND(H145&gt;=5,I145&gt;=10)),6,0)),"no method")))))))</f>
        <v>0</v>
      </c>
      <c r="H145" s="80" cm="1">
        <f t="array" ref="H145">IF(
    SUM(IF(
            ISNUMBER(
                IF(
                    $M$4:$AE$4,
                    (M145:AE145),
                    "")),
            1,
            0))
        =0,
    NA(),
    IF(
        Parameters!$D$15=1,
        IF(
            SUM(--(ISNUMBER(IF($M$4:$AE$4=1,(M145:AE145),""))))&gt;0,
            MAX(IF(
                ISNUMBER(M145:AE145),
                IF(
                    M$4:AE$4=1,
                    M145:AE145,
                    ""),
                "")),
            MAX(IF(
                ISNUMBER(M145:AE145),
                IF(
                    M$4:AE$4=2,
                    M145:AE145,
                    ""),
                ""))
        ),
        IF(
            Parameters!$D$16=1,
            IFERROR(
                AVERAGE(IF(
                    ISNUMBER(M145:AE145),
                    IF(
                        M$4:AE$4=1,
                        M145:AE145,
                        ""),
                    "")),
                AVERAGE(IF(
                    ISNUMBER(M145:AE145),
                    IF(
                        M$4:AE$4=2,
                        M145:AE145,
                        ""),
                    ""))
            ),
            IF(
                Parameters!$D$17=1,
                IFERROR(
                    IF(
                        OR(
                            IF(
                                ISNUMBER(M145:AE145),
                                IF(
                                    M$4:AE$4=1,
                                    M145:AE145,
                                    ""),
                                "")
                            =0),
                        0,
                        GEOMEAN(IF(
                            ISNUMBER(M145:AE145),
                            IF(
                                M$4:AE$4=1,
                                M145:AE145,
                                ""),
                            ""))
                    ),
                    IF(
                        OR(IF(
                            ISNUMBER(M145:AE145),
                            IF(
                                M$4:AE$4=2,
                                M145:AE145,
                                ""),
                            "")
                            =0),
                        0,
                        GEOMEAN(IF(
                            ISNUMBER(M145:AE145),
                            IF(
                                M$4:AE$4=2,
                                M145:AE145,
                                ""),
                            "")))
                )
            )
        )
    )
)</f>
        <v>4.2379958246346501</v>
      </c>
      <c r="I145" s="191" cm="1">
        <f t="array" ref="I145">IF(
    SUM(IF(
            ISNUMBER(
                IF(
                    $M$5:$AE$5,
                    (M145:AE145),
                    "")),
            1,
            0))
        =0,
    NA(),
    IF(
        Parameters!$D$15=1,
        IF(
            SUM(--(ISNUMBER(IF($M$5:$AE$5=1,(M145:AE145),""))))&gt;0,
            MAX(IF(
                ISNUMBER(M145:AE145),
                IF(
                    M$5:AE$5=1,
                    M145:AE145,
                    ""),
                "")),
            MAX(IF(
                ISNUMBER(M145:AE145),
                IF(
                    M$5:AE$5=2,
                    M145:AE145,
                    ""),
                ""))
        ),
        IF(
            Parameters!$D$16=1,
            IFERROR(
                AVERAGE(IF(
                    ISNUMBER(M145:AE145),
                    IF(
                        M$5:AE$5=1,
                        M145:AE145,
                        ""),
                    "")),
                AVERAGE(IF(
                    ISNUMBER(M145:AE145),
                    IF(
                        M$5:AE$5=2,
                        M145:AE145,
                        ""),
                    ""))
            ),
            IF(
                Parameters!$D$17=1,
                IFERROR(
                    IF(
                        OR(
                            IF(
                                ISNUMBER(M145:AE145),
                                IF(
                                    M$5:AE$5=1,
                                    M145:AE145,
                                    ""),
                                "")
                            =0),
                        0,
                        GEOMEAN(IF(
                            ISNUMBER(M145:AE145),
                            IF(
                                M$5:AE$5=1,
                                M145:AE145,
                                ""),
                            ""))
                    ),
                    IF(
                        OR(IF(
                            ISNUMBER(M145:AE145),
                            IF(
                                M$5:AE$5=2,
                                M145:AE145,
                                ""),
                            "")
                            =0),
                        0,
                        GEOMEAN(IF(
                            ISNUMBER(M145:AE145),
                            IF(
                                M$5:AE$5=2,
                                M145:AE145,
                                ""),
                            "")))
                )
            )
        )
    )
)</f>
        <v>0</v>
      </c>
      <c r="J145" s="242">
        <v>45765</v>
      </c>
      <c r="K145" s="242">
        <v>46281</v>
      </c>
      <c r="L145" s="91" t="s">
        <v>234</v>
      </c>
      <c r="M145" s="192">
        <v>0</v>
      </c>
      <c r="N145" s="192">
        <v>4.2379958246346501</v>
      </c>
      <c r="O145" s="192">
        <v>0</v>
      </c>
      <c r="P145" s="192">
        <v>0</v>
      </c>
      <c r="Q145" s="192">
        <v>0</v>
      </c>
      <c r="R145" s="192" t="s">
        <v>409</v>
      </c>
      <c r="S145" s="192">
        <v>0</v>
      </c>
      <c r="T145" s="192">
        <v>0</v>
      </c>
      <c r="U145" s="192" t="s">
        <v>409</v>
      </c>
      <c r="V145" s="192">
        <v>80.5</v>
      </c>
      <c r="W145" s="192" t="s">
        <v>409</v>
      </c>
      <c r="X145" s="192">
        <v>-0.87919659561125096</v>
      </c>
      <c r="Y145" s="192" t="s">
        <v>409</v>
      </c>
      <c r="Z145" s="192">
        <v>-0.28571428571428498</v>
      </c>
      <c r="AA145" s="192">
        <v>-27.272727272727199</v>
      </c>
      <c r="AB145" s="34"/>
      <c r="AC145" s="34"/>
      <c r="AD145" s="192"/>
      <c r="AE145" s="192"/>
      <c r="AF145" s="192"/>
      <c r="AG145" s="192"/>
      <c r="AH145" s="192"/>
      <c r="AI145" s="192"/>
    </row>
    <row r="146" spans="1:35" x14ac:dyDescent="0.2">
      <c r="A146" s="84">
        <v>139</v>
      </c>
      <c r="B146" s="84" t="str">
        <f ca="1"/>
        <v>Malaysia</v>
      </c>
      <c r="C146" s="84" t="str">
        <f ca="1"/>
        <v>MYS</v>
      </c>
      <c r="D146" s="219" t="str">
        <f ca="1"/>
        <v>EAS           East Asia &amp; Pacific</v>
      </c>
      <c r="E146" s="219" t="str">
        <f ca="1"/>
        <v>IBRD</v>
      </c>
      <c r="F146" s="190" t="str">
        <f t="shared" ca="1" si="14"/>
        <v/>
      </c>
      <c r="G146" s="80">
        <f>IF(Parameters!$D$21 = 1, MAX(H146, I146),
IF(Parameters!$D$22 = 1, AVERAGE(H146,I146),
IF(Parameters!$D$23 = 1, IF(ISERROR(H146), I146, IFERROR(GEOMEAN(H146, I146), 0)),
IF(Parameters!$D$24, IF(AND(H146=10,I146=10),10,0),
IF(Parameters!$D$25, IF(AND(H146&gt;=7,I146&gt;=7),10,0),
IF(Parameters!$D$26, IF(AND(H146&gt;=7,I146&gt;=7), 10, IF(OR(AND(H146&gt;=7,I146&gt;=5),AND(H146&gt;=5,I146&gt;=7)),6,0)),
IF(Parameters!$D$27, IF(AND(H146&gt;=10,I146&gt;=10), 10, IF(OR(AND(H146&gt;=10,I146&gt;=5),AND(H146&gt;=5,I146&gt;=10)),6,0)),"no method")))))))</f>
        <v>0</v>
      </c>
      <c r="H146" s="80" cm="1">
        <f t="array" ref="H146">IF(
    SUM(IF(
            ISNUMBER(
                IF(
                    $M$4:$AE$4,
                    (M146:AE146),
                    "")),
            1,
            0))
        =0,
    NA(),
    IF(
        Parameters!$D$15=1,
        IF(
            SUM(--(ISNUMBER(IF($M$4:$AE$4=1,(M146:AE146),""))))&gt;0,
            MAX(IF(
                ISNUMBER(M146:AE146),
                IF(
                    M$4:AE$4=1,
                    M146:AE146,
                    ""),
                "")),
            MAX(IF(
                ISNUMBER(M146:AE146),
                IF(
                    M$4:AE$4=2,
                    M146:AE146,
                    ""),
                ""))
        ),
        IF(
            Parameters!$D$16=1,
            IFERROR(
                AVERAGE(IF(
                    ISNUMBER(M146:AE146),
                    IF(
                        M$4:AE$4=1,
                        M146:AE146,
                        ""),
                    "")),
                AVERAGE(IF(
                    ISNUMBER(M146:AE146),
                    IF(
                        M$4:AE$4=2,
                        M146:AE146,
                        ""),
                    ""))
            ),
            IF(
                Parameters!$D$17=1,
                IFERROR(
                    IF(
                        OR(
                            IF(
                                ISNUMBER(M146:AE146),
                                IF(
                                    M$4:AE$4=1,
                                    M146:AE146,
                                    ""),
                                "")
                            =0),
                        0,
                        GEOMEAN(IF(
                            ISNUMBER(M146:AE146),
                            IF(
                                M$4:AE$4=1,
                                M146:AE146,
                                ""),
                            ""))
                    ),
                    IF(
                        OR(IF(
                            ISNUMBER(M146:AE146),
                            IF(
                                M$4:AE$4=2,
                                M146:AE146,
                                ""),
                            "")
                            =0),
                        0,
                        GEOMEAN(IF(
                            ISNUMBER(M146:AE146),
                            IF(
                                M$4:AE$4=2,
                                M146:AE146,
                                ""),
                            "")))
                )
            )
        )
    )
)</f>
        <v>0</v>
      </c>
      <c r="I146" s="191" cm="1">
        <f t="array" ref="I146">IF(
    SUM(IF(
            ISNUMBER(
                IF(
                    $M$5:$AE$5,
                    (M146:AE146),
                    "")),
            1,
            0))
        =0,
    NA(),
    IF(
        Parameters!$D$15=1,
        IF(
            SUM(--(ISNUMBER(IF($M$5:$AE$5=1,(M146:AE146),""))))&gt;0,
            MAX(IF(
                ISNUMBER(M146:AE146),
                IF(
                    M$5:AE$5=1,
                    M146:AE146,
                    ""),
                "")),
            MAX(IF(
                ISNUMBER(M146:AE146),
                IF(
                    M$5:AE$5=2,
                    M146:AE146,
                    ""),
                ""))
        ),
        IF(
            Parameters!$D$16=1,
            IFERROR(
                AVERAGE(IF(
                    ISNUMBER(M146:AE146),
                    IF(
                        M$5:AE$5=1,
                        M146:AE146,
                        ""),
                    "")),
                AVERAGE(IF(
                    ISNUMBER(M146:AE146),
                    IF(
                        M$5:AE$5=2,
                        M146:AE146,
                        ""),
                    ""))
            ),
            IF(
                Parameters!$D$17=1,
                IFERROR(
                    IF(
                        OR(
                            IF(
                                ISNUMBER(M146:AE146),
                                IF(
                                    M$5:AE$5=1,
                                    M146:AE146,
                                    ""),
                                "")
                            =0),
                        0,
                        GEOMEAN(IF(
                            ISNUMBER(M146:AE146),
                            IF(
                                M$5:AE$5=1,
                                M146:AE146,
                                ""),
                            ""))
                    ),
                    IF(
                        OR(IF(
                            ISNUMBER(M146:AE146),
                            IF(
                                M$5:AE$5=2,
                                M146:AE146,
                                ""),
                            "")
                            =0),
                        0,
                        GEOMEAN(IF(
                            ISNUMBER(M146:AE146),
                            IF(
                                M$5:AE$5=2,
                                M146:AE146,
                                ""),
                            "")))
                )
            )
        )
    )
)</f>
        <v>1.78571428571429</v>
      </c>
      <c r="J146" s="242">
        <v>45765</v>
      </c>
      <c r="K146" s="242">
        <v>46281</v>
      </c>
      <c r="L146" s="91" t="s">
        <v>236</v>
      </c>
      <c r="M146" s="192">
        <v>0</v>
      </c>
      <c r="N146" s="192">
        <v>0</v>
      </c>
      <c r="O146" s="192">
        <v>0</v>
      </c>
      <c r="P146" s="192" t="s">
        <v>409</v>
      </c>
      <c r="Q146" s="192">
        <v>0</v>
      </c>
      <c r="R146" s="192" t="s">
        <v>409</v>
      </c>
      <c r="S146" s="192">
        <v>1.78571428571429</v>
      </c>
      <c r="T146" s="192">
        <v>0</v>
      </c>
      <c r="U146" s="192" t="s">
        <v>409</v>
      </c>
      <c r="V146" s="192">
        <v>53.1</v>
      </c>
      <c r="W146" s="192" t="s">
        <v>409</v>
      </c>
      <c r="X146" s="192" t="s">
        <v>409</v>
      </c>
      <c r="Y146" s="192" t="s">
        <v>409</v>
      </c>
      <c r="Z146" s="192">
        <v>3.5714285714285803E-2</v>
      </c>
      <c r="AA146" s="192">
        <v>-100</v>
      </c>
      <c r="AB146" s="34"/>
      <c r="AC146" s="34"/>
      <c r="AD146" s="192"/>
      <c r="AE146" s="192"/>
      <c r="AF146" s="192"/>
      <c r="AG146" s="192"/>
      <c r="AH146" s="192"/>
      <c r="AI146" s="192"/>
    </row>
    <row r="147" spans="1:35" x14ac:dyDescent="0.2">
      <c r="A147" s="84">
        <v>140</v>
      </c>
      <c r="B147" s="84" t="str">
        <f ca="1"/>
        <v>Namibia</v>
      </c>
      <c r="C147" s="84" t="str">
        <f ca="1"/>
        <v>NAM</v>
      </c>
      <c r="D147" s="219" t="str">
        <f ca="1"/>
        <v>SSF           Sub-Saharan Africa</v>
      </c>
      <c r="E147" s="219" t="str">
        <f ca="1"/>
        <v>IBRD</v>
      </c>
      <c r="F147" s="190" t="str">
        <f t="shared" ca="1" si="14"/>
        <v/>
      </c>
      <c r="G147" s="80">
        <f>IF(Parameters!$D$21 = 1, MAX(H147, I147),
IF(Parameters!$D$22 = 1, AVERAGE(H147,I147),
IF(Parameters!$D$23 = 1, IF(ISERROR(H147), I147, IFERROR(GEOMEAN(H147, I147), 0)),
IF(Parameters!$D$24, IF(AND(H147=10,I147=10),10,0),
IF(Parameters!$D$25, IF(AND(H147&gt;=7,I147&gt;=7),10,0),
IF(Parameters!$D$26, IF(AND(H147&gt;=7,I147&gt;=7), 10, IF(OR(AND(H147&gt;=7,I147&gt;=5),AND(H147&gt;=5,I147&gt;=7)),6,0)),
IF(Parameters!$D$27, IF(AND(H147&gt;=10,I147&gt;=10), 10, IF(OR(AND(H147&gt;=10,I147&gt;=5),AND(H147&gt;=5,I147&gt;=10)),6,0)),"no method")))))))</f>
        <v>0</v>
      </c>
      <c r="H147" s="80" cm="1">
        <f t="array" ref="H147">IF(
    SUM(IF(
            ISNUMBER(
                IF(
                    $M$4:$AE$4,
                    (M147:AE147),
                    "")),
            1,
            0))
        =0,
    NA(),
    IF(
        Parameters!$D$15=1,
        IF(
            SUM(--(ISNUMBER(IF($M$4:$AE$4=1,(M147:AE147),""))))&gt;0,
            MAX(IF(
                ISNUMBER(M147:AE147),
                IF(
                    M$4:AE$4=1,
                    M147:AE147,
                    ""),
                "")),
            MAX(IF(
                ISNUMBER(M147:AE147),
                IF(
                    M$4:AE$4=2,
                    M147:AE147,
                    ""),
                ""))
        ),
        IF(
            Parameters!$D$16=1,
            IFERROR(
                AVERAGE(IF(
                    ISNUMBER(M147:AE147),
                    IF(
                        M$4:AE$4=1,
                        M147:AE147,
                        ""),
                    "")),
                AVERAGE(IF(
                    ISNUMBER(M147:AE147),
                    IF(
                        M$4:AE$4=2,
                        M147:AE147,
                        ""),
                    ""))
            ),
            IF(
                Parameters!$D$17=1,
                IFERROR(
                    IF(
                        OR(
                            IF(
                                ISNUMBER(M147:AE147),
                                IF(
                                    M$4:AE$4=1,
                                    M147:AE147,
                                    ""),
                                "")
                            =0),
                        0,
                        GEOMEAN(IF(
                            ISNUMBER(M147:AE147),
                            IF(
                                M$4:AE$4=1,
                                M147:AE147,
                                ""),
                            ""))
                    ),
                    IF(
                        OR(IF(
                            ISNUMBER(M147:AE147),
                            IF(
                                M$4:AE$4=2,
                                M147:AE147,
                                ""),
                            "")
                            =0),
                        0,
                        GEOMEAN(IF(
                            ISNUMBER(M147:AE147),
                            IF(
                                M$4:AE$4=2,
                                M147:AE147,
                                ""),
                            "")))
                )
            )
        )
    )
)</f>
        <v>0</v>
      </c>
      <c r="I147" s="191" cm="1">
        <f t="array" ref="I147">IF(
    SUM(IF(
            ISNUMBER(
                IF(
                    $M$5:$AE$5,
                    (M147:AE147),
                    "")),
            1,
            0))
        =0,
    NA(),
    IF(
        Parameters!$D$15=1,
        IF(
            SUM(--(ISNUMBER(IF($M$5:$AE$5=1,(M147:AE147),""))))&gt;0,
            MAX(IF(
                ISNUMBER(M147:AE147),
                IF(
                    M$5:AE$5=1,
                    M147:AE147,
                    ""),
                "")),
            MAX(IF(
                ISNUMBER(M147:AE147),
                IF(
                    M$5:AE$5=2,
                    M147:AE147,
                    ""),
                ""))
        ),
        IF(
            Parameters!$D$16=1,
            IFERROR(
                AVERAGE(IF(
                    ISNUMBER(M147:AE147),
                    IF(
                        M$5:AE$5=1,
                        M147:AE147,
                        ""),
                    "")),
                AVERAGE(IF(
                    ISNUMBER(M147:AE147),
                    IF(
                        M$5:AE$5=2,
                        M147:AE147,
                        ""),
                    ""))
            ),
            IF(
                Parameters!$D$17=1,
                IFERROR(
                    IF(
                        OR(
                            IF(
                                ISNUMBER(M147:AE147),
                                IF(
                                    M$5:AE$5=1,
                                    M147:AE147,
                                    ""),
                                "")
                            =0),
                        0,
                        GEOMEAN(IF(
                            ISNUMBER(M147:AE147),
                            IF(
                                M$5:AE$5=1,
                                M147:AE147,
                                ""),
                            ""))
                    ),
                    IF(
                        OR(IF(
                            ISNUMBER(M147:AE147),
                            IF(
                                M$5:AE$5=2,
                                M147:AE147,
                                ""),
                            "")
                            =0),
                        0,
                        GEOMEAN(IF(
                            ISNUMBER(M147:AE147),
                            IF(
                                M$5:AE$5=2,
                                M147:AE147,
                                ""),
                            "")))
                )
            )
        )
    )
)</f>
        <v>3.5714285714285801</v>
      </c>
      <c r="J147" s="242">
        <v>45765</v>
      </c>
      <c r="K147" s="242">
        <v>46281</v>
      </c>
      <c r="L147" s="91" t="s">
        <v>238</v>
      </c>
      <c r="M147" s="192">
        <v>0</v>
      </c>
      <c r="N147" s="192">
        <v>0</v>
      </c>
      <c r="O147" s="192">
        <v>0</v>
      </c>
      <c r="P147" s="192" t="s">
        <v>409</v>
      </c>
      <c r="Q147" s="192">
        <v>0</v>
      </c>
      <c r="R147" s="192" t="s">
        <v>409</v>
      </c>
      <c r="S147" s="192">
        <v>3.5714285714285801</v>
      </c>
      <c r="T147" s="192">
        <v>0</v>
      </c>
      <c r="U147" s="192" t="s">
        <v>409</v>
      </c>
      <c r="V147" s="192">
        <v>59.3</v>
      </c>
      <c r="W147" s="192" t="s">
        <v>409</v>
      </c>
      <c r="X147" s="192" t="s">
        <v>409</v>
      </c>
      <c r="Y147" s="192" t="s">
        <v>409</v>
      </c>
      <c r="Z147" s="192">
        <v>7.1428571428571605E-2</v>
      </c>
      <c r="AA147" s="192">
        <v>-100</v>
      </c>
      <c r="AB147" s="34"/>
      <c r="AC147" s="34"/>
      <c r="AD147" s="192"/>
      <c r="AE147" s="192"/>
      <c r="AF147" s="192"/>
      <c r="AG147" s="192"/>
      <c r="AH147" s="192"/>
      <c r="AI147" s="192"/>
    </row>
    <row r="148" spans="1:35" x14ac:dyDescent="0.2">
      <c r="A148" s="84">
        <v>141</v>
      </c>
      <c r="B148" s="84" t="str">
        <f ca="1"/>
        <v>New Caledonia</v>
      </c>
      <c r="C148" s="84" t="str">
        <f ca="1"/>
        <v>NCL</v>
      </c>
      <c r="D148" s="219" t="str">
        <f ca="1"/>
        <v>EAS           East Asia &amp; Pacific</v>
      </c>
      <c r="E148" s="219" t="str">
        <f ca="1"/>
        <v>NA</v>
      </c>
      <c r="F148" s="190" t="str">
        <f t="shared" ca="1" si="14"/>
        <v/>
      </c>
      <c r="G148" s="80">
        <f>IF(Parameters!$D$21 = 1, MAX(H148, I148),
IF(Parameters!$D$22 = 1, AVERAGE(H148,I148),
IF(Parameters!$D$23 = 1, IF(ISERROR(H148), I148, IFERROR(GEOMEAN(H148, I148), 0)),
IF(Parameters!$D$24, IF(AND(H148=10,I148=10),10,0),
IF(Parameters!$D$25, IF(AND(H148&gt;=7,I148&gt;=7),10,0),
IF(Parameters!$D$26, IF(AND(H148&gt;=7,I148&gt;=7), 10, IF(OR(AND(H148&gt;=7,I148&gt;=5),AND(H148&gt;=5,I148&gt;=7)),6,0)),
IF(Parameters!$D$27, IF(AND(H148&gt;=10,I148&gt;=10), 10, IF(OR(AND(H148&gt;=10,I148&gt;=5),AND(H148&gt;=5,I148&gt;=10)),6,0)),"no method")))))))</f>
        <v>0</v>
      </c>
      <c r="H148" s="80" cm="1">
        <f t="array" ref="H148">IF(
    SUM(IF(
            ISNUMBER(
                IF(
                    $M$4:$AE$4,
                    (M148:AE148),
                    "")),
            1,
            0))
        =0,
    NA(),
    IF(
        Parameters!$D$15=1,
        IF(
            SUM(--(ISNUMBER(IF($M$4:$AE$4=1,(M148:AE148),""))))&gt;0,
            MAX(IF(
                ISNUMBER(M148:AE148),
                IF(
                    M$4:AE$4=1,
                    M148:AE148,
                    ""),
                "")),
            MAX(IF(
                ISNUMBER(M148:AE148),
                IF(
                    M$4:AE$4=2,
                    M148:AE148,
                    ""),
                ""))
        ),
        IF(
            Parameters!$D$16=1,
            IFERROR(
                AVERAGE(IF(
                    ISNUMBER(M148:AE148),
                    IF(
                        M$4:AE$4=1,
                        M148:AE148,
                        ""),
                    "")),
                AVERAGE(IF(
                    ISNUMBER(M148:AE148),
                    IF(
                        M$4:AE$4=2,
                        M148:AE148,
                        ""),
                    ""))
            ),
            IF(
                Parameters!$D$17=1,
                IFERROR(
                    IF(
                        OR(
                            IF(
                                ISNUMBER(M148:AE148),
                                IF(
                                    M$4:AE$4=1,
                                    M148:AE148,
                                    ""),
                                "")
                            =0),
                        0,
                        GEOMEAN(IF(
                            ISNUMBER(M148:AE148),
                            IF(
                                M$4:AE$4=1,
                                M148:AE148,
                                ""),
                            ""))
                    ),
                    IF(
                        OR(IF(
                            ISNUMBER(M148:AE148),
                            IF(
                                M$4:AE$4=2,
                                M148:AE148,
                                ""),
                            "")
                            =0),
                        0,
                        GEOMEAN(IF(
                            ISNUMBER(M148:AE148),
                            IF(
                                M$4:AE$4=2,
                                M148:AE148,
                                ""),
                            "")))
                )
            )
        )
    )
)</f>
        <v>0</v>
      </c>
      <c r="I148" s="191" cm="1">
        <f t="array" ref="I148">IF(
    SUM(IF(
            ISNUMBER(
                IF(
                    $M$5:$AE$5,
                    (M148:AE148),
                    "")),
            1,
            0))
        =0,
    NA(),
    IF(
        Parameters!$D$15=1,
        IF(
            SUM(--(ISNUMBER(IF($M$5:$AE$5=1,(M148:AE148),""))))&gt;0,
            MAX(IF(
                ISNUMBER(M148:AE148),
                IF(
                    M$5:AE$5=1,
                    M148:AE148,
                    ""),
                "")),
            MAX(IF(
                ISNUMBER(M148:AE148),
                IF(
                    M$5:AE$5=2,
                    M148:AE148,
                    ""),
                ""))
        ),
        IF(
            Parameters!$D$16=1,
            IFERROR(
                AVERAGE(IF(
                    ISNUMBER(M148:AE148),
                    IF(
                        M$5:AE$5=1,
                        M148:AE148,
                        ""),
                    "")),
                AVERAGE(IF(
                    ISNUMBER(M148:AE148),
                    IF(
                        M$5:AE$5=2,
                        M148:AE148,
                        ""),
                    ""))
            ),
            IF(
                Parameters!$D$17=1,
                IFERROR(
                    IF(
                        OR(
                            IF(
                                ISNUMBER(M148:AE148),
                                IF(
                                    M$5:AE$5=1,
                                    M148:AE148,
                                    ""),
                                "")
                            =0),
                        0,
                        GEOMEAN(IF(
                            ISNUMBER(M148:AE148),
                            IF(
                                M$5:AE$5=1,
                                M148:AE148,
                                ""),
                            ""))
                    ),
                    IF(
                        OR(IF(
                            ISNUMBER(M148:AE148),
                            IF(
                                M$5:AE$5=2,
                                M148:AE148,
                                ""),
                            "")
                            =0),
                        0,
                        GEOMEAN(IF(
                            ISNUMBER(M148:AE148),
                            IF(
                                M$5:AE$5=2,
                                M148:AE148,
                                ""),
                            "")))
                )
            )
        )
    )
)</f>
        <v>0</v>
      </c>
      <c r="J148" s="242" t="s">
        <v>409</v>
      </c>
      <c r="K148" s="242" t="s">
        <v>409</v>
      </c>
      <c r="L148" s="91" t="s">
        <v>684</v>
      </c>
      <c r="M148" s="192">
        <v>0</v>
      </c>
      <c r="N148" s="192" t="s">
        <v>409</v>
      </c>
      <c r="O148" s="192">
        <v>0</v>
      </c>
      <c r="P148" s="192" t="s">
        <v>409</v>
      </c>
      <c r="Q148" s="192">
        <v>0</v>
      </c>
      <c r="R148" s="192" t="s">
        <v>409</v>
      </c>
      <c r="S148" s="192" t="s">
        <v>409</v>
      </c>
      <c r="T148" s="192" t="s">
        <v>409</v>
      </c>
      <c r="U148" s="192" t="s">
        <v>409</v>
      </c>
      <c r="V148" s="192" t="s">
        <v>409</v>
      </c>
      <c r="W148" s="192" t="s">
        <v>409</v>
      </c>
      <c r="X148" s="192" t="s">
        <v>409</v>
      </c>
      <c r="Y148" s="192" t="s">
        <v>409</v>
      </c>
      <c r="Z148" s="192" t="s">
        <v>409</v>
      </c>
      <c r="AA148" s="192" t="s">
        <v>409</v>
      </c>
      <c r="AB148" s="34"/>
      <c r="AC148" s="34"/>
      <c r="AD148" s="192"/>
      <c r="AE148" s="192"/>
      <c r="AF148" s="192"/>
      <c r="AG148" s="192"/>
      <c r="AH148" s="192"/>
      <c r="AI148" s="192"/>
    </row>
    <row r="149" spans="1:35" x14ac:dyDescent="0.2">
      <c r="A149" s="84">
        <v>142</v>
      </c>
      <c r="B149" s="84" t="str">
        <f ca="1"/>
        <v>Niger</v>
      </c>
      <c r="C149" s="84" t="str">
        <f ca="1"/>
        <v>NER</v>
      </c>
      <c r="D149" s="219" t="str">
        <f ca="1"/>
        <v>SSF           Sub-Saharan Africa</v>
      </c>
      <c r="E149" s="219" t="str">
        <f ca="1"/>
        <v>IDA</v>
      </c>
      <c r="F149" s="190" t="str">
        <f t="shared" ca="1" si="14"/>
        <v/>
      </c>
      <c r="G149" s="80">
        <f>IF(Parameters!$D$21 = 1, MAX(H149, I149),
IF(Parameters!$D$22 = 1, AVERAGE(H149,I149),
IF(Parameters!$D$23 = 1, IF(ISERROR(H149), I149, IFERROR(GEOMEAN(H149, I149), 0)),
IF(Parameters!$D$24, IF(AND(H149=10,I149=10),10,0),
IF(Parameters!$D$25, IF(AND(H149&gt;=7,I149&gt;=7),10,0),
IF(Parameters!$D$26, IF(AND(H149&gt;=7,I149&gt;=7), 10, IF(OR(AND(H149&gt;=7,I149&gt;=5),AND(H149&gt;=5,I149&gt;=7)),6,0)),
IF(Parameters!$D$27, IF(AND(H149&gt;=10,I149&gt;=10), 10, IF(OR(AND(H149&gt;=10,I149&gt;=5),AND(H149&gt;=5,I149&gt;=10)),6,0)),"no method")))))))</f>
        <v>8.5480344833291184</v>
      </c>
      <c r="H149" s="80" cm="1">
        <f t="array" ref="H149">IF(
    SUM(IF(
            ISNUMBER(
                IF(
                    $M$4:$AE$4,
                    (M149:AE149),
                    "")),
            1,
            0))
        =0,
    NA(),
    IF(
        Parameters!$D$15=1,
        IF(
            SUM(--(ISNUMBER(IF($M$4:$AE$4=1,(M149:AE149),""))))&gt;0,
            MAX(IF(
                ISNUMBER(M149:AE149),
                IF(
                    M$4:AE$4=1,
                    M149:AE149,
                    ""),
                "")),
            MAX(IF(
                ISNUMBER(M149:AE149),
                IF(
                    M$4:AE$4=2,
                    M149:AE149,
                    ""),
                ""))
        ),
        IF(
            Parameters!$D$16=1,
            IFERROR(
                AVERAGE(IF(
                    ISNUMBER(M149:AE149),
                    IF(
                        M$4:AE$4=1,
                        M149:AE149,
                        ""),
                    "")),
                AVERAGE(IF(
                    ISNUMBER(M149:AE149),
                    IF(
                        M$4:AE$4=2,
                        M149:AE149,
                        ""),
                    ""))
            ),
            IF(
                Parameters!$D$17=1,
                IFERROR(
                    IF(
                        OR(
                            IF(
                                ISNUMBER(M149:AE149),
                                IF(
                                    M$4:AE$4=1,
                                    M149:AE149,
                                    ""),
                                "")
                            =0),
                        0,
                        GEOMEAN(IF(
                            ISNUMBER(M149:AE149),
                            IF(
                                M$4:AE$4=1,
                                M149:AE149,
                                ""),
                            ""))
                    ),
                    IF(
                        OR(IF(
                            ISNUMBER(M149:AE149),
                            IF(
                                M$4:AE$4=2,
                                M149:AE149,
                                ""),
                            "")
                            =0),
                        0,
                        GEOMEAN(IF(
                            ISNUMBER(M149:AE149),
                            IF(
                                M$4:AE$4=2,
                                M149:AE149,
                                ""),
                            "")))
                )
            )
        )
    )
)</f>
        <v>7.30688935281837</v>
      </c>
      <c r="I149" s="191" cm="1">
        <f t="array" ref="I149">IF(
    SUM(IF(
            ISNUMBER(
                IF(
                    $M$5:$AE$5,
                    (M149:AE149),
                    "")),
            1,
            0))
        =0,
    NA(),
    IF(
        Parameters!$D$15=1,
        IF(
            SUM(--(ISNUMBER(IF($M$5:$AE$5=1,(M149:AE149),""))))&gt;0,
            MAX(IF(
                ISNUMBER(M149:AE149),
                IF(
                    M$5:AE$5=1,
                    M149:AE149,
                    ""),
                "")),
            MAX(IF(
                ISNUMBER(M149:AE149),
                IF(
                    M$5:AE$5=2,
                    M149:AE149,
                    ""),
                ""))
        ),
        IF(
            Parameters!$D$16=1,
            IFERROR(
                AVERAGE(IF(
                    ISNUMBER(M149:AE149),
                    IF(
                        M$5:AE$5=1,
                        M149:AE149,
                        ""),
                    "")),
                AVERAGE(IF(
                    ISNUMBER(M149:AE149),
                    IF(
                        M$5:AE$5=2,
                        M149:AE149,
                        ""),
                    ""))
            ),
            IF(
                Parameters!$D$17=1,
                IFERROR(
                    IF(
                        OR(
                            IF(
                                ISNUMBER(M149:AE149),
                                IF(
                                    M$5:AE$5=1,
                                    M149:AE149,
                                    ""),
                                "")
                            =0),
                        0,
                        GEOMEAN(IF(
                            ISNUMBER(M149:AE149),
                            IF(
                                M$5:AE$5=1,
                                M149:AE149,
                                ""),
                            ""))
                    ),
                    IF(
                        OR(IF(
                            ISNUMBER(M149:AE149),
                            IF(
                                M$5:AE$5=2,
                                M149:AE149,
                                ""),
                            "")
                            =0),
                        0,
                        GEOMEAN(IF(
                            ISNUMBER(M149:AE149),
                            IF(
                                M$5:AE$5=2,
                                M149:AE149,
                                ""),
                            "")))
                )
            )
        )
    )
)</f>
        <v>10</v>
      </c>
      <c r="J149" s="242">
        <v>45765</v>
      </c>
      <c r="K149" s="242">
        <v>45176</v>
      </c>
      <c r="L149" s="91" t="s">
        <v>240</v>
      </c>
      <c r="M149" s="192">
        <v>0</v>
      </c>
      <c r="N149" s="192">
        <v>7.30688935281837</v>
      </c>
      <c r="O149" s="192">
        <v>5</v>
      </c>
      <c r="P149" s="192">
        <v>7.76071372671682</v>
      </c>
      <c r="Q149" s="192">
        <v>10</v>
      </c>
      <c r="R149" s="192" t="s">
        <v>409</v>
      </c>
      <c r="S149" s="192">
        <v>1.78571428571427</v>
      </c>
      <c r="T149" s="192">
        <v>0</v>
      </c>
      <c r="U149" s="192" t="s">
        <v>409</v>
      </c>
      <c r="V149" s="192">
        <v>95.2</v>
      </c>
      <c r="W149" s="192" t="s">
        <v>861</v>
      </c>
      <c r="X149" s="192">
        <v>0.77607137267168202</v>
      </c>
      <c r="Y149" s="192" t="s">
        <v>409</v>
      </c>
      <c r="Z149" s="192">
        <v>3.5714285714285497E-2</v>
      </c>
      <c r="AA149" s="192">
        <v>-8.5995085995085905</v>
      </c>
      <c r="AB149" s="34"/>
      <c r="AC149" s="34"/>
      <c r="AD149" s="192"/>
      <c r="AE149" s="192"/>
      <c r="AF149" s="192"/>
      <c r="AG149" s="192"/>
      <c r="AH149" s="192"/>
      <c r="AI149" s="192"/>
    </row>
    <row r="150" spans="1:35" x14ac:dyDescent="0.2">
      <c r="A150" s="84">
        <v>143</v>
      </c>
      <c r="B150" s="84" t="str">
        <f ca="1"/>
        <v>Nigeria</v>
      </c>
      <c r="C150" s="84" t="str">
        <f ca="1"/>
        <v>NGA</v>
      </c>
      <c r="D150" s="219" t="str">
        <f ca="1"/>
        <v>SSF           Sub-Saharan Africa</v>
      </c>
      <c r="E150" s="219" t="str">
        <f ca="1"/>
        <v>Blend</v>
      </c>
      <c r="F150" s="190" t="str">
        <f t="shared" ca="1" si="14"/>
        <v/>
      </c>
      <c r="G150" s="80">
        <f>IF(Parameters!$D$21 = 1, MAX(H150, I150),
IF(Parameters!$D$22 = 1, AVERAGE(H150,I150),
IF(Parameters!$D$23 = 1, IF(ISERROR(H150), I150, IFERROR(GEOMEAN(H150, I150), 0)),
IF(Parameters!$D$24, IF(AND(H150=10,I150=10),10,0),
IF(Parameters!$D$25, IF(AND(H150&gt;=7,I150&gt;=7),10,0),
IF(Parameters!$D$26, IF(AND(H150&gt;=7,I150&gt;=7), 10, IF(OR(AND(H150&gt;=7,I150&gt;=5),AND(H150&gt;=5,I150&gt;=7)),6,0)),
IF(Parameters!$D$27, IF(AND(H150&gt;=10,I150&gt;=10), 10, IF(OR(AND(H150&gt;=10,I150&gt;=5),AND(H150&gt;=5,I150&gt;=10)),6,0)),"no method")))))))</f>
        <v>7.3674791807021203</v>
      </c>
      <c r="H150" s="80" cm="1">
        <f t="array" ref="H150">IF(
    SUM(IF(
            ISNUMBER(
                IF(
                    $M$4:$AE$4,
                    (M150:AE150),
                    "")),
            1,
            0))
        =0,
    NA(),
    IF(
        Parameters!$D$15=1,
        IF(
            SUM(--(ISNUMBER(IF($M$4:$AE$4=1,(M150:AE150),""))))&gt;0,
            MAX(IF(
                ISNUMBER(M150:AE150),
                IF(
                    M$4:AE$4=1,
                    M150:AE150,
                    ""),
                "")),
            MAX(IF(
                ISNUMBER(M150:AE150),
                IF(
                    M$4:AE$4=2,
                    M150:AE150,
                    ""),
                ""))
        ),
        IF(
            Parameters!$D$16=1,
            IFERROR(
                AVERAGE(IF(
                    ISNUMBER(M150:AE150),
                    IF(
                        M$4:AE$4=1,
                        M150:AE150,
                        ""),
                    "")),
                AVERAGE(IF(
                    ISNUMBER(M150:AE150),
                    IF(
                        M$4:AE$4=2,
                        M150:AE150,
                        ""),
                    ""))
            ),
            IF(
                Parameters!$D$17=1,
                IFERROR(
                    IF(
                        OR(
                            IF(
                                ISNUMBER(M150:AE150),
                                IF(
                                    M$4:AE$4=1,
                                    M150:AE150,
                                    ""),
                                "")
                            =0),
                        0,
                        GEOMEAN(IF(
                            ISNUMBER(M150:AE150),
                            IF(
                                M$4:AE$4=1,
                                M150:AE150,
                                ""),
                            ""))
                    ),
                    IF(
                        OR(IF(
                            ISNUMBER(M150:AE150),
                            IF(
                                M$4:AE$4=2,
                                M150:AE150,
                                ""),
                            "")
                            =0),
                        0,
                        GEOMEAN(IF(
                            ISNUMBER(M150:AE150),
                            IF(
                                M$4:AE$4=2,
                                M150:AE150,
                                ""),
                            "")))
                )
            )
        )
    )
)</f>
        <v>7.5991649269310999</v>
      </c>
      <c r="I150" s="191" cm="1">
        <f t="array" ref="I150">IF(
    SUM(IF(
            ISNUMBER(
                IF(
                    $M$5:$AE$5,
                    (M150:AE150),
                    "")),
            1,
            0))
        =0,
    NA(),
    IF(
        Parameters!$D$15=1,
        IF(
            SUM(--(ISNUMBER(IF($M$5:$AE$5=1,(M150:AE150),""))))&gt;0,
            MAX(IF(
                ISNUMBER(M150:AE150),
                IF(
                    M$5:AE$5=1,
                    M150:AE150,
                    ""),
                "")),
            MAX(IF(
                ISNUMBER(M150:AE150),
                IF(
                    M$5:AE$5=2,
                    M150:AE150,
                    ""),
                ""))
        ),
        IF(
            Parameters!$D$16=1,
            IFERROR(
                AVERAGE(IF(
                    ISNUMBER(M150:AE150),
                    IF(
                        M$5:AE$5=1,
                        M150:AE150,
                        ""),
                    "")),
                AVERAGE(IF(
                    ISNUMBER(M150:AE150),
                    IF(
                        M$5:AE$5=2,
                        M150:AE150,
                        ""),
                    ""))
            ),
            IF(
                Parameters!$D$17=1,
                IFERROR(
                    IF(
                        OR(
                            IF(
                                ISNUMBER(M150:AE150),
                                IF(
                                    M$5:AE$5=1,
                                    M150:AE150,
                                    ""),
                                "")
                            =0),
                        0,
                        GEOMEAN(IF(
                            ISNUMBER(M150:AE150),
                            IF(
                                M$5:AE$5=1,
                                M150:AE150,
                                ""),
                            ""))
                    ),
                    IF(
                        OR(IF(
                            ISNUMBER(M150:AE150),
                            IF(
                                M$5:AE$5=2,
                                M150:AE150,
                                ""),
                            "")
                            =0),
                        0,
                        GEOMEAN(IF(
                            ISNUMBER(M150:AE150),
                            IF(
                                M$5:AE$5=2,
                                M150:AE150,
                                ""),
                            "")))
                )
            )
        )
    )
)</f>
        <v>7.1428571428571299</v>
      </c>
      <c r="J150" s="242">
        <v>45765</v>
      </c>
      <c r="K150" s="242">
        <v>44743</v>
      </c>
      <c r="L150" s="91" t="s">
        <v>242</v>
      </c>
      <c r="M150" s="192">
        <v>0</v>
      </c>
      <c r="N150" s="192">
        <v>7.5991649269310999</v>
      </c>
      <c r="O150" s="192">
        <v>0</v>
      </c>
      <c r="P150" s="192">
        <v>6.1622910578232402</v>
      </c>
      <c r="Q150" s="192">
        <v>0</v>
      </c>
      <c r="R150" s="192" t="s">
        <v>409</v>
      </c>
      <c r="S150" s="192">
        <v>7.1428571428571299</v>
      </c>
      <c r="T150" s="192">
        <v>0</v>
      </c>
      <c r="U150" s="192" t="s">
        <v>409</v>
      </c>
      <c r="V150" s="192">
        <v>96.6</v>
      </c>
      <c r="W150" s="192" t="s">
        <v>409</v>
      </c>
      <c r="X150" s="192">
        <v>0.61622910578232404</v>
      </c>
      <c r="Y150" s="192" t="s">
        <v>409</v>
      </c>
      <c r="Z150" s="192">
        <v>0.14285714285714199</v>
      </c>
      <c r="AA150" s="192">
        <v>-0.12459506603539</v>
      </c>
      <c r="AB150" s="34"/>
      <c r="AC150" s="34"/>
      <c r="AD150" s="192"/>
      <c r="AE150" s="192"/>
      <c r="AF150" s="192"/>
      <c r="AG150" s="192"/>
      <c r="AH150" s="192"/>
      <c r="AI150" s="192"/>
    </row>
    <row r="151" spans="1:35" x14ac:dyDescent="0.2">
      <c r="A151" s="84">
        <v>144</v>
      </c>
      <c r="B151" s="84" t="str">
        <f ca="1"/>
        <v>Nicaragua</v>
      </c>
      <c r="C151" s="84" t="str">
        <f ca="1"/>
        <v>NIC</v>
      </c>
      <c r="D151" s="219" t="str">
        <f ca="1"/>
        <v>LCN           Latin America &amp; Caribbean</v>
      </c>
      <c r="E151" s="219" t="str">
        <f ca="1"/>
        <v>IDA</v>
      </c>
      <c r="F151" s="190" t="str">
        <f t="shared" ca="1" si="14"/>
        <v/>
      </c>
      <c r="G151" s="80">
        <f>IF(Parameters!$D$21 = 1, MAX(H151, I151),
IF(Parameters!$D$22 = 1, AVERAGE(H151,I151),
IF(Parameters!$D$23 = 1, IF(ISERROR(H151), I151, IFERROR(GEOMEAN(H151, I151), 0)),
IF(Parameters!$D$24, IF(AND(H151=10,I151=10),10,0),
IF(Parameters!$D$25, IF(AND(H151&gt;=7,I151&gt;=7),10,0),
IF(Parameters!$D$26, IF(AND(H151&gt;=7,I151&gt;=7), 10, IF(OR(AND(H151&gt;=7,I151&gt;=5),AND(H151&gt;=5,I151&gt;=7)),6,0)),
IF(Parameters!$D$27, IF(AND(H151&gt;=10,I151&gt;=10), 10, IF(OR(AND(H151&gt;=10,I151&gt;=5),AND(H151&gt;=5,I151&gt;=10)),6,0)),"no method")))))))</f>
        <v>4.9104719594251431</v>
      </c>
      <c r="H151" s="80" cm="1">
        <f t="array" ref="H151">IF(
    SUM(IF(
            ISNUMBER(
                IF(
                    $M$4:$AE$4,
                    (M151:AE151),
                    "")),
            1,
            0))
        =0,
    NA(),
    IF(
        Parameters!$D$15=1,
        IF(
            SUM(--(ISNUMBER(IF($M$4:$AE$4=1,(M151:AE151),""))))&gt;0,
            MAX(IF(
                ISNUMBER(M151:AE151),
                IF(
                    M$4:AE$4=1,
                    M151:AE151,
                    ""),
                "")),
            MAX(IF(
                ISNUMBER(M151:AE151),
                IF(
                    M$4:AE$4=2,
                    M151:AE151,
                    ""),
                ""))
        ),
        IF(
            Parameters!$D$16=1,
            IFERROR(
                AVERAGE(IF(
                    ISNUMBER(M151:AE151),
                    IF(
                        M$4:AE$4=1,
                        M151:AE151,
                        ""),
                    "")),
                AVERAGE(IF(
                    ISNUMBER(M151:AE151),
                    IF(
                        M$4:AE$4=2,
                        M151:AE151,
                        ""),
                    ""))
            ),
            IF(
                Parameters!$D$17=1,
                IFERROR(
                    IF(
                        OR(
                            IF(
                                ISNUMBER(M151:AE151),
                                IF(
                                    M$4:AE$4=1,
                                    M151:AE151,
                                    ""),
                                "")
                            =0),
                        0,
                        GEOMEAN(IF(
                            ISNUMBER(M151:AE151),
                            IF(
                                M$4:AE$4=1,
                                M151:AE151,
                                ""),
                            ""))
                    ),
                    IF(
                        OR(IF(
                            ISNUMBER(M151:AE151),
                            IF(
                                M$4:AE$4=2,
                                M151:AE151,
                                ""),
                            "")
                            =0),
                        0,
                        GEOMEAN(IF(
                            ISNUMBER(M151:AE151),
                            IF(
                                M$4:AE$4=2,
                                M151:AE151,
                                ""),
                            "")))
                )
            )
        )
    )
)</f>
        <v>3.4446764091858002</v>
      </c>
      <c r="I151" s="191" cm="1">
        <f t="array" ref="I151">IF(
    SUM(IF(
            ISNUMBER(
                IF(
                    $M$5:$AE$5,
                    (M151:AE151),
                    "")),
            1,
            0))
        =0,
    NA(),
    IF(
        Parameters!$D$15=1,
        IF(
            SUM(--(ISNUMBER(IF($M$5:$AE$5=1,(M151:AE151),""))))&gt;0,
            MAX(IF(
                ISNUMBER(M151:AE151),
                IF(
                    M$5:AE$5=1,
                    M151:AE151,
                    ""),
                "")),
            MAX(IF(
                ISNUMBER(M151:AE151),
                IF(
                    M$5:AE$5=2,
                    M151:AE151,
                    ""),
                ""))
        ),
        IF(
            Parameters!$D$16=1,
            IFERROR(
                AVERAGE(IF(
                    ISNUMBER(M151:AE151),
                    IF(
                        M$5:AE$5=1,
                        M151:AE151,
                        ""),
                    "")),
                AVERAGE(IF(
                    ISNUMBER(M151:AE151),
                    IF(
                        M$5:AE$5=2,
                        M151:AE151,
                        ""),
                    ""))
            ),
            IF(
                Parameters!$D$17=1,
                IFERROR(
                    IF(
                        OR(
                            IF(
                                ISNUMBER(M151:AE151),
                                IF(
                                    M$5:AE$5=1,
                                    M151:AE151,
                                    ""),
                                "")
                            =0),
                        0,
                        GEOMEAN(IF(
                            ISNUMBER(M151:AE151),
                            IF(
                                M$5:AE$5=1,
                                M151:AE151,
                                ""),
                            ""))
                    ),
                    IF(
                        OR(IF(
                            ISNUMBER(M151:AE151),
                            IF(
                                M$5:AE$5=2,
                                M151:AE151,
                                ""),
                            "")
                            =0),
                        0,
                        GEOMEAN(IF(
                            ISNUMBER(M151:AE151),
                            IF(
                                M$5:AE$5=2,
                                M151:AE151,
                                ""),
                            "")))
                )
            )
        )
    )
)</f>
        <v>7</v>
      </c>
      <c r="J151" s="242">
        <v>45765</v>
      </c>
      <c r="K151" s="242">
        <v>46281</v>
      </c>
      <c r="L151" s="91" t="s">
        <v>244</v>
      </c>
      <c r="M151" s="192">
        <v>0</v>
      </c>
      <c r="N151" s="192">
        <v>3.4446764091858002</v>
      </c>
      <c r="O151" s="192">
        <v>0</v>
      </c>
      <c r="P151" s="192" t="s">
        <v>409</v>
      </c>
      <c r="Q151" s="192">
        <v>0</v>
      </c>
      <c r="R151" s="192" t="s">
        <v>409</v>
      </c>
      <c r="S151" s="192">
        <v>0</v>
      </c>
      <c r="T151" s="192">
        <v>7</v>
      </c>
      <c r="U151" s="192" t="s">
        <v>409</v>
      </c>
      <c r="V151" s="192">
        <v>76.7</v>
      </c>
      <c r="W151" s="192" t="s">
        <v>409</v>
      </c>
      <c r="X151" s="192" t="s">
        <v>409</v>
      </c>
      <c r="Y151" s="192" t="s">
        <v>409</v>
      </c>
      <c r="Z151" s="192">
        <v>0</v>
      </c>
      <c r="AA151" s="192">
        <v>50</v>
      </c>
      <c r="AB151" s="34"/>
      <c r="AC151" s="34"/>
      <c r="AD151" s="192"/>
      <c r="AE151" s="192"/>
      <c r="AF151" s="192"/>
      <c r="AG151" s="192"/>
      <c r="AH151" s="192"/>
      <c r="AI151" s="192"/>
    </row>
    <row r="152" spans="1:35" x14ac:dyDescent="0.2">
      <c r="A152" s="84">
        <v>145</v>
      </c>
      <c r="B152" s="84" t="str">
        <f ca="1"/>
        <v>Netherlands</v>
      </c>
      <c r="C152" s="84" t="str">
        <f ca="1"/>
        <v>NLD</v>
      </c>
      <c r="D152" s="219" t="str">
        <f ca="1"/>
        <v>ECS           Europe &amp; Central Asia</v>
      </c>
      <c r="E152" s="219" t="str">
        <f ca="1"/>
        <v>NA</v>
      </c>
      <c r="F152" s="190" t="str">
        <f t="shared" ca="1" si="14"/>
        <v/>
      </c>
      <c r="G152" s="80">
        <f>IF(Parameters!$D$21 = 1, MAX(H152, I152),
IF(Parameters!$D$22 = 1, AVERAGE(H152,I152),
IF(Parameters!$D$23 = 1, IF(ISERROR(H152), I152, IFERROR(GEOMEAN(H152, I152), 0)),
IF(Parameters!$D$24, IF(AND(H152=10,I152=10),10,0),
IF(Parameters!$D$25, IF(AND(H152&gt;=7,I152&gt;=7),10,0),
IF(Parameters!$D$26, IF(AND(H152&gt;=7,I152&gt;=7), 10, IF(OR(AND(H152&gt;=7,I152&gt;=5),AND(H152&gt;=5,I152&gt;=7)),6,0)),
IF(Parameters!$D$27, IF(AND(H152&gt;=10,I152&gt;=10), 10, IF(OR(AND(H152&gt;=10,I152&gt;=5),AND(H152&gt;=5,I152&gt;=10)),6,0)),"no method")))))))</f>
        <v>0</v>
      </c>
      <c r="H152" s="80" cm="1">
        <f t="array" ref="H152">IF(
    SUM(IF(
            ISNUMBER(
                IF(
                    $M$4:$AE$4,
                    (M152:AE152),
                    "")),
            1,
            0))
        =0,
    NA(),
    IF(
        Parameters!$D$15=1,
        IF(
            SUM(--(ISNUMBER(IF($M$4:$AE$4=1,(M152:AE152),""))))&gt;0,
            MAX(IF(
                ISNUMBER(M152:AE152),
                IF(
                    M$4:AE$4=1,
                    M152:AE152,
                    ""),
                "")),
            MAX(IF(
                ISNUMBER(M152:AE152),
                IF(
                    M$4:AE$4=2,
                    M152:AE152,
                    ""),
                ""))
        ),
        IF(
            Parameters!$D$16=1,
            IFERROR(
                AVERAGE(IF(
                    ISNUMBER(M152:AE152),
                    IF(
                        M$4:AE$4=1,
                        M152:AE152,
                        ""),
                    "")),
                AVERAGE(IF(
                    ISNUMBER(M152:AE152),
                    IF(
                        M$4:AE$4=2,
                        M152:AE152,
                        ""),
                    ""))
            ),
            IF(
                Parameters!$D$17=1,
                IFERROR(
                    IF(
                        OR(
                            IF(
                                ISNUMBER(M152:AE152),
                                IF(
                                    M$4:AE$4=1,
                                    M152:AE152,
                                    ""),
                                "")
                            =0),
                        0,
                        GEOMEAN(IF(
                            ISNUMBER(M152:AE152),
                            IF(
                                M$4:AE$4=1,
                                M152:AE152,
                                ""),
                            ""))
                    ),
                    IF(
                        OR(IF(
                            ISNUMBER(M152:AE152),
                            IF(
                                M$4:AE$4=2,
                                M152:AE152,
                                ""),
                            "")
                            =0),
                        0,
                        GEOMEAN(IF(
                            ISNUMBER(M152:AE152),
                            IF(
                                M$4:AE$4=2,
                                M152:AE152,
                                ""),
                            "")))
                )
            )
        )
    )
)</f>
        <v>0</v>
      </c>
      <c r="I152" s="191" cm="1">
        <f t="array" ref="I152">IF(
    SUM(IF(
            ISNUMBER(
                IF(
                    $M$5:$AE$5,
                    (M152:AE152),
                    "")),
            1,
            0))
        =0,
    NA(),
    IF(
        Parameters!$D$15=1,
        IF(
            SUM(--(ISNUMBER(IF($M$5:$AE$5=1,(M152:AE152),""))))&gt;0,
            MAX(IF(
                ISNUMBER(M152:AE152),
                IF(
                    M$5:AE$5=1,
                    M152:AE152,
                    ""),
                "")),
            MAX(IF(
                ISNUMBER(M152:AE152),
                IF(
                    M$5:AE$5=2,
                    M152:AE152,
                    ""),
                ""))
        ),
        IF(
            Parameters!$D$16=1,
            IFERROR(
                AVERAGE(IF(
                    ISNUMBER(M152:AE152),
                    IF(
                        M$5:AE$5=1,
                        M152:AE152,
                        ""),
                    "")),
                AVERAGE(IF(
                    ISNUMBER(M152:AE152),
                    IF(
                        M$5:AE$5=2,
                        M152:AE152,
                        ""),
                    ""))
            ),
            IF(
                Parameters!$D$17=1,
                IFERROR(
                    IF(
                        OR(
                            IF(
                                ISNUMBER(M152:AE152),
                                IF(
                                    M$5:AE$5=1,
                                    M152:AE152,
                                    ""),
                                "")
                            =0),
                        0,
                        GEOMEAN(IF(
                            ISNUMBER(M152:AE152),
                            IF(
                                M$5:AE$5=1,
                                M152:AE152,
                                ""),
                            ""))
                    ),
                    IF(
                        OR(IF(
                            ISNUMBER(M152:AE152),
                            IF(
                                M$5:AE$5=2,
                                M152:AE152,
                                ""),
                            "")
                            =0),
                        0,
                        GEOMEAN(IF(
                            ISNUMBER(M152:AE152),
                            IF(
                                M$5:AE$5=2,
                                M152:AE152,
                                ""),
                            "")))
                )
            )
        )
    )
)</f>
        <v>3.5714285714285601</v>
      </c>
      <c r="J152" s="242">
        <v>45765</v>
      </c>
      <c r="K152" s="242">
        <v>46281</v>
      </c>
      <c r="L152" s="91" t="s">
        <v>246</v>
      </c>
      <c r="M152" s="192">
        <v>0</v>
      </c>
      <c r="N152" s="192">
        <v>0</v>
      </c>
      <c r="O152" s="192">
        <v>0</v>
      </c>
      <c r="P152" s="192" t="s">
        <v>409</v>
      </c>
      <c r="Q152" s="192">
        <v>0</v>
      </c>
      <c r="R152" s="192" t="s">
        <v>409</v>
      </c>
      <c r="S152" s="192">
        <v>3.5714285714285601</v>
      </c>
      <c r="T152" s="192" t="s">
        <v>409</v>
      </c>
      <c r="U152" s="192" t="s">
        <v>409</v>
      </c>
      <c r="V152" s="192">
        <v>19.5</v>
      </c>
      <c r="W152" s="192" t="s">
        <v>409</v>
      </c>
      <c r="X152" s="192" t="s">
        <v>409</v>
      </c>
      <c r="Y152" s="192" t="s">
        <v>409</v>
      </c>
      <c r="Z152" s="192">
        <v>7.1428571428571397E-2</v>
      </c>
      <c r="AA152" s="192" t="s">
        <v>409</v>
      </c>
      <c r="AB152" s="34"/>
      <c r="AC152" s="34"/>
      <c r="AD152" s="192"/>
      <c r="AE152" s="192"/>
      <c r="AF152" s="192"/>
      <c r="AG152" s="192"/>
      <c r="AH152" s="192"/>
      <c r="AI152" s="192"/>
    </row>
    <row r="153" spans="1:35" x14ac:dyDescent="0.2">
      <c r="A153" s="84">
        <v>146</v>
      </c>
      <c r="B153" s="84" t="str">
        <f ca="1"/>
        <v>Norway</v>
      </c>
      <c r="C153" s="84" t="str">
        <f ca="1"/>
        <v>NOR</v>
      </c>
      <c r="D153" s="219" t="str">
        <f ca="1"/>
        <v>ECS           Europe &amp; Central Asia</v>
      </c>
      <c r="E153" s="219" t="str">
        <f ca="1"/>
        <v>NA</v>
      </c>
      <c r="F153" s="190" t="str">
        <f t="shared" ca="1" si="14"/>
        <v/>
      </c>
      <c r="G153" s="80">
        <f>IF(Parameters!$D$21 = 1, MAX(H153, I153),
IF(Parameters!$D$22 = 1, AVERAGE(H153,I153),
IF(Parameters!$D$23 = 1, IF(ISERROR(H153), I153, IFERROR(GEOMEAN(H153, I153), 0)),
IF(Parameters!$D$24, IF(AND(H153=10,I153=10),10,0),
IF(Parameters!$D$25, IF(AND(H153&gt;=7,I153&gt;=7),10,0),
IF(Parameters!$D$26, IF(AND(H153&gt;=7,I153&gt;=7), 10, IF(OR(AND(H153&gt;=7,I153&gt;=5),AND(H153&gt;=5,I153&gt;=7)),6,0)),
IF(Parameters!$D$27, IF(AND(H153&gt;=10,I153&gt;=10), 10, IF(OR(AND(H153&gt;=10,I153&gt;=5),AND(H153&gt;=5,I153&gt;=10)),6,0)),"no method")))))))</f>
        <v>0</v>
      </c>
      <c r="H153" s="80" cm="1">
        <f t="array" ref="H153">IF(
    SUM(IF(
            ISNUMBER(
                IF(
                    $M$4:$AE$4,
                    (M153:AE153),
                    "")),
            1,
            0))
        =0,
    NA(),
    IF(
        Parameters!$D$15=1,
        IF(
            SUM(--(ISNUMBER(IF($M$4:$AE$4=1,(M153:AE153),""))))&gt;0,
            MAX(IF(
                ISNUMBER(M153:AE153),
                IF(
                    M$4:AE$4=1,
                    M153:AE153,
                    ""),
                "")),
            MAX(IF(
                ISNUMBER(M153:AE153),
                IF(
                    M$4:AE$4=2,
                    M153:AE153,
                    ""),
                ""))
        ),
        IF(
            Parameters!$D$16=1,
            IFERROR(
                AVERAGE(IF(
                    ISNUMBER(M153:AE153),
                    IF(
                        M$4:AE$4=1,
                        M153:AE153,
                        ""),
                    "")),
                AVERAGE(IF(
                    ISNUMBER(M153:AE153),
                    IF(
                        M$4:AE$4=2,
                        M153:AE153,
                        ""),
                    ""))
            ),
            IF(
                Parameters!$D$17=1,
                IFERROR(
                    IF(
                        OR(
                            IF(
                                ISNUMBER(M153:AE153),
                                IF(
                                    M$4:AE$4=1,
                                    M153:AE153,
                                    ""),
                                "")
                            =0),
                        0,
                        GEOMEAN(IF(
                            ISNUMBER(M153:AE153),
                            IF(
                                M$4:AE$4=1,
                                M153:AE153,
                                ""),
                            ""))
                    ),
                    IF(
                        OR(IF(
                            ISNUMBER(M153:AE153),
                            IF(
                                M$4:AE$4=2,
                                M153:AE153,
                                ""),
                            "")
                            =0),
                        0,
                        GEOMEAN(IF(
                            ISNUMBER(M153:AE153),
                            IF(
                                M$4:AE$4=2,
                                M153:AE153,
                                ""),
                            "")))
                )
            )
        )
    )
)</f>
        <v>0</v>
      </c>
      <c r="I153" s="191" cm="1">
        <f t="array" ref="I153">IF(
    SUM(IF(
            ISNUMBER(
                IF(
                    $M$5:$AE$5,
                    (M153:AE153),
                    "")),
            1,
            0))
        =0,
    NA(),
    IF(
        Parameters!$D$15=1,
        IF(
            SUM(--(ISNUMBER(IF($M$5:$AE$5=1,(M153:AE153),""))))&gt;0,
            MAX(IF(
                ISNUMBER(M153:AE153),
                IF(
                    M$5:AE$5=1,
                    M153:AE153,
                    ""),
                "")),
            MAX(IF(
                ISNUMBER(M153:AE153),
                IF(
                    M$5:AE$5=2,
                    M153:AE153,
                    ""),
                ""))
        ),
        IF(
            Parameters!$D$16=1,
            IFERROR(
                AVERAGE(IF(
                    ISNUMBER(M153:AE153),
                    IF(
                        M$5:AE$5=1,
                        M153:AE153,
                        ""),
                    "")),
                AVERAGE(IF(
                    ISNUMBER(M153:AE153),
                    IF(
                        M$5:AE$5=2,
                        M153:AE153,
                        ""),
                    ""))
            ),
            IF(
                Parameters!$D$17=1,
                IFERROR(
                    IF(
                        OR(
                            IF(
                                ISNUMBER(M153:AE153),
                                IF(
                                    M$5:AE$5=1,
                                    M153:AE153,
                                    ""),
                                "")
                            =0),
                        0,
                        GEOMEAN(IF(
                            ISNUMBER(M153:AE153),
                            IF(
                                M$5:AE$5=1,
                                M153:AE153,
                                ""),
                            ""))
                    ),
                    IF(
                        OR(IF(
                            ISNUMBER(M153:AE153),
                            IF(
                                M$5:AE$5=2,
                                M153:AE153,
                                ""),
                            "")
                            =0),
                        0,
                        GEOMEAN(IF(
                            ISNUMBER(M153:AE153),
                            IF(
                                M$5:AE$5=2,
                                M153:AE153,
                                ""),
                            "")))
                )
            )
        )
    )
)</f>
        <v>0</v>
      </c>
      <c r="J153" s="242">
        <v>45765</v>
      </c>
      <c r="K153" s="242">
        <v>46281</v>
      </c>
      <c r="L153" s="91" t="s">
        <v>248</v>
      </c>
      <c r="M153" s="192">
        <v>0</v>
      </c>
      <c r="N153" s="192">
        <v>0</v>
      </c>
      <c r="O153" s="192">
        <v>0</v>
      </c>
      <c r="P153" s="192" t="s">
        <v>409</v>
      </c>
      <c r="Q153" s="192">
        <v>0</v>
      </c>
      <c r="R153" s="192" t="s">
        <v>409</v>
      </c>
      <c r="S153" s="192">
        <v>0</v>
      </c>
      <c r="T153" s="192" t="s">
        <v>409</v>
      </c>
      <c r="U153" s="192" t="s">
        <v>409</v>
      </c>
      <c r="V153" s="192">
        <v>12.7</v>
      </c>
      <c r="W153" s="192" t="s">
        <v>409</v>
      </c>
      <c r="X153" s="192" t="s">
        <v>409</v>
      </c>
      <c r="Y153" s="192" t="s">
        <v>409</v>
      </c>
      <c r="Z153" s="192">
        <v>-3.5714285714285803E-2</v>
      </c>
      <c r="AA153" s="192" t="s">
        <v>409</v>
      </c>
      <c r="AB153" s="34"/>
      <c r="AC153" s="34"/>
      <c r="AD153" s="192"/>
      <c r="AE153" s="192"/>
      <c r="AF153" s="192"/>
      <c r="AG153" s="192"/>
      <c r="AH153" s="192"/>
      <c r="AI153" s="192"/>
    </row>
    <row r="154" spans="1:35" x14ac:dyDescent="0.2">
      <c r="A154" s="84">
        <v>147</v>
      </c>
      <c r="B154" s="84" t="str">
        <f ca="1"/>
        <v>Nepal</v>
      </c>
      <c r="C154" s="84" t="str">
        <f ca="1"/>
        <v>NPL</v>
      </c>
      <c r="D154" s="219" t="str">
        <f ca="1"/>
        <v>SAS           South Asia</v>
      </c>
      <c r="E154" s="219" t="str">
        <f ca="1"/>
        <v>IDA</v>
      </c>
      <c r="F154" s="190" t="str">
        <f t="shared" ca="1" si="14"/>
        <v/>
      </c>
      <c r="G154" s="80">
        <f>IF(Parameters!$D$21 = 1, MAX(H154, I154),
IF(Parameters!$D$22 = 1, AVERAGE(H154,I154),
IF(Parameters!$D$23 = 1, IF(ISERROR(H154), I154, IFERROR(GEOMEAN(H154, I154), 0)),
IF(Parameters!$D$24, IF(AND(H154=10,I154=10),10,0),
IF(Parameters!$D$25, IF(AND(H154&gt;=7,I154&gt;=7),10,0),
IF(Parameters!$D$26, IF(AND(H154&gt;=7,I154&gt;=7), 10, IF(OR(AND(H154&gt;=7,I154&gt;=5),AND(H154&gt;=5,I154&gt;=7)),6,0)),
IF(Parameters!$D$27, IF(AND(H154&gt;=10,I154&gt;=10), 10, IF(OR(AND(H154&gt;=10,I154&gt;=5),AND(H154&gt;=5,I154&gt;=10)),6,0)),"no method")))))))</f>
        <v>4.2066133627534761</v>
      </c>
      <c r="H154" s="80" cm="1">
        <f t="array" ref="H154">IF(
    SUM(IF(
            ISNUMBER(
                IF(
                    $M$4:$AE$4,
                    (M154:AE154),
                    "")),
            1,
            0))
        =0,
    NA(),
    IF(
        Parameters!$D$15=1,
        IF(
            SUM(--(ISNUMBER(IF($M$4:$AE$4=1,(M154:AE154),""))))&gt;0,
            MAX(IF(
                ISNUMBER(M154:AE154),
                IF(
                    M$4:AE$4=1,
                    M154:AE154,
                    ""),
                "")),
            MAX(IF(
                ISNUMBER(M154:AE154),
                IF(
                    M$4:AE$4=2,
                    M154:AE154,
                    ""),
                ""))
        ),
        IF(
            Parameters!$D$16=1,
            IFERROR(
                AVERAGE(IF(
                    ISNUMBER(M154:AE154),
                    IF(
                        M$4:AE$4=1,
                        M154:AE154,
                        ""),
                    "")),
                AVERAGE(IF(
                    ISNUMBER(M154:AE154),
                    IF(
                        M$4:AE$4=2,
                        M154:AE154,
                        ""),
                    ""))
            ),
            IF(
                Parameters!$D$17=1,
                IFERROR(
                    IF(
                        OR(
                            IF(
                                ISNUMBER(M154:AE154),
                                IF(
                                    M$4:AE$4=1,
                                    M154:AE154,
                                    ""),
                                "")
                            =0),
                        0,
                        GEOMEAN(IF(
                            ISNUMBER(M154:AE154),
                            IF(
                                M$4:AE$4=1,
                                M154:AE154,
                                ""),
                            ""))
                    ),
                    IF(
                        OR(IF(
                            ISNUMBER(M154:AE154),
                            IF(
                                M$4:AE$4=2,
                                M154:AE154,
                                ""),
                            "")
                            =0),
                        0,
                        GEOMEAN(IF(
                            ISNUMBER(M154:AE154),
                            IF(
                                M$4:AE$4=2,
                                M154:AE154,
                                ""),
                            "")))
                )
            )
        )
    )
)</f>
        <v>3.7160751565762</v>
      </c>
      <c r="I154" s="191" cm="1">
        <f t="array" ref="I154">IF(
    SUM(IF(
            ISNUMBER(
                IF(
                    $M$5:$AE$5,
                    (M154:AE154),
                    "")),
            1,
            0))
        =0,
    NA(),
    IF(
        Parameters!$D$15=1,
        IF(
            SUM(--(ISNUMBER(IF($M$5:$AE$5=1,(M154:AE154),""))))&gt;0,
            MAX(IF(
                ISNUMBER(M154:AE154),
                IF(
                    M$5:AE$5=1,
                    M154:AE154,
                    ""),
                "")),
            MAX(IF(
                ISNUMBER(M154:AE154),
                IF(
                    M$5:AE$5=2,
                    M154:AE154,
                    ""),
                ""))
        ),
        IF(
            Parameters!$D$16=1,
            IFERROR(
                AVERAGE(IF(
                    ISNUMBER(M154:AE154),
                    IF(
                        M$5:AE$5=1,
                        M154:AE154,
                        ""),
                    "")),
                AVERAGE(IF(
                    ISNUMBER(M154:AE154),
                    IF(
                        M$5:AE$5=2,
                        M154:AE154,
                        ""),
                    ""))
            ),
            IF(
                Parameters!$D$17=1,
                IFERROR(
                    IF(
                        OR(
                            IF(
                                ISNUMBER(M154:AE154),
                                IF(
                                    M$5:AE$5=1,
                                    M154:AE154,
                                    ""),
                                "")
                            =0),
                        0,
                        GEOMEAN(IF(
                            ISNUMBER(M154:AE154),
                            IF(
                                M$5:AE$5=1,
                                M154:AE154,
                                ""),
                            ""))
                    ),
                    IF(
                        OR(IF(
                            ISNUMBER(M154:AE154),
                            IF(
                                M$5:AE$5=2,
                                M154:AE154,
                                ""),
                            "")
                            =0),
                        0,
                        GEOMEAN(IF(
                            ISNUMBER(M154:AE154),
                            IF(
                                M$5:AE$5=2,
                                M154:AE154,
                                ""),
                            "")))
                )
            )
        )
    )
)</f>
        <v>4.7619047619047397</v>
      </c>
      <c r="J154" s="242">
        <v>45765</v>
      </c>
      <c r="K154" s="242">
        <v>46281</v>
      </c>
      <c r="L154" s="91" t="s">
        <v>250</v>
      </c>
      <c r="M154" s="192">
        <v>0</v>
      </c>
      <c r="N154" s="192">
        <v>3.7160751565762</v>
      </c>
      <c r="O154" s="192">
        <v>0</v>
      </c>
      <c r="P154" s="192" t="s">
        <v>409</v>
      </c>
      <c r="Q154" s="192">
        <v>0</v>
      </c>
      <c r="R154" s="192" t="s">
        <v>409</v>
      </c>
      <c r="S154" s="192">
        <v>4.7619047619047397</v>
      </c>
      <c r="T154" s="192">
        <v>0</v>
      </c>
      <c r="U154" s="192" t="s">
        <v>409</v>
      </c>
      <c r="V154" s="192">
        <v>78</v>
      </c>
      <c r="W154" s="192" t="s">
        <v>409</v>
      </c>
      <c r="X154" s="192" t="s">
        <v>409</v>
      </c>
      <c r="Y154" s="192" t="s">
        <v>409</v>
      </c>
      <c r="Z154" s="192">
        <v>9.52380952380949E-2</v>
      </c>
      <c r="AA154" s="192">
        <v>-100</v>
      </c>
      <c r="AB154" s="34"/>
      <c r="AC154" s="34"/>
      <c r="AD154" s="192"/>
      <c r="AE154" s="192"/>
      <c r="AF154" s="192"/>
      <c r="AG154" s="192"/>
      <c r="AH154" s="192"/>
      <c r="AI154" s="192"/>
    </row>
    <row r="155" spans="1:35" x14ac:dyDescent="0.2">
      <c r="A155" s="84">
        <v>148</v>
      </c>
      <c r="B155" s="84" t="str">
        <f ca="1"/>
        <v>Nauru</v>
      </c>
      <c r="C155" s="84" t="str">
        <f ca="1"/>
        <v>NRU</v>
      </c>
      <c r="D155" s="219" t="str">
        <f ca="1"/>
        <v>EAS           East Asia &amp; Pacific</v>
      </c>
      <c r="E155" s="219" t="str">
        <f ca="1"/>
        <v>IBRD</v>
      </c>
      <c r="F155" s="190" t="str">
        <f t="shared" ca="1" si="14"/>
        <v/>
      </c>
      <c r="G155" s="80">
        <f>IF(Parameters!$D$21 = 1, MAX(H155, I155),
IF(Parameters!$D$22 = 1, AVERAGE(H155,I155),
IF(Parameters!$D$23 = 1, IF(ISERROR(H155), I155, IFERROR(GEOMEAN(H155, I155), 0)),
IF(Parameters!$D$24, IF(AND(H155=10,I155=10),10,0),
IF(Parameters!$D$25, IF(AND(H155&gt;=7,I155&gt;=7),10,0),
IF(Parameters!$D$26, IF(AND(H155&gt;=7,I155&gt;=7), 10, IF(OR(AND(H155&gt;=7,I155&gt;=5),AND(H155&gt;=5,I155&gt;=7)),6,0)),
IF(Parameters!$D$27, IF(AND(H155&gt;=10,I155&gt;=10), 10, IF(OR(AND(H155&gt;=10,I155&gt;=5),AND(H155&gt;=5,I155&gt;=10)),6,0)),"no method")))))))</f>
        <v>0</v>
      </c>
      <c r="H155" s="80" cm="1">
        <f t="array" ref="H155">IF(
    SUM(IF(
            ISNUMBER(
                IF(
                    $M$4:$AE$4,
                    (M155:AE155),
                    "")),
            1,
            0))
        =0,
    NA(),
    IF(
        Parameters!$D$15=1,
        IF(
            SUM(--(ISNUMBER(IF($M$4:$AE$4=1,(M155:AE155),""))))&gt;0,
            MAX(IF(
                ISNUMBER(M155:AE155),
                IF(
                    M$4:AE$4=1,
                    M155:AE155,
                    ""),
                "")),
            MAX(IF(
                ISNUMBER(M155:AE155),
                IF(
                    M$4:AE$4=2,
                    M155:AE155,
                    ""),
                ""))
        ),
        IF(
            Parameters!$D$16=1,
            IFERROR(
                AVERAGE(IF(
                    ISNUMBER(M155:AE155),
                    IF(
                        M$4:AE$4=1,
                        M155:AE155,
                        ""),
                    "")),
                AVERAGE(IF(
                    ISNUMBER(M155:AE155),
                    IF(
                        M$4:AE$4=2,
                        M155:AE155,
                        ""),
                    ""))
            ),
            IF(
                Parameters!$D$17=1,
                IFERROR(
                    IF(
                        OR(
                            IF(
                                ISNUMBER(M155:AE155),
                                IF(
                                    M$4:AE$4=1,
                                    M155:AE155,
                                    ""),
                                "")
                            =0),
                        0,
                        GEOMEAN(IF(
                            ISNUMBER(M155:AE155),
                            IF(
                                M$4:AE$4=1,
                                M155:AE155,
                                ""),
                            ""))
                    ),
                    IF(
                        OR(IF(
                            ISNUMBER(M155:AE155),
                            IF(
                                M$4:AE$4=2,
                                M155:AE155,
                                ""),
                            "")
                            =0),
                        0,
                        GEOMEAN(IF(
                            ISNUMBER(M155:AE155),
                            IF(
                                M$4:AE$4=2,
                                M155:AE155,
                                ""),
                            "")))
                )
            )
        )
    )
)</f>
        <v>0</v>
      </c>
      <c r="I155" s="191" cm="1">
        <f t="array" ref="I155">IF(
    SUM(IF(
            ISNUMBER(
                IF(
                    $M$5:$AE$5,
                    (M155:AE155),
                    "")),
            1,
            0))
        =0,
    NA(),
    IF(
        Parameters!$D$15=1,
        IF(
            SUM(--(ISNUMBER(IF($M$5:$AE$5=1,(M155:AE155),""))))&gt;0,
            MAX(IF(
                ISNUMBER(M155:AE155),
                IF(
                    M$5:AE$5=1,
                    M155:AE155,
                    ""),
                "")),
            MAX(IF(
                ISNUMBER(M155:AE155),
                IF(
                    M$5:AE$5=2,
                    M155:AE155,
                    ""),
                ""))
        ),
        IF(
            Parameters!$D$16=1,
            IFERROR(
                AVERAGE(IF(
                    ISNUMBER(M155:AE155),
                    IF(
                        M$5:AE$5=1,
                        M155:AE155,
                        ""),
                    "")),
                AVERAGE(IF(
                    ISNUMBER(M155:AE155),
                    IF(
                        M$5:AE$5=2,
                        M155:AE155,
                        ""),
                    ""))
            ),
            IF(
                Parameters!$D$17=1,
                IFERROR(
                    IF(
                        OR(
                            IF(
                                ISNUMBER(M155:AE155),
                                IF(
                                    M$5:AE$5=1,
                                    M155:AE155,
                                    ""),
                                "")
                            =0),
                        0,
                        GEOMEAN(IF(
                            ISNUMBER(M155:AE155),
                            IF(
                                M$5:AE$5=1,
                                M155:AE155,
                                ""),
                            ""))
                    ),
                    IF(
                        OR(IF(
                            ISNUMBER(M155:AE155),
                            IF(
                                M$5:AE$5=2,
                                M155:AE155,
                                ""),
                            "")
                            =0),
                        0,
                        GEOMEAN(IF(
                            ISNUMBER(M155:AE155),
                            IF(
                                M$5:AE$5=2,
                                M155:AE155,
                                ""),
                            "")))
                )
            )
        )
    )
)</f>
        <v>0</v>
      </c>
      <c r="J155" s="242" t="s">
        <v>409</v>
      </c>
      <c r="K155" s="242">
        <v>44726</v>
      </c>
      <c r="L155" s="91" t="s">
        <v>252</v>
      </c>
      <c r="M155" s="192">
        <v>0</v>
      </c>
      <c r="N155" s="192" t="s">
        <v>409</v>
      </c>
      <c r="O155" s="192">
        <v>0</v>
      </c>
      <c r="P155" s="192" t="s">
        <v>409</v>
      </c>
      <c r="Q155" s="192">
        <v>0</v>
      </c>
      <c r="R155" s="192" t="s">
        <v>409</v>
      </c>
      <c r="S155" s="192" t="s">
        <v>409</v>
      </c>
      <c r="T155" s="192" t="s">
        <v>409</v>
      </c>
      <c r="U155" s="192" t="s">
        <v>409</v>
      </c>
      <c r="V155" s="192" t="s">
        <v>409</v>
      </c>
      <c r="W155" s="192" t="s">
        <v>409</v>
      </c>
      <c r="X155" s="192" t="s">
        <v>409</v>
      </c>
      <c r="Y155" s="192" t="s">
        <v>409</v>
      </c>
      <c r="Z155" s="192" t="s">
        <v>409</v>
      </c>
      <c r="AA155" s="192" t="s">
        <v>409</v>
      </c>
      <c r="AB155" s="34"/>
      <c r="AC155" s="34"/>
      <c r="AD155" s="192"/>
      <c r="AE155" s="192"/>
      <c r="AF155" s="192"/>
      <c r="AG155" s="192"/>
      <c r="AH155" s="192"/>
      <c r="AI155" s="192"/>
    </row>
    <row r="156" spans="1:35" x14ac:dyDescent="0.2">
      <c r="A156" s="84">
        <v>149</v>
      </c>
      <c r="B156" s="84" t="str">
        <f ca="1"/>
        <v>New Zealand</v>
      </c>
      <c r="C156" s="84" t="str">
        <f ca="1"/>
        <v>NZL</v>
      </c>
      <c r="D156" s="219" t="str">
        <f ca="1"/>
        <v>EAS           East Asia &amp; Pacific</v>
      </c>
      <c r="E156" s="219" t="str">
        <f ca="1"/>
        <v>NA</v>
      </c>
      <c r="F156" s="190" t="str">
        <f t="shared" ca="1" si="14"/>
        <v/>
      </c>
      <c r="G156" s="80">
        <f>IF(Parameters!$D$21 = 1, MAX(H156, I156),
IF(Parameters!$D$22 = 1, AVERAGE(H156,I156),
IF(Parameters!$D$23 = 1, IF(ISERROR(H156), I156, IFERROR(GEOMEAN(H156, I156), 0)),
IF(Parameters!$D$24, IF(AND(H156=10,I156=10),10,0),
IF(Parameters!$D$25, IF(AND(H156&gt;=7,I156&gt;=7),10,0),
IF(Parameters!$D$26, IF(AND(H156&gt;=7,I156&gt;=7), 10, IF(OR(AND(H156&gt;=7,I156&gt;=5),AND(H156&gt;=5,I156&gt;=7)),6,0)),
IF(Parameters!$D$27, IF(AND(H156&gt;=10,I156&gt;=10), 10, IF(OR(AND(H156&gt;=10,I156&gt;=5),AND(H156&gt;=5,I156&gt;=10)),6,0)),"no method")))))))</f>
        <v>0</v>
      </c>
      <c r="H156" s="80" cm="1">
        <f t="array" ref="H156">IF(
    SUM(IF(
            ISNUMBER(
                IF(
                    $M$4:$AE$4,
                    (M156:AE156),
                    "")),
            1,
            0))
        =0,
    NA(),
    IF(
        Parameters!$D$15=1,
        IF(
            SUM(--(ISNUMBER(IF($M$4:$AE$4=1,(M156:AE156),""))))&gt;0,
            MAX(IF(
                ISNUMBER(M156:AE156),
                IF(
                    M$4:AE$4=1,
                    M156:AE156,
                    ""),
                "")),
            MAX(IF(
                ISNUMBER(M156:AE156),
                IF(
                    M$4:AE$4=2,
                    M156:AE156,
                    ""),
                ""))
        ),
        IF(
            Parameters!$D$16=1,
            IFERROR(
                AVERAGE(IF(
                    ISNUMBER(M156:AE156),
                    IF(
                        M$4:AE$4=1,
                        M156:AE156,
                        ""),
                    "")),
                AVERAGE(IF(
                    ISNUMBER(M156:AE156),
                    IF(
                        M$4:AE$4=2,
                        M156:AE156,
                        ""),
                    ""))
            ),
            IF(
                Parameters!$D$17=1,
                IFERROR(
                    IF(
                        OR(
                            IF(
                                ISNUMBER(M156:AE156),
                                IF(
                                    M$4:AE$4=1,
                                    M156:AE156,
                                    ""),
                                "")
                            =0),
                        0,
                        GEOMEAN(IF(
                            ISNUMBER(M156:AE156),
                            IF(
                                M$4:AE$4=1,
                                M156:AE156,
                                ""),
                            ""))
                    ),
                    IF(
                        OR(IF(
                            ISNUMBER(M156:AE156),
                            IF(
                                M$4:AE$4=2,
                                M156:AE156,
                                ""),
                            "")
                            =0),
                        0,
                        GEOMEAN(IF(
                            ISNUMBER(M156:AE156),
                            IF(
                                M$4:AE$4=2,
                                M156:AE156,
                                ""),
                            "")))
                )
            )
        )
    )
)</f>
        <v>0</v>
      </c>
      <c r="I156" s="191" cm="1">
        <f t="array" ref="I156">IF(
    SUM(IF(
            ISNUMBER(
                IF(
                    $M$5:$AE$5,
                    (M156:AE156),
                    "")),
            1,
            0))
        =0,
    NA(),
    IF(
        Parameters!$D$15=1,
        IF(
            SUM(--(ISNUMBER(IF($M$5:$AE$5=1,(M156:AE156),""))))&gt;0,
            MAX(IF(
                ISNUMBER(M156:AE156),
                IF(
                    M$5:AE$5=1,
                    M156:AE156,
                    ""),
                "")),
            MAX(IF(
                ISNUMBER(M156:AE156),
                IF(
                    M$5:AE$5=2,
                    M156:AE156,
                    ""),
                ""))
        ),
        IF(
            Parameters!$D$16=1,
            IFERROR(
                AVERAGE(IF(
                    ISNUMBER(M156:AE156),
                    IF(
                        M$5:AE$5=1,
                        M156:AE156,
                        ""),
                    "")),
                AVERAGE(IF(
                    ISNUMBER(M156:AE156),
                    IF(
                        M$5:AE$5=2,
                        M156:AE156,
                        ""),
                    ""))
            ),
            IF(
                Parameters!$D$17=1,
                IFERROR(
                    IF(
                        OR(
                            IF(
                                ISNUMBER(M156:AE156),
                                IF(
                                    M$5:AE$5=1,
                                    M156:AE156,
                                    ""),
                                "")
                            =0),
                        0,
                        GEOMEAN(IF(
                            ISNUMBER(M156:AE156),
                            IF(
                                M$5:AE$5=1,
                                M156:AE156,
                                ""),
                            ""))
                    ),
                    IF(
                        OR(IF(
                            ISNUMBER(M156:AE156),
                            IF(
                                M$5:AE$5=2,
                                M156:AE156,
                                ""),
                            "")
                            =0),
                        0,
                        GEOMEAN(IF(
                            ISNUMBER(M156:AE156),
                            IF(
                                M$5:AE$5=2,
                                M156:AE156,
                                ""),
                            "")))
                )
            )
        )
    )
)</f>
        <v>0</v>
      </c>
      <c r="J156" s="242">
        <v>45765</v>
      </c>
      <c r="K156" s="242">
        <v>45962</v>
      </c>
      <c r="L156" s="91" t="s">
        <v>254</v>
      </c>
      <c r="M156" s="192">
        <v>0</v>
      </c>
      <c r="N156" s="192">
        <v>0</v>
      </c>
      <c r="O156" s="192">
        <v>0</v>
      </c>
      <c r="P156" s="192" t="s">
        <v>409</v>
      </c>
      <c r="Q156" s="192">
        <v>0</v>
      </c>
      <c r="R156" s="192" t="s">
        <v>409</v>
      </c>
      <c r="S156" s="192">
        <v>0</v>
      </c>
      <c r="T156" s="192" t="s">
        <v>409</v>
      </c>
      <c r="U156" s="192" t="s">
        <v>409</v>
      </c>
      <c r="V156" s="192">
        <v>15.9</v>
      </c>
      <c r="W156" s="192" t="s">
        <v>409</v>
      </c>
      <c r="X156" s="192" t="s">
        <v>409</v>
      </c>
      <c r="Y156" s="192" t="s">
        <v>409</v>
      </c>
      <c r="Z156" s="192">
        <v>-3.5714285714285698E-2</v>
      </c>
      <c r="AA156" s="192" t="s">
        <v>409</v>
      </c>
      <c r="AB156" s="34"/>
      <c r="AC156" s="34"/>
      <c r="AD156" s="192"/>
      <c r="AE156" s="192"/>
      <c r="AF156" s="192"/>
      <c r="AG156" s="192"/>
      <c r="AH156" s="192"/>
      <c r="AI156" s="192"/>
    </row>
    <row r="157" spans="1:35" x14ac:dyDescent="0.2">
      <c r="A157" s="84">
        <v>150</v>
      </c>
      <c r="B157" s="84" t="str">
        <f ca="1"/>
        <v>Oman</v>
      </c>
      <c r="C157" s="84" t="str">
        <f ca="1"/>
        <v>OMN</v>
      </c>
      <c r="D157" s="219" t="str">
        <f ca="1"/>
        <v>MEA           Middle East &amp; North Africa</v>
      </c>
      <c r="E157" s="219" t="str">
        <f ca="1"/>
        <v>NA</v>
      </c>
      <c r="F157" s="190" t="str">
        <f t="shared" ca="1" si="14"/>
        <v/>
      </c>
      <c r="G157" s="80">
        <f>IF(Parameters!$D$21 = 1, MAX(H157, I157),
IF(Parameters!$D$22 = 1, AVERAGE(H157,I157),
IF(Parameters!$D$23 = 1, IF(ISERROR(H157), I157, IFERROR(GEOMEAN(H157, I157), 0)),
IF(Parameters!$D$24, IF(AND(H157=10,I157=10),10,0),
IF(Parameters!$D$25, IF(AND(H157&gt;=7,I157&gt;=7),10,0),
IF(Parameters!$D$26, IF(AND(H157&gt;=7,I157&gt;=7), 10, IF(OR(AND(H157&gt;=7,I157&gt;=5),AND(H157&gt;=5,I157&gt;=7)),6,0)),
IF(Parameters!$D$27, IF(AND(H157&gt;=10,I157&gt;=10), 10, IF(OR(AND(H157&gt;=10,I157&gt;=5),AND(H157&gt;=5,I157&gt;=10)),6,0)),"no method")))))))</f>
        <v>0</v>
      </c>
      <c r="H157" s="80" cm="1">
        <f t="array" ref="H157">IF(
    SUM(IF(
            ISNUMBER(
                IF(
                    $M$4:$AE$4,
                    (M157:AE157),
                    "")),
            1,
            0))
        =0,
    NA(),
    IF(
        Parameters!$D$15=1,
        IF(
            SUM(--(ISNUMBER(IF($M$4:$AE$4=1,(M157:AE157),""))))&gt;0,
            MAX(IF(
                ISNUMBER(M157:AE157),
                IF(
                    M$4:AE$4=1,
                    M157:AE157,
                    ""),
                "")),
            MAX(IF(
                ISNUMBER(M157:AE157),
                IF(
                    M$4:AE$4=2,
                    M157:AE157,
                    ""),
                ""))
        ),
        IF(
            Parameters!$D$16=1,
            IFERROR(
                AVERAGE(IF(
                    ISNUMBER(M157:AE157),
                    IF(
                        M$4:AE$4=1,
                        M157:AE157,
                        ""),
                    "")),
                AVERAGE(IF(
                    ISNUMBER(M157:AE157),
                    IF(
                        M$4:AE$4=2,
                        M157:AE157,
                        ""),
                    ""))
            ),
            IF(
                Parameters!$D$17=1,
                IFERROR(
                    IF(
                        OR(
                            IF(
                                ISNUMBER(M157:AE157),
                                IF(
                                    M$4:AE$4=1,
                                    M157:AE157,
                                    ""),
                                "")
                            =0),
                        0,
                        GEOMEAN(IF(
                            ISNUMBER(M157:AE157),
                            IF(
                                M$4:AE$4=1,
                                M157:AE157,
                                ""),
                            ""))
                    ),
                    IF(
                        OR(IF(
                            ISNUMBER(M157:AE157),
                            IF(
                                M$4:AE$4=2,
                                M157:AE157,
                                ""),
                            "")
                            =0),
                        0,
                        GEOMEAN(IF(
                            ISNUMBER(M157:AE157),
                            IF(
                                M$4:AE$4=2,
                                M157:AE157,
                                ""),
                            "")))
                )
            )
        )
    )
)</f>
        <v>0</v>
      </c>
      <c r="I157" s="191" cm="1">
        <f t="array" ref="I157">IF(
    SUM(IF(
            ISNUMBER(
                IF(
                    $M$5:$AE$5,
                    (M157:AE157),
                    "")),
            1,
            0))
        =0,
    NA(),
    IF(
        Parameters!$D$15=1,
        IF(
            SUM(--(ISNUMBER(IF($M$5:$AE$5=1,(M157:AE157),""))))&gt;0,
            MAX(IF(
                ISNUMBER(M157:AE157),
                IF(
                    M$5:AE$5=1,
                    M157:AE157,
                    ""),
                "")),
            MAX(IF(
                ISNUMBER(M157:AE157),
                IF(
                    M$5:AE$5=2,
                    M157:AE157,
                    ""),
                ""))
        ),
        IF(
            Parameters!$D$16=1,
            IFERROR(
                AVERAGE(IF(
                    ISNUMBER(M157:AE157),
                    IF(
                        M$5:AE$5=1,
                        M157:AE157,
                        ""),
                    "")),
                AVERAGE(IF(
                    ISNUMBER(M157:AE157),
                    IF(
                        M$5:AE$5=2,
                        M157:AE157,
                        ""),
                    ""))
            ),
            IF(
                Parameters!$D$17=1,
                IFERROR(
                    IF(
                        OR(
                            IF(
                                ISNUMBER(M157:AE157),
                                IF(
                                    M$5:AE$5=1,
                                    M157:AE157,
                                    ""),
                                "")
                            =0),
                        0,
                        GEOMEAN(IF(
                            ISNUMBER(M157:AE157),
                            IF(
                                M$5:AE$5=1,
                                M157:AE157,
                                ""),
                            ""))
                    ),
                    IF(
                        OR(IF(
                            ISNUMBER(M157:AE157),
                            IF(
                                M$5:AE$5=2,
                                M157:AE157,
                                ""),
                            "")
                            =0),
                        0,
                        GEOMEAN(IF(
                            ISNUMBER(M157:AE157),
                            IF(
                                M$5:AE$5=2,
                                M157:AE157,
                                ""),
                            "")))
                )
            )
        )
    )
)</f>
        <v>7</v>
      </c>
      <c r="J157" s="242">
        <v>45765</v>
      </c>
      <c r="K157" s="242">
        <v>46281</v>
      </c>
      <c r="L157" s="91" t="s">
        <v>256</v>
      </c>
      <c r="M157" s="192">
        <v>0</v>
      </c>
      <c r="N157" s="192">
        <v>0</v>
      </c>
      <c r="O157" s="192">
        <v>0</v>
      </c>
      <c r="P157" s="192">
        <v>0</v>
      </c>
      <c r="Q157" s="192">
        <v>0</v>
      </c>
      <c r="R157" s="192" t="s">
        <v>409</v>
      </c>
      <c r="S157" s="192">
        <v>7</v>
      </c>
      <c r="T157" s="192">
        <v>7</v>
      </c>
      <c r="U157" s="192" t="s">
        <v>409</v>
      </c>
      <c r="V157" s="192">
        <v>47.4</v>
      </c>
      <c r="W157" s="192" t="s">
        <v>409</v>
      </c>
      <c r="X157" s="192">
        <v>-0.57735026918962495</v>
      </c>
      <c r="Y157" s="192" t="s">
        <v>409</v>
      </c>
      <c r="Z157" s="192">
        <v>0.14285714285714199</v>
      </c>
      <c r="AA157" s="192">
        <v>300</v>
      </c>
      <c r="AB157" s="34"/>
      <c r="AC157" s="34"/>
      <c r="AD157" s="192"/>
      <c r="AE157" s="192"/>
      <c r="AF157" s="192"/>
      <c r="AG157" s="192"/>
      <c r="AH157" s="192"/>
      <c r="AI157" s="192"/>
    </row>
    <row r="158" spans="1:35" x14ac:dyDescent="0.2">
      <c r="A158" s="84">
        <v>151</v>
      </c>
      <c r="B158" s="84" t="str">
        <f ca="1"/>
        <v>Pakistan</v>
      </c>
      <c r="C158" s="84" t="str">
        <f ca="1"/>
        <v>PAK</v>
      </c>
      <c r="D158" s="219" t="str">
        <f ca="1"/>
        <v>SAS           South Asia</v>
      </c>
      <c r="E158" s="219" t="str">
        <f ca="1"/>
        <v>Blend</v>
      </c>
      <c r="F158" s="190" t="str">
        <f t="shared" ca="1" si="14"/>
        <v/>
      </c>
      <c r="G158" s="80">
        <f>IF(Parameters!$D$21 = 1, MAX(H158, I158),
IF(Parameters!$D$22 = 1, AVERAGE(H158,I158),
IF(Parameters!$D$23 = 1, IF(ISERROR(H158), I158, IFERROR(GEOMEAN(H158, I158), 0)),
IF(Parameters!$D$24, IF(AND(H158=10,I158=10),10,0),
IF(Parameters!$D$25, IF(AND(H158&gt;=7,I158&gt;=7),10,0),
IF(Parameters!$D$26, IF(AND(H158&gt;=7,I158&gt;=7), 10, IF(OR(AND(H158&gt;=7,I158&gt;=5),AND(H158&gt;=5,I158&gt;=7)),6,0)),
IF(Parameters!$D$27, IF(AND(H158&gt;=10,I158&gt;=10), 10, IF(OR(AND(H158&gt;=10,I158&gt;=5),AND(H158&gt;=5,I158&gt;=10)),6,0)),"no method")))))))</f>
        <v>8.1093775454941852</v>
      </c>
      <c r="H158" s="80" cm="1">
        <f t="array" ref="H158">IF(
    SUM(IF(
            ISNUMBER(
                IF(
                    $M$4:$AE$4,
                    (M158:AE158),
                    "")),
            1,
            0))
        =0,
    NA(),
    IF(
        Parameters!$D$15=1,
        IF(
            SUM(--(ISNUMBER(IF($M$4:$AE$4=1,(M158:AE158),""))))&gt;0,
            MAX(IF(
                ISNUMBER(M158:AE158),
                IF(
                    M$4:AE$4=1,
                    M158:AE158,
                    ""),
                "")),
            MAX(IF(
                ISNUMBER(M158:AE158),
                IF(
                    M$4:AE$4=2,
                    M158:AE158,
                    ""),
                ""))
        ),
        IF(
            Parameters!$D$16=1,
            IFERROR(
                AVERAGE(IF(
                    ISNUMBER(M158:AE158),
                    IF(
                        M$4:AE$4=1,
                        M158:AE158,
                        ""),
                    "")),
                AVERAGE(IF(
                    ISNUMBER(M158:AE158),
                    IF(
                        M$4:AE$4=2,
                        M158:AE158,
                        ""),
                    ""))
            ),
            IF(
                Parameters!$D$17=1,
                IFERROR(
                    IF(
                        OR(
                            IF(
                                ISNUMBER(M158:AE158),
                                IF(
                                    M$4:AE$4=1,
                                    M158:AE158,
                                    ""),
                                "")
                            =0),
                        0,
                        GEOMEAN(IF(
                            ISNUMBER(M158:AE158),
                            IF(
                                M$4:AE$4=1,
                                M158:AE158,
                                ""),
                            ""))
                    ),
                    IF(
                        OR(IF(
                            ISNUMBER(M158:AE158),
                            IF(
                                M$4:AE$4=2,
                                M158:AE158,
                                ""),
                            "")
                            =0),
                        0,
                        GEOMEAN(IF(
                            ISNUMBER(M158:AE158),
                            IF(
                                M$4:AE$4=2,
                                M158:AE158,
                                ""),
                            "")))
                )
            )
        )
    )
)</f>
        <v>6.5762004175365298</v>
      </c>
      <c r="I158" s="191" cm="1">
        <f t="array" ref="I158">IF(
    SUM(IF(
            ISNUMBER(
                IF(
                    $M$5:$AE$5,
                    (M158:AE158),
                    "")),
            1,
            0))
        =0,
    NA(),
    IF(
        Parameters!$D$15=1,
        IF(
            SUM(--(ISNUMBER(IF($M$5:$AE$5=1,(M158:AE158),""))))&gt;0,
            MAX(IF(
                ISNUMBER(M158:AE158),
                IF(
                    M$5:AE$5=1,
                    M158:AE158,
                    ""),
                "")),
            MAX(IF(
                ISNUMBER(M158:AE158),
                IF(
                    M$5:AE$5=2,
                    M158:AE158,
                    ""),
                ""))
        ),
        IF(
            Parameters!$D$16=1,
            IFERROR(
                AVERAGE(IF(
                    ISNUMBER(M158:AE158),
                    IF(
                        M$5:AE$5=1,
                        M158:AE158,
                        ""),
                    "")),
                AVERAGE(IF(
                    ISNUMBER(M158:AE158),
                    IF(
                        M$5:AE$5=2,
                        M158:AE158,
                        ""),
                    ""))
            ),
            IF(
                Parameters!$D$17=1,
                IFERROR(
                    IF(
                        OR(
                            IF(
                                ISNUMBER(M158:AE158),
                                IF(
                                    M$5:AE$5=1,
                                    M158:AE158,
                                    ""),
                                "")
                            =0),
                        0,
                        GEOMEAN(IF(
                            ISNUMBER(M158:AE158),
                            IF(
                                M$5:AE$5=1,
                                M158:AE158,
                                ""),
                            ""))
                    ),
                    IF(
                        OR(IF(
                            ISNUMBER(M158:AE158),
                            IF(
                                M$5:AE$5=2,
                                M158:AE158,
                                ""),
                            "")
                            =0),
                        0,
                        GEOMEAN(IF(
                            ISNUMBER(M158:AE158),
                            IF(
                                M$5:AE$5=2,
                                M158:AE158,
                                ""),
                            "")))
                )
            )
        )
    )
)</f>
        <v>10</v>
      </c>
      <c r="J158" s="242">
        <v>45765</v>
      </c>
      <c r="K158" s="242">
        <v>46281</v>
      </c>
      <c r="L158" s="91" t="s">
        <v>258</v>
      </c>
      <c r="M158" s="192">
        <v>0</v>
      </c>
      <c r="N158" s="192">
        <v>6.5762004175365298</v>
      </c>
      <c r="O158" s="192">
        <v>0</v>
      </c>
      <c r="P158" s="192">
        <v>10</v>
      </c>
      <c r="Q158" s="192">
        <v>0</v>
      </c>
      <c r="R158" s="192" t="s">
        <v>409</v>
      </c>
      <c r="S158" s="192">
        <v>0</v>
      </c>
      <c r="T158" s="192">
        <v>7.3819742489270297</v>
      </c>
      <c r="U158" s="192" t="s">
        <v>409</v>
      </c>
      <c r="V158" s="192">
        <v>91.7</v>
      </c>
      <c r="W158" s="192" t="s">
        <v>409</v>
      </c>
      <c r="X158" s="192">
        <v>1.93672064038379</v>
      </c>
      <c r="Y158" s="192" t="s">
        <v>409</v>
      </c>
      <c r="Z158" s="192">
        <v>-0.17857142857142799</v>
      </c>
      <c r="AA158" s="192">
        <v>18.454935622317599</v>
      </c>
      <c r="AB158" s="34"/>
      <c r="AC158" s="34"/>
      <c r="AD158" s="192"/>
      <c r="AE158" s="192"/>
      <c r="AF158" s="192"/>
      <c r="AG158" s="192"/>
      <c r="AH158" s="192"/>
      <c r="AI158" s="192"/>
    </row>
    <row r="159" spans="1:35" x14ac:dyDescent="0.2">
      <c r="A159" s="84">
        <v>152</v>
      </c>
      <c r="B159" s="84" t="str">
        <f ca="1"/>
        <v>Panama</v>
      </c>
      <c r="C159" s="84" t="str">
        <f ca="1"/>
        <v>PAN</v>
      </c>
      <c r="D159" s="219" t="str">
        <f ca="1"/>
        <v>LCN           Latin America &amp; Caribbean</v>
      </c>
      <c r="E159" s="219" t="str">
        <f ca="1"/>
        <v>IBRD</v>
      </c>
      <c r="F159" s="190" t="str">
        <f t="shared" ca="1" si="14"/>
        <v/>
      </c>
      <c r="G159" s="80">
        <f>IF(Parameters!$D$21 = 1, MAX(H159, I159),
IF(Parameters!$D$22 = 1, AVERAGE(H159,I159),
IF(Parameters!$D$23 = 1, IF(ISERROR(H159), I159, IFERROR(GEOMEAN(H159, I159), 0)),
IF(Parameters!$D$24, IF(AND(H159=10,I159=10),10,0),
IF(Parameters!$D$25, IF(AND(H159&gt;=7,I159&gt;=7),10,0),
IF(Parameters!$D$26, IF(AND(H159&gt;=7,I159&gt;=7), 10, IF(OR(AND(H159&gt;=7,I159&gt;=5),AND(H159&gt;=5,I159&gt;=7)),6,0)),
IF(Parameters!$D$27, IF(AND(H159&gt;=10,I159&gt;=10), 10, IF(OR(AND(H159&gt;=10,I159&gt;=5),AND(H159&gt;=5,I159&gt;=10)),6,0)),"no method")))))))</f>
        <v>0</v>
      </c>
      <c r="H159" s="80" cm="1">
        <f t="array" ref="H159">IF(
    SUM(IF(
            ISNUMBER(
                IF(
                    $M$4:$AE$4,
                    (M159:AE159),
                    "")),
            1,
            0))
        =0,
    NA(),
    IF(
        Parameters!$D$15=1,
        IF(
            SUM(--(ISNUMBER(IF($M$4:$AE$4=1,(M159:AE159),""))))&gt;0,
            MAX(IF(
                ISNUMBER(M159:AE159),
                IF(
                    M$4:AE$4=1,
                    M159:AE159,
                    ""),
                "")),
            MAX(IF(
                ISNUMBER(M159:AE159),
                IF(
                    M$4:AE$4=2,
                    M159:AE159,
                    ""),
                ""))
        ),
        IF(
            Parameters!$D$16=1,
            IFERROR(
                AVERAGE(IF(
                    ISNUMBER(M159:AE159),
                    IF(
                        M$4:AE$4=1,
                        M159:AE159,
                        ""),
                    "")),
                AVERAGE(IF(
                    ISNUMBER(M159:AE159),
                    IF(
                        M$4:AE$4=2,
                        M159:AE159,
                        ""),
                    ""))
            ),
            IF(
                Parameters!$D$17=1,
                IFERROR(
                    IF(
                        OR(
                            IF(
                                ISNUMBER(M159:AE159),
                                IF(
                                    M$4:AE$4=1,
                                    M159:AE159,
                                    ""),
                                "")
                            =0),
                        0,
                        GEOMEAN(IF(
                            ISNUMBER(M159:AE159),
                            IF(
                                M$4:AE$4=1,
                                M159:AE159,
                                ""),
                            ""))
                    ),
                    IF(
                        OR(IF(
                            ISNUMBER(M159:AE159),
                            IF(
                                M$4:AE$4=2,
                                M159:AE159,
                                ""),
                            "")
                            =0),
                        0,
                        GEOMEAN(IF(
                            ISNUMBER(M159:AE159),
                            IF(
                                M$4:AE$4=2,
                                M159:AE159,
                                ""),
                            "")))
                )
            )
        )
    )
)</f>
        <v>0</v>
      </c>
      <c r="I159" s="191" cm="1">
        <f t="array" ref="I159">IF(
    SUM(IF(
            ISNUMBER(
                IF(
                    $M$5:$AE$5,
                    (M159:AE159),
                    "")),
            1,
            0))
        =0,
    NA(),
    IF(
        Parameters!$D$15=1,
        IF(
            SUM(--(ISNUMBER(IF($M$5:$AE$5=1,(M159:AE159),""))))&gt;0,
            MAX(IF(
                ISNUMBER(M159:AE159),
                IF(
                    M$5:AE$5=1,
                    M159:AE159,
                    ""),
                "")),
            MAX(IF(
                ISNUMBER(M159:AE159),
                IF(
                    M$5:AE$5=2,
                    M159:AE159,
                    ""),
                ""))
        ),
        IF(
            Parameters!$D$16=1,
            IFERROR(
                AVERAGE(IF(
                    ISNUMBER(M159:AE159),
                    IF(
                        M$5:AE$5=1,
                        M159:AE159,
                        ""),
                    "")),
                AVERAGE(IF(
                    ISNUMBER(M159:AE159),
                    IF(
                        M$5:AE$5=2,
                        M159:AE159,
                        ""),
                    ""))
            ),
            IF(
                Parameters!$D$17=1,
                IFERROR(
                    IF(
                        OR(
                            IF(
                                ISNUMBER(M159:AE159),
                                IF(
                                    M$5:AE$5=1,
                                    M159:AE159,
                                    ""),
                                "")
                            =0),
                        0,
                        GEOMEAN(IF(
                            ISNUMBER(M159:AE159),
                            IF(
                                M$5:AE$5=1,
                                M159:AE159,
                                ""),
                            ""))
                    ),
                    IF(
                        OR(IF(
                            ISNUMBER(M159:AE159),
                            IF(
                                M$5:AE$5=2,
                                M159:AE159,
                                ""),
                            "")
                            =0),
                        0,
                        GEOMEAN(IF(
                            ISNUMBER(M159:AE159),
                            IF(
                                M$5:AE$5=2,
                                M159:AE159,
                                ""),
                            "")))
                )
            )
        )
    )
)</f>
        <v>0</v>
      </c>
      <c r="J159" s="242">
        <v>45765</v>
      </c>
      <c r="K159" s="242">
        <v>46281</v>
      </c>
      <c r="L159" s="91" t="s">
        <v>260</v>
      </c>
      <c r="M159" s="192">
        <v>0</v>
      </c>
      <c r="N159" s="192">
        <v>0</v>
      </c>
      <c r="O159" s="192">
        <v>0</v>
      </c>
      <c r="P159" s="192" t="s">
        <v>409</v>
      </c>
      <c r="Q159" s="192">
        <v>0</v>
      </c>
      <c r="R159" s="192" t="s">
        <v>409</v>
      </c>
      <c r="S159" s="192">
        <v>0</v>
      </c>
      <c r="T159" s="192">
        <v>0</v>
      </c>
      <c r="U159" s="192" t="s">
        <v>409</v>
      </c>
      <c r="V159" s="192">
        <v>47.7</v>
      </c>
      <c r="W159" s="192" t="s">
        <v>409</v>
      </c>
      <c r="X159" s="192" t="s">
        <v>409</v>
      </c>
      <c r="Y159" s="192" t="s">
        <v>409</v>
      </c>
      <c r="Z159" s="192">
        <v>-0.107142857142857</v>
      </c>
      <c r="AA159" s="192">
        <v>-100</v>
      </c>
      <c r="AB159" s="34"/>
      <c r="AC159" s="34"/>
      <c r="AD159" s="192"/>
      <c r="AE159" s="192"/>
      <c r="AF159" s="192"/>
      <c r="AG159" s="192"/>
      <c r="AH159" s="192"/>
      <c r="AI159" s="192"/>
    </row>
    <row r="160" spans="1:35" x14ac:dyDescent="0.2">
      <c r="A160" s="84">
        <v>153</v>
      </c>
      <c r="B160" s="84" t="str">
        <f ca="1"/>
        <v>Peru</v>
      </c>
      <c r="C160" s="84" t="str">
        <f ca="1"/>
        <v>PER</v>
      </c>
      <c r="D160" s="219" t="str">
        <f ca="1"/>
        <v>LCN           Latin America &amp; Caribbean</v>
      </c>
      <c r="E160" s="219" t="str">
        <f ca="1"/>
        <v>IBRD</v>
      </c>
      <c r="F160" s="190" t="str">
        <f t="shared" ca="1" si="14"/>
        <v/>
      </c>
      <c r="G160" s="80">
        <f>IF(Parameters!$D$21 = 1, MAX(H160, I160),
IF(Parameters!$D$22 = 1, AVERAGE(H160,I160),
IF(Parameters!$D$23 = 1, IF(ISERROR(H160), I160, IFERROR(GEOMEAN(H160, I160), 0)),
IF(Parameters!$D$24, IF(AND(H160=10,I160=10),10,0),
IF(Parameters!$D$25, IF(AND(H160&gt;=7,I160&gt;=7),10,0),
IF(Parameters!$D$26, IF(AND(H160&gt;=7,I160&gt;=7), 10, IF(OR(AND(H160&gt;=7,I160&gt;=5),AND(H160&gt;=5,I160&gt;=7)),6,0)),
IF(Parameters!$D$27, IF(AND(H160&gt;=10,I160&gt;=10), 10, IF(OR(AND(H160&gt;=10,I160&gt;=5),AND(H160&gt;=5,I160&gt;=10)),6,0)),"no method")))))))</f>
        <v>0</v>
      </c>
      <c r="H160" s="80" cm="1">
        <f t="array" ref="H160">IF(
    SUM(IF(
            ISNUMBER(
                IF(
                    $M$4:$AE$4,
                    (M160:AE160),
                    "")),
            1,
            0))
        =0,
    NA(),
    IF(
        Parameters!$D$15=1,
        IF(
            SUM(--(ISNUMBER(IF($M$4:$AE$4=1,(M160:AE160),""))))&gt;0,
            MAX(IF(
                ISNUMBER(M160:AE160),
                IF(
                    M$4:AE$4=1,
                    M160:AE160,
                    ""),
                "")),
            MAX(IF(
                ISNUMBER(M160:AE160),
                IF(
                    M$4:AE$4=2,
                    M160:AE160,
                    ""),
                ""))
        ),
        IF(
            Parameters!$D$16=1,
            IFERROR(
                AVERAGE(IF(
                    ISNUMBER(M160:AE160),
                    IF(
                        M$4:AE$4=1,
                        M160:AE160,
                        ""),
                    "")),
                AVERAGE(IF(
                    ISNUMBER(M160:AE160),
                    IF(
                        M$4:AE$4=2,
                        M160:AE160,
                        ""),
                    ""))
            ),
            IF(
                Parameters!$D$17=1,
                IFERROR(
                    IF(
                        OR(
                            IF(
                                ISNUMBER(M160:AE160),
                                IF(
                                    M$4:AE$4=1,
                                    M160:AE160,
                                    ""),
                                "")
                            =0),
                        0,
                        GEOMEAN(IF(
                            ISNUMBER(M160:AE160),
                            IF(
                                M$4:AE$4=1,
                                M160:AE160,
                                ""),
                            ""))
                    ),
                    IF(
                        OR(IF(
                            ISNUMBER(M160:AE160),
                            IF(
                                M$4:AE$4=2,
                                M160:AE160,
                                ""),
                            "")
                            =0),
                        0,
                        GEOMEAN(IF(
                            ISNUMBER(M160:AE160),
                            IF(
                                M$4:AE$4=2,
                                M160:AE160,
                                ""),
                            "")))
                )
            )
        )
    )
)</f>
        <v>2.4634655532359</v>
      </c>
      <c r="I160" s="191" cm="1">
        <f t="array" ref="I160">IF(
    SUM(IF(
            ISNUMBER(
                IF(
                    $M$5:$AE$5,
                    (M160:AE160),
                    "")),
            1,
            0))
        =0,
    NA(),
    IF(
        Parameters!$D$15=1,
        IF(
            SUM(--(ISNUMBER(IF($M$5:$AE$5=1,(M160:AE160),""))))&gt;0,
            MAX(IF(
                ISNUMBER(M160:AE160),
                IF(
                    M$5:AE$5=1,
                    M160:AE160,
                    ""),
                "")),
            MAX(IF(
                ISNUMBER(M160:AE160),
                IF(
                    M$5:AE$5=2,
                    M160:AE160,
                    ""),
                ""))
        ),
        IF(
            Parameters!$D$16=1,
            IFERROR(
                AVERAGE(IF(
                    ISNUMBER(M160:AE160),
                    IF(
                        M$5:AE$5=1,
                        M160:AE160,
                        ""),
                    "")),
                AVERAGE(IF(
                    ISNUMBER(M160:AE160),
                    IF(
                        M$5:AE$5=2,
                        M160:AE160,
                        ""),
                    ""))
            ),
            IF(
                Parameters!$D$17=1,
                IFERROR(
                    IF(
                        OR(
                            IF(
                                ISNUMBER(M160:AE160),
                                IF(
                                    M$5:AE$5=1,
                                    M160:AE160,
                                    ""),
                                "")
                            =0),
                        0,
                        GEOMEAN(IF(
                            ISNUMBER(M160:AE160),
                            IF(
                                M$5:AE$5=1,
                                M160:AE160,
                                ""),
                            ""))
                    ),
                    IF(
                        OR(IF(
                            ISNUMBER(M160:AE160),
                            IF(
                                M$5:AE$5=2,
                                M160:AE160,
                                ""),
                            "")
                            =0),
                        0,
                        GEOMEAN(IF(
                            ISNUMBER(M160:AE160),
                            IF(
                                M$5:AE$5=2,
                                M160:AE160,
                                ""),
                            "")))
                )
            )
        )
    )
)</f>
        <v>0</v>
      </c>
      <c r="J160" s="242">
        <v>45765</v>
      </c>
      <c r="K160" s="242">
        <v>46281</v>
      </c>
      <c r="L160" s="91" t="s">
        <v>262</v>
      </c>
      <c r="M160" s="192">
        <v>0</v>
      </c>
      <c r="N160" s="192">
        <v>2.4634655532359</v>
      </c>
      <c r="O160" s="192">
        <v>0</v>
      </c>
      <c r="P160" s="192">
        <v>0</v>
      </c>
      <c r="Q160" s="192">
        <v>0</v>
      </c>
      <c r="R160" s="192" t="s">
        <v>409</v>
      </c>
      <c r="S160" s="192">
        <v>0</v>
      </c>
      <c r="T160" s="192">
        <v>0</v>
      </c>
      <c r="U160" s="192" t="s">
        <v>409</v>
      </c>
      <c r="V160" s="192">
        <v>72</v>
      </c>
      <c r="W160" s="192" t="s">
        <v>409</v>
      </c>
      <c r="X160" s="192">
        <v>-1.52239179651728</v>
      </c>
      <c r="Y160" s="192" t="s">
        <v>409</v>
      </c>
      <c r="Z160" s="192">
        <v>0</v>
      </c>
      <c r="AA160" s="192">
        <v>-70.731707317073102</v>
      </c>
      <c r="AB160" s="34"/>
      <c r="AC160" s="34"/>
      <c r="AD160" s="192"/>
      <c r="AE160" s="192"/>
      <c r="AF160" s="192"/>
      <c r="AG160" s="192"/>
      <c r="AH160" s="192"/>
      <c r="AI160" s="192"/>
    </row>
    <row r="161" spans="1:35" x14ac:dyDescent="0.2">
      <c r="A161" s="84">
        <v>154</v>
      </c>
      <c r="B161" s="84" t="str">
        <f ca="1"/>
        <v>Philippines</v>
      </c>
      <c r="C161" s="84" t="str">
        <f ca="1"/>
        <v>PHL</v>
      </c>
      <c r="D161" s="219" t="str">
        <f ca="1"/>
        <v>EAS           East Asia &amp; Pacific</v>
      </c>
      <c r="E161" s="219" t="str">
        <f ca="1"/>
        <v>IBRD</v>
      </c>
      <c r="F161" s="190" t="str">
        <f t="shared" ca="1" si="14"/>
        <v/>
      </c>
      <c r="G161" s="80">
        <f>IF(Parameters!$D$21 = 1, MAX(H161, I161),
IF(Parameters!$D$22 = 1, AVERAGE(H161,I161),
IF(Parameters!$D$23 = 1, IF(ISERROR(H161), I161, IFERROR(GEOMEAN(H161, I161), 0)),
IF(Parameters!$D$24, IF(AND(H161=10,I161=10),10,0),
IF(Parameters!$D$25, IF(AND(H161&gt;=7,I161&gt;=7),10,0),
IF(Parameters!$D$26, IF(AND(H161&gt;=7,I161&gt;=7), 10, IF(OR(AND(H161&gt;=7,I161&gt;=5),AND(H161&gt;=5,I161&gt;=7)),6,0)),
IF(Parameters!$D$27, IF(AND(H161&gt;=10,I161&gt;=10), 10, IF(OR(AND(H161&gt;=10,I161&gt;=5),AND(H161&gt;=5,I161&gt;=10)),6,0)),"no method")))))))</f>
        <v>0</v>
      </c>
      <c r="H161" s="80" cm="1">
        <f t="array" ref="H161">IF(
    SUM(IF(
            ISNUMBER(
                IF(
                    $M$4:$AE$4,
                    (M161:AE161),
                    "")),
            1,
            0))
        =0,
    NA(),
    IF(
        Parameters!$D$15=1,
        IF(
            SUM(--(ISNUMBER(IF($M$4:$AE$4=1,(M161:AE161),""))))&gt;0,
            MAX(IF(
                ISNUMBER(M161:AE161),
                IF(
                    M$4:AE$4=1,
                    M161:AE161,
                    ""),
                "")),
            MAX(IF(
                ISNUMBER(M161:AE161),
                IF(
                    M$4:AE$4=2,
                    M161:AE161,
                    ""),
                ""))
        ),
        IF(
            Parameters!$D$16=1,
            IFERROR(
                AVERAGE(IF(
                    ISNUMBER(M161:AE161),
                    IF(
                        M$4:AE$4=1,
                        M161:AE161,
                        ""),
                    "")),
                AVERAGE(IF(
                    ISNUMBER(M161:AE161),
                    IF(
                        M$4:AE$4=2,
                        M161:AE161,
                        ""),
                    ""))
            ),
            IF(
                Parameters!$D$17=1,
                IFERROR(
                    IF(
                        OR(
                            IF(
                                ISNUMBER(M161:AE161),
                                IF(
                                    M$4:AE$4=1,
                                    M161:AE161,
                                    ""),
                                "")
                            =0),
                        0,
                        GEOMEAN(IF(
                            ISNUMBER(M161:AE161),
                            IF(
                                M$4:AE$4=1,
                                M161:AE161,
                                ""),
                            ""))
                    ),
                    IF(
                        OR(IF(
                            ISNUMBER(M161:AE161),
                            IF(
                                M$4:AE$4=2,
                                M161:AE161,
                                ""),
                            "")
                            =0),
                        0,
                        GEOMEAN(IF(
                            ISNUMBER(M161:AE161),
                            IF(
                                M$4:AE$4=2,
                                M161:AE161,
                                ""),
                            "")))
                )
            )
        )
    )
)</f>
        <v>3.1106471816283898</v>
      </c>
      <c r="I161" s="191" cm="1">
        <f t="array" ref="I161">IF(
    SUM(IF(
            ISNUMBER(
                IF(
                    $M$5:$AE$5,
                    (M161:AE161),
                    "")),
            1,
            0))
        =0,
    NA(),
    IF(
        Parameters!$D$15=1,
        IF(
            SUM(--(ISNUMBER(IF($M$5:$AE$5=1,(M161:AE161),""))))&gt;0,
            MAX(IF(
                ISNUMBER(M161:AE161),
                IF(
                    M$5:AE$5=1,
                    M161:AE161,
                    ""),
                "")),
            MAX(IF(
                ISNUMBER(M161:AE161),
                IF(
                    M$5:AE$5=2,
                    M161:AE161,
                    ""),
                ""))
        ),
        IF(
            Parameters!$D$16=1,
            IFERROR(
                AVERAGE(IF(
                    ISNUMBER(M161:AE161),
                    IF(
                        M$5:AE$5=1,
                        M161:AE161,
                        ""),
                    "")),
                AVERAGE(IF(
                    ISNUMBER(M161:AE161),
                    IF(
                        M$5:AE$5=2,
                        M161:AE161,
                        ""),
                    ""))
            ),
            IF(
                Parameters!$D$17=1,
                IFERROR(
                    IF(
                        OR(
                            IF(
                                ISNUMBER(M161:AE161),
                                IF(
                                    M$5:AE$5=1,
                                    M161:AE161,
                                    ""),
                                "")
                            =0),
                        0,
                        GEOMEAN(IF(
                            ISNUMBER(M161:AE161),
                            IF(
                                M$5:AE$5=1,
                                M161:AE161,
                                ""),
                            ""))
                    ),
                    IF(
                        OR(IF(
                            ISNUMBER(M161:AE161),
                            IF(
                                M$5:AE$5=2,
                                M161:AE161,
                                ""),
                            "")
                            =0),
                        0,
                        GEOMEAN(IF(
                            ISNUMBER(M161:AE161),
                            IF(
                                M$5:AE$5=2,
                                M161:AE161,
                                ""),
                            "")))
                )
            )
        )
    )
)</f>
        <v>0</v>
      </c>
      <c r="J161" s="242">
        <v>45765</v>
      </c>
      <c r="K161" s="242">
        <v>46281</v>
      </c>
      <c r="L161" s="91" t="s">
        <v>264</v>
      </c>
      <c r="M161" s="192">
        <v>0</v>
      </c>
      <c r="N161" s="192">
        <v>3.1106471816283898</v>
      </c>
      <c r="O161" s="192">
        <v>0</v>
      </c>
      <c r="P161" s="192">
        <v>0</v>
      </c>
      <c r="Q161" s="192">
        <v>0</v>
      </c>
      <c r="R161" s="192" t="s">
        <v>409</v>
      </c>
      <c r="S161" s="192">
        <v>0</v>
      </c>
      <c r="T161" s="192">
        <v>0</v>
      </c>
      <c r="U161" s="192" t="s">
        <v>409</v>
      </c>
      <c r="V161" s="192">
        <v>75.099999999999994</v>
      </c>
      <c r="W161" s="192" t="s">
        <v>409</v>
      </c>
      <c r="X161" s="192">
        <v>-1.5767452142723</v>
      </c>
      <c r="Y161" s="192" t="s">
        <v>409</v>
      </c>
      <c r="Z161" s="192">
        <v>0</v>
      </c>
      <c r="AA161" s="192">
        <v>-26.923076923076898</v>
      </c>
      <c r="AB161" s="34"/>
      <c r="AC161" s="34"/>
      <c r="AD161" s="192"/>
      <c r="AE161" s="192"/>
      <c r="AF161" s="192"/>
      <c r="AG161" s="192"/>
      <c r="AH161" s="192"/>
      <c r="AI161" s="192"/>
    </row>
    <row r="162" spans="1:35" x14ac:dyDescent="0.2">
      <c r="A162" s="84">
        <v>155</v>
      </c>
      <c r="B162" s="84" t="str">
        <f ca="1"/>
        <v>Palau</v>
      </c>
      <c r="C162" s="84" t="str">
        <f ca="1"/>
        <v>PLW</v>
      </c>
      <c r="D162" s="219" t="str">
        <f ca="1"/>
        <v>EAS           East Asia &amp; Pacific</v>
      </c>
      <c r="E162" s="219" t="str">
        <f ca="1"/>
        <v>IBRD</v>
      </c>
      <c r="F162" s="190" t="str">
        <f t="shared" ca="1" si="14"/>
        <v/>
      </c>
      <c r="G162" s="80">
        <f>IF(Parameters!$D$21 = 1, MAX(H162, I162),
IF(Parameters!$D$22 = 1, AVERAGE(H162,I162),
IF(Parameters!$D$23 = 1, IF(ISERROR(H162), I162, IFERROR(GEOMEAN(H162, I162), 0)),
IF(Parameters!$D$24, IF(AND(H162=10,I162=10),10,0),
IF(Parameters!$D$25, IF(AND(H162&gt;=7,I162&gt;=7),10,0),
IF(Parameters!$D$26, IF(AND(H162&gt;=7,I162&gt;=7), 10, IF(OR(AND(H162&gt;=7,I162&gt;=5),AND(H162&gt;=5,I162&gt;=7)),6,0)),
IF(Parameters!$D$27, IF(AND(H162&gt;=10,I162&gt;=10), 10, IF(OR(AND(H162&gt;=10,I162&gt;=5),AND(H162&gt;=5,I162&gt;=10)),6,0)),"no method")))))))</f>
        <v>0</v>
      </c>
      <c r="H162" s="80" cm="1">
        <f t="array" ref="H162">IF(
    SUM(IF(
            ISNUMBER(
                IF(
                    $M$4:$AE$4,
                    (M162:AE162),
                    "")),
            1,
            0))
        =0,
    NA(),
    IF(
        Parameters!$D$15=1,
        IF(
            SUM(--(ISNUMBER(IF($M$4:$AE$4=1,(M162:AE162),""))))&gt;0,
            MAX(IF(
                ISNUMBER(M162:AE162),
                IF(
                    M$4:AE$4=1,
                    M162:AE162,
                    ""),
                "")),
            MAX(IF(
                ISNUMBER(M162:AE162),
                IF(
                    M$4:AE$4=2,
                    M162:AE162,
                    ""),
                ""))
        ),
        IF(
            Parameters!$D$16=1,
            IFERROR(
                AVERAGE(IF(
                    ISNUMBER(M162:AE162),
                    IF(
                        M$4:AE$4=1,
                        M162:AE162,
                        ""),
                    "")),
                AVERAGE(IF(
                    ISNUMBER(M162:AE162),
                    IF(
                        M$4:AE$4=2,
                        M162:AE162,
                        ""),
                    ""))
            ),
            IF(
                Parameters!$D$17=1,
                IFERROR(
                    IF(
                        OR(
                            IF(
                                ISNUMBER(M162:AE162),
                                IF(
                                    M$4:AE$4=1,
                                    M162:AE162,
                                    ""),
                                "")
                            =0),
                        0,
                        GEOMEAN(IF(
                            ISNUMBER(M162:AE162),
                            IF(
                                M$4:AE$4=1,
                                M162:AE162,
                                ""),
                            ""))
                    ),
                    IF(
                        OR(IF(
                            ISNUMBER(M162:AE162),
                            IF(
                                M$4:AE$4=2,
                                M162:AE162,
                                ""),
                            "")
                            =0),
                        0,
                        GEOMEAN(IF(
                            ISNUMBER(M162:AE162),
                            IF(
                                M$4:AE$4=2,
                                M162:AE162,
                                ""),
                            "")))
                )
            )
        )
    )
)</f>
        <v>0</v>
      </c>
      <c r="I162" s="191" cm="1">
        <f t="array" ref="I162">IF(
    SUM(IF(
            ISNUMBER(
                IF(
                    $M$5:$AE$5,
                    (M162:AE162),
                    "")),
            1,
            0))
        =0,
    NA(),
    IF(
        Parameters!$D$15=1,
        IF(
            SUM(--(ISNUMBER(IF($M$5:$AE$5=1,(M162:AE162),""))))&gt;0,
            MAX(IF(
                ISNUMBER(M162:AE162),
                IF(
                    M$5:AE$5=1,
                    M162:AE162,
                    ""),
                "")),
            MAX(IF(
                ISNUMBER(M162:AE162),
                IF(
                    M$5:AE$5=2,
                    M162:AE162,
                    ""),
                ""))
        ),
        IF(
            Parameters!$D$16=1,
            IFERROR(
                AVERAGE(IF(
                    ISNUMBER(M162:AE162),
                    IF(
                        M$5:AE$5=1,
                        M162:AE162,
                        ""),
                    "")),
                AVERAGE(IF(
                    ISNUMBER(M162:AE162),
                    IF(
                        M$5:AE$5=2,
                        M162:AE162,
                        ""),
                    ""))
            ),
            IF(
                Parameters!$D$17=1,
                IFERROR(
                    IF(
                        OR(
                            IF(
                                ISNUMBER(M162:AE162),
                                IF(
                                    M$5:AE$5=1,
                                    M162:AE162,
                                    ""),
                                "")
                            =0),
                        0,
                        GEOMEAN(IF(
                            ISNUMBER(M162:AE162),
                            IF(
                                M$5:AE$5=1,
                                M162:AE162,
                                ""),
                            ""))
                    ),
                    IF(
                        OR(IF(
                            ISNUMBER(M162:AE162),
                            IF(
                                M$5:AE$5=2,
                                M162:AE162,
                                ""),
                            "")
                            =0),
                        0,
                        GEOMEAN(IF(
                            ISNUMBER(M162:AE162),
                            IF(
                                M$5:AE$5=2,
                                M162:AE162,
                                ""),
                            "")))
                )
            )
        )
    )
)</f>
        <v>0</v>
      </c>
      <c r="J162" s="242" t="s">
        <v>409</v>
      </c>
      <c r="K162" s="242" t="s">
        <v>409</v>
      </c>
      <c r="L162" s="91" t="s">
        <v>266</v>
      </c>
      <c r="M162" s="192">
        <v>0</v>
      </c>
      <c r="N162" s="192" t="s">
        <v>409</v>
      </c>
      <c r="O162" s="192">
        <v>0</v>
      </c>
      <c r="P162" s="192" t="s">
        <v>409</v>
      </c>
      <c r="Q162" s="192">
        <v>0</v>
      </c>
      <c r="R162" s="192" t="s">
        <v>409</v>
      </c>
      <c r="S162" s="192" t="s">
        <v>409</v>
      </c>
      <c r="T162" s="192" t="s">
        <v>409</v>
      </c>
      <c r="U162" s="192" t="s">
        <v>409</v>
      </c>
      <c r="V162" s="192" t="s">
        <v>409</v>
      </c>
      <c r="W162" s="192" t="s">
        <v>409</v>
      </c>
      <c r="X162" s="192" t="s">
        <v>409</v>
      </c>
      <c r="Y162" s="192" t="s">
        <v>409</v>
      </c>
      <c r="Z162" s="192" t="s">
        <v>409</v>
      </c>
      <c r="AA162" s="192" t="s">
        <v>409</v>
      </c>
      <c r="AB162" s="34"/>
      <c r="AC162" s="34"/>
      <c r="AD162" s="192"/>
      <c r="AE162" s="192"/>
      <c r="AF162" s="192"/>
      <c r="AG162" s="192"/>
      <c r="AH162" s="192"/>
      <c r="AI162" s="192"/>
    </row>
    <row r="163" spans="1:35" x14ac:dyDescent="0.2">
      <c r="A163" s="84">
        <v>156</v>
      </c>
      <c r="B163" s="84" t="str">
        <f ca="1"/>
        <v>Papua New Guinea</v>
      </c>
      <c r="C163" s="84" t="str">
        <f ca="1"/>
        <v>PNG</v>
      </c>
      <c r="D163" s="219" t="str">
        <f ca="1"/>
        <v>EAS           East Asia &amp; Pacific</v>
      </c>
      <c r="E163" s="219" t="str">
        <f ca="1"/>
        <v>Blend</v>
      </c>
      <c r="F163" s="190" t="str">
        <f t="shared" ca="1" si="14"/>
        <v/>
      </c>
      <c r="G163" s="80">
        <f>IF(Parameters!$D$21 = 1, MAX(H163, I163),
IF(Parameters!$D$22 = 1, AVERAGE(H163,I163),
IF(Parameters!$D$23 = 1, IF(ISERROR(H163), I163, IFERROR(GEOMEAN(H163, I163), 0)),
IF(Parameters!$D$24, IF(AND(H163=10,I163=10),10,0),
IF(Parameters!$D$25, IF(AND(H163&gt;=7,I163&gt;=7),10,0),
IF(Parameters!$D$26, IF(AND(H163&gt;=7,I163&gt;=7), 10, IF(OR(AND(H163&gt;=7,I163&gt;=5),AND(H163&gt;=5,I163&gt;=7)),6,0)),
IF(Parameters!$D$27, IF(AND(H163&gt;=10,I163&gt;=10), 10, IF(OR(AND(H163&gt;=10,I163&gt;=5),AND(H163&gt;=5,I163&gt;=10)),6,0)),"no method")))))))</f>
        <v>0</v>
      </c>
      <c r="H163" s="80" cm="1">
        <f t="array" ref="H163">IF(
    SUM(IF(
            ISNUMBER(
                IF(
                    $M$4:$AE$4,
                    (M163:AE163),
                    "")),
            1,
            0))
        =0,
    NA(),
    IF(
        Parameters!$D$15=1,
        IF(
            SUM(--(ISNUMBER(IF($M$4:$AE$4=1,(M163:AE163),""))))&gt;0,
            MAX(IF(
                ISNUMBER(M163:AE163),
                IF(
                    M$4:AE$4=1,
                    M163:AE163,
                    ""),
                "")),
            MAX(IF(
                ISNUMBER(M163:AE163),
                IF(
                    M$4:AE$4=2,
                    M163:AE163,
                    ""),
                ""))
        ),
        IF(
            Parameters!$D$16=1,
            IFERROR(
                AVERAGE(IF(
                    ISNUMBER(M163:AE163),
                    IF(
                        M$4:AE$4=1,
                        M163:AE163,
                        ""),
                    "")),
                AVERAGE(IF(
                    ISNUMBER(M163:AE163),
                    IF(
                        M$4:AE$4=2,
                        M163:AE163,
                        ""),
                    ""))
            ),
            IF(
                Parameters!$D$17=1,
                IFERROR(
                    IF(
                        OR(
                            IF(
                                ISNUMBER(M163:AE163),
                                IF(
                                    M$4:AE$4=1,
                                    M163:AE163,
                                    ""),
                                "")
                            =0),
                        0,
                        GEOMEAN(IF(
                            ISNUMBER(M163:AE163),
                            IF(
                                M$4:AE$4=1,
                                M163:AE163,
                                ""),
                            ""))
                    ),
                    IF(
                        OR(IF(
                            ISNUMBER(M163:AE163),
                            IF(
                                M$4:AE$4=2,
                                M163:AE163,
                                ""),
                            "")
                            =0),
                        0,
                        GEOMEAN(IF(
                            ISNUMBER(M163:AE163),
                            IF(
                                M$4:AE$4=2,
                                M163:AE163,
                                ""),
                            "")))
                )
            )
        )
    )
)</f>
        <v>3.8830897703548999</v>
      </c>
      <c r="I163" s="191" cm="1">
        <f t="array" ref="I163">IF(
    SUM(IF(
            ISNUMBER(
                IF(
                    $M$5:$AE$5,
                    (M163:AE163),
                    "")),
            1,
            0))
        =0,
    NA(),
    IF(
        Parameters!$D$15=1,
        IF(
            SUM(--(ISNUMBER(IF($M$5:$AE$5=1,(M163:AE163),""))))&gt;0,
            MAX(IF(
                ISNUMBER(M163:AE163),
                IF(
                    M$5:AE$5=1,
                    M163:AE163,
                    ""),
                "")),
            MAX(IF(
                ISNUMBER(M163:AE163),
                IF(
                    M$5:AE$5=2,
                    M163:AE163,
                    ""),
                ""))
        ),
        IF(
            Parameters!$D$16=1,
            IFERROR(
                AVERAGE(IF(
                    ISNUMBER(M163:AE163),
                    IF(
                        M$5:AE$5=1,
                        M163:AE163,
                        ""),
                    "")),
                AVERAGE(IF(
                    ISNUMBER(M163:AE163),
                    IF(
                        M$5:AE$5=2,
                        M163:AE163,
                        ""),
                    ""))
            ),
            IF(
                Parameters!$D$17=1,
                IFERROR(
                    IF(
                        OR(
                            IF(
                                ISNUMBER(M163:AE163),
                                IF(
                                    M$5:AE$5=1,
                                    M163:AE163,
                                    ""),
                                "")
                            =0),
                        0,
                        GEOMEAN(IF(
                            ISNUMBER(M163:AE163),
                            IF(
                                M$5:AE$5=1,
                                M163:AE163,
                                ""),
                            ""))
                    ),
                    IF(
                        OR(IF(
                            ISNUMBER(M163:AE163),
                            IF(
                                M$5:AE$5=2,
                                M163:AE163,
                                ""),
                            "")
                            =0),
                        0,
                        GEOMEAN(IF(
                            ISNUMBER(M163:AE163),
                            IF(
                                M$5:AE$5=2,
                                M163:AE163,
                                ""),
                            "")))
                )
            )
        )
    )
)</f>
        <v>0</v>
      </c>
      <c r="J163" s="242">
        <v>45765</v>
      </c>
      <c r="K163" s="242">
        <v>44729</v>
      </c>
      <c r="L163" s="91" t="s">
        <v>268</v>
      </c>
      <c r="M163" s="192">
        <v>0</v>
      </c>
      <c r="N163" s="192">
        <v>3.8830897703548999</v>
      </c>
      <c r="O163" s="192">
        <v>0</v>
      </c>
      <c r="P163" s="192">
        <v>0</v>
      </c>
      <c r="Q163" s="192">
        <v>0</v>
      </c>
      <c r="R163" s="192" t="s">
        <v>409</v>
      </c>
      <c r="S163" s="192">
        <v>0</v>
      </c>
      <c r="T163" s="192">
        <v>0</v>
      </c>
      <c r="U163" s="192" t="s">
        <v>409</v>
      </c>
      <c r="V163" s="192">
        <v>78.8</v>
      </c>
      <c r="W163" s="192" t="s">
        <v>409</v>
      </c>
      <c r="X163" s="192">
        <v>-1.6823892400237901</v>
      </c>
      <c r="Y163" s="192" t="s">
        <v>409</v>
      </c>
      <c r="Z163" s="192">
        <v>0</v>
      </c>
      <c r="AA163" s="192">
        <v>-19.101123595505602</v>
      </c>
      <c r="AB163" s="34"/>
      <c r="AC163" s="34"/>
      <c r="AD163" s="192"/>
      <c r="AE163" s="192"/>
      <c r="AF163" s="192"/>
      <c r="AG163" s="192"/>
      <c r="AH163" s="192"/>
      <c r="AI163" s="192"/>
    </row>
    <row r="164" spans="1:35" x14ac:dyDescent="0.2">
      <c r="A164" s="84">
        <v>157</v>
      </c>
      <c r="B164" s="84" t="str">
        <f ca="1"/>
        <v>Poland</v>
      </c>
      <c r="C164" s="84" t="str">
        <f ca="1"/>
        <v>POL</v>
      </c>
      <c r="D164" s="219" t="str">
        <f ca="1"/>
        <v>ECS           Europe &amp; Central Asia</v>
      </c>
      <c r="E164" s="219" t="str">
        <f ca="1"/>
        <v>IBRD</v>
      </c>
      <c r="F164" s="190" t="str">
        <f t="shared" ca="1" si="14"/>
        <v/>
      </c>
      <c r="G164" s="80">
        <f>IF(Parameters!$D$21 = 1, MAX(H164, I164),
IF(Parameters!$D$22 = 1, AVERAGE(H164,I164),
IF(Parameters!$D$23 = 1, IF(ISERROR(H164), I164, IFERROR(GEOMEAN(H164, I164), 0)),
IF(Parameters!$D$24, IF(AND(H164=10,I164=10),10,0),
IF(Parameters!$D$25, IF(AND(H164&gt;=7,I164&gt;=7),10,0),
IF(Parameters!$D$26, IF(AND(H164&gt;=7,I164&gt;=7), 10, IF(OR(AND(H164&gt;=7,I164&gt;=5),AND(H164&gt;=5,I164&gt;=7)),6,0)),
IF(Parameters!$D$27, IF(AND(H164&gt;=10,I164&gt;=10), 10, IF(OR(AND(H164&gt;=10,I164&gt;=5),AND(H164&gt;=5,I164&gt;=10)),6,0)),"no method")))))))</f>
        <v>0</v>
      </c>
      <c r="H164" s="80" cm="1">
        <f t="array" ref="H164">IF(
    SUM(IF(
            ISNUMBER(
                IF(
                    $M$4:$AE$4,
                    (M164:AE164),
                    "")),
            1,
            0))
        =0,
    NA(),
    IF(
        Parameters!$D$15=1,
        IF(
            SUM(--(ISNUMBER(IF($M$4:$AE$4=1,(M164:AE164),""))))&gt;0,
            MAX(IF(
                ISNUMBER(M164:AE164),
                IF(
                    M$4:AE$4=1,
                    M164:AE164,
                    ""),
                "")),
            MAX(IF(
                ISNUMBER(M164:AE164),
                IF(
                    M$4:AE$4=2,
                    M164:AE164,
                    ""),
                ""))
        ),
        IF(
            Parameters!$D$16=1,
            IFERROR(
                AVERAGE(IF(
                    ISNUMBER(M164:AE164),
                    IF(
                        M$4:AE$4=1,
                        M164:AE164,
                        ""),
                    "")),
                AVERAGE(IF(
                    ISNUMBER(M164:AE164),
                    IF(
                        M$4:AE$4=2,
                        M164:AE164,
                        ""),
                    ""))
            ),
            IF(
                Parameters!$D$17=1,
                IFERROR(
                    IF(
                        OR(
                            IF(
                                ISNUMBER(M164:AE164),
                                IF(
                                    M$4:AE$4=1,
                                    M164:AE164,
                                    ""),
                                "")
                            =0),
                        0,
                        GEOMEAN(IF(
                            ISNUMBER(M164:AE164),
                            IF(
                                M$4:AE$4=1,
                                M164:AE164,
                                ""),
                            ""))
                    ),
                    IF(
                        OR(IF(
                            ISNUMBER(M164:AE164),
                            IF(
                                M$4:AE$4=2,
                                M164:AE164,
                                ""),
                            "")
                            =0),
                        0,
                        GEOMEAN(IF(
                            ISNUMBER(M164:AE164),
                            IF(
                                M$4:AE$4=2,
                                M164:AE164,
                                ""),
                            "")))
                )
            )
        )
    )
)</f>
        <v>0</v>
      </c>
      <c r="I164" s="191" cm="1">
        <f t="array" ref="I164">IF(
    SUM(IF(
            ISNUMBER(
                IF(
                    $M$5:$AE$5,
                    (M164:AE164),
                    "")),
            1,
            0))
        =0,
    NA(),
    IF(
        Parameters!$D$15=1,
        IF(
            SUM(--(ISNUMBER(IF($M$5:$AE$5=1,(M164:AE164),""))))&gt;0,
            MAX(IF(
                ISNUMBER(M164:AE164),
                IF(
                    M$5:AE$5=1,
                    M164:AE164,
                    ""),
                "")),
            MAX(IF(
                ISNUMBER(M164:AE164),
                IF(
                    M$5:AE$5=2,
                    M164:AE164,
                    ""),
                ""))
        ),
        IF(
            Parameters!$D$16=1,
            IFERROR(
                AVERAGE(IF(
                    ISNUMBER(M164:AE164),
                    IF(
                        M$5:AE$5=1,
                        M164:AE164,
                        ""),
                    "")),
                AVERAGE(IF(
                    ISNUMBER(M164:AE164),
                    IF(
                        M$5:AE$5=2,
                        M164:AE164,
                        ""),
                    ""))
            ),
            IF(
                Parameters!$D$17=1,
                IFERROR(
                    IF(
                        OR(
                            IF(
                                ISNUMBER(M164:AE164),
                                IF(
                                    M$5:AE$5=1,
                                    M164:AE164,
                                    ""),
                                "")
                            =0),
                        0,
                        GEOMEAN(IF(
                            ISNUMBER(M164:AE164),
                            IF(
                                M$5:AE$5=1,
                                M164:AE164,
                                ""),
                            ""))
                    ),
                    IF(
                        OR(IF(
                            ISNUMBER(M164:AE164),
                            IF(
                                M$5:AE$5=2,
                                M164:AE164,
                                ""),
                            "")
                            =0),
                        0,
                        GEOMEAN(IF(
                            ISNUMBER(M164:AE164),
                            IF(
                                M$5:AE$5=2,
                                M164:AE164,
                                ""),
                            "")))
                )
            )
        )
    )
)</f>
        <v>7</v>
      </c>
      <c r="J164" s="242">
        <v>45765</v>
      </c>
      <c r="K164" s="242">
        <v>46281</v>
      </c>
      <c r="L164" s="91" t="s">
        <v>270</v>
      </c>
      <c r="M164" s="192">
        <v>0</v>
      </c>
      <c r="N164" s="192">
        <v>0</v>
      </c>
      <c r="O164" s="192">
        <v>0</v>
      </c>
      <c r="P164" s="192" t="s">
        <v>409</v>
      </c>
      <c r="Q164" s="192">
        <v>0</v>
      </c>
      <c r="R164" s="192" t="s">
        <v>409</v>
      </c>
      <c r="S164" s="192">
        <v>7</v>
      </c>
      <c r="T164" s="192">
        <v>0</v>
      </c>
      <c r="U164" s="192" t="s">
        <v>409</v>
      </c>
      <c r="V164" s="192">
        <v>41.7</v>
      </c>
      <c r="W164" s="192" t="s">
        <v>409</v>
      </c>
      <c r="X164" s="192" t="s">
        <v>409</v>
      </c>
      <c r="Y164" s="192" t="s">
        <v>409</v>
      </c>
      <c r="Z164" s="192">
        <v>0.17857142857142799</v>
      </c>
      <c r="AA164" s="192">
        <v>-100</v>
      </c>
      <c r="AB164" s="34"/>
      <c r="AC164" s="34"/>
      <c r="AD164" s="192"/>
      <c r="AE164" s="192"/>
      <c r="AF164" s="192"/>
      <c r="AG164" s="192"/>
      <c r="AH164" s="192"/>
      <c r="AI164" s="192"/>
    </row>
    <row r="165" spans="1:35" x14ac:dyDescent="0.2">
      <c r="A165" s="84">
        <v>158</v>
      </c>
      <c r="B165" s="84" t="str">
        <f ca="1"/>
        <v>Puerto Rico</v>
      </c>
      <c r="C165" s="84" t="str">
        <f ca="1"/>
        <v>PRI</v>
      </c>
      <c r="D165" s="219" t="str">
        <f ca="1"/>
        <v>LCN           Latin America &amp; Caribbean</v>
      </c>
      <c r="E165" s="219" t="str">
        <f ca="1"/>
        <v>NA</v>
      </c>
      <c r="F165" s="190" t="str">
        <f t="shared" ca="1" si="14"/>
        <v/>
      </c>
      <c r="G165" s="80">
        <f>IF(Parameters!$D$21 = 1, MAX(H165, I165),
IF(Parameters!$D$22 = 1, AVERAGE(H165,I165),
IF(Parameters!$D$23 = 1, IF(ISERROR(H165), I165, IFERROR(GEOMEAN(H165, I165), 0)),
IF(Parameters!$D$24, IF(AND(H165=10,I165=10),10,0),
IF(Parameters!$D$25, IF(AND(H165&gt;=7,I165&gt;=7),10,0),
IF(Parameters!$D$26, IF(AND(H165&gt;=7,I165&gt;=7), 10, IF(OR(AND(H165&gt;=7,I165&gt;=5),AND(H165&gt;=5,I165&gt;=7)),6,0)),
IF(Parameters!$D$27, IF(AND(H165&gt;=10,I165&gt;=10), 10, IF(OR(AND(H165&gt;=10,I165&gt;=5),AND(H165&gt;=5,I165&gt;=10)),6,0)),"no method")))))))</f>
        <v>0</v>
      </c>
      <c r="H165" s="80" cm="1">
        <f t="array" ref="H165">IF(
    SUM(IF(
            ISNUMBER(
                IF(
                    $M$4:$AE$4,
                    (M165:AE165),
                    "")),
            1,
            0))
        =0,
    NA(),
    IF(
        Parameters!$D$15=1,
        IF(
            SUM(--(ISNUMBER(IF($M$4:$AE$4=1,(M165:AE165),""))))&gt;0,
            MAX(IF(
                ISNUMBER(M165:AE165),
                IF(
                    M$4:AE$4=1,
                    M165:AE165,
                    ""),
                "")),
            MAX(IF(
                ISNUMBER(M165:AE165),
                IF(
                    M$4:AE$4=2,
                    M165:AE165,
                    ""),
                ""))
        ),
        IF(
            Parameters!$D$16=1,
            IFERROR(
                AVERAGE(IF(
                    ISNUMBER(M165:AE165),
                    IF(
                        M$4:AE$4=1,
                        M165:AE165,
                        ""),
                    "")),
                AVERAGE(IF(
                    ISNUMBER(M165:AE165),
                    IF(
                        M$4:AE$4=2,
                        M165:AE165,
                        ""),
                    ""))
            ),
            IF(
                Parameters!$D$17=1,
                IFERROR(
                    IF(
                        OR(
                            IF(
                                ISNUMBER(M165:AE165),
                                IF(
                                    M$4:AE$4=1,
                                    M165:AE165,
                                    ""),
                                "")
                            =0),
                        0,
                        GEOMEAN(IF(
                            ISNUMBER(M165:AE165),
                            IF(
                                M$4:AE$4=1,
                                M165:AE165,
                                ""),
                            ""))
                    ),
                    IF(
                        OR(IF(
                            ISNUMBER(M165:AE165),
                            IF(
                                M$4:AE$4=2,
                                M165:AE165,
                                ""),
                            "")
                            =0),
                        0,
                        GEOMEAN(IF(
                            ISNUMBER(M165:AE165),
                            IF(
                                M$4:AE$4=2,
                                M165:AE165,
                                ""),
                            "")))
                )
            )
        )
    )
)</f>
        <v>0</v>
      </c>
      <c r="I165" s="191" cm="1">
        <f t="array" ref="I165">IF(
    SUM(IF(
            ISNUMBER(
                IF(
                    $M$5:$AE$5,
                    (M165:AE165),
                    "")),
            1,
            0))
        =0,
    NA(),
    IF(
        Parameters!$D$15=1,
        IF(
            SUM(--(ISNUMBER(IF($M$5:$AE$5=1,(M165:AE165),""))))&gt;0,
            MAX(IF(
                ISNUMBER(M165:AE165),
                IF(
                    M$5:AE$5=1,
                    M165:AE165,
                    ""),
                "")),
            MAX(IF(
                ISNUMBER(M165:AE165),
                IF(
                    M$5:AE$5=2,
                    M165:AE165,
                    ""),
                ""))
        ),
        IF(
            Parameters!$D$16=1,
            IFERROR(
                AVERAGE(IF(
                    ISNUMBER(M165:AE165),
                    IF(
                        M$5:AE$5=1,
                        M165:AE165,
                        ""),
                    "")),
                AVERAGE(IF(
                    ISNUMBER(M165:AE165),
                    IF(
                        M$5:AE$5=2,
                        M165:AE165,
                        ""),
                    ""))
            ),
            IF(
                Parameters!$D$17=1,
                IFERROR(
                    IF(
                        OR(
                            IF(
                                ISNUMBER(M165:AE165),
                                IF(
                                    M$5:AE$5=1,
                                    M165:AE165,
                                    ""),
                                "")
                            =0),
                        0,
                        GEOMEAN(IF(
                            ISNUMBER(M165:AE165),
                            IF(
                                M$5:AE$5=1,
                                M165:AE165,
                                ""),
                            ""))
                    ),
                    IF(
                        OR(IF(
                            ISNUMBER(M165:AE165),
                            IF(
                                M$5:AE$5=2,
                                M165:AE165,
                                ""),
                            "")
                            =0),
                        0,
                        GEOMEAN(IF(
                            ISNUMBER(M165:AE165),
                            IF(
                                M$5:AE$5=2,
                                M165:AE165,
                                ""),
                            "")))
                )
            )
        )
    )
)</f>
        <v>2.3529411764705799</v>
      </c>
      <c r="J165" s="242">
        <v>44887</v>
      </c>
      <c r="K165" s="242">
        <v>46281</v>
      </c>
      <c r="L165" s="91" t="s">
        <v>685</v>
      </c>
      <c r="M165" s="192">
        <v>0</v>
      </c>
      <c r="N165" s="192" t="s">
        <v>409</v>
      </c>
      <c r="O165" s="192">
        <v>0</v>
      </c>
      <c r="P165" s="192">
        <v>0</v>
      </c>
      <c r="Q165" s="192">
        <v>0</v>
      </c>
      <c r="R165" s="192" t="s">
        <v>409</v>
      </c>
      <c r="S165" s="192">
        <v>0</v>
      </c>
      <c r="T165" s="192">
        <v>2.3529411764705799</v>
      </c>
      <c r="U165" s="192" t="s">
        <v>409</v>
      </c>
      <c r="V165" s="192" t="s">
        <v>409</v>
      </c>
      <c r="W165" s="192" t="s">
        <v>409</v>
      </c>
      <c r="X165" s="192">
        <v>-2.3544628125699898</v>
      </c>
      <c r="Y165" s="192" t="s">
        <v>409</v>
      </c>
      <c r="Z165" s="192">
        <v>0</v>
      </c>
      <c r="AA165" s="192">
        <v>5.8823529411764603</v>
      </c>
      <c r="AB165" s="34"/>
      <c r="AC165" s="34"/>
      <c r="AD165" s="192"/>
      <c r="AE165" s="192"/>
      <c r="AF165" s="192"/>
      <c r="AG165" s="192"/>
      <c r="AH165" s="192"/>
      <c r="AI165" s="192"/>
    </row>
    <row r="166" spans="1:35" x14ac:dyDescent="0.2">
      <c r="A166" s="84">
        <v>159</v>
      </c>
      <c r="B166" s="84" t="str">
        <f ca="1"/>
        <v>Korea, Dem. People's Rep.</v>
      </c>
      <c r="C166" s="84" t="str">
        <f ca="1"/>
        <v>PRK</v>
      </c>
      <c r="D166" s="219" t="str">
        <f ca="1"/>
        <v>EAS           East Asia &amp; Pacific</v>
      </c>
      <c r="E166" s="219" t="str">
        <f ca="1"/>
        <v>NA</v>
      </c>
      <c r="F166" s="190" t="str">
        <f t="shared" ca="1" si="14"/>
        <v/>
      </c>
      <c r="G166" s="80">
        <f>IF(Parameters!$D$21 = 1, MAX(H166, I166),
IF(Parameters!$D$22 = 1, AVERAGE(H166,I166),
IF(Parameters!$D$23 = 1, IF(ISERROR(H166), I166, IFERROR(GEOMEAN(H166, I166), 0)),
IF(Parameters!$D$24, IF(AND(H166=10,I166=10),10,0),
IF(Parameters!$D$25, IF(AND(H166&gt;=7,I166&gt;=7),10,0),
IF(Parameters!$D$26, IF(AND(H166&gt;=7,I166&gt;=7), 10, IF(OR(AND(H166&gt;=7,I166&gt;=5),AND(H166&gt;=5,I166&gt;=7)),6,0)),
IF(Parameters!$D$27, IF(AND(H166&gt;=10,I166&gt;=10), 10, IF(OR(AND(H166&gt;=10,I166&gt;=5),AND(H166&gt;=5,I166&gt;=10)),6,0)),"no method")))))))</f>
        <v>0</v>
      </c>
      <c r="H166" s="80" cm="1">
        <f t="array" ref="H166">IF(
    SUM(IF(
            ISNUMBER(
                IF(
                    $M$4:$AE$4,
                    (M166:AE166),
                    "")),
            1,
            0))
        =0,
    NA(),
    IF(
        Parameters!$D$15=1,
        IF(
            SUM(--(ISNUMBER(IF($M$4:$AE$4=1,(M166:AE166),""))))&gt;0,
            MAX(IF(
                ISNUMBER(M166:AE166),
                IF(
                    M$4:AE$4=1,
                    M166:AE166,
                    ""),
                "")),
            MAX(IF(
                ISNUMBER(M166:AE166),
                IF(
                    M$4:AE$4=2,
                    M166:AE166,
                    ""),
                ""))
        ),
        IF(
            Parameters!$D$16=1,
            IFERROR(
                AVERAGE(IF(
                    ISNUMBER(M166:AE166),
                    IF(
                        M$4:AE$4=1,
                        M166:AE166,
                        ""),
                    "")),
                AVERAGE(IF(
                    ISNUMBER(M166:AE166),
                    IF(
                        M$4:AE$4=2,
                        M166:AE166,
                        ""),
                    ""))
            ),
            IF(
                Parameters!$D$17=1,
                IFERROR(
                    IF(
                        OR(
                            IF(
                                ISNUMBER(M166:AE166),
                                IF(
                                    M$4:AE$4=1,
                                    M166:AE166,
                                    ""),
                                "")
                            =0),
                        0,
                        GEOMEAN(IF(
                            ISNUMBER(M166:AE166),
                            IF(
                                M$4:AE$4=1,
                                M166:AE166,
                                ""),
                            ""))
                    ),
                    IF(
                        OR(IF(
                            ISNUMBER(M166:AE166),
                            IF(
                                M$4:AE$4=2,
                                M166:AE166,
                                ""),
                            "")
                            =0),
                        0,
                        GEOMEAN(IF(
                            ISNUMBER(M166:AE166),
                            IF(
                                M$4:AE$4=2,
                                M166:AE166,
                                ""),
                            "")))
                )
            )
        )
    )
)</f>
        <v>5.15657620041753</v>
      </c>
      <c r="I166" s="191" cm="1">
        <f t="array" ref="I166">IF(
    SUM(IF(
            ISNUMBER(
                IF(
                    $M$5:$AE$5,
                    (M166:AE166),
                    "")),
            1,
            0))
        =0,
    NA(),
    IF(
        Parameters!$D$15=1,
        IF(
            SUM(--(ISNUMBER(IF($M$5:$AE$5=1,(M166:AE166),""))))&gt;0,
            MAX(IF(
                ISNUMBER(M166:AE166),
                IF(
                    M$5:AE$5=1,
                    M166:AE166,
                    ""),
                "")),
            MAX(IF(
                ISNUMBER(M166:AE166),
                IF(
                    M$5:AE$5=2,
                    M166:AE166,
                    ""),
                ""))
        ),
        IF(
            Parameters!$D$16=1,
            IFERROR(
                AVERAGE(IF(
                    ISNUMBER(M166:AE166),
                    IF(
                        M$5:AE$5=1,
                        M166:AE166,
                        ""),
                    "")),
                AVERAGE(IF(
                    ISNUMBER(M166:AE166),
                    IF(
                        M$5:AE$5=2,
                        M166:AE166,
                        ""),
                    ""))
            ),
            IF(
                Parameters!$D$17=1,
                IFERROR(
                    IF(
                        OR(
                            IF(
                                ISNUMBER(M166:AE166),
                                IF(
                                    M$5:AE$5=1,
                                    M166:AE166,
                                    ""),
                                "")
                            =0),
                        0,
                        GEOMEAN(IF(
                            ISNUMBER(M166:AE166),
                            IF(
                                M$5:AE$5=1,
                                M166:AE166,
                                ""),
                            ""))
                    ),
                    IF(
                        OR(IF(
                            ISNUMBER(M166:AE166),
                            IF(
                                M$5:AE$5=2,
                                M166:AE166,
                                ""),
                            "")
                            =0),
                        0,
                        GEOMEAN(IF(
                            ISNUMBER(M166:AE166),
                            IF(
                                M$5:AE$5=2,
                                M166:AE166,
                                ""),
                            "")))
                )
            )
        )
    )
)</f>
        <v>0</v>
      </c>
      <c r="J166" s="242">
        <v>45765</v>
      </c>
      <c r="K166" s="242">
        <v>46281</v>
      </c>
      <c r="L166" s="91" t="s">
        <v>271</v>
      </c>
      <c r="M166" s="192">
        <v>0</v>
      </c>
      <c r="N166" s="192">
        <v>5.15657620041753</v>
      </c>
      <c r="O166" s="192">
        <v>0</v>
      </c>
      <c r="P166" s="192" t="s">
        <v>409</v>
      </c>
      <c r="Q166" s="192">
        <v>0</v>
      </c>
      <c r="R166" s="192" t="s">
        <v>409</v>
      </c>
      <c r="S166" s="192">
        <v>0</v>
      </c>
      <c r="T166" s="192">
        <v>0</v>
      </c>
      <c r="U166" s="192" t="s">
        <v>409</v>
      </c>
      <c r="V166" s="192">
        <v>84.9</v>
      </c>
      <c r="W166" s="192" t="s">
        <v>409</v>
      </c>
      <c r="X166" s="192" t="s">
        <v>409</v>
      </c>
      <c r="Y166" s="192" t="s">
        <v>409</v>
      </c>
      <c r="Z166" s="192">
        <v>0</v>
      </c>
      <c r="AA166" s="192">
        <v>-100</v>
      </c>
      <c r="AB166" s="34"/>
      <c r="AC166" s="34"/>
      <c r="AD166" s="192"/>
      <c r="AE166" s="192"/>
      <c r="AF166" s="192"/>
      <c r="AG166" s="192"/>
      <c r="AH166" s="192"/>
      <c r="AI166" s="192"/>
    </row>
    <row r="167" spans="1:35" x14ac:dyDescent="0.2">
      <c r="A167" s="84">
        <v>160</v>
      </c>
      <c r="B167" s="84" t="str">
        <f ca="1"/>
        <v>Portugal</v>
      </c>
      <c r="C167" s="84" t="str">
        <f ca="1"/>
        <v>PRT</v>
      </c>
      <c r="D167" s="219" t="str">
        <f ca="1"/>
        <v>ECS           Europe &amp; Central Asia</v>
      </c>
      <c r="E167" s="219" t="str">
        <f ca="1"/>
        <v>NA</v>
      </c>
      <c r="F167" s="190" t="str">
        <f t="shared" ca="1" si="14"/>
        <v/>
      </c>
      <c r="G167" s="80">
        <f>IF(Parameters!$D$21 = 1, MAX(H167, I167),
IF(Parameters!$D$22 = 1, AVERAGE(H167,I167),
IF(Parameters!$D$23 = 1, IF(ISERROR(H167), I167, IFERROR(GEOMEAN(H167, I167), 0)),
IF(Parameters!$D$24, IF(AND(H167=10,I167=10),10,0),
IF(Parameters!$D$25, IF(AND(H167&gt;=7,I167&gt;=7),10,0),
IF(Parameters!$D$26, IF(AND(H167&gt;=7,I167&gt;=7), 10, IF(OR(AND(H167&gt;=7,I167&gt;=5),AND(H167&gt;=5,I167&gt;=7)),6,0)),
IF(Parameters!$D$27, IF(AND(H167&gt;=10,I167&gt;=10), 10, IF(OR(AND(H167&gt;=10,I167&gt;=5),AND(H167&gt;=5,I167&gt;=10)),6,0)),"no method")))))))</f>
        <v>0</v>
      </c>
      <c r="H167" s="80" cm="1">
        <f t="array" ref="H167">IF(
    SUM(IF(
            ISNUMBER(
                IF(
                    $M$4:$AE$4,
                    (M167:AE167),
                    "")),
            1,
            0))
        =0,
    NA(),
    IF(
        Parameters!$D$15=1,
        IF(
            SUM(--(ISNUMBER(IF($M$4:$AE$4=1,(M167:AE167),""))))&gt;0,
            MAX(IF(
                ISNUMBER(M167:AE167),
                IF(
                    M$4:AE$4=1,
                    M167:AE167,
                    ""),
                "")),
            MAX(IF(
                ISNUMBER(M167:AE167),
                IF(
                    M$4:AE$4=2,
                    M167:AE167,
                    ""),
                ""))
        ),
        IF(
            Parameters!$D$16=1,
            IFERROR(
                AVERAGE(IF(
                    ISNUMBER(M167:AE167),
                    IF(
                        M$4:AE$4=1,
                        M167:AE167,
                        ""),
                    "")),
                AVERAGE(IF(
                    ISNUMBER(M167:AE167),
                    IF(
                        M$4:AE$4=2,
                        M167:AE167,
                        ""),
                    ""))
            ),
            IF(
                Parameters!$D$17=1,
                IFERROR(
                    IF(
                        OR(
                            IF(
                                ISNUMBER(M167:AE167),
                                IF(
                                    M$4:AE$4=1,
                                    M167:AE167,
                                    ""),
                                "")
                            =0),
                        0,
                        GEOMEAN(IF(
                            ISNUMBER(M167:AE167),
                            IF(
                                M$4:AE$4=1,
                                M167:AE167,
                                ""),
                            ""))
                    ),
                    IF(
                        OR(IF(
                            ISNUMBER(M167:AE167),
                            IF(
                                M$4:AE$4=2,
                                M167:AE167,
                                ""),
                            "")
                            =0),
                        0,
                        GEOMEAN(IF(
                            ISNUMBER(M167:AE167),
                            IF(
                                M$4:AE$4=2,
                                M167:AE167,
                                ""),
                            "")))
                )
            )
        )
    )
)</f>
        <v>0</v>
      </c>
      <c r="I167" s="191" cm="1">
        <f t="array" ref="I167">IF(
    SUM(IF(
            ISNUMBER(
                IF(
                    $M$5:$AE$5,
                    (M167:AE167),
                    "")),
            1,
            0))
        =0,
    NA(),
    IF(
        Parameters!$D$15=1,
        IF(
            SUM(--(ISNUMBER(IF($M$5:$AE$5=1,(M167:AE167),""))))&gt;0,
            MAX(IF(
                ISNUMBER(M167:AE167),
                IF(
                    M$5:AE$5=1,
                    M167:AE167,
                    ""),
                "")),
            MAX(IF(
                ISNUMBER(M167:AE167),
                IF(
                    M$5:AE$5=2,
                    M167:AE167,
                    ""),
                ""))
        ),
        IF(
            Parameters!$D$16=1,
            IFERROR(
                AVERAGE(IF(
                    ISNUMBER(M167:AE167),
                    IF(
                        M$5:AE$5=1,
                        M167:AE167,
                        ""),
                    "")),
                AVERAGE(IF(
                    ISNUMBER(M167:AE167),
                    IF(
                        M$5:AE$5=2,
                        M167:AE167,
                        ""),
                    ""))
            ),
            IF(
                Parameters!$D$17=1,
                IFERROR(
                    IF(
                        OR(
                            IF(
                                ISNUMBER(M167:AE167),
                                IF(
                                    M$5:AE$5=1,
                                    M167:AE167,
                                    ""),
                                "")
                            =0),
                        0,
                        GEOMEAN(IF(
                            ISNUMBER(M167:AE167),
                            IF(
                                M$5:AE$5=1,
                                M167:AE167,
                                ""),
                            ""))
                    ),
                    IF(
                        OR(IF(
                            ISNUMBER(M167:AE167),
                            IF(
                                M$5:AE$5=2,
                                M167:AE167,
                                ""),
                            "")
                            =0),
                        0,
                        GEOMEAN(IF(
                            ISNUMBER(M167:AE167),
                            IF(
                                M$5:AE$5=2,
                                M167:AE167,
                                ""),
                            "")))
                )
            )
        )
    )
)</f>
        <v>0</v>
      </c>
      <c r="J167" s="242">
        <v>45765</v>
      </c>
      <c r="K167" s="242">
        <v>45870</v>
      </c>
      <c r="L167" s="91" t="s">
        <v>273</v>
      </c>
      <c r="M167" s="192">
        <v>0</v>
      </c>
      <c r="N167" s="192">
        <v>0</v>
      </c>
      <c r="O167" s="192">
        <v>0</v>
      </c>
      <c r="P167" s="192" t="s">
        <v>409</v>
      </c>
      <c r="Q167" s="192">
        <v>0</v>
      </c>
      <c r="R167" s="192" t="s">
        <v>409</v>
      </c>
      <c r="S167" s="192">
        <v>0</v>
      </c>
      <c r="T167" s="192" t="s">
        <v>409</v>
      </c>
      <c r="U167" s="192" t="s">
        <v>409</v>
      </c>
      <c r="V167" s="192">
        <v>25.9</v>
      </c>
      <c r="W167" s="192" t="s">
        <v>409</v>
      </c>
      <c r="X167" s="192" t="s">
        <v>409</v>
      </c>
      <c r="Y167" s="192" t="s">
        <v>409</v>
      </c>
      <c r="Z167" s="192">
        <v>0</v>
      </c>
      <c r="AA167" s="192" t="s">
        <v>409</v>
      </c>
      <c r="AB167" s="34"/>
      <c r="AC167" s="34"/>
      <c r="AD167" s="192"/>
      <c r="AE167" s="192"/>
      <c r="AF167" s="192"/>
      <c r="AG167" s="192"/>
      <c r="AH167" s="192"/>
      <c r="AI167" s="192"/>
    </row>
    <row r="168" spans="1:35" x14ac:dyDescent="0.2">
      <c r="A168" s="84">
        <v>161</v>
      </c>
      <c r="B168" s="84" t="str">
        <f ca="1"/>
        <v>Paraguay</v>
      </c>
      <c r="C168" s="84" t="str">
        <f ca="1"/>
        <v>PRY</v>
      </c>
      <c r="D168" s="219" t="str">
        <f ca="1"/>
        <v>LCN           Latin America &amp; Caribbean</v>
      </c>
      <c r="E168" s="219" t="str">
        <f ca="1"/>
        <v>IBRD</v>
      </c>
      <c r="F168" s="190" t="str">
        <f t="shared" ca="1" si="14"/>
        <v/>
      </c>
      <c r="G168" s="80">
        <f>IF(Parameters!$D$21 = 1, MAX(H168, I168),
IF(Parameters!$D$22 = 1, AVERAGE(H168,I168),
IF(Parameters!$D$23 = 1, IF(ISERROR(H168), I168, IFERROR(GEOMEAN(H168, I168), 0)),
IF(Parameters!$D$24, IF(AND(H168=10,I168=10),10,0),
IF(Parameters!$D$25, IF(AND(H168&gt;=7,I168&gt;=7),10,0),
IF(Parameters!$D$26, IF(AND(H168&gt;=7,I168&gt;=7), 10, IF(OR(AND(H168&gt;=7,I168&gt;=5),AND(H168&gt;=5,I168&gt;=7)),6,0)),
IF(Parameters!$D$27, IF(AND(H168&gt;=10,I168&gt;=10), 10, IF(OR(AND(H168&gt;=10,I168&gt;=5),AND(H168&gt;=5,I168&gt;=10)),6,0)),"no method")))))))</f>
        <v>0</v>
      </c>
      <c r="H168" s="80" cm="1">
        <f t="array" ref="H168">IF(
    SUM(IF(
            ISNUMBER(
                IF(
                    $M$4:$AE$4,
                    (M168:AE168),
                    "")),
            1,
            0))
        =0,
    NA(),
    IF(
        Parameters!$D$15=1,
        IF(
            SUM(--(ISNUMBER(IF($M$4:$AE$4=1,(M168:AE168),""))))&gt;0,
            MAX(IF(
                ISNUMBER(M168:AE168),
                IF(
                    M$4:AE$4=1,
                    M168:AE168,
                    ""),
                "")),
            MAX(IF(
                ISNUMBER(M168:AE168),
                IF(
                    M$4:AE$4=2,
                    M168:AE168,
                    ""),
                ""))
        ),
        IF(
            Parameters!$D$16=1,
            IFERROR(
                AVERAGE(IF(
                    ISNUMBER(M168:AE168),
                    IF(
                        M$4:AE$4=1,
                        M168:AE168,
                        ""),
                    "")),
                AVERAGE(IF(
                    ISNUMBER(M168:AE168),
                    IF(
                        M$4:AE$4=2,
                        M168:AE168,
                        ""),
                    ""))
            ),
            IF(
                Parameters!$D$17=1,
                IFERROR(
                    IF(
                        OR(
                            IF(
                                ISNUMBER(M168:AE168),
                                IF(
                                    M$4:AE$4=1,
                                    M168:AE168,
                                    ""),
                                "")
                            =0),
                        0,
                        GEOMEAN(IF(
                            ISNUMBER(M168:AE168),
                            IF(
                                M$4:AE$4=1,
                                M168:AE168,
                                ""),
                            ""))
                    ),
                    IF(
                        OR(IF(
                            ISNUMBER(M168:AE168),
                            IF(
                                M$4:AE$4=2,
                                M168:AE168,
                                ""),
                            "")
                            =0),
                        0,
                        GEOMEAN(IF(
                            ISNUMBER(M168:AE168),
                            IF(
                                M$4:AE$4=2,
                                M168:AE168,
                                ""),
                            "")))
                )
            )
        )
    )
)</f>
        <v>0.27139874739039599</v>
      </c>
      <c r="I168" s="191" cm="1">
        <f t="array" ref="I168">IF(
    SUM(IF(
            ISNUMBER(
                IF(
                    $M$5:$AE$5,
                    (M168:AE168),
                    "")),
            1,
            0))
        =0,
    NA(),
    IF(
        Parameters!$D$15=1,
        IF(
            SUM(--(ISNUMBER(IF($M$5:$AE$5=1,(M168:AE168),""))))&gt;0,
            MAX(IF(
                ISNUMBER(M168:AE168),
                IF(
                    M$5:AE$5=1,
                    M168:AE168,
                    ""),
                "")),
            MAX(IF(
                ISNUMBER(M168:AE168),
                IF(
                    M$5:AE$5=2,
                    M168:AE168,
                    ""),
                ""))
        ),
        IF(
            Parameters!$D$16=1,
            IFERROR(
                AVERAGE(IF(
                    ISNUMBER(M168:AE168),
                    IF(
                        M$5:AE$5=1,
                        M168:AE168,
                        ""),
                    "")),
                AVERAGE(IF(
                    ISNUMBER(M168:AE168),
                    IF(
                        M$5:AE$5=2,
                        M168:AE168,
                        ""),
                    ""))
            ),
            IF(
                Parameters!$D$17=1,
                IFERROR(
                    IF(
                        OR(
                            IF(
                                ISNUMBER(M168:AE168),
                                IF(
                                    M$5:AE$5=1,
                                    M168:AE168,
                                    ""),
                                "")
                            =0),
                        0,
                        GEOMEAN(IF(
                            ISNUMBER(M168:AE168),
                            IF(
                                M$5:AE$5=1,
                                M168:AE168,
                                ""),
                            ""))
                    ),
                    IF(
                        OR(IF(
                            ISNUMBER(M168:AE168),
                            IF(
                                M$5:AE$5=2,
                                M168:AE168,
                                ""),
                            "")
                            =0),
                        0,
                        GEOMEAN(IF(
                            ISNUMBER(M168:AE168),
                            IF(
                                M$5:AE$5=2,
                                M168:AE168,
                                ""),
                            "")))
                )
            )
        )
    )
)</f>
        <v>0</v>
      </c>
      <c r="J168" s="242">
        <v>45765</v>
      </c>
      <c r="K168" s="242">
        <v>46281</v>
      </c>
      <c r="L168" s="91" t="s">
        <v>275</v>
      </c>
      <c r="M168" s="192">
        <v>0</v>
      </c>
      <c r="N168" s="192">
        <v>0.27139874739039599</v>
      </c>
      <c r="O168" s="192">
        <v>0</v>
      </c>
      <c r="P168" s="192" t="s">
        <v>409</v>
      </c>
      <c r="Q168" s="192">
        <v>0</v>
      </c>
      <c r="R168" s="192" t="s">
        <v>409</v>
      </c>
      <c r="S168" s="192">
        <v>0</v>
      </c>
      <c r="T168" s="192">
        <v>0</v>
      </c>
      <c r="U168" s="192" t="s">
        <v>409</v>
      </c>
      <c r="V168" s="192">
        <v>61.5</v>
      </c>
      <c r="W168" s="192" t="s">
        <v>409</v>
      </c>
      <c r="X168" s="192" t="s">
        <v>409</v>
      </c>
      <c r="Y168" s="192" t="s">
        <v>409</v>
      </c>
      <c r="Z168" s="192">
        <v>0</v>
      </c>
      <c r="AA168" s="192">
        <v>-100</v>
      </c>
      <c r="AB168" s="34"/>
      <c r="AC168" s="34"/>
      <c r="AD168" s="192"/>
      <c r="AE168" s="192"/>
      <c r="AF168" s="192"/>
      <c r="AG168" s="192"/>
      <c r="AH168" s="192"/>
      <c r="AI168" s="192"/>
    </row>
    <row r="169" spans="1:35" x14ac:dyDescent="0.2">
      <c r="A169" s="84">
        <v>162</v>
      </c>
      <c r="B169" s="84" t="str">
        <f ca="1"/>
        <v>West Bank and Gaza</v>
      </c>
      <c r="C169" s="84" t="str">
        <f ca="1"/>
        <v>PSE</v>
      </c>
      <c r="D169" s="219" t="str">
        <f ca="1"/>
        <v>MEA           Middle East &amp; North Africa</v>
      </c>
      <c r="E169" s="219" t="str">
        <f ca="1"/>
        <v>NA</v>
      </c>
      <c r="F169" s="190" t="str">
        <f t="shared" ca="1" si="14"/>
        <v/>
      </c>
      <c r="G169" s="80">
        <f>IF(Parameters!$D$21 = 1, MAX(H169, I169),
IF(Parameters!$D$22 = 1, AVERAGE(H169,I169),
IF(Parameters!$D$23 = 1, IF(ISERROR(H169), I169, IFERROR(GEOMEAN(H169, I169), 0)),
IF(Parameters!$D$24, IF(AND(H169=10,I169=10),10,0),
IF(Parameters!$D$25, IF(AND(H169&gt;=7,I169&gt;=7),10,0),
IF(Parameters!$D$26, IF(AND(H169&gt;=7,I169&gt;=7), 10, IF(OR(AND(H169&gt;=7,I169&gt;=5),AND(H169&gt;=5,I169&gt;=7)),6,0)),
IF(Parameters!$D$27, IF(AND(H169&gt;=10,I169&gt;=10), 10, IF(OR(AND(H169&gt;=10,I169&gt;=5),AND(H169&gt;=5,I169&gt;=10)),6,0)),"no method")))))))</f>
        <v>0</v>
      </c>
      <c r="H169" s="80" cm="1">
        <f t="array" ref="H169">IF(
    SUM(IF(
            ISNUMBER(
                IF(
                    $M$4:$AE$4,
                    (M169:AE169),
                    "")),
            1,
            0))
        =0,
    NA(),
    IF(
        Parameters!$D$15=1,
        IF(
            SUM(--(ISNUMBER(IF($M$4:$AE$4=1,(M169:AE169),""))))&gt;0,
            MAX(IF(
                ISNUMBER(M169:AE169),
                IF(
                    M$4:AE$4=1,
                    M169:AE169,
                    ""),
                "")),
            MAX(IF(
                ISNUMBER(M169:AE169),
                IF(
                    M$4:AE$4=2,
                    M169:AE169,
                    ""),
                ""))
        ),
        IF(
            Parameters!$D$16=1,
            IFERROR(
                AVERAGE(IF(
                    ISNUMBER(M169:AE169),
                    IF(
                        M$4:AE$4=1,
                        M169:AE169,
                        ""),
                    "")),
                AVERAGE(IF(
                    ISNUMBER(M169:AE169),
                    IF(
                        M$4:AE$4=2,
                        M169:AE169,
                        ""),
                    ""))
            ),
            IF(
                Parameters!$D$17=1,
                IFERROR(
                    IF(
                        OR(
                            IF(
                                ISNUMBER(M169:AE169),
                                IF(
                                    M$4:AE$4=1,
                                    M169:AE169,
                                    ""),
                                "")
                            =0),
                        0,
                        GEOMEAN(IF(
                            ISNUMBER(M169:AE169),
                            IF(
                                M$4:AE$4=1,
                                M169:AE169,
                                ""),
                            ""))
                    ),
                    IF(
                        OR(IF(
                            ISNUMBER(M169:AE169),
                            IF(
                                M$4:AE$4=2,
                                M169:AE169,
                                ""),
                            "")
                            =0),
                        0,
                        GEOMEAN(IF(
                            ISNUMBER(M169:AE169),
                            IF(
                                M$4:AE$4=2,
                                M169:AE169,
                                ""),
                            "")))
                )
            )
        )
    )
)</f>
        <v>7.8496868475991599</v>
      </c>
      <c r="I169" s="191" cm="1">
        <f t="array" ref="I169">IF(
    SUM(IF(
            ISNUMBER(
                IF(
                    $M$5:$AE$5,
                    (M169:AE169),
                    "")),
            1,
            0))
        =0,
    NA(),
    IF(
        Parameters!$D$15=1,
        IF(
            SUM(--(ISNUMBER(IF($M$5:$AE$5=1,(M169:AE169),""))))&gt;0,
            MAX(IF(
                ISNUMBER(M169:AE169),
                IF(
                    M$5:AE$5=1,
                    M169:AE169,
                    ""),
                "")),
            MAX(IF(
                ISNUMBER(M169:AE169),
                IF(
                    M$5:AE$5=2,
                    M169:AE169,
                    ""),
                ""))
        ),
        IF(
            Parameters!$D$16=1,
            IFERROR(
                AVERAGE(IF(
                    ISNUMBER(M169:AE169),
                    IF(
                        M$5:AE$5=1,
                        M169:AE169,
                        ""),
                    "")),
                AVERAGE(IF(
                    ISNUMBER(M169:AE169),
                    IF(
                        M$5:AE$5=2,
                        M169:AE169,
                        ""),
                    ""))
            ),
            IF(
                Parameters!$D$17=1,
                IFERROR(
                    IF(
                        OR(
                            IF(
                                ISNUMBER(M169:AE169),
                                IF(
                                    M$5:AE$5=1,
                                    M169:AE169,
                                    ""),
                                "")
                            =0),
                        0,
                        GEOMEAN(IF(
                            ISNUMBER(M169:AE169),
                            IF(
                                M$5:AE$5=1,
                                M169:AE169,
                                ""),
                            ""))
                    ),
                    IF(
                        OR(IF(
                            ISNUMBER(M169:AE169),
                            IF(
                                M$5:AE$5=2,
                                M169:AE169,
                                ""),
                            "")
                            =0),
                        0,
                        GEOMEAN(IF(
                            ISNUMBER(M169:AE169),
                            IF(
                                M$5:AE$5=2,
                                M169:AE169,
                                ""),
                            "")))
                )
            )
        )
    )
)</f>
        <v>0</v>
      </c>
      <c r="J169" s="242">
        <v>45765</v>
      </c>
      <c r="K169" s="242">
        <v>46281</v>
      </c>
      <c r="L169" s="91" t="s">
        <v>686</v>
      </c>
      <c r="M169" s="192">
        <v>0</v>
      </c>
      <c r="N169" s="192">
        <v>7.8496868475991599</v>
      </c>
      <c r="O169" s="192">
        <v>0</v>
      </c>
      <c r="P169" s="192">
        <v>0</v>
      </c>
      <c r="Q169" s="192">
        <v>0</v>
      </c>
      <c r="R169" s="192" t="s">
        <v>409</v>
      </c>
      <c r="S169" s="192">
        <v>0</v>
      </c>
      <c r="T169" s="192">
        <v>0</v>
      </c>
      <c r="U169" s="192" t="s">
        <v>409</v>
      </c>
      <c r="V169" s="192">
        <v>97.8</v>
      </c>
      <c r="W169" s="192" t="s">
        <v>409</v>
      </c>
      <c r="X169" s="192">
        <v>-1.10267740924949</v>
      </c>
      <c r="Y169" s="192" t="s">
        <v>409</v>
      </c>
      <c r="Z169" s="192">
        <v>0</v>
      </c>
      <c r="AA169" s="192">
        <v>-19.36</v>
      </c>
      <c r="AB169" s="34"/>
      <c r="AC169" s="34"/>
      <c r="AD169" s="192"/>
      <c r="AE169" s="192"/>
      <c r="AF169" s="192"/>
      <c r="AG169" s="192"/>
      <c r="AH169" s="192"/>
      <c r="AI169" s="192"/>
    </row>
    <row r="170" spans="1:35" x14ac:dyDescent="0.2">
      <c r="A170" s="84">
        <v>163</v>
      </c>
      <c r="B170" s="84" t="str">
        <f ca="1"/>
        <v>French Polynesia</v>
      </c>
      <c r="C170" s="84" t="str">
        <f ca="1"/>
        <v>PYF</v>
      </c>
      <c r="D170" s="219" t="str">
        <f ca="1"/>
        <v>EAS           East Asia &amp; Pacific</v>
      </c>
      <c r="E170" s="219" t="str">
        <f ca="1"/>
        <v>NA</v>
      </c>
      <c r="F170" s="190" t="str">
        <f t="shared" ca="1" si="14"/>
        <v/>
      </c>
      <c r="G170" s="80">
        <f>IF(Parameters!$D$21 = 1, MAX(H170, I170),
IF(Parameters!$D$22 = 1, AVERAGE(H170,I170),
IF(Parameters!$D$23 = 1, IF(ISERROR(H170), I170, IFERROR(GEOMEAN(H170, I170), 0)),
IF(Parameters!$D$24, IF(AND(H170=10,I170=10),10,0),
IF(Parameters!$D$25, IF(AND(H170&gt;=7,I170&gt;=7),10,0),
IF(Parameters!$D$26, IF(AND(H170&gt;=7,I170&gt;=7), 10, IF(OR(AND(H170&gt;=7,I170&gt;=5),AND(H170&gt;=5,I170&gt;=7)),6,0)),
IF(Parameters!$D$27, IF(AND(H170&gt;=10,I170&gt;=10), 10, IF(OR(AND(H170&gt;=10,I170&gt;=5),AND(H170&gt;=5,I170&gt;=10)),6,0)),"no method")))))))</f>
        <v>0</v>
      </c>
      <c r="H170" s="80" cm="1">
        <f t="array" ref="H170">IF(
    SUM(IF(
            ISNUMBER(
                IF(
                    $M$4:$AE$4,
                    (M170:AE170),
                    "")),
            1,
            0))
        =0,
    NA(),
    IF(
        Parameters!$D$15=1,
        IF(
            SUM(--(ISNUMBER(IF($M$4:$AE$4=1,(M170:AE170),""))))&gt;0,
            MAX(IF(
                ISNUMBER(M170:AE170),
                IF(
                    M$4:AE$4=1,
                    M170:AE170,
                    ""),
                "")),
            MAX(IF(
                ISNUMBER(M170:AE170),
                IF(
                    M$4:AE$4=2,
                    M170:AE170,
                    ""),
                ""))
        ),
        IF(
            Parameters!$D$16=1,
            IFERROR(
                AVERAGE(IF(
                    ISNUMBER(M170:AE170),
                    IF(
                        M$4:AE$4=1,
                        M170:AE170,
                        ""),
                    "")),
                AVERAGE(IF(
                    ISNUMBER(M170:AE170),
                    IF(
                        M$4:AE$4=2,
                        M170:AE170,
                        ""),
                    ""))
            ),
            IF(
                Parameters!$D$17=1,
                IFERROR(
                    IF(
                        OR(
                            IF(
                                ISNUMBER(M170:AE170),
                                IF(
                                    M$4:AE$4=1,
                                    M170:AE170,
                                    ""),
                                "")
                            =0),
                        0,
                        GEOMEAN(IF(
                            ISNUMBER(M170:AE170),
                            IF(
                                M$4:AE$4=1,
                                M170:AE170,
                                ""),
                            ""))
                    ),
                    IF(
                        OR(IF(
                            ISNUMBER(M170:AE170),
                            IF(
                                M$4:AE$4=2,
                                M170:AE170,
                                ""),
                            "")
                            =0),
                        0,
                        GEOMEAN(IF(
                            ISNUMBER(M170:AE170),
                            IF(
                                M$4:AE$4=2,
                                M170:AE170,
                                ""),
                            "")))
                )
            )
        )
    )
)</f>
        <v>0</v>
      </c>
      <c r="I170" s="191" cm="1">
        <f t="array" ref="I170">IF(
    SUM(IF(
            ISNUMBER(
                IF(
                    $M$5:$AE$5,
                    (M170:AE170),
                    "")),
            1,
            0))
        =0,
    NA(),
    IF(
        Parameters!$D$15=1,
        IF(
            SUM(--(ISNUMBER(IF($M$5:$AE$5=1,(M170:AE170),""))))&gt;0,
            MAX(IF(
                ISNUMBER(M170:AE170),
                IF(
                    M$5:AE$5=1,
                    M170:AE170,
                    ""),
                "")),
            MAX(IF(
                ISNUMBER(M170:AE170),
                IF(
                    M$5:AE$5=2,
                    M170:AE170,
                    ""),
                ""))
        ),
        IF(
            Parameters!$D$16=1,
            IFERROR(
                AVERAGE(IF(
                    ISNUMBER(M170:AE170),
                    IF(
                        M$5:AE$5=1,
                        M170:AE170,
                        ""),
                    "")),
                AVERAGE(IF(
                    ISNUMBER(M170:AE170),
                    IF(
                        M$5:AE$5=2,
                        M170:AE170,
                        ""),
                    ""))
            ),
            IF(
                Parameters!$D$17=1,
                IFERROR(
                    IF(
                        OR(
                            IF(
                                ISNUMBER(M170:AE170),
                                IF(
                                    M$5:AE$5=1,
                                    M170:AE170,
                                    ""),
                                "")
                            =0),
                        0,
                        GEOMEAN(IF(
                            ISNUMBER(M170:AE170),
                            IF(
                                M$5:AE$5=1,
                                M170:AE170,
                                ""),
                            ""))
                    ),
                    IF(
                        OR(IF(
                            ISNUMBER(M170:AE170),
                            IF(
                                M$5:AE$5=2,
                                M170:AE170,
                                ""),
                            "")
                            =0),
                        0,
                        GEOMEAN(IF(
                            ISNUMBER(M170:AE170),
                            IF(
                                M$5:AE$5=2,
                                M170:AE170,
                                ""),
                            "")))
                )
            )
        )
    )
)</f>
        <v>0</v>
      </c>
      <c r="J170" s="242" t="s">
        <v>409</v>
      </c>
      <c r="K170" s="242" t="s">
        <v>409</v>
      </c>
      <c r="L170" s="91" t="s">
        <v>687</v>
      </c>
      <c r="M170" s="192">
        <v>0</v>
      </c>
      <c r="N170" s="192" t="s">
        <v>409</v>
      </c>
      <c r="O170" s="192">
        <v>0</v>
      </c>
      <c r="P170" s="192" t="s">
        <v>409</v>
      </c>
      <c r="Q170" s="192">
        <v>0</v>
      </c>
      <c r="R170" s="192" t="s">
        <v>409</v>
      </c>
      <c r="S170" s="192" t="s">
        <v>409</v>
      </c>
      <c r="T170" s="192" t="s">
        <v>409</v>
      </c>
      <c r="U170" s="192" t="s">
        <v>409</v>
      </c>
      <c r="V170" s="192" t="s">
        <v>409</v>
      </c>
      <c r="W170" s="192" t="s">
        <v>409</v>
      </c>
      <c r="X170" s="192" t="s">
        <v>409</v>
      </c>
      <c r="Y170" s="192" t="s">
        <v>409</v>
      </c>
      <c r="Z170" s="192" t="s">
        <v>409</v>
      </c>
      <c r="AA170" s="192" t="s">
        <v>409</v>
      </c>
      <c r="AB170" s="34"/>
      <c r="AC170" s="34"/>
      <c r="AD170" s="192"/>
      <c r="AE170" s="192"/>
      <c r="AF170" s="192"/>
      <c r="AG170" s="192"/>
      <c r="AH170" s="192"/>
      <c r="AI170" s="192"/>
    </row>
    <row r="171" spans="1:35" x14ac:dyDescent="0.2">
      <c r="A171" s="84">
        <v>164</v>
      </c>
      <c r="B171" s="84" t="str">
        <f ca="1"/>
        <v>Qatar</v>
      </c>
      <c r="C171" s="84" t="str">
        <f ca="1"/>
        <v>QAT</v>
      </c>
      <c r="D171" s="219" t="str">
        <f ca="1"/>
        <v>MEA           Middle East &amp; North Africa</v>
      </c>
      <c r="E171" s="219" t="str">
        <f ca="1"/>
        <v>NA</v>
      </c>
      <c r="F171" s="190" t="str">
        <f t="shared" ca="1" si="14"/>
        <v/>
      </c>
      <c r="G171" s="80">
        <f>IF(Parameters!$D$21 = 1, MAX(H171, I171),
IF(Parameters!$D$22 = 1, AVERAGE(H171,I171),
IF(Parameters!$D$23 = 1, IF(ISERROR(H171), I171, IFERROR(GEOMEAN(H171, I171), 0)),
IF(Parameters!$D$24, IF(AND(H171=10,I171=10),10,0),
IF(Parameters!$D$25, IF(AND(H171&gt;=7,I171&gt;=7),10,0),
IF(Parameters!$D$26, IF(AND(H171&gt;=7,I171&gt;=7), 10, IF(OR(AND(H171&gt;=7,I171&gt;=5),AND(H171&gt;=5,I171&gt;=7)),6,0)),
IF(Parameters!$D$27, IF(AND(H171&gt;=10,I171&gt;=10), 10, IF(OR(AND(H171&gt;=10,I171&gt;=5),AND(H171&gt;=5,I171&gt;=10)),6,0)),"no method")))))))</f>
        <v>0</v>
      </c>
      <c r="H171" s="80" cm="1">
        <f t="array" ref="H171">IF(
    SUM(IF(
            ISNUMBER(
                IF(
                    $M$4:$AE$4,
                    (M171:AE171),
                    "")),
            1,
            0))
        =0,
    NA(),
    IF(
        Parameters!$D$15=1,
        IF(
            SUM(--(ISNUMBER(IF($M$4:$AE$4=1,(M171:AE171),""))))&gt;0,
            MAX(IF(
                ISNUMBER(M171:AE171),
                IF(
                    M$4:AE$4=1,
                    M171:AE171,
                    ""),
                "")),
            MAX(IF(
                ISNUMBER(M171:AE171),
                IF(
                    M$4:AE$4=2,
                    M171:AE171,
                    ""),
                ""))
        ),
        IF(
            Parameters!$D$16=1,
            IFERROR(
                AVERAGE(IF(
                    ISNUMBER(M171:AE171),
                    IF(
                        M$4:AE$4=1,
                        M171:AE171,
                        ""),
                    "")),
                AVERAGE(IF(
                    ISNUMBER(M171:AE171),
                    IF(
                        M$4:AE$4=2,
                        M171:AE171,
                        ""),
                    ""))
            ),
            IF(
                Parameters!$D$17=1,
                IFERROR(
                    IF(
                        OR(
                            IF(
                                ISNUMBER(M171:AE171),
                                IF(
                                    M$4:AE$4=1,
                                    M171:AE171,
                                    ""),
                                "")
                            =0),
                        0,
                        GEOMEAN(IF(
                            ISNUMBER(M171:AE171),
                            IF(
                                M$4:AE$4=1,
                                M171:AE171,
                                ""),
                            ""))
                    ),
                    IF(
                        OR(IF(
                            ISNUMBER(M171:AE171),
                            IF(
                                M$4:AE$4=2,
                                M171:AE171,
                                ""),
                            "")
                            =0),
                        0,
                        GEOMEAN(IF(
                            ISNUMBER(M171:AE171),
                            IF(
                                M$4:AE$4=2,
                                M171:AE171,
                                ""),
                            "")))
                )
            )
        )
    )
)</f>
        <v>0</v>
      </c>
      <c r="I171" s="191" cm="1">
        <f t="array" ref="I171">IF(
    SUM(IF(
            ISNUMBER(
                IF(
                    $M$5:$AE$5,
                    (M171:AE171),
                    "")),
            1,
            0))
        =0,
    NA(),
    IF(
        Parameters!$D$15=1,
        IF(
            SUM(--(ISNUMBER(IF($M$5:$AE$5=1,(M171:AE171),""))))&gt;0,
            MAX(IF(
                ISNUMBER(M171:AE171),
                IF(
                    M$5:AE$5=1,
                    M171:AE171,
                    ""),
                "")),
            MAX(IF(
                ISNUMBER(M171:AE171),
                IF(
                    M$5:AE$5=2,
                    M171:AE171,
                    ""),
                ""))
        ),
        IF(
            Parameters!$D$16=1,
            IFERROR(
                AVERAGE(IF(
                    ISNUMBER(M171:AE171),
                    IF(
                        M$5:AE$5=1,
                        M171:AE171,
                        ""),
                    "")),
                AVERAGE(IF(
                    ISNUMBER(M171:AE171),
                    IF(
                        M$5:AE$5=2,
                        M171:AE171,
                        ""),
                    ""))
            ),
            IF(
                Parameters!$D$17=1,
                IFERROR(
                    IF(
                        OR(
                            IF(
                                ISNUMBER(M171:AE171),
                                IF(
                                    M$5:AE$5=1,
                                    M171:AE171,
                                    ""),
                                "")
                            =0),
                        0,
                        GEOMEAN(IF(
                            ISNUMBER(M171:AE171),
                            IF(
                                M$5:AE$5=1,
                                M171:AE171,
                                ""),
                            ""))
                    ),
                    IF(
                        OR(IF(
                            ISNUMBER(M171:AE171),
                            IF(
                                M$5:AE$5=2,
                                M171:AE171,
                                ""),
                            "")
                            =0),
                        0,
                        GEOMEAN(IF(
                            ISNUMBER(M171:AE171),
                            IF(
                                M$5:AE$5=2,
                                M171:AE171,
                                ""),
                            "")))
                )
            )
        )
    )
)</f>
        <v>7</v>
      </c>
      <c r="J171" s="242">
        <v>45765</v>
      </c>
      <c r="K171" s="242">
        <v>46281</v>
      </c>
      <c r="L171" s="91" t="s">
        <v>277</v>
      </c>
      <c r="M171" s="192">
        <v>0</v>
      </c>
      <c r="N171" s="192">
        <v>0</v>
      </c>
      <c r="O171" s="192">
        <v>0</v>
      </c>
      <c r="P171" s="192" t="s">
        <v>409</v>
      </c>
      <c r="Q171" s="192">
        <v>0</v>
      </c>
      <c r="R171" s="192" t="s">
        <v>409</v>
      </c>
      <c r="S171" s="192">
        <v>7</v>
      </c>
      <c r="T171" s="192">
        <v>0</v>
      </c>
      <c r="U171" s="192" t="s">
        <v>409</v>
      </c>
      <c r="V171" s="192">
        <v>39.799999999999997</v>
      </c>
      <c r="W171" s="192" t="s">
        <v>409</v>
      </c>
      <c r="X171" s="192" t="s">
        <v>409</v>
      </c>
      <c r="Y171" s="192" t="s">
        <v>409</v>
      </c>
      <c r="Z171" s="192">
        <v>0.214285714285714</v>
      </c>
      <c r="AA171" s="192">
        <v>-100</v>
      </c>
      <c r="AB171" s="34"/>
      <c r="AC171" s="34"/>
      <c r="AD171" s="192"/>
      <c r="AE171" s="192"/>
      <c r="AF171" s="192"/>
      <c r="AG171" s="192"/>
      <c r="AH171" s="192"/>
      <c r="AI171" s="192"/>
    </row>
    <row r="172" spans="1:35" x14ac:dyDescent="0.2">
      <c r="A172" s="84">
        <v>165</v>
      </c>
      <c r="B172" s="84" t="str">
        <f ca="1"/>
        <v>Romania</v>
      </c>
      <c r="C172" s="84" t="str">
        <f ca="1"/>
        <v>ROU</v>
      </c>
      <c r="D172" s="219" t="str">
        <f ca="1"/>
        <v>ECS           Europe &amp; Central Asia</v>
      </c>
      <c r="E172" s="219" t="str">
        <f ca="1"/>
        <v>IBRD</v>
      </c>
      <c r="F172" s="190" t="str">
        <f t="shared" ca="1" si="14"/>
        <v/>
      </c>
      <c r="G172" s="80">
        <f>IF(Parameters!$D$21 = 1, MAX(H172, I172),
IF(Parameters!$D$22 = 1, AVERAGE(H172,I172),
IF(Parameters!$D$23 = 1, IF(ISERROR(H172), I172, IFERROR(GEOMEAN(H172, I172), 0)),
IF(Parameters!$D$24, IF(AND(H172=10,I172=10),10,0),
IF(Parameters!$D$25, IF(AND(H172&gt;=7,I172&gt;=7),10,0),
IF(Parameters!$D$26, IF(AND(H172&gt;=7,I172&gt;=7), 10, IF(OR(AND(H172&gt;=7,I172&gt;=5),AND(H172&gt;=5,I172&gt;=7)),6,0)),
IF(Parameters!$D$27, IF(AND(H172&gt;=10,I172&gt;=10), 10, IF(OR(AND(H172&gt;=10,I172&gt;=5),AND(H172&gt;=5,I172&gt;=10)),6,0)),"no method")))))))</f>
        <v>0</v>
      </c>
      <c r="H172" s="80" cm="1">
        <f t="array" ref="H172">IF(
    SUM(IF(
            ISNUMBER(
                IF(
                    $M$4:$AE$4,
                    (M172:AE172),
                    "")),
            1,
            0))
        =0,
    NA(),
    IF(
        Parameters!$D$15=1,
        IF(
            SUM(--(ISNUMBER(IF($M$4:$AE$4=1,(M172:AE172),""))))&gt;0,
            MAX(IF(
                ISNUMBER(M172:AE172),
                IF(
                    M$4:AE$4=1,
                    M172:AE172,
                    ""),
                "")),
            MAX(IF(
                ISNUMBER(M172:AE172),
                IF(
                    M$4:AE$4=2,
                    M172:AE172,
                    ""),
                ""))
        ),
        IF(
            Parameters!$D$16=1,
            IFERROR(
                AVERAGE(IF(
                    ISNUMBER(M172:AE172),
                    IF(
                        M$4:AE$4=1,
                        M172:AE172,
                        ""),
                    "")),
                AVERAGE(IF(
                    ISNUMBER(M172:AE172),
                    IF(
                        M$4:AE$4=2,
                        M172:AE172,
                        ""),
                    ""))
            ),
            IF(
                Parameters!$D$17=1,
                IFERROR(
                    IF(
                        OR(
                            IF(
                                ISNUMBER(M172:AE172),
                                IF(
                                    M$4:AE$4=1,
                                    M172:AE172,
                                    ""),
                                "")
                            =0),
                        0,
                        GEOMEAN(IF(
                            ISNUMBER(M172:AE172),
                            IF(
                                M$4:AE$4=1,
                                M172:AE172,
                                ""),
                            ""))
                    ),
                    IF(
                        OR(IF(
                            ISNUMBER(M172:AE172),
                            IF(
                                M$4:AE$4=2,
                                M172:AE172,
                                ""),
                            "")
                            =0),
                        0,
                        GEOMEAN(IF(
                            ISNUMBER(M172:AE172),
                            IF(
                                M$4:AE$4=2,
                                M172:AE172,
                                ""),
                            "")))
                )
            )
        )
    )
)</f>
        <v>0</v>
      </c>
      <c r="I172" s="191" cm="1">
        <f t="array" ref="I172">IF(
    SUM(IF(
            ISNUMBER(
                IF(
                    $M$5:$AE$5,
                    (M172:AE172),
                    "")),
            1,
            0))
        =0,
    NA(),
    IF(
        Parameters!$D$15=1,
        IF(
            SUM(--(ISNUMBER(IF($M$5:$AE$5=1,(M172:AE172),""))))&gt;0,
            MAX(IF(
                ISNUMBER(M172:AE172),
                IF(
                    M$5:AE$5=1,
                    M172:AE172,
                    ""),
                "")),
            MAX(IF(
                ISNUMBER(M172:AE172),
                IF(
                    M$5:AE$5=2,
                    M172:AE172,
                    ""),
                ""))
        ),
        IF(
            Parameters!$D$16=1,
            IFERROR(
                AVERAGE(IF(
                    ISNUMBER(M172:AE172),
                    IF(
                        M$5:AE$5=1,
                        M172:AE172,
                        ""),
                    "")),
                AVERAGE(IF(
                    ISNUMBER(M172:AE172),
                    IF(
                        M$5:AE$5=2,
                        M172:AE172,
                        ""),
                    ""))
            ),
            IF(
                Parameters!$D$17=1,
                IFERROR(
                    IF(
                        OR(
                            IF(
                                ISNUMBER(M172:AE172),
                                IF(
                                    M$5:AE$5=1,
                                    M172:AE172,
                                    ""),
                                "")
                            =0),
                        0,
                        GEOMEAN(IF(
                            ISNUMBER(M172:AE172),
                            IF(
                                M$5:AE$5=1,
                                M172:AE172,
                                ""),
                            ""))
                    ),
                    IF(
                        OR(IF(
                            ISNUMBER(M172:AE172),
                            IF(
                                M$5:AE$5=2,
                                M172:AE172,
                                ""),
                            "")
                            =0),
                        0,
                        GEOMEAN(IF(
                            ISNUMBER(M172:AE172),
                            IF(
                                M$5:AE$5=2,
                                M172:AE172,
                                ""),
                            "")))
                )
            )
        )
    )
)</f>
        <v>0</v>
      </c>
      <c r="J172" s="242">
        <v>45765</v>
      </c>
      <c r="K172" s="242">
        <v>46281</v>
      </c>
      <c r="L172" s="91" t="s">
        <v>279</v>
      </c>
      <c r="M172" s="192">
        <v>0</v>
      </c>
      <c r="N172" s="192">
        <v>0</v>
      </c>
      <c r="O172" s="192">
        <v>0</v>
      </c>
      <c r="P172" s="192" t="s">
        <v>409</v>
      </c>
      <c r="Q172" s="192">
        <v>0</v>
      </c>
      <c r="R172" s="192" t="s">
        <v>409</v>
      </c>
      <c r="S172" s="192">
        <v>0</v>
      </c>
      <c r="T172" s="192" t="s">
        <v>409</v>
      </c>
      <c r="U172" s="192" t="s">
        <v>409</v>
      </c>
      <c r="V172" s="192">
        <v>51</v>
      </c>
      <c r="W172" s="192" t="s">
        <v>409</v>
      </c>
      <c r="X172" s="192" t="s">
        <v>409</v>
      </c>
      <c r="Y172" s="192" t="s">
        <v>409</v>
      </c>
      <c r="Z172" s="192">
        <v>0</v>
      </c>
      <c r="AA172" s="192" t="s">
        <v>409</v>
      </c>
      <c r="AB172" s="34"/>
      <c r="AC172" s="34"/>
      <c r="AD172" s="192"/>
      <c r="AE172" s="192"/>
      <c r="AF172" s="192"/>
      <c r="AG172" s="192"/>
      <c r="AH172" s="192"/>
      <c r="AI172" s="192"/>
    </row>
    <row r="173" spans="1:35" x14ac:dyDescent="0.2">
      <c r="A173" s="84">
        <v>166</v>
      </c>
      <c r="B173" s="84" t="str">
        <f ca="1"/>
        <v>Russian Federation</v>
      </c>
      <c r="C173" s="84" t="str">
        <f ca="1"/>
        <v>RUS</v>
      </c>
      <c r="D173" s="219" t="str">
        <f ca="1"/>
        <v>ECS           Europe &amp; Central Asia</v>
      </c>
      <c r="E173" s="219" t="str">
        <f ca="1"/>
        <v>IBRD</v>
      </c>
      <c r="F173" s="190" t="str">
        <f t="shared" ca="1" si="14"/>
        <v/>
      </c>
      <c r="G173" s="80">
        <f>IF(Parameters!$D$21 = 1, MAX(H173, I173),
IF(Parameters!$D$22 = 1, AVERAGE(H173,I173),
IF(Parameters!$D$23 = 1, IF(ISERROR(H173), I173, IFERROR(GEOMEAN(H173, I173), 0)),
IF(Parameters!$D$24, IF(AND(H173=10,I173=10),10,0),
IF(Parameters!$D$25, IF(AND(H173&gt;=7,I173&gt;=7),10,0),
IF(Parameters!$D$26, IF(AND(H173&gt;=7,I173&gt;=7), 10, IF(OR(AND(H173&gt;=7,I173&gt;=5),AND(H173&gt;=5,I173&gt;=7)),6,0)),
IF(Parameters!$D$27, IF(AND(H173&gt;=10,I173&gt;=10), 10, IF(OR(AND(H173&gt;=10,I173&gt;=5),AND(H173&gt;=5,I173&gt;=10)),6,0)),"no method")))))))</f>
        <v>6.6840413812156863</v>
      </c>
      <c r="H173" s="80" cm="1">
        <f t="array" ref="H173">IF(
    SUM(IF(
            ISNUMBER(
                IF(
                    $M$4:$AE$4,
                    (M173:AE173),
                    "")),
            1,
            0))
        =0,
    NA(),
    IF(
        Parameters!$D$15=1,
        IF(
            SUM(--(ISNUMBER(IF($M$4:$AE$4=1,(M173:AE173),""))))&gt;0,
            MAX(IF(
                ISNUMBER(M173:AE173),
                IF(
                    M$4:AE$4=1,
                    M173:AE173,
                    ""),
                "")),
            MAX(IF(
                ISNUMBER(M173:AE173),
                IF(
                    M$4:AE$4=2,
                    M173:AE173,
                    ""),
                ""))
        ),
        IF(
            Parameters!$D$16=1,
            IFERROR(
                AVERAGE(IF(
                    ISNUMBER(M173:AE173),
                    IF(
                        M$4:AE$4=1,
                        M173:AE173,
                        ""),
                    "")),
                AVERAGE(IF(
                    ISNUMBER(M173:AE173),
                    IF(
                        M$4:AE$4=2,
                        M173:AE173,
                        ""),
                    ""))
            ),
            IF(
                Parameters!$D$17=1,
                IFERROR(
                    IF(
                        OR(
                            IF(
                                ISNUMBER(M173:AE173),
                                IF(
                                    M$4:AE$4=1,
                                    M173:AE173,
                                    ""),
                                "")
                            =0),
                        0,
                        GEOMEAN(IF(
                            ISNUMBER(M173:AE173),
                            IF(
                                M$4:AE$4=1,
                                M173:AE173,
                                ""),
                            ""))
                    ),
                    IF(
                        OR(IF(
                            ISNUMBER(M173:AE173),
                            IF(
                                M$4:AE$4=2,
                                M173:AE173,
                                ""),
                            "")
                            =0),
                        0,
                        GEOMEAN(IF(
                            ISNUMBER(M173:AE173),
                            IF(
                                M$4:AE$4=2,
                                M173:AE173,
                                ""),
                            "")))
                )
            )
        )
    )
)</f>
        <v>4.4676409185803703</v>
      </c>
      <c r="I173" s="191" cm="1">
        <f t="array" ref="I173">IF(
    SUM(IF(
            ISNUMBER(
                IF(
                    $M$5:$AE$5,
                    (M173:AE173),
                    "")),
            1,
            0))
        =0,
    NA(),
    IF(
        Parameters!$D$15=1,
        IF(
            SUM(--(ISNUMBER(IF($M$5:$AE$5=1,(M173:AE173),""))))&gt;0,
            MAX(IF(
                ISNUMBER(M173:AE173),
                IF(
                    M$5:AE$5=1,
                    M173:AE173,
                    ""),
                "")),
            MAX(IF(
                ISNUMBER(M173:AE173),
                IF(
                    M$5:AE$5=2,
                    M173:AE173,
                    ""),
                ""))
        ),
        IF(
            Parameters!$D$16=1,
            IFERROR(
                AVERAGE(IF(
                    ISNUMBER(M173:AE173),
                    IF(
                        M$5:AE$5=1,
                        M173:AE173,
                        ""),
                    "")),
                AVERAGE(IF(
                    ISNUMBER(M173:AE173),
                    IF(
                        M$5:AE$5=2,
                        M173:AE173,
                        ""),
                    ""))
            ),
            IF(
                Parameters!$D$17=1,
                IFERROR(
                    IF(
                        OR(
                            IF(
                                ISNUMBER(M173:AE173),
                                IF(
                                    M$5:AE$5=1,
                                    M173:AE173,
                                    ""),
                                "")
                            =0),
                        0,
                        GEOMEAN(IF(
                            ISNUMBER(M173:AE173),
                            IF(
                                M$5:AE$5=1,
                                M173:AE173,
                                ""),
                            ""))
                    ),
                    IF(
                        OR(IF(
                            ISNUMBER(M173:AE173),
                            IF(
                                M$5:AE$5=2,
                                M173:AE173,
                                ""),
                            "")
                            =0),
                        0,
                        GEOMEAN(IF(
                            ISNUMBER(M173:AE173),
                            IF(
                                M$5:AE$5=2,
                                M173:AE173,
                                ""),
                            "")))
                )
            )
        )
    )
)</f>
        <v>10</v>
      </c>
      <c r="J173" s="242">
        <v>45765</v>
      </c>
      <c r="K173" s="242">
        <v>46281</v>
      </c>
      <c r="L173" s="91" t="s">
        <v>281</v>
      </c>
      <c r="M173" s="192">
        <v>0</v>
      </c>
      <c r="N173" s="192">
        <v>4.4676409185803703</v>
      </c>
      <c r="O173" s="192">
        <v>0</v>
      </c>
      <c r="P173" s="192">
        <v>0.61388490636618198</v>
      </c>
      <c r="Q173" s="192">
        <v>0</v>
      </c>
      <c r="R173" s="192" t="s">
        <v>409</v>
      </c>
      <c r="S173" s="192">
        <v>0</v>
      </c>
      <c r="T173" s="192">
        <v>10</v>
      </c>
      <c r="U173" s="192" t="s">
        <v>409</v>
      </c>
      <c r="V173" s="192">
        <v>81.599999999999994</v>
      </c>
      <c r="W173" s="192" t="s">
        <v>409</v>
      </c>
      <c r="X173" s="192">
        <v>6.1388490636618297E-2</v>
      </c>
      <c r="Y173" s="192" t="s">
        <v>409</v>
      </c>
      <c r="Z173" s="192">
        <v>0</v>
      </c>
      <c r="AA173" s="192">
        <v>75.438596491227997</v>
      </c>
      <c r="AB173" s="34"/>
      <c r="AC173" s="34"/>
      <c r="AD173" s="192"/>
      <c r="AE173" s="192"/>
      <c r="AF173" s="192"/>
      <c r="AG173" s="192"/>
      <c r="AH173" s="192"/>
      <c r="AI173" s="192"/>
    </row>
    <row r="174" spans="1:35" x14ac:dyDescent="0.2">
      <c r="A174" s="84">
        <v>167</v>
      </c>
      <c r="B174" s="84" t="str">
        <f ca="1"/>
        <v>Rwanda</v>
      </c>
      <c r="C174" s="84" t="str">
        <f ca="1"/>
        <v>RWA</v>
      </c>
      <c r="D174" s="219" t="str">
        <f ca="1"/>
        <v>SSF           Sub-Saharan Africa</v>
      </c>
      <c r="E174" s="219" t="str">
        <f ca="1"/>
        <v>IDA</v>
      </c>
      <c r="F174" s="190" t="str">
        <f t="shared" ca="1" si="14"/>
        <v/>
      </c>
      <c r="G174" s="80">
        <f>IF(Parameters!$D$21 = 1, MAX(H174, I174),
IF(Parameters!$D$22 = 1, AVERAGE(H174,I174),
IF(Parameters!$D$23 = 1, IF(ISERROR(H174), I174, IFERROR(GEOMEAN(H174, I174), 0)),
IF(Parameters!$D$24, IF(AND(H174=10,I174=10),10,0),
IF(Parameters!$D$25, IF(AND(H174&gt;=7,I174&gt;=7),10,0),
IF(Parameters!$D$26, IF(AND(H174&gt;=7,I174&gt;=7), 10, IF(OR(AND(H174&gt;=7,I174&gt;=5),AND(H174&gt;=5,I174&gt;=7)),6,0)),
IF(Parameters!$D$27, IF(AND(H174&gt;=10,I174&gt;=10), 10, IF(OR(AND(H174&gt;=10,I174&gt;=5),AND(H174&gt;=5,I174&gt;=10)),6,0)),"no method")))))))</f>
        <v>0</v>
      </c>
      <c r="H174" s="80" cm="1">
        <f t="array" ref="H174">IF(
    SUM(IF(
            ISNUMBER(
                IF(
                    $M$4:$AE$4,
                    (M174:AE174),
                    "")),
            1,
            0))
        =0,
    NA(),
    IF(
        Parameters!$D$15=1,
        IF(
            SUM(--(ISNUMBER(IF($M$4:$AE$4=1,(M174:AE174),""))))&gt;0,
            MAX(IF(
                ISNUMBER(M174:AE174),
                IF(
                    M$4:AE$4=1,
                    M174:AE174,
                    ""),
                "")),
            MAX(IF(
                ISNUMBER(M174:AE174),
                IF(
                    M$4:AE$4=2,
                    M174:AE174,
                    ""),
                ""))
        ),
        IF(
            Parameters!$D$16=1,
            IFERROR(
                AVERAGE(IF(
                    ISNUMBER(M174:AE174),
                    IF(
                        M$4:AE$4=1,
                        M174:AE174,
                        ""),
                    "")),
                AVERAGE(IF(
                    ISNUMBER(M174:AE174),
                    IF(
                        M$4:AE$4=2,
                        M174:AE174,
                        ""),
                    ""))
            ),
            IF(
                Parameters!$D$17=1,
                IFERROR(
                    IF(
                        OR(
                            IF(
                                ISNUMBER(M174:AE174),
                                IF(
                                    M$4:AE$4=1,
                                    M174:AE174,
                                    ""),
                                "")
                            =0),
                        0,
                        GEOMEAN(IF(
                            ISNUMBER(M174:AE174),
                            IF(
                                M$4:AE$4=1,
                                M174:AE174,
                                ""),
                            ""))
                    ),
                    IF(
                        OR(IF(
                            ISNUMBER(M174:AE174),
                            IF(
                                M$4:AE$4=2,
                                M174:AE174,
                                ""),
                            "")
                            =0),
                        0,
                        GEOMEAN(IF(
                            ISNUMBER(M174:AE174),
                            IF(
                                M$4:AE$4=2,
                                M174:AE174,
                                ""),
                            "")))
                )
            )
        )
    )
)</f>
        <v>4.5093945720250499</v>
      </c>
      <c r="I174" s="191" cm="1">
        <f t="array" ref="I174">IF(
    SUM(IF(
            ISNUMBER(
                IF(
                    $M$5:$AE$5,
                    (M174:AE174),
                    "")),
            1,
            0))
        =0,
    NA(),
    IF(
        Parameters!$D$15=1,
        IF(
            SUM(--(ISNUMBER(IF($M$5:$AE$5=1,(M174:AE174),""))))&gt;0,
            MAX(IF(
                ISNUMBER(M174:AE174),
                IF(
                    M$5:AE$5=1,
                    M174:AE174,
                    ""),
                "")),
            MAX(IF(
                ISNUMBER(M174:AE174),
                IF(
                    M$5:AE$5=2,
                    M174:AE174,
                    ""),
                ""))
        ),
        IF(
            Parameters!$D$16=1,
            IFERROR(
                AVERAGE(IF(
                    ISNUMBER(M174:AE174),
                    IF(
                        M$5:AE$5=1,
                        M174:AE174,
                        ""),
                    "")),
                AVERAGE(IF(
                    ISNUMBER(M174:AE174),
                    IF(
                        M$5:AE$5=2,
                        M174:AE174,
                        ""),
                    ""))
            ),
            IF(
                Parameters!$D$17=1,
                IFERROR(
                    IF(
                        OR(
                            IF(
                                ISNUMBER(M174:AE174),
                                IF(
                                    M$5:AE$5=1,
                                    M174:AE174,
                                    ""),
                                "")
                            =0),
                        0,
                        GEOMEAN(IF(
                            ISNUMBER(M174:AE174),
                            IF(
                                M$5:AE$5=1,
                                M174:AE174,
                                ""),
                            ""))
                    ),
                    IF(
                        OR(IF(
                            ISNUMBER(M174:AE174),
                            IF(
                                M$5:AE$5=2,
                                M174:AE174,
                                ""),
                            "")
                            =0),
                        0,
                        GEOMEAN(IF(
                            ISNUMBER(M174:AE174),
                            IF(
                                M$5:AE$5=2,
                                M174:AE174,
                                ""),
                            "")))
                )
            )
        )
    )
)</f>
        <v>0</v>
      </c>
      <c r="J174" s="242">
        <v>45765</v>
      </c>
      <c r="K174" s="242">
        <v>45295</v>
      </c>
      <c r="L174" s="91" t="s">
        <v>283</v>
      </c>
      <c r="M174" s="192">
        <v>0</v>
      </c>
      <c r="N174" s="192">
        <v>4.5093945720250499</v>
      </c>
      <c r="O174" s="192">
        <v>0</v>
      </c>
      <c r="P174" s="192" t="s">
        <v>409</v>
      </c>
      <c r="Q174" s="192">
        <v>0</v>
      </c>
      <c r="R174" s="192" t="s">
        <v>409</v>
      </c>
      <c r="S174" s="192">
        <v>0</v>
      </c>
      <c r="T174" s="192" t="s">
        <v>409</v>
      </c>
      <c r="U174" s="192" t="s">
        <v>409</v>
      </c>
      <c r="V174" s="192">
        <v>81.8</v>
      </c>
      <c r="W174" s="192" t="s">
        <v>409</v>
      </c>
      <c r="X174" s="192" t="s">
        <v>409</v>
      </c>
      <c r="Y174" s="192" t="s">
        <v>409</v>
      </c>
      <c r="Z174" s="192">
        <v>0</v>
      </c>
      <c r="AA174" s="192" t="s">
        <v>409</v>
      </c>
      <c r="AB174" s="34"/>
      <c r="AC174" s="34"/>
      <c r="AD174" s="192"/>
      <c r="AE174" s="192"/>
      <c r="AF174" s="192"/>
      <c r="AG174" s="192"/>
      <c r="AH174" s="192"/>
      <c r="AI174" s="192"/>
    </row>
    <row r="175" spans="1:35" x14ac:dyDescent="0.2">
      <c r="A175" s="84">
        <v>168</v>
      </c>
      <c r="B175" s="84" t="str">
        <f ca="1"/>
        <v>Saudi Arabia</v>
      </c>
      <c r="C175" s="84" t="str">
        <f ca="1"/>
        <v>SAU</v>
      </c>
      <c r="D175" s="219" t="str">
        <f ca="1"/>
        <v>MEA           Middle East &amp; North Africa</v>
      </c>
      <c r="E175" s="219" t="str">
        <f ca="1"/>
        <v>NA</v>
      </c>
      <c r="F175" s="190" t="str">
        <f t="shared" ca="1" si="14"/>
        <v/>
      </c>
      <c r="G175" s="80">
        <f>IF(Parameters!$D$21 = 1, MAX(H175, I175),
IF(Parameters!$D$22 = 1, AVERAGE(H175,I175),
IF(Parameters!$D$23 = 1, IF(ISERROR(H175), I175, IFERROR(GEOMEAN(H175, I175), 0)),
IF(Parameters!$D$24, IF(AND(H175=10,I175=10),10,0),
IF(Parameters!$D$25, IF(AND(H175&gt;=7,I175&gt;=7),10,0),
IF(Parameters!$D$26, IF(AND(H175&gt;=7,I175&gt;=7), 10, IF(OR(AND(H175&gt;=7,I175&gt;=5),AND(H175&gt;=5,I175&gt;=7)),6,0)),
IF(Parameters!$D$27, IF(AND(H175&gt;=10,I175&gt;=10), 10, IF(OR(AND(H175&gt;=10,I175&gt;=5),AND(H175&gt;=5,I175&gt;=10)),6,0)),"no method")))))))</f>
        <v>2.5026082427542389</v>
      </c>
      <c r="H175" s="80" cm="1">
        <f t="array" ref="H175">IF(
    SUM(IF(
            ISNUMBER(
                IF(
                    $M$4:$AE$4,
                    (M175:AE175),
                    "")),
            1,
            0))
        =0,
    NA(),
    IF(
        Parameters!$D$15=1,
        IF(
            SUM(--(ISNUMBER(IF($M$4:$AE$4=1,(M175:AE175),""))))&gt;0,
            MAX(IF(
                ISNUMBER(M175:AE175),
                IF(
                    M$4:AE$4=1,
                    M175:AE175,
                    ""),
                "")),
            MAX(IF(
                ISNUMBER(M175:AE175),
                IF(
                    M$4:AE$4=2,
                    M175:AE175,
                    ""),
                ""))
        ),
        IF(
            Parameters!$D$16=1,
            IFERROR(
                AVERAGE(IF(
                    ISNUMBER(M175:AE175),
                    IF(
                        M$4:AE$4=1,
                        M175:AE175,
                        ""),
                    "")),
                AVERAGE(IF(
                    ISNUMBER(M175:AE175),
                    IF(
                        M$4:AE$4=2,
                        M175:AE175,
                        ""),
                    ""))
            ),
            IF(
                Parameters!$D$17=1,
                IFERROR(
                    IF(
                        OR(
                            IF(
                                ISNUMBER(M175:AE175),
                                IF(
                                    M$4:AE$4=1,
                                    M175:AE175,
                                    ""),
                                "")
                            =0),
                        0,
                        GEOMEAN(IF(
                            ISNUMBER(M175:AE175),
                            IF(
                                M$4:AE$4=1,
                                M175:AE175,
                                ""),
                            ""))
                    ),
                    IF(
                        OR(IF(
                            ISNUMBER(M175:AE175),
                            IF(
                                M$4:AE$4=2,
                                M175:AE175,
                                ""),
                            "")
                            =0),
                        0,
                        GEOMEAN(IF(
                            ISNUMBER(M175:AE175),
                            IF(
                                M$4:AE$4=2,
                                M175:AE175,
                                ""),
                            "")))
                )
            )
        )
    )
)</f>
        <v>0.62630480167014602</v>
      </c>
      <c r="I175" s="191" cm="1">
        <f t="array" ref="I175">IF(
    SUM(IF(
            ISNUMBER(
                IF(
                    $M$5:$AE$5,
                    (M175:AE175),
                    "")),
            1,
            0))
        =0,
    NA(),
    IF(
        Parameters!$D$15=1,
        IF(
            SUM(--(ISNUMBER(IF($M$5:$AE$5=1,(M175:AE175),""))))&gt;0,
            MAX(IF(
                ISNUMBER(M175:AE175),
                IF(
                    M$5:AE$5=1,
                    M175:AE175,
                    ""),
                "")),
            MAX(IF(
                ISNUMBER(M175:AE175),
                IF(
                    M$5:AE$5=2,
                    M175:AE175,
                    ""),
                ""))
        ),
        IF(
            Parameters!$D$16=1,
            IFERROR(
                AVERAGE(IF(
                    ISNUMBER(M175:AE175),
                    IF(
                        M$5:AE$5=1,
                        M175:AE175,
                        ""),
                    "")),
                AVERAGE(IF(
                    ISNUMBER(M175:AE175),
                    IF(
                        M$5:AE$5=2,
                        M175:AE175,
                        ""),
                    ""))
            ),
            IF(
                Parameters!$D$17=1,
                IFERROR(
                    IF(
                        OR(
                            IF(
                                ISNUMBER(M175:AE175),
                                IF(
                                    M$5:AE$5=1,
                                    M175:AE175,
                                    ""),
                                "")
                            =0),
                        0,
                        GEOMEAN(IF(
                            ISNUMBER(M175:AE175),
                            IF(
                                M$5:AE$5=1,
                                M175:AE175,
                                ""),
                            ""))
                    ),
                    IF(
                        OR(IF(
                            ISNUMBER(M175:AE175),
                            IF(
                                M$5:AE$5=2,
                                M175:AE175,
                                ""),
                            "")
                            =0),
                        0,
                        GEOMEAN(IF(
                            ISNUMBER(M175:AE175),
                            IF(
                                M$5:AE$5=2,
                                M175:AE175,
                                ""),
                            "")))
                )
            )
        )
    )
)</f>
        <v>10</v>
      </c>
      <c r="J175" s="242">
        <v>45765</v>
      </c>
      <c r="K175" s="242">
        <v>46281</v>
      </c>
      <c r="L175" s="91" t="s">
        <v>285</v>
      </c>
      <c r="M175" s="192">
        <v>0</v>
      </c>
      <c r="N175" s="192">
        <v>0.62630480167014602</v>
      </c>
      <c r="O175" s="192">
        <v>0</v>
      </c>
      <c r="P175" s="192" t="s">
        <v>409</v>
      </c>
      <c r="Q175" s="192">
        <v>0</v>
      </c>
      <c r="R175" s="192" t="s">
        <v>409</v>
      </c>
      <c r="S175" s="192">
        <v>7</v>
      </c>
      <c r="T175" s="192">
        <v>10</v>
      </c>
      <c r="U175" s="192" t="s">
        <v>409</v>
      </c>
      <c r="V175" s="192">
        <v>63.2</v>
      </c>
      <c r="W175" s="192" t="s">
        <v>409</v>
      </c>
      <c r="X175" s="192" t="s">
        <v>409</v>
      </c>
      <c r="Y175" s="192" t="s">
        <v>409</v>
      </c>
      <c r="Z175" s="192">
        <v>0.14285714285714199</v>
      </c>
      <c r="AA175" s="192">
        <v>620</v>
      </c>
      <c r="AB175" s="34"/>
      <c r="AC175" s="34"/>
      <c r="AD175" s="192"/>
      <c r="AE175" s="192"/>
      <c r="AF175" s="192"/>
      <c r="AG175" s="192"/>
      <c r="AH175" s="192"/>
      <c r="AI175" s="192"/>
    </row>
    <row r="176" spans="1:35" x14ac:dyDescent="0.2">
      <c r="A176" s="84">
        <v>169</v>
      </c>
      <c r="B176" s="84" t="str">
        <f ca="1"/>
        <v>Sudan</v>
      </c>
      <c r="C176" s="84" t="str">
        <f ca="1"/>
        <v>SDN</v>
      </c>
      <c r="D176" s="219" t="str">
        <f ca="1"/>
        <v>SSF           Sub-Saharan Africa</v>
      </c>
      <c r="E176" s="219" t="str">
        <f ca="1"/>
        <v>IDA</v>
      </c>
      <c r="F176" s="190" t="str">
        <f t="shared" ca="1" si="14"/>
        <v/>
      </c>
      <c r="G176" s="80">
        <f>IF(Parameters!$D$21 = 1, MAX(H176, I176),
IF(Parameters!$D$22 = 1, AVERAGE(H176,I176),
IF(Parameters!$D$23 = 1, IF(ISERROR(H176), I176, IFERROR(GEOMEAN(H176, I176), 0)),
IF(Parameters!$D$24, IF(AND(H176=10,I176=10),10,0),
IF(Parameters!$D$25, IF(AND(H176&gt;=7,I176&gt;=7),10,0),
IF(Parameters!$D$26, IF(AND(H176&gt;=7,I176&gt;=7), 10, IF(OR(AND(H176&gt;=7,I176&gt;=5),AND(H176&gt;=5,I176&gt;=7)),6,0)),
IF(Parameters!$D$27, IF(AND(H176&gt;=10,I176&gt;=10), 10, IF(OR(AND(H176&gt;=10,I176&gt;=5),AND(H176&gt;=5,I176&gt;=10)),6,0)),"no method")))))))</f>
        <v>0</v>
      </c>
      <c r="H176" s="80" cm="1">
        <f t="array" ref="H176">IF(
    SUM(IF(
            ISNUMBER(
                IF(
                    $M$4:$AE$4,
                    (M176:AE176),
                    "")),
            1,
            0))
        =0,
    NA(),
    IF(
        Parameters!$D$15=1,
        IF(
            SUM(--(ISNUMBER(IF($M$4:$AE$4=1,(M176:AE176),""))))&gt;0,
            MAX(IF(
                ISNUMBER(M176:AE176),
                IF(
                    M$4:AE$4=1,
                    M176:AE176,
                    ""),
                "")),
            MAX(IF(
                ISNUMBER(M176:AE176),
                IF(
                    M$4:AE$4=2,
                    M176:AE176,
                    ""),
                ""))
        ),
        IF(
            Parameters!$D$16=1,
            IFERROR(
                AVERAGE(IF(
                    ISNUMBER(M176:AE176),
                    IF(
                        M$4:AE$4=1,
                        M176:AE176,
                        ""),
                    "")),
                AVERAGE(IF(
                    ISNUMBER(M176:AE176),
                    IF(
                        M$4:AE$4=2,
                        M176:AE176,
                        ""),
                    ""))
            ),
            IF(
                Parameters!$D$17=1,
                IFERROR(
                    IF(
                        OR(
                            IF(
                                ISNUMBER(M176:AE176),
                                IF(
                                    M$4:AE$4=1,
                                    M176:AE176,
                                    ""),
                                "")
                            =0),
                        0,
                        GEOMEAN(IF(
                            ISNUMBER(M176:AE176),
                            IF(
                                M$4:AE$4=1,
                                M176:AE176,
                                ""),
                            ""))
                    ),
                    IF(
                        OR(IF(
                            ISNUMBER(M176:AE176),
                            IF(
                                M$4:AE$4=2,
                                M176:AE176,
                                ""),
                            "")
                            =0),
                        0,
                        GEOMEAN(IF(
                            ISNUMBER(M176:AE176),
                            IF(
                                M$4:AE$4=2,
                                M176:AE176,
                                ""),
                            "")))
                )
            )
        )
    )
)</f>
        <v>10</v>
      </c>
      <c r="I176" s="191" cm="1">
        <f t="array" ref="I176">IF(
    SUM(IF(
            ISNUMBER(
                IF(
                    $M$5:$AE$5,
                    (M176:AE176),
                    "")),
            1,
            0))
        =0,
    NA(),
    IF(
        Parameters!$D$15=1,
        IF(
            SUM(--(ISNUMBER(IF($M$5:$AE$5=1,(M176:AE176),""))))&gt;0,
            MAX(IF(
                ISNUMBER(M176:AE176),
                IF(
                    M$5:AE$5=1,
                    M176:AE176,
                    ""),
                "")),
            MAX(IF(
                ISNUMBER(M176:AE176),
                IF(
                    M$5:AE$5=2,
                    M176:AE176,
                    ""),
                ""))
        ),
        IF(
            Parameters!$D$16=1,
            IFERROR(
                AVERAGE(IF(
                    ISNUMBER(M176:AE176),
                    IF(
                        M$5:AE$5=1,
                        M176:AE176,
                        ""),
                    "")),
                AVERAGE(IF(
                    ISNUMBER(M176:AE176),
                    IF(
                        M$5:AE$5=2,
                        M176:AE176,
                        ""),
                    ""))
            ),
            IF(
                Parameters!$D$17=1,
                IFERROR(
                    IF(
                        OR(
                            IF(
                                ISNUMBER(M176:AE176),
                                IF(
                                    M$5:AE$5=1,
                                    M176:AE176,
                                    ""),
                                "")
                            =0),
                        0,
                        GEOMEAN(IF(
                            ISNUMBER(M176:AE176),
                            IF(
                                M$5:AE$5=1,
                                M176:AE176,
                                ""),
                            ""))
                    ),
                    IF(
                        OR(IF(
                            ISNUMBER(M176:AE176),
                            IF(
                                M$5:AE$5=2,
                                M176:AE176,
                                ""),
                            "")
                            =0),
                        0,
                        GEOMEAN(IF(
                            ISNUMBER(M176:AE176),
                            IF(
                                M$5:AE$5=2,
                                M176:AE176,
                                ""),
                            "")))
                )
            )
        )
    )
)</f>
        <v>0</v>
      </c>
      <c r="J176" s="242">
        <v>45765</v>
      </c>
      <c r="K176" s="242">
        <v>44743</v>
      </c>
      <c r="L176" s="91" t="s">
        <v>287</v>
      </c>
      <c r="M176" s="192">
        <v>0</v>
      </c>
      <c r="N176" s="192">
        <v>10</v>
      </c>
      <c r="O176" s="192">
        <v>0</v>
      </c>
      <c r="P176" s="192">
        <v>0</v>
      </c>
      <c r="Q176" s="192">
        <v>0</v>
      </c>
      <c r="R176" s="192" t="s">
        <v>409</v>
      </c>
      <c r="S176" s="192">
        <v>0</v>
      </c>
      <c r="T176" s="192">
        <v>0</v>
      </c>
      <c r="U176" s="192" t="s">
        <v>409</v>
      </c>
      <c r="V176" s="192">
        <v>109.3</v>
      </c>
      <c r="W176" s="192" t="s">
        <v>409</v>
      </c>
      <c r="X176" s="192">
        <v>-1.7156392825064899</v>
      </c>
      <c r="Y176" s="192" t="s">
        <v>409</v>
      </c>
      <c r="Z176" s="192">
        <v>0</v>
      </c>
      <c r="AA176" s="192">
        <v>-0.67842605156037605</v>
      </c>
      <c r="AB176" s="34"/>
      <c r="AC176" s="34"/>
      <c r="AD176" s="192"/>
      <c r="AE176" s="192"/>
      <c r="AF176" s="192"/>
      <c r="AG176" s="192"/>
      <c r="AH176" s="192"/>
      <c r="AI176" s="192"/>
    </row>
    <row r="177" spans="1:35" x14ac:dyDescent="0.2">
      <c r="A177" s="84">
        <v>170</v>
      </c>
      <c r="B177" s="84" t="str">
        <f ca="1"/>
        <v>Senegal</v>
      </c>
      <c r="C177" s="84" t="str">
        <f ca="1"/>
        <v>SEN</v>
      </c>
      <c r="D177" s="219" t="str">
        <f ca="1"/>
        <v>SSF           Sub-Saharan Africa</v>
      </c>
      <c r="E177" s="219" t="str">
        <f ca="1"/>
        <v>IDA</v>
      </c>
      <c r="F177" s="190" t="str">
        <f t="shared" ca="1" si="14"/>
        <v/>
      </c>
      <c r="G177" s="80">
        <f>IF(Parameters!$D$21 = 1, MAX(H177, I177),
IF(Parameters!$D$22 = 1, AVERAGE(H177,I177),
IF(Parameters!$D$23 = 1, IF(ISERROR(H177), I177, IFERROR(GEOMEAN(H177, I177), 0)),
IF(Parameters!$D$24, IF(AND(H177=10,I177=10),10,0),
IF(Parameters!$D$25, IF(AND(H177&gt;=7,I177&gt;=7),10,0),
IF(Parameters!$D$26, IF(AND(H177&gt;=7,I177&gt;=7), 10, IF(OR(AND(H177&gt;=7,I177&gt;=5),AND(H177&gt;=5,I177&gt;=7)),6,0)),
IF(Parameters!$D$27, IF(AND(H177&gt;=10,I177&gt;=10), 10, IF(OR(AND(H177&gt;=10,I177&gt;=5),AND(H177&gt;=5,I177&gt;=10)),6,0)),"no method")))))))</f>
        <v>0</v>
      </c>
      <c r="H177" s="80" cm="1">
        <f t="array" ref="H177">IF(
    SUM(IF(
            ISNUMBER(
                IF(
                    $M$4:$AE$4,
                    (M177:AE177),
                    "")),
            1,
            0))
        =0,
    NA(),
    IF(
        Parameters!$D$15=1,
        IF(
            SUM(--(ISNUMBER(IF($M$4:$AE$4=1,(M177:AE177),""))))&gt;0,
            MAX(IF(
                ISNUMBER(M177:AE177),
                IF(
                    M$4:AE$4=1,
                    M177:AE177,
                    ""),
                "")),
            MAX(IF(
                ISNUMBER(M177:AE177),
                IF(
                    M$4:AE$4=2,
                    M177:AE177,
                    ""),
                ""))
        ),
        IF(
            Parameters!$D$16=1,
            IFERROR(
                AVERAGE(IF(
                    ISNUMBER(M177:AE177),
                    IF(
                        M$4:AE$4=1,
                        M177:AE177,
                        ""),
                    "")),
                AVERAGE(IF(
                    ISNUMBER(M177:AE177),
                    IF(
                        M$4:AE$4=2,
                        M177:AE177,
                        ""),
                    ""))
            ),
            IF(
                Parameters!$D$17=1,
                IFERROR(
                    IF(
                        OR(
                            IF(
                                ISNUMBER(M177:AE177),
                                IF(
                                    M$4:AE$4=1,
                                    M177:AE177,
                                    ""),
                                "")
                            =0),
                        0,
                        GEOMEAN(IF(
                            ISNUMBER(M177:AE177),
                            IF(
                                M$4:AE$4=1,
                                M177:AE177,
                                ""),
                            ""))
                    ),
                    IF(
                        OR(IF(
                            ISNUMBER(M177:AE177),
                            IF(
                                M$4:AE$4=2,
                                M177:AE177,
                                ""),
                            "")
                            =0),
                        0,
                        GEOMEAN(IF(
                            ISNUMBER(M177:AE177),
                            IF(
                                M$4:AE$4=2,
                                M177:AE177,
                                ""),
                            "")))
                )
            )
        )
    )
)</f>
        <v>2.9227557411273501</v>
      </c>
      <c r="I177" s="191" cm="1">
        <f t="array" ref="I177">IF(
    SUM(IF(
            ISNUMBER(
                IF(
                    $M$5:$AE$5,
                    (M177:AE177),
                    "")),
            1,
            0))
        =0,
    NA(),
    IF(
        Parameters!$D$15=1,
        IF(
            SUM(--(ISNUMBER(IF($M$5:$AE$5=1,(M177:AE177),""))))&gt;0,
            MAX(IF(
                ISNUMBER(M177:AE177),
                IF(
                    M$5:AE$5=1,
                    M177:AE177,
                    ""),
                "")),
            MAX(IF(
                ISNUMBER(M177:AE177),
                IF(
                    M$5:AE$5=2,
                    M177:AE177,
                    ""),
                ""))
        ),
        IF(
            Parameters!$D$16=1,
            IFERROR(
                AVERAGE(IF(
                    ISNUMBER(M177:AE177),
                    IF(
                        M$5:AE$5=1,
                        M177:AE177,
                        ""),
                    "")),
                AVERAGE(IF(
                    ISNUMBER(M177:AE177),
                    IF(
                        M$5:AE$5=2,
                        M177:AE177,
                        ""),
                    ""))
            ),
            IF(
                Parameters!$D$17=1,
                IFERROR(
                    IF(
                        OR(
                            IF(
                                ISNUMBER(M177:AE177),
                                IF(
                                    M$5:AE$5=1,
                                    M177:AE177,
                                    ""),
                                "")
                            =0),
                        0,
                        GEOMEAN(IF(
                            ISNUMBER(M177:AE177),
                            IF(
                                M$5:AE$5=1,
                                M177:AE177,
                                ""),
                            ""))
                    ),
                    IF(
                        OR(IF(
                            ISNUMBER(M177:AE177),
                            IF(
                                M$5:AE$5=2,
                                M177:AE177,
                                ""),
                            "")
                            =0),
                        0,
                        GEOMEAN(IF(
                            ISNUMBER(M177:AE177),
                            IF(
                                M$5:AE$5=2,
                                M177:AE177,
                                ""),
                            "")))
                )
            )
        )
    )
)</f>
        <v>0</v>
      </c>
      <c r="J177" s="242">
        <v>45765</v>
      </c>
      <c r="K177" s="242">
        <v>45882</v>
      </c>
      <c r="L177" s="91" t="s">
        <v>289</v>
      </c>
      <c r="M177" s="192">
        <v>0</v>
      </c>
      <c r="N177" s="192">
        <v>2.9227557411273501</v>
      </c>
      <c r="O177" s="192">
        <v>0</v>
      </c>
      <c r="P177" s="192" t="s">
        <v>409</v>
      </c>
      <c r="Q177" s="192">
        <v>0</v>
      </c>
      <c r="R177" s="192" t="s">
        <v>409</v>
      </c>
      <c r="S177" s="192">
        <v>0</v>
      </c>
      <c r="T177" s="192">
        <v>0</v>
      </c>
      <c r="U177" s="192" t="s">
        <v>409</v>
      </c>
      <c r="V177" s="192">
        <v>74.2</v>
      </c>
      <c r="W177" s="192" t="s">
        <v>409</v>
      </c>
      <c r="X177" s="192" t="s">
        <v>409</v>
      </c>
      <c r="Y177" s="192" t="s">
        <v>409</v>
      </c>
      <c r="Z177" s="192">
        <v>0</v>
      </c>
      <c r="AA177" s="192">
        <v>-100</v>
      </c>
      <c r="AB177" s="34"/>
      <c r="AC177" s="34"/>
      <c r="AD177" s="192"/>
      <c r="AE177" s="192"/>
      <c r="AF177" s="192"/>
      <c r="AG177" s="192"/>
      <c r="AH177" s="192"/>
      <c r="AI177" s="192"/>
    </row>
    <row r="178" spans="1:35" x14ac:dyDescent="0.2">
      <c r="A178" s="84">
        <v>171</v>
      </c>
      <c r="B178" s="84" t="str">
        <f ca="1"/>
        <v>Singapore</v>
      </c>
      <c r="C178" s="84" t="str">
        <f ca="1"/>
        <v>SGP</v>
      </c>
      <c r="D178" s="219" t="str">
        <f ca="1"/>
        <v>EAS           East Asia &amp; Pacific</v>
      </c>
      <c r="E178" s="219" t="str">
        <f ca="1"/>
        <v>NA</v>
      </c>
      <c r="F178" s="190" t="str">
        <f t="shared" ca="1" si="14"/>
        <v/>
      </c>
      <c r="G178" s="80">
        <f>IF(Parameters!$D$21 = 1, MAX(H178, I178),
IF(Parameters!$D$22 = 1, AVERAGE(H178,I178),
IF(Parameters!$D$23 = 1, IF(ISERROR(H178), I178, IFERROR(GEOMEAN(H178, I178), 0)),
IF(Parameters!$D$24, IF(AND(H178=10,I178=10),10,0),
IF(Parameters!$D$25, IF(AND(H178&gt;=7,I178&gt;=7),10,0),
IF(Parameters!$D$26, IF(AND(H178&gt;=7,I178&gt;=7), 10, IF(OR(AND(H178&gt;=7,I178&gt;=5),AND(H178&gt;=5,I178&gt;=7)),6,0)),
IF(Parameters!$D$27, IF(AND(H178&gt;=10,I178&gt;=10), 10, IF(OR(AND(H178&gt;=10,I178&gt;=5),AND(H178&gt;=5,I178&gt;=10)),6,0)),"no method")))))))</f>
        <v>0</v>
      </c>
      <c r="H178" s="80" cm="1">
        <f t="array" ref="H178">IF(
    SUM(IF(
            ISNUMBER(
                IF(
                    $M$4:$AE$4,
                    (M178:AE178),
                    "")),
            1,
            0))
        =0,
    NA(),
    IF(
        Parameters!$D$15=1,
        IF(
            SUM(--(ISNUMBER(IF($M$4:$AE$4=1,(M178:AE178),""))))&gt;0,
            MAX(IF(
                ISNUMBER(M178:AE178),
                IF(
                    M$4:AE$4=1,
                    M178:AE178,
                    ""),
                "")),
            MAX(IF(
                ISNUMBER(M178:AE178),
                IF(
                    M$4:AE$4=2,
                    M178:AE178,
                    ""),
                ""))
        ),
        IF(
            Parameters!$D$16=1,
            IFERROR(
                AVERAGE(IF(
                    ISNUMBER(M178:AE178),
                    IF(
                        M$4:AE$4=1,
                        M178:AE178,
                        ""),
                    "")),
                AVERAGE(IF(
                    ISNUMBER(M178:AE178),
                    IF(
                        M$4:AE$4=2,
                        M178:AE178,
                        ""),
                    ""))
            ),
            IF(
                Parameters!$D$17=1,
                IFERROR(
                    IF(
                        OR(
                            IF(
                                ISNUMBER(M178:AE178),
                                IF(
                                    M$4:AE$4=1,
                                    M178:AE178,
                                    ""),
                                "")
                            =0),
                        0,
                        GEOMEAN(IF(
                            ISNUMBER(M178:AE178),
                            IF(
                                M$4:AE$4=1,
                                M178:AE178,
                                ""),
                            ""))
                    ),
                    IF(
                        OR(IF(
                            ISNUMBER(M178:AE178),
                            IF(
                                M$4:AE$4=2,
                                M178:AE178,
                                ""),
                            "")
                            =0),
                        0,
                        GEOMEAN(IF(
                            ISNUMBER(M178:AE178),
                            IF(
                                M$4:AE$4=2,
                                M178:AE178,
                                ""),
                            "")))
                )
            )
        )
    )
)</f>
        <v>0</v>
      </c>
      <c r="I178" s="191" cm="1">
        <f t="array" ref="I178">IF(
    SUM(IF(
            ISNUMBER(
                IF(
                    $M$5:$AE$5,
                    (M178:AE178),
                    "")),
            1,
            0))
        =0,
    NA(),
    IF(
        Parameters!$D$15=1,
        IF(
            SUM(--(ISNUMBER(IF($M$5:$AE$5=1,(M178:AE178),""))))&gt;0,
            MAX(IF(
                ISNUMBER(M178:AE178),
                IF(
                    M$5:AE$5=1,
                    M178:AE178,
                    ""),
                "")),
            MAX(IF(
                ISNUMBER(M178:AE178),
                IF(
                    M$5:AE$5=2,
                    M178:AE178,
                    ""),
                ""))
        ),
        IF(
            Parameters!$D$16=1,
            IFERROR(
                AVERAGE(IF(
                    ISNUMBER(M178:AE178),
                    IF(
                        M$5:AE$5=1,
                        M178:AE178,
                        ""),
                    "")),
                AVERAGE(IF(
                    ISNUMBER(M178:AE178),
                    IF(
                        M$5:AE$5=2,
                        M178:AE178,
                        ""),
                    ""))
            ),
            IF(
                Parameters!$D$17=1,
                IFERROR(
                    IF(
                        OR(
                            IF(
                                ISNUMBER(M178:AE178),
                                IF(
                                    M$5:AE$5=1,
                                    M178:AE178,
                                    ""),
                                "")
                            =0),
                        0,
                        GEOMEAN(IF(
                            ISNUMBER(M178:AE178),
                            IF(
                                M$5:AE$5=1,
                                M178:AE178,
                                ""),
                            ""))
                    ),
                    IF(
                        OR(IF(
                            ISNUMBER(M178:AE178),
                            IF(
                                M$5:AE$5=2,
                                M178:AE178,
                                ""),
                            "")
                            =0),
                        0,
                        GEOMEAN(IF(
                            ISNUMBER(M178:AE178),
                            IF(
                                M$5:AE$5=2,
                                M178:AE178,
                                ""),
                            "")))
                )
            )
        )
    )
)</f>
        <v>0</v>
      </c>
      <c r="J178" s="242">
        <v>45765</v>
      </c>
      <c r="K178" s="242">
        <v>45689</v>
      </c>
      <c r="L178" s="91" t="s">
        <v>291</v>
      </c>
      <c r="M178" s="192">
        <v>0</v>
      </c>
      <c r="N178" s="192">
        <v>0</v>
      </c>
      <c r="O178" s="192">
        <v>0</v>
      </c>
      <c r="P178" s="192" t="s">
        <v>409</v>
      </c>
      <c r="Q178" s="192">
        <v>0</v>
      </c>
      <c r="R178" s="192" t="s">
        <v>409</v>
      </c>
      <c r="S178" s="192">
        <v>0</v>
      </c>
      <c r="T178" s="192" t="s">
        <v>409</v>
      </c>
      <c r="U178" s="192" t="s">
        <v>409</v>
      </c>
      <c r="V178" s="192">
        <v>25.4</v>
      </c>
      <c r="W178" s="192" t="s">
        <v>409</v>
      </c>
      <c r="X178" s="192" t="s">
        <v>409</v>
      </c>
      <c r="Y178" s="192" t="s">
        <v>409</v>
      </c>
      <c r="Z178" s="192">
        <v>0</v>
      </c>
      <c r="AA178" s="192" t="s">
        <v>409</v>
      </c>
      <c r="AB178" s="34"/>
      <c r="AC178" s="34"/>
      <c r="AD178" s="192"/>
      <c r="AE178" s="192"/>
      <c r="AF178" s="192"/>
      <c r="AG178" s="192"/>
      <c r="AH178" s="192"/>
      <c r="AI178" s="192"/>
    </row>
    <row r="179" spans="1:35" x14ac:dyDescent="0.2">
      <c r="A179" s="84">
        <v>172</v>
      </c>
      <c r="B179" s="84" t="str">
        <f ca="1"/>
        <v>Solomon Islands</v>
      </c>
      <c r="C179" s="84" t="str">
        <f ca="1"/>
        <v>SLB</v>
      </c>
      <c r="D179" s="219" t="str">
        <f ca="1"/>
        <v>EAS           East Asia &amp; Pacific</v>
      </c>
      <c r="E179" s="219" t="str">
        <f ca="1"/>
        <v>IDA</v>
      </c>
      <c r="F179" s="190" t="str">
        <f t="shared" ca="1" si="14"/>
        <v/>
      </c>
      <c r="G179" s="80">
        <f>IF(Parameters!$D$21 = 1, MAX(H179, I179),
IF(Parameters!$D$22 = 1, AVERAGE(H179,I179),
IF(Parameters!$D$23 = 1, IF(ISERROR(H179), I179, IFERROR(GEOMEAN(H179, I179), 0)),
IF(Parameters!$D$24, IF(AND(H179=10,I179=10),10,0),
IF(Parameters!$D$25, IF(AND(H179&gt;=7,I179&gt;=7),10,0),
IF(Parameters!$D$26, IF(AND(H179&gt;=7,I179&gt;=7), 10, IF(OR(AND(H179&gt;=7,I179&gt;=5),AND(H179&gt;=5,I179&gt;=7)),6,0)),
IF(Parameters!$D$27, IF(AND(H179&gt;=10,I179&gt;=10), 10, IF(OR(AND(H179&gt;=10,I179&gt;=5),AND(H179&gt;=5,I179&gt;=10)),6,0)),"no method")))))))</f>
        <v>0</v>
      </c>
      <c r="H179" s="80" cm="1">
        <f t="array" ref="H179">IF(
    SUM(IF(
            ISNUMBER(
                IF(
                    $M$4:$AE$4,
                    (M179:AE179),
                    "")),
            1,
            0))
        =0,
    NA(),
    IF(
        Parameters!$D$15=1,
        IF(
            SUM(--(ISNUMBER(IF($M$4:$AE$4=1,(M179:AE179),""))))&gt;0,
            MAX(IF(
                ISNUMBER(M179:AE179),
                IF(
                    M$4:AE$4=1,
                    M179:AE179,
                    ""),
                "")),
            MAX(IF(
                ISNUMBER(M179:AE179),
                IF(
                    M$4:AE$4=2,
                    M179:AE179,
                    ""),
                ""))
        ),
        IF(
            Parameters!$D$16=1,
            IFERROR(
                AVERAGE(IF(
                    ISNUMBER(M179:AE179),
                    IF(
                        M$4:AE$4=1,
                        M179:AE179,
                        ""),
                    "")),
                AVERAGE(IF(
                    ISNUMBER(M179:AE179),
                    IF(
                        M$4:AE$4=2,
                        M179:AE179,
                        ""),
                    ""))
            ),
            IF(
                Parameters!$D$17=1,
                IFERROR(
                    IF(
                        OR(
                            IF(
                                ISNUMBER(M179:AE179),
                                IF(
                                    M$4:AE$4=1,
                                    M179:AE179,
                                    ""),
                                "")
                            =0),
                        0,
                        GEOMEAN(IF(
                            ISNUMBER(M179:AE179),
                            IF(
                                M$4:AE$4=1,
                                M179:AE179,
                                ""),
                            ""))
                    ),
                    IF(
                        OR(IF(
                            ISNUMBER(M179:AE179),
                            IF(
                                M$4:AE$4=2,
                                M179:AE179,
                                ""),
                            "")
                            =0),
                        0,
                        GEOMEAN(IF(
                            ISNUMBER(M179:AE179),
                            IF(
                                M$4:AE$4=2,
                                M179:AE179,
                                ""),
                            "")))
                )
            )
        )
    )
)</f>
        <v>3.6325678496868399</v>
      </c>
      <c r="I179" s="191" cm="1">
        <f t="array" ref="I179">IF(
    SUM(IF(
            ISNUMBER(
                IF(
                    $M$5:$AE$5,
                    (M179:AE179),
                    "")),
            1,
            0))
        =0,
    NA(),
    IF(
        Parameters!$D$15=1,
        IF(
            SUM(--(ISNUMBER(IF($M$5:$AE$5=1,(M179:AE179),""))))&gt;0,
            MAX(IF(
                ISNUMBER(M179:AE179),
                IF(
                    M$5:AE$5=1,
                    M179:AE179,
                    ""),
                "")),
            MAX(IF(
                ISNUMBER(M179:AE179),
                IF(
                    M$5:AE$5=2,
                    M179:AE179,
                    ""),
                ""))
        ),
        IF(
            Parameters!$D$16=1,
            IFERROR(
                AVERAGE(IF(
                    ISNUMBER(M179:AE179),
                    IF(
                        M$5:AE$5=1,
                        M179:AE179,
                        ""),
                    "")),
                AVERAGE(IF(
                    ISNUMBER(M179:AE179),
                    IF(
                        M$5:AE$5=2,
                        M179:AE179,
                        ""),
                    ""))
            ),
            IF(
                Parameters!$D$17=1,
                IFERROR(
                    IF(
                        OR(
                            IF(
                                ISNUMBER(M179:AE179),
                                IF(
                                    M$5:AE$5=1,
                                    M179:AE179,
                                    ""),
                                "")
                            =0),
                        0,
                        GEOMEAN(IF(
                            ISNUMBER(M179:AE179),
                            IF(
                                M$5:AE$5=1,
                                M179:AE179,
                                ""),
                            ""))
                    ),
                    IF(
                        OR(IF(
                            ISNUMBER(M179:AE179),
                            IF(
                                M$5:AE$5=2,
                                M179:AE179,
                                ""),
                            "")
                            =0),
                        0,
                        GEOMEAN(IF(
                            ISNUMBER(M179:AE179),
                            IF(
                                M$5:AE$5=2,
                                M179:AE179,
                                ""),
                            "")))
                )
            )
        )
    )
)</f>
        <v>0</v>
      </c>
      <c r="J179" s="242">
        <v>45765</v>
      </c>
      <c r="K179" s="242">
        <v>44729</v>
      </c>
      <c r="L179" s="91" t="s">
        <v>293</v>
      </c>
      <c r="M179" s="192">
        <v>0</v>
      </c>
      <c r="N179" s="192">
        <v>3.6325678496868399</v>
      </c>
      <c r="O179" s="192">
        <v>0</v>
      </c>
      <c r="P179" s="192" t="s">
        <v>409</v>
      </c>
      <c r="Q179" s="192">
        <v>0</v>
      </c>
      <c r="R179" s="192" t="s">
        <v>409</v>
      </c>
      <c r="S179" s="192" t="s">
        <v>409</v>
      </c>
      <c r="T179" s="192" t="s">
        <v>409</v>
      </c>
      <c r="U179" s="192" t="s">
        <v>409</v>
      </c>
      <c r="V179" s="192">
        <v>77.599999999999994</v>
      </c>
      <c r="W179" s="192" t="s">
        <v>409</v>
      </c>
      <c r="X179" s="192" t="s">
        <v>409</v>
      </c>
      <c r="Y179" s="192" t="s">
        <v>409</v>
      </c>
      <c r="Z179" s="192" t="s">
        <v>409</v>
      </c>
      <c r="AA179" s="192" t="s">
        <v>409</v>
      </c>
      <c r="AB179" s="34"/>
      <c r="AC179" s="34"/>
      <c r="AD179" s="192"/>
      <c r="AE179" s="192"/>
      <c r="AF179" s="192"/>
      <c r="AG179" s="192"/>
      <c r="AH179" s="192"/>
      <c r="AI179" s="192"/>
    </row>
    <row r="180" spans="1:35" x14ac:dyDescent="0.2">
      <c r="A180" s="84">
        <v>173</v>
      </c>
      <c r="B180" s="84" t="str">
        <f ca="1"/>
        <v>Sierra Leone</v>
      </c>
      <c r="C180" s="84" t="str">
        <f ca="1"/>
        <v>SLE</v>
      </c>
      <c r="D180" s="219" t="str">
        <f ca="1"/>
        <v>SSF           Sub-Saharan Africa</v>
      </c>
      <c r="E180" s="219" t="str">
        <f ca="1"/>
        <v>IDA</v>
      </c>
      <c r="F180" s="190" t="str">
        <f t="shared" ca="1" si="14"/>
        <v/>
      </c>
      <c r="G180" s="80">
        <f>IF(Parameters!$D$21 = 1, MAX(H180, I180),
IF(Parameters!$D$22 = 1, AVERAGE(H180,I180),
IF(Parameters!$D$23 = 1, IF(ISERROR(H180), I180, IFERROR(GEOMEAN(H180, I180), 0)),
IF(Parameters!$D$24, IF(AND(H180=10,I180=10),10,0),
IF(Parameters!$D$25, IF(AND(H180&gt;=7,I180&gt;=7),10,0),
IF(Parameters!$D$26, IF(AND(H180&gt;=7,I180&gt;=7), 10, IF(OR(AND(H180&gt;=7,I180&gt;=5),AND(H180&gt;=5,I180&gt;=7)),6,0)),
IF(Parameters!$D$27, IF(AND(H180&gt;=10,I180&gt;=10), 10, IF(OR(AND(H180&gt;=10,I180&gt;=5),AND(H180&gt;=5,I180&gt;=10)),6,0)),"no method")))))))</f>
        <v>0</v>
      </c>
      <c r="H180" s="80" cm="1">
        <f t="array" ref="H180">IF(
    SUM(IF(
            ISNUMBER(
                IF(
                    $M$4:$AE$4,
                    (M180:AE180),
                    "")),
            1,
            0))
        =0,
    NA(),
    IF(
        Parameters!$D$15=1,
        IF(
            SUM(--(ISNUMBER(IF($M$4:$AE$4=1,(M180:AE180),""))))&gt;0,
            MAX(IF(
                ISNUMBER(M180:AE180),
                IF(
                    M$4:AE$4=1,
                    M180:AE180,
                    ""),
                "")),
            MAX(IF(
                ISNUMBER(M180:AE180),
                IF(
                    M$4:AE$4=2,
                    M180:AE180,
                    ""),
                ""))
        ),
        IF(
            Parameters!$D$16=1,
            IFERROR(
                AVERAGE(IF(
                    ISNUMBER(M180:AE180),
                    IF(
                        M$4:AE$4=1,
                        M180:AE180,
                        ""),
                    "")),
                AVERAGE(IF(
                    ISNUMBER(M180:AE180),
                    IF(
                        M$4:AE$4=2,
                        M180:AE180,
                        ""),
                    ""))
            ),
            IF(
                Parameters!$D$17=1,
                IFERROR(
                    IF(
                        OR(
                            IF(
                                ISNUMBER(M180:AE180),
                                IF(
                                    M$4:AE$4=1,
                                    M180:AE180,
                                    ""),
                                "")
                            =0),
                        0,
                        GEOMEAN(IF(
                            ISNUMBER(M180:AE180),
                            IF(
                                M$4:AE$4=1,
                                M180:AE180,
                                ""),
                            ""))
                    ),
                    IF(
                        OR(IF(
                            ISNUMBER(M180:AE180),
                            IF(
                                M$4:AE$4=2,
                                M180:AE180,
                                ""),
                            "")
                            =0),
                        0,
                        GEOMEAN(IF(
                            ISNUMBER(M180:AE180),
                            IF(
                                M$4:AE$4=2,
                                M180:AE180,
                                ""),
                            "")))
                )
            )
        )
    )
)</f>
        <v>4.6764091858037498</v>
      </c>
      <c r="I180" s="191" cm="1">
        <f t="array" ref="I180">IF(
    SUM(IF(
            ISNUMBER(
                IF(
                    $M$5:$AE$5,
                    (M180:AE180),
                    "")),
            1,
            0))
        =0,
    NA(),
    IF(
        Parameters!$D$15=1,
        IF(
            SUM(--(ISNUMBER(IF($M$5:$AE$5=1,(M180:AE180),""))))&gt;0,
            MAX(IF(
                ISNUMBER(M180:AE180),
                IF(
                    M$5:AE$5=1,
                    M180:AE180,
                    ""),
                "")),
            MAX(IF(
                ISNUMBER(M180:AE180),
                IF(
                    M$5:AE$5=2,
                    M180:AE180,
                    ""),
                ""))
        ),
        IF(
            Parameters!$D$16=1,
            IFERROR(
                AVERAGE(IF(
                    ISNUMBER(M180:AE180),
                    IF(
                        M$5:AE$5=1,
                        M180:AE180,
                        ""),
                    "")),
                AVERAGE(IF(
                    ISNUMBER(M180:AE180),
                    IF(
                        M$5:AE$5=2,
                        M180:AE180,
                        ""),
                    ""))
            ),
            IF(
                Parameters!$D$17=1,
                IFERROR(
                    IF(
                        OR(
                            IF(
                                ISNUMBER(M180:AE180),
                                IF(
                                    M$5:AE$5=1,
                                    M180:AE180,
                                    ""),
                                "")
                            =0),
                        0,
                        GEOMEAN(IF(
                            ISNUMBER(M180:AE180),
                            IF(
                                M$5:AE$5=1,
                                M180:AE180,
                                ""),
                            ""))
                    ),
                    IF(
                        OR(IF(
                            ISNUMBER(M180:AE180),
                            IF(
                                M$5:AE$5=2,
                                M180:AE180,
                                ""),
                            "")
                            =0),
                        0,
                        GEOMEAN(IF(
                            ISNUMBER(M180:AE180),
                            IF(
                                M$5:AE$5=2,
                                M180:AE180,
                                ""),
                            "")))
                )
            )
        )
    )
)</f>
        <v>0</v>
      </c>
      <c r="J180" s="242">
        <v>45765</v>
      </c>
      <c r="K180" s="242">
        <v>46281</v>
      </c>
      <c r="L180" s="91" t="s">
        <v>295</v>
      </c>
      <c r="M180" s="192">
        <v>0</v>
      </c>
      <c r="N180" s="192">
        <v>4.6764091858037498</v>
      </c>
      <c r="O180" s="192">
        <v>0</v>
      </c>
      <c r="P180" s="192" t="s">
        <v>409</v>
      </c>
      <c r="Q180" s="192">
        <v>0</v>
      </c>
      <c r="R180" s="192" t="s">
        <v>409</v>
      </c>
      <c r="S180" s="192">
        <v>0</v>
      </c>
      <c r="T180" s="192">
        <v>0</v>
      </c>
      <c r="U180" s="192" t="s">
        <v>409</v>
      </c>
      <c r="V180" s="192">
        <v>82.6</v>
      </c>
      <c r="W180" s="192" t="s">
        <v>409</v>
      </c>
      <c r="X180" s="192" t="s">
        <v>409</v>
      </c>
      <c r="Y180" s="192" t="s">
        <v>409</v>
      </c>
      <c r="Z180" s="192">
        <v>-0.107142857142857</v>
      </c>
      <c r="AA180" s="192">
        <v>-100</v>
      </c>
      <c r="AB180" s="34"/>
      <c r="AC180" s="34"/>
      <c r="AD180" s="192"/>
      <c r="AE180" s="192"/>
      <c r="AF180" s="192"/>
      <c r="AG180" s="192"/>
      <c r="AH180" s="192"/>
      <c r="AI180" s="192"/>
    </row>
    <row r="181" spans="1:35" x14ac:dyDescent="0.2">
      <c r="A181" s="84">
        <v>174</v>
      </c>
      <c r="B181" s="84" t="str">
        <f ca="1"/>
        <v>El Salvador</v>
      </c>
      <c r="C181" s="84" t="str">
        <f ca="1"/>
        <v>SLV</v>
      </c>
      <c r="D181" s="219" t="str">
        <f ca="1"/>
        <v>LCN           Latin America &amp; Caribbean</v>
      </c>
      <c r="E181" s="219" t="str">
        <f ca="1"/>
        <v>IBRD</v>
      </c>
      <c r="F181" s="190" t="str">
        <f t="shared" ca="1" si="14"/>
        <v/>
      </c>
      <c r="G181" s="80">
        <f>IF(Parameters!$D$21 = 1, MAX(H181, I181),
IF(Parameters!$D$22 = 1, AVERAGE(H181,I181),
IF(Parameters!$D$23 = 1, IF(ISERROR(H181), I181, IFERROR(GEOMEAN(H181, I181), 0)),
IF(Parameters!$D$24, IF(AND(H181=10,I181=10),10,0),
IF(Parameters!$D$25, IF(AND(H181&gt;=7,I181&gt;=7),10,0),
IF(Parameters!$D$26, IF(AND(H181&gt;=7,I181&gt;=7), 10, IF(OR(AND(H181&gt;=7,I181&gt;=5),AND(H181&gt;=5,I181&gt;=7)),6,0)),
IF(Parameters!$D$27, IF(AND(H181&gt;=10,I181&gt;=10), 10, IF(OR(AND(H181&gt;=10,I181&gt;=5),AND(H181&gt;=5,I181&gt;=10)),6,0)),"no method")))))))</f>
        <v>0</v>
      </c>
      <c r="H181" s="80" cm="1">
        <f t="array" ref="H181">IF(
    SUM(IF(
            ISNUMBER(
                IF(
                    $M$4:$AE$4,
                    (M181:AE181),
                    "")),
            1,
            0))
        =0,
    NA(),
    IF(
        Parameters!$D$15=1,
        IF(
            SUM(--(ISNUMBER(IF($M$4:$AE$4=1,(M181:AE181),""))))&gt;0,
            MAX(IF(
                ISNUMBER(M181:AE181),
                IF(
                    M$4:AE$4=1,
                    M181:AE181,
                    ""),
                "")),
            MAX(IF(
                ISNUMBER(M181:AE181),
                IF(
                    M$4:AE$4=2,
                    M181:AE181,
                    ""),
                ""))
        ),
        IF(
            Parameters!$D$16=1,
            IFERROR(
                AVERAGE(IF(
                    ISNUMBER(M181:AE181),
                    IF(
                        M$4:AE$4=1,
                        M181:AE181,
                        ""),
                    "")),
                AVERAGE(IF(
                    ISNUMBER(M181:AE181),
                    IF(
                        M$4:AE$4=2,
                        M181:AE181,
                        ""),
                    ""))
            ),
            IF(
                Parameters!$D$17=1,
                IFERROR(
                    IF(
                        OR(
                            IF(
                                ISNUMBER(M181:AE181),
                                IF(
                                    M$4:AE$4=1,
                                    M181:AE181,
                                    ""),
                                "")
                            =0),
                        0,
                        GEOMEAN(IF(
                            ISNUMBER(M181:AE181),
                            IF(
                                M$4:AE$4=1,
                                M181:AE181,
                                ""),
                            ""))
                    ),
                    IF(
                        OR(IF(
                            ISNUMBER(M181:AE181),
                            IF(
                                M$4:AE$4=2,
                                M181:AE181,
                                ""),
                            "")
                            =0),
                        0,
                        GEOMEAN(IF(
                            ISNUMBER(M181:AE181),
                            IF(
                                M$4:AE$4=2,
                                M181:AE181,
                                ""),
                            "")))
                )
            )
        )
    )
)</f>
        <v>1.7745302713987401</v>
      </c>
      <c r="I181" s="191" cm="1">
        <f t="array" ref="I181">IF(
    SUM(IF(
            ISNUMBER(
                IF(
                    $M$5:$AE$5,
                    (M181:AE181),
                    "")),
            1,
            0))
        =0,
    NA(),
    IF(
        Parameters!$D$15=1,
        IF(
            SUM(--(ISNUMBER(IF($M$5:$AE$5=1,(M181:AE181),""))))&gt;0,
            MAX(IF(
                ISNUMBER(M181:AE181),
                IF(
                    M$5:AE$5=1,
                    M181:AE181,
                    ""),
                "")),
            MAX(IF(
                ISNUMBER(M181:AE181),
                IF(
                    M$5:AE$5=2,
                    M181:AE181,
                    ""),
                ""))
        ),
        IF(
            Parameters!$D$16=1,
            IFERROR(
                AVERAGE(IF(
                    ISNUMBER(M181:AE181),
                    IF(
                        M$5:AE$5=1,
                        M181:AE181,
                        ""),
                    "")),
                AVERAGE(IF(
                    ISNUMBER(M181:AE181),
                    IF(
                        M$5:AE$5=2,
                        M181:AE181,
                        ""),
                    ""))
            ),
            IF(
                Parameters!$D$17=1,
                IFERROR(
                    IF(
                        OR(
                            IF(
                                ISNUMBER(M181:AE181),
                                IF(
                                    M$5:AE$5=1,
                                    M181:AE181,
                                    ""),
                                "")
                            =0),
                        0,
                        GEOMEAN(IF(
                            ISNUMBER(M181:AE181),
                            IF(
                                M$5:AE$5=1,
                                M181:AE181,
                                ""),
                            ""))
                    ),
                    IF(
                        OR(IF(
                            ISNUMBER(M181:AE181),
                            IF(
                                M$5:AE$5=2,
                                M181:AE181,
                                ""),
                            "")
                            =0),
                        0,
                        GEOMEAN(IF(
                            ISNUMBER(M181:AE181),
                            IF(
                                M$5:AE$5=2,
                                M181:AE181,
                                ""),
                            "")))
                )
            )
        )
    )
)</f>
        <v>0</v>
      </c>
      <c r="J181" s="242">
        <v>45765</v>
      </c>
      <c r="K181" s="242">
        <v>44743</v>
      </c>
      <c r="L181" s="91" t="s">
        <v>297</v>
      </c>
      <c r="M181" s="192">
        <v>0</v>
      </c>
      <c r="N181" s="192">
        <v>1.7745302713987401</v>
      </c>
      <c r="O181" s="192">
        <v>0</v>
      </c>
      <c r="P181" s="192">
        <v>0</v>
      </c>
      <c r="Q181" s="192">
        <v>0</v>
      </c>
      <c r="R181" s="192" t="s">
        <v>409</v>
      </c>
      <c r="S181" s="192">
        <v>0</v>
      </c>
      <c r="T181" s="192">
        <v>0</v>
      </c>
      <c r="U181" s="192" t="s">
        <v>409</v>
      </c>
      <c r="V181" s="192">
        <v>68.7</v>
      </c>
      <c r="W181" s="192" t="s">
        <v>409</v>
      </c>
      <c r="X181" s="192">
        <v>-0.72062484439086605</v>
      </c>
      <c r="Y181" s="192" t="s">
        <v>409</v>
      </c>
      <c r="Z181" s="192">
        <v>0</v>
      </c>
      <c r="AA181" s="192">
        <v>-7.6923076923076801</v>
      </c>
      <c r="AB181" s="34"/>
      <c r="AC181" s="34"/>
      <c r="AD181" s="192"/>
      <c r="AE181" s="192"/>
      <c r="AF181" s="192"/>
      <c r="AG181" s="192"/>
      <c r="AH181" s="192"/>
      <c r="AI181" s="192"/>
    </row>
    <row r="182" spans="1:35" x14ac:dyDescent="0.2">
      <c r="A182" s="84">
        <v>175</v>
      </c>
      <c r="B182" s="84" t="str">
        <f ca="1"/>
        <v>San Marino</v>
      </c>
      <c r="C182" s="84" t="str">
        <f ca="1"/>
        <v>SMR</v>
      </c>
      <c r="D182" s="219" t="str">
        <f ca="1"/>
        <v>ECS           Europe &amp; Central Asia</v>
      </c>
      <c r="E182" s="219" t="str">
        <f ca="1"/>
        <v>NA</v>
      </c>
      <c r="F182" s="190" t="str">
        <f t="shared" ca="1" si="14"/>
        <v/>
      </c>
      <c r="G182" s="80">
        <f>IF(Parameters!$D$21 = 1, MAX(H182, I182),
IF(Parameters!$D$22 = 1, AVERAGE(H182,I182),
IF(Parameters!$D$23 = 1, IF(ISERROR(H182), I182, IFERROR(GEOMEAN(H182, I182), 0)),
IF(Parameters!$D$24, IF(AND(H182=10,I182=10),10,0),
IF(Parameters!$D$25, IF(AND(H182&gt;=7,I182&gt;=7),10,0),
IF(Parameters!$D$26, IF(AND(H182&gt;=7,I182&gt;=7), 10, IF(OR(AND(H182&gt;=7,I182&gt;=5),AND(H182&gt;=5,I182&gt;=7)),6,0)),
IF(Parameters!$D$27, IF(AND(H182&gt;=10,I182&gt;=10), 10, IF(OR(AND(H182&gt;=10,I182&gt;=5),AND(H182&gt;=5,I182&gt;=10)),6,0)),"no method")))))))</f>
        <v>0</v>
      </c>
      <c r="H182" s="80" cm="1">
        <f t="array" ref="H182">IF(
    SUM(IF(
            ISNUMBER(
                IF(
                    $M$4:$AE$4,
                    (M182:AE182),
                    "")),
            1,
            0))
        =0,
    NA(),
    IF(
        Parameters!$D$15=1,
        IF(
            SUM(--(ISNUMBER(IF($M$4:$AE$4=1,(M182:AE182),""))))&gt;0,
            MAX(IF(
                ISNUMBER(M182:AE182),
                IF(
                    M$4:AE$4=1,
                    M182:AE182,
                    ""),
                "")),
            MAX(IF(
                ISNUMBER(M182:AE182),
                IF(
                    M$4:AE$4=2,
                    M182:AE182,
                    ""),
                ""))
        ),
        IF(
            Parameters!$D$16=1,
            IFERROR(
                AVERAGE(IF(
                    ISNUMBER(M182:AE182),
                    IF(
                        M$4:AE$4=1,
                        M182:AE182,
                        ""),
                    "")),
                AVERAGE(IF(
                    ISNUMBER(M182:AE182),
                    IF(
                        M$4:AE$4=2,
                        M182:AE182,
                        ""),
                    ""))
            ),
            IF(
                Parameters!$D$17=1,
                IFERROR(
                    IF(
                        OR(
                            IF(
                                ISNUMBER(M182:AE182),
                                IF(
                                    M$4:AE$4=1,
                                    M182:AE182,
                                    ""),
                                "")
                            =0),
                        0,
                        GEOMEAN(IF(
                            ISNUMBER(M182:AE182),
                            IF(
                                M$4:AE$4=1,
                                M182:AE182,
                                ""),
                            ""))
                    ),
                    IF(
                        OR(IF(
                            ISNUMBER(M182:AE182),
                            IF(
                                M$4:AE$4=2,
                                M182:AE182,
                                ""),
                            "")
                            =0),
                        0,
                        GEOMEAN(IF(
                            ISNUMBER(M182:AE182),
                            IF(
                                M$4:AE$4=2,
                                M182:AE182,
                                ""),
                            "")))
                )
            )
        )
    )
)</f>
        <v>0</v>
      </c>
      <c r="I182" s="191" cm="1">
        <f t="array" ref="I182">IF(
    SUM(IF(
            ISNUMBER(
                IF(
                    $M$5:$AE$5,
                    (M182:AE182),
                    "")),
            1,
            0))
        =0,
    NA(),
    IF(
        Parameters!$D$15=1,
        IF(
            SUM(--(ISNUMBER(IF($M$5:$AE$5=1,(M182:AE182),""))))&gt;0,
            MAX(IF(
                ISNUMBER(M182:AE182),
                IF(
                    M$5:AE$5=1,
                    M182:AE182,
                    ""),
                "")),
            MAX(IF(
                ISNUMBER(M182:AE182),
                IF(
                    M$5:AE$5=2,
                    M182:AE182,
                    ""),
                ""))
        ),
        IF(
            Parameters!$D$16=1,
            IFERROR(
                AVERAGE(IF(
                    ISNUMBER(M182:AE182),
                    IF(
                        M$5:AE$5=1,
                        M182:AE182,
                        ""),
                    "")),
                AVERAGE(IF(
                    ISNUMBER(M182:AE182),
                    IF(
                        M$5:AE$5=2,
                        M182:AE182,
                        ""),
                    ""))
            ),
            IF(
                Parameters!$D$17=1,
                IFERROR(
                    IF(
                        OR(
                            IF(
                                ISNUMBER(M182:AE182),
                                IF(
                                    M$5:AE$5=1,
                                    M182:AE182,
                                    ""),
                                "")
                            =0),
                        0,
                        GEOMEAN(IF(
                            ISNUMBER(M182:AE182),
                            IF(
                                M$5:AE$5=1,
                                M182:AE182,
                                ""),
                            ""))
                    ),
                    IF(
                        OR(IF(
                            ISNUMBER(M182:AE182),
                            IF(
                                M$5:AE$5=2,
                                M182:AE182,
                                ""),
                            "")
                            =0),
                        0,
                        GEOMEAN(IF(
                            ISNUMBER(M182:AE182),
                            IF(
                                M$5:AE$5=2,
                                M182:AE182,
                                ""),
                            "")))
                )
            )
        )
    )
)</f>
        <v>0</v>
      </c>
      <c r="J182" s="242" t="s">
        <v>409</v>
      </c>
      <c r="K182" s="242" t="s">
        <v>409</v>
      </c>
      <c r="L182" s="91" t="s">
        <v>688</v>
      </c>
      <c r="M182" s="192">
        <v>0</v>
      </c>
      <c r="N182" s="192" t="s">
        <v>409</v>
      </c>
      <c r="O182" s="192">
        <v>0</v>
      </c>
      <c r="P182" s="192" t="s">
        <v>409</v>
      </c>
      <c r="Q182" s="192">
        <v>0</v>
      </c>
      <c r="R182" s="192" t="s">
        <v>409</v>
      </c>
      <c r="S182" s="192" t="s">
        <v>409</v>
      </c>
      <c r="T182" s="192" t="s">
        <v>409</v>
      </c>
      <c r="U182" s="192" t="s">
        <v>409</v>
      </c>
      <c r="V182" s="192" t="s">
        <v>409</v>
      </c>
      <c r="W182" s="192" t="s">
        <v>409</v>
      </c>
      <c r="X182" s="192" t="s">
        <v>409</v>
      </c>
      <c r="Y182" s="192" t="s">
        <v>409</v>
      </c>
      <c r="Z182" s="192" t="s">
        <v>409</v>
      </c>
      <c r="AA182" s="192" t="s">
        <v>409</v>
      </c>
      <c r="AB182" s="34"/>
      <c r="AC182" s="34"/>
      <c r="AD182" s="192"/>
      <c r="AE182" s="192"/>
      <c r="AF182" s="192"/>
      <c r="AG182" s="192"/>
      <c r="AH182" s="192"/>
      <c r="AI182" s="192"/>
    </row>
    <row r="183" spans="1:35" x14ac:dyDescent="0.2">
      <c r="A183" s="84">
        <v>176</v>
      </c>
      <c r="B183" s="84" t="str">
        <f ca="1"/>
        <v>Somalia</v>
      </c>
      <c r="C183" s="84" t="str">
        <f ca="1"/>
        <v>SOM</v>
      </c>
      <c r="D183" s="219" t="str">
        <f ca="1"/>
        <v>SSF           Sub-Saharan Africa</v>
      </c>
      <c r="E183" s="219" t="str">
        <f ca="1"/>
        <v>IDA</v>
      </c>
      <c r="F183" s="190" t="str">
        <f t="shared" ca="1" si="14"/>
        <v/>
      </c>
      <c r="G183" s="80">
        <f>IF(Parameters!$D$21 = 1, MAX(H183, I183),
IF(Parameters!$D$22 = 1, AVERAGE(H183,I183),
IF(Parameters!$D$23 = 1, IF(ISERROR(H183), I183, IFERROR(GEOMEAN(H183, I183), 0)),
IF(Parameters!$D$24, IF(AND(H183=10,I183=10),10,0),
IF(Parameters!$D$25, IF(AND(H183&gt;=7,I183&gt;=7),10,0),
IF(Parameters!$D$26, IF(AND(H183&gt;=7,I183&gt;=7), 10, IF(OR(AND(H183&gt;=7,I183&gt;=5),AND(H183&gt;=5,I183&gt;=7)),6,0)),
IF(Parameters!$D$27, IF(AND(H183&gt;=10,I183&gt;=10), 10, IF(OR(AND(H183&gt;=10,I183&gt;=5),AND(H183&gt;=5,I183&gt;=10)),6,0)),"no method")))))))</f>
        <v>0</v>
      </c>
      <c r="H183" s="80" cm="1">
        <f t="array" ref="H183">IF(
    SUM(IF(
            ISNUMBER(
                IF(
                    $M$4:$AE$4,
                    (M183:AE183),
                    "")),
            1,
            0))
        =0,
    NA(),
    IF(
        Parameters!$D$15=1,
        IF(
            SUM(--(ISNUMBER(IF($M$4:$AE$4=1,(M183:AE183),""))))&gt;0,
            MAX(IF(
                ISNUMBER(M183:AE183),
                IF(
                    M$4:AE$4=1,
                    M183:AE183,
                    ""),
                "")),
            MAX(IF(
                ISNUMBER(M183:AE183),
                IF(
                    M$4:AE$4=2,
                    M183:AE183,
                    ""),
                ""))
        ),
        IF(
            Parameters!$D$16=1,
            IFERROR(
                AVERAGE(IF(
                    ISNUMBER(M183:AE183),
                    IF(
                        M$4:AE$4=1,
                        M183:AE183,
                        ""),
                    "")),
                AVERAGE(IF(
                    ISNUMBER(M183:AE183),
                    IF(
                        M$4:AE$4=2,
                        M183:AE183,
                        ""),
                    ""))
            ),
            IF(
                Parameters!$D$17=1,
                IFERROR(
                    IF(
                        OR(
                            IF(
                                ISNUMBER(M183:AE183),
                                IF(
                                    M$4:AE$4=1,
                                    M183:AE183,
                                    ""),
                                "")
                            =0),
                        0,
                        GEOMEAN(IF(
                            ISNUMBER(M183:AE183),
                            IF(
                                M$4:AE$4=1,
                                M183:AE183,
                                ""),
                            ""))
                    ),
                    IF(
                        OR(IF(
                            ISNUMBER(M183:AE183),
                            IF(
                                M$4:AE$4=2,
                                M183:AE183,
                                ""),
                            "")
                            =0),
                        0,
                        GEOMEAN(IF(
                            ISNUMBER(M183:AE183),
                            IF(
                                M$4:AE$4=2,
                                M183:AE183,
                                ""),
                            "")))
                )
            )
        )
    )
)</f>
        <v>10</v>
      </c>
      <c r="I183" s="191" cm="1">
        <f t="array" ref="I183">IF(
    SUM(IF(
            ISNUMBER(
                IF(
                    $M$5:$AE$5,
                    (M183:AE183),
                    "")),
            1,
            0))
        =0,
    NA(),
    IF(
        Parameters!$D$15=1,
        IF(
            SUM(--(ISNUMBER(IF($M$5:$AE$5=1,(M183:AE183),""))))&gt;0,
            MAX(IF(
                ISNUMBER(M183:AE183),
                IF(
                    M$5:AE$5=1,
                    M183:AE183,
                    ""),
                "")),
            MAX(IF(
                ISNUMBER(M183:AE183),
                IF(
                    M$5:AE$5=2,
                    M183:AE183,
                    ""),
                ""))
        ),
        IF(
            Parameters!$D$16=1,
            IFERROR(
                AVERAGE(IF(
                    ISNUMBER(M183:AE183),
                    IF(
                        M$5:AE$5=1,
                        M183:AE183,
                        ""),
                    "")),
                AVERAGE(IF(
                    ISNUMBER(M183:AE183),
                    IF(
                        M$5:AE$5=2,
                        M183:AE183,
                        ""),
                    ""))
            ),
            IF(
                Parameters!$D$17=1,
                IFERROR(
                    IF(
                        OR(
                            IF(
                                ISNUMBER(M183:AE183),
                                IF(
                                    M$5:AE$5=1,
                                    M183:AE183,
                                    ""),
                                "")
                            =0),
                        0,
                        GEOMEAN(IF(
                            ISNUMBER(M183:AE183),
                            IF(
                                M$5:AE$5=1,
                                M183:AE183,
                                ""),
                            ""))
                    ),
                    IF(
                        OR(IF(
                            ISNUMBER(M183:AE183),
                            IF(
                                M$5:AE$5=2,
                                M183:AE183,
                                ""),
                            "")
                            =0),
                        0,
                        GEOMEAN(IF(
                            ISNUMBER(M183:AE183),
                            IF(
                                M$5:AE$5=2,
                                M183:AE183,
                                ""),
                            "")))
                )
            )
        )
    )
)</f>
        <v>0</v>
      </c>
      <c r="J183" s="242">
        <v>45765</v>
      </c>
      <c r="K183" s="242">
        <v>44743</v>
      </c>
      <c r="L183" s="91" t="s">
        <v>299</v>
      </c>
      <c r="M183" s="192">
        <v>0</v>
      </c>
      <c r="N183" s="192">
        <v>10</v>
      </c>
      <c r="O183" s="192">
        <v>0</v>
      </c>
      <c r="P183" s="192">
        <v>0</v>
      </c>
      <c r="Q183" s="192">
        <v>0</v>
      </c>
      <c r="R183" s="192" t="s">
        <v>409</v>
      </c>
      <c r="S183" s="192">
        <v>0</v>
      </c>
      <c r="T183" s="192">
        <v>0</v>
      </c>
      <c r="U183" s="192" t="s">
        <v>409</v>
      </c>
      <c r="V183" s="192">
        <v>111.3</v>
      </c>
      <c r="W183" s="192" t="s">
        <v>409</v>
      </c>
      <c r="X183" s="192">
        <v>-0.91865257919688204</v>
      </c>
      <c r="Y183" s="192" t="s">
        <v>409</v>
      </c>
      <c r="Z183" s="192">
        <v>0</v>
      </c>
      <c r="AA183" s="192">
        <v>-14.803625377643501</v>
      </c>
      <c r="AB183" s="34"/>
      <c r="AC183" s="34"/>
      <c r="AD183" s="192"/>
      <c r="AE183" s="192"/>
      <c r="AF183" s="192"/>
      <c r="AG183" s="192"/>
      <c r="AH183" s="192"/>
      <c r="AI183" s="192"/>
    </row>
    <row r="184" spans="1:35" x14ac:dyDescent="0.2">
      <c r="A184" s="84">
        <v>177</v>
      </c>
      <c r="B184" s="84" t="str">
        <f ca="1"/>
        <v>Serbia</v>
      </c>
      <c r="C184" s="84" t="str">
        <f ca="1"/>
        <v>SRB</v>
      </c>
      <c r="D184" s="219" t="str">
        <f ca="1"/>
        <v>ECS           Europe &amp; Central Asia</v>
      </c>
      <c r="E184" s="219" t="str">
        <f ca="1"/>
        <v>IBRD</v>
      </c>
      <c r="F184" s="190" t="str">
        <f t="shared" ca="1" si="14"/>
        <v/>
      </c>
      <c r="G184" s="80">
        <f>IF(Parameters!$D$21 = 1, MAX(H184, I184),
IF(Parameters!$D$22 = 1, AVERAGE(H184,I184),
IF(Parameters!$D$23 = 1, IF(ISERROR(H184), I184, IFERROR(GEOMEAN(H184, I184), 0)),
IF(Parameters!$D$24, IF(AND(H184=10,I184=10),10,0),
IF(Parameters!$D$25, IF(AND(H184&gt;=7,I184&gt;=7),10,0),
IF(Parameters!$D$26, IF(AND(H184&gt;=7,I184&gt;=7), 10, IF(OR(AND(H184&gt;=7,I184&gt;=5),AND(H184&gt;=5,I184&gt;=7)),6,0)),
IF(Parameters!$D$27, IF(AND(H184&gt;=10,I184&gt;=10), 10, IF(OR(AND(H184&gt;=10,I184&gt;=5),AND(H184&gt;=5,I184&gt;=10)),6,0)),"no method")))))))</f>
        <v>1.6832360578965275</v>
      </c>
      <c r="H184" s="80" cm="1">
        <f t="array" ref="H184">IF(
    SUM(IF(
            ISNUMBER(
                IF(
                    $M$4:$AE$4,
                    (M184:AE184),
                    "")),
            1,
            0))
        =0,
    NA(),
    IF(
        Parameters!$D$15=1,
        IF(
            SUM(--(ISNUMBER(IF($M$4:$AE$4=1,(M184:AE184),""))))&gt;0,
            MAX(IF(
                ISNUMBER(M184:AE184),
                IF(
                    M$4:AE$4=1,
                    M184:AE184,
                    ""),
                "")),
            MAX(IF(
                ISNUMBER(M184:AE184),
                IF(
                    M$4:AE$4=2,
                    M184:AE184,
                    ""),
                ""))
        ),
        IF(
            Parameters!$D$16=1,
            IFERROR(
                AVERAGE(IF(
                    ISNUMBER(M184:AE184),
                    IF(
                        M$4:AE$4=1,
                        M184:AE184,
                        ""),
                    "")),
                AVERAGE(IF(
                    ISNUMBER(M184:AE184),
                    IF(
                        M$4:AE$4=2,
                        M184:AE184,
                        ""),
                    ""))
            ),
            IF(
                Parameters!$D$17=1,
                IFERROR(
                    IF(
                        OR(
                            IF(
                                ISNUMBER(M184:AE184),
                                IF(
                                    M$4:AE$4=1,
                                    M184:AE184,
                                    ""),
                                "")
                            =0),
                        0,
                        GEOMEAN(IF(
                            ISNUMBER(M184:AE184),
                            IF(
                                M$4:AE$4=1,
                                M184:AE184,
                                ""),
                            ""))
                    ),
                    IF(
                        OR(IF(
                            ISNUMBER(M184:AE184),
                            IF(
                                M$4:AE$4=2,
                                M184:AE184,
                                ""),
                            "")
                            =0),
                        0,
                        GEOMEAN(IF(
                            ISNUMBER(M184:AE184),
                            IF(
                                M$4:AE$4=2,
                                M184:AE184,
                                ""),
                            "")))
                )
            )
        )
    )
)</f>
        <v>1.5866388308977</v>
      </c>
      <c r="I184" s="191" cm="1">
        <f t="array" ref="I184">IF(
    SUM(IF(
            ISNUMBER(
                IF(
                    $M$5:$AE$5,
                    (M184:AE184),
                    "")),
            1,
            0))
        =0,
    NA(),
    IF(
        Parameters!$D$15=1,
        IF(
            SUM(--(ISNUMBER(IF($M$5:$AE$5=1,(M184:AE184),""))))&gt;0,
            MAX(IF(
                ISNUMBER(M184:AE184),
                IF(
                    M$5:AE$5=1,
                    M184:AE184,
                    ""),
                "")),
            MAX(IF(
                ISNUMBER(M184:AE184),
                IF(
                    M$5:AE$5=2,
                    M184:AE184,
                    ""),
                ""))
        ),
        IF(
            Parameters!$D$16=1,
            IFERROR(
                AVERAGE(IF(
                    ISNUMBER(M184:AE184),
                    IF(
                        M$5:AE$5=1,
                        M184:AE184,
                        ""),
                    "")),
                AVERAGE(IF(
                    ISNUMBER(M184:AE184),
                    IF(
                        M$5:AE$5=2,
                        M184:AE184,
                        ""),
                    ""))
            ),
            IF(
                Parameters!$D$17=1,
                IFERROR(
                    IF(
                        OR(
                            IF(
                                ISNUMBER(M184:AE184),
                                IF(
                                    M$5:AE$5=1,
                                    M184:AE184,
                                    ""),
                                "")
                            =0),
                        0,
                        GEOMEAN(IF(
                            ISNUMBER(M184:AE184),
                            IF(
                                M$5:AE$5=1,
                                M184:AE184,
                                ""),
                            ""))
                    ),
                    IF(
                        OR(IF(
                            ISNUMBER(M184:AE184),
                            IF(
                                M$5:AE$5=2,
                                M184:AE184,
                                ""),
                            "")
                            =0),
                        0,
                        GEOMEAN(IF(
                            ISNUMBER(M184:AE184),
                            IF(
                                M$5:AE$5=2,
                                M184:AE184,
                                ""),
                            "")))
                )
            )
        )
    )
)</f>
        <v>1.78571428571429</v>
      </c>
      <c r="J184" s="242">
        <v>45765</v>
      </c>
      <c r="K184" s="242">
        <v>44743</v>
      </c>
      <c r="L184" s="91" t="s">
        <v>301</v>
      </c>
      <c r="M184" s="192">
        <v>0</v>
      </c>
      <c r="N184" s="192">
        <v>1.5866388308977</v>
      </c>
      <c r="O184" s="192">
        <v>0</v>
      </c>
      <c r="P184" s="192" t="s">
        <v>409</v>
      </c>
      <c r="Q184" s="192">
        <v>0</v>
      </c>
      <c r="R184" s="192" t="s">
        <v>409</v>
      </c>
      <c r="S184" s="192">
        <v>1.78571428571429</v>
      </c>
      <c r="T184" s="192">
        <v>0</v>
      </c>
      <c r="U184" s="192" t="s">
        <v>409</v>
      </c>
      <c r="V184" s="192">
        <v>67.8</v>
      </c>
      <c r="W184" s="192" t="s">
        <v>409</v>
      </c>
      <c r="X184" s="192" t="s">
        <v>409</v>
      </c>
      <c r="Y184" s="192" t="s">
        <v>409</v>
      </c>
      <c r="Z184" s="192">
        <v>3.5714285714285803E-2</v>
      </c>
      <c r="AA184" s="192">
        <v>-100</v>
      </c>
      <c r="AB184" s="34"/>
      <c r="AC184" s="34"/>
      <c r="AD184" s="192"/>
      <c r="AE184" s="192"/>
      <c r="AF184" s="192"/>
      <c r="AG184" s="192"/>
      <c r="AH184" s="192"/>
      <c r="AI184" s="192"/>
    </row>
    <row r="185" spans="1:35" x14ac:dyDescent="0.2">
      <c r="A185" s="84">
        <v>178</v>
      </c>
      <c r="B185" s="84" t="str">
        <f ca="1"/>
        <v>South Sudan</v>
      </c>
      <c r="C185" s="84" t="str">
        <f ca="1"/>
        <v>SSD</v>
      </c>
      <c r="D185" s="219" t="str">
        <f ca="1"/>
        <v>SSF           Sub-Saharan Africa</v>
      </c>
      <c r="E185" s="219" t="str">
        <f ca="1"/>
        <v>IDA</v>
      </c>
      <c r="F185" s="190" t="str">
        <f t="shared" ca="1" si="14"/>
        <v/>
      </c>
      <c r="G185" s="80">
        <f>IF(Parameters!$D$21 = 1, MAX(H185, I185),
IF(Parameters!$D$22 = 1, AVERAGE(H185,I185),
IF(Parameters!$D$23 = 1, IF(ISERROR(H185), I185, IFERROR(GEOMEAN(H185, I185), 0)),
IF(Parameters!$D$24, IF(AND(H185=10,I185=10),10,0),
IF(Parameters!$D$25, IF(AND(H185&gt;=7,I185&gt;=7),10,0),
IF(Parameters!$D$26, IF(AND(H185&gt;=7,I185&gt;=7), 10, IF(OR(AND(H185&gt;=7,I185&gt;=5),AND(H185&gt;=5,I185&gt;=7)),6,0)),
IF(Parameters!$D$27, IF(AND(H185&gt;=10,I185&gt;=10), 10, IF(OR(AND(H185&gt;=10,I185&gt;=5),AND(H185&gt;=5,I185&gt;=10)),6,0)),"no method")))))))</f>
        <v>6.4175082098306664</v>
      </c>
      <c r="H185" s="80" cm="1">
        <f t="array" ref="H185">IF(
    SUM(IF(
            ISNUMBER(
                IF(
                    $M$4:$AE$4,
                    (M185:AE185),
                    "")),
            1,
            0))
        =0,
    NA(),
    IF(
        Parameters!$D$15=1,
        IF(
            SUM(--(ISNUMBER(IF($M$4:$AE$4=1,(M185:AE185),""))))&gt;0,
            MAX(IF(
                ISNUMBER(M185:AE185),
                IF(
                    M$4:AE$4=1,
                    M185:AE185,
                    ""),
                "")),
            MAX(IF(
                ISNUMBER(M185:AE185),
                IF(
                    M$4:AE$4=2,
                    M185:AE185,
                    ""),
                ""))
        ),
        IF(
            Parameters!$D$16=1,
            IFERROR(
                AVERAGE(IF(
                    ISNUMBER(M185:AE185),
                    IF(
                        M$4:AE$4=1,
                        M185:AE185,
                        ""),
                    "")),
                AVERAGE(IF(
                    ISNUMBER(M185:AE185),
                    IF(
                        M$4:AE$4=2,
                        M185:AE185,
                        ""),
                    ""))
            ),
            IF(
                Parameters!$D$17=1,
                IFERROR(
                    IF(
                        OR(
                            IF(
                                ISNUMBER(M185:AE185),
                                IF(
                                    M$4:AE$4=1,
                                    M185:AE185,
                                    ""),
                                "")
                            =0),
                        0,
                        GEOMEAN(IF(
                            ISNUMBER(M185:AE185),
                            IF(
                                M$4:AE$4=1,
                                M185:AE185,
                                ""),
                            ""))
                    ),
                    IF(
                        OR(IF(
                            ISNUMBER(M185:AE185),
                            IF(
                                M$4:AE$4=2,
                                M185:AE185,
                                ""),
                            "")
                            =0),
                        0,
                        GEOMEAN(IF(
                            ISNUMBER(M185:AE185),
                            IF(
                                M$4:AE$4=2,
                                M185:AE185,
                                ""),
                            "")))
                )
            )
        )
    )
)</f>
        <v>10</v>
      </c>
      <c r="I185" s="191" cm="1">
        <f t="array" ref="I185">IF(
    SUM(IF(
            ISNUMBER(
                IF(
                    $M$5:$AE$5,
                    (M185:AE185),
                    "")),
            1,
            0))
        =0,
    NA(),
    IF(
        Parameters!$D$15=1,
        IF(
            SUM(--(ISNUMBER(IF($M$5:$AE$5=1,(M185:AE185),""))))&gt;0,
            MAX(IF(
                ISNUMBER(M185:AE185),
                IF(
                    M$5:AE$5=1,
                    M185:AE185,
                    ""),
                "")),
            MAX(IF(
                ISNUMBER(M185:AE185),
                IF(
                    M$5:AE$5=2,
                    M185:AE185,
                    ""),
                ""))
        ),
        IF(
            Parameters!$D$16=1,
            IFERROR(
                AVERAGE(IF(
                    ISNUMBER(M185:AE185),
                    IF(
                        M$5:AE$5=1,
                        M185:AE185,
                        ""),
                    "")),
                AVERAGE(IF(
                    ISNUMBER(M185:AE185),
                    IF(
                        M$5:AE$5=2,
                        M185:AE185,
                        ""),
                    ""))
            ),
            IF(
                Parameters!$D$17=1,
                IFERROR(
                    IF(
                        OR(
                            IF(
                                ISNUMBER(M185:AE185),
                                IF(
                                    M$5:AE$5=1,
                                    M185:AE185,
                                    ""),
                                "")
                            =0),
                        0,
                        GEOMEAN(IF(
                            ISNUMBER(M185:AE185),
                            IF(
                                M$5:AE$5=1,
                                M185:AE185,
                                ""),
                            ""))
                    ),
                    IF(
                        OR(IF(
                            ISNUMBER(M185:AE185),
                            IF(
                                M$5:AE$5=2,
                                M185:AE185,
                                ""),
                            "")
                            =0),
                        0,
                        GEOMEAN(IF(
                            ISNUMBER(M185:AE185),
                            IF(
                                M$5:AE$5=2,
                                M185:AE185,
                                ""),
                            "")))
                )
            )
        )
    )
)</f>
        <v>4.1184411623243999</v>
      </c>
      <c r="J185" s="242">
        <v>45765</v>
      </c>
      <c r="K185" s="242">
        <v>44729</v>
      </c>
      <c r="L185" s="91" t="s">
        <v>303</v>
      </c>
      <c r="M185" s="192">
        <v>0</v>
      </c>
      <c r="N185" s="192">
        <v>10</v>
      </c>
      <c r="O185" s="192">
        <v>0</v>
      </c>
      <c r="P185" s="192">
        <v>4.1184411623243999</v>
      </c>
      <c r="Q185" s="192">
        <v>0</v>
      </c>
      <c r="R185" s="192" t="s">
        <v>409</v>
      </c>
      <c r="S185" s="192" t="s">
        <v>409</v>
      </c>
      <c r="T185" s="192">
        <v>0</v>
      </c>
      <c r="U185" s="192" t="s">
        <v>409</v>
      </c>
      <c r="V185" s="192">
        <v>109</v>
      </c>
      <c r="W185" s="192" t="s">
        <v>409</v>
      </c>
      <c r="X185" s="192">
        <v>0.41184411623243999</v>
      </c>
      <c r="Y185" s="192" t="s">
        <v>409</v>
      </c>
      <c r="Z185" s="192" t="s">
        <v>409</v>
      </c>
      <c r="AA185" s="192">
        <v>-2.60869565217391</v>
      </c>
      <c r="AB185" s="34"/>
      <c r="AC185" s="34"/>
      <c r="AD185" s="192"/>
      <c r="AE185" s="192"/>
      <c r="AF185" s="192"/>
      <c r="AG185" s="192"/>
      <c r="AH185" s="192"/>
      <c r="AI185" s="192"/>
    </row>
    <row r="186" spans="1:35" x14ac:dyDescent="0.2">
      <c r="A186" s="84">
        <v>179</v>
      </c>
      <c r="B186" s="84" t="str">
        <f ca="1"/>
        <v>São Tomé and Príncipe</v>
      </c>
      <c r="C186" s="84" t="str">
        <f ca="1"/>
        <v>STP</v>
      </c>
      <c r="D186" s="219" t="str">
        <f ca="1"/>
        <v>SSF           Sub-Saharan Africa</v>
      </c>
      <c r="E186" s="219" t="str">
        <f ca="1"/>
        <v>IDA</v>
      </c>
      <c r="F186" s="190" t="str">
        <f t="shared" ca="1" si="14"/>
        <v/>
      </c>
      <c r="G186" s="80">
        <f>IF(Parameters!$D$21 = 1, MAX(H186, I186),
IF(Parameters!$D$22 = 1, AVERAGE(H186,I186),
IF(Parameters!$D$23 = 1, IF(ISERROR(H186), I186, IFERROR(GEOMEAN(H186, I186), 0)),
IF(Parameters!$D$24, IF(AND(H186=10,I186=10),10,0),
IF(Parameters!$D$25, IF(AND(H186&gt;=7,I186&gt;=7),10,0),
IF(Parameters!$D$26, IF(AND(H186&gt;=7,I186&gt;=7), 10, IF(OR(AND(H186&gt;=7,I186&gt;=5),AND(H186&gt;=5,I186&gt;=7)),6,0)),
IF(Parameters!$D$27, IF(AND(H186&gt;=10,I186&gt;=10), 10, IF(OR(AND(H186&gt;=10,I186&gt;=5),AND(H186&gt;=5,I186&gt;=10)),6,0)),"no method")))))))</f>
        <v>0</v>
      </c>
      <c r="H186" s="80" cm="1">
        <f t="array" ref="H186">IF(
    SUM(IF(
            ISNUMBER(
                IF(
                    $M$4:$AE$4,
                    (M186:AE186),
                    "")),
            1,
            0))
        =0,
    NA(),
    IF(
        Parameters!$D$15=1,
        IF(
            SUM(--(ISNUMBER(IF($M$4:$AE$4=1,(M186:AE186),""))))&gt;0,
            MAX(IF(
                ISNUMBER(M186:AE186),
                IF(
                    M$4:AE$4=1,
                    M186:AE186,
                    ""),
                "")),
            MAX(IF(
                ISNUMBER(M186:AE186),
                IF(
                    M$4:AE$4=2,
                    M186:AE186,
                    ""),
                ""))
        ),
        IF(
            Parameters!$D$16=1,
            IFERROR(
                AVERAGE(IF(
                    ISNUMBER(M186:AE186),
                    IF(
                        M$4:AE$4=1,
                        M186:AE186,
                        ""),
                    "")),
                AVERAGE(IF(
                    ISNUMBER(M186:AE186),
                    IF(
                        M$4:AE$4=2,
                        M186:AE186,
                        ""),
                    ""))
            ),
            IF(
                Parameters!$D$17=1,
                IFERROR(
                    IF(
                        OR(
                            IF(
                                ISNUMBER(M186:AE186),
                                IF(
                                    M$4:AE$4=1,
                                    M186:AE186,
                                    ""),
                                "")
                            =0),
                        0,
                        GEOMEAN(IF(
                            ISNUMBER(M186:AE186),
                            IF(
                                M$4:AE$4=1,
                                M186:AE186,
                                ""),
                            ""))
                    ),
                    IF(
                        OR(IF(
                            ISNUMBER(M186:AE186),
                            IF(
                                M$4:AE$4=2,
                                M186:AE186,
                                ""),
                            "")
                            =0),
                        0,
                        GEOMEAN(IF(
                            ISNUMBER(M186:AE186),
                            IF(
                                M$4:AE$4=2,
                                M186:AE186,
                                ""),
                            "")))
                )
            )
        )
    )
)</f>
        <v>1.73277661795406</v>
      </c>
      <c r="I186" s="191" cm="1">
        <f t="array" ref="I186">IF(
    SUM(IF(
            ISNUMBER(
                IF(
                    $M$5:$AE$5,
                    (M186:AE186),
                    "")),
            1,
            0))
        =0,
    NA(),
    IF(
        Parameters!$D$15=1,
        IF(
            SUM(--(ISNUMBER(IF($M$5:$AE$5=1,(M186:AE186),""))))&gt;0,
            MAX(IF(
                ISNUMBER(M186:AE186),
                IF(
                    M$5:AE$5=1,
                    M186:AE186,
                    ""),
                "")),
            MAX(IF(
                ISNUMBER(M186:AE186),
                IF(
                    M$5:AE$5=2,
                    M186:AE186,
                    ""),
                ""))
        ),
        IF(
            Parameters!$D$16=1,
            IFERROR(
                AVERAGE(IF(
                    ISNUMBER(M186:AE186),
                    IF(
                        M$5:AE$5=1,
                        M186:AE186,
                        ""),
                    "")),
                AVERAGE(IF(
                    ISNUMBER(M186:AE186),
                    IF(
                        M$5:AE$5=2,
                        M186:AE186,
                        ""),
                    ""))
            ),
            IF(
                Parameters!$D$17=1,
                IFERROR(
                    IF(
                        OR(
                            IF(
                                ISNUMBER(M186:AE186),
                                IF(
                                    M$5:AE$5=1,
                                    M186:AE186,
                                    ""),
                                "")
                            =0),
                        0,
                        GEOMEAN(IF(
                            ISNUMBER(M186:AE186),
                            IF(
                                M$5:AE$5=1,
                                M186:AE186,
                                ""),
                            ""))
                    ),
                    IF(
                        OR(IF(
                            ISNUMBER(M186:AE186),
                            IF(
                                M$5:AE$5=2,
                                M186:AE186,
                                ""),
                            "")
                            =0),
                        0,
                        GEOMEAN(IF(
                            ISNUMBER(M186:AE186),
                            IF(
                                M$5:AE$5=2,
                                M186:AE186,
                                ""),
                            "")))
                )
            )
        )
    )
)</f>
        <v>0</v>
      </c>
      <c r="J186" s="242">
        <v>45765</v>
      </c>
      <c r="K186" s="242">
        <v>46281</v>
      </c>
      <c r="L186" s="91" t="s">
        <v>304</v>
      </c>
      <c r="M186" s="192">
        <v>0</v>
      </c>
      <c r="N186" s="192">
        <v>1.73277661795406</v>
      </c>
      <c r="O186" s="192">
        <v>0</v>
      </c>
      <c r="P186" s="192" t="s">
        <v>409</v>
      </c>
      <c r="Q186" s="192">
        <v>0</v>
      </c>
      <c r="R186" s="192" t="s">
        <v>409</v>
      </c>
      <c r="S186" s="192">
        <v>0</v>
      </c>
      <c r="T186" s="192" t="s">
        <v>409</v>
      </c>
      <c r="U186" s="192" t="s">
        <v>409</v>
      </c>
      <c r="V186" s="192">
        <v>68.5</v>
      </c>
      <c r="W186" s="192" t="s">
        <v>409</v>
      </c>
      <c r="X186" s="192" t="s">
        <v>409</v>
      </c>
      <c r="Y186" s="192" t="s">
        <v>409</v>
      </c>
      <c r="Z186" s="192">
        <v>-0.107142857142857</v>
      </c>
      <c r="AA186" s="192" t="s">
        <v>409</v>
      </c>
      <c r="AB186" s="34"/>
      <c r="AC186" s="34"/>
      <c r="AD186" s="192"/>
      <c r="AE186" s="192"/>
      <c r="AF186" s="192"/>
      <c r="AG186" s="192"/>
      <c r="AH186" s="192"/>
      <c r="AI186" s="192"/>
    </row>
    <row r="187" spans="1:35" x14ac:dyDescent="0.2">
      <c r="A187" s="84">
        <v>180</v>
      </c>
      <c r="B187" s="84" t="str">
        <f ca="1"/>
        <v>Suriname</v>
      </c>
      <c r="C187" s="84" t="str">
        <f ca="1"/>
        <v>SUR</v>
      </c>
      <c r="D187" s="219" t="str">
        <f ca="1"/>
        <v>LCN           Latin America &amp; Caribbean</v>
      </c>
      <c r="E187" s="219" t="str">
        <f ca="1"/>
        <v>IBRD</v>
      </c>
      <c r="F187" s="190" t="str">
        <f t="shared" ca="1" si="14"/>
        <v/>
      </c>
      <c r="G187" s="80">
        <f>IF(Parameters!$D$21 = 1, MAX(H187, I187),
IF(Parameters!$D$22 = 1, AVERAGE(H187,I187),
IF(Parameters!$D$23 = 1, IF(ISERROR(H187), I187, IFERROR(GEOMEAN(H187, I187), 0)),
IF(Parameters!$D$24, IF(AND(H187=10,I187=10),10,0),
IF(Parameters!$D$25, IF(AND(H187&gt;=7,I187&gt;=7),10,0),
IF(Parameters!$D$26, IF(AND(H187&gt;=7,I187&gt;=7), 10, IF(OR(AND(H187&gt;=7,I187&gt;=5),AND(H187&gt;=5,I187&gt;=7)),6,0)),
IF(Parameters!$D$27, IF(AND(H187&gt;=10,I187&gt;=10), 10, IF(OR(AND(H187&gt;=10,I187&gt;=5),AND(H187&gt;=5,I187&gt;=10)),6,0)),"no method")))))))</f>
        <v>0</v>
      </c>
      <c r="H187" s="80" cm="1">
        <f t="array" ref="H187">IF(
    SUM(IF(
            ISNUMBER(
                IF(
                    $M$4:$AE$4,
                    (M187:AE187),
                    "")),
            1,
            0))
        =0,
    NA(),
    IF(
        Parameters!$D$15=1,
        IF(
            SUM(--(ISNUMBER(IF($M$4:$AE$4=1,(M187:AE187),""))))&gt;0,
            MAX(IF(
                ISNUMBER(M187:AE187),
                IF(
                    M$4:AE$4=1,
                    M187:AE187,
                    ""),
                "")),
            MAX(IF(
                ISNUMBER(M187:AE187),
                IF(
                    M$4:AE$4=2,
                    M187:AE187,
                    ""),
                ""))
        ),
        IF(
            Parameters!$D$16=1,
            IFERROR(
                AVERAGE(IF(
                    ISNUMBER(M187:AE187),
                    IF(
                        M$4:AE$4=1,
                        M187:AE187,
                        ""),
                    "")),
                AVERAGE(IF(
                    ISNUMBER(M187:AE187),
                    IF(
                        M$4:AE$4=2,
                        M187:AE187,
                        ""),
                    ""))
            ),
            IF(
                Parameters!$D$17=1,
                IFERROR(
                    IF(
                        OR(
                            IF(
                                ISNUMBER(M187:AE187),
                                IF(
                                    M$4:AE$4=1,
                                    M187:AE187,
                                    ""),
                                "")
                            =0),
                        0,
                        GEOMEAN(IF(
                            ISNUMBER(M187:AE187),
                            IF(
                                M$4:AE$4=1,
                                M187:AE187,
                                ""),
                            ""))
                    ),
                    IF(
                        OR(IF(
                            ISNUMBER(M187:AE187),
                            IF(
                                M$4:AE$4=2,
                                M187:AE187,
                                ""),
                            "")
                            =0),
                        0,
                        GEOMEAN(IF(
                            ISNUMBER(M187:AE187),
                            IF(
                                M$4:AE$4=2,
                                M187:AE187,
                                ""),
                            "")))
                )
            )
        )
    )
)</f>
        <v>0</v>
      </c>
      <c r="I187" s="191" cm="1">
        <f t="array" ref="I187">IF(
    SUM(IF(
            ISNUMBER(
                IF(
                    $M$5:$AE$5,
                    (M187:AE187),
                    "")),
            1,
            0))
        =0,
    NA(),
    IF(
        Parameters!$D$15=1,
        IF(
            SUM(--(ISNUMBER(IF($M$5:$AE$5=1,(M187:AE187),""))))&gt;0,
            MAX(IF(
                ISNUMBER(M187:AE187),
                IF(
                    M$5:AE$5=1,
                    M187:AE187,
                    ""),
                "")),
            MAX(IF(
                ISNUMBER(M187:AE187),
                IF(
                    M$5:AE$5=2,
                    M187:AE187,
                    ""),
                ""))
        ),
        IF(
            Parameters!$D$16=1,
            IFERROR(
                AVERAGE(IF(
                    ISNUMBER(M187:AE187),
                    IF(
                        M$5:AE$5=1,
                        M187:AE187,
                        ""),
                    "")),
                AVERAGE(IF(
                    ISNUMBER(M187:AE187),
                    IF(
                        M$5:AE$5=2,
                        M187:AE187,
                        ""),
                    ""))
            ),
            IF(
                Parameters!$D$17=1,
                IFERROR(
                    IF(
                        OR(
                            IF(
                                ISNUMBER(M187:AE187),
                                IF(
                                    M$5:AE$5=1,
                                    M187:AE187,
                                    ""),
                                "")
                            =0),
                        0,
                        GEOMEAN(IF(
                            ISNUMBER(M187:AE187),
                            IF(
                                M$5:AE$5=1,
                                M187:AE187,
                                ""),
                            ""))
                    ),
                    IF(
                        OR(IF(
                            ISNUMBER(M187:AE187),
                            IF(
                                M$5:AE$5=2,
                                M187:AE187,
                                ""),
                            "")
                            =0),
                        0,
                        GEOMEAN(IF(
                            ISNUMBER(M187:AE187),
                            IF(
                                M$5:AE$5=2,
                                M187:AE187,
                                ""),
                            "")))
                )
            )
        )
    )
)</f>
        <v>0</v>
      </c>
      <c r="J187" s="242">
        <v>45765</v>
      </c>
      <c r="K187" s="242">
        <v>45765</v>
      </c>
      <c r="L187" s="91" t="s">
        <v>306</v>
      </c>
      <c r="M187" s="192">
        <v>0</v>
      </c>
      <c r="N187" s="192">
        <v>0</v>
      </c>
      <c r="O187" s="192">
        <v>0</v>
      </c>
      <c r="P187" s="192" t="s">
        <v>409</v>
      </c>
      <c r="Q187" s="192">
        <v>0</v>
      </c>
      <c r="R187" s="192" t="s">
        <v>409</v>
      </c>
      <c r="S187" s="192">
        <v>0</v>
      </c>
      <c r="T187" s="192" t="s">
        <v>409</v>
      </c>
      <c r="U187" s="192" t="s">
        <v>409</v>
      </c>
      <c r="V187" s="192">
        <v>58.8</v>
      </c>
      <c r="W187" s="192" t="s">
        <v>409</v>
      </c>
      <c r="X187" s="192" t="s">
        <v>409</v>
      </c>
      <c r="Y187" s="192" t="s">
        <v>409</v>
      </c>
      <c r="Z187" s="192">
        <v>0</v>
      </c>
      <c r="AA187" s="192" t="s">
        <v>409</v>
      </c>
      <c r="AB187" s="34"/>
      <c r="AC187" s="34"/>
      <c r="AD187" s="192"/>
      <c r="AE187" s="192"/>
      <c r="AF187" s="192"/>
      <c r="AG187" s="192"/>
      <c r="AH187" s="192"/>
      <c r="AI187" s="192"/>
    </row>
    <row r="188" spans="1:35" x14ac:dyDescent="0.2">
      <c r="A188" s="84">
        <v>181</v>
      </c>
      <c r="B188" s="84" t="str">
        <f ca="1"/>
        <v>Slovak Republic</v>
      </c>
      <c r="C188" s="84" t="str">
        <f ca="1"/>
        <v>SVK</v>
      </c>
      <c r="D188" s="219" t="str">
        <f ca="1"/>
        <v>ECS           Europe &amp; Central Asia</v>
      </c>
      <c r="E188" s="219" t="str">
        <f ca="1"/>
        <v>NA</v>
      </c>
      <c r="F188" s="190" t="str">
        <f t="shared" ca="1" si="14"/>
        <v/>
      </c>
      <c r="G188" s="80">
        <f>IF(Parameters!$D$21 = 1, MAX(H188, I188),
IF(Parameters!$D$22 = 1, AVERAGE(H188,I188),
IF(Parameters!$D$23 = 1, IF(ISERROR(H188), I188, IFERROR(GEOMEAN(H188, I188), 0)),
IF(Parameters!$D$24, IF(AND(H188=10,I188=10),10,0),
IF(Parameters!$D$25, IF(AND(H188&gt;=7,I188&gt;=7),10,0),
IF(Parameters!$D$26, IF(AND(H188&gt;=7,I188&gt;=7), 10, IF(OR(AND(H188&gt;=7,I188&gt;=5),AND(H188&gt;=5,I188&gt;=7)),6,0)),
IF(Parameters!$D$27, IF(AND(H188&gt;=10,I188&gt;=10), 10, IF(OR(AND(H188&gt;=10,I188&gt;=5),AND(H188&gt;=5,I188&gt;=10)),6,0)),"no method")))))))</f>
        <v>0</v>
      </c>
      <c r="H188" s="80" cm="1">
        <f t="array" ref="H188">IF(
    SUM(IF(
            ISNUMBER(
                IF(
                    $M$4:$AE$4,
                    (M188:AE188),
                    "")),
            1,
            0))
        =0,
    NA(),
    IF(
        Parameters!$D$15=1,
        IF(
            SUM(--(ISNUMBER(IF($M$4:$AE$4=1,(M188:AE188),""))))&gt;0,
            MAX(IF(
                ISNUMBER(M188:AE188),
                IF(
                    M$4:AE$4=1,
                    M188:AE188,
                    ""),
                "")),
            MAX(IF(
                ISNUMBER(M188:AE188),
                IF(
                    M$4:AE$4=2,
                    M188:AE188,
                    ""),
                ""))
        ),
        IF(
            Parameters!$D$16=1,
            IFERROR(
                AVERAGE(IF(
                    ISNUMBER(M188:AE188),
                    IF(
                        M$4:AE$4=1,
                        M188:AE188,
                        ""),
                    "")),
                AVERAGE(IF(
                    ISNUMBER(M188:AE188),
                    IF(
                        M$4:AE$4=2,
                        M188:AE188,
                        ""),
                    ""))
            ),
            IF(
                Parameters!$D$17=1,
                IFERROR(
                    IF(
                        OR(
                            IF(
                                ISNUMBER(M188:AE188),
                                IF(
                                    M$4:AE$4=1,
                                    M188:AE188,
                                    ""),
                                "")
                            =0),
                        0,
                        GEOMEAN(IF(
                            ISNUMBER(M188:AE188),
                            IF(
                                M$4:AE$4=1,
                                M188:AE188,
                                ""),
                            ""))
                    ),
                    IF(
                        OR(IF(
                            ISNUMBER(M188:AE188),
                            IF(
                                M$4:AE$4=2,
                                M188:AE188,
                                ""),
                            "")
                            =0),
                        0,
                        GEOMEAN(IF(
                            ISNUMBER(M188:AE188),
                            IF(
                                M$4:AE$4=2,
                                M188:AE188,
                                ""),
                            "")))
                )
            )
        )
    )
)</f>
        <v>0</v>
      </c>
      <c r="I188" s="191" cm="1">
        <f t="array" ref="I188">IF(
    SUM(IF(
            ISNUMBER(
                IF(
                    $M$5:$AE$5,
                    (M188:AE188),
                    "")),
            1,
            0))
        =0,
    NA(),
    IF(
        Parameters!$D$15=1,
        IF(
            SUM(--(ISNUMBER(IF($M$5:$AE$5=1,(M188:AE188),""))))&gt;0,
            MAX(IF(
                ISNUMBER(M188:AE188),
                IF(
                    M$5:AE$5=1,
                    M188:AE188,
                    ""),
                "")),
            MAX(IF(
                ISNUMBER(M188:AE188),
                IF(
                    M$5:AE$5=2,
                    M188:AE188,
                    ""),
                ""))
        ),
        IF(
            Parameters!$D$16=1,
            IFERROR(
                AVERAGE(IF(
                    ISNUMBER(M188:AE188),
                    IF(
                        M$5:AE$5=1,
                        M188:AE188,
                        ""),
                    "")),
                AVERAGE(IF(
                    ISNUMBER(M188:AE188),
                    IF(
                        M$5:AE$5=2,
                        M188:AE188,
                        ""),
                    ""))
            ),
            IF(
                Parameters!$D$17=1,
                IFERROR(
                    IF(
                        OR(
                            IF(
                                ISNUMBER(M188:AE188),
                                IF(
                                    M$5:AE$5=1,
                                    M188:AE188,
                                    ""),
                                "")
                            =0),
                        0,
                        GEOMEAN(IF(
                            ISNUMBER(M188:AE188),
                            IF(
                                M$5:AE$5=1,
                                M188:AE188,
                                ""),
                            ""))
                    ),
                    IF(
                        OR(IF(
                            ISNUMBER(M188:AE188),
                            IF(
                                M$5:AE$5=2,
                                M188:AE188,
                                ""),
                            "")
                            =0),
                        0,
                        GEOMEAN(IF(
                            ISNUMBER(M188:AE188),
                            IF(
                                M$5:AE$5=2,
                                M188:AE188,
                                ""),
                            "")))
                )
            )
        )
    )
)</f>
        <v>0</v>
      </c>
      <c r="J188" s="242">
        <v>45765</v>
      </c>
      <c r="K188" s="242">
        <v>45962</v>
      </c>
      <c r="L188" s="91" t="s">
        <v>307</v>
      </c>
      <c r="M188" s="192">
        <v>0</v>
      </c>
      <c r="N188" s="192">
        <v>0</v>
      </c>
      <c r="O188" s="192">
        <v>0</v>
      </c>
      <c r="P188" s="192" t="s">
        <v>409</v>
      </c>
      <c r="Q188" s="192">
        <v>0</v>
      </c>
      <c r="R188" s="192" t="s">
        <v>409</v>
      </c>
      <c r="S188" s="192">
        <v>0</v>
      </c>
      <c r="T188" s="192" t="s">
        <v>409</v>
      </c>
      <c r="U188" s="192" t="s">
        <v>409</v>
      </c>
      <c r="V188" s="192">
        <v>35.299999999999997</v>
      </c>
      <c r="W188" s="192" t="s">
        <v>409</v>
      </c>
      <c r="X188" s="192" t="s">
        <v>409</v>
      </c>
      <c r="Y188" s="192" t="s">
        <v>409</v>
      </c>
      <c r="Z188" s="192">
        <v>0</v>
      </c>
      <c r="AA188" s="192" t="s">
        <v>409</v>
      </c>
      <c r="AB188" s="34"/>
      <c r="AC188" s="34"/>
      <c r="AD188" s="192"/>
      <c r="AE188" s="192"/>
      <c r="AF188" s="192"/>
      <c r="AG188" s="192"/>
      <c r="AH188" s="192"/>
      <c r="AI188" s="192"/>
    </row>
    <row r="189" spans="1:35" x14ac:dyDescent="0.2">
      <c r="A189" s="84">
        <v>182</v>
      </c>
      <c r="B189" s="84" t="str">
        <f ca="1"/>
        <v>Slovenia</v>
      </c>
      <c r="C189" s="84" t="str">
        <f ca="1"/>
        <v>SVN</v>
      </c>
      <c r="D189" s="219" t="str">
        <f ca="1"/>
        <v>ECS           Europe &amp; Central Asia</v>
      </c>
      <c r="E189" s="219" t="str">
        <f ca="1"/>
        <v>NA</v>
      </c>
      <c r="F189" s="190" t="str">
        <f t="shared" ca="1" si="14"/>
        <v/>
      </c>
      <c r="G189" s="80">
        <f>IF(Parameters!$D$21 = 1, MAX(H189, I189),
IF(Parameters!$D$22 = 1, AVERAGE(H189,I189),
IF(Parameters!$D$23 = 1, IF(ISERROR(H189), I189, IFERROR(GEOMEAN(H189, I189), 0)),
IF(Parameters!$D$24, IF(AND(H189=10,I189=10),10,0),
IF(Parameters!$D$25, IF(AND(H189&gt;=7,I189&gt;=7),10,0),
IF(Parameters!$D$26, IF(AND(H189&gt;=7,I189&gt;=7), 10, IF(OR(AND(H189&gt;=7,I189&gt;=5),AND(H189&gt;=5,I189&gt;=7)),6,0)),
IF(Parameters!$D$27, IF(AND(H189&gt;=10,I189&gt;=10), 10, IF(OR(AND(H189&gt;=10,I189&gt;=5),AND(H189&gt;=5,I189&gt;=10)),6,0)),"no method")))))))</f>
        <v>0</v>
      </c>
      <c r="H189" s="80" cm="1">
        <f t="array" ref="H189">IF(
    SUM(IF(
            ISNUMBER(
                IF(
                    $M$4:$AE$4,
                    (M189:AE189),
                    "")),
            1,
            0))
        =0,
    NA(),
    IF(
        Parameters!$D$15=1,
        IF(
            SUM(--(ISNUMBER(IF($M$4:$AE$4=1,(M189:AE189),""))))&gt;0,
            MAX(IF(
                ISNUMBER(M189:AE189),
                IF(
                    M$4:AE$4=1,
                    M189:AE189,
                    ""),
                "")),
            MAX(IF(
                ISNUMBER(M189:AE189),
                IF(
                    M$4:AE$4=2,
                    M189:AE189,
                    ""),
                ""))
        ),
        IF(
            Parameters!$D$16=1,
            IFERROR(
                AVERAGE(IF(
                    ISNUMBER(M189:AE189),
                    IF(
                        M$4:AE$4=1,
                        M189:AE189,
                        ""),
                    "")),
                AVERAGE(IF(
                    ISNUMBER(M189:AE189),
                    IF(
                        M$4:AE$4=2,
                        M189:AE189,
                        ""),
                    ""))
            ),
            IF(
                Parameters!$D$17=1,
                IFERROR(
                    IF(
                        OR(
                            IF(
                                ISNUMBER(M189:AE189),
                                IF(
                                    M$4:AE$4=1,
                                    M189:AE189,
                                    ""),
                                "")
                            =0),
                        0,
                        GEOMEAN(IF(
                            ISNUMBER(M189:AE189),
                            IF(
                                M$4:AE$4=1,
                                M189:AE189,
                                ""),
                            ""))
                    ),
                    IF(
                        OR(IF(
                            ISNUMBER(M189:AE189),
                            IF(
                                M$4:AE$4=2,
                                M189:AE189,
                                ""),
                            "")
                            =0),
                        0,
                        GEOMEAN(IF(
                            ISNUMBER(M189:AE189),
                            IF(
                                M$4:AE$4=2,
                                M189:AE189,
                                ""),
                            "")))
                )
            )
        )
    )
)</f>
        <v>0</v>
      </c>
      <c r="I189" s="191" cm="1">
        <f t="array" ref="I189">IF(
    SUM(IF(
            ISNUMBER(
                IF(
                    $M$5:$AE$5,
                    (M189:AE189),
                    "")),
            1,
            0))
        =0,
    NA(),
    IF(
        Parameters!$D$15=1,
        IF(
            SUM(--(ISNUMBER(IF($M$5:$AE$5=1,(M189:AE189),""))))&gt;0,
            MAX(IF(
                ISNUMBER(M189:AE189),
                IF(
                    M$5:AE$5=1,
                    M189:AE189,
                    ""),
                "")),
            MAX(IF(
                ISNUMBER(M189:AE189),
                IF(
                    M$5:AE$5=2,
                    M189:AE189,
                    ""),
                ""))
        ),
        IF(
            Parameters!$D$16=1,
            IFERROR(
                AVERAGE(IF(
                    ISNUMBER(M189:AE189),
                    IF(
                        M$5:AE$5=1,
                        M189:AE189,
                        ""),
                    "")),
                AVERAGE(IF(
                    ISNUMBER(M189:AE189),
                    IF(
                        M$5:AE$5=2,
                        M189:AE189,
                        ""),
                    ""))
            ),
            IF(
                Parameters!$D$17=1,
                IFERROR(
                    IF(
                        OR(
                            IF(
                                ISNUMBER(M189:AE189),
                                IF(
                                    M$5:AE$5=1,
                                    M189:AE189,
                                    ""),
                                "")
                            =0),
                        0,
                        GEOMEAN(IF(
                            ISNUMBER(M189:AE189),
                            IF(
                                M$5:AE$5=1,
                                M189:AE189,
                                ""),
                            ""))
                    ),
                    IF(
                        OR(IF(
                            ISNUMBER(M189:AE189),
                            IF(
                                M$5:AE$5=2,
                                M189:AE189,
                                ""),
                            "")
                            =0),
                        0,
                        GEOMEAN(IF(
                            ISNUMBER(M189:AE189),
                            IF(
                                M$5:AE$5=2,
                                M189:AE189,
                                ""),
                            "")))
                )
            )
        )
    )
)</f>
        <v>5.3571428571428497</v>
      </c>
      <c r="J189" s="242">
        <v>45765</v>
      </c>
      <c r="K189" s="242">
        <v>46281</v>
      </c>
      <c r="L189" s="91" t="s">
        <v>309</v>
      </c>
      <c r="M189" s="192">
        <v>0</v>
      </c>
      <c r="N189" s="192">
        <v>0</v>
      </c>
      <c r="O189" s="192">
        <v>0</v>
      </c>
      <c r="P189" s="192" t="s">
        <v>409</v>
      </c>
      <c r="Q189" s="192">
        <v>0</v>
      </c>
      <c r="R189" s="192" t="s">
        <v>409</v>
      </c>
      <c r="S189" s="192">
        <v>5.3571428571428497</v>
      </c>
      <c r="T189" s="192" t="s">
        <v>409</v>
      </c>
      <c r="U189" s="192" t="s">
        <v>409</v>
      </c>
      <c r="V189" s="192">
        <v>26.1</v>
      </c>
      <c r="W189" s="192" t="s">
        <v>409</v>
      </c>
      <c r="X189" s="192" t="s">
        <v>409</v>
      </c>
      <c r="Y189" s="192" t="s">
        <v>409</v>
      </c>
      <c r="Z189" s="192">
        <v>0.107142857142857</v>
      </c>
      <c r="AA189" s="192" t="s">
        <v>409</v>
      </c>
      <c r="AB189" s="34"/>
      <c r="AC189" s="34"/>
      <c r="AD189" s="192"/>
      <c r="AE189" s="192"/>
      <c r="AF189" s="192"/>
      <c r="AG189" s="192"/>
      <c r="AH189" s="192"/>
      <c r="AI189" s="192"/>
    </row>
    <row r="190" spans="1:35" x14ac:dyDescent="0.2">
      <c r="A190" s="84">
        <v>183</v>
      </c>
      <c r="B190" s="84" t="str">
        <f ca="1"/>
        <v>Sweden</v>
      </c>
      <c r="C190" s="84" t="str">
        <f ca="1"/>
        <v>SWE</v>
      </c>
      <c r="D190" s="219" t="str">
        <f ca="1"/>
        <v>ECS           Europe &amp; Central Asia</v>
      </c>
      <c r="E190" s="219" t="str">
        <f ca="1"/>
        <v>NA</v>
      </c>
      <c r="F190" s="190" t="str">
        <f t="shared" ca="1" si="14"/>
        <v/>
      </c>
      <c r="G190" s="80">
        <f>IF(Parameters!$D$21 = 1, MAX(H190, I190),
IF(Parameters!$D$22 = 1, AVERAGE(H190,I190),
IF(Parameters!$D$23 = 1, IF(ISERROR(H190), I190, IFERROR(GEOMEAN(H190, I190), 0)),
IF(Parameters!$D$24, IF(AND(H190=10,I190=10),10,0),
IF(Parameters!$D$25, IF(AND(H190&gt;=7,I190&gt;=7),10,0),
IF(Parameters!$D$26, IF(AND(H190&gt;=7,I190&gt;=7), 10, IF(OR(AND(H190&gt;=7,I190&gt;=5),AND(H190&gt;=5,I190&gt;=7)),6,0)),
IF(Parameters!$D$27, IF(AND(H190&gt;=10,I190&gt;=10), 10, IF(OR(AND(H190&gt;=10,I190&gt;=5),AND(H190&gt;=5,I190&gt;=10)),6,0)),"no method")))))))</f>
        <v>0</v>
      </c>
      <c r="H190" s="80" cm="1">
        <f t="array" ref="H190">IF(
    SUM(IF(
            ISNUMBER(
                IF(
                    $M$4:$AE$4,
                    (M190:AE190),
                    "")),
            1,
            0))
        =0,
    NA(),
    IF(
        Parameters!$D$15=1,
        IF(
            SUM(--(ISNUMBER(IF($M$4:$AE$4=1,(M190:AE190),""))))&gt;0,
            MAX(IF(
                ISNUMBER(M190:AE190),
                IF(
                    M$4:AE$4=1,
                    M190:AE190,
                    ""),
                "")),
            MAX(IF(
                ISNUMBER(M190:AE190),
                IF(
                    M$4:AE$4=2,
                    M190:AE190,
                    ""),
                ""))
        ),
        IF(
            Parameters!$D$16=1,
            IFERROR(
                AVERAGE(IF(
                    ISNUMBER(M190:AE190),
                    IF(
                        M$4:AE$4=1,
                        M190:AE190,
                        ""),
                    "")),
                AVERAGE(IF(
                    ISNUMBER(M190:AE190),
                    IF(
                        M$4:AE$4=2,
                        M190:AE190,
                        ""),
                    ""))
            ),
            IF(
                Parameters!$D$17=1,
                IFERROR(
                    IF(
                        OR(
                            IF(
                                ISNUMBER(M190:AE190),
                                IF(
                                    M$4:AE$4=1,
                                    M190:AE190,
                                    ""),
                                "")
                            =0),
                        0,
                        GEOMEAN(IF(
                            ISNUMBER(M190:AE190),
                            IF(
                                M$4:AE$4=1,
                                M190:AE190,
                                ""),
                            ""))
                    ),
                    IF(
                        OR(IF(
                            ISNUMBER(M190:AE190),
                            IF(
                                M$4:AE$4=2,
                                M190:AE190,
                                ""),
                            "")
                            =0),
                        0,
                        GEOMEAN(IF(
                            ISNUMBER(M190:AE190),
                            IF(
                                M$4:AE$4=2,
                                M190:AE190,
                                ""),
                            "")))
                )
            )
        )
    )
)</f>
        <v>0</v>
      </c>
      <c r="I190" s="191" cm="1">
        <f t="array" ref="I190">IF(
    SUM(IF(
            ISNUMBER(
                IF(
                    $M$5:$AE$5,
                    (M190:AE190),
                    "")),
            1,
            0))
        =0,
    NA(),
    IF(
        Parameters!$D$15=1,
        IF(
            SUM(--(ISNUMBER(IF($M$5:$AE$5=1,(M190:AE190),""))))&gt;0,
            MAX(IF(
                ISNUMBER(M190:AE190),
                IF(
                    M$5:AE$5=1,
                    M190:AE190,
                    ""),
                "")),
            MAX(IF(
                ISNUMBER(M190:AE190),
                IF(
                    M$5:AE$5=2,
                    M190:AE190,
                    ""),
                ""))
        ),
        IF(
            Parameters!$D$16=1,
            IFERROR(
                AVERAGE(IF(
                    ISNUMBER(M190:AE190),
                    IF(
                        M$5:AE$5=1,
                        M190:AE190,
                        ""),
                    "")),
                AVERAGE(IF(
                    ISNUMBER(M190:AE190),
                    IF(
                        M$5:AE$5=2,
                        M190:AE190,
                        ""),
                    ""))
            ),
            IF(
                Parameters!$D$17=1,
                IFERROR(
                    IF(
                        OR(
                            IF(
                                ISNUMBER(M190:AE190),
                                IF(
                                    M$5:AE$5=1,
                                    M190:AE190,
                                    ""),
                                "")
                            =0),
                        0,
                        GEOMEAN(IF(
                            ISNUMBER(M190:AE190),
                            IF(
                                M$5:AE$5=1,
                                M190:AE190,
                                ""),
                            ""))
                    ),
                    IF(
                        OR(IF(
                            ISNUMBER(M190:AE190),
                            IF(
                                M$5:AE$5=2,
                                M190:AE190,
                                ""),
                            "")
                            =0),
                        0,
                        GEOMEAN(IF(
                            ISNUMBER(M190:AE190),
                            IF(
                                M$5:AE$5=2,
                                M190:AE190,
                                ""),
                            "")))
                )
            )
        )
    )
)</f>
        <v>7</v>
      </c>
      <c r="J190" s="242">
        <v>45441</v>
      </c>
      <c r="K190" s="242">
        <v>46281</v>
      </c>
      <c r="L190" s="91" t="s">
        <v>311</v>
      </c>
      <c r="M190" s="192">
        <v>0</v>
      </c>
      <c r="N190" s="192">
        <v>0</v>
      </c>
      <c r="O190" s="192">
        <v>0</v>
      </c>
      <c r="P190" s="192">
        <v>0</v>
      </c>
      <c r="Q190" s="192">
        <v>0</v>
      </c>
      <c r="R190" s="192" t="s">
        <v>409</v>
      </c>
      <c r="S190" s="192">
        <v>0</v>
      </c>
      <c r="T190" s="192">
        <v>7</v>
      </c>
      <c r="U190" s="192" t="s">
        <v>409</v>
      </c>
      <c r="V190" s="192">
        <v>20.6</v>
      </c>
      <c r="W190" s="192" t="s">
        <v>409</v>
      </c>
      <c r="X190" s="192" t="s">
        <v>409</v>
      </c>
      <c r="Y190" s="192" t="s">
        <v>409</v>
      </c>
      <c r="Z190" s="192">
        <v>0</v>
      </c>
      <c r="AA190" s="192">
        <v>1100</v>
      </c>
      <c r="AB190" s="34"/>
      <c r="AC190" s="34"/>
      <c r="AD190" s="192"/>
      <c r="AE190" s="192"/>
      <c r="AF190" s="192"/>
      <c r="AG190" s="192"/>
      <c r="AH190" s="192"/>
      <c r="AI190" s="192"/>
    </row>
    <row r="191" spans="1:35" x14ac:dyDescent="0.2">
      <c r="A191" s="84">
        <v>184</v>
      </c>
      <c r="B191" s="84" t="str">
        <f ca="1"/>
        <v>Eswatini</v>
      </c>
      <c r="C191" s="84" t="str">
        <f ca="1"/>
        <v>SWZ</v>
      </c>
      <c r="D191" s="219" t="str">
        <f ca="1"/>
        <v>SSF           Sub-Saharan Africa</v>
      </c>
      <c r="E191" s="219" t="str">
        <f ca="1"/>
        <v>IBRD</v>
      </c>
      <c r="F191" s="190" t="str">
        <f t="shared" ca="1" si="14"/>
        <v/>
      </c>
      <c r="G191" s="80">
        <f>IF(Parameters!$D$21 = 1, MAX(H191, I191),
IF(Parameters!$D$22 = 1, AVERAGE(H191,I191),
IF(Parameters!$D$23 = 1, IF(ISERROR(H191), I191, IFERROR(GEOMEAN(H191, I191), 0)),
IF(Parameters!$D$24, IF(AND(H191=10,I191=10),10,0),
IF(Parameters!$D$25, IF(AND(H191&gt;=7,I191&gt;=7),10,0),
IF(Parameters!$D$26, IF(AND(H191&gt;=7,I191&gt;=7), 10, IF(OR(AND(H191&gt;=7,I191&gt;=5),AND(H191&gt;=5,I191&gt;=7)),6,0)),
IF(Parameters!$D$27, IF(AND(H191&gt;=10,I191&gt;=10), 10, IF(OR(AND(H191&gt;=10,I191&gt;=5),AND(H191&gt;=5,I191&gt;=10)),6,0)),"no method")))))))</f>
        <v>0</v>
      </c>
      <c r="H191" s="80" cm="1">
        <f t="array" ref="H191">IF(
    SUM(IF(
            ISNUMBER(
                IF(
                    $M$4:$AE$4,
                    (M191:AE191),
                    "")),
            1,
            0))
        =0,
    NA(),
    IF(
        Parameters!$D$15=1,
        IF(
            SUM(--(ISNUMBER(IF($M$4:$AE$4=1,(M191:AE191),""))))&gt;0,
            MAX(IF(
                ISNUMBER(M191:AE191),
                IF(
                    M$4:AE$4=1,
                    M191:AE191,
                    ""),
                "")),
            MAX(IF(
                ISNUMBER(M191:AE191),
                IF(
                    M$4:AE$4=2,
                    M191:AE191,
                    ""),
                ""))
        ),
        IF(
            Parameters!$D$16=1,
            IFERROR(
                AVERAGE(IF(
                    ISNUMBER(M191:AE191),
                    IF(
                        M$4:AE$4=1,
                        M191:AE191,
                        ""),
                    "")),
                AVERAGE(IF(
                    ISNUMBER(M191:AE191),
                    IF(
                        M$4:AE$4=2,
                        M191:AE191,
                        ""),
                    ""))
            ),
            IF(
                Parameters!$D$17=1,
                IFERROR(
                    IF(
                        OR(
                            IF(
                                ISNUMBER(M191:AE191),
                                IF(
                                    M$4:AE$4=1,
                                    M191:AE191,
                                    ""),
                                "")
                            =0),
                        0,
                        GEOMEAN(IF(
                            ISNUMBER(M191:AE191),
                            IF(
                                M$4:AE$4=1,
                                M191:AE191,
                                ""),
                            ""))
                    ),
                    IF(
                        OR(IF(
                            ISNUMBER(M191:AE191),
                            IF(
                                M$4:AE$4=2,
                                M191:AE191,
                                ""),
                            "")
                            =0),
                        0,
                        GEOMEAN(IF(
                            ISNUMBER(M191:AE191),
                            IF(
                                M$4:AE$4=2,
                                M191:AE191,
                                ""),
                            "")))
                )
            )
        )
    )
)</f>
        <v>3.6325678496868399</v>
      </c>
      <c r="I191" s="191" cm="1">
        <f t="array" ref="I191">IF(
    SUM(IF(
            ISNUMBER(
                IF(
                    $M$5:$AE$5,
                    (M191:AE191),
                    "")),
            1,
            0))
        =0,
    NA(),
    IF(
        Parameters!$D$15=1,
        IF(
            SUM(--(ISNUMBER(IF($M$5:$AE$5=1,(M191:AE191),""))))&gt;0,
            MAX(IF(
                ISNUMBER(M191:AE191),
                IF(
                    M$5:AE$5=1,
                    M191:AE191,
                    ""),
                "")),
            MAX(IF(
                ISNUMBER(M191:AE191),
                IF(
                    M$5:AE$5=2,
                    M191:AE191,
                    ""),
                ""))
        ),
        IF(
            Parameters!$D$16=1,
            IFERROR(
                AVERAGE(IF(
                    ISNUMBER(M191:AE191),
                    IF(
                        M$5:AE$5=1,
                        M191:AE191,
                        ""),
                    "")),
                AVERAGE(IF(
                    ISNUMBER(M191:AE191),
                    IF(
                        M$5:AE$5=2,
                        M191:AE191,
                        ""),
                    ""))
            ),
            IF(
                Parameters!$D$17=1,
                IFERROR(
                    IF(
                        OR(
                            IF(
                                ISNUMBER(M191:AE191),
                                IF(
                                    M$5:AE$5=1,
                                    M191:AE191,
                                    ""),
                                "")
                            =0),
                        0,
                        GEOMEAN(IF(
                            ISNUMBER(M191:AE191),
                            IF(
                                M$5:AE$5=1,
                                M191:AE191,
                                ""),
                            ""))
                    ),
                    IF(
                        OR(IF(
                            ISNUMBER(M191:AE191),
                            IF(
                                M$5:AE$5=2,
                                M191:AE191,
                                ""),
                            "")
                            =0),
                        0,
                        GEOMEAN(IF(
                            ISNUMBER(M191:AE191),
                            IF(
                                M$5:AE$5=2,
                                M191:AE191,
                                ""),
                            "")))
                )
            )
        )
    )
)</f>
        <v>0</v>
      </c>
      <c r="J191" s="242">
        <v>45765</v>
      </c>
      <c r="K191" s="242">
        <v>45903</v>
      </c>
      <c r="L191" s="91" t="s">
        <v>313</v>
      </c>
      <c r="M191" s="192">
        <v>0</v>
      </c>
      <c r="N191" s="192">
        <v>3.6325678496868399</v>
      </c>
      <c r="O191" s="192">
        <v>0</v>
      </c>
      <c r="P191" s="192" t="s">
        <v>409</v>
      </c>
      <c r="Q191" s="192">
        <v>0</v>
      </c>
      <c r="R191" s="192" t="s">
        <v>409</v>
      </c>
      <c r="S191" s="192">
        <v>0</v>
      </c>
      <c r="T191" s="192">
        <v>0</v>
      </c>
      <c r="U191" s="192" t="s">
        <v>409</v>
      </c>
      <c r="V191" s="192">
        <v>77.599999999999994</v>
      </c>
      <c r="W191" s="192" t="s">
        <v>409</v>
      </c>
      <c r="X191" s="192" t="s">
        <v>409</v>
      </c>
      <c r="Y191" s="192" t="s">
        <v>409</v>
      </c>
      <c r="Z191" s="192">
        <v>0</v>
      </c>
      <c r="AA191" s="192">
        <v>-100</v>
      </c>
      <c r="AB191" s="34"/>
      <c r="AC191" s="34"/>
      <c r="AD191" s="192"/>
      <c r="AE191" s="192"/>
      <c r="AF191" s="192"/>
      <c r="AG191" s="192"/>
      <c r="AH191" s="192"/>
      <c r="AI191" s="192"/>
    </row>
    <row r="192" spans="1:35" x14ac:dyDescent="0.2">
      <c r="A192" s="84">
        <v>185</v>
      </c>
      <c r="B192" s="84" t="str">
        <f ca="1"/>
        <v>Sint Maarten (Dutch part)</v>
      </c>
      <c r="C192" s="84" t="str">
        <f ca="1"/>
        <v>SXM</v>
      </c>
      <c r="D192" s="219" t="str">
        <f ca="1"/>
        <v>LCN           Latin America &amp; Caribbean</v>
      </c>
      <c r="E192" s="219" t="str">
        <f ca="1"/>
        <v>NA</v>
      </c>
      <c r="F192" s="190" t="str">
        <f t="shared" ca="1" si="14"/>
        <v/>
      </c>
      <c r="G192" s="80">
        <f>IF(Parameters!$D$21 = 1, MAX(H192, I192),
IF(Parameters!$D$22 = 1, AVERAGE(H192,I192),
IF(Parameters!$D$23 = 1, IF(ISERROR(H192), I192, IFERROR(GEOMEAN(H192, I192), 0)),
IF(Parameters!$D$24, IF(AND(H192=10,I192=10),10,0),
IF(Parameters!$D$25, IF(AND(H192&gt;=7,I192&gt;=7),10,0),
IF(Parameters!$D$26, IF(AND(H192&gt;=7,I192&gt;=7), 10, IF(OR(AND(H192&gt;=7,I192&gt;=5),AND(H192&gt;=5,I192&gt;=7)),6,0)),
IF(Parameters!$D$27, IF(AND(H192&gt;=10,I192&gt;=10), 10, IF(OR(AND(H192&gt;=10,I192&gt;=5),AND(H192&gt;=5,I192&gt;=10)),6,0)),"no method")))))))</f>
        <v>0</v>
      </c>
      <c r="H192" s="80" cm="1">
        <f t="array" ref="H192">IF(
    SUM(IF(
            ISNUMBER(
                IF(
                    $M$4:$AE$4,
                    (M192:AE192),
                    "")),
            1,
            0))
        =0,
    NA(),
    IF(
        Parameters!$D$15=1,
        IF(
            SUM(--(ISNUMBER(IF($M$4:$AE$4=1,(M192:AE192),""))))&gt;0,
            MAX(IF(
                ISNUMBER(M192:AE192),
                IF(
                    M$4:AE$4=1,
                    M192:AE192,
                    ""),
                "")),
            MAX(IF(
                ISNUMBER(M192:AE192),
                IF(
                    M$4:AE$4=2,
                    M192:AE192,
                    ""),
                ""))
        ),
        IF(
            Parameters!$D$16=1,
            IFERROR(
                AVERAGE(IF(
                    ISNUMBER(M192:AE192),
                    IF(
                        M$4:AE$4=1,
                        M192:AE192,
                        ""),
                    "")),
                AVERAGE(IF(
                    ISNUMBER(M192:AE192),
                    IF(
                        M$4:AE$4=2,
                        M192:AE192,
                        ""),
                    ""))
            ),
            IF(
                Parameters!$D$17=1,
                IFERROR(
                    IF(
                        OR(
                            IF(
                                ISNUMBER(M192:AE192),
                                IF(
                                    M$4:AE$4=1,
                                    M192:AE192,
                                    ""),
                                "")
                            =0),
                        0,
                        GEOMEAN(IF(
                            ISNUMBER(M192:AE192),
                            IF(
                                M$4:AE$4=1,
                                M192:AE192,
                                ""),
                            ""))
                    ),
                    IF(
                        OR(IF(
                            ISNUMBER(M192:AE192),
                            IF(
                                M$4:AE$4=2,
                                M192:AE192,
                                ""),
                            "")
                            =0),
                        0,
                        GEOMEAN(IF(
                            ISNUMBER(M192:AE192),
                            IF(
                                M$4:AE$4=2,
                                M192:AE192,
                                ""),
                            "")))
                )
            )
        )
    )
)</f>
        <v>0</v>
      </c>
      <c r="I192" s="191" cm="1">
        <f t="array" ref="I192">IF(
    SUM(IF(
            ISNUMBER(
                IF(
                    $M$5:$AE$5,
                    (M192:AE192),
                    "")),
            1,
            0))
        =0,
    NA(),
    IF(
        Parameters!$D$15=1,
        IF(
            SUM(--(ISNUMBER(IF($M$5:$AE$5=1,(M192:AE192),""))))&gt;0,
            MAX(IF(
                ISNUMBER(M192:AE192),
                IF(
                    M$5:AE$5=1,
                    M192:AE192,
                    ""),
                "")),
            MAX(IF(
                ISNUMBER(M192:AE192),
                IF(
                    M$5:AE$5=2,
                    M192:AE192,
                    ""),
                ""))
        ),
        IF(
            Parameters!$D$16=1,
            IFERROR(
                AVERAGE(IF(
                    ISNUMBER(M192:AE192),
                    IF(
                        M$5:AE$5=1,
                        M192:AE192,
                        ""),
                    "")),
                AVERAGE(IF(
                    ISNUMBER(M192:AE192),
                    IF(
                        M$5:AE$5=2,
                        M192:AE192,
                        ""),
                    ""))
            ),
            IF(
                Parameters!$D$17=1,
                IFERROR(
                    IF(
                        OR(
                            IF(
                                ISNUMBER(M192:AE192),
                                IF(
                                    M$5:AE$5=1,
                                    M192:AE192,
                                    ""),
                                "")
                            =0),
                        0,
                        GEOMEAN(IF(
                            ISNUMBER(M192:AE192),
                            IF(
                                M$5:AE$5=1,
                                M192:AE192,
                                ""),
                            ""))
                    ),
                    IF(
                        OR(IF(
                            ISNUMBER(M192:AE192),
                            IF(
                                M$5:AE$5=2,
                                M192:AE192,
                                ""),
                            "")
                            =0),
                        0,
                        GEOMEAN(IF(
                            ISNUMBER(M192:AE192),
                            IF(
                                M$5:AE$5=2,
                                M192:AE192,
                                ""),
                            "")))
                )
            )
        )
    )
)</f>
        <v>0</v>
      </c>
      <c r="J192" s="242" t="s">
        <v>409</v>
      </c>
      <c r="K192" s="242" t="s">
        <v>409</v>
      </c>
      <c r="L192" s="91" t="s">
        <v>689</v>
      </c>
      <c r="M192" s="192">
        <v>0</v>
      </c>
      <c r="N192" s="192" t="s">
        <v>409</v>
      </c>
      <c r="O192" s="192">
        <v>0</v>
      </c>
      <c r="P192" s="192" t="s">
        <v>409</v>
      </c>
      <c r="Q192" s="192">
        <v>0</v>
      </c>
      <c r="R192" s="192" t="s">
        <v>409</v>
      </c>
      <c r="S192" s="192" t="s">
        <v>409</v>
      </c>
      <c r="T192" s="192" t="s">
        <v>409</v>
      </c>
      <c r="U192" s="192" t="s">
        <v>409</v>
      </c>
      <c r="V192" s="192" t="s">
        <v>409</v>
      </c>
      <c r="W192" s="192" t="s">
        <v>409</v>
      </c>
      <c r="X192" s="192" t="s">
        <v>409</v>
      </c>
      <c r="Y192" s="192" t="s">
        <v>409</v>
      </c>
      <c r="Z192" s="192" t="s">
        <v>409</v>
      </c>
      <c r="AA192" s="192" t="s">
        <v>409</v>
      </c>
      <c r="AB192" s="34"/>
      <c r="AC192" s="34"/>
      <c r="AD192" s="192"/>
      <c r="AE192" s="192"/>
      <c r="AF192" s="192"/>
      <c r="AG192" s="192"/>
      <c r="AH192" s="192"/>
      <c r="AI192" s="192"/>
    </row>
    <row r="193" spans="1:45" x14ac:dyDescent="0.2">
      <c r="A193" s="84">
        <v>186</v>
      </c>
      <c r="B193" s="84" t="str">
        <f ca="1"/>
        <v>Seychelles</v>
      </c>
      <c r="C193" s="84" t="str">
        <f ca="1"/>
        <v>SYC</v>
      </c>
      <c r="D193" s="219" t="str">
        <f ca="1"/>
        <v>SSF           Sub-Saharan Africa</v>
      </c>
      <c r="E193" s="219" t="str">
        <f ca="1"/>
        <v>IBRD</v>
      </c>
      <c r="F193" s="190" t="str">
        <f t="shared" ca="1" si="14"/>
        <v/>
      </c>
      <c r="G193" s="80">
        <f>IF(Parameters!$D$21 = 1, MAX(H193, I193),
IF(Parameters!$D$22 = 1, AVERAGE(H193,I193),
IF(Parameters!$D$23 = 1, IF(ISERROR(H193), I193, IFERROR(GEOMEAN(H193, I193), 0)),
IF(Parameters!$D$24, IF(AND(H193=10,I193=10),10,0),
IF(Parameters!$D$25, IF(AND(H193&gt;=7,I193&gt;=7),10,0),
IF(Parameters!$D$26, IF(AND(H193&gt;=7,I193&gt;=7), 10, IF(OR(AND(H193&gt;=7,I193&gt;=5),AND(H193&gt;=5,I193&gt;=7)),6,0)),
IF(Parameters!$D$27, IF(AND(H193&gt;=10,I193&gt;=10), 10, IF(OR(AND(H193&gt;=10,I193&gt;=5),AND(H193&gt;=5,I193&gt;=10)),6,0)),"no method")))))))</f>
        <v>0</v>
      </c>
      <c r="H193" s="80" cm="1">
        <f t="array" ref="H193">IF(
    SUM(IF(
            ISNUMBER(
                IF(
                    $M$4:$AE$4,
                    (M193:AE193),
                    "")),
            1,
            0))
        =0,
    NA(),
    IF(
        Parameters!$D$15=1,
        IF(
            SUM(--(ISNUMBER(IF($M$4:$AE$4=1,(M193:AE193),""))))&gt;0,
            MAX(IF(
                ISNUMBER(M193:AE193),
                IF(
                    M$4:AE$4=1,
                    M193:AE193,
                    ""),
                "")),
            MAX(IF(
                ISNUMBER(M193:AE193),
                IF(
                    M$4:AE$4=2,
                    M193:AE193,
                    ""),
                ""))
        ),
        IF(
            Parameters!$D$16=1,
            IFERROR(
                AVERAGE(IF(
                    ISNUMBER(M193:AE193),
                    IF(
                        M$4:AE$4=1,
                        M193:AE193,
                        ""),
                    "")),
                AVERAGE(IF(
                    ISNUMBER(M193:AE193),
                    IF(
                        M$4:AE$4=2,
                        M193:AE193,
                        ""),
                    ""))
            ),
            IF(
                Parameters!$D$17=1,
                IFERROR(
                    IF(
                        OR(
                            IF(
                                ISNUMBER(M193:AE193),
                                IF(
                                    M$4:AE$4=1,
                                    M193:AE193,
                                    ""),
                                "")
                            =0),
                        0,
                        GEOMEAN(IF(
                            ISNUMBER(M193:AE193),
                            IF(
                                M$4:AE$4=1,
                                M193:AE193,
                                ""),
                            ""))
                    ),
                    IF(
                        OR(IF(
                            ISNUMBER(M193:AE193),
                            IF(
                                M$4:AE$4=2,
                                M193:AE193,
                                ""),
                            "")
                            =0),
                        0,
                        GEOMEAN(IF(
                            ISNUMBER(M193:AE193),
                            IF(
                                M$4:AE$4=2,
                                M193:AE193,
                                ""),
                            "")))
                )
            )
        )
    )
)</f>
        <v>0</v>
      </c>
      <c r="I193" s="191" cm="1">
        <f t="array" ref="I193">IF(
    SUM(IF(
            ISNUMBER(
                IF(
                    $M$5:$AE$5,
                    (M193:AE193),
                    "")),
            1,
            0))
        =0,
    NA(),
    IF(
        Parameters!$D$15=1,
        IF(
            SUM(--(ISNUMBER(IF($M$5:$AE$5=1,(M193:AE193),""))))&gt;0,
            MAX(IF(
                ISNUMBER(M193:AE193),
                IF(
                    M$5:AE$5=1,
                    M193:AE193,
                    ""),
                "")),
            MAX(IF(
                ISNUMBER(M193:AE193),
                IF(
                    M$5:AE$5=2,
                    M193:AE193,
                    ""),
                ""))
        ),
        IF(
            Parameters!$D$16=1,
            IFERROR(
                AVERAGE(IF(
                    ISNUMBER(M193:AE193),
                    IF(
                        M$5:AE$5=1,
                        M193:AE193,
                        ""),
                    "")),
                AVERAGE(IF(
                    ISNUMBER(M193:AE193),
                    IF(
                        M$5:AE$5=2,
                        M193:AE193,
                        ""),
                    ""))
            ),
            IF(
                Parameters!$D$17=1,
                IFERROR(
                    IF(
                        OR(
                            IF(
                                ISNUMBER(M193:AE193),
                                IF(
                                    M$5:AE$5=1,
                                    M193:AE193,
                                    ""),
                                "")
                            =0),
                        0,
                        GEOMEAN(IF(
                            ISNUMBER(M193:AE193),
                            IF(
                                M$5:AE$5=1,
                                M193:AE193,
                                ""),
                            ""))
                    ),
                    IF(
                        OR(IF(
                            ISNUMBER(M193:AE193),
                            IF(
                                M$5:AE$5=2,
                                M193:AE193,
                                ""),
                            "")
                            =0),
                        0,
                        GEOMEAN(IF(
                            ISNUMBER(M193:AE193),
                            IF(
                                M$5:AE$5=2,
                                M193:AE193,
                                ""),
                            "")))
                )
            )
        )
    )
)</f>
        <v>0</v>
      </c>
      <c r="J193" s="242">
        <v>45765</v>
      </c>
      <c r="K193" s="242">
        <v>44887</v>
      </c>
      <c r="L193" s="91" t="s">
        <v>315</v>
      </c>
      <c r="M193" s="192">
        <v>0</v>
      </c>
      <c r="N193" s="192">
        <v>0</v>
      </c>
      <c r="O193" s="192">
        <v>0</v>
      </c>
      <c r="P193" s="192" t="s">
        <v>409</v>
      </c>
      <c r="Q193" s="192">
        <v>0</v>
      </c>
      <c r="R193" s="192" t="s">
        <v>409</v>
      </c>
      <c r="S193" s="192">
        <v>0</v>
      </c>
      <c r="T193" s="192" t="s">
        <v>409</v>
      </c>
      <c r="U193" s="192" t="s">
        <v>409</v>
      </c>
      <c r="V193" s="192">
        <v>51</v>
      </c>
      <c r="W193" s="192" t="s">
        <v>409</v>
      </c>
      <c r="X193" s="192" t="s">
        <v>409</v>
      </c>
      <c r="Y193" s="192" t="s">
        <v>409</v>
      </c>
      <c r="Z193" s="192">
        <v>0</v>
      </c>
      <c r="AA193" s="192" t="s">
        <v>409</v>
      </c>
      <c r="AB193" s="34"/>
      <c r="AC193" s="34"/>
      <c r="AD193" s="192"/>
      <c r="AE193" s="192"/>
      <c r="AF193" s="192"/>
      <c r="AG193" s="192"/>
      <c r="AH193" s="192"/>
      <c r="AI193" s="192"/>
    </row>
    <row r="194" spans="1:45" x14ac:dyDescent="0.2">
      <c r="A194" s="84">
        <v>187</v>
      </c>
      <c r="B194" s="84" t="str">
        <f ca="1"/>
        <v>Syrian Arab Republic</v>
      </c>
      <c r="C194" s="84" t="str">
        <f ca="1"/>
        <v>SYR</v>
      </c>
      <c r="D194" s="219" t="str">
        <f ca="1"/>
        <v>MEA           Middle East &amp; North Africa</v>
      </c>
      <c r="E194" s="219" t="str">
        <f ca="1"/>
        <v>IDA</v>
      </c>
      <c r="F194" s="190" t="str">
        <f t="shared" ca="1" si="14"/>
        <v/>
      </c>
      <c r="G194" s="80">
        <f>IF(Parameters!$D$21 = 1, MAX(H194, I194),
IF(Parameters!$D$22 = 1, AVERAGE(H194,I194),
IF(Parameters!$D$23 = 1, IF(ISERROR(H194), I194, IFERROR(GEOMEAN(H194, I194), 0)),
IF(Parameters!$D$24, IF(AND(H194=10,I194=10),10,0),
IF(Parameters!$D$25, IF(AND(H194&gt;=7,I194&gt;=7),10,0),
IF(Parameters!$D$26, IF(AND(H194&gt;=7,I194&gt;=7), 10, IF(OR(AND(H194&gt;=7,I194&gt;=5),AND(H194&gt;=5,I194&gt;=7)),6,0)),
IF(Parameters!$D$27, IF(AND(H194&gt;=10,I194&gt;=10), 10, IF(OR(AND(H194&gt;=10,I194&gt;=5),AND(H194&gt;=5,I194&gt;=10)),6,0)),"no method")))))))</f>
        <v>0</v>
      </c>
      <c r="H194" s="80" cm="1">
        <f t="array" ref="H194">IF(
    SUM(IF(
            ISNUMBER(
                IF(
                    $M$4:$AE$4,
                    (M194:AE194),
                    "")),
            1,
            0))
        =0,
    NA(),
    IF(
        Parameters!$D$15=1,
        IF(
            SUM(--(ISNUMBER(IF($M$4:$AE$4=1,(M194:AE194),""))))&gt;0,
            MAX(IF(
                ISNUMBER(M194:AE194),
                IF(
                    M$4:AE$4=1,
                    M194:AE194,
                    ""),
                "")),
            MAX(IF(
                ISNUMBER(M194:AE194),
                IF(
                    M$4:AE$4=2,
                    M194:AE194,
                    ""),
                ""))
        ),
        IF(
            Parameters!$D$16=1,
            IFERROR(
                AVERAGE(IF(
                    ISNUMBER(M194:AE194),
                    IF(
                        M$4:AE$4=1,
                        M194:AE194,
                        ""),
                    "")),
                AVERAGE(IF(
                    ISNUMBER(M194:AE194),
                    IF(
                        M$4:AE$4=2,
                        M194:AE194,
                        ""),
                    ""))
            ),
            IF(
                Parameters!$D$17=1,
                IFERROR(
                    IF(
                        OR(
                            IF(
                                ISNUMBER(M194:AE194),
                                IF(
                                    M$4:AE$4=1,
                                    M194:AE194,
                                    ""),
                                "")
                            =0),
                        0,
                        GEOMEAN(IF(
                            ISNUMBER(M194:AE194),
                            IF(
                                M$4:AE$4=1,
                                M194:AE194,
                                ""),
                            ""))
                    ),
                    IF(
                        OR(IF(
                            ISNUMBER(M194:AE194),
                            IF(
                                M$4:AE$4=2,
                                M194:AE194,
                                ""),
                            "")
                            =0),
                        0,
                        GEOMEAN(IF(
                            ISNUMBER(M194:AE194),
                            IF(
                                M$4:AE$4=2,
                                M194:AE194,
                                ""),
                            "")))
                )
            )
        )
    )
)</f>
        <v>10</v>
      </c>
      <c r="I194" s="191" cm="1">
        <f t="array" ref="I194">IF(
    SUM(IF(
            ISNUMBER(
                IF(
                    $M$5:$AE$5,
                    (M194:AE194),
                    "")),
            1,
            0))
        =0,
    NA(),
    IF(
        Parameters!$D$15=1,
        IF(
            SUM(--(ISNUMBER(IF($M$5:$AE$5=1,(M194:AE194),""))))&gt;0,
            MAX(IF(
                ISNUMBER(M194:AE194),
                IF(
                    M$5:AE$5=1,
                    M194:AE194,
                    ""),
                "")),
            MAX(IF(
                ISNUMBER(M194:AE194),
                IF(
                    M$5:AE$5=2,
                    M194:AE194,
                    ""),
                ""))
        ),
        IF(
            Parameters!$D$16=1,
            IFERROR(
                AVERAGE(IF(
                    ISNUMBER(M194:AE194),
                    IF(
                        M$5:AE$5=1,
                        M194:AE194,
                        ""),
                    "")),
                AVERAGE(IF(
                    ISNUMBER(M194:AE194),
                    IF(
                        M$5:AE$5=2,
                        M194:AE194,
                        ""),
                    ""))
            ),
            IF(
                Parameters!$D$17=1,
                IFERROR(
                    IF(
                        OR(
                            IF(
                                ISNUMBER(M194:AE194),
                                IF(
                                    M$5:AE$5=1,
                                    M194:AE194,
                                    ""),
                                "")
                            =0),
                        0,
                        GEOMEAN(IF(
                            ISNUMBER(M194:AE194),
                            IF(
                                M$5:AE$5=1,
                                M194:AE194,
                                ""),
                            ""))
                    ),
                    IF(
                        OR(IF(
                            ISNUMBER(M194:AE194),
                            IF(
                                M$5:AE$5=2,
                                M194:AE194,
                                ""),
                            "")
                            =0),
                        0,
                        GEOMEAN(IF(
                            ISNUMBER(M194:AE194),
                            IF(
                                M$5:AE$5=2,
                                M194:AE194,
                                ""),
                            "")))
                )
            )
        )
    )
)</f>
        <v>0</v>
      </c>
      <c r="J194" s="242">
        <v>45765</v>
      </c>
      <c r="K194" s="242">
        <v>44743</v>
      </c>
      <c r="L194" s="91" t="s">
        <v>316</v>
      </c>
      <c r="M194" s="192">
        <v>0</v>
      </c>
      <c r="N194" s="192">
        <v>10</v>
      </c>
      <c r="O194" s="192">
        <v>0</v>
      </c>
      <c r="P194" s="192">
        <v>0</v>
      </c>
      <c r="Q194" s="192">
        <v>0</v>
      </c>
      <c r="R194" s="192" t="s">
        <v>409</v>
      </c>
      <c r="S194" s="192">
        <v>0</v>
      </c>
      <c r="T194" s="192">
        <v>0</v>
      </c>
      <c r="U194" s="192" t="s">
        <v>409</v>
      </c>
      <c r="V194" s="192">
        <v>108.1</v>
      </c>
      <c r="W194" s="192" t="s">
        <v>409</v>
      </c>
      <c r="X194" s="192">
        <v>-1.8072987077151099</v>
      </c>
      <c r="Y194" s="192" t="s">
        <v>409</v>
      </c>
      <c r="Z194" s="192">
        <v>-0.42857142857142799</v>
      </c>
      <c r="AA194" s="192">
        <v>-36.034115138592703</v>
      </c>
      <c r="AB194" s="34"/>
      <c r="AC194" s="34"/>
      <c r="AD194" s="192"/>
      <c r="AE194" s="192"/>
      <c r="AF194" s="192"/>
      <c r="AG194" s="192"/>
      <c r="AH194" s="192"/>
      <c r="AI194" s="192"/>
    </row>
    <row r="195" spans="1:45" x14ac:dyDescent="0.2">
      <c r="A195" s="84">
        <v>188</v>
      </c>
      <c r="B195" s="84" t="str">
        <f ca="1"/>
        <v>Turks and Caicos Islands</v>
      </c>
      <c r="C195" s="84" t="str">
        <f ca="1"/>
        <v>TCA</v>
      </c>
      <c r="D195" s="219" t="str">
        <f ca="1"/>
        <v>LCN           Latin America &amp; Caribbean</v>
      </c>
      <c r="E195" s="219" t="str">
        <f ca="1"/>
        <v>NA</v>
      </c>
      <c r="F195" s="190" t="str">
        <f t="shared" ca="1" si="14"/>
        <v/>
      </c>
      <c r="G195" s="80">
        <f>IF(Parameters!$D$21 = 1, MAX(H195, I195),
IF(Parameters!$D$22 = 1, AVERAGE(H195,I195),
IF(Parameters!$D$23 = 1, IF(ISERROR(H195), I195, IFERROR(GEOMEAN(H195, I195), 0)),
IF(Parameters!$D$24, IF(AND(H195=10,I195=10),10,0),
IF(Parameters!$D$25, IF(AND(H195&gt;=7,I195&gt;=7),10,0),
IF(Parameters!$D$26, IF(AND(H195&gt;=7,I195&gt;=7), 10, IF(OR(AND(H195&gt;=7,I195&gt;=5),AND(H195&gt;=5,I195&gt;=7)),6,0)),
IF(Parameters!$D$27, IF(AND(H195&gt;=10,I195&gt;=10), 10, IF(OR(AND(H195&gt;=10,I195&gt;=5),AND(H195&gt;=5,I195&gt;=10)),6,0)),"no method")))))))</f>
        <v>0</v>
      </c>
      <c r="H195" s="80" cm="1">
        <f t="array" ref="H195">IF(
    SUM(IF(
            ISNUMBER(
                IF(
                    $M$4:$AE$4,
                    (M195:AE195),
                    "")),
            1,
            0))
        =0,
    NA(),
    IF(
        Parameters!$D$15=1,
        IF(
            SUM(--(ISNUMBER(IF($M$4:$AE$4=1,(M195:AE195),""))))&gt;0,
            MAX(IF(
                ISNUMBER(M195:AE195),
                IF(
                    M$4:AE$4=1,
                    M195:AE195,
                    ""),
                "")),
            MAX(IF(
                ISNUMBER(M195:AE195),
                IF(
                    M$4:AE$4=2,
                    M195:AE195,
                    ""),
                ""))
        ),
        IF(
            Parameters!$D$16=1,
            IFERROR(
                AVERAGE(IF(
                    ISNUMBER(M195:AE195),
                    IF(
                        M$4:AE$4=1,
                        M195:AE195,
                        ""),
                    "")),
                AVERAGE(IF(
                    ISNUMBER(M195:AE195),
                    IF(
                        M$4:AE$4=2,
                        M195:AE195,
                        ""),
                    ""))
            ),
            IF(
                Parameters!$D$17=1,
                IFERROR(
                    IF(
                        OR(
                            IF(
                                ISNUMBER(M195:AE195),
                                IF(
                                    M$4:AE$4=1,
                                    M195:AE195,
                                    ""),
                                "")
                            =0),
                        0,
                        GEOMEAN(IF(
                            ISNUMBER(M195:AE195),
                            IF(
                                M$4:AE$4=1,
                                M195:AE195,
                                ""),
                            ""))
                    ),
                    IF(
                        OR(IF(
                            ISNUMBER(M195:AE195),
                            IF(
                                M$4:AE$4=2,
                                M195:AE195,
                                ""),
                            "")
                            =0),
                        0,
                        GEOMEAN(IF(
                            ISNUMBER(M195:AE195),
                            IF(
                                M$4:AE$4=2,
                                M195:AE195,
                                ""),
                            "")))
                )
            )
        )
    )
)</f>
        <v>0</v>
      </c>
      <c r="I195" s="191" cm="1">
        <f t="array" ref="I195">IF(
    SUM(IF(
            ISNUMBER(
                IF(
                    $M$5:$AE$5,
                    (M195:AE195),
                    "")),
            1,
            0))
        =0,
    NA(),
    IF(
        Parameters!$D$15=1,
        IF(
            SUM(--(ISNUMBER(IF($M$5:$AE$5=1,(M195:AE195),""))))&gt;0,
            MAX(IF(
                ISNUMBER(M195:AE195),
                IF(
                    M$5:AE$5=1,
                    M195:AE195,
                    ""),
                "")),
            MAX(IF(
                ISNUMBER(M195:AE195),
                IF(
                    M$5:AE$5=2,
                    M195:AE195,
                    ""),
                ""))
        ),
        IF(
            Parameters!$D$16=1,
            IFERROR(
                AVERAGE(IF(
                    ISNUMBER(M195:AE195),
                    IF(
                        M$5:AE$5=1,
                        M195:AE195,
                        ""),
                    "")),
                AVERAGE(IF(
                    ISNUMBER(M195:AE195),
                    IF(
                        M$5:AE$5=2,
                        M195:AE195,
                        ""),
                    ""))
            ),
            IF(
                Parameters!$D$17=1,
                IFERROR(
                    IF(
                        OR(
                            IF(
                                ISNUMBER(M195:AE195),
                                IF(
                                    M$5:AE$5=1,
                                    M195:AE195,
                                    ""),
                                "")
                            =0),
                        0,
                        GEOMEAN(IF(
                            ISNUMBER(M195:AE195),
                            IF(
                                M$5:AE$5=1,
                                M195:AE195,
                                ""),
                            ""))
                    ),
                    IF(
                        OR(IF(
                            ISNUMBER(M195:AE195),
                            IF(
                                M$5:AE$5=2,
                                M195:AE195,
                                ""),
                            "")
                            =0),
                        0,
                        GEOMEAN(IF(
                            ISNUMBER(M195:AE195),
                            IF(
                                M$5:AE$5=2,
                                M195:AE195,
                                ""),
                            "")))
                )
            )
        )
    )
)</f>
        <v>0</v>
      </c>
      <c r="J195" s="242" t="s">
        <v>409</v>
      </c>
      <c r="K195" s="242" t="s">
        <v>409</v>
      </c>
      <c r="L195" s="91" t="s">
        <v>690</v>
      </c>
      <c r="M195" s="192">
        <v>0</v>
      </c>
      <c r="N195" s="192" t="s">
        <v>409</v>
      </c>
      <c r="O195" s="192">
        <v>0</v>
      </c>
      <c r="P195" s="192" t="s">
        <v>409</v>
      </c>
      <c r="Q195" s="192">
        <v>0</v>
      </c>
      <c r="R195" s="192" t="s">
        <v>409</v>
      </c>
      <c r="S195" s="192" t="s">
        <v>409</v>
      </c>
      <c r="T195" s="192" t="s">
        <v>409</v>
      </c>
      <c r="U195" s="192" t="s">
        <v>409</v>
      </c>
      <c r="V195" s="192" t="s">
        <v>409</v>
      </c>
      <c r="W195" s="192" t="s">
        <v>409</v>
      </c>
      <c r="X195" s="192" t="s">
        <v>409</v>
      </c>
      <c r="Y195" s="192" t="s">
        <v>409</v>
      </c>
      <c r="Z195" s="192" t="s">
        <v>409</v>
      </c>
      <c r="AA195" s="192" t="s">
        <v>409</v>
      </c>
      <c r="AB195" s="34"/>
      <c r="AC195" s="34"/>
      <c r="AD195" s="192"/>
      <c r="AE195" s="192"/>
      <c r="AF195" s="192"/>
      <c r="AG195" s="192"/>
      <c r="AH195" s="192"/>
      <c r="AI195" s="192"/>
    </row>
    <row r="196" spans="1:45" x14ac:dyDescent="0.2">
      <c r="A196" s="84">
        <v>189</v>
      </c>
      <c r="B196" s="84" t="str">
        <f ca="1"/>
        <v>Chad</v>
      </c>
      <c r="C196" s="84" t="str">
        <f ca="1"/>
        <v>TCD</v>
      </c>
      <c r="D196" s="219" t="str">
        <f ca="1"/>
        <v>SSF           Sub-Saharan Africa</v>
      </c>
      <c r="E196" s="219" t="str">
        <f ca="1"/>
        <v>IDA</v>
      </c>
      <c r="F196" s="190" t="str">
        <f t="shared" ca="1" si="14"/>
        <v/>
      </c>
      <c r="G196" s="80">
        <f>IF(Parameters!$D$21 = 1, MAX(H196, I196),
IF(Parameters!$D$22 = 1, AVERAGE(H196,I196),
IF(Parameters!$D$23 = 1, IF(ISERROR(H196), I196, IFERROR(GEOMEAN(H196, I196), 0)),
IF(Parameters!$D$24, IF(AND(H196=10,I196=10),10,0),
IF(Parameters!$D$25, IF(AND(H196&gt;=7,I196&gt;=7),10,0),
IF(Parameters!$D$26, IF(AND(H196&gt;=7,I196&gt;=7), 10, IF(OR(AND(H196&gt;=7,I196&gt;=5),AND(H196&gt;=5,I196&gt;=7)),6,0)),
IF(Parameters!$D$27, IF(AND(H196&gt;=10,I196&gt;=10), 10, IF(OR(AND(H196&gt;=10,I196&gt;=5),AND(H196&gt;=5,I196&gt;=10)),6,0)),"no method")))))))</f>
        <v>0</v>
      </c>
      <c r="H196" s="80" cm="1">
        <f t="array" ref="H196">IF(
    SUM(IF(
            ISNUMBER(
                IF(
                    $M$4:$AE$4,
                    (M196:AE196),
                    "")),
            1,
            0))
        =0,
    NA(),
    IF(
        Parameters!$D$15=1,
        IF(
            SUM(--(ISNUMBER(IF($M$4:$AE$4=1,(M196:AE196),""))))&gt;0,
            MAX(IF(
                ISNUMBER(M196:AE196),
                IF(
                    M$4:AE$4=1,
                    M196:AE196,
                    ""),
                "")),
            MAX(IF(
                ISNUMBER(M196:AE196),
                IF(
                    M$4:AE$4=2,
                    M196:AE196,
                    ""),
                ""))
        ),
        IF(
            Parameters!$D$16=1,
            IFERROR(
                AVERAGE(IF(
                    ISNUMBER(M196:AE196),
                    IF(
                        M$4:AE$4=1,
                        M196:AE196,
                        ""),
                    "")),
                AVERAGE(IF(
                    ISNUMBER(M196:AE196),
                    IF(
                        M$4:AE$4=2,
                        M196:AE196,
                        ""),
                    ""))
            ),
            IF(
                Parameters!$D$17=1,
                IFERROR(
                    IF(
                        OR(
                            IF(
                                ISNUMBER(M196:AE196),
                                IF(
                                    M$4:AE$4=1,
                                    M196:AE196,
                                    ""),
                                "")
                            =0),
                        0,
                        GEOMEAN(IF(
                            ISNUMBER(M196:AE196),
                            IF(
                                M$4:AE$4=1,
                                M196:AE196,
                                ""),
                            ""))
                    ),
                    IF(
                        OR(IF(
                            ISNUMBER(M196:AE196),
                            IF(
                                M$4:AE$4=2,
                                M196:AE196,
                                ""),
                            "")
                            =0),
                        0,
                        GEOMEAN(IF(
                            ISNUMBER(M196:AE196),
                            IF(
                                M$4:AE$4=2,
                                M196:AE196,
                                ""),
                            "")))
                )
            )
        )
    )
)</f>
        <v>8.87265135699373</v>
      </c>
      <c r="I196" s="191" cm="1">
        <f t="array" ref="I196">IF(
    SUM(IF(
            ISNUMBER(
                IF(
                    $M$5:$AE$5,
                    (M196:AE196),
                    "")),
            1,
            0))
        =0,
    NA(),
    IF(
        Parameters!$D$15=1,
        IF(
            SUM(--(ISNUMBER(IF($M$5:$AE$5=1,(M196:AE196),""))))&gt;0,
            MAX(IF(
                ISNUMBER(M196:AE196),
                IF(
                    M$5:AE$5=1,
                    M196:AE196,
                    ""),
                "")),
            MAX(IF(
                ISNUMBER(M196:AE196),
                IF(
                    M$5:AE$5=2,
                    M196:AE196,
                    ""),
                ""))
        ),
        IF(
            Parameters!$D$16=1,
            IFERROR(
                AVERAGE(IF(
                    ISNUMBER(M196:AE196),
                    IF(
                        M$5:AE$5=1,
                        M196:AE196,
                        ""),
                    "")),
                AVERAGE(IF(
                    ISNUMBER(M196:AE196),
                    IF(
                        M$5:AE$5=2,
                        M196:AE196,
                        ""),
                    ""))
            ),
            IF(
                Parameters!$D$17=1,
                IFERROR(
                    IF(
                        OR(
                            IF(
                                ISNUMBER(M196:AE196),
                                IF(
                                    M$5:AE$5=1,
                                    M196:AE196,
                                    ""),
                                "")
                            =0),
                        0,
                        GEOMEAN(IF(
                            ISNUMBER(M196:AE196),
                            IF(
                                M$5:AE$5=1,
                                M196:AE196,
                                ""),
                            ""))
                    ),
                    IF(
                        OR(IF(
                            ISNUMBER(M196:AE196),
                            IF(
                                M$5:AE$5=2,
                                M196:AE196,
                                ""),
                            "")
                            =0),
                        0,
                        GEOMEAN(IF(
                            ISNUMBER(M196:AE196),
                            IF(
                                M$5:AE$5=2,
                                M196:AE196,
                                ""),
                            "")))
                )
            )
        )
    )
)</f>
        <v>0</v>
      </c>
      <c r="J196" s="242">
        <v>45765</v>
      </c>
      <c r="K196" s="242">
        <v>44726</v>
      </c>
      <c r="L196" s="91" t="s">
        <v>318</v>
      </c>
      <c r="M196" s="192">
        <v>0</v>
      </c>
      <c r="N196" s="192">
        <v>8.87265135699373</v>
      </c>
      <c r="O196" s="192">
        <v>0</v>
      </c>
      <c r="P196" s="192">
        <v>0</v>
      </c>
      <c r="Q196" s="192">
        <v>0</v>
      </c>
      <c r="R196" s="192" t="s">
        <v>409</v>
      </c>
      <c r="S196" s="192">
        <v>0</v>
      </c>
      <c r="T196" s="192">
        <v>0</v>
      </c>
      <c r="U196" s="192" t="s">
        <v>409</v>
      </c>
      <c r="V196" s="192">
        <v>102.7</v>
      </c>
      <c r="W196" s="192" t="s">
        <v>409</v>
      </c>
      <c r="X196" s="192">
        <v>-0.37906063101033399</v>
      </c>
      <c r="Y196" s="192" t="s">
        <v>409</v>
      </c>
      <c r="Z196" s="192">
        <v>0</v>
      </c>
      <c r="AA196" s="192">
        <v>-14.285714285714199</v>
      </c>
      <c r="AB196" s="34"/>
      <c r="AC196" s="34"/>
      <c r="AD196" s="192"/>
      <c r="AE196" s="192"/>
      <c r="AF196" s="192"/>
      <c r="AG196" s="192"/>
      <c r="AH196" s="192"/>
      <c r="AI196" s="192"/>
    </row>
    <row r="197" spans="1:45" x14ac:dyDescent="0.2">
      <c r="A197" s="84">
        <v>190</v>
      </c>
      <c r="B197" s="84" t="str">
        <f ca="1"/>
        <v>Togo</v>
      </c>
      <c r="C197" s="84" t="str">
        <f ca="1"/>
        <v>TGO</v>
      </c>
      <c r="D197" s="219" t="str">
        <f ca="1"/>
        <v>SSF           Sub-Saharan Africa</v>
      </c>
      <c r="E197" s="219" t="str">
        <f ca="1"/>
        <v>IDA</v>
      </c>
      <c r="F197" s="190" t="str">
        <f t="shared" ref="F197:F225" ca="1" si="15">IF(L197 &lt;&gt; C197, "Countries don't match", "")</f>
        <v/>
      </c>
      <c r="G197" s="80">
        <f>IF(Parameters!$D$21 = 1, MAX(H197, I197),
IF(Parameters!$D$22 = 1, AVERAGE(H197,I197),
IF(Parameters!$D$23 = 1, IF(ISERROR(H197), I197, IFERROR(GEOMEAN(H197, I197), 0)),
IF(Parameters!$D$24, IF(AND(H197=10,I197=10),10,0),
IF(Parameters!$D$25, IF(AND(H197&gt;=7,I197&gt;=7),10,0),
IF(Parameters!$D$26, IF(AND(H197&gt;=7,I197&gt;=7), 10, IF(OR(AND(H197&gt;=7,I197&gt;=5),AND(H197&gt;=5,I197&gt;=7)),6,0)),
IF(Parameters!$D$27, IF(AND(H197&gt;=10,I197&gt;=10), 10, IF(OR(AND(H197&gt;=10,I197&gt;=5),AND(H197&gt;=5,I197&gt;=10)),6,0)),"no method")))))))</f>
        <v>2.7913312188198618</v>
      </c>
      <c r="H197" s="80" cm="1">
        <f t="array" ref="H197">IF(
    SUM(IF(
            ISNUMBER(
                IF(
                    $M$4:$AE$4,
                    (M197:AE197),
                    "")),
            1,
            0))
        =0,
    NA(),
    IF(
        Parameters!$D$15=1,
        IF(
            SUM(--(ISNUMBER(IF($M$4:$AE$4=1,(M197:AE197),""))))&gt;0,
            MAX(IF(
                ISNUMBER(M197:AE197),
                IF(
                    M$4:AE$4=1,
                    M197:AE197,
                    ""),
                "")),
            MAX(IF(
                ISNUMBER(M197:AE197),
                IF(
                    M$4:AE$4=2,
                    M197:AE197,
                    ""),
                ""))
        ),
        IF(
            Parameters!$D$16=1,
            IFERROR(
                AVERAGE(IF(
                    ISNUMBER(M197:AE197),
                    IF(
                        M$4:AE$4=1,
                        M197:AE197,
                        ""),
                    "")),
                AVERAGE(IF(
                    ISNUMBER(M197:AE197),
                    IF(
                        M$4:AE$4=2,
                        M197:AE197,
                        ""),
                    ""))
            ),
            IF(
                Parameters!$D$17=1,
                IFERROR(
                    IF(
                        OR(
                            IF(
                                ISNUMBER(M197:AE197),
                                IF(
                                    M$4:AE$4=1,
                                    M197:AE197,
                                    ""),
                                "")
                            =0),
                        0,
                        GEOMEAN(IF(
                            ISNUMBER(M197:AE197),
                            IF(
                                M$4:AE$4=1,
                                M197:AE197,
                                ""),
                            ""))
                    ),
                    IF(
                        OR(IF(
                            ISNUMBER(M197:AE197),
                            IF(
                                M$4:AE$4=2,
                                M197:AE197,
                                ""),
                            "")
                            =0),
                        0,
                        GEOMEAN(IF(
                            ISNUMBER(M197:AE197),
                            IF(
                                M$4:AE$4=2,
                                M197:AE197,
                                ""),
                            "")))
                )
            )
        )
    )
)</f>
        <v>4.3632567849686801</v>
      </c>
      <c r="I197" s="191" cm="1">
        <f t="array" ref="I197">IF(
    SUM(IF(
            ISNUMBER(
                IF(
                    $M$5:$AE$5,
                    (M197:AE197),
                    "")),
            1,
            0))
        =0,
    NA(),
    IF(
        Parameters!$D$15=1,
        IF(
            SUM(--(ISNUMBER(IF($M$5:$AE$5=1,(M197:AE197),""))))&gt;0,
            MAX(IF(
                ISNUMBER(M197:AE197),
                IF(
                    M$5:AE$5=1,
                    M197:AE197,
                    ""),
                "")),
            MAX(IF(
                ISNUMBER(M197:AE197),
                IF(
                    M$5:AE$5=2,
                    M197:AE197,
                    ""),
                ""))
        ),
        IF(
            Parameters!$D$16=1,
            IFERROR(
                AVERAGE(IF(
                    ISNUMBER(M197:AE197),
                    IF(
                        M$5:AE$5=1,
                        M197:AE197,
                        ""),
                    "")),
                AVERAGE(IF(
                    ISNUMBER(M197:AE197),
                    IF(
                        M$5:AE$5=2,
                        M197:AE197,
                        ""),
                    ""))
            ),
            IF(
                Parameters!$D$17=1,
                IFERROR(
                    IF(
                        OR(
                            IF(
                                ISNUMBER(M197:AE197),
                                IF(
                                    M$5:AE$5=1,
                                    M197:AE197,
                                    ""),
                                "")
                            =0),
                        0,
                        GEOMEAN(IF(
                            ISNUMBER(M197:AE197),
                            IF(
                                M$5:AE$5=1,
                                M197:AE197,
                                ""),
                            ""))
                    ),
                    IF(
                        OR(IF(
                            ISNUMBER(M197:AE197),
                            IF(
                                M$5:AE$5=2,
                                M197:AE197,
                                ""),
                            "")
                            =0),
                        0,
                        GEOMEAN(IF(
                            ISNUMBER(M197:AE197),
                            IF(
                                M$5:AE$5=2,
                                M197:AE197,
                                ""),
                            "")))
                )
            )
        )
    )
)</f>
        <v>1.78571428571429</v>
      </c>
      <c r="J197" s="242">
        <v>45765</v>
      </c>
      <c r="K197" s="242">
        <v>46281</v>
      </c>
      <c r="L197" s="91" t="s">
        <v>320</v>
      </c>
      <c r="M197" s="193">
        <v>0</v>
      </c>
      <c r="N197" s="193">
        <v>4.3632567849686801</v>
      </c>
      <c r="O197" s="193">
        <v>0</v>
      </c>
      <c r="P197" s="193" t="s">
        <v>409</v>
      </c>
      <c r="Q197" s="193">
        <v>0</v>
      </c>
      <c r="R197" s="193" t="s">
        <v>409</v>
      </c>
      <c r="S197" s="193">
        <v>1.78571428571429</v>
      </c>
      <c r="T197" s="193">
        <v>0</v>
      </c>
      <c r="U197" s="192" t="s">
        <v>409</v>
      </c>
      <c r="V197" s="192">
        <v>81.099999999999994</v>
      </c>
      <c r="W197" s="192" t="s">
        <v>409</v>
      </c>
      <c r="X197" s="192" t="s">
        <v>409</v>
      </c>
      <c r="Y197" s="192" t="s">
        <v>409</v>
      </c>
      <c r="Z197" s="192">
        <v>3.5714285714285803E-2</v>
      </c>
      <c r="AA197" s="192">
        <v>-100</v>
      </c>
      <c r="AB197" s="34"/>
      <c r="AC197" s="34"/>
      <c r="AD197" s="193"/>
      <c r="AE197" s="193"/>
      <c r="AF197" s="193"/>
      <c r="AG197" s="193"/>
      <c r="AH197" s="193"/>
      <c r="AI197" s="193"/>
    </row>
    <row r="198" spans="1:45" x14ac:dyDescent="0.2">
      <c r="A198" s="84">
        <v>191</v>
      </c>
      <c r="B198" s="84" t="str">
        <f ca="1"/>
        <v>Thailand</v>
      </c>
      <c r="C198" s="84" t="str">
        <f ca="1"/>
        <v>THA</v>
      </c>
      <c r="D198" s="84" t="str">
        <f ca="1"/>
        <v>EAS           East Asia &amp; Pacific</v>
      </c>
      <c r="E198" s="84" t="str">
        <f ca="1"/>
        <v>IBRD</v>
      </c>
      <c r="F198" s="190" t="str">
        <f t="shared" ca="1" si="15"/>
        <v/>
      </c>
      <c r="G198" s="80">
        <f>IF(Parameters!$D$21 = 1, MAX(H198, I198),
IF(Parameters!$D$22 = 1, AVERAGE(H198,I198),
IF(Parameters!$D$23 = 1, IF(ISERROR(H198), I198, IFERROR(GEOMEAN(H198, I198), 0)),
IF(Parameters!$D$24, IF(AND(H198=10,I198=10),10,0),
IF(Parameters!$D$25, IF(AND(H198&gt;=7,I198&gt;=7),10,0),
IF(Parameters!$D$26, IF(AND(H198&gt;=7,I198&gt;=7), 10, IF(OR(AND(H198&gt;=7,I198&gt;=5),AND(H198&gt;=5,I198&gt;=7)),6,0)),
IF(Parameters!$D$27, IF(AND(H198&gt;=10,I198&gt;=10), 10, IF(OR(AND(H198&gt;=10,I198&gt;=5),AND(H198&gt;=5,I198&gt;=10)),6,0)),"no method")))))))</f>
        <v>0</v>
      </c>
      <c r="H198" s="80" cm="1">
        <f t="array" ref="H198">IF(
    SUM(IF(
            ISNUMBER(
                IF(
                    $M$4:$AE$4,
                    (M198:AE198),
                    "")),
            1,
            0))
        =0,
    NA(),
    IF(
        Parameters!$D$15=1,
        IF(
            SUM(--(ISNUMBER(IF($M$4:$AE$4=1,(M198:AE198),""))))&gt;0,
            MAX(IF(
                ISNUMBER(M198:AE198),
                IF(
                    M$4:AE$4=1,
                    M198:AE198,
                    ""),
                "")),
            MAX(IF(
                ISNUMBER(M198:AE198),
                IF(
                    M$4:AE$4=2,
                    M198:AE198,
                    ""),
                ""))
        ),
        IF(
            Parameters!$D$16=1,
            IFERROR(
                AVERAGE(IF(
                    ISNUMBER(M198:AE198),
                    IF(
                        M$4:AE$4=1,
                        M198:AE198,
                        ""),
                    "")),
                AVERAGE(IF(
                    ISNUMBER(M198:AE198),
                    IF(
                        M$4:AE$4=2,
                        M198:AE198,
                        ""),
                    ""))
            ),
            IF(
                Parameters!$D$17=1,
                IFERROR(
                    IF(
                        OR(
                            IF(
                                ISNUMBER(M198:AE198),
                                IF(
                                    M$4:AE$4=1,
                                    M198:AE198,
                                    ""),
                                "")
                            =0),
                        0,
                        GEOMEAN(IF(
                            ISNUMBER(M198:AE198),
                            IF(
                                M$4:AE$4=1,
                                M198:AE198,
                                ""),
                            ""))
                    ),
                    IF(
                        OR(IF(
                            ISNUMBER(M198:AE198),
                            IF(
                                M$4:AE$4=2,
                                M198:AE198,
                                ""),
                            "")
                            =0),
                        0,
                        GEOMEAN(IF(
                            ISNUMBER(M198:AE198),
                            IF(
                                M$4:AE$4=2,
                                M198:AE198,
                                ""),
                            "")))
                )
            )
        )
    )
)</f>
        <v>1.25260960334029</v>
      </c>
      <c r="I198" s="191" cm="1">
        <f t="array" ref="I198">IF(
    SUM(IF(
            ISNUMBER(
                IF(
                    $M$5:$AE$5,
                    (M198:AE198),
                    "")),
            1,
            0))
        =0,
    NA(),
    IF(
        Parameters!$D$15=1,
        IF(
            SUM(--(ISNUMBER(IF($M$5:$AE$5=1,(M198:AE198),""))))&gt;0,
            MAX(IF(
                ISNUMBER(M198:AE198),
                IF(
                    M$5:AE$5=1,
                    M198:AE198,
                    ""),
                "")),
            MAX(IF(
                ISNUMBER(M198:AE198),
                IF(
                    M$5:AE$5=2,
                    M198:AE198,
                    ""),
                ""))
        ),
        IF(
            Parameters!$D$16=1,
            IFERROR(
                AVERAGE(IF(
                    ISNUMBER(M198:AE198),
                    IF(
                        M$5:AE$5=1,
                        M198:AE198,
                        ""),
                    "")),
                AVERAGE(IF(
                    ISNUMBER(M198:AE198),
                    IF(
                        M$5:AE$5=2,
                        M198:AE198,
                        ""),
                    ""))
            ),
            IF(
                Parameters!$D$17=1,
                IFERROR(
                    IF(
                        OR(
                            IF(
                                ISNUMBER(M198:AE198),
                                IF(
                                    M$5:AE$5=1,
                                    M198:AE198,
                                    ""),
                                "")
                            =0),
                        0,
                        GEOMEAN(IF(
                            ISNUMBER(M198:AE198),
                            IF(
                                M$5:AE$5=1,
                                M198:AE198,
                                ""),
                            ""))
                    ),
                    IF(
                        OR(IF(
                            ISNUMBER(M198:AE198),
                            IF(
                                M$5:AE$5=2,
                                M198:AE198,
                                ""),
                            "")
                            =0),
                        0,
                        GEOMEAN(IF(
                            ISNUMBER(M198:AE198),
                            IF(
                                M$5:AE$5=2,
                                M198:AE198,
                                ""),
                            "")))
                )
            )
        )
    )
)</f>
        <v>0</v>
      </c>
      <c r="J198" s="242">
        <v>45765</v>
      </c>
      <c r="K198" s="242">
        <v>46281</v>
      </c>
      <c r="L198" s="91" t="s">
        <v>322</v>
      </c>
      <c r="M198" s="192">
        <v>0</v>
      </c>
      <c r="N198" s="192">
        <v>1.25260960334029</v>
      </c>
      <c r="O198" s="192">
        <v>0</v>
      </c>
      <c r="P198" s="192">
        <v>0</v>
      </c>
      <c r="Q198" s="192">
        <v>0</v>
      </c>
      <c r="R198" s="192" t="s">
        <v>409</v>
      </c>
      <c r="S198" s="192">
        <v>0</v>
      </c>
      <c r="T198" s="192">
        <v>0</v>
      </c>
      <c r="U198" s="192" t="s">
        <v>409</v>
      </c>
      <c r="V198" s="192">
        <v>66.2</v>
      </c>
      <c r="W198" s="192" t="s">
        <v>409</v>
      </c>
      <c r="X198" s="192">
        <v>-0.32204586045271499</v>
      </c>
      <c r="Y198" s="192" t="s">
        <v>409</v>
      </c>
      <c r="Z198" s="192">
        <v>-0.107142857142857</v>
      </c>
      <c r="AA198" s="192">
        <v>-78.571428571428498</v>
      </c>
      <c r="AB198" s="80"/>
      <c r="AC198" s="80"/>
      <c r="AD198" s="81"/>
      <c r="AE198" s="81"/>
      <c r="AF198" s="81"/>
      <c r="AG198" s="81"/>
      <c r="AH198" s="81"/>
      <c r="AI198" s="81"/>
      <c r="AJ198" s="81"/>
    </row>
    <row r="199" spans="1:45" x14ac:dyDescent="0.2">
      <c r="A199" s="84">
        <v>192</v>
      </c>
      <c r="B199" s="84" t="str">
        <f ca="1"/>
        <v>Tajikistan</v>
      </c>
      <c r="C199" s="84" t="str">
        <f ca="1"/>
        <v>TJK</v>
      </c>
      <c r="D199" s="84" t="str">
        <f ca="1"/>
        <v>ECS           Europe &amp; Central Asia</v>
      </c>
      <c r="E199" s="84" t="str">
        <f ca="1"/>
        <v>IDA</v>
      </c>
      <c r="F199" s="190" t="str">
        <f t="shared" ca="1" si="15"/>
        <v/>
      </c>
      <c r="G199" s="80">
        <f>IF(Parameters!$D$21 = 1, MAX(H199, I199),
IF(Parameters!$D$22 = 1, AVERAGE(H199,I199),
IF(Parameters!$D$23 = 1, IF(ISERROR(H199), I199, IFERROR(GEOMEAN(H199, I199), 0)),
IF(Parameters!$D$24, IF(AND(H199=10,I199=10),10,0),
IF(Parameters!$D$25, IF(AND(H199&gt;=7,I199&gt;=7),10,0),
IF(Parameters!$D$26, IF(AND(H199&gt;=7,I199&gt;=7), 10, IF(OR(AND(H199&gt;=7,I199&gt;=5),AND(H199&gt;=5,I199&gt;=7)),6,0)),
IF(Parameters!$D$27, IF(AND(H199&gt;=10,I199&gt;=10), 10, IF(OR(AND(H199&gt;=10,I199&gt;=5),AND(H199&gt;=5,I199&gt;=10)),6,0)),"no method")))))))</f>
        <v>4.2910792545817973</v>
      </c>
      <c r="H199" s="80" cm="1">
        <f t="array" ref="H199">IF(
    SUM(IF(
            ISNUMBER(
                IF(
                    $M$4:$AE$4,
                    (M199:AE199),
                    "")),
            1,
            0))
        =0,
    NA(),
    IF(
        Parameters!$D$15=1,
        IF(
            SUM(--(ISNUMBER(IF($M$4:$AE$4=1,(M199:AE199),""))))&gt;0,
            MAX(IF(
                ISNUMBER(M199:AE199),
                IF(
                    M$4:AE$4=1,
                    M199:AE199,
                    ""),
                "")),
            MAX(IF(
                ISNUMBER(M199:AE199),
                IF(
                    M$4:AE$4=2,
                    M199:AE199,
                    ""),
                ""))
        ),
        IF(
            Parameters!$D$16=1,
            IFERROR(
                AVERAGE(IF(
                    ISNUMBER(M199:AE199),
                    IF(
                        M$4:AE$4=1,
                        M199:AE199,
                        ""),
                    "")),
                AVERAGE(IF(
                    ISNUMBER(M199:AE199),
                    IF(
                        M$4:AE$4=2,
                        M199:AE199,
                        ""),
                    ""))
            ),
            IF(
                Parameters!$D$17=1,
                IFERROR(
                    IF(
                        OR(
                            IF(
                                ISNUMBER(M199:AE199),
                                IF(
                                    M$4:AE$4=1,
                                    M199:AE199,
                                    ""),
                                "")
                            =0),
                        0,
                        GEOMEAN(IF(
                            ISNUMBER(M199:AE199),
                            IF(
                                M$4:AE$4=1,
                                M199:AE199,
                                ""),
                            ""))
                    ),
                    IF(
                        OR(IF(
                            ISNUMBER(M199:AE199),
                            IF(
                                M$4:AE$4=2,
                                M199:AE199,
                                ""),
                            "")
                            =0),
                        0,
                        GEOMEAN(IF(
                            ISNUMBER(M199:AE199),
                            IF(
                                M$4:AE$4=2,
                                M199:AE199,
                                ""),
                            "")))
                )
            )
        )
    )
)</f>
        <v>2.6304801670146101</v>
      </c>
      <c r="I199" s="191" cm="1">
        <f t="array" ref="I199">IF(
    SUM(IF(
            ISNUMBER(
                IF(
                    $M$5:$AE$5,
                    (M199:AE199),
                    "")),
            1,
            0))
        =0,
    NA(),
    IF(
        Parameters!$D$15=1,
        IF(
            SUM(--(ISNUMBER(IF($M$5:$AE$5=1,(M199:AE199),""))))&gt;0,
            MAX(IF(
                ISNUMBER(M199:AE199),
                IF(
                    M$5:AE$5=1,
                    M199:AE199,
                    ""),
                "")),
            MAX(IF(
                ISNUMBER(M199:AE199),
                IF(
                    M$5:AE$5=2,
                    M199:AE199,
                    ""),
                ""))
        ),
        IF(
            Parameters!$D$16=1,
            IFERROR(
                AVERAGE(IF(
                    ISNUMBER(M199:AE199),
                    IF(
                        M$5:AE$5=1,
                        M199:AE199,
                        ""),
                    "")),
                AVERAGE(IF(
                    ISNUMBER(M199:AE199),
                    IF(
                        M$5:AE$5=2,
                        M199:AE199,
                        ""),
                    ""))
            ),
            IF(
                Parameters!$D$17=1,
                IFERROR(
                    IF(
                        OR(
                            IF(
                                ISNUMBER(M199:AE199),
                                IF(
                                    M$5:AE$5=1,
                                    M199:AE199,
                                    ""),
                                "")
                            =0),
                        0,
                        GEOMEAN(IF(
                            ISNUMBER(M199:AE199),
                            IF(
                                M$5:AE$5=1,
                                M199:AE199,
                                ""),
                            ""))
                    ),
                    IF(
                        OR(IF(
                            ISNUMBER(M199:AE199),
                            IF(
                                M$5:AE$5=2,
                                M199:AE199,
                                ""),
                            "")
                            =0),
                        0,
                        GEOMEAN(IF(
                            ISNUMBER(M199:AE199),
                            IF(
                                M$5:AE$5=2,
                                M199:AE199,
                                ""),
                            "")))
                )
            )
        )
    )
)</f>
        <v>7</v>
      </c>
      <c r="J199" s="242">
        <v>45765</v>
      </c>
      <c r="K199" s="242">
        <v>46281</v>
      </c>
      <c r="L199" s="91" t="s">
        <v>324</v>
      </c>
      <c r="M199" s="192">
        <v>0</v>
      </c>
      <c r="N199" s="192">
        <v>2.6304801670146101</v>
      </c>
      <c r="O199" s="192">
        <v>0</v>
      </c>
      <c r="P199" s="192">
        <v>0</v>
      </c>
      <c r="Q199" s="192">
        <v>0</v>
      </c>
      <c r="R199" s="192" t="s">
        <v>409</v>
      </c>
      <c r="S199" s="192">
        <v>0</v>
      </c>
      <c r="T199" s="192">
        <v>7</v>
      </c>
      <c r="U199" s="192" t="s">
        <v>409</v>
      </c>
      <c r="V199" s="192">
        <v>72.8</v>
      </c>
      <c r="W199" s="192" t="s">
        <v>409</v>
      </c>
      <c r="X199" s="192">
        <v>-0.561675493701836</v>
      </c>
      <c r="Y199" s="192" t="s">
        <v>409</v>
      </c>
      <c r="Z199" s="192">
        <v>-7.1428571428571605E-2</v>
      </c>
      <c r="AA199" s="192">
        <v>33.3333333333333</v>
      </c>
      <c r="AB199" s="80"/>
      <c r="AC199" s="80"/>
      <c r="AD199" s="80"/>
      <c r="AE199" s="80"/>
      <c r="AF199" s="80"/>
      <c r="AG199" s="80"/>
      <c r="AH199" s="80"/>
      <c r="AI199" s="80"/>
      <c r="AJ199" s="81"/>
      <c r="AK199" s="81"/>
      <c r="AL199" s="81"/>
      <c r="AM199" s="81"/>
      <c r="AN199" s="81"/>
      <c r="AO199" s="81"/>
      <c r="AP199" s="81"/>
      <c r="AQ199" s="81"/>
      <c r="AR199" s="81"/>
      <c r="AS199" s="81"/>
    </row>
    <row r="200" spans="1:45" x14ac:dyDescent="0.2">
      <c r="A200" s="84">
        <v>193</v>
      </c>
      <c r="B200" s="84" t="str">
        <f ca="1"/>
        <v>Turkmenistan</v>
      </c>
      <c r="C200" s="84" t="str">
        <f ca="1"/>
        <v>TKM</v>
      </c>
      <c r="D200" s="84" t="str">
        <f ca="1"/>
        <v>ECS           Europe &amp; Central Asia</v>
      </c>
      <c r="E200" s="84" t="str">
        <f ca="1"/>
        <v>IBRD</v>
      </c>
      <c r="F200" s="190" t="str">
        <f t="shared" ca="1" si="15"/>
        <v/>
      </c>
      <c r="G200" s="80">
        <f>IF(Parameters!$D$21 = 1, MAX(H200, I200),
IF(Parameters!$D$22 = 1, AVERAGE(H200,I200),
IF(Parameters!$D$23 = 1, IF(ISERROR(H200), I200, IFERROR(GEOMEAN(H200, I200), 0)),
IF(Parameters!$D$24, IF(AND(H200=10,I200=10),10,0),
IF(Parameters!$D$25, IF(AND(H200&gt;=7,I200&gt;=7),10,0),
IF(Parameters!$D$26, IF(AND(H200&gt;=7,I200&gt;=7), 10, IF(OR(AND(H200&gt;=7,I200&gt;=5),AND(H200&gt;=5,I200&gt;=7)),6,0)),
IF(Parameters!$D$27, IF(AND(H200&gt;=10,I200&gt;=10), 10, IF(OR(AND(H200&gt;=10,I200&gt;=5),AND(H200&gt;=5,I200&gt;=10)),6,0)),"no method")))))))</f>
        <v>1.7096068966658235</v>
      </c>
      <c r="H200" s="80" cm="1">
        <f t="array" ref="H200">IF(
    SUM(IF(
            ISNUMBER(
                IF(
                    $M$4:$AE$4,
                    (M200:AE200),
                    "")),
            1,
            0))
        =0,
    NA(),
    IF(
        Parameters!$D$15=1,
        IF(
            SUM(--(ISNUMBER(IF($M$4:$AE$4=1,(M200:AE200),""))))&gt;0,
            MAX(IF(
                ISNUMBER(M200:AE200),
                IF(
                    M$4:AE$4=1,
                    M200:AE200,
                    ""),
                "")),
            MAX(IF(
                ISNUMBER(M200:AE200),
                IF(
                    M$4:AE$4=2,
                    M200:AE200,
                    ""),
                ""))
        ),
        IF(
            Parameters!$D$16=1,
            IFERROR(
                AVERAGE(IF(
                    ISNUMBER(M200:AE200),
                    IF(
                        M$4:AE$4=1,
                        M200:AE200,
                        ""),
                    "")),
                AVERAGE(IF(
                    ISNUMBER(M200:AE200),
                    IF(
                        M$4:AE$4=2,
                        M200:AE200,
                        ""),
                    ""))
            ),
            IF(
                Parameters!$D$17=1,
                IFERROR(
                    IF(
                        OR(
                            IF(
                                ISNUMBER(M200:AE200),
                                IF(
                                    M$4:AE$4=1,
                                    M200:AE200,
                                    ""),
                                "")
                            =0),
                        0,
                        GEOMEAN(IF(
                            ISNUMBER(M200:AE200),
                            IF(
                                M$4:AE$4=1,
                                M200:AE200,
                                ""),
                            ""))
                    ),
                    IF(
                        OR(IF(
                            ISNUMBER(M200:AE200),
                            IF(
                                M$4:AE$4=2,
                                M200:AE200,
                                ""),
                            "")
                            =0),
                        0,
                        GEOMEAN(IF(
                            ISNUMBER(M200:AE200),
                            IF(
                                M$4:AE$4=2,
                                M200:AE200,
                                ""),
                            "")))
                )
            )
        )
    )
)</f>
        <v>0.41753653444676397</v>
      </c>
      <c r="I200" s="191" cm="1">
        <f t="array" ref="I200">IF(
    SUM(IF(
            ISNUMBER(
                IF(
                    $M$5:$AE$5,
                    (M200:AE200),
                    "")),
            1,
            0))
        =0,
    NA(),
    IF(
        Parameters!$D$15=1,
        IF(
            SUM(--(ISNUMBER(IF($M$5:$AE$5=1,(M200:AE200),""))))&gt;0,
            MAX(IF(
                ISNUMBER(M200:AE200),
                IF(
                    M$5:AE$5=1,
                    M200:AE200,
                    ""),
                "")),
            MAX(IF(
                ISNUMBER(M200:AE200),
                IF(
                    M$5:AE$5=2,
                    M200:AE200,
                    ""),
                ""))
        ),
        IF(
            Parameters!$D$16=1,
            IFERROR(
                AVERAGE(IF(
                    ISNUMBER(M200:AE200),
                    IF(
                        M$5:AE$5=1,
                        M200:AE200,
                        ""),
                    "")),
                AVERAGE(IF(
                    ISNUMBER(M200:AE200),
                    IF(
                        M$5:AE$5=2,
                        M200:AE200,
                        ""),
                    ""))
            ),
            IF(
                Parameters!$D$17=1,
                IFERROR(
                    IF(
                        OR(
                            IF(
                                ISNUMBER(M200:AE200),
                                IF(
                                    M$5:AE$5=1,
                                    M200:AE200,
                                    ""),
                                "")
                            =0),
                        0,
                        GEOMEAN(IF(
                            ISNUMBER(M200:AE200),
                            IF(
                                M$5:AE$5=1,
                                M200:AE200,
                                ""),
                            ""))
                    ),
                    IF(
                        OR(IF(
                            ISNUMBER(M200:AE200),
                            IF(
                                M$5:AE$5=2,
                                M200:AE200,
                                ""),
                            "")
                            =0),
                        0,
                        GEOMEAN(IF(
                            ISNUMBER(M200:AE200),
                            IF(
                                M$5:AE$5=2,
                                M200:AE200,
                                ""),
                            "")))
                )
            )
        )
    )
)</f>
        <v>7</v>
      </c>
      <c r="J200" s="242">
        <v>45765</v>
      </c>
      <c r="K200" s="242">
        <v>46281</v>
      </c>
      <c r="L200" s="91" t="s">
        <v>326</v>
      </c>
      <c r="M200" s="192">
        <v>0</v>
      </c>
      <c r="N200" s="192">
        <v>0.41753653444676397</v>
      </c>
      <c r="O200" s="192">
        <v>0</v>
      </c>
      <c r="P200" s="192" t="s">
        <v>409</v>
      </c>
      <c r="Q200" s="192">
        <v>0</v>
      </c>
      <c r="R200" s="192" t="s">
        <v>409</v>
      </c>
      <c r="S200" s="192">
        <v>7</v>
      </c>
      <c r="T200" s="192">
        <v>0</v>
      </c>
      <c r="U200" s="192" t="s">
        <v>409</v>
      </c>
      <c r="V200" s="192">
        <v>62.2</v>
      </c>
      <c r="W200" s="192" t="s">
        <v>409</v>
      </c>
      <c r="X200" s="192" t="s">
        <v>409</v>
      </c>
      <c r="Y200" s="192" t="s">
        <v>409</v>
      </c>
      <c r="Z200" s="192">
        <v>0.14285714285714199</v>
      </c>
      <c r="AA200" s="192">
        <v>-100</v>
      </c>
      <c r="AB200" s="80"/>
      <c r="AC200" s="80"/>
      <c r="AD200" s="80"/>
      <c r="AE200" s="80"/>
      <c r="AF200" s="80"/>
      <c r="AG200" s="80"/>
      <c r="AH200" s="80"/>
      <c r="AI200" s="80"/>
      <c r="AJ200" s="81"/>
      <c r="AK200" s="81"/>
      <c r="AL200" s="81"/>
      <c r="AM200" s="81"/>
      <c r="AN200" s="81"/>
      <c r="AO200" s="81"/>
      <c r="AP200" s="81"/>
      <c r="AQ200" s="81"/>
      <c r="AR200" s="81"/>
      <c r="AS200" s="81"/>
    </row>
    <row r="201" spans="1:45" x14ac:dyDescent="0.2">
      <c r="A201" s="84">
        <v>194</v>
      </c>
      <c r="B201" s="84" t="str">
        <f ca="1"/>
        <v>Timor-Leste</v>
      </c>
      <c r="C201" s="84" t="str">
        <f ca="1"/>
        <v>TLS</v>
      </c>
      <c r="D201" s="84" t="str">
        <f ca="1"/>
        <v>EAS           East Asia &amp; Pacific</v>
      </c>
      <c r="E201" s="84" t="str">
        <f ca="1"/>
        <v>Blend</v>
      </c>
      <c r="F201" s="190" t="str">
        <f t="shared" ca="1" si="15"/>
        <v/>
      </c>
      <c r="G201" s="80">
        <f>IF(Parameters!$D$21 = 1, MAX(H201, I201),
IF(Parameters!$D$22 = 1, AVERAGE(H201,I201),
IF(Parameters!$D$23 = 1, IF(ISERROR(H201), I201, IFERROR(GEOMEAN(H201, I201), 0)),
IF(Parameters!$D$24, IF(AND(H201=10,I201=10),10,0),
IF(Parameters!$D$25, IF(AND(H201&gt;=7,I201&gt;=7),10,0),
IF(Parameters!$D$26, IF(AND(H201&gt;=7,I201&gt;=7), 10, IF(OR(AND(H201&gt;=7,I201&gt;=5),AND(H201&gt;=5,I201&gt;=7)),6,0)),
IF(Parameters!$D$27, IF(AND(H201&gt;=10,I201&gt;=10), 10, IF(OR(AND(H201&gt;=10,I201&gt;=5),AND(H201&gt;=5,I201&gt;=10)),6,0)),"no method")))))))</f>
        <v>4.6191034747264093</v>
      </c>
      <c r="H201" s="80" cm="1">
        <f t="array" ref="H201">IF(
    SUM(IF(
            ISNUMBER(
                IF(
                    $M$4:$AE$4,
                    (M201:AE201),
                    "")),
            1,
            0))
        =0,
    NA(),
    IF(
        Parameters!$D$15=1,
        IF(
            SUM(--(ISNUMBER(IF($M$4:$AE$4=1,(M201:AE201),""))))&gt;0,
            MAX(IF(
                ISNUMBER(M201:AE201),
                IF(
                    M$4:AE$4=1,
                    M201:AE201,
                    ""),
                "")),
            MAX(IF(
                ISNUMBER(M201:AE201),
                IF(
                    M$4:AE$4=2,
                    M201:AE201,
                    ""),
                ""))
        ),
        IF(
            Parameters!$D$16=1,
            IFERROR(
                AVERAGE(IF(
                    ISNUMBER(M201:AE201),
                    IF(
                        M$4:AE$4=1,
                        M201:AE201,
                        ""),
                    "")),
                AVERAGE(IF(
                    ISNUMBER(M201:AE201),
                    IF(
                        M$4:AE$4=2,
                        M201:AE201,
                        ""),
                    ""))
            ),
            IF(
                Parameters!$D$17=1,
                IFERROR(
                    IF(
                        OR(
                            IF(
                                ISNUMBER(M201:AE201),
                                IF(
                                    M$4:AE$4=1,
                                    M201:AE201,
                                    ""),
                                "")
                            =0),
                        0,
                        GEOMEAN(IF(
                            ISNUMBER(M201:AE201),
                            IF(
                                M$4:AE$4=1,
                                M201:AE201,
                                ""),
                            ""))
                    ),
                    IF(
                        OR(IF(
                            ISNUMBER(M201:AE201),
                            IF(
                                M$4:AE$4=2,
                                M201:AE201,
                                ""),
                            "")
                            =0),
                        0,
                        GEOMEAN(IF(
                            ISNUMBER(M201:AE201),
                            IF(
                                M$4:AE$4=2,
                                M201:AE201,
                                ""),
                            "")))
                )
            )
        )
    )
)</f>
        <v>3.0480167014613699</v>
      </c>
      <c r="I201" s="191" cm="1">
        <f t="array" ref="I201">IF(
    SUM(IF(
            ISNUMBER(
                IF(
                    $M$5:$AE$5,
                    (M201:AE201),
                    "")),
            1,
            0))
        =0,
    NA(),
    IF(
        Parameters!$D$15=1,
        IF(
            SUM(--(ISNUMBER(IF($M$5:$AE$5=1,(M201:AE201),""))))&gt;0,
            MAX(IF(
                ISNUMBER(M201:AE201),
                IF(
                    M$5:AE$5=1,
                    M201:AE201,
                    ""),
                "")),
            MAX(IF(
                ISNUMBER(M201:AE201),
                IF(
                    M$5:AE$5=2,
                    M201:AE201,
                    ""),
                ""))
        ),
        IF(
            Parameters!$D$16=1,
            IFERROR(
                AVERAGE(IF(
                    ISNUMBER(M201:AE201),
                    IF(
                        M$5:AE$5=1,
                        M201:AE201,
                        ""),
                    "")),
                AVERAGE(IF(
                    ISNUMBER(M201:AE201),
                    IF(
                        M$5:AE$5=2,
                        M201:AE201,
                        ""),
                    ""))
            ),
            IF(
                Parameters!$D$17=1,
                IFERROR(
                    IF(
                        OR(
                            IF(
                                ISNUMBER(M201:AE201),
                                IF(
                                    M$5:AE$5=1,
                                    M201:AE201,
                                    ""),
                                "")
                            =0),
                        0,
                        GEOMEAN(IF(
                            ISNUMBER(M201:AE201),
                            IF(
                                M$5:AE$5=1,
                                M201:AE201,
                                ""),
                            ""))
                    ),
                    IF(
                        OR(IF(
                            ISNUMBER(M201:AE201),
                            IF(
                                M$5:AE$5=2,
                                M201:AE201,
                                ""),
                            "")
                            =0),
                        0,
                        GEOMEAN(IF(
                            ISNUMBER(M201:AE201),
                            IF(
                                M$5:AE$5=2,
                                M201:AE201,
                                ""),
                            "")))
                )
            )
        )
    )
)</f>
        <v>7</v>
      </c>
      <c r="J201" s="242">
        <v>45765</v>
      </c>
      <c r="K201" s="242">
        <v>46281</v>
      </c>
      <c r="L201" s="91" t="s">
        <v>328</v>
      </c>
      <c r="M201" s="192">
        <v>0</v>
      </c>
      <c r="N201" s="192">
        <v>3.0480167014613699</v>
      </c>
      <c r="O201" s="192">
        <v>0</v>
      </c>
      <c r="P201" s="192" t="s">
        <v>409</v>
      </c>
      <c r="Q201" s="192">
        <v>0</v>
      </c>
      <c r="R201" s="192" t="s">
        <v>409</v>
      </c>
      <c r="S201" s="192">
        <v>0</v>
      </c>
      <c r="T201" s="192">
        <v>7</v>
      </c>
      <c r="U201" s="192" t="s">
        <v>409</v>
      </c>
      <c r="V201" s="192">
        <v>74.8</v>
      </c>
      <c r="W201" s="192" t="s">
        <v>409</v>
      </c>
      <c r="X201" s="192" t="s">
        <v>409</v>
      </c>
      <c r="Y201" s="192" t="s">
        <v>409</v>
      </c>
      <c r="Z201" s="192">
        <v>0</v>
      </c>
      <c r="AA201" s="192">
        <v>1100</v>
      </c>
      <c r="AB201" s="181"/>
      <c r="AC201" s="181"/>
      <c r="AD201" s="181"/>
      <c r="AE201" s="181"/>
      <c r="AF201" s="181" t="str">
        <f>IFERROR(INDEX('Data Dictionary'!$I$8:$I$37,MATCH(AF7,'Data Dictionary'!$K$8:$K$37,0)),"")</f>
        <v/>
      </c>
      <c r="AG201" s="181" t="str">
        <f>IFERROR(INDEX('Data Dictionary'!$I$8:$I$33,MATCH(AG7,'Data Dictionary'!$M$8:$M$33,0)),"")</f>
        <v/>
      </c>
      <c r="AH201" s="181" t="str">
        <f>IFERROR(INDEX('Data Dictionary'!$I$8:$I$33,MATCH(AH7,'Data Dictionary'!$M$8:$M$33,0)),"")</f>
        <v/>
      </c>
      <c r="AI201" s="181" t="str">
        <f>IFERROR(INDEX('Data Dictionary'!$I$8:$I$33,MATCH(AI7,'Data Dictionary'!$M$8:$M$33,0)),"")</f>
        <v/>
      </c>
      <c r="AJ201" s="81"/>
      <c r="AK201" s="81"/>
      <c r="AL201" s="81"/>
      <c r="AM201" s="81"/>
      <c r="AN201" s="81"/>
      <c r="AO201" s="81"/>
      <c r="AP201" s="81"/>
      <c r="AQ201" s="81"/>
      <c r="AR201" s="81"/>
      <c r="AS201" s="81"/>
    </row>
    <row r="202" spans="1:45" x14ac:dyDescent="0.2">
      <c r="A202" s="84">
        <v>195</v>
      </c>
      <c r="B202" s="84" t="str">
        <f ca="1"/>
        <v>Tonga</v>
      </c>
      <c r="C202" s="84" t="str">
        <f ca="1"/>
        <v>TON</v>
      </c>
      <c r="D202" s="84" t="str">
        <f ca="1"/>
        <v>EAS           East Asia &amp; Pacific</v>
      </c>
      <c r="E202" s="84" t="str">
        <f ca="1"/>
        <v>IDA</v>
      </c>
      <c r="F202" s="190" t="str">
        <f t="shared" ca="1" si="15"/>
        <v/>
      </c>
      <c r="G202" s="80">
        <f>IF(Parameters!$D$21 = 1, MAX(H202, I202),
IF(Parameters!$D$22 = 1, AVERAGE(H202,I202),
IF(Parameters!$D$23 = 1, IF(ISERROR(H202), I202, IFERROR(GEOMEAN(H202, I202), 0)),
IF(Parameters!$D$24, IF(AND(H202=10,I202=10),10,0),
IF(Parameters!$D$25, IF(AND(H202&gt;=7,I202&gt;=7),10,0),
IF(Parameters!$D$26, IF(AND(H202&gt;=7,I202&gt;=7), 10, IF(OR(AND(H202&gt;=7,I202&gt;=5),AND(H202&gt;=5,I202&gt;=7)),6,0)),
IF(Parameters!$D$27, IF(AND(H202&gt;=10,I202&gt;=10), 10, IF(OR(AND(H202&gt;=10,I202&gt;=5),AND(H202&gt;=5,I202&gt;=10)),6,0)),"no method")))))))</f>
        <v>0</v>
      </c>
      <c r="H202" s="80" cm="1">
        <f t="array" ref="H202">IF(
    SUM(IF(
            ISNUMBER(
                IF(
                    $M$4:$AE$4,
                    (M202:AE202),
                    "")),
            1,
            0))
        =0,
    NA(),
    IF(
        Parameters!$D$15=1,
        IF(
            SUM(--(ISNUMBER(IF($M$4:$AE$4=1,(M202:AE202),""))))&gt;0,
            MAX(IF(
                ISNUMBER(M202:AE202),
                IF(
                    M$4:AE$4=1,
                    M202:AE202,
                    ""),
                "")),
            MAX(IF(
                ISNUMBER(M202:AE202),
                IF(
                    M$4:AE$4=2,
                    M202:AE202,
                    ""),
                ""))
        ),
        IF(
            Parameters!$D$16=1,
            IFERROR(
                AVERAGE(IF(
                    ISNUMBER(M202:AE202),
                    IF(
                        M$4:AE$4=1,
                        M202:AE202,
                        ""),
                    "")),
                AVERAGE(IF(
                    ISNUMBER(M202:AE202),
                    IF(
                        M$4:AE$4=2,
                        M202:AE202,
                        ""),
                    ""))
            ),
            IF(
                Parameters!$D$17=1,
                IFERROR(
                    IF(
                        OR(
                            IF(
                                ISNUMBER(M202:AE202),
                                IF(
                                    M$4:AE$4=1,
                                    M202:AE202,
                                    ""),
                                "")
                            =0),
                        0,
                        GEOMEAN(IF(
                            ISNUMBER(M202:AE202),
                            IF(
                                M$4:AE$4=1,
                                M202:AE202,
                                ""),
                            ""))
                    ),
                    IF(
                        OR(IF(
                            ISNUMBER(M202:AE202),
                            IF(
                                M$4:AE$4=2,
                                M202:AE202,
                                ""),
                            "")
                            =0),
                        0,
                        GEOMEAN(IF(
                            ISNUMBER(M202:AE202),
                            IF(
                                M$4:AE$4=2,
                                M202:AE202,
                                ""),
                            "")))
                )
            )
        )
    )
)</f>
        <v>0</v>
      </c>
      <c r="I202" s="191" cm="1">
        <f t="array" ref="I202">IF(
    SUM(IF(
            ISNUMBER(
                IF(
                    $M$5:$AE$5,
                    (M202:AE202),
                    "")),
            1,
            0))
        =0,
    NA(),
    IF(
        Parameters!$D$15=1,
        IF(
            SUM(--(ISNUMBER(IF($M$5:$AE$5=1,(M202:AE202),""))))&gt;0,
            MAX(IF(
                ISNUMBER(M202:AE202),
                IF(
                    M$5:AE$5=1,
                    M202:AE202,
                    ""),
                "")),
            MAX(IF(
                ISNUMBER(M202:AE202),
                IF(
                    M$5:AE$5=2,
                    M202:AE202,
                    ""),
                ""))
        ),
        IF(
            Parameters!$D$16=1,
            IFERROR(
                AVERAGE(IF(
                    ISNUMBER(M202:AE202),
                    IF(
                        M$5:AE$5=1,
                        M202:AE202,
                        ""),
                    "")),
                AVERAGE(IF(
                    ISNUMBER(M202:AE202),
                    IF(
                        M$5:AE$5=2,
                        M202:AE202,
                        ""),
                    ""))
            ),
            IF(
                Parameters!$D$17=1,
                IFERROR(
                    IF(
                        OR(
                            IF(
                                ISNUMBER(M202:AE202),
                                IF(
                                    M$5:AE$5=1,
                                    M202:AE202,
                                    ""),
                                "")
                            =0),
                        0,
                        GEOMEAN(IF(
                            ISNUMBER(M202:AE202),
                            IF(
                                M$5:AE$5=1,
                                M202:AE202,
                                ""),
                            ""))
                    ),
                    IF(
                        OR(IF(
                            ISNUMBER(M202:AE202),
                            IF(
                                M$5:AE$5=2,
                                M202:AE202,
                                ""),
                            "")
                            =0),
                        0,
                        GEOMEAN(IF(
                            ISNUMBER(M202:AE202),
                            IF(
                                M$5:AE$5=2,
                                M202:AE202,
                                ""),
                            "")))
                )
            )
        )
    )
)</f>
        <v>0</v>
      </c>
      <c r="J202" s="242">
        <v>44620</v>
      </c>
      <c r="K202" s="242">
        <v>44620</v>
      </c>
      <c r="L202" s="91" t="s">
        <v>330</v>
      </c>
      <c r="M202" s="192">
        <v>0</v>
      </c>
      <c r="N202" s="192" t="s">
        <v>409</v>
      </c>
      <c r="O202" s="192">
        <v>0</v>
      </c>
      <c r="P202" s="192" t="s">
        <v>409</v>
      </c>
      <c r="Q202" s="192">
        <v>0</v>
      </c>
      <c r="R202" s="192" t="s">
        <v>409</v>
      </c>
      <c r="S202" s="192" t="s">
        <v>409</v>
      </c>
      <c r="T202" s="192" t="s">
        <v>409</v>
      </c>
      <c r="U202" s="192" t="s">
        <v>409</v>
      </c>
      <c r="V202" s="192" t="s">
        <v>409</v>
      </c>
      <c r="W202" s="192" t="s">
        <v>409</v>
      </c>
      <c r="X202" s="192" t="s">
        <v>409</v>
      </c>
      <c r="Y202" s="192" t="s">
        <v>409</v>
      </c>
      <c r="Z202" s="192" t="s">
        <v>409</v>
      </c>
      <c r="AA202" s="192" t="s">
        <v>409</v>
      </c>
      <c r="AB202" s="194"/>
      <c r="AC202" s="194"/>
      <c r="AD202" s="181"/>
      <c r="AE202" s="181"/>
      <c r="AF202" s="181" t="str">
        <f>IFERROR(INDEX('Data Dictionary'!$J$8:$J$37,MATCH(AF7,'Data Dictionary'!$K$8:$K$37,0)),"")</f>
        <v/>
      </c>
      <c r="AG202" s="181" t="str">
        <f>IFERROR(INDEX('Data Dictionary'!$J$8:$J$33,MATCH(AG7,'Data Dictionary'!$M$8:$M$33,0)),"")</f>
        <v/>
      </c>
      <c r="AH202" s="181" t="str">
        <f>IFERROR(INDEX('Data Dictionary'!$J$8:$J$33,MATCH(AH7,'Data Dictionary'!$M$8:$M$33,0)),"")</f>
        <v/>
      </c>
      <c r="AI202" s="181" t="str">
        <f>IFERROR(INDEX('Data Dictionary'!$J$8:$J$33,MATCH(AI7,'Data Dictionary'!$M$8:$M$33,0)),"")</f>
        <v/>
      </c>
      <c r="AJ202" s="81"/>
      <c r="AK202" s="81"/>
      <c r="AL202" s="81"/>
      <c r="AM202" s="81"/>
      <c r="AN202" s="81"/>
      <c r="AO202" s="81"/>
      <c r="AP202" s="81"/>
      <c r="AQ202" s="81"/>
      <c r="AR202" s="81"/>
      <c r="AS202" s="81"/>
    </row>
    <row r="203" spans="1:45" x14ac:dyDescent="0.2">
      <c r="A203" s="84">
        <v>196</v>
      </c>
      <c r="B203" s="84" t="str">
        <f ca="1"/>
        <v>Trinidad and Tobago</v>
      </c>
      <c r="C203" s="84" t="str">
        <f ca="1"/>
        <v>TTO</v>
      </c>
      <c r="D203" s="84" t="str">
        <f ca="1"/>
        <v>LCN           Latin America &amp; Caribbean</v>
      </c>
      <c r="E203" s="84" t="str">
        <f ca="1"/>
        <v>IBRD</v>
      </c>
      <c r="F203" s="190" t="str">
        <f t="shared" ca="1" si="15"/>
        <v/>
      </c>
      <c r="G203" s="80">
        <f>IF(Parameters!$D$21 = 1, MAX(H203, I203),
IF(Parameters!$D$22 = 1, AVERAGE(H203,I203),
IF(Parameters!$D$23 = 1, IF(ISERROR(H203), I203, IFERROR(GEOMEAN(H203, I203), 0)),
IF(Parameters!$D$24, IF(AND(H203=10,I203=10),10,0),
IF(Parameters!$D$25, IF(AND(H203&gt;=7,I203&gt;=7),10,0),
IF(Parameters!$D$26, IF(AND(H203&gt;=7,I203&gt;=7), 10, IF(OR(AND(H203&gt;=7,I203&gt;=5),AND(H203&gt;=5,I203&gt;=7)),6,0)),
IF(Parameters!$D$27, IF(AND(H203&gt;=10,I203&gt;=10), 10, IF(OR(AND(H203&gt;=10,I203&gt;=5),AND(H203&gt;=5,I203&gt;=10)),6,0)),"no method")))))))</f>
        <v>0</v>
      </c>
      <c r="H203" s="80" cm="1">
        <f t="array" ref="H203">IF(
    SUM(IF(
            ISNUMBER(
                IF(
                    $M$4:$AE$4,
                    (M203:AE203),
                    "")),
            1,
            0))
        =0,
    NA(),
    IF(
        Parameters!$D$15=1,
        IF(
            SUM(--(ISNUMBER(IF($M$4:$AE$4=1,(M203:AE203),""))))&gt;0,
            MAX(IF(
                ISNUMBER(M203:AE203),
                IF(
                    M$4:AE$4=1,
                    M203:AE203,
                    ""),
                "")),
            MAX(IF(
                ISNUMBER(M203:AE203),
                IF(
                    M$4:AE$4=2,
                    M203:AE203,
                    ""),
                ""))
        ),
        IF(
            Parameters!$D$16=1,
            IFERROR(
                AVERAGE(IF(
                    ISNUMBER(M203:AE203),
                    IF(
                        M$4:AE$4=1,
                        M203:AE203,
                        ""),
                    "")),
                AVERAGE(IF(
                    ISNUMBER(M203:AE203),
                    IF(
                        M$4:AE$4=2,
                        M203:AE203,
                        ""),
                    ""))
            ),
            IF(
                Parameters!$D$17=1,
                IFERROR(
                    IF(
                        OR(
                            IF(
                                ISNUMBER(M203:AE203),
                                IF(
                                    M$4:AE$4=1,
                                    M203:AE203,
                                    ""),
                                "")
                            =0),
                        0,
                        GEOMEAN(IF(
                            ISNUMBER(M203:AE203),
                            IF(
                                M$4:AE$4=1,
                                M203:AE203,
                                ""),
                            ""))
                    ),
                    IF(
                        OR(IF(
                            ISNUMBER(M203:AE203),
                            IF(
                                M$4:AE$4=2,
                                M203:AE203,
                                ""),
                            "")
                            =0),
                        0,
                        GEOMEAN(IF(
                            ISNUMBER(M203:AE203),
                            IF(
                                M$4:AE$4=2,
                                M203:AE203,
                                ""),
                            "")))
                )
            )
        )
    )
)</f>
        <v>0</v>
      </c>
      <c r="I203" s="191" cm="1">
        <f t="array" ref="I203">IF(
    SUM(IF(
            ISNUMBER(
                IF(
                    $M$5:$AE$5,
                    (M203:AE203),
                    "")),
            1,
            0))
        =0,
    NA(),
    IF(
        Parameters!$D$15=1,
        IF(
            SUM(--(ISNUMBER(IF($M$5:$AE$5=1,(M203:AE203),""))))&gt;0,
            MAX(IF(
                ISNUMBER(M203:AE203),
                IF(
                    M$5:AE$5=1,
                    M203:AE203,
                    ""),
                "")),
            MAX(IF(
                ISNUMBER(M203:AE203),
                IF(
                    M$5:AE$5=2,
                    M203:AE203,
                    ""),
                ""))
        ),
        IF(
            Parameters!$D$16=1,
            IFERROR(
                AVERAGE(IF(
                    ISNUMBER(M203:AE203),
                    IF(
                        M$5:AE$5=1,
                        M203:AE203,
                        ""),
                    "")),
                AVERAGE(IF(
                    ISNUMBER(M203:AE203),
                    IF(
                        M$5:AE$5=2,
                        M203:AE203,
                        ""),
                    ""))
            ),
            IF(
                Parameters!$D$17=1,
                IFERROR(
                    IF(
                        OR(
                            IF(
                                ISNUMBER(M203:AE203),
                                IF(
                                    M$5:AE$5=1,
                                    M203:AE203,
                                    ""),
                                "")
                            =0),
                        0,
                        GEOMEAN(IF(
                            ISNUMBER(M203:AE203),
                            IF(
                                M$5:AE$5=1,
                                M203:AE203,
                                ""),
                            ""))
                    ),
                    IF(
                        OR(IF(
                            ISNUMBER(M203:AE203),
                            IF(
                                M$5:AE$5=2,
                                M203:AE203,
                                ""),
                            "")
                            =0),
                        0,
                        GEOMEAN(IF(
                            ISNUMBER(M203:AE203),
                            IF(
                                M$5:AE$5=2,
                                M203:AE203,
                                ""),
                            "")))
                )
            )
        )
    )
)</f>
        <v>0</v>
      </c>
      <c r="J203" s="242">
        <v>45765</v>
      </c>
      <c r="K203" s="242">
        <v>46281</v>
      </c>
      <c r="L203" s="91" t="s">
        <v>332</v>
      </c>
      <c r="M203" s="192">
        <v>0</v>
      </c>
      <c r="N203" s="192">
        <v>0</v>
      </c>
      <c r="O203" s="192">
        <v>0</v>
      </c>
      <c r="P203" s="192">
        <v>0</v>
      </c>
      <c r="Q203" s="192">
        <v>0</v>
      </c>
      <c r="R203" s="192" t="s">
        <v>409</v>
      </c>
      <c r="S203" s="192">
        <v>0</v>
      </c>
      <c r="T203" s="192">
        <v>0</v>
      </c>
      <c r="U203" s="192" t="s">
        <v>409</v>
      </c>
      <c r="V203" s="192">
        <v>53.5</v>
      </c>
      <c r="W203" s="192" t="s">
        <v>409</v>
      </c>
      <c r="X203" s="192">
        <v>-1.30963598144091</v>
      </c>
      <c r="Y203" s="192" t="s">
        <v>409</v>
      </c>
      <c r="Z203" s="192">
        <v>0</v>
      </c>
      <c r="AA203" s="192">
        <v>-27.272727272727199</v>
      </c>
      <c r="AB203" s="194"/>
      <c r="AC203" s="194"/>
      <c r="AD203" s="80"/>
      <c r="AE203" s="80"/>
      <c r="AF203" s="80"/>
      <c r="AG203" s="80"/>
      <c r="AH203" s="80"/>
      <c r="AI203" s="80"/>
      <c r="AJ203" s="81"/>
      <c r="AK203" s="81"/>
      <c r="AL203" s="81"/>
      <c r="AM203" s="81"/>
      <c r="AN203" s="81"/>
      <c r="AO203" s="81"/>
      <c r="AP203" s="81"/>
      <c r="AQ203" s="81"/>
      <c r="AR203" s="81"/>
      <c r="AS203" s="81"/>
    </row>
    <row r="204" spans="1:45" x14ac:dyDescent="0.2">
      <c r="A204" s="84">
        <v>197</v>
      </c>
      <c r="B204" s="84" t="str">
        <f ca="1"/>
        <v>Tunisia</v>
      </c>
      <c r="C204" s="84" t="str">
        <f ca="1"/>
        <v>TUN</v>
      </c>
      <c r="D204" s="84" t="str">
        <f ca="1"/>
        <v>MEA           Middle East &amp; North Africa</v>
      </c>
      <c r="E204" s="84" t="str">
        <f ca="1"/>
        <v>IBRD</v>
      </c>
      <c r="F204" s="190" t="str">
        <f t="shared" ca="1" si="15"/>
        <v/>
      </c>
      <c r="G204" s="80">
        <f>IF(Parameters!$D$21 = 1, MAX(H204, I204),
IF(Parameters!$D$22 = 1, AVERAGE(H204,I204),
IF(Parameters!$D$23 = 1, IF(ISERROR(H204), I204, IFERROR(GEOMEAN(H204, I204), 0)),
IF(Parameters!$D$24, IF(AND(H204=10,I204=10),10,0),
IF(Parameters!$D$25, IF(AND(H204&gt;=7,I204&gt;=7),10,0),
IF(Parameters!$D$26, IF(AND(H204&gt;=7,I204&gt;=7), 10, IF(OR(AND(H204&gt;=7,I204&gt;=5),AND(H204&gt;=5,I204&gt;=7)),6,0)),
IF(Parameters!$D$27, IF(AND(H204&gt;=10,I204&gt;=10), 10, IF(OR(AND(H204&gt;=10,I204&gt;=5),AND(H204&gt;=5,I204&gt;=10)),6,0)),"no method")))))))</f>
        <v>0</v>
      </c>
      <c r="H204" s="80" cm="1">
        <f t="array" ref="H204">IF(
    SUM(IF(
            ISNUMBER(
                IF(
                    $M$4:$AE$4,
                    (M204:AE204),
                    "")),
            1,
            0))
        =0,
    NA(),
    IF(
        Parameters!$D$15=1,
        IF(
            SUM(--(ISNUMBER(IF($M$4:$AE$4=1,(M204:AE204),""))))&gt;0,
            MAX(IF(
                ISNUMBER(M204:AE204),
                IF(
                    M$4:AE$4=1,
                    M204:AE204,
                    ""),
                "")),
            MAX(IF(
                ISNUMBER(M204:AE204),
                IF(
                    M$4:AE$4=2,
                    M204:AE204,
                    ""),
                ""))
        ),
        IF(
            Parameters!$D$16=1,
            IFERROR(
                AVERAGE(IF(
                    ISNUMBER(M204:AE204),
                    IF(
                        M$4:AE$4=1,
                        M204:AE204,
                        ""),
                    "")),
                AVERAGE(IF(
                    ISNUMBER(M204:AE204),
                    IF(
                        M$4:AE$4=2,
                        M204:AE204,
                        ""),
                    ""))
            ),
            IF(
                Parameters!$D$17=1,
                IFERROR(
                    IF(
                        OR(
                            IF(
                                ISNUMBER(M204:AE204),
                                IF(
                                    M$4:AE$4=1,
                                    M204:AE204,
                                    ""),
                                "")
                            =0),
                        0,
                        GEOMEAN(IF(
                            ISNUMBER(M204:AE204),
                            IF(
                                M$4:AE$4=1,
                                M204:AE204,
                                ""),
                            ""))
                    ),
                    IF(
                        OR(IF(
                            ISNUMBER(M204:AE204),
                            IF(
                                M$4:AE$4=2,
                                M204:AE204,
                                ""),
                            "")
                            =0),
                        0,
                        GEOMEAN(IF(
                            ISNUMBER(M204:AE204),
                            IF(
                                M$4:AE$4=2,
                                M204:AE204,
                                ""),
                            "")))
                )
            )
        )
    )
)</f>
        <v>1.46137787056367</v>
      </c>
      <c r="I204" s="191" cm="1">
        <f t="array" ref="I204">IF(
    SUM(IF(
            ISNUMBER(
                IF(
                    $M$5:$AE$5,
                    (M204:AE204),
                    "")),
            1,
            0))
        =0,
    NA(),
    IF(
        Parameters!$D$15=1,
        IF(
            SUM(--(ISNUMBER(IF($M$5:$AE$5=1,(M204:AE204),""))))&gt;0,
            MAX(IF(
                ISNUMBER(M204:AE204),
                IF(
                    M$5:AE$5=1,
                    M204:AE204,
                    ""),
                "")),
            MAX(IF(
                ISNUMBER(M204:AE204),
                IF(
                    M$5:AE$5=2,
                    M204:AE204,
                    ""),
                ""))
        ),
        IF(
            Parameters!$D$16=1,
            IFERROR(
                AVERAGE(IF(
                    ISNUMBER(M204:AE204),
                    IF(
                        M$5:AE$5=1,
                        M204:AE204,
                        ""),
                    "")),
                AVERAGE(IF(
                    ISNUMBER(M204:AE204),
                    IF(
                        M$5:AE$5=2,
                        M204:AE204,
                        ""),
                    ""))
            ),
            IF(
                Parameters!$D$17=1,
                IFERROR(
                    IF(
                        OR(
                            IF(
                                ISNUMBER(M204:AE204),
                                IF(
                                    M$5:AE$5=1,
                                    M204:AE204,
                                    ""),
                                "")
                            =0),
                        0,
                        GEOMEAN(IF(
                            ISNUMBER(M204:AE204),
                            IF(
                                M$5:AE$5=1,
                                M204:AE204,
                                ""),
                            ""))
                    ),
                    IF(
                        OR(IF(
                            ISNUMBER(M204:AE204),
                            IF(
                                M$5:AE$5=2,
                                M204:AE204,
                                ""),
                            "")
                            =0),
                        0,
                        GEOMEAN(IF(
                            ISNUMBER(M204:AE204),
                            IF(
                                M$5:AE$5=2,
                                M204:AE204,
                                ""),
                            "")))
                )
            )
        )
    )
)</f>
        <v>0</v>
      </c>
      <c r="J204" s="242">
        <v>45765</v>
      </c>
      <c r="K204" s="242">
        <v>46281</v>
      </c>
      <c r="L204" s="91" t="s">
        <v>334</v>
      </c>
      <c r="M204" s="192">
        <v>0</v>
      </c>
      <c r="N204" s="192">
        <v>1.46137787056367</v>
      </c>
      <c r="O204" s="192">
        <v>0</v>
      </c>
      <c r="P204" s="192" t="s">
        <v>409</v>
      </c>
      <c r="Q204" s="192">
        <v>0</v>
      </c>
      <c r="R204" s="192" t="s">
        <v>409</v>
      </c>
      <c r="S204" s="192">
        <v>0</v>
      </c>
      <c r="T204" s="192">
        <v>0</v>
      </c>
      <c r="U204" s="192" t="s">
        <v>409</v>
      </c>
      <c r="V204" s="192">
        <v>67.2</v>
      </c>
      <c r="W204" s="192" t="s">
        <v>409</v>
      </c>
      <c r="X204" s="192" t="s">
        <v>409</v>
      </c>
      <c r="Y204" s="192" t="s">
        <v>409</v>
      </c>
      <c r="Z204" s="192">
        <v>-0.107142857142857</v>
      </c>
      <c r="AA204" s="192">
        <v>-100</v>
      </c>
      <c r="AB204" s="80"/>
      <c r="AC204" s="80"/>
      <c r="AD204" s="80"/>
      <c r="AE204" s="80"/>
      <c r="AF204" s="80"/>
      <c r="AG204" s="80"/>
      <c r="AH204" s="80"/>
      <c r="AI204" s="80"/>
      <c r="AJ204" s="81"/>
      <c r="AK204" s="81"/>
      <c r="AL204" s="81"/>
      <c r="AM204" s="81"/>
      <c r="AN204" s="81"/>
      <c r="AO204" s="81"/>
      <c r="AP204" s="81"/>
      <c r="AQ204" s="81"/>
      <c r="AR204" s="81"/>
      <c r="AS204" s="81"/>
    </row>
    <row r="205" spans="1:45" x14ac:dyDescent="0.2">
      <c r="A205" s="84">
        <v>198</v>
      </c>
      <c r="B205" s="84" t="str">
        <f ca="1"/>
        <v>Türkiye</v>
      </c>
      <c r="C205" s="84" t="str">
        <f ca="1"/>
        <v>TUR</v>
      </c>
      <c r="D205" s="84" t="str">
        <f ca="1"/>
        <v>ECS           Europe &amp; Central Asia</v>
      </c>
      <c r="E205" s="84" t="str">
        <f ca="1"/>
        <v>IBRD</v>
      </c>
      <c r="F205" s="190" t="str">
        <f t="shared" ca="1" si="15"/>
        <v/>
      </c>
      <c r="G205" s="80">
        <f>IF(Parameters!$D$21 = 1, MAX(H205, I205),
IF(Parameters!$D$22 = 1, AVERAGE(H205,I205),
IF(Parameters!$D$23 = 1, IF(ISERROR(H205), I205, IFERROR(GEOMEAN(H205, I205), 0)),
IF(Parameters!$D$24, IF(AND(H205=10,I205=10),10,0),
IF(Parameters!$D$25, IF(AND(H205&gt;=7,I205&gt;=7),10,0),
IF(Parameters!$D$26, IF(AND(H205&gt;=7,I205&gt;=7), 10, IF(OR(AND(H205&gt;=7,I205&gt;=5),AND(H205&gt;=5,I205&gt;=7)),6,0)),
IF(Parameters!$D$27, IF(AND(H205&gt;=10,I205&gt;=10), 10, IF(OR(AND(H205&gt;=10,I205&gt;=5),AND(H205&gt;=5,I205&gt;=10)),6,0)),"no method")))))))</f>
        <v>5.8975243381791502</v>
      </c>
      <c r="H205" s="80" cm="1">
        <f t="array" ref="H205">IF(
    SUM(IF(
            ISNUMBER(
                IF(
                    $M$4:$AE$4,
                    (M205:AE205),
                    "")),
            1,
            0))
        =0,
    NA(),
    IF(
        Parameters!$D$15=1,
        IF(
            SUM(--(ISNUMBER(IF($M$4:$AE$4=1,(M205:AE205),""))))&gt;0,
            MAX(IF(
                ISNUMBER(M205:AE205),
                IF(
                    M$4:AE$4=1,
                    M205:AE205,
                    ""),
                "")),
            MAX(IF(
                ISNUMBER(M205:AE205),
                IF(
                    M$4:AE$4=2,
                    M205:AE205,
                    ""),
                ""))
        ),
        IF(
            Parameters!$D$16=1,
            IFERROR(
                AVERAGE(IF(
                    ISNUMBER(M205:AE205),
                    IF(
                        M$4:AE$4=1,
                        M205:AE205,
                        ""),
                    "")),
                AVERAGE(IF(
                    ISNUMBER(M205:AE205),
                    IF(
                        M$4:AE$4=2,
                        M205:AE205,
                        ""),
                    ""))
            ),
            IF(
                Parameters!$D$17=1,
                IFERROR(
                    IF(
                        OR(
                            IF(
                                ISNUMBER(M205:AE205),
                                IF(
                                    M$4:AE$4=1,
                                    M205:AE205,
                                    ""),
                                "")
                            =0),
                        0,
                        GEOMEAN(IF(
                            ISNUMBER(M205:AE205),
                            IF(
                                M$4:AE$4=1,
                                M205:AE205,
                                ""),
                            ""))
                    ),
                    IF(
                        OR(IF(
                            ISNUMBER(M205:AE205),
                            IF(
                                M$4:AE$4=2,
                                M205:AE205,
                                ""),
                            "")
                            =0),
                        0,
                        GEOMEAN(IF(
                            ISNUMBER(M205:AE205),
                            IF(
                                M$4:AE$4=2,
                                M205:AE205,
                                ""),
                            "")))
                )
            )
        )
    )
)</f>
        <v>4.9686847599164903</v>
      </c>
      <c r="I205" s="191" cm="1">
        <f t="array" ref="I205">IF(
    SUM(IF(
            ISNUMBER(
                IF(
                    $M$5:$AE$5,
                    (M205:AE205),
                    "")),
            1,
            0))
        =0,
    NA(),
    IF(
        Parameters!$D$15=1,
        IF(
            SUM(--(ISNUMBER(IF($M$5:$AE$5=1,(M205:AE205),""))))&gt;0,
            MAX(IF(
                ISNUMBER(M205:AE205),
                IF(
                    M$5:AE$5=1,
                    M205:AE205,
                    ""),
                "")),
            MAX(IF(
                ISNUMBER(M205:AE205),
                IF(
                    M$5:AE$5=2,
                    M205:AE205,
                    ""),
                ""))
        ),
        IF(
            Parameters!$D$16=1,
            IFERROR(
                AVERAGE(IF(
                    ISNUMBER(M205:AE205),
                    IF(
                        M$5:AE$5=1,
                        M205:AE205,
                        ""),
                    "")),
                AVERAGE(IF(
                    ISNUMBER(M205:AE205),
                    IF(
                        M$5:AE$5=2,
                        M205:AE205,
                        ""),
                    ""))
            ),
            IF(
                Parameters!$D$17=1,
                IFERROR(
                    IF(
                        OR(
                            IF(
                                ISNUMBER(M205:AE205),
                                IF(
                                    M$5:AE$5=1,
                                    M205:AE205,
                                    ""),
                                "")
                            =0),
                        0,
                        GEOMEAN(IF(
                            ISNUMBER(M205:AE205),
                            IF(
                                M$5:AE$5=1,
                                M205:AE205,
                                ""),
                            ""))
                    ),
                    IF(
                        OR(IF(
                            ISNUMBER(M205:AE205),
                            IF(
                                M$5:AE$5=2,
                                M205:AE205,
                                ""),
                            "")
                            =0),
                        0,
                        GEOMEAN(IF(
                            ISNUMBER(M205:AE205),
                            IF(
                                M$5:AE$5=2,
                                M205:AE205,
                                ""),
                            "")))
                )
            )
        )
    )
)</f>
        <v>7</v>
      </c>
      <c r="J205" s="242">
        <v>45765</v>
      </c>
      <c r="K205" s="242">
        <v>46281</v>
      </c>
      <c r="L205" s="91" t="s">
        <v>335</v>
      </c>
      <c r="M205" s="192">
        <v>0</v>
      </c>
      <c r="N205" s="192">
        <v>4.9686847599164903</v>
      </c>
      <c r="O205" s="192">
        <v>0</v>
      </c>
      <c r="P205" s="192">
        <v>0</v>
      </c>
      <c r="Q205" s="192">
        <v>0</v>
      </c>
      <c r="R205" s="192" t="s">
        <v>409</v>
      </c>
      <c r="S205" s="192">
        <v>0</v>
      </c>
      <c r="T205" s="192">
        <v>7</v>
      </c>
      <c r="U205" s="192" t="s">
        <v>409</v>
      </c>
      <c r="V205" s="192">
        <v>84</v>
      </c>
      <c r="W205" s="192" t="s">
        <v>409</v>
      </c>
      <c r="X205" s="192">
        <v>-2.2446379654240598</v>
      </c>
      <c r="Y205" s="192" t="s">
        <v>409</v>
      </c>
      <c r="Z205" s="192">
        <v>0</v>
      </c>
      <c r="AA205" s="192">
        <v>166.666666666666</v>
      </c>
      <c r="AB205" s="80"/>
      <c r="AC205" s="80"/>
      <c r="AD205" s="80"/>
      <c r="AE205" s="80"/>
      <c r="AF205" s="80"/>
      <c r="AG205" s="80"/>
      <c r="AH205" s="80"/>
      <c r="AI205" s="80"/>
      <c r="AJ205" s="81"/>
      <c r="AK205" s="81"/>
      <c r="AL205" s="81"/>
      <c r="AM205" s="81"/>
      <c r="AN205" s="81"/>
      <c r="AO205" s="81"/>
      <c r="AP205" s="81"/>
      <c r="AQ205" s="81"/>
      <c r="AR205" s="81"/>
      <c r="AS205" s="81"/>
    </row>
    <row r="206" spans="1:45" x14ac:dyDescent="0.2">
      <c r="A206" s="84">
        <v>199</v>
      </c>
      <c r="B206" s="35" t="str">
        <f ca="1"/>
        <v>Tuvalu</v>
      </c>
      <c r="C206" s="35" t="str">
        <f ca="1"/>
        <v>TUV</v>
      </c>
      <c r="D206" s="35" t="str">
        <f ca="1"/>
        <v>EAS           East Asia &amp; Pacific</v>
      </c>
      <c r="E206" s="35" t="str">
        <f ca="1"/>
        <v>IDA</v>
      </c>
      <c r="F206" s="190" t="str">
        <f t="shared" ca="1" si="15"/>
        <v/>
      </c>
      <c r="G206" s="80">
        <f>IF(Parameters!$D$21 = 1, MAX(H206, I206),
IF(Parameters!$D$22 = 1, AVERAGE(H206,I206),
IF(Parameters!$D$23 = 1, IF(ISERROR(H206), I206, IFERROR(GEOMEAN(H206, I206), 0)),
IF(Parameters!$D$24, IF(AND(H206=10,I206=10),10,0),
IF(Parameters!$D$25, IF(AND(H206&gt;=7,I206&gt;=7),10,0),
IF(Parameters!$D$26, IF(AND(H206&gt;=7,I206&gt;=7), 10, IF(OR(AND(H206&gt;=7,I206&gt;=5),AND(H206&gt;=5,I206&gt;=7)),6,0)),
IF(Parameters!$D$27, IF(AND(H206&gt;=10,I206&gt;=10), 10, IF(OR(AND(H206&gt;=10,I206&gt;=5),AND(H206&gt;=5,I206&gt;=10)),6,0)),"no method")))))))</f>
        <v>0</v>
      </c>
      <c r="H206" s="80" cm="1">
        <f t="array" ref="H206">IF(
    SUM(IF(
            ISNUMBER(
                IF(
                    $M$4:$AE$4,
                    (M206:AE206),
                    "")),
            1,
            0))
        =0,
    NA(),
    IF(
        Parameters!$D$15=1,
        IF(
            SUM(--(ISNUMBER(IF($M$4:$AE$4=1,(M206:AE206),""))))&gt;0,
            MAX(IF(
                ISNUMBER(M206:AE206),
                IF(
                    M$4:AE$4=1,
                    M206:AE206,
                    ""),
                "")),
            MAX(IF(
                ISNUMBER(M206:AE206),
                IF(
                    M$4:AE$4=2,
                    M206:AE206,
                    ""),
                ""))
        ),
        IF(
            Parameters!$D$16=1,
            IFERROR(
                AVERAGE(IF(
                    ISNUMBER(M206:AE206),
                    IF(
                        M$4:AE$4=1,
                        M206:AE206,
                        ""),
                    "")),
                AVERAGE(IF(
                    ISNUMBER(M206:AE206),
                    IF(
                        M$4:AE$4=2,
                        M206:AE206,
                        ""),
                    ""))
            ),
            IF(
                Parameters!$D$17=1,
                IFERROR(
                    IF(
                        OR(
                            IF(
                                ISNUMBER(M206:AE206),
                                IF(
                                    M$4:AE$4=1,
                                    M206:AE206,
                                    ""),
                                "")
                            =0),
                        0,
                        GEOMEAN(IF(
                            ISNUMBER(M206:AE206),
                            IF(
                                M$4:AE$4=1,
                                M206:AE206,
                                ""),
                            ""))
                    ),
                    IF(
                        OR(IF(
                            ISNUMBER(M206:AE206),
                            IF(
                                M$4:AE$4=2,
                                M206:AE206,
                                ""),
                            "")
                            =0),
                        0,
                        GEOMEAN(IF(
                            ISNUMBER(M206:AE206),
                            IF(
                                M$4:AE$4=2,
                                M206:AE206,
                                ""),
                            "")))
                )
            )
        )
    )
)</f>
        <v>0</v>
      </c>
      <c r="I206" s="191" cm="1">
        <f t="array" ref="I206">IF(
    SUM(IF(
            ISNUMBER(
                IF(
                    $M$5:$AE$5,
                    (M206:AE206),
                    "")),
            1,
            0))
        =0,
    NA(),
    IF(
        Parameters!$D$15=1,
        IF(
            SUM(--(ISNUMBER(IF($M$5:$AE$5=1,(M206:AE206),""))))&gt;0,
            MAX(IF(
                ISNUMBER(M206:AE206),
                IF(
                    M$5:AE$5=1,
                    M206:AE206,
                    ""),
                "")),
            MAX(IF(
                ISNUMBER(M206:AE206),
                IF(
                    M$5:AE$5=2,
                    M206:AE206,
                    ""),
                ""))
        ),
        IF(
            Parameters!$D$16=1,
            IFERROR(
                AVERAGE(IF(
                    ISNUMBER(M206:AE206),
                    IF(
                        M$5:AE$5=1,
                        M206:AE206,
                        ""),
                    "")),
                AVERAGE(IF(
                    ISNUMBER(M206:AE206),
                    IF(
                        M$5:AE$5=2,
                        M206:AE206,
                        ""),
                    ""))
            ),
            IF(
                Parameters!$D$17=1,
                IFERROR(
                    IF(
                        OR(
                            IF(
                                ISNUMBER(M206:AE206),
                                IF(
                                    M$5:AE$5=1,
                                    M206:AE206,
                                    ""),
                                "")
                            =0),
                        0,
                        GEOMEAN(IF(
                            ISNUMBER(M206:AE206),
                            IF(
                                M$5:AE$5=1,
                                M206:AE206,
                                ""),
                            ""))
                    ),
                    IF(
                        OR(IF(
                            ISNUMBER(M206:AE206),
                            IF(
                                M$5:AE$5=2,
                                M206:AE206,
                                ""),
                            "")
                            =0),
                        0,
                        GEOMEAN(IF(
                            ISNUMBER(M206:AE206),
                            IF(
                                M$5:AE$5=2,
                                M206:AE206,
                                ""),
                            "")))
                )
            )
        )
    )
)</f>
        <v>0</v>
      </c>
      <c r="J206" s="242">
        <v>46281</v>
      </c>
      <c r="K206" s="242" t="s">
        <v>409</v>
      </c>
      <c r="L206" s="91" t="s">
        <v>337</v>
      </c>
      <c r="M206" s="192">
        <v>0</v>
      </c>
      <c r="N206" s="192" t="s">
        <v>409</v>
      </c>
      <c r="O206" s="192">
        <v>0</v>
      </c>
      <c r="P206" s="192" t="s">
        <v>409</v>
      </c>
      <c r="Q206" s="192">
        <v>0</v>
      </c>
      <c r="R206" s="192" t="s">
        <v>409</v>
      </c>
      <c r="S206" s="192" t="s">
        <v>409</v>
      </c>
      <c r="T206" s="192" t="s">
        <v>409</v>
      </c>
      <c r="U206" s="192" t="s">
        <v>409</v>
      </c>
      <c r="V206" s="192" t="s">
        <v>409</v>
      </c>
      <c r="W206" s="192" t="s">
        <v>409</v>
      </c>
      <c r="X206" s="192" t="s">
        <v>409</v>
      </c>
      <c r="Y206" s="192" t="s">
        <v>409</v>
      </c>
      <c r="Z206" s="192" t="s">
        <v>409</v>
      </c>
      <c r="AA206" s="192" t="s">
        <v>409</v>
      </c>
    </row>
    <row r="207" spans="1:45" x14ac:dyDescent="0.2">
      <c r="A207" s="84">
        <v>200</v>
      </c>
      <c r="B207" s="35" t="str">
        <f ca="1"/>
        <v>Taiwan, China</v>
      </c>
      <c r="C207" s="35" t="str">
        <f ca="1"/>
        <v>TWN</v>
      </c>
      <c r="D207" s="35" t="str">
        <f ca="1"/>
        <v>EAS           East Asia &amp; Pacific</v>
      </c>
      <c r="E207" s="35" t="str">
        <f ca="1"/>
        <v>NA</v>
      </c>
      <c r="F207" s="190" t="str">
        <f t="shared" ca="1" si="15"/>
        <v/>
      </c>
      <c r="G207" s="80">
        <f>IF(Parameters!$D$21 = 1, MAX(H207, I207),
IF(Parameters!$D$22 = 1, AVERAGE(H207,I207),
IF(Parameters!$D$23 = 1, IF(ISERROR(H207), I207, IFERROR(GEOMEAN(H207, I207), 0)),
IF(Parameters!$D$24, IF(AND(H207=10,I207=10),10,0),
IF(Parameters!$D$25, IF(AND(H207&gt;=7,I207&gt;=7),10,0),
IF(Parameters!$D$26, IF(AND(H207&gt;=7,I207&gt;=7), 10, IF(OR(AND(H207&gt;=7,I207&gt;=5),AND(H207&gt;=5,I207&gt;=7)),6,0)),
IF(Parameters!$D$27, IF(AND(H207&gt;=10,I207&gt;=10), 10, IF(OR(AND(H207&gt;=10,I207&gt;=5),AND(H207&gt;=5,I207&gt;=10)),6,0)),"no method")))))))</f>
        <v>0</v>
      </c>
      <c r="H207" s="80" cm="1">
        <f t="array" ref="H207">IF(
    SUM(IF(
            ISNUMBER(
                IF(
                    $M$4:$AE$4,
                    (M207:AE207),
                    "")),
            1,
            0))
        =0,
    NA(),
    IF(
        Parameters!$D$15=1,
        IF(
            SUM(--(ISNUMBER(IF($M$4:$AE$4=1,(M207:AE207),""))))&gt;0,
            MAX(IF(
                ISNUMBER(M207:AE207),
                IF(
                    M$4:AE$4=1,
                    M207:AE207,
                    ""),
                "")),
            MAX(IF(
                ISNUMBER(M207:AE207),
                IF(
                    M$4:AE$4=2,
                    M207:AE207,
                    ""),
                ""))
        ),
        IF(
            Parameters!$D$16=1,
            IFERROR(
                AVERAGE(IF(
                    ISNUMBER(M207:AE207),
                    IF(
                        M$4:AE$4=1,
                        M207:AE207,
                        ""),
                    "")),
                AVERAGE(IF(
                    ISNUMBER(M207:AE207),
                    IF(
                        M$4:AE$4=2,
                        M207:AE207,
                        ""),
                    ""))
            ),
            IF(
                Parameters!$D$17=1,
                IFERROR(
                    IF(
                        OR(
                            IF(
                                ISNUMBER(M207:AE207),
                                IF(
                                    M$4:AE$4=1,
                                    M207:AE207,
                                    ""),
                                "")
                            =0),
                        0,
                        GEOMEAN(IF(
                            ISNUMBER(M207:AE207),
                            IF(
                                M$4:AE$4=1,
                                M207:AE207,
                                ""),
                            ""))
                    ),
                    IF(
                        OR(IF(
                            ISNUMBER(M207:AE207),
                            IF(
                                M$4:AE$4=2,
                                M207:AE207,
                                ""),
                            "")
                            =0),
                        0,
                        GEOMEAN(IF(
                            ISNUMBER(M207:AE207),
                            IF(
                                M$4:AE$4=2,
                                M207:AE207,
                                ""),
                            "")))
                )
            )
        )
    )
)</f>
        <v>0</v>
      </c>
      <c r="I207" s="191" cm="1">
        <f t="array" ref="I207">IF(
    SUM(IF(
            ISNUMBER(
                IF(
                    $M$5:$AE$5,
                    (M207:AE207),
                    "")),
            1,
            0))
        =0,
    NA(),
    IF(
        Parameters!$D$15=1,
        IF(
            SUM(--(ISNUMBER(IF($M$5:$AE$5=1,(M207:AE207),""))))&gt;0,
            MAX(IF(
                ISNUMBER(M207:AE207),
                IF(
                    M$5:AE$5=1,
                    M207:AE207,
                    ""),
                "")),
            MAX(IF(
                ISNUMBER(M207:AE207),
                IF(
                    M$5:AE$5=2,
                    M207:AE207,
                    ""),
                ""))
        ),
        IF(
            Parameters!$D$16=1,
            IFERROR(
                AVERAGE(IF(
                    ISNUMBER(M207:AE207),
                    IF(
                        M$5:AE$5=1,
                        M207:AE207,
                        ""),
                    "")),
                AVERAGE(IF(
                    ISNUMBER(M207:AE207),
                    IF(
                        M$5:AE$5=2,
                        M207:AE207,
                        ""),
                    ""))
            ),
            IF(
                Parameters!$D$17=1,
                IFERROR(
                    IF(
                        OR(
                            IF(
                                ISNUMBER(M207:AE207),
                                IF(
                                    M$5:AE$5=1,
                                    M207:AE207,
                                    ""),
                                "")
                            =0),
                        0,
                        GEOMEAN(IF(
                            ISNUMBER(M207:AE207),
                            IF(
                                M$5:AE$5=1,
                                M207:AE207,
                                ""),
                            ""))
                    ),
                    IF(
                        OR(IF(
                            ISNUMBER(M207:AE207),
                            IF(
                                M$5:AE$5=2,
                                M207:AE207,
                                ""),
                            "")
                            =0),
                        0,
                        GEOMEAN(IF(
                            ISNUMBER(M207:AE207),
                            IF(
                                M$5:AE$5=2,
                                M207:AE207,
                                ""),
                            "")))
                )
            )
        )
    )
)</f>
        <v>0</v>
      </c>
      <c r="J207" s="242" t="s">
        <v>409</v>
      </c>
      <c r="K207" s="242">
        <v>46281</v>
      </c>
      <c r="L207" s="91" t="s">
        <v>691</v>
      </c>
      <c r="M207" s="192">
        <v>0</v>
      </c>
      <c r="N207" s="192" t="s">
        <v>409</v>
      </c>
      <c r="O207" s="192">
        <v>0</v>
      </c>
      <c r="P207" s="192" t="s">
        <v>409</v>
      </c>
      <c r="Q207" s="192">
        <v>0</v>
      </c>
      <c r="R207" s="192" t="s">
        <v>409</v>
      </c>
      <c r="S207" s="192">
        <v>0</v>
      </c>
      <c r="T207" s="192" t="s">
        <v>409</v>
      </c>
      <c r="U207" s="192" t="s">
        <v>409</v>
      </c>
      <c r="V207" s="192" t="s">
        <v>409</v>
      </c>
      <c r="W207" s="192" t="s">
        <v>409</v>
      </c>
      <c r="X207" s="192" t="s">
        <v>409</v>
      </c>
      <c r="Y207" s="192" t="s">
        <v>409</v>
      </c>
      <c r="Z207" s="192">
        <v>-3.5714285714285803E-2</v>
      </c>
      <c r="AA207" s="192" t="s">
        <v>409</v>
      </c>
    </row>
    <row r="208" spans="1:45" x14ac:dyDescent="0.2">
      <c r="A208" s="84">
        <v>201</v>
      </c>
      <c r="B208" s="35" t="str">
        <f ca="1"/>
        <v>Tanzania</v>
      </c>
      <c r="C208" s="35" t="str">
        <f ca="1"/>
        <v>TZA</v>
      </c>
      <c r="D208" s="35" t="str">
        <f ca="1"/>
        <v>SSF           Sub-Saharan Africa</v>
      </c>
      <c r="E208" s="35" t="str">
        <f ca="1"/>
        <v>IDA</v>
      </c>
      <c r="F208" s="190" t="str">
        <f t="shared" ca="1" si="15"/>
        <v/>
      </c>
      <c r="G208" s="80">
        <f>IF(Parameters!$D$21 = 1, MAX(H208, I208),
IF(Parameters!$D$22 = 1, AVERAGE(H208,I208),
IF(Parameters!$D$23 = 1, IF(ISERROR(H208), I208, IFERROR(GEOMEAN(H208, I208), 0)),
IF(Parameters!$D$24, IF(AND(H208=10,I208=10),10,0),
IF(Parameters!$D$25, IF(AND(H208&gt;=7,I208&gt;=7),10,0),
IF(Parameters!$D$26, IF(AND(H208&gt;=7,I208&gt;=7), 10, IF(OR(AND(H208&gt;=7,I208&gt;=5),AND(H208&gt;=5,I208&gt;=7)),6,0)),
IF(Parameters!$D$27, IF(AND(H208&gt;=10,I208&gt;=10), 10, IF(OR(AND(H208&gt;=10,I208&gt;=5),AND(H208&gt;=5,I208&gt;=10)),6,0)),"no method")))))))</f>
        <v>0</v>
      </c>
      <c r="H208" s="80" cm="1">
        <f t="array" ref="H208">IF(
    SUM(IF(
            ISNUMBER(
                IF(
                    $M$4:$AE$4,
                    (M208:AE208),
                    "")),
            1,
            0))
        =0,
    NA(),
    IF(
        Parameters!$D$15=1,
        IF(
            SUM(--(ISNUMBER(IF($M$4:$AE$4=1,(M208:AE208),""))))&gt;0,
            MAX(IF(
                ISNUMBER(M208:AE208),
                IF(
                    M$4:AE$4=1,
                    M208:AE208,
                    ""),
                "")),
            MAX(IF(
                ISNUMBER(M208:AE208),
                IF(
                    M$4:AE$4=2,
                    M208:AE208,
                    ""),
                ""))
        ),
        IF(
            Parameters!$D$16=1,
            IFERROR(
                AVERAGE(IF(
                    ISNUMBER(M208:AE208),
                    IF(
                        M$4:AE$4=1,
                        M208:AE208,
                        ""),
                    "")),
                AVERAGE(IF(
                    ISNUMBER(M208:AE208),
                    IF(
                        M$4:AE$4=2,
                        M208:AE208,
                        ""),
                    ""))
            ),
            IF(
                Parameters!$D$17=1,
                IFERROR(
                    IF(
                        OR(
                            IF(
                                ISNUMBER(M208:AE208),
                                IF(
                                    M$4:AE$4=1,
                                    M208:AE208,
                                    ""),
                                "")
                            =0),
                        0,
                        GEOMEAN(IF(
                            ISNUMBER(M208:AE208),
                            IF(
                                M$4:AE$4=1,
                                M208:AE208,
                                ""),
                            ""))
                    ),
                    IF(
                        OR(IF(
                            ISNUMBER(M208:AE208),
                            IF(
                                M$4:AE$4=2,
                                M208:AE208,
                                ""),
                            "")
                            =0),
                        0,
                        GEOMEAN(IF(
                            ISNUMBER(M208:AE208),
                            IF(
                                M$4:AE$4=2,
                                M208:AE208,
                                ""),
                            "")))
                )
            )
        )
    )
)</f>
        <v>3.2359081419624198</v>
      </c>
      <c r="I208" s="191" cm="1">
        <f t="array" ref="I208">IF(
    SUM(IF(
            ISNUMBER(
                IF(
                    $M$5:$AE$5,
                    (M208:AE208),
                    "")),
            1,
            0))
        =0,
    NA(),
    IF(
        Parameters!$D$15=1,
        IF(
            SUM(--(ISNUMBER(IF($M$5:$AE$5=1,(M208:AE208),""))))&gt;0,
            MAX(IF(
                ISNUMBER(M208:AE208),
                IF(
                    M$5:AE$5=1,
                    M208:AE208,
                    ""),
                "")),
            MAX(IF(
                ISNUMBER(M208:AE208),
                IF(
                    M$5:AE$5=2,
                    M208:AE208,
                    ""),
                ""))
        ),
        IF(
            Parameters!$D$16=1,
            IFERROR(
                AVERAGE(IF(
                    ISNUMBER(M208:AE208),
                    IF(
                        M$5:AE$5=1,
                        M208:AE208,
                        ""),
                    "")),
                AVERAGE(IF(
                    ISNUMBER(M208:AE208),
                    IF(
                        M$5:AE$5=2,
                        M208:AE208,
                        ""),
                    ""))
            ),
            IF(
                Parameters!$D$17=1,
                IFERROR(
                    IF(
                        OR(
                            IF(
                                ISNUMBER(M208:AE208),
                                IF(
                                    M$5:AE$5=1,
                                    M208:AE208,
                                    ""),
                                "")
                            =0),
                        0,
                        GEOMEAN(IF(
                            ISNUMBER(M208:AE208),
                            IF(
                                M$5:AE$5=1,
                                M208:AE208,
                                ""),
                            ""))
                    ),
                    IF(
                        OR(IF(
                            ISNUMBER(M208:AE208),
                            IF(
                                M$5:AE$5=2,
                                M208:AE208,
                                ""),
                            "")
                            =0),
                        0,
                        GEOMEAN(IF(
                            ISNUMBER(M208:AE208),
                            IF(
                                M$5:AE$5=2,
                                M208:AE208,
                                ""),
                            "")))
                )
            )
        )
    )
)</f>
        <v>0</v>
      </c>
      <c r="J208" s="242">
        <v>45765</v>
      </c>
      <c r="K208" s="242">
        <v>46281</v>
      </c>
      <c r="L208" s="91" t="s">
        <v>339</v>
      </c>
      <c r="M208" s="192">
        <v>0</v>
      </c>
      <c r="N208" s="192">
        <v>3.2359081419624198</v>
      </c>
      <c r="O208" s="192">
        <v>0</v>
      </c>
      <c r="P208" s="192">
        <v>0</v>
      </c>
      <c r="Q208" s="192">
        <v>0</v>
      </c>
      <c r="R208" s="192" t="s">
        <v>409</v>
      </c>
      <c r="S208" s="192">
        <v>0</v>
      </c>
      <c r="T208" s="192">
        <v>0</v>
      </c>
      <c r="U208" s="192" t="s">
        <v>409</v>
      </c>
      <c r="V208" s="192">
        <v>75.7</v>
      </c>
      <c r="W208" s="192" t="s">
        <v>409</v>
      </c>
      <c r="X208" s="192">
        <v>-1.3386875838410399</v>
      </c>
      <c r="Y208" s="192" t="s">
        <v>409</v>
      </c>
      <c r="Z208" s="192">
        <v>0</v>
      </c>
      <c r="AA208" s="192">
        <v>-74.193548387096698</v>
      </c>
    </row>
    <row r="209" spans="1:27" x14ac:dyDescent="0.2">
      <c r="A209" s="84">
        <v>202</v>
      </c>
      <c r="B209" s="35" t="str">
        <f ca="1"/>
        <v>Uganda</v>
      </c>
      <c r="C209" s="35" t="str">
        <f ca="1"/>
        <v>UGA</v>
      </c>
      <c r="D209" s="35" t="str">
        <f ca="1"/>
        <v>SSF           Sub-Saharan Africa</v>
      </c>
      <c r="E209" s="35" t="str">
        <f ca="1"/>
        <v>IDA</v>
      </c>
      <c r="F209" s="190" t="str">
        <f t="shared" ca="1" si="15"/>
        <v/>
      </c>
      <c r="G209" s="80">
        <f>IF(Parameters!$D$21 = 1, MAX(H209, I209),
IF(Parameters!$D$22 = 1, AVERAGE(H209,I209),
IF(Parameters!$D$23 = 1, IF(ISERROR(H209), I209, IFERROR(GEOMEAN(H209, I209), 0)),
IF(Parameters!$D$24, IF(AND(H209=10,I209=10),10,0),
IF(Parameters!$D$25, IF(AND(H209&gt;=7,I209&gt;=7),10,0),
IF(Parameters!$D$26, IF(AND(H209&gt;=7,I209&gt;=7), 10, IF(OR(AND(H209&gt;=7,I209&gt;=5),AND(H209&gt;=5,I209&gt;=7)),6,0)),
IF(Parameters!$D$27, IF(AND(H209&gt;=10,I209&gt;=10), 10, IF(OR(AND(H209&gt;=10,I209&gt;=5),AND(H209&gt;=5,I209&gt;=10)),6,0)),"no method")))))))</f>
        <v>8.0317740613157813</v>
      </c>
      <c r="H209" s="80" cm="1">
        <f t="array" ref="H209">IF(
    SUM(IF(
            ISNUMBER(
                IF(
                    $M$4:$AE$4,
                    (M209:AE209),
                    "")),
            1,
            0))
        =0,
    NA(),
    IF(
        Parameters!$D$15=1,
        IF(
            SUM(--(ISNUMBER(IF($M$4:$AE$4=1,(M209:AE209),""))))&gt;0,
            MAX(IF(
                ISNUMBER(M209:AE209),
                IF(
                    M$4:AE$4=1,
                    M209:AE209,
                    ""),
                "")),
            MAX(IF(
                ISNUMBER(M209:AE209),
                IF(
                    M$4:AE$4=2,
                    M209:AE209,
                    ""),
                ""))
        ),
        IF(
            Parameters!$D$16=1,
            IFERROR(
                AVERAGE(IF(
                    ISNUMBER(M209:AE209),
                    IF(
                        M$4:AE$4=1,
                        M209:AE209,
                        ""),
                    "")),
                AVERAGE(IF(
                    ISNUMBER(M209:AE209),
                    IF(
                        M$4:AE$4=2,
                        M209:AE209,
                        ""),
                    ""))
            ),
            IF(
                Parameters!$D$17=1,
                IFERROR(
                    IF(
                        OR(
                            IF(
                                ISNUMBER(M209:AE209),
                                IF(
                                    M$4:AE$4=1,
                                    M209:AE209,
                                    ""),
                                "")
                            =0),
                        0,
                        GEOMEAN(IF(
                            ISNUMBER(M209:AE209),
                            IF(
                                M$4:AE$4=1,
                                M209:AE209,
                                ""),
                            ""))
                    ),
                    IF(
                        OR(IF(
                            ISNUMBER(M209:AE209),
                            IF(
                                M$4:AE$4=2,
                                M209:AE209,
                                ""),
                            "")
                            =0),
                        0,
                        GEOMEAN(IF(
                            ISNUMBER(M209:AE209),
                            IF(
                                M$4:AE$4=2,
                                M209:AE209,
                                ""),
                            "")))
                )
            )
        )
    )
)</f>
        <v>6.4509394572024998</v>
      </c>
      <c r="I209" s="191" cm="1">
        <f t="array" ref="I209">IF(
    SUM(IF(
            ISNUMBER(
                IF(
                    $M$5:$AE$5,
                    (M209:AE209),
                    "")),
            1,
            0))
        =0,
    NA(),
    IF(
        Parameters!$D$15=1,
        IF(
            SUM(--(ISNUMBER(IF($M$5:$AE$5=1,(M209:AE209),""))))&gt;0,
            MAX(IF(
                ISNUMBER(M209:AE209),
                IF(
                    M$5:AE$5=1,
                    M209:AE209,
                    ""),
                "")),
            MAX(IF(
                ISNUMBER(M209:AE209),
                IF(
                    M$5:AE$5=2,
                    M209:AE209,
                    ""),
                ""))
        ),
        IF(
            Parameters!$D$16=1,
            IFERROR(
                AVERAGE(IF(
                    ISNUMBER(M209:AE209),
                    IF(
                        M$5:AE$5=1,
                        M209:AE209,
                        ""),
                    "")),
                AVERAGE(IF(
                    ISNUMBER(M209:AE209),
                    IF(
                        M$5:AE$5=2,
                        M209:AE209,
                        ""),
                    ""))
            ),
            IF(
                Parameters!$D$17=1,
                IFERROR(
                    IF(
                        OR(
                            IF(
                                ISNUMBER(M209:AE209),
                                IF(
                                    M$5:AE$5=1,
                                    M209:AE209,
                                    ""),
                                "")
                            =0),
                        0,
                        GEOMEAN(IF(
                            ISNUMBER(M209:AE209),
                            IF(
                                M$5:AE$5=1,
                                M209:AE209,
                                ""),
                            ""))
                    ),
                    IF(
                        OR(IF(
                            ISNUMBER(M209:AE209),
                            IF(
                                M$5:AE$5=2,
                                M209:AE209,
                                ""),
                            "")
                            =0),
                        0,
                        GEOMEAN(IF(
                            ISNUMBER(M209:AE209),
                            IF(
                                M$5:AE$5=2,
                                M209:AE209,
                                ""),
                            "")))
                )
            )
        )
    )
)</f>
        <v>10</v>
      </c>
      <c r="J209" s="242">
        <v>45765</v>
      </c>
      <c r="K209" s="242">
        <v>46281</v>
      </c>
      <c r="L209" s="91" t="s">
        <v>341</v>
      </c>
      <c r="M209" s="192">
        <v>0</v>
      </c>
      <c r="N209" s="192">
        <v>6.4509394572024998</v>
      </c>
      <c r="O209" s="192">
        <v>0</v>
      </c>
      <c r="P209" s="192">
        <v>0</v>
      </c>
      <c r="Q209" s="192">
        <v>0</v>
      </c>
      <c r="R209" s="192" t="s">
        <v>409</v>
      </c>
      <c r="S209" s="192">
        <v>10</v>
      </c>
      <c r="T209" s="192">
        <v>0</v>
      </c>
      <c r="U209" s="192" t="s">
        <v>409</v>
      </c>
      <c r="V209" s="192">
        <v>91.1</v>
      </c>
      <c r="W209" s="192" t="s">
        <v>409</v>
      </c>
      <c r="X209" s="192">
        <v>-1.6121767427759599</v>
      </c>
      <c r="Y209" s="192" t="s">
        <v>409</v>
      </c>
      <c r="Z209" s="192">
        <v>0.28571428571428498</v>
      </c>
      <c r="AA209" s="192">
        <v>-20.588235294117599</v>
      </c>
    </row>
    <row r="210" spans="1:27" x14ac:dyDescent="0.2">
      <c r="A210" s="84">
        <v>203</v>
      </c>
      <c r="B210" s="35" t="str">
        <f ca="1"/>
        <v>Ukraine</v>
      </c>
      <c r="C210" s="35" t="str">
        <f ca="1"/>
        <v>UKR</v>
      </c>
      <c r="D210" s="35" t="str">
        <f ca="1"/>
        <v>ECS           Europe &amp; Central Asia</v>
      </c>
      <c r="E210" s="35" t="str">
        <f ca="1"/>
        <v>IBRD</v>
      </c>
      <c r="F210" s="190" t="str">
        <f t="shared" ca="1" si="15"/>
        <v/>
      </c>
      <c r="G210" s="80">
        <f>IF(Parameters!$D$21 = 1, MAX(H210, I210),
IF(Parameters!$D$22 = 1, AVERAGE(H210,I210),
IF(Parameters!$D$23 = 1, IF(ISERROR(H210), I210, IFERROR(GEOMEAN(H210, I210), 0)),
IF(Parameters!$D$24, IF(AND(H210=10,I210=10),10,0),
IF(Parameters!$D$25, IF(AND(H210&gt;=7,I210&gt;=7),10,0),
IF(Parameters!$D$26, IF(AND(H210&gt;=7,I210&gt;=7), 10, IF(OR(AND(H210&gt;=7,I210&gt;=5),AND(H210&gt;=5,I210&gt;=7)),6,0)),
IF(Parameters!$D$27, IF(AND(H210&gt;=10,I210&gt;=10), 10, IF(OR(AND(H210&gt;=10,I210&gt;=5),AND(H210&gt;=5,I210&gt;=10)),6,0)),"no method")))))))</f>
        <v>5.2462330760852716</v>
      </c>
      <c r="H210" s="80" cm="1">
        <f t="array" ref="H210">IF(
    SUM(IF(
            ISNUMBER(
                IF(
                    $M$4:$AE$4,
                    (M210:AE210),
                    "")),
            1,
            0))
        =0,
    NA(),
    IF(
        Parameters!$D$15=1,
        IF(
            SUM(--(ISNUMBER(IF($M$4:$AE$4=1,(M210:AE210),""))))&gt;0,
            MAX(IF(
                ISNUMBER(M210:AE210),
                IF(
                    M$4:AE$4=1,
                    M210:AE210,
                    ""),
                "")),
            MAX(IF(
                ISNUMBER(M210:AE210),
                IF(
                    M$4:AE$4=2,
                    M210:AE210,
                    ""),
                ""))
        ),
        IF(
            Parameters!$D$16=1,
            IFERROR(
                AVERAGE(IF(
                    ISNUMBER(M210:AE210),
                    IF(
                        M$4:AE$4=1,
                        M210:AE210,
                        ""),
                    "")),
                AVERAGE(IF(
                    ISNUMBER(M210:AE210),
                    IF(
                        M$4:AE$4=2,
                        M210:AE210,
                        ""),
                    ""))
            ),
            IF(
                Parameters!$D$17=1,
                IFERROR(
                    IF(
                        OR(
                            IF(
                                ISNUMBER(M210:AE210),
                                IF(
                                    M$4:AE$4=1,
                                    M210:AE210,
                                    ""),
                                "")
                            =0),
                        0,
                        GEOMEAN(IF(
                            ISNUMBER(M210:AE210),
                            IF(
                                M$4:AE$4=1,
                                M210:AE210,
                                ""),
                            ""))
                    ),
                    IF(
                        OR(IF(
                            ISNUMBER(M210:AE210),
                            IF(
                                M$4:AE$4=2,
                                M210:AE210,
                                ""),
                            "")
                            =0),
                        0,
                        GEOMEAN(IF(
                            ISNUMBER(M210:AE210),
                            IF(
                                M$4:AE$4=2,
                                M210:AE210,
                                ""),
                            "")))
                )
            )
        )
    )
)</f>
        <v>6.8684759916492597</v>
      </c>
      <c r="I210" s="191" cm="1">
        <f t="array" ref="I210">IF(
    SUM(IF(
            ISNUMBER(
                IF(
                    $M$5:$AE$5,
                    (M210:AE210),
                    "")),
            1,
            0))
        =0,
    NA(),
    IF(
        Parameters!$D$15=1,
        IF(
            SUM(--(ISNUMBER(IF($M$5:$AE$5=1,(M210:AE210),""))))&gt;0,
            MAX(IF(
                ISNUMBER(M210:AE210),
                IF(
                    M$5:AE$5=1,
                    M210:AE210,
                    ""),
                "")),
            MAX(IF(
                ISNUMBER(M210:AE210),
                IF(
                    M$5:AE$5=2,
                    M210:AE210,
                    ""),
                ""))
        ),
        IF(
            Parameters!$D$16=1,
            IFERROR(
                AVERAGE(IF(
                    ISNUMBER(M210:AE210),
                    IF(
                        M$5:AE$5=1,
                        M210:AE210,
                        ""),
                    "")),
                AVERAGE(IF(
                    ISNUMBER(M210:AE210),
                    IF(
                        M$5:AE$5=2,
                        M210:AE210,
                        ""),
                    ""))
            ),
            IF(
                Parameters!$D$17=1,
                IFERROR(
                    IF(
                        OR(
                            IF(
                                ISNUMBER(M210:AE210),
                                IF(
                                    M$5:AE$5=1,
                                    M210:AE210,
                                    ""),
                                "")
                            =0),
                        0,
                        GEOMEAN(IF(
                            ISNUMBER(M210:AE210),
                            IF(
                                M$5:AE$5=1,
                                M210:AE210,
                                ""),
                            ""))
                    ),
                    IF(
                        OR(IF(
                            ISNUMBER(M210:AE210),
                            IF(
                                M$5:AE$5=2,
                                M210:AE210,
                                ""),
                            "")
                            =0),
                        0,
                        GEOMEAN(IF(
                            ISNUMBER(M210:AE210),
                            IF(
                                M$5:AE$5=2,
                                M210:AE210,
                                ""),
                            "")))
                )
            )
        )
    )
)</f>
        <v>4.0071424173388301</v>
      </c>
      <c r="J210" s="242">
        <v>45765</v>
      </c>
      <c r="K210" s="242">
        <v>44743</v>
      </c>
      <c r="L210" s="91" t="s">
        <v>343</v>
      </c>
      <c r="M210" s="192">
        <v>0</v>
      </c>
      <c r="N210" s="192">
        <v>6.8684759916492597</v>
      </c>
      <c r="O210" s="192">
        <v>0</v>
      </c>
      <c r="P210" s="192">
        <v>0</v>
      </c>
      <c r="Q210" s="192">
        <v>0</v>
      </c>
      <c r="R210" s="192" t="s">
        <v>409</v>
      </c>
      <c r="S210" s="192">
        <v>0</v>
      </c>
      <c r="T210" s="192">
        <v>4.0071424173388301</v>
      </c>
      <c r="U210" s="192" t="s">
        <v>409</v>
      </c>
      <c r="V210" s="192">
        <v>93.1</v>
      </c>
      <c r="W210" s="192" t="s">
        <v>409</v>
      </c>
      <c r="X210" s="192">
        <v>-0.94283390661319399</v>
      </c>
      <c r="Y210" s="192" t="s">
        <v>409</v>
      </c>
      <c r="Z210" s="192">
        <v>0</v>
      </c>
      <c r="AA210" s="192">
        <v>10.017856043347001</v>
      </c>
    </row>
    <row r="211" spans="1:27" x14ac:dyDescent="0.2">
      <c r="A211" s="84">
        <v>204</v>
      </c>
      <c r="B211" s="35" t="str">
        <f ca="1"/>
        <v>Uruguay</v>
      </c>
      <c r="C211" s="35" t="str">
        <f ca="1"/>
        <v>URY</v>
      </c>
      <c r="D211" s="35" t="str">
        <f ca="1"/>
        <v>LCN           Latin America &amp; Caribbean</v>
      </c>
      <c r="E211" s="35" t="str">
        <f ca="1"/>
        <v>IBRD</v>
      </c>
      <c r="F211" s="190" t="str">
        <f t="shared" ca="1" si="15"/>
        <v/>
      </c>
      <c r="G211" s="80">
        <f>IF(Parameters!$D$21 = 1, MAX(H211, I211),
IF(Parameters!$D$22 = 1, AVERAGE(H211,I211),
IF(Parameters!$D$23 = 1, IF(ISERROR(H211), I211, IFERROR(GEOMEAN(H211, I211), 0)),
IF(Parameters!$D$24, IF(AND(H211=10,I211=10),10,0),
IF(Parameters!$D$25, IF(AND(H211&gt;=7,I211&gt;=7),10,0),
IF(Parameters!$D$26, IF(AND(H211&gt;=7,I211&gt;=7), 10, IF(OR(AND(H211&gt;=7,I211&gt;=5),AND(H211&gt;=5,I211&gt;=7)),6,0)),
IF(Parameters!$D$27, IF(AND(H211&gt;=10,I211&gt;=10), 10, IF(OR(AND(H211&gt;=10,I211&gt;=5),AND(H211&gt;=5,I211&gt;=10)),6,0)),"no method")))))))</f>
        <v>0</v>
      </c>
      <c r="H211" s="80" cm="1">
        <f t="array" ref="H211">IF(
    SUM(IF(
            ISNUMBER(
                IF(
                    $M$4:$AE$4,
                    (M211:AE211),
                    "")),
            1,
            0))
        =0,
    NA(),
    IF(
        Parameters!$D$15=1,
        IF(
            SUM(--(ISNUMBER(IF($M$4:$AE$4=1,(M211:AE211),""))))&gt;0,
            MAX(IF(
                ISNUMBER(M211:AE211),
                IF(
                    M$4:AE$4=1,
                    M211:AE211,
                    ""),
                "")),
            MAX(IF(
                ISNUMBER(M211:AE211),
                IF(
                    M$4:AE$4=2,
                    M211:AE211,
                    ""),
                ""))
        ),
        IF(
            Parameters!$D$16=1,
            IFERROR(
                AVERAGE(IF(
                    ISNUMBER(M211:AE211),
                    IF(
                        M$4:AE$4=1,
                        M211:AE211,
                        ""),
                    "")),
                AVERAGE(IF(
                    ISNUMBER(M211:AE211),
                    IF(
                        M$4:AE$4=2,
                        M211:AE211,
                        ""),
                    ""))
            ),
            IF(
                Parameters!$D$17=1,
                IFERROR(
                    IF(
                        OR(
                            IF(
                                ISNUMBER(M211:AE211),
                                IF(
                                    M$4:AE$4=1,
                                    M211:AE211,
                                    ""),
                                "")
                            =0),
                        0,
                        GEOMEAN(IF(
                            ISNUMBER(M211:AE211),
                            IF(
                                M$4:AE$4=1,
                                M211:AE211,
                                ""),
                            ""))
                    ),
                    IF(
                        OR(IF(
                            ISNUMBER(M211:AE211),
                            IF(
                                M$4:AE$4=2,
                                M211:AE211,
                                ""),
                            "")
                            =0),
                        0,
                        GEOMEAN(IF(
                            ISNUMBER(M211:AE211),
                            IF(
                                M$4:AE$4=2,
                                M211:AE211,
                                ""),
                            "")))
                )
            )
        )
    )
)</f>
        <v>0</v>
      </c>
      <c r="I211" s="191" cm="1">
        <f t="array" ref="I211">IF(
    SUM(IF(
            ISNUMBER(
                IF(
                    $M$5:$AE$5,
                    (M211:AE211),
                    "")),
            1,
            0))
        =0,
    NA(),
    IF(
        Parameters!$D$15=1,
        IF(
            SUM(--(ISNUMBER(IF($M$5:$AE$5=1,(M211:AE211),""))))&gt;0,
            MAX(IF(
                ISNUMBER(M211:AE211),
                IF(
                    M$5:AE$5=1,
                    M211:AE211,
                    ""),
                "")),
            MAX(IF(
                ISNUMBER(M211:AE211),
                IF(
                    M$5:AE$5=2,
                    M211:AE211,
                    ""),
                ""))
        ),
        IF(
            Parameters!$D$16=1,
            IFERROR(
                AVERAGE(IF(
                    ISNUMBER(M211:AE211),
                    IF(
                        M$5:AE$5=1,
                        M211:AE211,
                        ""),
                    "")),
                AVERAGE(IF(
                    ISNUMBER(M211:AE211),
                    IF(
                        M$5:AE$5=2,
                        M211:AE211,
                        ""),
                    ""))
            ),
            IF(
                Parameters!$D$17=1,
                IFERROR(
                    IF(
                        OR(
                            IF(
                                ISNUMBER(M211:AE211),
                                IF(
                                    M$5:AE$5=1,
                                    M211:AE211,
                                    ""),
                                "")
                            =0),
                        0,
                        GEOMEAN(IF(
                            ISNUMBER(M211:AE211),
                            IF(
                                M$5:AE$5=1,
                                M211:AE211,
                                ""),
                            ""))
                    ),
                    IF(
                        OR(IF(
                            ISNUMBER(M211:AE211),
                            IF(
                                M$5:AE$5=2,
                                M211:AE211,
                                ""),
                            "")
                            =0),
                        0,
                        GEOMEAN(IF(
                            ISNUMBER(M211:AE211),
                            IF(
                                M$5:AE$5=2,
                                M211:AE211,
                                ""),
                            "")))
                )
            )
        )
    )
)</f>
        <v>0</v>
      </c>
      <c r="J211" s="242">
        <v>45765</v>
      </c>
      <c r="K211" s="242">
        <v>46281</v>
      </c>
      <c r="L211" s="91" t="s">
        <v>345</v>
      </c>
      <c r="M211" s="192">
        <v>0</v>
      </c>
      <c r="N211" s="192">
        <v>0</v>
      </c>
      <c r="O211" s="192">
        <v>0</v>
      </c>
      <c r="P211" s="192" t="s">
        <v>409</v>
      </c>
      <c r="Q211" s="192">
        <v>0</v>
      </c>
      <c r="R211" s="192" t="s">
        <v>409</v>
      </c>
      <c r="S211" s="192">
        <v>0</v>
      </c>
      <c r="T211" s="192" t="s">
        <v>409</v>
      </c>
      <c r="U211" s="192" t="s">
        <v>409</v>
      </c>
      <c r="V211" s="192">
        <v>33.700000000000003</v>
      </c>
      <c r="W211" s="192" t="s">
        <v>409</v>
      </c>
      <c r="X211" s="192" t="s">
        <v>409</v>
      </c>
      <c r="Y211" s="192" t="s">
        <v>409</v>
      </c>
      <c r="Z211" s="192">
        <v>0</v>
      </c>
      <c r="AA211" s="192" t="s">
        <v>409</v>
      </c>
    </row>
    <row r="212" spans="1:27" x14ac:dyDescent="0.2">
      <c r="A212" s="84">
        <v>205</v>
      </c>
      <c r="B212" s="35" t="str">
        <f ca="1"/>
        <v>United States</v>
      </c>
      <c r="C212" s="35" t="str">
        <f ca="1"/>
        <v>USA</v>
      </c>
      <c r="D212" s="35" t="str">
        <f ca="1"/>
        <v>NAC           North America</v>
      </c>
      <c r="E212" s="35" t="str">
        <f ca="1"/>
        <v>NA</v>
      </c>
      <c r="F212" s="190" t="str">
        <f t="shared" ca="1" si="15"/>
        <v/>
      </c>
      <c r="G212" s="80">
        <f>IF(Parameters!$D$21 = 1, MAX(H212, I212),
IF(Parameters!$D$22 = 1, AVERAGE(H212,I212),
IF(Parameters!$D$23 = 1, IF(ISERROR(H212), I212, IFERROR(GEOMEAN(H212, I212), 0)),
IF(Parameters!$D$24, IF(AND(H212=10,I212=10),10,0),
IF(Parameters!$D$25, IF(AND(H212&gt;=7,I212&gt;=7),10,0),
IF(Parameters!$D$26, IF(AND(H212&gt;=7,I212&gt;=7), 10, IF(OR(AND(H212&gt;=7,I212&gt;=5),AND(H212&gt;=5,I212&gt;=7)),6,0)),
IF(Parameters!$D$27, IF(AND(H212&gt;=10,I212&gt;=10), 10, IF(OR(AND(H212&gt;=10,I212&gt;=5),AND(H212&gt;=5,I212&gt;=10)),6,0)),"no method")))))))</f>
        <v>0</v>
      </c>
      <c r="H212" s="80" cm="1">
        <f t="array" ref="H212">IF(
    SUM(IF(
            ISNUMBER(
                IF(
                    $M$4:$AE$4,
                    (M212:AE212),
                    "")),
            1,
            0))
        =0,
    NA(),
    IF(
        Parameters!$D$15=1,
        IF(
            SUM(--(ISNUMBER(IF($M$4:$AE$4=1,(M212:AE212),""))))&gt;0,
            MAX(IF(
                ISNUMBER(M212:AE212),
                IF(
                    M$4:AE$4=1,
                    M212:AE212,
                    ""),
                "")),
            MAX(IF(
                ISNUMBER(M212:AE212),
                IF(
                    M$4:AE$4=2,
                    M212:AE212,
                    ""),
                ""))
        ),
        IF(
            Parameters!$D$16=1,
            IFERROR(
                AVERAGE(IF(
                    ISNUMBER(M212:AE212),
                    IF(
                        M$4:AE$4=1,
                        M212:AE212,
                        ""),
                    "")),
                AVERAGE(IF(
                    ISNUMBER(M212:AE212),
                    IF(
                        M$4:AE$4=2,
                        M212:AE212,
                        ""),
                    ""))
            ),
            IF(
                Parameters!$D$17=1,
                IFERROR(
                    IF(
                        OR(
                            IF(
                                ISNUMBER(M212:AE212),
                                IF(
                                    M$4:AE$4=1,
                                    M212:AE212,
                                    ""),
                                "")
                            =0),
                        0,
                        GEOMEAN(IF(
                            ISNUMBER(M212:AE212),
                            IF(
                                M$4:AE$4=1,
                                M212:AE212,
                                ""),
                            ""))
                    ),
                    IF(
                        OR(IF(
                            ISNUMBER(M212:AE212),
                            IF(
                                M$4:AE$4=2,
                                M212:AE212,
                                ""),
                            "")
                            =0),
                        0,
                        GEOMEAN(IF(
                            ISNUMBER(M212:AE212),
                            IF(
                                M$4:AE$4=2,
                                M212:AE212,
                                ""),
                            "")))
                )
            )
        )
    )
)</f>
        <v>0</v>
      </c>
      <c r="I212" s="191" cm="1">
        <f t="array" ref="I212">IF(
    SUM(IF(
            ISNUMBER(
                IF(
                    $M$5:$AE$5,
                    (M212:AE212),
                    "")),
            1,
            0))
        =0,
    NA(),
    IF(
        Parameters!$D$15=1,
        IF(
            SUM(--(ISNUMBER(IF($M$5:$AE$5=1,(M212:AE212),""))))&gt;0,
            MAX(IF(
                ISNUMBER(M212:AE212),
                IF(
                    M$5:AE$5=1,
                    M212:AE212,
                    ""),
                "")),
            MAX(IF(
                ISNUMBER(M212:AE212),
                IF(
                    M$5:AE$5=2,
                    M212:AE212,
                    ""),
                ""))
        ),
        IF(
            Parameters!$D$16=1,
            IFERROR(
                AVERAGE(IF(
                    ISNUMBER(M212:AE212),
                    IF(
                        M$5:AE$5=1,
                        M212:AE212,
                        ""),
                    "")),
                AVERAGE(IF(
                    ISNUMBER(M212:AE212),
                    IF(
                        M$5:AE$5=2,
                        M212:AE212,
                        ""),
                    ""))
            ),
            IF(
                Parameters!$D$17=1,
                IFERROR(
                    IF(
                        OR(
                            IF(
                                ISNUMBER(M212:AE212),
                                IF(
                                    M$5:AE$5=1,
                                    M212:AE212,
                                    ""),
                                "")
                            =0),
                        0,
                        GEOMEAN(IF(
                            ISNUMBER(M212:AE212),
                            IF(
                                M$5:AE$5=1,
                                M212:AE212,
                                ""),
                            ""))
                    ),
                    IF(
                        OR(IF(
                            ISNUMBER(M212:AE212),
                            IF(
                                M$5:AE$5=2,
                                M212:AE212,
                                ""),
                            "")
                            =0),
                        0,
                        GEOMEAN(IF(
                            ISNUMBER(M212:AE212),
                            IF(
                                M$5:AE$5=2,
                                M212:AE212,
                                ""),
                            "")))
                )
            )
        )
    )
)</f>
        <v>7</v>
      </c>
      <c r="J212" s="242">
        <v>45765</v>
      </c>
      <c r="K212" s="242">
        <v>46281</v>
      </c>
      <c r="L212" s="91" t="s">
        <v>346</v>
      </c>
      <c r="M212" s="192">
        <v>0</v>
      </c>
      <c r="N212" s="192">
        <v>0</v>
      </c>
      <c r="O212" s="192">
        <v>0</v>
      </c>
      <c r="P212" s="192" t="s">
        <v>409</v>
      </c>
      <c r="Q212" s="192">
        <v>0</v>
      </c>
      <c r="R212" s="192" t="s">
        <v>409</v>
      </c>
      <c r="S212" s="192">
        <v>7</v>
      </c>
      <c r="T212" s="192">
        <v>0</v>
      </c>
      <c r="U212" s="192" t="s">
        <v>409</v>
      </c>
      <c r="V212" s="192">
        <v>44.5</v>
      </c>
      <c r="W212" s="192" t="s">
        <v>409</v>
      </c>
      <c r="X212" s="192" t="s">
        <v>409</v>
      </c>
      <c r="Y212" s="192" t="s">
        <v>409</v>
      </c>
      <c r="Z212" s="192">
        <v>0.214285714285714</v>
      </c>
      <c r="AA212" s="192">
        <v>-100</v>
      </c>
    </row>
    <row r="213" spans="1:27" x14ac:dyDescent="0.2">
      <c r="A213" s="84">
        <v>206</v>
      </c>
      <c r="B213" s="35" t="str">
        <f ca="1"/>
        <v>Uzbekistan</v>
      </c>
      <c r="C213" s="35" t="str">
        <f ca="1"/>
        <v>UZB</v>
      </c>
      <c r="D213" s="35" t="str">
        <f ca="1"/>
        <v>ECS           Europe &amp; Central Asia</v>
      </c>
      <c r="E213" s="35" t="str">
        <f ca="1"/>
        <v>Blend</v>
      </c>
      <c r="F213" s="190" t="str">
        <f t="shared" ca="1" si="15"/>
        <v/>
      </c>
      <c r="G213" s="80">
        <f>IF(Parameters!$D$21 = 1, MAX(H213, I213),
IF(Parameters!$D$22 = 1, AVERAGE(H213,I213),
IF(Parameters!$D$23 = 1, IF(ISERROR(H213), I213, IFERROR(GEOMEAN(H213, I213), 0)),
IF(Parameters!$D$24, IF(AND(H213=10,I213=10),10,0),
IF(Parameters!$D$25, IF(AND(H213&gt;=7,I213&gt;=7),10,0),
IF(Parameters!$D$26, IF(AND(H213&gt;=7,I213&gt;=7), 10, IF(OR(AND(H213&gt;=7,I213&gt;=5),AND(H213&gt;=5,I213&gt;=7)),6,0)),
IF(Parameters!$D$27, IF(AND(H213&gt;=10,I213&gt;=10), 10, IF(OR(AND(H213&gt;=10,I213&gt;=5),AND(H213&gt;=5,I213&gt;=10)),6,0)),"no method")))))))</f>
        <v>0</v>
      </c>
      <c r="H213" s="80" cm="1">
        <f t="array" ref="H213">IF(
    SUM(IF(
            ISNUMBER(
                IF(
                    $M$4:$AE$4,
                    (M213:AE213),
                    "")),
            1,
            0))
        =0,
    NA(),
    IF(
        Parameters!$D$15=1,
        IF(
            SUM(--(ISNUMBER(IF($M$4:$AE$4=1,(M213:AE213),""))))&gt;0,
            MAX(IF(
                ISNUMBER(M213:AE213),
                IF(
                    M$4:AE$4=1,
                    M213:AE213,
                    ""),
                "")),
            MAX(IF(
                ISNUMBER(M213:AE213),
                IF(
                    M$4:AE$4=2,
                    M213:AE213,
                    ""),
                ""))
        ),
        IF(
            Parameters!$D$16=1,
            IFERROR(
                AVERAGE(IF(
                    ISNUMBER(M213:AE213),
                    IF(
                        M$4:AE$4=1,
                        M213:AE213,
                        ""),
                    "")),
                AVERAGE(IF(
                    ISNUMBER(M213:AE213),
                    IF(
                        M$4:AE$4=2,
                        M213:AE213,
                        ""),
                    ""))
            ),
            IF(
                Parameters!$D$17=1,
                IFERROR(
                    IF(
                        OR(
                            IF(
                                ISNUMBER(M213:AE213),
                                IF(
                                    M$4:AE$4=1,
                                    M213:AE213,
                                    ""),
                                "")
                            =0),
                        0,
                        GEOMEAN(IF(
                            ISNUMBER(M213:AE213),
                            IF(
                                M$4:AE$4=1,
                                M213:AE213,
                                ""),
                            ""))
                    ),
                    IF(
                        OR(IF(
                            ISNUMBER(M213:AE213),
                            IF(
                                M$4:AE$4=2,
                                M213:AE213,
                                ""),
                            "")
                            =0),
                        0,
                        GEOMEAN(IF(
                            ISNUMBER(M213:AE213),
                            IF(
                                M$4:AE$4=2,
                                M213:AE213,
                                ""),
                            "")))
                )
            )
        )
    )
)</f>
        <v>0.96033402922755595</v>
      </c>
      <c r="I213" s="191" cm="1">
        <f t="array" ref="I213">IF(
    SUM(IF(
            ISNUMBER(
                IF(
                    $M$5:$AE$5,
                    (M213:AE213),
                    "")),
            1,
            0))
        =0,
    NA(),
    IF(
        Parameters!$D$15=1,
        IF(
            SUM(--(ISNUMBER(IF($M$5:$AE$5=1,(M213:AE213),""))))&gt;0,
            MAX(IF(
                ISNUMBER(M213:AE213),
                IF(
                    M$5:AE$5=1,
                    M213:AE213,
                    ""),
                "")),
            MAX(IF(
                ISNUMBER(M213:AE213),
                IF(
                    M$5:AE$5=2,
                    M213:AE213,
                    ""),
                ""))
        ),
        IF(
            Parameters!$D$16=1,
            IFERROR(
                AVERAGE(IF(
                    ISNUMBER(M213:AE213),
                    IF(
                        M$5:AE$5=1,
                        M213:AE213,
                        ""),
                    "")),
                AVERAGE(IF(
                    ISNUMBER(M213:AE213),
                    IF(
                        M$5:AE$5=2,
                        M213:AE213,
                        ""),
                    ""))
            ),
            IF(
                Parameters!$D$17=1,
                IFERROR(
                    IF(
                        OR(
                            IF(
                                ISNUMBER(M213:AE213),
                                IF(
                                    M$5:AE$5=1,
                                    M213:AE213,
                                    ""),
                                "")
                            =0),
                        0,
                        GEOMEAN(IF(
                            ISNUMBER(M213:AE213),
                            IF(
                                M$5:AE$5=1,
                                M213:AE213,
                                ""),
                            ""))
                    ),
                    IF(
                        OR(IF(
                            ISNUMBER(M213:AE213),
                            IF(
                                M$5:AE$5=2,
                                M213:AE213,
                                ""),
                            "")
                            =0),
                        0,
                        GEOMEAN(IF(
                            ISNUMBER(M213:AE213),
                            IF(
                                M$5:AE$5=2,
                                M213:AE213,
                                ""),
                            "")))
                )
            )
        )
    )
)</f>
        <v>0</v>
      </c>
      <c r="J213" s="242">
        <v>45765</v>
      </c>
      <c r="K213" s="242">
        <v>45924</v>
      </c>
      <c r="L213" s="91" t="s">
        <v>348</v>
      </c>
      <c r="M213" s="192">
        <v>0</v>
      </c>
      <c r="N213" s="192">
        <v>0.96033402922755595</v>
      </c>
      <c r="O213" s="192">
        <v>0</v>
      </c>
      <c r="P213" s="192" t="s">
        <v>409</v>
      </c>
      <c r="Q213" s="192">
        <v>0</v>
      </c>
      <c r="R213" s="192" t="s">
        <v>409</v>
      </c>
      <c r="S213" s="192">
        <v>0</v>
      </c>
      <c r="T213" s="192">
        <v>0</v>
      </c>
      <c r="U213" s="192" t="s">
        <v>409</v>
      </c>
      <c r="V213" s="192">
        <v>64.8</v>
      </c>
      <c r="W213" s="192" t="s">
        <v>409</v>
      </c>
      <c r="X213" s="192" t="s">
        <v>409</v>
      </c>
      <c r="Y213" s="192" t="s">
        <v>409</v>
      </c>
      <c r="Z213" s="192">
        <v>-3.5714285714285497E-2</v>
      </c>
      <c r="AA213" s="192">
        <v>-100</v>
      </c>
    </row>
    <row r="214" spans="1:27" x14ac:dyDescent="0.2">
      <c r="A214" s="84">
        <v>207</v>
      </c>
      <c r="B214" s="35" t="str">
        <f ca="1"/>
        <v>St. Vincent and the Grenadines</v>
      </c>
      <c r="C214" s="35" t="str">
        <f ca="1"/>
        <v>VCT</v>
      </c>
      <c r="D214" s="35" t="str">
        <f ca="1"/>
        <v>LCN           Latin America &amp; Caribbean</v>
      </c>
      <c r="E214" s="35" t="str">
        <f ca="1"/>
        <v>Blend</v>
      </c>
      <c r="F214" s="190" t="str">
        <f t="shared" ca="1" si="15"/>
        <v/>
      </c>
      <c r="G214" s="80">
        <f>IF(Parameters!$D$21 = 1, MAX(H214, I214),
IF(Parameters!$D$22 = 1, AVERAGE(H214,I214),
IF(Parameters!$D$23 = 1, IF(ISERROR(H214), I214, IFERROR(GEOMEAN(H214, I214), 0)),
IF(Parameters!$D$24, IF(AND(H214=10,I214=10),10,0),
IF(Parameters!$D$25, IF(AND(H214&gt;=7,I214&gt;=7),10,0),
IF(Parameters!$D$26, IF(AND(H214&gt;=7,I214&gt;=7), 10, IF(OR(AND(H214&gt;=7,I214&gt;=5),AND(H214&gt;=5,I214&gt;=7)),6,0)),
IF(Parameters!$D$27, IF(AND(H214&gt;=10,I214&gt;=10), 10, IF(OR(AND(H214&gt;=10,I214&gt;=5),AND(H214&gt;=5,I214&gt;=10)),6,0)),"no method")))))))</f>
        <v>0</v>
      </c>
      <c r="H214" s="80" cm="1">
        <f t="array" ref="H214">IF(
    SUM(IF(
            ISNUMBER(
                IF(
                    $M$4:$AE$4,
                    (M214:AE214),
                    "")),
            1,
            0))
        =0,
    NA(),
    IF(
        Parameters!$D$15=1,
        IF(
            SUM(--(ISNUMBER(IF($M$4:$AE$4=1,(M214:AE214),""))))&gt;0,
            MAX(IF(
                ISNUMBER(M214:AE214),
                IF(
                    M$4:AE$4=1,
                    M214:AE214,
                    ""),
                "")),
            MAX(IF(
                ISNUMBER(M214:AE214),
                IF(
                    M$4:AE$4=2,
                    M214:AE214,
                    ""),
                ""))
        ),
        IF(
            Parameters!$D$16=1,
            IFERROR(
                AVERAGE(IF(
                    ISNUMBER(M214:AE214),
                    IF(
                        M$4:AE$4=1,
                        M214:AE214,
                        ""),
                    "")),
                AVERAGE(IF(
                    ISNUMBER(M214:AE214),
                    IF(
                        M$4:AE$4=2,
                        M214:AE214,
                        ""),
                    ""))
            ),
            IF(
                Parameters!$D$17=1,
                IFERROR(
                    IF(
                        OR(
                            IF(
                                ISNUMBER(M214:AE214),
                                IF(
                                    M$4:AE$4=1,
                                    M214:AE214,
                                    ""),
                                "")
                            =0),
                        0,
                        GEOMEAN(IF(
                            ISNUMBER(M214:AE214),
                            IF(
                                M$4:AE$4=1,
                                M214:AE214,
                                ""),
                            ""))
                    ),
                    IF(
                        OR(IF(
                            ISNUMBER(M214:AE214),
                            IF(
                                M$4:AE$4=2,
                                M214:AE214,
                                ""),
                            "")
                            =0),
                        0,
                        GEOMEAN(IF(
                            ISNUMBER(M214:AE214),
                            IF(
                                M$4:AE$4=2,
                                M214:AE214,
                                ""),
                            "")))
                )
            )
        )
    )
)</f>
        <v>0</v>
      </c>
      <c r="I214" s="191" cm="1">
        <f t="array" ref="I214">IF(
    SUM(IF(
            ISNUMBER(
                IF(
                    $M$5:$AE$5,
                    (M214:AE214),
                    "")),
            1,
            0))
        =0,
    NA(),
    IF(
        Parameters!$D$15=1,
        IF(
            SUM(--(ISNUMBER(IF($M$5:$AE$5=1,(M214:AE214),""))))&gt;0,
            MAX(IF(
                ISNUMBER(M214:AE214),
                IF(
                    M$5:AE$5=1,
                    M214:AE214,
                    ""),
                "")),
            MAX(IF(
                ISNUMBER(M214:AE214),
                IF(
                    M$5:AE$5=2,
                    M214:AE214,
                    ""),
                ""))
        ),
        IF(
            Parameters!$D$16=1,
            IFERROR(
                AVERAGE(IF(
                    ISNUMBER(M214:AE214),
                    IF(
                        M$5:AE$5=1,
                        M214:AE214,
                        ""),
                    "")),
                AVERAGE(IF(
                    ISNUMBER(M214:AE214),
                    IF(
                        M$5:AE$5=2,
                        M214:AE214,
                        ""),
                    ""))
            ),
            IF(
                Parameters!$D$17=1,
                IFERROR(
                    IF(
                        OR(
                            IF(
                                ISNUMBER(M214:AE214),
                                IF(
                                    M$5:AE$5=1,
                                    M214:AE214,
                                    ""),
                                "")
                            =0),
                        0,
                        GEOMEAN(IF(
                            ISNUMBER(M214:AE214),
                            IF(
                                M$5:AE$5=1,
                                M214:AE214,
                                ""),
                            ""))
                    ),
                    IF(
                        OR(IF(
                            ISNUMBER(M214:AE214),
                            IF(
                                M$5:AE$5=2,
                                M214:AE214,
                                ""),
                            "")
                            =0),
                        0,
                        GEOMEAN(IF(
                            ISNUMBER(M214:AE214),
                            IF(
                                M$5:AE$5=2,
                                M214:AE214,
                                ""),
                            "")))
                )
            )
        )
    )
)</f>
        <v>0</v>
      </c>
      <c r="J214" s="242">
        <v>44620</v>
      </c>
      <c r="K214" s="242">
        <v>44620</v>
      </c>
      <c r="L214" s="91" t="s">
        <v>349</v>
      </c>
      <c r="M214" s="192">
        <v>0</v>
      </c>
      <c r="N214" s="192" t="s">
        <v>409</v>
      </c>
      <c r="O214" s="192">
        <v>0</v>
      </c>
      <c r="P214" s="192" t="s">
        <v>409</v>
      </c>
      <c r="Q214" s="192">
        <v>0</v>
      </c>
      <c r="R214" s="192" t="s">
        <v>409</v>
      </c>
      <c r="S214" s="192" t="s">
        <v>409</v>
      </c>
      <c r="T214" s="192" t="s">
        <v>409</v>
      </c>
      <c r="U214" s="192" t="s">
        <v>409</v>
      </c>
      <c r="V214" s="192" t="s">
        <v>409</v>
      </c>
      <c r="W214" s="192" t="s">
        <v>409</v>
      </c>
      <c r="X214" s="192" t="s">
        <v>409</v>
      </c>
      <c r="Y214" s="192" t="s">
        <v>409</v>
      </c>
      <c r="Z214" s="192" t="s">
        <v>409</v>
      </c>
      <c r="AA214" s="192" t="s">
        <v>409</v>
      </c>
    </row>
    <row r="215" spans="1:27" x14ac:dyDescent="0.2">
      <c r="A215" s="84">
        <v>208</v>
      </c>
      <c r="B215" s="35" t="str">
        <f ca="1"/>
        <v>Venezuela, RB</v>
      </c>
      <c r="C215" s="35" t="str">
        <f ca="1"/>
        <v>VEN</v>
      </c>
      <c r="D215" s="35" t="str">
        <f ca="1"/>
        <v>LCN           Latin America &amp; Caribbean</v>
      </c>
      <c r="E215" s="35" t="str">
        <f ca="1"/>
        <v>IBRD</v>
      </c>
      <c r="F215" s="190" t="str">
        <f t="shared" ca="1" si="15"/>
        <v/>
      </c>
      <c r="G215" s="80">
        <f>IF(Parameters!$D$21 = 1, MAX(H215, I215),
IF(Parameters!$D$22 = 1, AVERAGE(H215,I215),
IF(Parameters!$D$23 = 1, IF(ISERROR(H215), I215, IFERROR(GEOMEAN(H215, I215), 0)),
IF(Parameters!$D$24, IF(AND(H215=10,I215=10),10,0),
IF(Parameters!$D$25, IF(AND(H215&gt;=7,I215&gt;=7),10,0),
IF(Parameters!$D$26, IF(AND(H215&gt;=7,I215&gt;=7), 10, IF(OR(AND(H215&gt;=7,I215&gt;=5),AND(H215&gt;=5,I215&gt;=7)),6,0)),
IF(Parameters!$D$27, IF(AND(H215&gt;=10,I215&gt;=10), 10, IF(OR(AND(H215&gt;=10,I215&gt;=5),AND(H215&gt;=5,I215&gt;=10)),6,0)),"no method")))))))</f>
        <v>6.553366689852405</v>
      </c>
      <c r="H215" s="80" cm="1">
        <f t="array" ref="H215">IF(
    SUM(IF(
            ISNUMBER(
                IF(
                    $M$4:$AE$4,
                    (M215:AE215),
                    "")),
            1,
            0))
        =0,
    NA(),
    IF(
        Parameters!$D$15=1,
        IF(
            SUM(--(ISNUMBER(IF($M$4:$AE$4=1,(M215:AE215),""))))&gt;0,
            MAX(IF(
                ISNUMBER(M215:AE215),
                IF(
                    M$4:AE$4=1,
                    M215:AE215,
                    ""),
                "")),
            MAX(IF(
                ISNUMBER(M215:AE215),
                IF(
                    M$4:AE$4=2,
                    M215:AE215,
                    ""),
                ""))
        ),
        IF(
            Parameters!$D$16=1,
            IFERROR(
                AVERAGE(IF(
                    ISNUMBER(M215:AE215),
                    IF(
                        M$4:AE$4=1,
                        M215:AE215,
                        ""),
                    "")),
                AVERAGE(IF(
                    ISNUMBER(M215:AE215),
                    IF(
                        M$4:AE$4=2,
                        M215:AE215,
                        ""),
                    ""))
            ),
            IF(
                Parameters!$D$17=1,
                IFERROR(
                    IF(
                        OR(
                            IF(
                                ISNUMBER(M215:AE215),
                                IF(
                                    M$4:AE$4=1,
                                    M215:AE215,
                                    ""),
                                "")
                            =0),
                        0,
                        GEOMEAN(IF(
                            ISNUMBER(M215:AE215),
                            IF(
                                M$4:AE$4=1,
                                M215:AE215,
                                ""),
                            ""))
                    ),
                    IF(
                        OR(IF(
                            ISNUMBER(M215:AE215),
                            IF(
                                M$4:AE$4=2,
                                M215:AE215,
                                ""),
                            "")
                            =0),
                        0,
                        GEOMEAN(IF(
                            ISNUMBER(M215:AE215),
                            IF(
                                M$4:AE$4=2,
                                M215:AE215,
                                ""),
                            "")))
                )
            )
        )
    )
)</f>
        <v>6.0125260960334002</v>
      </c>
      <c r="I215" s="191" cm="1">
        <f t="array" ref="I215">IF(
    SUM(IF(
            ISNUMBER(
                IF(
                    $M$5:$AE$5,
                    (M215:AE215),
                    "")),
            1,
            0))
        =0,
    NA(),
    IF(
        Parameters!$D$15=1,
        IF(
            SUM(--(ISNUMBER(IF($M$5:$AE$5=1,(M215:AE215),""))))&gt;0,
            MAX(IF(
                ISNUMBER(M215:AE215),
                IF(
                    M$5:AE$5=1,
                    M215:AE215,
                    ""),
                "")),
            MAX(IF(
                ISNUMBER(M215:AE215),
                IF(
                    M$5:AE$5=2,
                    M215:AE215,
                    ""),
                ""))
        ),
        IF(
            Parameters!$D$16=1,
            IFERROR(
                AVERAGE(IF(
                    ISNUMBER(M215:AE215),
                    IF(
                        M$5:AE$5=1,
                        M215:AE215,
                        ""),
                    "")),
                AVERAGE(IF(
                    ISNUMBER(M215:AE215),
                    IF(
                        M$5:AE$5=2,
                        M215:AE215,
                        ""),
                    ""))
            ),
            IF(
                Parameters!$D$17=1,
                IFERROR(
                    IF(
                        OR(
                            IF(
                                ISNUMBER(M215:AE215),
                                IF(
                                    M$5:AE$5=1,
                                    M215:AE215,
                                    ""),
                                "")
                            =0),
                        0,
                        GEOMEAN(IF(
                            ISNUMBER(M215:AE215),
                            IF(
                                M$5:AE$5=1,
                                M215:AE215,
                                ""),
                            ""))
                    ),
                    IF(
                        OR(IF(
                            ISNUMBER(M215:AE215),
                            IF(
                                M$5:AE$5=2,
                                M215:AE215,
                                ""),
                            "")
                            =0),
                        0,
                        GEOMEAN(IF(
                            ISNUMBER(M215:AE215),
                            IF(
                                M$5:AE$5=2,
                                M215:AE215,
                                ""),
                            "")))
                )
            )
        )
    )
)</f>
        <v>7.1428571428571299</v>
      </c>
      <c r="J215" s="242">
        <v>45765</v>
      </c>
      <c r="K215" s="242">
        <v>46281</v>
      </c>
      <c r="L215" s="91" t="s">
        <v>350</v>
      </c>
      <c r="M215" s="192">
        <v>0</v>
      </c>
      <c r="N215" s="192">
        <v>6.0125260960334002</v>
      </c>
      <c r="O215" s="192">
        <v>0</v>
      </c>
      <c r="P215" s="192">
        <v>0</v>
      </c>
      <c r="Q215" s="192">
        <v>0</v>
      </c>
      <c r="R215" s="192" t="s">
        <v>409</v>
      </c>
      <c r="S215" s="192">
        <v>7.1428571428571299</v>
      </c>
      <c r="T215" s="192">
        <v>0</v>
      </c>
      <c r="U215" s="192" t="s">
        <v>409</v>
      </c>
      <c r="V215" s="192">
        <v>89</v>
      </c>
      <c r="W215" s="192" t="s">
        <v>409</v>
      </c>
      <c r="X215" s="192">
        <v>-2.2449662567182398</v>
      </c>
      <c r="Y215" s="192" t="s">
        <v>409</v>
      </c>
      <c r="Z215" s="192">
        <v>0.14285714285714199</v>
      </c>
      <c r="AA215" s="192">
        <v>-30</v>
      </c>
    </row>
    <row r="216" spans="1:27" x14ac:dyDescent="0.2">
      <c r="A216" s="84">
        <v>209</v>
      </c>
      <c r="B216" s="35" t="str">
        <f ca="1"/>
        <v>British Virgin Islands</v>
      </c>
      <c r="C216" s="35" t="str">
        <f ca="1"/>
        <v>VGB</v>
      </c>
      <c r="D216" s="35" t="str">
        <f ca="1"/>
        <v>LCN           Latin America &amp; Caribbean</v>
      </c>
      <c r="E216" s="35" t="str">
        <f ca="1"/>
        <v>NA</v>
      </c>
      <c r="F216" s="190" t="str">
        <f t="shared" ca="1" si="15"/>
        <v/>
      </c>
      <c r="G216" s="80">
        <f>IF(Parameters!$D$21 = 1, MAX(H216, I216),
IF(Parameters!$D$22 = 1, AVERAGE(H216,I216),
IF(Parameters!$D$23 = 1, IF(ISERROR(H216), I216, IFERROR(GEOMEAN(H216, I216), 0)),
IF(Parameters!$D$24, IF(AND(H216=10,I216=10),10,0),
IF(Parameters!$D$25, IF(AND(H216&gt;=7,I216&gt;=7),10,0),
IF(Parameters!$D$26, IF(AND(H216&gt;=7,I216&gt;=7), 10, IF(OR(AND(H216&gt;=7,I216&gt;=5),AND(H216&gt;=5,I216&gt;=7)),6,0)),
IF(Parameters!$D$27, IF(AND(H216&gt;=10,I216&gt;=10), 10, IF(OR(AND(H216&gt;=10,I216&gt;=5),AND(H216&gt;=5,I216&gt;=10)),6,0)),"no method")))))))</f>
        <v>0</v>
      </c>
      <c r="H216" s="80" cm="1">
        <f t="array" ref="H216">IF(
    SUM(IF(
            ISNUMBER(
                IF(
                    $M$4:$AE$4,
                    (M216:AE216),
                    "")),
            1,
            0))
        =0,
    NA(),
    IF(
        Parameters!$D$15=1,
        IF(
            SUM(--(ISNUMBER(IF($M$4:$AE$4=1,(M216:AE216),""))))&gt;0,
            MAX(IF(
                ISNUMBER(M216:AE216),
                IF(
                    M$4:AE$4=1,
                    M216:AE216,
                    ""),
                "")),
            MAX(IF(
                ISNUMBER(M216:AE216),
                IF(
                    M$4:AE$4=2,
                    M216:AE216,
                    ""),
                ""))
        ),
        IF(
            Parameters!$D$16=1,
            IFERROR(
                AVERAGE(IF(
                    ISNUMBER(M216:AE216),
                    IF(
                        M$4:AE$4=1,
                        M216:AE216,
                        ""),
                    "")),
                AVERAGE(IF(
                    ISNUMBER(M216:AE216),
                    IF(
                        M$4:AE$4=2,
                        M216:AE216,
                        ""),
                    ""))
            ),
            IF(
                Parameters!$D$17=1,
                IFERROR(
                    IF(
                        OR(
                            IF(
                                ISNUMBER(M216:AE216),
                                IF(
                                    M$4:AE$4=1,
                                    M216:AE216,
                                    ""),
                                "")
                            =0),
                        0,
                        GEOMEAN(IF(
                            ISNUMBER(M216:AE216),
                            IF(
                                M$4:AE$4=1,
                                M216:AE216,
                                ""),
                            ""))
                    ),
                    IF(
                        OR(IF(
                            ISNUMBER(M216:AE216),
                            IF(
                                M$4:AE$4=2,
                                M216:AE216,
                                ""),
                            "")
                            =0),
                        0,
                        GEOMEAN(IF(
                            ISNUMBER(M216:AE216),
                            IF(
                                M$4:AE$4=2,
                                M216:AE216,
                                ""),
                            "")))
                )
            )
        )
    )
)</f>
        <v>0</v>
      </c>
      <c r="I216" s="191" cm="1">
        <f t="array" ref="I216">IF(
    SUM(IF(
            ISNUMBER(
                IF(
                    $M$5:$AE$5,
                    (M216:AE216),
                    "")),
            1,
            0))
        =0,
    NA(),
    IF(
        Parameters!$D$15=1,
        IF(
            SUM(--(ISNUMBER(IF($M$5:$AE$5=1,(M216:AE216),""))))&gt;0,
            MAX(IF(
                ISNUMBER(M216:AE216),
                IF(
                    M$5:AE$5=1,
                    M216:AE216,
                    ""),
                "")),
            MAX(IF(
                ISNUMBER(M216:AE216),
                IF(
                    M$5:AE$5=2,
                    M216:AE216,
                    ""),
                ""))
        ),
        IF(
            Parameters!$D$16=1,
            IFERROR(
                AVERAGE(IF(
                    ISNUMBER(M216:AE216),
                    IF(
                        M$5:AE$5=1,
                        M216:AE216,
                        ""),
                    "")),
                AVERAGE(IF(
                    ISNUMBER(M216:AE216),
                    IF(
                        M$5:AE$5=2,
                        M216:AE216,
                        ""),
                    ""))
            ),
            IF(
                Parameters!$D$17=1,
                IFERROR(
                    IF(
                        OR(
                            IF(
                                ISNUMBER(M216:AE216),
                                IF(
                                    M$5:AE$5=1,
                                    M216:AE216,
                                    ""),
                                "")
                            =0),
                        0,
                        GEOMEAN(IF(
                            ISNUMBER(M216:AE216),
                            IF(
                                M$5:AE$5=1,
                                M216:AE216,
                                ""),
                            ""))
                    ),
                    IF(
                        OR(IF(
                            ISNUMBER(M216:AE216),
                            IF(
                                M$5:AE$5=2,
                                M216:AE216,
                                ""),
                            "")
                            =0),
                        0,
                        GEOMEAN(IF(
                            ISNUMBER(M216:AE216),
                            IF(
                                M$5:AE$5=2,
                                M216:AE216,
                                ""),
                            "")))
                )
            )
        )
    )
)</f>
        <v>0</v>
      </c>
      <c r="J216" s="242" t="s">
        <v>409</v>
      </c>
      <c r="K216" s="242" t="s">
        <v>409</v>
      </c>
      <c r="L216" s="91" t="s">
        <v>692</v>
      </c>
      <c r="M216" s="192">
        <v>0</v>
      </c>
      <c r="N216" s="192" t="s">
        <v>409</v>
      </c>
      <c r="O216" s="192">
        <v>0</v>
      </c>
      <c r="P216" s="192" t="s">
        <v>409</v>
      </c>
      <c r="Q216" s="192">
        <v>0</v>
      </c>
      <c r="R216" s="192" t="s">
        <v>409</v>
      </c>
      <c r="S216" s="192" t="s">
        <v>409</v>
      </c>
      <c r="T216" s="192" t="s">
        <v>409</v>
      </c>
      <c r="U216" s="192" t="s">
        <v>409</v>
      </c>
      <c r="V216" s="192" t="s">
        <v>409</v>
      </c>
      <c r="W216" s="192" t="s">
        <v>409</v>
      </c>
      <c r="X216" s="192" t="s">
        <v>409</v>
      </c>
      <c r="Y216" s="192" t="s">
        <v>409</v>
      </c>
      <c r="Z216" s="192" t="s">
        <v>409</v>
      </c>
      <c r="AA216" s="192" t="s">
        <v>409</v>
      </c>
    </row>
    <row r="217" spans="1:27" x14ac:dyDescent="0.2">
      <c r="A217" s="84">
        <v>210</v>
      </c>
      <c r="B217" s="35" t="str">
        <f ca="1"/>
        <v>Virgin Islands (U.S.)</v>
      </c>
      <c r="C217" s="35" t="str">
        <f ca="1"/>
        <v>VIR</v>
      </c>
      <c r="D217" s="35" t="str">
        <f ca="1"/>
        <v>LCN           Latin America &amp; Caribbean</v>
      </c>
      <c r="E217" s="35" t="str">
        <f ca="1"/>
        <v>NA</v>
      </c>
      <c r="F217" s="190" t="str">
        <f t="shared" ca="1" si="15"/>
        <v/>
      </c>
      <c r="G217" s="80">
        <f>IF(Parameters!$D$21 = 1, MAX(H217, I217),
IF(Parameters!$D$22 = 1, AVERAGE(H217,I217),
IF(Parameters!$D$23 = 1, IF(ISERROR(H217), I217, IFERROR(GEOMEAN(H217, I217), 0)),
IF(Parameters!$D$24, IF(AND(H217=10,I217=10),10,0),
IF(Parameters!$D$25, IF(AND(H217&gt;=7,I217&gt;=7),10,0),
IF(Parameters!$D$26, IF(AND(H217&gt;=7,I217&gt;=7), 10, IF(OR(AND(H217&gt;=7,I217&gt;=5),AND(H217&gt;=5,I217&gt;=7)),6,0)),
IF(Parameters!$D$27, IF(AND(H217&gt;=10,I217&gt;=10), 10, IF(OR(AND(H217&gt;=10,I217&gt;=5),AND(H217&gt;=5,I217&gt;=10)),6,0)),"no method")))))))</f>
        <v>0</v>
      </c>
      <c r="H217" s="80" cm="1">
        <f t="array" ref="H217">IF(
    SUM(IF(
            ISNUMBER(
                IF(
                    $M$4:$AE$4,
                    (M217:AE217),
                    "")),
            1,
            0))
        =0,
    NA(),
    IF(
        Parameters!$D$15=1,
        IF(
            SUM(--(ISNUMBER(IF($M$4:$AE$4=1,(M217:AE217),""))))&gt;0,
            MAX(IF(
                ISNUMBER(M217:AE217),
                IF(
                    M$4:AE$4=1,
                    M217:AE217,
                    ""),
                "")),
            MAX(IF(
                ISNUMBER(M217:AE217),
                IF(
                    M$4:AE$4=2,
                    M217:AE217,
                    ""),
                ""))
        ),
        IF(
            Parameters!$D$16=1,
            IFERROR(
                AVERAGE(IF(
                    ISNUMBER(M217:AE217),
                    IF(
                        M$4:AE$4=1,
                        M217:AE217,
                        ""),
                    "")),
                AVERAGE(IF(
                    ISNUMBER(M217:AE217),
                    IF(
                        M$4:AE$4=2,
                        M217:AE217,
                        ""),
                    ""))
            ),
            IF(
                Parameters!$D$17=1,
                IFERROR(
                    IF(
                        OR(
                            IF(
                                ISNUMBER(M217:AE217),
                                IF(
                                    M$4:AE$4=1,
                                    M217:AE217,
                                    ""),
                                "")
                            =0),
                        0,
                        GEOMEAN(IF(
                            ISNUMBER(M217:AE217),
                            IF(
                                M$4:AE$4=1,
                                M217:AE217,
                                ""),
                            ""))
                    ),
                    IF(
                        OR(IF(
                            ISNUMBER(M217:AE217),
                            IF(
                                M$4:AE$4=2,
                                M217:AE217,
                                ""),
                            "")
                            =0),
                        0,
                        GEOMEAN(IF(
                            ISNUMBER(M217:AE217),
                            IF(
                                M$4:AE$4=2,
                                M217:AE217,
                                ""),
                            "")))
                )
            )
        )
    )
)</f>
        <v>0</v>
      </c>
      <c r="I217" s="191" cm="1">
        <f t="array" ref="I217">IF(
    SUM(IF(
            ISNUMBER(
                IF(
                    $M$5:$AE$5,
                    (M217:AE217),
                    "")),
            1,
            0))
        =0,
    NA(),
    IF(
        Parameters!$D$15=1,
        IF(
            SUM(--(ISNUMBER(IF($M$5:$AE$5=1,(M217:AE217),""))))&gt;0,
            MAX(IF(
                ISNUMBER(M217:AE217),
                IF(
                    M$5:AE$5=1,
                    M217:AE217,
                    ""),
                "")),
            MAX(IF(
                ISNUMBER(M217:AE217),
                IF(
                    M$5:AE$5=2,
                    M217:AE217,
                    ""),
                ""))
        ),
        IF(
            Parameters!$D$16=1,
            IFERROR(
                AVERAGE(IF(
                    ISNUMBER(M217:AE217),
                    IF(
                        M$5:AE$5=1,
                        M217:AE217,
                        ""),
                    "")),
                AVERAGE(IF(
                    ISNUMBER(M217:AE217),
                    IF(
                        M$5:AE$5=2,
                        M217:AE217,
                        ""),
                    ""))
            ),
            IF(
                Parameters!$D$17=1,
                IFERROR(
                    IF(
                        OR(
                            IF(
                                ISNUMBER(M217:AE217),
                                IF(
                                    M$5:AE$5=1,
                                    M217:AE217,
                                    ""),
                                "")
                            =0),
                        0,
                        GEOMEAN(IF(
                            ISNUMBER(M217:AE217),
                            IF(
                                M$5:AE$5=1,
                                M217:AE217,
                                ""),
                            ""))
                    ),
                    IF(
                        OR(IF(
                            ISNUMBER(M217:AE217),
                            IF(
                                M$5:AE$5=2,
                                M217:AE217,
                                ""),
                            "")
                            =0),
                        0,
                        GEOMEAN(IF(
                            ISNUMBER(M217:AE217),
                            IF(
                                M$5:AE$5=2,
                                M217:AE217,
                                ""),
                            "")))
                )
            )
        )
    )
)</f>
        <v>0</v>
      </c>
      <c r="J217" s="242" t="s">
        <v>409</v>
      </c>
      <c r="K217" s="242" t="s">
        <v>409</v>
      </c>
      <c r="L217" s="91" t="s">
        <v>693</v>
      </c>
      <c r="M217" s="192">
        <v>0</v>
      </c>
      <c r="N217" s="192" t="s">
        <v>409</v>
      </c>
      <c r="O217" s="192">
        <v>0</v>
      </c>
      <c r="P217" s="192" t="s">
        <v>409</v>
      </c>
      <c r="Q217" s="192">
        <v>0</v>
      </c>
      <c r="R217" s="192" t="s">
        <v>409</v>
      </c>
      <c r="S217" s="192" t="s">
        <v>409</v>
      </c>
      <c r="T217" s="192" t="s">
        <v>409</v>
      </c>
      <c r="U217" s="192" t="s">
        <v>409</v>
      </c>
      <c r="V217" s="192" t="s">
        <v>409</v>
      </c>
      <c r="W217" s="192" t="s">
        <v>409</v>
      </c>
      <c r="X217" s="192" t="s">
        <v>409</v>
      </c>
      <c r="Y217" s="192" t="s">
        <v>409</v>
      </c>
      <c r="Z217" s="192" t="s">
        <v>409</v>
      </c>
      <c r="AA217" s="192" t="s">
        <v>409</v>
      </c>
    </row>
    <row r="218" spans="1:27" x14ac:dyDescent="0.2">
      <c r="A218" s="84">
        <v>211</v>
      </c>
      <c r="B218" s="35" t="str">
        <f ca="1"/>
        <v>Vietnam</v>
      </c>
      <c r="C218" s="35" t="str">
        <f ca="1"/>
        <v>VNM</v>
      </c>
      <c r="D218" s="35" t="str">
        <f ca="1"/>
        <v>EAS           East Asia &amp; Pacific</v>
      </c>
      <c r="E218" s="35" t="str">
        <f ca="1"/>
        <v>IBRD</v>
      </c>
      <c r="F218" s="190" t="str">
        <f t="shared" ca="1" si="15"/>
        <v/>
      </c>
      <c r="G218" s="80">
        <f>IF(Parameters!$D$21 = 1, MAX(H218, I218),
IF(Parameters!$D$22 = 1, AVERAGE(H218,I218),
IF(Parameters!$D$23 = 1, IF(ISERROR(H218), I218, IFERROR(GEOMEAN(H218, I218), 0)),
IF(Parameters!$D$24, IF(AND(H218=10,I218=10),10,0),
IF(Parameters!$D$25, IF(AND(H218&gt;=7,I218&gt;=7),10,0),
IF(Parameters!$D$26, IF(AND(H218&gt;=7,I218&gt;=7), 10, IF(OR(AND(H218&gt;=7,I218&gt;=5),AND(H218&gt;=5,I218&gt;=7)),6,0)),
IF(Parameters!$D$27, IF(AND(H218&gt;=10,I218&gt;=10), 10, IF(OR(AND(H218&gt;=10,I218&gt;=5),AND(H218&gt;=5,I218&gt;=10)),6,0)),"no method")))))))</f>
        <v>0</v>
      </c>
      <c r="H218" s="80" cm="1">
        <f t="array" ref="H218">IF(
    SUM(IF(
            ISNUMBER(
                IF(
                    $M$4:$AE$4,
                    (M218:AE218),
                    "")),
            1,
            0))
        =0,
    NA(),
    IF(
        Parameters!$D$15=1,
        IF(
            SUM(--(ISNUMBER(IF($M$4:$AE$4=1,(M218:AE218),""))))&gt;0,
            MAX(IF(
                ISNUMBER(M218:AE218),
                IF(
                    M$4:AE$4=1,
                    M218:AE218,
                    ""),
                "")),
            MAX(IF(
                ISNUMBER(M218:AE218),
                IF(
                    M$4:AE$4=2,
                    M218:AE218,
                    ""),
                ""))
        ),
        IF(
            Parameters!$D$16=1,
            IFERROR(
                AVERAGE(IF(
                    ISNUMBER(M218:AE218),
                    IF(
                        M$4:AE$4=1,
                        M218:AE218,
                        ""),
                    "")),
                AVERAGE(IF(
                    ISNUMBER(M218:AE218),
                    IF(
                        M$4:AE$4=2,
                        M218:AE218,
                        ""),
                    ""))
            ),
            IF(
                Parameters!$D$17=1,
                IFERROR(
                    IF(
                        OR(
                            IF(
                                ISNUMBER(M218:AE218),
                                IF(
                                    M$4:AE$4=1,
                                    M218:AE218,
                                    ""),
                                "")
                            =0),
                        0,
                        GEOMEAN(IF(
                            ISNUMBER(M218:AE218),
                            IF(
                                M$4:AE$4=1,
                                M218:AE218,
                                ""),
                            ""))
                    ),
                    IF(
                        OR(IF(
                            ISNUMBER(M218:AE218),
                            IF(
                                M$4:AE$4=2,
                                M218:AE218,
                                ""),
                            "")
                            =0),
                        0,
                        GEOMEAN(IF(
                            ISNUMBER(M218:AE218),
                            IF(
                                M$4:AE$4=2,
                                M218:AE218,
                                ""),
                            "")))
                )
            )
        )
    )
)</f>
        <v>0</v>
      </c>
      <c r="I218" s="191" cm="1">
        <f t="array" ref="I218">IF(
    SUM(IF(
            ISNUMBER(
                IF(
                    $M$5:$AE$5,
                    (M218:AE218),
                    "")),
            1,
            0))
        =0,
    NA(),
    IF(
        Parameters!$D$15=1,
        IF(
            SUM(--(ISNUMBER(IF($M$5:$AE$5=1,(M218:AE218),""))))&gt;0,
            MAX(IF(
                ISNUMBER(M218:AE218),
                IF(
                    M$5:AE$5=1,
                    M218:AE218,
                    ""),
                "")),
            MAX(IF(
                ISNUMBER(M218:AE218),
                IF(
                    M$5:AE$5=2,
                    M218:AE218,
                    ""),
                ""))
        ),
        IF(
            Parameters!$D$16=1,
            IFERROR(
                AVERAGE(IF(
                    ISNUMBER(M218:AE218),
                    IF(
                        M$5:AE$5=1,
                        M218:AE218,
                        ""),
                    "")),
                AVERAGE(IF(
                    ISNUMBER(M218:AE218),
                    IF(
                        M$5:AE$5=2,
                        M218:AE218,
                        ""),
                    ""))
            ),
            IF(
                Parameters!$D$17=1,
                IFERROR(
                    IF(
                        OR(
                            IF(
                                ISNUMBER(M218:AE218),
                                IF(
                                    M$5:AE$5=1,
                                    M218:AE218,
                                    ""),
                                "")
                            =0),
                        0,
                        GEOMEAN(IF(
                            ISNUMBER(M218:AE218),
                            IF(
                                M$5:AE$5=1,
                                M218:AE218,
                                ""),
                            ""))
                    ),
                    IF(
                        OR(IF(
                            ISNUMBER(M218:AE218),
                            IF(
                                M$5:AE$5=2,
                                M218:AE218,
                                ""),
                            "")
                            =0),
                        0,
                        GEOMEAN(IF(
                            ISNUMBER(M218:AE218),
                            IF(
                                M$5:AE$5=2,
                                M218:AE218,
                                ""),
                            "")))
                )
            )
        )
    )
)</f>
        <v>0</v>
      </c>
      <c r="J218" s="242">
        <v>45765</v>
      </c>
      <c r="K218" s="242">
        <v>46281</v>
      </c>
      <c r="L218" s="91" t="s">
        <v>351</v>
      </c>
      <c r="M218" s="192">
        <v>0</v>
      </c>
      <c r="N218" s="192">
        <v>0</v>
      </c>
      <c r="O218" s="192">
        <v>0</v>
      </c>
      <c r="P218" s="192" t="s">
        <v>409</v>
      </c>
      <c r="Q218" s="192">
        <v>0</v>
      </c>
      <c r="R218" s="192" t="s">
        <v>409</v>
      </c>
      <c r="S218" s="192">
        <v>0</v>
      </c>
      <c r="T218" s="192" t="s">
        <v>409</v>
      </c>
      <c r="U218" s="192" t="s">
        <v>409</v>
      </c>
      <c r="V218" s="192">
        <v>56.2</v>
      </c>
      <c r="W218" s="192" t="s">
        <v>409</v>
      </c>
      <c r="X218" s="192" t="s">
        <v>409</v>
      </c>
      <c r="Y218" s="192" t="s">
        <v>409</v>
      </c>
      <c r="Z218" s="192">
        <v>0</v>
      </c>
      <c r="AA218" s="192" t="s">
        <v>409</v>
      </c>
    </row>
    <row r="219" spans="1:27" x14ac:dyDescent="0.2">
      <c r="A219" s="84">
        <v>212</v>
      </c>
      <c r="B219" s="35" t="str">
        <f ca="1"/>
        <v>Vanuatu</v>
      </c>
      <c r="C219" s="35" t="str">
        <f ca="1"/>
        <v>VUT</v>
      </c>
      <c r="D219" s="35" t="str">
        <f ca="1"/>
        <v>EAS           East Asia &amp; Pacific</v>
      </c>
      <c r="E219" s="35" t="str">
        <f ca="1"/>
        <v>IDA</v>
      </c>
      <c r="F219" s="190" t="str">
        <f t="shared" ca="1" si="15"/>
        <v/>
      </c>
      <c r="G219" s="80">
        <f>IF(Parameters!$D$21 = 1, MAX(H219, I219),
IF(Parameters!$D$22 = 1, AVERAGE(H219,I219),
IF(Parameters!$D$23 = 1, IF(ISERROR(H219), I219, IFERROR(GEOMEAN(H219, I219), 0)),
IF(Parameters!$D$24, IF(AND(H219=10,I219=10),10,0),
IF(Parameters!$D$25, IF(AND(H219&gt;=7,I219&gt;=7),10,0),
IF(Parameters!$D$26, IF(AND(H219&gt;=7,I219&gt;=7), 10, IF(OR(AND(H219&gt;=7,I219&gt;=5),AND(H219&gt;=5,I219&gt;=7)),6,0)),
IF(Parameters!$D$27, IF(AND(H219&gt;=10,I219&gt;=10), 10, IF(OR(AND(H219&gt;=10,I219&gt;=5),AND(H219&gt;=5,I219&gt;=10)),6,0)),"no method")))))))</f>
        <v>0</v>
      </c>
      <c r="H219" s="80" cm="1">
        <f t="array" ref="H219">IF(
    SUM(IF(
            ISNUMBER(
                IF(
                    $M$4:$AE$4,
                    (M219:AE219),
                    "")),
            1,
            0))
        =0,
    NA(),
    IF(
        Parameters!$D$15=1,
        IF(
            SUM(--(ISNUMBER(IF($M$4:$AE$4=1,(M219:AE219),""))))&gt;0,
            MAX(IF(
                ISNUMBER(M219:AE219),
                IF(
                    M$4:AE$4=1,
                    M219:AE219,
                    ""),
                "")),
            MAX(IF(
                ISNUMBER(M219:AE219),
                IF(
                    M$4:AE$4=2,
                    M219:AE219,
                    ""),
                ""))
        ),
        IF(
            Parameters!$D$16=1,
            IFERROR(
                AVERAGE(IF(
                    ISNUMBER(M219:AE219),
                    IF(
                        M$4:AE$4=1,
                        M219:AE219,
                        ""),
                    "")),
                AVERAGE(IF(
                    ISNUMBER(M219:AE219),
                    IF(
                        M$4:AE$4=2,
                        M219:AE219,
                        ""),
                    ""))
            ),
            IF(
                Parameters!$D$17=1,
                IFERROR(
                    IF(
                        OR(
                            IF(
                                ISNUMBER(M219:AE219),
                                IF(
                                    M$4:AE$4=1,
                                    M219:AE219,
                                    ""),
                                "")
                            =0),
                        0,
                        GEOMEAN(IF(
                            ISNUMBER(M219:AE219),
                            IF(
                                M$4:AE$4=1,
                                M219:AE219,
                                ""),
                            ""))
                    ),
                    IF(
                        OR(IF(
                            ISNUMBER(M219:AE219),
                            IF(
                                M$4:AE$4=2,
                                M219:AE219,
                                ""),
                            "")
                            =0),
                        0,
                        GEOMEAN(IF(
                            ISNUMBER(M219:AE219),
                            IF(
                                M$4:AE$4=2,
                                M219:AE219,
                                ""),
                            "")))
                )
            )
        )
    )
)</f>
        <v>0</v>
      </c>
      <c r="I219" s="191" cm="1">
        <f t="array" ref="I219">IF(
    SUM(IF(
            ISNUMBER(
                IF(
                    $M$5:$AE$5,
                    (M219:AE219),
                    "")),
            1,
            0))
        =0,
    NA(),
    IF(
        Parameters!$D$15=1,
        IF(
            SUM(--(ISNUMBER(IF($M$5:$AE$5=1,(M219:AE219),""))))&gt;0,
            MAX(IF(
                ISNUMBER(M219:AE219),
                IF(
                    M$5:AE$5=1,
                    M219:AE219,
                    ""),
                "")),
            MAX(IF(
                ISNUMBER(M219:AE219),
                IF(
                    M$5:AE$5=2,
                    M219:AE219,
                    ""),
                ""))
        ),
        IF(
            Parameters!$D$16=1,
            IFERROR(
                AVERAGE(IF(
                    ISNUMBER(M219:AE219),
                    IF(
                        M$5:AE$5=1,
                        M219:AE219,
                        ""),
                    "")),
                AVERAGE(IF(
                    ISNUMBER(M219:AE219),
                    IF(
                        M$5:AE$5=2,
                        M219:AE219,
                        ""),
                    ""))
            ),
            IF(
                Parameters!$D$17=1,
                IFERROR(
                    IF(
                        OR(
                            IF(
                                ISNUMBER(M219:AE219),
                                IF(
                                    M$5:AE$5=1,
                                    M219:AE219,
                                    ""),
                                "")
                            =0),
                        0,
                        GEOMEAN(IF(
                            ISNUMBER(M219:AE219),
                            IF(
                                M$5:AE$5=1,
                                M219:AE219,
                                ""),
                            ""))
                    ),
                    IF(
                        OR(IF(
                            ISNUMBER(M219:AE219),
                            IF(
                                M$5:AE$5=2,
                                M219:AE219,
                                ""),
                            "")
                            =0),
                        0,
                        GEOMEAN(IF(
                            ISNUMBER(M219:AE219),
                            IF(
                                M$5:AE$5=2,
                                M219:AE219,
                                ""),
                            "")))
                )
            )
        )
    )
)</f>
        <v>0</v>
      </c>
      <c r="J219" s="242">
        <v>44620</v>
      </c>
      <c r="K219" s="242">
        <v>44729</v>
      </c>
      <c r="L219" s="91" t="s">
        <v>353</v>
      </c>
      <c r="M219" s="192">
        <v>0</v>
      </c>
      <c r="N219" s="192" t="s">
        <v>409</v>
      </c>
      <c r="O219" s="192">
        <v>0</v>
      </c>
      <c r="P219" s="192" t="s">
        <v>409</v>
      </c>
      <c r="Q219" s="192">
        <v>0</v>
      </c>
      <c r="R219" s="192" t="s">
        <v>409</v>
      </c>
      <c r="S219" s="192" t="s">
        <v>409</v>
      </c>
      <c r="T219" s="192" t="s">
        <v>409</v>
      </c>
      <c r="U219" s="192" t="s">
        <v>409</v>
      </c>
      <c r="V219" s="192" t="s">
        <v>409</v>
      </c>
      <c r="W219" s="192" t="s">
        <v>409</v>
      </c>
      <c r="X219" s="192" t="s">
        <v>409</v>
      </c>
      <c r="Y219" s="192" t="s">
        <v>409</v>
      </c>
      <c r="Z219" s="192" t="s">
        <v>409</v>
      </c>
      <c r="AA219" s="192" t="s">
        <v>409</v>
      </c>
    </row>
    <row r="220" spans="1:27" x14ac:dyDescent="0.2">
      <c r="A220" s="84">
        <v>213</v>
      </c>
      <c r="B220" s="35" t="str">
        <f ca="1"/>
        <v>Samoa</v>
      </c>
      <c r="C220" s="35" t="str">
        <f ca="1"/>
        <v>WSM</v>
      </c>
      <c r="D220" s="35" t="str">
        <f ca="1"/>
        <v>EAS           East Asia &amp; Pacific</v>
      </c>
      <c r="E220" s="35" t="str">
        <f ca="1"/>
        <v>IDA</v>
      </c>
      <c r="F220" s="190" t="str">
        <f t="shared" ca="1" si="15"/>
        <v/>
      </c>
      <c r="G220" s="80">
        <f>IF(Parameters!$D$21 = 1, MAX(H220, I220),
IF(Parameters!$D$22 = 1, AVERAGE(H220,I220),
IF(Parameters!$D$23 = 1, IF(ISERROR(H220), I220, IFERROR(GEOMEAN(H220, I220), 0)),
IF(Parameters!$D$24, IF(AND(H220=10,I220=10),10,0),
IF(Parameters!$D$25, IF(AND(H220&gt;=7,I220&gt;=7),10,0),
IF(Parameters!$D$26, IF(AND(H220&gt;=7,I220&gt;=7), 10, IF(OR(AND(H220&gt;=7,I220&gt;=5),AND(H220&gt;=5,I220&gt;=7)),6,0)),
IF(Parameters!$D$27, IF(AND(H220&gt;=10,I220&gt;=10), 10, IF(OR(AND(H220&gt;=10,I220&gt;=5),AND(H220&gt;=5,I220&gt;=10)),6,0)),"no method")))))))</f>
        <v>0</v>
      </c>
      <c r="H220" s="80" cm="1">
        <f t="array" ref="H220">IF(
    SUM(IF(
            ISNUMBER(
                IF(
                    $M$4:$AE$4,
                    (M220:AE220),
                    "")),
            1,
            0))
        =0,
    NA(),
    IF(
        Parameters!$D$15=1,
        IF(
            SUM(--(ISNUMBER(IF($M$4:$AE$4=1,(M220:AE220),""))))&gt;0,
            MAX(IF(
                ISNUMBER(M220:AE220),
                IF(
                    M$4:AE$4=1,
                    M220:AE220,
                    ""),
                "")),
            MAX(IF(
                ISNUMBER(M220:AE220),
                IF(
                    M$4:AE$4=2,
                    M220:AE220,
                    ""),
                ""))
        ),
        IF(
            Parameters!$D$16=1,
            IFERROR(
                AVERAGE(IF(
                    ISNUMBER(M220:AE220),
                    IF(
                        M$4:AE$4=1,
                        M220:AE220,
                        ""),
                    "")),
                AVERAGE(IF(
                    ISNUMBER(M220:AE220),
                    IF(
                        M$4:AE$4=2,
                        M220:AE220,
                        ""),
                    ""))
            ),
            IF(
                Parameters!$D$17=1,
                IFERROR(
                    IF(
                        OR(
                            IF(
                                ISNUMBER(M220:AE220),
                                IF(
                                    M$4:AE$4=1,
                                    M220:AE220,
                                    ""),
                                "")
                            =0),
                        0,
                        GEOMEAN(IF(
                            ISNUMBER(M220:AE220),
                            IF(
                                M$4:AE$4=1,
                                M220:AE220,
                                ""),
                            ""))
                    ),
                    IF(
                        OR(IF(
                            ISNUMBER(M220:AE220),
                            IF(
                                M$4:AE$4=2,
                                M220:AE220,
                                ""),
                            "")
                            =0),
                        0,
                        GEOMEAN(IF(
                            ISNUMBER(M220:AE220),
                            IF(
                                M$4:AE$4=2,
                                M220:AE220,
                                ""),
                            "")))
                )
            )
        )
    )
)</f>
        <v>0.77244258872651195</v>
      </c>
      <c r="I220" s="191" cm="1">
        <f t="array" ref="I220">IF(
    SUM(IF(
            ISNUMBER(
                IF(
                    $M$5:$AE$5,
                    (M220:AE220),
                    "")),
            1,
            0))
        =0,
    NA(),
    IF(
        Parameters!$D$15=1,
        IF(
            SUM(--(ISNUMBER(IF($M$5:$AE$5=1,(M220:AE220),""))))&gt;0,
            MAX(IF(
                ISNUMBER(M220:AE220),
                IF(
                    M$5:AE$5=1,
                    M220:AE220,
                    ""),
                "")),
            MAX(IF(
                ISNUMBER(M220:AE220),
                IF(
                    M$5:AE$5=2,
                    M220:AE220,
                    ""),
                ""))
        ),
        IF(
            Parameters!$D$16=1,
            IFERROR(
                AVERAGE(IF(
                    ISNUMBER(M220:AE220),
                    IF(
                        M$5:AE$5=1,
                        M220:AE220,
                        ""),
                    "")),
                AVERAGE(IF(
                    ISNUMBER(M220:AE220),
                    IF(
                        M$5:AE$5=2,
                        M220:AE220,
                        ""),
                    ""))
            ),
            IF(
                Parameters!$D$17=1,
                IFERROR(
                    IF(
                        OR(
                            IF(
                                ISNUMBER(M220:AE220),
                                IF(
                                    M$5:AE$5=1,
                                    M220:AE220,
                                    ""),
                                "")
                            =0),
                        0,
                        GEOMEAN(IF(
                            ISNUMBER(M220:AE220),
                            IF(
                                M$5:AE$5=1,
                                M220:AE220,
                                ""),
                            ""))
                    ),
                    IF(
                        OR(IF(
                            ISNUMBER(M220:AE220),
                            IF(
                                M$5:AE$5=2,
                                M220:AE220,
                                ""),
                            "")
                            =0),
                        0,
                        GEOMEAN(IF(
                            ISNUMBER(M220:AE220),
                            IF(
                                M$5:AE$5=2,
                                M220:AE220,
                                ""),
                            "")))
                )
            )
        )
    )
)</f>
        <v>0</v>
      </c>
      <c r="J220" s="242">
        <v>45765</v>
      </c>
      <c r="K220" s="242">
        <v>44729</v>
      </c>
      <c r="L220" s="91" t="s">
        <v>355</v>
      </c>
      <c r="M220" s="192">
        <v>0</v>
      </c>
      <c r="N220" s="192">
        <v>0.77244258872651195</v>
      </c>
      <c r="O220" s="192">
        <v>0</v>
      </c>
      <c r="P220" s="192" t="s">
        <v>409</v>
      </c>
      <c r="Q220" s="192">
        <v>0</v>
      </c>
      <c r="R220" s="192" t="s">
        <v>409</v>
      </c>
      <c r="S220" s="192" t="s">
        <v>409</v>
      </c>
      <c r="T220" s="192" t="s">
        <v>409</v>
      </c>
      <c r="U220" s="192" t="s">
        <v>409</v>
      </c>
      <c r="V220" s="192">
        <v>63.9</v>
      </c>
      <c r="W220" s="192" t="s">
        <v>409</v>
      </c>
      <c r="X220" s="192" t="s">
        <v>409</v>
      </c>
      <c r="Y220" s="192" t="s">
        <v>409</v>
      </c>
      <c r="Z220" s="192" t="s">
        <v>409</v>
      </c>
      <c r="AA220" s="192" t="s">
        <v>409</v>
      </c>
    </row>
    <row r="221" spans="1:27" x14ac:dyDescent="0.2">
      <c r="A221" s="84">
        <v>214</v>
      </c>
      <c r="B221" s="35" t="str">
        <f ca="1"/>
        <v>Kosovo</v>
      </c>
      <c r="C221" s="35" t="str">
        <f ca="1"/>
        <v>XKX</v>
      </c>
      <c r="D221" s="35" t="str">
        <f ca="1"/>
        <v>ECS           Europe &amp; Central Asia</v>
      </c>
      <c r="E221" s="35" t="str">
        <f ca="1"/>
        <v>IDA</v>
      </c>
      <c r="F221" s="190" t="str">
        <f t="shared" ca="1" si="15"/>
        <v/>
      </c>
      <c r="G221" s="80">
        <f>IF(Parameters!$D$21 = 1, MAX(H221, I221),
IF(Parameters!$D$22 = 1, AVERAGE(H221,I221),
IF(Parameters!$D$23 = 1, IF(ISERROR(H221), I221, IFERROR(GEOMEAN(H221, I221), 0)),
IF(Parameters!$D$24, IF(AND(H221=10,I221=10),10,0),
IF(Parameters!$D$25, IF(AND(H221&gt;=7,I221&gt;=7),10,0),
IF(Parameters!$D$26, IF(AND(H221&gt;=7,I221&gt;=7), 10, IF(OR(AND(H221&gt;=7,I221&gt;=5),AND(H221&gt;=5,I221&gt;=7)),6,0)),
IF(Parameters!$D$27, IF(AND(H221&gt;=10,I221&gt;=10), 10, IF(OR(AND(H221&gt;=10,I221&gt;=5),AND(H221&gt;=5,I221&gt;=10)),6,0)),"no method")))))))</f>
        <v>0</v>
      </c>
      <c r="H221" s="80" cm="1">
        <f t="array" ref="H221">IF(
    SUM(IF(
            ISNUMBER(
                IF(
                    $M$4:$AE$4,
                    (M221:AE221),
                    "")),
            1,
            0))
        =0,
    NA(),
    IF(
        Parameters!$D$15=1,
        IF(
            SUM(--(ISNUMBER(IF($M$4:$AE$4=1,(M221:AE221),""))))&gt;0,
            MAX(IF(
                ISNUMBER(M221:AE221),
                IF(
                    M$4:AE$4=1,
                    M221:AE221,
                    ""),
                "")),
            MAX(IF(
                ISNUMBER(M221:AE221),
                IF(
                    M$4:AE$4=2,
                    M221:AE221,
                    ""),
                ""))
        ),
        IF(
            Parameters!$D$16=1,
            IFERROR(
                AVERAGE(IF(
                    ISNUMBER(M221:AE221),
                    IF(
                        M$4:AE$4=1,
                        M221:AE221,
                        ""),
                    "")),
                AVERAGE(IF(
                    ISNUMBER(M221:AE221),
                    IF(
                        M$4:AE$4=2,
                        M221:AE221,
                        ""),
                    ""))
            ),
            IF(
                Parameters!$D$17=1,
                IFERROR(
                    IF(
                        OR(
                            IF(
                                ISNUMBER(M221:AE221),
                                IF(
                                    M$4:AE$4=1,
                                    M221:AE221,
                                    ""),
                                "")
                            =0),
                        0,
                        GEOMEAN(IF(
                            ISNUMBER(M221:AE221),
                            IF(
                                M$4:AE$4=1,
                                M221:AE221,
                                ""),
                            ""))
                    ),
                    IF(
                        OR(IF(
                            ISNUMBER(M221:AE221),
                            IF(
                                M$4:AE$4=2,
                                M221:AE221,
                                ""),
                            "")
                            =0),
                        0,
                        GEOMEAN(IF(
                            ISNUMBER(M221:AE221),
                            IF(
                                M$4:AE$4=2,
                                M221:AE221,
                                ""),
                            "")))
                )
            )
        )
    )
)</f>
        <v>0</v>
      </c>
      <c r="I221" s="191" cm="1">
        <f t="array" ref="I221">IF(
    SUM(IF(
            ISNUMBER(
                IF(
                    $M$5:$AE$5,
                    (M221:AE221),
                    "")),
            1,
            0))
        =0,
    NA(),
    IF(
        Parameters!$D$15=1,
        IF(
            SUM(--(ISNUMBER(IF($M$5:$AE$5=1,(M221:AE221),""))))&gt;0,
            MAX(IF(
                ISNUMBER(M221:AE221),
                IF(
                    M$5:AE$5=1,
                    M221:AE221,
                    ""),
                "")),
            MAX(IF(
                ISNUMBER(M221:AE221),
                IF(
                    M$5:AE$5=2,
                    M221:AE221,
                    ""),
                ""))
        ),
        IF(
            Parameters!$D$16=1,
            IFERROR(
                AVERAGE(IF(
                    ISNUMBER(M221:AE221),
                    IF(
                        M$5:AE$5=1,
                        M221:AE221,
                        ""),
                    "")),
                AVERAGE(IF(
                    ISNUMBER(M221:AE221),
                    IF(
                        M$5:AE$5=2,
                        M221:AE221,
                        ""),
                    ""))
            ),
            IF(
                Parameters!$D$17=1,
                IFERROR(
                    IF(
                        OR(
                            IF(
                                ISNUMBER(M221:AE221),
                                IF(
                                    M$5:AE$5=1,
                                    M221:AE221,
                                    ""),
                                "")
                            =0),
                        0,
                        GEOMEAN(IF(
                            ISNUMBER(M221:AE221),
                            IF(
                                M$5:AE$5=1,
                                M221:AE221,
                                ""),
                            ""))
                    ),
                    IF(
                        OR(IF(
                            ISNUMBER(M221:AE221),
                            IF(
                                M$5:AE$5=2,
                                M221:AE221,
                                ""),
                            "")
                            =0),
                        0,
                        GEOMEAN(IF(
                            ISNUMBER(M221:AE221),
                            IF(
                                M$5:AE$5=2,
                                M221:AE221,
                                ""),
                            "")))
                )
            )
        )
    )
)</f>
        <v>0</v>
      </c>
      <c r="J221" s="242">
        <v>46281</v>
      </c>
      <c r="K221" s="242">
        <v>46281</v>
      </c>
      <c r="L221" s="91" t="s">
        <v>694</v>
      </c>
      <c r="M221" s="192">
        <v>0</v>
      </c>
      <c r="N221" s="192" t="s">
        <v>409</v>
      </c>
      <c r="O221" s="192">
        <v>0</v>
      </c>
      <c r="P221" s="192" t="s">
        <v>409</v>
      </c>
      <c r="Q221" s="192">
        <v>0</v>
      </c>
      <c r="R221" s="192" t="s">
        <v>409</v>
      </c>
      <c r="S221" s="192">
        <v>0</v>
      </c>
      <c r="T221" s="192" t="s">
        <v>409</v>
      </c>
      <c r="U221" s="192" t="s">
        <v>409</v>
      </c>
      <c r="V221" s="192" t="s">
        <v>409</v>
      </c>
      <c r="W221" s="192" t="s">
        <v>409</v>
      </c>
      <c r="X221" s="192" t="s">
        <v>409</v>
      </c>
      <c r="Y221" s="192" t="s">
        <v>409</v>
      </c>
      <c r="Z221" s="192">
        <v>-0.107142857142857</v>
      </c>
      <c r="AA221" s="192" t="s">
        <v>409</v>
      </c>
    </row>
    <row r="222" spans="1:27" x14ac:dyDescent="0.2">
      <c r="A222" s="84">
        <v>215</v>
      </c>
      <c r="B222" s="35" t="str">
        <f ca="1"/>
        <v>Yemen, Rep.</v>
      </c>
      <c r="C222" s="35" t="str">
        <f ca="1"/>
        <v>YEM</v>
      </c>
      <c r="D222" s="35" t="str">
        <f ca="1"/>
        <v>MEA           Middle East &amp; North Africa</v>
      </c>
      <c r="E222" s="35" t="str">
        <f ca="1"/>
        <v>IDA</v>
      </c>
      <c r="F222" s="190" t="str">
        <f t="shared" ca="1" si="15"/>
        <v/>
      </c>
      <c r="G222" s="80">
        <f>IF(Parameters!$D$21 = 1, MAX(H222, I222),
IF(Parameters!$D$22 = 1, AVERAGE(H222,I222),
IF(Parameters!$D$23 = 1, IF(ISERROR(H222), I222, IFERROR(GEOMEAN(H222, I222), 0)),
IF(Parameters!$D$24, IF(AND(H222=10,I222=10),10,0),
IF(Parameters!$D$25, IF(AND(H222&gt;=7,I222&gt;=7),10,0),
IF(Parameters!$D$26, IF(AND(H222&gt;=7,I222&gt;=7), 10, IF(OR(AND(H222&gt;=7,I222&gt;=5),AND(H222&gt;=5,I222&gt;=7)),6,0)),
IF(Parameters!$D$27, IF(AND(H222&gt;=10,I222&gt;=10), 10, IF(OR(AND(H222&gt;=10,I222&gt;=5),AND(H222&gt;=5,I222&gt;=10)),6,0)),"no method")))))))</f>
        <v>9.8421784169790989</v>
      </c>
      <c r="H222" s="80" cm="1">
        <f t="array" ref="H222">IF(
    SUM(IF(
            ISNUMBER(
                IF(
                    $M$4:$AE$4,
                    (M222:AE222),
                    "")),
            1,
            0))
        =0,
    NA(),
    IF(
        Parameters!$D$15=1,
        IF(
            SUM(--(ISNUMBER(IF($M$4:$AE$4=1,(M222:AE222),""))))&gt;0,
            MAX(IF(
                ISNUMBER(M222:AE222),
                IF(
                    M$4:AE$4=1,
                    M222:AE222,
                    ""),
                "")),
            MAX(IF(
                ISNUMBER(M222:AE222),
                IF(
                    M$4:AE$4=2,
                    M222:AE222,
                    ""),
                ""))
        ),
        IF(
            Parameters!$D$16=1,
            IFERROR(
                AVERAGE(IF(
                    ISNUMBER(M222:AE222),
                    IF(
                        M$4:AE$4=1,
                        M222:AE222,
                        ""),
                    "")),
                AVERAGE(IF(
                    ISNUMBER(M222:AE222),
                    IF(
                        M$4:AE$4=2,
                        M222:AE222,
                        ""),
                    ""))
            ),
            IF(
                Parameters!$D$17=1,
                IFERROR(
                    IF(
                        OR(
                            IF(
                                ISNUMBER(M222:AE222),
                                IF(
                                    M$4:AE$4=1,
                                    M222:AE222,
                                    ""),
                                "")
                            =0),
                        0,
                        GEOMEAN(IF(
                            ISNUMBER(M222:AE222),
                            IF(
                                M$4:AE$4=1,
                                M222:AE222,
                                ""),
                            ""))
                    ),
                    IF(
                        OR(IF(
                            ISNUMBER(M222:AE222),
                            IF(
                                M$4:AE$4=2,
                                M222:AE222,
                                ""),
                            "")
                            =0),
                        0,
                        GEOMEAN(IF(
                            ISNUMBER(M222:AE222),
                            IF(
                                M$4:AE$4=2,
                                M222:AE222,
                                ""),
                            "")))
                )
            )
        )
    )
)</f>
        <v>9.6868475991649206</v>
      </c>
      <c r="I222" s="191" cm="1">
        <f t="array" ref="I222">IF(
    SUM(IF(
            ISNUMBER(
                IF(
                    $M$5:$AE$5,
                    (M222:AE222),
                    "")),
            1,
            0))
        =0,
    NA(),
    IF(
        Parameters!$D$15=1,
        IF(
            SUM(--(ISNUMBER(IF($M$5:$AE$5=1,(M222:AE222),""))))&gt;0,
            MAX(IF(
                ISNUMBER(M222:AE222),
                IF(
                    M$5:AE$5=1,
                    M222:AE222,
                    ""),
                "")),
            MAX(IF(
                ISNUMBER(M222:AE222),
                IF(
                    M$5:AE$5=2,
                    M222:AE222,
                    ""),
                ""))
        ),
        IF(
            Parameters!$D$16=1,
            IFERROR(
                AVERAGE(IF(
                    ISNUMBER(M222:AE222),
                    IF(
                        M$5:AE$5=1,
                        M222:AE222,
                        ""),
                    "")),
                AVERAGE(IF(
                    ISNUMBER(M222:AE222),
                    IF(
                        M$5:AE$5=2,
                        M222:AE222,
                        ""),
                    ""))
            ),
            IF(
                Parameters!$D$17=1,
                IFERROR(
                    IF(
                        OR(
                            IF(
                                ISNUMBER(M222:AE222),
                                IF(
                                    M$5:AE$5=1,
                                    M222:AE222,
                                    ""),
                                "")
                            =0),
                        0,
                        GEOMEAN(IF(
                            ISNUMBER(M222:AE222),
                            IF(
                                M$5:AE$5=1,
                                M222:AE222,
                                ""),
                            ""))
                    ),
                    IF(
                        OR(IF(
                            ISNUMBER(M222:AE222),
                            IF(
                                M$5:AE$5=2,
                                M222:AE222,
                                ""),
                            "")
                            =0),
                        0,
                        GEOMEAN(IF(
                            ISNUMBER(M222:AE222),
                            IF(
                                M$5:AE$5=2,
                                M222:AE222,
                                ""),
                            "")))
                )
            )
        )
    )
)</f>
        <v>10</v>
      </c>
      <c r="J222" s="242">
        <v>45765</v>
      </c>
      <c r="K222" s="242">
        <v>46281</v>
      </c>
      <c r="L222" s="91" t="s">
        <v>356</v>
      </c>
      <c r="M222" s="192">
        <v>0</v>
      </c>
      <c r="N222" s="192">
        <v>9.6868475991649206</v>
      </c>
      <c r="O222" s="192">
        <v>0</v>
      </c>
      <c r="P222" s="192">
        <v>10</v>
      </c>
      <c r="Q222" s="192">
        <v>0</v>
      </c>
      <c r="R222" s="192" t="s">
        <v>409</v>
      </c>
      <c r="S222" s="192">
        <v>0</v>
      </c>
      <c r="T222" s="192">
        <v>10</v>
      </c>
      <c r="U222" s="192" t="s">
        <v>409</v>
      </c>
      <c r="V222" s="192">
        <v>106.6</v>
      </c>
      <c r="W222" s="192" t="s">
        <v>409</v>
      </c>
      <c r="X222" s="192">
        <v>1.3096619302991199</v>
      </c>
      <c r="Y222" s="192" t="s">
        <v>409</v>
      </c>
      <c r="Z222" s="192">
        <v>0</v>
      </c>
      <c r="AA222" s="192">
        <v>178.77629063097501</v>
      </c>
    </row>
    <row r="223" spans="1:27" x14ac:dyDescent="0.2">
      <c r="A223" s="84">
        <v>216</v>
      </c>
      <c r="B223" s="35" t="str">
        <f ca="1"/>
        <v>South Africa</v>
      </c>
      <c r="C223" s="35" t="str">
        <f ca="1"/>
        <v>ZAF</v>
      </c>
      <c r="D223" s="35" t="str">
        <f ca="1"/>
        <v>SSF           Sub-Saharan Africa</v>
      </c>
      <c r="E223" s="35" t="str">
        <f ca="1"/>
        <v>IBRD</v>
      </c>
      <c r="F223" s="190" t="str">
        <f t="shared" ca="1" si="15"/>
        <v/>
      </c>
      <c r="G223" s="80">
        <f>IF(Parameters!$D$21 = 1, MAX(H223, I223),
IF(Parameters!$D$22 = 1, AVERAGE(H223,I223),
IF(Parameters!$D$23 = 1, IF(ISERROR(H223), I223, IFERROR(GEOMEAN(H223, I223), 0)),
IF(Parameters!$D$24, IF(AND(H223=10,I223=10),10,0),
IF(Parameters!$D$25, IF(AND(H223&gt;=7,I223&gt;=7),10,0),
IF(Parameters!$D$26, IF(AND(H223&gt;=7,I223&gt;=7), 10, IF(OR(AND(H223&gt;=7,I223&gt;=5),AND(H223&gt;=5,I223&gt;=7)),6,0)),
IF(Parameters!$D$27, IF(AND(H223&gt;=10,I223&gt;=10), 10, IF(OR(AND(H223&gt;=10,I223&gt;=5),AND(H223&gt;=5,I223&gt;=10)),6,0)),"no method")))))))</f>
        <v>1.8719841039750551</v>
      </c>
      <c r="H223" s="80" cm="1">
        <f t="array" ref="H223">IF(
    SUM(IF(
            ISNUMBER(
                IF(
                    $M$4:$AE$4,
                    (M223:AE223),
                    "")),
            1,
            0))
        =0,
    NA(),
    IF(
        Parameters!$D$15=1,
        IF(
            SUM(--(ISNUMBER(IF($M$4:$AE$4=1,(M223:AE223),""))))&gt;0,
            MAX(IF(
                ISNUMBER(M223:AE223),
                IF(
                    M$4:AE$4=1,
                    M223:AE223,
                    ""),
                "")),
            MAX(IF(
                ISNUMBER(M223:AE223),
                IF(
                    M$4:AE$4=2,
                    M223:AE223,
                    ""),
                ""))
        ),
        IF(
            Parameters!$D$16=1,
            IFERROR(
                AVERAGE(IF(
                    ISNUMBER(M223:AE223),
                    IF(
                        M$4:AE$4=1,
                        M223:AE223,
                        ""),
                    "")),
                AVERAGE(IF(
                    ISNUMBER(M223:AE223),
                    IF(
                        M$4:AE$4=2,
                        M223:AE223,
                        ""),
                    ""))
            ),
            IF(
                Parameters!$D$17=1,
                IFERROR(
                    IF(
                        OR(
                            IF(
                                ISNUMBER(M223:AE223),
                                IF(
                                    M$4:AE$4=1,
                                    M223:AE223,
                                    ""),
                                "")
                            =0),
                        0,
                        GEOMEAN(IF(
                            ISNUMBER(M223:AE223),
                            IF(
                                M$4:AE$4=1,
                                M223:AE223,
                                ""),
                            ""))
                    ),
                    IF(
                        OR(IF(
                            ISNUMBER(M223:AE223),
                            IF(
                                M$4:AE$4=2,
                                M223:AE223,
                                ""),
                            "")
                            =0),
                        0,
                        GEOMEAN(IF(
                            ISNUMBER(M223:AE223),
                            IF(
                                M$4:AE$4=2,
                                M223:AE223,
                                ""),
                            "")))
                )
            )
        )
    )
)</f>
        <v>1.96242171189978</v>
      </c>
      <c r="I223" s="191" cm="1">
        <f t="array" ref="I223">IF(
    SUM(IF(
            ISNUMBER(
                IF(
                    $M$5:$AE$5,
                    (M223:AE223),
                    "")),
            1,
            0))
        =0,
    NA(),
    IF(
        Parameters!$D$15=1,
        IF(
            SUM(--(ISNUMBER(IF($M$5:$AE$5=1,(M223:AE223),""))))&gt;0,
            MAX(IF(
                ISNUMBER(M223:AE223),
                IF(
                    M$5:AE$5=1,
                    M223:AE223,
                    ""),
                "")),
            MAX(IF(
                ISNUMBER(M223:AE223),
                IF(
                    M$5:AE$5=2,
                    M223:AE223,
                    ""),
                ""))
        ),
        IF(
            Parameters!$D$16=1,
            IFERROR(
                AVERAGE(IF(
                    ISNUMBER(M223:AE223),
                    IF(
                        M$5:AE$5=1,
                        M223:AE223,
                        ""),
                    "")),
                AVERAGE(IF(
                    ISNUMBER(M223:AE223),
                    IF(
                        M$5:AE$5=2,
                        M223:AE223,
                        ""),
                    ""))
            ),
            IF(
                Parameters!$D$17=1,
                IFERROR(
                    IF(
                        OR(
                            IF(
                                ISNUMBER(M223:AE223),
                                IF(
                                    M$5:AE$5=1,
                                    M223:AE223,
                                    ""),
                                "")
                            =0),
                        0,
                        GEOMEAN(IF(
                            ISNUMBER(M223:AE223),
                            IF(
                                M$5:AE$5=1,
                                M223:AE223,
                                ""),
                            ""))
                    ),
                    IF(
                        OR(IF(
                            ISNUMBER(M223:AE223),
                            IF(
                                M$5:AE$5=2,
                                M223:AE223,
                                ""),
                            "")
                            =0),
                        0,
                        GEOMEAN(IF(
                            ISNUMBER(M223:AE223),
                            IF(
                                M$5:AE$5=2,
                                M223:AE223,
                                ""),
                            "")))
                )
            )
        )
    )
)</f>
        <v>1.78571428571427</v>
      </c>
      <c r="J223" s="242">
        <v>45765</v>
      </c>
      <c r="K223" s="242">
        <v>44887</v>
      </c>
      <c r="L223" s="91" t="s">
        <v>358</v>
      </c>
      <c r="M223" s="192">
        <v>0</v>
      </c>
      <c r="N223" s="192">
        <v>1.96242171189978</v>
      </c>
      <c r="O223" s="192">
        <v>0</v>
      </c>
      <c r="P223" s="192">
        <v>0</v>
      </c>
      <c r="Q223" s="192">
        <v>0</v>
      </c>
      <c r="R223" s="192" t="s">
        <v>409</v>
      </c>
      <c r="S223" s="192">
        <v>1.78571428571427</v>
      </c>
      <c r="T223" s="192">
        <v>0</v>
      </c>
      <c r="U223" s="192" t="s">
        <v>409</v>
      </c>
      <c r="V223" s="192">
        <v>69.599999999999994</v>
      </c>
      <c r="W223" s="192" t="s">
        <v>409</v>
      </c>
      <c r="X223" s="192">
        <v>-0.46416135617776699</v>
      </c>
      <c r="Y223" s="192" t="s">
        <v>409</v>
      </c>
      <c r="Z223" s="192">
        <v>3.5714285714285497E-2</v>
      </c>
      <c r="AA223" s="192">
        <v>-23.636363636363601</v>
      </c>
    </row>
    <row r="224" spans="1:27" x14ac:dyDescent="0.2">
      <c r="A224" s="84">
        <v>217</v>
      </c>
      <c r="B224" s="35" t="str">
        <f ca="1"/>
        <v>Zambia</v>
      </c>
      <c r="C224" s="35" t="str">
        <f ca="1"/>
        <v>ZMB</v>
      </c>
      <c r="D224" s="35" t="str">
        <f ca="1"/>
        <v>SSF           Sub-Saharan Africa</v>
      </c>
      <c r="E224" s="35" t="str">
        <f ca="1"/>
        <v>IDA</v>
      </c>
      <c r="F224" s="190" t="str">
        <f t="shared" ca="1" si="15"/>
        <v/>
      </c>
      <c r="G224" s="80">
        <f>IF(Parameters!$D$21 = 1, MAX(H224, I224),
IF(Parameters!$D$22 = 1, AVERAGE(H224,I224),
IF(Parameters!$D$23 = 1, IF(ISERROR(H224), I224, IFERROR(GEOMEAN(H224, I224), 0)),
IF(Parameters!$D$24, IF(AND(H224=10,I224=10),10,0),
IF(Parameters!$D$25, IF(AND(H224&gt;=7,I224&gt;=7),10,0),
IF(Parameters!$D$26, IF(AND(H224&gt;=7,I224&gt;=7), 10, IF(OR(AND(H224&gt;=7,I224&gt;=5),AND(H224&gt;=5,I224&gt;=7)),6,0)),
IF(Parameters!$D$27, IF(AND(H224&gt;=10,I224&gt;=10), 10, IF(OR(AND(H224&gt;=10,I224&gt;=5),AND(H224&gt;=5,I224&gt;=10)),6,0)),"no method")))))))</f>
        <v>5.5397594967504808</v>
      </c>
      <c r="H224" s="80" cm="1">
        <f t="array" ref="H224">IF(
    SUM(IF(
            ISNUMBER(
                IF(
                    $M$4:$AE$4,
                    (M224:AE224),
                    "")),
            1,
            0))
        =0,
    NA(),
    IF(
        Parameters!$D$15=1,
        IF(
            SUM(--(ISNUMBER(IF($M$4:$AE$4=1,(M224:AE224),""))))&gt;0,
            MAX(IF(
                ISNUMBER(M224:AE224),
                IF(
                    M$4:AE$4=1,
                    M224:AE224,
                    ""),
                "")),
            MAX(IF(
                ISNUMBER(M224:AE224),
                IF(
                    M$4:AE$4=2,
                    M224:AE224,
                    ""),
                ""))
        ),
        IF(
            Parameters!$D$16=1,
            IFERROR(
                AVERAGE(IF(
                    ISNUMBER(M224:AE224),
                    IF(
                        M$4:AE$4=1,
                        M224:AE224,
                        ""),
                    "")),
                AVERAGE(IF(
                    ISNUMBER(M224:AE224),
                    IF(
                        M$4:AE$4=2,
                        M224:AE224,
                        ""),
                    ""))
            ),
            IF(
                Parameters!$D$17=1,
                IFERROR(
                    IF(
                        OR(
                            IF(
                                ISNUMBER(M224:AE224),
                                IF(
                                    M$4:AE$4=1,
                                    M224:AE224,
                                    ""),
                                "")
                            =0),
                        0,
                        GEOMEAN(IF(
                            ISNUMBER(M224:AE224),
                            IF(
                                M$4:AE$4=1,
                                M224:AE224,
                                ""),
                            ""))
                    ),
                    IF(
                        OR(IF(
                            ISNUMBER(M224:AE224),
                            IF(
                                M$4:AE$4=2,
                                M224:AE224,
                                ""),
                            "")
                            =0),
                        0,
                        GEOMEAN(IF(
                            ISNUMBER(M224:AE224),
                            IF(
                                M$4:AE$4=2,
                                M224:AE224,
                                ""),
                            "")))
                )
            )
        )
    )
)</f>
        <v>4.3841336116910199</v>
      </c>
      <c r="I224" s="191" cm="1">
        <f t="array" ref="I224">IF(
    SUM(IF(
            ISNUMBER(
                IF(
                    $M$5:$AE$5,
                    (M224:AE224),
                    "")),
            1,
            0))
        =0,
    NA(),
    IF(
        Parameters!$D$15=1,
        IF(
            SUM(--(ISNUMBER(IF($M$5:$AE$5=1,(M224:AE224),""))))&gt;0,
            MAX(IF(
                ISNUMBER(M224:AE224),
                IF(
                    M$5:AE$5=1,
                    M224:AE224,
                    ""),
                "")),
            MAX(IF(
                ISNUMBER(M224:AE224),
                IF(
                    M$5:AE$5=2,
                    M224:AE224,
                    ""),
                ""))
        ),
        IF(
            Parameters!$D$16=1,
            IFERROR(
                AVERAGE(IF(
                    ISNUMBER(M224:AE224),
                    IF(
                        M$5:AE$5=1,
                        M224:AE224,
                        ""),
                    "")),
                AVERAGE(IF(
                    ISNUMBER(M224:AE224),
                    IF(
                        M$5:AE$5=2,
                        M224:AE224,
                        ""),
                    ""))
            ),
            IF(
                Parameters!$D$17=1,
                IFERROR(
                    IF(
                        OR(
                            IF(
                                ISNUMBER(M224:AE224),
                                IF(
                                    M$5:AE$5=1,
                                    M224:AE224,
                                    ""),
                                "")
                            =0),
                        0,
                        GEOMEAN(IF(
                            ISNUMBER(M224:AE224),
                            IF(
                                M$5:AE$5=1,
                                M224:AE224,
                                ""),
                            ""))
                    ),
                    IF(
                        OR(IF(
                            ISNUMBER(M224:AE224),
                            IF(
                                M$5:AE$5=2,
                                M224:AE224,
                                ""),
                            "")
                            =0),
                        0,
                        GEOMEAN(IF(
                            ISNUMBER(M224:AE224),
                            IF(
                                M$5:AE$5=2,
                                M224:AE224,
                                ""),
                            "")))
                )
            )
        )
    )
)</f>
        <v>7</v>
      </c>
      <c r="J224" s="242">
        <v>45765</v>
      </c>
      <c r="K224" s="242">
        <v>46281</v>
      </c>
      <c r="L224" s="91" t="s">
        <v>360</v>
      </c>
      <c r="M224" s="192">
        <v>0</v>
      </c>
      <c r="N224" s="192">
        <v>4.3841336116910199</v>
      </c>
      <c r="O224" s="192">
        <v>0</v>
      </c>
      <c r="P224" s="192">
        <v>0</v>
      </c>
      <c r="Q224" s="192">
        <v>0</v>
      </c>
      <c r="R224" s="192" t="s">
        <v>409</v>
      </c>
      <c r="S224" s="192">
        <v>5.3571428571428497</v>
      </c>
      <c r="T224" s="192">
        <v>7</v>
      </c>
      <c r="U224" s="192" t="s">
        <v>409</v>
      </c>
      <c r="V224" s="192">
        <v>81.2</v>
      </c>
      <c r="W224" s="192" t="s">
        <v>409</v>
      </c>
      <c r="X224" s="192">
        <v>-0.61422464561887702</v>
      </c>
      <c r="Y224" s="192" t="s">
        <v>409</v>
      </c>
      <c r="Z224" s="192">
        <v>0.107142857142857</v>
      </c>
      <c r="AA224" s="192">
        <v>166.666666666666</v>
      </c>
    </row>
    <row r="225" spans="1:27" x14ac:dyDescent="0.2">
      <c r="A225" s="84">
        <v>218</v>
      </c>
      <c r="B225" s="35" t="str">
        <f ca="1"/>
        <v>Zimbabwe</v>
      </c>
      <c r="C225" s="35" t="str">
        <f ca="1"/>
        <v>ZWE</v>
      </c>
      <c r="D225" s="35" t="str">
        <f ca="1"/>
        <v>SSF           Sub-Saharan Africa</v>
      </c>
      <c r="E225" s="35" t="str">
        <f ca="1"/>
        <v>Blend</v>
      </c>
      <c r="F225" s="190" t="str">
        <f t="shared" ca="1" si="15"/>
        <v/>
      </c>
      <c r="G225" s="80">
        <f>IF(Parameters!$D$21 = 1, MAX(H225, I225),
IF(Parameters!$D$22 = 1, AVERAGE(H225,I225),
IF(Parameters!$D$23 = 1, IF(ISERROR(H225), I225, IFERROR(GEOMEAN(H225, I225), 0)),
IF(Parameters!$D$24, IF(AND(H225=10,I225=10),10,0),
IF(Parameters!$D$25, IF(AND(H225&gt;=7,I225&gt;=7),10,0),
IF(Parameters!$D$26, IF(AND(H225&gt;=7,I225&gt;=7), 10, IF(OR(AND(H225&gt;=7,I225&gt;=5),AND(H225&gt;=5,I225&gt;=7)),6,0)),
IF(Parameters!$D$27, IF(AND(H225&gt;=10,I225&gt;=10), 10, IF(OR(AND(H225&gt;=10,I225&gt;=5),AND(H225&gt;=5,I225&gt;=10)),6,0)),"no method")))))))</f>
        <v>7.2758276340368742</v>
      </c>
      <c r="H225" s="80" cm="1">
        <f t="array" ref="H225">IF(
    SUM(IF(
            ISNUMBER(
                IF(
                    $M$4:$AE$4,
                    (M225:AE225),
                    "")),
            1,
            0))
        =0,
    NA(),
    IF(
        Parameters!$D$15=1,
        IF(
            SUM(--(ISNUMBER(IF($M$4:$AE$4=1,(M225:AE225),""))))&gt;0,
            MAX(IF(
                ISNUMBER(M225:AE225),
                IF(
                    M$4:AE$4=1,
                    M225:AE225,
                    ""),
                "")),
            MAX(IF(
                ISNUMBER(M225:AE225),
                IF(
                    M$4:AE$4=2,
                    M225:AE225,
                    ""),
                ""))
        ),
        IF(
            Parameters!$D$16=1,
            IFERROR(
                AVERAGE(IF(
                    ISNUMBER(M225:AE225),
                    IF(
                        M$4:AE$4=1,
                        M225:AE225,
                        ""),
                    "")),
                AVERAGE(IF(
                    ISNUMBER(M225:AE225),
                    IF(
                        M$4:AE$4=2,
                        M225:AE225,
                        ""),
                    ""))
            ),
            IF(
                Parameters!$D$17=1,
                IFERROR(
                    IF(
                        OR(
                            IF(
                                ISNUMBER(M225:AE225),
                                IF(
                                    M$4:AE$4=1,
                                    M225:AE225,
                                    ""),
                                "")
                            =0),
                        0,
                        GEOMEAN(IF(
                            ISNUMBER(M225:AE225),
                            IF(
                                M$4:AE$4=1,
                                M225:AE225,
                                ""),
                            ""))
                    ),
                    IF(
                        OR(IF(
                            ISNUMBER(M225:AE225),
                            IF(
                                M$4:AE$4=2,
                                M225:AE225,
                                ""),
                            "")
                            =0),
                        0,
                        GEOMEAN(IF(
                            ISNUMBER(M225:AE225),
                            IF(
                                M$4:AE$4=2,
                                M225:AE225,
                                ""),
                            "")))
                )
            )
        )
    )
)</f>
        <v>7.4112734864300602</v>
      </c>
      <c r="I225" s="191" cm="1">
        <f t="array" ref="I225">IF(
    SUM(IF(
            ISNUMBER(
                IF(
                    $M$5:$AE$5,
                    (M225:AE225),
                    "")),
            1,
            0))
        =0,
    NA(),
    IF(
        Parameters!$D$15=1,
        IF(
            SUM(--(ISNUMBER(IF($M$5:$AE$5=1,(M225:AE225),""))))&gt;0,
            MAX(IF(
                ISNUMBER(M225:AE225),
                IF(
                    M$5:AE$5=1,
                    M225:AE225,
                    ""),
                "")),
            MAX(IF(
                ISNUMBER(M225:AE225),
                IF(
                    M$5:AE$5=2,
                    M225:AE225,
                    ""),
                ""))
        ),
        IF(
            Parameters!$D$16=1,
            IFERROR(
                AVERAGE(IF(
                    ISNUMBER(M225:AE225),
                    IF(
                        M$5:AE$5=1,
                        M225:AE225,
                        ""),
                    "")),
                AVERAGE(IF(
                    ISNUMBER(M225:AE225),
                    IF(
                        M$5:AE$5=2,
                        M225:AE225,
                        ""),
                    ""))
            ),
            IF(
                Parameters!$D$17=1,
                IFERROR(
                    IF(
                        OR(
                            IF(
                                ISNUMBER(M225:AE225),
                                IF(
                                    M$5:AE$5=1,
                                    M225:AE225,
                                    ""),
                                "")
                            =0),
                        0,
                        GEOMEAN(IF(
                            ISNUMBER(M225:AE225),
                            IF(
                                M$5:AE$5=1,
                                M225:AE225,
                                ""),
                            ""))
                    ),
                    IF(
                        OR(IF(
                            ISNUMBER(M225:AE225),
                            IF(
                                M$5:AE$5=2,
                                M225:AE225,
                                ""),
                            "")
                            =0),
                        0,
                        GEOMEAN(IF(
                            ISNUMBER(M225:AE225),
                            IF(
                                M$5:AE$5=2,
                                M225:AE225,
                                ""),
                            "")))
                )
            )
        )
    )
)</f>
        <v>7.1428571428571299</v>
      </c>
      <c r="J225" s="242">
        <v>45765</v>
      </c>
      <c r="K225" s="242">
        <v>46281</v>
      </c>
      <c r="L225" s="91" t="s">
        <v>362</v>
      </c>
      <c r="M225" s="192">
        <v>0</v>
      </c>
      <c r="N225" s="192">
        <v>7.4112734864300602</v>
      </c>
      <c r="O225" s="192">
        <v>0</v>
      </c>
      <c r="P225" s="192" t="s">
        <v>409</v>
      </c>
      <c r="Q225" s="192">
        <v>0</v>
      </c>
      <c r="R225" s="192" t="s">
        <v>409</v>
      </c>
      <c r="S225" s="192">
        <v>7.1428571428571299</v>
      </c>
      <c r="T225" s="192">
        <v>0</v>
      </c>
      <c r="U225" s="192" t="s">
        <v>409</v>
      </c>
      <c r="V225" s="192">
        <v>95.7</v>
      </c>
      <c r="W225" s="192" t="s">
        <v>409</v>
      </c>
      <c r="X225" s="192" t="s">
        <v>409</v>
      </c>
      <c r="Y225" s="192" t="s">
        <v>409</v>
      </c>
      <c r="Z225" s="192">
        <v>0.14285714285714199</v>
      </c>
      <c r="AA225" s="192">
        <v>-100</v>
      </c>
    </row>
    <row r="226" spans="1:27" x14ac:dyDescent="0.2">
      <c r="L226" s="79"/>
      <c r="M226" s="80"/>
      <c r="N226" s="80"/>
      <c r="O226" s="80"/>
      <c r="P226" s="80"/>
      <c r="Q226" s="80"/>
      <c r="R226" s="80"/>
      <c r="S226" s="87"/>
      <c r="T226" s="87"/>
      <c r="U226" s="87"/>
      <c r="V226" s="87"/>
      <c r="W226" s="87"/>
      <c r="X226" s="87"/>
      <c r="Y226" s="87"/>
      <c r="Z226" s="87"/>
      <c r="AA226" s="87"/>
    </row>
    <row r="227" spans="1:27" x14ac:dyDescent="0.2">
      <c r="L227" s="79"/>
      <c r="M227" s="80"/>
      <c r="N227" s="80"/>
      <c r="O227" s="80"/>
      <c r="P227" s="80"/>
      <c r="Q227" s="80"/>
      <c r="R227" s="80"/>
      <c r="S227" s="87"/>
      <c r="T227" s="87"/>
      <c r="U227" s="87"/>
      <c r="V227" s="87"/>
      <c r="W227" s="87"/>
      <c r="X227" s="87"/>
      <c r="Y227" s="87"/>
      <c r="Z227" s="87"/>
      <c r="AA227" s="87"/>
    </row>
    <row r="228" spans="1:27" x14ac:dyDescent="0.2">
      <c r="L228" s="79"/>
      <c r="M228" s="80"/>
      <c r="N228" s="80"/>
      <c r="O228" s="80"/>
      <c r="P228" s="80"/>
      <c r="Q228" s="80"/>
      <c r="R228" s="80"/>
      <c r="S228" s="87"/>
      <c r="T228" s="87"/>
      <c r="U228" s="87"/>
      <c r="V228" s="87"/>
      <c r="W228" s="87"/>
      <c r="X228" s="87"/>
      <c r="Y228" s="87"/>
      <c r="Z228" s="87"/>
      <c r="AA228" s="87"/>
    </row>
    <row r="229" spans="1:27" x14ac:dyDescent="0.2">
      <c r="L229" s="91"/>
      <c r="M229" s="181"/>
      <c r="N229" s="181"/>
      <c r="O229" s="181"/>
      <c r="P229" s="181"/>
      <c r="Q229" s="181"/>
      <c r="R229" s="181"/>
      <c r="S229" s="202"/>
      <c r="T229" s="202"/>
      <c r="U229" s="202"/>
      <c r="V229" s="202"/>
      <c r="W229" s="202"/>
      <c r="X229" s="202"/>
      <c r="Y229" s="202"/>
      <c r="Z229" s="202"/>
      <c r="AA229" s="202"/>
    </row>
    <row r="230" spans="1:27" x14ac:dyDescent="0.2">
      <c r="L230" s="91"/>
      <c r="M230" s="181"/>
      <c r="N230" s="181"/>
      <c r="O230" s="181"/>
      <c r="P230" s="181"/>
      <c r="Q230" s="194"/>
      <c r="R230" s="194"/>
      <c r="S230" s="202"/>
      <c r="T230" s="202"/>
      <c r="U230" s="202"/>
      <c r="V230" s="202"/>
      <c r="W230" s="202"/>
      <c r="X230" s="202"/>
      <c r="Y230" s="202"/>
      <c r="Z230" s="202"/>
      <c r="AA230" s="202"/>
    </row>
    <row r="231" spans="1:27" x14ac:dyDescent="0.2">
      <c r="L231" s="79"/>
      <c r="M231" s="181"/>
      <c r="N231" s="194"/>
      <c r="O231" s="194"/>
      <c r="P231" s="194"/>
      <c r="Q231" s="194"/>
      <c r="R231" s="194"/>
      <c r="S231" s="202"/>
      <c r="T231" s="202"/>
      <c r="U231" s="202"/>
      <c r="V231" s="202"/>
      <c r="W231" s="202"/>
      <c r="X231" s="202"/>
      <c r="Y231" s="202"/>
      <c r="Z231" s="202"/>
      <c r="AA231" s="202"/>
    </row>
    <row r="232" spans="1:27" x14ac:dyDescent="0.2">
      <c r="L232" s="79"/>
      <c r="M232" s="80"/>
      <c r="N232" s="181" t="str">
        <f>IFERROR(INDEX('Data Dictionary'!$J$8:$J$37,MATCH(N9,'Data Dictionary'!$K$8:$K$37,0)),"")</f>
        <v/>
      </c>
      <c r="O232" s="80"/>
      <c r="P232" s="80"/>
      <c r="Q232" s="80"/>
      <c r="R232" s="80"/>
      <c r="S232" s="87"/>
      <c r="T232" s="87"/>
      <c r="U232" s="87"/>
      <c r="V232" s="87"/>
      <c r="W232" s="87"/>
      <c r="X232" s="87"/>
      <c r="Y232" s="87"/>
      <c r="Z232" s="87"/>
      <c r="AA232" s="87"/>
    </row>
    <row r="233" spans="1:27" x14ac:dyDescent="0.2">
      <c r="L233" s="79"/>
      <c r="M233" s="80"/>
      <c r="N233" s="80"/>
      <c r="O233" s="80"/>
      <c r="P233" s="80"/>
      <c r="Q233" s="80"/>
      <c r="R233" s="80"/>
      <c r="S233" s="87"/>
      <c r="T233" s="87"/>
      <c r="U233" s="87"/>
      <c r="V233" s="87"/>
      <c r="W233" s="87"/>
      <c r="X233" s="87"/>
      <c r="Y233" s="87"/>
      <c r="Z233" s="87"/>
      <c r="AA233" s="87"/>
    </row>
  </sheetData>
  <conditionalFormatting sqref="G1:G5">
    <cfRule type="cellIs" dxfId="70" priority="25" stopIfTrue="1" operator="greaterThanOrEqual">
      <formula>0</formula>
    </cfRule>
  </conditionalFormatting>
  <conditionalFormatting sqref="G8:G225">
    <cfRule type="cellIs" dxfId="66" priority="4" stopIfTrue="1" operator="greaterThanOrEqual">
      <formula>0</formula>
    </cfRule>
  </conditionalFormatting>
  <conditionalFormatting sqref="G1:H5">
    <cfRule type="expression" dxfId="65" priority="11" stopIfTrue="1">
      <formula>G1=""</formula>
    </cfRule>
  </conditionalFormatting>
  <conditionalFormatting sqref="G8:H225">
    <cfRule type="expression" dxfId="64" priority="1" stopIfTrue="1">
      <formula>G8=""</formula>
    </cfRule>
  </conditionalFormatting>
  <conditionalFormatting sqref="H1:H5">
    <cfRule type="cellIs" dxfId="63" priority="16" operator="between">
      <formula>0</formula>
      <formula>6.999</formula>
    </cfRule>
    <cfRule type="cellIs" dxfId="62" priority="17" operator="between">
      <formula>7</formula>
      <formula>9.99</formula>
    </cfRule>
    <cfRule type="expression" dxfId="61" priority="18">
      <formula>H1=10</formula>
    </cfRule>
  </conditionalFormatting>
  <conditionalFormatting sqref="H8:H225">
    <cfRule type="expression" dxfId="56" priority="70">
      <formula>H8=10</formula>
    </cfRule>
    <cfRule type="cellIs" dxfId="55" priority="69" operator="between">
      <formula>7</formula>
      <formula>9.99</formula>
    </cfRule>
    <cfRule type="cellIs" dxfId="54" priority="68" operator="between">
      <formula>0</formula>
      <formula>6.999</formula>
    </cfRule>
  </conditionalFormatting>
  <conditionalFormatting sqref="I2:I3">
    <cfRule type="cellIs" dxfId="51" priority="27" operator="between">
      <formula>0</formula>
      <formula>6.999</formula>
    </cfRule>
    <cfRule type="expression" dxfId="50" priority="29">
      <formula>I2=10</formula>
    </cfRule>
    <cfRule type="expression" dxfId="49" priority="26">
      <formula>I2=""</formula>
    </cfRule>
    <cfRule type="cellIs" dxfId="48" priority="28" operator="between">
      <formula>7</formula>
      <formula>9.99</formula>
    </cfRule>
  </conditionalFormatting>
  <conditionalFormatting sqref="I2:I5">
    <cfRule type="cellIs" dxfId="47" priority="14" operator="between">
      <formula>7</formula>
      <formula>9.99</formula>
    </cfRule>
    <cfRule type="expression" dxfId="46" priority="15">
      <formula>I2=10</formula>
    </cfRule>
    <cfRule type="cellIs" dxfId="45" priority="13" operator="between">
      <formula>0</formula>
      <formula>6.999</formula>
    </cfRule>
    <cfRule type="expression" dxfId="44" priority="12">
      <formula>I2=""</formula>
    </cfRule>
  </conditionalFormatting>
  <conditionalFormatting sqref="I4:I5">
    <cfRule type="expression" dxfId="43" priority="7">
      <formula>I4=""</formula>
    </cfRule>
    <cfRule type="expression" dxfId="42" priority="10">
      <formula>I4=10</formula>
    </cfRule>
    <cfRule type="cellIs" dxfId="41" priority="9" operator="between">
      <formula>7</formula>
      <formula>9.99</formula>
    </cfRule>
    <cfRule type="cellIs" dxfId="40" priority="8" operator="between">
      <formula>0</formula>
      <formula>6.999</formula>
    </cfRule>
  </conditionalFormatting>
  <conditionalFormatting sqref="I8:I225">
    <cfRule type="expression" dxfId="39" priority="63">
      <formula>I8=""</formula>
    </cfRule>
    <cfRule type="cellIs" dxfId="37" priority="66" stopIfTrue="1" operator="greaterThanOrEqual">
      <formula>0</formula>
    </cfRule>
  </conditionalFormatting>
  <conditionalFormatting sqref="J8:K225">
    <cfRule type="colorScale" priority="851">
      <colorScale>
        <cfvo type="min"/>
        <cfvo type="max"/>
        <color rgb="FFFCDCDF"/>
        <color rgb="FFF2676B"/>
      </colorScale>
    </cfRule>
  </conditionalFormatting>
  <conditionalFormatting sqref="L8:L15 L17:L225">
    <cfRule type="expression" dxfId="35" priority="37">
      <formula>$L8&lt;&gt;$C8</formula>
    </cfRule>
  </conditionalFormatting>
  <conditionalFormatting sqref="M2:AA3">
    <cfRule type="expression" dxfId="34" priority="30">
      <formula>M2=L2</formula>
    </cfRule>
    <cfRule type="expression" dxfId="33" priority="31">
      <formula>M2&lt;&gt;L2</formula>
    </cfRule>
    <cfRule type="expression" dxfId="32" priority="32">
      <formula>M2=L2</formula>
    </cfRule>
  </conditionalFormatting>
  <conditionalFormatting sqref="M6:AA6">
    <cfRule type="expression" dxfId="31" priority="22">
      <formula>ISNUMBER(SEARCH("_raw",M$7))</formula>
    </cfRule>
  </conditionalFormatting>
  <conditionalFormatting sqref="M8:AA225">
    <cfRule type="expression" dxfId="30" priority="62" stopIfTrue="1">
      <formula>ISNUMBER(SEARCH("_raw",M$7))</formula>
    </cfRule>
    <cfRule type="colorScale" priority="632">
      <colorScale>
        <cfvo type="num" val="0"/>
        <cfvo type="num" val="10"/>
        <color rgb="FFFCFCFF"/>
        <color rgb="FFFFFF00"/>
      </colorScale>
    </cfRule>
  </conditionalFormatting>
  <conditionalFormatting sqref="AB2:AD2">
    <cfRule type="expression" dxfId="29" priority="893">
      <formula>AB2=Z2</formula>
    </cfRule>
    <cfRule type="expression" dxfId="28" priority="894">
      <formula>AB2&lt;&gt;Z2</formula>
    </cfRule>
    <cfRule type="expression" dxfId="27" priority="895">
      <formula>AB2=Z2</formula>
    </cfRule>
  </conditionalFormatting>
  <conditionalFormatting sqref="AB2:AE3">
    <cfRule type="expression" dxfId="26" priority="33">
      <formula>AB2=V2</formula>
    </cfRule>
    <cfRule type="expression" dxfId="25" priority="34">
      <formula>AB2&lt;&gt;V2</formula>
    </cfRule>
    <cfRule type="expression" dxfId="24" priority="35">
      <formula>AB2=V2</formula>
    </cfRule>
  </conditionalFormatting>
  <conditionalFormatting sqref="AD8:AI197">
    <cfRule type="expression" dxfId="23" priority="61">
      <formula>ISNUMBER(SEARCH("_raw",AD$7))</formula>
    </cfRule>
  </conditionalFormatting>
  <pageMargins left="0.7" right="0.7" top="0.75" bottom="0.75" header="0.3" footer="0.3"/>
  <pageSetup paperSize="9" orientation="portrait" horizontalDpi="300" verticalDpi="300"/>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24" stopIfTrue="1" operator="greaterThanOrEqual" id="{927F630C-93F1-764D-8D04-E759A1A3980A}">
            <xm:f>Parameters!$D$38</xm:f>
            <x14:dxf>
              <font>
                <sz val="12"/>
                <color rgb="FF000000"/>
                <name val="Arial"/>
              </font>
              <fill>
                <patternFill patternType="solid">
                  <bgColor rgb="FFEE9F8F"/>
                </patternFill>
              </fill>
            </x14:dxf>
          </x14:cfRule>
          <x14:cfRule type="cellIs" priority="23" stopIfTrue="1" operator="greaterThanOrEqual" id="{5E97E8CD-6DF2-FB47-8F7C-8673278B9934}">
            <xm:f>Parameters!$D$37</xm:f>
            <x14:dxf>
              <font>
                <sz val="12"/>
                <color rgb="FF000000"/>
                <name val="Arial"/>
              </font>
              <fill>
                <patternFill patternType="solid">
                  <bgColor rgb="FFE35A3A"/>
                </patternFill>
              </fill>
            </x14:dxf>
          </x14:cfRule>
          <xm:sqref>G1:G5</xm:sqref>
        </x14:conditionalFormatting>
        <x14:conditionalFormatting xmlns:xm="http://schemas.microsoft.com/office/excel/2006/main">
          <x14:cfRule type="cellIs" priority="2" stopIfTrue="1" operator="greaterThanOrEqual" id="{CDBAFCEF-2945-244B-B6F0-55AC3A754820}">
            <xm:f>Parameters!$D$37</xm:f>
            <x14:dxf>
              <font>
                <sz val="12"/>
                <color rgb="FF000000"/>
                <name val="Arial"/>
              </font>
              <fill>
                <patternFill patternType="solid">
                  <bgColor rgb="FFE35A3A"/>
                </patternFill>
              </fill>
            </x14:dxf>
          </x14:cfRule>
          <x14:cfRule type="cellIs" priority="3" stopIfTrue="1" operator="greaterThanOrEqual" id="{B12AF258-47B9-4F40-9A84-2423207E06D7}">
            <xm:f>Parameters!$D$38</xm:f>
            <x14:dxf>
              <font>
                <sz val="12"/>
                <color rgb="FF000000"/>
                <name val="Arial"/>
              </font>
              <fill>
                <patternFill patternType="solid">
                  <bgColor rgb="FFEE9F8F"/>
                </patternFill>
              </fill>
            </x14:dxf>
          </x14:cfRule>
          <xm:sqref>G8:G225</xm:sqref>
        </x14:conditionalFormatting>
        <x14:conditionalFormatting xmlns:xm="http://schemas.microsoft.com/office/excel/2006/main">
          <x14:cfRule type="cellIs" priority="19" stopIfTrue="1" operator="greaterThanOrEqual" id="{7E79F415-0379-E643-A6D0-371B3C47E92F}">
            <xm:f>Parameters!$D$41</xm:f>
            <x14:dxf>
              <font>
                <sz val="12"/>
                <color rgb="FF000000"/>
                <name val="Arial"/>
              </font>
              <fill>
                <patternFill patternType="solid">
                  <bgColor rgb="FFF2676B"/>
                </patternFill>
              </fill>
            </x14:dxf>
          </x14:cfRule>
          <x14:cfRule type="cellIs" priority="20" stopIfTrue="1" operator="greaterThanOrEqual" id="{E100178C-CE71-CC48-9A07-5435209E8627}">
            <xm:f>Parameters!$D$42</xm:f>
            <x14:dxf>
              <font>
                <sz val="12"/>
                <color rgb="FF000000"/>
                <name val="Arial"/>
              </font>
              <fill>
                <patternFill patternType="solid">
                  <bgColor rgb="FFF7A9AC"/>
                </patternFill>
              </fill>
            </x14:dxf>
          </x14:cfRule>
          <x14:cfRule type="cellIs" priority="21" stopIfTrue="1" operator="between" id="{6E6F3A39-A958-2342-AABD-4ECE67DBBD07}">
            <xm:f>0</xm:f>
            <xm:f>Parameters!$D$42</xm:f>
            <x14:dxf>
              <font>
                <sz val="12"/>
                <color rgb="FF000000"/>
                <name val="Arial"/>
              </font>
              <fill>
                <patternFill patternType="solid">
                  <bgColor rgb="FFFCDCDF"/>
                </patternFill>
              </fill>
            </x14:dxf>
          </x14:cfRule>
          <xm:sqref>H1:H5</xm:sqref>
        </x14:conditionalFormatting>
        <x14:conditionalFormatting xmlns:xm="http://schemas.microsoft.com/office/excel/2006/main">
          <x14:cfRule type="cellIs" priority="71" stopIfTrue="1" operator="greaterThanOrEqual" id="{0E4D86E4-E41E-0C40-AA0E-1CA99754BD7E}">
            <xm:f>Parameters!$D$41</xm:f>
            <x14:dxf>
              <font>
                <sz val="12"/>
                <color rgb="FF000000"/>
                <name val="Arial"/>
              </font>
              <fill>
                <patternFill patternType="solid">
                  <bgColor rgb="FFF2676B"/>
                </patternFill>
              </fill>
            </x14:dxf>
          </x14:cfRule>
          <x14:cfRule type="cellIs" priority="72" stopIfTrue="1" operator="greaterThanOrEqual" id="{00FA0448-0462-444A-BD46-F5AB2969F434}">
            <xm:f>Parameters!$D$42</xm:f>
            <x14:dxf>
              <font>
                <sz val="12"/>
                <color rgb="FF000000"/>
                <name val="Arial"/>
              </font>
              <fill>
                <patternFill patternType="solid">
                  <bgColor rgb="FFF7A9AC"/>
                </patternFill>
              </fill>
            </x14:dxf>
          </x14:cfRule>
          <x14:cfRule type="cellIs" priority="73" stopIfTrue="1" operator="between" id="{FABDCF05-C5C3-2240-8C62-2342E70D9E49}">
            <xm:f>0</xm:f>
            <xm:f>Parameters!$D$42</xm:f>
            <x14:dxf>
              <font>
                <sz val="12"/>
                <color rgb="FF000000"/>
                <name val="Arial"/>
              </font>
              <fill>
                <patternFill patternType="solid">
                  <bgColor rgb="FFFCDCDF"/>
                </patternFill>
              </fill>
            </x14:dxf>
          </x14:cfRule>
          <xm:sqref>H8:H225</xm:sqref>
        </x14:conditionalFormatting>
        <x14:conditionalFormatting xmlns:xm="http://schemas.microsoft.com/office/excel/2006/main">
          <x14:cfRule type="cellIs" priority="64" stopIfTrue="1" operator="greaterThanOrEqual" id="{73387B95-360C-BA48-898C-7D543B8DCDDE}">
            <xm:f>Parameters!$D$37</xm:f>
            <x14:dxf>
              <font>
                <sz val="12"/>
                <color rgb="FF000000"/>
                <name val="Arial"/>
              </font>
              <fill>
                <patternFill patternType="solid">
                  <bgColor rgb="FFE06C25"/>
                </patternFill>
              </fill>
            </x14:dxf>
          </x14:cfRule>
          <x14:cfRule type="cellIs" priority="65" stopIfTrue="1" operator="greaterThanOrEqual" id="{592929FF-A268-4645-90FD-95A51F7AC6C9}">
            <xm:f>Parameters!$D$38</xm:f>
            <x14:dxf>
              <font>
                <sz val="12"/>
                <color rgb="FF000000"/>
                <name val="Arial"/>
              </font>
              <fill>
                <patternFill patternType="solid">
                  <bgColor rgb="FFF9BF8E"/>
                </patternFill>
              </fill>
            </x14:dxf>
          </x14:cfRule>
          <xm:sqref>I8:I225</xm:sqref>
        </x14:conditionalFormatting>
        <x14:conditionalFormatting xmlns:xm="http://schemas.microsoft.com/office/excel/2006/main">
          <x14:cfRule type="iconSet" priority="6" id="{3C3436AD-FAB1-914E-9404-3F6BAE5109B6}">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M4:AA5</xm:sqref>
        </x14:conditionalFormatting>
        <x14:conditionalFormatting xmlns:xm="http://schemas.microsoft.com/office/excel/2006/main">
          <x14:cfRule type="iconSet" priority="5" id="{4960FC72-F72F-E54B-95D6-49C0C467AB6E}">
            <x14:iconSet iconSet="4RedToBlack" custom="1">
              <x14:cfvo type="percent">
                <xm:f>0</xm:f>
              </x14:cfvo>
              <x14:cfvo type="num">
                <xm:f>0</xm:f>
              </x14:cfvo>
              <x14:cfvo type="num">
                <xm:f>7</xm:f>
              </x14:cfvo>
              <x14:cfvo type="num">
                <xm:f>10</xm:f>
              </x14:cfvo>
              <x14:cfIcon iconSet="NoIcons" iconId="0"/>
              <x14:cfIcon iconSet="NoIcons" iconId="0"/>
              <x14:cfIcon iconSet="4RedToBlack" iconId="2"/>
              <x14:cfIcon iconSet="4RedToBlack" iconId="3"/>
            </x14:iconSet>
          </x14:cfRule>
          <xm:sqref>AB2:AE2 M2:AA3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2EE9-D749-C944-A438-1615E166AE89}">
  <dimension ref="A1:S68"/>
  <sheetViews>
    <sheetView topLeftCell="A19" workbookViewId="0">
      <selection activeCell="R37" sqref="R37"/>
    </sheetView>
  </sheetViews>
  <sheetFormatPr defaultColWidth="11.5546875" defaultRowHeight="15" x14ac:dyDescent="0.2"/>
  <cols>
    <col min="1" max="1" width="5.33203125" customWidth="1"/>
    <col min="2" max="2" width="4.5546875" customWidth="1"/>
    <col min="3" max="3" width="30.6640625" customWidth="1"/>
    <col min="4" max="4" width="9.33203125" style="142" customWidth="1"/>
    <col min="5" max="5" width="9.33203125" style="143" customWidth="1"/>
    <col min="6" max="8" width="9.33203125" style="142" customWidth="1"/>
    <col min="9" max="9" width="10.44140625" style="142" customWidth="1"/>
    <col min="10" max="11" width="9.33203125" style="142" customWidth="1"/>
    <col min="12" max="12" width="4.5546875" style="142" customWidth="1"/>
    <col min="13" max="13" width="5" bestFit="1" customWidth="1"/>
    <col min="14" max="14" width="18.88671875" bestFit="1" customWidth="1"/>
    <col min="15" max="16" width="4.88671875" bestFit="1" customWidth="1"/>
    <col min="17" max="17" width="5" bestFit="1" customWidth="1"/>
    <col min="18" max="18" width="27.88671875" bestFit="1" customWidth="1"/>
    <col min="19" max="20" width="4.88671875" bestFit="1" customWidth="1"/>
    <col min="21" max="21" width="5" bestFit="1" customWidth="1"/>
    <col min="22" max="22" width="21.88671875" bestFit="1" customWidth="1"/>
    <col min="23" max="24" width="4.88671875" bestFit="1" customWidth="1"/>
    <col min="25" max="25" width="5" bestFit="1" customWidth="1"/>
    <col min="26" max="26" width="21.88671875" bestFit="1" customWidth="1"/>
    <col min="27" max="28" width="4.88671875" bestFit="1" customWidth="1"/>
    <col min="29" max="29" width="5" bestFit="1" customWidth="1"/>
    <col min="30" max="30" width="25.109375" bestFit="1" customWidth="1"/>
    <col min="31" max="31" width="18.109375" bestFit="1" customWidth="1"/>
    <col min="32" max="32" width="23.44140625" bestFit="1" customWidth="1"/>
    <col min="33" max="33" width="32.44140625" bestFit="1" customWidth="1"/>
    <col min="34" max="35" width="26.44140625" bestFit="1" customWidth="1"/>
  </cols>
  <sheetData>
    <row r="1" spans="1:14" x14ac:dyDescent="0.2">
      <c r="A1" s="34"/>
      <c r="B1" s="34"/>
      <c r="C1" s="35"/>
      <c r="D1" s="145"/>
      <c r="E1" s="146"/>
      <c r="F1" s="145"/>
      <c r="G1" s="145"/>
      <c r="H1" s="145"/>
      <c r="I1" s="145"/>
      <c r="J1" s="145"/>
      <c r="K1" s="145"/>
      <c r="L1" s="145"/>
      <c r="M1" s="34"/>
    </row>
    <row r="2" spans="1:14" ht="15.75" x14ac:dyDescent="0.25">
      <c r="A2" s="34"/>
      <c r="B2" s="98" t="s">
        <v>493</v>
      </c>
      <c r="C2" s="34"/>
      <c r="D2" s="145"/>
      <c r="E2" s="146"/>
      <c r="F2" s="145"/>
      <c r="G2" s="145"/>
      <c r="H2" s="145"/>
      <c r="I2" s="145"/>
      <c r="J2" s="145"/>
      <c r="K2" s="145"/>
      <c r="L2" s="145"/>
      <c r="M2" s="34"/>
    </row>
    <row r="3" spans="1:14" ht="15.75" x14ac:dyDescent="0.25">
      <c r="A3" s="34"/>
      <c r="B3" s="148"/>
      <c r="C3" s="34"/>
      <c r="D3" s="145"/>
      <c r="E3" s="146"/>
      <c r="F3" s="145"/>
      <c r="G3" s="145"/>
      <c r="H3" s="145"/>
      <c r="I3" s="145"/>
      <c r="J3" s="145"/>
      <c r="K3" s="145"/>
      <c r="L3" s="145"/>
      <c r="M3" s="34"/>
    </row>
    <row r="4" spans="1:14" x14ac:dyDescent="0.2">
      <c r="A4" s="34"/>
      <c r="B4" s="172" t="s">
        <v>497</v>
      </c>
      <c r="C4" s="34"/>
      <c r="D4" s="145"/>
      <c r="E4" s="146"/>
      <c r="F4" s="145"/>
      <c r="G4" s="145"/>
      <c r="H4" s="145"/>
      <c r="I4" s="145"/>
      <c r="J4" s="145"/>
      <c r="K4" s="145"/>
      <c r="L4" s="145"/>
      <c r="M4" s="34"/>
    </row>
    <row r="5" spans="1:14" x14ac:dyDescent="0.2">
      <c r="A5" s="34"/>
      <c r="B5" s="159"/>
      <c r="C5" s="163"/>
      <c r="D5" s="164"/>
      <c r="E5" s="165"/>
      <c r="F5" s="164"/>
      <c r="G5" s="164"/>
      <c r="H5" s="164"/>
      <c r="I5" s="164"/>
      <c r="J5" s="164"/>
      <c r="K5" s="164"/>
      <c r="L5" s="166"/>
      <c r="M5" s="34"/>
    </row>
    <row r="6" spans="1:14" ht="30" x14ac:dyDescent="0.2">
      <c r="A6" s="34"/>
      <c r="B6" s="149"/>
      <c r="C6" s="32" t="s">
        <v>499</v>
      </c>
      <c r="D6" s="72" t="s">
        <v>492</v>
      </c>
      <c r="E6" s="161" t="s">
        <v>491</v>
      </c>
      <c r="F6" s="161" t="s">
        <v>371</v>
      </c>
      <c r="G6" s="161" t="s">
        <v>372</v>
      </c>
      <c r="H6" s="161" t="s">
        <v>373</v>
      </c>
      <c r="I6" s="161" t="s">
        <v>417</v>
      </c>
      <c r="J6" s="161" t="s">
        <v>375</v>
      </c>
      <c r="K6" s="161" t="s">
        <v>376</v>
      </c>
      <c r="L6" s="162"/>
      <c r="M6" s="34"/>
    </row>
    <row r="7" spans="1:14" ht="15.75" thickBot="1" x14ac:dyDescent="0.25">
      <c r="A7" s="34"/>
      <c r="B7" s="149"/>
      <c r="C7" s="150" t="s">
        <v>436</v>
      </c>
      <c r="D7" s="145">
        <f>COUNTIF('Compound Alert'!$D$6:$D$195,'Regional Sumaries'!$C7)</f>
        <v>30</v>
      </c>
      <c r="E7" s="146">
        <f ca="1">AVERAGEIF('Compound Alert'!$D$6:$D$195,'Regional Sumaries'!$C7,'Compound Alert'!$G$6:$G$195)</f>
        <v>0.55000000000000004</v>
      </c>
      <c r="F7" s="145">
        <f ca="1">COUNTIFS('Compound Alert'!$D$6:$D$195,'Regional Sumaries'!$C7,'Compound Alert'!R$6:R$195,"&gt;=7")</f>
        <v>0</v>
      </c>
      <c r="G7" s="145">
        <f ca="1">COUNTIFS('Compound Alert'!$D$6:$D$195,'Regional Sumaries'!$C7,'Compound Alert'!S$6:S$195,"&gt;=7")</f>
        <v>0</v>
      </c>
      <c r="H7" s="145">
        <f ca="1">COUNTIFS('Compound Alert'!$D$6:$D$195,'Regional Sumaries'!$C7,'Compound Alert'!T$6:T$195,"&gt;=7")</f>
        <v>0</v>
      </c>
      <c r="I7" s="145">
        <f ca="1">COUNTIFS('Compound Alert'!$D$6:$D$195,'Regional Sumaries'!$C7,'Compound Alert'!U$6:U$195,"&gt;=7")</f>
        <v>1</v>
      </c>
      <c r="J7" s="145">
        <f ca="1">COUNTIFS('Compound Alert'!$D$6:$D$195,'Regional Sumaries'!$C7,'Compound Alert'!V$6:V$195,"&gt;=7")</f>
        <v>10</v>
      </c>
      <c r="K7" s="145">
        <f ca="1">COUNTIFS('Compound Alert'!$D$6:$D$195,'Regional Sumaries'!$C7,'Compound Alert'!W$6:W$195,"&gt;=7")</f>
        <v>0</v>
      </c>
      <c r="L7" s="151"/>
      <c r="M7" s="34"/>
    </row>
    <row r="8" spans="1:14" ht="15.75" thickBot="1" x14ac:dyDescent="0.25">
      <c r="A8" s="34"/>
      <c r="B8" s="149"/>
      <c r="C8" s="168" t="s">
        <v>433</v>
      </c>
      <c r="D8" s="145">
        <f>COUNTIF('Compound Alert'!$D$6:$D$195,'Regional Sumaries'!$C8)</f>
        <v>52</v>
      </c>
      <c r="E8" s="146">
        <f ca="1">AVERAGEIF('Compound Alert'!$D$6:$D$195,'Regional Sumaries'!$C8,'Compound Alert'!$G$6:$G$195)</f>
        <v>8.6538461538461536E-2</v>
      </c>
      <c r="F8" s="169">
        <f ca="1">COUNTIFS('Compound Alert'!$D$6:$D$195,'Regional Sumaries'!$C8,'Compound Alert'!R$6:R$195,"&gt;=7")</f>
        <v>0</v>
      </c>
      <c r="G8" s="169">
        <f ca="1">COUNTIFS('Compound Alert'!$D$6:$D$195,'Regional Sumaries'!$C8,'Compound Alert'!S$6:S$195,"&gt;=7")</f>
        <v>0</v>
      </c>
      <c r="H8" s="169">
        <f ca="1">COUNTIFS('Compound Alert'!$D$6:$D$195,'Regional Sumaries'!$C8,'Compound Alert'!T$6:T$195,"&gt;=7")</f>
        <v>0</v>
      </c>
      <c r="I8" s="169">
        <f ca="1">COUNTIFS('Compound Alert'!$D$6:$D$195,'Regional Sumaries'!$C8,'Compound Alert'!U$6:U$195,"&gt;=7")</f>
        <v>0</v>
      </c>
      <c r="J8" s="169">
        <f ca="1">COUNTIFS('Compound Alert'!$D$6:$D$195,'Regional Sumaries'!$C8,'Compound Alert'!V$6:V$195,"&gt;=7")</f>
        <v>0</v>
      </c>
      <c r="K8" s="169">
        <f ca="1">COUNTIFS('Compound Alert'!$D$6:$D$195,'Regional Sumaries'!$C8,'Compound Alert'!W$6:W$195,"&gt;=7")</f>
        <v>0</v>
      </c>
      <c r="L8" s="151"/>
      <c r="M8" s="34"/>
    </row>
    <row r="9" spans="1:14" ht="15.75" thickBot="1" x14ac:dyDescent="0.25">
      <c r="A9" s="34"/>
      <c r="B9" s="149"/>
      <c r="C9" s="168" t="s">
        <v>435</v>
      </c>
      <c r="D9" s="145">
        <f>COUNTIF('Compound Alert'!$D$6:$D$195,'Regional Sumaries'!$C9)</f>
        <v>36</v>
      </c>
      <c r="E9" s="146">
        <f ca="1">AVERAGEIF('Compound Alert'!$D$6:$D$195,'Regional Sumaries'!$C9,'Compound Alert'!$G$6:$G$195)</f>
        <v>0.43055555555555558</v>
      </c>
      <c r="F9" s="169">
        <f ca="1">COUNTIFS('Compound Alert'!$D$6:$D$195,'Regional Sumaries'!$C9,'Compound Alert'!R$6:R$195,"&gt;=7")</f>
        <v>0</v>
      </c>
      <c r="G9" s="169">
        <f ca="1">COUNTIFS('Compound Alert'!$D$6:$D$195,'Regional Sumaries'!$C9,'Compound Alert'!S$6:S$195,"&gt;=7")</f>
        <v>1</v>
      </c>
      <c r="H9" s="169">
        <f ca="1">COUNTIFS('Compound Alert'!$D$6:$D$195,'Regional Sumaries'!$C9,'Compound Alert'!T$6:T$195,"&gt;=7")</f>
        <v>0</v>
      </c>
      <c r="I9" s="169">
        <f ca="1">COUNTIFS('Compound Alert'!$D$6:$D$195,'Regional Sumaries'!$C9,'Compound Alert'!U$6:U$195,"&gt;=7")</f>
        <v>1</v>
      </c>
      <c r="J9" s="169">
        <f ca="1">COUNTIFS('Compound Alert'!$D$6:$D$195,'Regional Sumaries'!$C9,'Compound Alert'!V$6:V$195,"&gt;=7")</f>
        <v>6</v>
      </c>
      <c r="K9" s="169">
        <f ca="1">COUNTIFS('Compound Alert'!$D$6:$D$195,'Regional Sumaries'!$C9,'Compound Alert'!W$6:W$195,"&gt;=7")</f>
        <v>0</v>
      </c>
      <c r="L9" s="151"/>
      <c r="M9" s="34"/>
    </row>
    <row r="10" spans="1:14" ht="15.75" thickBot="1" x14ac:dyDescent="0.25">
      <c r="A10" s="34"/>
      <c r="B10" s="149"/>
      <c r="C10" s="168" t="s">
        <v>434</v>
      </c>
      <c r="D10" s="145">
        <f>COUNTIF('Compound Alert'!$D$6:$D$195,'Regional Sumaries'!$C10)</f>
        <v>19</v>
      </c>
      <c r="E10" s="146">
        <f ca="1">AVERAGEIF('Compound Alert'!$D$6:$D$195,'Regional Sumaries'!$C10,'Compound Alert'!$G$6:$G$195)</f>
        <v>0.84210526315789469</v>
      </c>
      <c r="F10" s="169">
        <f ca="1">COUNTIFS('Compound Alert'!$D$6:$D$195,'Regional Sumaries'!$C10,'Compound Alert'!R$6:R$195,"&gt;=7")</f>
        <v>0</v>
      </c>
      <c r="G10" s="169">
        <f ca="1">COUNTIFS('Compound Alert'!$D$6:$D$195,'Regional Sumaries'!$C10,'Compound Alert'!S$6:S$195,"&gt;=7")</f>
        <v>1</v>
      </c>
      <c r="H10" s="169">
        <f ca="1">COUNTIFS('Compound Alert'!$D$6:$D$195,'Regional Sumaries'!$C10,'Compound Alert'!T$6:T$195,"&gt;=7")</f>
        <v>4</v>
      </c>
      <c r="I10" s="169">
        <f ca="1">COUNTIFS('Compound Alert'!$D$6:$D$195,'Regional Sumaries'!$C10,'Compound Alert'!U$6:U$195,"&gt;=7")</f>
        <v>1</v>
      </c>
      <c r="J10" s="169">
        <f ca="1">COUNTIFS('Compound Alert'!$D$6:$D$195,'Regional Sumaries'!$C10,'Compound Alert'!V$6:V$195,"&gt;=7")</f>
        <v>3</v>
      </c>
      <c r="K10" s="169">
        <f ca="1">COUNTIFS('Compound Alert'!$D$6:$D$195,'Regional Sumaries'!$C10,'Compound Alert'!W$6:W$195,"&gt;=7")</f>
        <v>0</v>
      </c>
      <c r="L10" s="151"/>
      <c r="M10" s="34"/>
    </row>
    <row r="11" spans="1:14" ht="15.75" thickBot="1" x14ac:dyDescent="0.25">
      <c r="A11" s="34"/>
      <c r="B11" s="149"/>
      <c r="C11" s="168" t="s">
        <v>437</v>
      </c>
      <c r="D11" s="145">
        <f>COUNTIF('Compound Alert'!$D$6:$D$195,'Regional Sumaries'!$C11)</f>
        <v>2</v>
      </c>
      <c r="E11" s="146">
        <f ca="1">AVERAGEIF('Compound Alert'!$D$6:$D$195,'Regional Sumaries'!$C11,'Compound Alert'!$G$6:$G$195)</f>
        <v>0</v>
      </c>
      <c r="F11" s="169">
        <f ca="1">COUNTIFS('Compound Alert'!$D$6:$D$195,'Regional Sumaries'!$C11,'Compound Alert'!R$6:R$195,"&gt;=7")</f>
        <v>0</v>
      </c>
      <c r="G11" s="169">
        <f ca="1">COUNTIFS('Compound Alert'!$D$6:$D$195,'Regional Sumaries'!$C11,'Compound Alert'!S$6:S$195,"&gt;=7")</f>
        <v>0</v>
      </c>
      <c r="H11" s="169">
        <f ca="1">COUNTIFS('Compound Alert'!$D$6:$D$195,'Regional Sumaries'!$C11,'Compound Alert'!T$6:T$195,"&gt;=7")</f>
        <v>0</v>
      </c>
      <c r="I11" s="169">
        <f ca="1">COUNTIFS('Compound Alert'!$D$6:$D$195,'Regional Sumaries'!$C11,'Compound Alert'!U$6:U$195,"&gt;=7")</f>
        <v>0</v>
      </c>
      <c r="J11" s="169">
        <f ca="1">COUNTIFS('Compound Alert'!$D$6:$D$195,'Regional Sumaries'!$C11,'Compound Alert'!V$6:V$195,"&gt;=7")</f>
        <v>0</v>
      </c>
      <c r="K11" s="169">
        <f ca="1">COUNTIFS('Compound Alert'!$D$6:$D$195,'Regional Sumaries'!$C11,'Compound Alert'!W$6:W$195,"&gt;=7")</f>
        <v>0</v>
      </c>
      <c r="L11" s="151"/>
      <c r="M11" s="34"/>
    </row>
    <row r="12" spans="1:14" ht="15.75" thickBot="1" x14ac:dyDescent="0.25">
      <c r="A12" s="34"/>
      <c r="B12" s="149"/>
      <c r="C12" s="168" t="s">
        <v>431</v>
      </c>
      <c r="D12" s="145">
        <f>COUNTIF('Compound Alert'!$D$6:$D$195,'Regional Sumaries'!$C12)</f>
        <v>8</v>
      </c>
      <c r="E12" s="146">
        <f ca="1">AVERAGEIF('Compound Alert'!$D$6:$D$195,'Regional Sumaries'!$C12,'Compound Alert'!$G$6:$G$195)</f>
        <v>1.6875</v>
      </c>
      <c r="F12" s="169">
        <f ca="1">COUNTIFS('Compound Alert'!$D$6:$D$195,'Regional Sumaries'!$C12,'Compound Alert'!R$6:R$195,"&gt;=7")</f>
        <v>1</v>
      </c>
      <c r="G12" s="169">
        <f ca="1">COUNTIFS('Compound Alert'!$D$6:$D$195,'Regional Sumaries'!$C12,'Compound Alert'!S$6:S$195,"&gt;=7")</f>
        <v>2</v>
      </c>
      <c r="H12" s="169">
        <f ca="1">COUNTIFS('Compound Alert'!$D$6:$D$195,'Regional Sumaries'!$C12,'Compound Alert'!T$6:T$195,"&gt;=7")</f>
        <v>1</v>
      </c>
      <c r="I12" s="169">
        <f ca="1">COUNTIFS('Compound Alert'!$D$6:$D$195,'Regional Sumaries'!$C12,'Compound Alert'!U$6:U$195,"&gt;=7")</f>
        <v>1</v>
      </c>
      <c r="J12" s="169">
        <f ca="1">COUNTIFS('Compound Alert'!$D$6:$D$195,'Regional Sumaries'!$C12,'Compound Alert'!V$6:V$195,"&gt;=7")</f>
        <v>4</v>
      </c>
      <c r="K12" s="169">
        <f ca="1">COUNTIFS('Compound Alert'!$D$6:$D$195,'Regional Sumaries'!$C12,'Compound Alert'!W$6:W$195,"&gt;=7")</f>
        <v>3</v>
      </c>
      <c r="L12" s="151"/>
      <c r="M12" s="34"/>
    </row>
    <row r="13" spans="1:14" ht="15.75" thickBot="1" x14ac:dyDescent="0.25">
      <c r="A13" s="34"/>
      <c r="B13" s="149"/>
      <c r="C13" s="168" t="s">
        <v>432</v>
      </c>
      <c r="D13" s="145">
        <f>COUNTIF('Compound Alert'!$D$6:$D$195,'Regional Sumaries'!$C13)</f>
        <v>43</v>
      </c>
      <c r="E13" s="146">
        <f ca="1">AVERAGEIF('Compound Alert'!$D$6:$D$195,'Regional Sumaries'!$C13,'Compound Alert'!$G$6:$G$195)</f>
        <v>1.2325581395348837</v>
      </c>
      <c r="F13" s="169">
        <f ca="1">COUNTIFS('Compound Alert'!$D$6:$D$195,'Regional Sumaries'!$C13,'Compound Alert'!R$6:R$195,"&gt;=7")</f>
        <v>3</v>
      </c>
      <c r="G13" s="169">
        <f ca="1">COUNTIFS('Compound Alert'!$D$6:$D$195,'Regional Sumaries'!$C13,'Compound Alert'!S$6:S$195,"&gt;=7")</f>
        <v>16</v>
      </c>
      <c r="H13" s="169">
        <f ca="1">COUNTIFS('Compound Alert'!$D$6:$D$195,'Regional Sumaries'!$C13,'Compound Alert'!T$6:T$195,"&gt;=7")</f>
        <v>1</v>
      </c>
      <c r="I13" s="169">
        <f ca="1">COUNTIFS('Compound Alert'!$D$6:$D$195,'Regional Sumaries'!$C13,'Compound Alert'!U$6:U$195,"&gt;=7")</f>
        <v>2</v>
      </c>
      <c r="J13" s="169">
        <f ca="1">COUNTIFS('Compound Alert'!$D$6:$D$195,'Regional Sumaries'!$C13,'Compound Alert'!V$6:V$195,"&gt;=7")</f>
        <v>8</v>
      </c>
      <c r="K13" s="169">
        <f ca="1">COUNTIFS('Compound Alert'!$D$6:$D$195,'Regional Sumaries'!$C13,'Compound Alert'!W$6:W$195,"&gt;=7")</f>
        <v>7</v>
      </c>
      <c r="L13" s="151"/>
      <c r="M13" s="34"/>
    </row>
    <row r="14" spans="1:14" x14ac:dyDescent="0.2">
      <c r="A14" s="34"/>
      <c r="B14" s="149"/>
      <c r="C14" s="34"/>
      <c r="D14" s="145"/>
      <c r="E14" s="146"/>
      <c r="F14" s="145"/>
      <c r="G14" s="145"/>
      <c r="H14" s="145"/>
      <c r="I14" s="145"/>
      <c r="J14" s="145"/>
      <c r="K14" s="145"/>
      <c r="L14" s="151"/>
      <c r="M14" s="34"/>
    </row>
    <row r="15" spans="1:14" ht="30" x14ac:dyDescent="0.2">
      <c r="A15" s="34"/>
      <c r="B15" s="149"/>
      <c r="C15" s="32" t="s">
        <v>501</v>
      </c>
      <c r="D15" s="72" t="s">
        <v>492</v>
      </c>
      <c r="E15" s="161" t="s">
        <v>491</v>
      </c>
      <c r="F15" s="72" t="s">
        <v>371</v>
      </c>
      <c r="G15" s="72" t="s">
        <v>372</v>
      </c>
      <c r="H15" s="72" t="s">
        <v>373</v>
      </c>
      <c r="I15" s="72" t="s">
        <v>417</v>
      </c>
      <c r="J15" s="72" t="s">
        <v>375</v>
      </c>
      <c r="K15" s="72" t="s">
        <v>376</v>
      </c>
      <c r="L15" s="151"/>
      <c r="M15" s="34"/>
    </row>
    <row r="16" spans="1:14" ht="15.75" thickBot="1" x14ac:dyDescent="0.25">
      <c r="A16" s="34"/>
      <c r="B16" s="149"/>
      <c r="C16" s="150" t="s">
        <v>436</v>
      </c>
      <c r="D16" s="145">
        <f>COUNTIF(Dashboard!$D$42:$D$231,'Regional Sumaries'!$C16)</f>
        <v>28</v>
      </c>
      <c r="E16" s="146">
        <f ca="1">AVERAGEIF('Compound Alert'!$D$6:$D$195,'Regional Sumaries'!$C16,'Compound Alert'!$G$6:$G$195)</f>
        <v>0.55000000000000004</v>
      </c>
      <c r="F16" s="152">
        <f t="shared" ref="F16:K22" ca="1" si="0">F7/$D16</f>
        <v>0</v>
      </c>
      <c r="G16" s="152">
        <f t="shared" ca="1" si="0"/>
        <v>0</v>
      </c>
      <c r="H16" s="152">
        <f t="shared" ca="1" si="0"/>
        <v>0</v>
      </c>
      <c r="I16" s="152">
        <f t="shared" ca="1" si="0"/>
        <v>3.5714285714285712E-2</v>
      </c>
      <c r="J16" s="152">
        <f t="shared" ca="1" si="0"/>
        <v>0.35714285714285715</v>
      </c>
      <c r="K16" s="152">
        <f t="shared" ca="1" si="0"/>
        <v>0</v>
      </c>
      <c r="L16" s="153"/>
      <c r="M16" s="34"/>
      <c r="N16" s="71"/>
    </row>
    <row r="17" spans="1:14" ht="15.75" thickBot="1" x14ac:dyDescent="0.25">
      <c r="A17" s="34"/>
      <c r="B17" s="149"/>
      <c r="C17" s="168" t="s">
        <v>433</v>
      </c>
      <c r="D17" s="169">
        <f>COUNTIF(Dashboard!$D$42:$D$231,'Regional Sumaries'!$C17)</f>
        <v>46</v>
      </c>
      <c r="E17" s="170">
        <f ca="1">AVERAGEIF('Compound Alert'!$D$6:$D$195,'Regional Sumaries'!$C17,'Compound Alert'!$G$6:$G$195)</f>
        <v>8.6538461538461536E-2</v>
      </c>
      <c r="F17" s="171">
        <f t="shared" ca="1" si="0"/>
        <v>0</v>
      </c>
      <c r="G17" s="171">
        <f t="shared" ca="1" si="0"/>
        <v>0</v>
      </c>
      <c r="H17" s="171">
        <f t="shared" ca="1" si="0"/>
        <v>0</v>
      </c>
      <c r="I17" s="171">
        <f t="shared" ca="1" si="0"/>
        <v>0</v>
      </c>
      <c r="J17" s="171">
        <f t="shared" ca="1" si="0"/>
        <v>0</v>
      </c>
      <c r="K17" s="171">
        <f t="shared" ca="1" si="0"/>
        <v>0</v>
      </c>
      <c r="L17" s="153"/>
      <c r="M17" s="34"/>
      <c r="N17" s="71"/>
    </row>
    <row r="18" spans="1:14" ht="15.75" thickBot="1" x14ac:dyDescent="0.25">
      <c r="A18" s="34"/>
      <c r="B18" s="149"/>
      <c r="C18" s="168" t="s">
        <v>435</v>
      </c>
      <c r="D18" s="169">
        <f>COUNTIF(Dashboard!$D$42:$D$231,'Regional Sumaries'!$C18)</f>
        <v>41</v>
      </c>
      <c r="E18" s="170">
        <f ca="1">AVERAGEIF('Compound Alert'!$D$6:$D$195,'Regional Sumaries'!$C18,'Compound Alert'!$G$6:$G$195)</f>
        <v>0.43055555555555558</v>
      </c>
      <c r="F18" s="171">
        <f t="shared" ca="1" si="0"/>
        <v>0</v>
      </c>
      <c r="G18" s="171">
        <f t="shared" ca="1" si="0"/>
        <v>2.4390243902439025E-2</v>
      </c>
      <c r="H18" s="171">
        <f t="shared" ca="1" si="0"/>
        <v>0</v>
      </c>
      <c r="I18" s="171">
        <f t="shared" ca="1" si="0"/>
        <v>2.4390243902439025E-2</v>
      </c>
      <c r="J18" s="171">
        <f t="shared" ca="1" si="0"/>
        <v>0.14634146341463414</v>
      </c>
      <c r="K18" s="171">
        <f t="shared" ca="1" si="0"/>
        <v>0</v>
      </c>
      <c r="L18" s="153"/>
      <c r="M18" s="34"/>
      <c r="N18" s="71"/>
    </row>
    <row r="19" spans="1:14" ht="15.75" thickBot="1" x14ac:dyDescent="0.25">
      <c r="A19" s="34"/>
      <c r="B19" s="149"/>
      <c r="C19" s="168" t="s">
        <v>434</v>
      </c>
      <c r="D19" s="169">
        <f>COUNTIF(Dashboard!$D$42:$D$231,'Regional Sumaries'!$C19)</f>
        <v>17</v>
      </c>
      <c r="E19" s="170">
        <f ca="1">AVERAGEIF('Compound Alert'!$D$6:$D$195,'Regional Sumaries'!$C19,'Compound Alert'!$G$6:$G$195)</f>
        <v>0.84210526315789469</v>
      </c>
      <c r="F19" s="171">
        <f t="shared" ca="1" si="0"/>
        <v>0</v>
      </c>
      <c r="G19" s="171">
        <f t="shared" ca="1" si="0"/>
        <v>5.8823529411764705E-2</v>
      </c>
      <c r="H19" s="171">
        <f t="shared" ca="1" si="0"/>
        <v>0.23529411764705882</v>
      </c>
      <c r="I19" s="171">
        <f t="shared" ca="1" si="0"/>
        <v>5.8823529411764705E-2</v>
      </c>
      <c r="J19" s="171">
        <f t="shared" ca="1" si="0"/>
        <v>0.17647058823529413</v>
      </c>
      <c r="K19" s="171">
        <f t="shared" ca="1" si="0"/>
        <v>0</v>
      </c>
      <c r="L19" s="153"/>
      <c r="M19" s="34"/>
      <c r="N19" s="71"/>
    </row>
    <row r="20" spans="1:14" ht="15.75" thickBot="1" x14ac:dyDescent="0.25">
      <c r="A20" s="34"/>
      <c r="B20" s="149"/>
      <c r="C20" s="168" t="s">
        <v>437</v>
      </c>
      <c r="D20" s="169">
        <f>COUNTIF(Dashboard!$D$42:$D$231,'Regional Sumaries'!$C20)</f>
        <v>3</v>
      </c>
      <c r="E20" s="170">
        <f ca="1">AVERAGEIF('Compound Alert'!$D$6:$D$195,'Regional Sumaries'!$C20,'Compound Alert'!$G$6:$G$195)</f>
        <v>0</v>
      </c>
      <c r="F20" s="171">
        <f t="shared" ca="1" si="0"/>
        <v>0</v>
      </c>
      <c r="G20" s="171">
        <f t="shared" ca="1" si="0"/>
        <v>0</v>
      </c>
      <c r="H20" s="171">
        <f t="shared" ca="1" si="0"/>
        <v>0</v>
      </c>
      <c r="I20" s="171">
        <f t="shared" ca="1" si="0"/>
        <v>0</v>
      </c>
      <c r="J20" s="171">
        <f t="shared" ca="1" si="0"/>
        <v>0</v>
      </c>
      <c r="K20" s="171">
        <f t="shared" ca="1" si="0"/>
        <v>0</v>
      </c>
      <c r="L20" s="153"/>
      <c r="M20" s="34"/>
      <c r="N20" s="71"/>
    </row>
    <row r="21" spans="1:14" ht="15.75" thickBot="1" x14ac:dyDescent="0.25">
      <c r="A21" s="34"/>
      <c r="B21" s="149"/>
      <c r="C21" s="168" t="s">
        <v>431</v>
      </c>
      <c r="D21" s="169">
        <f>COUNTIF(Dashboard!$D$42:$D$231,'Regional Sumaries'!$C21)</f>
        <v>8</v>
      </c>
      <c r="E21" s="170">
        <f ca="1">AVERAGEIF('Compound Alert'!$D$6:$D$195,'Regional Sumaries'!$C21,'Compound Alert'!$G$6:$G$195)</f>
        <v>1.6875</v>
      </c>
      <c r="F21" s="171">
        <f t="shared" ca="1" si="0"/>
        <v>0.125</v>
      </c>
      <c r="G21" s="171">
        <f t="shared" ca="1" si="0"/>
        <v>0.25</v>
      </c>
      <c r="H21" s="171">
        <f t="shared" ca="1" si="0"/>
        <v>0.125</v>
      </c>
      <c r="I21" s="171">
        <f t="shared" ca="1" si="0"/>
        <v>0.125</v>
      </c>
      <c r="J21" s="171">
        <f t="shared" ca="1" si="0"/>
        <v>0.5</v>
      </c>
      <c r="K21" s="171">
        <f t="shared" ca="1" si="0"/>
        <v>0.375</v>
      </c>
      <c r="L21" s="153"/>
      <c r="M21" s="34"/>
      <c r="N21" s="71"/>
    </row>
    <row r="22" spans="1:14" ht="15.75" thickBot="1" x14ac:dyDescent="0.25">
      <c r="A22" s="34"/>
      <c r="B22" s="149"/>
      <c r="C22" s="168" t="s">
        <v>432</v>
      </c>
      <c r="D22" s="169">
        <f>COUNTIF(Dashboard!$D$42:$D$231,'Regional Sumaries'!$C22)</f>
        <v>47</v>
      </c>
      <c r="E22" s="170">
        <f ca="1">AVERAGEIF('Compound Alert'!$D$6:$D$195,'Regional Sumaries'!$C22,'Compound Alert'!$G$6:$G$195)</f>
        <v>1.2325581395348837</v>
      </c>
      <c r="F22" s="171">
        <f t="shared" ca="1" si="0"/>
        <v>6.3829787234042548E-2</v>
      </c>
      <c r="G22" s="171">
        <f t="shared" ca="1" si="0"/>
        <v>0.34042553191489361</v>
      </c>
      <c r="H22" s="171">
        <f t="shared" ca="1" si="0"/>
        <v>2.1276595744680851E-2</v>
      </c>
      <c r="I22" s="171">
        <f t="shared" ca="1" si="0"/>
        <v>4.2553191489361701E-2</v>
      </c>
      <c r="J22" s="171">
        <f t="shared" ca="1" si="0"/>
        <v>0.1702127659574468</v>
      </c>
      <c r="K22" s="171">
        <f t="shared" ca="1" si="0"/>
        <v>0.14893617021276595</v>
      </c>
      <c r="L22" s="153"/>
      <c r="M22" s="34"/>
      <c r="N22" s="71"/>
    </row>
    <row r="23" spans="1:14" x14ac:dyDescent="0.2">
      <c r="A23" s="34"/>
      <c r="B23" s="154"/>
      <c r="C23" s="155"/>
      <c r="D23" s="156"/>
      <c r="E23" s="157"/>
      <c r="F23" s="156"/>
      <c r="G23" s="156"/>
      <c r="H23" s="156"/>
      <c r="I23" s="156"/>
      <c r="J23" s="156"/>
      <c r="K23" s="156"/>
      <c r="L23" s="158"/>
      <c r="M23" s="34"/>
    </row>
    <row r="24" spans="1:14" ht="15.75" x14ac:dyDescent="0.25">
      <c r="A24" s="34"/>
      <c r="B24" s="34"/>
      <c r="C24" s="148"/>
      <c r="D24" s="145"/>
      <c r="E24" s="146"/>
      <c r="F24" s="145"/>
      <c r="G24" s="145"/>
      <c r="H24" s="145"/>
      <c r="I24" s="145"/>
      <c r="J24" s="145"/>
      <c r="K24" s="145"/>
      <c r="L24" s="145"/>
      <c r="M24" s="34"/>
    </row>
    <row r="25" spans="1:14" ht="15.75" x14ac:dyDescent="0.25">
      <c r="A25" s="34"/>
      <c r="B25" s="35" t="s">
        <v>498</v>
      </c>
      <c r="C25" s="148"/>
      <c r="D25" s="145"/>
      <c r="E25" s="146"/>
      <c r="F25" s="145"/>
      <c r="G25" s="145"/>
      <c r="H25" s="145"/>
      <c r="I25" s="145"/>
      <c r="J25" s="145"/>
      <c r="K25" s="145"/>
      <c r="L25" s="145"/>
      <c r="M25" s="34"/>
    </row>
    <row r="26" spans="1:14" ht="15.75" x14ac:dyDescent="0.25">
      <c r="A26" s="34"/>
      <c r="B26" s="159"/>
      <c r="C26" s="167"/>
      <c r="D26" s="164"/>
      <c r="E26" s="165"/>
      <c r="F26" s="164"/>
      <c r="G26" s="164"/>
      <c r="H26" s="164"/>
      <c r="I26" s="164"/>
      <c r="J26" s="164"/>
      <c r="K26" s="164"/>
      <c r="L26" s="166"/>
      <c r="M26" s="34"/>
    </row>
    <row r="27" spans="1:14" s="144" customFormat="1" ht="30" x14ac:dyDescent="0.2">
      <c r="A27" s="147"/>
      <c r="B27" s="160"/>
      <c r="C27" s="32" t="s">
        <v>500</v>
      </c>
      <c r="D27" s="72" t="s">
        <v>492</v>
      </c>
      <c r="E27" s="161" t="s">
        <v>491</v>
      </c>
      <c r="F27" s="161" t="s">
        <v>371</v>
      </c>
      <c r="G27" s="161" t="s">
        <v>372</v>
      </c>
      <c r="H27" s="161" t="s">
        <v>373</v>
      </c>
      <c r="I27" s="161" t="s">
        <v>417</v>
      </c>
      <c r="J27" s="161" t="s">
        <v>375</v>
      </c>
      <c r="K27" s="161" t="s">
        <v>376</v>
      </c>
      <c r="L27" s="162"/>
      <c r="M27" s="147"/>
    </row>
    <row r="28" spans="1:14" ht="15.75" thickBot="1" x14ac:dyDescent="0.25">
      <c r="A28" s="34"/>
      <c r="B28" s="149"/>
      <c r="C28" s="150" t="s">
        <v>436</v>
      </c>
      <c r="D28" s="145">
        <f>COUNTIF('Compound Alert'!$D$6:$D$195,'Regional Sumaries'!$C28)</f>
        <v>30</v>
      </c>
      <c r="E28" s="146">
        <f ca="1">AVERAGEIF('Compound Alert'!$D$6:$D$195,'Regional Sumaries'!$C28,'Compound Alert'!$J$6:$J$195)</f>
        <v>0.73333333333333328</v>
      </c>
      <c r="F28" s="145">
        <f ca="1">COUNTIFS('Compound Alert'!$D$6:$D$195,'Regional Sumaries'!$C28,'Compound Alert'!Y$6:Y$195,"&gt;=10")</f>
        <v>2</v>
      </c>
      <c r="G28" s="145">
        <f ca="1">COUNTIFS('Compound Alert'!$D$6:$D$195,'Regional Sumaries'!$C28,'Compound Alert'!Z$6:Z$195,"&gt;=10")</f>
        <v>1</v>
      </c>
      <c r="H28" s="145">
        <f ca="1">COUNTIFS('Compound Alert'!$D$6:$D$195,'Regional Sumaries'!$C28,'Compound Alert'!AA$6:AA$195,"&gt;=10")</f>
        <v>2</v>
      </c>
      <c r="I28" s="145">
        <f ca="1">COUNTIFS('Compound Alert'!$D$6:$D$195,'Regional Sumaries'!$C28,'Compound Alert'!AB$6:AB$195,"&gt;=10")</f>
        <v>0</v>
      </c>
      <c r="J28" s="145">
        <f ca="1">COUNTIFS('Compound Alert'!$D$6:$D$195,'Regional Sumaries'!$C28,'Compound Alert'!AC$6:AC$195,"&gt;=10")</f>
        <v>5</v>
      </c>
      <c r="K28" s="145">
        <f ca="1">COUNTIFS('Compound Alert'!$D$6:$D$195,'Regional Sumaries'!$C28,'Compound Alert'!AD$6:AD$195,"&gt;=10")</f>
        <v>0</v>
      </c>
      <c r="L28" s="151"/>
      <c r="M28" s="34"/>
    </row>
    <row r="29" spans="1:14" ht="15.75" thickBot="1" x14ac:dyDescent="0.25">
      <c r="A29" s="34"/>
      <c r="B29" s="149"/>
      <c r="C29" s="168" t="s">
        <v>433</v>
      </c>
      <c r="D29" s="169">
        <f>COUNTIF('Compound Alert'!$D$6:$D$195,'Regional Sumaries'!$C29)</f>
        <v>52</v>
      </c>
      <c r="E29" s="170">
        <f ca="1">AVERAGEIF('Compound Alert'!$D$6:$D$195,'Regional Sumaries'!$C29,'Compound Alert'!$J$6:$J$195)</f>
        <v>2.8846153846153848E-2</v>
      </c>
      <c r="F29" s="169">
        <f ca="1">COUNTIFS('Compound Alert'!$D$6:$D$195,'Regional Sumaries'!$C29,'Compound Alert'!Y$6:Y$195,"&gt;=10")</f>
        <v>0</v>
      </c>
      <c r="G29" s="169">
        <f ca="1">COUNTIFS('Compound Alert'!$D$6:$D$195,'Regional Sumaries'!$C29,'Compound Alert'!Z$6:Z$195,"&gt;=10")</f>
        <v>0</v>
      </c>
      <c r="H29" s="169">
        <f ca="1">COUNTIFS('Compound Alert'!$D$6:$D$195,'Regional Sumaries'!$C29,'Compound Alert'!AA$6:AA$195,"&gt;=10")</f>
        <v>0</v>
      </c>
      <c r="I29" s="169">
        <f ca="1">COUNTIFS('Compound Alert'!$D$6:$D$195,'Regional Sumaries'!$C29,'Compound Alert'!AB$6:AB$195,"&gt;=10")</f>
        <v>0</v>
      </c>
      <c r="J29" s="169">
        <f ca="1">COUNTIFS('Compound Alert'!$D$6:$D$195,'Regional Sumaries'!$C29,'Compound Alert'!AC$6:AC$195,"&gt;=10")</f>
        <v>0</v>
      </c>
      <c r="K29" s="169">
        <f ca="1">COUNTIFS('Compound Alert'!$D$6:$D$195,'Regional Sumaries'!$C29,'Compound Alert'!AD$6:AD$195,"&gt;=10")</f>
        <v>0</v>
      </c>
      <c r="L29" s="151"/>
      <c r="M29" s="34"/>
    </row>
    <row r="30" spans="1:14" ht="15.75" thickBot="1" x14ac:dyDescent="0.25">
      <c r="A30" s="34"/>
      <c r="B30" s="149"/>
      <c r="C30" s="168" t="s">
        <v>435</v>
      </c>
      <c r="D30" s="169">
        <f>COUNTIF('Compound Alert'!$D$6:$D$195,'Regional Sumaries'!$C30)</f>
        <v>36</v>
      </c>
      <c r="E30" s="170">
        <f ca="1">AVERAGEIF('Compound Alert'!$D$6:$D$195,'Regional Sumaries'!$C30,'Compound Alert'!$J$6:$J$195)</f>
        <v>0.5</v>
      </c>
      <c r="F30" s="169">
        <f ca="1">COUNTIFS('Compound Alert'!$D$6:$D$195,'Regional Sumaries'!$C30,'Compound Alert'!Y$6:Y$195,"&gt;=10")</f>
        <v>0</v>
      </c>
      <c r="G30" s="169">
        <f ca="1">COUNTIFS('Compound Alert'!$D$6:$D$195,'Regional Sumaries'!$C30,'Compound Alert'!Z$6:Z$195,"&gt;=10")</f>
        <v>1</v>
      </c>
      <c r="H30" s="169">
        <f ca="1">COUNTIFS('Compound Alert'!$D$6:$D$195,'Regional Sumaries'!$C30,'Compound Alert'!AA$6:AA$195,"&gt;=10")</f>
        <v>1</v>
      </c>
      <c r="I30" s="169">
        <f ca="1">COUNTIFS('Compound Alert'!$D$6:$D$195,'Regional Sumaries'!$C30,'Compound Alert'!AB$6:AB$195,"&gt;=10")</f>
        <v>1</v>
      </c>
      <c r="J30" s="169">
        <f ca="1">COUNTIFS('Compound Alert'!$D$6:$D$195,'Regional Sumaries'!$C30,'Compound Alert'!AC$6:AC$195,"&gt;=10")</f>
        <v>0</v>
      </c>
      <c r="K30" s="169">
        <f ca="1">COUNTIFS('Compound Alert'!$D$6:$D$195,'Regional Sumaries'!$C30,'Compound Alert'!AD$6:AD$195,"&gt;=10")</f>
        <v>0</v>
      </c>
      <c r="L30" s="151"/>
      <c r="M30" s="34"/>
    </row>
    <row r="31" spans="1:14" ht="15.75" thickBot="1" x14ac:dyDescent="0.25">
      <c r="A31" s="34"/>
      <c r="B31" s="149"/>
      <c r="C31" s="168" t="s">
        <v>434</v>
      </c>
      <c r="D31" s="169">
        <f>COUNTIF('Compound Alert'!$D$6:$D$195,'Regional Sumaries'!$C31)</f>
        <v>19</v>
      </c>
      <c r="E31" s="170">
        <f ca="1">AVERAGEIF('Compound Alert'!$D$6:$D$195,'Regional Sumaries'!$C31,'Compound Alert'!$J$6:$J$195)</f>
        <v>0.71052631578947367</v>
      </c>
      <c r="F31" s="169">
        <f ca="1">COUNTIFS('Compound Alert'!$D$6:$D$195,'Regional Sumaries'!$C31,'Compound Alert'!Y$6:Y$195,"&gt;=10")</f>
        <v>1</v>
      </c>
      <c r="G31" s="169">
        <f ca="1">COUNTIFS('Compound Alert'!$D$6:$D$195,'Regional Sumaries'!$C31,'Compound Alert'!Z$6:Z$195,"&gt;=10")</f>
        <v>1</v>
      </c>
      <c r="H31" s="169">
        <f ca="1">COUNTIFS('Compound Alert'!$D$6:$D$195,'Regional Sumaries'!$C31,'Compound Alert'!AA$6:AA$195,"&gt;=10")</f>
        <v>2</v>
      </c>
      <c r="I31" s="169">
        <f ca="1">COUNTIFS('Compound Alert'!$D$6:$D$195,'Regional Sumaries'!$C31,'Compound Alert'!AB$6:AB$195,"&gt;=10")</f>
        <v>0</v>
      </c>
      <c r="J31" s="169">
        <f ca="1">COUNTIFS('Compound Alert'!$D$6:$D$195,'Regional Sumaries'!$C31,'Compound Alert'!AC$6:AC$195,"&gt;=10")</f>
        <v>0</v>
      </c>
      <c r="K31" s="169">
        <f ca="1">COUNTIFS('Compound Alert'!$D$6:$D$195,'Regional Sumaries'!$C31,'Compound Alert'!AD$6:AD$195,"&gt;=10")</f>
        <v>1</v>
      </c>
      <c r="L31" s="151"/>
      <c r="M31" s="34"/>
    </row>
    <row r="32" spans="1:14" ht="15.75" thickBot="1" x14ac:dyDescent="0.25">
      <c r="A32" s="34"/>
      <c r="B32" s="149"/>
      <c r="C32" s="168" t="s">
        <v>437</v>
      </c>
      <c r="D32" s="169">
        <f>COUNTIF('Compound Alert'!$D$6:$D$195,'Regional Sumaries'!$C32)</f>
        <v>2</v>
      </c>
      <c r="E32" s="170">
        <f ca="1">AVERAGEIF('Compound Alert'!$D$6:$D$195,'Regional Sumaries'!$C32,'Compound Alert'!$J$6:$J$195)</f>
        <v>0</v>
      </c>
      <c r="F32" s="169">
        <f ca="1">COUNTIFS('Compound Alert'!$D$6:$D$195,'Regional Sumaries'!$C32,'Compound Alert'!Y$6:Y$195,"&gt;=10")</f>
        <v>0</v>
      </c>
      <c r="G32" s="169">
        <f ca="1">COUNTIFS('Compound Alert'!$D$6:$D$195,'Regional Sumaries'!$C32,'Compound Alert'!Z$6:Z$195,"&gt;=10")</f>
        <v>0</v>
      </c>
      <c r="H32" s="169">
        <f ca="1">COUNTIFS('Compound Alert'!$D$6:$D$195,'Regional Sumaries'!$C32,'Compound Alert'!AA$6:AA$195,"&gt;=10")</f>
        <v>0</v>
      </c>
      <c r="I32" s="169">
        <f ca="1">COUNTIFS('Compound Alert'!$D$6:$D$195,'Regional Sumaries'!$C32,'Compound Alert'!AB$6:AB$195,"&gt;=10")</f>
        <v>0</v>
      </c>
      <c r="J32" s="169">
        <f ca="1">COUNTIFS('Compound Alert'!$D$6:$D$195,'Regional Sumaries'!$C32,'Compound Alert'!AC$6:AC$195,"&gt;=10")</f>
        <v>0</v>
      </c>
      <c r="K32" s="169">
        <f ca="1">COUNTIFS('Compound Alert'!$D$6:$D$195,'Regional Sumaries'!$C32,'Compound Alert'!AD$6:AD$195,"&gt;=10")</f>
        <v>0</v>
      </c>
      <c r="L32" s="151"/>
      <c r="M32" s="34"/>
    </row>
    <row r="33" spans="1:14" ht="15.75" thickBot="1" x14ac:dyDescent="0.25">
      <c r="A33" s="34"/>
      <c r="B33" s="149"/>
      <c r="C33" s="168" t="s">
        <v>431</v>
      </c>
      <c r="D33" s="169">
        <f>COUNTIF('Compound Alert'!$D$6:$D$195,'Regional Sumaries'!$C33)</f>
        <v>8</v>
      </c>
      <c r="E33" s="170">
        <f ca="1">AVERAGEIF('Compound Alert'!$D$6:$D$195,'Regional Sumaries'!$C33,'Compound Alert'!$J$6:$J$195)</f>
        <v>1.1875</v>
      </c>
      <c r="F33" s="169">
        <f ca="1">COUNTIFS('Compound Alert'!$D$6:$D$195,'Regional Sumaries'!$C33,'Compound Alert'!Y$6:Y$195,"&gt;=10")</f>
        <v>0</v>
      </c>
      <c r="G33" s="169">
        <f ca="1">COUNTIFS('Compound Alert'!$D$6:$D$195,'Regional Sumaries'!$C33,'Compound Alert'!Z$6:Z$195,"&gt;=10")</f>
        <v>1</v>
      </c>
      <c r="H33" s="169">
        <f ca="1">COUNTIFS('Compound Alert'!$D$6:$D$195,'Regional Sumaries'!$C33,'Compound Alert'!AA$6:AA$195,"&gt;=10")</f>
        <v>0</v>
      </c>
      <c r="I33" s="169">
        <f ca="1">COUNTIFS('Compound Alert'!$D$6:$D$195,'Regional Sumaries'!$C33,'Compound Alert'!AB$6:AB$195,"&gt;=10")</f>
        <v>1</v>
      </c>
      <c r="J33" s="169">
        <f ca="1">COUNTIFS('Compound Alert'!$D$6:$D$195,'Regional Sumaries'!$C33,'Compound Alert'!AC$6:AC$195,"&gt;=10")</f>
        <v>3</v>
      </c>
      <c r="K33" s="169">
        <f ca="1">COUNTIFS('Compound Alert'!$D$6:$D$195,'Regional Sumaries'!$C33,'Compound Alert'!AD$6:AD$195,"&gt;=10")</f>
        <v>0</v>
      </c>
      <c r="L33" s="151"/>
      <c r="M33" s="34"/>
    </row>
    <row r="34" spans="1:14" ht="15.75" thickBot="1" x14ac:dyDescent="0.25">
      <c r="A34" s="34"/>
      <c r="B34" s="149"/>
      <c r="C34" s="168" t="s">
        <v>432</v>
      </c>
      <c r="D34" s="169">
        <f>COUNTIF('Compound Alert'!$D$6:$D$195,'Regional Sumaries'!$C34)</f>
        <v>43</v>
      </c>
      <c r="E34" s="170">
        <f ca="1">AVERAGEIF('Compound Alert'!$D$6:$D$195,'Regional Sumaries'!$C34,'Compound Alert'!$J$6:$J$195)</f>
        <v>1.9186046511627908</v>
      </c>
      <c r="F34" s="169">
        <f ca="1">COUNTIFS('Compound Alert'!$D$6:$D$195,'Regional Sumaries'!$C34,'Compound Alert'!Y$6:Y$195,"&gt;=10")</f>
        <v>3</v>
      </c>
      <c r="G34" s="169">
        <f ca="1">COUNTIFS('Compound Alert'!$D$6:$D$195,'Regional Sumaries'!$C34,'Compound Alert'!Z$6:Z$195,"&gt;=10")</f>
        <v>12</v>
      </c>
      <c r="H34" s="169">
        <f ca="1">COUNTIFS('Compound Alert'!$D$6:$D$195,'Regional Sumaries'!$C34,'Compound Alert'!AA$6:AA$195,"&gt;=10")</f>
        <v>1</v>
      </c>
      <c r="I34" s="169">
        <f ca="1">COUNTIFS('Compound Alert'!$D$6:$D$195,'Regional Sumaries'!$C34,'Compound Alert'!AB$6:AB$195,"&gt;=10")</f>
        <v>12</v>
      </c>
      <c r="J34" s="169">
        <f ca="1">COUNTIFS('Compound Alert'!$D$6:$D$195,'Regional Sumaries'!$C34,'Compound Alert'!AC$6:AC$195,"&gt;=10")</f>
        <v>0</v>
      </c>
      <c r="K34" s="169">
        <f ca="1">COUNTIFS('Compound Alert'!$D$6:$D$195,'Regional Sumaries'!$C34,'Compound Alert'!AD$6:AD$195,"&gt;=10")</f>
        <v>3</v>
      </c>
      <c r="L34" s="151"/>
      <c r="M34" s="34"/>
    </row>
    <row r="35" spans="1:14" x14ac:dyDescent="0.2">
      <c r="A35" s="34"/>
      <c r="B35" s="149"/>
      <c r="C35" s="34"/>
      <c r="D35" s="145"/>
      <c r="E35" s="146"/>
      <c r="F35" s="145"/>
      <c r="G35" s="145"/>
      <c r="H35" s="145"/>
      <c r="I35" s="145"/>
      <c r="J35" s="145"/>
      <c r="K35" s="145"/>
      <c r="L35" s="151"/>
      <c r="M35" s="34"/>
    </row>
    <row r="36" spans="1:14" ht="30" x14ac:dyDescent="0.2">
      <c r="A36" s="34"/>
      <c r="B36" s="149"/>
      <c r="C36" s="32" t="s">
        <v>501</v>
      </c>
      <c r="D36" s="72" t="s">
        <v>492</v>
      </c>
      <c r="E36" s="161" t="s">
        <v>491</v>
      </c>
      <c r="F36" s="72" t="s">
        <v>371</v>
      </c>
      <c r="G36" s="72" t="s">
        <v>372</v>
      </c>
      <c r="H36" s="72" t="s">
        <v>373</v>
      </c>
      <c r="I36" s="72" t="s">
        <v>417</v>
      </c>
      <c r="J36" s="72" t="s">
        <v>375</v>
      </c>
      <c r="K36" s="72" t="s">
        <v>376</v>
      </c>
      <c r="L36" s="151"/>
      <c r="M36" s="34"/>
    </row>
    <row r="37" spans="1:14" ht="15.75" thickBot="1" x14ac:dyDescent="0.25">
      <c r="A37" s="34"/>
      <c r="B37" s="149"/>
      <c r="C37" s="150" t="s">
        <v>436</v>
      </c>
      <c r="D37" s="145">
        <f>COUNTIF(Dashboard!$D$42:$D$231,'Regional Sumaries'!$C37)</f>
        <v>28</v>
      </c>
      <c r="E37" s="146">
        <f ca="1">AVERAGEIF('Compound Alert'!$D$6:$D$195,'Regional Sumaries'!$C37,'Compound Alert'!$J$6:$J$195)</f>
        <v>0.73333333333333328</v>
      </c>
      <c r="F37" s="152">
        <f t="shared" ref="F37:K43" ca="1" si="1">F28/$D37</f>
        <v>7.1428571428571425E-2</v>
      </c>
      <c r="G37" s="152">
        <f t="shared" ca="1" si="1"/>
        <v>3.5714285714285712E-2</v>
      </c>
      <c r="H37" s="152">
        <f t="shared" ca="1" si="1"/>
        <v>7.1428571428571425E-2</v>
      </c>
      <c r="I37" s="152">
        <f t="shared" ca="1" si="1"/>
        <v>0</v>
      </c>
      <c r="J37" s="152">
        <f t="shared" ca="1" si="1"/>
        <v>0.17857142857142858</v>
      </c>
      <c r="K37" s="152">
        <f t="shared" ca="1" si="1"/>
        <v>0</v>
      </c>
      <c r="L37" s="153"/>
      <c r="M37" s="34"/>
      <c r="N37" s="71"/>
    </row>
    <row r="38" spans="1:14" ht="15.75" thickBot="1" x14ac:dyDescent="0.25">
      <c r="A38" s="34"/>
      <c r="B38" s="149"/>
      <c r="C38" s="168" t="s">
        <v>433</v>
      </c>
      <c r="D38" s="169">
        <f>COUNTIF(Dashboard!$D$42:$D$231,'Regional Sumaries'!$C38)</f>
        <v>46</v>
      </c>
      <c r="E38" s="170">
        <f ca="1">AVERAGEIF('Compound Alert'!$D$6:$D$195,'Regional Sumaries'!$C38,'Compound Alert'!$J$6:$J$195)</f>
        <v>2.8846153846153848E-2</v>
      </c>
      <c r="F38" s="171">
        <f t="shared" ca="1" si="1"/>
        <v>0</v>
      </c>
      <c r="G38" s="171">
        <f t="shared" ca="1" si="1"/>
        <v>0</v>
      </c>
      <c r="H38" s="171">
        <f t="shared" ca="1" si="1"/>
        <v>0</v>
      </c>
      <c r="I38" s="171">
        <f t="shared" ca="1" si="1"/>
        <v>0</v>
      </c>
      <c r="J38" s="171">
        <f t="shared" ca="1" si="1"/>
        <v>0</v>
      </c>
      <c r="K38" s="171">
        <f t="shared" ca="1" si="1"/>
        <v>0</v>
      </c>
      <c r="L38" s="153"/>
      <c r="M38" s="34"/>
      <c r="N38" s="71"/>
    </row>
    <row r="39" spans="1:14" ht="15.75" thickBot="1" x14ac:dyDescent="0.25">
      <c r="A39" s="34"/>
      <c r="B39" s="149"/>
      <c r="C39" s="168" t="s">
        <v>435</v>
      </c>
      <c r="D39" s="169">
        <f>COUNTIF(Dashboard!$D$42:$D$231,'Regional Sumaries'!$C39)</f>
        <v>41</v>
      </c>
      <c r="E39" s="170">
        <f ca="1">AVERAGEIF('Compound Alert'!$D$6:$D$195,'Regional Sumaries'!$C39,'Compound Alert'!$J$6:$J$195)</f>
        <v>0.5</v>
      </c>
      <c r="F39" s="171">
        <f t="shared" ca="1" si="1"/>
        <v>0</v>
      </c>
      <c r="G39" s="171">
        <f t="shared" ca="1" si="1"/>
        <v>2.4390243902439025E-2</v>
      </c>
      <c r="H39" s="171">
        <f t="shared" ca="1" si="1"/>
        <v>2.4390243902439025E-2</v>
      </c>
      <c r="I39" s="171">
        <f t="shared" ca="1" si="1"/>
        <v>2.4390243902439025E-2</v>
      </c>
      <c r="J39" s="171">
        <f t="shared" ca="1" si="1"/>
        <v>0</v>
      </c>
      <c r="K39" s="171">
        <f t="shared" ca="1" si="1"/>
        <v>0</v>
      </c>
      <c r="L39" s="153"/>
      <c r="M39" s="34"/>
      <c r="N39" s="71"/>
    </row>
    <row r="40" spans="1:14" ht="15.75" thickBot="1" x14ac:dyDescent="0.25">
      <c r="A40" s="34"/>
      <c r="B40" s="149"/>
      <c r="C40" s="168" t="s">
        <v>434</v>
      </c>
      <c r="D40" s="169">
        <f>COUNTIF(Dashboard!$D$42:$D$231,'Regional Sumaries'!$C40)</f>
        <v>17</v>
      </c>
      <c r="E40" s="170">
        <f ca="1">AVERAGEIF('Compound Alert'!$D$6:$D$195,'Regional Sumaries'!$C40,'Compound Alert'!$J$6:$J$195)</f>
        <v>0.71052631578947367</v>
      </c>
      <c r="F40" s="171">
        <f t="shared" ca="1" si="1"/>
        <v>5.8823529411764705E-2</v>
      </c>
      <c r="G40" s="171">
        <f t="shared" ca="1" si="1"/>
        <v>5.8823529411764705E-2</v>
      </c>
      <c r="H40" s="171">
        <f t="shared" ca="1" si="1"/>
        <v>0.11764705882352941</v>
      </c>
      <c r="I40" s="171">
        <f t="shared" ca="1" si="1"/>
        <v>0</v>
      </c>
      <c r="J40" s="171">
        <f t="shared" ca="1" si="1"/>
        <v>0</v>
      </c>
      <c r="K40" s="171">
        <f t="shared" ca="1" si="1"/>
        <v>5.8823529411764705E-2</v>
      </c>
      <c r="L40" s="153"/>
      <c r="M40" s="34"/>
      <c r="N40" s="71"/>
    </row>
    <row r="41" spans="1:14" ht="15.75" thickBot="1" x14ac:dyDescent="0.25">
      <c r="A41" s="34"/>
      <c r="B41" s="149"/>
      <c r="C41" s="168" t="s">
        <v>437</v>
      </c>
      <c r="D41" s="169">
        <f>COUNTIF(Dashboard!$D$42:$D$231,'Regional Sumaries'!$C41)</f>
        <v>3</v>
      </c>
      <c r="E41" s="170">
        <f ca="1">AVERAGEIF('Compound Alert'!$D$6:$D$195,'Regional Sumaries'!$C41,'Compound Alert'!$J$6:$J$195)</f>
        <v>0</v>
      </c>
      <c r="F41" s="171">
        <f t="shared" ca="1" si="1"/>
        <v>0</v>
      </c>
      <c r="G41" s="171">
        <f t="shared" ca="1" si="1"/>
        <v>0</v>
      </c>
      <c r="H41" s="171">
        <f t="shared" ca="1" si="1"/>
        <v>0</v>
      </c>
      <c r="I41" s="171">
        <f t="shared" ca="1" si="1"/>
        <v>0</v>
      </c>
      <c r="J41" s="171">
        <f t="shared" ca="1" si="1"/>
        <v>0</v>
      </c>
      <c r="K41" s="171">
        <f t="shared" ca="1" si="1"/>
        <v>0</v>
      </c>
      <c r="L41" s="153"/>
      <c r="M41" s="34"/>
    </row>
    <row r="42" spans="1:14" ht="15.75" thickBot="1" x14ac:dyDescent="0.25">
      <c r="A42" s="34"/>
      <c r="B42" s="149"/>
      <c r="C42" s="168" t="s">
        <v>431</v>
      </c>
      <c r="D42" s="169">
        <f>COUNTIF(Dashboard!$D$42:$D$231,'Regional Sumaries'!$C42)</f>
        <v>8</v>
      </c>
      <c r="E42" s="170">
        <f ca="1">AVERAGEIF('Compound Alert'!$D$6:$D$195,'Regional Sumaries'!$C42,'Compound Alert'!$J$6:$J$195)</f>
        <v>1.1875</v>
      </c>
      <c r="F42" s="171">
        <f t="shared" ca="1" si="1"/>
        <v>0</v>
      </c>
      <c r="G42" s="171">
        <f t="shared" ca="1" si="1"/>
        <v>0.125</v>
      </c>
      <c r="H42" s="171">
        <f t="shared" ca="1" si="1"/>
        <v>0</v>
      </c>
      <c r="I42" s="171">
        <f t="shared" ca="1" si="1"/>
        <v>0.125</v>
      </c>
      <c r="J42" s="171">
        <f t="shared" ca="1" si="1"/>
        <v>0.375</v>
      </c>
      <c r="K42" s="171">
        <f t="shared" ca="1" si="1"/>
        <v>0</v>
      </c>
      <c r="L42" s="153"/>
      <c r="M42" s="34"/>
      <c r="N42" s="71"/>
    </row>
    <row r="43" spans="1:14" ht="15.75" thickBot="1" x14ac:dyDescent="0.25">
      <c r="A43" s="34"/>
      <c r="B43" s="149"/>
      <c r="C43" s="168" t="s">
        <v>432</v>
      </c>
      <c r="D43" s="169">
        <f>COUNTIF(Dashboard!$D$42:$D$231,'Regional Sumaries'!$C43)</f>
        <v>47</v>
      </c>
      <c r="E43" s="170">
        <f ca="1">AVERAGEIF('Compound Alert'!$D$6:$D$195,'Regional Sumaries'!$C43,'Compound Alert'!$J$6:$J$195)</f>
        <v>1.9186046511627908</v>
      </c>
      <c r="F43" s="171">
        <f t="shared" ca="1" si="1"/>
        <v>6.3829787234042548E-2</v>
      </c>
      <c r="G43" s="171">
        <f t="shared" ca="1" si="1"/>
        <v>0.25531914893617019</v>
      </c>
      <c r="H43" s="171">
        <f t="shared" ca="1" si="1"/>
        <v>2.1276595744680851E-2</v>
      </c>
      <c r="I43" s="171">
        <f t="shared" ca="1" si="1"/>
        <v>0.25531914893617019</v>
      </c>
      <c r="J43" s="171">
        <f t="shared" ca="1" si="1"/>
        <v>0</v>
      </c>
      <c r="K43" s="171">
        <f t="shared" ca="1" si="1"/>
        <v>6.3829787234042548E-2</v>
      </c>
      <c r="L43" s="153"/>
      <c r="M43" s="34"/>
      <c r="N43" s="71"/>
    </row>
    <row r="44" spans="1:14" x14ac:dyDescent="0.2">
      <c r="A44" s="34"/>
      <c r="B44" s="154"/>
      <c r="C44" s="155"/>
      <c r="D44" s="156"/>
      <c r="E44" s="157"/>
      <c r="F44" s="156"/>
      <c r="G44" s="156"/>
      <c r="H44" s="156"/>
      <c r="I44" s="156"/>
      <c r="J44" s="156"/>
      <c r="K44" s="156"/>
      <c r="L44" s="158"/>
      <c r="M44" s="34"/>
    </row>
    <row r="45" spans="1:14" x14ac:dyDescent="0.2">
      <c r="A45" s="34"/>
      <c r="B45" s="34"/>
      <c r="C45" s="34"/>
      <c r="D45" s="145"/>
      <c r="E45" s="146"/>
      <c r="F45" s="145"/>
      <c r="G45" s="145"/>
      <c r="H45" s="145"/>
      <c r="I45" s="145"/>
      <c r="J45" s="145"/>
      <c r="K45" s="145"/>
      <c r="L45" s="145"/>
      <c r="M45" s="34"/>
    </row>
    <row r="46" spans="1:14" x14ac:dyDescent="0.2">
      <c r="A46" s="34"/>
      <c r="B46" s="35" t="s">
        <v>496</v>
      </c>
      <c r="C46" s="34"/>
      <c r="D46" s="145"/>
      <c r="E46" s="146"/>
      <c r="F46" s="145"/>
      <c r="G46" s="145"/>
      <c r="H46" s="145"/>
      <c r="I46" s="145"/>
      <c r="J46" s="145"/>
      <c r="K46" s="145"/>
      <c r="L46" s="145"/>
      <c r="M46" s="34"/>
    </row>
    <row r="47" spans="1:14" x14ac:dyDescent="0.2">
      <c r="A47" s="34"/>
      <c r="B47" s="159"/>
      <c r="C47" s="163"/>
      <c r="D47" s="164"/>
      <c r="E47" s="165"/>
      <c r="F47" s="164"/>
      <c r="G47" s="164"/>
      <c r="H47" s="164"/>
      <c r="I47" s="164"/>
      <c r="J47" s="164"/>
      <c r="K47" s="164"/>
      <c r="L47" s="166"/>
      <c r="M47" s="34"/>
    </row>
    <row r="48" spans="1:14" ht="30" x14ac:dyDescent="0.2">
      <c r="A48" s="34"/>
      <c r="B48" s="149"/>
      <c r="C48" s="32" t="s">
        <v>495</v>
      </c>
      <c r="D48" s="72" t="s">
        <v>492</v>
      </c>
      <c r="E48" s="161" t="s">
        <v>491</v>
      </c>
      <c r="F48" s="161" t="s">
        <v>371</v>
      </c>
      <c r="G48" s="161" t="s">
        <v>372</v>
      </c>
      <c r="H48" s="161" t="s">
        <v>373</v>
      </c>
      <c r="I48" s="161" t="s">
        <v>417</v>
      </c>
      <c r="J48" s="161" t="s">
        <v>375</v>
      </c>
      <c r="K48" s="161" t="s">
        <v>376</v>
      </c>
      <c r="L48" s="162"/>
      <c r="M48" s="34"/>
    </row>
    <row r="49" spans="1:19" x14ac:dyDescent="0.2">
      <c r="A49" s="34"/>
      <c r="B49" s="149"/>
      <c r="C49" s="150" t="s">
        <v>436</v>
      </c>
      <c r="D49" s="145">
        <f>COUNTIF('Compound Alert'!$D$6:$D$195,'Regional Sumaries'!$C49)</f>
        <v>30</v>
      </c>
      <c r="E49" s="146">
        <f ca="1">AVERAGEIF('Compound Alert'!$D$6:$D$195,'Regional Sumaries'!$C49,'Compound Alert'!$M$6:$M$195)</f>
        <v>0.6166666666666667</v>
      </c>
      <c r="F49" s="145">
        <f ca="1">COUNTIFS('Compound Alert'!$D$6:$D$195,'Regional Sumaries'!$C49,'Compound Alert'!AF$6:AF$195,"&gt;=10")</f>
        <v>0</v>
      </c>
      <c r="G49" s="145">
        <f ca="1">COUNTIFS('Compound Alert'!$D$6:$D$195,'Regional Sumaries'!$C49,'Compound Alert'!AG$6:AG$195,"&gt;=10")</f>
        <v>0</v>
      </c>
      <c r="H49" s="145">
        <f ca="1">COUNTIFS('Compound Alert'!$D$6:$D$195,'Regional Sumaries'!$C49,'Compound Alert'!AH$6:AH$195,"&gt;=10")</f>
        <v>0</v>
      </c>
      <c r="I49" s="145">
        <f ca="1">COUNTIFS('Compound Alert'!$D$6:$D$195,'Regional Sumaries'!$C49,'Compound Alert'!AI$6:AI$195,"&gt;=10")</f>
        <v>1</v>
      </c>
      <c r="J49" s="145">
        <f ca="1">COUNTIFS('Compound Alert'!$D$6:$D$195,'Regional Sumaries'!$C49,'Compound Alert'!AJ$6:AJ$195,"&gt;=10")</f>
        <v>12</v>
      </c>
      <c r="K49" s="145">
        <f ca="1">COUNTIFS('Compound Alert'!$D$6:$D$195,'Regional Sumaries'!$C49,'Compound Alert'!AK$6:AK$195,"&gt;=10")</f>
        <v>2</v>
      </c>
      <c r="L49" s="151"/>
      <c r="M49" s="34"/>
    </row>
    <row r="50" spans="1:19" x14ac:dyDescent="0.2">
      <c r="A50" s="34"/>
      <c r="B50" s="149"/>
      <c r="C50" s="150" t="s">
        <v>433</v>
      </c>
      <c r="D50" s="145">
        <f>COUNTIF('Compound Alert'!$D$6:$D$195,'Regional Sumaries'!$C50)</f>
        <v>52</v>
      </c>
      <c r="E50" s="146">
        <f ca="1">AVERAGEIF('Compound Alert'!$D$6:$D$195,'Regional Sumaries'!$C50,'Compound Alert'!$M$6:$M$195)</f>
        <v>0.13461538461538461</v>
      </c>
      <c r="F50" s="145">
        <f ca="1">COUNTIFS('Compound Alert'!$D$6:$D$195,'Regional Sumaries'!$C50,'Compound Alert'!AF$6:AF$195,"&gt;=10")</f>
        <v>0</v>
      </c>
      <c r="G50" s="145">
        <f ca="1">COUNTIFS('Compound Alert'!$D$6:$D$195,'Regional Sumaries'!$C50,'Compound Alert'!AG$6:AG$195,"&gt;=10")</f>
        <v>0</v>
      </c>
      <c r="H50" s="145">
        <f ca="1">COUNTIFS('Compound Alert'!$D$6:$D$195,'Regional Sumaries'!$C50,'Compound Alert'!AH$6:AH$195,"&gt;=10")</f>
        <v>0</v>
      </c>
      <c r="I50" s="145">
        <f ca="1">COUNTIFS('Compound Alert'!$D$6:$D$195,'Regional Sumaries'!$C50,'Compound Alert'!AI$6:AI$195,"&gt;=10")</f>
        <v>0</v>
      </c>
      <c r="J50" s="145">
        <f ca="1">COUNTIFS('Compound Alert'!$D$6:$D$195,'Regional Sumaries'!$C50,'Compound Alert'!AJ$6:AJ$195,"&gt;=10")</f>
        <v>1</v>
      </c>
      <c r="K50" s="145">
        <f ca="1">COUNTIFS('Compound Alert'!$D$6:$D$195,'Regional Sumaries'!$C50,'Compound Alert'!AK$6:AK$195,"&gt;=10")</f>
        <v>1</v>
      </c>
      <c r="L50" s="151"/>
      <c r="M50" s="34"/>
    </row>
    <row r="51" spans="1:19" x14ac:dyDescent="0.2">
      <c r="A51" s="34"/>
      <c r="B51" s="149"/>
      <c r="C51" s="150" t="s">
        <v>435</v>
      </c>
      <c r="D51" s="145">
        <f>COUNTIF('Compound Alert'!$D$6:$D$195,'Regional Sumaries'!$C51)</f>
        <v>36</v>
      </c>
      <c r="E51" s="146">
        <f ca="1">AVERAGEIF('Compound Alert'!$D$6:$D$195,'Regional Sumaries'!$C51,'Compound Alert'!$M$6:$M$195)</f>
        <v>0.44444444444444442</v>
      </c>
      <c r="F51" s="145">
        <f ca="1">COUNTIFS('Compound Alert'!$D$6:$D$195,'Regional Sumaries'!$C51,'Compound Alert'!AF$6:AF$195,"&gt;=10")</f>
        <v>0</v>
      </c>
      <c r="G51" s="145">
        <f ca="1">COUNTIFS('Compound Alert'!$D$6:$D$195,'Regional Sumaries'!$C51,'Compound Alert'!AG$6:AG$195,"&gt;=10")</f>
        <v>2</v>
      </c>
      <c r="H51" s="145">
        <f ca="1">COUNTIFS('Compound Alert'!$D$6:$D$195,'Regional Sumaries'!$C51,'Compound Alert'!AH$6:AH$195,"&gt;=10")</f>
        <v>0</v>
      </c>
      <c r="I51" s="145">
        <f ca="1">COUNTIFS('Compound Alert'!$D$6:$D$195,'Regional Sumaries'!$C51,'Compound Alert'!AI$6:AI$195,"&gt;=10")</f>
        <v>1</v>
      </c>
      <c r="J51" s="145">
        <f ca="1">COUNTIFS('Compound Alert'!$D$6:$D$195,'Regional Sumaries'!$C51,'Compound Alert'!AJ$6:AJ$195,"&gt;=10")</f>
        <v>6</v>
      </c>
      <c r="K51" s="145">
        <f ca="1">COUNTIFS('Compound Alert'!$D$6:$D$195,'Regional Sumaries'!$C51,'Compound Alert'!AK$6:AK$195,"&gt;=10")</f>
        <v>2</v>
      </c>
      <c r="L51" s="151"/>
      <c r="M51" s="34"/>
    </row>
    <row r="52" spans="1:19" x14ac:dyDescent="0.2">
      <c r="A52" s="34"/>
      <c r="B52" s="149"/>
      <c r="C52" s="150" t="s">
        <v>434</v>
      </c>
      <c r="D52" s="145">
        <f>COUNTIF('Compound Alert'!$D$6:$D$195,'Regional Sumaries'!$C52)</f>
        <v>19</v>
      </c>
      <c r="E52" s="146">
        <f ca="1">AVERAGEIF('Compound Alert'!$D$6:$D$195,'Regional Sumaries'!$C52,'Compound Alert'!$M$6:$M$195)</f>
        <v>0.78947368421052633</v>
      </c>
      <c r="F52" s="145">
        <f ca="1">COUNTIFS('Compound Alert'!$D$6:$D$195,'Regional Sumaries'!$C52,'Compound Alert'!AF$6:AF$195,"&gt;=10")</f>
        <v>0</v>
      </c>
      <c r="G52" s="145">
        <f ca="1">COUNTIFS('Compound Alert'!$D$6:$D$195,'Regional Sumaries'!$C52,'Compound Alert'!AG$6:AG$195,"&gt;=10")</f>
        <v>1</v>
      </c>
      <c r="H52" s="145">
        <f ca="1">COUNTIFS('Compound Alert'!$D$6:$D$195,'Regional Sumaries'!$C52,'Compound Alert'!AH$6:AH$195,"&gt;=10")</f>
        <v>2</v>
      </c>
      <c r="I52" s="145">
        <f ca="1">COUNTIFS('Compound Alert'!$D$6:$D$195,'Regional Sumaries'!$C52,'Compound Alert'!AI$6:AI$195,"&gt;=10")</f>
        <v>1</v>
      </c>
      <c r="J52" s="145">
        <f ca="1">COUNTIFS('Compound Alert'!$D$6:$D$195,'Regional Sumaries'!$C52,'Compound Alert'!AJ$6:AJ$195,"&gt;=10")</f>
        <v>3</v>
      </c>
      <c r="K52" s="145">
        <f ca="1">COUNTIFS('Compound Alert'!$D$6:$D$195,'Regional Sumaries'!$C52,'Compound Alert'!AK$6:AK$195,"&gt;=10")</f>
        <v>1</v>
      </c>
      <c r="L52" s="151"/>
      <c r="M52" s="34"/>
    </row>
    <row r="53" spans="1:19" x14ac:dyDescent="0.2">
      <c r="A53" s="34"/>
      <c r="B53" s="149"/>
      <c r="C53" s="150" t="s">
        <v>437</v>
      </c>
      <c r="D53" s="145">
        <f>COUNTIF('Compound Alert'!$D$6:$D$195,'Regional Sumaries'!$C53)</f>
        <v>2</v>
      </c>
      <c r="E53" s="146">
        <f ca="1">AVERAGEIF('Compound Alert'!$D$6:$D$195,'Regional Sumaries'!$C53,'Compound Alert'!$M$6:$M$195)</f>
        <v>0</v>
      </c>
      <c r="F53" s="145">
        <f ca="1">COUNTIFS('Compound Alert'!$D$6:$D$195,'Regional Sumaries'!$C53,'Compound Alert'!AF$6:AF$195,"&gt;=10")</f>
        <v>0</v>
      </c>
      <c r="G53" s="145">
        <f ca="1">COUNTIFS('Compound Alert'!$D$6:$D$195,'Regional Sumaries'!$C53,'Compound Alert'!AG$6:AG$195,"&gt;=10")</f>
        <v>0</v>
      </c>
      <c r="H53" s="145">
        <f ca="1">COUNTIFS('Compound Alert'!$D$6:$D$195,'Regional Sumaries'!$C53,'Compound Alert'!AH$6:AH$195,"&gt;=10")</f>
        <v>0</v>
      </c>
      <c r="I53" s="145">
        <f ca="1">COUNTIFS('Compound Alert'!$D$6:$D$195,'Regional Sumaries'!$C53,'Compound Alert'!AI$6:AI$195,"&gt;=10")</f>
        <v>0</v>
      </c>
      <c r="J53" s="145">
        <f ca="1">COUNTIFS('Compound Alert'!$D$6:$D$195,'Regional Sumaries'!$C53,'Compound Alert'!AJ$6:AJ$195,"&gt;=10")</f>
        <v>0</v>
      </c>
      <c r="K53" s="145">
        <f ca="1">COUNTIFS('Compound Alert'!$D$6:$D$195,'Regional Sumaries'!$C53,'Compound Alert'!AK$6:AK$195,"&gt;=10")</f>
        <v>0</v>
      </c>
      <c r="L53" s="151"/>
      <c r="M53" s="34"/>
    </row>
    <row r="54" spans="1:19" x14ac:dyDescent="0.2">
      <c r="A54" s="34"/>
      <c r="B54" s="149"/>
      <c r="C54" s="150" t="s">
        <v>431</v>
      </c>
      <c r="D54" s="145">
        <f>COUNTIF('Compound Alert'!$D$6:$D$195,'Regional Sumaries'!$C54)</f>
        <v>8</v>
      </c>
      <c r="E54" s="146">
        <f ca="1">AVERAGEIF('Compound Alert'!$D$6:$D$195,'Regional Sumaries'!$C54,'Compound Alert'!$M$6:$M$195)</f>
        <v>1.625</v>
      </c>
      <c r="F54" s="145">
        <f ca="1">COUNTIFS('Compound Alert'!$D$6:$D$195,'Regional Sumaries'!$C54,'Compound Alert'!AF$6:AF$195,"&gt;=10")</f>
        <v>1</v>
      </c>
      <c r="G54" s="145">
        <f ca="1">COUNTIFS('Compound Alert'!$D$6:$D$195,'Regional Sumaries'!$C54,'Compound Alert'!AG$6:AG$195,"&gt;=10")</f>
        <v>1</v>
      </c>
      <c r="H54" s="145">
        <f ca="1">COUNTIFS('Compound Alert'!$D$6:$D$195,'Regional Sumaries'!$C54,'Compound Alert'!AH$6:AH$195,"&gt;=10")</f>
        <v>1</v>
      </c>
      <c r="I54" s="145">
        <f ca="1">COUNTIFS('Compound Alert'!$D$6:$D$195,'Regional Sumaries'!$C54,'Compound Alert'!AI$6:AI$195,"&gt;=10")</f>
        <v>0</v>
      </c>
      <c r="J54" s="145">
        <f ca="1">COUNTIFS('Compound Alert'!$D$6:$D$195,'Regional Sumaries'!$C54,'Compound Alert'!AJ$6:AJ$195,"&gt;=10")</f>
        <v>5</v>
      </c>
      <c r="K54" s="145">
        <f ca="1">COUNTIFS('Compound Alert'!$D$6:$D$195,'Regional Sumaries'!$C54,'Compound Alert'!AK$6:AK$195,"&gt;=10")</f>
        <v>3</v>
      </c>
      <c r="L54" s="151"/>
      <c r="M54" s="34"/>
    </row>
    <row r="55" spans="1:19" x14ac:dyDescent="0.2">
      <c r="A55" s="34"/>
      <c r="B55" s="149"/>
      <c r="C55" s="150" t="s">
        <v>432</v>
      </c>
      <c r="D55" s="145">
        <f>COUNTIF('Compound Alert'!$D$6:$D$195,'Regional Sumaries'!$C55)</f>
        <v>43</v>
      </c>
      <c r="E55" s="146">
        <f ca="1">AVERAGEIF('Compound Alert'!$D$6:$D$195,'Regional Sumaries'!$C55,'Compound Alert'!$M$6:$M$195)</f>
        <v>0.98837209302325579</v>
      </c>
      <c r="F55" s="145">
        <f ca="1">COUNTIFS('Compound Alert'!$D$6:$D$195,'Regional Sumaries'!$C55,'Compound Alert'!AF$6:AF$195,"&gt;=10")</f>
        <v>2</v>
      </c>
      <c r="G55" s="145">
        <f ca="1">COUNTIFS('Compound Alert'!$D$6:$D$195,'Regional Sumaries'!$C55,'Compound Alert'!AG$6:AG$195,"&gt;=10")</f>
        <v>9</v>
      </c>
      <c r="H55" s="145">
        <f ca="1">COUNTIFS('Compound Alert'!$D$6:$D$195,'Regional Sumaries'!$C55,'Compound Alert'!AH$6:AH$195,"&gt;=10")</f>
        <v>1</v>
      </c>
      <c r="I55" s="145">
        <f ca="1">COUNTIFS('Compound Alert'!$D$6:$D$195,'Regional Sumaries'!$C55,'Compound Alert'!AI$6:AI$195,"&gt;=10")</f>
        <v>2</v>
      </c>
      <c r="J55" s="145">
        <f ca="1">COUNTIFS('Compound Alert'!$D$6:$D$195,'Regional Sumaries'!$C55,'Compound Alert'!AJ$6:AJ$195,"&gt;=10")</f>
        <v>19</v>
      </c>
      <c r="K55" s="145">
        <f ca="1">COUNTIFS('Compound Alert'!$D$6:$D$195,'Regional Sumaries'!$C55,'Compound Alert'!AK$6:AK$195,"&gt;=10")</f>
        <v>5</v>
      </c>
      <c r="L55" s="151"/>
      <c r="M55" s="34"/>
    </row>
    <row r="56" spans="1:19" x14ac:dyDescent="0.2">
      <c r="A56" s="34"/>
      <c r="B56" s="149"/>
      <c r="C56" s="34"/>
      <c r="D56" s="145"/>
      <c r="E56" s="146"/>
      <c r="F56" s="145"/>
      <c r="G56" s="145"/>
      <c r="H56" s="145"/>
      <c r="I56" s="145"/>
      <c r="J56" s="145"/>
      <c r="K56" s="145"/>
      <c r="L56" s="151"/>
      <c r="M56" s="34"/>
    </row>
    <row r="57" spans="1:19" ht="30" x14ac:dyDescent="0.2">
      <c r="A57" s="34"/>
      <c r="B57" s="149"/>
      <c r="C57" s="32" t="s">
        <v>494</v>
      </c>
      <c r="D57" s="72" t="s">
        <v>492</v>
      </c>
      <c r="E57" s="161" t="s">
        <v>491</v>
      </c>
      <c r="F57" s="72" t="s">
        <v>371</v>
      </c>
      <c r="G57" s="72" t="s">
        <v>372</v>
      </c>
      <c r="H57" s="72" t="s">
        <v>373</v>
      </c>
      <c r="I57" s="72" t="s">
        <v>417</v>
      </c>
      <c r="J57" s="72" t="s">
        <v>375</v>
      </c>
      <c r="K57" s="72" t="s">
        <v>376</v>
      </c>
      <c r="L57" s="151"/>
      <c r="M57" s="34"/>
    </row>
    <row r="58" spans="1:19" x14ac:dyDescent="0.2">
      <c r="A58" s="34"/>
      <c r="B58" s="149"/>
      <c r="C58" s="150" t="s">
        <v>436</v>
      </c>
      <c r="D58" s="145">
        <f>COUNTIF(Dashboard!$D$42:$D$231,'Regional Sumaries'!$C58)</f>
        <v>28</v>
      </c>
      <c r="E58" s="146">
        <f ca="1">AVERAGEIF('Compound Alert'!$D$6:$D$195,'Regional Sumaries'!$C58,'Compound Alert'!$M$6:$M$195)</f>
        <v>0.6166666666666667</v>
      </c>
      <c r="F58" s="152">
        <f t="shared" ref="F58:K64" ca="1" si="2">F49/$D58</f>
        <v>0</v>
      </c>
      <c r="G58" s="152">
        <f t="shared" ca="1" si="2"/>
        <v>0</v>
      </c>
      <c r="H58" s="152">
        <f t="shared" ca="1" si="2"/>
        <v>0</v>
      </c>
      <c r="I58" s="152">
        <f t="shared" ca="1" si="2"/>
        <v>3.5714285714285712E-2</v>
      </c>
      <c r="J58" s="152">
        <f t="shared" ca="1" si="2"/>
        <v>0.42857142857142855</v>
      </c>
      <c r="K58" s="152">
        <f t="shared" ca="1" si="2"/>
        <v>7.1428571428571425E-2</v>
      </c>
      <c r="L58" s="153"/>
      <c r="M58" s="34"/>
      <c r="N58" s="71"/>
      <c r="S58" s="71"/>
    </row>
    <row r="59" spans="1:19" x14ac:dyDescent="0.2">
      <c r="A59" s="34"/>
      <c r="B59" s="149"/>
      <c r="C59" s="150" t="s">
        <v>433</v>
      </c>
      <c r="D59" s="145">
        <f>COUNTIF(Dashboard!$D$42:$D$231,'Regional Sumaries'!$C59)</f>
        <v>46</v>
      </c>
      <c r="E59" s="146">
        <f ca="1">AVERAGEIF('Compound Alert'!$D$6:$D$195,'Regional Sumaries'!$C59,'Compound Alert'!$M$6:$M$195)</f>
        <v>0.13461538461538461</v>
      </c>
      <c r="F59" s="152">
        <f t="shared" ca="1" si="2"/>
        <v>0</v>
      </c>
      <c r="G59" s="152">
        <f t="shared" ca="1" si="2"/>
        <v>0</v>
      </c>
      <c r="H59" s="152">
        <f t="shared" ca="1" si="2"/>
        <v>0</v>
      </c>
      <c r="I59" s="152">
        <f t="shared" ca="1" si="2"/>
        <v>0</v>
      </c>
      <c r="J59" s="152">
        <f t="shared" ca="1" si="2"/>
        <v>2.1739130434782608E-2</v>
      </c>
      <c r="K59" s="152">
        <f t="shared" ca="1" si="2"/>
        <v>2.1739130434782608E-2</v>
      </c>
      <c r="L59" s="153"/>
      <c r="M59" s="34"/>
      <c r="N59" s="71"/>
      <c r="S59" s="71"/>
    </row>
    <row r="60" spans="1:19" x14ac:dyDescent="0.2">
      <c r="A60" s="34"/>
      <c r="B60" s="149"/>
      <c r="C60" s="150" t="s">
        <v>435</v>
      </c>
      <c r="D60" s="145">
        <f>COUNTIF(Dashboard!$D$42:$D$231,'Regional Sumaries'!$C60)</f>
        <v>41</v>
      </c>
      <c r="E60" s="146">
        <f ca="1">AVERAGEIF('Compound Alert'!$D$6:$D$195,'Regional Sumaries'!$C60,'Compound Alert'!$M$6:$M$195)</f>
        <v>0.44444444444444442</v>
      </c>
      <c r="F60" s="152">
        <f t="shared" ca="1" si="2"/>
        <v>0</v>
      </c>
      <c r="G60" s="152">
        <f t="shared" ca="1" si="2"/>
        <v>4.878048780487805E-2</v>
      </c>
      <c r="H60" s="152">
        <f t="shared" ca="1" si="2"/>
        <v>0</v>
      </c>
      <c r="I60" s="152">
        <f t="shared" ca="1" si="2"/>
        <v>2.4390243902439025E-2</v>
      </c>
      <c r="J60" s="152">
        <f t="shared" ca="1" si="2"/>
        <v>0.14634146341463414</v>
      </c>
      <c r="K60" s="152">
        <f t="shared" ca="1" si="2"/>
        <v>4.878048780487805E-2</v>
      </c>
      <c r="L60" s="153"/>
      <c r="M60" s="34"/>
      <c r="N60" s="71"/>
      <c r="S60" s="71"/>
    </row>
    <row r="61" spans="1:19" x14ac:dyDescent="0.2">
      <c r="A61" s="34"/>
      <c r="B61" s="149"/>
      <c r="C61" s="150" t="s">
        <v>434</v>
      </c>
      <c r="D61" s="145">
        <f>COUNTIF(Dashboard!$D$42:$D$231,'Regional Sumaries'!$C61)</f>
        <v>17</v>
      </c>
      <c r="E61" s="146">
        <f ca="1">AVERAGEIF('Compound Alert'!$D$6:$D$195,'Regional Sumaries'!$C61,'Compound Alert'!$M$6:$M$195)</f>
        <v>0.78947368421052633</v>
      </c>
      <c r="F61" s="152">
        <f t="shared" ca="1" si="2"/>
        <v>0</v>
      </c>
      <c r="G61" s="152">
        <f t="shared" ca="1" si="2"/>
        <v>5.8823529411764705E-2</v>
      </c>
      <c r="H61" s="152">
        <f t="shared" ca="1" si="2"/>
        <v>0.11764705882352941</v>
      </c>
      <c r="I61" s="152">
        <f t="shared" ca="1" si="2"/>
        <v>5.8823529411764705E-2</v>
      </c>
      <c r="J61" s="152">
        <f t="shared" ca="1" si="2"/>
        <v>0.17647058823529413</v>
      </c>
      <c r="K61" s="152">
        <f t="shared" ca="1" si="2"/>
        <v>5.8823529411764705E-2</v>
      </c>
      <c r="L61" s="153"/>
      <c r="M61" s="34"/>
      <c r="N61" s="71"/>
      <c r="S61" s="71"/>
    </row>
    <row r="62" spans="1:19" x14ac:dyDescent="0.2">
      <c r="A62" s="34"/>
      <c r="B62" s="149"/>
      <c r="C62" s="150" t="s">
        <v>437</v>
      </c>
      <c r="D62" s="145">
        <f>COUNTIF(Dashboard!$D$42:$D$231,'Regional Sumaries'!$C62)</f>
        <v>3</v>
      </c>
      <c r="E62" s="146">
        <f ca="1">AVERAGEIF('Compound Alert'!$D$6:$D$195,'Regional Sumaries'!$C62,'Compound Alert'!$M$6:$M$195)</f>
        <v>0</v>
      </c>
      <c r="F62" s="152">
        <f t="shared" ca="1" si="2"/>
        <v>0</v>
      </c>
      <c r="G62" s="152">
        <f t="shared" ca="1" si="2"/>
        <v>0</v>
      </c>
      <c r="H62" s="152">
        <f t="shared" ca="1" si="2"/>
        <v>0</v>
      </c>
      <c r="I62" s="152">
        <f t="shared" ca="1" si="2"/>
        <v>0</v>
      </c>
      <c r="J62" s="152">
        <f t="shared" ca="1" si="2"/>
        <v>0</v>
      </c>
      <c r="K62" s="152">
        <f t="shared" ca="1" si="2"/>
        <v>0</v>
      </c>
      <c r="L62" s="153"/>
      <c r="M62" s="34"/>
      <c r="N62" s="71"/>
      <c r="S62" s="71"/>
    </row>
    <row r="63" spans="1:19" x14ac:dyDescent="0.2">
      <c r="A63" s="34"/>
      <c r="B63" s="149"/>
      <c r="C63" s="150" t="s">
        <v>431</v>
      </c>
      <c r="D63" s="145">
        <f>COUNTIF(Dashboard!$D$42:$D$231,'Regional Sumaries'!$C63)</f>
        <v>8</v>
      </c>
      <c r="E63" s="146">
        <f ca="1">AVERAGEIF('Compound Alert'!$D$6:$D$195,'Regional Sumaries'!$C63,'Compound Alert'!$M$6:$M$195)</f>
        <v>1.625</v>
      </c>
      <c r="F63" s="152">
        <f t="shared" ca="1" si="2"/>
        <v>0.125</v>
      </c>
      <c r="G63" s="152">
        <f t="shared" ca="1" si="2"/>
        <v>0.125</v>
      </c>
      <c r="H63" s="152">
        <f t="shared" ca="1" si="2"/>
        <v>0.125</v>
      </c>
      <c r="I63" s="152">
        <f t="shared" ca="1" si="2"/>
        <v>0</v>
      </c>
      <c r="J63" s="152">
        <f t="shared" ca="1" si="2"/>
        <v>0.625</v>
      </c>
      <c r="K63" s="152">
        <f t="shared" ca="1" si="2"/>
        <v>0.375</v>
      </c>
      <c r="L63" s="153"/>
      <c r="M63" s="34"/>
      <c r="N63" s="71"/>
      <c r="S63" s="71"/>
    </row>
    <row r="64" spans="1:19" x14ac:dyDescent="0.2">
      <c r="A64" s="34"/>
      <c r="B64" s="149"/>
      <c r="C64" s="150" t="s">
        <v>432</v>
      </c>
      <c r="D64" s="145">
        <f>COUNTIF(Dashboard!$D$42:$D$231,'Regional Sumaries'!$C64)</f>
        <v>47</v>
      </c>
      <c r="E64" s="146">
        <f ca="1">AVERAGEIF('Compound Alert'!$D$6:$D$195,'Regional Sumaries'!$C64,'Compound Alert'!$M$6:$M$195)</f>
        <v>0.98837209302325579</v>
      </c>
      <c r="F64" s="152">
        <f t="shared" ca="1" si="2"/>
        <v>4.2553191489361701E-2</v>
      </c>
      <c r="G64" s="152">
        <f t="shared" ca="1" si="2"/>
        <v>0.19148936170212766</v>
      </c>
      <c r="H64" s="152">
        <f t="shared" ca="1" si="2"/>
        <v>2.1276595744680851E-2</v>
      </c>
      <c r="I64" s="152">
        <f t="shared" ca="1" si="2"/>
        <v>4.2553191489361701E-2</v>
      </c>
      <c r="J64" s="152">
        <f t="shared" ca="1" si="2"/>
        <v>0.40425531914893614</v>
      </c>
      <c r="K64" s="152">
        <f t="shared" ca="1" si="2"/>
        <v>0.10638297872340426</v>
      </c>
      <c r="L64" s="153"/>
      <c r="M64" s="34"/>
      <c r="N64" s="71"/>
      <c r="S64" s="71"/>
    </row>
    <row r="65" spans="1:13" x14ac:dyDescent="0.2">
      <c r="A65" s="34"/>
      <c r="B65" s="149"/>
      <c r="C65" s="34"/>
      <c r="D65" s="145"/>
      <c r="E65" s="146"/>
      <c r="F65" s="145"/>
      <c r="G65" s="145"/>
      <c r="H65" s="145"/>
      <c r="I65" s="145"/>
      <c r="J65" s="145"/>
      <c r="K65" s="145"/>
      <c r="L65" s="151"/>
      <c r="M65" s="34"/>
    </row>
    <row r="66" spans="1:13" x14ac:dyDescent="0.2">
      <c r="A66" s="34"/>
      <c r="B66" s="154"/>
      <c r="C66" s="155"/>
      <c r="D66" s="156"/>
      <c r="E66" s="157"/>
      <c r="F66" s="156"/>
      <c r="G66" s="156"/>
      <c r="H66" s="156"/>
      <c r="I66" s="156"/>
      <c r="J66" s="156"/>
      <c r="K66" s="156"/>
      <c r="L66" s="158"/>
      <c r="M66" s="34"/>
    </row>
    <row r="67" spans="1:13" x14ac:dyDescent="0.2">
      <c r="A67" s="34"/>
      <c r="B67" s="34"/>
      <c r="C67" s="34"/>
      <c r="D67" s="145"/>
      <c r="E67" s="146"/>
      <c r="F67" s="145"/>
      <c r="G67" s="145"/>
      <c r="H67" s="145"/>
      <c r="I67" s="145"/>
      <c r="J67" s="145"/>
      <c r="K67" s="145"/>
      <c r="L67" s="145"/>
      <c r="M67" s="34"/>
    </row>
    <row r="68" spans="1:13" x14ac:dyDescent="0.2">
      <c r="A68" s="34"/>
      <c r="B68" s="34"/>
      <c r="C68" s="34"/>
      <c r="D68" s="145"/>
      <c r="E68" s="146"/>
      <c r="F68" s="145"/>
      <c r="G68" s="145"/>
      <c r="H68" s="145"/>
      <c r="I68" s="145"/>
      <c r="J68" s="145"/>
      <c r="K68" s="145"/>
      <c r="L68" s="145"/>
      <c r="M68" s="34"/>
    </row>
  </sheetData>
  <conditionalFormatting sqref="F7:L13">
    <cfRule type="colorScale" priority="1">
      <colorScale>
        <cfvo type="min"/>
        <cfvo type="max"/>
        <color rgb="FFFCFCFF"/>
        <color rgb="FFE3593A"/>
      </colorScale>
    </cfRule>
  </conditionalFormatting>
  <conditionalFormatting sqref="F16:L22">
    <cfRule type="colorScale" priority="2">
      <colorScale>
        <cfvo type="min"/>
        <cfvo type="max"/>
        <color rgb="FFFCFCFF"/>
        <color rgb="FFE3593A"/>
      </colorScale>
    </cfRule>
  </conditionalFormatting>
  <conditionalFormatting sqref="F28:L34">
    <cfRule type="colorScale" priority="5">
      <colorScale>
        <cfvo type="min"/>
        <cfvo type="max"/>
        <color rgb="FFFCFCFF"/>
        <color rgb="FFF2676B"/>
      </colorScale>
    </cfRule>
  </conditionalFormatting>
  <conditionalFormatting sqref="F37:L43">
    <cfRule type="colorScale" priority="6">
      <colorScale>
        <cfvo type="min"/>
        <cfvo type="max"/>
        <color rgb="FFFCFCFF"/>
        <color rgb="FFF8696B"/>
      </colorScale>
    </cfRule>
  </conditionalFormatting>
  <conditionalFormatting sqref="F49:L55">
    <cfRule type="colorScale" priority="3">
      <colorScale>
        <cfvo type="min"/>
        <cfvo type="max"/>
        <color rgb="FFFCFCFF"/>
        <color rgb="FFE06C25"/>
      </colorScale>
    </cfRule>
  </conditionalFormatting>
  <conditionalFormatting sqref="F58:L64">
    <cfRule type="colorScale" priority="4">
      <colorScale>
        <cfvo type="min"/>
        <cfvo type="max"/>
        <color rgb="FFFCFCFF"/>
        <color rgb="FFE06C25"/>
      </colorScale>
    </cfRule>
  </conditionalFormatting>
  <pageMargins left="0.7" right="0.7" top="0.75" bottom="0.75" header="0.3" footer="0.3"/>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D4A7-D26B-FC4B-A1B6-27861AFC1984}">
  <dimension ref="A1:H51"/>
  <sheetViews>
    <sheetView topLeftCell="A13" workbookViewId="0">
      <selection activeCell="J25" sqref="J25"/>
    </sheetView>
  </sheetViews>
  <sheetFormatPr defaultColWidth="10.6640625" defaultRowHeight="15" x14ac:dyDescent="0.2"/>
  <cols>
    <col min="1" max="1" width="6.109375" style="34" customWidth="1"/>
    <col min="2" max="2" width="36.109375" style="34" customWidth="1"/>
    <col min="3" max="3" width="2.109375" style="35" customWidth="1"/>
    <col min="4" max="4" width="8.33203125" style="35" customWidth="1"/>
    <col min="5" max="16384" width="10.6640625" style="34"/>
  </cols>
  <sheetData>
    <row r="1" spans="1:6" x14ac:dyDescent="0.2">
      <c r="A1" s="31"/>
      <c r="B1" s="32"/>
      <c r="C1" s="33"/>
      <c r="D1" s="31"/>
      <c r="E1" s="31"/>
      <c r="F1" s="31"/>
    </row>
    <row r="2" spans="1:6" ht="15.75" x14ac:dyDescent="0.2">
      <c r="A2" s="31"/>
      <c r="B2" s="295" t="s">
        <v>378</v>
      </c>
      <c r="C2" s="295"/>
      <c r="D2" s="295"/>
      <c r="E2" s="31"/>
      <c r="F2" s="31"/>
    </row>
    <row r="3" spans="1:6" ht="15.75" x14ac:dyDescent="0.2">
      <c r="A3" s="31"/>
      <c r="B3" s="36"/>
      <c r="C3" s="36"/>
      <c r="D3" s="36"/>
      <c r="E3" s="31"/>
      <c r="F3" s="31"/>
    </row>
    <row r="4" spans="1:6" ht="51.95" customHeight="1" x14ac:dyDescent="0.2">
      <c r="A4" s="31"/>
      <c r="B4" s="297" t="s">
        <v>488</v>
      </c>
      <c r="C4" s="297"/>
      <c r="D4" s="297"/>
      <c r="E4" s="31"/>
      <c r="F4" s="31"/>
    </row>
    <row r="5" spans="1:6" ht="15.75" x14ac:dyDescent="0.2">
      <c r="A5" s="31"/>
      <c r="B5" s="36"/>
      <c r="C5" s="37"/>
      <c r="D5" s="37"/>
      <c r="E5" s="31"/>
      <c r="F5" s="31"/>
    </row>
    <row r="6" spans="1:6" ht="17.100000000000001" customHeight="1" x14ac:dyDescent="0.2">
      <c r="A6" s="31"/>
      <c r="B6" s="296" t="s">
        <v>380</v>
      </c>
      <c r="C6" s="296"/>
      <c r="D6" s="296"/>
      <c r="E6" s="31"/>
      <c r="F6" s="31"/>
    </row>
    <row r="7" spans="1:6" ht="15.75" x14ac:dyDescent="0.2">
      <c r="A7" s="31"/>
      <c r="B7" s="36"/>
      <c r="C7" s="37"/>
      <c r="D7" s="37"/>
      <c r="E7" s="31"/>
      <c r="F7" s="31"/>
    </row>
    <row r="8" spans="1:6" ht="15.75" x14ac:dyDescent="0.2">
      <c r="A8" s="31"/>
      <c r="B8" s="36" t="s">
        <v>445</v>
      </c>
      <c r="C8" s="37"/>
      <c r="D8" s="37"/>
      <c r="E8" s="31"/>
      <c r="F8" s="31"/>
    </row>
    <row r="9" spans="1:6" ht="33.950000000000003" customHeight="1" x14ac:dyDescent="0.2">
      <c r="A9" s="31"/>
      <c r="B9" s="298" t="s">
        <v>446</v>
      </c>
      <c r="C9" s="298"/>
      <c r="D9" s="298"/>
      <c r="E9" s="31"/>
      <c r="F9" s="31"/>
    </row>
    <row r="10" spans="1:6" x14ac:dyDescent="0.2">
      <c r="A10" s="31"/>
      <c r="B10" s="38"/>
      <c r="C10" s="37"/>
      <c r="D10" s="37"/>
      <c r="E10" s="31"/>
      <c r="F10" s="31"/>
    </row>
    <row r="11" spans="1:6" x14ac:dyDescent="0.2">
      <c r="A11" s="31"/>
      <c r="B11" s="296" t="s">
        <v>397</v>
      </c>
      <c r="C11" s="296"/>
      <c r="D11" s="296"/>
      <c r="E11" s="31"/>
      <c r="F11" s="31"/>
    </row>
    <row r="12" spans="1:6" x14ac:dyDescent="0.2">
      <c r="A12" s="31"/>
      <c r="B12" s="37"/>
      <c r="C12" s="37"/>
      <c r="D12" s="37"/>
      <c r="E12" s="31"/>
      <c r="F12" s="31"/>
    </row>
    <row r="13" spans="1:6" ht="15.75" x14ac:dyDescent="0.2">
      <c r="A13" s="31"/>
      <c r="B13" s="36" t="s">
        <v>447</v>
      </c>
      <c r="C13" s="37"/>
      <c r="D13" s="37"/>
      <c r="E13" s="31"/>
      <c r="F13" s="31"/>
    </row>
    <row r="14" spans="1:6" x14ac:dyDescent="0.2">
      <c r="A14" s="31"/>
      <c r="B14" s="37" t="s">
        <v>398</v>
      </c>
      <c r="C14" s="37"/>
      <c r="D14" s="37"/>
      <c r="E14" s="31"/>
      <c r="F14" s="31"/>
    </row>
    <row r="15" spans="1:6" ht="45" x14ac:dyDescent="0.2">
      <c r="A15" s="31"/>
      <c r="B15" s="141" t="s">
        <v>449</v>
      </c>
      <c r="C15" s="37"/>
      <c r="D15" s="82">
        <f>IF(Dashboard!$B$12=Parameters!B15,1,0)</f>
        <v>1</v>
      </c>
      <c r="E15" s="31"/>
      <c r="F15" s="31"/>
    </row>
    <row r="16" spans="1:6" x14ac:dyDescent="0.2">
      <c r="A16" s="31"/>
      <c r="B16" s="141" t="s">
        <v>385</v>
      </c>
      <c r="C16" s="37"/>
      <c r="D16" s="82">
        <f>IF(Dashboard!$B$12=Parameters!B16,1,0)</f>
        <v>0</v>
      </c>
      <c r="E16" s="31"/>
      <c r="F16" s="31"/>
    </row>
    <row r="17" spans="1:8" x14ac:dyDescent="0.2">
      <c r="A17" s="31"/>
      <c r="B17" s="141" t="s">
        <v>384</v>
      </c>
      <c r="C17" s="37"/>
      <c r="D17" s="82">
        <f>IF(Dashboard!$B$12=Parameters!B17,1,0)</f>
        <v>0</v>
      </c>
      <c r="E17" s="31"/>
      <c r="F17" s="31"/>
    </row>
    <row r="18" spans="1:8" x14ac:dyDescent="0.2">
      <c r="A18" s="31"/>
      <c r="B18" s="37"/>
      <c r="C18" s="37"/>
      <c r="D18" s="42"/>
      <c r="E18" s="31"/>
      <c r="F18" s="31"/>
      <c r="H18" s="35"/>
    </row>
    <row r="19" spans="1:8" ht="15.75" x14ac:dyDescent="0.2">
      <c r="A19" s="31"/>
      <c r="B19" s="36" t="s">
        <v>448</v>
      </c>
      <c r="C19" s="37"/>
      <c r="D19" s="42"/>
      <c r="E19" s="31"/>
      <c r="F19" s="31"/>
      <c r="H19" s="35"/>
    </row>
    <row r="20" spans="1:8" x14ac:dyDescent="0.2">
      <c r="A20" s="31"/>
      <c r="B20" s="37" t="s">
        <v>398</v>
      </c>
      <c r="C20" s="37"/>
      <c r="D20" s="42"/>
      <c r="E20" s="31"/>
      <c r="F20" s="31"/>
    </row>
    <row r="21" spans="1:8" ht="30" x14ac:dyDescent="0.2">
      <c r="A21" s="31"/>
      <c r="B21" s="120" t="s">
        <v>467</v>
      </c>
      <c r="C21" s="37"/>
      <c r="D21" s="82">
        <f>IF(Dashboard!$J$8=B21,1,0)</f>
        <v>0</v>
      </c>
      <c r="E21" s="31"/>
      <c r="F21" s="31"/>
    </row>
    <row r="22" spans="1:8" x14ac:dyDescent="0.2">
      <c r="A22" s="31"/>
      <c r="B22" s="120" t="s">
        <v>465</v>
      </c>
      <c r="C22" s="37"/>
      <c r="D22" s="82">
        <f>IF(Dashboard!$J$8=B22,1,0)</f>
        <v>0</v>
      </c>
      <c r="E22" s="31"/>
      <c r="F22" s="31"/>
    </row>
    <row r="23" spans="1:8" x14ac:dyDescent="0.2">
      <c r="A23" s="31"/>
      <c r="B23" s="120" t="s">
        <v>459</v>
      </c>
      <c r="C23" s="37"/>
      <c r="D23" s="82">
        <f>IF(Dashboard!$J$8=B23,1,0)</f>
        <v>1</v>
      </c>
      <c r="E23" s="31"/>
      <c r="F23" s="31"/>
    </row>
    <row r="24" spans="1:8" ht="30" x14ac:dyDescent="0.2">
      <c r="A24" s="31"/>
      <c r="B24" s="120" t="s">
        <v>464</v>
      </c>
      <c r="C24" s="37"/>
      <c r="D24" s="82">
        <f>IF(Dashboard!$J$8=B24,1,0)</f>
        <v>0</v>
      </c>
      <c r="E24" s="31"/>
      <c r="F24" s="31"/>
    </row>
    <row r="25" spans="1:8" ht="30" x14ac:dyDescent="0.2">
      <c r="A25" s="31"/>
      <c r="B25" s="120" t="s">
        <v>468</v>
      </c>
      <c r="C25" s="37"/>
      <c r="D25" s="82">
        <f>IF(Dashboard!$J$8=B25,1,0)</f>
        <v>0</v>
      </c>
      <c r="E25" s="31"/>
      <c r="F25" s="31"/>
    </row>
    <row r="26" spans="1:8" ht="45" x14ac:dyDescent="0.2">
      <c r="A26" s="31"/>
      <c r="B26" s="120" t="s">
        <v>486</v>
      </c>
      <c r="C26" s="37"/>
      <c r="D26" s="82">
        <f>IF(Dashboard!$J$8=B26,1,0)</f>
        <v>0</v>
      </c>
      <c r="E26" s="31"/>
      <c r="F26" s="31"/>
    </row>
    <row r="27" spans="1:8" ht="45" x14ac:dyDescent="0.2">
      <c r="A27" s="31"/>
      <c r="B27" s="120" t="s">
        <v>487</v>
      </c>
      <c r="C27" s="37"/>
      <c r="D27" s="82">
        <f>IF(Dashboard!$J$8=B27,1,0)</f>
        <v>0</v>
      </c>
      <c r="E27" s="31"/>
      <c r="F27" s="31"/>
    </row>
    <row r="28" spans="1:8" ht="15.75" x14ac:dyDescent="0.2">
      <c r="A28" s="31"/>
      <c r="B28" s="36"/>
      <c r="C28" s="37"/>
      <c r="D28" s="42"/>
      <c r="E28" s="31"/>
      <c r="F28" s="31"/>
    </row>
    <row r="29" spans="1:8" ht="21" customHeight="1" x14ac:dyDescent="0.2">
      <c r="A29" s="31"/>
      <c r="B29" s="36" t="s">
        <v>452</v>
      </c>
      <c r="C29" s="37"/>
      <c r="D29" s="42"/>
      <c r="E29" s="31"/>
      <c r="F29" s="31"/>
    </row>
    <row r="30" spans="1:8" x14ac:dyDescent="0.2">
      <c r="A30" s="31"/>
      <c r="B30" s="37" t="s">
        <v>398</v>
      </c>
      <c r="C30" s="37"/>
      <c r="D30" s="42"/>
      <c r="E30" s="31"/>
      <c r="F30" s="31"/>
    </row>
    <row r="31" spans="1:8" ht="75" x14ac:dyDescent="0.2">
      <c r="A31" s="31"/>
      <c r="B31" s="39" t="s">
        <v>450</v>
      </c>
      <c r="C31" s="37"/>
      <c r="D31" s="82">
        <f>IF(Dashboard!$J$12=Parameters!B50, 1, 0)</f>
        <v>1</v>
      </c>
      <c r="E31" s="31"/>
      <c r="F31" s="31"/>
    </row>
    <row r="32" spans="1:8" x14ac:dyDescent="0.2">
      <c r="A32" s="31"/>
      <c r="B32" s="39" t="s">
        <v>399</v>
      </c>
      <c r="C32" s="37"/>
      <c r="D32" s="82">
        <f>IF(Dashboard!$J$12=Parameters!B51, 1, 0)</f>
        <v>0</v>
      </c>
      <c r="E32" s="31"/>
      <c r="F32" s="31"/>
    </row>
    <row r="33" spans="1:6" x14ac:dyDescent="0.2">
      <c r="A33" s="31"/>
      <c r="B33" s="39" t="s">
        <v>385</v>
      </c>
      <c r="C33" s="37"/>
      <c r="D33" s="82">
        <v>0</v>
      </c>
      <c r="E33" s="31"/>
      <c r="F33" s="31"/>
    </row>
    <row r="34" spans="1:6" x14ac:dyDescent="0.2">
      <c r="A34" s="31"/>
      <c r="B34" s="39" t="s">
        <v>384</v>
      </c>
      <c r="C34" s="37"/>
      <c r="D34" s="82">
        <v>0</v>
      </c>
      <c r="E34" s="31"/>
      <c r="F34" s="31"/>
    </row>
    <row r="35" spans="1:6" x14ac:dyDescent="0.2">
      <c r="A35" s="31"/>
      <c r="B35" s="38"/>
      <c r="C35" s="37"/>
      <c r="D35" s="40"/>
      <c r="E35" s="31"/>
      <c r="F35" s="31"/>
    </row>
    <row r="36" spans="1:6" x14ac:dyDescent="0.2">
      <c r="A36" s="31"/>
      <c r="B36" s="35" t="s">
        <v>451</v>
      </c>
      <c r="C36" s="34"/>
      <c r="D36" s="41"/>
      <c r="E36" s="31"/>
      <c r="F36" s="31"/>
    </row>
    <row r="37" spans="1:6" x14ac:dyDescent="0.2">
      <c r="A37" s="31"/>
      <c r="B37" s="39" t="s">
        <v>381</v>
      </c>
      <c r="C37" s="37" t="s">
        <v>383</v>
      </c>
      <c r="D37" s="83">
        <v>7</v>
      </c>
      <c r="E37" s="31"/>
      <c r="F37" s="31"/>
    </row>
    <row r="38" spans="1:6" x14ac:dyDescent="0.2">
      <c r="A38" s="31"/>
      <c r="B38" s="39" t="s">
        <v>382</v>
      </c>
      <c r="C38" s="37" t="s">
        <v>383</v>
      </c>
      <c r="D38" s="83">
        <v>5</v>
      </c>
      <c r="E38" s="31"/>
      <c r="F38" s="31"/>
    </row>
    <row r="39" spans="1:6" ht="15.75" x14ac:dyDescent="0.2">
      <c r="A39" s="31"/>
      <c r="B39" s="36"/>
      <c r="C39" s="37"/>
      <c r="D39" s="37"/>
      <c r="E39" s="31"/>
      <c r="F39" s="31"/>
    </row>
    <row r="40" spans="1:6" x14ac:dyDescent="0.2">
      <c r="A40" s="31"/>
      <c r="B40" s="35" t="s">
        <v>453</v>
      </c>
      <c r="C40" s="34"/>
      <c r="D40" s="34"/>
      <c r="E40" s="31"/>
      <c r="F40" s="31"/>
    </row>
    <row r="41" spans="1:6" x14ac:dyDescent="0.2">
      <c r="A41" s="31"/>
      <c r="B41" s="39" t="s">
        <v>381</v>
      </c>
      <c r="C41" s="37" t="s">
        <v>383</v>
      </c>
      <c r="D41" s="83">
        <v>10</v>
      </c>
      <c r="E41" s="31"/>
      <c r="F41" s="31"/>
    </row>
    <row r="42" spans="1:6" x14ac:dyDescent="0.2">
      <c r="A42" s="31"/>
      <c r="B42" s="39" t="s">
        <v>382</v>
      </c>
      <c r="C42" s="37" t="s">
        <v>383</v>
      </c>
      <c r="D42" s="83">
        <v>7</v>
      </c>
      <c r="E42" s="31"/>
      <c r="F42" s="31"/>
    </row>
    <row r="43" spans="1:6" x14ac:dyDescent="0.2">
      <c r="A43" s="31"/>
      <c r="B43" s="37"/>
      <c r="C43" s="37"/>
      <c r="D43" s="37"/>
      <c r="E43" s="31"/>
      <c r="F43" s="31"/>
    </row>
    <row r="44" spans="1:6" x14ac:dyDescent="0.2">
      <c r="B44" s="119" t="s">
        <v>489</v>
      </c>
      <c r="C44" s="34"/>
      <c r="D44" s="34"/>
    </row>
    <row r="45" spans="1:6" x14ac:dyDescent="0.2">
      <c r="C45" s="34"/>
      <c r="D45" s="34"/>
    </row>
    <row r="46" spans="1:6" x14ac:dyDescent="0.2">
      <c r="B46" s="35" t="s">
        <v>5</v>
      </c>
      <c r="C46" s="34"/>
      <c r="D46" s="34"/>
    </row>
    <row r="47" spans="1:6" x14ac:dyDescent="0.2">
      <c r="B47" s="35" t="s">
        <v>440</v>
      </c>
      <c r="C47" s="34"/>
      <c r="D47" s="34"/>
    </row>
    <row r="48" spans="1:6" x14ac:dyDescent="0.2">
      <c r="B48" s="35" t="s">
        <v>4</v>
      </c>
      <c r="C48" s="34"/>
      <c r="D48" s="34"/>
    </row>
    <row r="50" spans="2:2" x14ac:dyDescent="0.2">
      <c r="B50" s="35" t="s">
        <v>479</v>
      </c>
    </row>
    <row r="51" spans="2:2" x14ac:dyDescent="0.2">
      <c r="B51" s="35" t="s">
        <v>466</v>
      </c>
    </row>
  </sheetData>
  <mergeCells count="5">
    <mergeCell ref="B2:D2"/>
    <mergeCell ref="B11:D11"/>
    <mergeCell ref="B4:D4"/>
    <mergeCell ref="B6:D6"/>
    <mergeCell ref="B9:D9"/>
  </mergeCells>
  <hyperlinks>
    <hyperlink ref="B9" location="'Data Dictionary'!A1" display="To select indicators, use the Data Dictionary sheet." xr:uid="{90C6A5D3-6796-4149-B380-6A440F056775}"/>
  </hyperlinks>
  <pageMargins left="0.7" right="0.7" top="0.75" bottom="0.75" header="0.3" footer="0.3"/>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3D09-EE09-0A42-AEF7-E9CD3084148E}">
  <dimension ref="A1:V223"/>
  <sheetViews>
    <sheetView zoomScale="75" zoomScaleNormal="25" workbookViewId="0">
      <selection activeCell="I24" sqref="I24"/>
    </sheetView>
  </sheetViews>
  <sheetFormatPr defaultColWidth="10.6640625" defaultRowHeight="15" x14ac:dyDescent="0.2"/>
  <cols>
    <col min="1" max="1" width="5" style="34" bestFit="1" customWidth="1"/>
    <col min="2" max="2" width="31.33203125" style="150" bestFit="1" customWidth="1"/>
    <col min="3" max="3" width="6.5546875" style="150" bestFit="1" customWidth="1"/>
    <col min="4" max="4" width="13" style="113" customWidth="1"/>
    <col min="5" max="5" width="5.33203125" style="113" hidden="1" customWidth="1"/>
    <col min="6" max="6" width="26.5546875" style="113" hidden="1" customWidth="1"/>
    <col min="7" max="7" width="11.33203125" style="113" bestFit="1" customWidth="1"/>
    <col min="8" max="8" width="13.21875" style="113" bestFit="1" customWidth="1"/>
    <col min="9" max="9" width="12.6640625" style="113" bestFit="1" customWidth="1"/>
    <col min="10" max="10" width="19.5546875" style="113" bestFit="1" customWidth="1"/>
    <col min="11" max="12" width="14" style="113" bestFit="1" customWidth="1"/>
    <col min="13" max="13" width="13.5546875" style="113" bestFit="1" customWidth="1"/>
    <col min="14" max="14" width="23.33203125" style="113" bestFit="1" customWidth="1"/>
    <col min="15" max="15" width="19.109375" style="113" bestFit="1" customWidth="1"/>
    <col min="16" max="16" width="18.33203125" style="113" bestFit="1" customWidth="1"/>
    <col min="17" max="17" width="13.88671875" style="113" bestFit="1" customWidth="1"/>
    <col min="18" max="18" width="13.109375" style="113" bestFit="1" customWidth="1"/>
    <col min="19" max="20" width="16.5546875" style="113" bestFit="1" customWidth="1"/>
    <col min="21" max="21" width="15.44140625" style="113" bestFit="1" customWidth="1"/>
    <col min="22" max="22" width="14.44140625" style="113" bestFit="1" customWidth="1"/>
    <col min="23" max="23" width="44.6640625" style="34" bestFit="1" customWidth="1"/>
    <col min="24" max="16384" width="10.6640625" style="34"/>
  </cols>
  <sheetData>
    <row r="1" spans="1:22" x14ac:dyDescent="0.2">
      <c r="V1" s="34"/>
    </row>
    <row r="2" spans="1:22" ht="15.95" customHeight="1" x14ac:dyDescent="0.2">
      <c r="A2" s="93"/>
      <c r="B2" s="95" t="s">
        <v>441</v>
      </c>
      <c r="C2" s="88"/>
      <c r="D2" s="109"/>
      <c r="E2" s="109"/>
      <c r="F2" s="109"/>
      <c r="G2" s="109"/>
      <c r="H2" s="109"/>
      <c r="I2" s="299" t="s">
        <v>455</v>
      </c>
      <c r="J2" s="300"/>
      <c r="K2" s="300"/>
      <c r="L2" s="300"/>
      <c r="M2" s="300"/>
      <c r="N2" s="300"/>
      <c r="O2" s="299" t="s">
        <v>364</v>
      </c>
      <c r="P2" s="300"/>
      <c r="Q2" s="300"/>
      <c r="R2" s="300"/>
      <c r="S2" s="300"/>
      <c r="T2" s="300"/>
      <c r="U2" s="300"/>
      <c r="V2" s="34"/>
    </row>
    <row r="3" spans="1:22" x14ac:dyDescent="0.2">
      <c r="A3" s="93"/>
      <c r="B3" s="8"/>
      <c r="C3" s="88"/>
      <c r="D3" s="109"/>
      <c r="E3" s="109"/>
      <c r="F3" s="109"/>
      <c r="G3" s="109"/>
      <c r="H3" s="109"/>
      <c r="I3" s="109"/>
      <c r="J3" s="110"/>
      <c r="K3" s="110"/>
      <c r="L3" s="110"/>
      <c r="M3" s="110"/>
      <c r="N3" s="111"/>
      <c r="O3" s="112"/>
      <c r="P3" s="112"/>
      <c r="Q3" s="112"/>
      <c r="R3" s="112"/>
      <c r="S3" s="112"/>
      <c r="T3" s="112"/>
      <c r="V3" s="34"/>
    </row>
    <row r="4" spans="1:22" ht="25.5" x14ac:dyDescent="0.2">
      <c r="A4" s="101"/>
      <c r="B4" s="207" t="s">
        <v>1</v>
      </c>
      <c r="C4" s="183" t="s">
        <v>2</v>
      </c>
      <c r="D4" s="208" t="s">
        <v>4</v>
      </c>
      <c r="E4" s="208"/>
      <c r="F4" s="208"/>
      <c r="G4" s="208" t="s">
        <v>442</v>
      </c>
      <c r="H4" s="208" t="s">
        <v>443</v>
      </c>
      <c r="I4" s="208" t="s">
        <v>371</v>
      </c>
      <c r="J4" s="208" t="s">
        <v>372</v>
      </c>
      <c r="K4" s="208" t="s">
        <v>373</v>
      </c>
      <c r="L4" s="208" t="s">
        <v>390</v>
      </c>
      <c r="M4" s="208" t="s">
        <v>375</v>
      </c>
      <c r="N4" s="208" t="s">
        <v>379</v>
      </c>
      <c r="O4" s="208" t="s">
        <v>371</v>
      </c>
      <c r="P4" s="208" t="s">
        <v>372</v>
      </c>
      <c r="Q4" s="208" t="s">
        <v>373</v>
      </c>
      <c r="R4" s="208" t="s">
        <v>390</v>
      </c>
      <c r="S4" s="208"/>
      <c r="T4" s="208" t="s">
        <v>375</v>
      </c>
      <c r="U4" s="208" t="s">
        <v>379</v>
      </c>
      <c r="V4" s="34"/>
    </row>
    <row r="5" spans="1:22" ht="25.5" x14ac:dyDescent="0.2">
      <c r="A5" s="102"/>
      <c r="B5" s="188"/>
      <c r="C5" s="188"/>
      <c r="D5" s="209"/>
      <c r="E5" s="210" t="s">
        <v>2</v>
      </c>
      <c r="F5" s="211" t="s">
        <v>1</v>
      </c>
      <c r="G5" s="212" t="s">
        <v>516</v>
      </c>
      <c r="H5" s="212" t="s">
        <v>517</v>
      </c>
      <c r="I5" s="212" t="s">
        <v>504</v>
      </c>
      <c r="J5" s="213" t="s">
        <v>505</v>
      </c>
      <c r="K5" s="213" t="s">
        <v>506</v>
      </c>
      <c r="L5" s="213" t="s">
        <v>507</v>
      </c>
      <c r="M5" s="213" t="s">
        <v>508</v>
      </c>
      <c r="N5" s="213" t="s">
        <v>509</v>
      </c>
      <c r="O5" s="213" t="s">
        <v>510</v>
      </c>
      <c r="P5" s="213" t="s">
        <v>511</v>
      </c>
      <c r="Q5" s="213" t="s">
        <v>512</v>
      </c>
      <c r="R5" s="213" t="s">
        <v>513</v>
      </c>
      <c r="S5" s="213" t="s">
        <v>514</v>
      </c>
      <c r="T5" s="213" t="s">
        <v>515</v>
      </c>
      <c r="U5" s="34"/>
      <c r="V5" s="34"/>
    </row>
    <row r="6" spans="1:22" x14ac:dyDescent="0.2">
      <c r="A6" s="81">
        <v>1</v>
      </c>
      <c r="B6" s="84" t="str">
        <f>F6</f>
        <v>Aruba</v>
      </c>
      <c r="C6" s="84" t="str">
        <f>E6</f>
        <v>ABW</v>
      </c>
      <c r="D6" s="214">
        <f>AVERAGE(G6:H6)</f>
        <v>0.59722222222222199</v>
      </c>
      <c r="E6" s="81" t="s">
        <v>667</v>
      </c>
      <c r="F6" s="84" t="s">
        <v>695</v>
      </c>
      <c r="G6" s="216">
        <v>0.72222222222222199</v>
      </c>
      <c r="H6" s="214">
        <v>0.47222222222222199</v>
      </c>
      <c r="I6" s="214">
        <v>1</v>
      </c>
      <c r="J6" s="214">
        <v>0.5</v>
      </c>
      <c r="K6" s="214">
        <v>1</v>
      </c>
      <c r="L6" s="214">
        <v>1</v>
      </c>
      <c r="M6" s="214">
        <v>0</v>
      </c>
      <c r="N6" s="214">
        <v>0</v>
      </c>
      <c r="O6" s="214">
        <v>1</v>
      </c>
      <c r="P6" s="214">
        <v>0.33333333333333298</v>
      </c>
      <c r="Q6" s="214">
        <v>1</v>
      </c>
      <c r="R6" s="214">
        <v>0.4</v>
      </c>
      <c r="S6" s="214">
        <v>0.33333333333333298</v>
      </c>
      <c r="T6" s="215">
        <v>0.6</v>
      </c>
      <c r="U6" s="34"/>
      <c r="V6" s="34"/>
    </row>
    <row r="7" spans="1:22" x14ac:dyDescent="0.2">
      <c r="A7" s="81">
        <v>2</v>
      </c>
      <c r="B7" s="84" t="str">
        <f t="shared" ref="B7:B70" si="0">F7</f>
        <v>Afghanistan</v>
      </c>
      <c r="C7" s="84" t="str">
        <f t="shared" ref="C7:C70" si="1">E7</f>
        <v>AFG</v>
      </c>
      <c r="D7" s="214">
        <f t="shared" ref="D7:D70" si="2">AVERAGE(G7:H7)</f>
        <v>0.18888888888888866</v>
      </c>
      <c r="E7" s="81" t="s">
        <v>7</v>
      </c>
      <c r="F7" s="84" t="s">
        <v>6</v>
      </c>
      <c r="G7" s="216">
        <v>8.3333333333333301E-2</v>
      </c>
      <c r="H7" s="214">
        <v>0.29444444444444401</v>
      </c>
      <c r="I7" s="214">
        <v>0</v>
      </c>
      <c r="J7" s="214">
        <v>0.5</v>
      </c>
      <c r="K7" s="214">
        <v>0.5</v>
      </c>
      <c r="L7" s="214">
        <v>0</v>
      </c>
      <c r="M7" s="214">
        <v>0</v>
      </c>
      <c r="N7" s="214">
        <v>0</v>
      </c>
      <c r="O7" s="214">
        <v>0</v>
      </c>
      <c r="P7" s="214">
        <v>0.66666666666666696</v>
      </c>
      <c r="Q7" s="214">
        <v>0</v>
      </c>
      <c r="R7" s="214">
        <v>0.4</v>
      </c>
      <c r="S7" s="214">
        <v>0</v>
      </c>
      <c r="T7" s="215">
        <v>0.2</v>
      </c>
      <c r="U7" s="34"/>
      <c r="V7" s="34"/>
    </row>
    <row r="8" spans="1:22" x14ac:dyDescent="0.2">
      <c r="A8" s="81">
        <v>3</v>
      </c>
      <c r="B8" s="84" t="str">
        <f t="shared" si="0"/>
        <v>Angola</v>
      </c>
      <c r="C8" s="84" t="str">
        <f t="shared" si="1"/>
        <v>AGO</v>
      </c>
      <c r="D8" s="214">
        <f t="shared" si="2"/>
        <v>0.23055555555555551</v>
      </c>
      <c r="E8" s="81" t="s">
        <v>9</v>
      </c>
      <c r="F8" s="84" t="s">
        <v>8</v>
      </c>
      <c r="G8" s="216">
        <v>0</v>
      </c>
      <c r="H8" s="214">
        <v>0.46111111111111103</v>
      </c>
      <c r="I8" s="214">
        <v>0</v>
      </c>
      <c r="J8" s="214">
        <v>0.5</v>
      </c>
      <c r="K8" s="214">
        <v>0</v>
      </c>
      <c r="L8" s="214">
        <v>1</v>
      </c>
      <c r="M8" s="214">
        <v>0</v>
      </c>
      <c r="N8" s="214">
        <v>0</v>
      </c>
      <c r="O8" s="214">
        <v>0</v>
      </c>
      <c r="P8" s="214">
        <v>0.66666666666666696</v>
      </c>
      <c r="Q8" s="214">
        <v>0</v>
      </c>
      <c r="R8" s="214">
        <v>0.4</v>
      </c>
      <c r="S8" s="214">
        <v>0</v>
      </c>
      <c r="T8" s="215">
        <v>0.2</v>
      </c>
      <c r="U8" s="34"/>
      <c r="V8" s="34"/>
    </row>
    <row r="9" spans="1:22" x14ac:dyDescent="0.2">
      <c r="A9" s="81">
        <v>4</v>
      </c>
      <c r="B9" s="84" t="str">
        <f t="shared" si="0"/>
        <v>Albania</v>
      </c>
      <c r="C9" s="84" t="str">
        <f t="shared" si="1"/>
        <v>ALB</v>
      </c>
      <c r="D9" s="214">
        <f t="shared" si="2"/>
        <v>0.27777777777777762</v>
      </c>
      <c r="E9" s="81" t="s">
        <v>11</v>
      </c>
      <c r="F9" s="84" t="s">
        <v>10</v>
      </c>
      <c r="G9" s="216">
        <v>8.3333333333333301E-2</v>
      </c>
      <c r="H9" s="214">
        <v>0.47222222222222199</v>
      </c>
      <c r="I9" s="214">
        <v>0</v>
      </c>
      <c r="J9" s="214">
        <v>0.5</v>
      </c>
      <c r="K9" s="214">
        <v>0.5</v>
      </c>
      <c r="L9" s="214">
        <v>1</v>
      </c>
      <c r="M9" s="214">
        <v>0</v>
      </c>
      <c r="N9" s="214">
        <v>0</v>
      </c>
      <c r="O9" s="214">
        <v>0</v>
      </c>
      <c r="P9" s="214">
        <v>0.33333333333333298</v>
      </c>
      <c r="Q9" s="214">
        <v>0</v>
      </c>
      <c r="R9" s="214">
        <v>0.4</v>
      </c>
      <c r="S9" s="214">
        <v>0</v>
      </c>
      <c r="T9" s="215">
        <v>0.6</v>
      </c>
      <c r="U9" s="34"/>
      <c r="V9" s="34"/>
    </row>
    <row r="10" spans="1:22" x14ac:dyDescent="0.2">
      <c r="A10" s="81">
        <v>5</v>
      </c>
      <c r="B10" s="84" t="str">
        <f t="shared" si="0"/>
        <v>Andorra</v>
      </c>
      <c r="C10" s="84" t="str">
        <f t="shared" si="1"/>
        <v>AND</v>
      </c>
      <c r="D10" s="214">
        <f t="shared" si="2"/>
        <v>0.69722222222222197</v>
      </c>
      <c r="E10" s="81" t="s">
        <v>668</v>
      </c>
      <c r="F10" s="84" t="s">
        <v>696</v>
      </c>
      <c r="G10" s="216">
        <v>0.72222222222222199</v>
      </c>
      <c r="H10" s="214">
        <v>0.67222222222222205</v>
      </c>
      <c r="I10" s="214">
        <v>0</v>
      </c>
      <c r="J10" s="214">
        <v>0.5</v>
      </c>
      <c r="K10" s="214">
        <v>1</v>
      </c>
      <c r="L10" s="214">
        <v>1</v>
      </c>
      <c r="M10" s="214">
        <v>1</v>
      </c>
      <c r="N10" s="214">
        <v>1</v>
      </c>
      <c r="O10" s="214">
        <v>1</v>
      </c>
      <c r="P10" s="214">
        <v>0.33333333333333298</v>
      </c>
      <c r="Q10" s="214">
        <v>1</v>
      </c>
      <c r="R10" s="214">
        <v>0.4</v>
      </c>
      <c r="S10" s="214">
        <v>0.33333333333333298</v>
      </c>
      <c r="T10" s="215">
        <v>0.8</v>
      </c>
      <c r="U10" s="34"/>
      <c r="V10" s="34"/>
    </row>
    <row r="11" spans="1:22" x14ac:dyDescent="0.2">
      <c r="A11" s="81">
        <v>6</v>
      </c>
      <c r="B11" s="84" t="str">
        <f t="shared" si="0"/>
        <v>United Arab Emirates</v>
      </c>
      <c r="C11" s="84" t="str">
        <f t="shared" si="1"/>
        <v>ARE</v>
      </c>
      <c r="D11" s="214">
        <f t="shared" si="2"/>
        <v>0.24722222222222201</v>
      </c>
      <c r="E11" s="81" t="s">
        <v>13</v>
      </c>
      <c r="F11" s="84" t="s">
        <v>12</v>
      </c>
      <c r="G11" s="216">
        <v>0</v>
      </c>
      <c r="H11" s="214">
        <v>0.49444444444444402</v>
      </c>
      <c r="I11" s="214">
        <v>0</v>
      </c>
      <c r="J11" s="214">
        <v>0.5</v>
      </c>
      <c r="K11" s="214">
        <v>0</v>
      </c>
      <c r="L11" s="214">
        <v>1</v>
      </c>
      <c r="M11" s="214">
        <v>0</v>
      </c>
      <c r="N11" s="214">
        <v>0</v>
      </c>
      <c r="O11" s="214">
        <v>0</v>
      </c>
      <c r="P11" s="214">
        <v>0.66666666666666696</v>
      </c>
      <c r="Q11" s="214">
        <v>0</v>
      </c>
      <c r="R11" s="214">
        <v>0.4</v>
      </c>
      <c r="S11" s="214">
        <v>0</v>
      </c>
      <c r="T11" s="215">
        <v>0.4</v>
      </c>
      <c r="U11" s="34"/>
      <c r="V11" s="34"/>
    </row>
    <row r="12" spans="1:22" x14ac:dyDescent="0.2">
      <c r="A12" s="81">
        <v>7</v>
      </c>
      <c r="B12" s="84" t="str">
        <f t="shared" si="0"/>
        <v>Argentina</v>
      </c>
      <c r="C12" s="84" t="str">
        <f t="shared" si="1"/>
        <v>ARG</v>
      </c>
      <c r="D12" s="214">
        <f t="shared" si="2"/>
        <v>0.24722222222222201</v>
      </c>
      <c r="E12" s="81" t="s">
        <v>15</v>
      </c>
      <c r="F12" s="84" t="s">
        <v>14</v>
      </c>
      <c r="G12" s="216">
        <v>0</v>
      </c>
      <c r="H12" s="214">
        <v>0.49444444444444402</v>
      </c>
      <c r="I12" s="214">
        <v>0</v>
      </c>
      <c r="J12" s="214">
        <v>0.5</v>
      </c>
      <c r="K12" s="214">
        <v>0</v>
      </c>
      <c r="L12" s="214">
        <v>1</v>
      </c>
      <c r="M12" s="214">
        <v>0</v>
      </c>
      <c r="N12" s="214">
        <v>0</v>
      </c>
      <c r="O12" s="214">
        <v>0</v>
      </c>
      <c r="P12" s="214">
        <v>0.66666666666666696</v>
      </c>
      <c r="Q12" s="214">
        <v>0</v>
      </c>
      <c r="R12" s="214">
        <v>0.4</v>
      </c>
      <c r="S12" s="214">
        <v>0</v>
      </c>
      <c r="T12" s="215">
        <v>0.4</v>
      </c>
      <c r="U12" s="34"/>
      <c r="V12" s="34"/>
    </row>
    <row r="13" spans="1:22" x14ac:dyDescent="0.2">
      <c r="A13" s="81">
        <v>8</v>
      </c>
      <c r="B13" s="84" t="str">
        <f t="shared" si="0"/>
        <v>Armenia</v>
      </c>
      <c r="C13" s="84" t="str">
        <f t="shared" si="1"/>
        <v>ARM</v>
      </c>
      <c r="D13" s="214">
        <f t="shared" si="2"/>
        <v>0.23333333333333317</v>
      </c>
      <c r="E13" s="81" t="s">
        <v>17</v>
      </c>
      <c r="F13" s="84" t="s">
        <v>16</v>
      </c>
      <c r="G13" s="216">
        <v>8.3333333333333301E-2</v>
      </c>
      <c r="H13" s="214">
        <v>0.38333333333333303</v>
      </c>
      <c r="I13" s="214">
        <v>0</v>
      </c>
      <c r="J13" s="214">
        <v>0.5</v>
      </c>
      <c r="K13" s="214">
        <v>0.5</v>
      </c>
      <c r="L13" s="214">
        <v>0.66666666666666696</v>
      </c>
      <c r="M13" s="214">
        <v>0</v>
      </c>
      <c r="N13" s="214">
        <v>0</v>
      </c>
      <c r="O13" s="214">
        <v>0</v>
      </c>
      <c r="P13" s="214">
        <v>0.33333333333333298</v>
      </c>
      <c r="Q13" s="214">
        <v>0</v>
      </c>
      <c r="R13" s="214">
        <v>0.4</v>
      </c>
      <c r="S13" s="214">
        <v>0</v>
      </c>
      <c r="T13" s="215">
        <v>0.4</v>
      </c>
      <c r="U13" s="34"/>
      <c r="V13" s="34"/>
    </row>
    <row r="14" spans="1:22" x14ac:dyDescent="0.2">
      <c r="A14" s="81">
        <v>9</v>
      </c>
      <c r="B14" s="84" t="str">
        <f t="shared" si="0"/>
        <v>American Samoa</v>
      </c>
      <c r="C14" s="84" t="str">
        <f t="shared" si="1"/>
        <v>ASM</v>
      </c>
      <c r="D14" s="214">
        <f t="shared" si="2"/>
        <v>0.82499999999999996</v>
      </c>
      <c r="E14" s="81" t="s">
        <v>669</v>
      </c>
      <c r="F14" s="84" t="s">
        <v>697</v>
      </c>
      <c r="G14" s="216">
        <v>0.88888888888888895</v>
      </c>
      <c r="H14" s="214">
        <v>0.76111111111111096</v>
      </c>
      <c r="I14" s="214">
        <v>1</v>
      </c>
      <c r="J14" s="214">
        <v>0.5</v>
      </c>
      <c r="K14" s="214">
        <v>1</v>
      </c>
      <c r="L14" s="214">
        <v>1</v>
      </c>
      <c r="M14" s="214">
        <v>1</v>
      </c>
      <c r="N14" s="214">
        <v>1</v>
      </c>
      <c r="O14" s="214">
        <v>1</v>
      </c>
      <c r="P14" s="214">
        <v>0.66666666666666696</v>
      </c>
      <c r="Q14" s="214">
        <v>1</v>
      </c>
      <c r="R14" s="214">
        <v>0.6</v>
      </c>
      <c r="S14" s="214">
        <v>0.33333333333333298</v>
      </c>
      <c r="T14" s="215">
        <v>0.8</v>
      </c>
      <c r="U14" s="34"/>
      <c r="V14" s="34"/>
    </row>
    <row r="15" spans="1:22" x14ac:dyDescent="0.2">
      <c r="A15" s="81">
        <v>10</v>
      </c>
      <c r="B15" s="84" t="str">
        <f t="shared" si="0"/>
        <v>Antigua and Barbuda</v>
      </c>
      <c r="C15" s="84" t="str">
        <f t="shared" si="1"/>
        <v>ATG</v>
      </c>
      <c r="D15" s="214">
        <f t="shared" si="2"/>
        <v>0.53055555555555545</v>
      </c>
      <c r="E15" s="81" t="s">
        <v>19</v>
      </c>
      <c r="F15" s="84" t="s">
        <v>18</v>
      </c>
      <c r="G15" s="216">
        <v>0.33333333333333298</v>
      </c>
      <c r="H15" s="214">
        <v>0.72777777777777797</v>
      </c>
      <c r="I15" s="214">
        <v>0</v>
      </c>
      <c r="J15" s="214">
        <v>0.5</v>
      </c>
      <c r="K15" s="214">
        <v>1</v>
      </c>
      <c r="L15" s="214">
        <v>1</v>
      </c>
      <c r="M15" s="214">
        <v>1</v>
      </c>
      <c r="N15" s="214">
        <v>1</v>
      </c>
      <c r="O15" s="214">
        <v>0</v>
      </c>
      <c r="P15" s="214">
        <v>0.66666666666666696</v>
      </c>
      <c r="Q15" s="214">
        <v>0</v>
      </c>
      <c r="R15" s="214">
        <v>0.4</v>
      </c>
      <c r="S15" s="214">
        <v>0</v>
      </c>
      <c r="T15" s="215">
        <v>0.8</v>
      </c>
      <c r="U15" s="34"/>
      <c r="V15" s="34"/>
    </row>
    <row r="16" spans="1:22" x14ac:dyDescent="0.2">
      <c r="A16" s="81">
        <v>11</v>
      </c>
      <c r="B16" s="84" t="str">
        <f t="shared" si="0"/>
        <v>Australia</v>
      </c>
      <c r="C16" s="84" t="str">
        <f t="shared" si="1"/>
        <v>AUS</v>
      </c>
      <c r="D16" s="214">
        <f t="shared" si="2"/>
        <v>0.2194444444444445</v>
      </c>
      <c r="E16" s="81" t="s">
        <v>21</v>
      </c>
      <c r="F16" s="84" t="s">
        <v>20</v>
      </c>
      <c r="G16" s="216">
        <v>0</v>
      </c>
      <c r="H16" s="214">
        <v>0.43888888888888899</v>
      </c>
      <c r="I16" s="214">
        <v>0</v>
      </c>
      <c r="J16" s="214">
        <v>0.5</v>
      </c>
      <c r="K16" s="214">
        <v>0</v>
      </c>
      <c r="L16" s="214">
        <v>1</v>
      </c>
      <c r="M16" s="214">
        <v>0</v>
      </c>
      <c r="N16" s="214">
        <v>0</v>
      </c>
      <c r="O16" s="214">
        <v>0</v>
      </c>
      <c r="P16" s="214">
        <v>0.33333333333333298</v>
      </c>
      <c r="Q16" s="214">
        <v>0</v>
      </c>
      <c r="R16" s="214">
        <v>0.4</v>
      </c>
      <c r="S16" s="214">
        <v>0</v>
      </c>
      <c r="T16" s="215">
        <v>0.4</v>
      </c>
      <c r="U16" s="34"/>
      <c r="V16" s="34"/>
    </row>
    <row r="17" spans="1:22" x14ac:dyDescent="0.2">
      <c r="A17" s="81">
        <v>12</v>
      </c>
      <c r="B17" s="84" t="str">
        <f t="shared" si="0"/>
        <v>Austria</v>
      </c>
      <c r="C17" s="84" t="str">
        <f t="shared" si="1"/>
        <v>AUT</v>
      </c>
      <c r="D17" s="214">
        <f t="shared" si="2"/>
        <v>0.2194444444444445</v>
      </c>
      <c r="E17" s="81" t="s">
        <v>23</v>
      </c>
      <c r="F17" s="84" t="s">
        <v>22</v>
      </c>
      <c r="G17" s="216">
        <v>0</v>
      </c>
      <c r="H17" s="214">
        <v>0.43888888888888899</v>
      </c>
      <c r="I17" s="214">
        <v>0</v>
      </c>
      <c r="J17" s="214">
        <v>0.5</v>
      </c>
      <c r="K17" s="214">
        <v>0</v>
      </c>
      <c r="L17" s="214">
        <v>1</v>
      </c>
      <c r="M17" s="214">
        <v>0</v>
      </c>
      <c r="N17" s="214">
        <v>0</v>
      </c>
      <c r="O17" s="214">
        <v>0</v>
      </c>
      <c r="P17" s="214">
        <v>0.33333333333333298</v>
      </c>
      <c r="Q17" s="214">
        <v>0</v>
      </c>
      <c r="R17" s="214">
        <v>0.4</v>
      </c>
      <c r="S17" s="214">
        <v>0</v>
      </c>
      <c r="T17" s="215">
        <v>0.4</v>
      </c>
      <c r="U17" s="34"/>
      <c r="V17" s="34"/>
    </row>
    <row r="18" spans="1:22" x14ac:dyDescent="0.2">
      <c r="A18" s="81">
        <v>13</v>
      </c>
      <c r="B18" s="84" t="str">
        <f t="shared" si="0"/>
        <v>Azerbaijan</v>
      </c>
      <c r="C18" s="84" t="str">
        <f t="shared" si="1"/>
        <v>AZE</v>
      </c>
      <c r="D18" s="214">
        <f t="shared" si="2"/>
        <v>0.2194444444444445</v>
      </c>
      <c r="E18" s="81" t="s">
        <v>25</v>
      </c>
      <c r="F18" s="84" t="s">
        <v>24</v>
      </c>
      <c r="G18" s="216">
        <v>0</v>
      </c>
      <c r="H18" s="214">
        <v>0.43888888888888899</v>
      </c>
      <c r="I18" s="214">
        <v>0</v>
      </c>
      <c r="J18" s="214">
        <v>0.5</v>
      </c>
      <c r="K18" s="214">
        <v>0</v>
      </c>
      <c r="L18" s="214">
        <v>1</v>
      </c>
      <c r="M18" s="214">
        <v>0</v>
      </c>
      <c r="N18" s="214">
        <v>0</v>
      </c>
      <c r="O18" s="214">
        <v>0</v>
      </c>
      <c r="P18" s="214">
        <v>0.33333333333333298</v>
      </c>
      <c r="Q18" s="214">
        <v>0</v>
      </c>
      <c r="R18" s="214">
        <v>0.4</v>
      </c>
      <c r="S18" s="214">
        <v>0</v>
      </c>
      <c r="T18" s="215">
        <v>0.4</v>
      </c>
      <c r="U18" s="34"/>
      <c r="V18" s="34"/>
    </row>
    <row r="19" spans="1:22" x14ac:dyDescent="0.2">
      <c r="A19" s="81">
        <v>14</v>
      </c>
      <c r="B19" s="84" t="str">
        <f t="shared" si="0"/>
        <v>Burundi</v>
      </c>
      <c r="C19" s="84" t="str">
        <f t="shared" si="1"/>
        <v>BDI</v>
      </c>
      <c r="D19" s="214">
        <f t="shared" si="2"/>
        <v>0.17499999999999999</v>
      </c>
      <c r="E19" s="81" t="s">
        <v>27</v>
      </c>
      <c r="F19" s="84" t="s">
        <v>26</v>
      </c>
      <c r="G19" s="216">
        <v>0</v>
      </c>
      <c r="H19" s="214">
        <v>0.35</v>
      </c>
      <c r="I19" s="214">
        <v>0</v>
      </c>
      <c r="J19" s="214">
        <v>0.5</v>
      </c>
      <c r="K19" s="214">
        <v>0</v>
      </c>
      <c r="L19" s="214">
        <v>0.33333333333333298</v>
      </c>
      <c r="M19" s="214">
        <v>0</v>
      </c>
      <c r="N19" s="214">
        <v>0</v>
      </c>
      <c r="O19" s="214">
        <v>0</v>
      </c>
      <c r="P19" s="214">
        <v>0.66666666666666696</v>
      </c>
      <c r="Q19" s="214">
        <v>0</v>
      </c>
      <c r="R19" s="214">
        <v>0.4</v>
      </c>
      <c r="S19" s="214">
        <v>0</v>
      </c>
      <c r="T19" s="215">
        <v>0.2</v>
      </c>
      <c r="U19" s="34"/>
      <c r="V19" s="34"/>
    </row>
    <row r="20" spans="1:22" x14ac:dyDescent="0.2">
      <c r="A20" s="81">
        <v>15</v>
      </c>
      <c r="B20" s="84" t="str">
        <f t="shared" si="0"/>
        <v>Belgium</v>
      </c>
      <c r="C20" s="84" t="str">
        <f t="shared" si="1"/>
        <v>BEL</v>
      </c>
      <c r="D20" s="214">
        <f t="shared" si="2"/>
        <v>0.23611111111111099</v>
      </c>
      <c r="E20" s="81" t="s">
        <v>29</v>
      </c>
      <c r="F20" s="84" t="s">
        <v>28</v>
      </c>
      <c r="G20" s="216">
        <v>0</v>
      </c>
      <c r="H20" s="214">
        <v>0.47222222222222199</v>
      </c>
      <c r="I20" s="214">
        <v>0</v>
      </c>
      <c r="J20" s="214">
        <v>0.5</v>
      </c>
      <c r="K20" s="214">
        <v>0</v>
      </c>
      <c r="L20" s="214">
        <v>1</v>
      </c>
      <c r="M20" s="214">
        <v>0</v>
      </c>
      <c r="N20" s="214">
        <v>0</v>
      </c>
      <c r="O20" s="214">
        <v>0</v>
      </c>
      <c r="P20" s="214">
        <v>0.33333333333333298</v>
      </c>
      <c r="Q20" s="214">
        <v>0</v>
      </c>
      <c r="R20" s="214">
        <v>0.4</v>
      </c>
      <c r="S20" s="214">
        <v>0</v>
      </c>
      <c r="T20" s="215">
        <v>0.6</v>
      </c>
      <c r="U20" s="34"/>
      <c r="V20" s="34"/>
    </row>
    <row r="21" spans="1:22" x14ac:dyDescent="0.2">
      <c r="A21" s="81">
        <v>16</v>
      </c>
      <c r="B21" s="84" t="str">
        <f t="shared" si="0"/>
        <v>Benin</v>
      </c>
      <c r="C21" s="84" t="str">
        <f t="shared" si="1"/>
        <v>BEN</v>
      </c>
      <c r="D21" s="214">
        <f t="shared" si="2"/>
        <v>0.23055555555555551</v>
      </c>
      <c r="E21" s="81" t="s">
        <v>31</v>
      </c>
      <c r="F21" s="84" t="s">
        <v>30</v>
      </c>
      <c r="G21" s="216">
        <v>0</v>
      </c>
      <c r="H21" s="214">
        <v>0.46111111111111103</v>
      </c>
      <c r="I21" s="214">
        <v>0</v>
      </c>
      <c r="J21" s="214">
        <v>0.5</v>
      </c>
      <c r="K21" s="214">
        <v>0</v>
      </c>
      <c r="L21" s="214">
        <v>1</v>
      </c>
      <c r="M21" s="214">
        <v>0</v>
      </c>
      <c r="N21" s="214">
        <v>0</v>
      </c>
      <c r="O21" s="214">
        <v>0</v>
      </c>
      <c r="P21" s="214">
        <v>0.66666666666666696</v>
      </c>
      <c r="Q21" s="214">
        <v>0</v>
      </c>
      <c r="R21" s="214">
        <v>0.4</v>
      </c>
      <c r="S21" s="214">
        <v>0</v>
      </c>
      <c r="T21" s="215">
        <v>0.2</v>
      </c>
      <c r="U21" s="34"/>
      <c r="V21" s="34"/>
    </row>
    <row r="22" spans="1:22" x14ac:dyDescent="0.2">
      <c r="A22" s="81">
        <v>17</v>
      </c>
      <c r="B22" s="84" t="str">
        <f t="shared" si="0"/>
        <v>Burkina Faso</v>
      </c>
      <c r="C22" s="84" t="str">
        <f t="shared" si="1"/>
        <v>BFA</v>
      </c>
      <c r="D22" s="214">
        <f t="shared" si="2"/>
        <v>0.147222222222222</v>
      </c>
      <c r="E22" s="81" t="s">
        <v>33</v>
      </c>
      <c r="F22" s="84" t="s">
        <v>32</v>
      </c>
      <c r="G22" s="216">
        <v>0</v>
      </c>
      <c r="H22" s="214">
        <v>0.29444444444444401</v>
      </c>
      <c r="I22" s="214">
        <v>0</v>
      </c>
      <c r="J22" s="214">
        <v>0.5</v>
      </c>
      <c r="K22" s="214">
        <v>0</v>
      </c>
      <c r="L22" s="214">
        <v>0</v>
      </c>
      <c r="M22" s="214">
        <v>0</v>
      </c>
      <c r="N22" s="214">
        <v>0</v>
      </c>
      <c r="O22" s="214">
        <v>0</v>
      </c>
      <c r="P22" s="214">
        <v>0.66666666666666696</v>
      </c>
      <c r="Q22" s="214">
        <v>0</v>
      </c>
      <c r="R22" s="214">
        <v>0.4</v>
      </c>
      <c r="S22" s="214">
        <v>0</v>
      </c>
      <c r="T22" s="215">
        <v>0.2</v>
      </c>
      <c r="U22" s="34"/>
      <c r="V22" s="34"/>
    </row>
    <row r="23" spans="1:22" x14ac:dyDescent="0.2">
      <c r="A23" s="81">
        <v>18</v>
      </c>
      <c r="B23" s="84" t="str">
        <f t="shared" si="0"/>
        <v>Bangladesh</v>
      </c>
      <c r="C23" s="84" t="str">
        <f t="shared" si="1"/>
        <v>BGD</v>
      </c>
      <c r="D23" s="214">
        <f t="shared" si="2"/>
        <v>0.16111111111111101</v>
      </c>
      <c r="E23" s="81" t="s">
        <v>35</v>
      </c>
      <c r="F23" s="84" t="s">
        <v>34</v>
      </c>
      <c r="G23" s="216">
        <v>0</v>
      </c>
      <c r="H23" s="214">
        <v>0.32222222222222202</v>
      </c>
      <c r="I23" s="214">
        <v>0</v>
      </c>
      <c r="J23" s="214">
        <v>0</v>
      </c>
      <c r="K23" s="214">
        <v>0</v>
      </c>
      <c r="L23" s="214">
        <v>0.66666666666666696</v>
      </c>
      <c r="M23" s="214">
        <v>0</v>
      </c>
      <c r="N23" s="214">
        <v>0</v>
      </c>
      <c r="O23" s="214">
        <v>0</v>
      </c>
      <c r="P23" s="214">
        <v>0.66666666666666696</v>
      </c>
      <c r="Q23" s="214">
        <v>0</v>
      </c>
      <c r="R23" s="214">
        <v>0.4</v>
      </c>
      <c r="S23" s="214">
        <v>0</v>
      </c>
      <c r="T23" s="215">
        <v>0.2</v>
      </c>
      <c r="U23" s="34"/>
      <c r="V23" s="34"/>
    </row>
    <row r="24" spans="1:22" x14ac:dyDescent="0.2">
      <c r="A24" s="81">
        <v>19</v>
      </c>
      <c r="B24" s="84" t="str">
        <f t="shared" si="0"/>
        <v>Bulgaria</v>
      </c>
      <c r="C24" s="84" t="str">
        <f t="shared" si="1"/>
        <v>BGR</v>
      </c>
      <c r="D24" s="214">
        <f t="shared" si="2"/>
        <v>0.23611111111111099</v>
      </c>
      <c r="E24" s="81" t="s">
        <v>37</v>
      </c>
      <c r="F24" s="84" t="s">
        <v>36</v>
      </c>
      <c r="G24" s="216">
        <v>0</v>
      </c>
      <c r="H24" s="214">
        <v>0.47222222222222199</v>
      </c>
      <c r="I24" s="214">
        <v>0</v>
      </c>
      <c r="J24" s="214">
        <v>0.5</v>
      </c>
      <c r="K24" s="214">
        <v>0</v>
      </c>
      <c r="L24" s="214">
        <v>1</v>
      </c>
      <c r="M24" s="214">
        <v>0</v>
      </c>
      <c r="N24" s="214">
        <v>0</v>
      </c>
      <c r="O24" s="214">
        <v>0</v>
      </c>
      <c r="P24" s="214">
        <v>0.33333333333333298</v>
      </c>
      <c r="Q24" s="214">
        <v>0</v>
      </c>
      <c r="R24" s="214">
        <v>0.4</v>
      </c>
      <c r="S24" s="214">
        <v>0</v>
      </c>
      <c r="T24" s="215">
        <v>0.6</v>
      </c>
      <c r="U24" s="34"/>
      <c r="V24" s="34"/>
    </row>
    <row r="25" spans="1:22" x14ac:dyDescent="0.2">
      <c r="A25" s="81">
        <v>20</v>
      </c>
      <c r="B25" s="84" t="str">
        <f t="shared" si="0"/>
        <v>Bahrain</v>
      </c>
      <c r="C25" s="84" t="str">
        <f t="shared" si="1"/>
        <v>BHR</v>
      </c>
      <c r="D25" s="214">
        <f t="shared" si="2"/>
        <v>0.24722222222222201</v>
      </c>
      <c r="E25" s="81" t="s">
        <v>39</v>
      </c>
      <c r="F25" s="84" t="s">
        <v>38</v>
      </c>
      <c r="G25" s="216">
        <v>0</v>
      </c>
      <c r="H25" s="214">
        <v>0.49444444444444402</v>
      </c>
      <c r="I25" s="214">
        <v>0</v>
      </c>
      <c r="J25" s="214">
        <v>0.5</v>
      </c>
      <c r="K25" s="214">
        <v>0</v>
      </c>
      <c r="L25" s="214">
        <v>1</v>
      </c>
      <c r="M25" s="214">
        <v>0</v>
      </c>
      <c r="N25" s="214">
        <v>0</v>
      </c>
      <c r="O25" s="214">
        <v>0</v>
      </c>
      <c r="P25" s="214">
        <v>0.66666666666666696</v>
      </c>
      <c r="Q25" s="214">
        <v>0</v>
      </c>
      <c r="R25" s="214">
        <v>0.4</v>
      </c>
      <c r="S25" s="214">
        <v>0</v>
      </c>
      <c r="T25" s="215">
        <v>0.4</v>
      </c>
      <c r="U25" s="34"/>
      <c r="V25" s="34"/>
    </row>
    <row r="26" spans="1:22" x14ac:dyDescent="0.2">
      <c r="A26" s="81">
        <v>21</v>
      </c>
      <c r="B26" s="84" t="str">
        <f t="shared" si="0"/>
        <v>Bahamas, The</v>
      </c>
      <c r="C26" s="84" t="str">
        <f t="shared" si="1"/>
        <v>BHS</v>
      </c>
      <c r="D26" s="214">
        <f t="shared" si="2"/>
        <v>0.27777777777777762</v>
      </c>
      <c r="E26" s="81" t="s">
        <v>40</v>
      </c>
      <c r="F26" s="84" t="s">
        <v>698</v>
      </c>
      <c r="G26" s="216">
        <v>8.3333333333333301E-2</v>
      </c>
      <c r="H26" s="214">
        <v>0.47222222222222199</v>
      </c>
      <c r="I26" s="214">
        <v>0</v>
      </c>
      <c r="J26" s="214">
        <v>0.5</v>
      </c>
      <c r="K26" s="214">
        <v>0.5</v>
      </c>
      <c r="L26" s="214">
        <v>1</v>
      </c>
      <c r="M26" s="214">
        <v>0</v>
      </c>
      <c r="N26" s="214">
        <v>0</v>
      </c>
      <c r="O26" s="214">
        <v>0</v>
      </c>
      <c r="P26" s="214">
        <v>0.33333333333333298</v>
      </c>
      <c r="Q26" s="214">
        <v>0</v>
      </c>
      <c r="R26" s="214">
        <v>0.4</v>
      </c>
      <c r="S26" s="214">
        <v>0</v>
      </c>
      <c r="T26" s="215">
        <v>0.6</v>
      </c>
      <c r="U26" s="34"/>
      <c r="V26" s="34"/>
    </row>
    <row r="27" spans="1:22" x14ac:dyDescent="0.2">
      <c r="A27" s="81">
        <v>22</v>
      </c>
      <c r="B27" s="84" t="str">
        <f t="shared" si="0"/>
        <v>Bosnia and Herzegovina</v>
      </c>
      <c r="C27" s="84" t="str">
        <f t="shared" si="1"/>
        <v>BIH</v>
      </c>
      <c r="D27" s="214">
        <f t="shared" si="2"/>
        <v>0.27777777777777762</v>
      </c>
      <c r="E27" s="81" t="s">
        <v>42</v>
      </c>
      <c r="F27" s="84" t="s">
        <v>41</v>
      </c>
      <c r="G27" s="216">
        <v>8.3333333333333301E-2</v>
      </c>
      <c r="H27" s="214">
        <v>0.47222222222222199</v>
      </c>
      <c r="I27" s="214">
        <v>0</v>
      </c>
      <c r="J27" s="214">
        <v>0.5</v>
      </c>
      <c r="K27" s="214">
        <v>0.5</v>
      </c>
      <c r="L27" s="214">
        <v>1</v>
      </c>
      <c r="M27" s="214">
        <v>0</v>
      </c>
      <c r="N27" s="214">
        <v>0</v>
      </c>
      <c r="O27" s="214">
        <v>0</v>
      </c>
      <c r="P27" s="214">
        <v>0.33333333333333298</v>
      </c>
      <c r="Q27" s="214">
        <v>0</v>
      </c>
      <c r="R27" s="214">
        <v>0.4</v>
      </c>
      <c r="S27" s="214">
        <v>0</v>
      </c>
      <c r="T27" s="215">
        <v>0.6</v>
      </c>
      <c r="U27" s="34"/>
      <c r="V27" s="34"/>
    </row>
    <row r="28" spans="1:22" x14ac:dyDescent="0.2">
      <c r="A28" s="81">
        <v>23</v>
      </c>
      <c r="B28" s="84" t="str">
        <f t="shared" si="0"/>
        <v>Belarus</v>
      </c>
      <c r="C28" s="84" t="str">
        <f t="shared" si="1"/>
        <v>BLR</v>
      </c>
      <c r="D28" s="214">
        <f t="shared" si="2"/>
        <v>0.2194444444444445</v>
      </c>
      <c r="E28" s="81" t="s">
        <v>44</v>
      </c>
      <c r="F28" s="84" t="s">
        <v>43</v>
      </c>
      <c r="G28" s="216">
        <v>0</v>
      </c>
      <c r="H28" s="214">
        <v>0.43888888888888899</v>
      </c>
      <c r="I28" s="214">
        <v>0</v>
      </c>
      <c r="J28" s="214">
        <v>0.5</v>
      </c>
      <c r="K28" s="214">
        <v>0</v>
      </c>
      <c r="L28" s="214">
        <v>1</v>
      </c>
      <c r="M28" s="214">
        <v>0</v>
      </c>
      <c r="N28" s="214">
        <v>0</v>
      </c>
      <c r="O28" s="214">
        <v>0</v>
      </c>
      <c r="P28" s="214">
        <v>0.33333333333333298</v>
      </c>
      <c r="Q28" s="214">
        <v>0</v>
      </c>
      <c r="R28" s="214">
        <v>0.4</v>
      </c>
      <c r="S28" s="214">
        <v>0</v>
      </c>
      <c r="T28" s="215">
        <v>0.4</v>
      </c>
      <c r="U28" s="34"/>
      <c r="V28" s="34"/>
    </row>
    <row r="29" spans="1:22" x14ac:dyDescent="0.2">
      <c r="A29" s="81">
        <v>24</v>
      </c>
      <c r="B29" s="84" t="str">
        <f t="shared" si="0"/>
        <v>Belize</v>
      </c>
      <c r="C29" s="84" t="str">
        <f t="shared" si="1"/>
        <v>BLZ</v>
      </c>
      <c r="D29" s="214">
        <f t="shared" si="2"/>
        <v>0.24444444444444466</v>
      </c>
      <c r="E29" s="81" t="s">
        <v>46</v>
      </c>
      <c r="F29" s="84" t="s">
        <v>45</v>
      </c>
      <c r="G29" s="216">
        <v>8.3333333333333301E-2</v>
      </c>
      <c r="H29" s="214">
        <v>0.405555555555556</v>
      </c>
      <c r="I29" s="214">
        <v>0</v>
      </c>
      <c r="J29" s="214">
        <v>0.5</v>
      </c>
      <c r="K29" s="214">
        <v>0.5</v>
      </c>
      <c r="L29" s="214">
        <v>1</v>
      </c>
      <c r="M29" s="214">
        <v>0</v>
      </c>
      <c r="N29" s="214">
        <v>0</v>
      </c>
      <c r="O29" s="214">
        <v>0</v>
      </c>
      <c r="P29" s="214">
        <v>0.33333333333333298</v>
      </c>
      <c r="Q29" s="214">
        <v>0</v>
      </c>
      <c r="R29" s="214">
        <v>0.4</v>
      </c>
      <c r="S29" s="214">
        <v>0</v>
      </c>
      <c r="T29" s="215">
        <v>0.2</v>
      </c>
      <c r="U29" s="34"/>
      <c r="V29" s="34"/>
    </row>
    <row r="30" spans="1:22" x14ac:dyDescent="0.2">
      <c r="A30" s="81">
        <v>25</v>
      </c>
      <c r="B30" s="84" t="str">
        <f t="shared" si="0"/>
        <v>Bermuda</v>
      </c>
      <c r="C30" s="84" t="str">
        <f t="shared" si="1"/>
        <v>BMU</v>
      </c>
      <c r="D30" s="214">
        <f t="shared" si="2"/>
        <v>0.80833333333333346</v>
      </c>
      <c r="E30" s="81" t="s">
        <v>670</v>
      </c>
      <c r="F30" s="84" t="s">
        <v>699</v>
      </c>
      <c r="G30" s="216">
        <v>0.88888888888888895</v>
      </c>
      <c r="H30" s="214">
        <v>0.72777777777777797</v>
      </c>
      <c r="I30" s="214">
        <v>1</v>
      </c>
      <c r="J30" s="214">
        <v>0.5</v>
      </c>
      <c r="K30" s="214">
        <v>1</v>
      </c>
      <c r="L30" s="214">
        <v>1</v>
      </c>
      <c r="M30" s="214">
        <v>1</v>
      </c>
      <c r="N30" s="214">
        <v>1</v>
      </c>
      <c r="O30" s="214">
        <v>1</v>
      </c>
      <c r="P30" s="214">
        <v>0.66666666666666696</v>
      </c>
      <c r="Q30" s="214">
        <v>1</v>
      </c>
      <c r="R30" s="214">
        <v>0.4</v>
      </c>
      <c r="S30" s="214">
        <v>0.33333333333333298</v>
      </c>
      <c r="T30" s="215">
        <v>0.8</v>
      </c>
      <c r="U30" s="34"/>
      <c r="V30" s="34"/>
    </row>
    <row r="31" spans="1:22" x14ac:dyDescent="0.2">
      <c r="A31" s="81">
        <v>26</v>
      </c>
      <c r="B31" s="84" t="str">
        <f t="shared" si="0"/>
        <v>Bolivia</v>
      </c>
      <c r="C31" s="84" t="str">
        <f t="shared" si="1"/>
        <v>BOL</v>
      </c>
      <c r="D31" s="214">
        <f t="shared" si="2"/>
        <v>0.202777777777778</v>
      </c>
      <c r="E31" s="81" t="s">
        <v>48</v>
      </c>
      <c r="F31" s="84" t="s">
        <v>47</v>
      </c>
      <c r="G31" s="216">
        <v>0</v>
      </c>
      <c r="H31" s="214">
        <v>0.405555555555556</v>
      </c>
      <c r="I31" s="214">
        <v>0</v>
      </c>
      <c r="J31" s="214">
        <v>0.5</v>
      </c>
      <c r="K31" s="214">
        <v>0</v>
      </c>
      <c r="L31" s="214">
        <v>1</v>
      </c>
      <c r="M31" s="214">
        <v>0</v>
      </c>
      <c r="N31" s="214">
        <v>0</v>
      </c>
      <c r="O31" s="214">
        <v>0</v>
      </c>
      <c r="P31" s="214">
        <v>0.33333333333333298</v>
      </c>
      <c r="Q31" s="214">
        <v>0</v>
      </c>
      <c r="R31" s="214">
        <v>0.4</v>
      </c>
      <c r="S31" s="214">
        <v>0</v>
      </c>
      <c r="T31" s="215">
        <v>0.2</v>
      </c>
      <c r="U31" s="34"/>
      <c r="V31" s="34"/>
    </row>
    <row r="32" spans="1:22" x14ac:dyDescent="0.2">
      <c r="A32" s="81">
        <v>27</v>
      </c>
      <c r="B32" s="84" t="str">
        <f t="shared" si="0"/>
        <v>Brazil</v>
      </c>
      <c r="C32" s="84" t="str">
        <f t="shared" si="1"/>
        <v>BRA</v>
      </c>
      <c r="D32" s="214">
        <f t="shared" si="2"/>
        <v>0.202777777777778</v>
      </c>
      <c r="E32" s="81" t="s">
        <v>50</v>
      </c>
      <c r="F32" s="84" t="s">
        <v>49</v>
      </c>
      <c r="G32" s="216">
        <v>0</v>
      </c>
      <c r="H32" s="214">
        <v>0.405555555555556</v>
      </c>
      <c r="I32" s="214">
        <v>0</v>
      </c>
      <c r="J32" s="214">
        <v>0.5</v>
      </c>
      <c r="K32" s="214">
        <v>0</v>
      </c>
      <c r="L32" s="214">
        <v>1</v>
      </c>
      <c r="M32" s="214">
        <v>0</v>
      </c>
      <c r="N32" s="214">
        <v>0</v>
      </c>
      <c r="O32" s="214">
        <v>0</v>
      </c>
      <c r="P32" s="214">
        <v>0.33333333333333298</v>
      </c>
      <c r="Q32" s="214">
        <v>0</v>
      </c>
      <c r="R32" s="214">
        <v>0.4</v>
      </c>
      <c r="S32" s="214">
        <v>0</v>
      </c>
      <c r="T32" s="215">
        <v>0.2</v>
      </c>
      <c r="U32" s="34"/>
      <c r="V32" s="34"/>
    </row>
    <row r="33" spans="1:22" x14ac:dyDescent="0.2">
      <c r="A33" s="81">
        <v>28</v>
      </c>
      <c r="B33" s="84" t="str">
        <f t="shared" si="0"/>
        <v>Barbados</v>
      </c>
      <c r="C33" s="84" t="str">
        <f t="shared" si="1"/>
        <v>BRB</v>
      </c>
      <c r="D33" s="214">
        <f t="shared" si="2"/>
        <v>0.27777777777777762</v>
      </c>
      <c r="E33" s="81" t="s">
        <v>52</v>
      </c>
      <c r="F33" s="84" t="s">
        <v>51</v>
      </c>
      <c r="G33" s="216">
        <v>8.3333333333333301E-2</v>
      </c>
      <c r="H33" s="214">
        <v>0.47222222222222199</v>
      </c>
      <c r="I33" s="214">
        <v>0</v>
      </c>
      <c r="J33" s="214">
        <v>0.5</v>
      </c>
      <c r="K33" s="214">
        <v>0.5</v>
      </c>
      <c r="L33" s="214">
        <v>1</v>
      </c>
      <c r="M33" s="214">
        <v>0</v>
      </c>
      <c r="N33" s="214">
        <v>0</v>
      </c>
      <c r="O33" s="214">
        <v>0</v>
      </c>
      <c r="P33" s="214">
        <v>0.33333333333333298</v>
      </c>
      <c r="Q33" s="214">
        <v>0</v>
      </c>
      <c r="R33" s="214">
        <v>0.4</v>
      </c>
      <c r="S33" s="214">
        <v>0</v>
      </c>
      <c r="T33" s="215">
        <v>0.6</v>
      </c>
      <c r="U33" s="34"/>
      <c r="V33" s="34"/>
    </row>
    <row r="34" spans="1:22" x14ac:dyDescent="0.2">
      <c r="A34" s="81">
        <v>29</v>
      </c>
      <c r="B34" s="84" t="str">
        <f t="shared" si="0"/>
        <v>Brunei Darussalam</v>
      </c>
      <c r="C34" s="84" t="str">
        <f t="shared" si="1"/>
        <v>BRN</v>
      </c>
      <c r="D34" s="214">
        <f t="shared" si="2"/>
        <v>0.27777777777777762</v>
      </c>
      <c r="E34" s="81" t="s">
        <v>54</v>
      </c>
      <c r="F34" s="84" t="s">
        <v>53</v>
      </c>
      <c r="G34" s="216">
        <v>8.3333333333333301E-2</v>
      </c>
      <c r="H34" s="214">
        <v>0.47222222222222199</v>
      </c>
      <c r="I34" s="214">
        <v>0</v>
      </c>
      <c r="J34" s="214">
        <v>0.5</v>
      </c>
      <c r="K34" s="214">
        <v>0.5</v>
      </c>
      <c r="L34" s="214">
        <v>1</v>
      </c>
      <c r="M34" s="214">
        <v>0</v>
      </c>
      <c r="N34" s="214">
        <v>0</v>
      </c>
      <c r="O34" s="214">
        <v>0</v>
      </c>
      <c r="P34" s="214">
        <v>0.33333333333333298</v>
      </c>
      <c r="Q34" s="214">
        <v>0</v>
      </c>
      <c r="R34" s="214">
        <v>0.4</v>
      </c>
      <c r="S34" s="214">
        <v>0</v>
      </c>
      <c r="T34" s="215">
        <v>0.6</v>
      </c>
      <c r="U34" s="34"/>
      <c r="V34" s="34"/>
    </row>
    <row r="35" spans="1:22" x14ac:dyDescent="0.2">
      <c r="A35" s="81">
        <v>30</v>
      </c>
      <c r="B35" s="84" t="str">
        <f t="shared" si="0"/>
        <v>Bhutan</v>
      </c>
      <c r="C35" s="84" t="str">
        <f t="shared" si="1"/>
        <v>BTN</v>
      </c>
      <c r="D35" s="214">
        <f t="shared" si="2"/>
        <v>0.28888888888888864</v>
      </c>
      <c r="E35" s="81" t="s">
        <v>56</v>
      </c>
      <c r="F35" s="84" t="s">
        <v>55</v>
      </c>
      <c r="G35" s="216">
        <v>8.3333333333333301E-2</v>
      </c>
      <c r="H35" s="214">
        <v>0.49444444444444402</v>
      </c>
      <c r="I35" s="214">
        <v>0</v>
      </c>
      <c r="J35" s="214">
        <v>0.5</v>
      </c>
      <c r="K35" s="214">
        <v>0.5</v>
      </c>
      <c r="L35" s="214">
        <v>1</v>
      </c>
      <c r="M35" s="214">
        <v>0</v>
      </c>
      <c r="N35" s="214">
        <v>0</v>
      </c>
      <c r="O35" s="214">
        <v>0</v>
      </c>
      <c r="P35" s="214">
        <v>0.66666666666666696</v>
      </c>
      <c r="Q35" s="214">
        <v>0</v>
      </c>
      <c r="R35" s="214">
        <v>0.4</v>
      </c>
      <c r="S35" s="214">
        <v>0</v>
      </c>
      <c r="T35" s="215">
        <v>0.4</v>
      </c>
      <c r="U35" s="34"/>
      <c r="V35" s="34"/>
    </row>
    <row r="36" spans="1:22" x14ac:dyDescent="0.2">
      <c r="A36" s="81">
        <v>31</v>
      </c>
      <c r="B36" s="84" t="str">
        <f t="shared" si="0"/>
        <v>Botswana</v>
      </c>
      <c r="C36" s="84" t="str">
        <f t="shared" si="1"/>
        <v>BWA</v>
      </c>
      <c r="D36" s="214">
        <f t="shared" si="2"/>
        <v>0.24722222222222201</v>
      </c>
      <c r="E36" s="81" t="s">
        <v>58</v>
      </c>
      <c r="F36" s="84" t="s">
        <v>57</v>
      </c>
      <c r="G36" s="216">
        <v>0</v>
      </c>
      <c r="H36" s="214">
        <v>0.49444444444444402</v>
      </c>
      <c r="I36" s="214">
        <v>0</v>
      </c>
      <c r="J36" s="214">
        <v>0.5</v>
      </c>
      <c r="K36" s="214">
        <v>0</v>
      </c>
      <c r="L36" s="214">
        <v>1</v>
      </c>
      <c r="M36" s="214">
        <v>0</v>
      </c>
      <c r="N36" s="214">
        <v>0</v>
      </c>
      <c r="O36" s="214">
        <v>0</v>
      </c>
      <c r="P36" s="214">
        <v>0.66666666666666696</v>
      </c>
      <c r="Q36" s="214">
        <v>0</v>
      </c>
      <c r="R36" s="214">
        <v>0.4</v>
      </c>
      <c r="S36" s="214">
        <v>0</v>
      </c>
      <c r="T36" s="215">
        <v>0.4</v>
      </c>
      <c r="U36" s="34"/>
      <c r="V36" s="34"/>
    </row>
    <row r="37" spans="1:22" x14ac:dyDescent="0.2">
      <c r="A37" s="81">
        <v>32</v>
      </c>
      <c r="B37" s="84" t="str">
        <f t="shared" si="0"/>
        <v>Central African Republic</v>
      </c>
      <c r="C37" s="84" t="str">
        <f t="shared" si="1"/>
        <v>CAF</v>
      </c>
      <c r="D37" s="214">
        <f t="shared" si="2"/>
        <v>0.24444444444444466</v>
      </c>
      <c r="E37" s="81" t="s">
        <v>60</v>
      </c>
      <c r="F37" s="84" t="s">
        <v>59</v>
      </c>
      <c r="G37" s="216">
        <v>8.3333333333333301E-2</v>
      </c>
      <c r="H37" s="214">
        <v>0.405555555555556</v>
      </c>
      <c r="I37" s="214">
        <v>0</v>
      </c>
      <c r="J37" s="214">
        <v>0.5</v>
      </c>
      <c r="K37" s="214">
        <v>0.5</v>
      </c>
      <c r="L37" s="214">
        <v>0.66666666666666696</v>
      </c>
      <c r="M37" s="214">
        <v>0</v>
      </c>
      <c r="N37" s="214">
        <v>0</v>
      </c>
      <c r="O37" s="214">
        <v>0</v>
      </c>
      <c r="P37" s="214">
        <v>0.66666666666666696</v>
      </c>
      <c r="Q37" s="214">
        <v>0</v>
      </c>
      <c r="R37" s="214">
        <v>0.4</v>
      </c>
      <c r="S37" s="214">
        <v>0</v>
      </c>
      <c r="T37" s="215">
        <v>0.2</v>
      </c>
      <c r="U37" s="34"/>
      <c r="V37" s="34"/>
    </row>
    <row r="38" spans="1:22" x14ac:dyDescent="0.2">
      <c r="A38" s="81">
        <v>33</v>
      </c>
      <c r="B38" s="84" t="str">
        <f t="shared" si="0"/>
        <v>Canada</v>
      </c>
      <c r="C38" s="84" t="str">
        <f t="shared" si="1"/>
        <v>CAN</v>
      </c>
      <c r="D38" s="214">
        <f t="shared" si="2"/>
        <v>0.2194444444444445</v>
      </c>
      <c r="E38" s="81" t="s">
        <v>62</v>
      </c>
      <c r="F38" s="84" t="s">
        <v>61</v>
      </c>
      <c r="G38" s="216">
        <v>0</v>
      </c>
      <c r="H38" s="214">
        <v>0.43888888888888899</v>
      </c>
      <c r="I38" s="214">
        <v>0</v>
      </c>
      <c r="J38" s="214">
        <v>0.5</v>
      </c>
      <c r="K38" s="214">
        <v>0</v>
      </c>
      <c r="L38" s="214">
        <v>1</v>
      </c>
      <c r="M38" s="214">
        <v>0</v>
      </c>
      <c r="N38" s="214">
        <v>0</v>
      </c>
      <c r="O38" s="214">
        <v>0</v>
      </c>
      <c r="P38" s="214">
        <v>0.33333333333333298</v>
      </c>
      <c r="Q38" s="214">
        <v>0</v>
      </c>
      <c r="R38" s="214">
        <v>0.4</v>
      </c>
      <c r="S38" s="214">
        <v>0</v>
      </c>
      <c r="T38" s="215">
        <v>0.4</v>
      </c>
      <c r="U38" s="34"/>
      <c r="V38" s="34"/>
    </row>
    <row r="39" spans="1:22" x14ac:dyDescent="0.2">
      <c r="A39" s="81">
        <v>34</v>
      </c>
      <c r="B39" s="84" t="str">
        <f t="shared" si="0"/>
        <v>Switzerland</v>
      </c>
      <c r="C39" s="84" t="str">
        <f t="shared" si="1"/>
        <v>CHE</v>
      </c>
      <c r="D39" s="214">
        <f t="shared" si="2"/>
        <v>0.23611111111111099</v>
      </c>
      <c r="E39" s="81" t="s">
        <v>64</v>
      </c>
      <c r="F39" s="84" t="s">
        <v>63</v>
      </c>
      <c r="G39" s="216">
        <v>0</v>
      </c>
      <c r="H39" s="214">
        <v>0.47222222222222199</v>
      </c>
      <c r="I39" s="214">
        <v>0</v>
      </c>
      <c r="J39" s="214">
        <v>0.5</v>
      </c>
      <c r="K39" s="214">
        <v>0</v>
      </c>
      <c r="L39" s="214">
        <v>1</v>
      </c>
      <c r="M39" s="214">
        <v>0</v>
      </c>
      <c r="N39" s="214">
        <v>0</v>
      </c>
      <c r="O39" s="214">
        <v>0</v>
      </c>
      <c r="P39" s="214">
        <v>0.33333333333333298</v>
      </c>
      <c r="Q39" s="214">
        <v>0</v>
      </c>
      <c r="R39" s="214">
        <v>0.4</v>
      </c>
      <c r="S39" s="214">
        <v>0</v>
      </c>
      <c r="T39" s="215">
        <v>0.6</v>
      </c>
      <c r="U39" s="34"/>
      <c r="V39" s="34"/>
    </row>
    <row r="40" spans="1:22" x14ac:dyDescent="0.2">
      <c r="A40" s="81">
        <v>35</v>
      </c>
      <c r="B40" s="84" t="str">
        <f t="shared" si="0"/>
        <v>Channel Islands</v>
      </c>
      <c r="C40" s="84" t="str">
        <f t="shared" si="1"/>
        <v>CHI</v>
      </c>
      <c r="D40" s="214">
        <f t="shared" si="2"/>
        <v>0.82499999999999996</v>
      </c>
      <c r="E40" s="81" t="s">
        <v>671</v>
      </c>
      <c r="F40" s="84" t="s">
        <v>700</v>
      </c>
      <c r="G40" s="216">
        <v>0.88888888888888895</v>
      </c>
      <c r="H40" s="214">
        <v>0.76111111111111096</v>
      </c>
      <c r="I40" s="214">
        <v>1</v>
      </c>
      <c r="J40" s="214">
        <v>0.5</v>
      </c>
      <c r="K40" s="214">
        <v>1</v>
      </c>
      <c r="L40" s="214">
        <v>1</v>
      </c>
      <c r="M40" s="214">
        <v>1</v>
      </c>
      <c r="N40" s="214">
        <v>1</v>
      </c>
      <c r="O40" s="214">
        <v>1</v>
      </c>
      <c r="P40" s="214">
        <v>0.66666666666666696</v>
      </c>
      <c r="Q40" s="214">
        <v>1</v>
      </c>
      <c r="R40" s="214">
        <v>0.6</v>
      </c>
      <c r="S40" s="214">
        <v>0.33333333333333298</v>
      </c>
      <c r="T40" s="215">
        <v>0.8</v>
      </c>
      <c r="U40" s="34"/>
      <c r="V40" s="34"/>
    </row>
    <row r="41" spans="1:22" x14ac:dyDescent="0.2">
      <c r="A41" s="81">
        <v>36</v>
      </c>
      <c r="B41" s="84" t="str">
        <f t="shared" si="0"/>
        <v>Chile</v>
      </c>
      <c r="C41" s="84" t="str">
        <f t="shared" si="1"/>
        <v>CHL</v>
      </c>
      <c r="D41" s="214">
        <f t="shared" si="2"/>
        <v>0.202777777777778</v>
      </c>
      <c r="E41" s="81" t="s">
        <v>66</v>
      </c>
      <c r="F41" s="84" t="s">
        <v>65</v>
      </c>
      <c r="G41" s="216">
        <v>0</v>
      </c>
      <c r="H41" s="214">
        <v>0.405555555555556</v>
      </c>
      <c r="I41" s="214">
        <v>0</v>
      </c>
      <c r="J41" s="214">
        <v>0.5</v>
      </c>
      <c r="K41" s="214">
        <v>0</v>
      </c>
      <c r="L41" s="214">
        <v>1</v>
      </c>
      <c r="M41" s="214">
        <v>0</v>
      </c>
      <c r="N41" s="214">
        <v>0</v>
      </c>
      <c r="O41" s="214">
        <v>0</v>
      </c>
      <c r="P41" s="214">
        <v>0.33333333333333298</v>
      </c>
      <c r="Q41" s="214">
        <v>0</v>
      </c>
      <c r="R41" s="214">
        <v>0.4</v>
      </c>
      <c r="S41" s="214">
        <v>0</v>
      </c>
      <c r="T41" s="215">
        <v>0.2</v>
      </c>
      <c r="U41" s="34"/>
      <c r="V41" s="34"/>
    </row>
    <row r="42" spans="1:22" x14ac:dyDescent="0.2">
      <c r="A42" s="81">
        <v>37</v>
      </c>
      <c r="B42" s="84" t="str">
        <f t="shared" si="0"/>
        <v>China</v>
      </c>
      <c r="C42" s="84" t="str">
        <f t="shared" si="1"/>
        <v>CHN</v>
      </c>
      <c r="D42" s="214">
        <f t="shared" si="2"/>
        <v>0.202777777777778</v>
      </c>
      <c r="E42" s="81" t="s">
        <v>68</v>
      </c>
      <c r="F42" s="84" t="s">
        <v>67</v>
      </c>
      <c r="G42" s="216">
        <v>0</v>
      </c>
      <c r="H42" s="214">
        <v>0.405555555555556</v>
      </c>
      <c r="I42" s="214">
        <v>0</v>
      </c>
      <c r="J42" s="214">
        <v>0.5</v>
      </c>
      <c r="K42" s="214">
        <v>0</v>
      </c>
      <c r="L42" s="214">
        <v>1</v>
      </c>
      <c r="M42" s="214">
        <v>0</v>
      </c>
      <c r="N42" s="214">
        <v>0</v>
      </c>
      <c r="O42" s="214">
        <v>0</v>
      </c>
      <c r="P42" s="214">
        <v>0.33333333333333298</v>
      </c>
      <c r="Q42" s="214">
        <v>0</v>
      </c>
      <c r="R42" s="214">
        <v>0.2</v>
      </c>
      <c r="S42" s="214">
        <v>0</v>
      </c>
      <c r="T42" s="215">
        <v>0.4</v>
      </c>
      <c r="U42" s="34"/>
      <c r="V42" s="34"/>
    </row>
    <row r="43" spans="1:22" x14ac:dyDescent="0.2">
      <c r="A43" s="81">
        <v>38</v>
      </c>
      <c r="B43" s="84" t="str">
        <f t="shared" si="0"/>
        <v>Côte d’Ivoire</v>
      </c>
      <c r="C43" s="84" t="str">
        <f t="shared" si="1"/>
        <v>CIV</v>
      </c>
      <c r="D43" s="214">
        <f t="shared" si="2"/>
        <v>0.23055555555555551</v>
      </c>
      <c r="E43" s="81" t="s">
        <v>69</v>
      </c>
      <c r="F43" s="84" t="s">
        <v>738</v>
      </c>
      <c r="G43" s="216">
        <v>0</v>
      </c>
      <c r="H43" s="214">
        <v>0.46111111111111103</v>
      </c>
      <c r="I43" s="214">
        <v>0</v>
      </c>
      <c r="J43" s="214">
        <v>0.5</v>
      </c>
      <c r="K43" s="214">
        <v>0</v>
      </c>
      <c r="L43" s="214">
        <v>1</v>
      </c>
      <c r="M43" s="214">
        <v>0</v>
      </c>
      <c r="N43" s="214">
        <v>0</v>
      </c>
      <c r="O43" s="214">
        <v>0</v>
      </c>
      <c r="P43" s="214">
        <v>0.66666666666666696</v>
      </c>
      <c r="Q43" s="214">
        <v>0</v>
      </c>
      <c r="R43" s="214">
        <v>0.4</v>
      </c>
      <c r="S43" s="214">
        <v>0</v>
      </c>
      <c r="T43" s="215">
        <v>0.2</v>
      </c>
      <c r="U43" s="34"/>
      <c r="V43" s="34"/>
    </row>
    <row r="44" spans="1:22" x14ac:dyDescent="0.2">
      <c r="A44" s="81">
        <v>39</v>
      </c>
      <c r="B44" s="84" t="str">
        <f t="shared" si="0"/>
        <v>Cameroon</v>
      </c>
      <c r="C44" s="84" t="str">
        <f t="shared" si="1"/>
        <v>CMR</v>
      </c>
      <c r="D44" s="214">
        <f t="shared" si="2"/>
        <v>0.17499999999999999</v>
      </c>
      <c r="E44" s="81" t="s">
        <v>71</v>
      </c>
      <c r="F44" s="84" t="s">
        <v>70</v>
      </c>
      <c r="G44" s="216">
        <v>0</v>
      </c>
      <c r="H44" s="214">
        <v>0.35</v>
      </c>
      <c r="I44" s="214">
        <v>0</v>
      </c>
      <c r="J44" s="214">
        <v>0.5</v>
      </c>
      <c r="K44" s="214">
        <v>0</v>
      </c>
      <c r="L44" s="214">
        <v>0.33333333333333298</v>
      </c>
      <c r="M44" s="214">
        <v>0</v>
      </c>
      <c r="N44" s="214">
        <v>0</v>
      </c>
      <c r="O44" s="214">
        <v>0</v>
      </c>
      <c r="P44" s="214">
        <v>0.66666666666666696</v>
      </c>
      <c r="Q44" s="214">
        <v>0</v>
      </c>
      <c r="R44" s="214">
        <v>0.4</v>
      </c>
      <c r="S44" s="214">
        <v>0</v>
      </c>
      <c r="T44" s="215">
        <v>0.2</v>
      </c>
      <c r="U44" s="34"/>
      <c r="V44" s="34"/>
    </row>
    <row r="45" spans="1:22" x14ac:dyDescent="0.2">
      <c r="A45" s="81">
        <v>40</v>
      </c>
      <c r="B45" s="84" t="str">
        <f t="shared" si="0"/>
        <v>Congo, Dem. Rep.</v>
      </c>
      <c r="C45" s="84" t="str">
        <f t="shared" si="1"/>
        <v>COD</v>
      </c>
      <c r="D45" s="214">
        <f t="shared" si="2"/>
        <v>0.147222222222222</v>
      </c>
      <c r="E45" s="81" t="s">
        <v>72</v>
      </c>
      <c r="F45" s="84" t="s">
        <v>701</v>
      </c>
      <c r="G45" s="216">
        <v>0</v>
      </c>
      <c r="H45" s="214">
        <v>0.29444444444444401</v>
      </c>
      <c r="I45" s="214">
        <v>0</v>
      </c>
      <c r="J45" s="214">
        <v>0.5</v>
      </c>
      <c r="K45" s="214">
        <v>0</v>
      </c>
      <c r="L45" s="214">
        <v>0</v>
      </c>
      <c r="M45" s="214">
        <v>0</v>
      </c>
      <c r="N45" s="214">
        <v>0</v>
      </c>
      <c r="O45" s="214">
        <v>0</v>
      </c>
      <c r="P45" s="214">
        <v>0.66666666666666696</v>
      </c>
      <c r="Q45" s="214">
        <v>0</v>
      </c>
      <c r="R45" s="214">
        <v>0.4</v>
      </c>
      <c r="S45" s="214">
        <v>0</v>
      </c>
      <c r="T45" s="215">
        <v>0.2</v>
      </c>
      <c r="U45" s="34"/>
      <c r="V45" s="34"/>
    </row>
    <row r="46" spans="1:22" x14ac:dyDescent="0.2">
      <c r="A46" s="81">
        <v>41</v>
      </c>
      <c r="B46" s="84" t="str">
        <f t="shared" si="0"/>
        <v>Congo, Rep.</v>
      </c>
      <c r="C46" s="84" t="str">
        <f t="shared" si="1"/>
        <v>COG</v>
      </c>
      <c r="D46" s="214">
        <f t="shared" si="2"/>
        <v>0.27777777777777762</v>
      </c>
      <c r="E46" s="81" t="s">
        <v>73</v>
      </c>
      <c r="F46" s="84" t="s">
        <v>702</v>
      </c>
      <c r="G46" s="216">
        <v>8.3333333333333301E-2</v>
      </c>
      <c r="H46" s="214">
        <v>0.47222222222222199</v>
      </c>
      <c r="I46" s="214">
        <v>0</v>
      </c>
      <c r="J46" s="214">
        <v>0.5</v>
      </c>
      <c r="K46" s="214">
        <v>0.5</v>
      </c>
      <c r="L46" s="214">
        <v>0.66666666666666696</v>
      </c>
      <c r="M46" s="214">
        <v>0</v>
      </c>
      <c r="N46" s="214">
        <v>0</v>
      </c>
      <c r="O46" s="214">
        <v>0</v>
      </c>
      <c r="P46" s="214">
        <v>0.66666666666666696</v>
      </c>
      <c r="Q46" s="214">
        <v>0</v>
      </c>
      <c r="R46" s="214">
        <v>0.4</v>
      </c>
      <c r="S46" s="214">
        <v>0</v>
      </c>
      <c r="T46" s="215">
        <v>0.6</v>
      </c>
      <c r="U46" s="34"/>
      <c r="V46" s="34"/>
    </row>
    <row r="47" spans="1:22" x14ac:dyDescent="0.2">
      <c r="A47" s="81">
        <v>42</v>
      </c>
      <c r="B47" s="84" t="str">
        <f t="shared" si="0"/>
        <v>Colombia</v>
      </c>
      <c r="C47" s="84" t="str">
        <f t="shared" si="1"/>
        <v>COL</v>
      </c>
      <c r="D47" s="214">
        <f t="shared" si="2"/>
        <v>0.202777777777778</v>
      </c>
      <c r="E47" s="81" t="s">
        <v>75</v>
      </c>
      <c r="F47" s="84" t="s">
        <v>74</v>
      </c>
      <c r="G47" s="216">
        <v>0</v>
      </c>
      <c r="H47" s="214">
        <v>0.405555555555556</v>
      </c>
      <c r="I47" s="214">
        <v>0</v>
      </c>
      <c r="J47" s="214">
        <v>0.5</v>
      </c>
      <c r="K47" s="214">
        <v>0</v>
      </c>
      <c r="L47" s="214">
        <v>1</v>
      </c>
      <c r="M47" s="214">
        <v>0</v>
      </c>
      <c r="N47" s="214">
        <v>0</v>
      </c>
      <c r="O47" s="214">
        <v>0</v>
      </c>
      <c r="P47" s="214">
        <v>0.33333333333333298</v>
      </c>
      <c r="Q47" s="214">
        <v>0</v>
      </c>
      <c r="R47" s="214">
        <v>0.4</v>
      </c>
      <c r="S47" s="214">
        <v>0</v>
      </c>
      <c r="T47" s="215">
        <v>0.2</v>
      </c>
      <c r="U47" s="34"/>
      <c r="V47" s="34"/>
    </row>
    <row r="48" spans="1:22" x14ac:dyDescent="0.2">
      <c r="A48" s="81">
        <v>43</v>
      </c>
      <c r="B48" s="84" t="str">
        <f t="shared" si="0"/>
        <v>Comoros</v>
      </c>
      <c r="C48" s="84" t="str">
        <f t="shared" si="1"/>
        <v>COM</v>
      </c>
      <c r="D48" s="214">
        <f t="shared" si="2"/>
        <v>0.47222222222222199</v>
      </c>
      <c r="E48" s="81" t="s">
        <v>77</v>
      </c>
      <c r="F48" s="84" t="s">
        <v>76</v>
      </c>
      <c r="G48" s="216">
        <v>0.25</v>
      </c>
      <c r="H48" s="214">
        <v>0.69444444444444398</v>
      </c>
      <c r="I48" s="214">
        <v>0</v>
      </c>
      <c r="J48" s="214">
        <v>0.5</v>
      </c>
      <c r="K48" s="214">
        <v>0.5</v>
      </c>
      <c r="L48" s="214">
        <v>1</v>
      </c>
      <c r="M48" s="214">
        <v>1</v>
      </c>
      <c r="N48" s="214">
        <v>1</v>
      </c>
      <c r="O48" s="214">
        <v>0</v>
      </c>
      <c r="P48" s="214">
        <v>0.66666666666666696</v>
      </c>
      <c r="Q48" s="214">
        <v>0</v>
      </c>
      <c r="R48" s="214">
        <v>0.4</v>
      </c>
      <c r="S48" s="214">
        <v>0</v>
      </c>
      <c r="T48" s="215">
        <v>0.6</v>
      </c>
      <c r="U48" s="34"/>
      <c r="V48" s="34"/>
    </row>
    <row r="49" spans="1:22" x14ac:dyDescent="0.2">
      <c r="A49" s="81">
        <v>44</v>
      </c>
      <c r="B49" s="84" t="str">
        <f t="shared" si="0"/>
        <v>Cabo Verde</v>
      </c>
      <c r="C49" s="84" t="str">
        <f t="shared" si="1"/>
        <v>CPV</v>
      </c>
      <c r="D49" s="214">
        <f t="shared" si="2"/>
        <v>0.27777777777777762</v>
      </c>
      <c r="E49" s="81" t="s">
        <v>79</v>
      </c>
      <c r="F49" s="84" t="s">
        <v>78</v>
      </c>
      <c r="G49" s="216">
        <v>8.3333333333333301E-2</v>
      </c>
      <c r="H49" s="214">
        <v>0.47222222222222199</v>
      </c>
      <c r="I49" s="214">
        <v>0</v>
      </c>
      <c r="J49" s="214">
        <v>0.5</v>
      </c>
      <c r="K49" s="214">
        <v>0.5</v>
      </c>
      <c r="L49" s="214">
        <v>1</v>
      </c>
      <c r="M49" s="214">
        <v>0</v>
      </c>
      <c r="N49" s="214">
        <v>0</v>
      </c>
      <c r="O49" s="214">
        <v>0</v>
      </c>
      <c r="P49" s="214">
        <v>0.33333333333333298</v>
      </c>
      <c r="Q49" s="214">
        <v>0</v>
      </c>
      <c r="R49" s="214">
        <v>0.4</v>
      </c>
      <c r="S49" s="214">
        <v>0</v>
      </c>
      <c r="T49" s="215">
        <v>0.6</v>
      </c>
      <c r="U49" s="34"/>
      <c r="V49" s="34"/>
    </row>
    <row r="50" spans="1:22" x14ac:dyDescent="0.2">
      <c r="A50" s="81">
        <v>45</v>
      </c>
      <c r="B50" s="84" t="str">
        <f t="shared" si="0"/>
        <v>Costa Rica</v>
      </c>
      <c r="C50" s="84" t="str">
        <f t="shared" si="1"/>
        <v>CRI</v>
      </c>
      <c r="D50" s="214">
        <f t="shared" si="2"/>
        <v>0.23611111111111099</v>
      </c>
      <c r="E50" s="81" t="s">
        <v>81</v>
      </c>
      <c r="F50" s="84" t="s">
        <v>80</v>
      </c>
      <c r="G50" s="216">
        <v>0</v>
      </c>
      <c r="H50" s="214">
        <v>0.47222222222222199</v>
      </c>
      <c r="I50" s="214">
        <v>0</v>
      </c>
      <c r="J50" s="214">
        <v>0.5</v>
      </c>
      <c r="K50" s="214">
        <v>0</v>
      </c>
      <c r="L50" s="214">
        <v>1</v>
      </c>
      <c r="M50" s="214">
        <v>0</v>
      </c>
      <c r="N50" s="214">
        <v>0</v>
      </c>
      <c r="O50" s="214">
        <v>0</v>
      </c>
      <c r="P50" s="214">
        <v>0.33333333333333298</v>
      </c>
      <c r="Q50" s="214">
        <v>0</v>
      </c>
      <c r="R50" s="214">
        <v>0.4</v>
      </c>
      <c r="S50" s="214">
        <v>0</v>
      </c>
      <c r="T50" s="215">
        <v>0.6</v>
      </c>
      <c r="U50" s="34"/>
      <c r="V50" s="34"/>
    </row>
    <row r="51" spans="1:22" x14ac:dyDescent="0.2">
      <c r="A51" s="81">
        <v>46</v>
      </c>
      <c r="B51" s="84" t="str">
        <f t="shared" si="0"/>
        <v>Cuba</v>
      </c>
      <c r="C51" s="84" t="str">
        <f t="shared" si="1"/>
        <v>CUB</v>
      </c>
      <c r="D51" s="214">
        <f t="shared" si="2"/>
        <v>0.27222222222222214</v>
      </c>
      <c r="E51" s="81" t="s">
        <v>83</v>
      </c>
      <c r="F51" s="84" t="s">
        <v>82</v>
      </c>
      <c r="G51" s="216">
        <v>8.3333333333333301E-2</v>
      </c>
      <c r="H51" s="214">
        <v>0.46111111111111103</v>
      </c>
      <c r="I51" s="214">
        <v>0</v>
      </c>
      <c r="J51" s="214">
        <v>0.5</v>
      </c>
      <c r="K51" s="214">
        <v>0.5</v>
      </c>
      <c r="L51" s="214">
        <v>1</v>
      </c>
      <c r="M51" s="214">
        <v>0</v>
      </c>
      <c r="N51" s="214">
        <v>0</v>
      </c>
      <c r="O51" s="214">
        <v>0</v>
      </c>
      <c r="P51" s="214">
        <v>0.66666666666666696</v>
      </c>
      <c r="Q51" s="214">
        <v>0</v>
      </c>
      <c r="R51" s="214">
        <v>0.4</v>
      </c>
      <c r="S51" s="214">
        <v>0</v>
      </c>
      <c r="T51" s="215">
        <v>0.2</v>
      </c>
      <c r="U51" s="34"/>
      <c r="V51" s="34"/>
    </row>
    <row r="52" spans="1:22" x14ac:dyDescent="0.2">
      <c r="A52" s="81">
        <v>47</v>
      </c>
      <c r="B52" s="84" t="str">
        <f t="shared" si="0"/>
        <v>Curaçao</v>
      </c>
      <c r="C52" s="84" t="str">
        <f t="shared" si="1"/>
        <v>CUW</v>
      </c>
      <c r="D52" s="214">
        <f t="shared" si="2"/>
        <v>0.82499999999999996</v>
      </c>
      <c r="E52" s="81" t="s">
        <v>672</v>
      </c>
      <c r="F52" s="84" t="s">
        <v>739</v>
      </c>
      <c r="G52" s="216">
        <v>0.88888888888888895</v>
      </c>
      <c r="H52" s="214">
        <v>0.76111111111111096</v>
      </c>
      <c r="I52" s="214">
        <v>1</v>
      </c>
      <c r="J52" s="214">
        <v>0.5</v>
      </c>
      <c r="K52" s="214">
        <v>1</v>
      </c>
      <c r="L52" s="214">
        <v>1</v>
      </c>
      <c r="M52" s="214">
        <v>1</v>
      </c>
      <c r="N52" s="214">
        <v>1</v>
      </c>
      <c r="O52" s="214">
        <v>1</v>
      </c>
      <c r="P52" s="214">
        <v>0.66666666666666696</v>
      </c>
      <c r="Q52" s="214">
        <v>1</v>
      </c>
      <c r="R52" s="214">
        <v>0.6</v>
      </c>
      <c r="S52" s="214">
        <v>0.33333333333333298</v>
      </c>
      <c r="T52" s="215">
        <v>0.8</v>
      </c>
      <c r="U52" s="34"/>
      <c r="V52" s="34"/>
    </row>
    <row r="53" spans="1:22" x14ac:dyDescent="0.2">
      <c r="A53" s="81">
        <v>48</v>
      </c>
      <c r="B53" s="84" t="str">
        <f t="shared" si="0"/>
        <v>Cayman Islands</v>
      </c>
      <c r="C53" s="84" t="str">
        <f t="shared" si="1"/>
        <v>CYM</v>
      </c>
      <c r="D53" s="214">
        <f t="shared" si="2"/>
        <v>0.625</v>
      </c>
      <c r="E53" s="81" t="s">
        <v>673</v>
      </c>
      <c r="F53" s="84" t="s">
        <v>703</v>
      </c>
      <c r="G53" s="216">
        <v>0.72222222222222199</v>
      </c>
      <c r="H53" s="214">
        <v>0.52777777777777801</v>
      </c>
      <c r="I53" s="214">
        <v>1</v>
      </c>
      <c r="J53" s="214">
        <v>0.5</v>
      </c>
      <c r="K53" s="214">
        <v>1</v>
      </c>
      <c r="L53" s="214">
        <v>1</v>
      </c>
      <c r="M53" s="214">
        <v>0</v>
      </c>
      <c r="N53" s="214">
        <v>0</v>
      </c>
      <c r="O53" s="214">
        <v>1</v>
      </c>
      <c r="P53" s="214">
        <v>0.66666666666666696</v>
      </c>
      <c r="Q53" s="214">
        <v>1</v>
      </c>
      <c r="R53" s="214">
        <v>0.4</v>
      </c>
      <c r="S53" s="214">
        <v>0.33333333333333298</v>
      </c>
      <c r="T53" s="215">
        <v>0.6</v>
      </c>
      <c r="U53" s="34"/>
      <c r="V53" s="34"/>
    </row>
    <row r="54" spans="1:22" x14ac:dyDescent="0.2">
      <c r="A54" s="81">
        <v>49</v>
      </c>
      <c r="B54" s="84" t="str">
        <f t="shared" si="0"/>
        <v>Cyprus</v>
      </c>
      <c r="C54" s="84" t="str">
        <f t="shared" si="1"/>
        <v>CYP</v>
      </c>
      <c r="D54" s="214">
        <f t="shared" si="2"/>
        <v>0.26111111111111113</v>
      </c>
      <c r="E54" s="81" t="s">
        <v>85</v>
      </c>
      <c r="F54" s="84" t="s">
        <v>84</v>
      </c>
      <c r="G54" s="216">
        <v>8.3333333333333301E-2</v>
      </c>
      <c r="H54" s="214">
        <v>0.43888888888888899</v>
      </c>
      <c r="I54" s="214">
        <v>0</v>
      </c>
      <c r="J54" s="214">
        <v>0.5</v>
      </c>
      <c r="K54" s="214">
        <v>0.5</v>
      </c>
      <c r="L54" s="214">
        <v>1</v>
      </c>
      <c r="M54" s="214">
        <v>0</v>
      </c>
      <c r="N54" s="214">
        <v>0</v>
      </c>
      <c r="O54" s="214">
        <v>0</v>
      </c>
      <c r="P54" s="214">
        <v>0.33333333333333298</v>
      </c>
      <c r="Q54" s="214">
        <v>0</v>
      </c>
      <c r="R54" s="214">
        <v>0.4</v>
      </c>
      <c r="S54" s="214">
        <v>0</v>
      </c>
      <c r="T54" s="215">
        <v>0.4</v>
      </c>
      <c r="U54" s="34"/>
      <c r="V54" s="34"/>
    </row>
    <row r="55" spans="1:22" x14ac:dyDescent="0.2">
      <c r="A55" s="81">
        <v>50</v>
      </c>
      <c r="B55" s="84" t="str">
        <f t="shared" si="0"/>
        <v>Czech Republic</v>
      </c>
      <c r="C55" s="84" t="str">
        <f t="shared" si="1"/>
        <v>CZE</v>
      </c>
      <c r="D55" s="214">
        <f t="shared" si="2"/>
        <v>0.23611111111111099</v>
      </c>
      <c r="E55" s="81" t="s">
        <v>87</v>
      </c>
      <c r="F55" s="84" t="s">
        <v>86</v>
      </c>
      <c r="G55" s="216">
        <v>0</v>
      </c>
      <c r="H55" s="214">
        <v>0.47222222222222199</v>
      </c>
      <c r="I55" s="214">
        <v>0</v>
      </c>
      <c r="J55" s="214">
        <v>0.5</v>
      </c>
      <c r="K55" s="214">
        <v>0</v>
      </c>
      <c r="L55" s="214">
        <v>1</v>
      </c>
      <c r="M55" s="214">
        <v>0</v>
      </c>
      <c r="N55" s="214">
        <v>0</v>
      </c>
      <c r="O55" s="214">
        <v>0</v>
      </c>
      <c r="P55" s="214">
        <v>0.33333333333333298</v>
      </c>
      <c r="Q55" s="214">
        <v>0</v>
      </c>
      <c r="R55" s="214">
        <v>0.4</v>
      </c>
      <c r="S55" s="214">
        <v>0</v>
      </c>
      <c r="T55" s="215">
        <v>0.6</v>
      </c>
      <c r="U55" s="34"/>
      <c r="V55" s="34"/>
    </row>
    <row r="56" spans="1:22" x14ac:dyDescent="0.2">
      <c r="A56" s="81">
        <v>51</v>
      </c>
      <c r="B56" s="84" t="str">
        <f t="shared" si="0"/>
        <v>Germany</v>
      </c>
      <c r="C56" s="84" t="str">
        <f t="shared" si="1"/>
        <v>DEU</v>
      </c>
      <c r="D56" s="214">
        <f t="shared" si="2"/>
        <v>0.2194444444444445</v>
      </c>
      <c r="E56" s="81" t="s">
        <v>89</v>
      </c>
      <c r="F56" s="84" t="s">
        <v>88</v>
      </c>
      <c r="G56" s="216">
        <v>0</v>
      </c>
      <c r="H56" s="214">
        <v>0.43888888888888899</v>
      </c>
      <c r="I56" s="214">
        <v>0</v>
      </c>
      <c r="J56" s="214">
        <v>0.5</v>
      </c>
      <c r="K56" s="214">
        <v>0</v>
      </c>
      <c r="L56" s="214">
        <v>1</v>
      </c>
      <c r="M56" s="214">
        <v>0</v>
      </c>
      <c r="N56" s="214">
        <v>0</v>
      </c>
      <c r="O56" s="214">
        <v>0</v>
      </c>
      <c r="P56" s="214">
        <v>0.33333333333333298</v>
      </c>
      <c r="Q56" s="214">
        <v>0</v>
      </c>
      <c r="R56" s="214">
        <v>0.4</v>
      </c>
      <c r="S56" s="214">
        <v>0</v>
      </c>
      <c r="T56" s="215">
        <v>0.4</v>
      </c>
      <c r="U56" s="34"/>
      <c r="V56" s="34"/>
    </row>
    <row r="57" spans="1:22" x14ac:dyDescent="0.2">
      <c r="A57" s="81">
        <v>52</v>
      </c>
      <c r="B57" s="84" t="str">
        <f t="shared" si="0"/>
        <v>Djibouti</v>
      </c>
      <c r="C57" s="84" t="str">
        <f t="shared" si="1"/>
        <v>DJI</v>
      </c>
      <c r="D57" s="214">
        <f t="shared" si="2"/>
        <v>0.26111111111111113</v>
      </c>
      <c r="E57" s="81" t="s">
        <v>91</v>
      </c>
      <c r="F57" s="84" t="s">
        <v>90</v>
      </c>
      <c r="G57" s="216">
        <v>8.3333333333333301E-2</v>
      </c>
      <c r="H57" s="214">
        <v>0.43888888888888899</v>
      </c>
      <c r="I57" s="214">
        <v>0</v>
      </c>
      <c r="J57" s="214">
        <v>0.5</v>
      </c>
      <c r="K57" s="214">
        <v>0.5</v>
      </c>
      <c r="L57" s="214">
        <v>0.66666666666666696</v>
      </c>
      <c r="M57" s="214">
        <v>0</v>
      </c>
      <c r="N57" s="214">
        <v>0</v>
      </c>
      <c r="O57" s="214">
        <v>0</v>
      </c>
      <c r="P57" s="214">
        <v>0.66666666666666696</v>
      </c>
      <c r="Q57" s="214">
        <v>0</v>
      </c>
      <c r="R57" s="214">
        <v>0.4</v>
      </c>
      <c r="S57" s="214">
        <v>0</v>
      </c>
      <c r="T57" s="215">
        <v>0.4</v>
      </c>
      <c r="U57" s="34"/>
      <c r="V57" s="34"/>
    </row>
    <row r="58" spans="1:22" x14ac:dyDescent="0.2">
      <c r="A58" s="81">
        <v>53</v>
      </c>
      <c r="B58" s="84" t="str">
        <f t="shared" si="0"/>
        <v>Dominica</v>
      </c>
      <c r="C58" s="84" t="str">
        <f t="shared" si="1"/>
        <v>DMA</v>
      </c>
      <c r="D58" s="214">
        <f t="shared" si="2"/>
        <v>0.51666666666666705</v>
      </c>
      <c r="E58" s="81" t="s">
        <v>93</v>
      </c>
      <c r="F58" s="84" t="s">
        <v>92</v>
      </c>
      <c r="G58" s="216">
        <v>0.30555555555555602</v>
      </c>
      <c r="H58" s="214">
        <v>0.72777777777777797</v>
      </c>
      <c r="I58" s="214">
        <v>0</v>
      </c>
      <c r="J58" s="214">
        <v>0.5</v>
      </c>
      <c r="K58" s="214">
        <v>0.5</v>
      </c>
      <c r="L58" s="214">
        <v>1</v>
      </c>
      <c r="M58" s="214">
        <v>1</v>
      </c>
      <c r="N58" s="214">
        <v>1</v>
      </c>
      <c r="O58" s="214">
        <v>0</v>
      </c>
      <c r="P58" s="214">
        <v>0.66666666666666696</v>
      </c>
      <c r="Q58" s="214">
        <v>0</v>
      </c>
      <c r="R58" s="214">
        <v>0.4</v>
      </c>
      <c r="S58" s="214">
        <v>0.33333333333333298</v>
      </c>
      <c r="T58" s="215">
        <v>0.8</v>
      </c>
      <c r="U58" s="34"/>
      <c r="V58" s="34"/>
    </row>
    <row r="59" spans="1:22" x14ac:dyDescent="0.2">
      <c r="A59" s="81">
        <v>54</v>
      </c>
      <c r="B59" s="84" t="str">
        <f t="shared" si="0"/>
        <v>Denmark</v>
      </c>
      <c r="C59" s="84" t="str">
        <f t="shared" si="1"/>
        <v>DNK</v>
      </c>
      <c r="D59" s="214">
        <f t="shared" si="2"/>
        <v>0.23611111111111099</v>
      </c>
      <c r="E59" s="81" t="s">
        <v>95</v>
      </c>
      <c r="F59" s="84" t="s">
        <v>94</v>
      </c>
      <c r="G59" s="216">
        <v>0</v>
      </c>
      <c r="H59" s="214">
        <v>0.47222222222222199</v>
      </c>
      <c r="I59" s="214">
        <v>0</v>
      </c>
      <c r="J59" s="214">
        <v>0.5</v>
      </c>
      <c r="K59" s="214">
        <v>0</v>
      </c>
      <c r="L59" s="214">
        <v>1</v>
      </c>
      <c r="M59" s="214">
        <v>0</v>
      </c>
      <c r="N59" s="214">
        <v>0</v>
      </c>
      <c r="O59" s="214">
        <v>0</v>
      </c>
      <c r="P59" s="214">
        <v>0.33333333333333298</v>
      </c>
      <c r="Q59" s="214">
        <v>0</v>
      </c>
      <c r="R59" s="214">
        <v>0.4</v>
      </c>
      <c r="S59" s="214">
        <v>0</v>
      </c>
      <c r="T59" s="215">
        <v>0.6</v>
      </c>
      <c r="U59" s="34"/>
      <c r="V59" s="34"/>
    </row>
    <row r="60" spans="1:22" x14ac:dyDescent="0.2">
      <c r="A60" s="81">
        <v>55</v>
      </c>
      <c r="B60" s="84" t="str">
        <f t="shared" si="0"/>
        <v>Dominican Republic</v>
      </c>
      <c r="C60" s="84" t="str">
        <f t="shared" si="1"/>
        <v>DOM</v>
      </c>
      <c r="D60" s="214">
        <f t="shared" si="2"/>
        <v>0.202777777777778</v>
      </c>
      <c r="E60" s="81" t="s">
        <v>97</v>
      </c>
      <c r="F60" s="84" t="s">
        <v>96</v>
      </c>
      <c r="G60" s="216">
        <v>0</v>
      </c>
      <c r="H60" s="214">
        <v>0.405555555555556</v>
      </c>
      <c r="I60" s="214">
        <v>0</v>
      </c>
      <c r="J60" s="214">
        <v>0.5</v>
      </c>
      <c r="K60" s="214">
        <v>0</v>
      </c>
      <c r="L60" s="214">
        <v>1</v>
      </c>
      <c r="M60" s="214">
        <v>0</v>
      </c>
      <c r="N60" s="214">
        <v>0</v>
      </c>
      <c r="O60" s="214">
        <v>0</v>
      </c>
      <c r="P60" s="214">
        <v>0.33333333333333298</v>
      </c>
      <c r="Q60" s="214">
        <v>0</v>
      </c>
      <c r="R60" s="214">
        <v>0.4</v>
      </c>
      <c r="S60" s="214">
        <v>0</v>
      </c>
      <c r="T60" s="215">
        <v>0.2</v>
      </c>
      <c r="U60" s="34"/>
      <c r="V60" s="34"/>
    </row>
    <row r="61" spans="1:22" x14ac:dyDescent="0.2">
      <c r="A61" s="81">
        <v>56</v>
      </c>
      <c r="B61" s="84" t="str">
        <f t="shared" si="0"/>
        <v>Algeria</v>
      </c>
      <c r="C61" s="84" t="str">
        <f t="shared" si="1"/>
        <v>DZA</v>
      </c>
      <c r="D61" s="214">
        <f t="shared" si="2"/>
        <v>0.24722222222222201</v>
      </c>
      <c r="E61" s="81" t="s">
        <v>99</v>
      </c>
      <c r="F61" s="84" t="s">
        <v>98</v>
      </c>
      <c r="G61" s="216">
        <v>0</v>
      </c>
      <c r="H61" s="214">
        <v>0.49444444444444402</v>
      </c>
      <c r="I61" s="214">
        <v>0</v>
      </c>
      <c r="J61" s="214">
        <v>0.5</v>
      </c>
      <c r="K61" s="214">
        <v>0</v>
      </c>
      <c r="L61" s="214">
        <v>1</v>
      </c>
      <c r="M61" s="214">
        <v>0</v>
      </c>
      <c r="N61" s="214">
        <v>0</v>
      </c>
      <c r="O61" s="214">
        <v>0</v>
      </c>
      <c r="P61" s="214">
        <v>0.66666666666666696</v>
      </c>
      <c r="Q61" s="214">
        <v>0</v>
      </c>
      <c r="R61" s="214">
        <v>0.4</v>
      </c>
      <c r="S61" s="214">
        <v>0</v>
      </c>
      <c r="T61" s="215">
        <v>0.4</v>
      </c>
      <c r="U61" s="34"/>
      <c r="V61" s="34"/>
    </row>
    <row r="62" spans="1:22" x14ac:dyDescent="0.2">
      <c r="A62" s="81">
        <v>57</v>
      </c>
      <c r="B62" s="84" t="str">
        <f t="shared" si="0"/>
        <v>Ecuador</v>
      </c>
      <c r="C62" s="84" t="str">
        <f t="shared" si="1"/>
        <v>ECU</v>
      </c>
      <c r="D62" s="214">
        <f t="shared" si="2"/>
        <v>0.202777777777778</v>
      </c>
      <c r="E62" s="81" t="s">
        <v>101</v>
      </c>
      <c r="F62" s="84" t="s">
        <v>100</v>
      </c>
      <c r="G62" s="216">
        <v>0</v>
      </c>
      <c r="H62" s="214">
        <v>0.405555555555556</v>
      </c>
      <c r="I62" s="214">
        <v>0</v>
      </c>
      <c r="J62" s="214">
        <v>0.5</v>
      </c>
      <c r="K62" s="214">
        <v>0</v>
      </c>
      <c r="L62" s="214">
        <v>1</v>
      </c>
      <c r="M62" s="214">
        <v>0</v>
      </c>
      <c r="N62" s="214">
        <v>0</v>
      </c>
      <c r="O62" s="214">
        <v>0</v>
      </c>
      <c r="P62" s="214">
        <v>0.33333333333333298</v>
      </c>
      <c r="Q62" s="214">
        <v>0</v>
      </c>
      <c r="R62" s="214">
        <v>0.4</v>
      </c>
      <c r="S62" s="214">
        <v>0</v>
      </c>
      <c r="T62" s="215">
        <v>0.2</v>
      </c>
      <c r="U62" s="34"/>
      <c r="V62" s="34"/>
    </row>
    <row r="63" spans="1:22" x14ac:dyDescent="0.2">
      <c r="A63" s="81">
        <v>58</v>
      </c>
      <c r="B63" s="84" t="str">
        <f t="shared" si="0"/>
        <v>Egypt, Arab Rep.</v>
      </c>
      <c r="C63" s="84" t="str">
        <f t="shared" si="1"/>
        <v>EGY</v>
      </c>
      <c r="D63" s="214">
        <f t="shared" si="2"/>
        <v>0.2194444444444445</v>
      </c>
      <c r="E63" s="81" t="s">
        <v>102</v>
      </c>
      <c r="F63" s="84" t="s">
        <v>704</v>
      </c>
      <c r="G63" s="216">
        <v>0</v>
      </c>
      <c r="H63" s="214">
        <v>0.43888888888888899</v>
      </c>
      <c r="I63" s="214">
        <v>0</v>
      </c>
      <c r="J63" s="214">
        <v>0.5</v>
      </c>
      <c r="K63" s="214">
        <v>0</v>
      </c>
      <c r="L63" s="214">
        <v>1</v>
      </c>
      <c r="M63" s="214">
        <v>0</v>
      </c>
      <c r="N63" s="214">
        <v>0</v>
      </c>
      <c r="O63" s="214">
        <v>0</v>
      </c>
      <c r="P63" s="214">
        <v>0.33333333333333298</v>
      </c>
      <c r="Q63" s="214">
        <v>0</v>
      </c>
      <c r="R63" s="214">
        <v>0.6</v>
      </c>
      <c r="S63" s="214">
        <v>0</v>
      </c>
      <c r="T63" s="215">
        <v>0.2</v>
      </c>
      <c r="U63" s="34"/>
      <c r="V63" s="34"/>
    </row>
    <row r="64" spans="1:22" x14ac:dyDescent="0.2">
      <c r="A64" s="81">
        <v>59</v>
      </c>
      <c r="B64" s="84" t="str">
        <f t="shared" si="0"/>
        <v>Eritrea</v>
      </c>
      <c r="C64" s="84" t="str">
        <f t="shared" si="1"/>
        <v>ERI</v>
      </c>
      <c r="D64" s="214">
        <f t="shared" si="2"/>
        <v>0.28888888888888864</v>
      </c>
      <c r="E64" s="81" t="s">
        <v>104</v>
      </c>
      <c r="F64" s="84" t="s">
        <v>103</v>
      </c>
      <c r="G64" s="216">
        <v>8.3333333333333301E-2</v>
      </c>
      <c r="H64" s="214">
        <v>0.49444444444444402</v>
      </c>
      <c r="I64" s="214">
        <v>0</v>
      </c>
      <c r="J64" s="214">
        <v>0.5</v>
      </c>
      <c r="K64" s="214">
        <v>0.5</v>
      </c>
      <c r="L64" s="214">
        <v>1</v>
      </c>
      <c r="M64" s="214">
        <v>0</v>
      </c>
      <c r="N64" s="214">
        <v>0</v>
      </c>
      <c r="O64" s="214">
        <v>0</v>
      </c>
      <c r="P64" s="214">
        <v>0.66666666666666696</v>
      </c>
      <c r="Q64" s="214">
        <v>0</v>
      </c>
      <c r="R64" s="214">
        <v>0.4</v>
      </c>
      <c r="S64" s="214">
        <v>0</v>
      </c>
      <c r="T64" s="215">
        <v>0.4</v>
      </c>
      <c r="U64" s="34"/>
      <c r="V64" s="34"/>
    </row>
    <row r="65" spans="1:22" x14ac:dyDescent="0.2">
      <c r="A65" s="81">
        <v>60</v>
      </c>
      <c r="B65" s="84" t="str">
        <f t="shared" si="0"/>
        <v>Spain</v>
      </c>
      <c r="C65" s="84" t="str">
        <f t="shared" si="1"/>
        <v>ESP</v>
      </c>
      <c r="D65" s="214">
        <f t="shared" si="2"/>
        <v>0.23611111111111099</v>
      </c>
      <c r="E65" s="81" t="s">
        <v>106</v>
      </c>
      <c r="F65" s="84" t="s">
        <v>105</v>
      </c>
      <c r="G65" s="216">
        <v>0</v>
      </c>
      <c r="H65" s="214">
        <v>0.47222222222222199</v>
      </c>
      <c r="I65" s="214">
        <v>0</v>
      </c>
      <c r="J65" s="214">
        <v>0.5</v>
      </c>
      <c r="K65" s="214">
        <v>0</v>
      </c>
      <c r="L65" s="214">
        <v>1</v>
      </c>
      <c r="M65" s="214">
        <v>0</v>
      </c>
      <c r="N65" s="214">
        <v>0</v>
      </c>
      <c r="O65" s="214">
        <v>0</v>
      </c>
      <c r="P65" s="214">
        <v>0.33333333333333298</v>
      </c>
      <c r="Q65" s="214">
        <v>0</v>
      </c>
      <c r="R65" s="214">
        <v>0.4</v>
      </c>
      <c r="S65" s="214">
        <v>0</v>
      </c>
      <c r="T65" s="215">
        <v>0.6</v>
      </c>
      <c r="U65" s="34"/>
      <c r="V65" s="34"/>
    </row>
    <row r="66" spans="1:22" x14ac:dyDescent="0.2">
      <c r="A66" s="81">
        <v>61</v>
      </c>
      <c r="B66" s="84" t="str">
        <f t="shared" si="0"/>
        <v>Estonia</v>
      </c>
      <c r="C66" s="84" t="str">
        <f t="shared" si="1"/>
        <v>EST</v>
      </c>
      <c r="D66" s="214">
        <f t="shared" si="2"/>
        <v>0.27777777777777762</v>
      </c>
      <c r="E66" s="81" t="s">
        <v>108</v>
      </c>
      <c r="F66" s="84" t="s">
        <v>107</v>
      </c>
      <c r="G66" s="216">
        <v>8.3333333333333301E-2</v>
      </c>
      <c r="H66" s="214">
        <v>0.47222222222222199</v>
      </c>
      <c r="I66" s="214">
        <v>0</v>
      </c>
      <c r="J66" s="214">
        <v>0.5</v>
      </c>
      <c r="K66" s="214">
        <v>0.5</v>
      </c>
      <c r="L66" s="214">
        <v>1</v>
      </c>
      <c r="M66" s="214">
        <v>0</v>
      </c>
      <c r="N66" s="214">
        <v>0</v>
      </c>
      <c r="O66" s="214">
        <v>0</v>
      </c>
      <c r="P66" s="214">
        <v>0.33333333333333298</v>
      </c>
      <c r="Q66" s="214">
        <v>0</v>
      </c>
      <c r="R66" s="214">
        <v>0.4</v>
      </c>
      <c r="S66" s="214">
        <v>0</v>
      </c>
      <c r="T66" s="215">
        <v>0.6</v>
      </c>
      <c r="U66" s="34"/>
      <c r="V66" s="34"/>
    </row>
    <row r="67" spans="1:22" x14ac:dyDescent="0.2">
      <c r="A67" s="81">
        <v>62</v>
      </c>
      <c r="B67" s="84" t="str">
        <f t="shared" si="0"/>
        <v>Ethiopia</v>
      </c>
      <c r="C67" s="84" t="str">
        <f t="shared" si="1"/>
        <v>ETH</v>
      </c>
      <c r="D67" s="214">
        <f t="shared" si="2"/>
        <v>0.147222222222222</v>
      </c>
      <c r="E67" s="81" t="s">
        <v>110</v>
      </c>
      <c r="F67" s="84" t="s">
        <v>109</v>
      </c>
      <c r="G67" s="216">
        <v>0</v>
      </c>
      <c r="H67" s="214">
        <v>0.29444444444444401</v>
      </c>
      <c r="I67" s="214">
        <v>0</v>
      </c>
      <c r="J67" s="214">
        <v>0.5</v>
      </c>
      <c r="K67" s="214">
        <v>0</v>
      </c>
      <c r="L67" s="214">
        <v>0</v>
      </c>
      <c r="M67" s="214">
        <v>0</v>
      </c>
      <c r="N67" s="214">
        <v>0</v>
      </c>
      <c r="O67" s="214">
        <v>0</v>
      </c>
      <c r="P67" s="214">
        <v>0.66666666666666696</v>
      </c>
      <c r="Q67" s="214">
        <v>0</v>
      </c>
      <c r="R67" s="214">
        <v>0.4</v>
      </c>
      <c r="S67" s="214">
        <v>0</v>
      </c>
      <c r="T67" s="215">
        <v>0.2</v>
      </c>
      <c r="U67" s="34"/>
      <c r="V67" s="34"/>
    </row>
    <row r="68" spans="1:22" x14ac:dyDescent="0.2">
      <c r="A68" s="81">
        <v>63</v>
      </c>
      <c r="B68" s="84" t="str">
        <f t="shared" si="0"/>
        <v>Finland</v>
      </c>
      <c r="C68" s="84" t="str">
        <f t="shared" si="1"/>
        <v>FIN</v>
      </c>
      <c r="D68" s="214">
        <f t="shared" si="2"/>
        <v>0.23611111111111099</v>
      </c>
      <c r="E68" s="81" t="s">
        <v>112</v>
      </c>
      <c r="F68" s="84" t="s">
        <v>111</v>
      </c>
      <c r="G68" s="216">
        <v>0</v>
      </c>
      <c r="H68" s="214">
        <v>0.47222222222222199</v>
      </c>
      <c r="I68" s="214">
        <v>0</v>
      </c>
      <c r="J68" s="214">
        <v>0.5</v>
      </c>
      <c r="K68" s="214">
        <v>0</v>
      </c>
      <c r="L68" s="214">
        <v>1</v>
      </c>
      <c r="M68" s="214">
        <v>0</v>
      </c>
      <c r="N68" s="214">
        <v>0</v>
      </c>
      <c r="O68" s="214">
        <v>0</v>
      </c>
      <c r="P68" s="214">
        <v>0.33333333333333298</v>
      </c>
      <c r="Q68" s="214">
        <v>0</v>
      </c>
      <c r="R68" s="214">
        <v>0.4</v>
      </c>
      <c r="S68" s="214">
        <v>0</v>
      </c>
      <c r="T68" s="215">
        <v>0.6</v>
      </c>
      <c r="U68" s="34"/>
      <c r="V68" s="34"/>
    </row>
    <row r="69" spans="1:22" x14ac:dyDescent="0.2">
      <c r="A69" s="81">
        <v>64</v>
      </c>
      <c r="B69" s="84" t="str">
        <f t="shared" si="0"/>
        <v>Fiji</v>
      </c>
      <c r="C69" s="84" t="str">
        <f t="shared" si="1"/>
        <v>FJI</v>
      </c>
      <c r="D69" s="214">
        <f t="shared" si="2"/>
        <v>0.44444444444444448</v>
      </c>
      <c r="E69" s="81" t="s">
        <v>114</v>
      </c>
      <c r="F69" s="84" t="s">
        <v>113</v>
      </c>
      <c r="G69" s="216">
        <v>0.25</v>
      </c>
      <c r="H69" s="214">
        <v>0.63888888888888895</v>
      </c>
      <c r="I69" s="214">
        <v>0</v>
      </c>
      <c r="J69" s="214">
        <v>0.5</v>
      </c>
      <c r="K69" s="214">
        <v>0.5</v>
      </c>
      <c r="L69" s="214">
        <v>1</v>
      </c>
      <c r="M69" s="214">
        <v>1</v>
      </c>
      <c r="N69" s="214">
        <v>1</v>
      </c>
      <c r="O69" s="214">
        <v>0</v>
      </c>
      <c r="P69" s="214">
        <v>0.33333333333333298</v>
      </c>
      <c r="Q69" s="214">
        <v>0</v>
      </c>
      <c r="R69" s="214">
        <v>0.4</v>
      </c>
      <c r="S69" s="214">
        <v>0</v>
      </c>
      <c r="T69" s="215">
        <v>0.6</v>
      </c>
      <c r="U69" s="34"/>
      <c r="V69" s="34"/>
    </row>
    <row r="70" spans="1:22" x14ac:dyDescent="0.2">
      <c r="A70" s="81">
        <v>65</v>
      </c>
      <c r="B70" s="84" t="str">
        <f t="shared" si="0"/>
        <v>France</v>
      </c>
      <c r="C70" s="84" t="str">
        <f t="shared" si="1"/>
        <v>FRA</v>
      </c>
      <c r="D70" s="214">
        <f t="shared" si="2"/>
        <v>0.2194444444444445</v>
      </c>
      <c r="E70" s="81" t="s">
        <v>116</v>
      </c>
      <c r="F70" s="84" t="s">
        <v>115</v>
      </c>
      <c r="G70" s="216">
        <v>0</v>
      </c>
      <c r="H70" s="214">
        <v>0.43888888888888899</v>
      </c>
      <c r="I70" s="214">
        <v>0</v>
      </c>
      <c r="J70" s="214">
        <v>0.5</v>
      </c>
      <c r="K70" s="214">
        <v>0</v>
      </c>
      <c r="L70" s="214">
        <v>1</v>
      </c>
      <c r="M70" s="214">
        <v>0</v>
      </c>
      <c r="N70" s="214">
        <v>0</v>
      </c>
      <c r="O70" s="214">
        <v>0</v>
      </c>
      <c r="P70" s="214">
        <v>0.33333333333333298</v>
      </c>
      <c r="Q70" s="214">
        <v>0</v>
      </c>
      <c r="R70" s="214">
        <v>0.4</v>
      </c>
      <c r="S70" s="214">
        <v>0</v>
      </c>
      <c r="T70" s="215">
        <v>0.4</v>
      </c>
      <c r="U70" s="34"/>
      <c r="V70" s="34"/>
    </row>
    <row r="71" spans="1:22" x14ac:dyDescent="0.2">
      <c r="A71" s="81">
        <v>66</v>
      </c>
      <c r="B71" s="84" t="str">
        <f t="shared" ref="B71:B134" si="3">F71</f>
        <v>Faroe Islands</v>
      </c>
      <c r="C71" s="84" t="str">
        <f t="shared" ref="C71:C134" si="4">E71</f>
        <v>FRO</v>
      </c>
      <c r="D71" s="214">
        <f t="shared" ref="D71:D134" si="5">AVERAGE(G71:H71)</f>
        <v>0.80833333333333346</v>
      </c>
      <c r="E71" s="81" t="s">
        <v>674</v>
      </c>
      <c r="F71" s="84" t="s">
        <v>705</v>
      </c>
      <c r="G71" s="216">
        <v>0.88888888888888895</v>
      </c>
      <c r="H71" s="214">
        <v>0.72777777777777797</v>
      </c>
      <c r="I71" s="214">
        <v>1</v>
      </c>
      <c r="J71" s="214">
        <v>0.5</v>
      </c>
      <c r="K71" s="214">
        <v>1</v>
      </c>
      <c r="L71" s="214">
        <v>1</v>
      </c>
      <c r="M71" s="214">
        <v>1</v>
      </c>
      <c r="N71" s="214">
        <v>1</v>
      </c>
      <c r="O71" s="214">
        <v>1</v>
      </c>
      <c r="P71" s="214">
        <v>0.66666666666666696</v>
      </c>
      <c r="Q71" s="214">
        <v>1</v>
      </c>
      <c r="R71" s="214">
        <v>0.4</v>
      </c>
      <c r="S71" s="214">
        <v>0.33333333333333298</v>
      </c>
      <c r="T71" s="215">
        <v>0.8</v>
      </c>
      <c r="U71" s="34"/>
      <c r="V71" s="34"/>
    </row>
    <row r="72" spans="1:22" x14ac:dyDescent="0.2">
      <c r="A72" s="81">
        <v>67</v>
      </c>
      <c r="B72" s="84" t="str">
        <f t="shared" si="3"/>
        <v>Micronesia, Fed. Sts.</v>
      </c>
      <c r="C72" s="84" t="str">
        <f t="shared" si="4"/>
        <v>FSM</v>
      </c>
      <c r="D72" s="214">
        <f t="shared" si="5"/>
        <v>0.53055555555555545</v>
      </c>
      <c r="E72" s="81" t="s">
        <v>117</v>
      </c>
      <c r="F72" s="84" t="s">
        <v>706</v>
      </c>
      <c r="G72" s="216">
        <v>0.33333333333333298</v>
      </c>
      <c r="H72" s="214">
        <v>0.72777777777777797</v>
      </c>
      <c r="I72" s="214">
        <v>0</v>
      </c>
      <c r="J72" s="214">
        <v>0.5</v>
      </c>
      <c r="K72" s="214">
        <v>1</v>
      </c>
      <c r="L72" s="214">
        <v>1</v>
      </c>
      <c r="M72" s="214">
        <v>1</v>
      </c>
      <c r="N72" s="214">
        <v>1</v>
      </c>
      <c r="O72" s="214">
        <v>0</v>
      </c>
      <c r="P72" s="214">
        <v>0.66666666666666696</v>
      </c>
      <c r="Q72" s="214">
        <v>0</v>
      </c>
      <c r="R72" s="214">
        <v>0.4</v>
      </c>
      <c r="S72" s="214">
        <v>0</v>
      </c>
      <c r="T72" s="215">
        <v>0.8</v>
      </c>
      <c r="U72" s="34"/>
      <c r="V72" s="34"/>
    </row>
    <row r="73" spans="1:22" x14ac:dyDescent="0.2">
      <c r="A73" s="81">
        <v>68</v>
      </c>
      <c r="B73" s="84" t="str">
        <f t="shared" si="3"/>
        <v>Gabon</v>
      </c>
      <c r="C73" s="84" t="str">
        <f t="shared" si="4"/>
        <v>GAB</v>
      </c>
      <c r="D73" s="214">
        <f t="shared" si="5"/>
        <v>0.28888888888888864</v>
      </c>
      <c r="E73" s="81" t="s">
        <v>119</v>
      </c>
      <c r="F73" s="84" t="s">
        <v>118</v>
      </c>
      <c r="G73" s="216">
        <v>8.3333333333333301E-2</v>
      </c>
      <c r="H73" s="214">
        <v>0.49444444444444402</v>
      </c>
      <c r="I73" s="214">
        <v>0</v>
      </c>
      <c r="J73" s="214">
        <v>0.5</v>
      </c>
      <c r="K73" s="214">
        <v>0.5</v>
      </c>
      <c r="L73" s="214">
        <v>1</v>
      </c>
      <c r="M73" s="214">
        <v>0</v>
      </c>
      <c r="N73" s="214">
        <v>0</v>
      </c>
      <c r="O73" s="214">
        <v>0</v>
      </c>
      <c r="P73" s="214">
        <v>0.66666666666666696</v>
      </c>
      <c r="Q73" s="214">
        <v>0</v>
      </c>
      <c r="R73" s="214">
        <v>0.4</v>
      </c>
      <c r="S73" s="214">
        <v>0</v>
      </c>
      <c r="T73" s="215">
        <v>0.4</v>
      </c>
      <c r="U73" s="34"/>
      <c r="V73" s="34"/>
    </row>
    <row r="74" spans="1:22" x14ac:dyDescent="0.2">
      <c r="A74" s="81">
        <v>69</v>
      </c>
      <c r="B74" s="84" t="str">
        <f t="shared" si="3"/>
        <v>United Kingdom</v>
      </c>
      <c r="C74" s="84" t="str">
        <f t="shared" si="4"/>
        <v>GBR</v>
      </c>
      <c r="D74" s="214">
        <f t="shared" si="5"/>
        <v>0.2194444444444445</v>
      </c>
      <c r="E74" s="81" t="s">
        <v>121</v>
      </c>
      <c r="F74" s="84" t="s">
        <v>120</v>
      </c>
      <c r="G74" s="216">
        <v>0</v>
      </c>
      <c r="H74" s="214">
        <v>0.43888888888888899</v>
      </c>
      <c r="I74" s="214">
        <v>0</v>
      </c>
      <c r="J74" s="214">
        <v>0.5</v>
      </c>
      <c r="K74" s="214">
        <v>0</v>
      </c>
      <c r="L74" s="214">
        <v>1</v>
      </c>
      <c r="M74" s="214">
        <v>0</v>
      </c>
      <c r="N74" s="214">
        <v>0</v>
      </c>
      <c r="O74" s="214">
        <v>0</v>
      </c>
      <c r="P74" s="214">
        <v>0.33333333333333298</v>
      </c>
      <c r="Q74" s="214">
        <v>0</v>
      </c>
      <c r="R74" s="214">
        <v>0.4</v>
      </c>
      <c r="S74" s="214">
        <v>0</v>
      </c>
      <c r="T74" s="215">
        <v>0.4</v>
      </c>
      <c r="U74" s="34"/>
      <c r="V74" s="34"/>
    </row>
    <row r="75" spans="1:22" x14ac:dyDescent="0.2">
      <c r="A75" s="81">
        <v>70</v>
      </c>
      <c r="B75" s="84" t="str">
        <f t="shared" si="3"/>
        <v>Georgia</v>
      </c>
      <c r="C75" s="84" t="str">
        <f t="shared" si="4"/>
        <v>GEO</v>
      </c>
      <c r="D75" s="214">
        <f t="shared" si="5"/>
        <v>0.27777777777777762</v>
      </c>
      <c r="E75" s="81" t="s">
        <v>123</v>
      </c>
      <c r="F75" s="84" t="s">
        <v>122</v>
      </c>
      <c r="G75" s="216">
        <v>8.3333333333333301E-2</v>
      </c>
      <c r="H75" s="214">
        <v>0.47222222222222199</v>
      </c>
      <c r="I75" s="214">
        <v>0</v>
      </c>
      <c r="J75" s="214">
        <v>0.5</v>
      </c>
      <c r="K75" s="214">
        <v>0.5</v>
      </c>
      <c r="L75" s="214">
        <v>1</v>
      </c>
      <c r="M75" s="214">
        <v>0</v>
      </c>
      <c r="N75" s="214">
        <v>0</v>
      </c>
      <c r="O75" s="214">
        <v>0</v>
      </c>
      <c r="P75" s="214">
        <v>0.33333333333333298</v>
      </c>
      <c r="Q75" s="214">
        <v>0</v>
      </c>
      <c r="R75" s="214">
        <v>0.4</v>
      </c>
      <c r="S75" s="214">
        <v>0</v>
      </c>
      <c r="T75" s="215">
        <v>0.6</v>
      </c>
      <c r="U75" s="34"/>
      <c r="V75" s="34"/>
    </row>
    <row r="76" spans="1:22" x14ac:dyDescent="0.2">
      <c r="A76" s="81">
        <v>71</v>
      </c>
      <c r="B76" s="84" t="str">
        <f t="shared" si="3"/>
        <v>Ghana</v>
      </c>
      <c r="C76" s="84" t="str">
        <f t="shared" si="4"/>
        <v>GHA</v>
      </c>
      <c r="D76" s="214">
        <f t="shared" si="5"/>
        <v>0.23055555555555551</v>
      </c>
      <c r="E76" s="81" t="s">
        <v>125</v>
      </c>
      <c r="F76" s="84" t="s">
        <v>124</v>
      </c>
      <c r="G76" s="216">
        <v>0</v>
      </c>
      <c r="H76" s="214">
        <v>0.46111111111111103</v>
      </c>
      <c r="I76" s="214">
        <v>0</v>
      </c>
      <c r="J76" s="214">
        <v>0.5</v>
      </c>
      <c r="K76" s="214">
        <v>0</v>
      </c>
      <c r="L76" s="214">
        <v>1</v>
      </c>
      <c r="M76" s="214">
        <v>0</v>
      </c>
      <c r="N76" s="214">
        <v>0</v>
      </c>
      <c r="O76" s="214">
        <v>0</v>
      </c>
      <c r="P76" s="214">
        <v>0.66666666666666696</v>
      </c>
      <c r="Q76" s="214">
        <v>0</v>
      </c>
      <c r="R76" s="214">
        <v>0.4</v>
      </c>
      <c r="S76" s="214">
        <v>0</v>
      </c>
      <c r="T76" s="215">
        <v>0.2</v>
      </c>
      <c r="U76" s="34"/>
      <c r="V76" s="34"/>
    </row>
    <row r="77" spans="1:22" x14ac:dyDescent="0.2">
      <c r="A77" s="81">
        <v>72</v>
      </c>
      <c r="B77" s="84" t="str">
        <f t="shared" si="3"/>
        <v>Gibraltar</v>
      </c>
      <c r="C77" s="84" t="str">
        <f t="shared" si="4"/>
        <v>GIB</v>
      </c>
      <c r="D77" s="214">
        <f t="shared" si="5"/>
        <v>0.80833333333333346</v>
      </c>
      <c r="E77" s="81" t="s">
        <v>675</v>
      </c>
      <c r="F77" s="84" t="s">
        <v>707</v>
      </c>
      <c r="G77" s="216">
        <v>0.88888888888888895</v>
      </c>
      <c r="H77" s="214">
        <v>0.72777777777777797</v>
      </c>
      <c r="I77" s="214">
        <v>1</v>
      </c>
      <c r="J77" s="214">
        <v>0.5</v>
      </c>
      <c r="K77" s="214">
        <v>1</v>
      </c>
      <c r="L77" s="214">
        <v>1</v>
      </c>
      <c r="M77" s="214">
        <v>1</v>
      </c>
      <c r="N77" s="214">
        <v>1</v>
      </c>
      <c r="O77" s="214">
        <v>1</v>
      </c>
      <c r="P77" s="214">
        <v>0.66666666666666696</v>
      </c>
      <c r="Q77" s="214">
        <v>1</v>
      </c>
      <c r="R77" s="214">
        <v>0.4</v>
      </c>
      <c r="S77" s="214">
        <v>0.33333333333333298</v>
      </c>
      <c r="T77" s="215">
        <v>0.8</v>
      </c>
      <c r="U77" s="34"/>
      <c r="V77" s="34"/>
    </row>
    <row r="78" spans="1:22" x14ac:dyDescent="0.2">
      <c r="A78" s="81">
        <v>73</v>
      </c>
      <c r="B78" s="84" t="str">
        <f t="shared" si="3"/>
        <v>Guinea</v>
      </c>
      <c r="C78" s="84" t="str">
        <f t="shared" si="4"/>
        <v>GIN</v>
      </c>
      <c r="D78" s="214">
        <f t="shared" si="5"/>
        <v>0.202777777777778</v>
      </c>
      <c r="E78" s="81" t="s">
        <v>127</v>
      </c>
      <c r="F78" s="84" t="s">
        <v>126</v>
      </c>
      <c r="G78" s="216">
        <v>0</v>
      </c>
      <c r="H78" s="214">
        <v>0.405555555555556</v>
      </c>
      <c r="I78" s="214">
        <v>0</v>
      </c>
      <c r="J78" s="214">
        <v>0.5</v>
      </c>
      <c r="K78" s="214">
        <v>0</v>
      </c>
      <c r="L78" s="214">
        <v>0.66666666666666696</v>
      </c>
      <c r="M78" s="214">
        <v>0</v>
      </c>
      <c r="N78" s="214">
        <v>0</v>
      </c>
      <c r="O78" s="214">
        <v>0</v>
      </c>
      <c r="P78" s="214">
        <v>0.66666666666666696</v>
      </c>
      <c r="Q78" s="214">
        <v>0</v>
      </c>
      <c r="R78" s="214">
        <v>0.4</v>
      </c>
      <c r="S78" s="214">
        <v>0</v>
      </c>
      <c r="T78" s="215">
        <v>0.2</v>
      </c>
      <c r="U78" s="34"/>
      <c r="V78" s="34"/>
    </row>
    <row r="79" spans="1:22" x14ac:dyDescent="0.2">
      <c r="A79" s="81">
        <v>74</v>
      </c>
      <c r="B79" s="84" t="str">
        <f t="shared" si="3"/>
        <v>Gambia, The</v>
      </c>
      <c r="C79" s="84" t="str">
        <f t="shared" si="4"/>
        <v>GMB</v>
      </c>
      <c r="D79" s="214">
        <f t="shared" si="5"/>
        <v>0.27777777777777762</v>
      </c>
      <c r="E79" s="81" t="s">
        <v>128</v>
      </c>
      <c r="F79" s="84" t="s">
        <v>708</v>
      </c>
      <c r="G79" s="216">
        <v>8.3333333333333301E-2</v>
      </c>
      <c r="H79" s="214">
        <v>0.47222222222222199</v>
      </c>
      <c r="I79" s="214">
        <v>0</v>
      </c>
      <c r="J79" s="214">
        <v>0.5</v>
      </c>
      <c r="K79" s="214">
        <v>0.5</v>
      </c>
      <c r="L79" s="214">
        <v>0.66666666666666696</v>
      </c>
      <c r="M79" s="214">
        <v>0</v>
      </c>
      <c r="N79" s="214">
        <v>0</v>
      </c>
      <c r="O79" s="214">
        <v>0</v>
      </c>
      <c r="P79" s="214">
        <v>0.66666666666666696</v>
      </c>
      <c r="Q79" s="214">
        <v>0</v>
      </c>
      <c r="R79" s="214">
        <v>0.4</v>
      </c>
      <c r="S79" s="214">
        <v>0</v>
      </c>
      <c r="T79" s="215">
        <v>0.6</v>
      </c>
      <c r="U79" s="34"/>
      <c r="V79" s="34"/>
    </row>
    <row r="80" spans="1:22" x14ac:dyDescent="0.2">
      <c r="A80" s="81">
        <v>75</v>
      </c>
      <c r="B80" s="84" t="str">
        <f t="shared" si="3"/>
        <v>Guinea-Bissau</v>
      </c>
      <c r="C80" s="84" t="str">
        <f t="shared" si="4"/>
        <v>GNB</v>
      </c>
      <c r="D80" s="214">
        <f t="shared" si="5"/>
        <v>0.44444444444444448</v>
      </c>
      <c r="E80" s="81" t="s">
        <v>130</v>
      </c>
      <c r="F80" s="84" t="s">
        <v>129</v>
      </c>
      <c r="G80" s="216">
        <v>0.25</v>
      </c>
      <c r="H80" s="214">
        <v>0.63888888888888895</v>
      </c>
      <c r="I80" s="214">
        <v>0</v>
      </c>
      <c r="J80" s="214">
        <v>0.5</v>
      </c>
      <c r="K80" s="214">
        <v>0.5</v>
      </c>
      <c r="L80" s="214">
        <v>0.66666666666666696</v>
      </c>
      <c r="M80" s="214">
        <v>1</v>
      </c>
      <c r="N80" s="214">
        <v>1</v>
      </c>
      <c r="O80" s="214">
        <v>0</v>
      </c>
      <c r="P80" s="214">
        <v>0.66666666666666696</v>
      </c>
      <c r="Q80" s="214">
        <v>0</v>
      </c>
      <c r="R80" s="214">
        <v>0.4</v>
      </c>
      <c r="S80" s="214">
        <v>0</v>
      </c>
      <c r="T80" s="215">
        <v>0.6</v>
      </c>
      <c r="U80" s="34"/>
      <c r="V80" s="34"/>
    </row>
    <row r="81" spans="1:22" x14ac:dyDescent="0.2">
      <c r="A81" s="81">
        <v>76</v>
      </c>
      <c r="B81" s="84" t="str">
        <f t="shared" si="3"/>
        <v>Equatorial Guinea</v>
      </c>
      <c r="C81" s="84" t="str">
        <f t="shared" si="4"/>
        <v>GNQ</v>
      </c>
      <c r="D81" s="214">
        <f t="shared" si="5"/>
        <v>0.30555555555555564</v>
      </c>
      <c r="E81" s="81" t="s">
        <v>132</v>
      </c>
      <c r="F81" s="84" t="s">
        <v>131</v>
      </c>
      <c r="G81" s="216">
        <v>8.3333333333333301E-2</v>
      </c>
      <c r="H81" s="214">
        <v>0.52777777777777801</v>
      </c>
      <c r="I81" s="214">
        <v>0</v>
      </c>
      <c r="J81" s="214">
        <v>0.5</v>
      </c>
      <c r="K81" s="214">
        <v>0.5</v>
      </c>
      <c r="L81" s="214">
        <v>1</v>
      </c>
      <c r="M81" s="214">
        <v>0</v>
      </c>
      <c r="N81" s="214">
        <v>0</v>
      </c>
      <c r="O81" s="214">
        <v>0</v>
      </c>
      <c r="P81" s="214">
        <v>0.66666666666666696</v>
      </c>
      <c r="Q81" s="214">
        <v>0</v>
      </c>
      <c r="R81" s="214">
        <v>0.4</v>
      </c>
      <c r="S81" s="214">
        <v>0</v>
      </c>
      <c r="T81" s="215">
        <v>0.6</v>
      </c>
      <c r="U81" s="34"/>
      <c r="V81" s="34"/>
    </row>
    <row r="82" spans="1:22" x14ac:dyDescent="0.2">
      <c r="A82" s="81">
        <v>77</v>
      </c>
      <c r="B82" s="84" t="str">
        <f t="shared" si="3"/>
        <v>Greece</v>
      </c>
      <c r="C82" s="84" t="str">
        <f t="shared" si="4"/>
        <v>GRC</v>
      </c>
      <c r="D82" s="214">
        <f t="shared" si="5"/>
        <v>0.2194444444444445</v>
      </c>
      <c r="E82" s="81" t="s">
        <v>134</v>
      </c>
      <c r="F82" s="84" t="s">
        <v>133</v>
      </c>
      <c r="G82" s="216">
        <v>0</v>
      </c>
      <c r="H82" s="214">
        <v>0.43888888888888899</v>
      </c>
      <c r="I82" s="214">
        <v>0</v>
      </c>
      <c r="J82" s="214">
        <v>0.5</v>
      </c>
      <c r="K82" s="214">
        <v>0</v>
      </c>
      <c r="L82" s="214">
        <v>1</v>
      </c>
      <c r="M82" s="214">
        <v>0</v>
      </c>
      <c r="N82" s="214">
        <v>0</v>
      </c>
      <c r="O82" s="214">
        <v>0</v>
      </c>
      <c r="P82" s="214">
        <v>0.33333333333333298</v>
      </c>
      <c r="Q82" s="214">
        <v>0</v>
      </c>
      <c r="R82" s="214">
        <v>0.4</v>
      </c>
      <c r="S82" s="214">
        <v>0</v>
      </c>
      <c r="T82" s="215">
        <v>0.4</v>
      </c>
      <c r="U82" s="34"/>
      <c r="V82" s="34"/>
    </row>
    <row r="83" spans="1:22" x14ac:dyDescent="0.2">
      <c r="A83" s="81">
        <v>78</v>
      </c>
      <c r="B83" s="84" t="str">
        <f t="shared" si="3"/>
        <v>Grenada</v>
      </c>
      <c r="C83" s="84" t="str">
        <f t="shared" si="4"/>
        <v>GRD</v>
      </c>
      <c r="D83" s="214">
        <f t="shared" si="5"/>
        <v>0.53055555555555545</v>
      </c>
      <c r="E83" s="81" t="s">
        <v>136</v>
      </c>
      <c r="F83" s="84" t="s">
        <v>135</v>
      </c>
      <c r="G83" s="216">
        <v>0.33333333333333298</v>
      </c>
      <c r="H83" s="214">
        <v>0.72777777777777797</v>
      </c>
      <c r="I83" s="214">
        <v>0</v>
      </c>
      <c r="J83" s="214">
        <v>0.5</v>
      </c>
      <c r="K83" s="214">
        <v>1</v>
      </c>
      <c r="L83" s="214">
        <v>1</v>
      </c>
      <c r="M83" s="214">
        <v>1</v>
      </c>
      <c r="N83" s="214">
        <v>1</v>
      </c>
      <c r="O83" s="214">
        <v>0</v>
      </c>
      <c r="P83" s="214">
        <v>0.66666666666666696</v>
      </c>
      <c r="Q83" s="214">
        <v>0</v>
      </c>
      <c r="R83" s="214">
        <v>0.4</v>
      </c>
      <c r="S83" s="214">
        <v>0</v>
      </c>
      <c r="T83" s="215">
        <v>0.8</v>
      </c>
      <c r="U83" s="34"/>
      <c r="V83" s="34"/>
    </row>
    <row r="84" spans="1:22" x14ac:dyDescent="0.2">
      <c r="A84" s="81">
        <v>79</v>
      </c>
      <c r="B84" s="84" t="str">
        <f t="shared" si="3"/>
        <v>Greenland</v>
      </c>
      <c r="C84" s="84" t="str">
        <f t="shared" si="4"/>
        <v>GRL</v>
      </c>
      <c r="D84" s="214">
        <f t="shared" si="5"/>
        <v>0.6416666666666665</v>
      </c>
      <c r="E84" s="81" t="s">
        <v>676</v>
      </c>
      <c r="F84" s="84" t="s">
        <v>709</v>
      </c>
      <c r="G84" s="216">
        <v>0.72222222222222199</v>
      </c>
      <c r="H84" s="214">
        <v>0.56111111111111101</v>
      </c>
      <c r="I84" s="214">
        <v>1</v>
      </c>
      <c r="J84" s="214">
        <v>0.5</v>
      </c>
      <c r="K84" s="214">
        <v>1</v>
      </c>
      <c r="L84" s="214">
        <v>1</v>
      </c>
      <c r="M84" s="214">
        <v>0</v>
      </c>
      <c r="N84" s="214">
        <v>0</v>
      </c>
      <c r="O84" s="214">
        <v>1</v>
      </c>
      <c r="P84" s="214">
        <v>0.66666666666666696</v>
      </c>
      <c r="Q84" s="214">
        <v>1</v>
      </c>
      <c r="R84" s="214">
        <v>0.6</v>
      </c>
      <c r="S84" s="214">
        <v>0.33333333333333298</v>
      </c>
      <c r="T84" s="215">
        <v>0.6</v>
      </c>
      <c r="U84" s="34"/>
      <c r="V84" s="34"/>
    </row>
    <row r="85" spans="1:22" x14ac:dyDescent="0.2">
      <c r="A85" s="81">
        <v>80</v>
      </c>
      <c r="B85" s="84" t="str">
        <f t="shared" si="3"/>
        <v>Guatemala</v>
      </c>
      <c r="C85" s="84" t="str">
        <f t="shared" si="4"/>
        <v>GTM</v>
      </c>
      <c r="D85" s="214">
        <f t="shared" si="5"/>
        <v>0.147222222222222</v>
      </c>
      <c r="E85" s="81" t="s">
        <v>138</v>
      </c>
      <c r="F85" s="84" t="s">
        <v>137</v>
      </c>
      <c r="G85" s="216">
        <v>0</v>
      </c>
      <c r="H85" s="214">
        <v>0.29444444444444401</v>
      </c>
      <c r="I85" s="214">
        <v>0</v>
      </c>
      <c r="J85" s="214">
        <v>0.5</v>
      </c>
      <c r="K85" s="214">
        <v>0</v>
      </c>
      <c r="L85" s="214">
        <v>0</v>
      </c>
      <c r="M85" s="214">
        <v>0</v>
      </c>
      <c r="N85" s="214">
        <v>0</v>
      </c>
      <c r="O85" s="214">
        <v>0</v>
      </c>
      <c r="P85" s="214">
        <v>0.66666666666666696</v>
      </c>
      <c r="Q85" s="214">
        <v>0</v>
      </c>
      <c r="R85" s="214">
        <v>0.4</v>
      </c>
      <c r="S85" s="214">
        <v>0</v>
      </c>
      <c r="T85" s="215">
        <v>0.2</v>
      </c>
      <c r="U85" s="34"/>
      <c r="V85" s="34"/>
    </row>
    <row r="86" spans="1:22" x14ac:dyDescent="0.2">
      <c r="A86" s="81">
        <v>81</v>
      </c>
      <c r="B86" s="84" t="str">
        <f t="shared" si="3"/>
        <v>Guam</v>
      </c>
      <c r="C86" s="84" t="str">
        <f t="shared" si="4"/>
        <v>GUM</v>
      </c>
      <c r="D86" s="214">
        <f t="shared" si="5"/>
        <v>0.80833333333333346</v>
      </c>
      <c r="E86" s="81" t="s">
        <v>677</v>
      </c>
      <c r="F86" s="84" t="s">
        <v>710</v>
      </c>
      <c r="G86" s="216">
        <v>0.88888888888888895</v>
      </c>
      <c r="H86" s="214">
        <v>0.72777777777777797</v>
      </c>
      <c r="I86" s="214">
        <v>1</v>
      </c>
      <c r="J86" s="214">
        <v>0.5</v>
      </c>
      <c r="K86" s="214">
        <v>1</v>
      </c>
      <c r="L86" s="214">
        <v>1</v>
      </c>
      <c r="M86" s="214">
        <v>1</v>
      </c>
      <c r="N86" s="214">
        <v>1</v>
      </c>
      <c r="O86" s="214">
        <v>1</v>
      </c>
      <c r="P86" s="214">
        <v>0.66666666666666696</v>
      </c>
      <c r="Q86" s="214">
        <v>1</v>
      </c>
      <c r="R86" s="214">
        <v>0.4</v>
      </c>
      <c r="S86" s="214">
        <v>0.33333333333333298</v>
      </c>
      <c r="T86" s="215">
        <v>0.8</v>
      </c>
      <c r="U86" s="34"/>
      <c r="V86" s="34"/>
    </row>
    <row r="87" spans="1:22" x14ac:dyDescent="0.2">
      <c r="A87" s="81">
        <v>82</v>
      </c>
      <c r="B87" s="84" t="str">
        <f t="shared" si="3"/>
        <v>Guyana</v>
      </c>
      <c r="C87" s="84" t="str">
        <f t="shared" si="4"/>
        <v>GUY</v>
      </c>
      <c r="D87" s="214">
        <f t="shared" si="5"/>
        <v>0.28888888888888864</v>
      </c>
      <c r="E87" s="81" t="s">
        <v>140</v>
      </c>
      <c r="F87" s="84" t="s">
        <v>139</v>
      </c>
      <c r="G87" s="216">
        <v>8.3333333333333301E-2</v>
      </c>
      <c r="H87" s="214">
        <v>0.49444444444444402</v>
      </c>
      <c r="I87" s="214">
        <v>0</v>
      </c>
      <c r="J87" s="214">
        <v>0.5</v>
      </c>
      <c r="K87" s="214">
        <v>0.5</v>
      </c>
      <c r="L87" s="214">
        <v>1</v>
      </c>
      <c r="M87" s="214">
        <v>0</v>
      </c>
      <c r="N87" s="214">
        <v>0</v>
      </c>
      <c r="O87" s="214">
        <v>0</v>
      </c>
      <c r="P87" s="214">
        <v>0.66666666666666696</v>
      </c>
      <c r="Q87" s="214">
        <v>0</v>
      </c>
      <c r="R87" s="214">
        <v>0.4</v>
      </c>
      <c r="S87" s="214">
        <v>0</v>
      </c>
      <c r="T87" s="215">
        <v>0.4</v>
      </c>
      <c r="U87" s="34"/>
      <c r="V87" s="34"/>
    </row>
    <row r="88" spans="1:22" x14ac:dyDescent="0.2">
      <c r="A88" s="81">
        <v>83</v>
      </c>
      <c r="B88" s="84" t="str">
        <f t="shared" si="3"/>
        <v>Hong Kong SAR, China</v>
      </c>
      <c r="C88" s="84" t="str">
        <f t="shared" si="4"/>
        <v>HKG</v>
      </c>
      <c r="D88" s="214">
        <f t="shared" si="5"/>
        <v>0.55555555555555547</v>
      </c>
      <c r="E88" s="81" t="s">
        <v>678</v>
      </c>
      <c r="F88" s="84" t="s">
        <v>711</v>
      </c>
      <c r="G88" s="216">
        <v>0.63888888888888895</v>
      </c>
      <c r="H88" s="214">
        <v>0.47222222222222199</v>
      </c>
      <c r="I88" s="214">
        <v>1</v>
      </c>
      <c r="J88" s="214">
        <v>0.5</v>
      </c>
      <c r="K88" s="214">
        <v>0.5</v>
      </c>
      <c r="L88" s="214">
        <v>1</v>
      </c>
      <c r="M88" s="214">
        <v>0</v>
      </c>
      <c r="N88" s="214">
        <v>0</v>
      </c>
      <c r="O88" s="214">
        <v>1</v>
      </c>
      <c r="P88" s="214">
        <v>0.33333333333333298</v>
      </c>
      <c r="Q88" s="214">
        <v>1</v>
      </c>
      <c r="R88" s="214">
        <v>0.4</v>
      </c>
      <c r="S88" s="214">
        <v>0.33333333333333298</v>
      </c>
      <c r="T88" s="215">
        <v>0.6</v>
      </c>
      <c r="U88" s="34"/>
      <c r="V88" s="34"/>
    </row>
    <row r="89" spans="1:22" x14ac:dyDescent="0.2">
      <c r="A89" s="81">
        <v>84</v>
      </c>
      <c r="B89" s="84" t="str">
        <f t="shared" si="3"/>
        <v>Honduras</v>
      </c>
      <c r="C89" s="84" t="str">
        <f t="shared" si="4"/>
        <v>HND</v>
      </c>
      <c r="D89" s="214">
        <f t="shared" si="5"/>
        <v>0.17499999999999999</v>
      </c>
      <c r="E89" s="81" t="s">
        <v>142</v>
      </c>
      <c r="F89" s="84" t="s">
        <v>141</v>
      </c>
      <c r="G89" s="216">
        <v>0</v>
      </c>
      <c r="H89" s="214">
        <v>0.35</v>
      </c>
      <c r="I89" s="214">
        <v>0</v>
      </c>
      <c r="J89" s="214">
        <v>0.5</v>
      </c>
      <c r="K89" s="214">
        <v>0</v>
      </c>
      <c r="L89" s="214">
        <v>0.66666666666666696</v>
      </c>
      <c r="M89" s="214">
        <v>0</v>
      </c>
      <c r="N89" s="214">
        <v>0</v>
      </c>
      <c r="O89" s="214">
        <v>0</v>
      </c>
      <c r="P89" s="214">
        <v>0.33333333333333298</v>
      </c>
      <c r="Q89" s="214">
        <v>0</v>
      </c>
      <c r="R89" s="214">
        <v>0.4</v>
      </c>
      <c r="S89" s="214">
        <v>0</v>
      </c>
      <c r="T89" s="215">
        <v>0.2</v>
      </c>
      <c r="U89" s="34"/>
      <c r="V89" s="34"/>
    </row>
    <row r="90" spans="1:22" x14ac:dyDescent="0.2">
      <c r="A90" s="81">
        <v>85</v>
      </c>
      <c r="B90" s="84" t="str">
        <f t="shared" si="3"/>
        <v>Croatia</v>
      </c>
      <c r="C90" s="84" t="str">
        <f t="shared" si="4"/>
        <v>HRV</v>
      </c>
      <c r="D90" s="214">
        <f t="shared" si="5"/>
        <v>0.27777777777777762</v>
      </c>
      <c r="E90" s="81" t="s">
        <v>144</v>
      </c>
      <c r="F90" s="84" t="s">
        <v>143</v>
      </c>
      <c r="G90" s="216">
        <v>8.3333333333333301E-2</v>
      </c>
      <c r="H90" s="214">
        <v>0.47222222222222199</v>
      </c>
      <c r="I90" s="214">
        <v>0</v>
      </c>
      <c r="J90" s="214">
        <v>0.5</v>
      </c>
      <c r="K90" s="214">
        <v>0.5</v>
      </c>
      <c r="L90" s="214">
        <v>1</v>
      </c>
      <c r="M90" s="214">
        <v>0</v>
      </c>
      <c r="N90" s="214">
        <v>0</v>
      </c>
      <c r="O90" s="214">
        <v>0</v>
      </c>
      <c r="P90" s="214">
        <v>0.33333333333333298</v>
      </c>
      <c r="Q90" s="214">
        <v>0</v>
      </c>
      <c r="R90" s="214">
        <v>0.4</v>
      </c>
      <c r="S90" s="214">
        <v>0</v>
      </c>
      <c r="T90" s="215">
        <v>0.6</v>
      </c>
      <c r="U90" s="34"/>
      <c r="V90" s="34"/>
    </row>
    <row r="91" spans="1:22" x14ac:dyDescent="0.2">
      <c r="A91" s="81">
        <v>86</v>
      </c>
      <c r="B91" s="84" t="str">
        <f t="shared" si="3"/>
        <v>Haiti</v>
      </c>
      <c r="C91" s="84" t="str">
        <f t="shared" si="4"/>
        <v>HTI</v>
      </c>
      <c r="D91" s="214">
        <f t="shared" si="5"/>
        <v>0.147222222222222</v>
      </c>
      <c r="E91" s="81" t="s">
        <v>146</v>
      </c>
      <c r="F91" s="84" t="s">
        <v>145</v>
      </c>
      <c r="G91" s="216">
        <v>0</v>
      </c>
      <c r="H91" s="214">
        <v>0.29444444444444401</v>
      </c>
      <c r="I91" s="214">
        <v>0</v>
      </c>
      <c r="J91" s="214">
        <v>0.5</v>
      </c>
      <c r="K91" s="214">
        <v>0</v>
      </c>
      <c r="L91" s="214">
        <v>0</v>
      </c>
      <c r="M91" s="214">
        <v>0</v>
      </c>
      <c r="N91" s="214">
        <v>0</v>
      </c>
      <c r="O91" s="214">
        <v>0</v>
      </c>
      <c r="P91" s="214">
        <v>0.66666666666666696</v>
      </c>
      <c r="Q91" s="214">
        <v>0</v>
      </c>
      <c r="R91" s="214">
        <v>0.4</v>
      </c>
      <c r="S91" s="214">
        <v>0</v>
      </c>
      <c r="T91" s="215">
        <v>0.2</v>
      </c>
      <c r="U91" s="34"/>
      <c r="V91" s="34"/>
    </row>
    <row r="92" spans="1:22" x14ac:dyDescent="0.2">
      <c r="A92" s="81">
        <v>87</v>
      </c>
      <c r="B92" s="84" t="str">
        <f t="shared" si="3"/>
        <v>Hungary</v>
      </c>
      <c r="C92" s="84" t="str">
        <f t="shared" si="4"/>
        <v>HUN</v>
      </c>
      <c r="D92" s="214">
        <f t="shared" si="5"/>
        <v>0.23611111111111099</v>
      </c>
      <c r="E92" s="81" t="s">
        <v>148</v>
      </c>
      <c r="F92" s="84" t="s">
        <v>147</v>
      </c>
      <c r="G92" s="216">
        <v>0</v>
      </c>
      <c r="H92" s="214">
        <v>0.47222222222222199</v>
      </c>
      <c r="I92" s="214">
        <v>0</v>
      </c>
      <c r="J92" s="214">
        <v>0.5</v>
      </c>
      <c r="K92" s="214">
        <v>0</v>
      </c>
      <c r="L92" s="214">
        <v>1</v>
      </c>
      <c r="M92" s="214">
        <v>0</v>
      </c>
      <c r="N92" s="214">
        <v>0</v>
      </c>
      <c r="O92" s="214">
        <v>0</v>
      </c>
      <c r="P92" s="214">
        <v>0.33333333333333298</v>
      </c>
      <c r="Q92" s="214">
        <v>0</v>
      </c>
      <c r="R92" s="214">
        <v>0.4</v>
      </c>
      <c r="S92" s="214">
        <v>0</v>
      </c>
      <c r="T92" s="215">
        <v>0.6</v>
      </c>
      <c r="U92" s="34"/>
      <c r="V92" s="34"/>
    </row>
    <row r="93" spans="1:22" x14ac:dyDescent="0.2">
      <c r="A93" s="81">
        <v>88</v>
      </c>
      <c r="B93" s="84" t="str">
        <f t="shared" si="3"/>
        <v>Indonesia</v>
      </c>
      <c r="C93" s="84" t="str">
        <f t="shared" si="4"/>
        <v>IDN</v>
      </c>
      <c r="D93" s="214">
        <f t="shared" si="5"/>
        <v>0.15833333333333349</v>
      </c>
      <c r="E93" s="81" t="s">
        <v>150</v>
      </c>
      <c r="F93" s="84" t="s">
        <v>149</v>
      </c>
      <c r="G93" s="216">
        <v>0</v>
      </c>
      <c r="H93" s="214">
        <v>0.31666666666666698</v>
      </c>
      <c r="I93" s="214">
        <v>0</v>
      </c>
      <c r="J93" s="214">
        <v>0.5</v>
      </c>
      <c r="K93" s="214">
        <v>0</v>
      </c>
      <c r="L93" s="214">
        <v>0.66666666666666696</v>
      </c>
      <c r="M93" s="214">
        <v>0</v>
      </c>
      <c r="N93" s="214">
        <v>0</v>
      </c>
      <c r="O93" s="214">
        <v>0</v>
      </c>
      <c r="P93" s="214">
        <v>0.33333333333333298</v>
      </c>
      <c r="Q93" s="214">
        <v>0</v>
      </c>
      <c r="R93" s="214">
        <v>0.2</v>
      </c>
      <c r="S93" s="214">
        <v>0</v>
      </c>
      <c r="T93" s="215">
        <v>0.2</v>
      </c>
      <c r="U93" s="34"/>
      <c r="V93" s="34"/>
    </row>
    <row r="94" spans="1:22" x14ac:dyDescent="0.2">
      <c r="A94" s="81">
        <v>89</v>
      </c>
      <c r="B94" s="84" t="str">
        <f t="shared" si="3"/>
        <v>Isle of Man</v>
      </c>
      <c r="C94" s="84" t="str">
        <f t="shared" si="4"/>
        <v>IMN</v>
      </c>
      <c r="D94" s="214">
        <f t="shared" si="5"/>
        <v>0.80833333333333346</v>
      </c>
      <c r="E94" s="81" t="s">
        <v>679</v>
      </c>
      <c r="F94" s="84" t="s">
        <v>712</v>
      </c>
      <c r="G94" s="216">
        <v>0.88888888888888895</v>
      </c>
      <c r="H94" s="214">
        <v>0.72777777777777797</v>
      </c>
      <c r="I94" s="214">
        <v>1</v>
      </c>
      <c r="J94" s="214">
        <v>0.5</v>
      </c>
      <c r="K94" s="214">
        <v>1</v>
      </c>
      <c r="L94" s="214">
        <v>1</v>
      </c>
      <c r="M94" s="214">
        <v>1</v>
      </c>
      <c r="N94" s="214">
        <v>1</v>
      </c>
      <c r="O94" s="214">
        <v>1</v>
      </c>
      <c r="P94" s="214">
        <v>0.66666666666666696</v>
      </c>
      <c r="Q94" s="214">
        <v>1</v>
      </c>
      <c r="R94" s="214">
        <v>0.4</v>
      </c>
      <c r="S94" s="214">
        <v>0.33333333333333298</v>
      </c>
      <c r="T94" s="215">
        <v>0.8</v>
      </c>
      <c r="U94" s="34"/>
      <c r="V94" s="34"/>
    </row>
    <row r="95" spans="1:22" x14ac:dyDescent="0.2">
      <c r="A95" s="81">
        <v>90</v>
      </c>
      <c r="B95" s="84" t="str">
        <f t="shared" si="3"/>
        <v>India</v>
      </c>
      <c r="C95" s="84" t="str">
        <f t="shared" si="4"/>
        <v>IND</v>
      </c>
      <c r="D95" s="214">
        <f t="shared" si="5"/>
        <v>0.202777777777778</v>
      </c>
      <c r="E95" s="81" t="s">
        <v>152</v>
      </c>
      <c r="F95" s="84" t="s">
        <v>151</v>
      </c>
      <c r="G95" s="216">
        <v>0</v>
      </c>
      <c r="H95" s="214">
        <v>0.405555555555556</v>
      </c>
      <c r="I95" s="214">
        <v>0</v>
      </c>
      <c r="J95" s="214">
        <v>0.5</v>
      </c>
      <c r="K95" s="214">
        <v>0</v>
      </c>
      <c r="L95" s="214">
        <v>1</v>
      </c>
      <c r="M95" s="214">
        <v>0</v>
      </c>
      <c r="N95" s="214">
        <v>0</v>
      </c>
      <c r="O95" s="214">
        <v>0</v>
      </c>
      <c r="P95" s="214">
        <v>0.33333333333333298</v>
      </c>
      <c r="Q95" s="214">
        <v>0</v>
      </c>
      <c r="R95" s="214">
        <v>0.4</v>
      </c>
      <c r="S95" s="214">
        <v>0</v>
      </c>
      <c r="T95" s="215">
        <v>0.2</v>
      </c>
      <c r="U95" s="34"/>
      <c r="V95" s="34"/>
    </row>
    <row r="96" spans="1:22" x14ac:dyDescent="0.2">
      <c r="A96" s="81">
        <v>91</v>
      </c>
      <c r="B96" s="84" t="str">
        <f t="shared" si="3"/>
        <v>Ireland</v>
      </c>
      <c r="C96" s="84" t="str">
        <f t="shared" si="4"/>
        <v>IRL</v>
      </c>
      <c r="D96" s="214">
        <f t="shared" si="5"/>
        <v>0.23611111111111099</v>
      </c>
      <c r="E96" s="81" t="s">
        <v>154</v>
      </c>
      <c r="F96" s="84" t="s">
        <v>153</v>
      </c>
      <c r="G96" s="216">
        <v>0</v>
      </c>
      <c r="H96" s="214">
        <v>0.47222222222222199</v>
      </c>
      <c r="I96" s="214">
        <v>0</v>
      </c>
      <c r="J96" s="214">
        <v>0.5</v>
      </c>
      <c r="K96" s="214">
        <v>0</v>
      </c>
      <c r="L96" s="214">
        <v>1</v>
      </c>
      <c r="M96" s="214">
        <v>0</v>
      </c>
      <c r="N96" s="214">
        <v>0</v>
      </c>
      <c r="O96" s="214">
        <v>0</v>
      </c>
      <c r="P96" s="214">
        <v>0.33333333333333298</v>
      </c>
      <c r="Q96" s="214">
        <v>0</v>
      </c>
      <c r="R96" s="214">
        <v>0.4</v>
      </c>
      <c r="S96" s="214">
        <v>0</v>
      </c>
      <c r="T96" s="215">
        <v>0.6</v>
      </c>
      <c r="U96" s="34"/>
      <c r="V96" s="34"/>
    </row>
    <row r="97" spans="1:22" x14ac:dyDescent="0.2">
      <c r="A97" s="81">
        <v>92</v>
      </c>
      <c r="B97" s="84" t="str">
        <f t="shared" si="3"/>
        <v>Iran, Islamic Rep.</v>
      </c>
      <c r="C97" s="84" t="str">
        <f t="shared" si="4"/>
        <v>IRN</v>
      </c>
      <c r="D97" s="214">
        <f t="shared" si="5"/>
        <v>0.24444444444444466</v>
      </c>
      <c r="E97" s="81" t="s">
        <v>155</v>
      </c>
      <c r="F97" s="84" t="s">
        <v>713</v>
      </c>
      <c r="G97" s="216">
        <v>8.3333333333333301E-2</v>
      </c>
      <c r="H97" s="214">
        <v>0.405555555555556</v>
      </c>
      <c r="I97" s="214">
        <v>0</v>
      </c>
      <c r="J97" s="214">
        <v>0.5</v>
      </c>
      <c r="K97" s="214">
        <v>0.5</v>
      </c>
      <c r="L97" s="214">
        <v>1</v>
      </c>
      <c r="M97" s="214">
        <v>0</v>
      </c>
      <c r="N97" s="214">
        <v>0</v>
      </c>
      <c r="O97" s="214">
        <v>0</v>
      </c>
      <c r="P97" s="214">
        <v>0.33333333333333298</v>
      </c>
      <c r="Q97" s="214">
        <v>0</v>
      </c>
      <c r="R97" s="214">
        <v>0.4</v>
      </c>
      <c r="S97" s="214">
        <v>0</v>
      </c>
      <c r="T97" s="215">
        <v>0.2</v>
      </c>
      <c r="U97" s="34"/>
      <c r="V97" s="34"/>
    </row>
    <row r="98" spans="1:22" x14ac:dyDescent="0.2">
      <c r="A98" s="81">
        <v>93</v>
      </c>
      <c r="B98" s="84" t="str">
        <f t="shared" si="3"/>
        <v>Iraq</v>
      </c>
      <c r="C98" s="84" t="str">
        <f t="shared" si="4"/>
        <v>IRQ</v>
      </c>
      <c r="D98" s="214">
        <f t="shared" si="5"/>
        <v>0.24444444444444466</v>
      </c>
      <c r="E98" s="81" t="s">
        <v>157</v>
      </c>
      <c r="F98" s="84" t="s">
        <v>156</v>
      </c>
      <c r="G98" s="216">
        <v>8.3333333333333301E-2</v>
      </c>
      <c r="H98" s="214">
        <v>0.405555555555556</v>
      </c>
      <c r="I98" s="214">
        <v>0</v>
      </c>
      <c r="J98" s="214">
        <v>0.5</v>
      </c>
      <c r="K98" s="214">
        <v>0.5</v>
      </c>
      <c r="L98" s="214">
        <v>0.66666666666666696</v>
      </c>
      <c r="M98" s="214">
        <v>0</v>
      </c>
      <c r="N98" s="214">
        <v>0</v>
      </c>
      <c r="O98" s="214">
        <v>0</v>
      </c>
      <c r="P98" s="214">
        <v>0.66666666666666696</v>
      </c>
      <c r="Q98" s="214">
        <v>0</v>
      </c>
      <c r="R98" s="214">
        <v>0.4</v>
      </c>
      <c r="S98" s="214">
        <v>0</v>
      </c>
      <c r="T98" s="215">
        <v>0.2</v>
      </c>
      <c r="U98" s="34"/>
      <c r="V98" s="34"/>
    </row>
    <row r="99" spans="1:22" x14ac:dyDescent="0.2">
      <c r="A99" s="81">
        <v>94</v>
      </c>
      <c r="B99" s="84" t="str">
        <f t="shared" si="3"/>
        <v>Iceland</v>
      </c>
      <c r="C99" s="84" t="str">
        <f t="shared" si="4"/>
        <v>ISL</v>
      </c>
      <c r="D99" s="214">
        <f t="shared" si="5"/>
        <v>0.27777777777777762</v>
      </c>
      <c r="E99" s="81" t="s">
        <v>159</v>
      </c>
      <c r="F99" s="84" t="s">
        <v>158</v>
      </c>
      <c r="G99" s="216">
        <v>8.3333333333333301E-2</v>
      </c>
      <c r="H99" s="214">
        <v>0.47222222222222199</v>
      </c>
      <c r="I99" s="214">
        <v>0</v>
      </c>
      <c r="J99" s="214">
        <v>0.5</v>
      </c>
      <c r="K99" s="214">
        <v>0.5</v>
      </c>
      <c r="L99" s="214">
        <v>1</v>
      </c>
      <c r="M99" s="214">
        <v>0</v>
      </c>
      <c r="N99" s="214">
        <v>0</v>
      </c>
      <c r="O99" s="214">
        <v>0</v>
      </c>
      <c r="P99" s="214">
        <v>0.33333333333333298</v>
      </c>
      <c r="Q99" s="214">
        <v>0</v>
      </c>
      <c r="R99" s="214">
        <v>0.4</v>
      </c>
      <c r="S99" s="214">
        <v>0</v>
      </c>
      <c r="T99" s="215">
        <v>0.6</v>
      </c>
      <c r="U99" s="34"/>
      <c r="V99" s="34"/>
    </row>
    <row r="100" spans="1:22" x14ac:dyDescent="0.2">
      <c r="A100" s="81">
        <v>95</v>
      </c>
      <c r="B100" s="84" t="str">
        <f t="shared" si="3"/>
        <v>Israel</v>
      </c>
      <c r="C100" s="84" t="str">
        <f t="shared" si="4"/>
        <v>ISR</v>
      </c>
      <c r="D100" s="214">
        <f t="shared" si="5"/>
        <v>0.2194444444444445</v>
      </c>
      <c r="E100" s="81" t="s">
        <v>161</v>
      </c>
      <c r="F100" s="84" t="s">
        <v>160</v>
      </c>
      <c r="G100" s="216">
        <v>0</v>
      </c>
      <c r="H100" s="214">
        <v>0.43888888888888899</v>
      </c>
      <c r="I100" s="214">
        <v>0</v>
      </c>
      <c r="J100" s="214">
        <v>0.5</v>
      </c>
      <c r="K100" s="214">
        <v>0</v>
      </c>
      <c r="L100" s="214">
        <v>1</v>
      </c>
      <c r="M100" s="214">
        <v>0</v>
      </c>
      <c r="N100" s="214">
        <v>0</v>
      </c>
      <c r="O100" s="214">
        <v>0</v>
      </c>
      <c r="P100" s="214">
        <v>0.33333333333333298</v>
      </c>
      <c r="Q100" s="214">
        <v>0</v>
      </c>
      <c r="R100" s="214">
        <v>0.4</v>
      </c>
      <c r="S100" s="214">
        <v>0</v>
      </c>
      <c r="T100" s="215">
        <v>0.4</v>
      </c>
      <c r="U100" s="34"/>
      <c r="V100" s="34"/>
    </row>
    <row r="101" spans="1:22" x14ac:dyDescent="0.2">
      <c r="A101" s="81">
        <v>96</v>
      </c>
      <c r="B101" s="84" t="str">
        <f t="shared" si="3"/>
        <v>Italy</v>
      </c>
      <c r="C101" s="84" t="str">
        <f t="shared" si="4"/>
        <v>ITA</v>
      </c>
      <c r="D101" s="214">
        <f t="shared" si="5"/>
        <v>0.2194444444444445</v>
      </c>
      <c r="E101" s="81" t="s">
        <v>163</v>
      </c>
      <c r="F101" s="84" t="s">
        <v>162</v>
      </c>
      <c r="G101" s="216">
        <v>0</v>
      </c>
      <c r="H101" s="214">
        <v>0.43888888888888899</v>
      </c>
      <c r="I101" s="214">
        <v>0</v>
      </c>
      <c r="J101" s="214">
        <v>0.5</v>
      </c>
      <c r="K101" s="214">
        <v>0</v>
      </c>
      <c r="L101" s="214">
        <v>1</v>
      </c>
      <c r="M101" s="214">
        <v>0</v>
      </c>
      <c r="N101" s="214">
        <v>0</v>
      </c>
      <c r="O101" s="214">
        <v>0</v>
      </c>
      <c r="P101" s="214">
        <v>0.33333333333333298</v>
      </c>
      <c r="Q101" s="214">
        <v>0</v>
      </c>
      <c r="R101" s="214">
        <v>0.4</v>
      </c>
      <c r="S101" s="214">
        <v>0</v>
      </c>
      <c r="T101" s="215">
        <v>0.4</v>
      </c>
      <c r="U101" s="34"/>
      <c r="V101" s="34"/>
    </row>
    <row r="102" spans="1:22" x14ac:dyDescent="0.2">
      <c r="A102" s="81">
        <v>97</v>
      </c>
      <c r="B102" s="84" t="str">
        <f t="shared" si="3"/>
        <v>Jamaica</v>
      </c>
      <c r="C102" s="84" t="str">
        <f t="shared" si="4"/>
        <v>JAM</v>
      </c>
      <c r="D102" s="214">
        <f t="shared" si="5"/>
        <v>0.24444444444444466</v>
      </c>
      <c r="E102" s="81" t="s">
        <v>165</v>
      </c>
      <c r="F102" s="84" t="s">
        <v>164</v>
      </c>
      <c r="G102" s="216">
        <v>8.3333333333333301E-2</v>
      </c>
      <c r="H102" s="214">
        <v>0.405555555555556</v>
      </c>
      <c r="I102" s="214">
        <v>0</v>
      </c>
      <c r="J102" s="214">
        <v>0.5</v>
      </c>
      <c r="K102" s="214">
        <v>0.5</v>
      </c>
      <c r="L102" s="214">
        <v>1</v>
      </c>
      <c r="M102" s="214">
        <v>0</v>
      </c>
      <c r="N102" s="214">
        <v>0</v>
      </c>
      <c r="O102" s="214">
        <v>0</v>
      </c>
      <c r="P102" s="214">
        <v>0.33333333333333298</v>
      </c>
      <c r="Q102" s="214">
        <v>0</v>
      </c>
      <c r="R102" s="214">
        <v>0.4</v>
      </c>
      <c r="S102" s="214">
        <v>0</v>
      </c>
      <c r="T102" s="215">
        <v>0.2</v>
      </c>
      <c r="U102" s="34"/>
      <c r="V102" s="34"/>
    </row>
    <row r="103" spans="1:22" x14ac:dyDescent="0.2">
      <c r="A103" s="81">
        <v>98</v>
      </c>
      <c r="B103" s="84" t="str">
        <f t="shared" si="3"/>
        <v>Jordan</v>
      </c>
      <c r="C103" s="84" t="str">
        <f t="shared" si="4"/>
        <v>JOR</v>
      </c>
      <c r="D103" s="214">
        <f t="shared" si="5"/>
        <v>0.2194444444444445</v>
      </c>
      <c r="E103" s="81" t="s">
        <v>167</v>
      </c>
      <c r="F103" s="84" t="s">
        <v>166</v>
      </c>
      <c r="G103" s="216">
        <v>0</v>
      </c>
      <c r="H103" s="214">
        <v>0.43888888888888899</v>
      </c>
      <c r="I103" s="214">
        <v>0</v>
      </c>
      <c r="J103" s="214">
        <v>0.5</v>
      </c>
      <c r="K103" s="214">
        <v>0</v>
      </c>
      <c r="L103" s="214">
        <v>1</v>
      </c>
      <c r="M103" s="214">
        <v>0</v>
      </c>
      <c r="N103" s="214">
        <v>0</v>
      </c>
      <c r="O103" s="214">
        <v>0</v>
      </c>
      <c r="P103" s="214">
        <v>0.33333333333333298</v>
      </c>
      <c r="Q103" s="214">
        <v>0</v>
      </c>
      <c r="R103" s="214">
        <v>0.4</v>
      </c>
      <c r="S103" s="214">
        <v>0</v>
      </c>
      <c r="T103" s="215">
        <v>0.4</v>
      </c>
      <c r="U103" s="34"/>
      <c r="V103" s="34"/>
    </row>
    <row r="104" spans="1:22" x14ac:dyDescent="0.2">
      <c r="A104" s="81">
        <v>99</v>
      </c>
      <c r="B104" s="84" t="str">
        <f t="shared" si="3"/>
        <v>Japan</v>
      </c>
      <c r="C104" s="84" t="str">
        <f t="shared" si="4"/>
        <v>JPN</v>
      </c>
      <c r="D104" s="214">
        <f t="shared" si="5"/>
        <v>0.2194444444444445</v>
      </c>
      <c r="E104" s="81" t="s">
        <v>169</v>
      </c>
      <c r="F104" s="84" t="s">
        <v>168</v>
      </c>
      <c r="G104" s="216">
        <v>0</v>
      </c>
      <c r="H104" s="214">
        <v>0.43888888888888899</v>
      </c>
      <c r="I104" s="214">
        <v>0</v>
      </c>
      <c r="J104" s="214">
        <v>0.5</v>
      </c>
      <c r="K104" s="214">
        <v>0</v>
      </c>
      <c r="L104" s="214">
        <v>1</v>
      </c>
      <c r="M104" s="214">
        <v>0</v>
      </c>
      <c r="N104" s="214">
        <v>0</v>
      </c>
      <c r="O104" s="214">
        <v>0</v>
      </c>
      <c r="P104" s="214">
        <v>0.33333333333333298</v>
      </c>
      <c r="Q104" s="214">
        <v>0</v>
      </c>
      <c r="R104" s="214">
        <v>0.2</v>
      </c>
      <c r="S104" s="214">
        <v>0</v>
      </c>
      <c r="T104" s="215">
        <v>0.6</v>
      </c>
      <c r="U104" s="34"/>
      <c r="V104" s="34"/>
    </row>
    <row r="105" spans="1:22" x14ac:dyDescent="0.2">
      <c r="A105" s="81">
        <v>100</v>
      </c>
      <c r="B105" s="84" t="str">
        <f t="shared" si="3"/>
        <v>Kazakhstan</v>
      </c>
      <c r="C105" s="84" t="str">
        <f t="shared" si="4"/>
        <v>KAZ</v>
      </c>
      <c r="D105" s="214">
        <f t="shared" si="5"/>
        <v>0.2194444444444445</v>
      </c>
      <c r="E105" s="81" t="s">
        <v>171</v>
      </c>
      <c r="F105" s="84" t="s">
        <v>170</v>
      </c>
      <c r="G105" s="216">
        <v>0</v>
      </c>
      <c r="H105" s="214">
        <v>0.43888888888888899</v>
      </c>
      <c r="I105" s="214">
        <v>0</v>
      </c>
      <c r="J105" s="214">
        <v>0.5</v>
      </c>
      <c r="K105" s="214">
        <v>0</v>
      </c>
      <c r="L105" s="214">
        <v>1</v>
      </c>
      <c r="M105" s="214">
        <v>0</v>
      </c>
      <c r="N105" s="214">
        <v>0</v>
      </c>
      <c r="O105" s="214">
        <v>0</v>
      </c>
      <c r="P105" s="214">
        <v>0.33333333333333298</v>
      </c>
      <c r="Q105" s="214">
        <v>0</v>
      </c>
      <c r="R105" s="214">
        <v>0.4</v>
      </c>
      <c r="S105" s="214">
        <v>0</v>
      </c>
      <c r="T105" s="215">
        <v>0.4</v>
      </c>
      <c r="U105" s="34"/>
      <c r="V105" s="34"/>
    </row>
    <row r="106" spans="1:22" x14ac:dyDescent="0.2">
      <c r="A106" s="81">
        <v>101</v>
      </c>
      <c r="B106" s="84" t="str">
        <f t="shared" si="3"/>
        <v>Kenya</v>
      </c>
      <c r="C106" s="84" t="str">
        <f t="shared" si="4"/>
        <v>KEN</v>
      </c>
      <c r="D106" s="214">
        <f t="shared" si="5"/>
        <v>0.17499999999999999</v>
      </c>
      <c r="E106" s="81" t="s">
        <v>173</v>
      </c>
      <c r="F106" s="84" t="s">
        <v>172</v>
      </c>
      <c r="G106" s="216">
        <v>0</v>
      </c>
      <c r="H106" s="214">
        <v>0.35</v>
      </c>
      <c r="I106" s="214">
        <v>0</v>
      </c>
      <c r="J106" s="214">
        <v>0.5</v>
      </c>
      <c r="K106" s="214">
        <v>0</v>
      </c>
      <c r="L106" s="214">
        <v>0.33333333333333298</v>
      </c>
      <c r="M106" s="214">
        <v>0</v>
      </c>
      <c r="N106" s="214">
        <v>0</v>
      </c>
      <c r="O106" s="214">
        <v>0</v>
      </c>
      <c r="P106" s="214">
        <v>0.66666666666666696</v>
      </c>
      <c r="Q106" s="214">
        <v>0</v>
      </c>
      <c r="R106" s="214">
        <v>0.4</v>
      </c>
      <c r="S106" s="214">
        <v>0</v>
      </c>
      <c r="T106" s="215">
        <v>0.2</v>
      </c>
      <c r="U106" s="34"/>
      <c r="V106" s="34"/>
    </row>
    <row r="107" spans="1:22" x14ac:dyDescent="0.2">
      <c r="A107" s="81">
        <v>102</v>
      </c>
      <c r="B107" s="84" t="str">
        <f t="shared" si="3"/>
        <v>Kyrgyz Republic</v>
      </c>
      <c r="C107" s="84" t="str">
        <f t="shared" si="4"/>
        <v>KGZ</v>
      </c>
      <c r="D107" s="214">
        <f t="shared" si="5"/>
        <v>0.26111111111111113</v>
      </c>
      <c r="E107" s="81" t="s">
        <v>174</v>
      </c>
      <c r="F107" s="84" t="s">
        <v>714</v>
      </c>
      <c r="G107" s="216">
        <v>8.3333333333333301E-2</v>
      </c>
      <c r="H107" s="214">
        <v>0.43888888888888899</v>
      </c>
      <c r="I107" s="214">
        <v>0</v>
      </c>
      <c r="J107" s="214">
        <v>0.5</v>
      </c>
      <c r="K107" s="214">
        <v>0.5</v>
      </c>
      <c r="L107" s="214">
        <v>1</v>
      </c>
      <c r="M107" s="214">
        <v>0</v>
      </c>
      <c r="N107" s="214">
        <v>0</v>
      </c>
      <c r="O107" s="214">
        <v>0</v>
      </c>
      <c r="P107" s="214">
        <v>0.33333333333333298</v>
      </c>
      <c r="Q107" s="214">
        <v>0</v>
      </c>
      <c r="R107" s="214">
        <v>0.4</v>
      </c>
      <c r="S107" s="214">
        <v>0</v>
      </c>
      <c r="T107" s="215">
        <v>0.4</v>
      </c>
      <c r="U107" s="34"/>
      <c r="V107" s="34"/>
    </row>
    <row r="108" spans="1:22" x14ac:dyDescent="0.2">
      <c r="A108" s="81">
        <v>103</v>
      </c>
      <c r="B108" s="84" t="str">
        <f t="shared" si="3"/>
        <v>Cambodia</v>
      </c>
      <c r="C108" s="84" t="str">
        <f t="shared" si="4"/>
        <v>KHM</v>
      </c>
      <c r="D108" s="214">
        <f t="shared" si="5"/>
        <v>0.26388888888888901</v>
      </c>
      <c r="E108" s="81" t="s">
        <v>176</v>
      </c>
      <c r="F108" s="84" t="s">
        <v>175</v>
      </c>
      <c r="G108" s="216">
        <v>0</v>
      </c>
      <c r="H108" s="214">
        <v>0.52777777777777801</v>
      </c>
      <c r="I108" s="214">
        <v>0</v>
      </c>
      <c r="J108" s="214">
        <v>0.5</v>
      </c>
      <c r="K108" s="214">
        <v>0</v>
      </c>
      <c r="L108" s="214">
        <v>1</v>
      </c>
      <c r="M108" s="214">
        <v>0</v>
      </c>
      <c r="N108" s="214">
        <v>0</v>
      </c>
      <c r="O108" s="214">
        <v>0</v>
      </c>
      <c r="P108" s="214">
        <v>0.66666666666666696</v>
      </c>
      <c r="Q108" s="214">
        <v>0</v>
      </c>
      <c r="R108" s="214">
        <v>0.4</v>
      </c>
      <c r="S108" s="214">
        <v>0</v>
      </c>
      <c r="T108" s="215">
        <v>0.6</v>
      </c>
      <c r="U108" s="34"/>
      <c r="V108" s="34"/>
    </row>
    <row r="109" spans="1:22" x14ac:dyDescent="0.2">
      <c r="A109" s="81">
        <v>104</v>
      </c>
      <c r="B109" s="84" t="str">
        <f t="shared" si="3"/>
        <v>Kiribati</v>
      </c>
      <c r="C109" s="84" t="str">
        <f t="shared" si="4"/>
        <v>KIR</v>
      </c>
      <c r="D109" s="214">
        <f t="shared" si="5"/>
        <v>0.51666666666666705</v>
      </c>
      <c r="E109" s="81" t="s">
        <v>178</v>
      </c>
      <c r="F109" s="84" t="s">
        <v>177</v>
      </c>
      <c r="G109" s="216">
        <v>0.30555555555555602</v>
      </c>
      <c r="H109" s="214">
        <v>0.72777777777777797</v>
      </c>
      <c r="I109" s="214">
        <v>0</v>
      </c>
      <c r="J109" s="214">
        <v>0.5</v>
      </c>
      <c r="K109" s="214">
        <v>0.5</v>
      </c>
      <c r="L109" s="214">
        <v>1</v>
      </c>
      <c r="M109" s="214">
        <v>1</v>
      </c>
      <c r="N109" s="214">
        <v>1</v>
      </c>
      <c r="O109" s="214">
        <v>0</v>
      </c>
      <c r="P109" s="214">
        <v>0.66666666666666696</v>
      </c>
      <c r="Q109" s="214">
        <v>0</v>
      </c>
      <c r="R109" s="214">
        <v>0.4</v>
      </c>
      <c r="S109" s="214">
        <v>0.33333333333333298</v>
      </c>
      <c r="T109" s="215">
        <v>0.8</v>
      </c>
      <c r="U109" s="34"/>
      <c r="V109" s="34"/>
    </row>
    <row r="110" spans="1:22" x14ac:dyDescent="0.2">
      <c r="A110" s="81">
        <v>105</v>
      </c>
      <c r="B110" s="84" t="str">
        <f t="shared" si="3"/>
        <v>St. Kitts and Nevis</v>
      </c>
      <c r="C110" s="84" t="str">
        <f t="shared" si="4"/>
        <v>KNA</v>
      </c>
      <c r="D110" s="214">
        <f t="shared" si="5"/>
        <v>0.51666666666666705</v>
      </c>
      <c r="E110" s="81" t="s">
        <v>179</v>
      </c>
      <c r="F110" s="84" t="s">
        <v>715</v>
      </c>
      <c r="G110" s="216">
        <v>0.30555555555555602</v>
      </c>
      <c r="H110" s="214">
        <v>0.72777777777777797</v>
      </c>
      <c r="I110" s="214">
        <v>0</v>
      </c>
      <c r="J110" s="214">
        <v>0.5</v>
      </c>
      <c r="K110" s="214">
        <v>0.5</v>
      </c>
      <c r="L110" s="214">
        <v>1</v>
      </c>
      <c r="M110" s="214">
        <v>1</v>
      </c>
      <c r="N110" s="214">
        <v>1</v>
      </c>
      <c r="O110" s="214">
        <v>0</v>
      </c>
      <c r="P110" s="214">
        <v>0.66666666666666696</v>
      </c>
      <c r="Q110" s="214">
        <v>0</v>
      </c>
      <c r="R110" s="214">
        <v>0.4</v>
      </c>
      <c r="S110" s="214">
        <v>0.33333333333333298</v>
      </c>
      <c r="T110" s="215">
        <v>0.8</v>
      </c>
      <c r="U110" s="34"/>
      <c r="V110" s="34"/>
    </row>
    <row r="111" spans="1:22" x14ac:dyDescent="0.2">
      <c r="A111" s="81">
        <v>106</v>
      </c>
      <c r="B111" s="84" t="str">
        <f t="shared" si="3"/>
        <v>Korea, Rep.</v>
      </c>
      <c r="C111" s="84" t="str">
        <f t="shared" si="4"/>
        <v>KOR</v>
      </c>
      <c r="D111" s="214">
        <f t="shared" si="5"/>
        <v>0.2194444444444445</v>
      </c>
      <c r="E111" s="81" t="s">
        <v>180</v>
      </c>
      <c r="F111" s="84" t="s">
        <v>716</v>
      </c>
      <c r="G111" s="216">
        <v>0</v>
      </c>
      <c r="H111" s="214">
        <v>0.43888888888888899</v>
      </c>
      <c r="I111" s="214">
        <v>0</v>
      </c>
      <c r="J111" s="214">
        <v>0.5</v>
      </c>
      <c r="K111" s="214">
        <v>0</v>
      </c>
      <c r="L111" s="214">
        <v>1</v>
      </c>
      <c r="M111" s="214">
        <v>0</v>
      </c>
      <c r="N111" s="214">
        <v>0</v>
      </c>
      <c r="O111" s="214">
        <v>0</v>
      </c>
      <c r="P111" s="214">
        <v>0.33333333333333298</v>
      </c>
      <c r="Q111" s="214">
        <v>0</v>
      </c>
      <c r="R111" s="214">
        <v>0.4</v>
      </c>
      <c r="S111" s="214">
        <v>0</v>
      </c>
      <c r="T111" s="215">
        <v>0.4</v>
      </c>
      <c r="U111" s="34"/>
      <c r="V111" s="34"/>
    </row>
    <row r="112" spans="1:22" x14ac:dyDescent="0.2">
      <c r="A112" s="81">
        <v>107</v>
      </c>
      <c r="B112" s="84" t="str">
        <f t="shared" si="3"/>
        <v>Kuwait</v>
      </c>
      <c r="C112" s="84" t="str">
        <f t="shared" si="4"/>
        <v>KWT</v>
      </c>
      <c r="D112" s="214">
        <f t="shared" si="5"/>
        <v>0.24722222222222201</v>
      </c>
      <c r="E112" s="81" t="s">
        <v>182</v>
      </c>
      <c r="F112" s="84" t="s">
        <v>181</v>
      </c>
      <c r="G112" s="216">
        <v>0</v>
      </c>
      <c r="H112" s="214">
        <v>0.49444444444444402</v>
      </c>
      <c r="I112" s="214">
        <v>0</v>
      </c>
      <c r="J112" s="214">
        <v>0.5</v>
      </c>
      <c r="K112" s="214">
        <v>0</v>
      </c>
      <c r="L112" s="214">
        <v>1</v>
      </c>
      <c r="M112" s="214">
        <v>0</v>
      </c>
      <c r="N112" s="214">
        <v>0</v>
      </c>
      <c r="O112" s="214">
        <v>0</v>
      </c>
      <c r="P112" s="214">
        <v>0.66666666666666696</v>
      </c>
      <c r="Q112" s="214">
        <v>0</v>
      </c>
      <c r="R112" s="214">
        <v>0.4</v>
      </c>
      <c r="S112" s="214">
        <v>0</v>
      </c>
      <c r="T112" s="215">
        <v>0.4</v>
      </c>
      <c r="U112" s="34"/>
      <c r="V112" s="34"/>
    </row>
    <row r="113" spans="1:22" x14ac:dyDescent="0.2">
      <c r="A113" s="81">
        <v>108</v>
      </c>
      <c r="B113" s="84" t="str">
        <f t="shared" si="3"/>
        <v>Lao PDR</v>
      </c>
      <c r="C113" s="84" t="str">
        <f t="shared" si="4"/>
        <v>LAO</v>
      </c>
      <c r="D113" s="214">
        <f t="shared" si="5"/>
        <v>0.2194444444444445</v>
      </c>
      <c r="E113" s="81" t="s">
        <v>184</v>
      </c>
      <c r="F113" s="84" t="s">
        <v>183</v>
      </c>
      <c r="G113" s="216">
        <v>0</v>
      </c>
      <c r="H113" s="214">
        <v>0.43888888888888899</v>
      </c>
      <c r="I113" s="214">
        <v>0</v>
      </c>
      <c r="J113" s="214">
        <v>0.5</v>
      </c>
      <c r="K113" s="214">
        <v>0</v>
      </c>
      <c r="L113" s="214">
        <v>0.66666666666666696</v>
      </c>
      <c r="M113" s="214">
        <v>0</v>
      </c>
      <c r="N113" s="214">
        <v>0</v>
      </c>
      <c r="O113" s="214">
        <v>0</v>
      </c>
      <c r="P113" s="214">
        <v>0.66666666666666696</v>
      </c>
      <c r="Q113" s="214">
        <v>0</v>
      </c>
      <c r="R113" s="214">
        <v>0.4</v>
      </c>
      <c r="S113" s="214">
        <v>0</v>
      </c>
      <c r="T113" s="215">
        <v>0.4</v>
      </c>
      <c r="U113" s="34"/>
      <c r="V113" s="34"/>
    </row>
    <row r="114" spans="1:22" x14ac:dyDescent="0.2">
      <c r="A114" s="81">
        <v>109</v>
      </c>
      <c r="B114" s="84" t="str">
        <f t="shared" si="3"/>
        <v>Lebanon</v>
      </c>
      <c r="C114" s="84" t="str">
        <f t="shared" si="4"/>
        <v>LBN</v>
      </c>
      <c r="D114" s="214">
        <f t="shared" si="5"/>
        <v>0.24444444444444466</v>
      </c>
      <c r="E114" s="81" t="s">
        <v>186</v>
      </c>
      <c r="F114" s="84" t="s">
        <v>185</v>
      </c>
      <c r="G114" s="216">
        <v>8.3333333333333301E-2</v>
      </c>
      <c r="H114" s="214">
        <v>0.405555555555556</v>
      </c>
      <c r="I114" s="214">
        <v>0</v>
      </c>
      <c r="J114" s="214">
        <v>0.5</v>
      </c>
      <c r="K114" s="214">
        <v>0.5</v>
      </c>
      <c r="L114" s="214">
        <v>0.66666666666666696</v>
      </c>
      <c r="M114" s="214">
        <v>0</v>
      </c>
      <c r="N114" s="214">
        <v>0</v>
      </c>
      <c r="O114" s="214">
        <v>0</v>
      </c>
      <c r="P114" s="214">
        <v>0.66666666666666696</v>
      </c>
      <c r="Q114" s="214">
        <v>0</v>
      </c>
      <c r="R114" s="214">
        <v>0.4</v>
      </c>
      <c r="S114" s="214">
        <v>0</v>
      </c>
      <c r="T114" s="215">
        <v>0.2</v>
      </c>
      <c r="U114" s="34"/>
      <c r="V114" s="34"/>
    </row>
    <row r="115" spans="1:22" x14ac:dyDescent="0.2">
      <c r="A115" s="81">
        <v>110</v>
      </c>
      <c r="B115" s="84" t="str">
        <f t="shared" si="3"/>
        <v>Liberia</v>
      </c>
      <c r="C115" s="84" t="str">
        <f t="shared" si="4"/>
        <v>LBR</v>
      </c>
      <c r="D115" s="214">
        <f t="shared" si="5"/>
        <v>0.26111111111111113</v>
      </c>
      <c r="E115" s="81" t="s">
        <v>188</v>
      </c>
      <c r="F115" s="84" t="s">
        <v>187</v>
      </c>
      <c r="G115" s="216">
        <v>8.3333333333333301E-2</v>
      </c>
      <c r="H115" s="214">
        <v>0.43888888888888899</v>
      </c>
      <c r="I115" s="214">
        <v>0</v>
      </c>
      <c r="J115" s="214">
        <v>0.5</v>
      </c>
      <c r="K115" s="214">
        <v>0.5</v>
      </c>
      <c r="L115" s="214">
        <v>0.66666666666666696</v>
      </c>
      <c r="M115" s="214">
        <v>0</v>
      </c>
      <c r="N115" s="214">
        <v>0</v>
      </c>
      <c r="O115" s="214">
        <v>0</v>
      </c>
      <c r="P115" s="214">
        <v>0.66666666666666696</v>
      </c>
      <c r="Q115" s="214">
        <v>0</v>
      </c>
      <c r="R115" s="214">
        <v>0.4</v>
      </c>
      <c r="S115" s="214">
        <v>0</v>
      </c>
      <c r="T115" s="215">
        <v>0.4</v>
      </c>
      <c r="U115" s="34"/>
      <c r="V115" s="34"/>
    </row>
    <row r="116" spans="1:22" x14ac:dyDescent="0.2">
      <c r="A116" s="81">
        <v>111</v>
      </c>
      <c r="B116" s="84" t="str">
        <f t="shared" si="3"/>
        <v>Libya</v>
      </c>
      <c r="C116" s="84" t="str">
        <f t="shared" si="4"/>
        <v>LBY</v>
      </c>
      <c r="D116" s="214">
        <f t="shared" si="5"/>
        <v>0.24444444444444466</v>
      </c>
      <c r="E116" s="81" t="s">
        <v>190</v>
      </c>
      <c r="F116" s="84" t="s">
        <v>189</v>
      </c>
      <c r="G116" s="216">
        <v>8.3333333333333301E-2</v>
      </c>
      <c r="H116" s="214">
        <v>0.405555555555556</v>
      </c>
      <c r="I116" s="214">
        <v>0</v>
      </c>
      <c r="J116" s="214">
        <v>0.5</v>
      </c>
      <c r="K116" s="214">
        <v>0.5</v>
      </c>
      <c r="L116" s="214">
        <v>0.66666666666666696</v>
      </c>
      <c r="M116" s="214">
        <v>0</v>
      </c>
      <c r="N116" s="214">
        <v>0</v>
      </c>
      <c r="O116" s="214">
        <v>0</v>
      </c>
      <c r="P116" s="214">
        <v>0.66666666666666696</v>
      </c>
      <c r="Q116" s="214">
        <v>0</v>
      </c>
      <c r="R116" s="214">
        <v>0.4</v>
      </c>
      <c r="S116" s="214">
        <v>0</v>
      </c>
      <c r="T116" s="215">
        <v>0.2</v>
      </c>
      <c r="U116" s="34"/>
      <c r="V116" s="34"/>
    </row>
    <row r="117" spans="1:22" x14ac:dyDescent="0.2">
      <c r="A117" s="81">
        <v>112</v>
      </c>
      <c r="B117" s="84" t="str">
        <f t="shared" si="3"/>
        <v>St. Lucia</v>
      </c>
      <c r="C117" s="84" t="str">
        <f t="shared" si="4"/>
        <v>LCA</v>
      </c>
      <c r="D117" s="214">
        <f t="shared" si="5"/>
        <v>0.55833333333333346</v>
      </c>
      <c r="E117" s="81" t="s">
        <v>191</v>
      </c>
      <c r="F117" s="84" t="s">
        <v>525</v>
      </c>
      <c r="G117" s="216">
        <v>0.38888888888888901</v>
      </c>
      <c r="H117" s="214">
        <v>0.72777777777777797</v>
      </c>
      <c r="I117" s="214">
        <v>0</v>
      </c>
      <c r="J117" s="214">
        <v>0.5</v>
      </c>
      <c r="K117" s="214">
        <v>1</v>
      </c>
      <c r="L117" s="214">
        <v>1</v>
      </c>
      <c r="M117" s="214">
        <v>1</v>
      </c>
      <c r="N117" s="214">
        <v>1</v>
      </c>
      <c r="O117" s="214">
        <v>0</v>
      </c>
      <c r="P117" s="214">
        <v>0.66666666666666696</v>
      </c>
      <c r="Q117" s="214">
        <v>0</v>
      </c>
      <c r="R117" s="214">
        <v>0.4</v>
      </c>
      <c r="S117" s="214">
        <v>0.33333333333333298</v>
      </c>
      <c r="T117" s="215">
        <v>0.8</v>
      </c>
      <c r="U117" s="34"/>
      <c r="V117" s="34"/>
    </row>
    <row r="118" spans="1:22" x14ac:dyDescent="0.2">
      <c r="A118" s="81">
        <v>113</v>
      </c>
      <c r="B118" s="84" t="str">
        <f t="shared" si="3"/>
        <v>Liechtenstein</v>
      </c>
      <c r="C118" s="84" t="str">
        <f t="shared" si="4"/>
        <v>LIE</v>
      </c>
      <c r="D118" s="214">
        <f t="shared" si="5"/>
        <v>0.34722222222222199</v>
      </c>
      <c r="E118" s="81" t="s">
        <v>193</v>
      </c>
      <c r="F118" s="84" t="s">
        <v>192</v>
      </c>
      <c r="G118" s="216">
        <v>0.22222222222222199</v>
      </c>
      <c r="H118" s="214">
        <v>0.47222222222222199</v>
      </c>
      <c r="I118" s="214">
        <v>0</v>
      </c>
      <c r="J118" s="214">
        <v>0.5</v>
      </c>
      <c r="K118" s="214">
        <v>1</v>
      </c>
      <c r="L118" s="214">
        <v>1</v>
      </c>
      <c r="M118" s="214">
        <v>0</v>
      </c>
      <c r="N118" s="214">
        <v>0</v>
      </c>
      <c r="O118" s="214">
        <v>0</v>
      </c>
      <c r="P118" s="214">
        <v>0.33333333333333298</v>
      </c>
      <c r="Q118" s="214">
        <v>0</v>
      </c>
      <c r="R118" s="214">
        <v>0.4</v>
      </c>
      <c r="S118" s="214">
        <v>0.33333333333333298</v>
      </c>
      <c r="T118" s="215">
        <v>0.6</v>
      </c>
      <c r="U118" s="34"/>
      <c r="V118" s="34"/>
    </row>
    <row r="119" spans="1:22" x14ac:dyDescent="0.2">
      <c r="A119" s="81">
        <v>114</v>
      </c>
      <c r="B119" s="84" t="str">
        <f t="shared" si="3"/>
        <v>Sri Lanka</v>
      </c>
      <c r="C119" s="84" t="str">
        <f t="shared" si="4"/>
        <v>LKA</v>
      </c>
      <c r="D119" s="214">
        <f t="shared" si="5"/>
        <v>0.202777777777778</v>
      </c>
      <c r="E119" s="81" t="s">
        <v>195</v>
      </c>
      <c r="F119" s="84" t="s">
        <v>194</v>
      </c>
      <c r="G119" s="216">
        <v>0</v>
      </c>
      <c r="H119" s="214">
        <v>0.405555555555556</v>
      </c>
      <c r="I119" s="214">
        <v>0</v>
      </c>
      <c r="J119" s="214">
        <v>0.5</v>
      </c>
      <c r="K119" s="214">
        <v>0</v>
      </c>
      <c r="L119" s="214">
        <v>0.66666666666666696</v>
      </c>
      <c r="M119" s="214">
        <v>0</v>
      </c>
      <c r="N119" s="214">
        <v>0</v>
      </c>
      <c r="O119" s="214">
        <v>0</v>
      </c>
      <c r="P119" s="214">
        <v>0.66666666666666696</v>
      </c>
      <c r="Q119" s="214">
        <v>0</v>
      </c>
      <c r="R119" s="214">
        <v>0.4</v>
      </c>
      <c r="S119" s="214">
        <v>0</v>
      </c>
      <c r="T119" s="215">
        <v>0.2</v>
      </c>
      <c r="U119" s="34"/>
      <c r="V119" s="34"/>
    </row>
    <row r="120" spans="1:22" x14ac:dyDescent="0.2">
      <c r="A120" s="81">
        <v>115</v>
      </c>
      <c r="B120" s="84" t="str">
        <f t="shared" si="3"/>
        <v>Lesotho</v>
      </c>
      <c r="C120" s="84" t="str">
        <f t="shared" si="4"/>
        <v>LSO</v>
      </c>
      <c r="D120" s="214">
        <f t="shared" si="5"/>
        <v>0.28888888888888864</v>
      </c>
      <c r="E120" s="81" t="s">
        <v>197</v>
      </c>
      <c r="F120" s="84" t="s">
        <v>196</v>
      </c>
      <c r="G120" s="216">
        <v>8.3333333333333301E-2</v>
      </c>
      <c r="H120" s="214">
        <v>0.49444444444444402</v>
      </c>
      <c r="I120" s="214">
        <v>0</v>
      </c>
      <c r="J120" s="214">
        <v>0.5</v>
      </c>
      <c r="K120" s="214">
        <v>0.5</v>
      </c>
      <c r="L120" s="214">
        <v>1</v>
      </c>
      <c r="M120" s="214">
        <v>0</v>
      </c>
      <c r="N120" s="214">
        <v>0</v>
      </c>
      <c r="O120" s="214">
        <v>0</v>
      </c>
      <c r="P120" s="214">
        <v>0.66666666666666696</v>
      </c>
      <c r="Q120" s="214">
        <v>0</v>
      </c>
      <c r="R120" s="214">
        <v>0.4</v>
      </c>
      <c r="S120" s="214">
        <v>0</v>
      </c>
      <c r="T120" s="215">
        <v>0.4</v>
      </c>
      <c r="U120" s="34"/>
      <c r="V120" s="34"/>
    </row>
    <row r="121" spans="1:22" x14ac:dyDescent="0.2">
      <c r="A121" s="81">
        <v>116</v>
      </c>
      <c r="B121" s="84" t="str">
        <f t="shared" si="3"/>
        <v>Lithuania</v>
      </c>
      <c r="C121" s="84" t="str">
        <f t="shared" si="4"/>
        <v>LTU</v>
      </c>
      <c r="D121" s="214">
        <f t="shared" si="5"/>
        <v>0.27777777777777762</v>
      </c>
      <c r="E121" s="81" t="s">
        <v>199</v>
      </c>
      <c r="F121" s="84" t="s">
        <v>198</v>
      </c>
      <c r="G121" s="216">
        <v>8.3333333333333301E-2</v>
      </c>
      <c r="H121" s="214">
        <v>0.47222222222222199</v>
      </c>
      <c r="I121" s="214">
        <v>0</v>
      </c>
      <c r="J121" s="214">
        <v>0.5</v>
      </c>
      <c r="K121" s="214">
        <v>0.5</v>
      </c>
      <c r="L121" s="214">
        <v>1</v>
      </c>
      <c r="M121" s="214">
        <v>0</v>
      </c>
      <c r="N121" s="214">
        <v>0</v>
      </c>
      <c r="O121" s="214">
        <v>0</v>
      </c>
      <c r="P121" s="214">
        <v>0.33333333333333298</v>
      </c>
      <c r="Q121" s="214">
        <v>0</v>
      </c>
      <c r="R121" s="214">
        <v>0.4</v>
      </c>
      <c r="S121" s="214">
        <v>0</v>
      </c>
      <c r="T121" s="215">
        <v>0.6</v>
      </c>
      <c r="U121" s="34"/>
      <c r="V121" s="34"/>
    </row>
    <row r="122" spans="1:22" x14ac:dyDescent="0.2">
      <c r="A122" s="81">
        <v>117</v>
      </c>
      <c r="B122" s="84" t="str">
        <f t="shared" si="3"/>
        <v>Luxembourg</v>
      </c>
      <c r="C122" s="84" t="str">
        <f t="shared" si="4"/>
        <v>LUX</v>
      </c>
      <c r="D122" s="214">
        <f t="shared" si="5"/>
        <v>0.27777777777777762</v>
      </c>
      <c r="E122" s="81" t="s">
        <v>201</v>
      </c>
      <c r="F122" s="84" t="s">
        <v>200</v>
      </c>
      <c r="G122" s="216">
        <v>8.3333333333333301E-2</v>
      </c>
      <c r="H122" s="214">
        <v>0.47222222222222199</v>
      </c>
      <c r="I122" s="214">
        <v>0</v>
      </c>
      <c r="J122" s="214">
        <v>0.5</v>
      </c>
      <c r="K122" s="214">
        <v>0.5</v>
      </c>
      <c r="L122" s="214">
        <v>1</v>
      </c>
      <c r="M122" s="214">
        <v>0</v>
      </c>
      <c r="N122" s="214">
        <v>0</v>
      </c>
      <c r="O122" s="214">
        <v>0</v>
      </c>
      <c r="P122" s="214">
        <v>0.33333333333333298</v>
      </c>
      <c r="Q122" s="214">
        <v>0</v>
      </c>
      <c r="R122" s="214">
        <v>0.4</v>
      </c>
      <c r="S122" s="214">
        <v>0</v>
      </c>
      <c r="T122" s="215">
        <v>0.6</v>
      </c>
      <c r="U122" s="34"/>
      <c r="V122" s="34"/>
    </row>
    <row r="123" spans="1:22" x14ac:dyDescent="0.2">
      <c r="A123" s="81">
        <v>118</v>
      </c>
      <c r="B123" s="84" t="str">
        <f t="shared" si="3"/>
        <v>Latvia</v>
      </c>
      <c r="C123" s="84" t="str">
        <f t="shared" si="4"/>
        <v>LVA</v>
      </c>
      <c r="D123" s="214">
        <f t="shared" si="5"/>
        <v>0.26111111111111113</v>
      </c>
      <c r="E123" s="81" t="s">
        <v>203</v>
      </c>
      <c r="F123" s="84" t="s">
        <v>202</v>
      </c>
      <c r="G123" s="216">
        <v>8.3333333333333301E-2</v>
      </c>
      <c r="H123" s="214">
        <v>0.43888888888888899</v>
      </c>
      <c r="I123" s="214">
        <v>0</v>
      </c>
      <c r="J123" s="214">
        <v>0.5</v>
      </c>
      <c r="K123" s="214">
        <v>0.5</v>
      </c>
      <c r="L123" s="214">
        <v>1</v>
      </c>
      <c r="M123" s="214">
        <v>0</v>
      </c>
      <c r="N123" s="214">
        <v>0</v>
      </c>
      <c r="O123" s="214">
        <v>0</v>
      </c>
      <c r="P123" s="214">
        <v>0.33333333333333298</v>
      </c>
      <c r="Q123" s="214">
        <v>0</v>
      </c>
      <c r="R123" s="214">
        <v>0.4</v>
      </c>
      <c r="S123" s="214">
        <v>0</v>
      </c>
      <c r="T123" s="215">
        <v>0.4</v>
      </c>
      <c r="U123" s="34"/>
      <c r="V123" s="34"/>
    </row>
    <row r="124" spans="1:22" x14ac:dyDescent="0.2">
      <c r="A124" s="81">
        <v>119</v>
      </c>
      <c r="B124" s="84" t="str">
        <f t="shared" si="3"/>
        <v>Macao SAR, China</v>
      </c>
      <c r="C124" s="84" t="str">
        <f t="shared" si="4"/>
        <v>MAC</v>
      </c>
      <c r="D124" s="214">
        <f t="shared" si="5"/>
        <v>0.55555555555555547</v>
      </c>
      <c r="E124" s="81" t="s">
        <v>680</v>
      </c>
      <c r="F124" s="84" t="s">
        <v>717</v>
      </c>
      <c r="G124" s="216">
        <v>0.63888888888888895</v>
      </c>
      <c r="H124" s="214">
        <v>0.47222222222222199</v>
      </c>
      <c r="I124" s="214">
        <v>1</v>
      </c>
      <c r="J124" s="214">
        <v>0.5</v>
      </c>
      <c r="K124" s="214">
        <v>0.5</v>
      </c>
      <c r="L124" s="214">
        <v>1</v>
      </c>
      <c r="M124" s="214">
        <v>0</v>
      </c>
      <c r="N124" s="214">
        <v>0</v>
      </c>
      <c r="O124" s="214">
        <v>1</v>
      </c>
      <c r="P124" s="214">
        <v>0.33333333333333298</v>
      </c>
      <c r="Q124" s="214">
        <v>1</v>
      </c>
      <c r="R124" s="214">
        <v>0.4</v>
      </c>
      <c r="S124" s="214">
        <v>0.33333333333333298</v>
      </c>
      <c r="T124" s="215">
        <v>0.6</v>
      </c>
      <c r="U124" s="34"/>
      <c r="V124" s="34"/>
    </row>
    <row r="125" spans="1:22" x14ac:dyDescent="0.2">
      <c r="A125" s="81">
        <v>120</v>
      </c>
      <c r="B125" s="84" t="str">
        <f t="shared" si="3"/>
        <v>St. Martin (French part)</v>
      </c>
      <c r="C125" s="84" t="str">
        <f t="shared" si="4"/>
        <v>MAF</v>
      </c>
      <c r="D125" s="214">
        <f t="shared" si="5"/>
        <v>0.80833333333333346</v>
      </c>
      <c r="E125" s="81" t="s">
        <v>681</v>
      </c>
      <c r="F125" s="84" t="s">
        <v>718</v>
      </c>
      <c r="G125" s="216">
        <v>0.88888888888888895</v>
      </c>
      <c r="H125" s="214">
        <v>0.72777777777777797</v>
      </c>
      <c r="I125" s="214">
        <v>1</v>
      </c>
      <c r="J125" s="214">
        <v>0.5</v>
      </c>
      <c r="K125" s="214">
        <v>1</v>
      </c>
      <c r="L125" s="214">
        <v>1</v>
      </c>
      <c r="M125" s="214">
        <v>1</v>
      </c>
      <c r="N125" s="214">
        <v>1</v>
      </c>
      <c r="O125" s="214">
        <v>1</v>
      </c>
      <c r="P125" s="214">
        <v>0.66666666666666696</v>
      </c>
      <c r="Q125" s="214">
        <v>1</v>
      </c>
      <c r="R125" s="214">
        <v>0.4</v>
      </c>
      <c r="S125" s="214">
        <v>0.33333333333333298</v>
      </c>
      <c r="T125" s="215">
        <v>0.8</v>
      </c>
      <c r="U125" s="34"/>
      <c r="V125" s="34"/>
    </row>
    <row r="126" spans="1:22" x14ac:dyDescent="0.2">
      <c r="A126" s="81">
        <v>121</v>
      </c>
      <c r="B126" s="84" t="str">
        <f t="shared" si="3"/>
        <v>Morocco</v>
      </c>
      <c r="C126" s="84" t="str">
        <f t="shared" si="4"/>
        <v>MAR</v>
      </c>
      <c r="D126" s="214">
        <f t="shared" si="5"/>
        <v>0.2194444444444445</v>
      </c>
      <c r="E126" s="81" t="s">
        <v>205</v>
      </c>
      <c r="F126" s="84" t="s">
        <v>204</v>
      </c>
      <c r="G126" s="216">
        <v>0</v>
      </c>
      <c r="H126" s="214">
        <v>0.43888888888888899</v>
      </c>
      <c r="I126" s="214">
        <v>0</v>
      </c>
      <c r="J126" s="214">
        <v>0.5</v>
      </c>
      <c r="K126" s="214">
        <v>0</v>
      </c>
      <c r="L126" s="214">
        <v>1</v>
      </c>
      <c r="M126" s="214">
        <v>0</v>
      </c>
      <c r="N126" s="214">
        <v>0</v>
      </c>
      <c r="O126" s="214">
        <v>0</v>
      </c>
      <c r="P126" s="214">
        <v>0.33333333333333298</v>
      </c>
      <c r="Q126" s="214">
        <v>0</v>
      </c>
      <c r="R126" s="214">
        <v>0.4</v>
      </c>
      <c r="S126" s="214">
        <v>0</v>
      </c>
      <c r="T126" s="215">
        <v>0.4</v>
      </c>
      <c r="U126" s="34"/>
      <c r="V126" s="34"/>
    </row>
    <row r="127" spans="1:22" x14ac:dyDescent="0.2">
      <c r="A127" s="81">
        <v>122</v>
      </c>
      <c r="B127" s="84" t="str">
        <f t="shared" si="3"/>
        <v>Monaco</v>
      </c>
      <c r="C127" s="84" t="str">
        <f t="shared" si="4"/>
        <v>MCO</v>
      </c>
      <c r="D127" s="214">
        <f t="shared" si="5"/>
        <v>0.72499999999999998</v>
      </c>
      <c r="E127" s="81" t="s">
        <v>682</v>
      </c>
      <c r="F127" s="84" t="s">
        <v>719</v>
      </c>
      <c r="G127" s="216">
        <v>0.72222222222222199</v>
      </c>
      <c r="H127" s="214">
        <v>0.72777777777777797</v>
      </c>
      <c r="I127" s="214">
        <v>0</v>
      </c>
      <c r="J127" s="214">
        <v>0.5</v>
      </c>
      <c r="K127" s="214">
        <v>1</v>
      </c>
      <c r="L127" s="214">
        <v>1</v>
      </c>
      <c r="M127" s="214">
        <v>1</v>
      </c>
      <c r="N127" s="214">
        <v>1</v>
      </c>
      <c r="O127" s="214">
        <v>1</v>
      </c>
      <c r="P127" s="214">
        <v>0.66666666666666696</v>
      </c>
      <c r="Q127" s="214">
        <v>1</v>
      </c>
      <c r="R127" s="214">
        <v>0.4</v>
      </c>
      <c r="S127" s="214">
        <v>0.33333333333333298</v>
      </c>
      <c r="T127" s="215">
        <v>0.8</v>
      </c>
      <c r="U127" s="34"/>
      <c r="V127" s="34"/>
    </row>
    <row r="128" spans="1:22" x14ac:dyDescent="0.2">
      <c r="A128" s="81">
        <v>123</v>
      </c>
      <c r="B128" s="84" t="str">
        <f t="shared" si="3"/>
        <v>Moldova</v>
      </c>
      <c r="C128" s="84" t="str">
        <f t="shared" si="4"/>
        <v>MDA</v>
      </c>
      <c r="D128" s="214">
        <f t="shared" si="5"/>
        <v>0.24444444444444466</v>
      </c>
      <c r="E128" s="81" t="s">
        <v>206</v>
      </c>
      <c r="F128" s="84" t="s">
        <v>526</v>
      </c>
      <c r="G128" s="216">
        <v>8.3333333333333301E-2</v>
      </c>
      <c r="H128" s="214">
        <v>0.405555555555556</v>
      </c>
      <c r="I128" s="214">
        <v>0</v>
      </c>
      <c r="J128" s="214">
        <v>0.5</v>
      </c>
      <c r="K128" s="214">
        <v>0.5</v>
      </c>
      <c r="L128" s="214">
        <v>1</v>
      </c>
      <c r="M128" s="214">
        <v>0</v>
      </c>
      <c r="N128" s="214">
        <v>0</v>
      </c>
      <c r="O128" s="214">
        <v>0</v>
      </c>
      <c r="P128" s="214">
        <v>0.33333333333333298</v>
      </c>
      <c r="Q128" s="214">
        <v>0</v>
      </c>
      <c r="R128" s="214">
        <v>0.4</v>
      </c>
      <c r="S128" s="214">
        <v>0</v>
      </c>
      <c r="T128" s="215">
        <v>0.2</v>
      </c>
      <c r="U128" s="34"/>
      <c r="V128" s="34"/>
    </row>
    <row r="129" spans="1:22" x14ac:dyDescent="0.2">
      <c r="A129" s="81">
        <v>124</v>
      </c>
      <c r="B129" s="84" t="str">
        <f t="shared" si="3"/>
        <v>Madagascar</v>
      </c>
      <c r="C129" s="84" t="str">
        <f t="shared" si="4"/>
        <v>MDG</v>
      </c>
      <c r="D129" s="214">
        <f t="shared" si="5"/>
        <v>0.17499999999999999</v>
      </c>
      <c r="E129" s="81" t="s">
        <v>208</v>
      </c>
      <c r="F129" s="84" t="s">
        <v>207</v>
      </c>
      <c r="G129" s="216">
        <v>0</v>
      </c>
      <c r="H129" s="214">
        <v>0.35</v>
      </c>
      <c r="I129" s="214">
        <v>0</v>
      </c>
      <c r="J129" s="214">
        <v>0.5</v>
      </c>
      <c r="K129" s="214">
        <v>0</v>
      </c>
      <c r="L129" s="214">
        <v>0.33333333333333298</v>
      </c>
      <c r="M129" s="214">
        <v>0</v>
      </c>
      <c r="N129" s="214">
        <v>0</v>
      </c>
      <c r="O129" s="214">
        <v>0</v>
      </c>
      <c r="P129" s="214">
        <v>0.66666666666666696</v>
      </c>
      <c r="Q129" s="214">
        <v>0</v>
      </c>
      <c r="R129" s="214">
        <v>0.4</v>
      </c>
      <c r="S129" s="214">
        <v>0</v>
      </c>
      <c r="T129" s="215">
        <v>0.2</v>
      </c>
      <c r="U129" s="34"/>
      <c r="V129" s="34"/>
    </row>
    <row r="130" spans="1:22" x14ac:dyDescent="0.2">
      <c r="A130" s="81">
        <v>125</v>
      </c>
      <c r="B130" s="84" t="str">
        <f t="shared" si="3"/>
        <v>Maldives</v>
      </c>
      <c r="C130" s="84" t="str">
        <f t="shared" si="4"/>
        <v>MDV</v>
      </c>
      <c r="D130" s="214">
        <f t="shared" si="5"/>
        <v>0.48888888888888898</v>
      </c>
      <c r="E130" s="81" t="s">
        <v>210</v>
      </c>
      <c r="F130" s="84" t="s">
        <v>209</v>
      </c>
      <c r="G130" s="216">
        <v>0.25</v>
      </c>
      <c r="H130" s="214">
        <v>0.72777777777777797</v>
      </c>
      <c r="I130" s="214">
        <v>0</v>
      </c>
      <c r="J130" s="214">
        <v>0.5</v>
      </c>
      <c r="K130" s="214">
        <v>0.5</v>
      </c>
      <c r="L130" s="214">
        <v>1</v>
      </c>
      <c r="M130" s="214">
        <v>1</v>
      </c>
      <c r="N130" s="214">
        <v>1</v>
      </c>
      <c r="O130" s="214">
        <v>0</v>
      </c>
      <c r="P130" s="214">
        <v>0.66666666666666696</v>
      </c>
      <c r="Q130" s="214">
        <v>0</v>
      </c>
      <c r="R130" s="214">
        <v>0.4</v>
      </c>
      <c r="S130" s="214">
        <v>0</v>
      </c>
      <c r="T130" s="215">
        <v>0.8</v>
      </c>
      <c r="U130" s="34"/>
      <c r="V130" s="34"/>
    </row>
    <row r="131" spans="1:22" x14ac:dyDescent="0.2">
      <c r="A131" s="81">
        <v>126</v>
      </c>
      <c r="B131" s="84" t="str">
        <f t="shared" si="3"/>
        <v>Mexico</v>
      </c>
      <c r="C131" s="84" t="str">
        <f t="shared" si="4"/>
        <v>MEX</v>
      </c>
      <c r="D131" s="214">
        <f t="shared" si="5"/>
        <v>0.202777777777778</v>
      </c>
      <c r="E131" s="81" t="s">
        <v>212</v>
      </c>
      <c r="F131" s="84" t="s">
        <v>211</v>
      </c>
      <c r="G131" s="216">
        <v>0</v>
      </c>
      <c r="H131" s="214">
        <v>0.405555555555556</v>
      </c>
      <c r="I131" s="214">
        <v>0</v>
      </c>
      <c r="J131" s="214">
        <v>0.5</v>
      </c>
      <c r="K131" s="214">
        <v>0</v>
      </c>
      <c r="L131" s="214">
        <v>1</v>
      </c>
      <c r="M131" s="214">
        <v>0</v>
      </c>
      <c r="N131" s="214">
        <v>0</v>
      </c>
      <c r="O131" s="214">
        <v>0</v>
      </c>
      <c r="P131" s="214">
        <v>0.33333333333333298</v>
      </c>
      <c r="Q131" s="214">
        <v>0</v>
      </c>
      <c r="R131" s="214">
        <v>0.4</v>
      </c>
      <c r="S131" s="214">
        <v>0</v>
      </c>
      <c r="T131" s="215">
        <v>0.2</v>
      </c>
      <c r="U131" s="34"/>
      <c r="V131" s="34"/>
    </row>
    <row r="132" spans="1:22" x14ac:dyDescent="0.2">
      <c r="A132" s="81">
        <v>127</v>
      </c>
      <c r="B132" s="84" t="str">
        <f t="shared" si="3"/>
        <v>Marshall Islands</v>
      </c>
      <c r="C132" s="84" t="str">
        <f t="shared" si="4"/>
        <v>MHL</v>
      </c>
      <c r="D132" s="214">
        <f t="shared" si="5"/>
        <v>0.55833333333333346</v>
      </c>
      <c r="E132" s="81" t="s">
        <v>214</v>
      </c>
      <c r="F132" s="84" t="s">
        <v>213</v>
      </c>
      <c r="G132" s="216">
        <v>0.38888888888888901</v>
      </c>
      <c r="H132" s="214">
        <v>0.72777777777777797</v>
      </c>
      <c r="I132" s="214">
        <v>0</v>
      </c>
      <c r="J132" s="214">
        <v>0.5</v>
      </c>
      <c r="K132" s="214">
        <v>1</v>
      </c>
      <c r="L132" s="214">
        <v>1</v>
      </c>
      <c r="M132" s="214">
        <v>1</v>
      </c>
      <c r="N132" s="214">
        <v>1</v>
      </c>
      <c r="O132" s="214">
        <v>0</v>
      </c>
      <c r="P132" s="214">
        <v>0.66666666666666696</v>
      </c>
      <c r="Q132" s="214">
        <v>0</v>
      </c>
      <c r="R132" s="214">
        <v>0.4</v>
      </c>
      <c r="S132" s="214">
        <v>0.33333333333333298</v>
      </c>
      <c r="T132" s="215">
        <v>0.8</v>
      </c>
      <c r="U132" s="34"/>
      <c r="V132" s="34"/>
    </row>
    <row r="133" spans="1:22" x14ac:dyDescent="0.2">
      <c r="A133" s="81">
        <v>128</v>
      </c>
      <c r="B133" s="84" t="str">
        <f t="shared" si="3"/>
        <v>North Macedonia</v>
      </c>
      <c r="C133" s="84" t="str">
        <f t="shared" si="4"/>
        <v>MKD</v>
      </c>
      <c r="D133" s="214">
        <f t="shared" si="5"/>
        <v>0.26111111111111113</v>
      </c>
      <c r="E133" s="81" t="s">
        <v>216</v>
      </c>
      <c r="F133" s="84" t="s">
        <v>215</v>
      </c>
      <c r="G133" s="216">
        <v>8.3333333333333301E-2</v>
      </c>
      <c r="H133" s="214">
        <v>0.43888888888888899</v>
      </c>
      <c r="I133" s="214">
        <v>0</v>
      </c>
      <c r="J133" s="214">
        <v>0.5</v>
      </c>
      <c r="K133" s="214">
        <v>0.5</v>
      </c>
      <c r="L133" s="214">
        <v>1</v>
      </c>
      <c r="M133" s="214">
        <v>0</v>
      </c>
      <c r="N133" s="214">
        <v>0</v>
      </c>
      <c r="O133" s="214">
        <v>0</v>
      </c>
      <c r="P133" s="214">
        <v>0.33333333333333298</v>
      </c>
      <c r="Q133" s="214">
        <v>0</v>
      </c>
      <c r="R133" s="214">
        <v>0.4</v>
      </c>
      <c r="S133" s="214">
        <v>0</v>
      </c>
      <c r="T133" s="215">
        <v>0.4</v>
      </c>
      <c r="U133" s="34"/>
      <c r="V133" s="34"/>
    </row>
    <row r="134" spans="1:22" x14ac:dyDescent="0.2">
      <c r="A134" s="81">
        <v>129</v>
      </c>
      <c r="B134" s="84" t="str">
        <f t="shared" si="3"/>
        <v>Mali</v>
      </c>
      <c r="C134" s="84" t="str">
        <f t="shared" si="4"/>
        <v>MLI</v>
      </c>
      <c r="D134" s="214">
        <f t="shared" si="5"/>
        <v>0.147222222222222</v>
      </c>
      <c r="E134" s="81" t="s">
        <v>218</v>
      </c>
      <c r="F134" s="84" t="s">
        <v>217</v>
      </c>
      <c r="G134" s="216">
        <v>0</v>
      </c>
      <c r="H134" s="214">
        <v>0.29444444444444401</v>
      </c>
      <c r="I134" s="214">
        <v>0</v>
      </c>
      <c r="J134" s="214">
        <v>0.5</v>
      </c>
      <c r="K134" s="214">
        <v>0</v>
      </c>
      <c r="L134" s="214">
        <v>0</v>
      </c>
      <c r="M134" s="214">
        <v>0</v>
      </c>
      <c r="N134" s="214">
        <v>0</v>
      </c>
      <c r="O134" s="214">
        <v>0</v>
      </c>
      <c r="P134" s="214">
        <v>0.66666666666666696</v>
      </c>
      <c r="Q134" s="214">
        <v>0</v>
      </c>
      <c r="R134" s="214">
        <v>0.4</v>
      </c>
      <c r="S134" s="214">
        <v>0</v>
      </c>
      <c r="T134" s="215">
        <v>0.2</v>
      </c>
      <c r="U134" s="34"/>
      <c r="V134" s="34"/>
    </row>
    <row r="135" spans="1:22" x14ac:dyDescent="0.2">
      <c r="A135" s="81">
        <v>130</v>
      </c>
      <c r="B135" s="84" t="str">
        <f t="shared" ref="B135:B194" si="6">F135</f>
        <v>Malta</v>
      </c>
      <c r="C135" s="84" t="str">
        <f t="shared" ref="C135:C194" si="7">E135</f>
        <v>MLT</v>
      </c>
      <c r="D135" s="214">
        <f t="shared" ref="D135:D194" si="8">AVERAGE(G135:H135)</f>
        <v>0.27777777777777762</v>
      </c>
      <c r="E135" s="81" t="s">
        <v>220</v>
      </c>
      <c r="F135" s="84" t="s">
        <v>219</v>
      </c>
      <c r="G135" s="216">
        <v>8.3333333333333301E-2</v>
      </c>
      <c r="H135" s="214">
        <v>0.47222222222222199</v>
      </c>
      <c r="I135" s="214">
        <v>0</v>
      </c>
      <c r="J135" s="214">
        <v>0.5</v>
      </c>
      <c r="K135" s="214">
        <v>0.5</v>
      </c>
      <c r="L135" s="214">
        <v>1</v>
      </c>
      <c r="M135" s="214">
        <v>0</v>
      </c>
      <c r="N135" s="214">
        <v>0</v>
      </c>
      <c r="O135" s="214">
        <v>0</v>
      </c>
      <c r="P135" s="214">
        <v>0.33333333333333298</v>
      </c>
      <c r="Q135" s="214">
        <v>0</v>
      </c>
      <c r="R135" s="214">
        <v>0.4</v>
      </c>
      <c r="S135" s="214">
        <v>0</v>
      </c>
      <c r="T135" s="215">
        <v>0.6</v>
      </c>
      <c r="U135" s="34"/>
      <c r="V135" s="34"/>
    </row>
    <row r="136" spans="1:22" x14ac:dyDescent="0.2">
      <c r="A136" s="81">
        <v>131</v>
      </c>
      <c r="B136" s="84" t="str">
        <f t="shared" si="6"/>
        <v>Myanmar</v>
      </c>
      <c r="C136" s="84" t="str">
        <f t="shared" si="7"/>
        <v>MMR</v>
      </c>
      <c r="D136" s="214">
        <f t="shared" si="8"/>
        <v>0.202777777777778</v>
      </c>
      <c r="E136" s="81" t="s">
        <v>222</v>
      </c>
      <c r="F136" s="84" t="s">
        <v>221</v>
      </c>
      <c r="G136" s="216">
        <v>0</v>
      </c>
      <c r="H136" s="214">
        <v>0.405555555555556</v>
      </c>
      <c r="I136" s="214">
        <v>0</v>
      </c>
      <c r="J136" s="214">
        <v>0.5</v>
      </c>
      <c r="K136" s="214">
        <v>0</v>
      </c>
      <c r="L136" s="214">
        <v>0.66666666666666696</v>
      </c>
      <c r="M136" s="214">
        <v>0</v>
      </c>
      <c r="N136" s="214">
        <v>0</v>
      </c>
      <c r="O136" s="214">
        <v>0</v>
      </c>
      <c r="P136" s="214">
        <v>0.66666666666666696</v>
      </c>
      <c r="Q136" s="214">
        <v>0</v>
      </c>
      <c r="R136" s="214">
        <v>0.4</v>
      </c>
      <c r="S136" s="214">
        <v>0</v>
      </c>
      <c r="T136" s="215">
        <v>0.2</v>
      </c>
      <c r="U136" s="34"/>
      <c r="V136" s="34"/>
    </row>
    <row r="137" spans="1:22" x14ac:dyDescent="0.2">
      <c r="A137" s="81">
        <v>132</v>
      </c>
      <c r="B137" s="84" t="str">
        <f t="shared" si="6"/>
        <v>Montenegro</v>
      </c>
      <c r="C137" s="84" t="str">
        <f t="shared" si="7"/>
        <v>MNE</v>
      </c>
      <c r="D137" s="214">
        <f t="shared" si="8"/>
        <v>0.30555555555555564</v>
      </c>
      <c r="E137" s="81" t="s">
        <v>224</v>
      </c>
      <c r="F137" s="84" t="s">
        <v>223</v>
      </c>
      <c r="G137" s="216">
        <v>8.3333333333333301E-2</v>
      </c>
      <c r="H137" s="214">
        <v>0.52777777777777801</v>
      </c>
      <c r="I137" s="214">
        <v>0</v>
      </c>
      <c r="J137" s="214">
        <v>0.5</v>
      </c>
      <c r="K137" s="214">
        <v>0.5</v>
      </c>
      <c r="L137" s="214">
        <v>1</v>
      </c>
      <c r="M137" s="214">
        <v>0</v>
      </c>
      <c r="N137" s="214">
        <v>0</v>
      </c>
      <c r="O137" s="214">
        <v>0</v>
      </c>
      <c r="P137" s="214">
        <v>0.66666666666666696</v>
      </c>
      <c r="Q137" s="214">
        <v>0</v>
      </c>
      <c r="R137" s="214">
        <v>0.4</v>
      </c>
      <c r="S137" s="214">
        <v>0</v>
      </c>
      <c r="T137" s="215">
        <v>0.6</v>
      </c>
      <c r="U137" s="34"/>
      <c r="V137" s="34"/>
    </row>
    <row r="138" spans="1:22" x14ac:dyDescent="0.2">
      <c r="A138" s="81">
        <v>133</v>
      </c>
      <c r="B138" s="84" t="str">
        <f t="shared" si="6"/>
        <v>Mongolia</v>
      </c>
      <c r="C138" s="84" t="str">
        <f t="shared" si="7"/>
        <v>MNG</v>
      </c>
      <c r="D138" s="214">
        <f t="shared" si="8"/>
        <v>0.27777777777777762</v>
      </c>
      <c r="E138" s="81" t="s">
        <v>226</v>
      </c>
      <c r="F138" s="84" t="s">
        <v>225</v>
      </c>
      <c r="G138" s="216">
        <v>8.3333333333333301E-2</v>
      </c>
      <c r="H138" s="214">
        <v>0.47222222222222199</v>
      </c>
      <c r="I138" s="214">
        <v>0</v>
      </c>
      <c r="J138" s="214">
        <v>0.5</v>
      </c>
      <c r="K138" s="214">
        <v>0.5</v>
      </c>
      <c r="L138" s="214">
        <v>1</v>
      </c>
      <c r="M138" s="214">
        <v>0</v>
      </c>
      <c r="N138" s="214">
        <v>0</v>
      </c>
      <c r="O138" s="214">
        <v>0</v>
      </c>
      <c r="P138" s="214">
        <v>0.33333333333333298</v>
      </c>
      <c r="Q138" s="214">
        <v>0</v>
      </c>
      <c r="R138" s="214">
        <v>0.4</v>
      </c>
      <c r="S138" s="214">
        <v>0</v>
      </c>
      <c r="T138" s="215">
        <v>0.6</v>
      </c>
      <c r="U138" s="34"/>
      <c r="V138" s="34"/>
    </row>
    <row r="139" spans="1:22" x14ac:dyDescent="0.2">
      <c r="A139" s="81">
        <v>134</v>
      </c>
      <c r="B139" s="84" t="str">
        <f t="shared" si="6"/>
        <v>Northern Mariana Islands</v>
      </c>
      <c r="C139" s="84" t="str">
        <f t="shared" si="7"/>
        <v>MNP</v>
      </c>
      <c r="D139" s="214">
        <f t="shared" si="8"/>
        <v>0.80833333333333346</v>
      </c>
      <c r="E139" s="81" t="s">
        <v>683</v>
      </c>
      <c r="F139" s="84" t="s">
        <v>720</v>
      </c>
      <c r="G139" s="216">
        <v>0.88888888888888895</v>
      </c>
      <c r="H139" s="214">
        <v>0.72777777777777797</v>
      </c>
      <c r="I139" s="214">
        <v>1</v>
      </c>
      <c r="J139" s="214">
        <v>0.5</v>
      </c>
      <c r="K139" s="214">
        <v>1</v>
      </c>
      <c r="L139" s="214">
        <v>1</v>
      </c>
      <c r="M139" s="214">
        <v>1</v>
      </c>
      <c r="N139" s="214">
        <v>1</v>
      </c>
      <c r="O139" s="214">
        <v>1</v>
      </c>
      <c r="P139" s="214">
        <v>0.66666666666666696</v>
      </c>
      <c r="Q139" s="214">
        <v>1</v>
      </c>
      <c r="R139" s="214">
        <v>0.4</v>
      </c>
      <c r="S139" s="214">
        <v>0.33333333333333298</v>
      </c>
      <c r="T139" s="215">
        <v>0.8</v>
      </c>
      <c r="U139" s="34"/>
      <c r="V139" s="34"/>
    </row>
    <row r="140" spans="1:22" x14ac:dyDescent="0.2">
      <c r="A140" s="81">
        <v>135</v>
      </c>
      <c r="B140" s="84" t="str">
        <f t="shared" si="6"/>
        <v>Mozambique</v>
      </c>
      <c r="C140" s="84" t="str">
        <f t="shared" si="7"/>
        <v>MOZ</v>
      </c>
      <c r="D140" s="214">
        <f t="shared" si="8"/>
        <v>0.17499999999999999</v>
      </c>
      <c r="E140" s="81" t="s">
        <v>228</v>
      </c>
      <c r="F140" s="84" t="s">
        <v>227</v>
      </c>
      <c r="G140" s="216">
        <v>0</v>
      </c>
      <c r="H140" s="214">
        <v>0.35</v>
      </c>
      <c r="I140" s="214">
        <v>0</v>
      </c>
      <c r="J140" s="214">
        <v>0.5</v>
      </c>
      <c r="K140" s="214">
        <v>0</v>
      </c>
      <c r="L140" s="214">
        <v>0.33333333333333298</v>
      </c>
      <c r="M140" s="214">
        <v>0</v>
      </c>
      <c r="N140" s="214">
        <v>0</v>
      </c>
      <c r="O140" s="214">
        <v>0</v>
      </c>
      <c r="P140" s="214">
        <v>0.66666666666666696</v>
      </c>
      <c r="Q140" s="214">
        <v>0</v>
      </c>
      <c r="R140" s="214">
        <v>0.4</v>
      </c>
      <c r="S140" s="214">
        <v>0</v>
      </c>
      <c r="T140" s="215">
        <v>0.2</v>
      </c>
      <c r="U140" s="34"/>
      <c r="V140" s="34"/>
    </row>
    <row r="141" spans="1:22" x14ac:dyDescent="0.2">
      <c r="A141" s="81">
        <v>136</v>
      </c>
      <c r="B141" s="84" t="str">
        <f t="shared" si="6"/>
        <v>Mauritania</v>
      </c>
      <c r="C141" s="84" t="str">
        <f t="shared" si="7"/>
        <v>MRT</v>
      </c>
      <c r="D141" s="214">
        <f t="shared" si="8"/>
        <v>0.27777777777777762</v>
      </c>
      <c r="E141" s="81" t="s">
        <v>230</v>
      </c>
      <c r="F141" s="84" t="s">
        <v>229</v>
      </c>
      <c r="G141" s="216">
        <v>8.3333333333333301E-2</v>
      </c>
      <c r="H141" s="214">
        <v>0.47222222222222199</v>
      </c>
      <c r="I141" s="214">
        <v>0</v>
      </c>
      <c r="J141" s="214">
        <v>0.5</v>
      </c>
      <c r="K141" s="214">
        <v>0.5</v>
      </c>
      <c r="L141" s="214">
        <v>0.66666666666666696</v>
      </c>
      <c r="M141" s="214">
        <v>0</v>
      </c>
      <c r="N141" s="214">
        <v>0</v>
      </c>
      <c r="O141" s="214">
        <v>0</v>
      </c>
      <c r="P141" s="214">
        <v>0.66666666666666696</v>
      </c>
      <c r="Q141" s="214">
        <v>0</v>
      </c>
      <c r="R141" s="214">
        <v>0.4</v>
      </c>
      <c r="S141" s="214">
        <v>0</v>
      </c>
      <c r="T141" s="215">
        <v>0.6</v>
      </c>
      <c r="U141" s="34"/>
      <c r="V141" s="34"/>
    </row>
    <row r="142" spans="1:22" x14ac:dyDescent="0.2">
      <c r="A142" s="81">
        <v>137</v>
      </c>
      <c r="B142" s="84" t="str">
        <f t="shared" si="6"/>
        <v>Mauritius</v>
      </c>
      <c r="C142" s="84" t="str">
        <f t="shared" si="7"/>
        <v>MUS</v>
      </c>
      <c r="D142" s="214">
        <f t="shared" si="8"/>
        <v>0.26111111111111113</v>
      </c>
      <c r="E142" s="81" t="s">
        <v>232</v>
      </c>
      <c r="F142" s="84" t="s">
        <v>231</v>
      </c>
      <c r="G142" s="216">
        <v>8.3333333333333301E-2</v>
      </c>
      <c r="H142" s="214">
        <v>0.43888888888888899</v>
      </c>
      <c r="I142" s="214">
        <v>0</v>
      </c>
      <c r="J142" s="214">
        <v>0.5</v>
      </c>
      <c r="K142" s="214">
        <v>0.5</v>
      </c>
      <c r="L142" s="214">
        <v>1</v>
      </c>
      <c r="M142" s="214">
        <v>0</v>
      </c>
      <c r="N142" s="214">
        <v>0</v>
      </c>
      <c r="O142" s="214">
        <v>0</v>
      </c>
      <c r="P142" s="214">
        <v>0.33333333333333298</v>
      </c>
      <c r="Q142" s="214">
        <v>0</v>
      </c>
      <c r="R142" s="214">
        <v>0.4</v>
      </c>
      <c r="S142" s="214">
        <v>0</v>
      </c>
      <c r="T142" s="215">
        <v>0.4</v>
      </c>
      <c r="U142" s="34"/>
      <c r="V142" s="34"/>
    </row>
    <row r="143" spans="1:22" x14ac:dyDescent="0.2">
      <c r="A143" s="81">
        <v>138</v>
      </c>
      <c r="B143" s="84" t="str">
        <f t="shared" si="6"/>
        <v>Malawi</v>
      </c>
      <c r="C143" s="84" t="str">
        <f t="shared" si="7"/>
        <v>MWI</v>
      </c>
      <c r="D143" s="214">
        <f t="shared" si="8"/>
        <v>0.1055555555555555</v>
      </c>
      <c r="E143" s="81" t="s">
        <v>234</v>
      </c>
      <c r="F143" s="84" t="s">
        <v>233</v>
      </c>
      <c r="G143" s="216">
        <v>0</v>
      </c>
      <c r="H143" s="214">
        <v>0.211111111111111</v>
      </c>
      <c r="I143" s="214">
        <v>0</v>
      </c>
      <c r="J143" s="214">
        <v>0</v>
      </c>
      <c r="K143" s="214">
        <v>0</v>
      </c>
      <c r="L143" s="214">
        <v>0</v>
      </c>
      <c r="M143" s="214">
        <v>0</v>
      </c>
      <c r="N143" s="214">
        <v>0</v>
      </c>
      <c r="O143" s="214">
        <v>0</v>
      </c>
      <c r="P143" s="214">
        <v>0.66666666666666696</v>
      </c>
      <c r="Q143" s="214">
        <v>0</v>
      </c>
      <c r="R143" s="214">
        <v>0.4</v>
      </c>
      <c r="S143" s="214">
        <v>0</v>
      </c>
      <c r="T143" s="215">
        <v>0.2</v>
      </c>
      <c r="U143" s="34"/>
      <c r="V143" s="34"/>
    </row>
    <row r="144" spans="1:22" x14ac:dyDescent="0.2">
      <c r="A144" s="81">
        <v>139</v>
      </c>
      <c r="B144" s="84" t="str">
        <f t="shared" si="6"/>
        <v>Malaysia</v>
      </c>
      <c r="C144" s="84" t="str">
        <f t="shared" si="7"/>
        <v>MYS</v>
      </c>
      <c r="D144" s="214">
        <f t="shared" si="8"/>
        <v>0.2194444444444445</v>
      </c>
      <c r="E144" s="81" t="s">
        <v>236</v>
      </c>
      <c r="F144" s="84" t="s">
        <v>235</v>
      </c>
      <c r="G144" s="216">
        <v>0</v>
      </c>
      <c r="H144" s="214">
        <v>0.43888888888888899</v>
      </c>
      <c r="I144" s="214">
        <v>0</v>
      </c>
      <c r="J144" s="214">
        <v>0.5</v>
      </c>
      <c r="K144" s="214">
        <v>0</v>
      </c>
      <c r="L144" s="214">
        <v>1</v>
      </c>
      <c r="M144" s="214">
        <v>0</v>
      </c>
      <c r="N144" s="214">
        <v>0</v>
      </c>
      <c r="O144" s="214">
        <v>0</v>
      </c>
      <c r="P144" s="214">
        <v>0.33333333333333298</v>
      </c>
      <c r="Q144" s="214">
        <v>0</v>
      </c>
      <c r="R144" s="214">
        <v>0.4</v>
      </c>
      <c r="S144" s="214">
        <v>0</v>
      </c>
      <c r="T144" s="215">
        <v>0.4</v>
      </c>
      <c r="U144" s="34"/>
      <c r="V144" s="34"/>
    </row>
    <row r="145" spans="1:22" x14ac:dyDescent="0.2">
      <c r="A145" s="81">
        <v>140</v>
      </c>
      <c r="B145" s="84" t="str">
        <f t="shared" si="6"/>
        <v>Namibia</v>
      </c>
      <c r="C145" s="84" t="str">
        <f t="shared" si="7"/>
        <v>NAM</v>
      </c>
      <c r="D145" s="214">
        <f t="shared" si="8"/>
        <v>0.28888888888888864</v>
      </c>
      <c r="E145" s="81" t="s">
        <v>238</v>
      </c>
      <c r="F145" s="84" t="s">
        <v>237</v>
      </c>
      <c r="G145" s="216">
        <v>8.3333333333333301E-2</v>
      </c>
      <c r="H145" s="214">
        <v>0.49444444444444402</v>
      </c>
      <c r="I145" s="214">
        <v>0</v>
      </c>
      <c r="J145" s="214">
        <v>0.5</v>
      </c>
      <c r="K145" s="214">
        <v>0.5</v>
      </c>
      <c r="L145" s="214">
        <v>1</v>
      </c>
      <c r="M145" s="214">
        <v>0</v>
      </c>
      <c r="N145" s="214">
        <v>0</v>
      </c>
      <c r="O145" s="214">
        <v>0</v>
      </c>
      <c r="P145" s="214">
        <v>0.66666666666666696</v>
      </c>
      <c r="Q145" s="214">
        <v>0</v>
      </c>
      <c r="R145" s="214">
        <v>0.4</v>
      </c>
      <c r="S145" s="214">
        <v>0</v>
      </c>
      <c r="T145" s="215">
        <v>0.4</v>
      </c>
      <c r="U145" s="34"/>
      <c r="V145" s="34"/>
    </row>
    <row r="146" spans="1:22" x14ac:dyDescent="0.2">
      <c r="A146" s="81">
        <v>141</v>
      </c>
      <c r="B146" s="84" t="str">
        <f t="shared" si="6"/>
        <v>New Caledonia</v>
      </c>
      <c r="C146" s="84" t="str">
        <f t="shared" si="7"/>
        <v>NCL</v>
      </c>
      <c r="D146" s="214">
        <f t="shared" si="8"/>
        <v>0.80833333333333346</v>
      </c>
      <c r="E146" s="81" t="s">
        <v>684</v>
      </c>
      <c r="F146" s="84" t="s">
        <v>721</v>
      </c>
      <c r="G146" s="216">
        <v>0.88888888888888895</v>
      </c>
      <c r="H146" s="214">
        <v>0.72777777777777797</v>
      </c>
      <c r="I146" s="214">
        <v>1</v>
      </c>
      <c r="J146" s="214">
        <v>0.5</v>
      </c>
      <c r="K146" s="214">
        <v>1</v>
      </c>
      <c r="L146" s="214">
        <v>1</v>
      </c>
      <c r="M146" s="214">
        <v>1</v>
      </c>
      <c r="N146" s="214">
        <v>1</v>
      </c>
      <c r="O146" s="214">
        <v>1</v>
      </c>
      <c r="P146" s="214">
        <v>0.66666666666666696</v>
      </c>
      <c r="Q146" s="214">
        <v>1</v>
      </c>
      <c r="R146" s="214">
        <v>0.4</v>
      </c>
      <c r="S146" s="214">
        <v>0.33333333333333298</v>
      </c>
      <c r="T146" s="215">
        <v>0.8</v>
      </c>
      <c r="U146" s="34"/>
      <c r="V146" s="34"/>
    </row>
    <row r="147" spans="1:22" x14ac:dyDescent="0.2">
      <c r="A147" s="81">
        <v>142</v>
      </c>
      <c r="B147" s="84" t="str">
        <f t="shared" si="6"/>
        <v>Niger</v>
      </c>
      <c r="C147" s="84" t="str">
        <f t="shared" si="7"/>
        <v>NER</v>
      </c>
      <c r="D147" s="214">
        <f t="shared" si="8"/>
        <v>0.147222222222222</v>
      </c>
      <c r="E147" s="81" t="s">
        <v>240</v>
      </c>
      <c r="F147" s="84" t="s">
        <v>239</v>
      </c>
      <c r="G147" s="216">
        <v>0</v>
      </c>
      <c r="H147" s="214">
        <v>0.29444444444444401</v>
      </c>
      <c r="I147" s="214">
        <v>0</v>
      </c>
      <c r="J147" s="214">
        <v>0.5</v>
      </c>
      <c r="K147" s="214">
        <v>0</v>
      </c>
      <c r="L147" s="214">
        <v>0</v>
      </c>
      <c r="M147" s="214">
        <v>0</v>
      </c>
      <c r="N147" s="214">
        <v>0</v>
      </c>
      <c r="O147" s="214">
        <v>0</v>
      </c>
      <c r="P147" s="214">
        <v>0.66666666666666696</v>
      </c>
      <c r="Q147" s="214">
        <v>0</v>
      </c>
      <c r="R147" s="214">
        <v>0.4</v>
      </c>
      <c r="S147" s="214">
        <v>0</v>
      </c>
      <c r="T147" s="215">
        <v>0.2</v>
      </c>
      <c r="U147" s="34"/>
      <c r="V147" s="34"/>
    </row>
    <row r="148" spans="1:22" x14ac:dyDescent="0.2">
      <c r="A148" s="81">
        <v>143</v>
      </c>
      <c r="B148" s="84" t="str">
        <f t="shared" si="6"/>
        <v>Nigeria</v>
      </c>
      <c r="C148" s="84" t="str">
        <f t="shared" si="7"/>
        <v>NGA</v>
      </c>
      <c r="D148" s="214">
        <f t="shared" si="8"/>
        <v>0.17499999999999999</v>
      </c>
      <c r="E148" s="81" t="s">
        <v>242</v>
      </c>
      <c r="F148" s="84" t="s">
        <v>241</v>
      </c>
      <c r="G148" s="216">
        <v>0</v>
      </c>
      <c r="H148" s="214">
        <v>0.35</v>
      </c>
      <c r="I148" s="214">
        <v>0</v>
      </c>
      <c r="J148" s="214">
        <v>0.5</v>
      </c>
      <c r="K148" s="214">
        <v>0</v>
      </c>
      <c r="L148" s="214">
        <v>0.33333333333333298</v>
      </c>
      <c r="M148" s="214">
        <v>0</v>
      </c>
      <c r="N148" s="214">
        <v>0</v>
      </c>
      <c r="O148" s="214">
        <v>0</v>
      </c>
      <c r="P148" s="214">
        <v>0.66666666666666696</v>
      </c>
      <c r="Q148" s="214">
        <v>0</v>
      </c>
      <c r="R148" s="214">
        <v>0.4</v>
      </c>
      <c r="S148" s="214">
        <v>0</v>
      </c>
      <c r="T148" s="215">
        <v>0.2</v>
      </c>
      <c r="U148" s="34"/>
      <c r="V148" s="34"/>
    </row>
    <row r="149" spans="1:22" x14ac:dyDescent="0.2">
      <c r="A149" s="81">
        <v>144</v>
      </c>
      <c r="B149" s="84" t="str">
        <f t="shared" si="6"/>
        <v>Nicaragua</v>
      </c>
      <c r="C149" s="84" t="str">
        <f t="shared" si="7"/>
        <v>NIC</v>
      </c>
      <c r="D149" s="214">
        <f t="shared" si="8"/>
        <v>0.19166666666666651</v>
      </c>
      <c r="E149" s="81" t="s">
        <v>244</v>
      </c>
      <c r="F149" s="84" t="s">
        <v>243</v>
      </c>
      <c r="G149" s="216">
        <v>0</v>
      </c>
      <c r="H149" s="214">
        <v>0.38333333333333303</v>
      </c>
      <c r="I149" s="214">
        <v>0</v>
      </c>
      <c r="J149" s="214">
        <v>0.5</v>
      </c>
      <c r="K149" s="214">
        <v>0</v>
      </c>
      <c r="L149" s="214">
        <v>0.66666666666666696</v>
      </c>
      <c r="M149" s="214">
        <v>0</v>
      </c>
      <c r="N149" s="214">
        <v>0</v>
      </c>
      <c r="O149" s="214">
        <v>0</v>
      </c>
      <c r="P149" s="214">
        <v>0.33333333333333298</v>
      </c>
      <c r="Q149" s="214">
        <v>0</v>
      </c>
      <c r="R149" s="214">
        <v>0.4</v>
      </c>
      <c r="S149" s="214">
        <v>0</v>
      </c>
      <c r="T149" s="215">
        <v>0.4</v>
      </c>
      <c r="U149" s="34"/>
      <c r="V149" s="34"/>
    </row>
    <row r="150" spans="1:22" x14ac:dyDescent="0.2">
      <c r="A150" s="81">
        <v>145</v>
      </c>
      <c r="B150" s="84" t="str">
        <f t="shared" si="6"/>
        <v>Netherlands</v>
      </c>
      <c r="C150" s="84" t="str">
        <f t="shared" si="7"/>
        <v>NLD</v>
      </c>
      <c r="D150" s="214">
        <f t="shared" si="8"/>
        <v>0.23611111111111099</v>
      </c>
      <c r="E150" s="81" t="s">
        <v>246</v>
      </c>
      <c r="F150" s="84" t="s">
        <v>245</v>
      </c>
      <c r="G150" s="216">
        <v>0</v>
      </c>
      <c r="H150" s="214">
        <v>0.47222222222222199</v>
      </c>
      <c r="I150" s="214">
        <v>0</v>
      </c>
      <c r="J150" s="214">
        <v>0.5</v>
      </c>
      <c r="K150" s="214">
        <v>0</v>
      </c>
      <c r="L150" s="214">
        <v>1</v>
      </c>
      <c r="M150" s="214">
        <v>0</v>
      </c>
      <c r="N150" s="214">
        <v>0</v>
      </c>
      <c r="O150" s="214">
        <v>0</v>
      </c>
      <c r="P150" s="214">
        <v>0.33333333333333298</v>
      </c>
      <c r="Q150" s="214">
        <v>0</v>
      </c>
      <c r="R150" s="214">
        <v>0.4</v>
      </c>
      <c r="S150" s="214">
        <v>0</v>
      </c>
      <c r="T150" s="215">
        <v>0.6</v>
      </c>
      <c r="U150" s="34"/>
      <c r="V150" s="34"/>
    </row>
    <row r="151" spans="1:22" x14ac:dyDescent="0.2">
      <c r="A151" s="81">
        <v>146</v>
      </c>
      <c r="B151" s="84" t="str">
        <f t="shared" si="6"/>
        <v>Norway</v>
      </c>
      <c r="C151" s="84" t="str">
        <f t="shared" si="7"/>
        <v>NOR</v>
      </c>
      <c r="D151" s="214">
        <f t="shared" si="8"/>
        <v>0.23611111111111099</v>
      </c>
      <c r="E151" s="81" t="s">
        <v>248</v>
      </c>
      <c r="F151" s="84" t="s">
        <v>247</v>
      </c>
      <c r="G151" s="216">
        <v>0</v>
      </c>
      <c r="H151" s="214">
        <v>0.47222222222222199</v>
      </c>
      <c r="I151" s="214">
        <v>0</v>
      </c>
      <c r="J151" s="214">
        <v>0.5</v>
      </c>
      <c r="K151" s="214">
        <v>0</v>
      </c>
      <c r="L151" s="214">
        <v>1</v>
      </c>
      <c r="M151" s="214">
        <v>0</v>
      </c>
      <c r="N151" s="214">
        <v>0</v>
      </c>
      <c r="O151" s="214">
        <v>0</v>
      </c>
      <c r="P151" s="214">
        <v>0.33333333333333298</v>
      </c>
      <c r="Q151" s="214">
        <v>0</v>
      </c>
      <c r="R151" s="214">
        <v>0.4</v>
      </c>
      <c r="S151" s="214">
        <v>0</v>
      </c>
      <c r="T151" s="215">
        <v>0.6</v>
      </c>
      <c r="U151" s="34"/>
      <c r="V151" s="34"/>
    </row>
    <row r="152" spans="1:22" x14ac:dyDescent="0.2">
      <c r="A152" s="81">
        <v>147</v>
      </c>
      <c r="B152" s="84" t="str">
        <f t="shared" si="6"/>
        <v>Nepal</v>
      </c>
      <c r="C152" s="84" t="str">
        <f t="shared" si="7"/>
        <v>NPL</v>
      </c>
      <c r="D152" s="214">
        <f t="shared" si="8"/>
        <v>0.23055555555555551</v>
      </c>
      <c r="E152" s="81" t="s">
        <v>250</v>
      </c>
      <c r="F152" s="84" t="s">
        <v>249</v>
      </c>
      <c r="G152" s="216">
        <v>0</v>
      </c>
      <c r="H152" s="214">
        <v>0.46111111111111103</v>
      </c>
      <c r="I152" s="214">
        <v>0</v>
      </c>
      <c r="J152" s="214">
        <v>0.5</v>
      </c>
      <c r="K152" s="214">
        <v>0</v>
      </c>
      <c r="L152" s="214">
        <v>1</v>
      </c>
      <c r="M152" s="214">
        <v>0</v>
      </c>
      <c r="N152" s="214">
        <v>0</v>
      </c>
      <c r="O152" s="214">
        <v>0</v>
      </c>
      <c r="P152" s="214">
        <v>0.66666666666666696</v>
      </c>
      <c r="Q152" s="214">
        <v>0</v>
      </c>
      <c r="R152" s="214">
        <v>0.2</v>
      </c>
      <c r="S152" s="214">
        <v>0</v>
      </c>
      <c r="T152" s="215">
        <v>0.4</v>
      </c>
      <c r="U152" s="34"/>
      <c r="V152" s="34"/>
    </row>
    <row r="153" spans="1:22" x14ac:dyDescent="0.2">
      <c r="A153" s="81">
        <v>148</v>
      </c>
      <c r="B153" s="84" t="str">
        <f t="shared" si="6"/>
        <v>Nauru</v>
      </c>
      <c r="C153" s="84" t="str">
        <f t="shared" si="7"/>
        <v>NRU</v>
      </c>
      <c r="D153" s="214">
        <f t="shared" si="8"/>
        <v>0.55833333333333346</v>
      </c>
      <c r="E153" s="81" t="s">
        <v>252</v>
      </c>
      <c r="F153" s="84" t="s">
        <v>251</v>
      </c>
      <c r="G153" s="216">
        <v>0.38888888888888901</v>
      </c>
      <c r="H153" s="214">
        <v>0.72777777777777797</v>
      </c>
      <c r="I153" s="214">
        <v>0</v>
      </c>
      <c r="J153" s="214">
        <v>0.5</v>
      </c>
      <c r="K153" s="214">
        <v>1</v>
      </c>
      <c r="L153" s="214">
        <v>1</v>
      </c>
      <c r="M153" s="214">
        <v>1</v>
      </c>
      <c r="N153" s="214">
        <v>1</v>
      </c>
      <c r="O153" s="214">
        <v>0</v>
      </c>
      <c r="P153" s="214">
        <v>0.66666666666666696</v>
      </c>
      <c r="Q153" s="214">
        <v>0</v>
      </c>
      <c r="R153" s="214">
        <v>0.4</v>
      </c>
      <c r="S153" s="214">
        <v>0.33333333333333298</v>
      </c>
      <c r="T153" s="215">
        <v>0.8</v>
      </c>
      <c r="U153" s="34"/>
      <c r="V153" s="34"/>
    </row>
    <row r="154" spans="1:22" x14ac:dyDescent="0.2">
      <c r="A154" s="81">
        <v>149</v>
      </c>
      <c r="B154" s="84" t="str">
        <f t="shared" si="6"/>
        <v>New Zealand</v>
      </c>
      <c r="C154" s="84" t="str">
        <f t="shared" si="7"/>
        <v>NZL</v>
      </c>
      <c r="D154" s="214">
        <f t="shared" si="8"/>
        <v>0.23611111111111099</v>
      </c>
      <c r="E154" s="81" t="s">
        <v>254</v>
      </c>
      <c r="F154" s="84" t="s">
        <v>253</v>
      </c>
      <c r="G154" s="216">
        <v>0</v>
      </c>
      <c r="H154" s="214">
        <v>0.47222222222222199</v>
      </c>
      <c r="I154" s="214">
        <v>0</v>
      </c>
      <c r="J154" s="214">
        <v>0.5</v>
      </c>
      <c r="K154" s="214">
        <v>0</v>
      </c>
      <c r="L154" s="214">
        <v>1</v>
      </c>
      <c r="M154" s="214">
        <v>0</v>
      </c>
      <c r="N154" s="214">
        <v>0</v>
      </c>
      <c r="O154" s="214">
        <v>0</v>
      </c>
      <c r="P154" s="214">
        <v>0.33333333333333298</v>
      </c>
      <c r="Q154" s="214">
        <v>0</v>
      </c>
      <c r="R154" s="214">
        <v>0.4</v>
      </c>
      <c r="S154" s="214">
        <v>0</v>
      </c>
      <c r="T154" s="215">
        <v>0.6</v>
      </c>
      <c r="U154" s="34"/>
      <c r="V154" s="34"/>
    </row>
    <row r="155" spans="1:22" x14ac:dyDescent="0.2">
      <c r="A155" s="81">
        <v>150</v>
      </c>
      <c r="B155" s="84" t="str">
        <f t="shared" si="6"/>
        <v>Oman</v>
      </c>
      <c r="C155" s="84" t="str">
        <f t="shared" si="7"/>
        <v>OMN</v>
      </c>
      <c r="D155" s="214">
        <f t="shared" si="8"/>
        <v>0.23055555555555551</v>
      </c>
      <c r="E155" s="81" t="s">
        <v>256</v>
      </c>
      <c r="F155" s="84" t="s">
        <v>255</v>
      </c>
      <c r="G155" s="216">
        <v>0</v>
      </c>
      <c r="H155" s="214">
        <v>0.46111111111111103</v>
      </c>
      <c r="I155" s="214">
        <v>0</v>
      </c>
      <c r="J155" s="214">
        <v>0.5</v>
      </c>
      <c r="K155" s="214">
        <v>0</v>
      </c>
      <c r="L155" s="214">
        <v>1</v>
      </c>
      <c r="M155" s="214">
        <v>0</v>
      </c>
      <c r="N155" s="214">
        <v>0</v>
      </c>
      <c r="O155" s="214">
        <v>0</v>
      </c>
      <c r="P155" s="214">
        <v>0.66666666666666696</v>
      </c>
      <c r="Q155" s="214">
        <v>0</v>
      </c>
      <c r="R155" s="214">
        <v>0.4</v>
      </c>
      <c r="S155" s="214">
        <v>0</v>
      </c>
      <c r="T155" s="215">
        <v>0.2</v>
      </c>
      <c r="U155" s="34"/>
      <c r="V155" s="34"/>
    </row>
    <row r="156" spans="1:22" x14ac:dyDescent="0.2">
      <c r="A156" s="81">
        <v>151</v>
      </c>
      <c r="B156" s="84" t="str">
        <f t="shared" si="6"/>
        <v>Pakistan</v>
      </c>
      <c r="C156" s="84" t="str">
        <f t="shared" si="7"/>
        <v>PAK</v>
      </c>
      <c r="D156" s="214">
        <f t="shared" si="8"/>
        <v>0.17499999999999999</v>
      </c>
      <c r="E156" s="81" t="s">
        <v>258</v>
      </c>
      <c r="F156" s="84" t="s">
        <v>257</v>
      </c>
      <c r="G156" s="216">
        <v>0</v>
      </c>
      <c r="H156" s="214">
        <v>0.35</v>
      </c>
      <c r="I156" s="214">
        <v>0</v>
      </c>
      <c r="J156" s="214">
        <v>0.5</v>
      </c>
      <c r="K156" s="214">
        <v>0</v>
      </c>
      <c r="L156" s="214">
        <v>0.66666666666666696</v>
      </c>
      <c r="M156" s="214">
        <v>0</v>
      </c>
      <c r="N156" s="214">
        <v>0</v>
      </c>
      <c r="O156" s="214">
        <v>0</v>
      </c>
      <c r="P156" s="214">
        <v>0.33333333333333298</v>
      </c>
      <c r="Q156" s="214">
        <v>0</v>
      </c>
      <c r="R156" s="214">
        <v>0.4</v>
      </c>
      <c r="S156" s="214">
        <v>0</v>
      </c>
      <c r="T156" s="215">
        <v>0.2</v>
      </c>
      <c r="U156" s="34"/>
      <c r="V156" s="34"/>
    </row>
    <row r="157" spans="1:22" x14ac:dyDescent="0.2">
      <c r="A157" s="81">
        <v>152</v>
      </c>
      <c r="B157" s="84" t="str">
        <f t="shared" si="6"/>
        <v>Panama</v>
      </c>
      <c r="C157" s="84" t="str">
        <f t="shared" si="7"/>
        <v>PAN</v>
      </c>
      <c r="D157" s="214">
        <f t="shared" si="8"/>
        <v>0.2194444444444445</v>
      </c>
      <c r="E157" s="81" t="s">
        <v>260</v>
      </c>
      <c r="F157" s="84" t="s">
        <v>259</v>
      </c>
      <c r="G157" s="216">
        <v>0</v>
      </c>
      <c r="H157" s="214">
        <v>0.43888888888888899</v>
      </c>
      <c r="I157" s="214">
        <v>0</v>
      </c>
      <c r="J157" s="214">
        <v>0.5</v>
      </c>
      <c r="K157" s="214">
        <v>0</v>
      </c>
      <c r="L157" s="214">
        <v>1</v>
      </c>
      <c r="M157" s="214">
        <v>0</v>
      </c>
      <c r="N157" s="214">
        <v>0</v>
      </c>
      <c r="O157" s="214">
        <v>0</v>
      </c>
      <c r="P157" s="214">
        <v>0.33333333333333298</v>
      </c>
      <c r="Q157" s="214">
        <v>0</v>
      </c>
      <c r="R157" s="214">
        <v>0.4</v>
      </c>
      <c r="S157" s="214">
        <v>0</v>
      </c>
      <c r="T157" s="215">
        <v>0.4</v>
      </c>
      <c r="U157" s="34"/>
      <c r="V157" s="34"/>
    </row>
    <row r="158" spans="1:22" x14ac:dyDescent="0.2">
      <c r="A158" s="81">
        <v>153</v>
      </c>
      <c r="B158" s="84" t="str">
        <f t="shared" si="6"/>
        <v>Peru</v>
      </c>
      <c r="C158" s="84" t="str">
        <f t="shared" si="7"/>
        <v>PER</v>
      </c>
      <c r="D158" s="214">
        <f t="shared" si="8"/>
        <v>0.202777777777778</v>
      </c>
      <c r="E158" s="81" t="s">
        <v>262</v>
      </c>
      <c r="F158" s="84" t="s">
        <v>261</v>
      </c>
      <c r="G158" s="216">
        <v>0</v>
      </c>
      <c r="H158" s="214">
        <v>0.405555555555556</v>
      </c>
      <c r="I158" s="214">
        <v>0</v>
      </c>
      <c r="J158" s="214">
        <v>0.5</v>
      </c>
      <c r="K158" s="214">
        <v>0</v>
      </c>
      <c r="L158" s="214">
        <v>1</v>
      </c>
      <c r="M158" s="214">
        <v>0</v>
      </c>
      <c r="N158" s="214">
        <v>0</v>
      </c>
      <c r="O158" s="214">
        <v>0</v>
      </c>
      <c r="P158" s="214">
        <v>0.33333333333333298</v>
      </c>
      <c r="Q158" s="214">
        <v>0</v>
      </c>
      <c r="R158" s="214">
        <v>0.4</v>
      </c>
      <c r="S158" s="214">
        <v>0</v>
      </c>
      <c r="T158" s="215">
        <v>0.2</v>
      </c>
      <c r="U158" s="34"/>
      <c r="V158" s="34"/>
    </row>
    <row r="159" spans="1:22" x14ac:dyDescent="0.2">
      <c r="A159" s="81">
        <v>154</v>
      </c>
      <c r="B159" s="84" t="str">
        <f t="shared" si="6"/>
        <v>Philippines</v>
      </c>
      <c r="C159" s="84" t="str">
        <f t="shared" si="7"/>
        <v>PHL</v>
      </c>
      <c r="D159" s="214">
        <f t="shared" si="8"/>
        <v>0.202777777777778</v>
      </c>
      <c r="E159" s="81" t="s">
        <v>264</v>
      </c>
      <c r="F159" s="84" t="s">
        <v>263</v>
      </c>
      <c r="G159" s="216">
        <v>0</v>
      </c>
      <c r="H159" s="214">
        <v>0.405555555555556</v>
      </c>
      <c r="I159" s="214">
        <v>0</v>
      </c>
      <c r="J159" s="214">
        <v>0.5</v>
      </c>
      <c r="K159" s="214">
        <v>0</v>
      </c>
      <c r="L159" s="214">
        <v>1</v>
      </c>
      <c r="M159" s="214">
        <v>0</v>
      </c>
      <c r="N159" s="214">
        <v>0</v>
      </c>
      <c r="O159" s="214">
        <v>0</v>
      </c>
      <c r="P159" s="214">
        <v>0.33333333333333298</v>
      </c>
      <c r="Q159" s="214">
        <v>0</v>
      </c>
      <c r="R159" s="214">
        <v>0.4</v>
      </c>
      <c r="S159" s="214">
        <v>0</v>
      </c>
      <c r="T159" s="215">
        <v>0.2</v>
      </c>
      <c r="U159" s="34"/>
      <c r="V159" s="34"/>
    </row>
    <row r="160" spans="1:22" x14ac:dyDescent="0.2">
      <c r="A160" s="81">
        <v>155</v>
      </c>
      <c r="B160" s="84" t="str">
        <f t="shared" si="6"/>
        <v>Palau</v>
      </c>
      <c r="C160" s="84" t="str">
        <f t="shared" si="7"/>
        <v>PLW</v>
      </c>
      <c r="D160" s="214">
        <f t="shared" si="8"/>
        <v>0.55833333333333346</v>
      </c>
      <c r="E160" s="81" t="s">
        <v>266</v>
      </c>
      <c r="F160" s="84" t="s">
        <v>265</v>
      </c>
      <c r="G160" s="216">
        <v>0.38888888888888901</v>
      </c>
      <c r="H160" s="214">
        <v>0.72777777777777797</v>
      </c>
      <c r="I160" s="214">
        <v>0</v>
      </c>
      <c r="J160" s="214">
        <v>0.5</v>
      </c>
      <c r="K160" s="214">
        <v>1</v>
      </c>
      <c r="L160" s="214">
        <v>1</v>
      </c>
      <c r="M160" s="214">
        <v>1</v>
      </c>
      <c r="N160" s="214">
        <v>1</v>
      </c>
      <c r="O160" s="214">
        <v>0</v>
      </c>
      <c r="P160" s="214">
        <v>0.66666666666666696</v>
      </c>
      <c r="Q160" s="214">
        <v>0</v>
      </c>
      <c r="R160" s="214">
        <v>0.4</v>
      </c>
      <c r="S160" s="214">
        <v>0.33333333333333298</v>
      </c>
      <c r="T160" s="215">
        <v>0.8</v>
      </c>
      <c r="U160" s="34"/>
      <c r="V160" s="34"/>
    </row>
    <row r="161" spans="1:22" x14ac:dyDescent="0.2">
      <c r="A161" s="81">
        <v>156</v>
      </c>
      <c r="B161" s="84" t="str">
        <f t="shared" si="6"/>
        <v>Papua New Guinea</v>
      </c>
      <c r="C161" s="84" t="str">
        <f t="shared" si="7"/>
        <v>PNG</v>
      </c>
      <c r="D161" s="214">
        <f t="shared" si="8"/>
        <v>0.27222222222222214</v>
      </c>
      <c r="E161" s="81" t="s">
        <v>268</v>
      </c>
      <c r="F161" s="84" t="s">
        <v>267</v>
      </c>
      <c r="G161" s="216">
        <v>8.3333333333333301E-2</v>
      </c>
      <c r="H161" s="214">
        <v>0.46111111111111103</v>
      </c>
      <c r="I161" s="214">
        <v>0</v>
      </c>
      <c r="J161" s="214">
        <v>0.5</v>
      </c>
      <c r="K161" s="214">
        <v>0.5</v>
      </c>
      <c r="L161" s="214">
        <v>1</v>
      </c>
      <c r="M161" s="214">
        <v>0</v>
      </c>
      <c r="N161" s="214">
        <v>0</v>
      </c>
      <c r="O161" s="214">
        <v>0</v>
      </c>
      <c r="P161" s="214">
        <v>0.66666666666666696</v>
      </c>
      <c r="Q161" s="214">
        <v>0</v>
      </c>
      <c r="R161" s="214">
        <v>0.4</v>
      </c>
      <c r="S161" s="214">
        <v>0</v>
      </c>
      <c r="T161" s="215">
        <v>0.2</v>
      </c>
      <c r="U161" s="34"/>
      <c r="V161" s="34"/>
    </row>
    <row r="162" spans="1:22" x14ac:dyDescent="0.2">
      <c r="A162" s="81">
        <v>157</v>
      </c>
      <c r="B162" s="84" t="str">
        <f t="shared" si="6"/>
        <v>Poland</v>
      </c>
      <c r="C162" s="84" t="str">
        <f t="shared" si="7"/>
        <v>POL</v>
      </c>
      <c r="D162" s="214">
        <f t="shared" si="8"/>
        <v>0.2194444444444445</v>
      </c>
      <c r="E162" s="81" t="s">
        <v>270</v>
      </c>
      <c r="F162" s="84" t="s">
        <v>269</v>
      </c>
      <c r="G162" s="216">
        <v>0</v>
      </c>
      <c r="H162" s="214">
        <v>0.43888888888888899</v>
      </c>
      <c r="I162" s="214">
        <v>0</v>
      </c>
      <c r="J162" s="214">
        <v>0.5</v>
      </c>
      <c r="K162" s="214">
        <v>0</v>
      </c>
      <c r="L162" s="214">
        <v>1</v>
      </c>
      <c r="M162" s="214">
        <v>0</v>
      </c>
      <c r="N162" s="214">
        <v>0</v>
      </c>
      <c r="O162" s="214">
        <v>0</v>
      </c>
      <c r="P162" s="214">
        <v>0.33333333333333298</v>
      </c>
      <c r="Q162" s="214">
        <v>0</v>
      </c>
      <c r="R162" s="214">
        <v>0.4</v>
      </c>
      <c r="S162" s="214">
        <v>0</v>
      </c>
      <c r="T162" s="215">
        <v>0.4</v>
      </c>
      <c r="U162" s="34"/>
      <c r="V162" s="34"/>
    </row>
    <row r="163" spans="1:22" x14ac:dyDescent="0.2">
      <c r="A163" s="81">
        <v>158</v>
      </c>
      <c r="B163" s="84" t="str">
        <f t="shared" si="6"/>
        <v>Puerto Rico</v>
      </c>
      <c r="C163" s="84" t="str">
        <f t="shared" si="7"/>
        <v>PRI</v>
      </c>
      <c r="D163" s="214">
        <f t="shared" si="8"/>
        <v>0.52222222222222248</v>
      </c>
      <c r="E163" s="81" t="s">
        <v>685</v>
      </c>
      <c r="F163" s="84" t="s">
        <v>722</v>
      </c>
      <c r="G163" s="216">
        <v>0.63888888888888895</v>
      </c>
      <c r="H163" s="214">
        <v>0.405555555555556</v>
      </c>
      <c r="I163" s="214">
        <v>1</v>
      </c>
      <c r="J163" s="214">
        <v>0.5</v>
      </c>
      <c r="K163" s="214">
        <v>0.5</v>
      </c>
      <c r="L163" s="214">
        <v>1</v>
      </c>
      <c r="M163" s="214">
        <v>0</v>
      </c>
      <c r="N163" s="214">
        <v>0</v>
      </c>
      <c r="O163" s="214">
        <v>1</v>
      </c>
      <c r="P163" s="214">
        <v>0.33333333333333298</v>
      </c>
      <c r="Q163" s="214">
        <v>1</v>
      </c>
      <c r="R163" s="214">
        <v>0.4</v>
      </c>
      <c r="S163" s="214">
        <v>0.33333333333333298</v>
      </c>
      <c r="T163" s="215">
        <v>0.2</v>
      </c>
      <c r="U163" s="34"/>
      <c r="V163" s="34"/>
    </row>
    <row r="164" spans="1:22" x14ac:dyDescent="0.2">
      <c r="A164" s="81">
        <v>159</v>
      </c>
      <c r="B164" s="84" t="str">
        <f t="shared" si="6"/>
        <v>Korea, Dem. People's Rep.</v>
      </c>
      <c r="C164" s="84" t="str">
        <f t="shared" si="7"/>
        <v>PRK</v>
      </c>
      <c r="D164" s="214">
        <f t="shared" si="8"/>
        <v>0.28888888888888864</v>
      </c>
      <c r="E164" s="81" t="s">
        <v>271</v>
      </c>
      <c r="F164" s="84" t="s">
        <v>723</v>
      </c>
      <c r="G164" s="216">
        <v>8.3333333333333301E-2</v>
      </c>
      <c r="H164" s="214">
        <v>0.49444444444444402</v>
      </c>
      <c r="I164" s="214">
        <v>0</v>
      </c>
      <c r="J164" s="214">
        <v>0.5</v>
      </c>
      <c r="K164" s="214">
        <v>0.5</v>
      </c>
      <c r="L164" s="214">
        <v>1</v>
      </c>
      <c r="M164" s="214">
        <v>0</v>
      </c>
      <c r="N164" s="214">
        <v>0</v>
      </c>
      <c r="O164" s="214">
        <v>0</v>
      </c>
      <c r="P164" s="214">
        <v>0.66666666666666696</v>
      </c>
      <c r="Q164" s="214">
        <v>0</v>
      </c>
      <c r="R164" s="214">
        <v>0.4</v>
      </c>
      <c r="S164" s="214">
        <v>0</v>
      </c>
      <c r="T164" s="215">
        <v>0.4</v>
      </c>
      <c r="U164" s="34"/>
      <c r="V164" s="34"/>
    </row>
    <row r="165" spans="1:22" x14ac:dyDescent="0.2">
      <c r="A165" s="81">
        <v>160</v>
      </c>
      <c r="B165" s="84" t="str">
        <f t="shared" si="6"/>
        <v>Portugal</v>
      </c>
      <c r="C165" s="84" t="str">
        <f t="shared" si="7"/>
        <v>PRT</v>
      </c>
      <c r="D165" s="214">
        <f t="shared" si="8"/>
        <v>0.23611111111111099</v>
      </c>
      <c r="E165" s="81" t="s">
        <v>273</v>
      </c>
      <c r="F165" s="84" t="s">
        <v>272</v>
      </c>
      <c r="G165" s="216">
        <v>0</v>
      </c>
      <c r="H165" s="214">
        <v>0.47222222222222199</v>
      </c>
      <c r="I165" s="214">
        <v>0</v>
      </c>
      <c r="J165" s="214">
        <v>0.5</v>
      </c>
      <c r="K165" s="214">
        <v>0</v>
      </c>
      <c r="L165" s="214">
        <v>1</v>
      </c>
      <c r="M165" s="214">
        <v>0</v>
      </c>
      <c r="N165" s="214">
        <v>0</v>
      </c>
      <c r="O165" s="214">
        <v>0</v>
      </c>
      <c r="P165" s="214">
        <v>0.33333333333333298</v>
      </c>
      <c r="Q165" s="214">
        <v>0</v>
      </c>
      <c r="R165" s="214">
        <v>0.4</v>
      </c>
      <c r="S165" s="214">
        <v>0</v>
      </c>
      <c r="T165" s="215">
        <v>0.6</v>
      </c>
      <c r="U165" s="34"/>
      <c r="V165" s="34"/>
    </row>
    <row r="166" spans="1:22" x14ac:dyDescent="0.2">
      <c r="A166" s="81">
        <v>161</v>
      </c>
      <c r="B166" s="84" t="str">
        <f t="shared" si="6"/>
        <v>Paraguay</v>
      </c>
      <c r="C166" s="84" t="str">
        <f t="shared" si="7"/>
        <v>PRY</v>
      </c>
      <c r="D166" s="214">
        <f t="shared" si="8"/>
        <v>0.2194444444444445</v>
      </c>
      <c r="E166" s="81" t="s">
        <v>275</v>
      </c>
      <c r="F166" s="84" t="s">
        <v>274</v>
      </c>
      <c r="G166" s="216">
        <v>0</v>
      </c>
      <c r="H166" s="214">
        <v>0.43888888888888899</v>
      </c>
      <c r="I166" s="214">
        <v>0</v>
      </c>
      <c r="J166" s="214">
        <v>0.5</v>
      </c>
      <c r="K166" s="214">
        <v>0</v>
      </c>
      <c r="L166" s="214">
        <v>1</v>
      </c>
      <c r="M166" s="214">
        <v>0</v>
      </c>
      <c r="N166" s="214">
        <v>0</v>
      </c>
      <c r="O166" s="214">
        <v>0</v>
      </c>
      <c r="P166" s="214">
        <v>0.33333333333333298</v>
      </c>
      <c r="Q166" s="214">
        <v>0</v>
      </c>
      <c r="R166" s="214">
        <v>0.4</v>
      </c>
      <c r="S166" s="214">
        <v>0</v>
      </c>
      <c r="T166" s="215">
        <v>0.4</v>
      </c>
      <c r="U166" s="34"/>
      <c r="V166" s="34"/>
    </row>
    <row r="167" spans="1:22" x14ac:dyDescent="0.2">
      <c r="A167" s="81">
        <v>162</v>
      </c>
      <c r="B167" s="84" t="str">
        <f t="shared" si="6"/>
        <v>West Bank and Gaza</v>
      </c>
      <c r="C167" s="84" t="str">
        <f t="shared" si="7"/>
        <v>PSE</v>
      </c>
      <c r="D167" s="214">
        <f t="shared" si="8"/>
        <v>0.327777777777778</v>
      </c>
      <c r="E167" s="81" t="s">
        <v>686</v>
      </c>
      <c r="F167" s="84" t="s">
        <v>724</v>
      </c>
      <c r="G167" s="216">
        <v>0.25</v>
      </c>
      <c r="H167" s="214">
        <v>0.405555555555556</v>
      </c>
      <c r="I167" s="214">
        <v>1</v>
      </c>
      <c r="J167" s="214">
        <v>0.5</v>
      </c>
      <c r="K167" s="214">
        <v>0.5</v>
      </c>
      <c r="L167" s="214">
        <v>0.66666666666666696</v>
      </c>
      <c r="M167" s="214">
        <v>0</v>
      </c>
      <c r="N167" s="214">
        <v>0</v>
      </c>
      <c r="O167" s="214">
        <v>0</v>
      </c>
      <c r="P167" s="214">
        <v>0.66666666666666696</v>
      </c>
      <c r="Q167" s="214">
        <v>0</v>
      </c>
      <c r="R167" s="214">
        <v>0.4</v>
      </c>
      <c r="S167" s="214">
        <v>0</v>
      </c>
      <c r="T167" s="215">
        <v>0.2</v>
      </c>
      <c r="U167" s="34"/>
      <c r="V167" s="34"/>
    </row>
    <row r="168" spans="1:22" x14ac:dyDescent="0.2">
      <c r="A168" s="81">
        <v>163</v>
      </c>
      <c r="B168" s="84" t="str">
        <f t="shared" si="6"/>
        <v>French Polynesia</v>
      </c>
      <c r="C168" s="84" t="str">
        <f t="shared" si="7"/>
        <v>PYF</v>
      </c>
      <c r="D168" s="214">
        <f t="shared" si="8"/>
        <v>0.80833333333333346</v>
      </c>
      <c r="E168" s="81" t="s">
        <v>687</v>
      </c>
      <c r="F168" s="84" t="s">
        <v>725</v>
      </c>
      <c r="G168" s="216">
        <v>0.88888888888888895</v>
      </c>
      <c r="H168" s="214">
        <v>0.72777777777777797</v>
      </c>
      <c r="I168" s="214">
        <v>1</v>
      </c>
      <c r="J168" s="214">
        <v>0.5</v>
      </c>
      <c r="K168" s="214">
        <v>1</v>
      </c>
      <c r="L168" s="214">
        <v>1</v>
      </c>
      <c r="M168" s="214">
        <v>1</v>
      </c>
      <c r="N168" s="214">
        <v>1</v>
      </c>
      <c r="O168" s="214">
        <v>1</v>
      </c>
      <c r="P168" s="214">
        <v>0.66666666666666696</v>
      </c>
      <c r="Q168" s="214">
        <v>1</v>
      </c>
      <c r="R168" s="214">
        <v>0.4</v>
      </c>
      <c r="S168" s="214">
        <v>0.33333333333333298</v>
      </c>
      <c r="T168" s="215">
        <v>0.8</v>
      </c>
      <c r="U168" s="34"/>
      <c r="V168" s="34"/>
    </row>
    <row r="169" spans="1:22" x14ac:dyDescent="0.2">
      <c r="A169" s="81">
        <v>164</v>
      </c>
      <c r="B169" s="84" t="str">
        <f t="shared" si="6"/>
        <v>Qatar</v>
      </c>
      <c r="C169" s="84" t="str">
        <f t="shared" si="7"/>
        <v>QAT</v>
      </c>
      <c r="D169" s="214">
        <f t="shared" si="8"/>
        <v>0.26388888888888901</v>
      </c>
      <c r="E169" s="81" t="s">
        <v>277</v>
      </c>
      <c r="F169" s="84" t="s">
        <v>276</v>
      </c>
      <c r="G169" s="216">
        <v>0</v>
      </c>
      <c r="H169" s="214">
        <v>0.52777777777777801</v>
      </c>
      <c r="I169" s="214">
        <v>0</v>
      </c>
      <c r="J169" s="214">
        <v>0.5</v>
      </c>
      <c r="K169" s="214">
        <v>0</v>
      </c>
      <c r="L169" s="214">
        <v>1</v>
      </c>
      <c r="M169" s="214">
        <v>0</v>
      </c>
      <c r="N169" s="214">
        <v>0</v>
      </c>
      <c r="O169" s="214">
        <v>0</v>
      </c>
      <c r="P169" s="214">
        <v>0.66666666666666696</v>
      </c>
      <c r="Q169" s="214">
        <v>0</v>
      </c>
      <c r="R169" s="214">
        <v>0.6</v>
      </c>
      <c r="S169" s="214">
        <v>0</v>
      </c>
      <c r="T169" s="215">
        <v>0.4</v>
      </c>
      <c r="U169" s="34"/>
      <c r="V169" s="34"/>
    </row>
    <row r="170" spans="1:22" x14ac:dyDescent="0.2">
      <c r="A170" s="81">
        <v>165</v>
      </c>
      <c r="B170" s="84" t="str">
        <f t="shared" si="6"/>
        <v>Romania</v>
      </c>
      <c r="C170" s="84" t="str">
        <f t="shared" si="7"/>
        <v>ROU</v>
      </c>
      <c r="D170" s="214">
        <f t="shared" si="8"/>
        <v>0.23611111111111099</v>
      </c>
      <c r="E170" s="81" t="s">
        <v>279</v>
      </c>
      <c r="F170" s="84" t="s">
        <v>278</v>
      </c>
      <c r="G170" s="216">
        <v>0</v>
      </c>
      <c r="H170" s="214">
        <v>0.47222222222222199</v>
      </c>
      <c r="I170" s="214">
        <v>0</v>
      </c>
      <c r="J170" s="214">
        <v>0.5</v>
      </c>
      <c r="K170" s="214">
        <v>0</v>
      </c>
      <c r="L170" s="214">
        <v>1</v>
      </c>
      <c r="M170" s="214">
        <v>0</v>
      </c>
      <c r="N170" s="214">
        <v>0</v>
      </c>
      <c r="O170" s="214">
        <v>0</v>
      </c>
      <c r="P170" s="214">
        <v>0.33333333333333298</v>
      </c>
      <c r="Q170" s="214">
        <v>0</v>
      </c>
      <c r="R170" s="214">
        <v>0.4</v>
      </c>
      <c r="S170" s="214">
        <v>0</v>
      </c>
      <c r="T170" s="215">
        <v>0.6</v>
      </c>
      <c r="U170" s="34"/>
      <c r="V170" s="34"/>
    </row>
    <row r="171" spans="1:22" x14ac:dyDescent="0.2">
      <c r="A171" s="81">
        <v>166</v>
      </c>
      <c r="B171" s="84" t="str">
        <f t="shared" si="6"/>
        <v>Russian Federation</v>
      </c>
      <c r="C171" s="84" t="str">
        <f t="shared" si="7"/>
        <v>RUS</v>
      </c>
      <c r="D171" s="214">
        <f t="shared" si="8"/>
        <v>0.202777777777778</v>
      </c>
      <c r="E171" s="81" t="s">
        <v>281</v>
      </c>
      <c r="F171" s="84" t="s">
        <v>280</v>
      </c>
      <c r="G171" s="216">
        <v>0</v>
      </c>
      <c r="H171" s="214">
        <v>0.405555555555556</v>
      </c>
      <c r="I171" s="214">
        <v>0</v>
      </c>
      <c r="J171" s="214">
        <v>0.5</v>
      </c>
      <c r="K171" s="214">
        <v>0</v>
      </c>
      <c r="L171" s="214">
        <v>1</v>
      </c>
      <c r="M171" s="214">
        <v>0</v>
      </c>
      <c r="N171" s="214">
        <v>0</v>
      </c>
      <c r="O171" s="214">
        <v>0</v>
      </c>
      <c r="P171" s="214">
        <v>0.33333333333333298</v>
      </c>
      <c r="Q171" s="214">
        <v>0</v>
      </c>
      <c r="R171" s="214">
        <v>0.4</v>
      </c>
      <c r="S171" s="214">
        <v>0</v>
      </c>
      <c r="T171" s="215">
        <v>0.2</v>
      </c>
      <c r="U171" s="34"/>
      <c r="V171" s="34"/>
    </row>
    <row r="172" spans="1:22" x14ac:dyDescent="0.2">
      <c r="A172" s="81">
        <v>167</v>
      </c>
      <c r="B172" s="84" t="str">
        <f t="shared" si="6"/>
        <v>Rwanda</v>
      </c>
      <c r="C172" s="84" t="str">
        <f t="shared" si="7"/>
        <v>RWA</v>
      </c>
      <c r="D172" s="214">
        <f t="shared" si="8"/>
        <v>0.26388888888888901</v>
      </c>
      <c r="E172" s="81" t="s">
        <v>283</v>
      </c>
      <c r="F172" s="84" t="s">
        <v>282</v>
      </c>
      <c r="G172" s="216">
        <v>0</v>
      </c>
      <c r="H172" s="214">
        <v>0.52777777777777801</v>
      </c>
      <c r="I172" s="214">
        <v>0</v>
      </c>
      <c r="J172" s="214">
        <v>0.5</v>
      </c>
      <c r="K172" s="214">
        <v>0</v>
      </c>
      <c r="L172" s="214">
        <v>1</v>
      </c>
      <c r="M172" s="214">
        <v>0</v>
      </c>
      <c r="N172" s="214">
        <v>0</v>
      </c>
      <c r="O172" s="214">
        <v>0</v>
      </c>
      <c r="P172" s="214">
        <v>0.66666666666666696</v>
      </c>
      <c r="Q172" s="214">
        <v>0</v>
      </c>
      <c r="R172" s="214">
        <v>0.4</v>
      </c>
      <c r="S172" s="214">
        <v>0</v>
      </c>
      <c r="T172" s="215">
        <v>0.6</v>
      </c>
      <c r="U172" s="34"/>
      <c r="V172" s="34"/>
    </row>
    <row r="173" spans="1:22" x14ac:dyDescent="0.2">
      <c r="A173" s="81">
        <v>168</v>
      </c>
      <c r="B173" s="84" t="str">
        <f t="shared" si="6"/>
        <v>Saudi Arabia</v>
      </c>
      <c r="C173" s="84" t="str">
        <f t="shared" si="7"/>
        <v>SAU</v>
      </c>
      <c r="D173" s="214">
        <f t="shared" si="8"/>
        <v>0.24722222222222201</v>
      </c>
      <c r="E173" s="81" t="s">
        <v>285</v>
      </c>
      <c r="F173" s="84" t="s">
        <v>284</v>
      </c>
      <c r="G173" s="216">
        <v>0</v>
      </c>
      <c r="H173" s="214">
        <v>0.49444444444444402</v>
      </c>
      <c r="I173" s="214">
        <v>0</v>
      </c>
      <c r="J173" s="214">
        <v>0.5</v>
      </c>
      <c r="K173" s="214">
        <v>0</v>
      </c>
      <c r="L173" s="214">
        <v>1</v>
      </c>
      <c r="M173" s="214">
        <v>0</v>
      </c>
      <c r="N173" s="214">
        <v>0</v>
      </c>
      <c r="O173" s="214">
        <v>0</v>
      </c>
      <c r="P173" s="214">
        <v>0.66666666666666696</v>
      </c>
      <c r="Q173" s="214">
        <v>0</v>
      </c>
      <c r="R173" s="214">
        <v>0.4</v>
      </c>
      <c r="S173" s="214">
        <v>0</v>
      </c>
      <c r="T173" s="215">
        <v>0.4</v>
      </c>
      <c r="U173" s="34"/>
      <c r="V173" s="34"/>
    </row>
    <row r="174" spans="1:22" x14ac:dyDescent="0.2">
      <c r="A174" s="81">
        <v>169</v>
      </c>
      <c r="B174" s="84" t="str">
        <f t="shared" si="6"/>
        <v>Sudan</v>
      </c>
      <c r="C174" s="84" t="str">
        <f t="shared" si="7"/>
        <v>SDN</v>
      </c>
      <c r="D174" s="214">
        <f t="shared" si="8"/>
        <v>0.11944444444444451</v>
      </c>
      <c r="E174" s="81" t="s">
        <v>287</v>
      </c>
      <c r="F174" s="84" t="s">
        <v>286</v>
      </c>
      <c r="G174" s="216">
        <v>0</v>
      </c>
      <c r="H174" s="214">
        <v>0.23888888888888901</v>
      </c>
      <c r="I174" s="214">
        <v>0</v>
      </c>
      <c r="J174" s="214">
        <v>0.5</v>
      </c>
      <c r="K174" s="214">
        <v>0</v>
      </c>
      <c r="L174" s="214">
        <v>0</v>
      </c>
      <c r="M174" s="214">
        <v>0</v>
      </c>
      <c r="N174" s="214">
        <v>0</v>
      </c>
      <c r="O174" s="214">
        <v>0</v>
      </c>
      <c r="P174" s="214">
        <v>0.33333333333333298</v>
      </c>
      <c r="Q174" s="214">
        <v>0</v>
      </c>
      <c r="R174" s="214">
        <v>0.4</v>
      </c>
      <c r="S174" s="214">
        <v>0</v>
      </c>
      <c r="T174" s="215">
        <v>0.2</v>
      </c>
      <c r="U174" s="34"/>
      <c r="V174" s="34"/>
    </row>
    <row r="175" spans="1:22" x14ac:dyDescent="0.2">
      <c r="A175" s="81">
        <v>170</v>
      </c>
      <c r="B175" s="84" t="str">
        <f t="shared" si="6"/>
        <v>Senegal</v>
      </c>
      <c r="C175" s="84" t="str">
        <f t="shared" si="7"/>
        <v>SEN</v>
      </c>
      <c r="D175" s="214">
        <f t="shared" si="8"/>
        <v>0.2194444444444445</v>
      </c>
      <c r="E175" s="81" t="s">
        <v>289</v>
      </c>
      <c r="F175" s="84" t="s">
        <v>288</v>
      </c>
      <c r="G175" s="216">
        <v>0</v>
      </c>
      <c r="H175" s="214">
        <v>0.43888888888888899</v>
      </c>
      <c r="I175" s="214">
        <v>0</v>
      </c>
      <c r="J175" s="214">
        <v>0.5</v>
      </c>
      <c r="K175" s="214">
        <v>0</v>
      </c>
      <c r="L175" s="214">
        <v>0.66666666666666696</v>
      </c>
      <c r="M175" s="214">
        <v>0</v>
      </c>
      <c r="N175" s="214">
        <v>0</v>
      </c>
      <c r="O175" s="214">
        <v>0</v>
      </c>
      <c r="P175" s="214">
        <v>0.66666666666666696</v>
      </c>
      <c r="Q175" s="214">
        <v>0</v>
      </c>
      <c r="R175" s="214">
        <v>0.4</v>
      </c>
      <c r="S175" s="214">
        <v>0</v>
      </c>
      <c r="T175" s="215">
        <v>0.4</v>
      </c>
      <c r="U175" s="34"/>
      <c r="V175" s="34"/>
    </row>
    <row r="176" spans="1:22" x14ac:dyDescent="0.2">
      <c r="A176" s="81">
        <v>171</v>
      </c>
      <c r="B176" s="84" t="str">
        <f t="shared" si="6"/>
        <v>Singapore</v>
      </c>
      <c r="C176" s="84" t="str">
        <f t="shared" si="7"/>
        <v>SGP</v>
      </c>
      <c r="D176" s="214">
        <f t="shared" si="8"/>
        <v>0.23611111111111099</v>
      </c>
      <c r="E176" s="81" t="s">
        <v>291</v>
      </c>
      <c r="F176" s="84" t="s">
        <v>290</v>
      </c>
      <c r="G176" s="216">
        <v>0</v>
      </c>
      <c r="H176" s="214">
        <v>0.47222222222222199</v>
      </c>
      <c r="I176" s="214">
        <v>0</v>
      </c>
      <c r="J176" s="214">
        <v>0.5</v>
      </c>
      <c r="K176" s="214">
        <v>0</v>
      </c>
      <c r="L176" s="214">
        <v>1</v>
      </c>
      <c r="M176" s="214">
        <v>0</v>
      </c>
      <c r="N176" s="214">
        <v>0</v>
      </c>
      <c r="O176" s="214">
        <v>0</v>
      </c>
      <c r="P176" s="214">
        <v>0.33333333333333298</v>
      </c>
      <c r="Q176" s="214">
        <v>0</v>
      </c>
      <c r="R176" s="214">
        <v>0.4</v>
      </c>
      <c r="S176" s="214">
        <v>0</v>
      </c>
      <c r="T176" s="215">
        <v>0.6</v>
      </c>
      <c r="U176" s="34"/>
      <c r="V176" s="34"/>
    </row>
    <row r="177" spans="1:22" x14ac:dyDescent="0.2">
      <c r="A177" s="81">
        <v>172</v>
      </c>
      <c r="B177" s="84" t="str">
        <f t="shared" si="6"/>
        <v>Solomon Islands</v>
      </c>
      <c r="C177" s="84" t="str">
        <f t="shared" si="7"/>
        <v>SLB</v>
      </c>
      <c r="D177" s="214">
        <f t="shared" si="8"/>
        <v>0.48888888888888898</v>
      </c>
      <c r="E177" s="81" t="s">
        <v>293</v>
      </c>
      <c r="F177" s="84" t="s">
        <v>292</v>
      </c>
      <c r="G177" s="216">
        <v>0.25</v>
      </c>
      <c r="H177" s="214">
        <v>0.72777777777777797</v>
      </c>
      <c r="I177" s="214">
        <v>0</v>
      </c>
      <c r="J177" s="214">
        <v>0.5</v>
      </c>
      <c r="K177" s="214">
        <v>0.5</v>
      </c>
      <c r="L177" s="214">
        <v>1</v>
      </c>
      <c r="M177" s="214">
        <v>1</v>
      </c>
      <c r="N177" s="214">
        <v>1</v>
      </c>
      <c r="O177" s="214">
        <v>0</v>
      </c>
      <c r="P177" s="214">
        <v>0.66666666666666696</v>
      </c>
      <c r="Q177" s="214">
        <v>0</v>
      </c>
      <c r="R177" s="214">
        <v>0.4</v>
      </c>
      <c r="S177" s="214">
        <v>0</v>
      </c>
      <c r="T177" s="215">
        <v>0.8</v>
      </c>
      <c r="U177" s="34"/>
      <c r="V177" s="34"/>
    </row>
    <row r="178" spans="1:22" x14ac:dyDescent="0.2">
      <c r="A178" s="81">
        <v>173</v>
      </c>
      <c r="B178" s="84" t="str">
        <f t="shared" si="6"/>
        <v>Sierra Leone</v>
      </c>
      <c r="C178" s="84" t="str">
        <f t="shared" si="7"/>
        <v>SLE</v>
      </c>
      <c r="D178" s="214">
        <f t="shared" si="8"/>
        <v>0.24722222222222201</v>
      </c>
      <c r="E178" s="81" t="s">
        <v>295</v>
      </c>
      <c r="F178" s="84" t="s">
        <v>294</v>
      </c>
      <c r="G178" s="216">
        <v>0</v>
      </c>
      <c r="H178" s="214">
        <v>0.49444444444444402</v>
      </c>
      <c r="I178" s="214">
        <v>0</v>
      </c>
      <c r="J178" s="214">
        <v>0.5</v>
      </c>
      <c r="K178" s="214">
        <v>0</v>
      </c>
      <c r="L178" s="214">
        <v>1</v>
      </c>
      <c r="M178" s="214">
        <v>0</v>
      </c>
      <c r="N178" s="214">
        <v>0</v>
      </c>
      <c r="O178" s="214">
        <v>0</v>
      </c>
      <c r="P178" s="214">
        <v>0.66666666666666696</v>
      </c>
      <c r="Q178" s="214">
        <v>0</v>
      </c>
      <c r="R178" s="214">
        <v>0.4</v>
      </c>
      <c r="S178" s="214">
        <v>0</v>
      </c>
      <c r="T178" s="215">
        <v>0.4</v>
      </c>
      <c r="U178" s="34"/>
      <c r="V178" s="34"/>
    </row>
    <row r="179" spans="1:22" x14ac:dyDescent="0.2">
      <c r="A179" s="81">
        <v>174</v>
      </c>
      <c r="B179" s="84" t="str">
        <f t="shared" si="6"/>
        <v>El Salvador</v>
      </c>
      <c r="C179" s="84" t="str">
        <f t="shared" si="7"/>
        <v>SLV</v>
      </c>
      <c r="D179" s="214">
        <f t="shared" si="8"/>
        <v>0.17499999999999999</v>
      </c>
      <c r="E179" s="81" t="s">
        <v>297</v>
      </c>
      <c r="F179" s="84" t="s">
        <v>296</v>
      </c>
      <c r="G179" s="216">
        <v>0</v>
      </c>
      <c r="H179" s="214">
        <v>0.35</v>
      </c>
      <c r="I179" s="214">
        <v>0</v>
      </c>
      <c r="J179" s="214">
        <v>0.5</v>
      </c>
      <c r="K179" s="214">
        <v>0</v>
      </c>
      <c r="L179" s="214">
        <v>0.66666666666666696</v>
      </c>
      <c r="M179" s="214">
        <v>0</v>
      </c>
      <c r="N179" s="214">
        <v>0</v>
      </c>
      <c r="O179" s="214">
        <v>0</v>
      </c>
      <c r="P179" s="214">
        <v>0.33333333333333298</v>
      </c>
      <c r="Q179" s="214">
        <v>0</v>
      </c>
      <c r="R179" s="214">
        <v>0.4</v>
      </c>
      <c r="S179" s="214">
        <v>0</v>
      </c>
      <c r="T179" s="215">
        <v>0.2</v>
      </c>
      <c r="U179" s="34"/>
      <c r="V179" s="34"/>
    </row>
    <row r="180" spans="1:22" x14ac:dyDescent="0.2">
      <c r="A180" s="81">
        <v>175</v>
      </c>
      <c r="B180" s="84" t="str">
        <f t="shared" si="6"/>
        <v>San Marino</v>
      </c>
      <c r="C180" s="84" t="str">
        <f t="shared" si="7"/>
        <v>SMR</v>
      </c>
      <c r="D180" s="214">
        <f t="shared" si="8"/>
        <v>0.69722222222222197</v>
      </c>
      <c r="E180" s="81" t="s">
        <v>688</v>
      </c>
      <c r="F180" s="84" t="s">
        <v>726</v>
      </c>
      <c r="G180" s="216">
        <v>0.72222222222222199</v>
      </c>
      <c r="H180" s="214">
        <v>0.67222222222222205</v>
      </c>
      <c r="I180" s="214">
        <v>0</v>
      </c>
      <c r="J180" s="214">
        <v>0.5</v>
      </c>
      <c r="K180" s="214">
        <v>1</v>
      </c>
      <c r="L180" s="214">
        <v>1</v>
      </c>
      <c r="M180" s="214">
        <v>1</v>
      </c>
      <c r="N180" s="214">
        <v>1</v>
      </c>
      <c r="O180" s="214">
        <v>1</v>
      </c>
      <c r="P180" s="214">
        <v>0.33333333333333298</v>
      </c>
      <c r="Q180" s="214">
        <v>1</v>
      </c>
      <c r="R180" s="214">
        <v>0.4</v>
      </c>
      <c r="S180" s="214">
        <v>0.33333333333333298</v>
      </c>
      <c r="T180" s="215">
        <v>0.8</v>
      </c>
      <c r="U180" s="34"/>
      <c r="V180" s="34"/>
    </row>
    <row r="181" spans="1:22" x14ac:dyDescent="0.2">
      <c r="A181" s="81">
        <v>176</v>
      </c>
      <c r="B181" s="84" t="str">
        <f t="shared" si="6"/>
        <v>Somalia</v>
      </c>
      <c r="C181" s="84" t="str">
        <f t="shared" si="7"/>
        <v>SOM</v>
      </c>
      <c r="D181" s="214">
        <f t="shared" si="8"/>
        <v>0.18888888888888866</v>
      </c>
      <c r="E181" s="81" t="s">
        <v>299</v>
      </c>
      <c r="F181" s="84" t="s">
        <v>298</v>
      </c>
      <c r="G181" s="216">
        <v>8.3333333333333301E-2</v>
      </c>
      <c r="H181" s="214">
        <v>0.29444444444444401</v>
      </c>
      <c r="I181" s="214">
        <v>0</v>
      </c>
      <c r="J181" s="214">
        <v>0.5</v>
      </c>
      <c r="K181" s="214">
        <v>0.5</v>
      </c>
      <c r="L181" s="214">
        <v>0</v>
      </c>
      <c r="M181" s="214">
        <v>0</v>
      </c>
      <c r="N181" s="214">
        <v>0</v>
      </c>
      <c r="O181" s="214">
        <v>0</v>
      </c>
      <c r="P181" s="214">
        <v>0.66666666666666696</v>
      </c>
      <c r="Q181" s="214">
        <v>0</v>
      </c>
      <c r="R181" s="214">
        <v>0.4</v>
      </c>
      <c r="S181" s="214">
        <v>0</v>
      </c>
      <c r="T181" s="215">
        <v>0.2</v>
      </c>
      <c r="U181" s="34"/>
      <c r="V181" s="34"/>
    </row>
    <row r="182" spans="1:22" x14ac:dyDescent="0.2">
      <c r="A182" s="81">
        <v>177</v>
      </c>
      <c r="B182" s="84" t="str">
        <f t="shared" si="6"/>
        <v>Serbia</v>
      </c>
      <c r="C182" s="84" t="str">
        <f t="shared" si="7"/>
        <v>SRB</v>
      </c>
      <c r="D182" s="214">
        <f t="shared" si="8"/>
        <v>0.2194444444444445</v>
      </c>
      <c r="E182" s="81" t="s">
        <v>301</v>
      </c>
      <c r="F182" s="84" t="s">
        <v>300</v>
      </c>
      <c r="G182" s="216">
        <v>0</v>
      </c>
      <c r="H182" s="214">
        <v>0.43888888888888899</v>
      </c>
      <c r="I182" s="214">
        <v>0</v>
      </c>
      <c r="J182" s="214">
        <v>0.5</v>
      </c>
      <c r="K182" s="214">
        <v>0</v>
      </c>
      <c r="L182" s="214">
        <v>1</v>
      </c>
      <c r="M182" s="214">
        <v>0</v>
      </c>
      <c r="N182" s="214">
        <v>0</v>
      </c>
      <c r="O182" s="214">
        <v>0</v>
      </c>
      <c r="P182" s="214">
        <v>0.33333333333333298</v>
      </c>
      <c r="Q182" s="214">
        <v>0</v>
      </c>
      <c r="R182" s="214">
        <v>0.4</v>
      </c>
      <c r="S182" s="214">
        <v>0</v>
      </c>
      <c r="T182" s="215">
        <v>0.4</v>
      </c>
      <c r="U182" s="34"/>
      <c r="V182" s="34"/>
    </row>
    <row r="183" spans="1:22" x14ac:dyDescent="0.2">
      <c r="A183" s="81">
        <v>178</v>
      </c>
      <c r="B183" s="84" t="str">
        <f t="shared" si="6"/>
        <v>South Sudan</v>
      </c>
      <c r="C183" s="84" t="str">
        <f t="shared" si="7"/>
        <v>SSD</v>
      </c>
      <c r="D183" s="214">
        <f t="shared" si="8"/>
        <v>0.38888888888888901</v>
      </c>
      <c r="E183" s="81" t="s">
        <v>303</v>
      </c>
      <c r="F183" s="84" t="s">
        <v>302</v>
      </c>
      <c r="G183" s="216">
        <v>0.25</v>
      </c>
      <c r="H183" s="214">
        <v>0.52777777777777801</v>
      </c>
      <c r="I183" s="214">
        <v>0</v>
      </c>
      <c r="J183" s="214">
        <v>0.5</v>
      </c>
      <c r="K183" s="214">
        <v>0.5</v>
      </c>
      <c r="L183" s="214">
        <v>0</v>
      </c>
      <c r="M183" s="214">
        <v>1</v>
      </c>
      <c r="N183" s="214">
        <v>1</v>
      </c>
      <c r="O183" s="214">
        <v>0</v>
      </c>
      <c r="P183" s="214">
        <v>0.66666666666666696</v>
      </c>
      <c r="Q183" s="214">
        <v>0</v>
      </c>
      <c r="R183" s="214">
        <v>0.6</v>
      </c>
      <c r="S183" s="214">
        <v>0</v>
      </c>
      <c r="T183" s="215">
        <v>0.4</v>
      </c>
      <c r="U183" s="34"/>
      <c r="V183" s="34"/>
    </row>
    <row r="184" spans="1:22" x14ac:dyDescent="0.2">
      <c r="A184" s="81">
        <v>179</v>
      </c>
      <c r="B184" s="84" t="str">
        <f t="shared" si="6"/>
        <v>São Tomé and Príncipe</v>
      </c>
      <c r="C184" s="84" t="str">
        <f t="shared" si="7"/>
        <v>STP</v>
      </c>
      <c r="D184" s="214">
        <f t="shared" si="8"/>
        <v>0.30555555555555564</v>
      </c>
      <c r="E184" s="81" t="s">
        <v>304</v>
      </c>
      <c r="F184" s="84" t="s">
        <v>740</v>
      </c>
      <c r="G184" s="216">
        <v>8.3333333333333301E-2</v>
      </c>
      <c r="H184" s="214">
        <v>0.52777777777777801</v>
      </c>
      <c r="I184" s="214">
        <v>0</v>
      </c>
      <c r="J184" s="214">
        <v>0.5</v>
      </c>
      <c r="K184" s="214">
        <v>0.5</v>
      </c>
      <c r="L184" s="214">
        <v>1</v>
      </c>
      <c r="M184" s="214">
        <v>0</v>
      </c>
      <c r="N184" s="214">
        <v>0</v>
      </c>
      <c r="O184" s="214">
        <v>0</v>
      </c>
      <c r="P184" s="214">
        <v>0.66666666666666696</v>
      </c>
      <c r="Q184" s="214">
        <v>0</v>
      </c>
      <c r="R184" s="214">
        <v>0.4</v>
      </c>
      <c r="S184" s="214">
        <v>0</v>
      </c>
      <c r="T184" s="215">
        <v>0.6</v>
      </c>
      <c r="U184" s="34"/>
      <c r="V184" s="34"/>
    </row>
    <row r="185" spans="1:22" x14ac:dyDescent="0.2">
      <c r="A185" s="81">
        <v>180</v>
      </c>
      <c r="B185" s="84" t="str">
        <f t="shared" si="6"/>
        <v>Suriname</v>
      </c>
      <c r="C185" s="84" t="str">
        <f t="shared" si="7"/>
        <v>SUR</v>
      </c>
      <c r="D185" s="214">
        <f t="shared" si="8"/>
        <v>0.29444444444444462</v>
      </c>
      <c r="E185" s="81" t="s">
        <v>306</v>
      </c>
      <c r="F185" s="84" t="s">
        <v>305</v>
      </c>
      <c r="G185" s="216">
        <v>8.3333333333333301E-2</v>
      </c>
      <c r="H185" s="214">
        <v>0.50555555555555598</v>
      </c>
      <c r="I185" s="214">
        <v>0</v>
      </c>
      <c r="J185" s="214">
        <v>0.5</v>
      </c>
      <c r="K185" s="214">
        <v>0.5</v>
      </c>
      <c r="L185" s="214">
        <v>1</v>
      </c>
      <c r="M185" s="214">
        <v>0</v>
      </c>
      <c r="N185" s="214">
        <v>0</v>
      </c>
      <c r="O185" s="214">
        <v>0</v>
      </c>
      <c r="P185" s="214">
        <v>0.33333333333333298</v>
      </c>
      <c r="Q185" s="214">
        <v>0</v>
      </c>
      <c r="R185" s="214">
        <v>0.6</v>
      </c>
      <c r="S185" s="214">
        <v>0</v>
      </c>
      <c r="T185" s="215">
        <v>0.6</v>
      </c>
      <c r="U185" s="34"/>
      <c r="V185" s="34"/>
    </row>
    <row r="186" spans="1:22" x14ac:dyDescent="0.2">
      <c r="A186" s="81">
        <v>181</v>
      </c>
      <c r="B186" s="84" t="str">
        <f t="shared" si="6"/>
        <v>Slovak Republic</v>
      </c>
      <c r="C186" s="84" t="str">
        <f t="shared" si="7"/>
        <v>SVK</v>
      </c>
      <c r="D186" s="214">
        <f t="shared" si="8"/>
        <v>0.23611111111111099</v>
      </c>
      <c r="E186" s="81" t="s">
        <v>307</v>
      </c>
      <c r="F186" s="84" t="s">
        <v>727</v>
      </c>
      <c r="G186" s="216">
        <v>0</v>
      </c>
      <c r="H186" s="214">
        <v>0.47222222222222199</v>
      </c>
      <c r="I186" s="214">
        <v>0</v>
      </c>
      <c r="J186" s="214">
        <v>0.5</v>
      </c>
      <c r="K186" s="214">
        <v>0</v>
      </c>
      <c r="L186" s="214">
        <v>1</v>
      </c>
      <c r="M186" s="214">
        <v>0</v>
      </c>
      <c r="N186" s="214">
        <v>0</v>
      </c>
      <c r="O186" s="214">
        <v>0</v>
      </c>
      <c r="P186" s="214">
        <v>0.33333333333333298</v>
      </c>
      <c r="Q186" s="214">
        <v>0</v>
      </c>
      <c r="R186" s="214">
        <v>0.4</v>
      </c>
      <c r="S186" s="214">
        <v>0</v>
      </c>
      <c r="T186" s="215">
        <v>0.6</v>
      </c>
      <c r="U186" s="34"/>
      <c r="V186" s="34"/>
    </row>
    <row r="187" spans="1:22" x14ac:dyDescent="0.2">
      <c r="A187" s="81">
        <v>182</v>
      </c>
      <c r="B187" s="84" t="str">
        <f t="shared" si="6"/>
        <v>Slovenia</v>
      </c>
      <c r="C187" s="84" t="str">
        <f t="shared" si="7"/>
        <v>SVN</v>
      </c>
      <c r="D187" s="214">
        <f t="shared" si="8"/>
        <v>0.27777777777777762</v>
      </c>
      <c r="E187" s="81" t="s">
        <v>309</v>
      </c>
      <c r="F187" s="84" t="s">
        <v>308</v>
      </c>
      <c r="G187" s="216">
        <v>8.3333333333333301E-2</v>
      </c>
      <c r="H187" s="214">
        <v>0.47222222222222199</v>
      </c>
      <c r="I187" s="214">
        <v>0</v>
      </c>
      <c r="J187" s="214">
        <v>0.5</v>
      </c>
      <c r="K187" s="214">
        <v>0.5</v>
      </c>
      <c r="L187" s="214">
        <v>1</v>
      </c>
      <c r="M187" s="214">
        <v>0</v>
      </c>
      <c r="N187" s="214">
        <v>0</v>
      </c>
      <c r="O187" s="214">
        <v>0</v>
      </c>
      <c r="P187" s="214">
        <v>0.33333333333333298</v>
      </c>
      <c r="Q187" s="214">
        <v>0</v>
      </c>
      <c r="R187" s="214">
        <v>0.4</v>
      </c>
      <c r="S187" s="214">
        <v>0</v>
      </c>
      <c r="T187" s="215">
        <v>0.6</v>
      </c>
      <c r="U187" s="34"/>
      <c r="V187" s="34"/>
    </row>
    <row r="188" spans="1:22" x14ac:dyDescent="0.2">
      <c r="A188" s="81">
        <v>183</v>
      </c>
      <c r="B188" s="84" t="str">
        <f t="shared" si="6"/>
        <v>Sweden</v>
      </c>
      <c r="C188" s="84" t="str">
        <f t="shared" si="7"/>
        <v>SWE</v>
      </c>
      <c r="D188" s="214">
        <f t="shared" si="8"/>
        <v>0.202777777777778</v>
      </c>
      <c r="E188" s="81" t="s">
        <v>311</v>
      </c>
      <c r="F188" s="84" t="s">
        <v>310</v>
      </c>
      <c r="G188" s="216">
        <v>0</v>
      </c>
      <c r="H188" s="214">
        <v>0.405555555555556</v>
      </c>
      <c r="I188" s="214">
        <v>0</v>
      </c>
      <c r="J188" s="214">
        <v>0.5</v>
      </c>
      <c r="K188" s="214">
        <v>0</v>
      </c>
      <c r="L188" s="214">
        <v>1</v>
      </c>
      <c r="M188" s="214">
        <v>0</v>
      </c>
      <c r="N188" s="214">
        <v>0</v>
      </c>
      <c r="O188" s="214">
        <v>0</v>
      </c>
      <c r="P188" s="214">
        <v>0.33333333333333298</v>
      </c>
      <c r="Q188" s="214">
        <v>0</v>
      </c>
      <c r="R188" s="214">
        <v>0.4</v>
      </c>
      <c r="S188" s="214">
        <v>0</v>
      </c>
      <c r="T188" s="215">
        <v>0.2</v>
      </c>
      <c r="U188" s="34"/>
      <c r="V188" s="34"/>
    </row>
    <row r="189" spans="1:22" x14ac:dyDescent="0.2">
      <c r="A189" s="81">
        <v>184</v>
      </c>
      <c r="B189" s="84" t="str">
        <f t="shared" si="6"/>
        <v>Eswatini</v>
      </c>
      <c r="C189" s="84" t="str">
        <f t="shared" si="7"/>
        <v>SWZ</v>
      </c>
      <c r="D189" s="214">
        <f t="shared" si="8"/>
        <v>0.28888888888888864</v>
      </c>
      <c r="E189" s="81" t="s">
        <v>313</v>
      </c>
      <c r="F189" s="84" t="s">
        <v>312</v>
      </c>
      <c r="G189" s="216">
        <v>8.3333333333333301E-2</v>
      </c>
      <c r="H189" s="214">
        <v>0.49444444444444402</v>
      </c>
      <c r="I189" s="214">
        <v>0</v>
      </c>
      <c r="J189" s="214">
        <v>0.5</v>
      </c>
      <c r="K189" s="214">
        <v>0.5</v>
      </c>
      <c r="L189" s="214">
        <v>1</v>
      </c>
      <c r="M189" s="214">
        <v>0</v>
      </c>
      <c r="N189" s="214">
        <v>0</v>
      </c>
      <c r="O189" s="214">
        <v>0</v>
      </c>
      <c r="P189" s="214">
        <v>0.66666666666666696</v>
      </c>
      <c r="Q189" s="214">
        <v>0</v>
      </c>
      <c r="R189" s="214">
        <v>0.4</v>
      </c>
      <c r="S189" s="214">
        <v>0</v>
      </c>
      <c r="T189" s="215">
        <v>0.4</v>
      </c>
      <c r="U189" s="34"/>
      <c r="V189" s="34"/>
    </row>
    <row r="190" spans="1:22" x14ac:dyDescent="0.2">
      <c r="A190" s="81">
        <v>185</v>
      </c>
      <c r="B190" s="84" t="str">
        <f t="shared" si="6"/>
        <v>Sint Maarten (Dutch part)</v>
      </c>
      <c r="C190" s="84" t="str">
        <f t="shared" si="7"/>
        <v>SXM</v>
      </c>
      <c r="D190" s="214">
        <f t="shared" si="8"/>
        <v>0.82499999999999996</v>
      </c>
      <c r="E190" s="81" t="s">
        <v>689</v>
      </c>
      <c r="F190" s="84" t="s">
        <v>728</v>
      </c>
      <c r="G190" s="216">
        <v>0.88888888888888895</v>
      </c>
      <c r="H190" s="214">
        <v>0.76111111111111096</v>
      </c>
      <c r="I190" s="214">
        <v>1</v>
      </c>
      <c r="J190" s="214">
        <v>0.5</v>
      </c>
      <c r="K190" s="214">
        <v>1</v>
      </c>
      <c r="L190" s="214">
        <v>1</v>
      </c>
      <c r="M190" s="214">
        <v>1</v>
      </c>
      <c r="N190" s="214">
        <v>1</v>
      </c>
      <c r="O190" s="214">
        <v>1</v>
      </c>
      <c r="P190" s="214">
        <v>0.66666666666666696</v>
      </c>
      <c r="Q190" s="214">
        <v>1</v>
      </c>
      <c r="R190" s="214">
        <v>0.6</v>
      </c>
      <c r="S190" s="214">
        <v>0.33333333333333298</v>
      </c>
      <c r="T190" s="215">
        <v>0.8</v>
      </c>
      <c r="U190" s="34"/>
      <c r="V190" s="34"/>
    </row>
    <row r="191" spans="1:22" x14ac:dyDescent="0.2">
      <c r="A191" s="81">
        <v>186</v>
      </c>
      <c r="B191" s="84" t="str">
        <f t="shared" si="6"/>
        <v>Seychelles</v>
      </c>
      <c r="C191" s="84" t="str">
        <f t="shared" si="7"/>
        <v>SYC</v>
      </c>
      <c r="D191" s="214">
        <f t="shared" si="8"/>
        <v>0.27777777777777762</v>
      </c>
      <c r="E191" s="81" t="s">
        <v>315</v>
      </c>
      <c r="F191" s="84" t="s">
        <v>314</v>
      </c>
      <c r="G191" s="216">
        <v>8.3333333333333301E-2</v>
      </c>
      <c r="H191" s="214">
        <v>0.47222222222222199</v>
      </c>
      <c r="I191" s="214">
        <v>0</v>
      </c>
      <c r="J191" s="214">
        <v>0.5</v>
      </c>
      <c r="K191" s="214">
        <v>0.5</v>
      </c>
      <c r="L191" s="214">
        <v>1</v>
      </c>
      <c r="M191" s="214">
        <v>0</v>
      </c>
      <c r="N191" s="214">
        <v>0</v>
      </c>
      <c r="O191" s="214">
        <v>0</v>
      </c>
      <c r="P191" s="214">
        <v>0.33333333333333298</v>
      </c>
      <c r="Q191" s="214">
        <v>0</v>
      </c>
      <c r="R191" s="214">
        <v>0.4</v>
      </c>
      <c r="S191" s="214">
        <v>0</v>
      </c>
      <c r="T191" s="215">
        <v>0.6</v>
      </c>
      <c r="U191" s="34"/>
      <c r="V191" s="34"/>
    </row>
    <row r="192" spans="1:22" x14ac:dyDescent="0.2">
      <c r="A192" s="81">
        <v>187</v>
      </c>
      <c r="B192" s="84" t="str">
        <f t="shared" si="6"/>
        <v>Syrian Arab Republic</v>
      </c>
      <c r="C192" s="84" t="str">
        <f t="shared" si="7"/>
        <v>SYR</v>
      </c>
      <c r="D192" s="214">
        <f t="shared" si="8"/>
        <v>0.202777777777778</v>
      </c>
      <c r="E192" s="81" t="s">
        <v>316</v>
      </c>
      <c r="F192" s="84" t="s">
        <v>729</v>
      </c>
      <c r="G192" s="216">
        <v>0</v>
      </c>
      <c r="H192" s="214">
        <v>0.405555555555556</v>
      </c>
      <c r="I192" s="214">
        <v>0</v>
      </c>
      <c r="J192" s="214">
        <v>0.5</v>
      </c>
      <c r="K192" s="214">
        <v>0</v>
      </c>
      <c r="L192" s="214">
        <v>0.66666666666666696</v>
      </c>
      <c r="M192" s="214">
        <v>0</v>
      </c>
      <c r="N192" s="214">
        <v>0</v>
      </c>
      <c r="O192" s="214">
        <v>0</v>
      </c>
      <c r="P192" s="214">
        <v>0.66666666666666696</v>
      </c>
      <c r="Q192" s="214">
        <v>0</v>
      </c>
      <c r="R192" s="214">
        <v>0.4</v>
      </c>
      <c r="S192" s="214">
        <v>0</v>
      </c>
      <c r="T192" s="215">
        <v>0.2</v>
      </c>
      <c r="U192" s="34"/>
      <c r="V192" s="34"/>
    </row>
    <row r="193" spans="1:22" x14ac:dyDescent="0.2">
      <c r="A193" s="81">
        <v>188</v>
      </c>
      <c r="B193" s="84" t="str">
        <f t="shared" si="6"/>
        <v>Turks and Caicos Islands</v>
      </c>
      <c r="C193" s="84" t="str">
        <f t="shared" si="7"/>
        <v>TCA</v>
      </c>
      <c r="D193" s="214">
        <f t="shared" si="8"/>
        <v>0.80833333333333346</v>
      </c>
      <c r="E193" s="81" t="s">
        <v>690</v>
      </c>
      <c r="F193" s="84" t="s">
        <v>730</v>
      </c>
      <c r="G193" s="216">
        <v>0.88888888888888895</v>
      </c>
      <c r="H193" s="214">
        <v>0.72777777777777797</v>
      </c>
      <c r="I193" s="214">
        <v>1</v>
      </c>
      <c r="J193" s="214">
        <v>0.5</v>
      </c>
      <c r="K193" s="214">
        <v>1</v>
      </c>
      <c r="L193" s="214">
        <v>1</v>
      </c>
      <c r="M193" s="214">
        <v>1</v>
      </c>
      <c r="N193" s="214">
        <v>1</v>
      </c>
      <c r="O193" s="214">
        <v>1</v>
      </c>
      <c r="P193" s="214">
        <v>0.66666666666666696</v>
      </c>
      <c r="Q193" s="214">
        <v>1</v>
      </c>
      <c r="R193" s="214">
        <v>0.4</v>
      </c>
      <c r="S193" s="214">
        <v>0.33333333333333298</v>
      </c>
      <c r="T193" s="215">
        <v>0.8</v>
      </c>
      <c r="U193" s="34"/>
      <c r="V193" s="34"/>
    </row>
    <row r="194" spans="1:22" x14ac:dyDescent="0.2">
      <c r="A194" s="81">
        <v>189</v>
      </c>
      <c r="B194" s="84" t="str">
        <f t="shared" si="6"/>
        <v>Chad</v>
      </c>
      <c r="C194" s="84" t="str">
        <f t="shared" si="7"/>
        <v>TCD</v>
      </c>
      <c r="D194" s="214">
        <f t="shared" si="8"/>
        <v>0.1055555555555555</v>
      </c>
      <c r="E194" s="81" t="s">
        <v>318</v>
      </c>
      <c r="F194" s="84" t="s">
        <v>317</v>
      </c>
      <c r="G194" s="216">
        <v>0</v>
      </c>
      <c r="H194" s="214">
        <v>0.211111111111111</v>
      </c>
      <c r="I194" s="214">
        <v>0</v>
      </c>
      <c r="J194" s="214">
        <v>0</v>
      </c>
      <c r="K194" s="214">
        <v>0</v>
      </c>
      <c r="L194" s="214">
        <v>0</v>
      </c>
      <c r="M194" s="214">
        <v>0</v>
      </c>
      <c r="N194" s="214">
        <v>0</v>
      </c>
      <c r="O194" s="214">
        <v>0</v>
      </c>
      <c r="P194" s="214">
        <v>0.66666666666666696</v>
      </c>
      <c r="Q194" s="214">
        <v>0</v>
      </c>
      <c r="R194" s="214">
        <v>0.4</v>
      </c>
      <c r="S194" s="214">
        <v>0</v>
      </c>
      <c r="T194" s="215">
        <v>0.2</v>
      </c>
      <c r="U194" s="34"/>
      <c r="V194" s="34"/>
    </row>
    <row r="195" spans="1:22" x14ac:dyDescent="0.2">
      <c r="A195" s="81">
        <v>190</v>
      </c>
      <c r="B195" s="84" t="str">
        <f>F223</f>
        <v>Zimbabwe</v>
      </c>
      <c r="C195" s="84" t="str">
        <f>E223</f>
        <v>ZWE</v>
      </c>
      <c r="D195" s="214">
        <f>AVERAGE(G223:H223)</f>
        <v>0.19166666666666665</v>
      </c>
      <c r="E195" s="81" t="s">
        <v>320</v>
      </c>
      <c r="F195" s="84" t="s">
        <v>319</v>
      </c>
      <c r="G195" s="216">
        <v>0</v>
      </c>
      <c r="H195" s="214">
        <v>0.49444444444444402</v>
      </c>
      <c r="I195" s="214">
        <v>0</v>
      </c>
      <c r="J195" s="214">
        <v>0.5</v>
      </c>
      <c r="K195" s="214">
        <v>0</v>
      </c>
      <c r="L195" s="214">
        <v>1</v>
      </c>
      <c r="M195" s="214">
        <v>0</v>
      </c>
      <c r="N195" s="214">
        <v>0</v>
      </c>
      <c r="O195" s="214">
        <v>0</v>
      </c>
      <c r="P195" s="214">
        <v>0.66666666666666696</v>
      </c>
      <c r="Q195" s="214">
        <v>0</v>
      </c>
      <c r="R195" s="214">
        <v>0.4</v>
      </c>
      <c r="S195" s="214">
        <v>0</v>
      </c>
      <c r="T195" s="215">
        <v>0.4</v>
      </c>
      <c r="U195" s="34"/>
      <c r="V195" s="34"/>
    </row>
    <row r="196" spans="1:22" x14ac:dyDescent="0.2">
      <c r="E196" s="81" t="s">
        <v>322</v>
      </c>
      <c r="F196" s="84" t="s">
        <v>321</v>
      </c>
      <c r="G196" s="216">
        <v>0</v>
      </c>
      <c r="H196" s="214">
        <v>0.405555555555556</v>
      </c>
      <c r="I196" s="214">
        <v>0</v>
      </c>
      <c r="J196" s="214">
        <v>0.5</v>
      </c>
      <c r="K196" s="214">
        <v>0</v>
      </c>
      <c r="L196" s="214">
        <v>1</v>
      </c>
      <c r="M196" s="214">
        <v>0</v>
      </c>
      <c r="N196" s="214">
        <v>0</v>
      </c>
      <c r="O196" s="214">
        <v>0</v>
      </c>
      <c r="P196" s="214">
        <v>0.33333333333333298</v>
      </c>
      <c r="Q196" s="214">
        <v>0</v>
      </c>
      <c r="R196" s="214">
        <v>0.4</v>
      </c>
      <c r="S196" s="214">
        <v>0</v>
      </c>
      <c r="T196" s="215">
        <v>0.2</v>
      </c>
    </row>
    <row r="197" spans="1:22" x14ac:dyDescent="0.2">
      <c r="E197" s="81" t="s">
        <v>324</v>
      </c>
      <c r="F197" s="84" t="s">
        <v>323</v>
      </c>
      <c r="G197" s="216">
        <v>0</v>
      </c>
      <c r="H197" s="214">
        <v>0.46111111111111103</v>
      </c>
      <c r="I197" s="214">
        <v>0</v>
      </c>
      <c r="J197" s="214">
        <v>0.5</v>
      </c>
      <c r="K197" s="214">
        <v>0</v>
      </c>
      <c r="L197" s="214">
        <v>1</v>
      </c>
      <c r="M197" s="214">
        <v>0</v>
      </c>
      <c r="N197" s="214">
        <v>0</v>
      </c>
      <c r="O197" s="214">
        <v>0</v>
      </c>
      <c r="P197" s="214">
        <v>0.66666666666666696</v>
      </c>
      <c r="Q197" s="214">
        <v>0</v>
      </c>
      <c r="R197" s="214">
        <v>0.4</v>
      </c>
      <c r="S197" s="214">
        <v>0</v>
      </c>
      <c r="T197" s="215">
        <v>0.2</v>
      </c>
    </row>
    <row r="198" spans="1:22" x14ac:dyDescent="0.2">
      <c r="E198" s="81" t="s">
        <v>326</v>
      </c>
      <c r="F198" s="84" t="s">
        <v>325</v>
      </c>
      <c r="G198" s="216">
        <v>8.3333333333333301E-2</v>
      </c>
      <c r="H198" s="214">
        <v>0.49444444444444402</v>
      </c>
      <c r="I198" s="214">
        <v>0</v>
      </c>
      <c r="J198" s="214">
        <v>0.5</v>
      </c>
      <c r="K198" s="214">
        <v>0.5</v>
      </c>
      <c r="L198" s="214">
        <v>1</v>
      </c>
      <c r="M198" s="214">
        <v>0</v>
      </c>
      <c r="N198" s="214">
        <v>0</v>
      </c>
      <c r="O198" s="214">
        <v>0</v>
      </c>
      <c r="P198" s="214">
        <v>0.66666666666666696</v>
      </c>
      <c r="Q198" s="214">
        <v>0</v>
      </c>
      <c r="R198" s="214">
        <v>0.4</v>
      </c>
      <c r="S198" s="214">
        <v>0</v>
      </c>
      <c r="T198" s="215">
        <v>0.4</v>
      </c>
    </row>
    <row r="199" spans="1:22" x14ac:dyDescent="0.2">
      <c r="E199" s="81" t="s">
        <v>328</v>
      </c>
      <c r="F199" s="84" t="s">
        <v>327</v>
      </c>
      <c r="G199" s="216">
        <v>8.3333333333333301E-2</v>
      </c>
      <c r="H199" s="214">
        <v>0.49444444444444402</v>
      </c>
      <c r="I199" s="214">
        <v>0</v>
      </c>
      <c r="J199" s="214">
        <v>0.5</v>
      </c>
      <c r="K199" s="214">
        <v>0.5</v>
      </c>
      <c r="L199" s="214">
        <v>1</v>
      </c>
      <c r="M199" s="214">
        <v>0</v>
      </c>
      <c r="N199" s="214">
        <v>0</v>
      </c>
      <c r="O199" s="214">
        <v>0</v>
      </c>
      <c r="P199" s="214">
        <v>0.66666666666666696</v>
      </c>
      <c r="Q199" s="214">
        <v>0</v>
      </c>
      <c r="R199" s="214">
        <v>0.4</v>
      </c>
      <c r="S199" s="214">
        <v>0</v>
      </c>
      <c r="T199" s="215">
        <v>0.4</v>
      </c>
    </row>
    <row r="200" spans="1:22" x14ac:dyDescent="0.2">
      <c r="E200" s="81" t="s">
        <v>330</v>
      </c>
      <c r="F200" s="84" t="s">
        <v>329</v>
      </c>
      <c r="G200" s="216">
        <v>0.30555555555555602</v>
      </c>
      <c r="H200" s="214">
        <v>0.72777777777777797</v>
      </c>
      <c r="I200" s="214">
        <v>0</v>
      </c>
      <c r="J200" s="214">
        <v>0.5</v>
      </c>
      <c r="K200" s="214">
        <v>0.5</v>
      </c>
      <c r="L200" s="214">
        <v>1</v>
      </c>
      <c r="M200" s="214">
        <v>1</v>
      </c>
      <c r="N200" s="214">
        <v>1</v>
      </c>
      <c r="O200" s="214">
        <v>0</v>
      </c>
      <c r="P200" s="214">
        <v>0.66666666666666696</v>
      </c>
      <c r="Q200" s="214">
        <v>0</v>
      </c>
      <c r="R200" s="214">
        <v>0.4</v>
      </c>
      <c r="S200" s="214">
        <v>0.33333333333333298</v>
      </c>
      <c r="T200" s="215">
        <v>0.8</v>
      </c>
    </row>
    <row r="201" spans="1:22" x14ac:dyDescent="0.2">
      <c r="E201" s="81" t="s">
        <v>332</v>
      </c>
      <c r="F201" s="84" t="s">
        <v>331</v>
      </c>
      <c r="G201" s="216">
        <v>8.3333333333333301E-2</v>
      </c>
      <c r="H201" s="214">
        <v>0.405555555555556</v>
      </c>
      <c r="I201" s="214">
        <v>0</v>
      </c>
      <c r="J201" s="214">
        <v>0.5</v>
      </c>
      <c r="K201" s="214">
        <v>0.5</v>
      </c>
      <c r="L201" s="214">
        <v>1</v>
      </c>
      <c r="M201" s="214">
        <v>0</v>
      </c>
      <c r="N201" s="214">
        <v>0</v>
      </c>
      <c r="O201" s="214">
        <v>0</v>
      </c>
      <c r="P201" s="214">
        <v>0.33333333333333298</v>
      </c>
      <c r="Q201" s="214">
        <v>0</v>
      </c>
      <c r="R201" s="214">
        <v>0.4</v>
      </c>
      <c r="S201" s="214">
        <v>0</v>
      </c>
      <c r="T201" s="215">
        <v>0.2</v>
      </c>
    </row>
    <row r="202" spans="1:22" x14ac:dyDescent="0.2">
      <c r="E202" s="81" t="s">
        <v>334</v>
      </c>
      <c r="F202" s="84" t="s">
        <v>333</v>
      </c>
      <c r="G202" s="216">
        <v>0</v>
      </c>
      <c r="H202" s="214">
        <v>0.43888888888888899</v>
      </c>
      <c r="I202" s="214">
        <v>0</v>
      </c>
      <c r="J202" s="214">
        <v>0.5</v>
      </c>
      <c r="K202" s="214">
        <v>0</v>
      </c>
      <c r="L202" s="214">
        <v>1</v>
      </c>
      <c r="M202" s="214">
        <v>0</v>
      </c>
      <c r="N202" s="214">
        <v>0</v>
      </c>
      <c r="O202" s="214">
        <v>0</v>
      </c>
      <c r="P202" s="214">
        <v>0.33333333333333298</v>
      </c>
      <c r="Q202" s="214">
        <v>0</v>
      </c>
      <c r="R202" s="214">
        <v>0.4</v>
      </c>
      <c r="S202" s="214">
        <v>0</v>
      </c>
      <c r="T202" s="215">
        <v>0.4</v>
      </c>
    </row>
    <row r="203" spans="1:22" x14ac:dyDescent="0.2">
      <c r="E203" s="81" t="s">
        <v>335</v>
      </c>
      <c r="F203" s="84" t="s">
        <v>741</v>
      </c>
      <c r="G203" s="216">
        <v>0</v>
      </c>
      <c r="H203" s="214">
        <v>0.405555555555556</v>
      </c>
      <c r="I203" s="214">
        <v>0</v>
      </c>
      <c r="J203" s="214">
        <v>0.5</v>
      </c>
      <c r="K203" s="214">
        <v>0</v>
      </c>
      <c r="L203" s="214">
        <v>1</v>
      </c>
      <c r="M203" s="214">
        <v>0</v>
      </c>
      <c r="N203" s="214">
        <v>0</v>
      </c>
      <c r="O203" s="214">
        <v>0</v>
      </c>
      <c r="P203" s="214">
        <v>0.33333333333333298</v>
      </c>
      <c r="Q203" s="214">
        <v>0</v>
      </c>
      <c r="R203" s="214">
        <v>0.4</v>
      </c>
      <c r="S203" s="214">
        <v>0</v>
      </c>
      <c r="T203" s="215">
        <v>0.2</v>
      </c>
    </row>
    <row r="204" spans="1:22" x14ac:dyDescent="0.2">
      <c r="E204" s="81" t="s">
        <v>337</v>
      </c>
      <c r="F204" s="84" t="s">
        <v>336</v>
      </c>
      <c r="G204" s="216">
        <v>0.38888888888888901</v>
      </c>
      <c r="H204" s="214">
        <v>0.72777777777777797</v>
      </c>
      <c r="I204" s="214">
        <v>0</v>
      </c>
      <c r="J204" s="214">
        <v>0.5</v>
      </c>
      <c r="K204" s="214">
        <v>1</v>
      </c>
      <c r="L204" s="214">
        <v>1</v>
      </c>
      <c r="M204" s="214">
        <v>1</v>
      </c>
      <c r="N204" s="214">
        <v>1</v>
      </c>
      <c r="O204" s="214">
        <v>0</v>
      </c>
      <c r="P204" s="214">
        <v>0.66666666666666696</v>
      </c>
      <c r="Q204" s="214">
        <v>0</v>
      </c>
      <c r="R204" s="214">
        <v>0.4</v>
      </c>
      <c r="S204" s="214">
        <v>0.33333333333333298</v>
      </c>
      <c r="T204" s="215">
        <v>0.8</v>
      </c>
    </row>
    <row r="205" spans="1:22" x14ac:dyDescent="0.2">
      <c r="E205" s="81" t="s">
        <v>691</v>
      </c>
      <c r="F205" s="84" t="s">
        <v>731</v>
      </c>
      <c r="G205" s="216">
        <v>0.72222222222222199</v>
      </c>
      <c r="H205" s="214">
        <v>0.47222222222222199</v>
      </c>
      <c r="I205" s="214">
        <v>1</v>
      </c>
      <c r="J205" s="214">
        <v>0.5</v>
      </c>
      <c r="K205" s="214">
        <v>1</v>
      </c>
      <c r="L205" s="214">
        <v>1</v>
      </c>
      <c r="M205" s="214">
        <v>0</v>
      </c>
      <c r="N205" s="214">
        <v>0</v>
      </c>
      <c r="O205" s="214">
        <v>1</v>
      </c>
      <c r="P205" s="214">
        <v>0.33333333333333298</v>
      </c>
      <c r="Q205" s="214">
        <v>1</v>
      </c>
      <c r="R205" s="214">
        <v>0.4</v>
      </c>
      <c r="S205" s="214">
        <v>0.33333333333333298</v>
      </c>
      <c r="T205" s="215">
        <v>0.6</v>
      </c>
    </row>
    <row r="206" spans="1:22" x14ac:dyDescent="0.2">
      <c r="E206" s="81" t="s">
        <v>339</v>
      </c>
      <c r="F206" s="84" t="s">
        <v>338</v>
      </c>
      <c r="G206" s="216">
        <v>0</v>
      </c>
      <c r="H206" s="214">
        <v>0.46111111111111103</v>
      </c>
      <c r="I206" s="214">
        <v>0</v>
      </c>
      <c r="J206" s="214">
        <v>0.5</v>
      </c>
      <c r="K206" s="214">
        <v>0</v>
      </c>
      <c r="L206" s="214">
        <v>1</v>
      </c>
      <c r="M206" s="214">
        <v>0</v>
      </c>
      <c r="N206" s="214">
        <v>0</v>
      </c>
      <c r="O206" s="214">
        <v>0</v>
      </c>
      <c r="P206" s="214">
        <v>0.66666666666666696</v>
      </c>
      <c r="Q206" s="214">
        <v>0</v>
      </c>
      <c r="R206" s="214">
        <v>0.4</v>
      </c>
      <c r="S206" s="214">
        <v>0</v>
      </c>
      <c r="T206" s="215">
        <v>0.2</v>
      </c>
    </row>
    <row r="207" spans="1:22" x14ac:dyDescent="0.2">
      <c r="E207" s="81" t="s">
        <v>341</v>
      </c>
      <c r="F207" s="84" t="s">
        <v>340</v>
      </c>
      <c r="G207" s="216">
        <v>0</v>
      </c>
      <c r="H207" s="214">
        <v>0.405555555555556</v>
      </c>
      <c r="I207" s="214">
        <v>0</v>
      </c>
      <c r="J207" s="214">
        <v>0.5</v>
      </c>
      <c r="K207" s="214">
        <v>0</v>
      </c>
      <c r="L207" s="214">
        <v>0.66666666666666696</v>
      </c>
      <c r="M207" s="214">
        <v>0</v>
      </c>
      <c r="N207" s="214">
        <v>0</v>
      </c>
      <c r="O207" s="214">
        <v>0</v>
      </c>
      <c r="P207" s="214">
        <v>0.66666666666666696</v>
      </c>
      <c r="Q207" s="214">
        <v>0</v>
      </c>
      <c r="R207" s="214">
        <v>0.4</v>
      </c>
      <c r="S207" s="214">
        <v>0</v>
      </c>
      <c r="T207" s="215">
        <v>0.2</v>
      </c>
    </row>
    <row r="208" spans="1:22" x14ac:dyDescent="0.2">
      <c r="E208" s="81" t="s">
        <v>343</v>
      </c>
      <c r="F208" s="84" t="s">
        <v>342</v>
      </c>
      <c r="G208" s="216">
        <v>0</v>
      </c>
      <c r="H208" s="214">
        <v>0.405555555555556</v>
      </c>
      <c r="I208" s="214">
        <v>0</v>
      </c>
      <c r="J208" s="214">
        <v>0.5</v>
      </c>
      <c r="K208" s="214">
        <v>0</v>
      </c>
      <c r="L208" s="214">
        <v>1</v>
      </c>
      <c r="M208" s="214">
        <v>0</v>
      </c>
      <c r="N208" s="214">
        <v>0</v>
      </c>
      <c r="O208" s="214">
        <v>0</v>
      </c>
      <c r="P208" s="214">
        <v>0.33333333333333298</v>
      </c>
      <c r="Q208" s="214">
        <v>0</v>
      </c>
      <c r="R208" s="214">
        <v>0.4</v>
      </c>
      <c r="S208" s="214">
        <v>0</v>
      </c>
      <c r="T208" s="215">
        <v>0.2</v>
      </c>
    </row>
    <row r="209" spans="5:20" x14ac:dyDescent="0.2">
      <c r="E209" s="81" t="s">
        <v>345</v>
      </c>
      <c r="F209" s="84" t="s">
        <v>344</v>
      </c>
      <c r="G209" s="216">
        <v>0</v>
      </c>
      <c r="H209" s="214">
        <v>0.47222222222222199</v>
      </c>
      <c r="I209" s="214">
        <v>0</v>
      </c>
      <c r="J209" s="214">
        <v>0.5</v>
      </c>
      <c r="K209" s="214">
        <v>0</v>
      </c>
      <c r="L209" s="214">
        <v>1</v>
      </c>
      <c r="M209" s="214">
        <v>0</v>
      </c>
      <c r="N209" s="214">
        <v>0</v>
      </c>
      <c r="O209" s="214">
        <v>0</v>
      </c>
      <c r="P209" s="214">
        <v>0.33333333333333298</v>
      </c>
      <c r="Q209" s="214">
        <v>0</v>
      </c>
      <c r="R209" s="214">
        <v>0.4</v>
      </c>
      <c r="S209" s="214">
        <v>0</v>
      </c>
      <c r="T209" s="215">
        <v>0.6</v>
      </c>
    </row>
    <row r="210" spans="5:20" x14ac:dyDescent="0.2">
      <c r="E210" s="81" t="s">
        <v>346</v>
      </c>
      <c r="F210" s="84" t="s">
        <v>527</v>
      </c>
      <c r="G210" s="216">
        <v>0</v>
      </c>
      <c r="H210" s="214">
        <v>0.43888888888888899</v>
      </c>
      <c r="I210" s="214">
        <v>0</v>
      </c>
      <c r="J210" s="214">
        <v>0.5</v>
      </c>
      <c r="K210" s="214">
        <v>0</v>
      </c>
      <c r="L210" s="214">
        <v>1</v>
      </c>
      <c r="M210" s="214">
        <v>0</v>
      </c>
      <c r="N210" s="214">
        <v>0</v>
      </c>
      <c r="O210" s="214">
        <v>0</v>
      </c>
      <c r="P210" s="214">
        <v>0.33333333333333298</v>
      </c>
      <c r="Q210" s="214">
        <v>0</v>
      </c>
      <c r="R210" s="214">
        <v>0.4</v>
      </c>
      <c r="S210" s="214">
        <v>0</v>
      </c>
      <c r="T210" s="215">
        <v>0.4</v>
      </c>
    </row>
    <row r="211" spans="5:20" x14ac:dyDescent="0.2">
      <c r="E211" s="81" t="s">
        <v>348</v>
      </c>
      <c r="F211" s="84" t="s">
        <v>347</v>
      </c>
      <c r="G211" s="216">
        <v>0</v>
      </c>
      <c r="H211" s="214">
        <v>0.43888888888888899</v>
      </c>
      <c r="I211" s="214">
        <v>0</v>
      </c>
      <c r="J211" s="214">
        <v>0.5</v>
      </c>
      <c r="K211" s="214">
        <v>0</v>
      </c>
      <c r="L211" s="214">
        <v>1</v>
      </c>
      <c r="M211" s="214">
        <v>0</v>
      </c>
      <c r="N211" s="214">
        <v>0</v>
      </c>
      <c r="O211" s="214">
        <v>0</v>
      </c>
      <c r="P211" s="214">
        <v>0.33333333333333298</v>
      </c>
      <c r="Q211" s="214">
        <v>0</v>
      </c>
      <c r="R211" s="214">
        <v>0.4</v>
      </c>
      <c r="S211" s="214">
        <v>0</v>
      </c>
      <c r="T211" s="215">
        <v>0.4</v>
      </c>
    </row>
    <row r="212" spans="5:20" x14ac:dyDescent="0.2">
      <c r="E212" s="81" t="s">
        <v>349</v>
      </c>
      <c r="F212" s="84" t="s">
        <v>732</v>
      </c>
      <c r="G212" s="216">
        <v>0.30555555555555602</v>
      </c>
      <c r="H212" s="214">
        <v>0.72777777777777797</v>
      </c>
      <c r="I212" s="214">
        <v>0</v>
      </c>
      <c r="J212" s="214">
        <v>0.5</v>
      </c>
      <c r="K212" s="214">
        <v>0.5</v>
      </c>
      <c r="L212" s="214">
        <v>1</v>
      </c>
      <c r="M212" s="214">
        <v>1</v>
      </c>
      <c r="N212" s="214">
        <v>1</v>
      </c>
      <c r="O212" s="214">
        <v>0</v>
      </c>
      <c r="P212" s="214">
        <v>0.66666666666666696</v>
      </c>
      <c r="Q212" s="214">
        <v>0</v>
      </c>
      <c r="R212" s="214">
        <v>0.4</v>
      </c>
      <c r="S212" s="214">
        <v>0.33333333333333298</v>
      </c>
      <c r="T212" s="215">
        <v>0.8</v>
      </c>
    </row>
    <row r="213" spans="5:20" x14ac:dyDescent="0.2">
      <c r="E213" s="81" t="s">
        <v>350</v>
      </c>
      <c r="F213" s="84" t="s">
        <v>733</v>
      </c>
      <c r="G213" s="216">
        <v>0</v>
      </c>
      <c r="H213" s="214">
        <v>0.46111111111111103</v>
      </c>
      <c r="I213" s="214">
        <v>0</v>
      </c>
      <c r="J213" s="214">
        <v>0.5</v>
      </c>
      <c r="K213" s="214">
        <v>0</v>
      </c>
      <c r="L213" s="214">
        <v>1</v>
      </c>
      <c r="M213" s="214">
        <v>0</v>
      </c>
      <c r="N213" s="214">
        <v>0</v>
      </c>
      <c r="O213" s="214">
        <v>0</v>
      </c>
      <c r="P213" s="214">
        <v>0.66666666666666696</v>
      </c>
      <c r="Q213" s="214">
        <v>0</v>
      </c>
      <c r="R213" s="214">
        <v>0.4</v>
      </c>
      <c r="S213" s="214">
        <v>0</v>
      </c>
      <c r="T213" s="215">
        <v>0.2</v>
      </c>
    </row>
    <row r="214" spans="5:20" x14ac:dyDescent="0.2">
      <c r="E214" s="81" t="s">
        <v>692</v>
      </c>
      <c r="F214" s="84" t="s">
        <v>734</v>
      </c>
      <c r="G214" s="216">
        <v>0.88888888888888895</v>
      </c>
      <c r="H214" s="214">
        <v>0.72777777777777797</v>
      </c>
      <c r="I214" s="214">
        <v>1</v>
      </c>
      <c r="J214" s="214">
        <v>0.5</v>
      </c>
      <c r="K214" s="214">
        <v>1</v>
      </c>
      <c r="L214" s="214">
        <v>1</v>
      </c>
      <c r="M214" s="214">
        <v>1</v>
      </c>
      <c r="N214" s="214">
        <v>1</v>
      </c>
      <c r="O214" s="214">
        <v>1</v>
      </c>
      <c r="P214" s="214">
        <v>0.66666666666666696</v>
      </c>
      <c r="Q214" s="214">
        <v>1</v>
      </c>
      <c r="R214" s="214">
        <v>0.4</v>
      </c>
      <c r="S214" s="214">
        <v>0.33333333333333298</v>
      </c>
      <c r="T214" s="215">
        <v>0.8</v>
      </c>
    </row>
    <row r="215" spans="5:20" x14ac:dyDescent="0.2">
      <c r="E215" s="81" t="s">
        <v>693</v>
      </c>
      <c r="F215" s="84" t="s">
        <v>735</v>
      </c>
      <c r="G215" s="216">
        <v>0.88888888888888895</v>
      </c>
      <c r="H215" s="214">
        <v>0.72777777777777797</v>
      </c>
      <c r="I215" s="214">
        <v>1</v>
      </c>
      <c r="J215" s="214">
        <v>0.5</v>
      </c>
      <c r="K215" s="214">
        <v>1</v>
      </c>
      <c r="L215" s="214">
        <v>1</v>
      </c>
      <c r="M215" s="214">
        <v>1</v>
      </c>
      <c r="N215" s="214">
        <v>1</v>
      </c>
      <c r="O215" s="214">
        <v>1</v>
      </c>
      <c r="P215" s="214">
        <v>0.66666666666666696</v>
      </c>
      <c r="Q215" s="214">
        <v>1</v>
      </c>
      <c r="R215" s="214">
        <v>0.4</v>
      </c>
      <c r="S215" s="214">
        <v>0.33333333333333298</v>
      </c>
      <c r="T215" s="215">
        <v>0.8</v>
      </c>
    </row>
    <row r="216" spans="5:20" x14ac:dyDescent="0.2">
      <c r="E216" s="81" t="s">
        <v>351</v>
      </c>
      <c r="F216" s="84" t="s">
        <v>528</v>
      </c>
      <c r="G216" s="216">
        <v>0</v>
      </c>
      <c r="H216" s="214">
        <v>0.47222222222222199</v>
      </c>
      <c r="I216" s="214">
        <v>0</v>
      </c>
      <c r="J216" s="214">
        <v>0.5</v>
      </c>
      <c r="K216" s="214">
        <v>0</v>
      </c>
      <c r="L216" s="214">
        <v>1</v>
      </c>
      <c r="M216" s="214">
        <v>0</v>
      </c>
      <c r="N216" s="214">
        <v>0</v>
      </c>
      <c r="O216" s="214">
        <v>0</v>
      </c>
      <c r="P216" s="214">
        <v>0.33333333333333298</v>
      </c>
      <c r="Q216" s="214">
        <v>0</v>
      </c>
      <c r="R216" s="214">
        <v>0.4</v>
      </c>
      <c r="S216" s="214">
        <v>0</v>
      </c>
      <c r="T216" s="215">
        <v>0.6</v>
      </c>
    </row>
    <row r="217" spans="5:20" x14ac:dyDescent="0.2">
      <c r="E217" s="81" t="s">
        <v>353</v>
      </c>
      <c r="F217" s="84" t="s">
        <v>352</v>
      </c>
      <c r="G217" s="216">
        <v>0.30555555555555602</v>
      </c>
      <c r="H217" s="214">
        <v>0.72777777777777797</v>
      </c>
      <c r="I217" s="214">
        <v>0</v>
      </c>
      <c r="J217" s="214">
        <v>0.5</v>
      </c>
      <c r="K217" s="214">
        <v>0.5</v>
      </c>
      <c r="L217" s="214">
        <v>1</v>
      </c>
      <c r="M217" s="214">
        <v>1</v>
      </c>
      <c r="N217" s="214">
        <v>1</v>
      </c>
      <c r="O217" s="214">
        <v>0</v>
      </c>
      <c r="P217" s="214">
        <v>0.66666666666666696</v>
      </c>
      <c r="Q217" s="214">
        <v>0</v>
      </c>
      <c r="R217" s="214">
        <v>0.4</v>
      </c>
      <c r="S217" s="214">
        <v>0.33333333333333298</v>
      </c>
      <c r="T217" s="215">
        <v>0.8</v>
      </c>
    </row>
    <row r="218" spans="5:20" x14ac:dyDescent="0.2">
      <c r="E218" s="81" t="s">
        <v>355</v>
      </c>
      <c r="F218" s="84" t="s">
        <v>354</v>
      </c>
      <c r="G218" s="216">
        <v>0.25</v>
      </c>
      <c r="H218" s="214">
        <v>0.76111111111111096</v>
      </c>
      <c r="I218" s="214">
        <v>0</v>
      </c>
      <c r="J218" s="214">
        <v>0.5</v>
      </c>
      <c r="K218" s="214">
        <v>0.5</v>
      </c>
      <c r="L218" s="214">
        <v>1</v>
      </c>
      <c r="M218" s="214">
        <v>1</v>
      </c>
      <c r="N218" s="214">
        <v>1</v>
      </c>
      <c r="O218" s="214">
        <v>0</v>
      </c>
      <c r="P218" s="214">
        <v>0.66666666666666696</v>
      </c>
      <c r="Q218" s="214">
        <v>0</v>
      </c>
      <c r="R218" s="214">
        <v>0.6</v>
      </c>
      <c r="S218" s="214">
        <v>0</v>
      </c>
      <c r="T218" s="215">
        <v>0.8</v>
      </c>
    </row>
    <row r="219" spans="5:20" x14ac:dyDescent="0.2">
      <c r="E219" s="81" t="s">
        <v>694</v>
      </c>
      <c r="F219" s="84" t="s">
        <v>736</v>
      </c>
      <c r="G219" s="216">
        <v>0.72222222222222199</v>
      </c>
      <c r="H219" s="214">
        <v>0.56111111111111101</v>
      </c>
      <c r="I219" s="214">
        <v>1</v>
      </c>
      <c r="J219" s="214">
        <v>0.5</v>
      </c>
      <c r="K219" s="214">
        <v>1</v>
      </c>
      <c r="L219" s="214">
        <v>1</v>
      </c>
      <c r="M219" s="214">
        <v>0</v>
      </c>
      <c r="N219" s="214">
        <v>0</v>
      </c>
      <c r="O219" s="214">
        <v>1</v>
      </c>
      <c r="P219" s="214">
        <v>0.66666666666666696</v>
      </c>
      <c r="Q219" s="214">
        <v>1</v>
      </c>
      <c r="R219" s="214">
        <v>0.6</v>
      </c>
      <c r="S219" s="214">
        <v>0.33333333333333298</v>
      </c>
      <c r="T219" s="215">
        <v>0.6</v>
      </c>
    </row>
    <row r="220" spans="5:20" x14ac:dyDescent="0.2">
      <c r="E220" s="81" t="s">
        <v>356</v>
      </c>
      <c r="F220" s="84" t="s">
        <v>737</v>
      </c>
      <c r="G220" s="216">
        <v>0</v>
      </c>
      <c r="H220" s="214">
        <v>0.35</v>
      </c>
      <c r="I220" s="214">
        <v>0</v>
      </c>
      <c r="J220" s="214">
        <v>0.5</v>
      </c>
      <c r="K220" s="214">
        <v>0</v>
      </c>
      <c r="L220" s="214">
        <v>0.33333333333333298</v>
      </c>
      <c r="M220" s="214">
        <v>0</v>
      </c>
      <c r="N220" s="214">
        <v>0</v>
      </c>
      <c r="O220" s="214">
        <v>0</v>
      </c>
      <c r="P220" s="214">
        <v>0.66666666666666696</v>
      </c>
      <c r="Q220" s="214">
        <v>0</v>
      </c>
      <c r="R220" s="214">
        <v>0.4</v>
      </c>
      <c r="S220" s="214">
        <v>0</v>
      </c>
      <c r="T220" s="215">
        <v>0.2</v>
      </c>
    </row>
    <row r="221" spans="5:20" x14ac:dyDescent="0.2">
      <c r="E221" s="81" t="s">
        <v>358</v>
      </c>
      <c r="F221" s="84" t="s">
        <v>357</v>
      </c>
      <c r="G221" s="216">
        <v>0</v>
      </c>
      <c r="H221" s="214">
        <v>0.405555555555556</v>
      </c>
      <c r="I221" s="214">
        <v>0</v>
      </c>
      <c r="J221" s="214">
        <v>0.5</v>
      </c>
      <c r="K221" s="214">
        <v>0</v>
      </c>
      <c r="L221" s="214">
        <v>1</v>
      </c>
      <c r="M221" s="214">
        <v>0</v>
      </c>
      <c r="N221" s="214">
        <v>0</v>
      </c>
      <c r="O221" s="214">
        <v>0</v>
      </c>
      <c r="P221" s="214">
        <v>0.33333333333333298</v>
      </c>
      <c r="Q221" s="214">
        <v>0</v>
      </c>
      <c r="R221" s="214">
        <v>0.4</v>
      </c>
      <c r="S221" s="214">
        <v>0</v>
      </c>
      <c r="T221" s="215">
        <v>0.2</v>
      </c>
    </row>
    <row r="222" spans="5:20" x14ac:dyDescent="0.2">
      <c r="E222" s="81" t="s">
        <v>360</v>
      </c>
      <c r="F222" s="84" t="s">
        <v>359</v>
      </c>
      <c r="G222" s="216">
        <v>0</v>
      </c>
      <c r="H222" s="214">
        <v>0.37777777777777799</v>
      </c>
      <c r="I222" s="214">
        <v>0</v>
      </c>
      <c r="J222" s="214">
        <v>0</v>
      </c>
      <c r="K222" s="214">
        <v>0</v>
      </c>
      <c r="L222" s="214">
        <v>1</v>
      </c>
      <c r="M222" s="214">
        <v>0</v>
      </c>
      <c r="N222" s="214">
        <v>0</v>
      </c>
      <c r="O222" s="214">
        <v>0</v>
      </c>
      <c r="P222" s="214">
        <v>0.66666666666666696</v>
      </c>
      <c r="Q222" s="214">
        <v>0</v>
      </c>
      <c r="R222" s="214">
        <v>0.4</v>
      </c>
      <c r="S222" s="214">
        <v>0</v>
      </c>
      <c r="T222" s="215">
        <v>0.2</v>
      </c>
    </row>
    <row r="223" spans="5:20" x14ac:dyDescent="0.2">
      <c r="E223" s="81" t="s">
        <v>362</v>
      </c>
      <c r="F223" s="84" t="s">
        <v>361</v>
      </c>
      <c r="G223" s="216">
        <v>8.3333333333333301E-2</v>
      </c>
      <c r="H223" s="214">
        <v>0.3</v>
      </c>
      <c r="I223" s="214">
        <v>0</v>
      </c>
      <c r="J223" s="214">
        <v>0</v>
      </c>
      <c r="K223" s="214">
        <v>0.5</v>
      </c>
      <c r="L223" s="214">
        <v>0.33333333333333298</v>
      </c>
      <c r="M223" s="214">
        <v>0</v>
      </c>
      <c r="N223" s="214">
        <v>0</v>
      </c>
      <c r="O223" s="214">
        <v>0</v>
      </c>
      <c r="P223" s="214">
        <v>0.66666666666666696</v>
      </c>
      <c r="Q223" s="214">
        <v>0</v>
      </c>
      <c r="R223" s="214">
        <v>0.4</v>
      </c>
      <c r="S223" s="214">
        <v>0</v>
      </c>
      <c r="T223" s="215">
        <v>0.4</v>
      </c>
    </row>
  </sheetData>
  <mergeCells count="2">
    <mergeCell ref="I2:N2"/>
    <mergeCell ref="O2:U2"/>
  </mergeCells>
  <conditionalFormatting sqref="B6:B195">
    <cfRule type="expression" dxfId="22" priority="1">
      <formula>"""&lt;&gt;F6:F195"""</formula>
    </cfRule>
  </conditionalFormatting>
  <conditionalFormatting sqref="E5:T223 D6:D195">
    <cfRule type="expression" dxfId="21" priority="22">
      <formula>D5=""</formula>
    </cfRule>
    <cfRule type="cellIs" dxfId="20" priority="23" operator="between">
      <formula>0</formula>
      <formula>0.332</formula>
    </cfRule>
    <cfRule type="cellIs" dxfId="19" priority="24" operator="between">
      <formula>0.333333333333333</formula>
      <formula>0.665</formula>
    </cfRule>
    <cfRule type="cellIs" dxfId="18" priority="25" operator="between">
      <formula>0.666666666666667</formula>
      <formula>1</formula>
    </cfRule>
  </conditionalFormatting>
  <conditionalFormatting sqref="K3">
    <cfRule type="cellIs" dxfId="15" priority="56" stopIfTrue="1" operator="greaterThanOrEqual">
      <formula>0</formula>
    </cfRule>
  </conditionalFormatting>
  <conditionalFormatting sqref="K3:L3">
    <cfRule type="expression" dxfId="14" priority="49" stopIfTrue="1">
      <formula>K3=""</formula>
    </cfRule>
  </conditionalFormatting>
  <conditionalFormatting sqref="L3">
    <cfRule type="cellIs" dxfId="13" priority="61" operator="between">
      <formula>0</formula>
      <formula>6.999</formula>
    </cfRule>
    <cfRule type="cellIs" dxfId="12" priority="62" operator="between">
      <formula>7</formula>
      <formula>9.99</formula>
    </cfRule>
    <cfRule type="expression" dxfId="11" priority="63">
      <formula>L3=10</formula>
    </cfRule>
  </conditionalFormatting>
  <conditionalFormatting sqref="M3">
    <cfRule type="expression" dxfId="7" priority="45">
      <formula>M3=""</formula>
    </cfRule>
    <cfRule type="cellIs" dxfId="6" priority="46" operator="between">
      <formula>0</formula>
      <formula>6.999</formula>
    </cfRule>
    <cfRule type="cellIs" dxfId="5" priority="47" operator="between">
      <formula>7</formula>
      <formula>9.99</formula>
    </cfRule>
    <cfRule type="expression" dxfId="4" priority="48">
      <formula>M3=10</formula>
    </cfRule>
    <cfRule type="expression" dxfId="3" priority="57">
      <formula>M3=""</formula>
    </cfRule>
    <cfRule type="cellIs" dxfId="2" priority="58" operator="between">
      <formula>0</formula>
      <formula>6.999</formula>
    </cfRule>
    <cfRule type="cellIs" dxfId="1" priority="59" operator="between">
      <formula>7</formula>
      <formula>9.99</formula>
    </cfRule>
    <cfRule type="expression" dxfId="0" priority="60">
      <formula>M3=10</formula>
    </cfRule>
  </conditionalFormatting>
  <pageMargins left="0.7" right="0.7" top="0.75" bottom="0.75" header="0.3" footer="0.3"/>
  <headerFooter>
    <oddFooter>&amp;R_x000D_&amp;1#&amp;"Aptos"&amp;10&amp;K000000 Official Use Only</oddFooter>
  </headerFooter>
  <extLst>
    <ext xmlns:x14="http://schemas.microsoft.com/office/spreadsheetml/2009/9/main" uri="{78C0D931-6437-407d-A8EE-F0AAD7539E65}">
      <x14:conditionalFormattings>
        <x14:conditionalFormatting xmlns:xm="http://schemas.microsoft.com/office/excel/2006/main">
          <x14:cfRule type="cellIs" priority="54" stopIfTrue="1" operator="greaterThanOrEqual" id="{D4C3AE25-98F8-C646-B69B-5D3E8218DD67}">
            <xm:f>Parameters!$D$37</xm:f>
            <x14:dxf>
              <font>
                <sz val="12"/>
                <color rgb="FF000000"/>
                <name val="Arial"/>
              </font>
              <fill>
                <patternFill patternType="solid">
                  <bgColor rgb="FFE35A3A"/>
                </patternFill>
              </fill>
            </x14:dxf>
          </x14:cfRule>
          <x14:cfRule type="cellIs" priority="55" stopIfTrue="1" operator="greaterThanOrEqual" id="{8BF137DA-C06D-6343-B760-2E4FFC25EF7E}">
            <xm:f>Parameters!$D$38</xm:f>
            <x14:dxf>
              <font>
                <sz val="12"/>
                <color rgb="FF000000"/>
                <name val="Arial"/>
              </font>
              <fill>
                <patternFill patternType="solid">
                  <bgColor rgb="FFEE9F8F"/>
                </patternFill>
              </fill>
            </x14:dxf>
          </x14:cfRule>
          <xm:sqref>K3</xm:sqref>
        </x14:conditionalFormatting>
        <x14:conditionalFormatting xmlns:xm="http://schemas.microsoft.com/office/excel/2006/main">
          <x14:cfRule type="cellIs" priority="163" stopIfTrue="1" operator="greaterThanOrEqual" id="{3245A860-2AC7-884E-B9E7-FB2A625F3664}">
            <xm:f>Parameters!$D$41</xm:f>
            <x14:dxf>
              <font>
                <sz val="12"/>
                <color rgb="FF000000"/>
                <name val="Arial"/>
              </font>
              <fill>
                <patternFill patternType="solid">
                  <bgColor rgb="FFF2676B"/>
                </patternFill>
              </fill>
            </x14:dxf>
          </x14:cfRule>
          <x14:cfRule type="cellIs" priority="164" stopIfTrue="1" operator="greaterThanOrEqual" id="{FB5F2AAA-BCFD-144C-8F83-FB09AACFC82D}">
            <xm:f>Parameters!$D$42</xm:f>
            <x14:dxf>
              <font>
                <sz val="12"/>
                <color rgb="FF000000"/>
                <name val="Arial"/>
              </font>
              <fill>
                <patternFill patternType="solid">
                  <bgColor rgb="FFF7A9AC"/>
                </patternFill>
              </fill>
            </x14:dxf>
          </x14:cfRule>
          <x14:cfRule type="cellIs" priority="165" stopIfTrue="1" operator="between" id="{EFF6C2F6-FC52-5D45-A678-7260B15CCB85}">
            <xm:f>0</xm:f>
            <xm:f>Parameters!$D$42</xm:f>
            <x14:dxf>
              <font>
                <sz val="12"/>
                <color rgb="FF000000"/>
                <name val="Arial"/>
              </font>
              <fill>
                <patternFill patternType="solid">
                  <bgColor rgb="FFFCDCDF"/>
                </patternFill>
              </fill>
            </x14:dxf>
          </x14:cfRule>
          <xm:sqref>L3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095B-10BA-8B47-9B72-B3D9B6CE3BB7}">
  <dimension ref="A1:D219"/>
  <sheetViews>
    <sheetView workbookViewId="0">
      <selection activeCell="J13" sqref="J13"/>
    </sheetView>
  </sheetViews>
  <sheetFormatPr defaultColWidth="11.5546875" defaultRowHeight="15" x14ac:dyDescent="0.2"/>
  <cols>
    <col min="1" max="1" width="24.33203125" customWidth="1"/>
  </cols>
  <sheetData>
    <row r="1" spans="1:4" x14ac:dyDescent="0.2">
      <c r="A1" t="s">
        <v>368</v>
      </c>
      <c r="B1" t="s">
        <v>369</v>
      </c>
      <c r="C1" t="s">
        <v>427</v>
      </c>
      <c r="D1" t="s">
        <v>428</v>
      </c>
    </row>
    <row r="2" spans="1:4" x14ac:dyDescent="0.2">
      <c r="A2" t="s">
        <v>695</v>
      </c>
      <c r="B2" t="s">
        <v>667</v>
      </c>
      <c r="C2" t="s">
        <v>435</v>
      </c>
      <c r="D2" t="s">
        <v>409</v>
      </c>
    </row>
    <row r="3" spans="1:4" x14ac:dyDescent="0.2">
      <c r="A3" t="s">
        <v>6</v>
      </c>
      <c r="B3" t="s">
        <v>7</v>
      </c>
      <c r="C3" t="s">
        <v>431</v>
      </c>
      <c r="D3" t="s">
        <v>429</v>
      </c>
    </row>
    <row r="4" spans="1:4" x14ac:dyDescent="0.2">
      <c r="A4" t="s">
        <v>8</v>
      </c>
      <c r="B4" t="s">
        <v>9</v>
      </c>
      <c r="C4" t="s">
        <v>432</v>
      </c>
      <c r="D4" t="s">
        <v>430</v>
      </c>
    </row>
    <row r="5" spans="1:4" x14ac:dyDescent="0.2">
      <c r="A5" t="s">
        <v>10</v>
      </c>
      <c r="B5" t="s">
        <v>11</v>
      </c>
      <c r="C5" t="s">
        <v>433</v>
      </c>
      <c r="D5" t="s">
        <v>430</v>
      </c>
    </row>
    <row r="6" spans="1:4" x14ac:dyDescent="0.2">
      <c r="A6" t="s">
        <v>696</v>
      </c>
      <c r="B6" t="s">
        <v>668</v>
      </c>
      <c r="C6" t="s">
        <v>433</v>
      </c>
      <c r="D6" t="s">
        <v>409</v>
      </c>
    </row>
    <row r="7" spans="1:4" x14ac:dyDescent="0.2">
      <c r="A7" t="s">
        <v>12</v>
      </c>
      <c r="B7" t="s">
        <v>13</v>
      </c>
      <c r="C7" t="s">
        <v>434</v>
      </c>
      <c r="D7" t="s">
        <v>409</v>
      </c>
    </row>
    <row r="8" spans="1:4" x14ac:dyDescent="0.2">
      <c r="A8" t="s">
        <v>14</v>
      </c>
      <c r="B8" t="s">
        <v>15</v>
      </c>
      <c r="C8" t="s">
        <v>435</v>
      </c>
      <c r="D8" t="s">
        <v>430</v>
      </c>
    </row>
    <row r="9" spans="1:4" x14ac:dyDescent="0.2">
      <c r="A9" t="s">
        <v>16</v>
      </c>
      <c r="B9" t="s">
        <v>17</v>
      </c>
      <c r="C9" t="s">
        <v>433</v>
      </c>
      <c r="D9" t="s">
        <v>430</v>
      </c>
    </row>
    <row r="10" spans="1:4" x14ac:dyDescent="0.2">
      <c r="A10" t="s">
        <v>697</v>
      </c>
      <c r="B10" t="s">
        <v>669</v>
      </c>
      <c r="C10" t="s">
        <v>436</v>
      </c>
      <c r="D10" t="s">
        <v>409</v>
      </c>
    </row>
    <row r="11" spans="1:4" x14ac:dyDescent="0.2">
      <c r="A11" t="s">
        <v>18</v>
      </c>
      <c r="B11" t="s">
        <v>19</v>
      </c>
      <c r="C11" t="s">
        <v>435</v>
      </c>
      <c r="D11" t="s">
        <v>430</v>
      </c>
    </row>
    <row r="12" spans="1:4" x14ac:dyDescent="0.2">
      <c r="A12" t="s">
        <v>20</v>
      </c>
      <c r="B12" t="s">
        <v>21</v>
      </c>
      <c r="C12" t="s">
        <v>436</v>
      </c>
      <c r="D12" t="s">
        <v>409</v>
      </c>
    </row>
    <row r="13" spans="1:4" x14ac:dyDescent="0.2">
      <c r="A13" t="s">
        <v>22</v>
      </c>
      <c r="B13" t="s">
        <v>23</v>
      </c>
      <c r="C13" t="s">
        <v>433</v>
      </c>
      <c r="D13" t="s">
        <v>409</v>
      </c>
    </row>
    <row r="14" spans="1:4" x14ac:dyDescent="0.2">
      <c r="A14" t="s">
        <v>24</v>
      </c>
      <c r="B14" t="s">
        <v>25</v>
      </c>
      <c r="C14" t="s">
        <v>433</v>
      </c>
      <c r="D14" t="s">
        <v>430</v>
      </c>
    </row>
    <row r="15" spans="1:4" x14ac:dyDescent="0.2">
      <c r="A15" t="s">
        <v>26</v>
      </c>
      <c r="B15" t="s">
        <v>27</v>
      </c>
      <c r="C15" t="s">
        <v>432</v>
      </c>
      <c r="D15" t="s">
        <v>429</v>
      </c>
    </row>
    <row r="16" spans="1:4" x14ac:dyDescent="0.2">
      <c r="A16" t="s">
        <v>28</v>
      </c>
      <c r="B16" t="s">
        <v>29</v>
      </c>
      <c r="C16" t="s">
        <v>433</v>
      </c>
      <c r="D16" t="s">
        <v>409</v>
      </c>
    </row>
    <row r="17" spans="1:4" x14ac:dyDescent="0.2">
      <c r="A17" t="s">
        <v>30</v>
      </c>
      <c r="B17" t="s">
        <v>31</v>
      </c>
      <c r="C17" t="s">
        <v>432</v>
      </c>
      <c r="D17" t="s">
        <v>429</v>
      </c>
    </row>
    <row r="18" spans="1:4" x14ac:dyDescent="0.2">
      <c r="A18" t="s">
        <v>32</v>
      </c>
      <c r="B18" t="s">
        <v>33</v>
      </c>
      <c r="C18" t="s">
        <v>432</v>
      </c>
      <c r="D18" t="s">
        <v>429</v>
      </c>
    </row>
    <row r="19" spans="1:4" x14ac:dyDescent="0.2">
      <c r="A19" t="s">
        <v>34</v>
      </c>
      <c r="B19" t="s">
        <v>35</v>
      </c>
      <c r="C19" t="s">
        <v>431</v>
      </c>
      <c r="D19" t="s">
        <v>429</v>
      </c>
    </row>
    <row r="20" spans="1:4" x14ac:dyDescent="0.2">
      <c r="A20" t="s">
        <v>36</v>
      </c>
      <c r="B20" t="s">
        <v>37</v>
      </c>
      <c r="C20" t="s">
        <v>433</v>
      </c>
      <c r="D20" t="s">
        <v>430</v>
      </c>
    </row>
    <row r="21" spans="1:4" x14ac:dyDescent="0.2">
      <c r="A21" t="s">
        <v>38</v>
      </c>
      <c r="B21" t="s">
        <v>39</v>
      </c>
      <c r="C21" t="s">
        <v>434</v>
      </c>
      <c r="D21" t="s">
        <v>409</v>
      </c>
    </row>
    <row r="22" spans="1:4" x14ac:dyDescent="0.2">
      <c r="A22" t="s">
        <v>698</v>
      </c>
      <c r="B22" t="s">
        <v>40</v>
      </c>
      <c r="C22" t="s">
        <v>435</v>
      </c>
      <c r="D22" t="s">
        <v>409</v>
      </c>
    </row>
    <row r="23" spans="1:4" x14ac:dyDescent="0.2">
      <c r="A23" t="s">
        <v>41</v>
      </c>
      <c r="B23" t="s">
        <v>42</v>
      </c>
      <c r="C23" t="s">
        <v>433</v>
      </c>
      <c r="D23" t="s">
        <v>430</v>
      </c>
    </row>
    <row r="24" spans="1:4" x14ac:dyDescent="0.2">
      <c r="A24" t="s">
        <v>43</v>
      </c>
      <c r="B24" t="s">
        <v>44</v>
      </c>
      <c r="C24" t="s">
        <v>433</v>
      </c>
      <c r="D24" t="s">
        <v>430</v>
      </c>
    </row>
    <row r="25" spans="1:4" x14ac:dyDescent="0.2">
      <c r="A25" t="s">
        <v>45</v>
      </c>
      <c r="B25" t="s">
        <v>46</v>
      </c>
      <c r="C25" t="s">
        <v>435</v>
      </c>
      <c r="D25" t="s">
        <v>430</v>
      </c>
    </row>
    <row r="26" spans="1:4" x14ac:dyDescent="0.2">
      <c r="A26" t="s">
        <v>699</v>
      </c>
      <c r="B26" t="s">
        <v>670</v>
      </c>
      <c r="C26" t="s">
        <v>437</v>
      </c>
      <c r="D26" t="s">
        <v>409</v>
      </c>
    </row>
    <row r="27" spans="1:4" x14ac:dyDescent="0.2">
      <c r="A27" t="s">
        <v>47</v>
      </c>
      <c r="B27" t="s">
        <v>48</v>
      </c>
      <c r="C27" t="s">
        <v>435</v>
      </c>
      <c r="D27" t="s">
        <v>430</v>
      </c>
    </row>
    <row r="28" spans="1:4" x14ac:dyDescent="0.2">
      <c r="A28" t="s">
        <v>49</v>
      </c>
      <c r="B28" t="s">
        <v>50</v>
      </c>
      <c r="C28" t="s">
        <v>435</v>
      </c>
      <c r="D28" t="s">
        <v>430</v>
      </c>
    </row>
    <row r="29" spans="1:4" x14ac:dyDescent="0.2">
      <c r="A29" t="s">
        <v>51</v>
      </c>
      <c r="B29" t="s">
        <v>52</v>
      </c>
      <c r="C29" t="s">
        <v>435</v>
      </c>
      <c r="D29" t="s">
        <v>409</v>
      </c>
    </row>
    <row r="30" spans="1:4" x14ac:dyDescent="0.2">
      <c r="A30" t="s">
        <v>53</v>
      </c>
      <c r="B30" t="s">
        <v>54</v>
      </c>
      <c r="C30" t="s">
        <v>436</v>
      </c>
      <c r="D30" t="s">
        <v>409</v>
      </c>
    </row>
    <row r="31" spans="1:4" x14ac:dyDescent="0.2">
      <c r="A31" t="s">
        <v>55</v>
      </c>
      <c r="B31" t="s">
        <v>56</v>
      </c>
      <c r="C31" t="s">
        <v>431</v>
      </c>
      <c r="D31" t="s">
        <v>429</v>
      </c>
    </row>
    <row r="32" spans="1:4" x14ac:dyDescent="0.2">
      <c r="A32" t="s">
        <v>57</v>
      </c>
      <c r="B32" t="s">
        <v>58</v>
      </c>
      <c r="C32" t="s">
        <v>432</v>
      </c>
      <c r="D32" t="s">
        <v>430</v>
      </c>
    </row>
    <row r="33" spans="1:4" x14ac:dyDescent="0.2">
      <c r="A33" t="s">
        <v>59</v>
      </c>
      <c r="B33" t="s">
        <v>60</v>
      </c>
      <c r="C33" t="s">
        <v>432</v>
      </c>
      <c r="D33" t="s">
        <v>429</v>
      </c>
    </row>
    <row r="34" spans="1:4" x14ac:dyDescent="0.2">
      <c r="A34" t="s">
        <v>61</v>
      </c>
      <c r="B34" t="s">
        <v>62</v>
      </c>
      <c r="C34" t="s">
        <v>437</v>
      </c>
      <c r="D34" t="s">
        <v>409</v>
      </c>
    </row>
    <row r="35" spans="1:4" x14ac:dyDescent="0.2">
      <c r="A35" t="s">
        <v>63</v>
      </c>
      <c r="B35" t="s">
        <v>64</v>
      </c>
      <c r="C35" t="s">
        <v>433</v>
      </c>
      <c r="D35" t="s">
        <v>409</v>
      </c>
    </row>
    <row r="36" spans="1:4" x14ac:dyDescent="0.2">
      <c r="A36" t="s">
        <v>700</v>
      </c>
      <c r="B36" t="s">
        <v>671</v>
      </c>
      <c r="C36" t="s">
        <v>433</v>
      </c>
      <c r="D36" t="s">
        <v>409</v>
      </c>
    </row>
    <row r="37" spans="1:4" x14ac:dyDescent="0.2">
      <c r="A37" t="s">
        <v>65</v>
      </c>
      <c r="B37" t="s">
        <v>66</v>
      </c>
      <c r="C37" t="s">
        <v>435</v>
      </c>
      <c r="D37" t="s">
        <v>430</v>
      </c>
    </row>
    <row r="38" spans="1:4" x14ac:dyDescent="0.2">
      <c r="A38" t="s">
        <v>67</v>
      </c>
      <c r="B38" t="s">
        <v>68</v>
      </c>
      <c r="C38" t="s">
        <v>436</v>
      </c>
      <c r="D38" t="s">
        <v>430</v>
      </c>
    </row>
    <row r="39" spans="1:4" x14ac:dyDescent="0.2">
      <c r="A39" t="s">
        <v>738</v>
      </c>
      <c r="B39" t="s">
        <v>69</v>
      </c>
      <c r="C39" t="s">
        <v>432</v>
      </c>
      <c r="D39" t="s">
        <v>429</v>
      </c>
    </row>
    <row r="40" spans="1:4" x14ac:dyDescent="0.2">
      <c r="A40" t="s">
        <v>70</v>
      </c>
      <c r="B40" t="s">
        <v>71</v>
      </c>
      <c r="C40" t="s">
        <v>432</v>
      </c>
      <c r="D40" t="s">
        <v>529</v>
      </c>
    </row>
    <row r="41" spans="1:4" x14ac:dyDescent="0.2">
      <c r="A41" t="s">
        <v>701</v>
      </c>
      <c r="B41" t="s">
        <v>72</v>
      </c>
      <c r="C41" t="s">
        <v>432</v>
      </c>
      <c r="D41" t="s">
        <v>429</v>
      </c>
    </row>
    <row r="42" spans="1:4" x14ac:dyDescent="0.2">
      <c r="A42" t="s">
        <v>702</v>
      </c>
      <c r="B42" t="s">
        <v>73</v>
      </c>
      <c r="C42" t="s">
        <v>432</v>
      </c>
      <c r="D42" t="s">
        <v>529</v>
      </c>
    </row>
    <row r="43" spans="1:4" x14ac:dyDescent="0.2">
      <c r="A43" t="s">
        <v>74</v>
      </c>
      <c r="B43" t="s">
        <v>75</v>
      </c>
      <c r="C43" t="s">
        <v>435</v>
      </c>
      <c r="D43" t="s">
        <v>430</v>
      </c>
    </row>
    <row r="44" spans="1:4" x14ac:dyDescent="0.2">
      <c r="A44" t="s">
        <v>76</v>
      </c>
      <c r="B44" t="s">
        <v>77</v>
      </c>
      <c r="C44" t="s">
        <v>432</v>
      </c>
      <c r="D44" t="s">
        <v>429</v>
      </c>
    </row>
    <row r="45" spans="1:4" x14ac:dyDescent="0.2">
      <c r="A45" t="s">
        <v>78</v>
      </c>
      <c r="B45" t="s">
        <v>79</v>
      </c>
      <c r="C45" t="s">
        <v>432</v>
      </c>
      <c r="D45" t="s">
        <v>529</v>
      </c>
    </row>
    <row r="46" spans="1:4" x14ac:dyDescent="0.2">
      <c r="A46" t="s">
        <v>80</v>
      </c>
      <c r="B46" t="s">
        <v>81</v>
      </c>
      <c r="C46" t="s">
        <v>435</v>
      </c>
      <c r="D46" t="s">
        <v>430</v>
      </c>
    </row>
    <row r="47" spans="1:4" x14ac:dyDescent="0.2">
      <c r="A47" t="s">
        <v>82</v>
      </c>
      <c r="B47" t="s">
        <v>83</v>
      </c>
      <c r="C47" t="s">
        <v>435</v>
      </c>
      <c r="D47" t="s">
        <v>409</v>
      </c>
    </row>
    <row r="48" spans="1:4" x14ac:dyDescent="0.2">
      <c r="A48" t="s">
        <v>739</v>
      </c>
      <c r="B48" t="s">
        <v>672</v>
      </c>
      <c r="C48" t="s">
        <v>435</v>
      </c>
      <c r="D48" t="s">
        <v>409</v>
      </c>
    </row>
    <row r="49" spans="1:4" x14ac:dyDescent="0.2">
      <c r="A49" t="s">
        <v>703</v>
      </c>
      <c r="B49" t="s">
        <v>673</v>
      </c>
      <c r="C49" t="s">
        <v>435</v>
      </c>
      <c r="D49" t="s">
        <v>409</v>
      </c>
    </row>
    <row r="50" spans="1:4" x14ac:dyDescent="0.2">
      <c r="A50" t="s">
        <v>84</v>
      </c>
      <c r="B50" t="s">
        <v>85</v>
      </c>
      <c r="C50" t="s">
        <v>433</v>
      </c>
      <c r="D50" t="s">
        <v>409</v>
      </c>
    </row>
    <row r="51" spans="1:4" x14ac:dyDescent="0.2">
      <c r="A51" t="s">
        <v>86</v>
      </c>
      <c r="B51" t="s">
        <v>87</v>
      </c>
      <c r="C51" t="s">
        <v>433</v>
      </c>
      <c r="D51" t="s">
        <v>409</v>
      </c>
    </row>
    <row r="52" spans="1:4" x14ac:dyDescent="0.2">
      <c r="A52" t="s">
        <v>88</v>
      </c>
      <c r="B52" t="s">
        <v>89</v>
      </c>
      <c r="C52" t="s">
        <v>433</v>
      </c>
      <c r="D52" t="s">
        <v>409</v>
      </c>
    </row>
    <row r="53" spans="1:4" x14ac:dyDescent="0.2">
      <c r="A53" t="s">
        <v>90</v>
      </c>
      <c r="B53" t="s">
        <v>91</v>
      </c>
      <c r="C53" t="s">
        <v>434</v>
      </c>
      <c r="D53" t="s">
        <v>429</v>
      </c>
    </row>
    <row r="54" spans="1:4" x14ac:dyDescent="0.2">
      <c r="A54" t="s">
        <v>92</v>
      </c>
      <c r="B54" t="s">
        <v>93</v>
      </c>
      <c r="C54" t="s">
        <v>435</v>
      </c>
      <c r="D54" t="s">
        <v>529</v>
      </c>
    </row>
    <row r="55" spans="1:4" x14ac:dyDescent="0.2">
      <c r="A55" t="s">
        <v>94</v>
      </c>
      <c r="B55" t="s">
        <v>95</v>
      </c>
      <c r="C55" t="s">
        <v>433</v>
      </c>
      <c r="D55" t="s">
        <v>409</v>
      </c>
    </row>
    <row r="56" spans="1:4" x14ac:dyDescent="0.2">
      <c r="A56" t="s">
        <v>96</v>
      </c>
      <c r="B56" t="s">
        <v>97</v>
      </c>
      <c r="C56" t="s">
        <v>435</v>
      </c>
      <c r="D56" t="s">
        <v>430</v>
      </c>
    </row>
    <row r="57" spans="1:4" x14ac:dyDescent="0.2">
      <c r="A57" t="s">
        <v>98</v>
      </c>
      <c r="B57" t="s">
        <v>99</v>
      </c>
      <c r="C57" t="s">
        <v>434</v>
      </c>
      <c r="D57" t="s">
        <v>430</v>
      </c>
    </row>
    <row r="58" spans="1:4" x14ac:dyDescent="0.2">
      <c r="A58" t="s">
        <v>100</v>
      </c>
      <c r="B58" t="s">
        <v>101</v>
      </c>
      <c r="C58" t="s">
        <v>435</v>
      </c>
      <c r="D58" t="s">
        <v>430</v>
      </c>
    </row>
    <row r="59" spans="1:4" x14ac:dyDescent="0.2">
      <c r="A59" t="s">
        <v>704</v>
      </c>
      <c r="B59" t="s">
        <v>102</v>
      </c>
      <c r="C59" t="s">
        <v>434</v>
      </c>
      <c r="D59" t="s">
        <v>430</v>
      </c>
    </row>
    <row r="60" spans="1:4" x14ac:dyDescent="0.2">
      <c r="A60" t="s">
        <v>103</v>
      </c>
      <c r="B60" t="s">
        <v>104</v>
      </c>
      <c r="C60" t="s">
        <v>432</v>
      </c>
      <c r="D60" t="s">
        <v>429</v>
      </c>
    </row>
    <row r="61" spans="1:4" x14ac:dyDescent="0.2">
      <c r="A61" t="s">
        <v>105</v>
      </c>
      <c r="B61" t="s">
        <v>106</v>
      </c>
      <c r="C61" t="s">
        <v>433</v>
      </c>
      <c r="D61" t="s">
        <v>409</v>
      </c>
    </row>
    <row r="62" spans="1:4" x14ac:dyDescent="0.2">
      <c r="A62" t="s">
        <v>107</v>
      </c>
      <c r="B62" t="s">
        <v>108</v>
      </c>
      <c r="C62" t="s">
        <v>433</v>
      </c>
      <c r="D62" t="s">
        <v>409</v>
      </c>
    </row>
    <row r="63" spans="1:4" x14ac:dyDescent="0.2">
      <c r="A63" t="s">
        <v>109</v>
      </c>
      <c r="B63" t="s">
        <v>110</v>
      </c>
      <c r="C63" t="s">
        <v>432</v>
      </c>
      <c r="D63" t="s">
        <v>429</v>
      </c>
    </row>
    <row r="64" spans="1:4" x14ac:dyDescent="0.2">
      <c r="A64" t="s">
        <v>111</v>
      </c>
      <c r="B64" t="s">
        <v>112</v>
      </c>
      <c r="C64" t="s">
        <v>433</v>
      </c>
      <c r="D64" t="s">
        <v>409</v>
      </c>
    </row>
    <row r="65" spans="1:4" x14ac:dyDescent="0.2">
      <c r="A65" t="s">
        <v>113</v>
      </c>
      <c r="B65" t="s">
        <v>114</v>
      </c>
      <c r="C65" t="s">
        <v>436</v>
      </c>
      <c r="D65" t="s">
        <v>529</v>
      </c>
    </row>
    <row r="66" spans="1:4" x14ac:dyDescent="0.2">
      <c r="A66" t="s">
        <v>115</v>
      </c>
      <c r="B66" t="s">
        <v>116</v>
      </c>
      <c r="C66" t="s">
        <v>433</v>
      </c>
      <c r="D66" t="s">
        <v>409</v>
      </c>
    </row>
    <row r="67" spans="1:4" x14ac:dyDescent="0.2">
      <c r="A67" t="s">
        <v>705</v>
      </c>
      <c r="B67" t="s">
        <v>674</v>
      </c>
      <c r="C67" t="s">
        <v>433</v>
      </c>
      <c r="D67" t="s">
        <v>409</v>
      </c>
    </row>
    <row r="68" spans="1:4" x14ac:dyDescent="0.2">
      <c r="A68" t="s">
        <v>706</v>
      </c>
      <c r="B68" t="s">
        <v>117</v>
      </c>
      <c r="C68" t="s">
        <v>436</v>
      </c>
      <c r="D68" t="s">
        <v>429</v>
      </c>
    </row>
    <row r="69" spans="1:4" x14ac:dyDescent="0.2">
      <c r="A69" t="s">
        <v>118</v>
      </c>
      <c r="B69" t="s">
        <v>119</v>
      </c>
      <c r="C69" t="s">
        <v>432</v>
      </c>
      <c r="D69" t="s">
        <v>430</v>
      </c>
    </row>
    <row r="70" spans="1:4" x14ac:dyDescent="0.2">
      <c r="A70" t="s">
        <v>120</v>
      </c>
      <c r="B70" t="s">
        <v>121</v>
      </c>
      <c r="C70" t="s">
        <v>433</v>
      </c>
      <c r="D70" t="s">
        <v>409</v>
      </c>
    </row>
    <row r="71" spans="1:4" x14ac:dyDescent="0.2">
      <c r="A71" t="s">
        <v>122</v>
      </c>
      <c r="B71" t="s">
        <v>123</v>
      </c>
      <c r="C71" t="s">
        <v>433</v>
      </c>
      <c r="D71" t="s">
        <v>430</v>
      </c>
    </row>
    <row r="72" spans="1:4" x14ac:dyDescent="0.2">
      <c r="A72" t="s">
        <v>124</v>
      </c>
      <c r="B72" t="s">
        <v>125</v>
      </c>
      <c r="C72" t="s">
        <v>432</v>
      </c>
      <c r="D72" t="s">
        <v>429</v>
      </c>
    </row>
    <row r="73" spans="1:4" x14ac:dyDescent="0.2">
      <c r="A73" t="s">
        <v>707</v>
      </c>
      <c r="B73" t="s">
        <v>675</v>
      </c>
      <c r="C73" t="s">
        <v>433</v>
      </c>
      <c r="D73" t="s">
        <v>409</v>
      </c>
    </row>
    <row r="74" spans="1:4" x14ac:dyDescent="0.2">
      <c r="A74" t="s">
        <v>126</v>
      </c>
      <c r="B74" t="s">
        <v>127</v>
      </c>
      <c r="C74" t="s">
        <v>432</v>
      </c>
      <c r="D74" t="s">
        <v>429</v>
      </c>
    </row>
    <row r="75" spans="1:4" x14ac:dyDescent="0.2">
      <c r="A75" t="s">
        <v>708</v>
      </c>
      <c r="B75" t="s">
        <v>128</v>
      </c>
      <c r="C75" t="s">
        <v>432</v>
      </c>
      <c r="D75" t="s">
        <v>429</v>
      </c>
    </row>
    <row r="76" spans="1:4" x14ac:dyDescent="0.2">
      <c r="A76" t="s">
        <v>129</v>
      </c>
      <c r="B76" t="s">
        <v>130</v>
      </c>
      <c r="C76" t="s">
        <v>432</v>
      </c>
      <c r="D76" t="s">
        <v>429</v>
      </c>
    </row>
    <row r="77" spans="1:4" x14ac:dyDescent="0.2">
      <c r="A77" t="s">
        <v>131</v>
      </c>
      <c r="B77" t="s">
        <v>132</v>
      </c>
      <c r="C77" t="s">
        <v>432</v>
      </c>
      <c r="D77" t="s">
        <v>430</v>
      </c>
    </row>
    <row r="78" spans="1:4" x14ac:dyDescent="0.2">
      <c r="A78" t="s">
        <v>133</v>
      </c>
      <c r="B78" t="s">
        <v>134</v>
      </c>
      <c r="C78" t="s">
        <v>433</v>
      </c>
      <c r="D78" t="s">
        <v>409</v>
      </c>
    </row>
    <row r="79" spans="1:4" x14ac:dyDescent="0.2">
      <c r="A79" t="s">
        <v>135</v>
      </c>
      <c r="B79" t="s">
        <v>136</v>
      </c>
      <c r="C79" t="s">
        <v>435</v>
      </c>
      <c r="D79" t="s">
        <v>529</v>
      </c>
    </row>
    <row r="80" spans="1:4" x14ac:dyDescent="0.2">
      <c r="A80" t="s">
        <v>709</v>
      </c>
      <c r="B80" t="s">
        <v>676</v>
      </c>
      <c r="C80" t="s">
        <v>433</v>
      </c>
      <c r="D80" t="s">
        <v>409</v>
      </c>
    </row>
    <row r="81" spans="1:4" x14ac:dyDescent="0.2">
      <c r="A81" t="s">
        <v>137</v>
      </c>
      <c r="B81" t="s">
        <v>138</v>
      </c>
      <c r="C81" t="s">
        <v>435</v>
      </c>
      <c r="D81" t="s">
        <v>430</v>
      </c>
    </row>
    <row r="82" spans="1:4" x14ac:dyDescent="0.2">
      <c r="A82" t="s">
        <v>710</v>
      </c>
      <c r="B82" t="s">
        <v>677</v>
      </c>
      <c r="C82" t="s">
        <v>436</v>
      </c>
      <c r="D82" t="s">
        <v>409</v>
      </c>
    </row>
    <row r="83" spans="1:4" x14ac:dyDescent="0.2">
      <c r="A83" t="s">
        <v>139</v>
      </c>
      <c r="B83" t="s">
        <v>140</v>
      </c>
      <c r="C83" t="s">
        <v>435</v>
      </c>
      <c r="D83" t="s">
        <v>429</v>
      </c>
    </row>
    <row r="84" spans="1:4" x14ac:dyDescent="0.2">
      <c r="A84" t="s">
        <v>711</v>
      </c>
      <c r="B84" t="s">
        <v>678</v>
      </c>
      <c r="C84" t="s">
        <v>436</v>
      </c>
      <c r="D84" t="s">
        <v>409</v>
      </c>
    </row>
    <row r="85" spans="1:4" x14ac:dyDescent="0.2">
      <c r="A85" t="s">
        <v>141</v>
      </c>
      <c r="B85" t="s">
        <v>142</v>
      </c>
      <c r="C85" t="s">
        <v>435</v>
      </c>
      <c r="D85" t="s">
        <v>429</v>
      </c>
    </row>
    <row r="86" spans="1:4" x14ac:dyDescent="0.2">
      <c r="A86" t="s">
        <v>143</v>
      </c>
      <c r="B86" t="s">
        <v>144</v>
      </c>
      <c r="C86" t="s">
        <v>433</v>
      </c>
      <c r="D86" t="s">
        <v>430</v>
      </c>
    </row>
    <row r="87" spans="1:4" x14ac:dyDescent="0.2">
      <c r="A87" t="s">
        <v>145</v>
      </c>
      <c r="B87" t="s">
        <v>146</v>
      </c>
      <c r="C87" t="s">
        <v>435</v>
      </c>
      <c r="D87" t="s">
        <v>429</v>
      </c>
    </row>
    <row r="88" spans="1:4" x14ac:dyDescent="0.2">
      <c r="A88" t="s">
        <v>147</v>
      </c>
      <c r="B88" t="s">
        <v>148</v>
      </c>
      <c r="C88" t="s">
        <v>433</v>
      </c>
      <c r="D88" t="s">
        <v>409</v>
      </c>
    </row>
    <row r="89" spans="1:4" x14ac:dyDescent="0.2">
      <c r="A89" t="s">
        <v>149</v>
      </c>
      <c r="B89" t="s">
        <v>150</v>
      </c>
      <c r="C89" t="s">
        <v>436</v>
      </c>
      <c r="D89" t="s">
        <v>430</v>
      </c>
    </row>
    <row r="90" spans="1:4" x14ac:dyDescent="0.2">
      <c r="A90" t="s">
        <v>712</v>
      </c>
      <c r="B90" t="s">
        <v>679</v>
      </c>
      <c r="C90" t="s">
        <v>433</v>
      </c>
      <c r="D90" t="s">
        <v>409</v>
      </c>
    </row>
    <row r="91" spans="1:4" x14ac:dyDescent="0.2">
      <c r="A91" t="s">
        <v>151</v>
      </c>
      <c r="B91" t="s">
        <v>152</v>
      </c>
      <c r="C91" t="s">
        <v>431</v>
      </c>
      <c r="D91" t="s">
        <v>430</v>
      </c>
    </row>
    <row r="92" spans="1:4" x14ac:dyDescent="0.2">
      <c r="A92" t="s">
        <v>153</v>
      </c>
      <c r="B92" t="s">
        <v>154</v>
      </c>
      <c r="C92" t="s">
        <v>433</v>
      </c>
      <c r="D92" t="s">
        <v>409</v>
      </c>
    </row>
    <row r="93" spans="1:4" x14ac:dyDescent="0.2">
      <c r="A93" t="s">
        <v>713</v>
      </c>
      <c r="B93" t="s">
        <v>155</v>
      </c>
      <c r="C93" t="s">
        <v>434</v>
      </c>
      <c r="D93" t="s">
        <v>430</v>
      </c>
    </row>
    <row r="94" spans="1:4" x14ac:dyDescent="0.2">
      <c r="A94" t="s">
        <v>156</v>
      </c>
      <c r="B94" t="s">
        <v>157</v>
      </c>
      <c r="C94" t="s">
        <v>434</v>
      </c>
      <c r="D94" t="s">
        <v>430</v>
      </c>
    </row>
    <row r="95" spans="1:4" x14ac:dyDescent="0.2">
      <c r="A95" t="s">
        <v>158</v>
      </c>
      <c r="B95" t="s">
        <v>159</v>
      </c>
      <c r="C95" t="s">
        <v>433</v>
      </c>
      <c r="D95" t="s">
        <v>409</v>
      </c>
    </row>
    <row r="96" spans="1:4" x14ac:dyDescent="0.2">
      <c r="A96" t="s">
        <v>160</v>
      </c>
      <c r="B96" t="s">
        <v>161</v>
      </c>
      <c r="C96" t="s">
        <v>434</v>
      </c>
      <c r="D96" t="s">
        <v>409</v>
      </c>
    </row>
    <row r="97" spans="1:4" x14ac:dyDescent="0.2">
      <c r="A97" t="s">
        <v>162</v>
      </c>
      <c r="B97" t="s">
        <v>163</v>
      </c>
      <c r="C97" t="s">
        <v>433</v>
      </c>
      <c r="D97" t="s">
        <v>409</v>
      </c>
    </row>
    <row r="98" spans="1:4" x14ac:dyDescent="0.2">
      <c r="A98" t="s">
        <v>164</v>
      </c>
      <c r="B98" t="s">
        <v>165</v>
      </c>
      <c r="C98" t="s">
        <v>435</v>
      </c>
      <c r="D98" t="s">
        <v>430</v>
      </c>
    </row>
    <row r="99" spans="1:4" x14ac:dyDescent="0.2">
      <c r="A99" t="s">
        <v>166</v>
      </c>
      <c r="B99" t="s">
        <v>167</v>
      </c>
      <c r="C99" t="s">
        <v>434</v>
      </c>
      <c r="D99" t="s">
        <v>430</v>
      </c>
    </row>
    <row r="100" spans="1:4" x14ac:dyDescent="0.2">
      <c r="A100" t="s">
        <v>168</v>
      </c>
      <c r="B100" t="s">
        <v>169</v>
      </c>
      <c r="C100" t="s">
        <v>436</v>
      </c>
      <c r="D100" t="s">
        <v>409</v>
      </c>
    </row>
    <row r="101" spans="1:4" x14ac:dyDescent="0.2">
      <c r="A101" t="s">
        <v>170</v>
      </c>
      <c r="B101" t="s">
        <v>171</v>
      </c>
      <c r="C101" t="s">
        <v>433</v>
      </c>
      <c r="D101" t="s">
        <v>430</v>
      </c>
    </row>
    <row r="102" spans="1:4" x14ac:dyDescent="0.2">
      <c r="A102" t="s">
        <v>172</v>
      </c>
      <c r="B102" t="s">
        <v>173</v>
      </c>
      <c r="C102" t="s">
        <v>432</v>
      </c>
      <c r="D102" t="s">
        <v>529</v>
      </c>
    </row>
    <row r="103" spans="1:4" x14ac:dyDescent="0.2">
      <c r="A103" t="s">
        <v>714</v>
      </c>
      <c r="B103" t="s">
        <v>174</v>
      </c>
      <c r="C103" t="s">
        <v>433</v>
      </c>
      <c r="D103" t="s">
        <v>429</v>
      </c>
    </row>
    <row r="104" spans="1:4" x14ac:dyDescent="0.2">
      <c r="A104" t="s">
        <v>175</v>
      </c>
      <c r="B104" t="s">
        <v>176</v>
      </c>
      <c r="C104" t="s">
        <v>436</v>
      </c>
      <c r="D104" t="s">
        <v>429</v>
      </c>
    </row>
    <row r="105" spans="1:4" x14ac:dyDescent="0.2">
      <c r="A105" t="s">
        <v>177</v>
      </c>
      <c r="B105" t="s">
        <v>178</v>
      </c>
      <c r="C105" t="s">
        <v>436</v>
      </c>
      <c r="D105" t="s">
        <v>429</v>
      </c>
    </row>
    <row r="106" spans="1:4" x14ac:dyDescent="0.2">
      <c r="A106" t="s">
        <v>715</v>
      </c>
      <c r="B106" t="s">
        <v>179</v>
      </c>
      <c r="C106" t="s">
        <v>435</v>
      </c>
      <c r="D106" t="s">
        <v>430</v>
      </c>
    </row>
    <row r="107" spans="1:4" x14ac:dyDescent="0.2">
      <c r="A107" t="s">
        <v>716</v>
      </c>
      <c r="B107" t="s">
        <v>180</v>
      </c>
      <c r="C107" t="s">
        <v>436</v>
      </c>
      <c r="D107" t="s">
        <v>409</v>
      </c>
    </row>
    <row r="108" spans="1:4" x14ac:dyDescent="0.2">
      <c r="A108" t="s">
        <v>181</v>
      </c>
      <c r="B108" t="s">
        <v>182</v>
      </c>
      <c r="C108" t="s">
        <v>434</v>
      </c>
      <c r="D108" t="s">
        <v>409</v>
      </c>
    </row>
    <row r="109" spans="1:4" x14ac:dyDescent="0.2">
      <c r="A109" t="s">
        <v>183</v>
      </c>
      <c r="B109" t="s">
        <v>184</v>
      </c>
      <c r="C109" t="s">
        <v>436</v>
      </c>
      <c r="D109" t="s">
        <v>429</v>
      </c>
    </row>
    <row r="110" spans="1:4" x14ac:dyDescent="0.2">
      <c r="A110" t="s">
        <v>185</v>
      </c>
      <c r="B110" t="s">
        <v>186</v>
      </c>
      <c r="C110" t="s">
        <v>434</v>
      </c>
      <c r="D110" t="s">
        <v>430</v>
      </c>
    </row>
    <row r="111" spans="1:4" x14ac:dyDescent="0.2">
      <c r="A111" t="s">
        <v>187</v>
      </c>
      <c r="B111" t="s">
        <v>188</v>
      </c>
      <c r="C111" t="s">
        <v>432</v>
      </c>
      <c r="D111" t="s">
        <v>429</v>
      </c>
    </row>
    <row r="112" spans="1:4" x14ac:dyDescent="0.2">
      <c r="A112" t="s">
        <v>189</v>
      </c>
      <c r="B112" t="s">
        <v>190</v>
      </c>
      <c r="C112" t="s">
        <v>434</v>
      </c>
      <c r="D112" t="s">
        <v>430</v>
      </c>
    </row>
    <row r="113" spans="1:4" x14ac:dyDescent="0.2">
      <c r="A113" t="s">
        <v>525</v>
      </c>
      <c r="B113" t="s">
        <v>191</v>
      </c>
      <c r="C113" t="s">
        <v>435</v>
      </c>
      <c r="D113" t="s">
        <v>529</v>
      </c>
    </row>
    <row r="114" spans="1:4" x14ac:dyDescent="0.2">
      <c r="A114" t="s">
        <v>192</v>
      </c>
      <c r="B114" t="s">
        <v>193</v>
      </c>
      <c r="C114" t="s">
        <v>433</v>
      </c>
      <c r="D114" t="s">
        <v>409</v>
      </c>
    </row>
    <row r="115" spans="1:4" x14ac:dyDescent="0.2">
      <c r="A115" t="s">
        <v>194</v>
      </c>
      <c r="B115" t="s">
        <v>195</v>
      </c>
      <c r="C115" t="s">
        <v>431</v>
      </c>
      <c r="D115" t="s">
        <v>430</v>
      </c>
    </row>
    <row r="116" spans="1:4" x14ac:dyDescent="0.2">
      <c r="A116" t="s">
        <v>196</v>
      </c>
      <c r="B116" t="s">
        <v>197</v>
      </c>
      <c r="C116" t="s">
        <v>432</v>
      </c>
      <c r="D116" t="s">
        <v>429</v>
      </c>
    </row>
    <row r="117" spans="1:4" x14ac:dyDescent="0.2">
      <c r="A117" t="s">
        <v>198</v>
      </c>
      <c r="B117" t="s">
        <v>199</v>
      </c>
      <c r="C117" t="s">
        <v>433</v>
      </c>
      <c r="D117" t="s">
        <v>409</v>
      </c>
    </row>
    <row r="118" spans="1:4" x14ac:dyDescent="0.2">
      <c r="A118" t="s">
        <v>200</v>
      </c>
      <c r="B118" t="s">
        <v>201</v>
      </c>
      <c r="C118" t="s">
        <v>433</v>
      </c>
      <c r="D118" t="s">
        <v>409</v>
      </c>
    </row>
    <row r="119" spans="1:4" x14ac:dyDescent="0.2">
      <c r="A119" t="s">
        <v>202</v>
      </c>
      <c r="B119" t="s">
        <v>203</v>
      </c>
      <c r="C119" t="s">
        <v>433</v>
      </c>
      <c r="D119" t="s">
        <v>409</v>
      </c>
    </row>
    <row r="120" spans="1:4" x14ac:dyDescent="0.2">
      <c r="A120" t="s">
        <v>717</v>
      </c>
      <c r="B120" t="s">
        <v>680</v>
      </c>
      <c r="C120" t="s">
        <v>436</v>
      </c>
      <c r="D120" t="s">
        <v>409</v>
      </c>
    </row>
    <row r="121" spans="1:4" x14ac:dyDescent="0.2">
      <c r="A121" t="s">
        <v>718</v>
      </c>
      <c r="B121" t="s">
        <v>681</v>
      </c>
      <c r="C121" t="s">
        <v>435</v>
      </c>
      <c r="D121" t="s">
        <v>409</v>
      </c>
    </row>
    <row r="122" spans="1:4" x14ac:dyDescent="0.2">
      <c r="A122" t="s">
        <v>204</v>
      </c>
      <c r="B122" t="s">
        <v>205</v>
      </c>
      <c r="C122" t="s">
        <v>434</v>
      </c>
      <c r="D122" t="s">
        <v>430</v>
      </c>
    </row>
    <row r="123" spans="1:4" x14ac:dyDescent="0.2">
      <c r="A123" t="s">
        <v>719</v>
      </c>
      <c r="B123" t="s">
        <v>682</v>
      </c>
      <c r="C123" t="s">
        <v>433</v>
      </c>
      <c r="D123" t="s">
        <v>409</v>
      </c>
    </row>
    <row r="124" spans="1:4" x14ac:dyDescent="0.2">
      <c r="A124" t="s">
        <v>526</v>
      </c>
      <c r="B124" t="s">
        <v>206</v>
      </c>
      <c r="C124" t="s">
        <v>433</v>
      </c>
      <c r="D124" t="s">
        <v>430</v>
      </c>
    </row>
    <row r="125" spans="1:4" x14ac:dyDescent="0.2">
      <c r="A125" t="s">
        <v>207</v>
      </c>
      <c r="B125" t="s">
        <v>208</v>
      </c>
      <c r="C125" t="s">
        <v>432</v>
      </c>
      <c r="D125" t="s">
        <v>429</v>
      </c>
    </row>
    <row r="126" spans="1:4" x14ac:dyDescent="0.2">
      <c r="A126" t="s">
        <v>209</v>
      </c>
      <c r="B126" t="s">
        <v>210</v>
      </c>
      <c r="C126" t="s">
        <v>431</v>
      </c>
      <c r="D126" t="s">
        <v>429</v>
      </c>
    </row>
    <row r="127" spans="1:4" x14ac:dyDescent="0.2">
      <c r="A127" t="s">
        <v>211</v>
      </c>
      <c r="B127" t="s">
        <v>212</v>
      </c>
      <c r="C127" t="s">
        <v>435</v>
      </c>
      <c r="D127" t="s">
        <v>430</v>
      </c>
    </row>
    <row r="128" spans="1:4" x14ac:dyDescent="0.2">
      <c r="A128" t="s">
        <v>213</v>
      </c>
      <c r="B128" t="s">
        <v>214</v>
      </c>
      <c r="C128" t="s">
        <v>436</v>
      </c>
      <c r="D128" t="s">
        <v>429</v>
      </c>
    </row>
    <row r="129" spans="1:4" x14ac:dyDescent="0.2">
      <c r="A129" t="s">
        <v>215</v>
      </c>
      <c r="B129" t="s">
        <v>216</v>
      </c>
      <c r="C129" t="s">
        <v>433</v>
      </c>
      <c r="D129" t="s">
        <v>430</v>
      </c>
    </row>
    <row r="130" spans="1:4" x14ac:dyDescent="0.2">
      <c r="A130" t="s">
        <v>217</v>
      </c>
      <c r="B130" t="s">
        <v>218</v>
      </c>
      <c r="C130" t="s">
        <v>432</v>
      </c>
      <c r="D130" t="s">
        <v>429</v>
      </c>
    </row>
    <row r="131" spans="1:4" x14ac:dyDescent="0.2">
      <c r="A131" t="s">
        <v>219</v>
      </c>
      <c r="B131" t="s">
        <v>220</v>
      </c>
      <c r="C131" t="s">
        <v>434</v>
      </c>
      <c r="D131" t="s">
        <v>409</v>
      </c>
    </row>
    <row r="132" spans="1:4" x14ac:dyDescent="0.2">
      <c r="A132" t="s">
        <v>221</v>
      </c>
      <c r="B132" t="s">
        <v>222</v>
      </c>
      <c r="C132" t="s">
        <v>436</v>
      </c>
      <c r="D132" t="s">
        <v>429</v>
      </c>
    </row>
    <row r="133" spans="1:4" x14ac:dyDescent="0.2">
      <c r="A133" t="s">
        <v>223</v>
      </c>
      <c r="B133" t="s">
        <v>224</v>
      </c>
      <c r="C133" t="s">
        <v>433</v>
      </c>
      <c r="D133" t="s">
        <v>430</v>
      </c>
    </row>
    <row r="134" spans="1:4" x14ac:dyDescent="0.2">
      <c r="A134" t="s">
        <v>225</v>
      </c>
      <c r="B134" t="s">
        <v>226</v>
      </c>
      <c r="C134" t="s">
        <v>436</v>
      </c>
      <c r="D134" t="s">
        <v>430</v>
      </c>
    </row>
    <row r="135" spans="1:4" x14ac:dyDescent="0.2">
      <c r="A135" t="s">
        <v>720</v>
      </c>
      <c r="B135" t="s">
        <v>683</v>
      </c>
      <c r="C135" t="s">
        <v>436</v>
      </c>
      <c r="D135" t="s">
        <v>409</v>
      </c>
    </row>
    <row r="136" spans="1:4" x14ac:dyDescent="0.2">
      <c r="A136" t="s">
        <v>227</v>
      </c>
      <c r="B136" t="s">
        <v>228</v>
      </c>
      <c r="C136" t="s">
        <v>432</v>
      </c>
      <c r="D136" t="s">
        <v>429</v>
      </c>
    </row>
    <row r="137" spans="1:4" x14ac:dyDescent="0.2">
      <c r="A137" t="s">
        <v>229</v>
      </c>
      <c r="B137" t="s">
        <v>230</v>
      </c>
      <c r="C137" t="s">
        <v>432</v>
      </c>
      <c r="D137" t="s">
        <v>429</v>
      </c>
    </row>
    <row r="138" spans="1:4" x14ac:dyDescent="0.2">
      <c r="A138" t="s">
        <v>231</v>
      </c>
      <c r="B138" t="s">
        <v>232</v>
      </c>
      <c r="C138" t="s">
        <v>432</v>
      </c>
      <c r="D138" t="s">
        <v>430</v>
      </c>
    </row>
    <row r="139" spans="1:4" x14ac:dyDescent="0.2">
      <c r="A139" t="s">
        <v>233</v>
      </c>
      <c r="B139" t="s">
        <v>234</v>
      </c>
      <c r="C139" t="s">
        <v>432</v>
      </c>
      <c r="D139" t="s">
        <v>429</v>
      </c>
    </row>
    <row r="140" spans="1:4" x14ac:dyDescent="0.2">
      <c r="A140" t="s">
        <v>235</v>
      </c>
      <c r="B140" t="s">
        <v>236</v>
      </c>
      <c r="C140" t="s">
        <v>436</v>
      </c>
      <c r="D140" t="s">
        <v>430</v>
      </c>
    </row>
    <row r="141" spans="1:4" x14ac:dyDescent="0.2">
      <c r="A141" t="s">
        <v>237</v>
      </c>
      <c r="B141" t="s">
        <v>238</v>
      </c>
      <c r="C141" t="s">
        <v>432</v>
      </c>
      <c r="D141" t="s">
        <v>430</v>
      </c>
    </row>
    <row r="142" spans="1:4" x14ac:dyDescent="0.2">
      <c r="A142" t="s">
        <v>721</v>
      </c>
      <c r="B142" t="s">
        <v>684</v>
      </c>
      <c r="C142" t="s">
        <v>436</v>
      </c>
      <c r="D142" t="s">
        <v>409</v>
      </c>
    </row>
    <row r="143" spans="1:4" x14ac:dyDescent="0.2">
      <c r="A143" t="s">
        <v>239</v>
      </c>
      <c r="B143" t="s">
        <v>240</v>
      </c>
      <c r="C143" t="s">
        <v>432</v>
      </c>
      <c r="D143" t="s">
        <v>429</v>
      </c>
    </row>
    <row r="144" spans="1:4" x14ac:dyDescent="0.2">
      <c r="A144" t="s">
        <v>241</v>
      </c>
      <c r="B144" t="s">
        <v>242</v>
      </c>
      <c r="C144" t="s">
        <v>432</v>
      </c>
      <c r="D144" t="s">
        <v>529</v>
      </c>
    </row>
    <row r="145" spans="1:4" x14ac:dyDescent="0.2">
      <c r="A145" t="s">
        <v>243</v>
      </c>
      <c r="B145" t="s">
        <v>244</v>
      </c>
      <c r="C145" t="s">
        <v>435</v>
      </c>
      <c r="D145" t="s">
        <v>429</v>
      </c>
    </row>
    <row r="146" spans="1:4" x14ac:dyDescent="0.2">
      <c r="A146" t="s">
        <v>245</v>
      </c>
      <c r="B146" t="s">
        <v>246</v>
      </c>
      <c r="C146" t="s">
        <v>433</v>
      </c>
      <c r="D146" t="s">
        <v>409</v>
      </c>
    </row>
    <row r="147" spans="1:4" x14ac:dyDescent="0.2">
      <c r="A147" t="s">
        <v>247</v>
      </c>
      <c r="B147" t="s">
        <v>248</v>
      </c>
      <c r="C147" t="s">
        <v>433</v>
      </c>
      <c r="D147" t="s">
        <v>409</v>
      </c>
    </row>
    <row r="148" spans="1:4" x14ac:dyDescent="0.2">
      <c r="A148" t="s">
        <v>249</v>
      </c>
      <c r="B148" t="s">
        <v>250</v>
      </c>
      <c r="C148" t="s">
        <v>431</v>
      </c>
      <c r="D148" t="s">
        <v>429</v>
      </c>
    </row>
    <row r="149" spans="1:4" x14ac:dyDescent="0.2">
      <c r="A149" t="s">
        <v>251</v>
      </c>
      <c r="B149" t="s">
        <v>252</v>
      </c>
      <c r="C149" t="s">
        <v>436</v>
      </c>
      <c r="D149" t="s">
        <v>430</v>
      </c>
    </row>
    <row r="150" spans="1:4" x14ac:dyDescent="0.2">
      <c r="A150" t="s">
        <v>253</v>
      </c>
      <c r="B150" t="s">
        <v>254</v>
      </c>
      <c r="C150" t="s">
        <v>436</v>
      </c>
      <c r="D150" t="s">
        <v>409</v>
      </c>
    </row>
    <row r="151" spans="1:4" x14ac:dyDescent="0.2">
      <c r="A151" t="s">
        <v>255</v>
      </c>
      <c r="B151" t="s">
        <v>256</v>
      </c>
      <c r="C151" t="s">
        <v>434</v>
      </c>
      <c r="D151" t="s">
        <v>409</v>
      </c>
    </row>
    <row r="152" spans="1:4" x14ac:dyDescent="0.2">
      <c r="A152" t="s">
        <v>257</v>
      </c>
      <c r="B152" t="s">
        <v>258</v>
      </c>
      <c r="C152" t="s">
        <v>431</v>
      </c>
      <c r="D152" t="s">
        <v>529</v>
      </c>
    </row>
    <row r="153" spans="1:4" x14ac:dyDescent="0.2">
      <c r="A153" t="s">
        <v>259</v>
      </c>
      <c r="B153" t="s">
        <v>260</v>
      </c>
      <c r="C153" t="s">
        <v>435</v>
      </c>
      <c r="D153" t="s">
        <v>430</v>
      </c>
    </row>
    <row r="154" spans="1:4" x14ac:dyDescent="0.2">
      <c r="A154" t="s">
        <v>261</v>
      </c>
      <c r="B154" t="s">
        <v>262</v>
      </c>
      <c r="C154" t="s">
        <v>435</v>
      </c>
      <c r="D154" t="s">
        <v>430</v>
      </c>
    </row>
    <row r="155" spans="1:4" x14ac:dyDescent="0.2">
      <c r="A155" t="s">
        <v>263</v>
      </c>
      <c r="B155" t="s">
        <v>264</v>
      </c>
      <c r="C155" t="s">
        <v>436</v>
      </c>
      <c r="D155" t="s">
        <v>430</v>
      </c>
    </row>
    <row r="156" spans="1:4" x14ac:dyDescent="0.2">
      <c r="A156" t="s">
        <v>265</v>
      </c>
      <c r="B156" t="s">
        <v>266</v>
      </c>
      <c r="C156" t="s">
        <v>436</v>
      </c>
      <c r="D156" t="s">
        <v>430</v>
      </c>
    </row>
    <row r="157" spans="1:4" x14ac:dyDescent="0.2">
      <c r="A157" t="s">
        <v>267</v>
      </c>
      <c r="B157" t="s">
        <v>268</v>
      </c>
      <c r="C157" t="s">
        <v>436</v>
      </c>
      <c r="D157" t="s">
        <v>529</v>
      </c>
    </row>
    <row r="158" spans="1:4" x14ac:dyDescent="0.2">
      <c r="A158" t="s">
        <v>269</v>
      </c>
      <c r="B158" t="s">
        <v>270</v>
      </c>
      <c r="C158" t="s">
        <v>433</v>
      </c>
      <c r="D158" t="s">
        <v>430</v>
      </c>
    </row>
    <row r="159" spans="1:4" x14ac:dyDescent="0.2">
      <c r="A159" t="s">
        <v>722</v>
      </c>
      <c r="B159" t="s">
        <v>685</v>
      </c>
      <c r="C159" t="s">
        <v>435</v>
      </c>
      <c r="D159" t="s">
        <v>409</v>
      </c>
    </row>
    <row r="160" spans="1:4" x14ac:dyDescent="0.2">
      <c r="A160" t="s">
        <v>723</v>
      </c>
      <c r="B160" t="s">
        <v>271</v>
      </c>
      <c r="C160" t="s">
        <v>436</v>
      </c>
      <c r="D160" t="s">
        <v>409</v>
      </c>
    </row>
    <row r="161" spans="1:4" x14ac:dyDescent="0.2">
      <c r="A161" t="s">
        <v>272</v>
      </c>
      <c r="B161" t="s">
        <v>273</v>
      </c>
      <c r="C161" t="s">
        <v>433</v>
      </c>
      <c r="D161" t="s">
        <v>409</v>
      </c>
    </row>
    <row r="162" spans="1:4" x14ac:dyDescent="0.2">
      <c r="A162" t="s">
        <v>274</v>
      </c>
      <c r="B162" t="s">
        <v>275</v>
      </c>
      <c r="C162" t="s">
        <v>435</v>
      </c>
      <c r="D162" t="s">
        <v>430</v>
      </c>
    </row>
    <row r="163" spans="1:4" x14ac:dyDescent="0.2">
      <c r="A163" t="s">
        <v>724</v>
      </c>
      <c r="B163" t="s">
        <v>686</v>
      </c>
      <c r="C163" t="s">
        <v>434</v>
      </c>
      <c r="D163" t="s">
        <v>409</v>
      </c>
    </row>
    <row r="164" spans="1:4" x14ac:dyDescent="0.2">
      <c r="A164" t="s">
        <v>725</v>
      </c>
      <c r="B164" t="s">
        <v>687</v>
      </c>
      <c r="C164" t="s">
        <v>436</v>
      </c>
      <c r="D164" t="s">
        <v>409</v>
      </c>
    </row>
    <row r="165" spans="1:4" x14ac:dyDescent="0.2">
      <c r="A165" t="s">
        <v>276</v>
      </c>
      <c r="B165" t="s">
        <v>277</v>
      </c>
      <c r="C165" t="s">
        <v>434</v>
      </c>
      <c r="D165" t="s">
        <v>409</v>
      </c>
    </row>
    <row r="166" spans="1:4" x14ac:dyDescent="0.2">
      <c r="A166" t="s">
        <v>278</v>
      </c>
      <c r="B166" t="s">
        <v>279</v>
      </c>
      <c r="C166" t="s">
        <v>433</v>
      </c>
      <c r="D166" t="s">
        <v>430</v>
      </c>
    </row>
    <row r="167" spans="1:4" x14ac:dyDescent="0.2">
      <c r="A167" t="s">
        <v>280</v>
      </c>
      <c r="B167" t="s">
        <v>281</v>
      </c>
      <c r="C167" t="s">
        <v>433</v>
      </c>
      <c r="D167" t="s">
        <v>430</v>
      </c>
    </row>
    <row r="168" spans="1:4" x14ac:dyDescent="0.2">
      <c r="A168" t="s">
        <v>282</v>
      </c>
      <c r="B168" t="s">
        <v>283</v>
      </c>
      <c r="C168" t="s">
        <v>432</v>
      </c>
      <c r="D168" t="s">
        <v>429</v>
      </c>
    </row>
    <row r="169" spans="1:4" x14ac:dyDescent="0.2">
      <c r="A169" t="s">
        <v>284</v>
      </c>
      <c r="B169" t="s">
        <v>285</v>
      </c>
      <c r="C169" t="s">
        <v>434</v>
      </c>
      <c r="D169" t="s">
        <v>409</v>
      </c>
    </row>
    <row r="170" spans="1:4" x14ac:dyDescent="0.2">
      <c r="A170" t="s">
        <v>286</v>
      </c>
      <c r="B170" t="s">
        <v>287</v>
      </c>
      <c r="C170" t="s">
        <v>432</v>
      </c>
      <c r="D170" t="s">
        <v>429</v>
      </c>
    </row>
    <row r="171" spans="1:4" x14ac:dyDescent="0.2">
      <c r="A171" t="s">
        <v>288</v>
      </c>
      <c r="B171" t="s">
        <v>289</v>
      </c>
      <c r="C171" t="s">
        <v>432</v>
      </c>
      <c r="D171" t="s">
        <v>429</v>
      </c>
    </row>
    <row r="172" spans="1:4" x14ac:dyDescent="0.2">
      <c r="A172" t="s">
        <v>290</v>
      </c>
      <c r="B172" t="s">
        <v>291</v>
      </c>
      <c r="C172" t="s">
        <v>436</v>
      </c>
      <c r="D172" t="s">
        <v>409</v>
      </c>
    </row>
    <row r="173" spans="1:4" x14ac:dyDescent="0.2">
      <c r="A173" t="s">
        <v>292</v>
      </c>
      <c r="B173" t="s">
        <v>293</v>
      </c>
      <c r="C173" t="s">
        <v>436</v>
      </c>
      <c r="D173" t="s">
        <v>429</v>
      </c>
    </row>
    <row r="174" spans="1:4" x14ac:dyDescent="0.2">
      <c r="A174" t="s">
        <v>294</v>
      </c>
      <c r="B174" t="s">
        <v>295</v>
      </c>
      <c r="C174" t="s">
        <v>432</v>
      </c>
      <c r="D174" t="s">
        <v>429</v>
      </c>
    </row>
    <row r="175" spans="1:4" x14ac:dyDescent="0.2">
      <c r="A175" t="s">
        <v>296</v>
      </c>
      <c r="B175" t="s">
        <v>297</v>
      </c>
      <c r="C175" t="s">
        <v>435</v>
      </c>
      <c r="D175" t="s">
        <v>430</v>
      </c>
    </row>
    <row r="176" spans="1:4" x14ac:dyDescent="0.2">
      <c r="A176" t="s">
        <v>726</v>
      </c>
      <c r="B176" t="s">
        <v>688</v>
      </c>
      <c r="C176" t="s">
        <v>433</v>
      </c>
      <c r="D176" t="s">
        <v>409</v>
      </c>
    </row>
    <row r="177" spans="1:4" x14ac:dyDescent="0.2">
      <c r="A177" t="s">
        <v>298</v>
      </c>
      <c r="B177" t="s">
        <v>299</v>
      </c>
      <c r="C177" t="s">
        <v>432</v>
      </c>
      <c r="D177" t="s">
        <v>429</v>
      </c>
    </row>
    <row r="178" spans="1:4" x14ac:dyDescent="0.2">
      <c r="A178" t="s">
        <v>300</v>
      </c>
      <c r="B178" t="s">
        <v>301</v>
      </c>
      <c r="C178" t="s">
        <v>433</v>
      </c>
      <c r="D178" t="s">
        <v>430</v>
      </c>
    </row>
    <row r="179" spans="1:4" x14ac:dyDescent="0.2">
      <c r="A179" t="s">
        <v>302</v>
      </c>
      <c r="B179" t="s">
        <v>303</v>
      </c>
      <c r="C179" t="s">
        <v>432</v>
      </c>
      <c r="D179" t="s">
        <v>429</v>
      </c>
    </row>
    <row r="180" spans="1:4" x14ac:dyDescent="0.2">
      <c r="A180" t="s">
        <v>740</v>
      </c>
      <c r="B180" t="s">
        <v>304</v>
      </c>
      <c r="C180" t="s">
        <v>432</v>
      </c>
      <c r="D180" t="s">
        <v>429</v>
      </c>
    </row>
    <row r="181" spans="1:4" x14ac:dyDescent="0.2">
      <c r="A181" t="s">
        <v>305</v>
      </c>
      <c r="B181" t="s">
        <v>306</v>
      </c>
      <c r="C181" t="s">
        <v>435</v>
      </c>
      <c r="D181" t="s">
        <v>430</v>
      </c>
    </row>
    <row r="182" spans="1:4" x14ac:dyDescent="0.2">
      <c r="A182" t="s">
        <v>727</v>
      </c>
      <c r="B182" t="s">
        <v>307</v>
      </c>
      <c r="C182" t="s">
        <v>433</v>
      </c>
      <c r="D182" t="s">
        <v>409</v>
      </c>
    </row>
    <row r="183" spans="1:4" x14ac:dyDescent="0.2">
      <c r="A183" t="s">
        <v>308</v>
      </c>
      <c r="B183" t="s">
        <v>309</v>
      </c>
      <c r="C183" t="s">
        <v>433</v>
      </c>
      <c r="D183" t="s">
        <v>409</v>
      </c>
    </row>
    <row r="184" spans="1:4" x14ac:dyDescent="0.2">
      <c r="A184" t="s">
        <v>310</v>
      </c>
      <c r="B184" t="s">
        <v>311</v>
      </c>
      <c r="C184" t="s">
        <v>433</v>
      </c>
      <c r="D184" t="s">
        <v>409</v>
      </c>
    </row>
    <row r="185" spans="1:4" x14ac:dyDescent="0.2">
      <c r="A185" t="s">
        <v>312</v>
      </c>
      <c r="B185" t="s">
        <v>313</v>
      </c>
      <c r="C185" t="s">
        <v>432</v>
      </c>
      <c r="D185" t="s">
        <v>430</v>
      </c>
    </row>
    <row r="186" spans="1:4" x14ac:dyDescent="0.2">
      <c r="A186" t="s">
        <v>728</v>
      </c>
      <c r="B186" t="s">
        <v>689</v>
      </c>
      <c r="C186" t="s">
        <v>435</v>
      </c>
      <c r="D186" t="s">
        <v>409</v>
      </c>
    </row>
    <row r="187" spans="1:4" x14ac:dyDescent="0.2">
      <c r="A187" t="s">
        <v>314</v>
      </c>
      <c r="B187" t="s">
        <v>315</v>
      </c>
      <c r="C187" t="s">
        <v>432</v>
      </c>
      <c r="D187" t="s">
        <v>430</v>
      </c>
    </row>
    <row r="188" spans="1:4" x14ac:dyDescent="0.2">
      <c r="A188" t="s">
        <v>729</v>
      </c>
      <c r="B188" t="s">
        <v>316</v>
      </c>
      <c r="C188" t="s">
        <v>434</v>
      </c>
      <c r="D188" t="s">
        <v>429</v>
      </c>
    </row>
    <row r="189" spans="1:4" x14ac:dyDescent="0.2">
      <c r="A189" t="s">
        <v>730</v>
      </c>
      <c r="B189" t="s">
        <v>690</v>
      </c>
      <c r="C189" t="s">
        <v>435</v>
      </c>
      <c r="D189" t="s">
        <v>409</v>
      </c>
    </row>
    <row r="190" spans="1:4" x14ac:dyDescent="0.2">
      <c r="A190" t="s">
        <v>317</v>
      </c>
      <c r="B190" t="s">
        <v>318</v>
      </c>
      <c r="C190" t="s">
        <v>432</v>
      </c>
      <c r="D190" t="s">
        <v>429</v>
      </c>
    </row>
    <row r="191" spans="1:4" x14ac:dyDescent="0.2">
      <c r="A191" t="s">
        <v>319</v>
      </c>
      <c r="B191" t="s">
        <v>320</v>
      </c>
      <c r="C191" t="s">
        <v>432</v>
      </c>
      <c r="D191" t="s">
        <v>429</v>
      </c>
    </row>
    <row r="192" spans="1:4" x14ac:dyDescent="0.2">
      <c r="A192" t="s">
        <v>321</v>
      </c>
      <c r="B192" t="s">
        <v>322</v>
      </c>
      <c r="C192" t="s">
        <v>436</v>
      </c>
      <c r="D192" t="s">
        <v>430</v>
      </c>
    </row>
    <row r="193" spans="1:4" x14ac:dyDescent="0.2">
      <c r="A193" t="s">
        <v>323</v>
      </c>
      <c r="B193" t="s">
        <v>324</v>
      </c>
      <c r="C193" t="s">
        <v>433</v>
      </c>
      <c r="D193" t="s">
        <v>429</v>
      </c>
    </row>
    <row r="194" spans="1:4" x14ac:dyDescent="0.2">
      <c r="A194" t="s">
        <v>325</v>
      </c>
      <c r="B194" t="s">
        <v>326</v>
      </c>
      <c r="C194" t="s">
        <v>433</v>
      </c>
      <c r="D194" t="s">
        <v>430</v>
      </c>
    </row>
    <row r="195" spans="1:4" x14ac:dyDescent="0.2">
      <c r="A195" t="s">
        <v>327</v>
      </c>
      <c r="B195" t="s">
        <v>328</v>
      </c>
      <c r="C195" t="s">
        <v>436</v>
      </c>
      <c r="D195" t="s">
        <v>529</v>
      </c>
    </row>
    <row r="196" spans="1:4" x14ac:dyDescent="0.2">
      <c r="A196" t="s">
        <v>329</v>
      </c>
      <c r="B196" t="s">
        <v>330</v>
      </c>
      <c r="C196" t="s">
        <v>436</v>
      </c>
      <c r="D196" t="s">
        <v>429</v>
      </c>
    </row>
    <row r="197" spans="1:4" x14ac:dyDescent="0.2">
      <c r="A197" t="s">
        <v>331</v>
      </c>
      <c r="B197" t="s">
        <v>332</v>
      </c>
      <c r="C197" t="s">
        <v>435</v>
      </c>
      <c r="D197" t="s">
        <v>430</v>
      </c>
    </row>
    <row r="198" spans="1:4" x14ac:dyDescent="0.2">
      <c r="A198" t="s">
        <v>333</v>
      </c>
      <c r="B198" t="s">
        <v>334</v>
      </c>
      <c r="C198" t="s">
        <v>434</v>
      </c>
      <c r="D198" t="s">
        <v>430</v>
      </c>
    </row>
    <row r="199" spans="1:4" x14ac:dyDescent="0.2">
      <c r="A199" t="s">
        <v>741</v>
      </c>
      <c r="B199" t="s">
        <v>335</v>
      </c>
      <c r="C199" t="s">
        <v>433</v>
      </c>
      <c r="D199" t="s">
        <v>430</v>
      </c>
    </row>
    <row r="200" spans="1:4" x14ac:dyDescent="0.2">
      <c r="A200" t="s">
        <v>336</v>
      </c>
      <c r="B200" t="s">
        <v>337</v>
      </c>
      <c r="C200" t="s">
        <v>436</v>
      </c>
      <c r="D200" t="s">
        <v>429</v>
      </c>
    </row>
    <row r="201" spans="1:4" x14ac:dyDescent="0.2">
      <c r="A201" t="s">
        <v>731</v>
      </c>
      <c r="B201" t="s">
        <v>691</v>
      </c>
      <c r="C201" t="s">
        <v>436</v>
      </c>
      <c r="D201" t="s">
        <v>409</v>
      </c>
    </row>
    <row r="202" spans="1:4" x14ac:dyDescent="0.2">
      <c r="A202" t="s">
        <v>338</v>
      </c>
      <c r="B202" t="s">
        <v>339</v>
      </c>
      <c r="C202" t="s">
        <v>432</v>
      </c>
      <c r="D202" t="s">
        <v>429</v>
      </c>
    </row>
    <row r="203" spans="1:4" x14ac:dyDescent="0.2">
      <c r="A203" t="s">
        <v>340</v>
      </c>
      <c r="B203" t="s">
        <v>341</v>
      </c>
      <c r="C203" t="s">
        <v>432</v>
      </c>
      <c r="D203" t="s">
        <v>429</v>
      </c>
    </row>
    <row r="204" spans="1:4" x14ac:dyDescent="0.2">
      <c r="A204" t="s">
        <v>342</v>
      </c>
      <c r="B204" t="s">
        <v>343</v>
      </c>
      <c r="C204" t="s">
        <v>433</v>
      </c>
      <c r="D204" t="s">
        <v>430</v>
      </c>
    </row>
    <row r="205" spans="1:4" x14ac:dyDescent="0.2">
      <c r="A205" t="s">
        <v>344</v>
      </c>
      <c r="B205" t="s">
        <v>345</v>
      </c>
      <c r="C205" t="s">
        <v>435</v>
      </c>
      <c r="D205" t="s">
        <v>430</v>
      </c>
    </row>
    <row r="206" spans="1:4" x14ac:dyDescent="0.2">
      <c r="A206" t="s">
        <v>527</v>
      </c>
      <c r="B206" t="s">
        <v>346</v>
      </c>
      <c r="C206" t="s">
        <v>437</v>
      </c>
      <c r="D206" t="s">
        <v>409</v>
      </c>
    </row>
    <row r="207" spans="1:4" x14ac:dyDescent="0.2">
      <c r="A207" t="s">
        <v>347</v>
      </c>
      <c r="B207" t="s">
        <v>348</v>
      </c>
      <c r="C207" t="s">
        <v>433</v>
      </c>
      <c r="D207" t="s">
        <v>529</v>
      </c>
    </row>
    <row r="208" spans="1:4" x14ac:dyDescent="0.2">
      <c r="A208" t="s">
        <v>732</v>
      </c>
      <c r="B208" t="s">
        <v>349</v>
      </c>
      <c r="C208" t="s">
        <v>435</v>
      </c>
      <c r="D208" t="s">
        <v>529</v>
      </c>
    </row>
    <row r="209" spans="1:4" x14ac:dyDescent="0.2">
      <c r="A209" t="s">
        <v>733</v>
      </c>
      <c r="B209" t="s">
        <v>350</v>
      </c>
      <c r="C209" t="s">
        <v>435</v>
      </c>
      <c r="D209" t="s">
        <v>430</v>
      </c>
    </row>
    <row r="210" spans="1:4" x14ac:dyDescent="0.2">
      <c r="A210" t="s">
        <v>734</v>
      </c>
      <c r="B210" t="s">
        <v>692</v>
      </c>
      <c r="C210" t="s">
        <v>435</v>
      </c>
      <c r="D210" t="s">
        <v>409</v>
      </c>
    </row>
    <row r="211" spans="1:4" x14ac:dyDescent="0.2">
      <c r="A211" t="s">
        <v>735</v>
      </c>
      <c r="B211" t="s">
        <v>693</v>
      </c>
      <c r="C211" t="s">
        <v>435</v>
      </c>
      <c r="D211" t="s">
        <v>409</v>
      </c>
    </row>
    <row r="212" spans="1:4" x14ac:dyDescent="0.2">
      <c r="A212" t="s">
        <v>528</v>
      </c>
      <c r="B212" t="s">
        <v>351</v>
      </c>
      <c r="C212" t="s">
        <v>436</v>
      </c>
      <c r="D212" t="s">
        <v>430</v>
      </c>
    </row>
    <row r="213" spans="1:4" x14ac:dyDescent="0.2">
      <c r="A213" t="s">
        <v>352</v>
      </c>
      <c r="B213" t="s">
        <v>353</v>
      </c>
      <c r="C213" t="s">
        <v>436</v>
      </c>
      <c r="D213" t="s">
        <v>429</v>
      </c>
    </row>
    <row r="214" spans="1:4" x14ac:dyDescent="0.2">
      <c r="A214" t="s">
        <v>354</v>
      </c>
      <c r="B214" t="s">
        <v>355</v>
      </c>
      <c r="C214" t="s">
        <v>436</v>
      </c>
      <c r="D214" t="s">
        <v>429</v>
      </c>
    </row>
    <row r="215" spans="1:4" x14ac:dyDescent="0.2">
      <c r="A215" t="s">
        <v>736</v>
      </c>
      <c r="B215" t="s">
        <v>694</v>
      </c>
      <c r="C215" t="s">
        <v>433</v>
      </c>
      <c r="D215" t="s">
        <v>429</v>
      </c>
    </row>
    <row r="216" spans="1:4" x14ac:dyDescent="0.2">
      <c r="A216" t="s">
        <v>737</v>
      </c>
      <c r="B216" t="s">
        <v>356</v>
      </c>
      <c r="C216" t="s">
        <v>434</v>
      </c>
      <c r="D216" t="s">
        <v>429</v>
      </c>
    </row>
    <row r="217" spans="1:4" x14ac:dyDescent="0.2">
      <c r="A217" t="s">
        <v>357</v>
      </c>
      <c r="B217" t="s">
        <v>358</v>
      </c>
      <c r="C217" t="s">
        <v>432</v>
      </c>
      <c r="D217" t="s">
        <v>430</v>
      </c>
    </row>
    <row r="218" spans="1:4" x14ac:dyDescent="0.2">
      <c r="A218" t="s">
        <v>359</v>
      </c>
      <c r="B218" t="s">
        <v>360</v>
      </c>
      <c r="C218" t="s">
        <v>432</v>
      </c>
      <c r="D218" t="s">
        <v>429</v>
      </c>
    </row>
    <row r="219" spans="1:4" x14ac:dyDescent="0.2">
      <c r="A219" t="s">
        <v>361</v>
      </c>
      <c r="B219" t="s">
        <v>362</v>
      </c>
      <c r="C219" t="s">
        <v>432</v>
      </c>
      <c r="D219" t="s">
        <v>529</v>
      </c>
    </row>
  </sheetData>
  <pageMargins left="0.7" right="0.7" top="0.75" bottom="0.75" header="0.3" footer="0.3"/>
  <headerFooter>
    <oddFooter>&amp;R_x000D_&amp;1#&amp;"Aptos"&amp;10&amp;K000000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3D5BD9-BB21-044F-91B6-B456B0C990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Landing</vt:lpstr>
      <vt:lpstr>Dashboard</vt:lpstr>
      <vt:lpstr>Data Dictionary</vt:lpstr>
      <vt:lpstr>Compound Alert</vt:lpstr>
      <vt:lpstr>Health</vt:lpstr>
      <vt:lpstr>Food</vt:lpstr>
      <vt:lpstr>Macro</vt:lpstr>
      <vt:lpstr>Socioeconomic</vt:lpstr>
      <vt:lpstr>Natural Hazard</vt:lpstr>
      <vt:lpstr>Conflict</vt:lpstr>
      <vt:lpstr>Regional Sumaries</vt:lpstr>
      <vt:lpstr>Parameters</vt:lpstr>
      <vt:lpstr>Data Reliability</vt:lpstr>
      <vt:lpstr>Lookup</vt:lpstr>
      <vt:lpstr>Conflict!conflict_and_fragility_1</vt:lpstr>
      <vt:lpstr>Food!food_security_1</vt:lpstr>
      <vt:lpstr>Health!health_1</vt:lpstr>
      <vt:lpstr>'Data Dictionary'!indicators_list</vt:lpstr>
      <vt:lpstr>Macro!macro_fiscal_1</vt:lpstr>
      <vt:lpstr>'Natural Hazard'!natural_hazard_1</vt:lpstr>
      <vt:lpstr>'Data Reliability'!reliabilitysheet_1</vt:lpstr>
      <vt:lpstr>Socioeconomic!socioeconomic_vulnerability_1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bennotkin</dc:creator>
  <cp:lastModifiedBy>Johan Andrey Ortega Hernandez</cp:lastModifiedBy>
  <dcterms:created xsi:type="dcterms:W3CDTF">2021-03-11T13:03:26Z</dcterms:created>
  <dcterms:modified xsi:type="dcterms:W3CDTF">2026-09-16T14:31:57Z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2026-09-16T14:23:54Z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962aafc6-8d2b-4f4c-85b7-f4785e5dfd4e</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